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fd5e2a455b12d098/حسابات التحالف/"/>
    </mc:Choice>
  </mc:AlternateContent>
  <xr:revisionPtr revIDLastSave="853" documentId="13_ncr:1_{73BE9D19-4B54-4B6D-B5D7-53A3E1A23DB4}" xr6:coauthVersionLast="47" xr6:coauthVersionMax="47" xr10:uidLastSave="{9C70ABB0-8DDA-40C0-9217-FCD0E95EC4B2}"/>
  <bookViews>
    <workbookView xWindow="-120" yWindow="-120" windowWidth="20730" windowHeight="11040" tabRatio="775" activeTab="3" xr2:uid="{0A8F4948-B3DF-4ECC-8A08-B1616B3F22D3}"/>
  </bookViews>
  <sheets>
    <sheet name="نموذج (3)" sheetId="472" r:id="rId1"/>
    <sheet name="نموذج (2)" sheetId="471" r:id="rId2"/>
    <sheet name="الرئيسيه" sheetId="156" r:id="rId3"/>
    <sheet name="حساب التحالف" sheetId="484" r:id="rId4"/>
    <sheet name="خزنه احمد سامح" sheetId="461" r:id="rId5"/>
    <sheet name="مدفوعات التحالف" sheetId="464" r:id="rId6"/>
    <sheet name="المليجي" sheetId="387" r:id="rId7"/>
    <sheet name="رضا" sheetId="485" r:id="rId8"/>
    <sheet name="منصور" sheetId="388" r:id="rId9"/>
    <sheet name="صابر" sheetId="475" r:id="rId10"/>
    <sheet name="شركه هاي لايتس" sheetId="480" r:id="rId11"/>
    <sheet name="لاكي" sheetId="482" r:id="rId12"/>
    <sheet name="ابو سليم" sheetId="488" r:id="rId13"/>
    <sheet name="مصطفي صادق" sheetId="486" r:id="rId14"/>
    <sheet name="د يارا (2)" sheetId="487" r:id="rId15"/>
    <sheet name="تايجر" sheetId="466" r:id="rId16"/>
    <sheet name="الحاج مجدي" sheetId="479" r:id="rId17"/>
    <sheet name="عبد الحليم رشوان" sheetId="477" r:id="rId18"/>
    <sheet name="محمدمنشاوي" sheetId="476" r:id="rId19"/>
    <sheet name="هاليبرتون (2)" sheetId="474" r:id="rId20"/>
    <sheet name="دكتور عبد الله" sheetId="483" r:id="rId21"/>
    <sheet name="اللواء حاتم محمود" sheetId="467" r:id="rId22"/>
    <sheet name="خالد نجيب" sheetId="391" r:id="rId23"/>
    <sheet name="مزار مصر" sheetId="421" r:id="rId24"/>
    <sheet name="السويسي" sheetId="429" r:id="rId25"/>
    <sheet name="م رضا " sheetId="459" r:id="rId26"/>
    <sheet name="فلاي ليبيا" sheetId="460" r:id="rId27"/>
    <sheet name="أبو عطيه" sheetId="458" r:id="rId28"/>
    <sheet name="نيو ايدج" sheetId="457" r:id="rId29"/>
    <sheet name="احمد الصعيدي" sheetId="456" r:id="rId30"/>
    <sheet name="اشرف شيحه" sheetId="455" r:id="rId31"/>
    <sheet name="رحليستا" sheetId="454" r:id="rId32"/>
    <sheet name="تامر عفيفي" sheetId="453" r:id="rId33"/>
    <sheet name="عبدالرحمن زاهر" sheetId="451" r:id="rId34"/>
    <sheet name="الحاج بدر" sheetId="452" r:id="rId35"/>
    <sheet name="سعفان رافع" sheetId="450" r:id="rId36"/>
    <sheet name="البهلول" sheetId="449" r:id="rId37"/>
    <sheet name="غيث يامن" sheetId="448" r:id="rId38"/>
    <sheet name="سيد القذافي" sheetId="447" r:id="rId39"/>
    <sheet name="الحاج كارم" sheetId="446" r:id="rId40"/>
    <sheet name="البشائر" sheetId="445" r:id="rId41"/>
    <sheet name="فاطمه الجازوي" sheetId="444" r:id="rId42"/>
    <sheet name="احمد غزي" sheetId="443" r:id="rId43"/>
    <sheet name="مصطفى ياسين" sheetId="441" r:id="rId44"/>
    <sheet name="عبدالرحمن الليبيه" sheetId="442" r:id="rId45"/>
    <sheet name="رافت سلطان" sheetId="440" r:id="rId46"/>
    <sheet name="أبو عبده" sheetId="437" r:id="rId47"/>
    <sheet name="اوت سايد" sheetId="439" r:id="rId48"/>
    <sheet name="ريهام" sheetId="438" r:id="rId49"/>
    <sheet name="احمد مجدي" sheetId="436" r:id="rId50"/>
    <sheet name="جادو" sheetId="435" r:id="rId51"/>
    <sheet name="ايمن حامد" sheetId="434" r:id="rId52"/>
    <sheet name="وائل العبدلي" sheetId="433" r:id="rId53"/>
    <sheet name="وادي النيل" sheetId="432" r:id="rId54"/>
    <sheet name="عادل نصار" sheetId="431" r:id="rId55"/>
    <sheet name="صبري نوح" sheetId="428" r:id="rId56"/>
    <sheet name="عمرو صادق" sheetId="430" r:id="rId57"/>
    <sheet name="محمد يوسف" sheetId="427" r:id="rId58"/>
    <sheet name="هاني ماستر" sheetId="426" r:id="rId59"/>
    <sheet name="الزاجل" sheetId="425" r:id="rId60"/>
    <sheet name="العنوان" sheetId="424" r:id="rId61"/>
    <sheet name="أبو بكر" sheetId="420" r:id="rId62"/>
    <sheet name="عبدالله طبيقه" sheetId="423" r:id="rId63"/>
    <sheet name="معتصم" sheetId="422" r:id="rId64"/>
    <sheet name="فينا" sheetId="419" r:id="rId65"/>
    <sheet name="أبو الجود" sheetId="418" r:id="rId66"/>
    <sheet name="الزوي" sheetId="417" r:id="rId67"/>
    <sheet name="مصعب" sheetId="416" r:id="rId68"/>
    <sheet name="هاليبرتون" sheetId="415" r:id="rId69"/>
    <sheet name="حسام حلمي" sheetId="414" r:id="rId70"/>
    <sheet name="اكرم المنقوش" sheetId="413" r:id="rId71"/>
    <sheet name="الصياد" sheetId="412" r:id="rId72"/>
    <sheet name="تريبس" sheetId="392" r:id="rId73"/>
    <sheet name="محمد رخا" sheetId="411" r:id="rId74"/>
    <sheet name="حسام أبو النصر" sheetId="393" r:id="rId75"/>
    <sheet name="خالد الزعيم" sheetId="394" r:id="rId76"/>
    <sheet name="كابلات مصر" sheetId="395" r:id="rId77"/>
    <sheet name="احمد الحرك" sheetId="397" r:id="rId78"/>
    <sheet name="شريف ريحان" sheetId="398" r:id="rId79"/>
    <sheet name="م عزه " sheetId="399" r:id="rId80"/>
    <sheet name="ياسر حسني" sheetId="400" r:id="rId81"/>
    <sheet name="ناجي العربي" sheetId="401" r:id="rId82"/>
    <sheet name="دهب" sheetId="473" r:id="rId83"/>
    <sheet name="الحاج رافع" sheetId="402" r:id="rId84"/>
    <sheet name="ضياء الجملي" sheetId="403" r:id="rId85"/>
    <sheet name="الحاج رافع تذاكر" sheetId="481" r:id="rId86"/>
    <sheet name="عفاف" sheetId="404" r:id="rId87"/>
    <sheet name="أبو رحمه" sheetId="406" r:id="rId88"/>
    <sheet name="محمد عبدالله" sheetId="405" r:id="rId89"/>
    <sheet name="افاق" sheetId="407" r:id="rId90"/>
    <sheet name="حمدي الجازوي" sheetId="409" r:id="rId91"/>
    <sheet name="ام سالم" sheetId="408" r:id="rId92"/>
    <sheet name="ايزي ترافيل" sheetId="410" r:id="rId93"/>
  </sheets>
  <definedNames>
    <definedName name="_xlnm._FilterDatabase" localSheetId="65" hidden="1">'أبو الجود'!$A$1:$AX$885</definedName>
    <definedName name="_xlnm._FilterDatabase" localSheetId="61" hidden="1">'أبو بكر'!$A$1:$AX$885</definedName>
    <definedName name="_xlnm._FilterDatabase" localSheetId="87" hidden="1">'أبو رحمه'!$A$1:$AE$1150</definedName>
    <definedName name="_xlnm._FilterDatabase" localSheetId="12" hidden="1">'ابو سليم'!$A$1:$AX$905</definedName>
    <definedName name="_xlnm._FilterDatabase" localSheetId="46" hidden="1">'أبو عبده'!$A$1:$AX$885</definedName>
    <definedName name="_xlnm._FilterDatabase" localSheetId="27" hidden="1">'أبو عطيه'!$A$1:$AX$2105</definedName>
    <definedName name="_xlnm._FilterDatabase" localSheetId="77" hidden="1">'احمد الحرك'!$A$1:$AX$885</definedName>
    <definedName name="_xlnm._FilterDatabase" localSheetId="29" hidden="1">'احمد الصعيدي'!$A$1:$AW$1031</definedName>
    <definedName name="_xlnm._FilterDatabase" localSheetId="42" hidden="1">'احمد غزي'!$A$1:$AX$958</definedName>
    <definedName name="_xlnm._FilterDatabase" localSheetId="49" hidden="1">'احمد مجدي'!$A$1:$AX$952</definedName>
    <definedName name="_xlnm._FilterDatabase" localSheetId="30" hidden="1">'اشرف شيحه'!$A$1:$AX$1288</definedName>
    <definedName name="_xlnm._FilterDatabase" localSheetId="89" hidden="1">افاق!$A$1:$AX$949</definedName>
    <definedName name="_xlnm._FilterDatabase" localSheetId="70" hidden="1">'اكرم المنقوش'!$A$1:$AX$905</definedName>
    <definedName name="_xlnm._FilterDatabase" localSheetId="40" hidden="1">البشائر!$A$1:$AX$946</definedName>
    <definedName name="_xlnm._FilterDatabase" localSheetId="36" hidden="1">البهلول!$A$1:$AX$1016</definedName>
    <definedName name="_xlnm._FilterDatabase" localSheetId="34" hidden="1">'الحاج بدر'!$A$1:$AX$1123</definedName>
    <definedName name="_xlnm._FilterDatabase" localSheetId="83" hidden="1">'الحاج رافع'!$A$1:$AX$1268</definedName>
    <definedName name="_xlnm._FilterDatabase" localSheetId="85" hidden="1">'الحاج رافع تذاكر'!$A$1:$AX$904</definedName>
    <definedName name="_xlnm._FilterDatabase" localSheetId="39" hidden="1">'الحاج كارم'!$A$1:$AX$1210</definedName>
    <definedName name="_xlnm._FilterDatabase" localSheetId="16" hidden="1">'الحاج مجدي'!$A$1:$AX$990</definedName>
    <definedName name="_xlnm._FilterDatabase" localSheetId="2" hidden="1">الرئيسيه!$B$2:$L$83</definedName>
    <definedName name="_xlnm._FilterDatabase" localSheetId="59" hidden="1">الزاجل!$A$1:$AX$885</definedName>
    <definedName name="_xlnm._FilterDatabase" localSheetId="66" hidden="1">الزوي!$A$1:$AX$885</definedName>
    <definedName name="_xlnm._FilterDatabase" localSheetId="24" hidden="1">السويسي!$A$1:$AX$1380</definedName>
    <definedName name="_xlnm._FilterDatabase" localSheetId="71" hidden="1">الصياد!$A$1:$AX$895</definedName>
    <definedName name="_xlnm._FilterDatabase" localSheetId="60" hidden="1">العنوان!$A$1:$AX$893</definedName>
    <definedName name="_xlnm._FilterDatabase" localSheetId="21" hidden="1">'اللواء حاتم محمود'!$A$1:$AX$894</definedName>
    <definedName name="_xlnm._FilterDatabase" localSheetId="6" hidden="1">المليجي!$A$1:$AX$1594</definedName>
    <definedName name="_xlnm._FilterDatabase" localSheetId="91" hidden="1">'ام سالم'!$A$1:$AX$1085</definedName>
    <definedName name="_xlnm._FilterDatabase" localSheetId="47" hidden="1">'اوت سايد'!$A$1:$AX$885</definedName>
    <definedName name="_xlnm._FilterDatabase" localSheetId="92" hidden="1">'ايزي ترافيل'!$A$1:$AX$912</definedName>
    <definedName name="_xlnm._FilterDatabase" localSheetId="51" hidden="1">'ايمن حامد'!$A$1:$AX$936</definedName>
    <definedName name="_xlnm._FilterDatabase" localSheetId="32" hidden="1">'تامر عفيفي'!$A$1:$AX$1040</definedName>
    <definedName name="_xlnm._FilterDatabase" localSheetId="15" hidden="1">تايجر!$A$1:$AX$913</definedName>
    <definedName name="_xlnm._FilterDatabase" localSheetId="72" hidden="1">تريبس!$A$1:$AX$927</definedName>
    <definedName name="_xlnm._FilterDatabase" localSheetId="50" hidden="1">جادو!$A$1:$AX$1097</definedName>
    <definedName name="_xlnm._FilterDatabase" localSheetId="74" hidden="1">'حسام أبو النصر'!$A$1:$AX$894</definedName>
    <definedName name="_xlnm._FilterDatabase" localSheetId="69" hidden="1">'حسام حلمي'!$A$1:$AX$885</definedName>
    <definedName name="_xlnm._FilterDatabase" localSheetId="90" hidden="1">'حمدي الجازوي'!$A$1:$T$1</definedName>
    <definedName name="_xlnm._FilterDatabase" localSheetId="75" hidden="1">'خالد الزعيم'!$A$1:$AX$1107</definedName>
    <definedName name="_xlnm._FilterDatabase" localSheetId="22" hidden="1">'خالد نجيب'!$A$1:$AX$1098</definedName>
    <definedName name="_xlnm._FilterDatabase" localSheetId="14" hidden="1">'د يارا (2)'!$A$1:$AX$884</definedName>
    <definedName name="_xlnm._FilterDatabase" localSheetId="20" hidden="1">'دكتور عبد الله'!$A$1:$AX$885</definedName>
    <definedName name="_xlnm._FilterDatabase" localSheetId="82" hidden="1">دهب!$A$1:$AX$885</definedName>
    <definedName name="_xlnm._FilterDatabase" localSheetId="45" hidden="1">'رافت سلطان'!$A$1:$AX$1007</definedName>
    <definedName name="_xlnm._FilterDatabase" localSheetId="31" hidden="1">رحليستا!$A$1:$AU$1131</definedName>
    <definedName name="_xlnm._FilterDatabase" localSheetId="7" hidden="1">رضا!$A$1:$AX$981</definedName>
    <definedName name="_xlnm._FilterDatabase" localSheetId="48" hidden="1">ريهام!$A$1:$AX$927</definedName>
    <definedName name="_xlnm._FilterDatabase" localSheetId="35" hidden="1">'سعفان رافع'!$A$1:$AX$1557</definedName>
    <definedName name="_xlnm._FilterDatabase" localSheetId="38" hidden="1">'سيد القذافي'!$A$1:$AX$885</definedName>
    <definedName name="_xlnm._FilterDatabase" localSheetId="10" hidden="1">'شركه هاي لايتس'!$A$1:$AX$894</definedName>
    <definedName name="_xlnm._FilterDatabase" localSheetId="78" hidden="1">'شريف ريحان'!$A$1:$AX$885</definedName>
    <definedName name="_xlnm._FilterDatabase" localSheetId="9" hidden="1">صابر!$A$481:$M$481</definedName>
    <definedName name="_xlnm._FilterDatabase" localSheetId="55" hidden="1">'صبري نوح'!$A$1:$AX$885</definedName>
    <definedName name="_xlnm._FilterDatabase" localSheetId="84" hidden="1">'ضياء الجملي'!$A$1:$AX$1725</definedName>
    <definedName name="_xlnm._FilterDatabase" localSheetId="54" hidden="1">'عادل نصار'!$A$1:$AX$957</definedName>
    <definedName name="_xlnm._FilterDatabase" localSheetId="17" hidden="1">'عبد الحليم رشوان'!$A$1:$AX$885</definedName>
    <definedName name="_xlnm._FilterDatabase" localSheetId="44" hidden="1">'عبدالرحمن الليبيه'!$A$1:$AX$1174</definedName>
    <definedName name="_xlnm._FilterDatabase" localSheetId="33" hidden="1">'عبدالرحمن زاهر'!$A$1:$AX$1529</definedName>
    <definedName name="_xlnm._FilterDatabase" localSheetId="62" hidden="1">'عبدالله طبيقه'!$A$1:$AX$884</definedName>
    <definedName name="_xlnm._FilterDatabase" localSheetId="86" hidden="1">عفاف!$A$1:$AX$1151</definedName>
    <definedName name="_xlnm._FilterDatabase" localSheetId="56" hidden="1">'عمرو صادق'!$A$1:$AX$909</definedName>
    <definedName name="_xlnm._FilterDatabase" localSheetId="37" hidden="1">'غيث يامن'!$A$1:$AX$935</definedName>
    <definedName name="_xlnm._FilterDatabase" localSheetId="41" hidden="1">'فاطمه الجازوي'!$A$1:$AX$1150</definedName>
    <definedName name="_xlnm._FilterDatabase" localSheetId="26" hidden="1">'فلاي ليبيا'!$A$1:$AX$987</definedName>
    <definedName name="_xlnm._FilterDatabase" localSheetId="64" hidden="1">فينا!$A$1:$AX$899</definedName>
    <definedName name="_xlnm._FilterDatabase" localSheetId="76" hidden="1">'كابلات مصر'!$A$1:$AX$885</definedName>
    <definedName name="_xlnm._FilterDatabase" localSheetId="11" hidden="1">لاكي!$A$1:$AX$885</definedName>
    <definedName name="_xlnm._FilterDatabase" localSheetId="25" hidden="1">'م رضا '!$A$1:$AX$1464</definedName>
    <definedName name="_xlnm._FilterDatabase" localSheetId="79" hidden="1">'م عزه '!$A$1:$AX$924</definedName>
    <definedName name="_xlnm._FilterDatabase" localSheetId="73" hidden="1">'محمد رخا'!$A$1:$AX$885</definedName>
    <definedName name="_xlnm._FilterDatabase" localSheetId="88" hidden="1">'محمد عبدالله'!$A$1:$AX$1231</definedName>
    <definedName name="_xlnm._FilterDatabase" localSheetId="57" hidden="1">'محمد يوسف'!$A$1:$AX$892</definedName>
    <definedName name="_xlnm._FilterDatabase" localSheetId="18" hidden="1">محمدمنشاوي!$A$1:$AX$897</definedName>
    <definedName name="_xlnm._FilterDatabase" localSheetId="5" hidden="1">'مدفوعات التحالف'!$C$4:$F$4</definedName>
    <definedName name="_xlnm._FilterDatabase" localSheetId="23" hidden="1">'مزار مصر'!$A$1:$AX$1267</definedName>
    <definedName name="_xlnm._FilterDatabase" localSheetId="43" hidden="1">'مصطفى ياسين'!$A$1:$AX$966</definedName>
    <definedName name="_xlnm._FilterDatabase" localSheetId="13" hidden="1">'مصطفي صادق'!$A$1:$AX$971</definedName>
    <definedName name="_xlnm._FilterDatabase" localSheetId="67" hidden="1">مصعب!$A$1:$AX$885</definedName>
    <definedName name="_xlnm._FilterDatabase" localSheetId="63" hidden="1">معتصم!$A$1:$AX$885</definedName>
    <definedName name="_xlnm._FilterDatabase" localSheetId="8" hidden="1">منصور!$A$1:$T$273</definedName>
    <definedName name="_xlnm._FilterDatabase" localSheetId="81" hidden="1">'ناجي العربي'!$A$1:$AX$1753</definedName>
    <definedName name="_xlnm._FilterDatabase" localSheetId="1" hidden="1">'نموذج (2)'!$N$1:$T$1</definedName>
    <definedName name="_xlnm._FilterDatabase" localSheetId="0" hidden="1">'نموذج (3)'!$A$1:$M$1</definedName>
    <definedName name="_xlnm._FilterDatabase" localSheetId="28" hidden="1">'نيو ايدج'!$A$1:$AX$997</definedName>
    <definedName name="_xlnm._FilterDatabase" localSheetId="68" hidden="1">هاليبرتون!$A$1:$AX$917</definedName>
    <definedName name="_xlnm._FilterDatabase" localSheetId="19" hidden="1">'هاليبرتون (2)'!$A$1:$AX$941</definedName>
    <definedName name="_xlnm._FilterDatabase" localSheetId="58" hidden="1">'هاني ماستر'!$A$1:$AX$885</definedName>
    <definedName name="_xlnm._FilterDatabase" localSheetId="53" hidden="1">'وادي النيل'!$A$1:$AX$885</definedName>
    <definedName name="_xlnm._FilterDatabase" localSheetId="52" hidden="1">'وائل العبدلي'!$A$1:$AX$917</definedName>
    <definedName name="_xlnm._FilterDatabase" localSheetId="80" hidden="1">'ياسر حسني'!$A$1:$AX$922</definedName>
    <definedName name="Z_81BEFE39_5C23_47E9_95E5_25EF1562ED0E_.wvu.Rows" localSheetId="2" hidden="1">الرئيسيه!#REF!</definedName>
    <definedName name="Z_9CA252FF_BEC5_4BC5_833F_F2F2E9143B2A_.wvu.Rows" localSheetId="2" hidden="1">الرئيسيه!#REF!,الرئيسيه!#REF!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82" l="1"/>
  <c r="L402" i="461"/>
  <c r="L403" i="461"/>
  <c r="L404" i="461" s="1"/>
  <c r="L405" i="461" s="1"/>
  <c r="L406" i="461" s="1"/>
  <c r="L407" i="461" s="1"/>
  <c r="L408" i="461" s="1"/>
  <c r="L409" i="461" s="1"/>
  <c r="L410" i="461" s="1"/>
  <c r="G402" i="461"/>
  <c r="G403" i="461"/>
  <c r="G404" i="461" s="1"/>
  <c r="G405" i="461" s="1"/>
  <c r="G406" i="461" s="1"/>
  <c r="G407" i="461" s="1"/>
  <c r="G408" i="461" s="1"/>
  <c r="G409" i="461" s="1"/>
  <c r="G410" i="461" s="1"/>
  <c r="E7" i="156" l="1"/>
  <c r="E8" i="156"/>
  <c r="E9" i="156"/>
  <c r="E14" i="156"/>
  <c r="E19" i="156"/>
  <c r="E20" i="156"/>
  <c r="E22" i="156"/>
  <c r="E24" i="156"/>
  <c r="E25" i="156"/>
  <c r="E28" i="156"/>
  <c r="E29" i="156"/>
  <c r="E30" i="156"/>
  <c r="E31" i="156"/>
  <c r="E33" i="156"/>
  <c r="E34" i="156"/>
  <c r="E35" i="156"/>
  <c r="E36" i="156"/>
  <c r="E37" i="156"/>
  <c r="E38" i="156"/>
  <c r="E40" i="156"/>
  <c r="E41" i="156"/>
  <c r="E42" i="156"/>
  <c r="E44" i="156"/>
  <c r="E45" i="156"/>
  <c r="E46" i="156"/>
  <c r="E48" i="156"/>
  <c r="E49" i="156"/>
  <c r="E52" i="156"/>
  <c r="E53" i="156"/>
  <c r="E54" i="156"/>
  <c r="E56" i="156"/>
  <c r="E59" i="156"/>
  <c r="E60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4" i="156"/>
  <c r="E75" i="156"/>
  <c r="E77" i="156"/>
  <c r="E78" i="156"/>
  <c r="E79" i="156"/>
  <c r="E80" i="156"/>
  <c r="E81" i="156"/>
  <c r="E82" i="156"/>
  <c r="Q113" i="457" l="1"/>
  <c r="Q570" i="459"/>
  <c r="T571" i="459"/>
  <c r="Q96" i="457"/>
  <c r="J32" i="488"/>
  <c r="D81" i="156" s="1"/>
  <c r="J31" i="488"/>
  <c r="C81" i="156" s="1"/>
  <c r="D82" i="156"/>
  <c r="C82" i="156"/>
  <c r="J11" i="487"/>
  <c r="J10" i="487"/>
  <c r="E111" i="464"/>
  <c r="Q92" i="457"/>
  <c r="T243" i="404"/>
  <c r="Q61" i="457"/>
  <c r="T20" i="481"/>
  <c r="T19" i="481"/>
  <c r="T18" i="481"/>
  <c r="T17" i="481"/>
  <c r="Q90" i="457"/>
  <c r="J98" i="486"/>
  <c r="D79" i="156" s="1"/>
  <c r="J97" i="486"/>
  <c r="C79" i="156" s="1"/>
  <c r="Q88" i="457"/>
  <c r="T12" i="481"/>
  <c r="T16" i="481" l="1"/>
  <c r="T15" i="481"/>
  <c r="S370" i="421"/>
  <c r="J108" i="485" l="1"/>
  <c r="D80" i="156" s="1"/>
  <c r="J107" i="485"/>
  <c r="C80" i="156" s="1"/>
  <c r="D49" i="484"/>
  <c r="C49" i="484"/>
  <c r="E6" i="484"/>
  <c r="E7" i="484" s="1"/>
  <c r="E8" i="484" s="1"/>
  <c r="E9" i="484" s="1"/>
  <c r="E10" i="484" s="1"/>
  <c r="E11" i="484" s="1"/>
  <c r="E12" i="484" s="1"/>
  <c r="E13" i="484" s="1"/>
  <c r="E14" i="484" s="1"/>
  <c r="E15" i="484" s="1"/>
  <c r="E16" i="484" s="1"/>
  <c r="E17" i="484" s="1"/>
  <c r="E18" i="484" s="1"/>
  <c r="E19" i="484" s="1"/>
  <c r="E20" i="484" s="1"/>
  <c r="E21" i="484" s="1"/>
  <c r="E22" i="484" s="1"/>
  <c r="E23" i="484" s="1"/>
  <c r="E24" i="484" s="1"/>
  <c r="E25" i="484" s="1"/>
  <c r="E26" i="484" s="1"/>
  <c r="E27" i="484" s="1"/>
  <c r="E28" i="484" s="1"/>
  <c r="E29" i="484" s="1"/>
  <c r="E30" i="484" s="1"/>
  <c r="E31" i="484" s="1"/>
  <c r="E32" i="484" s="1"/>
  <c r="E33" i="484" s="1"/>
  <c r="E34" i="484" s="1"/>
  <c r="E35" i="484" s="1"/>
  <c r="E36" i="484" s="1"/>
  <c r="E37" i="484" s="1"/>
  <c r="E38" i="484" s="1"/>
  <c r="E39" i="484" s="1"/>
  <c r="E40" i="484" s="1"/>
  <c r="E41" i="484" s="1"/>
  <c r="E42" i="484" s="1"/>
  <c r="E43" i="484" s="1"/>
  <c r="E44" i="484" s="1"/>
  <c r="E45" i="484" s="1"/>
  <c r="E46" i="484" s="1"/>
  <c r="E47" i="484" s="1"/>
  <c r="E48" i="484" s="1"/>
  <c r="T5" i="419"/>
  <c r="J12" i="483"/>
  <c r="D69" i="156" s="1"/>
  <c r="J11" i="483"/>
  <c r="C69" i="156" s="1"/>
  <c r="D8" i="156"/>
  <c r="Q3" i="482"/>
  <c r="J12" i="482"/>
  <c r="J11" i="482"/>
  <c r="C8" i="156" s="1"/>
  <c r="Q84" i="457"/>
  <c r="D7" i="156"/>
  <c r="C7" i="156"/>
  <c r="R678" i="458"/>
  <c r="E49" i="484" l="1"/>
  <c r="S6" i="412"/>
  <c r="T313" i="429"/>
  <c r="Q80" i="457"/>
  <c r="T11" i="481"/>
  <c r="T10" i="481"/>
  <c r="T9" i="481"/>
  <c r="T7" i="481"/>
  <c r="T6" i="481"/>
  <c r="T4" i="481"/>
  <c r="T3" i="481"/>
  <c r="J30" i="481"/>
  <c r="J21" i="480"/>
  <c r="J20" i="480"/>
  <c r="T88" i="449"/>
  <c r="S90" i="456"/>
  <c r="J31" i="481" l="1"/>
  <c r="T110" i="453"/>
  <c r="Q75" i="457"/>
  <c r="Q74" i="457"/>
  <c r="Q120" i="435"/>
  <c r="T289" i="402"/>
  <c r="T258" i="402" l="1"/>
  <c r="T257" i="402"/>
  <c r="T256" i="402"/>
  <c r="T255" i="402"/>
  <c r="T254" i="402"/>
  <c r="Q69" i="457"/>
  <c r="Q68" i="457"/>
  <c r="N237" i="461"/>
  <c r="Q66" i="457"/>
  <c r="T239" i="402"/>
  <c r="T238" i="402"/>
  <c r="T225" i="402" l="1"/>
  <c r="T224" i="402"/>
  <c r="T223" i="402"/>
  <c r="J116" i="479"/>
  <c r="D23" i="156" s="1"/>
  <c r="E23" i="156" s="1"/>
  <c r="J115" i="479"/>
  <c r="C23" i="156" s="1"/>
  <c r="HL697" i="471" l="1"/>
  <c r="C37" i="156" l="1"/>
  <c r="Q238" i="394"/>
  <c r="J12" i="477"/>
  <c r="D37" i="156" s="1"/>
  <c r="J11" i="477"/>
  <c r="T210" i="402"/>
  <c r="T209" i="402"/>
  <c r="T208" i="402"/>
  <c r="T207" i="402"/>
  <c r="Q49" i="457"/>
  <c r="J24" i="476"/>
  <c r="J23" i="476"/>
  <c r="J549" i="475" l="1"/>
  <c r="D6" i="156" s="1"/>
  <c r="E6" i="156" s="1"/>
  <c r="J548" i="475"/>
  <c r="Q42" i="457"/>
  <c r="J657" i="451" l="1"/>
  <c r="J658" i="451"/>
  <c r="Q38" i="457" l="1"/>
  <c r="J68" i="474"/>
  <c r="D59" i="156" s="1"/>
  <c r="J67" i="474"/>
  <c r="C59" i="156" s="1"/>
  <c r="T186" i="402"/>
  <c r="T185" i="402"/>
  <c r="T184" i="402"/>
  <c r="T183" i="402"/>
  <c r="T182" i="402"/>
  <c r="T180" i="402"/>
  <c r="T178" i="402"/>
  <c r="T138" i="402"/>
  <c r="J250" i="452" l="1"/>
  <c r="Q28" i="457"/>
  <c r="C77" i="156" l="1"/>
  <c r="J12" i="473"/>
  <c r="D77" i="156" s="1"/>
  <c r="J11" i="473"/>
  <c r="T45" i="402"/>
  <c r="T141" i="402"/>
  <c r="T140" i="402"/>
  <c r="T137" i="402"/>
  <c r="T136" i="402"/>
  <c r="T135" i="402"/>
  <c r="T132" i="402"/>
  <c r="T131" i="402"/>
  <c r="T128" i="402"/>
  <c r="T30" i="448"/>
  <c r="F111" i="464" l="1"/>
  <c r="Q23" i="457" l="1"/>
  <c r="J113" i="460"/>
  <c r="J114" i="460"/>
  <c r="J21" i="467"/>
  <c r="D64" i="156" s="1"/>
  <c r="J20" i="467"/>
  <c r="C64" i="156" s="1"/>
  <c r="S56" i="402" l="1"/>
  <c r="J40" i="466"/>
  <c r="D32" i="156" s="1"/>
  <c r="E32" i="156" s="1"/>
  <c r="J39" i="466"/>
  <c r="C32" i="156" s="1"/>
  <c r="S12" i="459"/>
  <c r="Q5" i="457"/>
  <c r="Q4" i="457"/>
  <c r="J1231" i="458"/>
  <c r="C10" i="156" s="1"/>
  <c r="J414" i="455"/>
  <c r="J415" i="455"/>
  <c r="J1232" i="458"/>
  <c r="L6" i="461"/>
  <c r="L7" i="461" s="1"/>
  <c r="L8" i="461" s="1"/>
  <c r="L9" i="461" s="1"/>
  <c r="L10" i="461" s="1"/>
  <c r="L11" i="461" s="1"/>
  <c r="L12" i="461" s="1"/>
  <c r="L13" i="461" s="1"/>
  <c r="L14" i="461" s="1"/>
  <c r="L15" i="461" s="1"/>
  <c r="L16" i="461" s="1"/>
  <c r="L17" i="461" s="1"/>
  <c r="L18" i="461" s="1"/>
  <c r="L19" i="461" s="1"/>
  <c r="L20" i="461" s="1"/>
  <c r="L21" i="461" s="1"/>
  <c r="L22" i="461" s="1"/>
  <c r="L23" i="461" s="1"/>
  <c r="L24" i="461" s="1"/>
  <c r="L25" i="461" s="1"/>
  <c r="L26" i="461" s="1"/>
  <c r="L27" i="461" s="1"/>
  <c r="L28" i="461" s="1"/>
  <c r="L29" i="461" s="1"/>
  <c r="L30" i="461" s="1"/>
  <c r="L31" i="461" s="1"/>
  <c r="L32" i="461" s="1"/>
  <c r="L33" i="461" s="1"/>
  <c r="L34" i="461" s="1"/>
  <c r="L35" i="461" s="1"/>
  <c r="L36" i="461" s="1"/>
  <c r="L37" i="461" s="1"/>
  <c r="L38" i="461" s="1"/>
  <c r="L39" i="461" s="1"/>
  <c r="L40" i="461" s="1"/>
  <c r="L41" i="461" s="1"/>
  <c r="L42" i="461" s="1"/>
  <c r="L43" i="461" s="1"/>
  <c r="L44" i="461" s="1"/>
  <c r="L45" i="461" s="1"/>
  <c r="L46" i="461" s="1"/>
  <c r="L47" i="461" s="1"/>
  <c r="L48" i="461" s="1"/>
  <c r="L49" i="461" s="1"/>
  <c r="L50" i="461" s="1"/>
  <c r="L51" i="461" s="1"/>
  <c r="L52" i="461" s="1"/>
  <c r="L53" i="461" s="1"/>
  <c r="L54" i="461" s="1"/>
  <c r="L55" i="461" s="1"/>
  <c r="L56" i="461" s="1"/>
  <c r="L57" i="461" s="1"/>
  <c r="L58" i="461" s="1"/>
  <c r="L59" i="461" s="1"/>
  <c r="L60" i="461" s="1"/>
  <c r="L61" i="461" s="1"/>
  <c r="L62" i="461" s="1"/>
  <c r="L63" i="461" s="1"/>
  <c r="L64" i="461" s="1"/>
  <c r="L65" i="461" s="1"/>
  <c r="L66" i="461" s="1"/>
  <c r="L67" i="461" s="1"/>
  <c r="L68" i="461" s="1"/>
  <c r="L69" i="461" s="1"/>
  <c r="L70" i="461" s="1"/>
  <c r="L71" i="461" s="1"/>
  <c r="L72" i="461" s="1"/>
  <c r="L73" i="461" s="1"/>
  <c r="L74" i="461" s="1"/>
  <c r="L75" i="461" s="1"/>
  <c r="L76" i="461" s="1"/>
  <c r="L77" i="461" s="1"/>
  <c r="L78" i="461" s="1"/>
  <c r="L79" i="461" s="1"/>
  <c r="L80" i="461" s="1"/>
  <c r="L81" i="461" s="1"/>
  <c r="L82" i="461" s="1"/>
  <c r="L83" i="461" s="1"/>
  <c r="L84" i="461" s="1"/>
  <c r="L85" i="461" s="1"/>
  <c r="L86" i="461" s="1"/>
  <c r="L87" i="461" s="1"/>
  <c r="L88" i="461" s="1"/>
  <c r="L89" i="461" s="1"/>
  <c r="L90" i="461" s="1"/>
  <c r="L91" i="461" s="1"/>
  <c r="L92" i="461" s="1"/>
  <c r="L93" i="461" s="1"/>
  <c r="L94" i="461" s="1"/>
  <c r="L95" i="461" s="1"/>
  <c r="L96" i="461" s="1"/>
  <c r="L97" i="461" s="1"/>
  <c r="L98" i="461" s="1"/>
  <c r="L99" i="461" s="1"/>
  <c r="L100" i="461" s="1"/>
  <c r="L101" i="461" s="1"/>
  <c r="L102" i="461" s="1"/>
  <c r="L103" i="461" s="1"/>
  <c r="L104" i="461" s="1"/>
  <c r="L105" i="461" s="1"/>
  <c r="L106" i="461" s="1"/>
  <c r="L107" i="461" s="1"/>
  <c r="L108" i="461" s="1"/>
  <c r="L109" i="461" s="1"/>
  <c r="L110" i="461" s="1"/>
  <c r="L111" i="461" s="1"/>
  <c r="L112" i="461" s="1"/>
  <c r="L113" i="461" s="1"/>
  <c r="L114" i="461" s="1"/>
  <c r="L115" i="461" s="1"/>
  <c r="L116" i="461" s="1"/>
  <c r="L117" i="461" s="1"/>
  <c r="L118" i="461" s="1"/>
  <c r="L119" i="461" s="1"/>
  <c r="L120" i="461" s="1"/>
  <c r="L121" i="461" s="1"/>
  <c r="L122" i="461" s="1"/>
  <c r="L123" i="461" s="1"/>
  <c r="L124" i="461" s="1"/>
  <c r="L125" i="461" s="1"/>
  <c r="L126" i="461" s="1"/>
  <c r="L127" i="461" s="1"/>
  <c r="L128" i="461" s="1"/>
  <c r="L129" i="461" s="1"/>
  <c r="L130" i="461" s="1"/>
  <c r="L131" i="461" s="1"/>
  <c r="L132" i="461" s="1"/>
  <c r="L133" i="461" s="1"/>
  <c r="L134" i="461" s="1"/>
  <c r="G6" i="461"/>
  <c r="G7" i="461" s="1"/>
  <c r="G8" i="461" s="1"/>
  <c r="G9" i="461" s="1"/>
  <c r="G10" i="461" s="1"/>
  <c r="G11" i="461" s="1"/>
  <c r="G12" i="461" s="1"/>
  <c r="G13" i="461" s="1"/>
  <c r="G14" i="461" s="1"/>
  <c r="G15" i="461" s="1"/>
  <c r="G16" i="461" s="1"/>
  <c r="G17" i="461" s="1"/>
  <c r="G18" i="461" s="1"/>
  <c r="G19" i="461" s="1"/>
  <c r="G20" i="461" s="1"/>
  <c r="G21" i="461" s="1"/>
  <c r="G22" i="461" s="1"/>
  <c r="G23" i="461" s="1"/>
  <c r="G24" i="461" s="1"/>
  <c r="G25" i="461" s="1"/>
  <c r="G26" i="461" s="1"/>
  <c r="G27" i="461" s="1"/>
  <c r="G28" i="461" s="1"/>
  <c r="G29" i="461" s="1"/>
  <c r="G30" i="461" s="1"/>
  <c r="G31" i="461" s="1"/>
  <c r="G32" i="461" s="1"/>
  <c r="G33" i="461" s="1"/>
  <c r="G34" i="461" s="1"/>
  <c r="G35" i="461" s="1"/>
  <c r="G36" i="461" s="1"/>
  <c r="G37" i="461" s="1"/>
  <c r="G38" i="461" s="1"/>
  <c r="G39" i="461" s="1"/>
  <c r="G40" i="461" s="1"/>
  <c r="G41" i="461" s="1"/>
  <c r="G42" i="461" s="1"/>
  <c r="G43" i="461" s="1"/>
  <c r="G44" i="461" s="1"/>
  <c r="G45" i="461" s="1"/>
  <c r="G46" i="461" s="1"/>
  <c r="G47" i="461" s="1"/>
  <c r="G48" i="461" s="1"/>
  <c r="G49" i="461" s="1"/>
  <c r="G50" i="461" s="1"/>
  <c r="G51" i="461" s="1"/>
  <c r="G52" i="461" s="1"/>
  <c r="G53" i="461" s="1"/>
  <c r="G54" i="461" s="1"/>
  <c r="G55" i="461" s="1"/>
  <c r="G56" i="461" s="1"/>
  <c r="G57" i="461" s="1"/>
  <c r="G58" i="461" s="1"/>
  <c r="G59" i="461" s="1"/>
  <c r="G60" i="461" s="1"/>
  <c r="G61" i="461" s="1"/>
  <c r="G62" i="461" s="1"/>
  <c r="G63" i="461" s="1"/>
  <c r="G64" i="461" s="1"/>
  <c r="G65" i="461" s="1"/>
  <c r="G66" i="461" s="1"/>
  <c r="G67" i="461" s="1"/>
  <c r="G68" i="461" s="1"/>
  <c r="G69" i="461" s="1"/>
  <c r="G70" i="461" s="1"/>
  <c r="G71" i="461" s="1"/>
  <c r="G72" i="461" s="1"/>
  <c r="G73" i="461" s="1"/>
  <c r="G74" i="461" s="1"/>
  <c r="G75" i="461" s="1"/>
  <c r="G76" i="461" s="1"/>
  <c r="G77" i="461" s="1"/>
  <c r="G78" i="461" s="1"/>
  <c r="G79" i="461" s="1"/>
  <c r="G80" i="461" s="1"/>
  <c r="G81" i="461" s="1"/>
  <c r="G82" i="461" s="1"/>
  <c r="G83" i="461" s="1"/>
  <c r="G84" i="461" s="1"/>
  <c r="G85" i="461" s="1"/>
  <c r="G86" i="461" s="1"/>
  <c r="G87" i="461" s="1"/>
  <c r="G88" i="461" s="1"/>
  <c r="G89" i="461" s="1"/>
  <c r="G90" i="461" s="1"/>
  <c r="G91" i="461" s="1"/>
  <c r="G92" i="461" s="1"/>
  <c r="G93" i="461" s="1"/>
  <c r="G94" i="461" s="1"/>
  <c r="G95" i="461" s="1"/>
  <c r="G96" i="461" s="1"/>
  <c r="G97" i="461" s="1"/>
  <c r="G98" i="461" s="1"/>
  <c r="G99" i="461" s="1"/>
  <c r="G100" i="461" s="1"/>
  <c r="G101" i="461" s="1"/>
  <c r="G102" i="461" s="1"/>
  <c r="G103" i="461" s="1"/>
  <c r="G104" i="461" s="1"/>
  <c r="G105" i="461" s="1"/>
  <c r="G106" i="461" s="1"/>
  <c r="G107" i="461" s="1"/>
  <c r="G108" i="461" s="1"/>
  <c r="G109" i="461" s="1"/>
  <c r="G110" i="461" s="1"/>
  <c r="G111" i="461" s="1"/>
  <c r="G112" i="461" s="1"/>
  <c r="G113" i="461" s="1"/>
  <c r="G114" i="461" s="1"/>
  <c r="G115" i="461" s="1"/>
  <c r="G116" i="461" s="1"/>
  <c r="G117" i="461" s="1"/>
  <c r="G118" i="461" s="1"/>
  <c r="G119" i="461" s="1"/>
  <c r="G120" i="461" s="1"/>
  <c r="G121" i="461" s="1"/>
  <c r="G122" i="461" s="1"/>
  <c r="G123" i="461" s="1"/>
  <c r="G124" i="461" s="1"/>
  <c r="G125" i="461" s="1"/>
  <c r="G126" i="461" s="1"/>
  <c r="G127" i="461" s="1"/>
  <c r="G128" i="461" s="1"/>
  <c r="G129" i="461" s="1"/>
  <c r="G130" i="461" s="1"/>
  <c r="G131" i="461" s="1"/>
  <c r="G132" i="461" s="1"/>
  <c r="G133" i="461" s="1"/>
  <c r="G134" i="461" s="1"/>
  <c r="G135" i="461" s="1"/>
  <c r="G136" i="461" s="1"/>
  <c r="G137" i="461" s="1"/>
  <c r="G138" i="461" s="1"/>
  <c r="G139" i="461" s="1"/>
  <c r="G140" i="461" s="1"/>
  <c r="G141" i="461" s="1"/>
  <c r="G142" i="461" s="1"/>
  <c r="G143" i="461" s="1"/>
  <c r="G144" i="461" s="1"/>
  <c r="G145" i="461" s="1"/>
  <c r="G146" i="461" s="1"/>
  <c r="G147" i="461" s="1"/>
  <c r="G148" i="461" s="1"/>
  <c r="G149" i="461" s="1"/>
  <c r="G150" i="461" s="1"/>
  <c r="G151" i="461" s="1"/>
  <c r="G152" i="461" s="1"/>
  <c r="G153" i="461" s="1"/>
  <c r="G154" i="461" s="1"/>
  <c r="G155" i="461" s="1"/>
  <c r="G156" i="461" s="1"/>
  <c r="G157" i="461" s="1"/>
  <c r="G158" i="461" s="1"/>
  <c r="G159" i="461" s="1"/>
  <c r="G160" i="461" s="1"/>
  <c r="G161" i="461" s="1"/>
  <c r="G162" i="461" s="1"/>
  <c r="G163" i="461" s="1"/>
  <c r="G164" i="461" s="1"/>
  <c r="G165" i="461" s="1"/>
  <c r="G166" i="461" s="1"/>
  <c r="G167" i="461" s="1"/>
  <c r="G168" i="461" s="1"/>
  <c r="G169" i="461" s="1"/>
  <c r="G170" i="461" s="1"/>
  <c r="G171" i="461" s="1"/>
  <c r="G172" i="461" s="1"/>
  <c r="G173" i="461" s="1"/>
  <c r="G174" i="461" s="1"/>
  <c r="G175" i="461" s="1"/>
  <c r="G176" i="461" s="1"/>
  <c r="G177" i="461" s="1"/>
  <c r="G178" i="461" s="1"/>
  <c r="G179" i="461" s="1"/>
  <c r="G180" i="461" s="1"/>
  <c r="G181" i="461" s="1"/>
  <c r="G182" i="461" s="1"/>
  <c r="G183" i="461" s="1"/>
  <c r="G184" i="461" s="1"/>
  <c r="G185" i="461" s="1"/>
  <c r="G186" i="461" s="1"/>
  <c r="G187" i="461" s="1"/>
  <c r="G188" i="461" s="1"/>
  <c r="G189" i="461" s="1"/>
  <c r="G190" i="461" s="1"/>
  <c r="G191" i="461" s="1"/>
  <c r="G192" i="461" s="1"/>
  <c r="G193" i="461" s="1"/>
  <c r="G194" i="461" s="1"/>
  <c r="G195" i="461" s="1"/>
  <c r="G196" i="461" s="1"/>
  <c r="G197" i="461" s="1"/>
  <c r="G198" i="461" s="1"/>
  <c r="G199" i="461" s="1"/>
  <c r="G200" i="461" s="1"/>
  <c r="G201" i="461" s="1"/>
  <c r="G202" i="461" s="1"/>
  <c r="G203" i="461" s="1"/>
  <c r="G204" i="461" s="1"/>
  <c r="G205" i="461" s="1"/>
  <c r="G206" i="461" s="1"/>
  <c r="G207" i="461" s="1"/>
  <c r="G208" i="461" s="1"/>
  <c r="G209" i="461" s="1"/>
  <c r="G210" i="461" s="1"/>
  <c r="G211" i="461" s="1"/>
  <c r="G212" i="461" s="1"/>
  <c r="G213" i="461" s="1"/>
  <c r="G214" i="461" s="1"/>
  <c r="G215" i="461" s="1"/>
  <c r="G216" i="461" s="1"/>
  <c r="G217" i="461" s="1"/>
  <c r="G218" i="461" s="1"/>
  <c r="G219" i="461" s="1"/>
  <c r="G220" i="461" s="1"/>
  <c r="G221" i="461" s="1"/>
  <c r="G222" i="461" s="1"/>
  <c r="G223" i="461" s="1"/>
  <c r="G224" i="461" s="1"/>
  <c r="G225" i="461" s="1"/>
  <c r="G226" i="461" s="1"/>
  <c r="G227" i="461" s="1"/>
  <c r="G228" i="461" s="1"/>
  <c r="G229" i="461" s="1"/>
  <c r="G230" i="461" s="1"/>
  <c r="G231" i="461" s="1"/>
  <c r="G232" i="461" s="1"/>
  <c r="G233" i="461" s="1"/>
  <c r="G234" i="461" s="1"/>
  <c r="G235" i="461" s="1"/>
  <c r="G236" i="461" s="1"/>
  <c r="G237" i="461" s="1"/>
  <c r="G238" i="461" s="1"/>
  <c r="G239" i="461" s="1"/>
  <c r="G240" i="461" s="1"/>
  <c r="G241" i="461" s="1"/>
  <c r="G242" i="461" s="1"/>
  <c r="G243" i="461" s="1"/>
  <c r="G244" i="461" s="1"/>
  <c r="G245" i="461" s="1"/>
  <c r="G246" i="461" s="1"/>
  <c r="G247" i="461" s="1"/>
  <c r="G248" i="461" s="1"/>
  <c r="G249" i="461" s="1"/>
  <c r="G250" i="461" s="1"/>
  <c r="G251" i="461" s="1"/>
  <c r="G252" i="461" s="1"/>
  <c r="G253" i="461" s="1"/>
  <c r="G254" i="461" s="1"/>
  <c r="G255" i="461" s="1"/>
  <c r="G256" i="461" s="1"/>
  <c r="G257" i="461" s="1"/>
  <c r="G258" i="461" s="1"/>
  <c r="G259" i="461" s="1"/>
  <c r="G260" i="461" s="1"/>
  <c r="G261" i="461" s="1"/>
  <c r="G262" i="461" s="1"/>
  <c r="G263" i="461" s="1"/>
  <c r="G264" i="461" s="1"/>
  <c r="G265" i="461" s="1"/>
  <c r="G266" i="461" s="1"/>
  <c r="G267" i="461" s="1"/>
  <c r="G268" i="461" s="1"/>
  <c r="G269" i="461" s="1"/>
  <c r="G270" i="461" s="1"/>
  <c r="G271" i="461" s="1"/>
  <c r="G272" i="461" s="1"/>
  <c r="G273" i="461" s="1"/>
  <c r="G274" i="461" s="1"/>
  <c r="G275" i="461" s="1"/>
  <c r="G276" i="461" s="1"/>
  <c r="G277" i="461" s="1"/>
  <c r="G278" i="461" s="1"/>
  <c r="G279" i="461" s="1"/>
  <c r="G280" i="461" s="1"/>
  <c r="G281" i="461" s="1"/>
  <c r="G282" i="461" s="1"/>
  <c r="G283" i="461" s="1"/>
  <c r="G284" i="461" s="1"/>
  <c r="G285" i="461" s="1"/>
  <c r="G286" i="461" s="1"/>
  <c r="G287" i="461" s="1"/>
  <c r="G288" i="461" s="1"/>
  <c r="G289" i="461" s="1"/>
  <c r="G290" i="461" s="1"/>
  <c r="G291" i="461" s="1"/>
  <c r="G292" i="461" s="1"/>
  <c r="G293" i="461" s="1"/>
  <c r="G294" i="461" s="1"/>
  <c r="G295" i="461" s="1"/>
  <c r="G296" i="461" s="1"/>
  <c r="G297" i="461" s="1"/>
  <c r="G298" i="461" s="1"/>
  <c r="G299" i="461" s="1"/>
  <c r="G300" i="461" s="1"/>
  <c r="G301" i="461" s="1"/>
  <c r="G302" i="461" s="1"/>
  <c r="G303" i="461" s="1"/>
  <c r="G304" i="461" s="1"/>
  <c r="G305" i="461" s="1"/>
  <c r="G306" i="461" s="1"/>
  <c r="G307" i="461" s="1"/>
  <c r="G308" i="461" s="1"/>
  <c r="G309" i="461" s="1"/>
  <c r="G310" i="461" s="1"/>
  <c r="G311" i="461" s="1"/>
  <c r="G312" i="461" s="1"/>
  <c r="G313" i="461" s="1"/>
  <c r="G314" i="461" s="1"/>
  <c r="G315" i="461" s="1"/>
  <c r="G316" i="461" s="1"/>
  <c r="G317" i="461" s="1"/>
  <c r="G318" i="461" s="1"/>
  <c r="G319" i="461" s="1"/>
  <c r="G320" i="461" s="1"/>
  <c r="G321" i="461" s="1"/>
  <c r="G322" i="461" s="1"/>
  <c r="G323" i="461" s="1"/>
  <c r="G324" i="461" s="1"/>
  <c r="G325" i="461" s="1"/>
  <c r="G326" i="461" s="1"/>
  <c r="G327" i="461" s="1"/>
  <c r="G328" i="461" s="1"/>
  <c r="G329" i="461" s="1"/>
  <c r="G330" i="461" s="1"/>
  <c r="G331" i="461" s="1"/>
  <c r="G332" i="461" s="1"/>
  <c r="G333" i="461" s="1"/>
  <c r="G334" i="461" s="1"/>
  <c r="G335" i="461" s="1"/>
  <c r="G336" i="461" s="1"/>
  <c r="G337" i="461" s="1"/>
  <c r="G338" i="461" s="1"/>
  <c r="G339" i="461" s="1"/>
  <c r="G340" i="461" s="1"/>
  <c r="G341" i="461" s="1"/>
  <c r="G342" i="461" s="1"/>
  <c r="G343" i="461" s="1"/>
  <c r="G344" i="461" s="1"/>
  <c r="G345" i="461" s="1"/>
  <c r="G346" i="461" s="1"/>
  <c r="G347" i="461" s="1"/>
  <c r="G348" i="461" s="1"/>
  <c r="G349" i="461" s="1"/>
  <c r="G350" i="461" s="1"/>
  <c r="G351" i="461" s="1"/>
  <c r="G352" i="461" s="1"/>
  <c r="G353" i="461" s="1"/>
  <c r="G354" i="461" s="1"/>
  <c r="G355" i="461" s="1"/>
  <c r="G356" i="461" s="1"/>
  <c r="G357" i="461" s="1"/>
  <c r="G358" i="461" s="1"/>
  <c r="G359" i="461" s="1"/>
  <c r="G360" i="461" s="1"/>
  <c r="G361" i="461" s="1"/>
  <c r="G362" i="461" s="1"/>
  <c r="G363" i="461" s="1"/>
  <c r="G364" i="461" s="1"/>
  <c r="G365" i="461" s="1"/>
  <c r="G366" i="461" s="1"/>
  <c r="G367" i="461" s="1"/>
  <c r="G368" i="461" s="1"/>
  <c r="G369" i="461" s="1"/>
  <c r="G370" i="461" s="1"/>
  <c r="G371" i="461" s="1"/>
  <c r="G372" i="461" s="1"/>
  <c r="G373" i="461" s="1"/>
  <c r="G374" i="461" s="1"/>
  <c r="G375" i="461" s="1"/>
  <c r="G376" i="461" s="1"/>
  <c r="G377" i="461" s="1"/>
  <c r="G378" i="461" s="1"/>
  <c r="G379" i="461" s="1"/>
  <c r="G380" i="461" s="1"/>
  <c r="G381" i="461" s="1"/>
  <c r="G382" i="461" s="1"/>
  <c r="G383" i="461" s="1"/>
  <c r="G384" i="461" s="1"/>
  <c r="G385" i="461" s="1"/>
  <c r="G386" i="461" s="1"/>
  <c r="G387" i="461" s="1"/>
  <c r="G388" i="461" s="1"/>
  <c r="G389" i="461" s="1"/>
  <c r="G390" i="461" s="1"/>
  <c r="G391" i="461" s="1"/>
  <c r="G392" i="461" s="1"/>
  <c r="G393" i="461" s="1"/>
  <c r="G394" i="461" s="1"/>
  <c r="G395" i="461" s="1"/>
  <c r="G396" i="461" s="1"/>
  <c r="G397" i="461" s="1"/>
  <c r="G398" i="461" s="1"/>
  <c r="G399" i="461" s="1"/>
  <c r="G400" i="461" s="1"/>
  <c r="G401" i="461" s="1"/>
  <c r="S47" i="388"/>
  <c r="S44" i="388"/>
  <c r="S6" i="459"/>
  <c r="S28" i="403"/>
  <c r="J852" i="403" s="1"/>
  <c r="S10" i="406"/>
  <c r="J277" i="406" s="1"/>
  <c r="J721" i="387"/>
  <c r="K411" i="461"/>
  <c r="J411" i="461"/>
  <c r="F411" i="461"/>
  <c r="J39" i="410"/>
  <c r="J38" i="410"/>
  <c r="C27" i="156" s="1"/>
  <c r="J1367" i="409"/>
  <c r="J1366" i="409"/>
  <c r="C5" i="156" s="1"/>
  <c r="J212" i="408"/>
  <c r="J76" i="407"/>
  <c r="J75" i="407"/>
  <c r="C44" i="156" s="1"/>
  <c r="J276" i="406"/>
  <c r="C9" i="156" s="1"/>
  <c r="J358" i="405"/>
  <c r="J357" i="405"/>
  <c r="C15" i="156" s="1"/>
  <c r="J278" i="404"/>
  <c r="J277" i="404"/>
  <c r="J851" i="403"/>
  <c r="C4" i="156" s="1"/>
  <c r="J394" i="402"/>
  <c r="C57" i="156" s="1"/>
  <c r="J882" i="401"/>
  <c r="J49" i="400"/>
  <c r="J48" i="400"/>
  <c r="C41" i="156" s="1"/>
  <c r="J51" i="399"/>
  <c r="J50" i="399"/>
  <c r="C76" i="156" s="1"/>
  <c r="J12" i="398"/>
  <c r="J11" i="398"/>
  <c r="J12" i="397"/>
  <c r="J11" i="397"/>
  <c r="C93" i="156" s="1"/>
  <c r="J12" i="395"/>
  <c r="J11" i="395"/>
  <c r="C35" i="156" s="1"/>
  <c r="J234" i="394"/>
  <c r="J233" i="394"/>
  <c r="C19" i="156" s="1"/>
  <c r="J21" i="393"/>
  <c r="D75" i="156" s="1"/>
  <c r="J20" i="393"/>
  <c r="C75" i="156" s="1"/>
  <c r="J54" i="392"/>
  <c r="J53" i="392"/>
  <c r="C74" i="156" s="1"/>
  <c r="J12" i="411"/>
  <c r="J11" i="411"/>
  <c r="C73" i="156" s="1"/>
  <c r="J22" i="412"/>
  <c r="J21" i="412"/>
  <c r="C38" i="156" s="1"/>
  <c r="J32" i="413"/>
  <c r="J31" i="413"/>
  <c r="C49" i="156" s="1"/>
  <c r="J12" i="414"/>
  <c r="J11" i="414"/>
  <c r="C40" i="156" s="1"/>
  <c r="J44" i="415"/>
  <c r="J43" i="415"/>
  <c r="C72" i="156" s="1"/>
  <c r="J12" i="416"/>
  <c r="J11" i="416"/>
  <c r="J12" i="417"/>
  <c r="D71" i="156" s="1"/>
  <c r="J11" i="417"/>
  <c r="J12" i="418"/>
  <c r="D70" i="156" s="1"/>
  <c r="J11" i="418"/>
  <c r="J26" i="419"/>
  <c r="D68" i="156" s="1"/>
  <c r="J25" i="419"/>
  <c r="J12" i="422"/>
  <c r="J11" i="422"/>
  <c r="J11" i="423"/>
  <c r="D66" i="156" s="1"/>
  <c r="J10" i="423"/>
  <c r="J12" i="420"/>
  <c r="J11" i="420"/>
  <c r="J20" i="424"/>
  <c r="J19" i="424"/>
  <c r="C28" i="156" s="1"/>
  <c r="J12" i="425"/>
  <c r="J11" i="425"/>
  <c r="J12" i="426"/>
  <c r="J11" i="426"/>
  <c r="J19" i="427"/>
  <c r="J18" i="427"/>
  <c r="C42" i="156" s="1"/>
  <c r="J36" i="430"/>
  <c r="J35" i="430"/>
  <c r="C47" i="156" s="1"/>
  <c r="J12" i="428"/>
  <c r="J11" i="428"/>
  <c r="J84" i="431"/>
  <c r="J83" i="431"/>
  <c r="J12" i="432"/>
  <c r="J11" i="432"/>
  <c r="J44" i="433"/>
  <c r="J43" i="433"/>
  <c r="J63" i="434"/>
  <c r="J62" i="434"/>
  <c r="C34" i="156" s="1"/>
  <c r="J224" i="435"/>
  <c r="J223" i="435"/>
  <c r="J79" i="436"/>
  <c r="J78" i="436"/>
  <c r="J12" i="437"/>
  <c r="J11" i="437"/>
  <c r="J54" i="438"/>
  <c r="J53" i="438"/>
  <c r="J12" i="439"/>
  <c r="J11" i="439"/>
  <c r="J134" i="440"/>
  <c r="J133" i="440"/>
  <c r="J93" i="441"/>
  <c r="J92" i="441"/>
  <c r="J301" i="442"/>
  <c r="J300" i="442"/>
  <c r="J85" i="443"/>
  <c r="J84" i="443"/>
  <c r="J277" i="444"/>
  <c r="J276" i="444"/>
  <c r="J73" i="445"/>
  <c r="J72" i="445"/>
  <c r="J337" i="446"/>
  <c r="J336" i="446"/>
  <c r="J12" i="447"/>
  <c r="J11" i="447"/>
  <c r="J62" i="448"/>
  <c r="J61" i="448"/>
  <c r="J143" i="449"/>
  <c r="J142" i="449"/>
  <c r="J684" i="450"/>
  <c r="J683" i="450"/>
  <c r="J167" i="453"/>
  <c r="J166" i="453"/>
  <c r="J258" i="454"/>
  <c r="J257" i="454"/>
  <c r="J158" i="456"/>
  <c r="J157" i="456"/>
  <c r="J124" i="457"/>
  <c r="J590" i="459"/>
  <c r="D25" i="156"/>
  <c r="J507" i="429"/>
  <c r="J506" i="429"/>
  <c r="J394" i="421"/>
  <c r="J393" i="421"/>
  <c r="J225" i="391"/>
  <c r="J224" i="391"/>
  <c r="H794" i="388"/>
  <c r="C6" i="156" s="1"/>
  <c r="J720" i="387"/>
  <c r="D67" i="156"/>
  <c r="C65" i="156"/>
  <c r="C24" i="156"/>
  <c r="C63" i="156"/>
  <c r="C90" i="156"/>
  <c r="L135" i="461" l="1"/>
  <c r="L136" i="461" s="1"/>
  <c r="L137" i="461" s="1"/>
  <c r="L138" i="461" s="1"/>
  <c r="L139" i="461" s="1"/>
  <c r="L140" i="461" s="1"/>
  <c r="L141" i="461" s="1"/>
  <c r="L142" i="461" s="1"/>
  <c r="L143" i="461" s="1"/>
  <c r="L144" i="461" s="1"/>
  <c r="L145" i="461" s="1"/>
  <c r="L146" i="461" s="1"/>
  <c r="L147" i="461" s="1"/>
  <c r="L148" i="461" s="1"/>
  <c r="L149" i="461" s="1"/>
  <c r="L150" i="461" s="1"/>
  <c r="L151" i="461" s="1"/>
  <c r="L152" i="461" s="1"/>
  <c r="L153" i="461" s="1"/>
  <c r="L154" i="461" s="1"/>
  <c r="L155" i="461" s="1"/>
  <c r="L156" i="461" s="1"/>
  <c r="L157" i="461" s="1"/>
  <c r="L158" i="461" s="1"/>
  <c r="L159" i="461" s="1"/>
  <c r="L160" i="461" s="1"/>
  <c r="L161" i="461" s="1"/>
  <c r="L162" i="461" s="1"/>
  <c r="L163" i="461" s="1"/>
  <c r="L164" i="461" s="1"/>
  <c r="L165" i="461" s="1"/>
  <c r="L166" i="461" s="1"/>
  <c r="L167" i="461" s="1"/>
  <c r="L168" i="461" s="1"/>
  <c r="L169" i="461" s="1"/>
  <c r="L170" i="461" s="1"/>
  <c r="L171" i="461" s="1"/>
  <c r="L172" i="461" s="1"/>
  <c r="L173" i="461" s="1"/>
  <c r="L174" i="461" s="1"/>
  <c r="L175" i="461" s="1"/>
  <c r="L176" i="461" s="1"/>
  <c r="L177" i="461" s="1"/>
  <c r="L178" i="461" s="1"/>
  <c r="L179" i="461" s="1"/>
  <c r="L180" i="461" s="1"/>
  <c r="L181" i="461" s="1"/>
  <c r="L182" i="461" s="1"/>
  <c r="L183" i="461" s="1"/>
  <c r="L184" i="461" s="1"/>
  <c r="L185" i="461" s="1"/>
  <c r="L186" i="461" s="1"/>
  <c r="L187" i="461" s="1"/>
  <c r="L188" i="461" s="1"/>
  <c r="L189" i="461" s="1"/>
  <c r="L190" i="461" s="1"/>
  <c r="L191" i="461" s="1"/>
  <c r="L192" i="461" s="1"/>
  <c r="L193" i="461" s="1"/>
  <c r="L194" i="461" s="1"/>
  <c r="L195" i="461" s="1"/>
  <c r="L196" i="461" s="1"/>
  <c r="L197" i="461" s="1"/>
  <c r="L198" i="461" s="1"/>
  <c r="L199" i="461" s="1"/>
  <c r="L200" i="461" s="1"/>
  <c r="L201" i="461" s="1"/>
  <c r="L202" i="461" s="1"/>
  <c r="L203" i="461" s="1"/>
  <c r="L204" i="461" s="1"/>
  <c r="L205" i="461" s="1"/>
  <c r="L206" i="461" s="1"/>
  <c r="L207" i="461" s="1"/>
  <c r="L208" i="461" s="1"/>
  <c r="L209" i="461" s="1"/>
  <c r="L210" i="461" s="1"/>
  <c r="L211" i="461" s="1"/>
  <c r="L212" i="461" s="1"/>
  <c r="L213" i="461" s="1"/>
  <c r="L214" i="461" s="1"/>
  <c r="L215" i="461" s="1"/>
  <c r="L216" i="461" s="1"/>
  <c r="L217" i="461" s="1"/>
  <c r="L218" i="461" s="1"/>
  <c r="L219" i="461" s="1"/>
  <c r="L220" i="461" s="1"/>
  <c r="L221" i="461" s="1"/>
  <c r="L222" i="461" s="1"/>
  <c r="L223" i="461" s="1"/>
  <c r="L224" i="461" s="1"/>
  <c r="L225" i="461" s="1"/>
  <c r="L226" i="461" s="1"/>
  <c r="L227" i="461" s="1"/>
  <c r="L228" i="461" s="1"/>
  <c r="L229" i="461" s="1"/>
  <c r="L230" i="461" s="1"/>
  <c r="L231" i="461" s="1"/>
  <c r="L232" i="461" s="1"/>
  <c r="L233" i="461" s="1"/>
  <c r="L234" i="461" s="1"/>
  <c r="L235" i="461" s="1"/>
  <c r="L236" i="461" s="1"/>
  <c r="L237" i="461" s="1"/>
  <c r="L238" i="461" s="1"/>
  <c r="L239" i="461" s="1"/>
  <c r="L240" i="461" s="1"/>
  <c r="L241" i="461" s="1"/>
  <c r="L242" i="461" s="1"/>
  <c r="L243" i="461" s="1"/>
  <c r="L244" i="461" s="1"/>
  <c r="L245" i="461" s="1"/>
  <c r="L246" i="461" s="1"/>
  <c r="L247" i="461" s="1"/>
  <c r="L248" i="461" s="1"/>
  <c r="L249" i="461" s="1"/>
  <c r="L250" i="461" s="1"/>
  <c r="L251" i="461" s="1"/>
  <c r="L252" i="461" s="1"/>
  <c r="L253" i="461" s="1"/>
  <c r="L254" i="461" s="1"/>
  <c r="L255" i="461" s="1"/>
  <c r="L256" i="461" s="1"/>
  <c r="L257" i="461" s="1"/>
  <c r="L258" i="461" s="1"/>
  <c r="L259" i="461" s="1"/>
  <c r="L260" i="461" s="1"/>
  <c r="L261" i="461" s="1"/>
  <c r="L262" i="461" s="1"/>
  <c r="L263" i="461" s="1"/>
  <c r="L264" i="461" s="1"/>
  <c r="L265" i="461" s="1"/>
  <c r="L266" i="461" s="1"/>
  <c r="L267" i="461" s="1"/>
  <c r="L268" i="461" s="1"/>
  <c r="L269" i="461" s="1"/>
  <c r="L270" i="461" s="1"/>
  <c r="L271" i="461" s="1"/>
  <c r="L272" i="461" s="1"/>
  <c r="L273" i="461" s="1"/>
  <c r="L274" i="461" s="1"/>
  <c r="L275" i="461" s="1"/>
  <c r="L276" i="461" s="1"/>
  <c r="L277" i="461" s="1"/>
  <c r="L278" i="461" s="1"/>
  <c r="L279" i="461" s="1"/>
  <c r="L280" i="461" s="1"/>
  <c r="L281" i="461" s="1"/>
  <c r="L282" i="461" s="1"/>
  <c r="L283" i="461" s="1"/>
  <c r="L284" i="461" s="1"/>
  <c r="L285" i="461" s="1"/>
  <c r="L286" i="461" s="1"/>
  <c r="L287" i="461" s="1"/>
  <c r="L288" i="461" s="1"/>
  <c r="L289" i="461" s="1"/>
  <c r="L290" i="461" s="1"/>
  <c r="L291" i="461" s="1"/>
  <c r="L292" i="461" s="1"/>
  <c r="L293" i="461" s="1"/>
  <c r="L294" i="461" s="1"/>
  <c r="L295" i="461" s="1"/>
  <c r="L296" i="461" s="1"/>
  <c r="L297" i="461" s="1"/>
  <c r="L298" i="461" s="1"/>
  <c r="L299" i="461" s="1"/>
  <c r="L300" i="461" s="1"/>
  <c r="L301" i="461" s="1"/>
  <c r="J395" i="402"/>
  <c r="D57" i="156" s="1"/>
  <c r="E57" i="156" s="1"/>
  <c r="E411" i="461"/>
  <c r="G411" i="461" s="1"/>
  <c r="L411" i="461"/>
  <c r="J123" i="457"/>
  <c r="C60" i="156" s="1"/>
  <c r="H795" i="388"/>
  <c r="J591" i="459"/>
  <c r="D11" i="156" s="1"/>
  <c r="E11" i="156" s="1"/>
  <c r="C18" i="156"/>
  <c r="C48" i="156"/>
  <c r="C88" i="156"/>
  <c r="C31" i="156"/>
  <c r="C89" i="156"/>
  <c r="C43" i="156"/>
  <c r="C17" i="156"/>
  <c r="C61" i="156"/>
  <c r="C52" i="156"/>
  <c r="C14" i="156"/>
  <c r="C53" i="156"/>
  <c r="C39" i="156"/>
  <c r="C50" i="156"/>
  <c r="C12" i="156"/>
  <c r="C13" i="156"/>
  <c r="C54" i="156"/>
  <c r="C58" i="156"/>
  <c r="C55" i="156"/>
  <c r="C25" i="156"/>
  <c r="D36" i="156"/>
  <c r="C56" i="156"/>
  <c r="C11" i="156"/>
  <c r="D10" i="156"/>
  <c r="E10" i="156" s="1"/>
  <c r="D60" i="156"/>
  <c r="D55" i="156"/>
  <c r="E55" i="156" s="1"/>
  <c r="D58" i="156"/>
  <c r="E58" i="156" s="1"/>
  <c r="D54" i="156"/>
  <c r="D13" i="156"/>
  <c r="E13" i="156" s="1"/>
  <c r="D20" i="156"/>
  <c r="D12" i="156"/>
  <c r="E12" i="156" s="1"/>
  <c r="D16" i="156"/>
  <c r="E16" i="156" s="1"/>
  <c r="C16" i="156"/>
  <c r="D50" i="156"/>
  <c r="E50" i="156" s="1"/>
  <c r="D39" i="156"/>
  <c r="E39" i="156" s="1"/>
  <c r="D53" i="156"/>
  <c r="D14" i="156"/>
  <c r="D29" i="156"/>
  <c r="C29" i="156"/>
  <c r="D52" i="156"/>
  <c r="D61" i="156"/>
  <c r="D17" i="156"/>
  <c r="E17" i="156" s="1"/>
  <c r="D62" i="156"/>
  <c r="C62" i="156"/>
  <c r="D43" i="156"/>
  <c r="E43" i="156" s="1"/>
  <c r="D89" i="156"/>
  <c r="D31" i="156"/>
  <c r="D88" i="156"/>
  <c r="D91" i="156" s="1"/>
  <c r="D48" i="156"/>
  <c r="D18" i="156"/>
  <c r="E18" i="156" s="1"/>
  <c r="D30" i="156"/>
  <c r="C30" i="156"/>
  <c r="D90" i="156"/>
  <c r="D22" i="156"/>
  <c r="C22" i="156"/>
  <c r="D47" i="156"/>
  <c r="E47" i="156" s="1"/>
  <c r="D26" i="156"/>
  <c r="E26" i="156" s="1"/>
  <c r="C26" i="156"/>
  <c r="D42" i="156"/>
  <c r="D63" i="156"/>
  <c r="D24" i="156"/>
  <c r="D28" i="156"/>
  <c r="C66" i="156"/>
  <c r="C67" i="156"/>
  <c r="C36" i="156"/>
  <c r="D65" i="156"/>
  <c r="C68" i="156"/>
  <c r="C70" i="156"/>
  <c r="C71" i="156"/>
  <c r="D46" i="156"/>
  <c r="C46" i="156"/>
  <c r="D72" i="156"/>
  <c r="D40" i="156"/>
  <c r="D49" i="156"/>
  <c r="D38" i="156"/>
  <c r="D73" i="156"/>
  <c r="D27" i="156"/>
  <c r="E27" i="156" s="1"/>
  <c r="D5" i="156"/>
  <c r="E5" i="156" s="1"/>
  <c r="D78" i="156"/>
  <c r="D44" i="156"/>
  <c r="D9" i="156"/>
  <c r="D15" i="156"/>
  <c r="E15" i="156" s="1"/>
  <c r="D33" i="156"/>
  <c r="C33" i="156"/>
  <c r="D4" i="156"/>
  <c r="E4" i="156" s="1"/>
  <c r="D21" i="156"/>
  <c r="E21" i="156" s="1"/>
  <c r="D41" i="156"/>
  <c r="D76" i="156"/>
  <c r="E76" i="156" s="1"/>
  <c r="D45" i="156"/>
  <c r="C45" i="156"/>
  <c r="D93" i="156"/>
  <c r="D35" i="156"/>
  <c r="D19" i="156"/>
  <c r="D74" i="156"/>
  <c r="D56" i="156"/>
  <c r="C51" i="156"/>
  <c r="C3" i="156"/>
  <c r="D3" i="156"/>
  <c r="E3" i="156" s="1"/>
  <c r="L302" i="461" l="1"/>
  <c r="L303" i="461" s="1"/>
  <c r="L304" i="461" s="1"/>
  <c r="L305" i="461" s="1"/>
  <c r="L306" i="461" s="1"/>
  <c r="L307" i="461" s="1"/>
  <c r="L308" i="461" s="1"/>
  <c r="L309" i="461" s="1"/>
  <c r="L310" i="461" s="1"/>
  <c r="L311" i="461" s="1"/>
  <c r="L312" i="461" s="1"/>
  <c r="L313" i="461" s="1"/>
  <c r="L314" i="461" s="1"/>
  <c r="L315" i="461" s="1"/>
  <c r="L316" i="461" s="1"/>
  <c r="L317" i="461" s="1"/>
  <c r="L318" i="461" s="1"/>
  <c r="L319" i="461" s="1"/>
  <c r="L320" i="461" s="1"/>
  <c r="L321" i="461" s="1"/>
  <c r="L322" i="461" s="1"/>
  <c r="L323" i="461" s="1"/>
  <c r="L324" i="461" s="1"/>
  <c r="L325" i="461" s="1"/>
  <c r="L326" i="461" s="1"/>
  <c r="L327" i="461" s="1"/>
  <c r="L328" i="461" s="1"/>
  <c r="L329" i="461" s="1"/>
  <c r="L330" i="461" s="1"/>
  <c r="L331" i="461" s="1"/>
  <c r="L332" i="461" s="1"/>
  <c r="L333" i="461" s="1"/>
  <c r="L334" i="461" s="1"/>
  <c r="L335" i="461" s="1"/>
  <c r="L336" i="461" s="1"/>
  <c r="L337" i="461" s="1"/>
  <c r="L338" i="461" s="1"/>
  <c r="L339" i="461" s="1"/>
  <c r="L340" i="461" s="1"/>
  <c r="L341" i="461" s="1"/>
  <c r="L342" i="461" s="1"/>
  <c r="L343" i="461" s="1"/>
  <c r="L344" i="461" s="1"/>
  <c r="L345" i="461" s="1"/>
  <c r="L346" i="461" s="1"/>
  <c r="L347" i="461" s="1"/>
  <c r="L348" i="461" s="1"/>
  <c r="L349" i="461" s="1"/>
  <c r="L350" i="461" s="1"/>
  <c r="L351" i="461" s="1"/>
  <c r="L352" i="461" s="1"/>
  <c r="L353" i="461" s="1"/>
  <c r="L354" i="461" s="1"/>
  <c r="L355" i="461" s="1"/>
  <c r="L356" i="461" s="1"/>
  <c r="L357" i="461" s="1"/>
  <c r="L358" i="461" s="1"/>
  <c r="L359" i="461" s="1"/>
  <c r="L360" i="461" s="1"/>
  <c r="L361" i="461" s="1"/>
  <c r="L362" i="461" s="1"/>
  <c r="L363" i="461" s="1"/>
  <c r="L364" i="461" s="1"/>
  <c r="L365" i="461" s="1"/>
  <c r="L366" i="461" s="1"/>
  <c r="L367" i="461" s="1"/>
  <c r="L368" i="461" s="1"/>
  <c r="L369" i="461" s="1"/>
  <c r="L370" i="461" s="1"/>
  <c r="L371" i="461" s="1"/>
  <c r="L372" i="461" s="1"/>
  <c r="L373" i="461" s="1"/>
  <c r="L374" i="461" s="1"/>
  <c r="L375" i="461" s="1"/>
  <c r="L376" i="461" s="1"/>
  <c r="L377" i="461" s="1"/>
  <c r="L378" i="461" s="1"/>
  <c r="L379" i="461" s="1"/>
  <c r="L380" i="461" s="1"/>
  <c r="L381" i="461" s="1"/>
  <c r="L382" i="461" s="1"/>
  <c r="L383" i="461" s="1"/>
  <c r="L384" i="461" s="1"/>
  <c r="L385" i="461" s="1"/>
  <c r="L386" i="461" s="1"/>
  <c r="L387" i="461" s="1"/>
  <c r="L388" i="461" s="1"/>
  <c r="L389" i="461" s="1"/>
  <c r="L390" i="461" s="1"/>
  <c r="L391" i="461" s="1"/>
  <c r="L392" i="461" s="1"/>
  <c r="L393" i="461" s="1"/>
  <c r="L394" i="461" s="1"/>
  <c r="L395" i="461" s="1"/>
  <c r="L396" i="461" s="1"/>
  <c r="L397" i="461" s="1"/>
  <c r="L398" i="461" s="1"/>
  <c r="L399" i="461" s="1"/>
  <c r="L400" i="461" s="1"/>
  <c r="L401" i="461" s="1"/>
  <c r="D34" i="156"/>
  <c r="D51" i="156"/>
  <c r="E51" i="156" s="1"/>
  <c r="D83" i="156" l="1"/>
  <c r="J881" i="401"/>
  <c r="C21" i="156" s="1"/>
  <c r="J211" i="408"/>
  <c r="C78" i="156" s="1"/>
  <c r="C20" i="156"/>
  <c r="C83" i="156" l="1"/>
  <c r="R47" i="452"/>
  <c r="R47" i="452" a="1"/>
  <c r="HH1016" i="471"/>
  <c r="AO278" i="421"/>
  <c r="U69" i="458"/>
  <c r="U69" i="458" a="1"/>
  <c r="AO219" i="402"/>
  <c r="EM110" i="47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<sst xmlns="http://schemas.openxmlformats.org/spreadsheetml/2006/main" count="144713" uniqueCount="42593">
  <si>
    <t>اجمالي المديونيه $</t>
  </si>
  <si>
    <t xml:space="preserve">الاجمالى  </t>
  </si>
  <si>
    <t>تاريخ الميلاد</t>
  </si>
  <si>
    <t>م</t>
  </si>
  <si>
    <t>رقم الجواز</t>
  </si>
  <si>
    <t>احمد الحرك</t>
  </si>
  <si>
    <t>اسم الوكيل</t>
  </si>
  <si>
    <t>الاسم</t>
  </si>
  <si>
    <t>الحاجه عفاف</t>
  </si>
  <si>
    <t>هاليبرتون</t>
  </si>
  <si>
    <t>مدين مصري</t>
  </si>
  <si>
    <t>دائن مصري</t>
  </si>
  <si>
    <t>دائن دولار</t>
  </si>
  <si>
    <t xml:space="preserve">م رضا </t>
  </si>
  <si>
    <t>اجمالي المديونيه دولار</t>
  </si>
  <si>
    <t>اجمالي المديونيه مصري</t>
  </si>
  <si>
    <t>سيد القذافي</t>
  </si>
  <si>
    <t>الحاج رافع</t>
  </si>
  <si>
    <t>الصياد</t>
  </si>
  <si>
    <t>منصور</t>
  </si>
  <si>
    <t>حمدي الجازوي</t>
  </si>
  <si>
    <t>الحاج بدر</t>
  </si>
  <si>
    <t>الحاج كارم</t>
  </si>
  <si>
    <t>فاطمة الجازوي</t>
  </si>
  <si>
    <t>ضياء الجملي</t>
  </si>
  <si>
    <t xml:space="preserve">مزار مصر </t>
  </si>
  <si>
    <t>عادل نصار</t>
  </si>
  <si>
    <t>رافت سلطان</t>
  </si>
  <si>
    <t>محمد عبد الله (المميز)</t>
  </si>
  <si>
    <t xml:space="preserve">شريف ريحان </t>
  </si>
  <si>
    <t>ابو عطيه</t>
  </si>
  <si>
    <t>م عزة</t>
  </si>
  <si>
    <t>تامر عفيفي</t>
  </si>
  <si>
    <t xml:space="preserve">ابو رحمة </t>
  </si>
  <si>
    <t>المليجي</t>
  </si>
  <si>
    <t xml:space="preserve">البشاير </t>
  </si>
  <si>
    <t>السويسي</t>
  </si>
  <si>
    <t>ايمن حامد</t>
  </si>
  <si>
    <t>خالد نجيب</t>
  </si>
  <si>
    <t>عبد الرحمن الليبية</t>
  </si>
  <si>
    <t>غيث يامن</t>
  </si>
  <si>
    <t>الزاجل</t>
  </si>
  <si>
    <t xml:space="preserve">ابو بكر </t>
  </si>
  <si>
    <t>وادي النيل</t>
  </si>
  <si>
    <t>اجمالي المديونيه EGP</t>
  </si>
  <si>
    <t xml:space="preserve"> عبدالله طبيقه (عبد الله العنوان)</t>
  </si>
  <si>
    <t>شركة العنوان (اعمار ليبيا)</t>
  </si>
  <si>
    <t xml:space="preserve">محمد يوسف </t>
  </si>
  <si>
    <t xml:space="preserve">ياسر حسني </t>
  </si>
  <si>
    <t>ابو عبده</t>
  </si>
  <si>
    <t xml:space="preserve">عبد الرحمن  زاهر </t>
  </si>
  <si>
    <t xml:space="preserve">خالد الزعيم </t>
  </si>
  <si>
    <t>اكرم المنقوش</t>
  </si>
  <si>
    <t xml:space="preserve">معتصم </t>
  </si>
  <si>
    <t xml:space="preserve">كابلات مصر </t>
  </si>
  <si>
    <t xml:space="preserve">مصطفي ياسين </t>
  </si>
  <si>
    <t xml:space="preserve">الحمد (مصعب)   </t>
  </si>
  <si>
    <t>سعفان رافع</t>
  </si>
  <si>
    <t>شركة فينا</t>
  </si>
  <si>
    <t>هاني ماستر</t>
  </si>
  <si>
    <t>اوت سايد (احمد موسي)</t>
  </si>
  <si>
    <t>احمد مجدي</t>
  </si>
  <si>
    <t>احمد الصعيدي</t>
  </si>
  <si>
    <t>حسام ابو النصر</t>
  </si>
  <si>
    <t>ريهام</t>
  </si>
  <si>
    <t xml:space="preserve">محمد رخا </t>
  </si>
  <si>
    <t>ام سالم</t>
  </si>
  <si>
    <t>علي البهلول</t>
  </si>
  <si>
    <t>ايزي ترافيل</t>
  </si>
  <si>
    <t>عمروصادق</t>
  </si>
  <si>
    <t>حسام حلمي</t>
  </si>
  <si>
    <t>الزوي</t>
  </si>
  <si>
    <t>ابو الجود</t>
  </si>
  <si>
    <t>ناجي العربي</t>
  </si>
  <si>
    <t>رحاليستا</t>
  </si>
  <si>
    <t>محمد صبحي</t>
  </si>
  <si>
    <t>فردي</t>
  </si>
  <si>
    <t>وائل العبدلي</t>
  </si>
  <si>
    <t>نيو ايدج</t>
  </si>
  <si>
    <t>ما قبله</t>
  </si>
  <si>
    <t>جادو</t>
  </si>
  <si>
    <t>اشرف شيحه</t>
  </si>
  <si>
    <t>افاق</t>
  </si>
  <si>
    <t xml:space="preserve">احمد غزي </t>
  </si>
  <si>
    <t xml:space="preserve">اجمالى حسابات العمالة المصرية طيران و بري </t>
  </si>
  <si>
    <t>الوكيل</t>
  </si>
  <si>
    <t>تاريخ المغادرة</t>
  </si>
  <si>
    <t>المنفذ</t>
  </si>
  <si>
    <t>نوع الخدمه</t>
  </si>
  <si>
    <t>ملاحظات</t>
  </si>
  <si>
    <t xml:space="preserve">مدين دولار </t>
  </si>
  <si>
    <t>الرئيسيه</t>
  </si>
  <si>
    <t>الرقم القومي</t>
  </si>
  <si>
    <t>جهة السفر</t>
  </si>
  <si>
    <t>شركة الطيران</t>
  </si>
  <si>
    <t>ميعاد المغادرة</t>
  </si>
  <si>
    <t>مورد الاستثمار</t>
  </si>
  <si>
    <t>كيرلس نجيب صادق بباوي</t>
  </si>
  <si>
    <t>1990-09-11</t>
  </si>
  <si>
    <t>29009112401373</t>
  </si>
  <si>
    <t>A36497480</t>
  </si>
  <si>
    <t>مطار القاهره</t>
  </si>
  <si>
    <t>طرابلس</t>
  </si>
  <si>
    <t>البرنيق</t>
  </si>
  <si>
    <t>2026-06-22</t>
  </si>
  <si>
    <t/>
  </si>
  <si>
    <t>بالغ</t>
  </si>
  <si>
    <t>خدمه احاديه (م فقط)</t>
  </si>
  <si>
    <t>السيد محمد السيد ناصر جاب الله</t>
  </si>
  <si>
    <t>1993-09-01</t>
  </si>
  <si>
    <t>29309011305032</t>
  </si>
  <si>
    <t>A37963878</t>
  </si>
  <si>
    <t>احمد اشرف السيد صبرى قطيم</t>
  </si>
  <si>
    <t>1999-09-12</t>
  </si>
  <si>
    <t>2990912304497</t>
  </si>
  <si>
    <t>A44579405</t>
  </si>
  <si>
    <t>اسطنبول</t>
  </si>
  <si>
    <t>التركيه</t>
  </si>
  <si>
    <t>احمد غزي</t>
  </si>
  <si>
    <t>ابتسام زينهم عبدالسلام علام</t>
  </si>
  <si>
    <t>1967-01-21</t>
  </si>
  <si>
    <t>26701212102306</t>
  </si>
  <si>
    <t>A37260392</t>
  </si>
  <si>
    <t>بنغازى</t>
  </si>
  <si>
    <t>مصر للطيران</t>
  </si>
  <si>
    <t>انثى</t>
  </si>
  <si>
    <t>محمد فواز هديه بخيت</t>
  </si>
  <si>
    <t>1986-01-25</t>
  </si>
  <si>
    <t>28601252601251</t>
  </si>
  <si>
    <t>A34921690</t>
  </si>
  <si>
    <t>رحاب سيف الدين عبدالمطلب احمد</t>
  </si>
  <si>
    <t>1978-09-28</t>
  </si>
  <si>
    <t>27809280103964</t>
  </si>
  <si>
    <t>A45306407</t>
  </si>
  <si>
    <t>مصطفى ابراهيم شوقى محرم</t>
  </si>
  <si>
    <t>1998-01-07</t>
  </si>
  <si>
    <t>28801043299</t>
  </si>
  <si>
    <t>A28955204</t>
  </si>
  <si>
    <t>خالد احمد عبدالفتاح حسن</t>
  </si>
  <si>
    <t>1980-04-11</t>
  </si>
  <si>
    <t>28004110200693</t>
  </si>
  <si>
    <t>A43059699</t>
  </si>
  <si>
    <t>تامر صفوت عبدالوهاب عبدربه</t>
  </si>
  <si>
    <t>1971-04-01</t>
  </si>
  <si>
    <t>27104010100498</t>
  </si>
  <si>
    <t>A41144026</t>
  </si>
  <si>
    <t>محمود عبدالفتاح ابراهيم حسن</t>
  </si>
  <si>
    <t>1984-07-02</t>
  </si>
  <si>
    <t>28407022103731</t>
  </si>
  <si>
    <t>A45096122</t>
  </si>
  <si>
    <t>محمد مصطفى احمد يوسف السحترى</t>
  </si>
  <si>
    <t>1995-03-21</t>
  </si>
  <si>
    <t>29503242101198</t>
  </si>
  <si>
    <t>A35550900</t>
  </si>
  <si>
    <t>احمد مصطفى محروس سالم</t>
  </si>
  <si>
    <t>1974-03-21</t>
  </si>
  <si>
    <t>27403210102972</t>
  </si>
  <si>
    <t>A43356282</t>
  </si>
  <si>
    <t>وجيه محمد فهمي عبدالله</t>
  </si>
  <si>
    <t>1950-11-23</t>
  </si>
  <si>
    <t>25011232100334</t>
  </si>
  <si>
    <t>A28372674</t>
  </si>
  <si>
    <t>محمد احمد باهر محمد الخضرى</t>
  </si>
  <si>
    <t>1977-03-15</t>
  </si>
  <si>
    <t>27703150202712</t>
  </si>
  <si>
    <t>A26082907</t>
  </si>
  <si>
    <t>اسر مصطفى كمال عبدالعظيم يوسف</t>
  </si>
  <si>
    <t>1973-10-09</t>
  </si>
  <si>
    <t>273310090102231</t>
  </si>
  <si>
    <t>A45313370</t>
  </si>
  <si>
    <t>احمد ناصر همام عبدالفضيل</t>
  </si>
  <si>
    <t>1997-03-05</t>
  </si>
  <si>
    <t>19703050101231</t>
  </si>
  <si>
    <t>A36234163</t>
  </si>
  <si>
    <t>اكرم وجيه محمد فهمى عبدالله</t>
  </si>
  <si>
    <t>1992-09-29</t>
  </si>
  <si>
    <t>29209290105817</t>
  </si>
  <si>
    <t>A30304487</t>
  </si>
  <si>
    <t>عصام قابيل محمد على جوده</t>
  </si>
  <si>
    <t>1979-06-19</t>
  </si>
  <si>
    <t>27906191602154</t>
  </si>
  <si>
    <t>A37011001</t>
  </si>
  <si>
    <t>ناريمان محمد فتحى احمد الدحدحى</t>
  </si>
  <si>
    <t>1991-01-01</t>
  </si>
  <si>
    <t>29101010134943</t>
  </si>
  <si>
    <t>A33699380</t>
  </si>
  <si>
    <t>نور الدين محمد فتحى محمد شيحه</t>
  </si>
  <si>
    <t>1983-08-25</t>
  </si>
  <si>
    <t>28308250203039</t>
  </si>
  <si>
    <t>A29248732</t>
  </si>
  <si>
    <t>عاصم محمد محمد ابراهيم ناجى</t>
  </si>
  <si>
    <t>2001-07-01</t>
  </si>
  <si>
    <t>30107011505051</t>
  </si>
  <si>
    <t>A45346273</t>
  </si>
  <si>
    <t>خدمه ثنائيه (م+ا)</t>
  </si>
  <si>
    <t>علي نصر محمد عبدالله محمد</t>
  </si>
  <si>
    <t>2000-09-07</t>
  </si>
  <si>
    <t>30009072102535</t>
  </si>
  <si>
    <t>A39580025</t>
  </si>
  <si>
    <t>محمد عبدالسميع محمد بدوى</t>
  </si>
  <si>
    <t>1988-02-20</t>
  </si>
  <si>
    <t>28802201305793</t>
  </si>
  <si>
    <t>A32087407</t>
  </si>
  <si>
    <t>محمد احمد حمدى محمد مسلم</t>
  </si>
  <si>
    <t>1981-09-01</t>
  </si>
  <si>
    <t>28109021102434</t>
  </si>
  <si>
    <t>A32777645</t>
  </si>
  <si>
    <t>محمد حامد مجاهد الطنطاوى مجاهد</t>
  </si>
  <si>
    <t>1988-10-23</t>
  </si>
  <si>
    <t>28810230202271</t>
  </si>
  <si>
    <t>A32244993</t>
  </si>
  <si>
    <t>مهند عبدالحفيظ عبدالصبور احمد</t>
  </si>
  <si>
    <t>1980-09-21</t>
  </si>
  <si>
    <t>28009210200897</t>
  </si>
  <si>
    <t>A32506051</t>
  </si>
  <si>
    <t>اسامه طه ابراهيم حسن</t>
  </si>
  <si>
    <t>1968-04-18</t>
  </si>
  <si>
    <t>26804180102493</t>
  </si>
  <si>
    <t>A41962643</t>
  </si>
  <si>
    <t>محمد فوزى عبدالحميد هديه</t>
  </si>
  <si>
    <t>1968-11-17</t>
  </si>
  <si>
    <t>2811170105499</t>
  </si>
  <si>
    <t>A45291410</t>
  </si>
  <si>
    <t>احمد محمد عبدالمحسن احمد غزي</t>
  </si>
  <si>
    <t>1971-10-18</t>
  </si>
  <si>
    <t>27110180100212</t>
  </si>
  <si>
    <t>A40930069</t>
  </si>
  <si>
    <t>خالد محمد مدحت عبدالفتاح القرشى</t>
  </si>
  <si>
    <t>1964-07-09</t>
  </si>
  <si>
    <t>26407090200578</t>
  </si>
  <si>
    <t>A28467063</t>
  </si>
  <si>
    <t>احمد رجب محمد احمد ابراهيم</t>
  </si>
  <si>
    <t>1990-04-17</t>
  </si>
  <si>
    <t>29004270200651</t>
  </si>
  <si>
    <t>A40675156</t>
  </si>
  <si>
    <t>شهاب الدين على سيد النوبى</t>
  </si>
  <si>
    <t>1972-06-08</t>
  </si>
  <si>
    <t>27206088800116</t>
  </si>
  <si>
    <t>A29771655</t>
  </si>
  <si>
    <t>محمد مجيد سيد ابراهيم</t>
  </si>
  <si>
    <t>1981-02-16</t>
  </si>
  <si>
    <t>28107160100332</t>
  </si>
  <si>
    <t>A34686983</t>
  </si>
  <si>
    <t>ريم محمد رفعت يوسف فتح الباب</t>
  </si>
  <si>
    <t>1983-01-01</t>
  </si>
  <si>
    <t>28301018800701</t>
  </si>
  <si>
    <t>A31810510</t>
  </si>
  <si>
    <t>احمد عبد الغنى عبد الونيس على</t>
  </si>
  <si>
    <t>1992-04-05</t>
  </si>
  <si>
    <t>29101161500257</t>
  </si>
  <si>
    <t>A40682026</t>
  </si>
  <si>
    <t>محمد احمد جمعه خضر عبدالله</t>
  </si>
  <si>
    <t>1995-02-10</t>
  </si>
  <si>
    <t>29502100104258</t>
  </si>
  <si>
    <t>A43744562</t>
  </si>
  <si>
    <t>عمرو مؤمن على عبدالرزاق</t>
  </si>
  <si>
    <t>1989-12-16</t>
  </si>
  <si>
    <t>28912160200493</t>
  </si>
  <si>
    <t>A44752515</t>
  </si>
  <si>
    <t>احمد فؤاد محمد عبد الرحمن</t>
  </si>
  <si>
    <t>1982-02-09</t>
  </si>
  <si>
    <t>28202091602111</t>
  </si>
  <si>
    <t>A40005556</t>
  </si>
  <si>
    <t>سعد محمد راغب محمد بهجت محمد</t>
  </si>
  <si>
    <t>1970-08-11</t>
  </si>
  <si>
    <t>27008110100453</t>
  </si>
  <si>
    <t>A33911914</t>
  </si>
  <si>
    <t>تامر عزت عبدالفتاح دويدار</t>
  </si>
  <si>
    <t>1981-06-07</t>
  </si>
  <si>
    <t>28106070102313</t>
  </si>
  <si>
    <t>A42775175</t>
  </si>
  <si>
    <t>باسم نزيه محمد توفيق</t>
  </si>
  <si>
    <t>2026-06-19</t>
  </si>
  <si>
    <t>27003032102353</t>
  </si>
  <si>
    <t>A28343532</t>
  </si>
  <si>
    <t>عمرو صادق</t>
  </si>
  <si>
    <t>رضيع</t>
  </si>
  <si>
    <t>محمد حافظ كامل حافظ محمد</t>
  </si>
  <si>
    <t>1990-01-14</t>
  </si>
  <si>
    <t>29001148800478</t>
  </si>
  <si>
    <t>A39297567</t>
  </si>
  <si>
    <t>عبدالرحمن زاهر</t>
  </si>
  <si>
    <t>احمد عبد العزيز عمر المكاوى</t>
  </si>
  <si>
    <t>1978-12-21</t>
  </si>
  <si>
    <t>27812211701133</t>
  </si>
  <si>
    <t>A40787386</t>
  </si>
  <si>
    <t>شريف صادق متولى عطا الله</t>
  </si>
  <si>
    <t>1949-06-05</t>
  </si>
  <si>
    <t>24906050300218</t>
  </si>
  <si>
    <t>A40121929</t>
  </si>
  <si>
    <t>يوسف وليد امين سالم محمد هلال</t>
  </si>
  <si>
    <t>2003-05-14</t>
  </si>
  <si>
    <t>30305140100498</t>
  </si>
  <si>
    <t>A31434861</t>
  </si>
  <si>
    <t>احمد محمد رضوان محمد</t>
  </si>
  <si>
    <t>1986-06-19</t>
  </si>
  <si>
    <t>28606190102298</t>
  </si>
  <si>
    <t>A36974771</t>
  </si>
  <si>
    <t>المميز</t>
  </si>
  <si>
    <t>الاء اشرف محمد جابر بسيوني</t>
  </si>
  <si>
    <t>1998-09-13</t>
  </si>
  <si>
    <t>298093130200128</t>
  </si>
  <si>
    <t>A30646570</t>
  </si>
  <si>
    <t>رانيا عزى عبدالعزيز سعيد حبشى</t>
  </si>
  <si>
    <t>1989-06-20</t>
  </si>
  <si>
    <t>28906201403981</t>
  </si>
  <si>
    <t>A30684459</t>
  </si>
  <si>
    <t>عبدالرحمن اسامه قاياتي محمد</t>
  </si>
  <si>
    <t>1986-01-03</t>
  </si>
  <si>
    <t>28601038800298</t>
  </si>
  <si>
    <t>A37221694</t>
  </si>
  <si>
    <t>عفاف</t>
  </si>
  <si>
    <t>رامي يحيي تادرس عوض</t>
  </si>
  <si>
    <t>1979-04-07</t>
  </si>
  <si>
    <t>27907040100056</t>
  </si>
  <si>
    <t>A44848808</t>
  </si>
  <si>
    <t>محمد فتحي</t>
  </si>
  <si>
    <t>ايمن محمد صالح نواره</t>
  </si>
  <si>
    <t>1995-01-20</t>
  </si>
  <si>
    <t>29501200101616</t>
  </si>
  <si>
    <t>A43402894</t>
  </si>
  <si>
    <t>شريف محمد عاطف السيد الشامى</t>
  </si>
  <si>
    <t>1985-01-10</t>
  </si>
  <si>
    <t>28510010121179</t>
  </si>
  <si>
    <t>A28145127</t>
  </si>
  <si>
    <t>تامر صلاح عبد الرشيد عبد الحكيم</t>
  </si>
  <si>
    <t>1987-07-14</t>
  </si>
  <si>
    <t>28607142400852</t>
  </si>
  <si>
    <t>A37406265</t>
  </si>
  <si>
    <t>تامر عبدالحكيم</t>
  </si>
  <si>
    <t>وائل متولى عثمان عبد المولى</t>
  </si>
  <si>
    <t>1983-01-11</t>
  </si>
  <si>
    <t>28311012704039</t>
  </si>
  <si>
    <t>A3336955</t>
  </si>
  <si>
    <t>محمد فؤاد محمد عبد القادر</t>
  </si>
  <si>
    <t>1987-01-08</t>
  </si>
  <si>
    <t>28708012701673</t>
  </si>
  <si>
    <t>A29798011</t>
  </si>
  <si>
    <t>السيد عصام السيد مغازي ابراهيم</t>
  </si>
  <si>
    <t>1999-06-02</t>
  </si>
  <si>
    <t>29902061500254</t>
  </si>
  <si>
    <t>A42151227</t>
  </si>
  <si>
    <t>محمد ابراهيم احمد عياد</t>
  </si>
  <si>
    <t>1960-07-31</t>
  </si>
  <si>
    <t>26007310101276</t>
  </si>
  <si>
    <t>A44730306</t>
  </si>
  <si>
    <t>مروه زكى ابوبكر حسن السيد</t>
  </si>
  <si>
    <t>1977-04-01</t>
  </si>
  <si>
    <t>27704010108348</t>
  </si>
  <si>
    <t>A45220833</t>
  </si>
  <si>
    <t>محمد حسنى مخلوف محمد</t>
  </si>
  <si>
    <t>1971-01-08</t>
  </si>
  <si>
    <t>27101080100356</t>
  </si>
  <si>
    <t>A36763736</t>
  </si>
  <si>
    <t>عمر وليد امين سالم محمد هلال</t>
  </si>
  <si>
    <t>1998-07-15</t>
  </si>
  <si>
    <t>29807150102073</t>
  </si>
  <si>
    <t>A31431361</t>
  </si>
  <si>
    <t>رامي فتحي السيد محمد متولي</t>
  </si>
  <si>
    <t>1985-11-12</t>
  </si>
  <si>
    <t>28511120102818</t>
  </si>
  <si>
    <t>A36832486</t>
  </si>
  <si>
    <t>السيد حسنى السيد على</t>
  </si>
  <si>
    <t>1967-09-23</t>
  </si>
  <si>
    <t>26709230211011</t>
  </si>
  <si>
    <t>A44751991</t>
  </si>
  <si>
    <t>عمرو عصام احمد انور محمد سليم</t>
  </si>
  <si>
    <t>1995-09-10</t>
  </si>
  <si>
    <t>29509100200111</t>
  </si>
  <si>
    <t>A27012103</t>
  </si>
  <si>
    <t>احمد محمد احمد محمد</t>
  </si>
  <si>
    <t>1982-07-21</t>
  </si>
  <si>
    <t>28207210201571</t>
  </si>
  <si>
    <t>A44745616</t>
  </si>
  <si>
    <t>خالد محمد مرسى موسى</t>
  </si>
  <si>
    <t>1965-11-05</t>
  </si>
  <si>
    <t>26511050101613</t>
  </si>
  <si>
    <t>A33585901</t>
  </si>
  <si>
    <t>محمد احمد احمد التهامى عبدالجليل</t>
  </si>
  <si>
    <t>1980-09-19</t>
  </si>
  <si>
    <t>28006190100972</t>
  </si>
  <si>
    <t>A35798302</t>
  </si>
  <si>
    <t>محمد الزغبى محمد العطفى</t>
  </si>
  <si>
    <t>1991-06-15</t>
  </si>
  <si>
    <t>29106151600516</t>
  </si>
  <si>
    <t>A43452788</t>
  </si>
  <si>
    <t>كيرلس جورج فوزى جريس</t>
  </si>
  <si>
    <t>1985-05-17</t>
  </si>
  <si>
    <t>28505172400051</t>
  </si>
  <si>
    <t>A40934393</t>
  </si>
  <si>
    <t>حامد انور حامد محمد عثمان</t>
  </si>
  <si>
    <t>1958-08-04</t>
  </si>
  <si>
    <t>25808040400038</t>
  </si>
  <si>
    <t>A32127030</t>
  </si>
  <si>
    <t>محمد شعبان صالح عبده</t>
  </si>
  <si>
    <t>1989-08-26</t>
  </si>
  <si>
    <t>28908260106126</t>
  </si>
  <si>
    <t>A33163136</t>
  </si>
  <si>
    <t>احمد ابراهيم محمد عثمان</t>
  </si>
  <si>
    <t>1973-10-02</t>
  </si>
  <si>
    <t>27310028800054</t>
  </si>
  <si>
    <t>A29299880</t>
  </si>
  <si>
    <t>حسن مصطفي حسن الموافي</t>
  </si>
  <si>
    <t>1947-11-28</t>
  </si>
  <si>
    <t>24711281100232</t>
  </si>
  <si>
    <t>A41232044</t>
  </si>
  <si>
    <t>شيماء محمد عبدالمنعم عبدالمعطي الخولي</t>
  </si>
  <si>
    <t>1982-03-01</t>
  </si>
  <si>
    <t>28203012102066</t>
  </si>
  <si>
    <t>A29605295</t>
  </si>
  <si>
    <t>ابراهيم محمد ابراهيم عزب مرسى</t>
  </si>
  <si>
    <t>1997-04-28</t>
  </si>
  <si>
    <t>29704281300811</t>
  </si>
  <si>
    <t>A35201472</t>
  </si>
  <si>
    <t>جمعه احمد جمعه خضر</t>
  </si>
  <si>
    <t>1987-12-18</t>
  </si>
  <si>
    <t>287127801100658</t>
  </si>
  <si>
    <t>A41932367</t>
  </si>
  <si>
    <t>احمد  مجدى داخلى عبدالباقى</t>
  </si>
  <si>
    <t>1988-10-01</t>
  </si>
  <si>
    <t>28810242503411</t>
  </si>
  <si>
    <t>A04414585</t>
  </si>
  <si>
    <t>احمد محمود مجدي احمد محمود</t>
  </si>
  <si>
    <t>1971-03-01</t>
  </si>
  <si>
    <t>27103010100416</t>
  </si>
  <si>
    <t>A27290624</t>
  </si>
  <si>
    <t>احمد محمد مصطفى عباس</t>
  </si>
  <si>
    <t>1981-02-17</t>
  </si>
  <si>
    <t>28102170103079</t>
  </si>
  <si>
    <t>A43135371</t>
  </si>
  <si>
    <t>حسين سمير فرغلي محمد</t>
  </si>
  <si>
    <t>1986-12-24</t>
  </si>
  <si>
    <t>28612270103431</t>
  </si>
  <si>
    <t>A42952480</t>
  </si>
  <si>
    <t>محمد المتولى عبدالعظيم السيد</t>
  </si>
  <si>
    <t>1989-09-02</t>
  </si>
  <si>
    <t>28909021403818</t>
  </si>
  <si>
    <t>A37306756</t>
  </si>
  <si>
    <t>محمد عيد محمد حسن</t>
  </si>
  <si>
    <t>1989-06-14</t>
  </si>
  <si>
    <t>28906141400899</t>
  </si>
  <si>
    <t>A45055112</t>
  </si>
  <si>
    <t>عمرو جمال محمد فرس</t>
  </si>
  <si>
    <t>1986-04-12</t>
  </si>
  <si>
    <t>28604121701713</t>
  </si>
  <si>
    <t>A36040923</t>
  </si>
  <si>
    <t>عبدالله خضر ابيض زوام</t>
  </si>
  <si>
    <t>1989-10-24</t>
  </si>
  <si>
    <t>28910242102292</t>
  </si>
  <si>
    <t>A43680569</t>
  </si>
  <si>
    <t>صبحى جمعه عبدالجليل حميده الصاحى</t>
  </si>
  <si>
    <t>1987-02-10</t>
  </si>
  <si>
    <t>28702101800679</t>
  </si>
  <si>
    <t>A40526886</t>
  </si>
  <si>
    <t>احمد محمد ابراهيم امام</t>
  </si>
  <si>
    <t>1984-02-24</t>
  </si>
  <si>
    <t>28402248800174</t>
  </si>
  <si>
    <t>A29189250</t>
  </si>
  <si>
    <t>ياسر عزت شعبان المنذر</t>
  </si>
  <si>
    <t>1972-10-02</t>
  </si>
  <si>
    <t>27210022202211</t>
  </si>
  <si>
    <t>A27122577</t>
  </si>
  <si>
    <t>حسين عباس احمد سليمان</t>
  </si>
  <si>
    <t>1967-08-01</t>
  </si>
  <si>
    <t>267080103437</t>
  </si>
  <si>
    <t>A35549907</t>
  </si>
  <si>
    <t>داليا عبد الستار محمد قابيل</t>
  </si>
  <si>
    <t>1976-05-25</t>
  </si>
  <si>
    <t>27605252102885</t>
  </si>
  <si>
    <t>A38185938</t>
  </si>
  <si>
    <t>احمد محمود محمد محمود</t>
  </si>
  <si>
    <t>1980-03-20</t>
  </si>
  <si>
    <t>28003260102871</t>
  </si>
  <si>
    <t>A45242423</t>
  </si>
  <si>
    <t>حسام نصر على شعبان عيسي</t>
  </si>
  <si>
    <t>1980-04-04</t>
  </si>
  <si>
    <t>28004041601559</t>
  </si>
  <si>
    <t>A33336955</t>
  </si>
  <si>
    <t>حسام عيسي</t>
  </si>
  <si>
    <t>محمد على محمد على عبد النبى البدرى</t>
  </si>
  <si>
    <t>29204050200713</t>
  </si>
  <si>
    <t>A38010819</t>
  </si>
  <si>
    <t>احمد سالمان زيدان هلال</t>
  </si>
  <si>
    <t>1982-08-02</t>
  </si>
  <si>
    <t>28202080201211</t>
  </si>
  <si>
    <t>A39577447</t>
  </si>
  <si>
    <t>المتولي محمد المتولي ابراهيم</t>
  </si>
  <si>
    <t>1979-12-04</t>
  </si>
  <si>
    <t>27912041202239</t>
  </si>
  <si>
    <t>A44252061</t>
  </si>
  <si>
    <t>الافريقيه</t>
  </si>
  <si>
    <t>خدمه ثنائيه (م+ت)</t>
  </si>
  <si>
    <t>عيد فرج يعقوب جرجس</t>
  </si>
  <si>
    <t>1979-07-19</t>
  </si>
  <si>
    <t>27907192400535</t>
  </si>
  <si>
    <t>A41368473</t>
  </si>
  <si>
    <t>فاطمه امين عبدالعزيز علي بدري الديب</t>
  </si>
  <si>
    <t>1998-04-04</t>
  </si>
  <si>
    <t>28804041801881</t>
  </si>
  <si>
    <t>A45270292</t>
  </si>
  <si>
    <t>ياسر ثابت داكر زناتي</t>
  </si>
  <si>
    <t>1980-04-14</t>
  </si>
  <si>
    <t>28004142400651</t>
  </si>
  <si>
    <t>A44016230</t>
  </si>
  <si>
    <t>محمود احمد هريدي جلال</t>
  </si>
  <si>
    <t>1988-06-13</t>
  </si>
  <si>
    <t>28806132501734</t>
  </si>
  <si>
    <t>A29638646</t>
  </si>
  <si>
    <t>فاطمه الجازوي</t>
  </si>
  <si>
    <t>محمود محمد محمد مبروك</t>
  </si>
  <si>
    <t>1982-05-09</t>
  </si>
  <si>
    <t>28205092200791</t>
  </si>
  <si>
    <t>A36448624</t>
  </si>
  <si>
    <t>محمد فوزي مصطفي احمد</t>
  </si>
  <si>
    <t>1981-03-09</t>
  </si>
  <si>
    <t>28103091202432</t>
  </si>
  <si>
    <t>A44816576</t>
  </si>
  <si>
    <t>اشرف معروف احمد محمد</t>
  </si>
  <si>
    <t>1979-06-21</t>
  </si>
  <si>
    <t>27906212601111</t>
  </si>
  <si>
    <t>A32256991</t>
  </si>
  <si>
    <t>روفيده اسامه محمد الصياد محمد زيدان</t>
  </si>
  <si>
    <t>1986-05-15</t>
  </si>
  <si>
    <t>28605151801131</t>
  </si>
  <si>
    <t>A37749927</t>
  </si>
  <si>
    <t>احمد اسامه محمد الصياد محمد زيدان</t>
  </si>
  <si>
    <t>2012-08-01</t>
  </si>
  <si>
    <t>31208011802131</t>
  </si>
  <si>
    <t>A45270252</t>
  </si>
  <si>
    <t>رقيه اسامة محمد العياد زيدان</t>
  </si>
  <si>
    <t>2023-06-05</t>
  </si>
  <si>
    <t>32306051800161</t>
  </si>
  <si>
    <t>A45270546</t>
  </si>
  <si>
    <t>طفل</t>
  </si>
  <si>
    <t>رجب مقبول عبد الرحيم محمد</t>
  </si>
  <si>
    <t>1977-10-28</t>
  </si>
  <si>
    <t>27710282700157</t>
  </si>
  <si>
    <t>اشرف السويسي</t>
  </si>
  <si>
    <t>رمضان زيدان عيد رستم</t>
  </si>
  <si>
    <t>1981-01-10</t>
  </si>
  <si>
    <t>28101102200973</t>
  </si>
  <si>
    <t>A45147542</t>
  </si>
  <si>
    <t>عيد عبد النبى امين حسانين</t>
  </si>
  <si>
    <t>1972-10-17</t>
  </si>
  <si>
    <t>27210172201659</t>
  </si>
  <si>
    <t>A37434138</t>
  </si>
  <si>
    <t>احمد فتحي علي عبدالوهاب</t>
  </si>
  <si>
    <t>1981-08-01</t>
  </si>
  <si>
    <t>28108010107157</t>
  </si>
  <si>
    <t>A38287116</t>
  </si>
  <si>
    <t>مدام رضا</t>
  </si>
  <si>
    <t>ريتال اسامه محمد الصياد زيدان</t>
  </si>
  <si>
    <t>2014-10-01</t>
  </si>
  <si>
    <t>31410011840681</t>
  </si>
  <si>
    <t>A45270226</t>
  </si>
  <si>
    <t>عمرو محمد صبحى شحاته</t>
  </si>
  <si>
    <t>1999-09-26</t>
  </si>
  <si>
    <t>29909262400937</t>
  </si>
  <si>
    <t>عبدالرحمن اسامه محمد الصياد محمد زيدان</t>
  </si>
  <si>
    <t>2020-07-01</t>
  </si>
  <si>
    <t>32007011802016</t>
  </si>
  <si>
    <t>A45210265</t>
  </si>
  <si>
    <t>تاج</t>
  </si>
  <si>
    <t>شادي محمد صفوت محمد توفيق حسن</t>
  </si>
  <si>
    <t>1983-10-06</t>
  </si>
  <si>
    <t>28310062500152</t>
  </si>
  <si>
    <t>A44128759</t>
  </si>
  <si>
    <t>اير كايرو</t>
  </si>
  <si>
    <t>ياسر محمد احمد  احمد</t>
  </si>
  <si>
    <t>1997-09-03</t>
  </si>
  <si>
    <t>29703092301699</t>
  </si>
  <si>
    <t>A30517163</t>
  </si>
  <si>
    <t>البراق</t>
  </si>
  <si>
    <t>عبدالله صالح سنوسي محمد</t>
  </si>
  <si>
    <t>1977-06-28</t>
  </si>
  <si>
    <t>27706282300356</t>
  </si>
  <si>
    <t>A45412801</t>
  </si>
  <si>
    <t>جمعه نادي حجازي صوفي</t>
  </si>
  <si>
    <t>1981-04-11</t>
  </si>
  <si>
    <t>28104112301131</t>
  </si>
  <si>
    <t>A44637867</t>
  </si>
  <si>
    <t>محمد السنهوري سعد عبدالسلام</t>
  </si>
  <si>
    <t>1981-01-27</t>
  </si>
  <si>
    <t>28101271204295</t>
  </si>
  <si>
    <t>A44795464</t>
  </si>
  <si>
    <t>عامر شعبان عوض على حسن</t>
  </si>
  <si>
    <t>2019-05-27</t>
  </si>
  <si>
    <t>31905272600717</t>
  </si>
  <si>
    <t>A44992335</t>
  </si>
  <si>
    <t>A40329854</t>
  </si>
  <si>
    <t>انعام محمد عيد حسن</t>
  </si>
  <si>
    <t>2001-07-02</t>
  </si>
  <si>
    <t>30102072600888</t>
  </si>
  <si>
    <t>A44992358</t>
  </si>
  <si>
    <t>محمد ابراهيم عطيه الديسطي</t>
  </si>
  <si>
    <t>1989-05-18</t>
  </si>
  <si>
    <t>28905181200799</t>
  </si>
  <si>
    <t>A44973602</t>
  </si>
  <si>
    <t>عبدالله ابراهيم محمد قناوي</t>
  </si>
  <si>
    <t>1988-03-09</t>
  </si>
  <si>
    <t>2803092403034</t>
  </si>
  <si>
    <t>A43965722</t>
  </si>
  <si>
    <t>جمعه احمد محمد على</t>
  </si>
  <si>
    <t>1969-08-30</t>
  </si>
  <si>
    <t>26908302300577</t>
  </si>
  <si>
    <t>A30522749</t>
  </si>
  <si>
    <t>السيد  احمد احمد بعيله</t>
  </si>
  <si>
    <t>1967-12-21</t>
  </si>
  <si>
    <t>26712211202554</t>
  </si>
  <si>
    <t>A36029840</t>
  </si>
  <si>
    <t>ندي شعبان عوض على حسن</t>
  </si>
  <si>
    <t>2024-03-27</t>
  </si>
  <si>
    <t>32403272600707</t>
  </si>
  <si>
    <t>A44992302</t>
  </si>
  <si>
    <t>قايد محمد قايد محمد</t>
  </si>
  <si>
    <t>1971-11-15</t>
  </si>
  <si>
    <t>27111152600796</t>
  </si>
  <si>
    <t>A44619571</t>
  </si>
  <si>
    <t>حمدي</t>
  </si>
  <si>
    <t>كريمه شعبان عوض على حسن</t>
  </si>
  <si>
    <t>2022-09-15</t>
  </si>
  <si>
    <t>32209152600621</t>
  </si>
  <si>
    <t>A44992303</t>
  </si>
  <si>
    <t>محمد احمد احمد بعيله</t>
  </si>
  <si>
    <t>1976-03-20</t>
  </si>
  <si>
    <t>27603201203871</t>
  </si>
  <si>
    <t>A37189748</t>
  </si>
  <si>
    <t>حسين محمود عوض محمود</t>
  </si>
  <si>
    <t>1980-11-21</t>
  </si>
  <si>
    <t>28011212700352</t>
  </si>
  <si>
    <t>A31497062</t>
  </si>
  <si>
    <t>حسن اوجد شحاته عبد الوهاب</t>
  </si>
  <si>
    <t>1995-12-23</t>
  </si>
  <si>
    <t>29512232400978</t>
  </si>
  <si>
    <t>A44659542</t>
  </si>
  <si>
    <t>محمود حمدي احمد احمد</t>
  </si>
  <si>
    <t>300001162301358</t>
  </si>
  <si>
    <t>A30913599</t>
  </si>
  <si>
    <t>سامي محمد عمر الصادق عبدالجواد</t>
  </si>
  <si>
    <t>1997-02-25</t>
  </si>
  <si>
    <t>29702251302697</t>
  </si>
  <si>
    <t>A41684782</t>
  </si>
  <si>
    <t>طه محمد احمد صقر</t>
  </si>
  <si>
    <t>1979-12-02</t>
  </si>
  <si>
    <t>27912022400771</t>
  </si>
  <si>
    <t>A44947754</t>
  </si>
  <si>
    <t>رجب عبدالحليم عبدالكريم عبدالحليم</t>
  </si>
  <si>
    <t>1971-12-11</t>
  </si>
  <si>
    <t>27112112400511</t>
  </si>
  <si>
    <t>A37406676</t>
  </si>
  <si>
    <t>محسن فتحي علي محمود</t>
  </si>
  <si>
    <t>1975-02-15</t>
  </si>
  <si>
    <t>27502152400612</t>
  </si>
  <si>
    <t>A38090775</t>
  </si>
  <si>
    <t>حامد طرفايه عزيز عبدالعزيز</t>
  </si>
  <si>
    <t>1980-10-04</t>
  </si>
  <si>
    <t>28010042300978</t>
  </si>
  <si>
    <t>A45370567</t>
  </si>
  <si>
    <t>سعودي عبدالحليم عبدالكريم عبدالحليم</t>
  </si>
  <si>
    <t>1979-03-22</t>
  </si>
  <si>
    <t>2903222400572</t>
  </si>
  <si>
    <t>A37553541</t>
  </si>
  <si>
    <t>احمد محمد محمد عبدالله دسوقي</t>
  </si>
  <si>
    <t>1978-06-10</t>
  </si>
  <si>
    <t>27806106403439</t>
  </si>
  <si>
    <t>A31793358</t>
  </si>
  <si>
    <t>ادم عبدالجواد صغير ادم</t>
  </si>
  <si>
    <t>1988-04-18</t>
  </si>
  <si>
    <t>28804182801078</t>
  </si>
  <si>
    <t>A44554093</t>
  </si>
  <si>
    <t>دنيا حسن قاسم محمد</t>
  </si>
  <si>
    <t>1999-10-07</t>
  </si>
  <si>
    <t>29910072800481</t>
  </si>
  <si>
    <t>A42719240</t>
  </si>
  <si>
    <t>سامر ابراهيم محمد العيوطي</t>
  </si>
  <si>
    <t>1983-02-26</t>
  </si>
  <si>
    <t>28302260300034</t>
  </si>
  <si>
    <t>A40032340</t>
  </si>
  <si>
    <t>عباس قعود عباس ابو رحاب</t>
  </si>
  <si>
    <t>1969-12-06</t>
  </si>
  <si>
    <t>26912062600818</t>
  </si>
  <si>
    <t>A44619592</t>
  </si>
  <si>
    <t>سامح جمال احمد محمد</t>
  </si>
  <si>
    <t>1988-11-25</t>
  </si>
  <si>
    <t>28811252300892</t>
  </si>
  <si>
    <t>A27376783</t>
  </si>
  <si>
    <t>1980-10-27</t>
  </si>
  <si>
    <t>مطار برج العرب</t>
  </si>
  <si>
    <t>منفذ السلوم</t>
  </si>
  <si>
    <t>اتوبيس</t>
  </si>
  <si>
    <t>1993-01-01</t>
  </si>
  <si>
    <t>شريف محروس ابو اليزيد محمد</t>
  </si>
  <si>
    <t>1972-05-19</t>
  </si>
  <si>
    <t>24205191601095</t>
  </si>
  <si>
    <t>A30130920</t>
  </si>
  <si>
    <t>عماد رشاد مصطفي عوض</t>
  </si>
  <si>
    <t>1985-01-13</t>
  </si>
  <si>
    <t>28501131800198</t>
  </si>
  <si>
    <t>A41062419</t>
  </si>
  <si>
    <t>رضا محمد شحاته محمد حمزه</t>
  </si>
  <si>
    <t>1988-01-11</t>
  </si>
  <si>
    <t>28801111502194</t>
  </si>
  <si>
    <t>A39376343</t>
  </si>
  <si>
    <t>محمد احمد محمد عجمي احمد</t>
  </si>
  <si>
    <t>2007-07-02</t>
  </si>
  <si>
    <t>30707022301439</t>
  </si>
  <si>
    <t>A44956124</t>
  </si>
  <si>
    <t>محمد مسعود علي ابو بكر</t>
  </si>
  <si>
    <t>1988-04-06</t>
  </si>
  <si>
    <t>28804062300857</t>
  </si>
  <si>
    <t>A37552088</t>
  </si>
  <si>
    <t>محمود عبد الله على سليم</t>
  </si>
  <si>
    <t>1989-09-30</t>
  </si>
  <si>
    <t>28909301803056</t>
  </si>
  <si>
    <t>A38951502</t>
  </si>
  <si>
    <t>على زارع على مبارك</t>
  </si>
  <si>
    <t>1997-09-24</t>
  </si>
  <si>
    <t>29709242201131</t>
  </si>
  <si>
    <t>A38095421</t>
  </si>
  <si>
    <t>حسام مجدي عبدالسلام السيد</t>
  </si>
  <si>
    <t>1988-12-14</t>
  </si>
  <si>
    <t>28812140102318</t>
  </si>
  <si>
    <t>A44374101</t>
  </si>
  <si>
    <t>وليد فاروق محمد ابو العنين</t>
  </si>
  <si>
    <t>1982-12-01</t>
  </si>
  <si>
    <t>28201120101111</t>
  </si>
  <si>
    <t>A45247442</t>
  </si>
  <si>
    <t>طارق يحى زكريا راشد</t>
  </si>
  <si>
    <t>1993-10-01</t>
  </si>
  <si>
    <t>29310011103357</t>
  </si>
  <si>
    <t>A39456682</t>
  </si>
  <si>
    <t>محمد سعد صالح هليل</t>
  </si>
  <si>
    <t>1994-07-05</t>
  </si>
  <si>
    <t>29407052301337</t>
  </si>
  <si>
    <t>A44414850</t>
  </si>
  <si>
    <t>مختار كامل عبد السميع محمد</t>
  </si>
  <si>
    <t>1983-10-20</t>
  </si>
  <si>
    <t>28310202201797</t>
  </si>
  <si>
    <t>A29358717</t>
  </si>
  <si>
    <t>اسلام حسن عيد حسن</t>
  </si>
  <si>
    <t>2005-05-08</t>
  </si>
  <si>
    <t>30505081200814</t>
  </si>
  <si>
    <t>A44831301</t>
  </si>
  <si>
    <t>وليد محمد جبر جبر السعيدي</t>
  </si>
  <si>
    <t>1979-01-01</t>
  </si>
  <si>
    <t>27901011236994</t>
  </si>
  <si>
    <t>A44798868</t>
  </si>
  <si>
    <t>ابراهيم دياب خليفه ابراهيم الجمل</t>
  </si>
  <si>
    <t>1985-04-13</t>
  </si>
  <si>
    <t>28504131501271</t>
  </si>
  <si>
    <t>A32047226</t>
  </si>
  <si>
    <t>حماده رجب رشدى محمد</t>
  </si>
  <si>
    <t>1991-07-18</t>
  </si>
  <si>
    <t>29107182402239</t>
  </si>
  <si>
    <t>A32991906</t>
  </si>
  <si>
    <t>محمد صلاح على محمود</t>
  </si>
  <si>
    <t>1986-02-01</t>
  </si>
  <si>
    <t>28602012504611</t>
  </si>
  <si>
    <t>A43230457</t>
  </si>
  <si>
    <t>سيد سمير قنديل السيد</t>
  </si>
  <si>
    <t>1995-01-24</t>
  </si>
  <si>
    <t>29501242601937</t>
  </si>
  <si>
    <t>A40330409</t>
  </si>
  <si>
    <t>عبد السلام محمد معوض نصر</t>
  </si>
  <si>
    <t>1994-08-23</t>
  </si>
  <si>
    <t>29408232301099</t>
  </si>
  <si>
    <t>A04259180</t>
  </si>
  <si>
    <t>محمد عوض عبد الهادي هليل</t>
  </si>
  <si>
    <t>2003-10-01</t>
  </si>
  <si>
    <t>30310012310777</t>
  </si>
  <si>
    <t>A37644159</t>
  </si>
  <si>
    <t>عرفات صبحى عبد الغنى عبد الباقى</t>
  </si>
  <si>
    <t>1989-07-15</t>
  </si>
  <si>
    <t>28907151801154</t>
  </si>
  <si>
    <t>A45040032</t>
  </si>
  <si>
    <t>رمضان عشرى مرزوق عبد الحليم</t>
  </si>
  <si>
    <t>1988-04-24</t>
  </si>
  <si>
    <t>28804242300812</t>
  </si>
  <si>
    <t>A45300194</t>
  </si>
  <si>
    <t>مزار مصر</t>
  </si>
  <si>
    <t>وليد عبدالشافي محمد عابدين</t>
  </si>
  <si>
    <t>1985-03-31</t>
  </si>
  <si>
    <t>28503312601076</t>
  </si>
  <si>
    <t>A44997880</t>
  </si>
  <si>
    <t>محمد محمود عبد التواب محمد</t>
  </si>
  <si>
    <t>1999-04-01</t>
  </si>
  <si>
    <t>29904012309355</t>
  </si>
  <si>
    <t>A43620541</t>
  </si>
  <si>
    <t>جمال احمد محمد دسوقى</t>
  </si>
  <si>
    <t>1995-06-15</t>
  </si>
  <si>
    <t>29506151300898</t>
  </si>
  <si>
    <t>A39584558</t>
  </si>
  <si>
    <t>منصور فتحي سعد عبد الصادق</t>
  </si>
  <si>
    <t>1981-07-08</t>
  </si>
  <si>
    <t>28107081801511</t>
  </si>
  <si>
    <t>A27520868</t>
  </si>
  <si>
    <t>فتحي منصور فتحي سعد عبد الصادق</t>
  </si>
  <si>
    <t>2015-07-14</t>
  </si>
  <si>
    <t>31507148801722</t>
  </si>
  <si>
    <t>A27508889</t>
  </si>
  <si>
    <t>عبد الرحمن رجب محمد احمد</t>
  </si>
  <si>
    <t>2005-08-15</t>
  </si>
  <si>
    <t>30508152301918</t>
  </si>
  <si>
    <t>A44136367</t>
  </si>
  <si>
    <t>مسعود جلول مصباح خليفه</t>
  </si>
  <si>
    <t>1982-05-18</t>
  </si>
  <si>
    <t>28205182300515</t>
  </si>
  <si>
    <t>A33767551</t>
  </si>
  <si>
    <t>نادر السيد على بيومى حجاج</t>
  </si>
  <si>
    <t>2000-07-18</t>
  </si>
  <si>
    <t>30007181800673</t>
  </si>
  <si>
    <t>A45346685</t>
  </si>
  <si>
    <t>احمد محمد عبد التواب يسن</t>
  </si>
  <si>
    <t>1993-08-05</t>
  </si>
  <si>
    <t>29608052202012</t>
  </si>
  <si>
    <t>A44959581</t>
  </si>
  <si>
    <t>عبد السميع سعيد عبد السميع علي السعداوي</t>
  </si>
  <si>
    <t>1976-08-09</t>
  </si>
  <si>
    <t>27608091801752</t>
  </si>
  <si>
    <t>A31251660</t>
  </si>
  <si>
    <t>منصور سالم خميس واعر</t>
  </si>
  <si>
    <t>1994-03-30</t>
  </si>
  <si>
    <t>29403302500653</t>
  </si>
  <si>
    <t>A44651222</t>
  </si>
  <si>
    <t>خالد الزعيم</t>
  </si>
  <si>
    <t>ابراهيم المغازي ابراهيم المغازي</t>
  </si>
  <si>
    <t>1988-04-20</t>
  </si>
  <si>
    <t>28804201204914</t>
  </si>
  <si>
    <t>A29090036</t>
  </si>
  <si>
    <t>القطب تيسير عوض القطب</t>
  </si>
  <si>
    <t>1995-10-01</t>
  </si>
  <si>
    <t>29510011246556</t>
  </si>
  <si>
    <t>A41467318</t>
  </si>
  <si>
    <t>محمد يحى زكريا راشد</t>
  </si>
  <si>
    <t>1998-10-29</t>
  </si>
  <si>
    <t>29810291100059</t>
  </si>
  <si>
    <t>A35204095</t>
  </si>
  <si>
    <t>عبد الحميد عثمان على عبد الحميد</t>
  </si>
  <si>
    <t>1984-09-08</t>
  </si>
  <si>
    <t>28409082301837</t>
  </si>
  <si>
    <t>A44650908</t>
  </si>
  <si>
    <t>احمد رمضان محمد على</t>
  </si>
  <si>
    <t>1998-09-02</t>
  </si>
  <si>
    <t>29809022300779</t>
  </si>
  <si>
    <t>A29377744</t>
  </si>
  <si>
    <t>جمعه جابر عبد التواب نصر</t>
  </si>
  <si>
    <t>29904012312917</t>
  </si>
  <si>
    <t>A33686277</t>
  </si>
  <si>
    <t>عبد الله صبرى عبد الله حامد</t>
  </si>
  <si>
    <t>29301011228835</t>
  </si>
  <si>
    <t>A33674255</t>
  </si>
  <si>
    <t>محمود عزت عبد الله ابو العلا طلبه</t>
  </si>
  <si>
    <t>2007-03-11</t>
  </si>
  <si>
    <t>30703112101638</t>
  </si>
  <si>
    <t>A44661267</t>
  </si>
  <si>
    <t>ادهم صابر ماهر عبد العال</t>
  </si>
  <si>
    <t>2002-10-01</t>
  </si>
  <si>
    <t>30210012410696</t>
  </si>
  <si>
    <t>A45382745</t>
  </si>
  <si>
    <t>احمد مختار عتيق حسن غريب</t>
  </si>
  <si>
    <t>2007-02-18</t>
  </si>
  <si>
    <t>30702182403295</t>
  </si>
  <si>
    <t>A32532292</t>
  </si>
  <si>
    <t>اسلام نشأت عبد المنعم الدسوقى خضر</t>
  </si>
  <si>
    <t>2007-10-01</t>
  </si>
  <si>
    <t>30710011236032</t>
  </si>
  <si>
    <t>A43514823</t>
  </si>
  <si>
    <t>محمد عادل محمد عبد الحميد عويس</t>
  </si>
  <si>
    <t>2000-04-25</t>
  </si>
  <si>
    <t>30004251203474</t>
  </si>
  <si>
    <t>A37064608</t>
  </si>
  <si>
    <t>محمود عماد يوسف الشحات جوده</t>
  </si>
  <si>
    <t>1993-04-01</t>
  </si>
  <si>
    <t>29304011211095</t>
  </si>
  <si>
    <t>A45209908</t>
  </si>
  <si>
    <t>شوقي راشد الداره حميده</t>
  </si>
  <si>
    <t>1988-03-30</t>
  </si>
  <si>
    <t>28803302301175</t>
  </si>
  <si>
    <t>A29354090</t>
  </si>
  <si>
    <t>محمد عبد العليم عبد الواحد رمضان محمد</t>
  </si>
  <si>
    <t>2007-03-01</t>
  </si>
  <si>
    <t>30703012305236</t>
  </si>
  <si>
    <t>A35492973</t>
  </si>
  <si>
    <t>عصام الدين ناجى حامد عبد النافع</t>
  </si>
  <si>
    <t>1987-01-01</t>
  </si>
  <si>
    <t>28701012508071</t>
  </si>
  <si>
    <t>A35758306</t>
  </si>
  <si>
    <t>محمد عمر عابدين عبدالعزيز</t>
  </si>
  <si>
    <t>1985-06-14</t>
  </si>
  <si>
    <t>28506142600397</t>
  </si>
  <si>
    <t>A44995857</t>
  </si>
  <si>
    <t>جمعه عبدالعاطي ابو سيف حسن حسين</t>
  </si>
  <si>
    <t>1999-06-07</t>
  </si>
  <si>
    <t>29906072201475</t>
  </si>
  <si>
    <t>A40997609</t>
  </si>
  <si>
    <t>محمد عبدالتواب عبدالعاطي على</t>
  </si>
  <si>
    <t>2007-06-20</t>
  </si>
  <si>
    <t>30702602202939</t>
  </si>
  <si>
    <t>A41375019</t>
  </si>
  <si>
    <t>جمعه خليل جمعه خليل</t>
  </si>
  <si>
    <t>1998-02-12</t>
  </si>
  <si>
    <t>29802122301638</t>
  </si>
  <si>
    <t>A43198282</t>
  </si>
  <si>
    <t>اسلام حماده عبد الباقى ابو الحسن</t>
  </si>
  <si>
    <t>1997-04-16</t>
  </si>
  <si>
    <t>29704162300691</t>
  </si>
  <si>
    <t>A27231510</t>
  </si>
  <si>
    <t>مصطفى احمد محمد احمد</t>
  </si>
  <si>
    <t>2007-12-13</t>
  </si>
  <si>
    <t>30712132401335</t>
  </si>
  <si>
    <t>A43181136</t>
  </si>
  <si>
    <t>احمد سعد محمود حامد مصباح</t>
  </si>
  <si>
    <t>1997-08-03</t>
  </si>
  <si>
    <t>29708031800155</t>
  </si>
  <si>
    <t>A30650212</t>
  </si>
  <si>
    <t>احمد محمد حمدي حسن محمد الصياد</t>
  </si>
  <si>
    <t>1987-04-06</t>
  </si>
  <si>
    <t>28704060200478</t>
  </si>
  <si>
    <t>A34271028</t>
  </si>
  <si>
    <t>حسين ياسر عبد الرازق حسين حمدون</t>
  </si>
  <si>
    <t>2006-07-17</t>
  </si>
  <si>
    <t>30607172301971</t>
  </si>
  <si>
    <t>A39192641</t>
  </si>
  <si>
    <t>محمود صبري عبد الحميد احمد عبد اللطيف</t>
  </si>
  <si>
    <t>1993-08-03</t>
  </si>
  <si>
    <t>29308031800971</t>
  </si>
  <si>
    <t>A28840484</t>
  </si>
  <si>
    <t>عبد الرحمن عبد السلام معيوف محمود</t>
  </si>
  <si>
    <t>2004-01-25</t>
  </si>
  <si>
    <t>30401252302599</t>
  </si>
  <si>
    <t>A40167481</t>
  </si>
  <si>
    <t>محمود عاشور عبد العزيز عيسى</t>
  </si>
  <si>
    <t>1990-10-20</t>
  </si>
  <si>
    <t>29010202302178</t>
  </si>
  <si>
    <t>A44968347</t>
  </si>
  <si>
    <t>عادل السيد عبد الصبور محمد</t>
  </si>
  <si>
    <t>1981-11-20</t>
  </si>
  <si>
    <t>28111202601199</t>
  </si>
  <si>
    <t>A45000627</t>
  </si>
  <si>
    <t>ربيع عيد رمضان عبد الكريم</t>
  </si>
  <si>
    <t>1991-11-10</t>
  </si>
  <si>
    <t>29111102405051</t>
  </si>
  <si>
    <t>A29654538</t>
  </si>
  <si>
    <t>احمد صلاح عبد الغنى عبد الغنى عجوز</t>
  </si>
  <si>
    <t>1990-06-13</t>
  </si>
  <si>
    <t>29006131201751</t>
  </si>
  <si>
    <t>A40446410</t>
  </si>
  <si>
    <t>محمود فتحى محمد حسين</t>
  </si>
  <si>
    <t>2003-02-18</t>
  </si>
  <si>
    <t>30302182301974</t>
  </si>
  <si>
    <t>A44124153</t>
  </si>
  <si>
    <t>عمار عبد السلام مصباح خليفه</t>
  </si>
  <si>
    <t>1995-02-11</t>
  </si>
  <si>
    <t>29502112300478</t>
  </si>
  <si>
    <t>A33686782</t>
  </si>
  <si>
    <t>رضا صبحي عبدالفتاح عرفه</t>
  </si>
  <si>
    <t>1992-11-05</t>
  </si>
  <si>
    <t>29205111801533</t>
  </si>
  <si>
    <t>A31477820</t>
  </si>
  <si>
    <t>محسن عبد الخالق مهدى سعداوى</t>
  </si>
  <si>
    <t>1988-01-13</t>
  </si>
  <si>
    <t>28801132300877</t>
  </si>
  <si>
    <t>A30918355</t>
  </si>
  <si>
    <t>29406042401272</t>
  </si>
  <si>
    <t>A31409300</t>
  </si>
  <si>
    <t>احمد محمد صفوت على</t>
  </si>
  <si>
    <t>1995-08-15</t>
  </si>
  <si>
    <t>29508151400755</t>
  </si>
  <si>
    <t>A04558246</t>
  </si>
  <si>
    <t>احمد دسوقى عبيد اسماعيل دراز</t>
  </si>
  <si>
    <t>1992-08-01</t>
  </si>
  <si>
    <t>29208011504956</t>
  </si>
  <si>
    <t>A30417619</t>
  </si>
  <si>
    <t>مدام ريهام</t>
  </si>
  <si>
    <t>نرمين مصطفى منصور عبدالعال</t>
  </si>
  <si>
    <t>2005-11-10</t>
  </si>
  <si>
    <t>30511100203188</t>
  </si>
  <si>
    <t>A41330540</t>
  </si>
  <si>
    <t>احمد جمال محمود توفيق بدر</t>
  </si>
  <si>
    <t>1992-05-01</t>
  </si>
  <si>
    <t>29205012105533</t>
  </si>
  <si>
    <t>A38854204</t>
  </si>
  <si>
    <t>محمد احمد على حسين</t>
  </si>
  <si>
    <t>1999-03-01</t>
  </si>
  <si>
    <t>29903011324176</t>
  </si>
  <si>
    <t>A43491625</t>
  </si>
  <si>
    <t>حسن على محمد عبد الله</t>
  </si>
  <si>
    <t>1993-03-28</t>
  </si>
  <si>
    <t>29303282700532</t>
  </si>
  <si>
    <t>A25789105</t>
  </si>
  <si>
    <t>محمود محمد محمد عبد الجواد البراوي</t>
  </si>
  <si>
    <t>1994-01-10</t>
  </si>
  <si>
    <t>29401101802951</t>
  </si>
  <si>
    <t>A35191067</t>
  </si>
  <si>
    <t>اير ليبيا</t>
  </si>
  <si>
    <t>خدمه ثلاثيه</t>
  </si>
  <si>
    <t>راضى محمد احمد ابو الفتوح</t>
  </si>
  <si>
    <t>1996-03-12</t>
  </si>
  <si>
    <t>29603121500812</t>
  </si>
  <si>
    <t>A31987585</t>
  </si>
  <si>
    <t>كامل عبده محمد الشاطر</t>
  </si>
  <si>
    <t>1969-08-17</t>
  </si>
  <si>
    <t>26908122800474</t>
  </si>
  <si>
    <t>A40626961</t>
  </si>
  <si>
    <t>عمرو محمد ابراهيم محمد ابراهيم عمران</t>
  </si>
  <si>
    <t>2004-04-15</t>
  </si>
  <si>
    <t>30404151300632</t>
  </si>
  <si>
    <t>A45315279</t>
  </si>
  <si>
    <t>بسمه عبد الحميد عبد العزيز عبد الحميد</t>
  </si>
  <si>
    <t>2001-05-10</t>
  </si>
  <si>
    <t>30105101803261</t>
  </si>
  <si>
    <t>A44929359</t>
  </si>
  <si>
    <t>رزق السيد محمد محمد  نور الدين</t>
  </si>
  <si>
    <t>1995-05-27</t>
  </si>
  <si>
    <t>29505271201838</t>
  </si>
  <si>
    <t>A40898022</t>
  </si>
  <si>
    <t>مازن محمد محمد القزاز</t>
  </si>
  <si>
    <t>2005-11-01</t>
  </si>
  <si>
    <t>30511011100073</t>
  </si>
  <si>
    <t>A41749034</t>
  </si>
  <si>
    <t>محمد محمد محمد احمد الريس</t>
  </si>
  <si>
    <t>1986-11-12</t>
  </si>
  <si>
    <t>28611121200851</t>
  </si>
  <si>
    <t>A44526073</t>
  </si>
  <si>
    <t>رؤوف فكري ابراهيم ابراهيم الزيني</t>
  </si>
  <si>
    <t>1987-04-18</t>
  </si>
  <si>
    <t>28704181100632</t>
  </si>
  <si>
    <t>A32581266</t>
  </si>
  <si>
    <t>محمد جلال دياب مختار</t>
  </si>
  <si>
    <t>2001-09-01</t>
  </si>
  <si>
    <t>30109012415199</t>
  </si>
  <si>
    <t>A44651056</t>
  </si>
  <si>
    <t>محمد الحسيني عزت عبد اللطيف</t>
  </si>
  <si>
    <t>2004-02-03</t>
  </si>
  <si>
    <t>30402032400995</t>
  </si>
  <si>
    <t>A44635332</t>
  </si>
  <si>
    <t>علي محمد احمد محمد عبد الغني</t>
  </si>
  <si>
    <t>2009-07-16</t>
  </si>
  <si>
    <t>30907162404377</t>
  </si>
  <si>
    <t>A44657244</t>
  </si>
  <si>
    <t>عمر وليد محمد عباس مرسي</t>
  </si>
  <si>
    <t>2009-10-10</t>
  </si>
  <si>
    <t>30910102404697</t>
  </si>
  <si>
    <t>A44964498</t>
  </si>
  <si>
    <t>اشرف ادريس عبد المحسن محمد</t>
  </si>
  <si>
    <t>1987-09-26</t>
  </si>
  <si>
    <t>28709261806694</t>
  </si>
  <si>
    <t>A35097503</t>
  </si>
  <si>
    <t>عادل حسني عبده طه ابراهيم</t>
  </si>
  <si>
    <t>1998-04-20</t>
  </si>
  <si>
    <t>29804201201854</t>
  </si>
  <si>
    <t>A35505507</t>
  </si>
  <si>
    <t>سعد حسن سعد شلوه</t>
  </si>
  <si>
    <t>30210011621316</t>
  </si>
  <si>
    <t>A45271420</t>
  </si>
  <si>
    <t>احمد محمود عبد الحميد علي حسين</t>
  </si>
  <si>
    <t>2010-09-19</t>
  </si>
  <si>
    <t>31009192400878</t>
  </si>
  <si>
    <t>A44632211</t>
  </si>
  <si>
    <t>سعد مسعود احمد علي الطرابيهي</t>
  </si>
  <si>
    <t>1977-08-27</t>
  </si>
  <si>
    <t>27708271801895</t>
  </si>
  <si>
    <t>A44171762</t>
  </si>
  <si>
    <t>اسلام محمود عبد العال لطيف غانم</t>
  </si>
  <si>
    <t>2010-09-11</t>
  </si>
  <si>
    <t>31009112405874</t>
  </si>
  <si>
    <t>A45130947</t>
  </si>
  <si>
    <t>محمد نبيل عبد العزيز محمد</t>
  </si>
  <si>
    <t>1989-04-30</t>
  </si>
  <si>
    <t>28904302400255</t>
  </si>
  <si>
    <t>A45150476</t>
  </si>
  <si>
    <t>محمد السيد شعبان العجورى</t>
  </si>
  <si>
    <t>1986-07-16</t>
  </si>
  <si>
    <t>28607161600234</t>
  </si>
  <si>
    <t>A37287306</t>
  </si>
  <si>
    <t>على الرفاعى على عبد الوهاب</t>
  </si>
  <si>
    <t>1991-12-08</t>
  </si>
  <si>
    <t>29112081600971</t>
  </si>
  <si>
    <t>A45100809</t>
  </si>
  <si>
    <t>محمد سعيد عيد محمدي حسن</t>
  </si>
  <si>
    <t>1994-02-21</t>
  </si>
  <si>
    <t>29402211401079</t>
  </si>
  <si>
    <t>A32543145</t>
  </si>
  <si>
    <t>احمد فايز رجب سالم محي</t>
  </si>
  <si>
    <t>1999-10-24</t>
  </si>
  <si>
    <t>29910241100419</t>
  </si>
  <si>
    <t>A40704538</t>
  </si>
  <si>
    <t>خالد صلاح فرج فرج موافي</t>
  </si>
  <si>
    <t>2002-01-01</t>
  </si>
  <si>
    <t>30201011106994</t>
  </si>
  <si>
    <t>A44820527</t>
  </si>
  <si>
    <t>سالم حربي عبدالحكيم محمد فرج</t>
  </si>
  <si>
    <t>2008-03-13</t>
  </si>
  <si>
    <t>30803132502714</t>
  </si>
  <si>
    <t>A43172202</t>
  </si>
  <si>
    <t>ابراهيم حسين مصطفى احمد</t>
  </si>
  <si>
    <t>2004-06-01</t>
  </si>
  <si>
    <t>30406012308354</t>
  </si>
  <si>
    <t>A31552888</t>
  </si>
  <si>
    <t>احمد رجب احمد محمد حب الله</t>
  </si>
  <si>
    <t>1986-11-16</t>
  </si>
  <si>
    <t>28611161500679</t>
  </si>
  <si>
    <t>A04578442</t>
  </si>
  <si>
    <t>عبد الرحيم عبد الرحيم عبده عبد الحليم حجازي</t>
  </si>
  <si>
    <t>1984-08-26</t>
  </si>
  <si>
    <t>28408261200931</t>
  </si>
  <si>
    <t>A30775129</t>
  </si>
  <si>
    <t>حماده محمد شحاته خليفه عيسي</t>
  </si>
  <si>
    <t>1984-01-11</t>
  </si>
  <si>
    <t>28401111501131</t>
  </si>
  <si>
    <t>A34078992</t>
  </si>
  <si>
    <t>محمد احمد عبد الحق عبده احمد علاوي</t>
  </si>
  <si>
    <t>2007-05-05</t>
  </si>
  <si>
    <t>30705051307699</t>
  </si>
  <si>
    <t>A45367674</t>
  </si>
  <si>
    <t>بسام محمد محمد محمد المهدي شلبي</t>
  </si>
  <si>
    <t>2010-01-12</t>
  </si>
  <si>
    <t>31001121203892</t>
  </si>
  <si>
    <t>A45189812</t>
  </si>
  <si>
    <t>غزل نور عادل ناجي عبد الله جهمي</t>
  </si>
  <si>
    <t>2023-12-11</t>
  </si>
  <si>
    <t>32312111801685</t>
  </si>
  <si>
    <t>A44929335</t>
  </si>
  <si>
    <t>فهد نور عادل ناجي عبد الله جهمي</t>
  </si>
  <si>
    <t>2026-02-24</t>
  </si>
  <si>
    <t>32602241801634</t>
  </si>
  <si>
    <t>A44927726</t>
  </si>
  <si>
    <t>الليبيه</t>
  </si>
  <si>
    <t>محمد قرنى عبد الرازق عبد العليم</t>
  </si>
  <si>
    <t>1976-06-02</t>
  </si>
  <si>
    <t>27606022200418</t>
  </si>
  <si>
    <t>A45149091</t>
  </si>
  <si>
    <t>عادل محمد علي الفقي</t>
  </si>
  <si>
    <t>1977-03-01</t>
  </si>
  <si>
    <t>27703011603435</t>
  </si>
  <si>
    <t>A45280009</t>
  </si>
  <si>
    <t>منصور عبد الله منصور فرج الله</t>
  </si>
  <si>
    <t>1981-01-11</t>
  </si>
  <si>
    <t>28101112402451</t>
  </si>
  <si>
    <t>A44968032</t>
  </si>
  <si>
    <t>ابراهيم عبدالشافي علي عوض</t>
  </si>
  <si>
    <t>1983-06-06</t>
  </si>
  <si>
    <t>28306061601055</t>
  </si>
  <si>
    <t>A38203019</t>
  </si>
  <si>
    <t>دنيا محمد رضوان على رضوان</t>
  </si>
  <si>
    <t>2005-10-01</t>
  </si>
  <si>
    <t>30510011201582</t>
  </si>
  <si>
    <t>A39439698</t>
  </si>
  <si>
    <t>عبد الناصر مفتاح محمد احمد</t>
  </si>
  <si>
    <t>1973-09-11</t>
  </si>
  <si>
    <t>27309112401396</t>
  </si>
  <si>
    <t>A45129308</t>
  </si>
  <si>
    <t>جابر عبد الله احمد محمد</t>
  </si>
  <si>
    <t>1979-06-18</t>
  </si>
  <si>
    <t>27906182200213</t>
  </si>
  <si>
    <t>A28568121</t>
  </si>
  <si>
    <t>احمد عيسى محمد عبدالرازق</t>
  </si>
  <si>
    <t>1970-05-14</t>
  </si>
  <si>
    <t>27005140200879</t>
  </si>
  <si>
    <t>A28833228</t>
  </si>
  <si>
    <t>السيد خالد اسماعيل توفيق</t>
  </si>
  <si>
    <t>1980-07-07</t>
  </si>
  <si>
    <t>28007071202836</t>
  </si>
  <si>
    <t>A44545468</t>
  </si>
  <si>
    <t>عبدالنبي بدر علي محمد</t>
  </si>
  <si>
    <t>1978-04-03</t>
  </si>
  <si>
    <t>27804032501056</t>
  </si>
  <si>
    <t>A45155927</t>
  </si>
  <si>
    <t>حماده محمد مهني عبدالله</t>
  </si>
  <si>
    <t>28010272403253</t>
  </si>
  <si>
    <t>A45364376</t>
  </si>
  <si>
    <t>ابو رحمه</t>
  </si>
  <si>
    <t>احمد جمعه رمضان توفيق ميهوب</t>
  </si>
  <si>
    <t>1966-01-01</t>
  </si>
  <si>
    <t>29610052301795</t>
  </si>
  <si>
    <t>A29387182</t>
  </si>
  <si>
    <t>سعيد السيد محمد سعد</t>
  </si>
  <si>
    <t>1977-05-22</t>
  </si>
  <si>
    <t>27705221501271</t>
  </si>
  <si>
    <t>A44192795</t>
  </si>
  <si>
    <t>يوسف سعيد السيد محمد سعد</t>
  </si>
  <si>
    <t>2010-08-28</t>
  </si>
  <si>
    <t>31008281502513</t>
  </si>
  <si>
    <t>A44761108</t>
  </si>
  <si>
    <t>اشرف عبد الواحد غازى احمد</t>
  </si>
  <si>
    <t>1972-10-27</t>
  </si>
  <si>
    <t>272102715000196</t>
  </si>
  <si>
    <t>A39573654</t>
  </si>
  <si>
    <t>ولاء فتح الله محمد فتح الله بدر</t>
  </si>
  <si>
    <t>2006-12-15</t>
  </si>
  <si>
    <t>301612151801684</t>
  </si>
  <si>
    <t>A38682744</t>
  </si>
  <si>
    <t>عبدالله محمد انور محمد</t>
  </si>
  <si>
    <t>1995-10-05</t>
  </si>
  <si>
    <t>29510051600476</t>
  </si>
  <si>
    <t>A44497484</t>
  </si>
  <si>
    <t>شحاته صابر محمد احمد</t>
  </si>
  <si>
    <t>1978-02-17</t>
  </si>
  <si>
    <t>27802172200177</t>
  </si>
  <si>
    <t>A33540646</t>
  </si>
  <si>
    <t>رجب احمد علم الدين عبد اللطيف</t>
  </si>
  <si>
    <t>1996-01-06</t>
  </si>
  <si>
    <t>29601032600878</t>
  </si>
  <si>
    <t>A43895290</t>
  </si>
  <si>
    <t>حسين صلاح حسين احمد</t>
  </si>
  <si>
    <t>1991-03-01</t>
  </si>
  <si>
    <t>29103012200211</t>
  </si>
  <si>
    <t>A35919925</t>
  </si>
  <si>
    <t>محمود عبد الوهاب عثمان عبد الوهاب</t>
  </si>
  <si>
    <t>1985-05-04</t>
  </si>
  <si>
    <t>28505041500891</t>
  </si>
  <si>
    <t>A33981607</t>
  </si>
  <si>
    <t>وليد محمد عبدالناصر بركات</t>
  </si>
  <si>
    <t>1980-02-03</t>
  </si>
  <si>
    <t>28002032402893</t>
  </si>
  <si>
    <t>A41659112</t>
  </si>
  <si>
    <t>هشام فؤاد محروس مصطفي</t>
  </si>
  <si>
    <t>1978-01-03</t>
  </si>
  <si>
    <t>27801031603298</t>
  </si>
  <si>
    <t>A45280010</t>
  </si>
  <si>
    <t>عصام السيد خالد اسماعيل</t>
  </si>
  <si>
    <t>2009-03-11</t>
  </si>
  <si>
    <t>30903111200593</t>
  </si>
  <si>
    <t>A30753625</t>
  </si>
  <si>
    <t>محمد محمد علي السيد ابراهيم</t>
  </si>
  <si>
    <t>1978-01-28</t>
  </si>
  <si>
    <t>27801281201659</t>
  </si>
  <si>
    <t>A44811052</t>
  </si>
  <si>
    <t>ناصر احمد علم الدين عبد اللطيف</t>
  </si>
  <si>
    <t>1999-01-31</t>
  </si>
  <si>
    <t>29901312600338</t>
  </si>
  <si>
    <t>A44602405</t>
  </si>
  <si>
    <t>جابر محمد عبد الكريم ابراهيم</t>
  </si>
  <si>
    <t>1973-05-30</t>
  </si>
  <si>
    <t>27305301500812</t>
  </si>
  <si>
    <t>A4495430</t>
  </si>
  <si>
    <t>ابراهيم احمد حسن محمد موسى</t>
  </si>
  <si>
    <t>1966-11-26</t>
  </si>
  <si>
    <t>26611260200116</t>
  </si>
  <si>
    <t>A45104132</t>
  </si>
  <si>
    <t>محمد حسين محمد شحاته</t>
  </si>
  <si>
    <t>1981-02-15</t>
  </si>
  <si>
    <t>28102152401259</t>
  </si>
  <si>
    <t>A44957796</t>
  </si>
  <si>
    <t>تامر محمد فهر محمود بلتاجى</t>
  </si>
  <si>
    <t>1971-08-01</t>
  </si>
  <si>
    <t>27108011502439</t>
  </si>
  <si>
    <t>A45278112</t>
  </si>
  <si>
    <t>محمد حلمي عبدالعاطي متولي بنات</t>
  </si>
  <si>
    <t>1981-02-03</t>
  </si>
  <si>
    <t>28102031501914</t>
  </si>
  <si>
    <t>A44756431</t>
  </si>
  <si>
    <t>سفر 22  يونيو طيران وبري</t>
  </si>
  <si>
    <t>التاريخ</t>
  </si>
  <si>
    <t>البيان</t>
  </si>
  <si>
    <t>مدين</t>
  </si>
  <si>
    <t>دائن</t>
  </si>
  <si>
    <t>رصيد</t>
  </si>
  <si>
    <t>حساب / الخزنه</t>
  </si>
  <si>
    <t>25/6/2026</t>
  </si>
  <si>
    <t>الاجمالي</t>
  </si>
  <si>
    <t>ايداع بنكي محمود جاد بتاريخ 24 يونيو</t>
  </si>
  <si>
    <t>ايداع بنكياحمد خضر بتاريخ 24 يونيو</t>
  </si>
  <si>
    <t>ايداع بنكي عبد الرحمن ايهاب بتاريخ 24 يونيو</t>
  </si>
  <si>
    <t>ايداع بنكي محمد محمود عبيد بتاريخ 24 يونيو</t>
  </si>
  <si>
    <t>ايداع بنكي بتاريخ 24 يونيو</t>
  </si>
  <si>
    <t>تسليم ليد احمد بتاريخ 24 يونيو</t>
  </si>
  <si>
    <t>تسليم ليد احمد بناريخ 24 يونيو</t>
  </si>
  <si>
    <t>تسليم ليد احمد 24 يونيو</t>
  </si>
  <si>
    <t xml:space="preserve">تسليم ليد احمد بتاريخ 24 يونيو </t>
  </si>
  <si>
    <t>تسليم ليد احمد بتاريخ 25 يونيو</t>
  </si>
  <si>
    <t xml:space="preserve">تسليم ليد احمد بتاريخ 25 يونيو </t>
  </si>
  <si>
    <t>الرصيد</t>
  </si>
  <si>
    <t>رصيد اول المده</t>
  </si>
  <si>
    <t>ايداع بنكي 25 يونيو</t>
  </si>
  <si>
    <t>ايداع بنكي يوم 25 يونيو</t>
  </si>
  <si>
    <t>ايداع بنكي بتاريخ 25 يونيو</t>
  </si>
  <si>
    <t>ايداع بنكي بتاريخ 25يونيو</t>
  </si>
  <si>
    <t xml:space="preserve">ايداع بنكي بتاريخ 25 يونيو </t>
  </si>
  <si>
    <t>ايداع بنكي بتاريخ يوم 25 يونيو</t>
  </si>
  <si>
    <t>تذاكر رحله 12 يونيو التاج بنغازي من البرج عدد 1*8000</t>
  </si>
  <si>
    <t>تذاكر رحله 16 يونيو الليبيه طرابلس القاهره عدد 1*8700</t>
  </si>
  <si>
    <t>تذاكر رحله اير ليبيا بنغازي البرج 1*10550</t>
  </si>
  <si>
    <t>تذاكر الليبيه طرابلس البرج 15 يونيو 8*8000</t>
  </si>
  <si>
    <t>تذاكر اير كايرو طرابلس القاهره بتاريخ 16 يونيو 1*7900</t>
  </si>
  <si>
    <t>تذاكر مصر للطيران طرابلس القاهره بتاريخ 15 يونيو 1*9500</t>
  </si>
  <si>
    <t>تذاكر اير ليبيا بنغازي البرج بتاريخ 12 يونيو 3*10550</t>
  </si>
  <si>
    <t>تذاكر الافريقيه بنغازي البرج 13 يونيو 1*9500</t>
  </si>
  <si>
    <t>تذاكر التاج بنغازي البرج بتاريخ 14 يونيو 5*</t>
  </si>
  <si>
    <t>تذاكر الليبيه بنغازي القاهره 14 يونيو 1*8350</t>
  </si>
  <si>
    <t>تذاكر البراق طرابلس القاهره بتاريخ 17 يونيو 3*7900</t>
  </si>
  <si>
    <t>تذاكر الليبيه بنغازي البرج بتاريخ 17 يونيو 1*7250</t>
  </si>
  <si>
    <t>تذاكر التاج بنغازي البرج بتاريخ 17 يونيو 2*8000</t>
  </si>
  <si>
    <t>تذاكر الليبيه طرابلس البرج بتاريخ 15 يونيو 1*8000</t>
  </si>
  <si>
    <t>تذاكر اير ليبيا البرج بتاريخ 10 يونيو 4*10550</t>
  </si>
  <si>
    <t>تذاكر الليبيه بنغازي البرج بتاريخ 10 يونيو 4*7250</t>
  </si>
  <si>
    <t>تذاكر التاج بنغازي البرج بتاريخ 14 يونيو 1*8000</t>
  </si>
  <si>
    <t>تذاكر الليبيه بنغازي البرج بتاريخ 17 يونيو 2*10550</t>
  </si>
  <si>
    <t>طيران البراق طرابلس</t>
  </si>
  <si>
    <t>المدفوعات</t>
  </si>
  <si>
    <t>مدفوعات مصطفي ياسين للتحالف</t>
  </si>
  <si>
    <t>بند استثمار</t>
  </si>
  <si>
    <t>سفر يوم 23 يونيو</t>
  </si>
  <si>
    <t>2026-06-23</t>
  </si>
  <si>
    <t>مصراته</t>
  </si>
  <si>
    <t>A33862835</t>
  </si>
  <si>
    <t>29809011501632</t>
  </si>
  <si>
    <t>1998-09-01</t>
  </si>
  <si>
    <t>حماده صلاح حامد محمد محمد بركات</t>
  </si>
  <si>
    <t>A45113776</t>
  </si>
  <si>
    <t>28111151204262</t>
  </si>
  <si>
    <t>1981-11-15</t>
  </si>
  <si>
    <t>رشا مسعود عبد اللطيف  ابراهيم حبيب</t>
  </si>
  <si>
    <t>A44775019</t>
  </si>
  <si>
    <t>30906131800146</t>
  </si>
  <si>
    <t>2009-06-13</t>
  </si>
  <si>
    <t>شهد حمدى السيد عبد المنعم عبد اللطيف</t>
  </si>
  <si>
    <t>A33519688</t>
  </si>
  <si>
    <t>27801250105376</t>
  </si>
  <si>
    <t>1978-01-25</t>
  </si>
  <si>
    <t>وائل احمد على عوض</t>
  </si>
  <si>
    <t>A28607769</t>
  </si>
  <si>
    <t>27103281300071</t>
  </si>
  <si>
    <t>1971-03-28</t>
  </si>
  <si>
    <t>ماجد السيد محمد موسي</t>
  </si>
  <si>
    <t>A37869752</t>
  </si>
  <si>
    <t>27702122603217</t>
  </si>
  <si>
    <t>1972-12-02</t>
  </si>
  <si>
    <t>حيدر سيف الدين السيد محمود</t>
  </si>
  <si>
    <t>A42512261</t>
  </si>
  <si>
    <t>28903111202619</t>
  </si>
  <si>
    <t>1989-03-11</t>
  </si>
  <si>
    <t>رضا سالم سالم السيد سليط</t>
  </si>
  <si>
    <t>A44308162</t>
  </si>
  <si>
    <t>30803012407459</t>
  </si>
  <si>
    <t>2008-03-01</t>
  </si>
  <si>
    <t>عمر السيد حسين السيد حسين</t>
  </si>
  <si>
    <t>محمد مصطفي علي الشرقاوي</t>
  </si>
  <si>
    <t>1976-10-10</t>
  </si>
  <si>
    <t>27610100105254</t>
  </si>
  <si>
    <t>A28695927</t>
  </si>
  <si>
    <t>محمد طه محمود الزنيني</t>
  </si>
  <si>
    <t>1977-09-27</t>
  </si>
  <si>
    <t>27709272101753</t>
  </si>
  <si>
    <t>A33585601</t>
  </si>
  <si>
    <t>A38127822</t>
  </si>
  <si>
    <t>28001051601396</t>
  </si>
  <si>
    <t>1980-05-01</t>
  </si>
  <si>
    <t>طايل محمد جمعه مصطفي نمشه</t>
  </si>
  <si>
    <t>A37922992</t>
  </si>
  <si>
    <t>26510190104652</t>
  </si>
  <si>
    <t>1965-10-19</t>
  </si>
  <si>
    <t>خالد كمال الدين عبدالعزيز الحملاوي</t>
  </si>
  <si>
    <t>A33587484</t>
  </si>
  <si>
    <t>29010222501576</t>
  </si>
  <si>
    <t>1990-10-22</t>
  </si>
  <si>
    <t>حسام صديق صديق علي</t>
  </si>
  <si>
    <t>A39014984</t>
  </si>
  <si>
    <t>28709201205373</t>
  </si>
  <si>
    <t>1987-09-20</t>
  </si>
  <si>
    <t>حازم حلمي السيد عبداللطيف زغلول</t>
  </si>
  <si>
    <t>A42546808</t>
  </si>
  <si>
    <t>29003171601132</t>
  </si>
  <si>
    <t>1990-03-17</t>
  </si>
  <si>
    <t>كمال محمود علي حسن</t>
  </si>
  <si>
    <t>A39930975</t>
  </si>
  <si>
    <t>28110191300217</t>
  </si>
  <si>
    <t>1981-10-19</t>
  </si>
  <si>
    <t>ابراهيم محمد فهمي ابراهيم</t>
  </si>
  <si>
    <t>A44937401</t>
  </si>
  <si>
    <t>28712011807874</t>
  </si>
  <si>
    <t>1987-01-12</t>
  </si>
  <si>
    <t>محمد عبدالعزيز الشحات السيد فريجه</t>
  </si>
  <si>
    <t>A38034718</t>
  </si>
  <si>
    <t>29807042101257</t>
  </si>
  <si>
    <t>1998-04-07</t>
  </si>
  <si>
    <t>احمد حسني شعبان محمد</t>
  </si>
  <si>
    <t>محمد محفوظ عبد الحميد خليل محفوظ</t>
  </si>
  <si>
    <t>1977-02-01</t>
  </si>
  <si>
    <t>27702011404819</t>
  </si>
  <si>
    <t>A39875865</t>
  </si>
  <si>
    <t>محمد حمزه محمد عبدالوهاب</t>
  </si>
  <si>
    <t>1997-07-24</t>
  </si>
  <si>
    <t>29707241500229</t>
  </si>
  <si>
    <t>A37155372</t>
  </si>
  <si>
    <t>سعيد مبروك عطيه داود</t>
  </si>
  <si>
    <t>28505041701331</t>
  </si>
  <si>
    <t>A40691332</t>
  </si>
  <si>
    <t>حماده احمد فرغلي عبدالستار</t>
  </si>
  <si>
    <t>1987-02-01</t>
  </si>
  <si>
    <t>28702012401396</t>
  </si>
  <si>
    <t>A36794283</t>
  </si>
  <si>
    <t>ابراهيم ياسر ابراهيم شحاته محمد</t>
  </si>
  <si>
    <t>2009-03-20</t>
  </si>
  <si>
    <t>30903202402199</t>
  </si>
  <si>
    <t>A44945021</t>
  </si>
  <si>
    <t>عزت محمد عزت محمد على</t>
  </si>
  <si>
    <t>2012-12-19</t>
  </si>
  <si>
    <t>31212190203935</t>
  </si>
  <si>
    <t>A45274266</t>
  </si>
  <si>
    <t>رضا كامل حسن بكر</t>
  </si>
  <si>
    <t>1972-12-16</t>
  </si>
  <si>
    <t>27212162403132</t>
  </si>
  <si>
    <t>A36921459</t>
  </si>
  <si>
    <t>عثمان محمد عبدالنعيم خليل</t>
  </si>
  <si>
    <t>1974-04-01</t>
  </si>
  <si>
    <t>27404012401537</t>
  </si>
  <si>
    <t>A44656838</t>
  </si>
  <si>
    <t>محمد رجب شعبان البدوي</t>
  </si>
  <si>
    <t>1985-01-18</t>
  </si>
  <si>
    <t>28501181801675</t>
  </si>
  <si>
    <t>A40857105</t>
  </si>
  <si>
    <t>محمد جمال امام حافظ</t>
  </si>
  <si>
    <t>1986-10-15</t>
  </si>
  <si>
    <t>28610151500151</t>
  </si>
  <si>
    <t>A27193533</t>
  </si>
  <si>
    <t>محمد علاء الدين حسين حافظ</t>
  </si>
  <si>
    <t>1994-09-25</t>
  </si>
  <si>
    <t>29409252105454</t>
  </si>
  <si>
    <t>A45370358</t>
  </si>
  <si>
    <t>عادل مرعي سالم علي</t>
  </si>
  <si>
    <t>1968-12-30</t>
  </si>
  <si>
    <t>26812300102312</t>
  </si>
  <si>
    <t>A42498474</t>
  </si>
  <si>
    <t>محمد عبد الفتاح عبد العزبز منصور</t>
  </si>
  <si>
    <t>1982-08-17</t>
  </si>
  <si>
    <t>28208171701991</t>
  </si>
  <si>
    <t>A43661355</t>
  </si>
  <si>
    <t>محمد عثمان سيد احمد جراب</t>
  </si>
  <si>
    <t>1982-03-11</t>
  </si>
  <si>
    <t>28203111600051</t>
  </si>
  <si>
    <t>A31577397</t>
  </si>
  <si>
    <t>يحيى محمد محمد الأباصيرى احمد علم الدين</t>
  </si>
  <si>
    <t>1978-09-15</t>
  </si>
  <si>
    <t>27809151200538</t>
  </si>
  <si>
    <t>A34489006</t>
  </si>
  <si>
    <t>عمرو عادل موسى سعد</t>
  </si>
  <si>
    <t>1982-12-25</t>
  </si>
  <si>
    <t>28212251802214</t>
  </si>
  <si>
    <t>A29053993</t>
  </si>
  <si>
    <t>محمد حسنى عبد التواب عبد الله</t>
  </si>
  <si>
    <t>1983-03-26</t>
  </si>
  <si>
    <t>28303261301952</t>
  </si>
  <si>
    <t>A31668580</t>
  </si>
  <si>
    <t>مرفت احمد محمد ابراهيم</t>
  </si>
  <si>
    <t>1956-02-01</t>
  </si>
  <si>
    <t>25102010103881</t>
  </si>
  <si>
    <t>A43367350</t>
  </si>
  <si>
    <t>محمود مرتضى محمد محمد زين الدين</t>
  </si>
  <si>
    <t>1985-09-28</t>
  </si>
  <si>
    <t>28509288800613</t>
  </si>
  <si>
    <t>A29169440</t>
  </si>
  <si>
    <t>ثروت طلعت استايو قطيط</t>
  </si>
  <si>
    <t>2003-09-07</t>
  </si>
  <si>
    <t>303090752500054</t>
  </si>
  <si>
    <t>A44963710</t>
  </si>
  <si>
    <t>عبد النبي غريب علي حسين</t>
  </si>
  <si>
    <t>1982-01-14</t>
  </si>
  <si>
    <t>28201142501873</t>
  </si>
  <si>
    <t>A40649020</t>
  </si>
  <si>
    <t>عبد الرحمن سمير عطا حامد</t>
  </si>
  <si>
    <t>1986-12-03</t>
  </si>
  <si>
    <t>28612031402752</t>
  </si>
  <si>
    <t>A40877904</t>
  </si>
  <si>
    <t>عماد خلف بحر معوض</t>
  </si>
  <si>
    <t>2001-11-24</t>
  </si>
  <si>
    <t>30111242201397</t>
  </si>
  <si>
    <t>A42952442</t>
  </si>
  <si>
    <t>محمد الرضا محمد السنوسي</t>
  </si>
  <si>
    <t>1990-04-08</t>
  </si>
  <si>
    <t>29004083300072</t>
  </si>
  <si>
    <t>A36754866</t>
  </si>
  <si>
    <t>ناصر احمد محمد عبدالحميد</t>
  </si>
  <si>
    <t>1997-02-14</t>
  </si>
  <si>
    <t>29702142300099</t>
  </si>
  <si>
    <t>A37332045</t>
  </si>
  <si>
    <t>عمر احمد عبد الفتاح محمد على</t>
  </si>
  <si>
    <t>1991-01-07</t>
  </si>
  <si>
    <t>29101070103419</t>
  </si>
  <si>
    <t>A41654361</t>
  </si>
  <si>
    <t>سمير سيد محمد احمد</t>
  </si>
  <si>
    <t>1989-06-16</t>
  </si>
  <si>
    <t>28906162200334</t>
  </si>
  <si>
    <t>A31732108</t>
  </si>
  <si>
    <t>احمد حسين عبد الله سليمان</t>
  </si>
  <si>
    <t>1997-01-15</t>
  </si>
  <si>
    <t>29701153400331</t>
  </si>
  <si>
    <t>A44230241</t>
  </si>
  <si>
    <t>صبري محمود محمد محمد سلامه</t>
  </si>
  <si>
    <t>1965-11-19</t>
  </si>
  <si>
    <t>26511190100432</t>
  </si>
  <si>
    <t>A40554738</t>
  </si>
  <si>
    <t>محمد يحيي عبدالحي الجمل</t>
  </si>
  <si>
    <t>1994-04-30</t>
  </si>
  <si>
    <t>29404301100194</t>
  </si>
  <si>
    <t>A44986607</t>
  </si>
  <si>
    <t>خالد محمد خليل موسي العزازي</t>
  </si>
  <si>
    <t>1994-10-15</t>
  </si>
  <si>
    <t>29410151302851</t>
  </si>
  <si>
    <t>A27960524</t>
  </si>
  <si>
    <t>عمرو جمال ابو اليزيد قنديل</t>
  </si>
  <si>
    <t>1987-11-29</t>
  </si>
  <si>
    <t>28711291702294</t>
  </si>
  <si>
    <t>A30503686</t>
  </si>
  <si>
    <t>مكايد راشد سليمان سعيد</t>
  </si>
  <si>
    <t>1978-07-30</t>
  </si>
  <si>
    <t>27807302300634</t>
  </si>
  <si>
    <t>A37917289</t>
  </si>
  <si>
    <t>عماد عبدالله محمد ابراهيم</t>
  </si>
  <si>
    <t>1981-06-18</t>
  </si>
  <si>
    <t>28106181300637</t>
  </si>
  <si>
    <t>A35329472</t>
  </si>
  <si>
    <t>احمد محمد عبدالجواد محمود عبدالله</t>
  </si>
  <si>
    <t>1984-01-17</t>
  </si>
  <si>
    <t>28401171402751</t>
  </si>
  <si>
    <t>A33576886</t>
  </si>
  <si>
    <t>بدر</t>
  </si>
  <si>
    <t>عمرو احمد جابر مبارك</t>
  </si>
  <si>
    <t>1981-02-09</t>
  </si>
  <si>
    <t>28102092703331</t>
  </si>
  <si>
    <t>A26521007</t>
  </si>
  <si>
    <t>عمرو عبد المطلب احمد عبد العزيز</t>
  </si>
  <si>
    <t>1981-07-28</t>
  </si>
  <si>
    <t>28107282401635</t>
  </si>
  <si>
    <t>A30606798</t>
  </si>
  <si>
    <t>عصام عبد العليم محمد عبد الرؤف</t>
  </si>
  <si>
    <t>1984-11-21</t>
  </si>
  <si>
    <t>284112121101074</t>
  </si>
  <si>
    <t>A25617308</t>
  </si>
  <si>
    <t>عمرو احمد حلمى عبد الجواد كحيل العين</t>
  </si>
  <si>
    <t>29310011821071</t>
  </si>
  <si>
    <t>A43711008</t>
  </si>
  <si>
    <t>احمد محمد عفيفى محمد بدر</t>
  </si>
  <si>
    <t>1994-10-25</t>
  </si>
  <si>
    <t>29410251700675</t>
  </si>
  <si>
    <t>A35781035</t>
  </si>
  <si>
    <t>اسلام محمد رضا امين عطيه عيسي</t>
  </si>
  <si>
    <t>1982-08-25</t>
  </si>
  <si>
    <t>28208251201752</t>
  </si>
  <si>
    <t>A30769916</t>
  </si>
  <si>
    <t>محمد البسطويسى عبد الجواد ابراهيم</t>
  </si>
  <si>
    <t>1982-05-06</t>
  </si>
  <si>
    <t>28205061600759</t>
  </si>
  <si>
    <t>A37178435</t>
  </si>
  <si>
    <t>اويا</t>
  </si>
  <si>
    <t>اكرامي السعدي عبدالمنعم المهدي</t>
  </si>
  <si>
    <t>1977-01-07</t>
  </si>
  <si>
    <t>27701071202593</t>
  </si>
  <si>
    <t>نور الدين صالح حسين عبدالمطلب</t>
  </si>
  <si>
    <t>1989-12-18</t>
  </si>
  <si>
    <t>28192182300912</t>
  </si>
  <si>
    <t>A30553375</t>
  </si>
  <si>
    <t>ايمن صلاح عاطف السعيد الشافعى</t>
  </si>
  <si>
    <t>1998-08-27</t>
  </si>
  <si>
    <t>29808271200753</t>
  </si>
  <si>
    <t>A41079247</t>
  </si>
  <si>
    <t>ابراهيم محمد محمد شلبي عيسي</t>
  </si>
  <si>
    <t>1982-01-22</t>
  </si>
  <si>
    <t>28201220202098</t>
  </si>
  <si>
    <t>A36631665</t>
  </si>
  <si>
    <t>محمد كامل سيد محمد</t>
  </si>
  <si>
    <t>1988-10-20</t>
  </si>
  <si>
    <t>28810202104476</t>
  </si>
  <si>
    <t>A35594918</t>
  </si>
  <si>
    <t>رمضان احمد محمد محبوب</t>
  </si>
  <si>
    <t>1974-10-27</t>
  </si>
  <si>
    <t>27410272300556</t>
  </si>
  <si>
    <t>A43740403</t>
  </si>
  <si>
    <t>عمر متولي طلبه محمد على</t>
  </si>
  <si>
    <t>1985-03-07</t>
  </si>
  <si>
    <t>28503071201896</t>
  </si>
  <si>
    <t>A27702584</t>
  </si>
  <si>
    <t>عبد الغني علي عبد الغني محمد</t>
  </si>
  <si>
    <t>1985-07-27</t>
  </si>
  <si>
    <t>28507271803292</t>
  </si>
  <si>
    <t>A31043626</t>
  </si>
  <si>
    <t>محمد صابر على ابو الليل</t>
  </si>
  <si>
    <t>1983-06-02</t>
  </si>
  <si>
    <t>28306022201031</t>
  </si>
  <si>
    <t>A45079373</t>
  </si>
  <si>
    <t>محمد فتحى عبد الله شافعى</t>
  </si>
  <si>
    <t>28701122202392</t>
  </si>
  <si>
    <t>A45307571</t>
  </si>
  <si>
    <t>على السيد على ابو النجا</t>
  </si>
  <si>
    <t>1971-10-03</t>
  </si>
  <si>
    <t>27110030201355</t>
  </si>
  <si>
    <t>A44168588</t>
  </si>
  <si>
    <t>محمد عوض محمد عبدالله 1</t>
  </si>
  <si>
    <t>2009-07-15</t>
  </si>
  <si>
    <t>30907152304951</t>
  </si>
  <si>
    <t>A40279801</t>
  </si>
  <si>
    <t>اسلام طاهر ابو الاسعاد العيوطي</t>
  </si>
  <si>
    <t>1995-09-16</t>
  </si>
  <si>
    <t>29509161202079</t>
  </si>
  <si>
    <t>A44799289</t>
  </si>
  <si>
    <t>جابر عبدالحميد عباس سعد</t>
  </si>
  <si>
    <t>1988-01-25</t>
  </si>
  <si>
    <t>28801251205076</t>
  </si>
  <si>
    <t>A44821455</t>
  </si>
  <si>
    <t>السيد صبري علي احمد  قرون</t>
  </si>
  <si>
    <t>1989-01-21</t>
  </si>
  <si>
    <t>28901211201773</t>
  </si>
  <si>
    <t>A44811828</t>
  </si>
  <si>
    <t>عمرو ابو السادات شحاته ريحان</t>
  </si>
  <si>
    <t>1983-08-04</t>
  </si>
  <si>
    <t>28308041100095</t>
  </si>
  <si>
    <t>A45195216</t>
  </si>
  <si>
    <t>حسني مبارك عبدالغني محمود</t>
  </si>
  <si>
    <t>1982-11-03</t>
  </si>
  <si>
    <t>28211032700892</t>
  </si>
  <si>
    <t>A35326617</t>
  </si>
  <si>
    <t>صابر جمال عبدالحميد محمد</t>
  </si>
  <si>
    <t>2008-03-25</t>
  </si>
  <si>
    <t>30803252501754</t>
  </si>
  <si>
    <t>A44645436</t>
  </si>
  <si>
    <t>محمد شريف فايز ابراهيم</t>
  </si>
  <si>
    <t>2008-12-17</t>
  </si>
  <si>
    <t>30812172402959</t>
  </si>
  <si>
    <t>A44640399</t>
  </si>
  <si>
    <t>اسلام حماده بدر عبداللاه</t>
  </si>
  <si>
    <t>2008-07-19</t>
  </si>
  <si>
    <t>30807192500953</t>
  </si>
  <si>
    <t>A45135324</t>
  </si>
  <si>
    <t>هيثم حسن محمد العراقي</t>
  </si>
  <si>
    <t>1984-07-04</t>
  </si>
  <si>
    <t>28407041201035</t>
  </si>
  <si>
    <t>A44548807</t>
  </si>
  <si>
    <t>محمد زكى سلامه حسين</t>
  </si>
  <si>
    <t>1988-07-10</t>
  </si>
  <si>
    <t>28807102403238</t>
  </si>
  <si>
    <t>A31402906</t>
  </si>
  <si>
    <t>اشرف سعيد سيد احمد</t>
  </si>
  <si>
    <t>1987-08-08</t>
  </si>
  <si>
    <t>28708082502317</t>
  </si>
  <si>
    <t>A40336463</t>
  </si>
  <si>
    <t>تامر عنتر محمد عنتر</t>
  </si>
  <si>
    <t>1984-04-21</t>
  </si>
  <si>
    <t>28404210103219</t>
  </si>
  <si>
    <t>A38046573</t>
  </si>
  <si>
    <t>سيف النصر رجب محمد</t>
  </si>
  <si>
    <t>1974-02-26</t>
  </si>
  <si>
    <t>27402261400815</t>
  </si>
  <si>
    <t>A36590913</t>
  </si>
  <si>
    <t>عفيفي عبدالكريم عفيفي محمد</t>
  </si>
  <si>
    <t>1973-04-22</t>
  </si>
  <si>
    <t>2730412118112</t>
  </si>
  <si>
    <t>A45299675</t>
  </si>
  <si>
    <t>رضا ابو سريع سعد عطا</t>
  </si>
  <si>
    <t>1951-11-18</t>
  </si>
  <si>
    <t>2511811235711</t>
  </si>
  <si>
    <t>A30032367</t>
  </si>
  <si>
    <t>صبحى احمد عبدالستار عبدالعزيز</t>
  </si>
  <si>
    <t>1989-09-19</t>
  </si>
  <si>
    <t>28909192401813</t>
  </si>
  <si>
    <t>A45430286</t>
  </si>
  <si>
    <t>بدوي جابر يونس عبد المقصود</t>
  </si>
  <si>
    <t>1998-01-13</t>
  </si>
  <si>
    <t>29801132300277</t>
  </si>
  <si>
    <t>A428311528</t>
  </si>
  <si>
    <t>سعفان عبدالعزيز</t>
  </si>
  <si>
    <t>خضير محمد عطيه عبدالعليم</t>
  </si>
  <si>
    <t>1991-09-15</t>
  </si>
  <si>
    <t>29109152301872</t>
  </si>
  <si>
    <t>A29367316</t>
  </si>
  <si>
    <t>اروي محمد ضياء الدين حامد فرج</t>
  </si>
  <si>
    <t>1986-05-29</t>
  </si>
  <si>
    <t>28605290102868</t>
  </si>
  <si>
    <t>A44292740</t>
  </si>
  <si>
    <t>احمد محمود احمد السيد</t>
  </si>
  <si>
    <t>1983-02-07</t>
  </si>
  <si>
    <t>28307021703391</t>
  </si>
  <si>
    <t>A41434427</t>
  </si>
  <si>
    <t>خالد عيسوي محمد سليمان يس</t>
  </si>
  <si>
    <t>1992-10-29</t>
  </si>
  <si>
    <t>29210291500653</t>
  </si>
  <si>
    <t>A38423445</t>
  </si>
  <si>
    <t>سامح محمد عبدالوهاب نصار</t>
  </si>
  <si>
    <t>1986-04-03</t>
  </si>
  <si>
    <t>28604031802413</t>
  </si>
  <si>
    <t>A39574861</t>
  </si>
  <si>
    <t>ياسر ابراهيم محمد محمود عريف</t>
  </si>
  <si>
    <t>1972-04-15</t>
  </si>
  <si>
    <t>27204150200799</t>
  </si>
  <si>
    <t>A34841876</t>
  </si>
  <si>
    <t>عصام محمد عبدالظاهر سيد</t>
  </si>
  <si>
    <t>1966-06-14</t>
  </si>
  <si>
    <t>26606140100297</t>
  </si>
  <si>
    <t>A32478953</t>
  </si>
  <si>
    <t>محمد ناصر نور الدين محمود</t>
  </si>
  <si>
    <t>1997-04-09</t>
  </si>
  <si>
    <t>29704090104175</t>
  </si>
  <si>
    <t>A45303089</t>
  </si>
  <si>
    <t>سامح سعيد عباس محمد همام</t>
  </si>
  <si>
    <t>1986-10-21</t>
  </si>
  <si>
    <t>28610212100054</t>
  </si>
  <si>
    <t>A45305401</t>
  </si>
  <si>
    <t>حاتم ابو النجا محمد دعبس</t>
  </si>
  <si>
    <t>1993-02-16</t>
  </si>
  <si>
    <t>29302161700059</t>
  </si>
  <si>
    <t>A45302531</t>
  </si>
  <si>
    <t>محمد محمود عبدالفضيل عبود</t>
  </si>
  <si>
    <t>1992-11-15</t>
  </si>
  <si>
    <t>29211152300832</t>
  </si>
  <si>
    <t>A41130717</t>
  </si>
  <si>
    <t>نجاح رزق عبد البارى سعد</t>
  </si>
  <si>
    <t>1971-07-25</t>
  </si>
  <si>
    <t>27107251801992</t>
  </si>
  <si>
    <t>A32660406</t>
  </si>
  <si>
    <t>بشاره نصحي اسعد عياد</t>
  </si>
  <si>
    <t>1987-10-17</t>
  </si>
  <si>
    <t>28710172201591</t>
  </si>
  <si>
    <t>A41050439</t>
  </si>
  <si>
    <t>ايمن عبدالله بكر احمد عوض</t>
  </si>
  <si>
    <t>1986-01-11</t>
  </si>
  <si>
    <t>28601110102657</t>
  </si>
  <si>
    <t>A34416274</t>
  </si>
  <si>
    <t>احمد محمد عبد المبدي احمد</t>
  </si>
  <si>
    <t>2000-01-15</t>
  </si>
  <si>
    <t>30001152703091</t>
  </si>
  <si>
    <t>A45426346</t>
  </si>
  <si>
    <t>مسعود راغب مسعود عوض الله</t>
  </si>
  <si>
    <t>2000-01-02</t>
  </si>
  <si>
    <t>300001022202317</t>
  </si>
  <si>
    <t>A44127302</t>
  </si>
  <si>
    <t>اسامه عشري جاد الكريم عشري</t>
  </si>
  <si>
    <t>2001-03-01</t>
  </si>
  <si>
    <t>30103012703536</t>
  </si>
  <si>
    <t>A04597193</t>
  </si>
  <si>
    <t>جمال امين عبدالحميد ميز</t>
  </si>
  <si>
    <t>1988-03-17</t>
  </si>
  <si>
    <t>28803171701954</t>
  </si>
  <si>
    <t>A4276089</t>
  </si>
  <si>
    <t>امجد عبدالموجود نظير مصطفى</t>
  </si>
  <si>
    <t>1985-02-02</t>
  </si>
  <si>
    <t>28502022701038</t>
  </si>
  <si>
    <t>A42200161</t>
  </si>
  <si>
    <t>محمد احمد ابو السعود محمود على</t>
  </si>
  <si>
    <t>1990-01-01</t>
  </si>
  <si>
    <t>29001012708071</t>
  </si>
  <si>
    <t>A42216168</t>
  </si>
  <si>
    <t>كيرلس ميلاد عبدالله جرجس</t>
  </si>
  <si>
    <t>29510012200037</t>
  </si>
  <si>
    <t>A31861425</t>
  </si>
  <si>
    <t>فايز سلامه كامل جرجس</t>
  </si>
  <si>
    <t>1991-02-13</t>
  </si>
  <si>
    <t>29102132202296</t>
  </si>
  <si>
    <t>A45379782</t>
  </si>
  <si>
    <t>عصام نصر حامد نصر</t>
  </si>
  <si>
    <t>1978-08-24</t>
  </si>
  <si>
    <t>27808240105437</t>
  </si>
  <si>
    <t>A37257103</t>
  </si>
  <si>
    <t>فلاي ليبيا</t>
  </si>
  <si>
    <t>اكرم محمد محمد محمد حامد</t>
  </si>
  <si>
    <t>1985-08-01</t>
  </si>
  <si>
    <t>28508010115719</t>
  </si>
  <si>
    <t>A45030973</t>
  </si>
  <si>
    <t>محمد نصر حامد نصر</t>
  </si>
  <si>
    <t>1971-08-24</t>
  </si>
  <si>
    <t>27108240104293</t>
  </si>
  <si>
    <t>A45036973</t>
  </si>
  <si>
    <t>احمد حسنى امبابى عبد اللطيف حجازى</t>
  </si>
  <si>
    <t>1987-08-10</t>
  </si>
  <si>
    <t>28708101404437</t>
  </si>
  <si>
    <t>A45050046</t>
  </si>
  <si>
    <t>محمد عبد المجيد عبد العزيز  عبد المجيد</t>
  </si>
  <si>
    <t>1989-08-04</t>
  </si>
  <si>
    <t>28908040105155</t>
  </si>
  <si>
    <t>A44886605</t>
  </si>
  <si>
    <t>احمد عماد احمد فتحي حسين عبدالمعطي</t>
  </si>
  <si>
    <t>1998-01-16</t>
  </si>
  <si>
    <t>29801162102739</t>
  </si>
  <si>
    <t>A45303157</t>
  </si>
  <si>
    <t>م رضا</t>
  </si>
  <si>
    <t>احمد محمود السعيد ابراهيم</t>
  </si>
  <si>
    <t>1977-06-05</t>
  </si>
  <si>
    <t>27706051201517</t>
  </si>
  <si>
    <t>A04289286</t>
  </si>
  <si>
    <t>محمد عاطف حجازى السيد عبد الرحيم</t>
  </si>
  <si>
    <t>1999-08-09</t>
  </si>
  <si>
    <t>29908090200756</t>
  </si>
  <si>
    <t>A04476220</t>
  </si>
  <si>
    <t>اسماعيل شعبان اسماعيل راغب</t>
  </si>
  <si>
    <t>1992-08-24</t>
  </si>
  <si>
    <t>29208242401556</t>
  </si>
  <si>
    <t>A30548436</t>
  </si>
  <si>
    <t>محمود حماده محمد رضوان محمد</t>
  </si>
  <si>
    <t>2003-02-20</t>
  </si>
  <si>
    <t>30302200200315</t>
  </si>
  <si>
    <t>A44756321</t>
  </si>
  <si>
    <t>احمد سمير محمد سليمان</t>
  </si>
  <si>
    <t>1973-03-06</t>
  </si>
  <si>
    <t>27303060102435</t>
  </si>
  <si>
    <t>A40133789</t>
  </si>
  <si>
    <t>محمد يوسف</t>
  </si>
  <si>
    <t>شحاته سرور شحاته سرور</t>
  </si>
  <si>
    <t>1949-06-13</t>
  </si>
  <si>
    <t>24906130201431</t>
  </si>
  <si>
    <t>A45123309</t>
  </si>
  <si>
    <t>عمر حسن محمد حسن</t>
  </si>
  <si>
    <t>2001-01-02</t>
  </si>
  <si>
    <t>30102012201399</t>
  </si>
  <si>
    <t>A41130089</t>
  </si>
  <si>
    <t>عامر عاطف حلوى عبد الحميد عصمان</t>
  </si>
  <si>
    <t>2010-01-01</t>
  </si>
  <si>
    <t>31001012513016</t>
  </si>
  <si>
    <t>A41369475</t>
  </si>
  <si>
    <t>هانى محمد سعد على يوسف</t>
  </si>
  <si>
    <t>1979-08-16</t>
  </si>
  <si>
    <t>27908161401432</t>
  </si>
  <si>
    <t>A45057105</t>
  </si>
  <si>
    <t>مختار فتحى صالح ادريس</t>
  </si>
  <si>
    <t>1980-12-11</t>
  </si>
  <si>
    <t>28012112300531</t>
  </si>
  <si>
    <t>A34064594</t>
  </si>
  <si>
    <t>عاطف حلوى عبد الحميد عصمان</t>
  </si>
  <si>
    <t>1977-11-03</t>
  </si>
  <si>
    <t>27711032501431</t>
  </si>
  <si>
    <t>A27821142</t>
  </si>
  <si>
    <t>ابراهيم نصر عبد ربه السطوحى</t>
  </si>
  <si>
    <t>1976-01-09</t>
  </si>
  <si>
    <t>27601091501371</t>
  </si>
  <si>
    <t>A44789322</t>
  </si>
  <si>
    <t>احمد يونس احمد عبد الرحمن حمودى</t>
  </si>
  <si>
    <t>2010-05-21</t>
  </si>
  <si>
    <t>31005212502073</t>
  </si>
  <si>
    <t>A44423132</t>
  </si>
  <si>
    <t>يونس احمد عبد الرحمن حمودى</t>
  </si>
  <si>
    <t>1979-03-28</t>
  </si>
  <si>
    <t>27903282501475</t>
  </si>
  <si>
    <t>A44663080</t>
  </si>
  <si>
    <t>عصام ابو حامد يوسف محمد</t>
  </si>
  <si>
    <t>1973-03-22</t>
  </si>
  <si>
    <t>27303111300952</t>
  </si>
  <si>
    <t>A44647071</t>
  </si>
  <si>
    <t>مصطفى يحي مصطفى عبد الكريم</t>
  </si>
  <si>
    <t>1978-05-20</t>
  </si>
  <si>
    <t>27805202300855</t>
  </si>
  <si>
    <t>A44957980</t>
  </si>
  <si>
    <t>احمد صالح جاد الله نزلاوى</t>
  </si>
  <si>
    <t>1964-11-09</t>
  </si>
  <si>
    <t>26411092301379</t>
  </si>
  <si>
    <t>A44398210</t>
  </si>
  <si>
    <t>محمود ابراهيم ابراهيم يونس</t>
  </si>
  <si>
    <t>1996-08-15</t>
  </si>
  <si>
    <t>29608151601577</t>
  </si>
  <si>
    <t>A28820829</t>
  </si>
  <si>
    <t>مصطفي ياسين</t>
  </si>
  <si>
    <t>احمد حمدي محمد علي السيد</t>
  </si>
  <si>
    <t>1986-01-10</t>
  </si>
  <si>
    <t>28610011346934</t>
  </si>
  <si>
    <t>A37004643</t>
  </si>
  <si>
    <t>باسم يونس عبدالغني محمد</t>
  </si>
  <si>
    <t>1995-07-21</t>
  </si>
  <si>
    <t>29507212400579</t>
  </si>
  <si>
    <t>A44139912</t>
  </si>
  <si>
    <t>عقيله فرج عمار عبدالله</t>
  </si>
  <si>
    <t>1976-09-10</t>
  </si>
  <si>
    <t>27610092401213</t>
  </si>
  <si>
    <t>A44138475</t>
  </si>
  <si>
    <t>عبدالناصر نوح طرفايه ابو سيف</t>
  </si>
  <si>
    <t>1986-07-08</t>
  </si>
  <si>
    <t>28601082403514</t>
  </si>
  <si>
    <t>A32889134</t>
  </si>
  <si>
    <t>عبدالله دياب شليل سنوسي</t>
  </si>
  <si>
    <t>1997-01-05</t>
  </si>
  <si>
    <t>29705012412838</t>
  </si>
  <si>
    <t>A30555929</t>
  </si>
  <si>
    <t>هيثم يونس عبدالغني محمد</t>
  </si>
  <si>
    <t>2000-04-01</t>
  </si>
  <si>
    <t>30001042402215</t>
  </si>
  <si>
    <t>A33928538</t>
  </si>
  <si>
    <t>جابر يونس فراج سليمان</t>
  </si>
  <si>
    <t>1986-04-01</t>
  </si>
  <si>
    <t>28601042500851</t>
  </si>
  <si>
    <t>A40278225</t>
  </si>
  <si>
    <t>عبد العظيم محمود عبدالعظيم محمد بشندي</t>
  </si>
  <si>
    <t>1983-10-24</t>
  </si>
  <si>
    <t>28310241700377</t>
  </si>
  <si>
    <t>A44909441</t>
  </si>
  <si>
    <t>وليد على محمود روبي</t>
  </si>
  <si>
    <t>1985-05-03</t>
  </si>
  <si>
    <t>28505032401295</t>
  </si>
  <si>
    <t>A34365878</t>
  </si>
  <si>
    <t>عطيه محمد ابراهيم عبداللطيف</t>
  </si>
  <si>
    <t>1989-08-27</t>
  </si>
  <si>
    <t>28908272402059</t>
  </si>
  <si>
    <t>A43647295</t>
  </si>
  <si>
    <t>ايمن ابراهيم محمد ابراهيم</t>
  </si>
  <si>
    <t>1994-01-30</t>
  </si>
  <si>
    <t>29401302402071</t>
  </si>
  <si>
    <t>A37912489</t>
  </si>
  <si>
    <t>رضا فرج عبدالغني منصور</t>
  </si>
  <si>
    <t>1990-05-07</t>
  </si>
  <si>
    <t>29005072403194</t>
  </si>
  <si>
    <t>A34446539</t>
  </si>
  <si>
    <t>مصطفى شعيب عبدالحميد صادق</t>
  </si>
  <si>
    <t>1999-07-19</t>
  </si>
  <si>
    <t>29907193200251</t>
  </si>
  <si>
    <t>A45146955</t>
  </si>
  <si>
    <t>فتحي عزمى بشاي عوض</t>
  </si>
  <si>
    <t>1981-10-17</t>
  </si>
  <si>
    <t>28110172603411</t>
  </si>
  <si>
    <t>A27994985</t>
  </si>
  <si>
    <t>هيام عطيه عبد السلام الزهونى</t>
  </si>
  <si>
    <t>1977-01-17</t>
  </si>
  <si>
    <t>27701172401741</t>
  </si>
  <si>
    <t>A44664062</t>
  </si>
  <si>
    <t>احمد عبدالمولي عبدالستار عيسي</t>
  </si>
  <si>
    <t>2003-01-01</t>
  </si>
  <si>
    <t>30301012413852</t>
  </si>
  <si>
    <t>A44662029</t>
  </si>
  <si>
    <t>فتحيه عبدالله مفتاح عبدالجليل</t>
  </si>
  <si>
    <t>1969-05-10</t>
  </si>
  <si>
    <t>26905102401141</t>
  </si>
  <si>
    <t>A45383853</t>
  </si>
  <si>
    <t>خميس جمعه عبدالعزيز ابراهيم</t>
  </si>
  <si>
    <t>1983-05-10</t>
  </si>
  <si>
    <t>28305102402015</t>
  </si>
  <si>
    <t>A29367832</t>
  </si>
  <si>
    <t>كوكب عبدالقوي عبدالقادر جمعه</t>
  </si>
  <si>
    <t>1968-03-16</t>
  </si>
  <si>
    <t>26803162402343</t>
  </si>
  <si>
    <t>A44957668</t>
  </si>
  <si>
    <t>اسامه عمران عمار عمران ابراهيم</t>
  </si>
  <si>
    <t>1993-01-11</t>
  </si>
  <si>
    <t>29311012408859</t>
  </si>
  <si>
    <t>A44642985</t>
  </si>
  <si>
    <t>محمد خميس سالم ابراهيم سلامه</t>
  </si>
  <si>
    <t>1994-09-28</t>
  </si>
  <si>
    <t>29409281303737</t>
  </si>
  <si>
    <t>A30789757</t>
  </si>
  <si>
    <t>حسام مبروك محمد على</t>
  </si>
  <si>
    <t>1999-09-23</t>
  </si>
  <si>
    <t>29909232400711</t>
  </si>
  <si>
    <t>A35926992</t>
  </si>
  <si>
    <t>احمد محمد جمعه شنيف</t>
  </si>
  <si>
    <t>1979-10-25</t>
  </si>
  <si>
    <t>27910252402177</t>
  </si>
  <si>
    <t>A44954082</t>
  </si>
  <si>
    <t>وليد يوليم عبد السيد جرجس</t>
  </si>
  <si>
    <t>1985-07-05</t>
  </si>
  <si>
    <t>28505072101715</t>
  </si>
  <si>
    <t>A04145675</t>
  </si>
  <si>
    <t>منصور رافع</t>
  </si>
  <si>
    <t>مينا مجدي راضي حنا</t>
  </si>
  <si>
    <t>1989-02-06</t>
  </si>
  <si>
    <t>28906022102294</t>
  </si>
  <si>
    <t>A29572435</t>
  </si>
  <si>
    <t>محمود رضا حامد محمدين</t>
  </si>
  <si>
    <t>1992-12-19</t>
  </si>
  <si>
    <t>29212192402138</t>
  </si>
  <si>
    <t>A39620882</t>
  </si>
  <si>
    <t>محمد هواري احمد احمد</t>
  </si>
  <si>
    <t>1995-10-17</t>
  </si>
  <si>
    <t>29510172501734</t>
  </si>
  <si>
    <t>A44654368</t>
  </si>
  <si>
    <t>محمود حسن عبد الفتاح العفيفى</t>
  </si>
  <si>
    <t>1975-01-18</t>
  </si>
  <si>
    <t>27501181401193</t>
  </si>
  <si>
    <t>A45217552</t>
  </si>
  <si>
    <t>اجمالي المديونيه الدولار</t>
  </si>
  <si>
    <t>سفر 23 يونيو</t>
  </si>
  <si>
    <t xml:space="preserve">تقديم 25-26 يونيو  2026 </t>
  </si>
  <si>
    <t>عز الدين رمضان حمد ابراهيم</t>
  </si>
  <si>
    <t>1994-06-26</t>
  </si>
  <si>
    <t>البرنيق NB 450</t>
  </si>
  <si>
    <t>AA733682</t>
  </si>
  <si>
    <t>جواز ليبى</t>
  </si>
  <si>
    <t>عادي</t>
  </si>
  <si>
    <t>2026/06/26 22:09</t>
  </si>
  <si>
    <t>2026/06/27 00:05</t>
  </si>
  <si>
    <t>وليد احمد شحده عمران</t>
  </si>
  <si>
    <t>1999-01-01</t>
  </si>
  <si>
    <t>AA773055</t>
  </si>
  <si>
    <t>2026/06/26 16:44</t>
  </si>
  <si>
    <t>2026/06/26 18:00</t>
  </si>
  <si>
    <t>ليبي</t>
  </si>
  <si>
    <t>اسماء وهبى</t>
  </si>
  <si>
    <t>2001-01-29</t>
  </si>
  <si>
    <t>مصر للطيران MS 862</t>
  </si>
  <si>
    <t>FZ3953482</t>
  </si>
  <si>
    <t>جواز مغربى</t>
  </si>
  <si>
    <t>مغربي</t>
  </si>
  <si>
    <t>كزبلانكا</t>
  </si>
  <si>
    <t xml:space="preserve">تقديم 23 يونيو  2026 </t>
  </si>
  <si>
    <t>مدام رضا TRIPS 24</t>
  </si>
  <si>
    <t>احمد فتحى امحمد حنيش</t>
  </si>
  <si>
    <t>1983-01-29</t>
  </si>
  <si>
    <t>اويا YI 592</t>
  </si>
  <si>
    <t>AD852000</t>
  </si>
  <si>
    <t>2026/06/23 02:02</t>
  </si>
  <si>
    <t>2026/06/23 02:35</t>
  </si>
  <si>
    <t>ظرابلس</t>
  </si>
  <si>
    <t>مجدى سالم بشير احشاد</t>
  </si>
  <si>
    <t>1981-07-16</t>
  </si>
  <si>
    <t>الاثيوبيه ET 452</t>
  </si>
  <si>
    <t>كيب تاون/اديس ابابا</t>
  </si>
  <si>
    <t>AA836163</t>
  </si>
  <si>
    <t>تاشيره فوريه</t>
  </si>
  <si>
    <t xml:space="preserve">المليجي </t>
  </si>
  <si>
    <t xml:space="preserve">ليبي </t>
  </si>
  <si>
    <t>استثمار مصر للطيران 4*375</t>
  </si>
  <si>
    <t>استثمار بري 1*425</t>
  </si>
  <si>
    <t>استثمار بري 1*410</t>
  </si>
  <si>
    <t>تسليم ليد احمد بتاريخ27 يونيو</t>
  </si>
  <si>
    <t>اياعات بنكيه في حساب البنك الاهلي بتاريخ 11 يونيو 4*18000</t>
  </si>
  <si>
    <t>دخول الي حساب الاستثمار 8000 دولار</t>
  </si>
  <si>
    <t>خروج من ح الاستثمار 8000 دولار</t>
  </si>
  <si>
    <t>قيمه تحويل 8000 دولار بسعر صرف 50</t>
  </si>
  <si>
    <t>27/6/2026</t>
  </si>
  <si>
    <t>24/6/2026</t>
  </si>
  <si>
    <t>استثمار</t>
  </si>
  <si>
    <t>تسليم ليد احمد بتاريخ 27 يونيو</t>
  </si>
  <si>
    <t>احمد عبد الله حسين محمد</t>
  </si>
  <si>
    <t>1994-03-21</t>
  </si>
  <si>
    <t>29403212402471</t>
  </si>
  <si>
    <t>A31306602</t>
  </si>
  <si>
    <t>2026-06-24</t>
  </si>
  <si>
    <t>مصطفي فرغلي علي عليوه</t>
  </si>
  <si>
    <t>1988-11-01</t>
  </si>
  <si>
    <t>28811272103619</t>
  </si>
  <si>
    <t>32260746A</t>
  </si>
  <si>
    <t>احمد عبدالرحيم عثمان عبدالرحيم</t>
  </si>
  <si>
    <t>1994-03-17</t>
  </si>
  <si>
    <t>29403172401992</t>
  </si>
  <si>
    <t>A32375381</t>
  </si>
  <si>
    <t>وائل محمد عبد الله يوسف محمد</t>
  </si>
  <si>
    <t>1982-02-06</t>
  </si>
  <si>
    <t>28202061200832</t>
  </si>
  <si>
    <t>A44820184</t>
  </si>
  <si>
    <t>عبد المالك محمد حسن محمد</t>
  </si>
  <si>
    <t>2002-12-17</t>
  </si>
  <si>
    <t>30212172502229</t>
  </si>
  <si>
    <t>A45132184</t>
  </si>
  <si>
    <t>مصطفى رجب جيندى محمد عبد المطلب</t>
  </si>
  <si>
    <t>2006-07-01</t>
  </si>
  <si>
    <t>30607012401278</t>
  </si>
  <si>
    <t>A44960295</t>
  </si>
  <si>
    <t>شريف عبد المنعم عبد الحميد علي</t>
  </si>
  <si>
    <t>1988-06-10</t>
  </si>
  <si>
    <t>28806101301656</t>
  </si>
  <si>
    <t>A45061400</t>
  </si>
  <si>
    <t>محمد عطا بسيوني ابراهيم</t>
  </si>
  <si>
    <t>1987-12-01</t>
  </si>
  <si>
    <t>28712012102432</t>
  </si>
  <si>
    <t>A38648141</t>
  </si>
  <si>
    <t>على مفتاح معتمد مفتاح</t>
  </si>
  <si>
    <t>1988-02-13</t>
  </si>
  <si>
    <t>28802132403192</t>
  </si>
  <si>
    <t>A35481682</t>
  </si>
  <si>
    <t>فاطمه عطيه صالح عبد الغنى</t>
  </si>
  <si>
    <t>2005-04-02</t>
  </si>
  <si>
    <t>30504022400048</t>
  </si>
  <si>
    <t>A45150043</t>
  </si>
  <si>
    <t>كريم بيومى فرج بيومى</t>
  </si>
  <si>
    <t>1997-05-18</t>
  </si>
  <si>
    <t>29705181300038</t>
  </si>
  <si>
    <t>A45379524</t>
  </si>
  <si>
    <t>صفوت سيد صفوت محمد</t>
  </si>
  <si>
    <t>1994-03-20</t>
  </si>
  <si>
    <t>29403202402972</t>
  </si>
  <si>
    <t>A41646771</t>
  </si>
  <si>
    <t>مهدى ابراهيم مهدى حسن</t>
  </si>
  <si>
    <t>2001-12-03</t>
  </si>
  <si>
    <t>30112032400377</t>
  </si>
  <si>
    <t>A43184420</t>
  </si>
  <si>
    <t>هانى جمعه عبد الحفيظ غيته</t>
  </si>
  <si>
    <t>1990-08-29</t>
  </si>
  <si>
    <t>29008292401612</t>
  </si>
  <si>
    <t>A34293311</t>
  </si>
  <si>
    <t>محمد فاروق رجال محمد</t>
  </si>
  <si>
    <t>1987-12-24</t>
  </si>
  <si>
    <t>28712242201499</t>
  </si>
  <si>
    <t>A28757253</t>
  </si>
  <si>
    <t>وليد عبده ابراهيم السيد حسن</t>
  </si>
  <si>
    <t>1976-09-07</t>
  </si>
  <si>
    <t>2760907100073</t>
  </si>
  <si>
    <t>A34902509</t>
  </si>
  <si>
    <t>محمد صبحى محمد محمد عبد الكريم</t>
  </si>
  <si>
    <t>1981-02-22</t>
  </si>
  <si>
    <t>28102221301377</t>
  </si>
  <si>
    <t>A44689772</t>
  </si>
  <si>
    <t>ابراهيم السيد ابراهيم السيد</t>
  </si>
  <si>
    <t>1977-12-10</t>
  </si>
  <si>
    <t>27712101200495</t>
  </si>
  <si>
    <t>A45251177</t>
  </si>
  <si>
    <t>هديه عبد السلام عوض محمد غانم</t>
  </si>
  <si>
    <t>1997-06-21</t>
  </si>
  <si>
    <t>29706211800126</t>
  </si>
  <si>
    <t>A29687396</t>
  </si>
  <si>
    <t>مروان صبرى حسن محمد على غانم</t>
  </si>
  <si>
    <t>2019-05-09</t>
  </si>
  <si>
    <t>31905091800331</t>
  </si>
  <si>
    <t>A29687404</t>
  </si>
  <si>
    <t>سامح صبرى حسن محمد على غانم</t>
  </si>
  <si>
    <t>2023-04-19</t>
  </si>
  <si>
    <t>32304198800814</t>
  </si>
  <si>
    <t>A35092387</t>
  </si>
  <si>
    <t>جورى صبرى حسن محمد على غانم</t>
  </si>
  <si>
    <t>2025-02-07</t>
  </si>
  <si>
    <t>32502078800647</t>
  </si>
  <si>
    <t>A45334261</t>
  </si>
  <si>
    <t>محمد ابراهيم محمد شرف الدين</t>
  </si>
  <si>
    <t>29805151700192</t>
  </si>
  <si>
    <t>A31811770</t>
  </si>
  <si>
    <t>حامد احمد حامد نصار</t>
  </si>
  <si>
    <t>1985-01-01</t>
  </si>
  <si>
    <t>28501011108027</t>
  </si>
  <si>
    <t>A39245979</t>
  </si>
  <si>
    <t>محمود منير محمود حنفي</t>
  </si>
  <si>
    <t>1989-01-01</t>
  </si>
  <si>
    <t>28901011605578</t>
  </si>
  <si>
    <t>A04357810</t>
  </si>
  <si>
    <t>أحمد محمد علي المتولي</t>
  </si>
  <si>
    <t>1989-02-10</t>
  </si>
  <si>
    <t>28902101201596</t>
  </si>
  <si>
    <t>A04291248</t>
  </si>
  <si>
    <t>صديق محمد صديق احمد</t>
  </si>
  <si>
    <t>1988-07-30</t>
  </si>
  <si>
    <t>28807302404379</t>
  </si>
  <si>
    <t>A44716745</t>
  </si>
  <si>
    <t>محمد شعبان سكران محمد</t>
  </si>
  <si>
    <t>1988-02-08</t>
  </si>
  <si>
    <t>28802082301318</t>
  </si>
  <si>
    <t>A45300303</t>
  </si>
  <si>
    <t>هيثم جمال محمد سليم</t>
  </si>
  <si>
    <t>29501242400834</t>
  </si>
  <si>
    <t>A44962479</t>
  </si>
  <si>
    <t>عاطف رجب السيد سليمان</t>
  </si>
  <si>
    <t>27603202301094</t>
  </si>
  <si>
    <t>A39004999</t>
  </si>
  <si>
    <t>احمد ماهر حامد ابراهيم</t>
  </si>
  <si>
    <t>1991-09-30</t>
  </si>
  <si>
    <t>29109301404612</t>
  </si>
  <si>
    <t>A41662847</t>
  </si>
  <si>
    <t>عمر عبد الحميد صفوت ابراهيم</t>
  </si>
  <si>
    <t>1992-07-08</t>
  </si>
  <si>
    <t>29207082402031</t>
  </si>
  <si>
    <t>A04195002</t>
  </si>
  <si>
    <t>عبد الله محمد عبد الحميد احمد صيام</t>
  </si>
  <si>
    <t>1995-12-16</t>
  </si>
  <si>
    <t>29512161201639</t>
  </si>
  <si>
    <t>A34304963</t>
  </si>
  <si>
    <t>حسين احمد عبد الصادق حسنين</t>
  </si>
  <si>
    <t>1990-03-01</t>
  </si>
  <si>
    <t>29003012601628</t>
  </si>
  <si>
    <t>A37394745</t>
  </si>
  <si>
    <t>احمد حسنين ابراهيم حسنين موافى</t>
  </si>
  <si>
    <t>1997-09-30</t>
  </si>
  <si>
    <t>29709300202717</t>
  </si>
  <si>
    <t>A41942170</t>
  </si>
  <si>
    <t>عبد الله مصطفى على حسن محمد</t>
  </si>
  <si>
    <t>1996-02-10</t>
  </si>
  <si>
    <t>29602100200499</t>
  </si>
  <si>
    <t>A42009373</t>
  </si>
  <si>
    <t>السيد سعد فرج الحسانين عثمان</t>
  </si>
  <si>
    <t>2001-01-01</t>
  </si>
  <si>
    <t>30101011247054</t>
  </si>
  <si>
    <t>A39269425</t>
  </si>
  <si>
    <t>محمد مدحت محمد محمد</t>
  </si>
  <si>
    <t>1989-07-01</t>
  </si>
  <si>
    <t>28907012601272</t>
  </si>
  <si>
    <t>A45004120</t>
  </si>
  <si>
    <t>جريس جرجس حنين حنا</t>
  </si>
  <si>
    <t>1966-05-19</t>
  </si>
  <si>
    <t>26605192401353</t>
  </si>
  <si>
    <t>A44959341</t>
  </si>
  <si>
    <t>محمود خليفه محمد محمد</t>
  </si>
  <si>
    <t>1991-10-01</t>
  </si>
  <si>
    <t>29110011219577</t>
  </si>
  <si>
    <t>A29417176</t>
  </si>
  <si>
    <t>محمد السيد جمعه منيع المتولي</t>
  </si>
  <si>
    <t>1982-01-01</t>
  </si>
  <si>
    <t>282010112333253</t>
  </si>
  <si>
    <t>A40700322</t>
  </si>
  <si>
    <t>حماده الحسينى عبد المقصود جابر حسن</t>
  </si>
  <si>
    <t>1986-04-05</t>
  </si>
  <si>
    <t>28604081401318</t>
  </si>
  <si>
    <t>A04456473</t>
  </si>
  <si>
    <t>عبد الغفار جمعه عبد الغفار رمضان خطاب</t>
  </si>
  <si>
    <t>1983-10-30</t>
  </si>
  <si>
    <t>28310301200239</t>
  </si>
  <si>
    <t>A38549479</t>
  </si>
  <si>
    <t>سميه نصر عرجاوى احمد عرجاوى تركى</t>
  </si>
  <si>
    <t>1998-11-04</t>
  </si>
  <si>
    <t>2911041500724</t>
  </si>
  <si>
    <t>A44933359</t>
  </si>
  <si>
    <t>محمد محمد درويش محمد</t>
  </si>
  <si>
    <t>1986-01-01</t>
  </si>
  <si>
    <t>28601011348571</t>
  </si>
  <si>
    <t>A45062096</t>
  </si>
  <si>
    <t>محمد عيد محمد يوسف طويله</t>
  </si>
  <si>
    <t>1975-03-25</t>
  </si>
  <si>
    <t>27503251800271</t>
  </si>
  <si>
    <t>A44171221</t>
  </si>
  <si>
    <t>ياسر عبدالمجيد عبدالحميد محمد</t>
  </si>
  <si>
    <t>1970-09-10</t>
  </si>
  <si>
    <t>27009100201291</t>
  </si>
  <si>
    <t>A30191508</t>
  </si>
  <si>
    <t>ناصر عبدالله فرحات عبدالكريم</t>
  </si>
  <si>
    <t>1967-03-22</t>
  </si>
  <si>
    <t>26703222100151</t>
  </si>
  <si>
    <t>A26674033</t>
  </si>
  <si>
    <t>اشرف شعبان عباس شعراوي</t>
  </si>
  <si>
    <t>1958-03-15</t>
  </si>
  <si>
    <t>25803150201039</t>
  </si>
  <si>
    <t>A40529335</t>
  </si>
  <si>
    <t>شريف ابراهيم مسعود ابراهيم</t>
  </si>
  <si>
    <t>1989-07-05</t>
  </si>
  <si>
    <t>28907050201318</t>
  </si>
  <si>
    <t>A37278281</t>
  </si>
  <si>
    <t>فخرى فتحى محمد محمد</t>
  </si>
  <si>
    <t>1977-07-16</t>
  </si>
  <si>
    <t>27707162401716</t>
  </si>
  <si>
    <t>A37830532</t>
  </si>
  <si>
    <t>يوسف ابراهيم علي ابراهيم علي</t>
  </si>
  <si>
    <t>2002-08-26</t>
  </si>
  <si>
    <t>30208260205679</t>
  </si>
  <si>
    <t>A45346274</t>
  </si>
  <si>
    <t>محمد ماهر طوخى على شومان</t>
  </si>
  <si>
    <t>1991-10-15</t>
  </si>
  <si>
    <t>29110151403696</t>
  </si>
  <si>
    <t>A37469607</t>
  </si>
  <si>
    <t>حماده خلف الله جاد الكريم محمد</t>
  </si>
  <si>
    <t>1982-10-12</t>
  </si>
  <si>
    <t>28212102401053</t>
  </si>
  <si>
    <t>A29178370</t>
  </si>
  <si>
    <t>على نبيل على ابراهيم</t>
  </si>
  <si>
    <t>2000-06-10</t>
  </si>
  <si>
    <t>200006102202212</t>
  </si>
  <si>
    <t>A39194921</t>
  </si>
  <si>
    <t>أحمد صابر توفيق ابراهيم</t>
  </si>
  <si>
    <t>1998-11-11</t>
  </si>
  <si>
    <t>29811112702094</t>
  </si>
  <si>
    <t>A44606999</t>
  </si>
  <si>
    <t>احمد محمد على حماد</t>
  </si>
  <si>
    <t>1988-04-03</t>
  </si>
  <si>
    <t>28804031803231</t>
  </si>
  <si>
    <t>A45388612</t>
  </si>
  <si>
    <t>علي محمد علي حماد</t>
  </si>
  <si>
    <t>1989-10-22</t>
  </si>
  <si>
    <t>28910222801972</t>
  </si>
  <si>
    <t>A41126723</t>
  </si>
  <si>
    <t>احمد محمد سلامه جاد سلامه</t>
  </si>
  <si>
    <t>2009-10-15</t>
  </si>
  <si>
    <t>30910151306579</t>
  </si>
  <si>
    <t>A45380309</t>
  </si>
  <si>
    <t>محمد عبد الوهاب بليدى عبد السلام</t>
  </si>
  <si>
    <t>1989-12-01</t>
  </si>
  <si>
    <t>28912012303658</t>
  </si>
  <si>
    <t>A39195427</t>
  </si>
  <si>
    <t>ابراهيم مصطفى احمد مهدى</t>
  </si>
  <si>
    <t>2008-05-01</t>
  </si>
  <si>
    <t>30805011900596</t>
  </si>
  <si>
    <t>A45380363</t>
  </si>
  <si>
    <t>كريم صالح صابر صالح السيد</t>
  </si>
  <si>
    <t>2010-11-19</t>
  </si>
  <si>
    <t>31011191600118</t>
  </si>
  <si>
    <t>A45379986</t>
  </si>
  <si>
    <t>عبد الرحمن رمضان على محجوب مصطفى</t>
  </si>
  <si>
    <t>2011-04-30</t>
  </si>
  <si>
    <t>31104300100776</t>
  </si>
  <si>
    <t>A45386782</t>
  </si>
  <si>
    <t>ياسر محمد قرني محمد</t>
  </si>
  <si>
    <t>1988-05-10</t>
  </si>
  <si>
    <t>28805102201519</t>
  </si>
  <si>
    <t>A34861044</t>
  </si>
  <si>
    <t>سعيد عزت السعيد محمد امر الله</t>
  </si>
  <si>
    <t>1977-04-06</t>
  </si>
  <si>
    <t>27704061301916</t>
  </si>
  <si>
    <t>A40504045</t>
  </si>
  <si>
    <t>محمود حمدى خليفه خليل</t>
  </si>
  <si>
    <t>1995-09-30</t>
  </si>
  <si>
    <t>29509302302773</t>
  </si>
  <si>
    <t>A44632979</t>
  </si>
  <si>
    <t>محمد رمضان عبد المعطى عبد المعطى</t>
  </si>
  <si>
    <t>1991-04-15</t>
  </si>
  <si>
    <t>29104152300998</t>
  </si>
  <si>
    <t>A40990829</t>
  </si>
  <si>
    <t>محمود مخلف محمود محمد</t>
  </si>
  <si>
    <t>1985-04-30</t>
  </si>
  <si>
    <t>28504302300457</t>
  </si>
  <si>
    <t>A04317233</t>
  </si>
  <si>
    <t>سيف خلف احمد عباس</t>
  </si>
  <si>
    <t>1973-01-06</t>
  </si>
  <si>
    <t>27301062300452</t>
  </si>
  <si>
    <t>A44403944</t>
  </si>
  <si>
    <t>على احمد محمد عبدالنبي</t>
  </si>
  <si>
    <t>1978-02-04</t>
  </si>
  <si>
    <t>27802042301095</t>
  </si>
  <si>
    <t>A44643412</t>
  </si>
  <si>
    <t>سعيد شعبان رمضان سالم</t>
  </si>
  <si>
    <t>1976-11-24</t>
  </si>
  <si>
    <t>27611242301057</t>
  </si>
  <si>
    <t>A44952444</t>
  </si>
  <si>
    <t>أحمد محمود ابو الفتوح محمد</t>
  </si>
  <si>
    <t>1982-01-23</t>
  </si>
  <si>
    <t>28201230102792</t>
  </si>
  <si>
    <t>A29735343</t>
  </si>
  <si>
    <t>طارق محمد اسامه عبد الحارس محمد</t>
  </si>
  <si>
    <t>1987-07-12</t>
  </si>
  <si>
    <t>28707121300151</t>
  </si>
  <si>
    <t>A36115541</t>
  </si>
  <si>
    <t>عبد الرحمن احمد علي محمد</t>
  </si>
  <si>
    <t>1988-01-07</t>
  </si>
  <si>
    <t>28801072104216</t>
  </si>
  <si>
    <t>A44383997</t>
  </si>
  <si>
    <t>محمد ايهاب محمد ابو عوف الغمراوي</t>
  </si>
  <si>
    <t>2005-03-24</t>
  </si>
  <si>
    <t>30503241601419</t>
  </si>
  <si>
    <t>A43724200</t>
  </si>
  <si>
    <t>عبد المعطى فوزى عبد المعطى خليل</t>
  </si>
  <si>
    <t>1982-04-11</t>
  </si>
  <si>
    <t>28204111700196</t>
  </si>
  <si>
    <t>A29078670</t>
  </si>
  <si>
    <t>خالد محمد جمال البوشي</t>
  </si>
  <si>
    <t>1991-08-16</t>
  </si>
  <si>
    <t>29108168800155</t>
  </si>
  <si>
    <t>A37884158</t>
  </si>
  <si>
    <t>أحمد محمد عبد المعطى قابيل</t>
  </si>
  <si>
    <t>1986-11-03</t>
  </si>
  <si>
    <t>28611031701991</t>
  </si>
  <si>
    <t>A44292285</t>
  </si>
  <si>
    <t>ابراهيم حسن الانور عبدالحميد عبدالعال</t>
  </si>
  <si>
    <t>2007-11-22</t>
  </si>
  <si>
    <t>30711222503693</t>
  </si>
  <si>
    <t>A44957614</t>
  </si>
  <si>
    <t>عمر صالح طه صالح</t>
  </si>
  <si>
    <t>2004-12-13</t>
  </si>
  <si>
    <t>30412132401919</t>
  </si>
  <si>
    <t>A45136504</t>
  </si>
  <si>
    <t>نصر خيري محمد احمد</t>
  </si>
  <si>
    <t>1976-02-11</t>
  </si>
  <si>
    <t>27602112402111</t>
  </si>
  <si>
    <t>A45158016</t>
  </si>
  <si>
    <t>عبد الفتاح مسعد عبد الفتاح  المتولى البسه</t>
  </si>
  <si>
    <t>1999-05-10</t>
  </si>
  <si>
    <t>29905101202412</t>
  </si>
  <si>
    <t>A44892001</t>
  </si>
  <si>
    <t>اسامه صبري محمد عبدالمقصود</t>
  </si>
  <si>
    <t>1989-03-01</t>
  </si>
  <si>
    <t>28903010106694</t>
  </si>
  <si>
    <t>A29549476</t>
  </si>
  <si>
    <t>محمد عبد الناصر عبد النبي عيد</t>
  </si>
  <si>
    <t>29510011703035</t>
  </si>
  <si>
    <t>A44882285</t>
  </si>
  <si>
    <t>محمد محمد على العشرى</t>
  </si>
  <si>
    <t>1994-10-01</t>
  </si>
  <si>
    <t>29410011302311</t>
  </si>
  <si>
    <t>A45249500</t>
  </si>
  <si>
    <t>محمد عنتر فولى محمد</t>
  </si>
  <si>
    <t>1991-08-26</t>
  </si>
  <si>
    <t>29108262401779</t>
  </si>
  <si>
    <t>A44663004</t>
  </si>
  <si>
    <t>هلال عيد راتب على</t>
  </si>
  <si>
    <t>1994-06-15</t>
  </si>
  <si>
    <t>29406152402916</t>
  </si>
  <si>
    <t>A45139892</t>
  </si>
  <si>
    <t>عواض عبدالنصير عيد شرفى</t>
  </si>
  <si>
    <t>1960-02-18</t>
  </si>
  <si>
    <t>26002182500373</t>
  </si>
  <si>
    <t>A40072065</t>
  </si>
  <si>
    <t>سيد محروس السيد محمد احمد</t>
  </si>
  <si>
    <t>2006-05-06</t>
  </si>
  <si>
    <t>30605061203099</t>
  </si>
  <si>
    <t>A45244664</t>
  </si>
  <si>
    <t>محمد رمضان عيد عبدالجواد</t>
  </si>
  <si>
    <t>1992-10-08</t>
  </si>
  <si>
    <t>29210082402431</t>
  </si>
  <si>
    <t>A44646648</t>
  </si>
  <si>
    <t>احمد خليل احمد خليل</t>
  </si>
  <si>
    <t>1989-03-04</t>
  </si>
  <si>
    <t>28903042500491</t>
  </si>
  <si>
    <t>A30531158</t>
  </si>
  <si>
    <t>تامر عبدالرحيم عبدالواحد عطيه الناقر</t>
  </si>
  <si>
    <t>1976-03-22</t>
  </si>
  <si>
    <t>28603221200231</t>
  </si>
  <si>
    <t>A44833516</t>
  </si>
  <si>
    <t>محمد فوزى مجاهد هلال خليل</t>
  </si>
  <si>
    <t>1985-12-01</t>
  </si>
  <si>
    <t>28512011605814</t>
  </si>
  <si>
    <t>A40924003</t>
  </si>
  <si>
    <t>رانيا محمد درويش مصطفى</t>
  </si>
  <si>
    <t>1996-11-02</t>
  </si>
  <si>
    <t>29611021302501</t>
  </si>
  <si>
    <t>A30107657</t>
  </si>
  <si>
    <t>وائل محمد احمد محمدين</t>
  </si>
  <si>
    <t>1992-09-01</t>
  </si>
  <si>
    <t>29209012602915</t>
  </si>
  <si>
    <t>A04503104</t>
  </si>
  <si>
    <t>كرم حسين علي طايع</t>
  </si>
  <si>
    <t>2000-03-27</t>
  </si>
  <si>
    <t>30003272700811</t>
  </si>
  <si>
    <t>A44627628</t>
  </si>
  <si>
    <t>احمد صابر محمد محمد</t>
  </si>
  <si>
    <t>1999-05-17</t>
  </si>
  <si>
    <t>29905172600478</t>
  </si>
  <si>
    <t>A41025036</t>
  </si>
  <si>
    <t>محمود رمضان محمود عامر</t>
  </si>
  <si>
    <t>1990-02-14</t>
  </si>
  <si>
    <t>29002142602557</t>
  </si>
  <si>
    <t>A35315205</t>
  </si>
  <si>
    <t>محمود هاشم محمد هاشم حماد</t>
  </si>
  <si>
    <t>2006-04-14</t>
  </si>
  <si>
    <t>30604142600975</t>
  </si>
  <si>
    <t>A44996055</t>
  </si>
  <si>
    <t>عمر خالد على ابوالمجد</t>
  </si>
  <si>
    <t>2003-01-29</t>
  </si>
  <si>
    <t>30301292600814</t>
  </si>
  <si>
    <t>A44624868</t>
  </si>
  <si>
    <t>سعيد منصور عبد الجواد عبد العليم</t>
  </si>
  <si>
    <t>2010-07-11</t>
  </si>
  <si>
    <t>31007112402937</t>
  </si>
  <si>
    <t>A44407035</t>
  </si>
  <si>
    <t>فاروق الخطيب فاروق علي ابراهيم</t>
  </si>
  <si>
    <t>30805011210433</t>
  </si>
  <si>
    <t>A41466748</t>
  </si>
  <si>
    <t>طلعت فتحى محمود شحاته</t>
  </si>
  <si>
    <t>1981-10-12</t>
  </si>
  <si>
    <t>28110122602139</t>
  </si>
  <si>
    <t>A33473678</t>
  </si>
  <si>
    <t>عماد سعد شكرى لويس</t>
  </si>
  <si>
    <t>1992-05-05</t>
  </si>
  <si>
    <t>29205052600472</t>
  </si>
  <si>
    <t>A33945906</t>
  </si>
  <si>
    <t>جمعه عبد المجيد محمود ابو المعاطى</t>
  </si>
  <si>
    <t>28202061202339</t>
  </si>
  <si>
    <t>A45215532</t>
  </si>
  <si>
    <t>محمود فتحى محمود شحاته</t>
  </si>
  <si>
    <t>1984-04-26</t>
  </si>
  <si>
    <t>28404262102094</t>
  </si>
  <si>
    <t>A44626200</t>
  </si>
  <si>
    <t>محمود طارق عفى مهنى</t>
  </si>
  <si>
    <t>2003-09-25</t>
  </si>
  <si>
    <t>30309252603714</t>
  </si>
  <si>
    <t>A43903242</t>
  </si>
  <si>
    <t>تامر حمدى محمود على</t>
  </si>
  <si>
    <t>1985-10-30</t>
  </si>
  <si>
    <t>28510302200592</t>
  </si>
  <si>
    <t>A30206815</t>
  </si>
  <si>
    <t>عماد عبدالله عبدالعليم عبدالله علوفه</t>
  </si>
  <si>
    <t>1990-10-24</t>
  </si>
  <si>
    <t>29010241601271</t>
  </si>
  <si>
    <t>A38052623</t>
  </si>
  <si>
    <t>فتحي محمود سالم عوض الله</t>
  </si>
  <si>
    <t>1973-07-28</t>
  </si>
  <si>
    <t>27307281301853</t>
  </si>
  <si>
    <t>A37980734</t>
  </si>
  <si>
    <t>هاني احمد عطيه احمد</t>
  </si>
  <si>
    <t>1990-09-09</t>
  </si>
  <si>
    <t>29009092502356</t>
  </si>
  <si>
    <t>A29876906</t>
  </si>
  <si>
    <t>ضاحي يسري عبدالنعيم علي</t>
  </si>
  <si>
    <t>1994-10-24</t>
  </si>
  <si>
    <t>29410242500914</t>
  </si>
  <si>
    <t>A44130052</t>
  </si>
  <si>
    <t>محمود سيد احمد فرغلي</t>
  </si>
  <si>
    <t>1995-04-07</t>
  </si>
  <si>
    <t>29504072500455</t>
  </si>
  <si>
    <t>A44642513</t>
  </si>
  <si>
    <t>2009-07-12</t>
  </si>
  <si>
    <t>30907122404595</t>
  </si>
  <si>
    <t>A30219916</t>
  </si>
  <si>
    <t>عبداللطيف عبدالحي عبداللطيف حسن</t>
  </si>
  <si>
    <t>1982-09-06</t>
  </si>
  <si>
    <t>28209062501517</t>
  </si>
  <si>
    <t>A34280124</t>
  </si>
  <si>
    <t>مصطفى احمد علي محمد</t>
  </si>
  <si>
    <t>2009-05-22</t>
  </si>
  <si>
    <t>30905222500572</t>
  </si>
  <si>
    <t>A44634720</t>
  </si>
  <si>
    <t>محمود ربيع محمود حزين</t>
  </si>
  <si>
    <t>1998-10-27</t>
  </si>
  <si>
    <t>29810272402402478</t>
  </si>
  <si>
    <t>A44630208</t>
  </si>
  <si>
    <t>المعتصم رجب ابو العطا زكى</t>
  </si>
  <si>
    <t>2009-08-06</t>
  </si>
  <si>
    <t>30908062401415</t>
  </si>
  <si>
    <t>A39279954</t>
  </si>
  <si>
    <t>حسين حسني محمد فرغلي</t>
  </si>
  <si>
    <t>1992-11-18</t>
  </si>
  <si>
    <t>29211182501671</t>
  </si>
  <si>
    <t>A27251029</t>
  </si>
  <si>
    <t>ممدوح عبدالظاهر سيد ابراهيم</t>
  </si>
  <si>
    <t>1997-04-13</t>
  </si>
  <si>
    <t>29704132501277</t>
  </si>
  <si>
    <t>A32990423</t>
  </si>
  <si>
    <t>احمد  عبدالحي عبداللطيف حسن</t>
  </si>
  <si>
    <t>1985-01-03</t>
  </si>
  <si>
    <t>28501032502398</t>
  </si>
  <si>
    <t>A27233805</t>
  </si>
  <si>
    <t>2009-11-19</t>
  </si>
  <si>
    <t>A30546143</t>
  </si>
  <si>
    <t>محمد حسن احمد عبدالرحيم</t>
  </si>
  <si>
    <t>1999-11-14</t>
  </si>
  <si>
    <t>29911142500592</t>
  </si>
  <si>
    <t>A39776512</t>
  </si>
  <si>
    <t>خليل عبدالمنعم خليل الرويني</t>
  </si>
  <si>
    <t>1986-01-08</t>
  </si>
  <si>
    <t>28601081503159</t>
  </si>
  <si>
    <t>A42575128</t>
  </si>
  <si>
    <t>حماده محمد محمد علي</t>
  </si>
  <si>
    <t>2012-08-20</t>
  </si>
  <si>
    <t>31208202406414</t>
  </si>
  <si>
    <t>A39192114</t>
  </si>
  <si>
    <t>حسين اشرف مناع محمد</t>
  </si>
  <si>
    <t>2007-07-25</t>
  </si>
  <si>
    <t>30707252401955</t>
  </si>
  <si>
    <t>A33538216</t>
  </si>
  <si>
    <t>محمود احمد عبدالعزيز عبدالمجيد</t>
  </si>
  <si>
    <t>2004-04-14</t>
  </si>
  <si>
    <t>30404142101694</t>
  </si>
  <si>
    <t>A45301225</t>
  </si>
  <si>
    <t>محمد محمود علي ابراهيم</t>
  </si>
  <si>
    <t>2009-02-26</t>
  </si>
  <si>
    <t>30902262400172</t>
  </si>
  <si>
    <t>A37133175</t>
  </si>
  <si>
    <t>2012-05-02</t>
  </si>
  <si>
    <t>31205022401814</t>
  </si>
  <si>
    <t>A42483569</t>
  </si>
  <si>
    <t>محمد احمد عطيه احمد</t>
  </si>
  <si>
    <t>1983-03-15</t>
  </si>
  <si>
    <t>28303152502371</t>
  </si>
  <si>
    <t>A29627370</t>
  </si>
  <si>
    <t>علي حسين علي سيد</t>
  </si>
  <si>
    <t>1994-11-21</t>
  </si>
  <si>
    <t>29411212501254</t>
  </si>
  <si>
    <t>A26278711</t>
  </si>
  <si>
    <t>2009-05-17</t>
  </si>
  <si>
    <t>30905172400032</t>
  </si>
  <si>
    <t>A31738145</t>
  </si>
  <si>
    <t>وليد احمد محمد سعد</t>
  </si>
  <si>
    <t>1993-08-10</t>
  </si>
  <si>
    <t>29308102502217</t>
  </si>
  <si>
    <t>A39610461</t>
  </si>
  <si>
    <t>محمود حسن علي عبدالرحمن</t>
  </si>
  <si>
    <t>1994-10-09</t>
  </si>
  <si>
    <t>29410092500899</t>
  </si>
  <si>
    <t>A41000295</t>
  </si>
  <si>
    <t>محمد عاشور احمد خليفه</t>
  </si>
  <si>
    <t>1995-10-24</t>
  </si>
  <si>
    <t>29510242402038</t>
  </si>
  <si>
    <t>A44668360</t>
  </si>
  <si>
    <t>حماده شعبان كامل زيدان</t>
  </si>
  <si>
    <t>2000-04-29</t>
  </si>
  <si>
    <t>30004292401353</t>
  </si>
  <si>
    <t>A44630209</t>
  </si>
  <si>
    <t>اشرف كمال محمد علي</t>
  </si>
  <si>
    <t>1992-12-26</t>
  </si>
  <si>
    <t>29212262402211</t>
  </si>
  <si>
    <t>A30516390</t>
  </si>
  <si>
    <t>عبدالعزيز محمود فتحي محمد</t>
  </si>
  <si>
    <t>2009-09-20</t>
  </si>
  <si>
    <t>30909202504054</t>
  </si>
  <si>
    <t>A44142610</t>
  </si>
  <si>
    <t>محمد اشرف محمد ماضى</t>
  </si>
  <si>
    <t>2007-06-21</t>
  </si>
  <si>
    <t>30706212402332</t>
  </si>
  <si>
    <t>A33675686</t>
  </si>
  <si>
    <t>ساره ناجى فؤاد احمد الشريف</t>
  </si>
  <si>
    <t>1997-07-19</t>
  </si>
  <si>
    <t>29707191600148</t>
  </si>
  <si>
    <t>A31823128</t>
  </si>
  <si>
    <t>محمد اشرف اسماعيل محمد الفقى</t>
  </si>
  <si>
    <t>29701051602355</t>
  </si>
  <si>
    <t>A41063643</t>
  </si>
  <si>
    <t>ليان محمد اشرف اسماعيل الفقى</t>
  </si>
  <si>
    <t>2025-10-29</t>
  </si>
  <si>
    <t>32510291600204</t>
  </si>
  <si>
    <t>A45287311</t>
  </si>
  <si>
    <t>اشرف اسماعيل محمد الفقى</t>
  </si>
  <si>
    <t>1965-12-22</t>
  </si>
  <si>
    <t>26512221700511</t>
  </si>
  <si>
    <t>A39379897</t>
  </si>
  <si>
    <t>سماح مصطفى احمد طريف</t>
  </si>
  <si>
    <t>1975-10-06</t>
  </si>
  <si>
    <t>27510061600124</t>
  </si>
  <si>
    <t>A40525564</t>
  </si>
  <si>
    <t>محمد احمد محمد الخياط</t>
  </si>
  <si>
    <t>1981-12-11</t>
  </si>
  <si>
    <t>28112111600633</t>
  </si>
  <si>
    <t>A36186891</t>
  </si>
  <si>
    <t>مهاب احمد احمد لطفى ابراهيم</t>
  </si>
  <si>
    <t>2003-11-03</t>
  </si>
  <si>
    <t>30311031301432</t>
  </si>
  <si>
    <t>A45064774</t>
  </si>
  <si>
    <t>ناصر عبد العظيم ابراهيم حلفاوى</t>
  </si>
  <si>
    <t>1978-09-08</t>
  </si>
  <si>
    <t>28709081402391</t>
  </si>
  <si>
    <t>A363125824</t>
  </si>
  <si>
    <t>خيري علي عبدالحميد علي</t>
  </si>
  <si>
    <t>1986-01-15</t>
  </si>
  <si>
    <t>28601152302036</t>
  </si>
  <si>
    <t>A41244766</t>
  </si>
  <si>
    <t>عبدالحارس حسن محمد حسانين</t>
  </si>
  <si>
    <t>1984-01-14</t>
  </si>
  <si>
    <t>28401142602598</t>
  </si>
  <si>
    <t>A34343598</t>
  </si>
  <si>
    <t>بدر فتحى حسن عباس</t>
  </si>
  <si>
    <t>1978-02-06</t>
  </si>
  <si>
    <t>27802012400391</t>
  </si>
  <si>
    <t>A04325114</t>
  </si>
  <si>
    <t>محمد صادق ابراهيم سعودي</t>
  </si>
  <si>
    <t>1978-07-17</t>
  </si>
  <si>
    <t>27807172200578</t>
  </si>
  <si>
    <t>A44641400</t>
  </si>
  <si>
    <t>عبد الله محمد احمد سيد راتب</t>
  </si>
  <si>
    <t>2010-01-30</t>
  </si>
  <si>
    <t>31001302502018</t>
  </si>
  <si>
    <t>A44958384</t>
  </si>
  <si>
    <t>مصطفى محمد مصطفى محمد</t>
  </si>
  <si>
    <t>1992-09-02</t>
  </si>
  <si>
    <t>29209022300518</t>
  </si>
  <si>
    <t>A41355426</t>
  </si>
  <si>
    <t>مصطفى محمود ابراهيم محمود الشابورى</t>
  </si>
  <si>
    <t>1998-02-07</t>
  </si>
  <si>
    <t>29802071202613</t>
  </si>
  <si>
    <t>A38218900</t>
  </si>
  <si>
    <t>محمد عبد الرحمن جابر محمد</t>
  </si>
  <si>
    <t>1995-09-23</t>
  </si>
  <si>
    <t>29509232500211</t>
  </si>
  <si>
    <t>A44666574</t>
  </si>
  <si>
    <t>حسن رجب مسعود عبد الرحيم</t>
  </si>
  <si>
    <t>2009-02-09</t>
  </si>
  <si>
    <t>30902092503079</t>
  </si>
  <si>
    <t>A41692669</t>
  </si>
  <si>
    <t>جمال عبد الحميد سيد راتب</t>
  </si>
  <si>
    <t>1995-02-03</t>
  </si>
  <si>
    <t>29502032500174</t>
  </si>
  <si>
    <t>A04224620</t>
  </si>
  <si>
    <t>محمد السيد كمال احمد ابوكما</t>
  </si>
  <si>
    <t>2003-05-31</t>
  </si>
  <si>
    <t>30305311200131</t>
  </si>
  <si>
    <t>A44823704</t>
  </si>
  <si>
    <t>يوسف مهنى عبد الجابر محمد</t>
  </si>
  <si>
    <t>2001-11-22</t>
  </si>
  <si>
    <t>30111222502831</t>
  </si>
  <si>
    <t>A44954218</t>
  </si>
  <si>
    <t>محمود محمد سيد راتب</t>
  </si>
  <si>
    <t>1991-05-01</t>
  </si>
  <si>
    <t>29105012503551</t>
  </si>
  <si>
    <t>A28308871</t>
  </si>
  <si>
    <t>محمود على عمران صالح</t>
  </si>
  <si>
    <t>1987-05-23</t>
  </si>
  <si>
    <t>28705232501838</t>
  </si>
  <si>
    <t>A27371805</t>
  </si>
  <si>
    <t>محسن عبد الشكور حسان علي</t>
  </si>
  <si>
    <t>1992-03-24</t>
  </si>
  <si>
    <t>29203242501711</t>
  </si>
  <si>
    <t>A30919077</t>
  </si>
  <si>
    <t>اشرف احمد سيد راتب</t>
  </si>
  <si>
    <t>1985-07-03</t>
  </si>
  <si>
    <t>28507032501195</t>
  </si>
  <si>
    <t>A34536186</t>
  </si>
  <si>
    <t>محمود جمال محمود محمود عطيه الشربيني</t>
  </si>
  <si>
    <t>2003-01-24</t>
  </si>
  <si>
    <t>30301241100337</t>
  </si>
  <si>
    <t>A44807675</t>
  </si>
  <si>
    <t>حسن عباس احمد فرغلى</t>
  </si>
  <si>
    <t>1991-01-24</t>
  </si>
  <si>
    <t>29101242501535</t>
  </si>
  <si>
    <t>A29897654</t>
  </si>
  <si>
    <t>فارس احمد الساجد ابراهيم</t>
  </si>
  <si>
    <t>1993-10-12</t>
  </si>
  <si>
    <t>29310122501211</t>
  </si>
  <si>
    <t>A44657370</t>
  </si>
  <si>
    <t>زهدي احمد عبد الرحيم علي</t>
  </si>
  <si>
    <t>1989-08-07</t>
  </si>
  <si>
    <t>28908072502059</t>
  </si>
  <si>
    <t>A43203193</t>
  </si>
  <si>
    <t>احمد على حسن خليفه</t>
  </si>
  <si>
    <t>1976-02-15</t>
  </si>
  <si>
    <t>27602152502178</t>
  </si>
  <si>
    <t>A30515997</t>
  </si>
  <si>
    <t>عبد الجليل علي حسن ابراهيم</t>
  </si>
  <si>
    <t>2005-08-18</t>
  </si>
  <si>
    <t>30508182502993</t>
  </si>
  <si>
    <t>A44949748</t>
  </si>
  <si>
    <t>عبد الرحمن اسامه محمد بكير</t>
  </si>
  <si>
    <t>30301011101127</t>
  </si>
  <si>
    <t>A41730175</t>
  </si>
  <si>
    <t>محمود سيد محمود محمد</t>
  </si>
  <si>
    <t>1993-06-25</t>
  </si>
  <si>
    <t>29306250104333</t>
  </si>
  <si>
    <t>A45381068</t>
  </si>
  <si>
    <t>عبد العليم رجاء عبد العليم محمود</t>
  </si>
  <si>
    <t>1996-10-01</t>
  </si>
  <si>
    <t>29610012511673</t>
  </si>
  <si>
    <t>A27819044</t>
  </si>
  <si>
    <t>ايمن عبد الفتاح محمود محمد</t>
  </si>
  <si>
    <t>1994-08-13</t>
  </si>
  <si>
    <t>29408132502976</t>
  </si>
  <si>
    <t>A27332950</t>
  </si>
  <si>
    <t>محمد امير عبد الله مصطفى خضر</t>
  </si>
  <si>
    <t>1998-08-10</t>
  </si>
  <si>
    <t>29808101302799</t>
  </si>
  <si>
    <t>A38411062</t>
  </si>
  <si>
    <t>محمود رجب محمود السيد</t>
  </si>
  <si>
    <t>1990-09-01</t>
  </si>
  <si>
    <t>29009011212531</t>
  </si>
  <si>
    <t>A43786380</t>
  </si>
  <si>
    <t>احمد جمال حسن ابراهيم عبد الجليل</t>
  </si>
  <si>
    <t>2009-10-06</t>
  </si>
  <si>
    <t>30910062502313</t>
  </si>
  <si>
    <t>A42933016</t>
  </si>
  <si>
    <t>جمال احمد عبدالرحيم عبدالنبي حسين</t>
  </si>
  <si>
    <t>1998-06-09</t>
  </si>
  <si>
    <t>29806090201739</t>
  </si>
  <si>
    <t>A04469419</t>
  </si>
  <si>
    <t>محمد سامي فضل الشريف</t>
  </si>
  <si>
    <t>1981-09-22</t>
  </si>
  <si>
    <t>28109222102194</t>
  </si>
  <si>
    <t>A38575115</t>
  </si>
  <si>
    <t>محمد سعد كامل يونس</t>
  </si>
  <si>
    <t>1985-03-17</t>
  </si>
  <si>
    <t>28503171200857</t>
  </si>
  <si>
    <t>A35121914</t>
  </si>
  <si>
    <t>فاطمه</t>
  </si>
  <si>
    <t>وليد حامد سليمان اجميعان</t>
  </si>
  <si>
    <t>1985-11-29</t>
  </si>
  <si>
    <t>28511292400059</t>
  </si>
  <si>
    <t>A33139126</t>
  </si>
  <si>
    <t>علاء محمد ابراهيم عطيه عيسي</t>
  </si>
  <si>
    <t>1989-04-13</t>
  </si>
  <si>
    <t>28904131601478</t>
  </si>
  <si>
    <t>A41195321</t>
  </si>
  <si>
    <t>محمد محمود رمضان منيسي</t>
  </si>
  <si>
    <t>2003-09-20</t>
  </si>
  <si>
    <t>30309201802437</t>
  </si>
  <si>
    <t>A40675334</t>
  </si>
  <si>
    <t>كرم على عفيفى على محمد</t>
  </si>
  <si>
    <t>28804030104312</t>
  </si>
  <si>
    <t>A45315375</t>
  </si>
  <si>
    <t>هاني سعودى جاد السيد</t>
  </si>
  <si>
    <t>1979-04-12</t>
  </si>
  <si>
    <t>27904121700717</t>
  </si>
  <si>
    <t>A41107242</t>
  </si>
  <si>
    <t>على عبدالحميد على حسن</t>
  </si>
  <si>
    <t>1992-03-05</t>
  </si>
  <si>
    <t>29203051801633</t>
  </si>
  <si>
    <t>A39392507</t>
  </si>
  <si>
    <t>مصطفى محمود صابر عبدالوهاب</t>
  </si>
  <si>
    <t>2000-11-01</t>
  </si>
  <si>
    <t>30011012604579</t>
  </si>
  <si>
    <t>A33726632</t>
  </si>
  <si>
    <t>محمد مصطفى محمود صابر عبدالوهاب</t>
  </si>
  <si>
    <t>2024-05-13</t>
  </si>
  <si>
    <t>32405132601315</t>
  </si>
  <si>
    <t>A44615046</t>
  </si>
  <si>
    <t>ياسر احمد حسن يوسف</t>
  </si>
  <si>
    <t>1985-05-12</t>
  </si>
  <si>
    <t>28505122601897</t>
  </si>
  <si>
    <t>A45009167</t>
  </si>
  <si>
    <t>مني محمد احمد على</t>
  </si>
  <si>
    <t>2000-01-27</t>
  </si>
  <si>
    <t>30001272601446</t>
  </si>
  <si>
    <t>A33727420</t>
  </si>
  <si>
    <t>على خيرى احمد عبد الله</t>
  </si>
  <si>
    <t>1990-08-15</t>
  </si>
  <si>
    <t>29008152603479</t>
  </si>
  <si>
    <t>A36617429</t>
  </si>
  <si>
    <t>احمد عيد عبد الحميد كامل</t>
  </si>
  <si>
    <t>1987-10-08</t>
  </si>
  <si>
    <t>28710082100159</t>
  </si>
  <si>
    <t>A45071586</t>
  </si>
  <si>
    <t>فتحى الشافعى سليمان شحاته</t>
  </si>
  <si>
    <t>1985-06-22</t>
  </si>
  <si>
    <t>28506221701034</t>
  </si>
  <si>
    <t>A43015270</t>
  </si>
  <si>
    <t>عمرو عبد الحكيم مسعود مسعود السيسى</t>
  </si>
  <si>
    <t>1990-02-28</t>
  </si>
  <si>
    <t>29002282101155</t>
  </si>
  <si>
    <t>A33377734</t>
  </si>
  <si>
    <t>يحيي ياسر محمد جاد الله على</t>
  </si>
  <si>
    <t>2010-04-24</t>
  </si>
  <si>
    <t>31004242600332</t>
  </si>
  <si>
    <t>A45002973</t>
  </si>
  <si>
    <t>احمد بهجت السيد عنان</t>
  </si>
  <si>
    <t>1995-06-25</t>
  </si>
  <si>
    <t>29506251500479</t>
  </si>
  <si>
    <t>A36990882</t>
  </si>
  <si>
    <t>عمرو كامل محمد محمود</t>
  </si>
  <si>
    <t>1996-01-02</t>
  </si>
  <si>
    <t>29601022603453</t>
  </si>
  <si>
    <t>A38597615</t>
  </si>
  <si>
    <t>عبد المهيمن احمد محمد نعمان</t>
  </si>
  <si>
    <t>1988-06-14</t>
  </si>
  <si>
    <t>28806142500876</t>
  </si>
  <si>
    <t>A31733619</t>
  </si>
  <si>
    <t>عبد العال فتحى احمد رزق</t>
  </si>
  <si>
    <t>1988-07-16</t>
  </si>
  <si>
    <t>28807162602175</t>
  </si>
  <si>
    <t>A44624110</t>
  </si>
  <si>
    <t>احمد نصر احمد عبد اللاه</t>
  </si>
  <si>
    <t>1993-08-21</t>
  </si>
  <si>
    <t>29308212603973</t>
  </si>
  <si>
    <t>A04346454</t>
  </si>
  <si>
    <t>محمد عبد الظاهر توفيق ابو العلا</t>
  </si>
  <si>
    <t>1994-07-30</t>
  </si>
  <si>
    <t>29407302601196</t>
  </si>
  <si>
    <t>A40386284</t>
  </si>
  <si>
    <t>عزام زكريا احمد على</t>
  </si>
  <si>
    <t>1988-05-30</t>
  </si>
  <si>
    <t>28805302501037</t>
  </si>
  <si>
    <t>A28303950</t>
  </si>
  <si>
    <t>على احمد على احمد</t>
  </si>
  <si>
    <t>1983-08-01</t>
  </si>
  <si>
    <t>28308012505795</t>
  </si>
  <si>
    <t>A34731170</t>
  </si>
  <si>
    <t>وليد موسي محمد موسي</t>
  </si>
  <si>
    <t>1997-07-28</t>
  </si>
  <si>
    <t>29707281500657</t>
  </si>
  <si>
    <t>A41430267</t>
  </si>
  <si>
    <t>كرم دقدوق يوسف محمود</t>
  </si>
  <si>
    <t>1985-09-22</t>
  </si>
  <si>
    <t>28509222702017</t>
  </si>
  <si>
    <t>A45300512</t>
  </si>
  <si>
    <t>حسام محمد فؤاد عبد الصمد</t>
  </si>
  <si>
    <t>1992-09-22</t>
  </si>
  <si>
    <t>29209221800236</t>
  </si>
  <si>
    <t>A42882064</t>
  </si>
  <si>
    <t>سعد فرج احمد حسين خضر</t>
  </si>
  <si>
    <t>2006-03-19</t>
  </si>
  <si>
    <t>30603191800517</t>
  </si>
  <si>
    <t>A45344139</t>
  </si>
  <si>
    <t>اسامه محمد على العجوز</t>
  </si>
  <si>
    <t>1985-05-02</t>
  </si>
  <si>
    <t>28505031700272</t>
  </si>
  <si>
    <t>A33582311</t>
  </si>
  <si>
    <t>احمد عادل شعبان عبد الحافظ</t>
  </si>
  <si>
    <t>1997-09-04</t>
  </si>
  <si>
    <t>29709042601291</t>
  </si>
  <si>
    <t>A44624158</t>
  </si>
  <si>
    <t>عمرو محمد عبد الله الشعتي</t>
  </si>
  <si>
    <t>1990-02-01</t>
  </si>
  <si>
    <t>29002011601997</t>
  </si>
  <si>
    <t>A34840903</t>
  </si>
  <si>
    <t>ايهاب محمد فؤاد عبد الصمد</t>
  </si>
  <si>
    <t>1990-09-29</t>
  </si>
  <si>
    <t>29009291800315</t>
  </si>
  <si>
    <t>A37856446</t>
  </si>
  <si>
    <t>علي محمد سيد عباس</t>
  </si>
  <si>
    <t>1987-08-13</t>
  </si>
  <si>
    <t>28708132500698</t>
  </si>
  <si>
    <t>A41003747</t>
  </si>
  <si>
    <t>محمد عبد السلام احمد مصطفي خضر</t>
  </si>
  <si>
    <t>2011-10-16</t>
  </si>
  <si>
    <t>31110161804132</t>
  </si>
  <si>
    <t>A45122525</t>
  </si>
  <si>
    <t>محمد علي احمد احمد اسماعيل</t>
  </si>
  <si>
    <t>1997-07-25</t>
  </si>
  <si>
    <t>29707250200175</t>
  </si>
  <si>
    <t>A44928164</t>
  </si>
  <si>
    <t>تامر جمال ابراهيم محمد</t>
  </si>
  <si>
    <t>1980-11-22</t>
  </si>
  <si>
    <t>28011221203639</t>
  </si>
  <si>
    <t>A33795346</t>
  </si>
  <si>
    <t>ابراهيم احمد سليمان ابراهيم</t>
  </si>
  <si>
    <t>2005-02-23</t>
  </si>
  <si>
    <t>30502231200916</t>
  </si>
  <si>
    <t>A45197744</t>
  </si>
  <si>
    <t>حسين على يونس عبدالقوي</t>
  </si>
  <si>
    <t>1984-07-12</t>
  </si>
  <si>
    <t>28407122301115</t>
  </si>
  <si>
    <t>A28304825</t>
  </si>
  <si>
    <t>ابو طالب محمد ابو طالب مغازي</t>
  </si>
  <si>
    <t>1988-06-05</t>
  </si>
  <si>
    <t>28806052301238</t>
  </si>
  <si>
    <t>A30222067</t>
  </si>
  <si>
    <t>احمد حميده على سليمان</t>
  </si>
  <si>
    <t>1985-05-05</t>
  </si>
  <si>
    <t>2850502301432</t>
  </si>
  <si>
    <t>A44961042</t>
  </si>
  <si>
    <t>احمد على يونس عبدالقوي</t>
  </si>
  <si>
    <t>1999-04-11</t>
  </si>
  <si>
    <t>29904112301033</t>
  </si>
  <si>
    <t>A34734660</t>
  </si>
  <si>
    <t>مساعد احمد مساعد احمد</t>
  </si>
  <si>
    <t>1996-06-20</t>
  </si>
  <si>
    <t>2960620230531</t>
  </si>
  <si>
    <t>A35639756</t>
  </si>
  <si>
    <t>محمد عبدالسلام جوده صابر</t>
  </si>
  <si>
    <t>1987-12-07</t>
  </si>
  <si>
    <t>28712072300934</t>
  </si>
  <si>
    <t>A30545375</t>
  </si>
  <si>
    <t>احمد ناصر محمود عبداللطيف</t>
  </si>
  <si>
    <t>2003-09-27</t>
  </si>
  <si>
    <t>30309272302575</t>
  </si>
  <si>
    <t>A34955981</t>
  </si>
  <si>
    <t>احمد عيد عبد الحليم رسلان</t>
  </si>
  <si>
    <t>29403212302011</t>
  </si>
  <si>
    <t>A30531313</t>
  </si>
  <si>
    <t>محمود احمد عاشور محمود</t>
  </si>
  <si>
    <t>2003-07-10</t>
  </si>
  <si>
    <t>30307102701316</t>
  </si>
  <si>
    <t>A44603555</t>
  </si>
  <si>
    <t>عبد الله عوض محمود عوض</t>
  </si>
  <si>
    <t>1992-06-03</t>
  </si>
  <si>
    <t>29206032701252</t>
  </si>
  <si>
    <t>A34663262</t>
  </si>
  <si>
    <t>أحمد محمد أحمد عبد المجيد</t>
  </si>
  <si>
    <t>1988-05-11</t>
  </si>
  <si>
    <t>28805112800232</t>
  </si>
  <si>
    <t>A44026220</t>
  </si>
  <si>
    <t>احمد عبد الله كامل عبد الله</t>
  </si>
  <si>
    <t>1993-06-01</t>
  </si>
  <si>
    <t>29306011205611</t>
  </si>
  <si>
    <t>A44046283</t>
  </si>
  <si>
    <t>حماده محمد مراد ابراهيم</t>
  </si>
  <si>
    <t>1986-09-30</t>
  </si>
  <si>
    <t>28609302402574</t>
  </si>
  <si>
    <t>A33925550</t>
  </si>
  <si>
    <t>احمد ممدوح سليمان عبد المجيد</t>
  </si>
  <si>
    <t>28610152403133</t>
  </si>
  <si>
    <t>A04257395</t>
  </si>
  <si>
    <t>هشام مختار عبد الحليم محمد</t>
  </si>
  <si>
    <t>1986-06-25</t>
  </si>
  <si>
    <t>28606252402331</t>
  </si>
  <si>
    <t>A44652868</t>
  </si>
  <si>
    <t>محمد ابراهيم ابراهيم مسعد فوده</t>
  </si>
  <si>
    <t>1984-06-19</t>
  </si>
  <si>
    <t>28406191200251</t>
  </si>
  <si>
    <t>A41735956</t>
  </si>
  <si>
    <t>احمد سعد عبد الله محمد</t>
  </si>
  <si>
    <t>1992-01-06</t>
  </si>
  <si>
    <t>29201062403254</t>
  </si>
  <si>
    <t>A34954466</t>
  </si>
  <si>
    <t>ايمن انور حسن احمد الصعيدى</t>
  </si>
  <si>
    <t>1979-06-16</t>
  </si>
  <si>
    <t>27906160103451</t>
  </si>
  <si>
    <t>A31636240</t>
  </si>
  <si>
    <t>الاء محمد ناجي عبدالعليم ابراهيم</t>
  </si>
  <si>
    <t>2017-12-09</t>
  </si>
  <si>
    <t>31712092404941</t>
  </si>
  <si>
    <t>A43631479</t>
  </si>
  <si>
    <t>محمد احمد محمد السيد</t>
  </si>
  <si>
    <t>1995-09-24</t>
  </si>
  <si>
    <t>29509242301333</t>
  </si>
  <si>
    <t>A43644187</t>
  </si>
  <si>
    <t>سالم محمد عبد العاطي محمد</t>
  </si>
  <si>
    <t>1980-02-21</t>
  </si>
  <si>
    <t>28002212402191</t>
  </si>
  <si>
    <t>A44650586</t>
  </si>
  <si>
    <t>ايمان محمد ناجي عبدالعليم ابراهيم</t>
  </si>
  <si>
    <t>2013-12-25</t>
  </si>
  <si>
    <t>31312252400168</t>
  </si>
  <si>
    <t>A43631478</t>
  </si>
  <si>
    <t>ايه محمد ناجي عبدالعليم</t>
  </si>
  <si>
    <t>2011-12-25</t>
  </si>
  <si>
    <t>31112252405624</t>
  </si>
  <si>
    <t>A43631473</t>
  </si>
  <si>
    <t>ابتسام عابد حسين عمار</t>
  </si>
  <si>
    <t>1989-09-01</t>
  </si>
  <si>
    <t>28909012406502</t>
  </si>
  <si>
    <t>A43631452</t>
  </si>
  <si>
    <t>محمد فرغل سعيد عبدالحميد</t>
  </si>
  <si>
    <t>2004-08-01</t>
  </si>
  <si>
    <t>30408012110875</t>
  </si>
  <si>
    <t>A39408028</t>
  </si>
  <si>
    <t>عمر سيد على محمد امين</t>
  </si>
  <si>
    <t>1987-09-10</t>
  </si>
  <si>
    <t>28709102404054</t>
  </si>
  <si>
    <t>A41039642</t>
  </si>
  <si>
    <t>عطيه محمد عبد الحليم عبد اللطيف</t>
  </si>
  <si>
    <t>1990-12-22</t>
  </si>
  <si>
    <t>29012222301219</t>
  </si>
  <si>
    <t>A45155804</t>
  </si>
  <si>
    <t>شهد محمد ناجي عبدالعليم ابراهيم</t>
  </si>
  <si>
    <t>2022-07-01</t>
  </si>
  <si>
    <t>32207012405583</t>
  </si>
  <si>
    <t>A43631474</t>
  </si>
  <si>
    <t>محمد ناجي عبدالعليم ابراهيم</t>
  </si>
  <si>
    <t>1985-11-05</t>
  </si>
  <si>
    <t>28511052403031</t>
  </si>
  <si>
    <t>A43631416</t>
  </si>
  <si>
    <t>محمد مفضل فارس يونس</t>
  </si>
  <si>
    <t>1997-03-15</t>
  </si>
  <si>
    <t>29703152402414</t>
  </si>
  <si>
    <t>A45152857</t>
  </si>
  <si>
    <t>عوكل عبدالغني احمد محمد</t>
  </si>
  <si>
    <t>1971-01-12</t>
  </si>
  <si>
    <t>27101122100351</t>
  </si>
  <si>
    <t>A29589929</t>
  </si>
  <si>
    <t>عماد حلمي عبدالعاطي عبدالغني</t>
  </si>
  <si>
    <t>1990-11-25</t>
  </si>
  <si>
    <t>29011252301853</t>
  </si>
  <si>
    <t>A44957934</t>
  </si>
  <si>
    <t>وائل عبدالعاطي عبدالمنعم سرحان</t>
  </si>
  <si>
    <t>1983-05-21</t>
  </si>
  <si>
    <t>28305212400859</t>
  </si>
  <si>
    <t>A27382589</t>
  </si>
  <si>
    <t>ايمن عزت جبريل فيصل</t>
  </si>
  <si>
    <t>1991-08-08</t>
  </si>
  <si>
    <t>29108082300796</t>
  </si>
  <si>
    <t>A34647094</t>
  </si>
  <si>
    <t>ايناس محمد ناجي عبدالعليم ابراهيم</t>
  </si>
  <si>
    <t>2019-10-01</t>
  </si>
  <si>
    <t>31910012409227</t>
  </si>
  <si>
    <t>A43631489</t>
  </si>
  <si>
    <t>عبدالسلام عبدالعاطي عبدالغني عطيه</t>
  </si>
  <si>
    <t>28207212300313</t>
  </si>
  <si>
    <t>A31398319</t>
  </si>
  <si>
    <t>محمود حسن محمود حسن على</t>
  </si>
  <si>
    <t>31111062403858</t>
  </si>
  <si>
    <t>A44954419</t>
  </si>
  <si>
    <t>محمد فاروق عبدالنعيم ماضي</t>
  </si>
  <si>
    <t>1995-09-19</t>
  </si>
  <si>
    <t>29509192402271</t>
  </si>
  <si>
    <t>A30203113</t>
  </si>
  <si>
    <t>سالم ريحان سالم فرجاني</t>
  </si>
  <si>
    <t>1990-11-18</t>
  </si>
  <si>
    <t>29011182403912</t>
  </si>
  <si>
    <t>A27813937</t>
  </si>
  <si>
    <t>أمير عبد المنعم محمود همام</t>
  </si>
  <si>
    <t>1984-08-13</t>
  </si>
  <si>
    <t>28408132500911</t>
  </si>
  <si>
    <t>A37687750</t>
  </si>
  <si>
    <t>مسلم احمد عبدالسلام صالح</t>
  </si>
  <si>
    <t>1978-08-14</t>
  </si>
  <si>
    <t>27808142402954</t>
  </si>
  <si>
    <t>A44632665</t>
  </si>
  <si>
    <t>على عطيه على عبد العال</t>
  </si>
  <si>
    <t>1991-08-01</t>
  </si>
  <si>
    <t>29108012413836</t>
  </si>
  <si>
    <t>A44663586</t>
  </si>
  <si>
    <t>عادل محمود محمد فراج</t>
  </si>
  <si>
    <t>1980-01-01</t>
  </si>
  <si>
    <t>28001012619237</t>
  </si>
  <si>
    <t>A45013905</t>
  </si>
  <si>
    <t>ربيع محمود حميده محمد</t>
  </si>
  <si>
    <t>1989-12-29</t>
  </si>
  <si>
    <t>28912292300594</t>
  </si>
  <si>
    <t>A44945125</t>
  </si>
  <si>
    <t>محمود صلاح عبدالرحيم عمر</t>
  </si>
  <si>
    <t>1991-10-07</t>
  </si>
  <si>
    <t>29110072500373</t>
  </si>
  <si>
    <t>A45088741</t>
  </si>
  <si>
    <t>رمضان رجب عبدالحميد احمد</t>
  </si>
  <si>
    <t>1988-05-01</t>
  </si>
  <si>
    <t>28805012202435</t>
  </si>
  <si>
    <t>A38105238</t>
  </si>
  <si>
    <t>ايمن احمد السيد يونس</t>
  </si>
  <si>
    <t>1988-02-04</t>
  </si>
  <si>
    <t>28802041200973</t>
  </si>
  <si>
    <t>A34385436</t>
  </si>
  <si>
    <t>ابراهيم محمد احمد المغازى حسن</t>
  </si>
  <si>
    <t>2003-08-03</t>
  </si>
  <si>
    <t>30308031500116</t>
  </si>
  <si>
    <t>A44756473</t>
  </si>
  <si>
    <t>محمود حامد حميده محمد</t>
  </si>
  <si>
    <t>2003-11-08</t>
  </si>
  <si>
    <t>303110082300651</t>
  </si>
  <si>
    <t>A44945107</t>
  </si>
  <si>
    <t>محمد صلاح عبدالرحيم عمر</t>
  </si>
  <si>
    <t>1984-04-19</t>
  </si>
  <si>
    <t>28404192500239</t>
  </si>
  <si>
    <t>A44646738</t>
  </si>
  <si>
    <t>ممدوح عبد الموجود محمد حماد</t>
  </si>
  <si>
    <t>1985-02-14</t>
  </si>
  <si>
    <t>28502141501659</t>
  </si>
  <si>
    <t>A44753020</t>
  </si>
  <si>
    <t>محمد سمير على محمد مطاوع</t>
  </si>
  <si>
    <t>1992-03-21</t>
  </si>
  <si>
    <t>2920321150074</t>
  </si>
  <si>
    <t>A44780629</t>
  </si>
  <si>
    <t>رضا السيد على محمد مطاوع</t>
  </si>
  <si>
    <t>1993-11-24</t>
  </si>
  <si>
    <t>291311241501218</t>
  </si>
  <si>
    <t>A44780625</t>
  </si>
  <si>
    <t>ابراهيم محمد رزق محمد</t>
  </si>
  <si>
    <t>2003-05-01</t>
  </si>
  <si>
    <t>30305012302118</t>
  </si>
  <si>
    <t>A43191124</t>
  </si>
  <si>
    <t>رضا رمضان محمد ابراهيم سعد</t>
  </si>
  <si>
    <t>1990-08-05</t>
  </si>
  <si>
    <t>29008051500555</t>
  </si>
  <si>
    <t>A44762244</t>
  </si>
  <si>
    <t>ابراهيم يوسف سعد محمد نصر</t>
  </si>
  <si>
    <t>1994-04-01</t>
  </si>
  <si>
    <t>29404011507631</t>
  </si>
  <si>
    <t>A44760663</t>
  </si>
  <si>
    <t>كريم جمال الدين محمد عبدشاكر</t>
  </si>
  <si>
    <t>2000-09-28</t>
  </si>
  <si>
    <t>30009282301719</t>
  </si>
  <si>
    <t>A31739744</t>
  </si>
  <si>
    <t>حموده محمود محمود مرعى</t>
  </si>
  <si>
    <t>1963-12-01</t>
  </si>
  <si>
    <t>26312011600158</t>
  </si>
  <si>
    <t>A45337453</t>
  </si>
  <si>
    <t>محمد الشحات الغريب عبداللطيف محمد</t>
  </si>
  <si>
    <t>1997-10-10</t>
  </si>
  <si>
    <t>29710101203634</t>
  </si>
  <si>
    <t>A44817921</t>
  </si>
  <si>
    <t>سفر يوم 24 يونيو</t>
  </si>
  <si>
    <t>سفر يوم 25 يونيو</t>
  </si>
  <si>
    <t>خالد محمد سعيد مطر</t>
  </si>
  <si>
    <t>28102151202177</t>
  </si>
  <si>
    <t>A28614225</t>
  </si>
  <si>
    <t>2026-06-25</t>
  </si>
  <si>
    <t>مرزوق إبراهيم محمد حموده</t>
  </si>
  <si>
    <t>1972-04-24</t>
  </si>
  <si>
    <t>27204241100673</t>
  </si>
  <si>
    <t>A44877618</t>
  </si>
  <si>
    <t>وليد احمد محمد احمد موسى</t>
  </si>
  <si>
    <t>2003-08-02</t>
  </si>
  <si>
    <t>30308021801339</t>
  </si>
  <si>
    <t>A44924546</t>
  </si>
  <si>
    <t>سعد محمد سعد على التريسي</t>
  </si>
  <si>
    <t>2000-03-24</t>
  </si>
  <si>
    <t>30003241801334</t>
  </si>
  <si>
    <t>A45122604</t>
  </si>
  <si>
    <t>عبدالله عبدالفتاح احمد عبدالله</t>
  </si>
  <si>
    <t>1988-10-05</t>
  </si>
  <si>
    <t>28810051802257</t>
  </si>
  <si>
    <t>A45099116</t>
  </si>
  <si>
    <t>محمد عبود عبداللع حسن نعيم</t>
  </si>
  <si>
    <t>2005-11-30</t>
  </si>
  <si>
    <t>30511301802438</t>
  </si>
  <si>
    <t>A45340635</t>
  </si>
  <si>
    <t>عمر السيد علي السيد</t>
  </si>
  <si>
    <t>1997-03-18</t>
  </si>
  <si>
    <t>29703181401657</t>
  </si>
  <si>
    <t>A44066444</t>
  </si>
  <si>
    <t>أسماء غنام ابوغنيمه عبد المجيد</t>
  </si>
  <si>
    <t>1998-09-16</t>
  </si>
  <si>
    <t>29809162402644</t>
  </si>
  <si>
    <t>A43954263</t>
  </si>
  <si>
    <t>سجا حسين ابراهيم عبد المجيد</t>
  </si>
  <si>
    <t>2020-09-15</t>
  </si>
  <si>
    <t>32009152402049</t>
  </si>
  <si>
    <t>A39480375</t>
  </si>
  <si>
    <t>علاء محمد محمد مرزه</t>
  </si>
  <si>
    <t>1984-03-03</t>
  </si>
  <si>
    <t>28403031501213</t>
  </si>
  <si>
    <t>a30416854</t>
  </si>
  <si>
    <t>مصطفي السيد محمد السيد المنسي</t>
  </si>
  <si>
    <t>1991-02-01</t>
  </si>
  <si>
    <t>29102010202694</t>
  </si>
  <si>
    <t>A45352223</t>
  </si>
  <si>
    <t>ابراهيم مرشدي محمد عبدالمجيد سليم</t>
  </si>
  <si>
    <t>1992-03-11</t>
  </si>
  <si>
    <t>29203111500735</t>
  </si>
  <si>
    <t>A45281875</t>
  </si>
  <si>
    <t>هيثم فوزي رمضان محمد الجبالي</t>
  </si>
  <si>
    <t>2007-09-26</t>
  </si>
  <si>
    <t>30709261803376</t>
  </si>
  <si>
    <t>A34597697</t>
  </si>
  <si>
    <t>عطا عبدالمولي مرزوق عطا</t>
  </si>
  <si>
    <t>1988-09-29</t>
  </si>
  <si>
    <t>28809291803431</t>
  </si>
  <si>
    <t>A33876313</t>
  </si>
  <si>
    <t>خطاب محمود عبدالمنعم محمد</t>
  </si>
  <si>
    <t>1983-08-15</t>
  </si>
  <si>
    <t>28308151501257</t>
  </si>
  <si>
    <t>A44933908</t>
  </si>
  <si>
    <t>امين امين ابراهيم حسين</t>
  </si>
  <si>
    <t>1984-08-04</t>
  </si>
  <si>
    <t>28408041501094</t>
  </si>
  <si>
    <t>a39139023</t>
  </si>
  <si>
    <t>عبدالعزيز ابراهيم عبدالعزيز يوسف الاشقر</t>
  </si>
  <si>
    <t>1986-10-26</t>
  </si>
  <si>
    <t>28610261600712</t>
  </si>
  <si>
    <t>A44766457</t>
  </si>
  <si>
    <t>خميس جابر حسن علي خلف الله</t>
  </si>
  <si>
    <t>1986-11-05</t>
  </si>
  <si>
    <t>28611051803331</t>
  </si>
  <si>
    <t>A44747134</t>
  </si>
  <si>
    <t>ايمن صلاح زهير جبريل</t>
  </si>
  <si>
    <t>1983-03-23</t>
  </si>
  <si>
    <t>28303231701875</t>
  </si>
  <si>
    <t>A45315275</t>
  </si>
  <si>
    <t>صبحي جمعه محمد فتح الله</t>
  </si>
  <si>
    <t>1986-10-12</t>
  </si>
  <si>
    <t>28610121501676</t>
  </si>
  <si>
    <t>A31037309</t>
  </si>
  <si>
    <t>هيثم ماهر عبدالباري ابو الخير</t>
  </si>
  <si>
    <t>1993-06-10</t>
  </si>
  <si>
    <t>29306101801552</t>
  </si>
  <si>
    <t>A41568266</t>
  </si>
  <si>
    <t>مختار سعد مختار عبدالمقصود</t>
  </si>
  <si>
    <t>2002-06-19</t>
  </si>
  <si>
    <t>30206191800771</t>
  </si>
  <si>
    <t>A45104934</t>
  </si>
  <si>
    <t>عبدالحميد محمد عبدالحميد ابراهيم الجنايني</t>
  </si>
  <si>
    <t>1980-11-09</t>
  </si>
  <si>
    <t>28011090201392</t>
  </si>
  <si>
    <t>A30183391</t>
  </si>
  <si>
    <t>احمد حمدي محمود عجوه</t>
  </si>
  <si>
    <t>1991-11-01</t>
  </si>
  <si>
    <t>29111011504154</t>
  </si>
  <si>
    <t>A33755835</t>
  </si>
  <si>
    <t>محروس مصطفي مصطفي سليط</t>
  </si>
  <si>
    <t>1979-12-01</t>
  </si>
  <si>
    <t>27912011809198</t>
  </si>
  <si>
    <t>A44473336</t>
  </si>
  <si>
    <t>عمرو اسماعيل عبدالفتاح مصطفي سليط</t>
  </si>
  <si>
    <t>1991-08-10</t>
  </si>
  <si>
    <t>29108101806752</t>
  </si>
  <si>
    <t>A45341032</t>
  </si>
  <si>
    <t>محمد قطب غريب ابراهيم ابو عرب</t>
  </si>
  <si>
    <t>1982-01-21</t>
  </si>
  <si>
    <t>28201211803038</t>
  </si>
  <si>
    <t>A45343477</t>
  </si>
  <si>
    <t>رامى محمد رفعت محمود ملوك</t>
  </si>
  <si>
    <t>1986-11-15</t>
  </si>
  <si>
    <t>28611151803479</t>
  </si>
  <si>
    <t>A31250499</t>
  </si>
  <si>
    <t>علاء محمد نجاح محمد</t>
  </si>
  <si>
    <t>1995-07-10</t>
  </si>
  <si>
    <t>29507102403939</t>
  </si>
  <si>
    <t>A45156042</t>
  </si>
  <si>
    <t>جوزيف مجدى نجيب واصف</t>
  </si>
  <si>
    <t>1990-06-23</t>
  </si>
  <si>
    <t>29006232403095</t>
  </si>
  <si>
    <t>A04306306</t>
  </si>
  <si>
    <t>محمود أحمد السعيد جاد</t>
  </si>
  <si>
    <t>2004-01-08</t>
  </si>
  <si>
    <t>30401080105057</t>
  </si>
  <si>
    <t>A42954929</t>
  </si>
  <si>
    <t>احمد فؤاد اسماعيل مصطفى</t>
  </si>
  <si>
    <t>2000-02-09</t>
  </si>
  <si>
    <t>30002090103676</t>
  </si>
  <si>
    <t>A39671101</t>
  </si>
  <si>
    <t>عمر فتحى محمود محمد القلجاوى</t>
  </si>
  <si>
    <t>29306011400371</t>
  </si>
  <si>
    <t>A30508750</t>
  </si>
  <si>
    <t>عادل حسين محمد حسين</t>
  </si>
  <si>
    <t>1986-09-01</t>
  </si>
  <si>
    <t>28609011387517</t>
  </si>
  <si>
    <t>A36758616</t>
  </si>
  <si>
    <t>مصطفى امين نوبى امين احمد</t>
  </si>
  <si>
    <t>1998-10-26</t>
  </si>
  <si>
    <t>29810260103092</t>
  </si>
  <si>
    <t>A39216371</t>
  </si>
  <si>
    <t>2000-01-03</t>
  </si>
  <si>
    <t>30001030104553</t>
  </si>
  <si>
    <t>A38932898</t>
  </si>
  <si>
    <t>احمد ابو حسيبه طلعت شحاته</t>
  </si>
  <si>
    <t>1995-02-01</t>
  </si>
  <si>
    <t>29502011600327</t>
  </si>
  <si>
    <t>A41101851</t>
  </si>
  <si>
    <t>ممدوح عبد الله محمد محمود</t>
  </si>
  <si>
    <t>1967-02-16</t>
  </si>
  <si>
    <t>26702160101757</t>
  </si>
  <si>
    <t>A44478471</t>
  </si>
  <si>
    <t>عاطف السيد احمد محمد</t>
  </si>
  <si>
    <t>1978-03-24</t>
  </si>
  <si>
    <t>27803241301076</t>
  </si>
  <si>
    <t>A36056219</t>
  </si>
  <si>
    <t>احمد محمود عاشور ابو الحسن</t>
  </si>
  <si>
    <t>1976-10-17</t>
  </si>
  <si>
    <t>27610172100099</t>
  </si>
  <si>
    <t>A30710729</t>
  </si>
  <si>
    <t>محمد ربيع عبد الله الجوهرى</t>
  </si>
  <si>
    <t>1995-01-04</t>
  </si>
  <si>
    <t>29501041601238</t>
  </si>
  <si>
    <t>A44776727</t>
  </si>
  <si>
    <t>احمد ربيع عبدربه عبد الكريم</t>
  </si>
  <si>
    <t>2009-02-05</t>
  </si>
  <si>
    <t>30902052200892</t>
  </si>
  <si>
    <t>A45141292</t>
  </si>
  <si>
    <t>مالك محمد سعد عبد السلام مجاهد</t>
  </si>
  <si>
    <t>2020-05-21</t>
  </si>
  <si>
    <t>32005212302574</t>
  </si>
  <si>
    <t>A34537928</t>
  </si>
  <si>
    <t>محمد صالح حماد عبد الحميد</t>
  </si>
  <si>
    <t>1992-09-12</t>
  </si>
  <si>
    <t>29209122301732</t>
  </si>
  <si>
    <t>A35592050</t>
  </si>
  <si>
    <t>احمد محمد سعد عبد السلام مجاهد</t>
  </si>
  <si>
    <t>2025-02-01</t>
  </si>
  <si>
    <t>22502012202295</t>
  </si>
  <si>
    <t>A41535566</t>
  </si>
  <si>
    <t>محمود ابراهيم عبد العزيز محمد</t>
  </si>
  <si>
    <t>1988-07-01</t>
  </si>
  <si>
    <t>28807012500792</t>
  </si>
  <si>
    <t>A45136100</t>
  </si>
  <si>
    <t>عطيه محمود عبد الرحمن عبد الجيد</t>
  </si>
  <si>
    <t>1990-09-20</t>
  </si>
  <si>
    <t>29009202302633</t>
  </si>
  <si>
    <t>A44957976</t>
  </si>
  <si>
    <t>محمود عبدالناصر سلطان السيد شريف</t>
  </si>
  <si>
    <t>2010-05-25</t>
  </si>
  <si>
    <t>31005252302913</t>
  </si>
  <si>
    <t>A36730994</t>
  </si>
  <si>
    <t>حسناء احمد عيسى محمد</t>
  </si>
  <si>
    <t>2001-08-11</t>
  </si>
  <si>
    <t>30108112301062</t>
  </si>
  <si>
    <t>A34537891</t>
  </si>
  <si>
    <t>محمد عماد عبد الغفار عبد الوهاب</t>
  </si>
  <si>
    <t>2009-05-01</t>
  </si>
  <si>
    <t>30905012307451</t>
  </si>
  <si>
    <t>A44639089</t>
  </si>
  <si>
    <t>عبد الحليم محمد حميده منصور</t>
  </si>
  <si>
    <t>1994-05-08</t>
  </si>
  <si>
    <t>29405082300511</t>
  </si>
  <si>
    <t>A44949348</t>
  </si>
  <si>
    <t>فاطمة عبدالحليم محمد حميده منصور</t>
  </si>
  <si>
    <t>2023-10-23</t>
  </si>
  <si>
    <t>32310238801347</t>
  </si>
  <si>
    <t>A44949359</t>
  </si>
  <si>
    <t>شيماء غيث محمد عبد الصمد</t>
  </si>
  <si>
    <t>1999-11-20</t>
  </si>
  <si>
    <t>29911202303724</t>
  </si>
  <si>
    <t>A33297327</t>
  </si>
  <si>
    <t>رقيه عبدالحليم محمد حميده منصور</t>
  </si>
  <si>
    <t>2025-03-17</t>
  </si>
  <si>
    <t>32503178801043</t>
  </si>
  <si>
    <t>A44962556</t>
  </si>
  <si>
    <t>يوسف محمود هاشم عبد الجواد محمد</t>
  </si>
  <si>
    <t>2009-03-07</t>
  </si>
  <si>
    <t>30903072301212</t>
  </si>
  <si>
    <t>A43201723</t>
  </si>
  <si>
    <t>أحمد عباس قاسم محمد</t>
  </si>
  <si>
    <t>1969-01-15</t>
  </si>
  <si>
    <t>26901152702731</t>
  </si>
  <si>
    <t>A37608219</t>
  </si>
  <si>
    <t>محروس حميده عبد العزيز عبد النبي</t>
  </si>
  <si>
    <t>1974-04-19</t>
  </si>
  <si>
    <t>27404192300598</t>
  </si>
  <si>
    <t>A45383831</t>
  </si>
  <si>
    <t>امير محمد شعبان محمد</t>
  </si>
  <si>
    <t>30210012312775</t>
  </si>
  <si>
    <t>A44957161</t>
  </si>
  <si>
    <t>صابر سعيد صابر عبد التواب</t>
  </si>
  <si>
    <t>1996-01-07</t>
  </si>
  <si>
    <t>29601072300354</t>
  </si>
  <si>
    <t>A44944541</t>
  </si>
  <si>
    <t>رجب جمعه عطيه عبد التواب</t>
  </si>
  <si>
    <t>1991-04-03</t>
  </si>
  <si>
    <t>29104032300439</t>
  </si>
  <si>
    <t>A44405431</t>
  </si>
  <si>
    <t>عاشور جمعه عطيه عبد التواب</t>
  </si>
  <si>
    <t>1995-08-21</t>
  </si>
  <si>
    <t>29508212301194</t>
  </si>
  <si>
    <t>A44405430</t>
  </si>
  <si>
    <t>حسين حسين الباهي محمد</t>
  </si>
  <si>
    <t>1983-08-16</t>
  </si>
  <si>
    <t>28308162300474</t>
  </si>
  <si>
    <t>A33118893</t>
  </si>
  <si>
    <t>محمد فتحى سلومه صالح</t>
  </si>
  <si>
    <t>1996-01-10</t>
  </si>
  <si>
    <t>29601102303116</t>
  </si>
  <si>
    <t>A44639480</t>
  </si>
  <si>
    <t>سالم رجب سالم احمد</t>
  </si>
  <si>
    <t>1985-07-01</t>
  </si>
  <si>
    <t>28507012302838</t>
  </si>
  <si>
    <t>A45156841</t>
  </si>
  <si>
    <t>عبد العظيم شعبان عبد العظيم جاد المولى</t>
  </si>
  <si>
    <t>29411212300437</t>
  </si>
  <si>
    <t>A04568100</t>
  </si>
  <si>
    <t>احمد تمام عبد المنعم عبد الجواد</t>
  </si>
  <si>
    <t>1995-08-05</t>
  </si>
  <si>
    <t>29508052202119</t>
  </si>
  <si>
    <t>A26576493</t>
  </si>
  <si>
    <t>عرفه على سلمان ناصف</t>
  </si>
  <si>
    <t>2003-02-16</t>
  </si>
  <si>
    <t>30302162300955</t>
  </si>
  <si>
    <t>A44955794</t>
  </si>
  <si>
    <t>عمر صبرى محمود سلامه</t>
  </si>
  <si>
    <t>2001-03-15</t>
  </si>
  <si>
    <t>30103150106239</t>
  </si>
  <si>
    <t>A28909926</t>
  </si>
  <si>
    <t>ايمن عبده عبد العال خليل</t>
  </si>
  <si>
    <t>1980-08-25</t>
  </si>
  <si>
    <t>28008252502731</t>
  </si>
  <si>
    <t>A45144015</t>
  </si>
  <si>
    <t>مصطفى محمود السيد اسماعيل العدلى</t>
  </si>
  <si>
    <t>1992-05-04</t>
  </si>
  <si>
    <t>29205041601752</t>
  </si>
  <si>
    <t>A32492513</t>
  </si>
  <si>
    <t>محمد عبد الحميد احمد عبد الحميد</t>
  </si>
  <si>
    <t>1991-02-19</t>
  </si>
  <si>
    <t>29102191202097</t>
  </si>
  <si>
    <t>A40436912</t>
  </si>
  <si>
    <t>شرف عبدالجليل حسن السيد</t>
  </si>
  <si>
    <t>1983-04-04</t>
  </si>
  <si>
    <t>28304041303918</t>
  </si>
  <si>
    <t>A30136599</t>
  </si>
  <si>
    <t>اسامه احمد حامد علوان</t>
  </si>
  <si>
    <t>30101012516639</t>
  </si>
  <si>
    <t>A37644573</t>
  </si>
  <si>
    <t>على ادريس سهل قواطين</t>
  </si>
  <si>
    <t>1990-02-13</t>
  </si>
  <si>
    <t>29002132500772</t>
  </si>
  <si>
    <t>A37325181</t>
  </si>
  <si>
    <t>احمد امام عبد الله محمود</t>
  </si>
  <si>
    <t>1997-05-06</t>
  </si>
  <si>
    <t>29705062200491</t>
  </si>
  <si>
    <t>A45225861</t>
  </si>
  <si>
    <t>سمير صبري عبدالعزيز محمد</t>
  </si>
  <si>
    <t>1986-03-08</t>
  </si>
  <si>
    <t>28603083107139</t>
  </si>
  <si>
    <t>A38208986</t>
  </si>
  <si>
    <t>حسام حمدى احمد قرنى خالد</t>
  </si>
  <si>
    <t>2008-06-09</t>
  </si>
  <si>
    <t>30806092300071</t>
  </si>
  <si>
    <t>A44953180</t>
  </si>
  <si>
    <t>عثمان محمد سيد عبد الرحمن</t>
  </si>
  <si>
    <t>1984-06-01</t>
  </si>
  <si>
    <t>28406012401771</t>
  </si>
  <si>
    <t>A38404357</t>
  </si>
  <si>
    <t>عبد الرحمن عماد زهران عبد المقصود</t>
  </si>
  <si>
    <t>2004-07-15</t>
  </si>
  <si>
    <t>30407152300511</t>
  </si>
  <si>
    <t>A45155844</t>
  </si>
  <si>
    <t>كريم احمد على جبر عبد الباقى</t>
  </si>
  <si>
    <t>2000-10-01</t>
  </si>
  <si>
    <t>30010012304234</t>
  </si>
  <si>
    <t>A45221244</t>
  </si>
  <si>
    <t>شمس فكرى شمس الدين سليمان</t>
  </si>
  <si>
    <t>2003-01-05</t>
  </si>
  <si>
    <t>30301051304064</t>
  </si>
  <si>
    <t>A44835212</t>
  </si>
  <si>
    <t>على ايمن محمد ابراهيم شريف</t>
  </si>
  <si>
    <t>2007-03-20</t>
  </si>
  <si>
    <t>30703201402935</t>
  </si>
  <si>
    <t>A43748554</t>
  </si>
  <si>
    <t>فوزى نادى ابراهيم هاشم</t>
  </si>
  <si>
    <t>1983-02-19</t>
  </si>
  <si>
    <t>28302192400777</t>
  </si>
  <si>
    <t>A43749403</t>
  </si>
  <si>
    <t>1983-04-09</t>
  </si>
  <si>
    <t>نشأت محمد علي علي</t>
  </si>
  <si>
    <t>1985-01-30</t>
  </si>
  <si>
    <t>28501301203459</t>
  </si>
  <si>
    <t>A31289312</t>
  </si>
  <si>
    <t>محمود محمد محمد حنطور</t>
  </si>
  <si>
    <t>29211151601036</t>
  </si>
  <si>
    <t>A04585353</t>
  </si>
  <si>
    <t>أحمد عبده محمد ابراهيم الزنكلوني</t>
  </si>
  <si>
    <t>1992-02-22</t>
  </si>
  <si>
    <t>29202220200676</t>
  </si>
  <si>
    <t>A39731823</t>
  </si>
  <si>
    <t>ايهاب محمد محمد طلبه</t>
  </si>
  <si>
    <t>1970-05-25</t>
  </si>
  <si>
    <t>27005250100418</t>
  </si>
  <si>
    <t>A45146895</t>
  </si>
  <si>
    <t>احمد محمود احمد ماضى</t>
  </si>
  <si>
    <t>1972-11-23</t>
  </si>
  <si>
    <t>27211231100353</t>
  </si>
  <si>
    <t>A41563842</t>
  </si>
  <si>
    <t>عمر مهنى احمد مهنى حسين</t>
  </si>
  <si>
    <t>2012-04-10</t>
  </si>
  <si>
    <t>31204102407779</t>
  </si>
  <si>
    <t>A44644170</t>
  </si>
  <si>
    <t>مهنى احمد مهنى حسين</t>
  </si>
  <si>
    <t>1980-10-16</t>
  </si>
  <si>
    <t>28010162400496</t>
  </si>
  <si>
    <t>A45152618</t>
  </si>
  <si>
    <t>سعيد قاسم صالح محمد اللحام</t>
  </si>
  <si>
    <t>1974-10-01</t>
  </si>
  <si>
    <t>27410011200074</t>
  </si>
  <si>
    <t>A38709421</t>
  </si>
  <si>
    <t>محسن محمد محمد طلبه</t>
  </si>
  <si>
    <t>1978-02-25</t>
  </si>
  <si>
    <t>27802252300474</t>
  </si>
  <si>
    <t>A45142113</t>
  </si>
  <si>
    <t>يحيى ضاحى محمد تونى</t>
  </si>
  <si>
    <t>1991-07-09</t>
  </si>
  <si>
    <t>29107092401039</t>
  </si>
  <si>
    <t>A35116267</t>
  </si>
  <si>
    <t>عبد الله على جبريل</t>
  </si>
  <si>
    <t>1957-12-31</t>
  </si>
  <si>
    <t>25712312402836</t>
  </si>
  <si>
    <t>A33535722</t>
  </si>
  <si>
    <t>عبد الرحمن ثابت حامد فرجاني</t>
  </si>
  <si>
    <t>1992-01-22</t>
  </si>
  <si>
    <t>29201222500677</t>
  </si>
  <si>
    <t>A45137813</t>
  </si>
  <si>
    <t>مجدى احمد بيومى احمد</t>
  </si>
  <si>
    <t>1968-07-13</t>
  </si>
  <si>
    <t>26807130100031</t>
  </si>
  <si>
    <t>A32469442</t>
  </si>
  <si>
    <t>محمد طارق محمد فتحى عبد الحميد غيث</t>
  </si>
  <si>
    <t>1957-11-13</t>
  </si>
  <si>
    <t>25761131301756</t>
  </si>
  <si>
    <t>A32598731</t>
  </si>
  <si>
    <t>محمد سعد محمد محمد فرج</t>
  </si>
  <si>
    <t>1976-10-03</t>
  </si>
  <si>
    <t>27610030100217</t>
  </si>
  <si>
    <t>A31221734</t>
  </si>
  <si>
    <t>اسامه مدحت حامد علي عبيد</t>
  </si>
  <si>
    <t>1993-10-26</t>
  </si>
  <si>
    <t>29310261600051</t>
  </si>
  <si>
    <t>A37188462</t>
  </si>
  <si>
    <t>اشرف محمد عبد المولى ابوزيد</t>
  </si>
  <si>
    <t>1964-12-15</t>
  </si>
  <si>
    <t>26412152102722</t>
  </si>
  <si>
    <t>A36168821</t>
  </si>
  <si>
    <t>حسام حسن الغريب حسن</t>
  </si>
  <si>
    <t>1989-08-09</t>
  </si>
  <si>
    <t>28908091200071</t>
  </si>
  <si>
    <t>A39242150</t>
  </si>
  <si>
    <t>عبد السلام خلف الله حسن منصور</t>
  </si>
  <si>
    <t>1990-02-17</t>
  </si>
  <si>
    <t>29002178800037</t>
  </si>
  <si>
    <t>A45030812</t>
  </si>
  <si>
    <t>ابراهيم محمد ابراهيم سالم</t>
  </si>
  <si>
    <t>1966-09-23</t>
  </si>
  <si>
    <t>26609230101097</t>
  </si>
  <si>
    <t>A37415100</t>
  </si>
  <si>
    <t>محمد صلاح ابو العلا احمد</t>
  </si>
  <si>
    <t>1976-04-27</t>
  </si>
  <si>
    <t>27604271302031</t>
  </si>
  <si>
    <t>A33636105</t>
  </si>
  <si>
    <t>حسين محمد علي حسين علي</t>
  </si>
  <si>
    <t>1994-07-27</t>
  </si>
  <si>
    <t>29407272700593</t>
  </si>
  <si>
    <t>A45012138</t>
  </si>
  <si>
    <t>رامي وجيه بشري عبد اللطيف</t>
  </si>
  <si>
    <t>1987-10-01</t>
  </si>
  <si>
    <t>28710010105911</t>
  </si>
  <si>
    <t>A45368326</t>
  </si>
  <si>
    <t>محمود جميل عبد السلام طلب النباس</t>
  </si>
  <si>
    <t>1992-01-13</t>
  </si>
  <si>
    <t>29201131800171</t>
  </si>
  <si>
    <t>A27002337</t>
  </si>
  <si>
    <t>محمود عابدين حسين عبد الغني</t>
  </si>
  <si>
    <t>29010202202998</t>
  </si>
  <si>
    <t>A35238898</t>
  </si>
  <si>
    <t>جمال سيد ابراهيم شريف</t>
  </si>
  <si>
    <t>1961-06-01</t>
  </si>
  <si>
    <t>26106012202047</t>
  </si>
  <si>
    <t>A42734740</t>
  </si>
  <si>
    <t>حسين احمد ابوسريع احمد</t>
  </si>
  <si>
    <t>1984-07-30</t>
  </si>
  <si>
    <t>28407302201615</t>
  </si>
  <si>
    <t>A38491669</t>
  </si>
  <si>
    <t>احمد سيد صابر حسن عيسى</t>
  </si>
  <si>
    <t>1986-04-15</t>
  </si>
  <si>
    <t>28604151403512</t>
  </si>
  <si>
    <t>A34697518</t>
  </si>
  <si>
    <t>عماد الدين رشدي طه سيد</t>
  </si>
  <si>
    <t>1991-11-20</t>
  </si>
  <si>
    <t>29111202103285</t>
  </si>
  <si>
    <t>A44667177</t>
  </si>
  <si>
    <t>محسن سرحان مصطفى عبد الحميد</t>
  </si>
  <si>
    <t>1984-02-13</t>
  </si>
  <si>
    <t>28402131203175</t>
  </si>
  <si>
    <t>A31744064</t>
  </si>
  <si>
    <t>محمد اشرف فوزى عبد المعطى</t>
  </si>
  <si>
    <t>2002-06-11</t>
  </si>
  <si>
    <t>30206111207194</t>
  </si>
  <si>
    <t>A32711304</t>
  </si>
  <si>
    <t>علي حميده مناع رمضان</t>
  </si>
  <si>
    <t>1992-11-22</t>
  </si>
  <si>
    <t>29211222202051</t>
  </si>
  <si>
    <t>A35346230</t>
  </si>
  <si>
    <t>المرسى مصطفى عبد البر  ابراهيم</t>
  </si>
  <si>
    <t>1983-01-26</t>
  </si>
  <si>
    <t>28301261202595</t>
  </si>
  <si>
    <t>A45193322</t>
  </si>
  <si>
    <t>خالد حسين ابراهيم محمد</t>
  </si>
  <si>
    <t>1991-05-20</t>
  </si>
  <si>
    <t>29105202202472</t>
  </si>
  <si>
    <t>A29033113</t>
  </si>
  <si>
    <t>جنيدى سليمان محمد منصور</t>
  </si>
  <si>
    <t>1980-06-02</t>
  </si>
  <si>
    <t>28006022201712</t>
  </si>
  <si>
    <t>A44946577</t>
  </si>
  <si>
    <t>حسين حسن محمود حسين</t>
  </si>
  <si>
    <t>1984-02-21</t>
  </si>
  <si>
    <t>28402212702818</t>
  </si>
  <si>
    <t>A27983973</t>
  </si>
  <si>
    <t>حربى خيرالله عوض ابوالليل</t>
  </si>
  <si>
    <t>2000-06-24</t>
  </si>
  <si>
    <t>30006242400073</t>
  </si>
  <si>
    <t>A44632070</t>
  </si>
  <si>
    <t>اسلام محمد السيد محمد</t>
  </si>
  <si>
    <t>1988-06-26</t>
  </si>
  <si>
    <t>28806260200992</t>
  </si>
  <si>
    <t>A36000232</t>
  </si>
  <si>
    <t>حامد جمال حامد الصافي زياده</t>
  </si>
  <si>
    <t>1998-02-26</t>
  </si>
  <si>
    <t>29802261802234</t>
  </si>
  <si>
    <t>A28285745</t>
  </si>
  <si>
    <t>عمرو محمد عبد المنعم السعيد ابراهيم</t>
  </si>
  <si>
    <t>1994-09-12</t>
  </si>
  <si>
    <t>29409121601618</t>
  </si>
  <si>
    <t>A36708046</t>
  </si>
  <si>
    <t>عبد الله سعيد محمد محمد غنيم</t>
  </si>
  <si>
    <t>1993-01-25</t>
  </si>
  <si>
    <t>29301251302531</t>
  </si>
  <si>
    <t>A44349728</t>
  </si>
  <si>
    <t>ضياء أحمد محمود جبر نجم</t>
  </si>
  <si>
    <t>2009-12-24</t>
  </si>
  <si>
    <t>30912241702077</t>
  </si>
  <si>
    <t>A40876852</t>
  </si>
  <si>
    <t>عيد حسن محمد جمعه</t>
  </si>
  <si>
    <t>1963-07-31</t>
  </si>
  <si>
    <t>26307310101393</t>
  </si>
  <si>
    <t>A45438542</t>
  </si>
  <si>
    <t>حمدى عبد الحميد محمد عبد الجواد</t>
  </si>
  <si>
    <t>1961-12-02</t>
  </si>
  <si>
    <t>26112021803229</t>
  </si>
  <si>
    <t>A44054315</t>
  </si>
  <si>
    <t>اشرف طلعت عمر جلال</t>
  </si>
  <si>
    <t>1998-08-15</t>
  </si>
  <si>
    <t>29808152500617</t>
  </si>
  <si>
    <t>A28758036</t>
  </si>
  <si>
    <t>توفيق حسن توفيق هبل</t>
  </si>
  <si>
    <t>1994-07-10</t>
  </si>
  <si>
    <t>29407101603719</t>
  </si>
  <si>
    <t>A29720111</t>
  </si>
  <si>
    <t>عصام سمير مدقى عبد العال</t>
  </si>
  <si>
    <t>1988-04-21</t>
  </si>
  <si>
    <t>28804212500337</t>
  </si>
  <si>
    <t>A35638397</t>
  </si>
  <si>
    <t>يوسف احمد عبدالوهاب محمد</t>
  </si>
  <si>
    <t>2008-09-22</t>
  </si>
  <si>
    <t>30809223001414</t>
  </si>
  <si>
    <t>A45130848</t>
  </si>
  <si>
    <t>عادل محمد محمد حميده</t>
  </si>
  <si>
    <t>1991-04-17</t>
  </si>
  <si>
    <t>29104172300315</t>
  </si>
  <si>
    <t>A45438970</t>
  </si>
  <si>
    <t>تامر محمود عبد الغفار محمود</t>
  </si>
  <si>
    <t>1988-12-27</t>
  </si>
  <si>
    <t>28812270103111</t>
  </si>
  <si>
    <t>A37360595</t>
  </si>
  <si>
    <t>صابر مصطفى صالح حسن</t>
  </si>
  <si>
    <t>1995-01-05</t>
  </si>
  <si>
    <t>29501052202992</t>
  </si>
  <si>
    <t>A44412958</t>
  </si>
  <si>
    <t>عماد شحاتة محمد عيد</t>
  </si>
  <si>
    <t>1971-08-23</t>
  </si>
  <si>
    <t>27108230101431</t>
  </si>
  <si>
    <t>A29430110</t>
  </si>
  <si>
    <t>شحته نصر احمد ابراهيم الملاوى</t>
  </si>
  <si>
    <t>1983-01-18</t>
  </si>
  <si>
    <t>28301181300634</t>
  </si>
  <si>
    <t>A38465697</t>
  </si>
  <si>
    <t>على البهلول</t>
  </si>
  <si>
    <t>اسلام احمد ابراهيم قطب عبده</t>
  </si>
  <si>
    <t>1989-01-29</t>
  </si>
  <si>
    <t>28901291803175</t>
  </si>
  <si>
    <t>A43342467</t>
  </si>
  <si>
    <t>وسام مصطفى صادق مصطفى</t>
  </si>
  <si>
    <t>1993-04-05</t>
  </si>
  <si>
    <t>29304050201218</t>
  </si>
  <si>
    <t>A44923446</t>
  </si>
  <si>
    <t>رضا عزت عبد الهادى عبد الجليل</t>
  </si>
  <si>
    <t>1976-03-28</t>
  </si>
  <si>
    <t>27603281701493</t>
  </si>
  <si>
    <t>A43660956</t>
  </si>
  <si>
    <t>عزت عبده عبده القوسلي</t>
  </si>
  <si>
    <t>1980-07-21</t>
  </si>
  <si>
    <t>28007211100397</t>
  </si>
  <si>
    <t>A44969083</t>
  </si>
  <si>
    <t>خليل شعبان حلمى عبد الله</t>
  </si>
  <si>
    <t>1995-04-02</t>
  </si>
  <si>
    <t>29504022600556</t>
  </si>
  <si>
    <t>A44605289</t>
  </si>
  <si>
    <t>احمد الديب محمد عبد النعيم</t>
  </si>
  <si>
    <t>1990-01-02</t>
  </si>
  <si>
    <t>29001022604431</t>
  </si>
  <si>
    <t>A27967445</t>
  </si>
  <si>
    <t>رمضان السيد ابراهيم عبد السيد</t>
  </si>
  <si>
    <t>1990-04-23</t>
  </si>
  <si>
    <t>29004232601412</t>
  </si>
  <si>
    <t>A44612549</t>
  </si>
  <si>
    <t>محمد احمد محمود همام</t>
  </si>
  <si>
    <t>1992-03-29</t>
  </si>
  <si>
    <t>29203292600272</t>
  </si>
  <si>
    <t>A34925777</t>
  </si>
  <si>
    <t>هبه محمد عبده سالم حبيبه</t>
  </si>
  <si>
    <t>29009091804588</t>
  </si>
  <si>
    <t>A33175357</t>
  </si>
  <si>
    <t>محمد فاروق شحاته حسين عسل</t>
  </si>
  <si>
    <t>1984-07-10</t>
  </si>
  <si>
    <t>28407101806853</t>
  </si>
  <si>
    <t>A35439522</t>
  </si>
  <si>
    <t>محمد اشرف محمد ابراهيم</t>
  </si>
  <si>
    <t>1994-02-16</t>
  </si>
  <si>
    <t>29402168801173</t>
  </si>
  <si>
    <t>A35862421</t>
  </si>
  <si>
    <t>عبد الكريم عثمان عبد الكريم عثمان</t>
  </si>
  <si>
    <t>1993-04-17</t>
  </si>
  <si>
    <t>29304172401773</t>
  </si>
  <si>
    <t>A44652717</t>
  </si>
  <si>
    <t>محمد حسن محمد حسن القزاز</t>
  </si>
  <si>
    <t>1996-07-02</t>
  </si>
  <si>
    <t>29607021801454</t>
  </si>
  <si>
    <t>A36362649</t>
  </si>
  <si>
    <t>ايمن السعيد على على متولى</t>
  </si>
  <si>
    <t>1986-06-28</t>
  </si>
  <si>
    <t>28606281501675</t>
  </si>
  <si>
    <t>A29953094</t>
  </si>
  <si>
    <t>رضا محروس عزت طلبه محمد سليمان</t>
  </si>
  <si>
    <t>2005-02-01</t>
  </si>
  <si>
    <t>30502011502016</t>
  </si>
  <si>
    <t>A45127260</t>
  </si>
  <si>
    <t>انور حسام السيد انور على عبد الواحد</t>
  </si>
  <si>
    <t>2010-11-20</t>
  </si>
  <si>
    <t>31011201505631</t>
  </si>
  <si>
    <t>A44930806</t>
  </si>
  <si>
    <t>محمد ابراهيم عبد الملك ابراهيم</t>
  </si>
  <si>
    <t>1973-08-24</t>
  </si>
  <si>
    <t>27308240102371</t>
  </si>
  <si>
    <t>A45352188</t>
  </si>
  <si>
    <t>احمد ربيع احمد اسماعيل زيدان</t>
  </si>
  <si>
    <t>2003-11-01</t>
  </si>
  <si>
    <t>30311011505155</t>
  </si>
  <si>
    <t>A34770848</t>
  </si>
  <si>
    <t>محمود خالد علي محمد السيد</t>
  </si>
  <si>
    <t>30010011522626</t>
  </si>
  <si>
    <t>A45383972</t>
  </si>
  <si>
    <t>علاء عوض حفنى محمد</t>
  </si>
  <si>
    <t>1998-12-10</t>
  </si>
  <si>
    <t>29812102302633</t>
  </si>
  <si>
    <t>A34067467</t>
  </si>
  <si>
    <t>حماد عبد الرحمن محمد عبد الرحمن حواس</t>
  </si>
  <si>
    <t>1993-03-02</t>
  </si>
  <si>
    <t>29303021500196</t>
  </si>
  <si>
    <t>A44930052</t>
  </si>
  <si>
    <t>محمد سعيد خضر ابو اليزيد ابو السعود</t>
  </si>
  <si>
    <t>2005-07-28</t>
  </si>
  <si>
    <t>3050728151137</t>
  </si>
  <si>
    <t>A44932315</t>
  </si>
  <si>
    <t>اسلام احمد رمضان عبد التواب</t>
  </si>
  <si>
    <t>2007-10-20</t>
  </si>
  <si>
    <t>30710202304119</t>
  </si>
  <si>
    <t>A45437768</t>
  </si>
  <si>
    <t>بسيوني محمد بسيوني محمد معوض</t>
  </si>
  <si>
    <t>1999-03-06</t>
  </si>
  <si>
    <t>29903061501257</t>
  </si>
  <si>
    <t>A44508109</t>
  </si>
  <si>
    <t>زياد سعيد عطيه محمد عبد المقصود</t>
  </si>
  <si>
    <t>2009-06-05</t>
  </si>
  <si>
    <t>30906052302254</t>
  </si>
  <si>
    <t>A45025206</t>
  </si>
  <si>
    <t>سعيد عطيه محمد عبد المقصود</t>
  </si>
  <si>
    <t>1985-02-07</t>
  </si>
  <si>
    <t>28502072300972</t>
  </si>
  <si>
    <t>A45040083</t>
  </si>
  <si>
    <t>حجاج عبد القادر اسماعيل ايوب</t>
  </si>
  <si>
    <t>1984-10-15</t>
  </si>
  <si>
    <t>28410152301374</t>
  </si>
  <si>
    <t>A31393271</t>
  </si>
  <si>
    <t>احمد على فرج محمد</t>
  </si>
  <si>
    <t>1983-02-01</t>
  </si>
  <si>
    <t>28302012303531</t>
  </si>
  <si>
    <t>A31552957</t>
  </si>
  <si>
    <t>محمد احمد سيد علي</t>
  </si>
  <si>
    <t>1988-03-07</t>
  </si>
  <si>
    <t>28803072701026</t>
  </si>
  <si>
    <t>A39626642</t>
  </si>
  <si>
    <t>محمود حسن مرسى على</t>
  </si>
  <si>
    <t>1983-12-21</t>
  </si>
  <si>
    <t>28312212201399</t>
  </si>
  <si>
    <t>A31169533</t>
  </si>
  <si>
    <t>عادل ربيع سنهابى حسن</t>
  </si>
  <si>
    <t>1979-12-08</t>
  </si>
  <si>
    <t>27912082301713</t>
  </si>
  <si>
    <t>A29899454</t>
  </si>
  <si>
    <t>أحمد محمد عبد الحميد عوده</t>
  </si>
  <si>
    <t>1991-10-20</t>
  </si>
  <si>
    <t>29110202202992</t>
  </si>
  <si>
    <t>A31400451</t>
  </si>
  <si>
    <t>ياسين عبد العاطى محمد عطا</t>
  </si>
  <si>
    <t>1984-05-17</t>
  </si>
  <si>
    <t>28405172501058</t>
  </si>
  <si>
    <t>A39290093</t>
  </si>
  <si>
    <t>سامي عبد اللطيف السيد عبد اللطيف</t>
  </si>
  <si>
    <t>1982-11-01</t>
  </si>
  <si>
    <t>28211011804051</t>
  </si>
  <si>
    <t>A29062630</t>
  </si>
  <si>
    <t>محمد جنيدي حسن عبد الحميد</t>
  </si>
  <si>
    <t>1988-10-15</t>
  </si>
  <si>
    <t>28810152202633</t>
  </si>
  <si>
    <t>A34954370</t>
  </si>
  <si>
    <t>رمضان رشد احمد عوض</t>
  </si>
  <si>
    <t>1994-04-16</t>
  </si>
  <si>
    <t>29404162300931</t>
  </si>
  <si>
    <t>A45157328</t>
  </si>
  <si>
    <t>اسلام نادى محمد احمد</t>
  </si>
  <si>
    <t>1995-03-04</t>
  </si>
  <si>
    <t>29503042300978</t>
  </si>
  <si>
    <t>A26010544</t>
  </si>
  <si>
    <t>حسن حمدى راضى محمد</t>
  </si>
  <si>
    <t>1994-06-12</t>
  </si>
  <si>
    <t>29406122301058</t>
  </si>
  <si>
    <t>A44396549</t>
  </si>
  <si>
    <t>اسلام ابراهيم احمد حسن</t>
  </si>
  <si>
    <t>1997-05-01</t>
  </si>
  <si>
    <t>29705012305373</t>
  </si>
  <si>
    <t>A28099611</t>
  </si>
  <si>
    <t>محمد ابراهيم احمد حسن</t>
  </si>
  <si>
    <t>1992-02-24</t>
  </si>
  <si>
    <t>29202242300697</t>
  </si>
  <si>
    <t>A44418404</t>
  </si>
  <si>
    <t>صابر عبد الله محمد محمود</t>
  </si>
  <si>
    <t>1986-02-04</t>
  </si>
  <si>
    <t>28602042200492</t>
  </si>
  <si>
    <t>A28119451</t>
  </si>
  <si>
    <t>عبد التواب جمعه ابوبكر سليمان</t>
  </si>
  <si>
    <t>1986-01-07</t>
  </si>
  <si>
    <t>28601072300857</t>
  </si>
  <si>
    <t>A33544747</t>
  </si>
  <si>
    <t>محمد هيثم ابرهيم سعد ابراهيم</t>
  </si>
  <si>
    <t>2008-09-01</t>
  </si>
  <si>
    <t>30809011515515</t>
  </si>
  <si>
    <t>A45113151</t>
  </si>
  <si>
    <t>ايمن رشاد محمد سعيد</t>
  </si>
  <si>
    <t>1990-07-01</t>
  </si>
  <si>
    <t>29007012303673</t>
  </si>
  <si>
    <t>A44124410</t>
  </si>
  <si>
    <t>هاني احمد احمد سلامه</t>
  </si>
  <si>
    <t>1985-04-02</t>
  </si>
  <si>
    <t>28504021803751</t>
  </si>
  <si>
    <t>A28482596</t>
  </si>
  <si>
    <t>مصطفى محمد رجب عبدالفتاح</t>
  </si>
  <si>
    <t>1990-10-15</t>
  </si>
  <si>
    <t>29010150102613</t>
  </si>
  <si>
    <t>A44882429</t>
  </si>
  <si>
    <t>فرحات فرج منصور فرج</t>
  </si>
  <si>
    <t>1998-03-09</t>
  </si>
  <si>
    <t>29803091800416</t>
  </si>
  <si>
    <t>A31069397</t>
  </si>
  <si>
    <t>احمد محمد عبدالفتاح عبدالحليم</t>
  </si>
  <si>
    <t>1995-12-05</t>
  </si>
  <si>
    <t>29512052402158</t>
  </si>
  <si>
    <t>A28328397</t>
  </si>
  <si>
    <t>محمود محمد عبدالفتاح عبدالحليم</t>
  </si>
  <si>
    <t>2011-01-09</t>
  </si>
  <si>
    <t>31101092401374</t>
  </si>
  <si>
    <t>A44659534</t>
  </si>
  <si>
    <t>محمد عبدالحميد محمد حسن</t>
  </si>
  <si>
    <t>1988-08-05</t>
  </si>
  <si>
    <t>28808052401359</t>
  </si>
  <si>
    <t>A33117917</t>
  </si>
  <si>
    <t>مؤمن البسيوني محمد احمد العباسي</t>
  </si>
  <si>
    <t>2007-09-16</t>
  </si>
  <si>
    <t>30709161604295</t>
  </si>
  <si>
    <t>A37492026</t>
  </si>
  <si>
    <t>احمد حماده عبده احمد الدامي</t>
  </si>
  <si>
    <t>2001-03-14</t>
  </si>
  <si>
    <t>30103141200354</t>
  </si>
  <si>
    <t>A3367270</t>
  </si>
  <si>
    <t>على عماد على على محمد</t>
  </si>
  <si>
    <t>1997-09-20</t>
  </si>
  <si>
    <t>29709201208716</t>
  </si>
  <si>
    <t>A29725668</t>
  </si>
  <si>
    <t>حماده عبدالنظير عبدالموجود محمد</t>
  </si>
  <si>
    <t>1986-02-02</t>
  </si>
  <si>
    <t>28602022502897</t>
  </si>
  <si>
    <t>A45151118</t>
  </si>
  <si>
    <t>مازن رافت عبدالقادي عبدالحميد</t>
  </si>
  <si>
    <t>2004-01-01</t>
  </si>
  <si>
    <t>30401011807991</t>
  </si>
  <si>
    <t>A44933219</t>
  </si>
  <si>
    <t>محمد هاني احمد احمد سلامه</t>
  </si>
  <si>
    <t>2006-09-28</t>
  </si>
  <si>
    <t>30609281206132</t>
  </si>
  <si>
    <t>A44934042</t>
  </si>
  <si>
    <t>طلعت حسن عبدالحميد عطا الله</t>
  </si>
  <si>
    <t>1985-04-25</t>
  </si>
  <si>
    <t>28504351602399</t>
  </si>
  <si>
    <t>A45107710</t>
  </si>
  <si>
    <t>محمود محمد ااحمد دياب محمد</t>
  </si>
  <si>
    <t>2008-05-20</t>
  </si>
  <si>
    <t>30805202702778</t>
  </si>
  <si>
    <t>A42727131</t>
  </si>
  <si>
    <t>محمد السيد محمد السيد</t>
  </si>
  <si>
    <t>1974-07-22</t>
  </si>
  <si>
    <t>27407220200137</t>
  </si>
  <si>
    <t>A45276981</t>
  </si>
  <si>
    <t>احمد عثمان محمد عثمان</t>
  </si>
  <si>
    <t>1983-10-19</t>
  </si>
  <si>
    <t>28310190200293</t>
  </si>
  <si>
    <t>A28293201</t>
  </si>
  <si>
    <t>محمد السيد يوسف عبدالرازق</t>
  </si>
  <si>
    <t>28203111201611</t>
  </si>
  <si>
    <t>A36274112</t>
  </si>
  <si>
    <t>صبحي محمد رمضان عبدالرازق</t>
  </si>
  <si>
    <t>29108101204213</t>
  </si>
  <si>
    <t>A28191681</t>
  </si>
  <si>
    <t>ادم توفيق السيد توفيق حسين</t>
  </si>
  <si>
    <t>2010-07-18</t>
  </si>
  <si>
    <t>31007180500874</t>
  </si>
  <si>
    <t>A45301237</t>
  </si>
  <si>
    <t>محمود السعيد السعيد على شمس</t>
  </si>
  <si>
    <t>29103011102355</t>
  </si>
  <si>
    <t>A39315137</t>
  </si>
  <si>
    <t>محمود رجب محمود ابو الخير</t>
  </si>
  <si>
    <t>2001-02-25</t>
  </si>
  <si>
    <t>30102251201279</t>
  </si>
  <si>
    <t>A33800001</t>
  </si>
  <si>
    <t>ابراهيم خليل ابراهيم خليل ابراهيم</t>
  </si>
  <si>
    <t>1993-02-13</t>
  </si>
  <si>
    <t>29302131500357</t>
  </si>
  <si>
    <t>A39149370</t>
  </si>
  <si>
    <t>ملك رمضان محمد على السقا</t>
  </si>
  <si>
    <t>2009-07-14</t>
  </si>
  <si>
    <t>30907141806864</t>
  </si>
  <si>
    <t>A42015562</t>
  </si>
  <si>
    <t>مصطفى حامد عريبى حفنى</t>
  </si>
  <si>
    <t>1993-10-11</t>
  </si>
  <si>
    <t>29310112600891</t>
  </si>
  <si>
    <t>A44293644</t>
  </si>
  <si>
    <t>السيد محمد السيد محمد</t>
  </si>
  <si>
    <t>1984-09-09</t>
  </si>
  <si>
    <t>28409090202058</t>
  </si>
  <si>
    <t>A36000231</t>
  </si>
  <si>
    <t>احمد كمال زكى عبد القادر</t>
  </si>
  <si>
    <t>1983-07-16</t>
  </si>
  <si>
    <t>28307162701073</t>
  </si>
  <si>
    <t>A28134289</t>
  </si>
  <si>
    <t>شهاب محمد عليوه محمد أحمد</t>
  </si>
  <si>
    <t>1993-09-07</t>
  </si>
  <si>
    <t>29309071301753</t>
  </si>
  <si>
    <t>A45295064</t>
  </si>
  <si>
    <t>حماده صديق على صديق</t>
  </si>
  <si>
    <t>28807102602958</t>
  </si>
  <si>
    <t>A29292651</t>
  </si>
  <si>
    <t>مريم رمضان محمد علي السقا</t>
  </si>
  <si>
    <t>2008-04-04</t>
  </si>
  <si>
    <t>30804041803249</t>
  </si>
  <si>
    <t>A41801726</t>
  </si>
  <si>
    <t>سعد محمد علي السقا</t>
  </si>
  <si>
    <t>1975-11-08</t>
  </si>
  <si>
    <t>27511081802974</t>
  </si>
  <si>
    <t>A28081077</t>
  </si>
  <si>
    <t>محمد حسن محمد احمد</t>
  </si>
  <si>
    <t>1986-03-14</t>
  </si>
  <si>
    <t>28603142401471</t>
  </si>
  <si>
    <t>A33781977</t>
  </si>
  <si>
    <t>كامل على عبد السلام كامل</t>
  </si>
  <si>
    <t>1974-10-29</t>
  </si>
  <si>
    <t>27410290103253</t>
  </si>
  <si>
    <t>A45388769</t>
  </si>
  <si>
    <t>مصطفى شعبان محمد على عطيه</t>
  </si>
  <si>
    <t>1985-08-03</t>
  </si>
  <si>
    <t>28508031200155</t>
  </si>
  <si>
    <t>A29706971</t>
  </si>
  <si>
    <t>محمد السيد هاشم احمد عبد الرحيم</t>
  </si>
  <si>
    <t>1988-03-06</t>
  </si>
  <si>
    <t>28803061804219</t>
  </si>
  <si>
    <t>A45274487</t>
  </si>
  <si>
    <t>عبد الرحمن عوض محمود على</t>
  </si>
  <si>
    <t>1993-03-22</t>
  </si>
  <si>
    <t>29303222400572</t>
  </si>
  <si>
    <t>A29656961</t>
  </si>
  <si>
    <t>محمد ياسر حمدي عبد العظيم</t>
  </si>
  <si>
    <t>2005-08-10</t>
  </si>
  <si>
    <t>30508102503315</t>
  </si>
  <si>
    <t>A44947051</t>
  </si>
  <si>
    <t>سلامه عبد الرازق علي منصور</t>
  </si>
  <si>
    <t>1982-12-11</t>
  </si>
  <si>
    <t>28212112401132</t>
  </si>
  <si>
    <t>A31146731</t>
  </si>
  <si>
    <t>محمد مختار منصور عبد الرحمن</t>
  </si>
  <si>
    <t>2004-01-29</t>
  </si>
  <si>
    <t>30401292500636</t>
  </si>
  <si>
    <t>A45132853</t>
  </si>
  <si>
    <t>جاد الرب حمدى ابراهيم جاد الرب</t>
  </si>
  <si>
    <t>1984-11-14</t>
  </si>
  <si>
    <t>28411142501177</t>
  </si>
  <si>
    <t>A27815779</t>
  </si>
  <si>
    <t>سامح سليمان عبد الموجود عبد الله</t>
  </si>
  <si>
    <t>1991-10-09</t>
  </si>
  <si>
    <t>29110092402612</t>
  </si>
  <si>
    <t>A45140466</t>
  </si>
  <si>
    <t>محمد احمد حماد محمد</t>
  </si>
  <si>
    <t>2004-07-06</t>
  </si>
  <si>
    <t>30407062400592</t>
  </si>
  <si>
    <t>A45136952</t>
  </si>
  <si>
    <t>حسن محمد عبد الحميد طه</t>
  </si>
  <si>
    <t>1995-10-07</t>
  </si>
  <si>
    <t>29510072400451</t>
  </si>
  <si>
    <t>A44657143</t>
  </si>
  <si>
    <t>حمزه محمد رمضان على عبد النبى</t>
  </si>
  <si>
    <t>30710012405059</t>
  </si>
  <si>
    <t>A44946371</t>
  </si>
  <si>
    <t>عبدالكريم حلباوي فوزي احمد</t>
  </si>
  <si>
    <t>2001-06-10</t>
  </si>
  <si>
    <t>30106102405265</t>
  </si>
  <si>
    <t>A45139811</t>
  </si>
  <si>
    <t>احمد عبدالعليم على محمد ابراهيم</t>
  </si>
  <si>
    <t>2002-04-19</t>
  </si>
  <si>
    <t>30204191700917</t>
  </si>
  <si>
    <t>A45197552</t>
  </si>
  <si>
    <t>محمد حمدان ابراهيم جاد الرب</t>
  </si>
  <si>
    <t>1992-10-13</t>
  </si>
  <si>
    <t>29210132501177</t>
  </si>
  <si>
    <t>A38090385</t>
  </si>
  <si>
    <t>منتصر فنجرى عبد الرؤوف عبد العزيز</t>
  </si>
  <si>
    <t>1985-10-12</t>
  </si>
  <si>
    <t>28510122501471</t>
  </si>
  <si>
    <t>A34539232</t>
  </si>
  <si>
    <t>هاليبرتون محمد ثروت</t>
  </si>
  <si>
    <t>رد من حساب م عزه</t>
  </si>
  <si>
    <t>محمد عبد الله</t>
  </si>
  <si>
    <t xml:space="preserve">غيث </t>
  </si>
  <si>
    <t>28/6/2026</t>
  </si>
  <si>
    <r>
      <t xml:space="preserve">مدين </t>
    </r>
    <r>
      <rPr>
        <b/>
        <u/>
        <sz val="16"/>
        <color theme="1"/>
        <rFont val="Aptos Narrow"/>
        <family val="2"/>
        <scheme val="minor"/>
      </rPr>
      <t>$</t>
    </r>
  </si>
  <si>
    <t>دائن $</t>
  </si>
  <si>
    <t>تسليم ليد احمد بناريخ 28 يونيو</t>
  </si>
  <si>
    <t>تسليم ليد احمد 28 يونيو</t>
  </si>
  <si>
    <t>تسليم ليد احمد بتاريخ 28 يونيو</t>
  </si>
  <si>
    <t>تسليم ليد احمد بتاريخ 28 يونيو باسم محمد ثروت</t>
  </si>
  <si>
    <t xml:space="preserve">تسليم ليد احمد بتاريخ 28 يونيو </t>
  </si>
  <si>
    <t>توريد دروب</t>
  </si>
  <si>
    <t>تسليم ليد عصام بتاريخ 28 يونيو</t>
  </si>
  <si>
    <t>رد من خزينه احمد بتاريخ 28 يونيو</t>
  </si>
  <si>
    <t>ايداع بنكي بتاريخ 27 يونيو</t>
  </si>
  <si>
    <t>ايداع بنكي بتاريخ 28 يونيو</t>
  </si>
  <si>
    <t>ايدااع بنكي بتاريخ 28 يونيو</t>
  </si>
  <si>
    <t xml:space="preserve">ايداع بنكي بتاريخ 28 يونيو </t>
  </si>
  <si>
    <t>تحويل 7000 دولار علي سعر 49.62 بتاريخ 28 يونيو</t>
  </si>
  <si>
    <t>تحويل القيمه الي الحساب المصري</t>
  </si>
  <si>
    <t>ايداع بنكي بتاريخ 22 يونيو</t>
  </si>
  <si>
    <t xml:space="preserve">رد موافقه احمد سالمان </t>
  </si>
  <si>
    <t>تحويل 4080 دولار</t>
  </si>
  <si>
    <t>قيمه تحويل 4080 دولارعلي سعر صرف 49.5</t>
  </si>
  <si>
    <t>29/6/2026</t>
  </si>
  <si>
    <t>فرق حساب موافقات بطيء 5*18000</t>
  </si>
  <si>
    <t>تسليم ليد عصام بتاريخ 29 يونيو</t>
  </si>
  <si>
    <t xml:space="preserve">تسليم ليد احمد بتاريخ 29يونيو </t>
  </si>
  <si>
    <t>ايداع بنكي 29 يونيو</t>
  </si>
  <si>
    <t>ايداع بنكي بتاريخ 29 يونيو</t>
  </si>
  <si>
    <t>اياداع بنكي بتاريخ 25 يونيو</t>
  </si>
  <si>
    <t>اياداع بنكي بتاريخ 26 يونيو</t>
  </si>
  <si>
    <t>اياداع بنكي بتاريخ 27 يونيو</t>
  </si>
  <si>
    <t>اياداع بنكي بتاريخ 28 يونيو</t>
  </si>
  <si>
    <t>اياداع بنكي بتاريخ 29 يونيو</t>
  </si>
  <si>
    <t>اياداع بنكي بتاريخ 24 يونيو</t>
  </si>
  <si>
    <t>اياداع بنكي بتاريخ24 يونيو</t>
  </si>
  <si>
    <t>ايداع بنكي بتاريخ 23 يونيو</t>
  </si>
  <si>
    <t>ابراهيم عادل ابراهيم العيطي</t>
  </si>
  <si>
    <t>AA834313</t>
  </si>
  <si>
    <t>خدمه فوريه</t>
  </si>
  <si>
    <t>تسليم ليد محمد رفعت بتاريخ 29 يونيو</t>
  </si>
  <si>
    <t>تسليم ليد محمد رفعت بتاريخ بتاريخ 29 يونيو</t>
  </si>
  <si>
    <t>ايداع بنكي بتاريخ 29يونيو</t>
  </si>
  <si>
    <t>اياداع بنكي بتاريخ26 يونيو</t>
  </si>
  <si>
    <t>اياداع بنكي بتاريخ 24يونيو</t>
  </si>
  <si>
    <t>ايداع بنكي بتاريخ 26 يونيو</t>
  </si>
  <si>
    <t>ايداع بنكي بتاريخ27 يونيو</t>
  </si>
  <si>
    <t>تايجر</t>
  </si>
  <si>
    <t>30/6/2026</t>
  </si>
  <si>
    <t>تسليم ليد احمد بتاريخ 30 يونيو</t>
  </si>
  <si>
    <t>بتاريخ 9 يونيوتذاكر الليبيه القاهره بالغ 6*  8000</t>
  </si>
  <si>
    <t>بتاريخ 10 يونيوتذاكر الليبيه البرج بالغ 71*6950</t>
  </si>
  <si>
    <t>بتاريخ 10 تذاكر الليبيه البرج رضيع 1*3000</t>
  </si>
  <si>
    <t>بتاريخ 12 يونيوتذاكر الليبيه البرج بالغ 63*6950</t>
  </si>
  <si>
    <t>بتاريخ 14 يونيو تذاكر الليبيه البرج بالغ 68*6950</t>
  </si>
  <si>
    <t>بتاريخ 14 يونيو تذاكر الليبيه البرج رضيع 1*3000</t>
  </si>
  <si>
    <t>بتاريخ 14 يونيو تذاكر الليبيه القاهره بالغ 11*8000</t>
  </si>
  <si>
    <t>بتاريخ 16 يونيو تذاكر الليبيه القاهره بالغ 58*8000</t>
  </si>
  <si>
    <t>بتاريخ 16 يونيو تذاكر الليبيه القاهره رضيع 1*3000</t>
  </si>
  <si>
    <t>بتاريخ 17 يونيو تذاكر الليبيه البرج 63*6950</t>
  </si>
  <si>
    <t>بتاريخ 18 يونيو تذاكر الليبيه القاهره بالغ 123*8000</t>
  </si>
  <si>
    <t>بتاريخ 19 يونيوتذاكر الليبيه البرج بالغ 58*6950</t>
  </si>
  <si>
    <t>بتاريخ 21 يونيو تذاكر الليبيه البرج 53*6950</t>
  </si>
  <si>
    <t>بتاريخ 21 يونيوتذاكر الليبيه البرج بالغ 68*6950</t>
  </si>
  <si>
    <t>بتاريخ 21 يونيوتذاكر الليبيه البرج رضيع 1*3000</t>
  </si>
  <si>
    <t>بتاريخ 24 يونيو تذاكر الليبيه القاهره 43*8000</t>
  </si>
  <si>
    <t>بتاريخ 25 يونيو تذاكر الليبيه البرج بالغ 49*6950</t>
  </si>
  <si>
    <t>بتاريخ 26 يونيو تذاكر الليبيه البرج بالغ 16*6950</t>
  </si>
  <si>
    <t>بتاريخ 28 يونيوتذاكر الليبيه البرج 154*6950</t>
  </si>
  <si>
    <t>بتاريخ 28 يونيو تذاكر الليبيه البرج بالغ 66*6950</t>
  </si>
  <si>
    <t>بتاريخ 28تذاكر الليبيه القاهره بالغ 70*8000</t>
  </si>
  <si>
    <t>استثمار مصر للطيران 1*375</t>
  </si>
  <si>
    <t>تسليم لعمرو الليبيه</t>
  </si>
  <si>
    <t>استثمار 2 جزاثري *700</t>
  </si>
  <si>
    <t>ريحاليستا</t>
  </si>
  <si>
    <t>تحويل للحساب المصري</t>
  </si>
  <si>
    <t>قيمه تحويل 1000 دولار علي سعر صرف 49.2</t>
  </si>
  <si>
    <t>بتاريخ 21 يونيوتذاكر الليبيه 1*11730</t>
  </si>
  <si>
    <t>ايداع بنكي بتاريخ 30 يونيو</t>
  </si>
  <si>
    <t>تقديم 29 يونيو 2026</t>
  </si>
  <si>
    <t>NUR MUTMAINAH BT ASMIN</t>
  </si>
  <si>
    <t>E8833084</t>
  </si>
  <si>
    <t>بنغازي</t>
  </si>
  <si>
    <t>اندونيسي</t>
  </si>
  <si>
    <t>تقديم يوم 29 يونيو 2026</t>
  </si>
  <si>
    <t>صهيب صارم صالح السامراني</t>
  </si>
  <si>
    <t>A21445594</t>
  </si>
  <si>
    <t>عراقي</t>
  </si>
  <si>
    <t>اياداع بنكي بتاريخ 28يونيو</t>
  </si>
  <si>
    <t>اياداع بنكي بتاريخ30يونيو</t>
  </si>
  <si>
    <t>دروب حساب اشرف شيحه</t>
  </si>
  <si>
    <t>دروب محمد يوسف</t>
  </si>
  <si>
    <t>غيث</t>
  </si>
  <si>
    <t>أحمد سيد حسانين حسين</t>
  </si>
  <si>
    <t>1978-01-16</t>
  </si>
  <si>
    <t>27801162402832</t>
  </si>
  <si>
    <t>A41144360</t>
  </si>
  <si>
    <t>2026-06-26</t>
  </si>
  <si>
    <t>عمر احمد عبد الوهاب محمد على فصاد</t>
  </si>
  <si>
    <t>1983-04-30</t>
  </si>
  <si>
    <t>28304302501453</t>
  </si>
  <si>
    <t>A41715927</t>
  </si>
  <si>
    <t>محمد جاد على العدل محمد جاد</t>
  </si>
  <si>
    <t>1987-12-06</t>
  </si>
  <si>
    <t>28712062400116</t>
  </si>
  <si>
    <t>A29642406</t>
  </si>
  <si>
    <t>عماد محمد احمد عبد المولى</t>
  </si>
  <si>
    <t>29209012510999</t>
  </si>
  <si>
    <t>A34958114</t>
  </si>
  <si>
    <t>جلال رجب محمد ابراهيم</t>
  </si>
  <si>
    <t>2018-07-16</t>
  </si>
  <si>
    <t>31807161800537</t>
  </si>
  <si>
    <t>A45337874</t>
  </si>
  <si>
    <t>رامي محمود فيصل سليمان رستم</t>
  </si>
  <si>
    <t>2003-04-14</t>
  </si>
  <si>
    <t>30304141202891</t>
  </si>
  <si>
    <t>A44546123</t>
  </si>
  <si>
    <t>محمد عوض عيد توفيق عبد الحميد</t>
  </si>
  <si>
    <t>1985-02-20</t>
  </si>
  <si>
    <t>28502202600876</t>
  </si>
  <si>
    <t>A41425986</t>
  </si>
  <si>
    <t>ماجدة زكريا يوسف محمد</t>
  </si>
  <si>
    <t>285010101228136</t>
  </si>
  <si>
    <t>A41434689</t>
  </si>
  <si>
    <t>حسين عبد الجيد حسان عبد الجيد</t>
  </si>
  <si>
    <t>1984-07-11</t>
  </si>
  <si>
    <t>28407111802431</t>
  </si>
  <si>
    <t>A35440765</t>
  </si>
  <si>
    <t>يحيى عبد الجيد حسان عبد الجيد</t>
  </si>
  <si>
    <t>1998-03-05</t>
  </si>
  <si>
    <t>29803051802891</t>
  </si>
  <si>
    <t>A34711014</t>
  </si>
  <si>
    <t>محمود صافي فرج حسن</t>
  </si>
  <si>
    <t>1962-11-20</t>
  </si>
  <si>
    <t>26211200201565</t>
  </si>
  <si>
    <t>A25088491</t>
  </si>
  <si>
    <t>أحمد فتحي سيد مراد</t>
  </si>
  <si>
    <t>1991-09-10</t>
  </si>
  <si>
    <t>29109102102071</t>
  </si>
  <si>
    <t>A45023491</t>
  </si>
  <si>
    <t>محمد نور الدين فولي عبد الرحيم</t>
  </si>
  <si>
    <t>1985-09-15</t>
  </si>
  <si>
    <t>28509152107019</t>
  </si>
  <si>
    <t>A45082261</t>
  </si>
  <si>
    <t>حسام رشاد محمد السيد</t>
  </si>
  <si>
    <t>1990-09-19</t>
  </si>
  <si>
    <t>29009192401816</t>
  </si>
  <si>
    <t>A30522182</t>
  </si>
  <si>
    <t>محمد رضا عبد العزيز يوسف خليل</t>
  </si>
  <si>
    <t>1991-06-04</t>
  </si>
  <si>
    <t>29106042501133</t>
  </si>
  <si>
    <t>A29649741</t>
  </si>
  <si>
    <t>محمد عبد الحفيظ محمد عطيه</t>
  </si>
  <si>
    <t>2002-07-17</t>
  </si>
  <si>
    <t>30207172401919</t>
  </si>
  <si>
    <t>A44954753</t>
  </si>
  <si>
    <t>محمد مصطفى اسماعيل مصطفى جبر</t>
  </si>
  <si>
    <t>29408132602831</t>
  </si>
  <si>
    <t>A35974540</t>
  </si>
  <si>
    <t>حمدى بسيونى مسعود عباس</t>
  </si>
  <si>
    <t>1989-02-01</t>
  </si>
  <si>
    <t>28902011501051</t>
  </si>
  <si>
    <t>A31040359</t>
  </si>
  <si>
    <t>دريس صلاح توني عبد النبي</t>
  </si>
  <si>
    <t>1992-04-01</t>
  </si>
  <si>
    <t>29204011703473</t>
  </si>
  <si>
    <t>A42808456</t>
  </si>
  <si>
    <t>حماده عبد الله مخلوف مفتاح صالح</t>
  </si>
  <si>
    <t>2008-03-21</t>
  </si>
  <si>
    <t>30803211803339</t>
  </si>
  <si>
    <t>A44929212</t>
  </si>
  <si>
    <t>عبد الله خميس سليمان صالح</t>
  </si>
  <si>
    <t>2009-09-09</t>
  </si>
  <si>
    <t>30909092410253</t>
  </si>
  <si>
    <t>A29910143</t>
  </si>
  <si>
    <t>شعبان حمدى شعبان على</t>
  </si>
  <si>
    <t>1991-05-14</t>
  </si>
  <si>
    <t>29105142401571</t>
  </si>
  <si>
    <t>A36367606</t>
  </si>
  <si>
    <t>احمد خالد حسن عبد اللاه</t>
  </si>
  <si>
    <t>2008-03-30</t>
  </si>
  <si>
    <t>30803302402973</t>
  </si>
  <si>
    <t>A30526556</t>
  </si>
  <si>
    <t>محمد احمد عبد الوهاب محمد على فصاد</t>
  </si>
  <si>
    <t>1983-01-06</t>
  </si>
  <si>
    <t>28301062402411</t>
  </si>
  <si>
    <t>A45152612</t>
  </si>
  <si>
    <t>ناهد محمد فتح الله على فصاده</t>
  </si>
  <si>
    <t>1996-07-20</t>
  </si>
  <si>
    <t>29607201203971</t>
  </si>
  <si>
    <t>A31746439</t>
  </si>
  <si>
    <t>ايمان عبد الوهاب محمد على فصاد</t>
  </si>
  <si>
    <t>30301012522376</t>
  </si>
  <si>
    <t>A45130415</t>
  </si>
  <si>
    <t>احمد عبد الوهاب محمد على فصاد</t>
  </si>
  <si>
    <t>2012-03-23</t>
  </si>
  <si>
    <t>31203231801754</t>
  </si>
  <si>
    <t>A45337898</t>
  </si>
  <si>
    <t>ابراهيم السيد حامد عبد العزيز</t>
  </si>
  <si>
    <t>28803061804588</t>
  </si>
  <si>
    <t>A31696052</t>
  </si>
  <si>
    <t>محمد ممدوح ابراهيم عبد العزيز</t>
  </si>
  <si>
    <t>1974-04-28</t>
  </si>
  <si>
    <t>27404281801924</t>
  </si>
  <si>
    <t>A44154863</t>
  </si>
  <si>
    <t>محمد ريان سيد حسين سليم</t>
  </si>
  <si>
    <t>1983-07-01</t>
  </si>
  <si>
    <t>28307011803397</t>
  </si>
  <si>
    <t>A44148449</t>
  </si>
  <si>
    <t>عمرو نادى محمود يوسف حسين</t>
  </si>
  <si>
    <t>1983-10-23</t>
  </si>
  <si>
    <t>28310231500213</t>
  </si>
  <si>
    <t>A44784167</t>
  </si>
  <si>
    <t>عبد الله عبد الرحمن خليفه مفتاح صالح</t>
  </si>
  <si>
    <t>1993-02-11</t>
  </si>
  <si>
    <t>29302112400937</t>
  </si>
  <si>
    <t>A45132409</t>
  </si>
  <si>
    <t>احمد شعبان حماد عابدين</t>
  </si>
  <si>
    <t>2008-11-01</t>
  </si>
  <si>
    <t>30811012500753</t>
  </si>
  <si>
    <t>A44426233</t>
  </si>
  <si>
    <t>فارس عيد عبدالكريم محمد</t>
  </si>
  <si>
    <t>2008-12-21</t>
  </si>
  <si>
    <t>30812212500797</t>
  </si>
  <si>
    <t>A42929645</t>
  </si>
  <si>
    <t>عبد الوهاب احمد عبد الوهاب محمد على فصاد</t>
  </si>
  <si>
    <t>2010-03-25</t>
  </si>
  <si>
    <t>31003252401838</t>
  </si>
  <si>
    <t>A41719113</t>
  </si>
  <si>
    <t>مصطفى محمد مصطفى على</t>
  </si>
  <si>
    <t>1977-10-13</t>
  </si>
  <si>
    <t>27710132501793</t>
  </si>
  <si>
    <t>A28088130</t>
  </si>
  <si>
    <t>الخط هيثم الخط سيد ادريس</t>
  </si>
  <si>
    <t>1998-06-21</t>
  </si>
  <si>
    <t>29806211802115</t>
  </si>
  <si>
    <t>A44754973</t>
  </si>
  <si>
    <t>عطيه رشدى عطيه رمضان ابورجب</t>
  </si>
  <si>
    <t>2015-01-01</t>
  </si>
  <si>
    <t>31501011834776</t>
  </si>
  <si>
    <t>A45337875</t>
  </si>
  <si>
    <t>معتز احمد محمود محمد</t>
  </si>
  <si>
    <t>1995-11-05</t>
  </si>
  <si>
    <t>29511052402259</t>
  </si>
  <si>
    <t>A44882264</t>
  </si>
  <si>
    <t>احمد حسن شاكر عبد السلام</t>
  </si>
  <si>
    <t>2009-06-01</t>
  </si>
  <si>
    <t>30906012407251</t>
  </si>
  <si>
    <t>A44664797</t>
  </si>
  <si>
    <t>حسن على كامل محمود</t>
  </si>
  <si>
    <t>1997-09-02</t>
  </si>
  <si>
    <t>29709020201456</t>
  </si>
  <si>
    <t>A36193849</t>
  </si>
  <si>
    <t>محمود محمد بيومى عبد النعيم</t>
  </si>
  <si>
    <t>2008-07-16</t>
  </si>
  <si>
    <t>30807162402353</t>
  </si>
  <si>
    <t>A44641619</t>
  </si>
  <si>
    <t>سيف الدين عبد العزيز عبد العزيز احمد</t>
  </si>
  <si>
    <t>1986-12-11</t>
  </si>
  <si>
    <t>28612111600234</t>
  </si>
  <si>
    <t>A29422728</t>
  </si>
  <si>
    <t>هيثم ناجي احمد سيد احمد فراج</t>
  </si>
  <si>
    <t>1981-02-18</t>
  </si>
  <si>
    <t>28102182700462</t>
  </si>
  <si>
    <t>A27076038</t>
  </si>
  <si>
    <t>عبد الله صبرى وهبه ابراهيم العزب</t>
  </si>
  <si>
    <t>31001302700774</t>
  </si>
  <si>
    <t>A44994123</t>
  </si>
  <si>
    <t>محمد رجب امام على فرج</t>
  </si>
  <si>
    <t>1978-06-11</t>
  </si>
  <si>
    <t>27806112700672</t>
  </si>
  <si>
    <t>A29809642</t>
  </si>
  <si>
    <t>محمد عبد البارى احمد محمد</t>
  </si>
  <si>
    <t>29304012509853</t>
  </si>
  <si>
    <t>A29365817</t>
  </si>
  <si>
    <t>هشام علي محمود بكر</t>
  </si>
  <si>
    <t>2002-01-21</t>
  </si>
  <si>
    <t>30201212500151</t>
  </si>
  <si>
    <t>A43205934</t>
  </si>
  <si>
    <t>حماده فواز لطفي محمد</t>
  </si>
  <si>
    <t>1989-05-14</t>
  </si>
  <si>
    <t>28905142202294</t>
  </si>
  <si>
    <t>A45010107</t>
  </si>
  <si>
    <t>محمد عبد العزيز السيد سعيد</t>
  </si>
  <si>
    <t>30401012508572</t>
  </si>
  <si>
    <t>A44944291</t>
  </si>
  <si>
    <t>أحمد عبده صابر سليم</t>
  </si>
  <si>
    <t>29209011507153</t>
  </si>
  <si>
    <t>A43931500</t>
  </si>
  <si>
    <t>غانم محمد عويس عطيه</t>
  </si>
  <si>
    <t>29310011237311</t>
  </si>
  <si>
    <t>A34945432</t>
  </si>
  <si>
    <t>عمرو حسن دسوقي محمد</t>
  </si>
  <si>
    <t>2008-08-11</t>
  </si>
  <si>
    <t>30808111302172</t>
  </si>
  <si>
    <t>A45391559</t>
  </si>
  <si>
    <t>محمد جمال الهوارى محمد حسن</t>
  </si>
  <si>
    <t>2007-06-25</t>
  </si>
  <si>
    <t>30706252601338</t>
  </si>
  <si>
    <t>A45010783</t>
  </si>
  <si>
    <t>كريم اشرف ابوالنور على</t>
  </si>
  <si>
    <t>29410012602498</t>
  </si>
  <si>
    <t>A33718004</t>
  </si>
  <si>
    <t>أحمد خلف قياتى ابراهيم</t>
  </si>
  <si>
    <t>1986-01-22</t>
  </si>
  <si>
    <t>28601222100371</t>
  </si>
  <si>
    <t>A32213538</t>
  </si>
  <si>
    <t>خالد حسين شفيق مراد</t>
  </si>
  <si>
    <t>1988-04-01</t>
  </si>
  <si>
    <t>28804011809411</t>
  </si>
  <si>
    <t>A44495394</t>
  </si>
  <si>
    <t>محمد النحاس محمد السيد</t>
  </si>
  <si>
    <t>1998-01-17</t>
  </si>
  <si>
    <t>29801171701912</t>
  </si>
  <si>
    <t>A41396981</t>
  </si>
  <si>
    <t>احمد السيد عطيه عبد العليم</t>
  </si>
  <si>
    <t>29710101702355</t>
  </si>
  <si>
    <t>A38558565</t>
  </si>
  <si>
    <t>سيد محمد السيد عبد الباسط</t>
  </si>
  <si>
    <t>1976-03-01</t>
  </si>
  <si>
    <t>27603011101958</t>
  </si>
  <si>
    <t>A44831474</t>
  </si>
  <si>
    <t>البشائر</t>
  </si>
  <si>
    <t>كريم السيد رمضان السيد الشرقاوى</t>
  </si>
  <si>
    <t>1974-05-06</t>
  </si>
  <si>
    <t>27405061100522</t>
  </si>
  <si>
    <t>A44805957</t>
  </si>
  <si>
    <t>رجب فرج جمعه البراوي</t>
  </si>
  <si>
    <t>1962-12-13</t>
  </si>
  <si>
    <t>26212131200426</t>
  </si>
  <si>
    <t>A39274055</t>
  </si>
  <si>
    <t>اسلام السيد عبد الله السيد</t>
  </si>
  <si>
    <t>زين اسلام السيد عبد الله السيد</t>
  </si>
  <si>
    <t>1986-02-18</t>
  </si>
  <si>
    <t>28602181300111</t>
  </si>
  <si>
    <t>A45060485</t>
  </si>
  <si>
    <t>1985-04-05</t>
  </si>
  <si>
    <t>28504052200192</t>
  </si>
  <si>
    <t>A28570698</t>
  </si>
  <si>
    <t>كريم بكر العيسوي عبدالرحمن</t>
  </si>
  <si>
    <t>1989-04-29</t>
  </si>
  <si>
    <t>28904292200198</t>
  </si>
  <si>
    <t>A44628734</t>
  </si>
  <si>
    <t>امينه بدوى عبد الله السيد محمد</t>
  </si>
  <si>
    <t>1993-03-15</t>
  </si>
  <si>
    <t>29303151202898</t>
  </si>
  <si>
    <t>A45211824</t>
  </si>
  <si>
    <t>محمد اسلام السيد عبد الله السيد</t>
  </si>
  <si>
    <t>2003-12-01</t>
  </si>
  <si>
    <t>30312012200338</t>
  </si>
  <si>
    <t>A44139477</t>
  </si>
  <si>
    <t>محمد رجب حلمى محمد</t>
  </si>
  <si>
    <t>2010-09-09</t>
  </si>
  <si>
    <t>3100909220177</t>
  </si>
  <si>
    <t>A45139981</t>
  </si>
  <si>
    <t>احمد خالد عبد الله حافظ</t>
  </si>
  <si>
    <t>1989-01-18</t>
  </si>
  <si>
    <t>28901182201718</t>
  </si>
  <si>
    <t>A45156793</t>
  </si>
  <si>
    <t>محمد عبد العليم نعاس عبد الهادى</t>
  </si>
  <si>
    <t>1984-09-29</t>
  </si>
  <si>
    <t>28409292200413</t>
  </si>
  <si>
    <t>A41124902</t>
  </si>
  <si>
    <t>على محمد عطيه السيد</t>
  </si>
  <si>
    <t>1990-10-16</t>
  </si>
  <si>
    <t>29010162200091</t>
  </si>
  <si>
    <t>A39875194</t>
  </si>
  <si>
    <t>احمد السيد عبد الشفيق عبد الرحمن</t>
  </si>
  <si>
    <t>2008-07-28</t>
  </si>
  <si>
    <t>20807282700878</t>
  </si>
  <si>
    <t>A37249244</t>
  </si>
  <si>
    <t>عمر سيد سيد عبد السميع محسن</t>
  </si>
  <si>
    <t>1974-08-01</t>
  </si>
  <si>
    <t>27408012300698</t>
  </si>
  <si>
    <t>A04320352</t>
  </si>
  <si>
    <t>احمد شعبان محمد جنيدى</t>
  </si>
  <si>
    <t>2009-01-25</t>
  </si>
  <si>
    <t>30901251803171</t>
  </si>
  <si>
    <t>A43425965</t>
  </si>
  <si>
    <t>سمير محمود سمير يوسف</t>
  </si>
  <si>
    <t>1987-06-01</t>
  </si>
  <si>
    <t>28706011808291</t>
  </si>
  <si>
    <t>A34702182</t>
  </si>
  <si>
    <t>محمد محمد طه محمود معروف</t>
  </si>
  <si>
    <t>1990-07-27</t>
  </si>
  <si>
    <t>29007271800758</t>
  </si>
  <si>
    <t>A28644406</t>
  </si>
  <si>
    <t>عصام حسن احمد جاب الله</t>
  </si>
  <si>
    <t>2026-02-26</t>
  </si>
  <si>
    <t>32602268801237</t>
  </si>
  <si>
    <t>A45110360</t>
  </si>
  <si>
    <t>رمضان على رمضان سعيد</t>
  </si>
  <si>
    <t>A2864406</t>
  </si>
  <si>
    <t>محمد عادل فوزى حماده</t>
  </si>
  <si>
    <t>1984-11-09</t>
  </si>
  <si>
    <t>28411090104051</t>
  </si>
  <si>
    <t>A26922155</t>
  </si>
  <si>
    <t>محمد صلاح نظير عبد المعبود</t>
  </si>
  <si>
    <t>1996-08-04</t>
  </si>
  <si>
    <t>29608041801368</t>
  </si>
  <si>
    <t>A40859435</t>
  </si>
  <si>
    <t>عبد الوهاب عبد الله عبد الوهاب محمد</t>
  </si>
  <si>
    <t>2017-06-08</t>
  </si>
  <si>
    <t>31706081804557</t>
  </si>
  <si>
    <t>A40859415</t>
  </si>
  <si>
    <t>جمعه صلاح نظير عبد المعبود</t>
  </si>
  <si>
    <t>1981-01-26</t>
  </si>
  <si>
    <t>28101262200473</t>
  </si>
  <si>
    <t>A44957990</t>
  </si>
  <si>
    <t>احمد محمود عطوه مطاوع</t>
  </si>
  <si>
    <t>1961-07-31</t>
  </si>
  <si>
    <t>26107310200279</t>
  </si>
  <si>
    <t>A30880320</t>
  </si>
  <si>
    <t>عبد الرحمن ثابت رزق محسب</t>
  </si>
  <si>
    <t>1985-04-01</t>
  </si>
  <si>
    <t>28504010204252</t>
  </si>
  <si>
    <t>A42679310</t>
  </si>
  <si>
    <t>عيد حاتم عيد محمود عيد</t>
  </si>
  <si>
    <t>30401012318897</t>
  </si>
  <si>
    <t>A44663883</t>
  </si>
  <si>
    <t>ربيع سمير عبد المقصود جنيدى</t>
  </si>
  <si>
    <t>2007-10-09</t>
  </si>
  <si>
    <t>30710092301496</t>
  </si>
  <si>
    <t>A45130851</t>
  </si>
  <si>
    <t>عمر حمدى فرج رمضان</t>
  </si>
  <si>
    <t>1988-03-05</t>
  </si>
  <si>
    <t>28803052301719</t>
  </si>
  <si>
    <t>A29630028</t>
  </si>
  <si>
    <t>السيد صلاح حامد محمد</t>
  </si>
  <si>
    <t>1986-02-12</t>
  </si>
  <si>
    <t>28602122300612</t>
  </si>
  <si>
    <t>A42487634</t>
  </si>
  <si>
    <t>احمد عاشور رزق عثمان</t>
  </si>
  <si>
    <t>29009112300372</t>
  </si>
  <si>
    <t>A44642943</t>
  </si>
  <si>
    <t>مفرح صلاح نظير عبد المعبود</t>
  </si>
  <si>
    <t>2012-10-30</t>
  </si>
  <si>
    <t>31210302300977</t>
  </si>
  <si>
    <t>A44951098</t>
  </si>
  <si>
    <t>محمد علي احمد طرخان</t>
  </si>
  <si>
    <t>1985-12-24</t>
  </si>
  <si>
    <t>28512242300676</t>
  </si>
  <si>
    <t>A33426293</t>
  </si>
  <si>
    <t>يوسف محمد عطوه مطاوع عبد المقصود</t>
  </si>
  <si>
    <t>2010-10-01</t>
  </si>
  <si>
    <t>31010012304718</t>
  </si>
  <si>
    <t>A45150213</t>
  </si>
  <si>
    <t>يوسف احمد فتحي محمد</t>
  </si>
  <si>
    <t>1987-11-01</t>
  </si>
  <si>
    <t>28711011102251</t>
  </si>
  <si>
    <t>A42300074</t>
  </si>
  <si>
    <t>ايمن محمد حسن يونس</t>
  </si>
  <si>
    <t>1986-05-01</t>
  </si>
  <si>
    <t>28605012200891</t>
  </si>
  <si>
    <t>A29358764</t>
  </si>
  <si>
    <t>عماد جمال عبد الحافظ احمد</t>
  </si>
  <si>
    <t>28904292300311</t>
  </si>
  <si>
    <t>A26557207</t>
  </si>
  <si>
    <t>عبد الكريم الاتهم احمد خضيرى رشوان</t>
  </si>
  <si>
    <t>2006-01-19</t>
  </si>
  <si>
    <t>30601191500251</t>
  </si>
  <si>
    <t>A45114748</t>
  </si>
  <si>
    <t>علي الجمسى خيرى خليفه عبد العال</t>
  </si>
  <si>
    <t>1995-05-28</t>
  </si>
  <si>
    <t>29505282200137</t>
  </si>
  <si>
    <t>A28309223</t>
  </si>
  <si>
    <t>ممتاز بدر الدين بغدادى عبد الكريم</t>
  </si>
  <si>
    <t>1996-02-15</t>
  </si>
  <si>
    <t>29602152202494</t>
  </si>
  <si>
    <t>A45146274</t>
  </si>
  <si>
    <t>زينهم شعبان عابدين سالم</t>
  </si>
  <si>
    <t>1986-09-15</t>
  </si>
  <si>
    <t>28609152301332</t>
  </si>
  <si>
    <t>A44734153</t>
  </si>
  <si>
    <t>على محمود خليفه محمد</t>
  </si>
  <si>
    <t>1997-10-30</t>
  </si>
  <si>
    <t>29710302200514</t>
  </si>
  <si>
    <t>A28587982</t>
  </si>
  <si>
    <t>سامح عبد الكريم بغدادى عبد الكريم احمد</t>
  </si>
  <si>
    <t>1995-01-29</t>
  </si>
  <si>
    <t>29501292200997</t>
  </si>
  <si>
    <t>A38398267</t>
  </si>
  <si>
    <t>يوسف عبد الرازق احمد عبد الرحمن حموده</t>
  </si>
  <si>
    <t>2009-01-05</t>
  </si>
  <si>
    <t>30901052302113</t>
  </si>
  <si>
    <t>A43644603</t>
  </si>
  <si>
    <t>محمود احمد عبداللطيف الحنفي</t>
  </si>
  <si>
    <t>28803171102570</t>
  </si>
  <si>
    <t>A35360273</t>
  </si>
  <si>
    <t>رزق الشربينى المنشاوى محمد</t>
  </si>
  <si>
    <t>28912012302473</t>
  </si>
  <si>
    <t>A34189987</t>
  </si>
  <si>
    <t>احمد شريف رجب شحاته احمد</t>
  </si>
  <si>
    <t>2010-06-03</t>
  </si>
  <si>
    <t>21006032301971</t>
  </si>
  <si>
    <t>A44958459</t>
  </si>
  <si>
    <t>ابو السعود رشاد بدير الجزار</t>
  </si>
  <si>
    <t>1988-12-05</t>
  </si>
  <si>
    <t>28812052300851</t>
  </si>
  <si>
    <t>A44413963</t>
  </si>
  <si>
    <t>محمد جارحى ابراهيم احمد حسن</t>
  </si>
  <si>
    <t>1995-08-24</t>
  </si>
  <si>
    <t>29508242300052</t>
  </si>
  <si>
    <t>A43938767</t>
  </si>
  <si>
    <t>كرم شحاته محمد الجندى</t>
  </si>
  <si>
    <t>1984-12-26</t>
  </si>
  <si>
    <t>28412262300716</t>
  </si>
  <si>
    <t>A29641544</t>
  </si>
  <si>
    <t>مختار على شعبان على</t>
  </si>
  <si>
    <t>1993-04-08</t>
  </si>
  <si>
    <t>29304082300455</t>
  </si>
  <si>
    <t>A39485776</t>
  </si>
  <si>
    <t>صموئيل منير مهنى فانوس</t>
  </si>
  <si>
    <t>1988-09-12</t>
  </si>
  <si>
    <t>28809122300373</t>
  </si>
  <si>
    <t>A45150204</t>
  </si>
  <si>
    <t>عبد العزيز محمود محمد احمد مختار</t>
  </si>
  <si>
    <t>1996-05-27</t>
  </si>
  <si>
    <t>29605272300893</t>
  </si>
  <si>
    <t>A28106883</t>
  </si>
  <si>
    <t>محمد كمال فتحى احمد</t>
  </si>
  <si>
    <t>2010-06-25</t>
  </si>
  <si>
    <t>31006252302731</t>
  </si>
  <si>
    <t>A45148027</t>
  </si>
  <si>
    <t>رافع راضى ابوهشيمه محمد</t>
  </si>
  <si>
    <t>1987-02-08</t>
  </si>
  <si>
    <t>28702082300376</t>
  </si>
  <si>
    <t>A27374583</t>
  </si>
  <si>
    <t>عبد الرحمن طلبه عبد الحريصى عبد الرازق</t>
  </si>
  <si>
    <t>2006-08-05</t>
  </si>
  <si>
    <t>30608050101293</t>
  </si>
  <si>
    <t>A36977127</t>
  </si>
  <si>
    <t>توفيق سعيد توفيق محمد</t>
  </si>
  <si>
    <t>1991-02-11</t>
  </si>
  <si>
    <t>29102111801718</t>
  </si>
  <si>
    <t>A29952847</t>
  </si>
  <si>
    <t>سيد رفاعى سيد سليمان</t>
  </si>
  <si>
    <t>1990-01-22</t>
  </si>
  <si>
    <t>29001220200111</t>
  </si>
  <si>
    <t>A28826010</t>
  </si>
  <si>
    <t>علي مجدي السيد البحراوي</t>
  </si>
  <si>
    <t>لطفى رضا لطفى حسن</t>
  </si>
  <si>
    <t>1998-09-07</t>
  </si>
  <si>
    <t>29809072502674</t>
  </si>
  <si>
    <t>A45147945</t>
  </si>
  <si>
    <t>حبيبه انور طه عبد العظيم عبد العال</t>
  </si>
  <si>
    <t>1990-06-24</t>
  </si>
  <si>
    <t>29006242502253</t>
  </si>
  <si>
    <t>A45157274</t>
  </si>
  <si>
    <t>رضا حموده ابراهيم احمد حسن</t>
  </si>
  <si>
    <t>2009-01-11</t>
  </si>
  <si>
    <t>20901112500415</t>
  </si>
  <si>
    <t>A43964191</t>
  </si>
  <si>
    <t>كريم على احمد محمود</t>
  </si>
  <si>
    <t>2010-06-09</t>
  </si>
  <si>
    <t>31006092502631</t>
  </si>
  <si>
    <t>A44410928</t>
  </si>
  <si>
    <t>السيد بدوى السيد سليم</t>
  </si>
  <si>
    <t>28704062501815</t>
  </si>
  <si>
    <t>A44953676</t>
  </si>
  <si>
    <t>حسن عثمان محمود عبد الكريم</t>
  </si>
  <si>
    <t>1991-01-02</t>
  </si>
  <si>
    <t>29101022504258</t>
  </si>
  <si>
    <t>A28116335</t>
  </si>
  <si>
    <t>محمد مجدي عبد الله محمد بدير</t>
  </si>
  <si>
    <t>1988-05-29</t>
  </si>
  <si>
    <t>28805292502315</t>
  </si>
  <si>
    <t>A31734121</t>
  </si>
  <si>
    <t>سعيد سعد عبدالغنى محمد</t>
  </si>
  <si>
    <t>2008-07-14</t>
  </si>
  <si>
    <t>30807142501959</t>
  </si>
  <si>
    <t>A44961231</t>
  </si>
  <si>
    <t>كرم هلال عبد العظيم على</t>
  </si>
  <si>
    <t>2009-08-03</t>
  </si>
  <si>
    <t>20908032501393</t>
  </si>
  <si>
    <t>A44961249</t>
  </si>
  <si>
    <t>احمد حمدى عيد حسن</t>
  </si>
  <si>
    <t>1992-06-10</t>
  </si>
  <si>
    <t>29206101600111</t>
  </si>
  <si>
    <t>A43329600</t>
  </si>
  <si>
    <t>محمد حامد شبل على العيسوى</t>
  </si>
  <si>
    <t>1992-12-15</t>
  </si>
  <si>
    <t>29212150100093</t>
  </si>
  <si>
    <t>A41240891</t>
  </si>
  <si>
    <t>بلال احمد</t>
  </si>
  <si>
    <t>محمد سلامه محمد سلامه</t>
  </si>
  <si>
    <t>1998-02-06</t>
  </si>
  <si>
    <t>29802061201511</t>
  </si>
  <si>
    <t>A44975415</t>
  </si>
  <si>
    <t>أحمد خالد أحمد أبو السعود عبد السميع</t>
  </si>
  <si>
    <t>1984-12-10</t>
  </si>
  <si>
    <t>28412100100471</t>
  </si>
  <si>
    <t>A36388801</t>
  </si>
  <si>
    <t>يوسف محمد يوسف مصطفى</t>
  </si>
  <si>
    <t>1986-11-10</t>
  </si>
  <si>
    <t>28611102104018</t>
  </si>
  <si>
    <t>A35550472</t>
  </si>
  <si>
    <t>سعيد السيد مصطفي السيد</t>
  </si>
  <si>
    <t>27808141602532</t>
  </si>
  <si>
    <t>A45128330</t>
  </si>
  <si>
    <t>عبد الرحمن حداد شعبان عثمان</t>
  </si>
  <si>
    <t>2009-04-20</t>
  </si>
  <si>
    <t>علي عمران احمد محمد</t>
  </si>
  <si>
    <t>1986-12-09</t>
  </si>
  <si>
    <t>28612091600516</t>
  </si>
  <si>
    <t>A28659984</t>
  </si>
  <si>
    <t>احمد رضا محمد محمد</t>
  </si>
  <si>
    <t>2012-06-23</t>
  </si>
  <si>
    <t>31206232401292</t>
  </si>
  <si>
    <t>A44962010</t>
  </si>
  <si>
    <t>محمود جمعه عبد الوهاب سالم</t>
  </si>
  <si>
    <t>1988-11-12</t>
  </si>
  <si>
    <t>28811121800776</t>
  </si>
  <si>
    <t>A45275015</t>
  </si>
  <si>
    <t>عبد الفتاح جمال عبد الفتاح عبد العظيم</t>
  </si>
  <si>
    <t>1989-05-31</t>
  </si>
  <si>
    <t>28905312401019</t>
  </si>
  <si>
    <t>A27816798</t>
  </si>
  <si>
    <t>حسني محب صادق عبده</t>
  </si>
  <si>
    <t>1991-10-11</t>
  </si>
  <si>
    <t>29110112401074</t>
  </si>
  <si>
    <t>A28760592</t>
  </si>
  <si>
    <t>محمد ابراهيم محمود معلاوى</t>
  </si>
  <si>
    <t>2009-03-10</t>
  </si>
  <si>
    <t>20903102401039</t>
  </si>
  <si>
    <t>A28114440</t>
  </si>
  <si>
    <t>اسلام عمر عبد الله محمد</t>
  </si>
  <si>
    <t>1995-05-17</t>
  </si>
  <si>
    <t>29505172201214</t>
  </si>
  <si>
    <t>A43956530</t>
  </si>
  <si>
    <t>محمد فؤاد محمد ابراهيم</t>
  </si>
  <si>
    <t>1990-04-06</t>
  </si>
  <si>
    <t>29004062400956</t>
  </si>
  <si>
    <t>A44646110</t>
  </si>
  <si>
    <t>محمد ابراهيم فتحى احمد</t>
  </si>
  <si>
    <t>1993-08-30</t>
  </si>
  <si>
    <t>29308302401539</t>
  </si>
  <si>
    <t>A31176773</t>
  </si>
  <si>
    <t>احمد رمضان عز الدين محمد</t>
  </si>
  <si>
    <t>2010-01-20</t>
  </si>
  <si>
    <t>31001202503076</t>
  </si>
  <si>
    <t>A44967241</t>
  </si>
  <si>
    <t>بدران شعبان صادق حسين</t>
  </si>
  <si>
    <t>2002-03-06</t>
  </si>
  <si>
    <t>30203062501815</t>
  </si>
  <si>
    <t>A39282117</t>
  </si>
  <si>
    <t>هاني احمد صادق حسين</t>
  </si>
  <si>
    <t>2000-05-23</t>
  </si>
  <si>
    <t>30005231200028</t>
  </si>
  <si>
    <t>A30784486</t>
  </si>
  <si>
    <t>محمد انور طه عبد العظيم</t>
  </si>
  <si>
    <t>30502011404251</t>
  </si>
  <si>
    <t>A44370290</t>
  </si>
  <si>
    <t>عمر انور طه عبد العظيم عبد العال</t>
  </si>
  <si>
    <t>2015-01-05</t>
  </si>
  <si>
    <t>31501052402481</t>
  </si>
  <si>
    <t>A40457785</t>
  </si>
  <si>
    <t>سمر عبد النبي عبد العزيز عبد المعز</t>
  </si>
  <si>
    <t>2009-10-22</t>
  </si>
  <si>
    <t>30910222403996</t>
  </si>
  <si>
    <t>A44962663</t>
  </si>
  <si>
    <t>عزت محمد ابراهيم محمود</t>
  </si>
  <si>
    <t>2002-07-01</t>
  </si>
  <si>
    <t>30207012201972</t>
  </si>
  <si>
    <t>A34181896</t>
  </si>
  <si>
    <t>محمد ابراهيم مصطفى مصطفى</t>
  </si>
  <si>
    <t>1995-01-30</t>
  </si>
  <si>
    <t>29501301500889</t>
  </si>
  <si>
    <t>A29957053</t>
  </si>
  <si>
    <t>سامى احمد فتح الله السيد</t>
  </si>
  <si>
    <t>1990-12-15</t>
  </si>
  <si>
    <t>29012151603474</t>
  </si>
  <si>
    <t>A04554361</t>
  </si>
  <si>
    <t>محمد علي ابراهيم طه محمد</t>
  </si>
  <si>
    <t>2000-07-31</t>
  </si>
  <si>
    <t>30007311500499</t>
  </si>
  <si>
    <t>A45112481</t>
  </si>
  <si>
    <t>ابراهيم حمدى طلب مراد</t>
  </si>
  <si>
    <t>1967-11-18</t>
  </si>
  <si>
    <t>26711181802474</t>
  </si>
  <si>
    <t>A28473246</t>
  </si>
  <si>
    <t>محمد احمد شلقامى جاد</t>
  </si>
  <si>
    <t>1987-01-18</t>
  </si>
  <si>
    <t>28701182503072</t>
  </si>
  <si>
    <t>A43650768</t>
  </si>
  <si>
    <t>مصطفى هلال عبد العظيم على</t>
  </si>
  <si>
    <t>1989-09-26</t>
  </si>
  <si>
    <t>28909262200632</t>
  </si>
  <si>
    <t>A32041067</t>
  </si>
  <si>
    <t>1981-10-20</t>
  </si>
  <si>
    <t>28110201600494</t>
  </si>
  <si>
    <t>A38691433</t>
  </si>
  <si>
    <t>1994-08-15</t>
  </si>
  <si>
    <t>29408152503715</t>
  </si>
  <si>
    <t>A41517219</t>
  </si>
  <si>
    <t>مبروك هديه فراج عمار</t>
  </si>
  <si>
    <t>2003-08-01</t>
  </si>
  <si>
    <t>30308011401553</t>
  </si>
  <si>
    <t>A44058497</t>
  </si>
  <si>
    <t>عبدالحميد عبدالعظيم محمد ابراهيم</t>
  </si>
  <si>
    <t>1982-04-21</t>
  </si>
  <si>
    <t>28204211500174</t>
  </si>
  <si>
    <t>A29941459</t>
  </si>
  <si>
    <t>عبدالفتاح محمد جمعه سيد</t>
  </si>
  <si>
    <t>28210121800195</t>
  </si>
  <si>
    <t>A37952174</t>
  </si>
  <si>
    <t>زهير ناجي محمد علي</t>
  </si>
  <si>
    <t>1993-01-05</t>
  </si>
  <si>
    <t>29301052402815</t>
  </si>
  <si>
    <t>A44644155</t>
  </si>
  <si>
    <t>اشرف احمد عبدالكريم محمد</t>
  </si>
  <si>
    <t>2000-10-05</t>
  </si>
  <si>
    <t>30010052401895</t>
  </si>
  <si>
    <t>A36646231</t>
  </si>
  <si>
    <t>عمر حسان ذكي مدوري</t>
  </si>
  <si>
    <t>2009-05-13</t>
  </si>
  <si>
    <t>30905132404957</t>
  </si>
  <si>
    <t>A44946116</t>
  </si>
  <si>
    <t>سلامه ناجي محمد علي</t>
  </si>
  <si>
    <t>29009292201075</t>
  </si>
  <si>
    <t>A39002952</t>
  </si>
  <si>
    <t>عمرو احمد يوسف دريدر سراج</t>
  </si>
  <si>
    <t>2001-05-25</t>
  </si>
  <si>
    <t>30105252200054</t>
  </si>
  <si>
    <t>A45439514</t>
  </si>
  <si>
    <t>عمر رجب محمد عبد العال</t>
  </si>
  <si>
    <t>1994-12-01</t>
  </si>
  <si>
    <t>29412012800896</t>
  </si>
  <si>
    <t>A41534930</t>
  </si>
  <si>
    <t>يوسف ايمن بشير احمد عبد الله</t>
  </si>
  <si>
    <t>29105142700374</t>
  </si>
  <si>
    <t>A32963049</t>
  </si>
  <si>
    <t>عمر سعد ماضي محمد</t>
  </si>
  <si>
    <t>2003-02-01</t>
  </si>
  <si>
    <t>30302012614855</t>
  </si>
  <si>
    <t>A44646052</t>
  </si>
  <si>
    <t>محمد جمعه محمد أحمد</t>
  </si>
  <si>
    <t>1986-03-02</t>
  </si>
  <si>
    <t>28603022402597</t>
  </si>
  <si>
    <t>A44951156</t>
  </si>
  <si>
    <t>بديوي بكرى حسين محمود</t>
  </si>
  <si>
    <t>1995-06-01</t>
  </si>
  <si>
    <t>29506012203292</t>
  </si>
  <si>
    <t>A39203654</t>
  </si>
  <si>
    <t>كريم مرزوق مسعود يوسف يونس</t>
  </si>
  <si>
    <t>2001-09-15</t>
  </si>
  <si>
    <t>30109152204597</t>
  </si>
  <si>
    <t>A35631031</t>
  </si>
  <si>
    <t>محمد علاء محمود محمد</t>
  </si>
  <si>
    <t>1990-02-20</t>
  </si>
  <si>
    <t>29002202201239</t>
  </si>
  <si>
    <t>A36726460</t>
  </si>
  <si>
    <t>عبد العظيم فرغلى عبد المتجلى على</t>
  </si>
  <si>
    <t>1991-11-02</t>
  </si>
  <si>
    <t>29111022201218</t>
  </si>
  <si>
    <t>A37825928</t>
  </si>
  <si>
    <t>عيد صالح عبد العزيز احمد</t>
  </si>
  <si>
    <t>2013-01-08</t>
  </si>
  <si>
    <t>31301082404331</t>
  </si>
  <si>
    <t>A40456814</t>
  </si>
  <si>
    <t>احمد ابو الخير محمد عبد الجواد محمد</t>
  </si>
  <si>
    <t>2019-04-12</t>
  </si>
  <si>
    <t>31904122403879</t>
  </si>
  <si>
    <t>A40455049</t>
  </si>
  <si>
    <t>احمد عبد الغنى عبد المنعم محمد</t>
  </si>
  <si>
    <t>1991-10-21</t>
  </si>
  <si>
    <t>29110212403007</t>
  </si>
  <si>
    <t>A40455038</t>
  </si>
  <si>
    <t>انور خالد عبد الصمد طه</t>
  </si>
  <si>
    <t>1982-03-19</t>
  </si>
  <si>
    <t>28203192401759</t>
  </si>
  <si>
    <t>A37191641</t>
  </si>
  <si>
    <t>منصور محمد السيد ابراهيم محمد</t>
  </si>
  <si>
    <t>29910072400858</t>
  </si>
  <si>
    <t>A41373969</t>
  </si>
  <si>
    <t>هانى علي الحسنين السنبختى</t>
  </si>
  <si>
    <t>1977-04-09</t>
  </si>
  <si>
    <t>27704091804092</t>
  </si>
  <si>
    <t>A26116332</t>
  </si>
  <si>
    <t>2008-07-05</t>
  </si>
  <si>
    <t>30807052406098</t>
  </si>
  <si>
    <t>A41516518</t>
  </si>
  <si>
    <t>احمد رمضان محمود محمد</t>
  </si>
  <si>
    <t>1986-01-18</t>
  </si>
  <si>
    <t>28601182402236</t>
  </si>
  <si>
    <t>A30540046</t>
  </si>
  <si>
    <t>محمد مجدى رجب احمد</t>
  </si>
  <si>
    <t>1996-01-01</t>
  </si>
  <si>
    <t>29601012407591</t>
  </si>
  <si>
    <t>A35492532</t>
  </si>
  <si>
    <t>اسلام رفعت محمد راغب</t>
  </si>
  <si>
    <t>1996-02-26</t>
  </si>
  <si>
    <t>29602262502251</t>
  </si>
  <si>
    <t>A44658955</t>
  </si>
  <si>
    <t>محمد احمد محمد احمد</t>
  </si>
  <si>
    <t>30904202402992</t>
  </si>
  <si>
    <t>A45132414</t>
  </si>
  <si>
    <t>منصور احمد عبداللطيف جوده</t>
  </si>
  <si>
    <t>احمد صلاح زكى محمد</t>
  </si>
  <si>
    <t>1986-10-13</t>
  </si>
  <si>
    <t>28610132500655</t>
  </si>
  <si>
    <t>A34529092</t>
  </si>
  <si>
    <t>عبد المنعم شعبان عبد المنعم احمد على</t>
  </si>
  <si>
    <t>1982-06-05</t>
  </si>
  <si>
    <t>28206052500497</t>
  </si>
  <si>
    <t>A44963598</t>
  </si>
  <si>
    <t>عطا صبحى ابو العطا زكى محمد</t>
  </si>
  <si>
    <t>1982-06-23</t>
  </si>
  <si>
    <t>28206232500452</t>
  </si>
  <si>
    <t>A30513479</t>
  </si>
  <si>
    <t>محمد عاشور رجب عبد الجواد</t>
  </si>
  <si>
    <t>1989-05-09</t>
  </si>
  <si>
    <t>28905092500436</t>
  </si>
  <si>
    <t>A38175849</t>
  </si>
  <si>
    <t>محمد حسين مصطفى احمد محمد</t>
  </si>
  <si>
    <t>1988-02-02</t>
  </si>
  <si>
    <t>28802022501237</t>
  </si>
  <si>
    <t>A40995108</t>
  </si>
  <si>
    <t>فراج محمود السيد ابراهيم محمد</t>
  </si>
  <si>
    <t>1998-09-20</t>
  </si>
  <si>
    <t>29809202500971</t>
  </si>
  <si>
    <t>A44954288</t>
  </si>
  <si>
    <t>ادهم جمال محمد علي ابراهيم</t>
  </si>
  <si>
    <t>1993-10-03</t>
  </si>
  <si>
    <t>29310032500038</t>
  </si>
  <si>
    <t>A31865232</t>
  </si>
  <si>
    <t>رضا محمد احمد نظيم</t>
  </si>
  <si>
    <t>2008-10-01</t>
  </si>
  <si>
    <t>30810012511074</t>
  </si>
  <si>
    <t>A41365258</t>
  </si>
  <si>
    <t>احمد محمد احمد نظيم</t>
  </si>
  <si>
    <t>2007-10-27</t>
  </si>
  <si>
    <t>30710272403251</t>
  </si>
  <si>
    <t>A30952359</t>
  </si>
  <si>
    <t>عماد حمدين حسنين بسيس</t>
  </si>
  <si>
    <t>2012-04-21</t>
  </si>
  <si>
    <t>31204212400133</t>
  </si>
  <si>
    <t>A42742567</t>
  </si>
  <si>
    <t>رامى احمد ابراهيم محمد ابراهيم</t>
  </si>
  <si>
    <t>1989-12-30</t>
  </si>
  <si>
    <t>28912302401865</t>
  </si>
  <si>
    <t>A32139713</t>
  </si>
  <si>
    <t>احمد خيرى عبد السيد محمد حمزه</t>
  </si>
  <si>
    <t>1994-10-18</t>
  </si>
  <si>
    <t>29410182301054</t>
  </si>
  <si>
    <t>A44877341</t>
  </si>
  <si>
    <t>احمد احمد ابراهيم بدر</t>
  </si>
  <si>
    <t>1990-02-21</t>
  </si>
  <si>
    <t>29002212601537</t>
  </si>
  <si>
    <t>A30999930</t>
  </si>
  <si>
    <t>محمد ابوبكر الشربينى الشربينى</t>
  </si>
  <si>
    <t>2009-12-31</t>
  </si>
  <si>
    <t>30912312401731</t>
  </si>
  <si>
    <t>A44405741</t>
  </si>
  <si>
    <t>على فتحى السيد عباس</t>
  </si>
  <si>
    <t>1991-01-10</t>
  </si>
  <si>
    <t>29101102502396</t>
  </si>
  <si>
    <t>A37732543</t>
  </si>
  <si>
    <t>محمود محمد احمد السيد</t>
  </si>
  <si>
    <t>1992-07-01</t>
  </si>
  <si>
    <t>29207012506832</t>
  </si>
  <si>
    <t>A45310404</t>
  </si>
  <si>
    <t>الشحات على على مصطفى حلاوه</t>
  </si>
  <si>
    <t>1999-04-07</t>
  </si>
  <si>
    <t>29904072400432</t>
  </si>
  <si>
    <t>A40102284</t>
  </si>
  <si>
    <t>جعفر امين محمود امين</t>
  </si>
  <si>
    <t>2006-05-25</t>
  </si>
  <si>
    <t>30605252400153</t>
  </si>
  <si>
    <t>A33769838</t>
  </si>
  <si>
    <t>عمر ثابت قاسم شاهين</t>
  </si>
  <si>
    <t>2010-01-24</t>
  </si>
  <si>
    <t>31001242401535</t>
  </si>
  <si>
    <t>A37079560</t>
  </si>
  <si>
    <t>حامد كامل عثمان حامد</t>
  </si>
  <si>
    <t>2003-06-10</t>
  </si>
  <si>
    <t>30306102400352</t>
  </si>
  <si>
    <t>A45136981</t>
  </si>
  <si>
    <t>رياض عبد الحميد رياض على سليمان</t>
  </si>
  <si>
    <t>احمد محمود السيد عباس</t>
  </si>
  <si>
    <t>1981-11-26</t>
  </si>
  <si>
    <t>28111261601232</t>
  </si>
  <si>
    <t>A44747148</t>
  </si>
  <si>
    <t>عبد السلام عبد المنعم محمد حسن المزين</t>
  </si>
  <si>
    <t>28301012627896</t>
  </si>
  <si>
    <t>A44626226</t>
  </si>
  <si>
    <t>عمرو محمد عبدالعزيز ابو السعود</t>
  </si>
  <si>
    <t>28910242500859</t>
  </si>
  <si>
    <t>A36875458</t>
  </si>
  <si>
    <t>محمد السيد عيسى علي</t>
  </si>
  <si>
    <t>28712180101093</t>
  </si>
  <si>
    <t>A31096753</t>
  </si>
  <si>
    <t>احمد عثمان محمد احمد</t>
  </si>
  <si>
    <t>2004-09-01</t>
  </si>
  <si>
    <t>30409012615779</t>
  </si>
  <si>
    <t>A37729940</t>
  </si>
  <si>
    <t>1994-06-14</t>
  </si>
  <si>
    <t>29406142400532</t>
  </si>
  <si>
    <t>A38634472</t>
  </si>
  <si>
    <t>2001-02-13</t>
  </si>
  <si>
    <t>30102132402177</t>
  </si>
  <si>
    <t>A34066725</t>
  </si>
  <si>
    <t>شهاب سعد بسيوني محمد ابوحطب</t>
  </si>
  <si>
    <t>2002-06-01</t>
  </si>
  <si>
    <t>30206012400359</t>
  </si>
  <si>
    <t>A45141216</t>
  </si>
  <si>
    <t>عبد الرحمن علي محمد قمر الدوله</t>
  </si>
  <si>
    <t>2013-10-08</t>
  </si>
  <si>
    <t>31310082400939</t>
  </si>
  <si>
    <t>A44140238</t>
  </si>
  <si>
    <t>عبد الله عمر عبد الباقي عبود</t>
  </si>
  <si>
    <t>2006-11-30</t>
  </si>
  <si>
    <t>30611302401814</t>
  </si>
  <si>
    <t>A43958682</t>
  </si>
  <si>
    <t>محمود اسماعيل مظهر سيد سيد</t>
  </si>
  <si>
    <t>عبد الرحيم ابو العيون يوسف عبد الموجود</t>
  </si>
  <si>
    <t>1998-10-12</t>
  </si>
  <si>
    <t>29810122402739</t>
  </si>
  <si>
    <t>A44146332</t>
  </si>
  <si>
    <t>محمد ناصر طنطاوى تونى مطاريد</t>
  </si>
  <si>
    <t>2010-06-06</t>
  </si>
  <si>
    <t>31006062400133</t>
  </si>
  <si>
    <t>A44966103</t>
  </si>
  <si>
    <t>عيد عبد الرحيم محمد مصطفى</t>
  </si>
  <si>
    <t>30911192400675</t>
  </si>
  <si>
    <t>عماد عبد التواب عبد الصادق عبد الرسول</t>
  </si>
  <si>
    <t>عبد الرجال حسن على رزق</t>
  </si>
  <si>
    <t>1991-10-24</t>
  </si>
  <si>
    <t>29110242101991</t>
  </si>
  <si>
    <t>A44717584</t>
  </si>
  <si>
    <t>محمود عبد المعتمد محمود على</t>
  </si>
  <si>
    <t>1989-02-18</t>
  </si>
  <si>
    <t>28902182402279</t>
  </si>
  <si>
    <t>A37825997</t>
  </si>
  <si>
    <t>حماده معاذ عبد السلام محمد</t>
  </si>
  <si>
    <t>1970-04-14</t>
  </si>
  <si>
    <t>27004142402235</t>
  </si>
  <si>
    <t>A44948669</t>
  </si>
  <si>
    <t>محمد بريقع نافع محمد مصطفى</t>
  </si>
  <si>
    <t>1980-01-29</t>
  </si>
  <si>
    <t>28001290102199</t>
  </si>
  <si>
    <t>A44709670</t>
  </si>
  <si>
    <t>محمد خلف الله عرفان توني مطاريد</t>
  </si>
  <si>
    <t>1980-12-18</t>
  </si>
  <si>
    <t>28012182400711</t>
  </si>
  <si>
    <t>A28768684</t>
  </si>
  <si>
    <t>عثمان عبد الرحمن على عبد الرحمن</t>
  </si>
  <si>
    <t>1982-06-30</t>
  </si>
  <si>
    <t>28206302500731</t>
  </si>
  <si>
    <t>A39914833</t>
  </si>
  <si>
    <t>رجب مظهر عبد الرحمن على</t>
  </si>
  <si>
    <t>1981-02-25</t>
  </si>
  <si>
    <t>28102251201334</t>
  </si>
  <si>
    <t>A44981622</t>
  </si>
  <si>
    <t>جمال تمام احمد محمد</t>
  </si>
  <si>
    <t>1984-06-17</t>
  </si>
  <si>
    <t>28406171201812</t>
  </si>
  <si>
    <t>A37706212</t>
  </si>
  <si>
    <t>شريف محمد صديق على</t>
  </si>
  <si>
    <t>1995-03-13</t>
  </si>
  <si>
    <t>29503131100052</t>
  </si>
  <si>
    <t>A29997843</t>
  </si>
  <si>
    <t>صاحي بكر عبد الجليل على</t>
  </si>
  <si>
    <t>1986-07-07</t>
  </si>
  <si>
    <t>28607071800498</t>
  </si>
  <si>
    <t>A30191745</t>
  </si>
  <si>
    <t>باسم قبيل على جبر</t>
  </si>
  <si>
    <t>1983-07-25</t>
  </si>
  <si>
    <t>28307251200312</t>
  </si>
  <si>
    <t>A44816452</t>
  </si>
  <si>
    <t>ابراهيم محمد عبدالستار محمد ناني</t>
  </si>
  <si>
    <t>29809201704637</t>
  </si>
  <si>
    <t>A45363640</t>
  </si>
  <si>
    <t>محمود رجب محمد عبد المجيد</t>
  </si>
  <si>
    <t>1964-01-25</t>
  </si>
  <si>
    <t>26401251802559</t>
  </si>
  <si>
    <t>A31061440</t>
  </si>
  <si>
    <t>يوسف محمد على محمد حميده</t>
  </si>
  <si>
    <t>1973-06-02</t>
  </si>
  <si>
    <t>27306021201476</t>
  </si>
  <si>
    <t>A45208056</t>
  </si>
  <si>
    <t>السعيد احمد السيد هاشم</t>
  </si>
  <si>
    <t>1979-05-12</t>
  </si>
  <si>
    <t>27905122300493</t>
  </si>
  <si>
    <t>A45156582</t>
  </si>
  <si>
    <t>محمد ابراهيم محمود سليمان</t>
  </si>
  <si>
    <t>1994-11-30</t>
  </si>
  <si>
    <t>29411302400236</t>
  </si>
  <si>
    <t>A33107449</t>
  </si>
  <si>
    <t>خميس فوزى عبد الفتاح العبد</t>
  </si>
  <si>
    <t>1973-11-24</t>
  </si>
  <si>
    <t>27311242300715</t>
  </si>
  <si>
    <t>A44659859</t>
  </si>
  <si>
    <t>مبارك محمد فرج ابوبكر</t>
  </si>
  <si>
    <t>1977-06-08</t>
  </si>
  <si>
    <t>27706082300653</t>
  </si>
  <si>
    <t>A41355341</t>
  </si>
  <si>
    <t>يسى ملاك يسى واصف</t>
  </si>
  <si>
    <t>2011-11-09</t>
  </si>
  <si>
    <t>31111092302959</t>
  </si>
  <si>
    <t>A45156558</t>
  </si>
  <si>
    <t>عادل رياض هلال رياض ذكرى</t>
  </si>
  <si>
    <t>1990-06-09</t>
  </si>
  <si>
    <t>29006092603234</t>
  </si>
  <si>
    <t>A31494978</t>
  </si>
  <si>
    <t>محمد سليمان احمد محمد</t>
  </si>
  <si>
    <t>1991-12-04</t>
  </si>
  <si>
    <t>29112042601359</t>
  </si>
  <si>
    <t>A35768747</t>
  </si>
  <si>
    <t>ياسر المليجي عبد الحليم المليجي</t>
  </si>
  <si>
    <t>1987-06-07</t>
  </si>
  <si>
    <t>28706071200278</t>
  </si>
  <si>
    <t>A44547168</t>
  </si>
  <si>
    <t>هاني محمد راغب عويس</t>
  </si>
  <si>
    <t>1992-03-14</t>
  </si>
  <si>
    <t>29203142600398</t>
  </si>
  <si>
    <t>A41836657</t>
  </si>
  <si>
    <t>ايمن صابر محمد عبد الرحمن</t>
  </si>
  <si>
    <t>1986-01-05</t>
  </si>
  <si>
    <t>28601052604337</t>
  </si>
  <si>
    <t>A42716388</t>
  </si>
  <si>
    <t>شا هر محمد عبد الخالق عزب</t>
  </si>
  <si>
    <t>1988-04-12</t>
  </si>
  <si>
    <t>28804122601975</t>
  </si>
  <si>
    <t>A45268622</t>
  </si>
  <si>
    <t>محمود ناصر مرسى احمد مرسی</t>
  </si>
  <si>
    <t>2010-08-12</t>
  </si>
  <si>
    <t>31008122500534</t>
  </si>
  <si>
    <t>A45139398</t>
  </si>
  <si>
    <t>ابادير جيد راغب اسکندر</t>
  </si>
  <si>
    <t>1987-04-05</t>
  </si>
  <si>
    <t>28704052603156</t>
  </si>
  <si>
    <t>A44615218</t>
  </si>
  <si>
    <t>حسام عبده البدرى عبد المولى</t>
  </si>
  <si>
    <t>1972-01-23</t>
  </si>
  <si>
    <t>27201231500917</t>
  </si>
  <si>
    <t>A37104916</t>
  </si>
  <si>
    <t>عامر عنتر عبد اللاه متولى</t>
  </si>
  <si>
    <t>2006-08-23</t>
  </si>
  <si>
    <t>30608231800339</t>
  </si>
  <si>
    <t>A45103959</t>
  </si>
  <si>
    <t>احمد علاء خليفه زكي</t>
  </si>
  <si>
    <t>2004-05-17</t>
  </si>
  <si>
    <t>30405172602597</t>
  </si>
  <si>
    <t>A45003615</t>
  </si>
  <si>
    <t>جمال محمد عبد الله محمد عبدالله</t>
  </si>
  <si>
    <t>1985-08-11</t>
  </si>
  <si>
    <t>28508112602312</t>
  </si>
  <si>
    <t>A33481865</t>
  </si>
  <si>
    <t>احمد عيد امين عثمان</t>
  </si>
  <si>
    <t>ماهر عثمان عثمان الاقرع</t>
  </si>
  <si>
    <t>محمد حبيب حسن عبد العال</t>
  </si>
  <si>
    <t>1978-11-05</t>
  </si>
  <si>
    <t>27811052502357</t>
  </si>
  <si>
    <t>A42928870</t>
  </si>
  <si>
    <t>هيثم محمد بكر محمد على</t>
  </si>
  <si>
    <t>2008-08-15</t>
  </si>
  <si>
    <t>30808152600072</t>
  </si>
  <si>
    <t>A38395431</t>
  </si>
  <si>
    <t>رافت محمد ناصف محمد داود</t>
  </si>
  <si>
    <t>1977-05-01</t>
  </si>
  <si>
    <t>27705012105733</t>
  </si>
  <si>
    <t>A45392344</t>
  </si>
  <si>
    <t>محمد مبارك محمد فرج ابوبكر</t>
  </si>
  <si>
    <t>1967-04-29</t>
  </si>
  <si>
    <t>26704291202859</t>
  </si>
  <si>
    <t>A44794214</t>
  </si>
  <si>
    <t>عبد الرحمن عماد الصابر عطيه محمود</t>
  </si>
  <si>
    <t>27801251100637</t>
  </si>
  <si>
    <t>A44535042</t>
  </si>
  <si>
    <t>سامح حسين محمد حسن</t>
  </si>
  <si>
    <t>1998-08-04</t>
  </si>
  <si>
    <t>29808041500634</t>
  </si>
  <si>
    <t>A44106545</t>
  </si>
  <si>
    <t>محمود جابر محمود هيكل</t>
  </si>
  <si>
    <t>29806212700776</t>
  </si>
  <si>
    <t>A32139006</t>
  </si>
  <si>
    <t>احمد شعبان عبد الحميد بدير العطار</t>
  </si>
  <si>
    <t>1992-04-20</t>
  </si>
  <si>
    <t>29204202401175</t>
  </si>
  <si>
    <t>A34285112</t>
  </si>
  <si>
    <t>محمد السيد مصطفى عبد العزيز</t>
  </si>
  <si>
    <t>2008-08-16</t>
  </si>
  <si>
    <t>30808162400454</t>
  </si>
  <si>
    <t>A44959350</t>
  </si>
  <si>
    <t>عاصم صابر عطيه عويضه</t>
  </si>
  <si>
    <t>1992-08-11</t>
  </si>
  <si>
    <t>29208112400655</t>
  </si>
  <si>
    <t>A44960251</t>
  </si>
  <si>
    <t>محمد عبد المنعم عبد الرحمن عبد الخالق</t>
  </si>
  <si>
    <t>2008-01-01</t>
  </si>
  <si>
    <t>30801012418938</t>
  </si>
  <si>
    <t>A43955201</t>
  </si>
  <si>
    <t>محمد جابر احمدعلى قاسم</t>
  </si>
  <si>
    <t>1986-06-15</t>
  </si>
  <si>
    <t>28606152503891</t>
  </si>
  <si>
    <t>A31742034</t>
  </si>
  <si>
    <t>1981-04-18</t>
  </si>
  <si>
    <t>28104182400837</t>
  </si>
  <si>
    <t>A34851289</t>
  </si>
  <si>
    <t>28602012404196</t>
  </si>
  <si>
    <t>A26289002</t>
  </si>
  <si>
    <t>1992-03-25</t>
  </si>
  <si>
    <t>29203252502936</t>
  </si>
  <si>
    <t>A44650285</t>
  </si>
  <si>
    <t>عبد الله صابر على صابر</t>
  </si>
  <si>
    <t>1988-09-23</t>
  </si>
  <si>
    <t>28809232501552</t>
  </si>
  <si>
    <t>A44666688</t>
  </si>
  <si>
    <t>فراج سعد ابراهيم فرج</t>
  </si>
  <si>
    <t>31006032504031</t>
  </si>
  <si>
    <t>A44631506</t>
  </si>
  <si>
    <t>احمد حماده توفيق عبد المعتمد يوسف</t>
  </si>
  <si>
    <t>2012-04-02</t>
  </si>
  <si>
    <t>31204022403233</t>
  </si>
  <si>
    <t>A44408029</t>
  </si>
  <si>
    <t>مؤمن علاء جمال سعد محمد</t>
  </si>
  <si>
    <t>1992-10-18</t>
  </si>
  <si>
    <t>29210182401131</t>
  </si>
  <si>
    <t>A34733938</t>
  </si>
  <si>
    <t>منتصر محمد محمد احمد</t>
  </si>
  <si>
    <t>1995-08-06</t>
  </si>
  <si>
    <t>29508062503192</t>
  </si>
  <si>
    <t>A44419891</t>
  </si>
  <si>
    <t>حسام سداد فاروق توفيق عبد الرحيم</t>
  </si>
  <si>
    <t>28804242501796</t>
  </si>
  <si>
    <t>A45150227</t>
  </si>
  <si>
    <t>طعيمه محمد احمد عبده منصور</t>
  </si>
  <si>
    <t>1999-10-02</t>
  </si>
  <si>
    <t>29910022301093</t>
  </si>
  <si>
    <t>A38463992</t>
  </si>
  <si>
    <t>احمد محمود محمد احمد سعيد</t>
  </si>
  <si>
    <t>1995-06-03</t>
  </si>
  <si>
    <t>29506032402879</t>
  </si>
  <si>
    <t>A44960264</t>
  </si>
  <si>
    <t>احمد عبد الرحمن صلاح عبد الرحمن</t>
  </si>
  <si>
    <t>1991-11-25</t>
  </si>
  <si>
    <t>29111252401038</t>
  </si>
  <si>
    <t>A33291472</t>
  </si>
  <si>
    <t>ممدوح ناجح محمود على</t>
  </si>
  <si>
    <t>2001-05-01</t>
  </si>
  <si>
    <t>30105012608897</t>
  </si>
  <si>
    <t>A39460462</t>
  </si>
  <si>
    <t>محمود زهران عبد الظاهر خليفه</t>
  </si>
  <si>
    <t>1977-12-03</t>
  </si>
  <si>
    <t>27712032502573</t>
  </si>
  <si>
    <t>A44959452</t>
  </si>
  <si>
    <t>كارم</t>
  </si>
  <si>
    <t>أحمد عبد الرحمن ابوزيد محمد جاد الله</t>
  </si>
  <si>
    <t>1979-12-22</t>
  </si>
  <si>
    <t>27912222504172</t>
  </si>
  <si>
    <t>A45154553</t>
  </si>
  <si>
    <t>عبد المنعم زهران احمد مسعود</t>
  </si>
  <si>
    <t>1978-04-09</t>
  </si>
  <si>
    <t>27804092200578</t>
  </si>
  <si>
    <t>A44960798</t>
  </si>
  <si>
    <t>محمد حسين عبد الحميد عبد العزيز محمد شرف</t>
  </si>
  <si>
    <t>1995-03-03</t>
  </si>
  <si>
    <t>29503030200277</t>
  </si>
  <si>
    <t>A32295549</t>
  </si>
  <si>
    <t>عماد ابو المجد حسين يسن</t>
  </si>
  <si>
    <t>1989-01-04</t>
  </si>
  <si>
    <t>28901042602391</t>
  </si>
  <si>
    <t>A33949472</t>
  </si>
  <si>
    <t>عبد السلام مهدى عبد السلام علاق</t>
  </si>
  <si>
    <t>2012-09-12</t>
  </si>
  <si>
    <t>31209121503713</t>
  </si>
  <si>
    <t>A45126863</t>
  </si>
  <si>
    <t>بهى عبد الونيس سنوسى محمد</t>
  </si>
  <si>
    <t>1967-12-24</t>
  </si>
  <si>
    <t>26712241500312</t>
  </si>
  <si>
    <t>A37578474</t>
  </si>
  <si>
    <t>طارق فضل على ابوغتمه</t>
  </si>
  <si>
    <t>29209010205617</t>
  </si>
  <si>
    <t>A40968084</t>
  </si>
  <si>
    <t>ياسر بدوي سيد محمد</t>
  </si>
  <si>
    <t>1984-07-24</t>
  </si>
  <si>
    <t>28407241805237</t>
  </si>
  <si>
    <t>A41432607</t>
  </si>
  <si>
    <t>عبد الناصر احمد محمد علي</t>
  </si>
  <si>
    <t>1964-03-01</t>
  </si>
  <si>
    <t>26403012600194</t>
  </si>
  <si>
    <t>A45009905</t>
  </si>
  <si>
    <t>علي احمد محمود عطيه</t>
  </si>
  <si>
    <t>1977-09-24</t>
  </si>
  <si>
    <t>27709242601531</t>
  </si>
  <si>
    <t>A44627688</t>
  </si>
  <si>
    <t>باسم محسوب عبد العزيز العجمى</t>
  </si>
  <si>
    <t>1981-11-11</t>
  </si>
  <si>
    <t>28111111800253</t>
  </si>
  <si>
    <t>A32500032</t>
  </si>
  <si>
    <t>بخيت علي محمد عبد اللاه</t>
  </si>
  <si>
    <t>2007-01-24</t>
  </si>
  <si>
    <t>30701242500558</t>
  </si>
  <si>
    <t>A44404701</t>
  </si>
  <si>
    <t>أحمد محمود الكاشف</t>
  </si>
  <si>
    <t>2007-02-06</t>
  </si>
  <si>
    <t>30702062500319</t>
  </si>
  <si>
    <t>A44404713</t>
  </si>
  <si>
    <t>1967-01-15</t>
  </si>
  <si>
    <t>26701150200055</t>
  </si>
  <si>
    <t>A26111008</t>
  </si>
  <si>
    <t>على السيد عبد اللطيف خلف الله</t>
  </si>
  <si>
    <t>1974-03-07</t>
  </si>
  <si>
    <t>27403071700894</t>
  </si>
  <si>
    <t>A31980309</t>
  </si>
  <si>
    <t>ابو الحسن فريد محمد ابو الحسن</t>
  </si>
  <si>
    <t>1989-05-13</t>
  </si>
  <si>
    <t>28905131800655</t>
  </si>
  <si>
    <t>A31052572</t>
  </si>
  <si>
    <t>فريد محمد ابو الحسن عثمان</t>
  </si>
  <si>
    <t>1994-02-01</t>
  </si>
  <si>
    <t>29402012614578</t>
  </si>
  <si>
    <t>A43085797</t>
  </si>
  <si>
    <t>دياب علي دياب علي</t>
  </si>
  <si>
    <t>1997-01-25</t>
  </si>
  <si>
    <t>29701251701552</t>
  </si>
  <si>
    <t>A37655017</t>
  </si>
  <si>
    <t>حمزه السيد احمد الخولى</t>
  </si>
  <si>
    <t>2008-05-23</t>
  </si>
  <si>
    <t>30805232300356</t>
  </si>
  <si>
    <t>A36872793</t>
  </si>
  <si>
    <t>وائل عبد الرحمن محمد محمود الصباغ</t>
  </si>
  <si>
    <t>2000-12-01</t>
  </si>
  <si>
    <t>30012012503892</t>
  </si>
  <si>
    <t>A33299792</t>
  </si>
  <si>
    <t>محمود على السيد عبد اللطيف خلف الله</t>
  </si>
  <si>
    <t>1981-11-09</t>
  </si>
  <si>
    <t>28111092501436</t>
  </si>
  <si>
    <t>A30704206</t>
  </si>
  <si>
    <t>28807012604595</t>
  </si>
  <si>
    <t>A44993912</t>
  </si>
  <si>
    <t>علي جاد الرب علي منصور</t>
  </si>
  <si>
    <t>1999-07-25</t>
  </si>
  <si>
    <t>29907252501376</t>
  </si>
  <si>
    <t>A44419008</t>
  </si>
  <si>
    <t>مصطفى رفعت عبد الجواد عبد العزيز</t>
  </si>
  <si>
    <t>30201011544495</t>
  </si>
  <si>
    <t>A44789101</t>
  </si>
  <si>
    <t>محمد عبد الرؤف ابراهيم ابراهيم</t>
  </si>
  <si>
    <t>29601012424739</t>
  </si>
  <si>
    <t>A32354680</t>
  </si>
  <si>
    <t>رزق عدلى عيد عبد الهادى</t>
  </si>
  <si>
    <t>1983-05-22</t>
  </si>
  <si>
    <t>28305221600313</t>
  </si>
  <si>
    <t>A42910595</t>
  </si>
  <si>
    <t>محمد حسين مهران مرسى</t>
  </si>
  <si>
    <t>1985-12-31</t>
  </si>
  <si>
    <t>28512312100211</t>
  </si>
  <si>
    <t>A37790842</t>
  </si>
  <si>
    <t>احمد محمد احمد على</t>
  </si>
  <si>
    <t>2011-04-20</t>
  </si>
  <si>
    <t>31104201500352</t>
  </si>
  <si>
    <t>A41452506</t>
  </si>
  <si>
    <t>اسليمان محمد على عبد الجواد</t>
  </si>
  <si>
    <t>2004-07-01</t>
  </si>
  <si>
    <t>30407011513279</t>
  </si>
  <si>
    <t>A44177252</t>
  </si>
  <si>
    <t>حسين أمين محمد محمد</t>
  </si>
  <si>
    <t>2010-08-27</t>
  </si>
  <si>
    <t>31008271801792</t>
  </si>
  <si>
    <t>A43047879</t>
  </si>
  <si>
    <t>مراد تمام عبد العزيز همام</t>
  </si>
  <si>
    <t>2011-02-04</t>
  </si>
  <si>
    <t>31102041801072</t>
  </si>
  <si>
    <t>A45272248</t>
  </si>
  <si>
    <t>احمد حسن فرج حسن ابو العلا</t>
  </si>
  <si>
    <t>1986-10-06</t>
  </si>
  <si>
    <t>28610062301099</t>
  </si>
  <si>
    <t>A43194023</t>
  </si>
  <si>
    <t>خالد محمود السيد المتولى</t>
  </si>
  <si>
    <t>1979-07-18</t>
  </si>
  <si>
    <t>27907181200151</t>
  </si>
  <si>
    <t>A04443258</t>
  </si>
  <si>
    <t>محمدين على صالح منيسى</t>
  </si>
  <si>
    <t>29304011500518</t>
  </si>
  <si>
    <t>A43924865</t>
  </si>
  <si>
    <t>حمدى رجب عبد الله على</t>
  </si>
  <si>
    <t>2003-03-14</t>
  </si>
  <si>
    <t>30303141600556</t>
  </si>
  <si>
    <t>A43343027</t>
  </si>
  <si>
    <t>ياسر ابراهيم منصور الجميل</t>
  </si>
  <si>
    <t>1998-02-08</t>
  </si>
  <si>
    <t>29802082604276</t>
  </si>
  <si>
    <t>A43380456</t>
  </si>
  <si>
    <t>ياسر احمد الدردير محمود</t>
  </si>
  <si>
    <t>1986-02-06</t>
  </si>
  <si>
    <t>28602062103871</t>
  </si>
  <si>
    <t>A42504931</t>
  </si>
  <si>
    <t>عمار ياسر احمد الدردير</t>
  </si>
  <si>
    <t>1985-06-18</t>
  </si>
  <si>
    <t>285061821125</t>
  </si>
  <si>
    <t>A44935849</t>
  </si>
  <si>
    <t>هشام سعد عبد الرحمن علي</t>
  </si>
  <si>
    <t>محمد عطيه محمد عبدالعزيز</t>
  </si>
  <si>
    <t>عبد الهادي حامد عبد الحليم مختار</t>
  </si>
  <si>
    <t>1985-05-11</t>
  </si>
  <si>
    <t>28505111702799</t>
  </si>
  <si>
    <t>A30813357</t>
  </si>
  <si>
    <t>كريم بهى عبد الونيس سنوسى محمد</t>
  </si>
  <si>
    <t>1984-06-23</t>
  </si>
  <si>
    <t>28406231201434</t>
  </si>
  <si>
    <t>A33523156</t>
  </si>
  <si>
    <t>عرفه السيد عبد اللطيف خلف الله</t>
  </si>
  <si>
    <t>1979-11-21</t>
  </si>
  <si>
    <t>27911212601858</t>
  </si>
  <si>
    <t>A44617723</t>
  </si>
  <si>
    <t>1959-03-21</t>
  </si>
  <si>
    <t>25903211200051</t>
  </si>
  <si>
    <t>A44546144</t>
  </si>
  <si>
    <t>محمد خالد ابوزيد عبد المنعم محمد</t>
  </si>
  <si>
    <t>1980-06-27</t>
  </si>
  <si>
    <t>28006272600639</t>
  </si>
  <si>
    <t>A44607336</t>
  </si>
  <si>
    <t>خالد ابوزيد عبد المنعم محمد</t>
  </si>
  <si>
    <t>1984-04-07</t>
  </si>
  <si>
    <t>28404071201251</t>
  </si>
  <si>
    <t>A33521164</t>
  </si>
  <si>
    <t>محمد ابراهيم سعودى محمد</t>
  </si>
  <si>
    <t>1985-01-02</t>
  </si>
  <si>
    <t>28501021206291</t>
  </si>
  <si>
    <t>A35268003</t>
  </si>
  <si>
    <t>فتحى نصر محمد الضحوى</t>
  </si>
  <si>
    <t>1981-01-15</t>
  </si>
  <si>
    <t>28101152301754</t>
  </si>
  <si>
    <t>A04558475</t>
  </si>
  <si>
    <t>محمد خالد عبد العظيم عبدربه</t>
  </si>
  <si>
    <t>1996-02-18</t>
  </si>
  <si>
    <t>29602182300453</t>
  </si>
  <si>
    <t>A44647142</t>
  </si>
  <si>
    <t>أحمد نبيل عماره مرسى</t>
  </si>
  <si>
    <t>1980-04-02</t>
  </si>
  <si>
    <t>28004022102177</t>
  </si>
  <si>
    <t>A44811363</t>
  </si>
  <si>
    <t>ابراهيم محمد عبدالفتاح ابراهيم على</t>
  </si>
  <si>
    <t>1977-02-15</t>
  </si>
  <si>
    <t>27702152602711</t>
  </si>
  <si>
    <t>A45002014</t>
  </si>
  <si>
    <t>بدوى ادريس حميده ابو العلا</t>
  </si>
  <si>
    <t>2009-04-18</t>
  </si>
  <si>
    <t>30904182600858</t>
  </si>
  <si>
    <t>A43384202</t>
  </si>
  <si>
    <t>احمد جاد السيد محمود</t>
  </si>
  <si>
    <t>2011-07-07</t>
  </si>
  <si>
    <t>31107072603599</t>
  </si>
  <si>
    <t>A44607885</t>
  </si>
  <si>
    <t>ابو العزم سعد ابو العزم فرحات حجاج</t>
  </si>
  <si>
    <t>1979-12-17</t>
  </si>
  <si>
    <t>27912172602071</t>
  </si>
  <si>
    <t>A44607882</t>
  </si>
  <si>
    <t>محمود محمد احمد  شحاته ابو الهوى</t>
  </si>
  <si>
    <t>29303282300518</t>
  </si>
  <si>
    <t>A35632441</t>
  </si>
  <si>
    <t>علاء احمد محمد محمد</t>
  </si>
  <si>
    <t>28810012417818</t>
  </si>
  <si>
    <t>A32997250</t>
  </si>
  <si>
    <t>عمر فتحى عبد الرازق ابراهيم</t>
  </si>
  <si>
    <t>2011-01-20</t>
  </si>
  <si>
    <t>31101202400875</t>
  </si>
  <si>
    <t>A42473202</t>
  </si>
  <si>
    <t>نادى محمد على محمد</t>
  </si>
  <si>
    <t>2009-07-04</t>
  </si>
  <si>
    <t>30907042401811</t>
  </si>
  <si>
    <t>A42927066</t>
  </si>
  <si>
    <t>بلال احمد محمد كامل احمد</t>
  </si>
  <si>
    <t>1986-02-07</t>
  </si>
  <si>
    <t>28602072401871</t>
  </si>
  <si>
    <t>A32998231</t>
  </si>
  <si>
    <t>جمال يحيى محمد اسماعيل</t>
  </si>
  <si>
    <t>2008-11-12</t>
  </si>
  <si>
    <t>30811122400398</t>
  </si>
  <si>
    <t>A44422142</t>
  </si>
  <si>
    <t>توفيق ممدوح توفيق ابو عطيه</t>
  </si>
  <si>
    <t>1988-01-01</t>
  </si>
  <si>
    <t>28801011250937</t>
  </si>
  <si>
    <t>A35076134</t>
  </si>
  <si>
    <t>كمال على ابراهيم وهبه غالى</t>
  </si>
  <si>
    <t>28701011254199</t>
  </si>
  <si>
    <t>A41084563</t>
  </si>
  <si>
    <t>محمود محمد حسين احمد كحله</t>
  </si>
  <si>
    <t>2001-07-10</t>
  </si>
  <si>
    <t>30107102406277</t>
  </si>
  <si>
    <t>A34852646</t>
  </si>
  <si>
    <t>محمود جهاد عبد المعطى محمد مصطفى</t>
  </si>
  <si>
    <t>1982-01-11</t>
  </si>
  <si>
    <t>28201112701959</t>
  </si>
  <si>
    <t>A44589944</t>
  </si>
  <si>
    <t>محمد احمد فؤاد تاج الدين عقبه</t>
  </si>
  <si>
    <t>1987-02-24</t>
  </si>
  <si>
    <t>28702241500659</t>
  </si>
  <si>
    <t>A33875750</t>
  </si>
  <si>
    <t>مروان جميل السيد عبدالعزيز</t>
  </si>
  <si>
    <t>1994-09-29</t>
  </si>
  <si>
    <t>29409291501898</t>
  </si>
  <si>
    <t>A44792738</t>
  </si>
  <si>
    <t>احمد ابراهيم فرحات ابراهيم</t>
  </si>
  <si>
    <t>1984-12-01</t>
  </si>
  <si>
    <t>28412011502816</t>
  </si>
  <si>
    <t>A28660591</t>
  </si>
  <si>
    <t>احمد تحيف ربيع احمد</t>
  </si>
  <si>
    <t>2004-04-03</t>
  </si>
  <si>
    <t>30404030103716</t>
  </si>
  <si>
    <t>A45391593</t>
  </si>
  <si>
    <t>الحسين شعبان انور اسماعيل</t>
  </si>
  <si>
    <t>1994-03-03</t>
  </si>
  <si>
    <t>29403031500291</t>
  </si>
  <si>
    <t>A31470723</t>
  </si>
  <si>
    <t>سلامه محمد السيد فتوح شريف</t>
  </si>
  <si>
    <t>2003-10-23</t>
  </si>
  <si>
    <t>30310231604257</t>
  </si>
  <si>
    <t>A45341525</t>
  </si>
  <si>
    <t>محمد عبدالتواب عبد الصادق احمد</t>
  </si>
  <si>
    <t>1990-10-01</t>
  </si>
  <si>
    <t>29010011240237</t>
  </si>
  <si>
    <t>A44802442</t>
  </si>
  <si>
    <t>خالد عبده عبد الامام عبد المولى</t>
  </si>
  <si>
    <t>2008-01-24</t>
  </si>
  <si>
    <t>30801242301495</t>
  </si>
  <si>
    <t>A31874191</t>
  </si>
  <si>
    <t>باسم اشرف عبد الملاك خليل رزق الله</t>
  </si>
  <si>
    <t>1995-06-22</t>
  </si>
  <si>
    <t>29506222300673</t>
  </si>
  <si>
    <t>A40284397</t>
  </si>
  <si>
    <t>صلاح خيري خلف مستجاب</t>
  </si>
  <si>
    <t>28609301607733</t>
  </si>
  <si>
    <t>A38719809</t>
  </si>
  <si>
    <t>أحمد ربيع أحمد على يعقوب</t>
  </si>
  <si>
    <t>1990-09-06</t>
  </si>
  <si>
    <t>29009062300635</t>
  </si>
  <si>
    <t>A31726667</t>
  </si>
  <si>
    <t>وليد ابراهيم السعيد محمد عرفان</t>
  </si>
  <si>
    <t>1981-12-05</t>
  </si>
  <si>
    <t>28112059301135</t>
  </si>
  <si>
    <t>A35762597</t>
  </si>
  <si>
    <t>2012-05-26</t>
  </si>
  <si>
    <t>31205262403695</t>
  </si>
  <si>
    <t>A44947774</t>
  </si>
  <si>
    <t>صموئيل كرم سامى جيد مبارك</t>
  </si>
  <si>
    <t>1978-05-06</t>
  </si>
  <si>
    <t>27805062402234</t>
  </si>
  <si>
    <t>A34283749</t>
  </si>
  <si>
    <t>عبد العظيم احمد عبد العظيم حافظ شعيب</t>
  </si>
  <si>
    <t>2008-04-25</t>
  </si>
  <si>
    <t>30804252402015</t>
  </si>
  <si>
    <t>A37918269</t>
  </si>
  <si>
    <t>محمد عبد الحليم غزال محمود</t>
  </si>
  <si>
    <t>1990-05-03</t>
  </si>
  <si>
    <t>29005031601615</t>
  </si>
  <si>
    <t>A28038539</t>
  </si>
  <si>
    <t>معوض شعبان معوض عبد القادر</t>
  </si>
  <si>
    <t>محمد صلاح صبح العشماوى</t>
  </si>
  <si>
    <t>2011-01-13</t>
  </si>
  <si>
    <t>31101132402654</t>
  </si>
  <si>
    <t>A41518535</t>
  </si>
  <si>
    <t>تامر شعبان السيد حسن</t>
  </si>
  <si>
    <t>2002-02-22</t>
  </si>
  <si>
    <t>30202221202798</t>
  </si>
  <si>
    <t>A41088992</t>
  </si>
  <si>
    <t>محمد عبد العال محمد بخيت</t>
  </si>
  <si>
    <t>1978-03-22</t>
  </si>
  <si>
    <t>27803222300573</t>
  </si>
  <si>
    <t>A44422754</t>
  </si>
  <si>
    <t>رمضان توفيق عبد العال عبد الله</t>
  </si>
  <si>
    <t>2000-09-04</t>
  </si>
  <si>
    <t>30009042201717</t>
  </si>
  <si>
    <t>A44967345</t>
  </si>
  <si>
    <t>شعلان السيد الحسيني السيد شتات</t>
  </si>
  <si>
    <t>1984-02-18</t>
  </si>
  <si>
    <t>28402181201131</t>
  </si>
  <si>
    <t>A45212200</t>
  </si>
  <si>
    <t>محمد جمعه احمد عبد السلام</t>
  </si>
  <si>
    <t>1984-09-14</t>
  </si>
  <si>
    <t>28409141500539</t>
  </si>
  <si>
    <t>A34337369</t>
  </si>
  <si>
    <t>عبد الهادى سلامه على محمد</t>
  </si>
  <si>
    <t>1983-02-03</t>
  </si>
  <si>
    <t>28302032600494</t>
  </si>
  <si>
    <t>A40954657</t>
  </si>
  <si>
    <t>سامى سعد عبد الشافى يوسف</t>
  </si>
  <si>
    <t>1990-04-04</t>
  </si>
  <si>
    <t>29004042301072</t>
  </si>
  <si>
    <t>A30934516</t>
  </si>
  <si>
    <t>احمد عبد الفتاح صالح عبد الفتاح</t>
  </si>
  <si>
    <t>1983-01-05</t>
  </si>
  <si>
    <t>28301051203378</t>
  </si>
  <si>
    <t>A30022261</t>
  </si>
  <si>
    <t>السيد محمود عبد الخالق حسن مصطفى</t>
  </si>
  <si>
    <t>1988-12-08</t>
  </si>
  <si>
    <t>28812082301593</t>
  </si>
  <si>
    <t>A04322402</t>
  </si>
  <si>
    <t>أحمد اسامه عزت فرج زايده</t>
  </si>
  <si>
    <t>1993-01-03</t>
  </si>
  <si>
    <t>29301031203379</t>
  </si>
  <si>
    <t>A44987879</t>
  </si>
  <si>
    <t>احمد صبحى عواد عبد الرحيم</t>
  </si>
  <si>
    <t>1983-09-15</t>
  </si>
  <si>
    <t>28309151501555</t>
  </si>
  <si>
    <t>A40050718</t>
  </si>
  <si>
    <t>عبدالرحمن ابراهيم احمد محمد خضر</t>
  </si>
  <si>
    <t>1984-04-25</t>
  </si>
  <si>
    <t>28404252300634</t>
  </si>
  <si>
    <t>A31178205</t>
  </si>
  <si>
    <t>أحمد محمد محمود حسن</t>
  </si>
  <si>
    <t>1983-05-01</t>
  </si>
  <si>
    <t>28305010201374</t>
  </si>
  <si>
    <t>A40980537</t>
  </si>
  <si>
    <t>باسم صبحى سامح اندراوس</t>
  </si>
  <si>
    <t>2007-08-25</t>
  </si>
  <si>
    <t>30708251702214</t>
  </si>
  <si>
    <t>A42940854</t>
  </si>
  <si>
    <t>استيفن فوزى مكرم عزيز مرزوق</t>
  </si>
  <si>
    <t>29506011202219</t>
  </si>
  <si>
    <t>A44822572</t>
  </si>
  <si>
    <t>ابانوب سلامه عبد الملاك خليل</t>
  </si>
  <si>
    <t>2010-04-08</t>
  </si>
  <si>
    <t>31004082302615</t>
  </si>
  <si>
    <t>A44124018</t>
  </si>
  <si>
    <t>صموئيل ايهاب نجاح موسملى</t>
  </si>
  <si>
    <t>2005-10-20</t>
  </si>
  <si>
    <t>30510202301218</t>
  </si>
  <si>
    <t>A36366341</t>
  </si>
  <si>
    <t>علي عمر ماهر محمود</t>
  </si>
  <si>
    <t>2007-12-05</t>
  </si>
  <si>
    <t>30712052403019</t>
  </si>
  <si>
    <t>A44125255</t>
  </si>
  <si>
    <t>محمود محمد خميس منصور عبد اللطيف</t>
  </si>
  <si>
    <t>2009-10-03</t>
  </si>
  <si>
    <t>30910032400737</t>
  </si>
  <si>
    <t>A39798017</t>
  </si>
  <si>
    <t>محمد على ريان امبابى</t>
  </si>
  <si>
    <t>30311082404872</t>
  </si>
  <si>
    <t>A45139415</t>
  </si>
  <si>
    <t>على ممدوح على ريان امبابى</t>
  </si>
  <si>
    <t>2011-09-20</t>
  </si>
  <si>
    <t>31109202408338</t>
  </si>
  <si>
    <t>A44944972</t>
  </si>
  <si>
    <t>حربى مهيدى عبد البارى محمد</t>
  </si>
  <si>
    <t>30305012306075</t>
  </si>
  <si>
    <t>A45306565</t>
  </si>
  <si>
    <t>محمود جمال محمد عثمان</t>
  </si>
  <si>
    <t>2008-11-15</t>
  </si>
  <si>
    <t>30811152301718</t>
  </si>
  <si>
    <t>A40104677</t>
  </si>
  <si>
    <t>اسلام عبيد عبده عبد الامام</t>
  </si>
  <si>
    <t>1993-06-23</t>
  </si>
  <si>
    <t>29306232401011</t>
  </si>
  <si>
    <t>A43186746</t>
  </si>
  <si>
    <t>علي سيد رياض عبد الله</t>
  </si>
  <si>
    <t>2009-08-10</t>
  </si>
  <si>
    <t>20908102402533</t>
  </si>
  <si>
    <t>A44645544</t>
  </si>
  <si>
    <t>هيثم محمد يوسف الطويل</t>
  </si>
  <si>
    <t>27610102401934</t>
  </si>
  <si>
    <t>A44878813</t>
  </si>
  <si>
    <t>علاء جمال عبد الله عطا الله</t>
  </si>
  <si>
    <t>1993-08-13</t>
  </si>
  <si>
    <t>29308131500931</t>
  </si>
  <si>
    <t>A45373008</t>
  </si>
  <si>
    <t>طه ابراهيم عبد التواب بكرى محمد</t>
  </si>
  <si>
    <t>30805238805238</t>
  </si>
  <si>
    <t>A45154660</t>
  </si>
  <si>
    <t>هانى سلامه سلامه عبد اللطيف نوفل</t>
  </si>
  <si>
    <t>28812272400512</t>
  </si>
  <si>
    <t>A44954408</t>
  </si>
  <si>
    <t>محمد عبد اللاه راشد عبد اللاه</t>
  </si>
  <si>
    <t>1982-01-28</t>
  </si>
  <si>
    <t>28201281100395</t>
  </si>
  <si>
    <t>A29984430</t>
  </si>
  <si>
    <t>وليد محمد ابراهيم محمد عبد العال</t>
  </si>
  <si>
    <t>1987-06-05</t>
  </si>
  <si>
    <t>28706052401335</t>
  </si>
  <si>
    <t>A34363888</t>
  </si>
  <si>
    <t>محمد ايمن عبد المنصف عبد العزيز ابورميله</t>
  </si>
  <si>
    <t>2011-11-11</t>
  </si>
  <si>
    <t>31111112405415</t>
  </si>
  <si>
    <t>A44960267</t>
  </si>
  <si>
    <t>عبد اللطيف رمزي عبد اللطيف الحوشي</t>
  </si>
  <si>
    <t>1989-05-12</t>
  </si>
  <si>
    <t>28905121100094</t>
  </si>
  <si>
    <t>A44813758</t>
  </si>
  <si>
    <t>ملازم خلف السيد سلطان محمد</t>
  </si>
  <si>
    <t>2000-09-02</t>
  </si>
  <si>
    <t>30009021100651</t>
  </si>
  <si>
    <t>A04291187</t>
  </si>
  <si>
    <t>احمد سعد سيد عبد اللاه</t>
  </si>
  <si>
    <t>1978-08-17</t>
  </si>
  <si>
    <t>27808172300757</t>
  </si>
  <si>
    <t>A38180874</t>
  </si>
  <si>
    <t>محمد نادي رشدي حسن</t>
  </si>
  <si>
    <t>1979-11-16</t>
  </si>
  <si>
    <t>27911161600258</t>
  </si>
  <si>
    <t>A34790010</t>
  </si>
  <si>
    <t>مصطفى محمد صبرى محمد عبد الله</t>
  </si>
  <si>
    <t>1976-11-08</t>
  </si>
  <si>
    <t>27611082402153</t>
  </si>
  <si>
    <t>A44943872</t>
  </si>
  <si>
    <t>1981-01-05</t>
  </si>
  <si>
    <t>28101051302792</t>
  </si>
  <si>
    <t>A40407545</t>
  </si>
  <si>
    <t>قناوى علي محمد جوده</t>
  </si>
  <si>
    <t>1994-02-10</t>
  </si>
  <si>
    <t>29402101801896</t>
  </si>
  <si>
    <t>A40791868</t>
  </si>
  <si>
    <t>نادى عبد الحميد عبد المجيد شعبان</t>
  </si>
  <si>
    <t>30607011509033</t>
  </si>
  <si>
    <t>A44809682</t>
  </si>
  <si>
    <t>منصور علي احمد ابراهيم الدموهي</t>
  </si>
  <si>
    <t>1994-09-20</t>
  </si>
  <si>
    <t>29409202504871</t>
  </si>
  <si>
    <t>A40819259</t>
  </si>
  <si>
    <t>مرفت السعيد السعيد خليل</t>
  </si>
  <si>
    <t>1993-03-20</t>
  </si>
  <si>
    <t>29303201801097</t>
  </si>
  <si>
    <t>A44780279</t>
  </si>
  <si>
    <t>على صالح شحاته قناوى</t>
  </si>
  <si>
    <t>2007-06-12</t>
  </si>
  <si>
    <t>30706121802516</t>
  </si>
  <si>
    <t>A45275012</t>
  </si>
  <si>
    <t>عبد الرحمن كامل احمد اسماعيل</t>
  </si>
  <si>
    <t>1999-01-20</t>
  </si>
  <si>
    <t>29901201804511</t>
  </si>
  <si>
    <t>A38959172</t>
  </si>
  <si>
    <t>ابراهيم محمد احمد قنديل</t>
  </si>
  <si>
    <t>2009-12-11</t>
  </si>
  <si>
    <t>30912112401451</t>
  </si>
  <si>
    <t>A42915865</t>
  </si>
  <si>
    <t>مصطفى محمد قطب احمد</t>
  </si>
  <si>
    <t>29111252401615</t>
  </si>
  <si>
    <t>A44400427</t>
  </si>
  <si>
    <t>ثروت على على مصطفى</t>
  </si>
  <si>
    <t>1991-10-26</t>
  </si>
  <si>
    <t>29110262401773</t>
  </si>
  <si>
    <t>A35483423</t>
  </si>
  <si>
    <t>وجيه شفيق ناشد جيد</t>
  </si>
  <si>
    <t>2008-01-06</t>
  </si>
  <si>
    <t>30801061801992</t>
  </si>
  <si>
    <t>A45285902</t>
  </si>
  <si>
    <t>نصر حمدى عبدالباسط خواص</t>
  </si>
  <si>
    <t>1980-09-17</t>
  </si>
  <si>
    <t>28009173403472</t>
  </si>
  <si>
    <t>A45143988</t>
  </si>
  <si>
    <t>محمد ابو الفتوح كمال ابو الفتوح</t>
  </si>
  <si>
    <t>1980-02-14</t>
  </si>
  <si>
    <t>28002142100736</t>
  </si>
  <si>
    <t>A42749268</t>
  </si>
  <si>
    <t>ايهاب حلمي محمد عبده الصاوى</t>
  </si>
  <si>
    <t>1969-05-29</t>
  </si>
  <si>
    <t>26905291302476</t>
  </si>
  <si>
    <t>A38159069</t>
  </si>
  <si>
    <t>خالد صديق حسين احمد حسن</t>
  </si>
  <si>
    <t>1977-06-25</t>
  </si>
  <si>
    <t>27706252402596</t>
  </si>
  <si>
    <t>A45137578</t>
  </si>
  <si>
    <t>عزيزه عبد السميع على سليم</t>
  </si>
  <si>
    <t>28101272201214</t>
  </si>
  <si>
    <t>A42737363</t>
  </si>
  <si>
    <t>1980-08-15</t>
  </si>
  <si>
    <t>28008151201691</t>
  </si>
  <si>
    <t>A45217551</t>
  </si>
  <si>
    <t>مرسى احمد مسعد منصور</t>
  </si>
  <si>
    <t>1975-01-16</t>
  </si>
  <si>
    <t>27501161100979</t>
  </si>
  <si>
    <t>A38065205</t>
  </si>
  <si>
    <t>هانى احمد عبد السلام السيد عبد الكريم</t>
  </si>
  <si>
    <t>1967-07-25</t>
  </si>
  <si>
    <t>26707251100335</t>
  </si>
  <si>
    <t>A44552426</t>
  </si>
  <si>
    <t>اسماعيل محمد فتحي محمد اسماعيل</t>
  </si>
  <si>
    <t>2000-02-13</t>
  </si>
  <si>
    <t>30002131800213</t>
  </si>
  <si>
    <t>A45285809</t>
  </si>
  <si>
    <t>رضا عبد السلام على الحوشي</t>
  </si>
  <si>
    <t>2000-12-17</t>
  </si>
  <si>
    <t>30012171802159</t>
  </si>
  <si>
    <t>A44787290</t>
  </si>
  <si>
    <t>محمد ابراهيم محمود السيد الصفطي</t>
  </si>
  <si>
    <t>1999-12-18</t>
  </si>
  <si>
    <t>29912181801512</t>
  </si>
  <si>
    <t>A44168595</t>
  </si>
  <si>
    <t>سليمان بلال محمد سليمان عباده</t>
  </si>
  <si>
    <t>2005-09-12</t>
  </si>
  <si>
    <t>30509121601898</t>
  </si>
  <si>
    <t>A44546707</t>
  </si>
  <si>
    <t>احمد الشاذلي عبد الفتاح على الشاذلي</t>
  </si>
  <si>
    <t>2006-04-22</t>
  </si>
  <si>
    <t>30604221600735</t>
  </si>
  <si>
    <t>A44744840</t>
  </si>
  <si>
    <t>دياب كمال دردير مناع</t>
  </si>
  <si>
    <t>1980-10-19</t>
  </si>
  <si>
    <t>28010192401659</t>
  </si>
  <si>
    <t>A31548055</t>
  </si>
  <si>
    <t>ابراهيم ربيع الشربيني محمد</t>
  </si>
  <si>
    <t>1988-02-15</t>
  </si>
  <si>
    <t>28802151100079</t>
  </si>
  <si>
    <t>A40796612</t>
  </si>
  <si>
    <t>عباده فنجرى رفاعى حسن احمد</t>
  </si>
  <si>
    <t>2010-10-16</t>
  </si>
  <si>
    <t>31010162401037</t>
  </si>
  <si>
    <t>A45151779</t>
  </si>
  <si>
    <t>ياسر صبحي محمود محمد</t>
  </si>
  <si>
    <t>2004-04-04</t>
  </si>
  <si>
    <t>20404041811236</t>
  </si>
  <si>
    <t>A33195726</t>
  </si>
  <si>
    <t>على سعيد على عبد العال</t>
  </si>
  <si>
    <t>28804120200698</t>
  </si>
  <si>
    <t>A30634886</t>
  </si>
  <si>
    <t>يسرى عبد النبى فتح الباب محمد</t>
  </si>
  <si>
    <t>1988-02-14</t>
  </si>
  <si>
    <t>28802142402038</t>
  </si>
  <si>
    <t>A44410819</t>
  </si>
  <si>
    <t>مينا خلف فوزي عياد</t>
  </si>
  <si>
    <t>2000-09-12</t>
  </si>
  <si>
    <t>20009122402217</t>
  </si>
  <si>
    <t>A33677983</t>
  </si>
  <si>
    <t>عبد الحميد محمد فرج شعيب مفتاح</t>
  </si>
  <si>
    <t>2006-02-14</t>
  </si>
  <si>
    <t>30602141802318</t>
  </si>
  <si>
    <t>A45285843</t>
  </si>
  <si>
    <t>محمد ربيع محمود عبد الباقي</t>
  </si>
  <si>
    <t>30308032401731</t>
  </si>
  <si>
    <t>A33540081</t>
  </si>
  <si>
    <t>عبد الفتاح نجاح على الشاذلي</t>
  </si>
  <si>
    <t>1990-08-07</t>
  </si>
  <si>
    <t>29008071901099</t>
  </si>
  <si>
    <t>A29264261</t>
  </si>
  <si>
    <t>عمر محمد على الشاذلي</t>
  </si>
  <si>
    <t>1988-12-03</t>
  </si>
  <si>
    <t>28812031601673</t>
  </si>
  <si>
    <t>A29264741</t>
  </si>
  <si>
    <t>سمير سمير طلبه ابو شمعه</t>
  </si>
  <si>
    <t>1989-01-14</t>
  </si>
  <si>
    <t>28901141602112</t>
  </si>
  <si>
    <t>A39559383</t>
  </si>
  <si>
    <t>احمد محمد عبد الحميد اللبان</t>
  </si>
  <si>
    <t>1959-10-18</t>
  </si>
  <si>
    <t>25910181800977</t>
  </si>
  <si>
    <t>A37483648</t>
  </si>
  <si>
    <t>احمد مصطفى يونس عبد الحميد صالح</t>
  </si>
  <si>
    <t>2011-12-07</t>
  </si>
  <si>
    <t>2111275846941514</t>
  </si>
  <si>
    <t>A44411568</t>
  </si>
  <si>
    <t>عبد الله سيد رفاعي حسن</t>
  </si>
  <si>
    <t>1995-12-07</t>
  </si>
  <si>
    <t>29512072401638</t>
  </si>
  <si>
    <t>A45144307</t>
  </si>
  <si>
    <t>احمد توكل على ابو العطا</t>
  </si>
  <si>
    <t>28711011501175</t>
  </si>
  <si>
    <t>A44512960</t>
  </si>
  <si>
    <t>ماهر قياتي معتمد محمد</t>
  </si>
  <si>
    <t>2007-09-12</t>
  </si>
  <si>
    <t>30709122402677</t>
  </si>
  <si>
    <t>A44964253</t>
  </si>
  <si>
    <t>طارق احمد محمد احمد</t>
  </si>
  <si>
    <t>2000-08-10</t>
  </si>
  <si>
    <t>30008102400912</t>
  </si>
  <si>
    <t>A44631849</t>
  </si>
  <si>
    <t>يوسف محمد احمد البائع الجارحى</t>
  </si>
  <si>
    <t>2010-02-16</t>
  </si>
  <si>
    <t>31002161802353</t>
  </si>
  <si>
    <t>A45277301</t>
  </si>
  <si>
    <t>رامى مسعد محمد كمال العبد</t>
  </si>
  <si>
    <t>2000-07-01</t>
  </si>
  <si>
    <t>30007011813819</t>
  </si>
  <si>
    <t>A33751477</t>
  </si>
  <si>
    <t>محمد عبد المحسن غازى عبد الرازق</t>
  </si>
  <si>
    <t>1987-04-09</t>
  </si>
  <si>
    <t>28704091600997</t>
  </si>
  <si>
    <t>A29475394</t>
  </si>
  <si>
    <t>محمد نعيم عبد المنعم منشاوى حسن</t>
  </si>
  <si>
    <t>2008-10-26</t>
  </si>
  <si>
    <t>30810261802178</t>
  </si>
  <si>
    <t>A45269275</t>
  </si>
  <si>
    <t>طه حسين عبد المقصود على</t>
  </si>
  <si>
    <t>1987-10-29</t>
  </si>
  <si>
    <t>28710291202511</t>
  </si>
  <si>
    <t>A44523410</t>
  </si>
  <si>
    <t>محمد رجب بدران السيد على الباز</t>
  </si>
  <si>
    <t>2010-07-15</t>
  </si>
  <si>
    <t>31007151204557</t>
  </si>
  <si>
    <t>A45209963</t>
  </si>
  <si>
    <t>محمد خميس سعيد سرحان</t>
  </si>
  <si>
    <t>1987-03-24</t>
  </si>
  <si>
    <t>28703242402134</t>
  </si>
  <si>
    <t>A45300611</t>
  </si>
  <si>
    <t>محمد على ابراهيم احمد</t>
  </si>
  <si>
    <t>2003-11-20</t>
  </si>
  <si>
    <t>30311201203554</t>
  </si>
  <si>
    <t>A44794427</t>
  </si>
  <si>
    <t>محمود محمد عبد الحميد زغلول</t>
  </si>
  <si>
    <t>1983-08-31</t>
  </si>
  <si>
    <t>28308310200093</t>
  </si>
  <si>
    <t>A39144022</t>
  </si>
  <si>
    <t>مؤمن مصطفى موسى محمد</t>
  </si>
  <si>
    <t>1998-06-15</t>
  </si>
  <si>
    <t>29806152404038</t>
  </si>
  <si>
    <t>A28085429</t>
  </si>
  <si>
    <t>كمال عبد القوى محمد عبد القوى</t>
  </si>
  <si>
    <t>2004-12-16</t>
  </si>
  <si>
    <t>30412161302156</t>
  </si>
  <si>
    <t>A42332599</t>
  </si>
  <si>
    <t>ابراهيم محمد ابراهيم منصور</t>
  </si>
  <si>
    <t>2001-10-15</t>
  </si>
  <si>
    <t>30110151800615</t>
  </si>
  <si>
    <t>A31915338</t>
  </si>
  <si>
    <t>عزمى عبد المجيد احمد عبد الجيد</t>
  </si>
  <si>
    <t>1985-12-21</t>
  </si>
  <si>
    <t>28512211801332</t>
  </si>
  <si>
    <t>A31589930</t>
  </si>
  <si>
    <t>2026-06-27</t>
  </si>
  <si>
    <t>احمد عبد الرحمن خلف الله محمد</t>
  </si>
  <si>
    <t>1980-02-17</t>
  </si>
  <si>
    <t>28002170200177</t>
  </si>
  <si>
    <t>A38620257</t>
  </si>
  <si>
    <t>1993-12-01</t>
  </si>
  <si>
    <t>محمد محسن احمد درويش</t>
  </si>
  <si>
    <t>1984-06-08</t>
  </si>
  <si>
    <t>28406082100212</t>
  </si>
  <si>
    <t>A45299435</t>
  </si>
  <si>
    <t>رضا احمد سيد احمد ابوزناد</t>
  </si>
  <si>
    <t>1985-04-07</t>
  </si>
  <si>
    <t>28504071702174</t>
  </si>
  <si>
    <t>A44315494</t>
  </si>
  <si>
    <t>احمد مصطفی محمود ابراهيم القصاص</t>
  </si>
  <si>
    <t>1966-09-29</t>
  </si>
  <si>
    <t>26609291400534</t>
  </si>
  <si>
    <t>A41139647</t>
  </si>
  <si>
    <t>اسامه عبد الجواد محمد عبد الجواد</t>
  </si>
  <si>
    <t>1994-05-01</t>
  </si>
  <si>
    <t>29405012506219</t>
  </si>
  <si>
    <t>A41698292</t>
  </si>
  <si>
    <t>احمد محمود لبيب محمود الجدع</t>
  </si>
  <si>
    <t>29406151803097</t>
  </si>
  <si>
    <t>A36433238</t>
  </si>
  <si>
    <t>احمد عمرو محمد عبد العاطي</t>
  </si>
  <si>
    <t>1994-04-08</t>
  </si>
  <si>
    <t>29404080300053</t>
  </si>
  <si>
    <t>A37186404</t>
  </si>
  <si>
    <t>هدير اشرف حسيني خليل</t>
  </si>
  <si>
    <t>1996-09-14</t>
  </si>
  <si>
    <t>29609141401061</t>
  </si>
  <si>
    <t>A41303559</t>
  </si>
  <si>
    <t>مرام ذكى احمد ذكى فتوح</t>
  </si>
  <si>
    <t>2025-09-30</t>
  </si>
  <si>
    <t>32509301401266</t>
  </si>
  <si>
    <t>A44896536</t>
  </si>
  <si>
    <t>احمد اسماعيل عبدالله على حماد</t>
  </si>
  <si>
    <t>29312011509372</t>
  </si>
  <si>
    <t>A36192666</t>
  </si>
  <si>
    <t>نيو ادج</t>
  </si>
  <si>
    <t>احمد محمد احمد عبد المجيد سند</t>
  </si>
  <si>
    <t>1983-02-13</t>
  </si>
  <si>
    <t>28302138800239</t>
  </si>
  <si>
    <t>A27762962</t>
  </si>
  <si>
    <t>هالبيرتون</t>
  </si>
  <si>
    <t>سفر 26&amp;27 يونيو</t>
  </si>
  <si>
    <t>A40032341</t>
  </si>
  <si>
    <t>تذاكر مصر للطيران 5*10200</t>
  </si>
  <si>
    <t>مدفوعه لدروب</t>
  </si>
  <si>
    <t>دروب حساب احمد غزي</t>
  </si>
  <si>
    <t>دفعه من دروب بتاريخ 1 يوليو</t>
  </si>
  <si>
    <t>دروب من حساب خالد نجيب</t>
  </si>
  <si>
    <t>توريد لدروب</t>
  </si>
  <si>
    <t>تسليم ليد احمد بتاريخ 1 يوليو</t>
  </si>
  <si>
    <t>اسامه عادل حسن الزاهد</t>
  </si>
  <si>
    <t>محمد حميده فرج حميده جوده</t>
  </si>
  <si>
    <t>محمد ناصر عكاشه اسكندر</t>
  </si>
  <si>
    <t>كريم محمد جمال محمد سليم</t>
  </si>
  <si>
    <t>سفر يوم 26 يونيو</t>
  </si>
  <si>
    <t>بدر عبد الموجود محمد احمد</t>
  </si>
  <si>
    <t>1979-09-18</t>
  </si>
  <si>
    <t>27909182500372</t>
  </si>
  <si>
    <t>A41258535</t>
  </si>
  <si>
    <t>ابراهيم كارم عبد القادر رمضان</t>
  </si>
  <si>
    <t>1987-02-27</t>
  </si>
  <si>
    <t>28702271401272</t>
  </si>
  <si>
    <t>A39688232</t>
  </si>
  <si>
    <t>خلف مخيمر فضل الله مرسال</t>
  </si>
  <si>
    <t>29101012425511</t>
  </si>
  <si>
    <t>A45140182</t>
  </si>
  <si>
    <t>محمد حسن محمود وافي</t>
  </si>
  <si>
    <t>1991-07-01</t>
  </si>
  <si>
    <t>29107012408771</t>
  </si>
  <si>
    <t>A43211097</t>
  </si>
  <si>
    <t>محمود السعيد السعيد شحاته</t>
  </si>
  <si>
    <t>1982-03-06</t>
  </si>
  <si>
    <t>28203061204273</t>
  </si>
  <si>
    <t>A35694627</t>
  </si>
  <si>
    <t>مصطفى نور الدين محمود محمد غريب</t>
  </si>
  <si>
    <t>1988-07-22</t>
  </si>
  <si>
    <t>28807220200597</t>
  </si>
  <si>
    <t>A29060810</t>
  </si>
  <si>
    <t>على رجب ابو غنيمه ابراهيم</t>
  </si>
  <si>
    <t>2000-08-13</t>
  </si>
  <si>
    <t>30008132400054</t>
  </si>
  <si>
    <t>A45136956</t>
  </si>
  <si>
    <t>محمود عبد التواب محمود احمد</t>
  </si>
  <si>
    <t>1995-02-21</t>
  </si>
  <si>
    <t>29502212400933</t>
  </si>
  <si>
    <t>A45151567</t>
  </si>
  <si>
    <t>سالم عبد السيد سعد محمود</t>
  </si>
  <si>
    <t>1986-10-18</t>
  </si>
  <si>
    <t>28610182404711</t>
  </si>
  <si>
    <t>A30529144</t>
  </si>
  <si>
    <t>شاكر ثابت شاكر مسعود</t>
  </si>
  <si>
    <t>28600082504451</t>
  </si>
  <si>
    <t>A37254705</t>
  </si>
  <si>
    <t>حازم محمد احمد عثمان احمد</t>
  </si>
  <si>
    <t>2010-08-06</t>
  </si>
  <si>
    <t>31008062502478</t>
  </si>
  <si>
    <t>A44959275</t>
  </si>
  <si>
    <t>مصطفى عيد محمد عبد الحافظ</t>
  </si>
  <si>
    <t>1985-10-08</t>
  </si>
  <si>
    <t>28510081600451</t>
  </si>
  <si>
    <t>A28066305</t>
  </si>
  <si>
    <t>عمرو عماد عبد الرؤف احمد</t>
  </si>
  <si>
    <t>1991-06-29</t>
  </si>
  <si>
    <t>29106291100271</t>
  </si>
  <si>
    <t>A40534208</t>
  </si>
  <si>
    <t>محمد محمد عبد الحفيظ خفاجى محمد</t>
  </si>
  <si>
    <t>29110011509052</t>
  </si>
  <si>
    <t>A04222760</t>
  </si>
  <si>
    <t>محمد زايد محمود محمد</t>
  </si>
  <si>
    <t>1985-03-02</t>
  </si>
  <si>
    <t>28503022503259</t>
  </si>
  <si>
    <t>A45129517</t>
  </si>
  <si>
    <t>عزت خليفه عبد اللطيف حلبي</t>
  </si>
  <si>
    <t>2002-04-21</t>
  </si>
  <si>
    <t>30204212400938</t>
  </si>
  <si>
    <t>A45130055</t>
  </si>
  <si>
    <t>فتحى سرور فضل الله مرسال</t>
  </si>
  <si>
    <t>28801012418734</t>
  </si>
  <si>
    <t>A44409920</t>
  </si>
  <si>
    <t>محمود حسن عبد الهادى عبد القادر</t>
  </si>
  <si>
    <t>1992-11-04</t>
  </si>
  <si>
    <t>29211042501654</t>
  </si>
  <si>
    <t>A37918568</t>
  </si>
  <si>
    <t>على فرج جمعه على</t>
  </si>
  <si>
    <t>29002202404636</t>
  </si>
  <si>
    <t>A29916872</t>
  </si>
  <si>
    <t>اسلمان ربيع عبد الصالحين حلفايه</t>
  </si>
  <si>
    <t>1990-10-30</t>
  </si>
  <si>
    <t>29010302403516</t>
  </si>
  <si>
    <t>A44640016</t>
  </si>
  <si>
    <t>محمد توني جاد عبد الحفيظ</t>
  </si>
  <si>
    <t>28711292402592</t>
  </si>
  <si>
    <t>A44947524</t>
  </si>
  <si>
    <t>مدحت نجاح ابوبكر  رضوان</t>
  </si>
  <si>
    <t>1995-09-26</t>
  </si>
  <si>
    <t>29509262401358</t>
  </si>
  <si>
    <t>A44953716</t>
  </si>
  <si>
    <t>احمد مصطفى محمود عبد الكريم</t>
  </si>
  <si>
    <t>1999-03-07</t>
  </si>
  <si>
    <t>29903072400134</t>
  </si>
  <si>
    <t>A28098941</t>
  </si>
  <si>
    <t>محمد صلاح عبد التواب سيف</t>
  </si>
  <si>
    <t>1990-07-07</t>
  </si>
  <si>
    <t>29007072501776</t>
  </si>
  <si>
    <t>A44640939</t>
  </si>
  <si>
    <t>احمد ابراهيم الدسوقى محمد الحاج احمد</t>
  </si>
  <si>
    <t>28610132402653</t>
  </si>
  <si>
    <t>A44665920</t>
  </si>
  <si>
    <t>علاء ابراهيم السيد حسين</t>
  </si>
  <si>
    <t>28609152404999</t>
  </si>
  <si>
    <t>A45132336</t>
  </si>
  <si>
    <t>محمد سعد سعيد الفجال</t>
  </si>
  <si>
    <t>1999-03-31</t>
  </si>
  <si>
    <t>29903311801359</t>
  </si>
  <si>
    <t>A31567951</t>
  </si>
  <si>
    <t>هيثم محمد عبد الرؤف عبد الوارث</t>
  </si>
  <si>
    <t>2000-12-10</t>
  </si>
  <si>
    <t>30012102603276</t>
  </si>
  <si>
    <t>A45017595</t>
  </si>
  <si>
    <t>محمد احمد عبد العزيز سويدان</t>
  </si>
  <si>
    <t>1990-01-06</t>
  </si>
  <si>
    <t>29001061800111</t>
  </si>
  <si>
    <t>A37443889</t>
  </si>
  <si>
    <t>محمد محمود عبد البديع احمد ابراهيم</t>
  </si>
  <si>
    <t>1993-10-10</t>
  </si>
  <si>
    <t>29310101202231</t>
  </si>
  <si>
    <t>A28510765</t>
  </si>
  <si>
    <t>عبد الله مجدى محمود عبد الحافظ</t>
  </si>
  <si>
    <t>2007-06-30</t>
  </si>
  <si>
    <t>30706302501194</t>
  </si>
  <si>
    <t>A44411189</t>
  </si>
  <si>
    <t>محمد منصور حنيش عبد الرحمن</t>
  </si>
  <si>
    <t>1990-12-23</t>
  </si>
  <si>
    <t>29012232402196</t>
  </si>
  <si>
    <t>A44953986</t>
  </si>
  <si>
    <t>احمد محمد عبد الحفيظ خفاجي محمد</t>
  </si>
  <si>
    <t>1986-10-20</t>
  </si>
  <si>
    <t>28610201501014</t>
  </si>
  <si>
    <t>A31325350</t>
  </si>
  <si>
    <t>احمد فرج محمد خليفه</t>
  </si>
  <si>
    <t>1984-05-09</t>
  </si>
  <si>
    <t>28405092401851</t>
  </si>
  <si>
    <t>A27801817</t>
  </si>
  <si>
    <t>عبد الرحيم جمال محمود عبد الحميد</t>
  </si>
  <si>
    <t>1994-09-10</t>
  </si>
  <si>
    <t>29409102506272</t>
  </si>
  <si>
    <t>A45147912</t>
  </si>
  <si>
    <t>صابر عبد العزيز عبد الله حسين</t>
  </si>
  <si>
    <t>1980-07-28</t>
  </si>
  <si>
    <t>28007282501058</t>
  </si>
  <si>
    <t>A29893947</t>
  </si>
  <si>
    <t>محمود عبد الناصر محمد عطية على</t>
  </si>
  <si>
    <t>1996-02-19</t>
  </si>
  <si>
    <t>29602191300831</t>
  </si>
  <si>
    <t>A38525203</t>
  </si>
  <si>
    <t>وليد ابوبكر عبد الجواد عبد الله</t>
  </si>
  <si>
    <t>2003-02-27</t>
  </si>
  <si>
    <t>30302272500518</t>
  </si>
  <si>
    <t>A38780406</t>
  </si>
  <si>
    <t>مشرقی محمد عبد العزيز ابو السباع</t>
  </si>
  <si>
    <t>1996-01-29</t>
  </si>
  <si>
    <t>29601292401119</t>
  </si>
  <si>
    <t>A44965699</t>
  </si>
  <si>
    <t>هاني ربيع السعيد شحاته</t>
  </si>
  <si>
    <t>1986-09-25</t>
  </si>
  <si>
    <t>28609251204578</t>
  </si>
  <si>
    <t>A41467884</t>
  </si>
  <si>
    <t>احمد مفتاح سعد محمود</t>
  </si>
  <si>
    <t>1998-10-01</t>
  </si>
  <si>
    <t>29810012421657</t>
  </si>
  <si>
    <t>A44659402</t>
  </si>
  <si>
    <t>احمد فراج شواط عبد العزيز</t>
  </si>
  <si>
    <t>1992-09-06</t>
  </si>
  <si>
    <t>29209062402551</t>
  </si>
  <si>
    <t>A42744229</t>
  </si>
  <si>
    <t>رشدی عبد الله عباس الشرقاوى</t>
  </si>
  <si>
    <t>1981-03-01</t>
  </si>
  <si>
    <t>28103011603237</t>
  </si>
  <si>
    <t>A45283438</t>
  </si>
  <si>
    <t>منتصر محمد احمد مصطفى</t>
  </si>
  <si>
    <t>1984-12-27</t>
  </si>
  <si>
    <t>28412272501817</t>
  </si>
  <si>
    <t>A42093810</t>
  </si>
  <si>
    <t>محمد عبد اللطيف قاسم عبد اللطيف على</t>
  </si>
  <si>
    <t>2012-07-09</t>
  </si>
  <si>
    <t>31207092402098</t>
  </si>
  <si>
    <t>A44962464</t>
  </si>
  <si>
    <t>عبيد سيد سعد محمود</t>
  </si>
  <si>
    <t>1989-09-21</t>
  </si>
  <si>
    <t>28909212403311</t>
  </si>
  <si>
    <t>A44962469</t>
  </si>
  <si>
    <t>حافظ محمد حافظ رياض محمد</t>
  </si>
  <si>
    <t>2011-09-22</t>
  </si>
  <si>
    <t>31109222401437</t>
  </si>
  <si>
    <t>A45141101</t>
  </si>
  <si>
    <t>مجدى محمد كامل عبد الرسول رستم</t>
  </si>
  <si>
    <t>2009-05-25</t>
  </si>
  <si>
    <t>30905252502472</t>
  </si>
  <si>
    <t>A43471272</t>
  </si>
  <si>
    <t>مؤمن عبد الصادق محمود على</t>
  </si>
  <si>
    <t>1991-11-13</t>
  </si>
  <si>
    <t>29111132502035</t>
  </si>
  <si>
    <t>A27786968</t>
  </si>
  <si>
    <t>محمد متولى محمد على مرجان</t>
  </si>
  <si>
    <t>1987-09-09</t>
  </si>
  <si>
    <t>28709091803351</t>
  </si>
  <si>
    <t>A27630072</t>
  </si>
  <si>
    <t>محمود صالح محمد علي شحاته</t>
  </si>
  <si>
    <t>2009-08-04</t>
  </si>
  <si>
    <t>20908042500654</t>
  </si>
  <si>
    <t>A38644561</t>
  </si>
  <si>
    <t>احمد عبد السلام سيد على</t>
  </si>
  <si>
    <t>1990-01-18</t>
  </si>
  <si>
    <t>29001182500793</t>
  </si>
  <si>
    <t>A31559191</t>
  </si>
  <si>
    <t>طه محمد محمود مفتاح</t>
  </si>
  <si>
    <t>2000-06-05</t>
  </si>
  <si>
    <t>30006052501655</t>
  </si>
  <si>
    <t>A32886452</t>
  </si>
  <si>
    <t>يا سين صلاح ابراهيم يسين</t>
  </si>
  <si>
    <t>29311242500657</t>
  </si>
  <si>
    <t>A29386215</t>
  </si>
  <si>
    <t>عمرو مصطفى على محمد</t>
  </si>
  <si>
    <t>2005-04-18</t>
  </si>
  <si>
    <t>30504182400753</t>
  </si>
  <si>
    <t>احمد محمد احمد امين</t>
  </si>
  <si>
    <t>1983-05-03</t>
  </si>
  <si>
    <t>28305030100612</t>
  </si>
  <si>
    <t>A25583746</t>
  </si>
  <si>
    <t>مدحت مبروك عبد المقصود اسماعيل</t>
  </si>
  <si>
    <t>1978-02-11</t>
  </si>
  <si>
    <t>27802110101296</t>
  </si>
  <si>
    <t>A39117951</t>
  </si>
  <si>
    <t>احمد محمود احمد صيره</t>
  </si>
  <si>
    <t>1975-11-29</t>
  </si>
  <si>
    <t>27511290102614</t>
  </si>
  <si>
    <t>A36761260</t>
  </si>
  <si>
    <t>جمال على مراد على</t>
  </si>
  <si>
    <t>1985-12-16</t>
  </si>
  <si>
    <t>28512162600393</t>
  </si>
  <si>
    <t>A41239202</t>
  </si>
  <si>
    <t>وليد عثمان يونس عرفات</t>
  </si>
  <si>
    <t>1964-02-17</t>
  </si>
  <si>
    <t>26402170201239</t>
  </si>
  <si>
    <t>A34506724</t>
  </si>
  <si>
    <t>دعاء على حفظى خفاجة</t>
  </si>
  <si>
    <t>1993-07-10</t>
  </si>
  <si>
    <t>29307102401465</t>
  </si>
  <si>
    <t>A32852743</t>
  </si>
  <si>
    <t>ربيع صابر ربيع عبد الله العيسوى</t>
  </si>
  <si>
    <t>2007-04-28</t>
  </si>
  <si>
    <t>30704281600518</t>
  </si>
  <si>
    <t>A44503501</t>
  </si>
  <si>
    <t>احمد السيد احمد القشو</t>
  </si>
  <si>
    <t>1990-02-07</t>
  </si>
  <si>
    <t>29002071601252</t>
  </si>
  <si>
    <t>A42706550</t>
  </si>
  <si>
    <t>اشرف محمد محمد حمام</t>
  </si>
  <si>
    <t>1981-07-18</t>
  </si>
  <si>
    <t>28107181601994</t>
  </si>
  <si>
    <t>A44100814</t>
  </si>
  <si>
    <t>منصور احمد على عبدالحي</t>
  </si>
  <si>
    <t>1975-01-22</t>
  </si>
  <si>
    <t>27501221303513</t>
  </si>
  <si>
    <t>A33955249</t>
  </si>
  <si>
    <t>عمرو حسن مهدی شحاته</t>
  </si>
  <si>
    <t>1992-01-07</t>
  </si>
  <si>
    <t>29201072401551</t>
  </si>
  <si>
    <t>A42918110</t>
  </si>
  <si>
    <t>حمدی محمد محجوب يونس</t>
  </si>
  <si>
    <t>1976-08-15</t>
  </si>
  <si>
    <t>27608152302096</t>
  </si>
  <si>
    <t>A45134630</t>
  </si>
  <si>
    <t>محمد معوض السيد محمد سعداوى</t>
  </si>
  <si>
    <t>1998-12-05</t>
  </si>
  <si>
    <t>29812051304571</t>
  </si>
  <si>
    <t>A30106878</t>
  </si>
  <si>
    <t>عبد الرحمن حمدى محمد محجوب يونس</t>
  </si>
  <si>
    <t>30908102304019</t>
  </si>
  <si>
    <t>A45134605</t>
  </si>
  <si>
    <t>مجدى سمير خلف عبد الله</t>
  </si>
  <si>
    <t>2003-10-30</t>
  </si>
  <si>
    <t>30310302401059</t>
  </si>
  <si>
    <t>A44634611</t>
  </si>
  <si>
    <t>عادل عثمان عبد الرحمن عمر</t>
  </si>
  <si>
    <t>1992-12-07</t>
  </si>
  <si>
    <t>29212072400654</t>
  </si>
  <si>
    <t>A45147164</t>
  </si>
  <si>
    <t>محمد عبد الحكيم على احمد</t>
  </si>
  <si>
    <t>1986-05-25</t>
  </si>
  <si>
    <t>28605252400871</t>
  </si>
  <si>
    <t>A04197445</t>
  </si>
  <si>
    <t>احمد سيد محجوب يونس</t>
  </si>
  <si>
    <t>1991-02-23</t>
  </si>
  <si>
    <t>29102232300937</t>
  </si>
  <si>
    <t>A44947595</t>
  </si>
  <si>
    <t>عمرو عبد الله عبد الوهاب عبد الكريم</t>
  </si>
  <si>
    <t>1993-05-09</t>
  </si>
  <si>
    <t>29305092400896</t>
  </si>
  <si>
    <t>A44659557</t>
  </si>
  <si>
    <t>اسلام محجوب عبدالهادی محجوب يونس</t>
  </si>
  <si>
    <t>2011-01-01</t>
  </si>
  <si>
    <t>31101012318811</t>
  </si>
  <si>
    <t>A43964448</t>
  </si>
  <si>
    <t>ساعدى ابراهيم خليفه درويش</t>
  </si>
  <si>
    <t>1975-03-01</t>
  </si>
  <si>
    <t>27503012403597</t>
  </si>
  <si>
    <t>A45155604</t>
  </si>
  <si>
    <t>كمال سيد محمد محمد</t>
  </si>
  <si>
    <t>2002-08-01</t>
  </si>
  <si>
    <t>30208012413399</t>
  </si>
  <si>
    <t>A44962033</t>
  </si>
  <si>
    <t>ربيع شحاته حمدى احمد</t>
  </si>
  <si>
    <t>1995-03-14</t>
  </si>
  <si>
    <t>29503142401038</t>
  </si>
  <si>
    <t>A31554428</t>
  </si>
  <si>
    <t>مصطفى سيد عبد العظيم توني</t>
  </si>
  <si>
    <t>1988-09-27</t>
  </si>
  <si>
    <t>28809272400791</t>
  </si>
  <si>
    <t>A44968084</t>
  </si>
  <si>
    <t>سالم عبد الله فايد قاسم فرج</t>
  </si>
  <si>
    <t>30905132301651</t>
  </si>
  <si>
    <t>A44654596</t>
  </si>
  <si>
    <t>السيد عبد العاطى شعبان امام</t>
  </si>
  <si>
    <t>1977-05-07</t>
  </si>
  <si>
    <t>27705072300837</t>
  </si>
  <si>
    <t>A28327077</t>
  </si>
  <si>
    <t>سعيد جلال ابراهيم سالم</t>
  </si>
  <si>
    <t>1995-07-17</t>
  </si>
  <si>
    <t>29507172400996</t>
  </si>
  <si>
    <t>A44960233</t>
  </si>
  <si>
    <t>وليد سامي حمدى عبد المولى</t>
  </si>
  <si>
    <t>1984-01-29</t>
  </si>
  <si>
    <t>28402191400916</t>
  </si>
  <si>
    <t>A27817432</t>
  </si>
  <si>
    <t>اسامه عادل على جاد</t>
  </si>
  <si>
    <t>1982-10-16</t>
  </si>
  <si>
    <t>28210162103351</t>
  </si>
  <si>
    <t>A41641337</t>
  </si>
  <si>
    <t>كريم محمد فريد فرج</t>
  </si>
  <si>
    <t>1987-08-15</t>
  </si>
  <si>
    <t>28708150103671</t>
  </si>
  <si>
    <t>A44881756</t>
  </si>
  <si>
    <t>حسن السيد عبد الدايم السيد</t>
  </si>
  <si>
    <t>1991-05-26</t>
  </si>
  <si>
    <t>29105260101655</t>
  </si>
  <si>
    <t>A30317369</t>
  </si>
  <si>
    <t>كنزى كريم محمد فريد فرج</t>
  </si>
  <si>
    <t>2013-09-10</t>
  </si>
  <si>
    <t>31309100109742</t>
  </si>
  <si>
    <t>A34024838</t>
  </si>
  <si>
    <t>صفوان احمد فؤاد عبدالله عبدالمطلب</t>
  </si>
  <si>
    <t>1995-12-25</t>
  </si>
  <si>
    <t>29512252301216</t>
  </si>
  <si>
    <t>A32034929</t>
  </si>
  <si>
    <t>محمد كريم محمد فريد فرج</t>
  </si>
  <si>
    <t>2016-09-04</t>
  </si>
  <si>
    <t>31609040102739</t>
  </si>
  <si>
    <t>A34024892</t>
  </si>
  <si>
    <t>هند محمود محمود عبد الجواد</t>
  </si>
  <si>
    <t>1988-02-01</t>
  </si>
  <si>
    <t>28802011308907</t>
  </si>
  <si>
    <t>A34024813</t>
  </si>
  <si>
    <t>على عبد السلام محمود جاد الله</t>
  </si>
  <si>
    <t>1967-03-23</t>
  </si>
  <si>
    <t>26703232301111</t>
  </si>
  <si>
    <t>A45367844</t>
  </si>
  <si>
    <t>جلال السيد عبد الكريم الابشاني</t>
  </si>
  <si>
    <t>1957-11-18</t>
  </si>
  <si>
    <t>25711181202252</t>
  </si>
  <si>
    <t>A35497870</t>
  </si>
  <si>
    <t>اسلام مسعد شبل ابراهيم</t>
  </si>
  <si>
    <t>1997-08-15</t>
  </si>
  <si>
    <t>29708151700898</t>
  </si>
  <si>
    <t>A41665627</t>
  </si>
  <si>
    <t>ميرنا محمود محمد عبد القادر</t>
  </si>
  <si>
    <t>1994-06-25</t>
  </si>
  <si>
    <t>29406251900405</t>
  </si>
  <si>
    <t>A28789400</t>
  </si>
  <si>
    <t>محمد عادل عبده احمد بلال</t>
  </si>
  <si>
    <t>1994-09-01</t>
  </si>
  <si>
    <t>29409011902299</t>
  </si>
  <si>
    <t>A28789383</t>
  </si>
  <si>
    <t>داليدا محمد عادل عبده احمد بلال</t>
  </si>
  <si>
    <t>2021-11-04</t>
  </si>
  <si>
    <t>32111041901002</t>
  </si>
  <si>
    <t>A45191111</t>
  </si>
  <si>
    <t>فريدة محمد عادل عبده احمد بلال</t>
  </si>
  <si>
    <t>2018-12-09</t>
  </si>
  <si>
    <t>31812091900583</t>
  </si>
  <si>
    <t>A45191112</t>
  </si>
  <si>
    <t>مصطفى محمود احمد السيد عباس فراج</t>
  </si>
  <si>
    <t>1996-09-04</t>
  </si>
  <si>
    <t>29609040200111</t>
  </si>
  <si>
    <t>A40776939</t>
  </si>
  <si>
    <t>عبد السلام عصام عبد السلام عبد المطلب عبد القوى</t>
  </si>
  <si>
    <t>30201011351174</t>
  </si>
  <si>
    <t>A44344589</t>
  </si>
  <si>
    <t>محسن مختار عبد المحسن ابراهيم</t>
  </si>
  <si>
    <t>1968-02-15</t>
  </si>
  <si>
    <t>26802152102213</t>
  </si>
  <si>
    <t>A40916232</t>
  </si>
  <si>
    <t>حازم نبيل محمد شحاته</t>
  </si>
  <si>
    <t>1978-05-07</t>
  </si>
  <si>
    <t>27805070104172</t>
  </si>
  <si>
    <t>A29282446</t>
  </si>
  <si>
    <t>محمد جمال عبد الرحيم مرسى</t>
  </si>
  <si>
    <t>1994-04-09</t>
  </si>
  <si>
    <t>29404092402919</t>
  </si>
  <si>
    <t>A34956714</t>
  </si>
  <si>
    <t>علاء سمير عبد الظاهر على</t>
  </si>
  <si>
    <t>1980-02-05</t>
  </si>
  <si>
    <t>28002052401371</t>
  </si>
  <si>
    <t>A38097547</t>
  </si>
  <si>
    <t>رفاعي محمد احمد عبد الرسول</t>
  </si>
  <si>
    <t>1972-12-07</t>
  </si>
  <si>
    <t>27212072400657</t>
  </si>
  <si>
    <t>A28742997</t>
  </si>
  <si>
    <t>احمد ناصر محمود ابوزید</t>
  </si>
  <si>
    <t>1994-08-11</t>
  </si>
  <si>
    <t>29408112401677</t>
  </si>
  <si>
    <t>A45151729</t>
  </si>
  <si>
    <t>محمد احمد مياز صالح</t>
  </si>
  <si>
    <t>1990-10-31</t>
  </si>
  <si>
    <t>29010312400477</t>
  </si>
  <si>
    <t>A44947916</t>
  </si>
  <si>
    <t>محمد على عمار السعداوى</t>
  </si>
  <si>
    <t>29312012304677</t>
  </si>
  <si>
    <t>A04407733</t>
  </si>
  <si>
    <t>عاطف محمد احمد عثمان</t>
  </si>
  <si>
    <t>1985-02-27</t>
  </si>
  <si>
    <t>28502272300616</t>
  </si>
  <si>
    <t>A32677720</t>
  </si>
  <si>
    <t>عماد السعيد ابراهيم حسن</t>
  </si>
  <si>
    <t>1986-07-29</t>
  </si>
  <si>
    <t>28607291202079</t>
  </si>
  <si>
    <t>A30755411</t>
  </si>
  <si>
    <t>محمد سعيد متولى عبد المنعم</t>
  </si>
  <si>
    <t>1992-10-22</t>
  </si>
  <si>
    <t>29210221700094</t>
  </si>
  <si>
    <t>A45250996</t>
  </si>
  <si>
    <t>محمد ابراهيم عبد الغني اسماعيل</t>
  </si>
  <si>
    <t>1990-11-03</t>
  </si>
  <si>
    <t>29011032501134</t>
  </si>
  <si>
    <t>A38274783</t>
  </si>
  <si>
    <t>محمد احمد عبد الحميد عبد السلام عبد العال</t>
  </si>
  <si>
    <t>2009-07-02</t>
  </si>
  <si>
    <t>30907022500996</t>
  </si>
  <si>
    <t>A44952822</t>
  </si>
  <si>
    <t>يوسف حازم عبد الهادى عبد العزيز جاد الله</t>
  </si>
  <si>
    <t>2007-10-21</t>
  </si>
  <si>
    <t>30710211800552</t>
  </si>
  <si>
    <t>A45274821</t>
  </si>
  <si>
    <t>عبد الرحمن حسين عبد الرحمن محمد</t>
  </si>
  <si>
    <t>2008-01-15</t>
  </si>
  <si>
    <t>30801152503153</t>
  </si>
  <si>
    <t>A41705808</t>
  </si>
  <si>
    <t>ابراهيم نبيل حسني صبحي عبد الرحمن</t>
  </si>
  <si>
    <t>2001-02-16</t>
  </si>
  <si>
    <t>30102161100031</t>
  </si>
  <si>
    <t>A37027364</t>
  </si>
  <si>
    <t>ابراهيم سعيد سعد عبد الحميد الزرقاني</t>
  </si>
  <si>
    <t>1995-07-13</t>
  </si>
  <si>
    <t>29507131700713</t>
  </si>
  <si>
    <t>A45250989</t>
  </si>
  <si>
    <t>السيد محمود السيد محمود صالح</t>
  </si>
  <si>
    <t>30401011708675</t>
  </si>
  <si>
    <t>A44679701</t>
  </si>
  <si>
    <t>عمران بدر احمد محمد</t>
  </si>
  <si>
    <t>1984-11-02</t>
  </si>
  <si>
    <t>28411022401136</t>
  </si>
  <si>
    <t>A34858954</t>
  </si>
  <si>
    <t>توكل محمود سليمان عبد الرحمن</t>
  </si>
  <si>
    <t>28806101203115</t>
  </si>
  <si>
    <t>A28211428</t>
  </si>
  <si>
    <t>مصطفى على عبد الحميد عبد السلام عبد العال</t>
  </si>
  <si>
    <t>2009-07-10</t>
  </si>
  <si>
    <t>30907102502612</t>
  </si>
  <si>
    <t>A44952823</t>
  </si>
  <si>
    <t>محمد ربيع عبد العاطى جمعه</t>
  </si>
  <si>
    <t>28507012304415</t>
  </si>
  <si>
    <t>A44635053</t>
  </si>
  <si>
    <t>احمد على حسن الملط</t>
  </si>
  <si>
    <t>1989-03-20</t>
  </si>
  <si>
    <t>28903201301934</t>
  </si>
  <si>
    <t>A45431234</t>
  </si>
  <si>
    <t>محمد محمد خليل موسى العزازي</t>
  </si>
  <si>
    <t>1999-07-10</t>
  </si>
  <si>
    <t>29907101305079</t>
  </si>
  <si>
    <t>A33393328</t>
  </si>
  <si>
    <t>اسلام عبد الله فرج عبد العال</t>
  </si>
  <si>
    <t>2005-01-03</t>
  </si>
  <si>
    <t>30501032300492</t>
  </si>
  <si>
    <t>A38776034</t>
  </si>
  <si>
    <t>أشرف محمود على محمود</t>
  </si>
  <si>
    <t>1977-06-17</t>
  </si>
  <si>
    <t>27706172500414</t>
  </si>
  <si>
    <t>A39942101</t>
  </si>
  <si>
    <t>ابراهيم السيد صدقى يوسف</t>
  </si>
  <si>
    <t>2005-10-11</t>
  </si>
  <si>
    <t>30510112200033</t>
  </si>
  <si>
    <t>A44823649</t>
  </si>
  <si>
    <t>ابراهيم السيد الالفي السيد</t>
  </si>
  <si>
    <t>1992-07-20</t>
  </si>
  <si>
    <t>29207201204332</t>
  </si>
  <si>
    <t>A37592680</t>
  </si>
  <si>
    <t>أحمد عبد الله عبد الشافي محمد</t>
  </si>
  <si>
    <t>1981-11-21</t>
  </si>
  <si>
    <t>28111211204071</t>
  </si>
  <si>
    <t>A30372458</t>
  </si>
  <si>
    <t>حمدى عبد الكريم محمد ابراهيم رفاعى</t>
  </si>
  <si>
    <t>28302261701075</t>
  </si>
  <si>
    <t>A37231085</t>
  </si>
  <si>
    <t>احمد عبد الله محمد ابو العنين</t>
  </si>
  <si>
    <t>1984-07-21</t>
  </si>
  <si>
    <t>28407211204170</t>
  </si>
  <si>
    <t>A40704008</t>
  </si>
  <si>
    <t>السيد ابوشعيشع احمد ابوشعيشع</t>
  </si>
  <si>
    <t>30310011235011</t>
  </si>
  <si>
    <t>A45486841</t>
  </si>
  <si>
    <t>أسامه السيد عبدالله عبد الغنى محمد</t>
  </si>
  <si>
    <t>30608231203518</t>
  </si>
  <si>
    <t>A44252207</t>
  </si>
  <si>
    <t>احمد ابوشعيشع احمد ابوشعيشع</t>
  </si>
  <si>
    <t>2001-10-01</t>
  </si>
  <si>
    <t>30110011214295</t>
  </si>
  <si>
    <t>A36668654</t>
  </si>
  <si>
    <t>شحات محمد درويش عمار</t>
  </si>
  <si>
    <t>1983-10-03</t>
  </si>
  <si>
    <t>28310031700951</t>
  </si>
  <si>
    <t>A42326637</t>
  </si>
  <si>
    <t>محمود الشحات عبد العليم عبد الفتاح</t>
  </si>
  <si>
    <t>1987-09-29</t>
  </si>
  <si>
    <t>28709291204079</t>
  </si>
  <si>
    <t>A31840549</t>
  </si>
  <si>
    <t>محمود عبد اللطيف فتوح عبد اللطيف</t>
  </si>
  <si>
    <t>1987-08-21</t>
  </si>
  <si>
    <t>28708211200799</t>
  </si>
  <si>
    <t>A33661159</t>
  </si>
  <si>
    <t>محمد عادل على محمد على</t>
  </si>
  <si>
    <t>2011-02-16</t>
  </si>
  <si>
    <t>31102162503613</t>
  </si>
  <si>
    <t>A44667114</t>
  </si>
  <si>
    <t>محمود احمد مجلى عبد النعيم طنطاوى</t>
  </si>
  <si>
    <t>2011-05-01</t>
  </si>
  <si>
    <t>31105012503517</t>
  </si>
  <si>
    <t>A44715141</t>
  </si>
  <si>
    <t>سامى محمود محمد احمد</t>
  </si>
  <si>
    <t>1996-02-17</t>
  </si>
  <si>
    <t>29602172500578</t>
  </si>
  <si>
    <t>A44961600</t>
  </si>
  <si>
    <t>محمد عمر السيد كامل</t>
  </si>
  <si>
    <t>29011252502972</t>
  </si>
  <si>
    <t>A45413528</t>
  </si>
  <si>
    <t>محمد ابراهيم محمد الاسمر السيد</t>
  </si>
  <si>
    <t>2000-09-03</t>
  </si>
  <si>
    <t>30009031200336</t>
  </si>
  <si>
    <t>A44514325</t>
  </si>
  <si>
    <t>احمد عيسى محمد عبد الحفيظ</t>
  </si>
  <si>
    <t>1999-10-04</t>
  </si>
  <si>
    <t>29910042500033</t>
  </si>
  <si>
    <t>A44140721</t>
  </si>
  <si>
    <t>على عبد الواحد اسماعيل محمد احمد</t>
  </si>
  <si>
    <t>2009-11-04</t>
  </si>
  <si>
    <t>20911042502194</t>
  </si>
  <si>
    <t>A44957613</t>
  </si>
  <si>
    <t>هاني عبد الله محمد احمد</t>
  </si>
  <si>
    <t>1983-01-15</t>
  </si>
  <si>
    <t>28301152504891</t>
  </si>
  <si>
    <t>A31145781</t>
  </si>
  <si>
    <t>مصطفی جمعه هارون عبد الوهاب شحاته</t>
  </si>
  <si>
    <t>2011-07-19</t>
  </si>
  <si>
    <t>31107192400136</t>
  </si>
  <si>
    <t>A44401156</t>
  </si>
  <si>
    <t>محمد محمد السادات عوضين</t>
  </si>
  <si>
    <t>2003-03-13</t>
  </si>
  <si>
    <t>30303131201238</t>
  </si>
  <si>
    <t>A33896149</t>
  </si>
  <si>
    <t>السيد فتحى السيد احمد العشماوى</t>
  </si>
  <si>
    <t>1987-01-15</t>
  </si>
  <si>
    <t>28701151700075</t>
  </si>
  <si>
    <t>A44914174</t>
  </si>
  <si>
    <t>يوسف عبد اللاه محمد احمد موسى</t>
  </si>
  <si>
    <t>2010-02-07</t>
  </si>
  <si>
    <t>31002072702752</t>
  </si>
  <si>
    <t>A44990181</t>
  </si>
  <si>
    <t>ابراهيم السيد صدقى حاتم</t>
  </si>
  <si>
    <t>1996-02-29</t>
  </si>
  <si>
    <t>29602291200094</t>
  </si>
  <si>
    <t>A45496674</t>
  </si>
  <si>
    <t>عصمت يوسف محمد محمد</t>
  </si>
  <si>
    <t>1978-04-02</t>
  </si>
  <si>
    <t>27804022501571</t>
  </si>
  <si>
    <t>A44947260</t>
  </si>
  <si>
    <t>عبد الهادى عبد الرحمن عبد الهادى عبد الرحمن</t>
  </si>
  <si>
    <t>1998-12-20</t>
  </si>
  <si>
    <t>29812202406134</t>
  </si>
  <si>
    <t>A45148433</t>
  </si>
  <si>
    <t>محمد عبد العليم حسن محمد</t>
  </si>
  <si>
    <t>1995-03-29</t>
  </si>
  <si>
    <t>29503292500174</t>
  </si>
  <si>
    <t>A44949412</t>
  </si>
  <si>
    <t>شريف مدحت احمد محمود عبد السلام</t>
  </si>
  <si>
    <t>2006-06-18</t>
  </si>
  <si>
    <t>30606182403717</t>
  </si>
  <si>
    <t>A44406954</t>
  </si>
  <si>
    <t>حمدي عمر السيد كامل</t>
  </si>
  <si>
    <t>2003-02-15</t>
  </si>
  <si>
    <t>20302152505818</t>
  </si>
  <si>
    <t>A42929225</t>
  </si>
  <si>
    <t>عادل محمد عبد الفتاح ابراهيم</t>
  </si>
  <si>
    <t>1991-05-09</t>
  </si>
  <si>
    <t>29105092501511</t>
  </si>
  <si>
    <t>A27792833</t>
  </si>
  <si>
    <t>عايد شحاته محمود حميده</t>
  </si>
  <si>
    <t>1992-11-08</t>
  </si>
  <si>
    <t>29211082400818</t>
  </si>
  <si>
    <t>A45154423</t>
  </si>
  <si>
    <t>لطفي فراج حمدى محمود</t>
  </si>
  <si>
    <t>1998-05-17</t>
  </si>
  <si>
    <t>29805172702594</t>
  </si>
  <si>
    <t>A30279024</t>
  </si>
  <si>
    <t>بسام ابراهيم عبد السلام حامد</t>
  </si>
  <si>
    <t>1995-02-04</t>
  </si>
  <si>
    <t>29502042503856</t>
  </si>
  <si>
    <t>A41691851</t>
  </si>
  <si>
    <t>محمد سيد على فرغلى</t>
  </si>
  <si>
    <t>1992-09-24</t>
  </si>
  <si>
    <t>29209242501239</t>
  </si>
  <si>
    <t>A36552136</t>
  </si>
  <si>
    <t>ممدوح احمد على محمد</t>
  </si>
  <si>
    <t>1986-09-21</t>
  </si>
  <si>
    <t>28609212502774</t>
  </si>
  <si>
    <t>A30936186</t>
  </si>
  <si>
    <t>محمود عبد العزيز السعدي ابراهيم</t>
  </si>
  <si>
    <t>2009-10-08</t>
  </si>
  <si>
    <t>30910082402137</t>
  </si>
  <si>
    <t>A43206088</t>
  </si>
  <si>
    <t>محمد محمود عبده ابراهيم على</t>
  </si>
  <si>
    <t>2004-11-28</t>
  </si>
  <si>
    <t>30411281501032</t>
  </si>
  <si>
    <t>A44088094</t>
  </si>
  <si>
    <t>مصطفى على محمد عبد الحفيظ</t>
  </si>
  <si>
    <t>1995-06-05</t>
  </si>
  <si>
    <t>29506052502411</t>
  </si>
  <si>
    <t>A44638113</t>
  </si>
  <si>
    <t>حسين رمضان محمد محمد</t>
  </si>
  <si>
    <t>1995-04-03</t>
  </si>
  <si>
    <t>29504032402515</t>
  </si>
  <si>
    <t>A45151067</t>
  </si>
  <si>
    <t>احمد عمر جبر وهيدى</t>
  </si>
  <si>
    <t>1987-01-04</t>
  </si>
  <si>
    <t>28701042501933</t>
  </si>
  <si>
    <t>A27378794</t>
  </si>
  <si>
    <t>هيثم خليفه حسانين احمد</t>
  </si>
  <si>
    <t>1992-11-07</t>
  </si>
  <si>
    <t>29211072502451</t>
  </si>
  <si>
    <t>A29381708</t>
  </si>
  <si>
    <t>محمد العربي محمد السيد النظامى</t>
  </si>
  <si>
    <t>2008-12-01</t>
  </si>
  <si>
    <t>30812011214931</t>
  </si>
  <si>
    <t>A43760805</t>
  </si>
  <si>
    <t>حسن امين انور قناوى</t>
  </si>
  <si>
    <t>1990-11-30</t>
  </si>
  <si>
    <t>29011302500658</t>
  </si>
  <si>
    <t>A31741026</t>
  </si>
  <si>
    <t>عبدالله العارف بالله عثمان محمود</t>
  </si>
  <si>
    <t>2004-01-22</t>
  </si>
  <si>
    <t>30401222500558</t>
  </si>
  <si>
    <t>A44582420</t>
  </si>
  <si>
    <t>وليد العارف بالله عثمان محمود</t>
  </si>
  <si>
    <t>2000-10-25</t>
  </si>
  <si>
    <t>30010252503234</t>
  </si>
  <si>
    <t>A38663388</t>
  </si>
  <si>
    <t>احمد عبد العزيز الحنفي الباز</t>
  </si>
  <si>
    <t>2000-08-17</t>
  </si>
  <si>
    <t>30008170101893</t>
  </si>
  <si>
    <t>A39211269</t>
  </si>
  <si>
    <t>احمد صبحى عبدالمنعم ابراهيم رضوان</t>
  </si>
  <si>
    <t>1976-12-06</t>
  </si>
  <si>
    <t>27612060100354</t>
  </si>
  <si>
    <t>A26903091</t>
  </si>
  <si>
    <t>حمدی عبد الرحمن امبارك سكران</t>
  </si>
  <si>
    <t>1980-04-01</t>
  </si>
  <si>
    <t>28004012302372</t>
  </si>
  <si>
    <t>A44633436</t>
  </si>
  <si>
    <t>احمد صابر محمود معوض</t>
  </si>
  <si>
    <t>1995-08-30</t>
  </si>
  <si>
    <t>29508301401135</t>
  </si>
  <si>
    <t>A34434793</t>
  </si>
  <si>
    <t>أحمد محمد حسنين عمر</t>
  </si>
  <si>
    <t>28406171701955</t>
  </si>
  <si>
    <t>A31274550</t>
  </si>
  <si>
    <t>احمد عصام مصطفى الششتاوى</t>
  </si>
  <si>
    <t>1975-11-23</t>
  </si>
  <si>
    <t>27511232102272</t>
  </si>
  <si>
    <t>A37787338</t>
  </si>
  <si>
    <t>كريم ناصر محمد سعد عطا الله</t>
  </si>
  <si>
    <t>1989-09-18</t>
  </si>
  <si>
    <t>28909181200077</t>
  </si>
  <si>
    <t>A31759432</t>
  </si>
  <si>
    <t>محمد رافت نجيب الهتيمي</t>
  </si>
  <si>
    <t>1981-09-15</t>
  </si>
  <si>
    <t>28109151602697</t>
  </si>
  <si>
    <t>A38305700</t>
  </si>
  <si>
    <t>محمد جمال عبد المطلب الكفافي</t>
  </si>
  <si>
    <t>1972-08-01</t>
  </si>
  <si>
    <t>27208010104272</t>
  </si>
  <si>
    <t>A37089932</t>
  </si>
  <si>
    <t>محمود صبحى احمد حطب</t>
  </si>
  <si>
    <t>1990-06-01</t>
  </si>
  <si>
    <t>29006011602794</t>
  </si>
  <si>
    <t>A27013928</t>
  </si>
  <si>
    <t>ياسر حد اس مغربي عويمر</t>
  </si>
  <si>
    <t>1980-09-26</t>
  </si>
  <si>
    <t>28009262501135</t>
  </si>
  <si>
    <t>A44957801</t>
  </si>
  <si>
    <t>محمد خليفه عوض خليفه ابوزید</t>
  </si>
  <si>
    <t>1989-05-01</t>
  </si>
  <si>
    <t>28905011806498</t>
  </si>
  <si>
    <t>A40370598</t>
  </si>
  <si>
    <t>احمد سامي محمد حربي</t>
  </si>
  <si>
    <t>1995-09-20</t>
  </si>
  <si>
    <t>29509201800373</t>
  </si>
  <si>
    <t>A42029303</t>
  </si>
  <si>
    <t>ابراهيم طلعت ابراهيم سليم</t>
  </si>
  <si>
    <t>1994-11-12</t>
  </si>
  <si>
    <t>29411121601612</t>
  </si>
  <si>
    <t>A44785400</t>
  </si>
  <si>
    <t>محمد السيد محمد السيد قاقه</t>
  </si>
  <si>
    <t>1986-09-10</t>
  </si>
  <si>
    <t>28609101804631</t>
  </si>
  <si>
    <t>A41568293</t>
  </si>
  <si>
    <t>علاء محمد عبد الحق فايد</t>
  </si>
  <si>
    <t>1997-10-01</t>
  </si>
  <si>
    <t>29710011802792</t>
  </si>
  <si>
    <t>A37105529</t>
  </si>
  <si>
    <t>محمد رمضان محمد محمد حسین</t>
  </si>
  <si>
    <t>1999-03-21</t>
  </si>
  <si>
    <t>29903211800894</t>
  </si>
  <si>
    <t>A28630718</t>
  </si>
  <si>
    <t>نسيم عبد المسيح عبد العاطي عبد الملاك</t>
  </si>
  <si>
    <t>1974-05-16</t>
  </si>
  <si>
    <t>27405162501897</t>
  </si>
  <si>
    <t>A40288587</t>
  </si>
  <si>
    <t>مهدی جمعه رزق محمود محمد المعداوى</t>
  </si>
  <si>
    <t>2001-04-10</t>
  </si>
  <si>
    <t>30104101802498</t>
  </si>
  <si>
    <t>A41331972</t>
  </si>
  <si>
    <t>عبد الرحمن محمد محمد مرعى</t>
  </si>
  <si>
    <t>2002-01-08</t>
  </si>
  <si>
    <t>30201081802092</t>
  </si>
  <si>
    <t>A42890002</t>
  </si>
  <si>
    <t>محمود غریب هاشم ابو الحسن</t>
  </si>
  <si>
    <t>1992-01-15</t>
  </si>
  <si>
    <t>29201152500275</t>
  </si>
  <si>
    <t>A44956824</t>
  </si>
  <si>
    <t>احمد محمد احمد البكاتوشي</t>
  </si>
  <si>
    <t>2017-05-04</t>
  </si>
  <si>
    <t>31705041800315</t>
  </si>
  <si>
    <t>A42160537</t>
  </si>
  <si>
    <t>فارس محمد احمد محمد البكا توشى</t>
  </si>
  <si>
    <t>2022-04-22</t>
  </si>
  <si>
    <t>32204221800415</t>
  </si>
  <si>
    <t>A42160536</t>
  </si>
  <si>
    <t>بسمه حامد عبد السلام صالح شرشر</t>
  </si>
  <si>
    <t>1992-05-09</t>
  </si>
  <si>
    <t>29205091801841</t>
  </si>
  <si>
    <t>A42160477</t>
  </si>
  <si>
    <t>اشرف حسنى سليمان فرج</t>
  </si>
  <si>
    <t>1985-02-06</t>
  </si>
  <si>
    <t>28502062501651</t>
  </si>
  <si>
    <t>A29013961</t>
  </si>
  <si>
    <t>محمد محمد عبد الغني خليفه</t>
  </si>
  <si>
    <t>29303152201135</t>
  </si>
  <si>
    <t>A30533203</t>
  </si>
  <si>
    <t>سعد اوى عبد الحفيظ عبد الستار جمعه</t>
  </si>
  <si>
    <t>1991-11-09</t>
  </si>
  <si>
    <t>29111092402792</t>
  </si>
  <si>
    <t>A29620690</t>
  </si>
  <si>
    <t>سليمان سالم سليمان يعقوب</t>
  </si>
  <si>
    <t>28704092401653</t>
  </si>
  <si>
    <t>A44663435</t>
  </si>
  <si>
    <t>عيد احمد عبد الله عبد الغنى</t>
  </si>
  <si>
    <t>1983-12-20</t>
  </si>
  <si>
    <t>28312202403457</t>
  </si>
  <si>
    <t>A45050660</t>
  </si>
  <si>
    <t>حمدي جمعه احمد علي</t>
  </si>
  <si>
    <t>1996-08-31</t>
  </si>
  <si>
    <t>29608312401115</t>
  </si>
  <si>
    <t>A45130788</t>
  </si>
  <si>
    <t>محمد مرعى جمعه على</t>
  </si>
  <si>
    <t>1983-05-05</t>
  </si>
  <si>
    <t>28305052401136</t>
  </si>
  <si>
    <t>A31147159</t>
  </si>
  <si>
    <t>ابو المجد ماهر سليمان يعقوب</t>
  </si>
  <si>
    <t>1978-07-10</t>
  </si>
  <si>
    <t>27807102401819</t>
  </si>
  <si>
    <t>A28746421</t>
  </si>
  <si>
    <t>فايز جبريل سالم شلاتيت</t>
  </si>
  <si>
    <t>1969-06-10</t>
  </si>
  <si>
    <t>26906102401511</t>
  </si>
  <si>
    <t>A44951463</t>
  </si>
  <si>
    <t>سالمه ابراهيم عبد السيد حسن</t>
  </si>
  <si>
    <t>1967-01-10</t>
  </si>
  <si>
    <t>26701102400740</t>
  </si>
  <si>
    <t>A44658354</t>
  </si>
  <si>
    <t>رحمه عبد العزيز عبد النبي ابراهيم</t>
  </si>
  <si>
    <t>2012-01-14</t>
  </si>
  <si>
    <t>31201142405842</t>
  </si>
  <si>
    <t>A44665736</t>
  </si>
  <si>
    <t>عبدالعزيز عبد النبي ابراهيم ابو عجيلة</t>
  </si>
  <si>
    <t>1965-02-18</t>
  </si>
  <si>
    <t>26502182400616</t>
  </si>
  <si>
    <t>A36370450</t>
  </si>
  <si>
    <t>محمود حسن سعد الدين محمود</t>
  </si>
  <si>
    <t>1991-08-20</t>
  </si>
  <si>
    <t>29108202603712</t>
  </si>
  <si>
    <t>A29535677</t>
  </si>
  <si>
    <t>فوزی حسن فوزی حسن</t>
  </si>
  <si>
    <t>29901011618711</t>
  </si>
  <si>
    <t>A31337847</t>
  </si>
  <si>
    <t>سيف الدين أيمن فتحي العدوي</t>
  </si>
  <si>
    <t>29607201101094</t>
  </si>
  <si>
    <t>A43523235</t>
  </si>
  <si>
    <t>احمد حمدى احمد هاشم موسى</t>
  </si>
  <si>
    <t>2007-12-10</t>
  </si>
  <si>
    <t>30712102502897</t>
  </si>
  <si>
    <t>A34371877</t>
  </si>
  <si>
    <t>محمد لطفى محمد سيد</t>
  </si>
  <si>
    <t>1988-08-16</t>
  </si>
  <si>
    <t>28808162403799</t>
  </si>
  <si>
    <t>A31862460</t>
  </si>
  <si>
    <t>عبد الفتاح اشرف عبد الفتاح صديق</t>
  </si>
  <si>
    <t>2004-01-15</t>
  </si>
  <si>
    <t>30401152603311</t>
  </si>
  <si>
    <t>A44628047</t>
  </si>
  <si>
    <t>احمد محمد عبد الغنى عبد العزيز السيسى</t>
  </si>
  <si>
    <t>1999-10-01</t>
  </si>
  <si>
    <t>29910011210452</t>
  </si>
  <si>
    <t>A45426123</t>
  </si>
  <si>
    <t>منتصر ربيع حسن حامد</t>
  </si>
  <si>
    <t>1990-12-08</t>
  </si>
  <si>
    <t>29012082404691</t>
  </si>
  <si>
    <t>A44640396</t>
  </si>
  <si>
    <t>عمران مصطفى السيد محمد عمران</t>
  </si>
  <si>
    <t>29302161500319</t>
  </si>
  <si>
    <t>A27628821</t>
  </si>
  <si>
    <t>محمد يحي محمد طه</t>
  </si>
  <si>
    <t>1998-08-20</t>
  </si>
  <si>
    <t>29808201307798</t>
  </si>
  <si>
    <t>A44699401</t>
  </si>
  <si>
    <t>عبد الباسط خليفه على خليفه</t>
  </si>
  <si>
    <t>1986-07-02</t>
  </si>
  <si>
    <t>28607022602273</t>
  </si>
  <si>
    <t>A44989968</t>
  </si>
  <si>
    <t>احمد عبد العزيز محمد المطرى</t>
  </si>
  <si>
    <t>2003-06-01</t>
  </si>
  <si>
    <t>30306011503434</t>
  </si>
  <si>
    <t>A45244311</t>
  </si>
  <si>
    <t>وليد مقاوى صالح مقاوى</t>
  </si>
  <si>
    <t>1985-06-05</t>
  </si>
  <si>
    <t>28506052401794</t>
  </si>
  <si>
    <t>A38101359</t>
  </si>
  <si>
    <t>عبد الرحيم عبد اللطيف عبد الرحيم عبد اللطيف</t>
  </si>
  <si>
    <t>1985-03-22</t>
  </si>
  <si>
    <t>28503222600534</t>
  </si>
  <si>
    <t>A43162122</t>
  </si>
  <si>
    <t>جمال ماهر ابراهيم محمد سعده</t>
  </si>
  <si>
    <t>1986-11-26</t>
  </si>
  <si>
    <t>28611261200231</t>
  </si>
  <si>
    <t>A40704624</t>
  </si>
  <si>
    <t>معاذ عبد الحسيب عبد الله عاصم محمد</t>
  </si>
  <si>
    <t>1995-08-16</t>
  </si>
  <si>
    <t>29508163300055</t>
  </si>
  <si>
    <t>A27859165</t>
  </si>
  <si>
    <t>محمود محمد نصر شرف العلوى</t>
  </si>
  <si>
    <t>1996-03-21</t>
  </si>
  <si>
    <t>29603211100899</t>
  </si>
  <si>
    <t>A36854950</t>
  </si>
  <si>
    <t>اسامه هديه خليل عبد الغني حميده</t>
  </si>
  <si>
    <t>2008-09-14</t>
  </si>
  <si>
    <t>30809142404654</t>
  </si>
  <si>
    <t>A45139894</t>
  </si>
  <si>
    <t>كريم رجب محمد محارم</t>
  </si>
  <si>
    <t>1988-12-01</t>
  </si>
  <si>
    <t>28812011805639</t>
  </si>
  <si>
    <t>A45355542</t>
  </si>
  <si>
    <t>محمد محمود عبد الرحيم احمد</t>
  </si>
  <si>
    <t>28510082601779</t>
  </si>
  <si>
    <t>A44989943</t>
  </si>
  <si>
    <t>احمد محمد عبد الجليل راتب</t>
  </si>
  <si>
    <t>2004-10-27</t>
  </si>
  <si>
    <t>30410272301075</t>
  </si>
  <si>
    <t>A43631882</t>
  </si>
  <si>
    <t>حاتم محمد احمد صادق</t>
  </si>
  <si>
    <t>2007-08-20</t>
  </si>
  <si>
    <t>30708202605599</t>
  </si>
  <si>
    <t>A42724233</t>
  </si>
  <si>
    <t>اسماعيل عزت رجب اسماعيل احمد</t>
  </si>
  <si>
    <t>2011-09-14</t>
  </si>
  <si>
    <t>31109142404559</t>
  </si>
  <si>
    <t>A35235331</t>
  </si>
  <si>
    <t>عبد الرحمن عبد الله محمد عبد العظيم</t>
  </si>
  <si>
    <t>2007-09-30</t>
  </si>
  <si>
    <t>30709302400931</t>
  </si>
  <si>
    <t>A36877036</t>
  </si>
  <si>
    <t>محروس محمد سيد عامر</t>
  </si>
  <si>
    <t>1984-12-06</t>
  </si>
  <si>
    <t>28412062800471</t>
  </si>
  <si>
    <t>A29145802</t>
  </si>
  <si>
    <t>عمرو خالد شعبان مصطفى سعداوى</t>
  </si>
  <si>
    <t>2013-05-10</t>
  </si>
  <si>
    <t>31305102301297</t>
  </si>
  <si>
    <t>A37731608</t>
  </si>
  <si>
    <t>خالد شعبان مصطفى سعداوى</t>
  </si>
  <si>
    <t>1988-08-02</t>
  </si>
  <si>
    <t>28808022300736</t>
  </si>
  <si>
    <t>A38102309</t>
  </si>
  <si>
    <t>سفر يوم 27 يونيو</t>
  </si>
  <si>
    <t>تسليم ليد احمد بتاريخ 1 يولييو</t>
  </si>
  <si>
    <t>تسليم ليد احمد بتاريخ  1 يوليو</t>
  </si>
  <si>
    <t>اللواء حاتم محمود</t>
  </si>
  <si>
    <t>لاكي تورز</t>
  </si>
  <si>
    <t>ايداع بنكي بتاريخ 1 يوليو</t>
  </si>
  <si>
    <t>استثمار مصر للطيران 5*375</t>
  </si>
  <si>
    <t>استثمار بري 13*425</t>
  </si>
  <si>
    <t>ايداع بنكي بتاريخ24 يونيو احمد غنيم</t>
  </si>
  <si>
    <t>ايداع بنكي بتاريخ 29 يونيو بركات محمد</t>
  </si>
  <si>
    <t>ايداع بنكي بتاريخ24 يونيو نور رجب</t>
  </si>
  <si>
    <t>ايداع بنكي بتاريخ 1 يوليو يحيي محمد</t>
  </si>
  <si>
    <t>ايداع بنكي بتاريخ29 يونيو امير محمد</t>
  </si>
  <si>
    <t>م+ ت</t>
  </si>
  <si>
    <t>خالد عبد الفتاح صلاح صالح</t>
  </si>
  <si>
    <t>A44550503</t>
  </si>
  <si>
    <t>رافت ابراهيم محمد ابراهيم</t>
  </si>
  <si>
    <t>A45282208</t>
  </si>
  <si>
    <t>قيمه تحويل 1000 دولار علي سعر صرف 49.3</t>
  </si>
  <si>
    <t>رد من ح ايزي ترافل</t>
  </si>
  <si>
    <t>تسليم ليد احمد بتاريخ 2 يوليو</t>
  </si>
  <si>
    <t>لخيري استثمار</t>
  </si>
  <si>
    <t>عبد الهادي حسن عبد الهادي ابو القاسم</t>
  </si>
  <si>
    <t>محمود صلاح الدين محمد الشامي</t>
  </si>
  <si>
    <t>AF500250</t>
  </si>
  <si>
    <t>AG428906</t>
  </si>
  <si>
    <t>جواز ليبي</t>
  </si>
  <si>
    <t>مصر للطيران S830</t>
  </si>
  <si>
    <t>AYAN YOUSEF SOBOH</t>
  </si>
  <si>
    <t>TA2452709</t>
  </si>
  <si>
    <t>بلجيكي</t>
  </si>
  <si>
    <t>معاذ ابو القاسم محمد امسيك</t>
  </si>
  <si>
    <t>سفر يوم 1 يوليو</t>
  </si>
  <si>
    <t>سفر يوم ا يوليو</t>
  </si>
  <si>
    <t>سفر 1 يوليو</t>
  </si>
  <si>
    <t>الحج حماده</t>
  </si>
  <si>
    <t>اسامه خليفه</t>
  </si>
  <si>
    <t>خيري</t>
  </si>
  <si>
    <t>مدفوعه للتحالف</t>
  </si>
  <si>
    <t xml:space="preserve">تسليم ليد احمد بتاريخ 2 يوليو </t>
  </si>
  <si>
    <t>محمد رضا محمد عبد الحميد المتولى</t>
  </si>
  <si>
    <t>1998-01-08</t>
  </si>
  <si>
    <t>29801081200531</t>
  </si>
  <si>
    <t>A40269701</t>
  </si>
  <si>
    <t>2026-06-28</t>
  </si>
  <si>
    <t>رمضان محمد سليمان احمد</t>
  </si>
  <si>
    <t>1982-07-11</t>
  </si>
  <si>
    <t>28207112402275</t>
  </si>
  <si>
    <t>A28315872</t>
  </si>
  <si>
    <t>بشار عبد النبي خليل على</t>
  </si>
  <si>
    <t>29401102405696</t>
  </si>
  <si>
    <t>A34522886</t>
  </si>
  <si>
    <t>هاني عبد العزيز محمد القرشي</t>
  </si>
  <si>
    <t>28709101701357</t>
  </si>
  <si>
    <t>A34033442</t>
  </si>
  <si>
    <t>مؤمن محمود فنجرى مصطفى</t>
  </si>
  <si>
    <t>1988-04-13</t>
  </si>
  <si>
    <t>28804132400854</t>
  </si>
  <si>
    <t>A31408936</t>
  </si>
  <si>
    <t>ميصر سيد محمد ميصر</t>
  </si>
  <si>
    <t>1992-09-09</t>
  </si>
  <si>
    <t>29209092400552</t>
  </si>
  <si>
    <t>A31735303</t>
  </si>
  <si>
    <t>محمد سید عبد الغنی سید</t>
  </si>
  <si>
    <t>1983-09-13</t>
  </si>
  <si>
    <t>28309132400497</t>
  </si>
  <si>
    <t>A40995325</t>
  </si>
  <si>
    <t>رمضان خيرى سيف مرزوق</t>
  </si>
  <si>
    <t>1987-06-09</t>
  </si>
  <si>
    <t>28706092402377</t>
  </si>
  <si>
    <t>A45449074</t>
  </si>
  <si>
    <t>محمود عبد العظيم عبد الهادي عبد الجواد</t>
  </si>
  <si>
    <t>1988-07-29</t>
  </si>
  <si>
    <t>28807292200532</t>
  </si>
  <si>
    <t>A35761275</t>
  </si>
  <si>
    <t>رضا محمد کامل مرسی</t>
  </si>
  <si>
    <t>1981-01-28</t>
  </si>
  <si>
    <t>28101282403214</t>
  </si>
  <si>
    <t>A45149848</t>
  </si>
  <si>
    <t>زكى عاطف عبد الحليم مالك</t>
  </si>
  <si>
    <t>1975-05-18</t>
  </si>
  <si>
    <t>27505181802134</t>
  </si>
  <si>
    <t>A45126310</t>
  </si>
  <si>
    <t>حمدى محمدين محمد ابراهيم</t>
  </si>
  <si>
    <t>1981-02-01</t>
  </si>
  <si>
    <t>28102012407851</t>
  </si>
  <si>
    <t>A44648802</t>
  </si>
  <si>
    <t>فادي رضا عبد الرازق احمد فريج</t>
  </si>
  <si>
    <t>1999-09-01</t>
  </si>
  <si>
    <t>29909011520356</t>
  </si>
  <si>
    <t>A34583432</t>
  </si>
  <si>
    <t>محمود عبد الجواد عبيد عبد الله</t>
  </si>
  <si>
    <t>1978-09-20</t>
  </si>
  <si>
    <t>27809202501091</t>
  </si>
  <si>
    <t>A45513899</t>
  </si>
  <si>
    <t>الشحات محمد يوسف عويضه</t>
  </si>
  <si>
    <t>1972-08-02</t>
  </si>
  <si>
    <t>27208021100414</t>
  </si>
  <si>
    <t>A44817408</t>
  </si>
  <si>
    <t>صلاح عبد العزيز صالح عبد الله</t>
  </si>
  <si>
    <t>1978-11-22</t>
  </si>
  <si>
    <t>27811222403391</t>
  </si>
  <si>
    <t>A29014566</t>
  </si>
  <si>
    <t>جمعه عزمى جا هين هلال</t>
  </si>
  <si>
    <t>1983-08-03</t>
  </si>
  <si>
    <t>28308032401775</t>
  </si>
  <si>
    <t>A29892244</t>
  </si>
  <si>
    <t>السيد ابراهيم ابراهيم ابراهيم</t>
  </si>
  <si>
    <t>1979-08-13</t>
  </si>
  <si>
    <t>27908131200793</t>
  </si>
  <si>
    <t>A44975015</t>
  </si>
  <si>
    <t>ممدوح فايز نور الدين محمد</t>
  </si>
  <si>
    <t>2004-03-08</t>
  </si>
  <si>
    <t>30403082602692</t>
  </si>
  <si>
    <t>A34652966</t>
  </si>
  <si>
    <t>محمد الحفنى الخضر الشربينى الخضر</t>
  </si>
  <si>
    <t>2009-01-01</t>
  </si>
  <si>
    <t>30901011228757</t>
  </si>
  <si>
    <t>A43970813</t>
  </si>
  <si>
    <t>شريف مجدى السيد عبد الرازق</t>
  </si>
  <si>
    <t>1991-09-25</t>
  </si>
  <si>
    <t>29109250106492</t>
  </si>
  <si>
    <t>A32267314</t>
  </si>
  <si>
    <t>شعبان عبد العاطى متولى على</t>
  </si>
  <si>
    <t>1969-12-25</t>
  </si>
  <si>
    <t>26912252401676</t>
  </si>
  <si>
    <t>A34282836</t>
  </si>
  <si>
    <t>محمد هانى فكرى ابراهيم السيد محمد</t>
  </si>
  <si>
    <t>2007-01-06</t>
  </si>
  <si>
    <t>30701061600917</t>
  </si>
  <si>
    <t>A44772931</t>
  </si>
  <si>
    <t>عبد الله احمد على عبد العال</t>
  </si>
  <si>
    <t>1989-11-26</t>
  </si>
  <si>
    <t>28911262601577</t>
  </si>
  <si>
    <t>A40804066</t>
  </si>
  <si>
    <t>خيري عزايم جاهين هلال</t>
  </si>
  <si>
    <t>28208022402051</t>
  </si>
  <si>
    <t>A41378920</t>
  </si>
  <si>
    <t>ابراهيم سعد ابراهيم خليفه</t>
  </si>
  <si>
    <t>1985-04-20</t>
  </si>
  <si>
    <t>28504201602711</t>
  </si>
  <si>
    <t>A38558726</t>
  </si>
  <si>
    <t>عبد القادر احمد عبد القادر محمد المدني</t>
  </si>
  <si>
    <t>1991-10-25</t>
  </si>
  <si>
    <t>29110251601517</t>
  </si>
  <si>
    <t>A44545068</t>
  </si>
  <si>
    <t>محمد احمد وهبه مصطفى عبد الله</t>
  </si>
  <si>
    <t>2000-03-11</t>
  </si>
  <si>
    <t>30003111202056</t>
  </si>
  <si>
    <t>A39531069</t>
  </si>
  <si>
    <t>محمد اسماعيل فتحى اسماعيل</t>
  </si>
  <si>
    <t>1998-02-01</t>
  </si>
  <si>
    <t>29802012601415</t>
  </si>
  <si>
    <t>A42942049</t>
  </si>
  <si>
    <t>محمد على سليمان محمد</t>
  </si>
  <si>
    <t>1989-10-05</t>
  </si>
  <si>
    <t>28910051201096</t>
  </si>
  <si>
    <t>A45214368</t>
  </si>
  <si>
    <t>جمال فوزي محمود الصابر</t>
  </si>
  <si>
    <t>1972-03-06</t>
  </si>
  <si>
    <t>27203061601953</t>
  </si>
  <si>
    <t>A31376704</t>
  </si>
  <si>
    <t>ابراهيم محمد ابراهيم الشعراوى</t>
  </si>
  <si>
    <t>1981-05-11</t>
  </si>
  <si>
    <t>28105111202151</t>
  </si>
  <si>
    <t>A32125836</t>
  </si>
  <si>
    <t>محمد يوسف اصلان اصلان حسان</t>
  </si>
  <si>
    <t>1991-01-22</t>
  </si>
  <si>
    <t>29101221801334</t>
  </si>
  <si>
    <t>A38897915</t>
  </si>
  <si>
    <t>شفيق احمد محمد احمد بلال</t>
  </si>
  <si>
    <t>1979-10-01</t>
  </si>
  <si>
    <t>27910011216437</t>
  </si>
  <si>
    <t>A28429657</t>
  </si>
  <si>
    <t>عبد الرحيم القناوى الشربيني القناوى</t>
  </si>
  <si>
    <t>1980-04-03</t>
  </si>
  <si>
    <t>28004031200394</t>
  </si>
  <si>
    <t>A44800685</t>
  </si>
  <si>
    <t>سلوى نبيه محمد احمد</t>
  </si>
  <si>
    <t>1967-05-11</t>
  </si>
  <si>
    <t>26705111700305</t>
  </si>
  <si>
    <t>A34139532</t>
  </si>
  <si>
    <t>عبد الرازق عبد الحميد عبد الرازق هدهود</t>
  </si>
  <si>
    <t>1990-04-01</t>
  </si>
  <si>
    <t>29004011405511</t>
  </si>
  <si>
    <t>A39634749</t>
  </si>
  <si>
    <t>على حسن على ابراهيم</t>
  </si>
  <si>
    <t>2000-02-19</t>
  </si>
  <si>
    <t>30002190101557</t>
  </si>
  <si>
    <t>A42454070</t>
  </si>
  <si>
    <t>زياد احمد وجيه خلف على</t>
  </si>
  <si>
    <t>2008-03-02</t>
  </si>
  <si>
    <t>30803022403354</t>
  </si>
  <si>
    <t>A44945010</t>
  </si>
  <si>
    <t>رضا محمد عبد الستار خليفه</t>
  </si>
  <si>
    <t>28507012405815</t>
  </si>
  <si>
    <t>A44646135</t>
  </si>
  <si>
    <t>محمد مصطفى سليمان محمد ابراهيم</t>
  </si>
  <si>
    <t>2011-09-21</t>
  </si>
  <si>
    <t>31109212400556</t>
  </si>
  <si>
    <t>A44635186</t>
  </si>
  <si>
    <t>فتحى فولى فتحى امبارك حسين</t>
  </si>
  <si>
    <t>2009-12-03</t>
  </si>
  <si>
    <t>30912032400276</t>
  </si>
  <si>
    <t>A43618686</t>
  </si>
  <si>
    <t>عبد القادر عبد الوهاب موسى صالح</t>
  </si>
  <si>
    <t>1981-03-08</t>
  </si>
  <si>
    <t>28103082401716</t>
  </si>
  <si>
    <t>A44959301</t>
  </si>
  <si>
    <t>شريف شتيوي صالح محمد</t>
  </si>
  <si>
    <t>1990-07-02</t>
  </si>
  <si>
    <t>29007022401738</t>
  </si>
  <si>
    <t>A30221267</t>
  </si>
  <si>
    <t>اسلام عيد على محمد عمر</t>
  </si>
  <si>
    <t>1996-03-23</t>
  </si>
  <si>
    <t>29603231800714</t>
  </si>
  <si>
    <t>A41324086</t>
  </si>
  <si>
    <t>نعمه ابراهيم محمد احمد</t>
  </si>
  <si>
    <t>1958-10-10</t>
  </si>
  <si>
    <t>25810100200429</t>
  </si>
  <si>
    <t>A45120568</t>
  </si>
  <si>
    <t>احمد محمد سيد على بكر</t>
  </si>
  <si>
    <t>1993-04-16</t>
  </si>
  <si>
    <t>29304162100473</t>
  </si>
  <si>
    <t>A37933165</t>
  </si>
  <si>
    <t>احمد محمود رسمی محمود الشرقاوى</t>
  </si>
  <si>
    <t>1990-10-10</t>
  </si>
  <si>
    <t>29010100100759</t>
  </si>
  <si>
    <t>A45437366</t>
  </si>
  <si>
    <t>حمزه احمد محمد السيد احمد مصطفى</t>
  </si>
  <si>
    <t>2018-04-24</t>
  </si>
  <si>
    <t>31804241801152</t>
  </si>
  <si>
    <t>A34086894</t>
  </si>
  <si>
    <t>تالين احمد محمد السيد احمد مصطفى</t>
  </si>
  <si>
    <t>2020-12-07</t>
  </si>
  <si>
    <t>32012071800806</t>
  </si>
  <si>
    <t>A34087357</t>
  </si>
  <si>
    <t>هدير طارق حسن على عثمان المصرى</t>
  </si>
  <si>
    <t>1994-04-10</t>
  </si>
  <si>
    <t>29404101804529</t>
  </si>
  <si>
    <t>A34087360</t>
  </si>
  <si>
    <t>احمد محمد السيد احمد مصطفی</t>
  </si>
  <si>
    <t>29207201804291</t>
  </si>
  <si>
    <t>A33490865</t>
  </si>
  <si>
    <t>هارون احمد حسنى ابراهيم السيد الحصري</t>
  </si>
  <si>
    <t>2021-06-09</t>
  </si>
  <si>
    <t>32106090200938</t>
  </si>
  <si>
    <t>A34164046</t>
  </si>
  <si>
    <t>مریم احمد حسنى ابراهيم السيد الحصرى</t>
  </si>
  <si>
    <t>2024-07-28</t>
  </si>
  <si>
    <t>32407288800728</t>
  </si>
  <si>
    <t>A45122853</t>
  </si>
  <si>
    <t>مصطفى حسني عبد الوئيس عبد اللطيف</t>
  </si>
  <si>
    <t>1998-09-03</t>
  </si>
  <si>
    <t>29809031800791</t>
  </si>
  <si>
    <t>A32618911</t>
  </si>
  <si>
    <t>احمد حسنى ابراهيم السيد الحصرى</t>
  </si>
  <si>
    <t>1990-07-19</t>
  </si>
  <si>
    <t>29007190201337</t>
  </si>
  <si>
    <t>A33552355</t>
  </si>
  <si>
    <t>ريم جمال محمد محمد سليمان</t>
  </si>
  <si>
    <t>1993-07-21</t>
  </si>
  <si>
    <t>29307210201502</t>
  </si>
  <si>
    <t>A34164135</t>
  </si>
  <si>
    <t>على طه السيد على</t>
  </si>
  <si>
    <t>1997-12-10</t>
  </si>
  <si>
    <t>29712102602811</t>
  </si>
  <si>
    <t>A45001693</t>
  </si>
  <si>
    <t>محمد السيد عبد الحميد صيام</t>
  </si>
  <si>
    <t>1976-10-13</t>
  </si>
  <si>
    <t>27610131301019</t>
  </si>
  <si>
    <t>A45259358</t>
  </si>
  <si>
    <t>ابراهيم عبد المجيد عبد الحميد حسن</t>
  </si>
  <si>
    <t>1974-01-05</t>
  </si>
  <si>
    <t>27401051501353</t>
  </si>
  <si>
    <t>A45278104</t>
  </si>
  <si>
    <t>محمد عبد الله محمد السيد نمر</t>
  </si>
  <si>
    <t>1982-07-24</t>
  </si>
  <si>
    <t>28207241300411</t>
  </si>
  <si>
    <t>A45258150</t>
  </si>
  <si>
    <t>مصطفى ابو اليزيد البسيوني ابراهيم</t>
  </si>
  <si>
    <t>1977-12-18</t>
  </si>
  <si>
    <t>27712181501334</t>
  </si>
  <si>
    <t>A45124280</t>
  </si>
  <si>
    <t>فاروق محمد فاروق مهدی متولی</t>
  </si>
  <si>
    <t>2000-09-01</t>
  </si>
  <si>
    <t>30009011308033</t>
  </si>
  <si>
    <t>A36505785</t>
  </si>
  <si>
    <t>احمد عبد الكافي احمد حسن</t>
  </si>
  <si>
    <t>1997-08-31</t>
  </si>
  <si>
    <t>29708312100276</t>
  </si>
  <si>
    <t>A42659783</t>
  </si>
  <si>
    <t>محمد مصطفى ابراهيم كمال الدين محمد سعيد</t>
  </si>
  <si>
    <t>1979-11-25</t>
  </si>
  <si>
    <t>27911250105911</t>
  </si>
  <si>
    <t>A39314681</t>
  </si>
  <si>
    <t>رجب على عبد الله على</t>
  </si>
  <si>
    <t>1986-03-24</t>
  </si>
  <si>
    <t>28603242102471</t>
  </si>
  <si>
    <t>A41278026</t>
  </si>
  <si>
    <t>احمد فاروق ابراهيم محمد القطامي</t>
  </si>
  <si>
    <t>1972-06-23</t>
  </si>
  <si>
    <t>27206232101295</t>
  </si>
  <si>
    <t>A41661025</t>
  </si>
  <si>
    <t>اسلام على صالح عبد الحميد عبد الله</t>
  </si>
  <si>
    <t>1990-04-14</t>
  </si>
  <si>
    <t>29004141602556</t>
  </si>
  <si>
    <t>A38574281</t>
  </si>
  <si>
    <t>محمد عبد المنعم مصطفى حسين</t>
  </si>
  <si>
    <t>1977-07-12</t>
  </si>
  <si>
    <t>27707121401116</t>
  </si>
  <si>
    <t>A32276190</t>
  </si>
  <si>
    <t>كريم احمد حسن حسنين</t>
  </si>
  <si>
    <t>1986-03-23</t>
  </si>
  <si>
    <t>28603238800431</t>
  </si>
  <si>
    <t>A43805549</t>
  </si>
  <si>
    <t>اسامه عبد الصبور احمد عبد العال</t>
  </si>
  <si>
    <t>1977-01-04</t>
  </si>
  <si>
    <t>27701043300091</t>
  </si>
  <si>
    <t>A37007325</t>
  </si>
  <si>
    <t>رأفت عبد المنعم حسن سيد</t>
  </si>
  <si>
    <t>1976-07-29</t>
  </si>
  <si>
    <t>27607292501092</t>
  </si>
  <si>
    <t>A30155059</t>
  </si>
  <si>
    <t>طارق سمير حمزه عبد الرحيم</t>
  </si>
  <si>
    <t>1975-06-05</t>
  </si>
  <si>
    <t>27506050108158</t>
  </si>
  <si>
    <t>A45439301</t>
  </si>
  <si>
    <t>احمد احمد محمود سید احمد</t>
  </si>
  <si>
    <t>1980-01-12</t>
  </si>
  <si>
    <t>28001121300852</t>
  </si>
  <si>
    <t>A40573248</t>
  </si>
  <si>
    <t>محمد محمد سعيد بسطويسي بدريه</t>
  </si>
  <si>
    <t>1981-12-08</t>
  </si>
  <si>
    <t>28112081601559</t>
  </si>
  <si>
    <t>A44932387</t>
  </si>
  <si>
    <t>عبد الرحمن كامل عطيه عبد اللطيف دياب</t>
  </si>
  <si>
    <t>30706211701514</t>
  </si>
  <si>
    <t>A39055081</t>
  </si>
  <si>
    <t>باسم عبد المحسن رشاد محمد</t>
  </si>
  <si>
    <t>1991-04-01</t>
  </si>
  <si>
    <t>29104011302571</t>
  </si>
  <si>
    <t>A30317739</t>
  </si>
  <si>
    <t>عصام فتحى صالح سعيد</t>
  </si>
  <si>
    <t>1991-08-05</t>
  </si>
  <si>
    <t>29108052200339</t>
  </si>
  <si>
    <t>A32146836</t>
  </si>
  <si>
    <t>عيد منصور محمد كساب</t>
  </si>
  <si>
    <t>1985-02-17</t>
  </si>
  <si>
    <t>28502171500631</t>
  </si>
  <si>
    <t>A35989446</t>
  </si>
  <si>
    <t>حمدين محمد عبد المقصود غيطانى زيدان</t>
  </si>
  <si>
    <t>2002-12-12</t>
  </si>
  <si>
    <t>30212121602719</t>
  </si>
  <si>
    <t>A44769901</t>
  </si>
  <si>
    <t>عبد الرحمن محمد عبد الرحمن السيد</t>
  </si>
  <si>
    <t>29001062606016</t>
  </si>
  <si>
    <t>A29515535</t>
  </si>
  <si>
    <t>محمد صابر عبد الجليل تغيان</t>
  </si>
  <si>
    <t>1988-12-04</t>
  </si>
  <si>
    <t>28812042400751</t>
  </si>
  <si>
    <t>A40173469</t>
  </si>
  <si>
    <t>محمود مصطفى ابراهيم سليم عبد الصمد</t>
  </si>
  <si>
    <t>1986-04-06</t>
  </si>
  <si>
    <t>28604060200694</t>
  </si>
  <si>
    <t>A41808862</t>
  </si>
  <si>
    <t>علاء مصطفى عبد الرحيم احمد</t>
  </si>
  <si>
    <t>1979-08-28</t>
  </si>
  <si>
    <t>27908280400177</t>
  </si>
  <si>
    <t>A33137726</t>
  </si>
  <si>
    <t>عمادالدين مندور عبدالله مندور</t>
  </si>
  <si>
    <t>1988-01-18</t>
  </si>
  <si>
    <t>28801188800414</t>
  </si>
  <si>
    <t>A41938926</t>
  </si>
  <si>
    <t>وحيد عبد الفتاح عطا راوى</t>
  </si>
  <si>
    <t>1978-12-02</t>
  </si>
  <si>
    <t>27812020102531</t>
  </si>
  <si>
    <t>A30880691</t>
  </si>
  <si>
    <t>حاتم محمد احمد عبد الجواد</t>
  </si>
  <si>
    <t>1971-11-22</t>
  </si>
  <si>
    <t>27111222500239</t>
  </si>
  <si>
    <t>A45428883</t>
  </si>
  <si>
    <t>حاتم عبدالجواد</t>
  </si>
  <si>
    <t>A28764024</t>
  </si>
  <si>
    <t>ابراهيم حسان مهنى عبد اللطيف</t>
  </si>
  <si>
    <t>1973-02-10</t>
  </si>
  <si>
    <t>27302102401598</t>
  </si>
  <si>
    <t>A44634769</t>
  </si>
  <si>
    <t>ایمان محمد عبد الله زايد شمس الدين</t>
  </si>
  <si>
    <t>1986-02-19</t>
  </si>
  <si>
    <t>28602190200162</t>
  </si>
  <si>
    <t>A36432864</t>
  </si>
  <si>
    <t>محمد عبد النعيم السيد ابو شعيشع</t>
  </si>
  <si>
    <t>1980-03-30</t>
  </si>
  <si>
    <t>28003301500895</t>
  </si>
  <si>
    <t>A45126900</t>
  </si>
  <si>
    <t>حماده احمد مصطفى عبد العزيز على</t>
  </si>
  <si>
    <t>2008-11-02</t>
  </si>
  <si>
    <t>30811022402253</t>
  </si>
  <si>
    <t>A44945820</t>
  </si>
  <si>
    <t>احمد مصطفى عبد العزيز على</t>
  </si>
  <si>
    <t>1979-07-25</t>
  </si>
  <si>
    <t>27907252401978</t>
  </si>
  <si>
    <t>A44655392</t>
  </si>
  <si>
    <t>كمال مصطفى عبد العزيز على</t>
  </si>
  <si>
    <t>1973-08-15</t>
  </si>
  <si>
    <t>27308152401732</t>
  </si>
  <si>
    <t>A35236636</t>
  </si>
  <si>
    <t>جمال احمد عطيه اسکندر</t>
  </si>
  <si>
    <t>1974-02-01</t>
  </si>
  <si>
    <t>27402012501792</t>
  </si>
  <si>
    <t>A44427788</t>
  </si>
  <si>
    <t>السيد سعيد احمد موسى</t>
  </si>
  <si>
    <t>1970-04-22</t>
  </si>
  <si>
    <t>27004221801099</t>
  </si>
  <si>
    <t>A45360953</t>
  </si>
  <si>
    <t>سامح السيد محمود محمد</t>
  </si>
  <si>
    <t>1995-12-01</t>
  </si>
  <si>
    <t>29512012600712</t>
  </si>
  <si>
    <t>A45002957</t>
  </si>
  <si>
    <t>فتحي محمد فتحي امام</t>
  </si>
  <si>
    <t>1983-02-22</t>
  </si>
  <si>
    <t>28302221900237</t>
  </si>
  <si>
    <t>A44984118</t>
  </si>
  <si>
    <t>احمد عصام احمد متولى على الشهابى</t>
  </si>
  <si>
    <t>1984-10-08</t>
  </si>
  <si>
    <t>28410081201951</t>
  </si>
  <si>
    <t>A30957675</t>
  </si>
  <si>
    <t>خالد مرزوق عطيه بدر</t>
  </si>
  <si>
    <t>1985-03-10</t>
  </si>
  <si>
    <t>28503102602096</t>
  </si>
  <si>
    <t>A28528229</t>
  </si>
  <si>
    <t>رجب محمد على احمد</t>
  </si>
  <si>
    <t>27901012611713</t>
  </si>
  <si>
    <t>A27984162</t>
  </si>
  <si>
    <t>فتحى محمد على احمد</t>
  </si>
  <si>
    <t>1978-02-09</t>
  </si>
  <si>
    <t>27802092600735</t>
  </si>
  <si>
    <t>A27984177</t>
  </si>
  <si>
    <t>محمود احمد ابو الحمد السمان</t>
  </si>
  <si>
    <t>1994-12-03</t>
  </si>
  <si>
    <t>29412032600552</t>
  </si>
  <si>
    <t>A44284790</t>
  </si>
  <si>
    <t>أبو الحسن يوسف كمال كمال الدين</t>
  </si>
  <si>
    <t>1987-04-13</t>
  </si>
  <si>
    <t>28704132602517</t>
  </si>
  <si>
    <t>A35646470</t>
  </si>
  <si>
    <t>صالح ايوب صالح ايوب</t>
  </si>
  <si>
    <t>1989-08-30</t>
  </si>
  <si>
    <t>28908302301112</t>
  </si>
  <si>
    <t>A36553820</t>
  </si>
  <si>
    <t>احمد عبد التواب صالح ايوب صبره</t>
  </si>
  <si>
    <t>2007-05-13</t>
  </si>
  <si>
    <t>20705132201512</t>
  </si>
  <si>
    <t>A45134857</t>
  </si>
  <si>
    <t>ابراهيم عبد العزيز عبد الفضيل عبد العزيز</t>
  </si>
  <si>
    <t>1980-07-06</t>
  </si>
  <si>
    <t>28007062200154</t>
  </si>
  <si>
    <t>A33431300</t>
  </si>
  <si>
    <t>محمد صبرى مصطفى عبد العال</t>
  </si>
  <si>
    <t>2004-06-10</t>
  </si>
  <si>
    <t>30406101601677</t>
  </si>
  <si>
    <t>A41062894</t>
  </si>
  <si>
    <t>عماد الدين محمد فتوح عبد الفتاح</t>
  </si>
  <si>
    <t>1982-08-22</t>
  </si>
  <si>
    <t>28208221403296</t>
  </si>
  <si>
    <t>A45260898</t>
  </si>
  <si>
    <t>اسيل رزق الضبع مخلوف عبد القادر</t>
  </si>
  <si>
    <t>2021-02-06</t>
  </si>
  <si>
    <t>32102068800748</t>
  </si>
  <si>
    <t>A45014217</t>
  </si>
  <si>
    <t>عبير حامد حسين عبد الباري</t>
  </si>
  <si>
    <t>1996-10-06</t>
  </si>
  <si>
    <t>29610062602785</t>
  </si>
  <si>
    <t>A45014220</t>
  </si>
  <si>
    <t>ناصر رزق الضبع مخلوف عبد القادر</t>
  </si>
  <si>
    <t>2022-08-22</t>
  </si>
  <si>
    <t>32208228801811</t>
  </si>
  <si>
    <t>A45014214</t>
  </si>
  <si>
    <t>احمد كيلاني حسانين حسن</t>
  </si>
  <si>
    <t>1982-01-18</t>
  </si>
  <si>
    <t>28201182200256</t>
  </si>
  <si>
    <t>A37130176</t>
  </si>
  <si>
    <t>بانوب خلاف جيد غطاس</t>
  </si>
  <si>
    <t>1994-06-20</t>
  </si>
  <si>
    <t>29406202402459</t>
  </si>
  <si>
    <t>A44422423</t>
  </si>
  <si>
    <t>طارق محمد عبد الله محمد</t>
  </si>
  <si>
    <t>1994-01-01</t>
  </si>
  <si>
    <t>29401011314311</t>
  </si>
  <si>
    <t>A32070199</t>
  </si>
  <si>
    <t>اسحق سمير وديع كامل</t>
  </si>
  <si>
    <t>1984-07-29</t>
  </si>
  <si>
    <t>28407292401891</t>
  </si>
  <si>
    <t>A35489515</t>
  </si>
  <si>
    <t>أحمد صافي عبد القادر عبد السلام</t>
  </si>
  <si>
    <t>1997-04-01</t>
  </si>
  <si>
    <t>29704012408877</t>
  </si>
  <si>
    <t>A39911544</t>
  </si>
  <si>
    <t>زياد سيد توفيق مسعود</t>
  </si>
  <si>
    <t>2002-05-23</t>
  </si>
  <si>
    <t>30205232200737</t>
  </si>
  <si>
    <t>A38775663</t>
  </si>
  <si>
    <t>محمد رمضان سرحان حسين</t>
  </si>
  <si>
    <t>28712182200196</t>
  </si>
  <si>
    <t>A44658058</t>
  </si>
  <si>
    <t>حسين سعد حسين عمارة</t>
  </si>
  <si>
    <t>1959-10-08</t>
  </si>
  <si>
    <t>25910080400196</t>
  </si>
  <si>
    <t>A45026658</t>
  </si>
  <si>
    <t>احمد محمد علي محمود</t>
  </si>
  <si>
    <t>29004172200294</t>
  </si>
  <si>
    <t>A32040217</t>
  </si>
  <si>
    <t>اسامه عبد الرسول محمد بدوى</t>
  </si>
  <si>
    <t>1991-10-19</t>
  </si>
  <si>
    <t>29110192200295</t>
  </si>
  <si>
    <t>A29921995</t>
  </si>
  <si>
    <t>ملاك عزيز زكى سليمان</t>
  </si>
  <si>
    <t>29111012405532</t>
  </si>
  <si>
    <t>A38874916</t>
  </si>
  <si>
    <t>عصام شحاته محمود جوده</t>
  </si>
  <si>
    <t>1984-11-25</t>
  </si>
  <si>
    <t>28411252200351</t>
  </si>
  <si>
    <t>A44422560</t>
  </si>
  <si>
    <t>ايمن عيد محمد ابراهيم</t>
  </si>
  <si>
    <t>1984-04-28</t>
  </si>
  <si>
    <t>28404282200375</t>
  </si>
  <si>
    <t>A33770285</t>
  </si>
  <si>
    <t>حماده حاتم عبد الكريم محمد</t>
  </si>
  <si>
    <t>29201062404251</t>
  </si>
  <si>
    <t>A30213784</t>
  </si>
  <si>
    <t>حسين شعبان حسين نظير عبد السلام</t>
  </si>
  <si>
    <t>30805012405394</t>
  </si>
  <si>
    <t>A37194577</t>
  </si>
  <si>
    <t>عبد الرحمن اشرف خميس حيدر جاد</t>
  </si>
  <si>
    <t>2010-01-21</t>
  </si>
  <si>
    <t>31001212400674</t>
  </si>
  <si>
    <t>A44633190</t>
  </si>
  <si>
    <t>احمد عصام محمد ماضي محمد</t>
  </si>
  <si>
    <t>2009-12-29</t>
  </si>
  <si>
    <t>30912292400555</t>
  </si>
  <si>
    <t>A44401062</t>
  </si>
  <si>
    <t>حازم عماد محمد ماضي محمد</t>
  </si>
  <si>
    <t>2010-04-20</t>
  </si>
  <si>
    <t>31004202401191</t>
  </si>
  <si>
    <t>A44424853</t>
  </si>
  <si>
    <t>ممدوح محمد محمود محمد سالم</t>
  </si>
  <si>
    <t>29410012106532</t>
  </si>
  <si>
    <t>A04414975</t>
  </si>
  <si>
    <t>ياسر حامد عبد العزيز سليم سالم</t>
  </si>
  <si>
    <t>1984-11-20</t>
  </si>
  <si>
    <t>28411202101815</t>
  </si>
  <si>
    <t>A30688490</t>
  </si>
  <si>
    <t>حمدى عيد عثمان حسن</t>
  </si>
  <si>
    <t>1987-01-22</t>
  </si>
  <si>
    <t>28701222402551</t>
  </si>
  <si>
    <t>A28307416</t>
  </si>
  <si>
    <t>رحيم حماده صالح ابراهيم محمد</t>
  </si>
  <si>
    <t>2010-12-18</t>
  </si>
  <si>
    <t>31012182400218</t>
  </si>
  <si>
    <t>A44647933</t>
  </si>
  <si>
    <t>عبد الوهاب خالد عبد المنعم محمد</t>
  </si>
  <si>
    <t>2007-05-10</t>
  </si>
  <si>
    <t>30705102400419</t>
  </si>
  <si>
    <t>A34863266</t>
  </si>
  <si>
    <t>محمد اشرف محمد عبد المالك عبد الرؤف</t>
  </si>
  <si>
    <t>2011-08-30</t>
  </si>
  <si>
    <t>31108302400095</t>
  </si>
  <si>
    <t>A45138733</t>
  </si>
  <si>
    <t>يوسف توفيق عبد الله توفيق عبد الله</t>
  </si>
  <si>
    <t>2011-06-30</t>
  </si>
  <si>
    <t>31106302400114</t>
  </si>
  <si>
    <t>A44647930</t>
  </si>
  <si>
    <t>هشام فرج عبد المنعم محمد</t>
  </si>
  <si>
    <t>1999-11-21</t>
  </si>
  <si>
    <t>29911212402992</t>
  </si>
  <si>
    <t>A32347336</t>
  </si>
  <si>
    <t>عبد الصمد احمد سيد عبد الصمد</t>
  </si>
  <si>
    <t>1989-08-21</t>
  </si>
  <si>
    <t>28908212402238</t>
  </si>
  <si>
    <t>A29019756</t>
  </si>
  <si>
    <t>احمد ابراهيم السيد ابراهيم</t>
  </si>
  <si>
    <t>1987-06-20</t>
  </si>
  <si>
    <t>28706202405318</t>
  </si>
  <si>
    <t>A44962630</t>
  </si>
  <si>
    <t>عمر راضي قاسم احمد</t>
  </si>
  <si>
    <t>1991-01-19</t>
  </si>
  <si>
    <t>29101192403171</t>
  </si>
  <si>
    <t>A37077407</t>
  </si>
  <si>
    <t>محمود محمد احمد عبد العال</t>
  </si>
  <si>
    <t>1977-08-15</t>
  </si>
  <si>
    <t>27708152602353</t>
  </si>
  <si>
    <t>A45000811</t>
  </si>
  <si>
    <t>محمد جمعه ابراهيم جمعه</t>
  </si>
  <si>
    <t>28009172602277</t>
  </si>
  <si>
    <t>A45006761</t>
  </si>
  <si>
    <t>مدحت عبد اللطيف عبد الغفار عليوه</t>
  </si>
  <si>
    <t>1979-03-15</t>
  </si>
  <si>
    <t>27903151800035</t>
  </si>
  <si>
    <t>A43532887</t>
  </si>
  <si>
    <t>محمد رمضان السيد جمعه</t>
  </si>
  <si>
    <t>27708152602337</t>
  </si>
  <si>
    <t>A45001946</t>
  </si>
  <si>
    <t>احمد فتحى محمود شحاته</t>
  </si>
  <si>
    <t>1975-02-26</t>
  </si>
  <si>
    <t>27502262601657</t>
  </si>
  <si>
    <t>A44989275</t>
  </si>
  <si>
    <t>سمير نصري حبيب مجلع</t>
  </si>
  <si>
    <t>1972-09-23</t>
  </si>
  <si>
    <t>27209230102854</t>
  </si>
  <si>
    <t>A44993220</t>
  </si>
  <si>
    <t>عصام نصری مهنی جریس</t>
  </si>
  <si>
    <t>1974-11-05</t>
  </si>
  <si>
    <t>27411052602191</t>
  </si>
  <si>
    <t>A44626915</t>
  </si>
  <si>
    <t>محمود كامل السيد محمد احمد</t>
  </si>
  <si>
    <t>1986-08-10</t>
  </si>
  <si>
    <t>28608101303695</t>
  </si>
  <si>
    <t>A35052190</t>
  </si>
  <si>
    <t>حسن على محمد المباريدى</t>
  </si>
  <si>
    <t>28408131801658</t>
  </si>
  <si>
    <t>A37237972</t>
  </si>
  <si>
    <t>محمد جمال السيد احمد احمد</t>
  </si>
  <si>
    <t>2005-07-22</t>
  </si>
  <si>
    <t>20507221200952</t>
  </si>
  <si>
    <t>A44981061</t>
  </si>
  <si>
    <t>بلال محمد محمد النبايلي</t>
  </si>
  <si>
    <t>1995-09-02</t>
  </si>
  <si>
    <t>29509021601836</t>
  </si>
  <si>
    <t>A32821628</t>
  </si>
  <si>
    <t>وائل على الشربيني صيام</t>
  </si>
  <si>
    <t>1981-01-04</t>
  </si>
  <si>
    <t>28101041101811</t>
  </si>
  <si>
    <t>A45189827</t>
  </si>
  <si>
    <t>جمعه فاروق سيد احمد عويد</t>
  </si>
  <si>
    <t>1963-07-02</t>
  </si>
  <si>
    <t>26307021200731</t>
  </si>
  <si>
    <t>A42846465</t>
  </si>
  <si>
    <t>السيد سعد السيد عبده الصديق</t>
  </si>
  <si>
    <t>1989-10-01</t>
  </si>
  <si>
    <t>28910011105736</t>
  </si>
  <si>
    <t>A44981757</t>
  </si>
  <si>
    <t>عماد حمام امین محمود</t>
  </si>
  <si>
    <t>1981-12-31</t>
  </si>
  <si>
    <t>28112312600755</t>
  </si>
  <si>
    <t>A34657131</t>
  </si>
  <si>
    <t>محمد محمد على السيد إبراهيم</t>
  </si>
  <si>
    <t>محمود احمد الشربيني العدل</t>
  </si>
  <si>
    <t>1977-08-30</t>
  </si>
  <si>
    <t>27708301100099</t>
  </si>
  <si>
    <t>A45203117</t>
  </si>
  <si>
    <t>محمد محمود فكرى حماد محمد</t>
  </si>
  <si>
    <t>30210012316932</t>
  </si>
  <si>
    <t>A34640299</t>
  </si>
  <si>
    <t>عبد الكريم جمعه محمد عبد الفتاح</t>
  </si>
  <si>
    <t>1982-04-29</t>
  </si>
  <si>
    <t>28204292300735</t>
  </si>
  <si>
    <t>A40991983</t>
  </si>
  <si>
    <t>رجب شعبان حموده محمد</t>
  </si>
  <si>
    <t>1983-04-10</t>
  </si>
  <si>
    <t>28304102301719</t>
  </si>
  <si>
    <t>A45146267</t>
  </si>
  <si>
    <t>والي جمعه حموده محمد</t>
  </si>
  <si>
    <t>1987-09-13</t>
  </si>
  <si>
    <t>28709132301691</t>
  </si>
  <si>
    <t>A34290252</t>
  </si>
  <si>
    <t>حسين شعبان حميده محمد</t>
  </si>
  <si>
    <t>1983-03-09</t>
  </si>
  <si>
    <t>28303092300691</t>
  </si>
  <si>
    <t>A33909634</t>
  </si>
  <si>
    <t>محمد فرج امين محمد</t>
  </si>
  <si>
    <t>29208012304314</t>
  </si>
  <si>
    <t>A38646845</t>
  </si>
  <si>
    <t>باسم احمد حسن محمد</t>
  </si>
  <si>
    <t>1987-05-14</t>
  </si>
  <si>
    <t>28705140100497</t>
  </si>
  <si>
    <t>A35877147</t>
  </si>
  <si>
    <t>ابو بكر مجلى سالم جاد الله</t>
  </si>
  <si>
    <t>1990-02-06</t>
  </si>
  <si>
    <t>29002062300533</t>
  </si>
  <si>
    <t>A43638567</t>
  </si>
  <si>
    <t>محمد احمد عبد الله ابو حليقه</t>
  </si>
  <si>
    <t>1989-10-08</t>
  </si>
  <si>
    <t>28910082301331</t>
  </si>
  <si>
    <t>A32349065</t>
  </si>
  <si>
    <t>عبد الله محمد عطيه بريك</t>
  </si>
  <si>
    <t>1990-06-11</t>
  </si>
  <si>
    <t>29006112300497</t>
  </si>
  <si>
    <t>A31394200</t>
  </si>
  <si>
    <t>كريم مسعد صميده مجاور جوده</t>
  </si>
  <si>
    <t>2008-06-24</t>
  </si>
  <si>
    <t>30806242302396</t>
  </si>
  <si>
    <t>A37731634</t>
  </si>
  <si>
    <t>احمد ابراهيم عبد العزيز السيد</t>
  </si>
  <si>
    <t>1991-12-10</t>
  </si>
  <si>
    <t>29112102301538</t>
  </si>
  <si>
    <t>A33776832</t>
  </si>
  <si>
    <t>عبد الله عبد المعز محمد ابراهيم الطوخي</t>
  </si>
  <si>
    <t>29103011209273</t>
  </si>
  <si>
    <t>A40795138</t>
  </si>
  <si>
    <t>عيد جمعه محمد بدوى</t>
  </si>
  <si>
    <t>1987-01-20</t>
  </si>
  <si>
    <t>28701202101112</t>
  </si>
  <si>
    <t>A41872639</t>
  </si>
  <si>
    <t>عبدالرحمن</t>
  </si>
  <si>
    <t>طارق محمد عبد اللطيف شهاب</t>
  </si>
  <si>
    <t>1989-06-25</t>
  </si>
  <si>
    <t>28906251500155</t>
  </si>
  <si>
    <t>A33567506</t>
  </si>
  <si>
    <t>عبدالرحمن الليبيه</t>
  </si>
  <si>
    <t>محمد مصطفی احمد محمد مصطفی</t>
  </si>
  <si>
    <t>1971-08-03</t>
  </si>
  <si>
    <t>27108032102511</t>
  </si>
  <si>
    <t>A28914568</t>
  </si>
  <si>
    <t>نصر عباس عبد المنعم محمد</t>
  </si>
  <si>
    <t>1964-01-23</t>
  </si>
  <si>
    <t>26401230100571</t>
  </si>
  <si>
    <t>A45430386</t>
  </si>
  <si>
    <t>محي الدين محمود إبراهيم على العربي</t>
  </si>
  <si>
    <t>27108240103831</t>
  </si>
  <si>
    <t>A35215486</t>
  </si>
  <si>
    <t>ايهاب سيد  محمد على</t>
  </si>
  <si>
    <t>1967-03-17</t>
  </si>
  <si>
    <t>26703172101738</t>
  </si>
  <si>
    <t>A42496641</t>
  </si>
  <si>
    <t>محمد عادل السيد عبد المجيد</t>
  </si>
  <si>
    <t>2012-02-16</t>
  </si>
  <si>
    <t>31202162300334</t>
  </si>
  <si>
    <t>A44666309</t>
  </si>
  <si>
    <t>سلومه عطيه خميس محمد خميس</t>
  </si>
  <si>
    <t>2010-05-20</t>
  </si>
  <si>
    <t>31005202302254</t>
  </si>
  <si>
    <t>A45156417</t>
  </si>
  <si>
    <t>احمد محمد محمد محمود شرابي</t>
  </si>
  <si>
    <t>1983-06-28</t>
  </si>
  <si>
    <t>28306281500551</t>
  </si>
  <si>
    <t>A38619527</t>
  </si>
  <si>
    <t>محمد عبدالمحسن عوض الله عبد الصمد</t>
  </si>
  <si>
    <t>2010-03-15</t>
  </si>
  <si>
    <t>31003152201483</t>
  </si>
  <si>
    <t>A44407896</t>
  </si>
  <si>
    <t>محمد زيان محمد زيان محمد</t>
  </si>
  <si>
    <t>2009-08-09</t>
  </si>
  <si>
    <t>30908092300613</t>
  </si>
  <si>
    <t>A44965356</t>
  </si>
  <si>
    <t>طارق سالم محمد سالم</t>
  </si>
  <si>
    <t>2000-11-20</t>
  </si>
  <si>
    <t>30011201502434</t>
  </si>
  <si>
    <t>A44918971</t>
  </si>
  <si>
    <t>فارس ربيع بكرى السيد بحيري</t>
  </si>
  <si>
    <t>30907042201272</t>
  </si>
  <si>
    <t>A44661228</t>
  </si>
  <si>
    <t>علاء محمد سعد سليم عبد الكريم</t>
  </si>
  <si>
    <t>31006032302072</t>
  </si>
  <si>
    <t>A44636559</t>
  </si>
  <si>
    <t>مؤمن على جمعه معوض جاد المولى</t>
  </si>
  <si>
    <t>31205033303371</t>
  </si>
  <si>
    <t>A44958759</t>
  </si>
  <si>
    <t>باسم عادل شعبان عطيه سعيد</t>
  </si>
  <si>
    <t>2010-05-18</t>
  </si>
  <si>
    <t>31005182302538</t>
  </si>
  <si>
    <t>A45131318</t>
  </si>
  <si>
    <t>نصر ابراهيم محمد عطيه دردره</t>
  </si>
  <si>
    <t>1981-04-28</t>
  </si>
  <si>
    <t>28104281500614</t>
  </si>
  <si>
    <t>A44940447</t>
  </si>
  <si>
    <t>أنس عفت عزام عرفه عبد الوهاب</t>
  </si>
  <si>
    <t>2008-12-20</t>
  </si>
  <si>
    <t>30812201500396</t>
  </si>
  <si>
    <t>A44785668</t>
  </si>
  <si>
    <t>مجدى جلال عبد الفتاح حسن</t>
  </si>
  <si>
    <t>1980-12-12</t>
  </si>
  <si>
    <t>28012122300653</t>
  </si>
  <si>
    <t>A45144543</t>
  </si>
  <si>
    <t>احمد حسنى بكرى حسان عبد النبي</t>
  </si>
  <si>
    <t>2009-01-13</t>
  </si>
  <si>
    <t>30901132300773</t>
  </si>
  <si>
    <t>A45143042</t>
  </si>
  <si>
    <t>احمد مجدى جلال عبد الفتاح حسن</t>
  </si>
  <si>
    <t>2012-08-19</t>
  </si>
  <si>
    <t>31208192302232</t>
  </si>
  <si>
    <t>A45144101</t>
  </si>
  <si>
    <t>زياد مختار نمر صالح اسماعيل</t>
  </si>
  <si>
    <t>2009-04-28</t>
  </si>
  <si>
    <t>30904282300231</t>
  </si>
  <si>
    <t>A44956101</t>
  </si>
  <si>
    <t>معوض شعبان عطيه سعيد</t>
  </si>
  <si>
    <t>1976-01-10</t>
  </si>
  <si>
    <t>27601102301299</t>
  </si>
  <si>
    <t>A41527974</t>
  </si>
  <si>
    <t>خالد محمد السيد ابومندور ابو النمر</t>
  </si>
  <si>
    <t>1996-07-27</t>
  </si>
  <si>
    <t>29607270100229</t>
  </si>
  <si>
    <t>A43724083</t>
  </si>
  <si>
    <t>عبدالعليم رشوان</t>
  </si>
  <si>
    <t>جمال امين عبد الحميد ميز</t>
  </si>
  <si>
    <t>A41276089</t>
  </si>
  <si>
    <t>احمد بركات حسين عبد الجواد</t>
  </si>
  <si>
    <t>1988-11-05</t>
  </si>
  <si>
    <t>28811052201296</t>
  </si>
  <si>
    <t>A33605195</t>
  </si>
  <si>
    <t>عاصم عبد الحميد محمود حسن</t>
  </si>
  <si>
    <t>1982-07-05</t>
  </si>
  <si>
    <t>28207052600935</t>
  </si>
  <si>
    <t>A30601369</t>
  </si>
  <si>
    <t>عباس محمد حافظ عبد الرحيم</t>
  </si>
  <si>
    <t>2009-06-24</t>
  </si>
  <si>
    <t>30906242401839</t>
  </si>
  <si>
    <t>A45139479</t>
  </si>
  <si>
    <t>يوسف محمد سيد مبروك</t>
  </si>
  <si>
    <t>2009-07-01</t>
  </si>
  <si>
    <t>30907012404891</t>
  </si>
  <si>
    <t>A44954478</t>
  </si>
  <si>
    <t>احمد حسن عبد الحليم السيد حرفوش</t>
  </si>
  <si>
    <t>2002-01-27</t>
  </si>
  <si>
    <t>30201271601131</t>
  </si>
  <si>
    <t>A45352793</t>
  </si>
  <si>
    <t>نصر عبد التواب رياض حسين</t>
  </si>
  <si>
    <t>1972-09-05</t>
  </si>
  <si>
    <t>27209052401231</t>
  </si>
  <si>
    <t>A41684808</t>
  </si>
  <si>
    <t>خالد بدر عبد الغني محمد</t>
  </si>
  <si>
    <t>1979-09-14</t>
  </si>
  <si>
    <t>27909142500698</t>
  </si>
  <si>
    <t>A45136127</t>
  </si>
  <si>
    <t>بدر خالد بدر عبد الغني محمد</t>
  </si>
  <si>
    <t>2010-12-11</t>
  </si>
  <si>
    <t>31012112502218</t>
  </si>
  <si>
    <t>A45136109</t>
  </si>
  <si>
    <t>عبد الناصر عبد العال عبد الرحيم عبد الفتاح</t>
  </si>
  <si>
    <t>1980-07-12</t>
  </si>
  <si>
    <t>28007122501353</t>
  </si>
  <si>
    <t>A44943573</t>
  </si>
  <si>
    <t>هلال خالد عبد الصمد عبد الجواد</t>
  </si>
  <si>
    <t>30308012401514</t>
  </si>
  <si>
    <t>A45132926</t>
  </si>
  <si>
    <t>خالد صلاح عبد الفتاح عبد الرشيد</t>
  </si>
  <si>
    <t>30011012408915</t>
  </si>
  <si>
    <t>A44632308</t>
  </si>
  <si>
    <t>محمد فخرى عبد الحكيم السودانى</t>
  </si>
  <si>
    <t>2005-06-18</t>
  </si>
  <si>
    <t>30506181802214</t>
  </si>
  <si>
    <t>A45357749</t>
  </si>
  <si>
    <t>مصطفى هلال طنطاوى توني</t>
  </si>
  <si>
    <t>1990-07-15</t>
  </si>
  <si>
    <t>29007152401659</t>
  </si>
  <si>
    <t>A41379071</t>
  </si>
  <si>
    <t>عبد الظاهر صدقى عبد الظاهر عبد الرحمن</t>
  </si>
  <si>
    <t>1990-07-08</t>
  </si>
  <si>
    <t>29007082401133</t>
  </si>
  <si>
    <t>A44631028</t>
  </si>
  <si>
    <t>سلامه محمد لطفی نصار</t>
  </si>
  <si>
    <t>28501102402191</t>
  </si>
  <si>
    <t>A41701846</t>
  </si>
  <si>
    <t>محمد بدر عزت رياض</t>
  </si>
  <si>
    <t>29701052405677</t>
  </si>
  <si>
    <t>A31739005</t>
  </si>
  <si>
    <t>محمد جمال عبد الحميد احمد</t>
  </si>
  <si>
    <t>29708032400851</t>
  </si>
  <si>
    <t>A35123078</t>
  </si>
  <si>
    <t>عبد الرحمن ضاحي رياض عبد المنعم</t>
  </si>
  <si>
    <t>30711222400293</t>
  </si>
  <si>
    <t>A44955347</t>
  </si>
  <si>
    <t>عمرو علاء حمدى محمدين</t>
  </si>
  <si>
    <t>2007-12-12</t>
  </si>
  <si>
    <t>30712122400098</t>
  </si>
  <si>
    <t>A44145655</t>
  </si>
  <si>
    <t>كريم رمضان سباق عبد الحكيم</t>
  </si>
  <si>
    <t>2005-12-03</t>
  </si>
  <si>
    <t>30512032400294</t>
  </si>
  <si>
    <t>A44965696</t>
  </si>
  <si>
    <t>اسامه ضاحي خليفه عبد الغنى</t>
  </si>
  <si>
    <t>29508302401091</t>
  </si>
  <si>
    <t>A27802956</t>
  </si>
  <si>
    <t>رمضان عبد العال محمد عبد العال</t>
  </si>
  <si>
    <t>1993-05-15</t>
  </si>
  <si>
    <t>29305152400475</t>
  </si>
  <si>
    <t>A45221984</t>
  </si>
  <si>
    <t>أيمن خليف محمد عبد التواب</t>
  </si>
  <si>
    <t>1988-11-28</t>
  </si>
  <si>
    <t>28811282400191</t>
  </si>
  <si>
    <t>A43951273</t>
  </si>
  <si>
    <t>حسن عبد الصبور حافظ محمد</t>
  </si>
  <si>
    <t>1991-01-15</t>
  </si>
  <si>
    <t>29101152401639</t>
  </si>
  <si>
    <t>A28123508</t>
  </si>
  <si>
    <t>على جمال على حسن خلف</t>
  </si>
  <si>
    <t>30708202400814</t>
  </si>
  <si>
    <t>A44955376</t>
  </si>
  <si>
    <t>احمد سعد انور عبد الرحمن</t>
  </si>
  <si>
    <t>1998-07-04</t>
  </si>
  <si>
    <t>29807042401633</t>
  </si>
  <si>
    <t>A29370004</t>
  </si>
  <si>
    <t>محمد عبد العزيز احمد عبد العزيز ابوال</t>
  </si>
  <si>
    <t>1998-02-24</t>
  </si>
  <si>
    <t>29802242102736</t>
  </si>
  <si>
    <t>A37259929</t>
  </si>
  <si>
    <t>ايمان حامد سعد حامد على</t>
  </si>
  <si>
    <t>30101012100766</t>
  </si>
  <si>
    <t>A37872556</t>
  </si>
  <si>
    <t>محمد عبد المؤمن السيد النجار</t>
  </si>
  <si>
    <t>1977-08-06</t>
  </si>
  <si>
    <t>27708061200996</t>
  </si>
  <si>
    <t>A34116232</t>
  </si>
  <si>
    <t>احمد ايمن احمد محمد</t>
  </si>
  <si>
    <t>2008-04-24</t>
  </si>
  <si>
    <t>30804242600718</t>
  </si>
  <si>
    <t>A44622770</t>
  </si>
  <si>
    <t>منصور محمد الدردير محمود</t>
  </si>
  <si>
    <t>1985-11-10</t>
  </si>
  <si>
    <t>28511102602579</t>
  </si>
  <si>
    <t>A45008065</t>
  </si>
  <si>
    <t>قدري محمود احمد محمد</t>
  </si>
  <si>
    <t>1987-11-11</t>
  </si>
  <si>
    <t>28711112602312</t>
  </si>
  <si>
    <t>A43608789</t>
  </si>
  <si>
    <t>ايمن على محمد عبد اللاه</t>
  </si>
  <si>
    <t>1983-09-05</t>
  </si>
  <si>
    <t>28309052602056</t>
  </si>
  <si>
    <t>A44992284</t>
  </si>
  <si>
    <t>نبيل احمد حمد ان حسن</t>
  </si>
  <si>
    <t>1991-04-25</t>
  </si>
  <si>
    <t>29104252601391</t>
  </si>
  <si>
    <t>A32161507</t>
  </si>
  <si>
    <t>طاهر محمد الضيفى عبد الله</t>
  </si>
  <si>
    <t>1991-01-20</t>
  </si>
  <si>
    <t>29101202605893</t>
  </si>
  <si>
    <t>A44602003</t>
  </si>
  <si>
    <t>مقبولي احمد ابوالمجد عبد الواحد</t>
  </si>
  <si>
    <t>1993-11-28</t>
  </si>
  <si>
    <t>29311282600697</t>
  </si>
  <si>
    <t>A38857579</t>
  </si>
  <si>
    <t>عاصم عبد العظيم ابو اليزيد محمد</t>
  </si>
  <si>
    <t>1985-11-23</t>
  </si>
  <si>
    <t>28511232602511</t>
  </si>
  <si>
    <t>A38857555</t>
  </si>
  <si>
    <t>محمد فوزى عوض مصلح</t>
  </si>
  <si>
    <t>28502062602199</t>
  </si>
  <si>
    <t>A44997467</t>
  </si>
  <si>
    <t>احمد محمد شرقاوى على</t>
  </si>
  <si>
    <t>1979-03-26</t>
  </si>
  <si>
    <t>27903262401652</t>
  </si>
  <si>
    <t>A44952042</t>
  </si>
  <si>
    <t>احمد جابر كامل العبد</t>
  </si>
  <si>
    <t>1984-09-18</t>
  </si>
  <si>
    <t>28409181803933</t>
  </si>
  <si>
    <t>A38807001</t>
  </si>
  <si>
    <t>هند عبد العزيز حسن اسماعيل</t>
  </si>
  <si>
    <t>1980-04-30</t>
  </si>
  <si>
    <t>28004300200606</t>
  </si>
  <si>
    <t>A34071935</t>
  </si>
  <si>
    <t>علي عيد علي بكري محمد</t>
  </si>
  <si>
    <t>2010-11-22</t>
  </si>
  <si>
    <t>31011222302471</t>
  </si>
  <si>
    <t>A42472573</t>
  </si>
  <si>
    <t>هانى على صابر احمد</t>
  </si>
  <si>
    <t>1986-06-02</t>
  </si>
  <si>
    <t>28606022300831</t>
  </si>
  <si>
    <t>A37552265</t>
  </si>
  <si>
    <t>احمد محمد فؤاد الموافى</t>
  </si>
  <si>
    <t>2005-12-12</t>
  </si>
  <si>
    <t>30512121601112</t>
  </si>
  <si>
    <t>A42888775</t>
  </si>
  <si>
    <t>احمد ايمن عثمان احمد عبد الفتاح</t>
  </si>
  <si>
    <t>2003-09-01</t>
  </si>
  <si>
    <t>30309011222051</t>
  </si>
  <si>
    <t>A33801335</t>
  </si>
  <si>
    <t>فتحى ابراهيم فايد مرتجى</t>
  </si>
  <si>
    <t>1986-05-10</t>
  </si>
  <si>
    <t>28605100104657</t>
  </si>
  <si>
    <t>A33126577</t>
  </si>
  <si>
    <t>طارق عبد الستار ابوبكر السيد</t>
  </si>
  <si>
    <t>1972-12-13</t>
  </si>
  <si>
    <t>27212132102219</t>
  </si>
  <si>
    <t>A36246819</t>
  </si>
  <si>
    <t>حمدى محمد ابراهيم يوسف</t>
  </si>
  <si>
    <t>28711011501337</t>
  </si>
  <si>
    <t>A27522895</t>
  </si>
  <si>
    <t>محمد سامى حسن ابراهيم</t>
  </si>
  <si>
    <t>1985-03-13</t>
  </si>
  <si>
    <t>28503131500251</t>
  </si>
  <si>
    <t>A34992419</t>
  </si>
  <si>
    <t>فواد انيس حسن محمد قنديل</t>
  </si>
  <si>
    <t>1987-05-30</t>
  </si>
  <si>
    <t>28705301500172</t>
  </si>
  <si>
    <t>A29276636</t>
  </si>
  <si>
    <t>عمرو على على السروجي</t>
  </si>
  <si>
    <t>28502021501914</t>
  </si>
  <si>
    <t>A38620639</t>
  </si>
  <si>
    <t>تامر احمد سيد ريان</t>
  </si>
  <si>
    <t>1983-01-07</t>
  </si>
  <si>
    <t>28301072102873</t>
  </si>
  <si>
    <t>A33622766</t>
  </si>
  <si>
    <t>محمد جمال محمد على سلامة</t>
  </si>
  <si>
    <t>28901011503619</t>
  </si>
  <si>
    <t>A45277601</t>
  </si>
  <si>
    <t>عبد العزيز عبد الكريم عبد العزيز عبد الكريم</t>
  </si>
  <si>
    <t>28806100101891</t>
  </si>
  <si>
    <t>A33821914</t>
  </si>
  <si>
    <t>عوض خليفه مختار عبد الجليل</t>
  </si>
  <si>
    <t>1965-03-06</t>
  </si>
  <si>
    <t>26503062401052</t>
  </si>
  <si>
    <t>A40909814</t>
  </si>
  <si>
    <t>ابراهيم على ابراهيم عطيه</t>
  </si>
  <si>
    <t>1980-11-05</t>
  </si>
  <si>
    <t>28011051801153</t>
  </si>
  <si>
    <t>A44927384</t>
  </si>
  <si>
    <t>تامر عبد الواحد عبد القادر السيد شعبان</t>
  </si>
  <si>
    <t>1981-01-17</t>
  </si>
  <si>
    <t>28101171602617</t>
  </si>
  <si>
    <t>A04311625</t>
  </si>
  <si>
    <t>عبد المنعم عبد الشافي عبد القادر سيد</t>
  </si>
  <si>
    <t>1969-07-30</t>
  </si>
  <si>
    <t>26907302401539</t>
  </si>
  <si>
    <t>A44122662</t>
  </si>
  <si>
    <t>مصطفى محمد سید محمود</t>
  </si>
  <si>
    <t>2002-02-04</t>
  </si>
  <si>
    <t>30202042401273</t>
  </si>
  <si>
    <t>A45395724</t>
  </si>
  <si>
    <t>خيرى رضى محمد ابوزيد</t>
  </si>
  <si>
    <t>29009112402515</t>
  </si>
  <si>
    <t>A37688340</t>
  </si>
  <si>
    <t>محمد يونس نمر يونس بدر</t>
  </si>
  <si>
    <t>1994-09-09</t>
  </si>
  <si>
    <t>29409091800211</t>
  </si>
  <si>
    <t>A45349975</t>
  </si>
  <si>
    <t>شاكر جمعه السيد الشيخ على</t>
  </si>
  <si>
    <t>1987-05-10</t>
  </si>
  <si>
    <t>28705101601594</t>
  </si>
  <si>
    <t>A41324161</t>
  </si>
  <si>
    <t>حماده عبد الستار عبد النبي محمد</t>
  </si>
  <si>
    <t>1988-06-30</t>
  </si>
  <si>
    <t>28806302400971</t>
  </si>
  <si>
    <t>A45148441</t>
  </si>
  <si>
    <t>طه انور عبد العاطى خليفه</t>
  </si>
  <si>
    <t>1993-09-20</t>
  </si>
  <si>
    <t>29309202402739</t>
  </si>
  <si>
    <t>A44967149</t>
  </si>
  <si>
    <t>احمد محمد صلاح ابوسريع ابراهيم شعلان</t>
  </si>
  <si>
    <t>1998-02-15</t>
  </si>
  <si>
    <t>29802158800371</t>
  </si>
  <si>
    <t>A44940227</t>
  </si>
  <si>
    <t>فراج مفتاح خلف صالح احمد</t>
  </si>
  <si>
    <t>2007-09-23</t>
  </si>
  <si>
    <t>30709232404454</t>
  </si>
  <si>
    <t>A43180983</t>
  </si>
  <si>
    <t>محمد سید محمد سید</t>
  </si>
  <si>
    <t>1991-11-26</t>
  </si>
  <si>
    <t>29111260104018</t>
  </si>
  <si>
    <t>A31996398</t>
  </si>
  <si>
    <t>محمود صبرى عبد الرؤوف عبد المعبود</t>
  </si>
  <si>
    <t>1993-08-17</t>
  </si>
  <si>
    <t>29308172500891</t>
  </si>
  <si>
    <t>A31556809</t>
  </si>
  <si>
    <t>مصطفي محمد مرعي عبد الحميد</t>
  </si>
  <si>
    <t>1993-04-29</t>
  </si>
  <si>
    <t>29304291700291</t>
  </si>
  <si>
    <t>A37968229</t>
  </si>
  <si>
    <t>محمد ماهر ابراهيم ماهر على</t>
  </si>
  <si>
    <t>2008-03-06</t>
  </si>
  <si>
    <t>30803062403756</t>
  </si>
  <si>
    <t>A38490620</t>
  </si>
  <si>
    <t>عبد الهادى محمد محمود محمد يونس</t>
  </si>
  <si>
    <t>2006-07-03</t>
  </si>
  <si>
    <t>30607032400554</t>
  </si>
  <si>
    <t>A44947897</t>
  </si>
  <si>
    <t>محمد سعيد ابو العزايم سعيد</t>
  </si>
  <si>
    <t>2007-03-08</t>
  </si>
  <si>
    <t>20703082403294</t>
  </si>
  <si>
    <t>A39288007</t>
  </si>
  <si>
    <t>احمد جمال محمد طعيمه</t>
  </si>
  <si>
    <t>1989-11-13</t>
  </si>
  <si>
    <t>28911131702033</t>
  </si>
  <si>
    <t>A45257190</t>
  </si>
  <si>
    <t>مبروك عبدربه عبد العال سيد</t>
  </si>
  <si>
    <t>28103092401811</t>
  </si>
  <si>
    <t>A32347825</t>
  </si>
  <si>
    <t>خليل ابراهيم عبدربه عبد العال</t>
  </si>
  <si>
    <t>1992-06-19</t>
  </si>
  <si>
    <t>29206192400631</t>
  </si>
  <si>
    <t>A33689873</t>
  </si>
  <si>
    <t>محمد انور عبد العاطي خليفه</t>
  </si>
  <si>
    <t>1997-03-24</t>
  </si>
  <si>
    <t>29703242401051</t>
  </si>
  <si>
    <t>A44966362</t>
  </si>
  <si>
    <t>طارق السيد عرفات عبد الصمد</t>
  </si>
  <si>
    <t>29010012418315</t>
  </si>
  <si>
    <t>A41054225</t>
  </si>
  <si>
    <t>محمد سيد السعيد منصور</t>
  </si>
  <si>
    <t>1984-01-10</t>
  </si>
  <si>
    <t>28401100400618</t>
  </si>
  <si>
    <t>A43995706</t>
  </si>
  <si>
    <t>ياسر حسني</t>
  </si>
  <si>
    <t>سفر يوم 28 يونيو</t>
  </si>
  <si>
    <t xml:space="preserve">ابو رحمه </t>
  </si>
  <si>
    <t>ايداع بنكي بتاريخ 1يوليو</t>
  </si>
  <si>
    <t>ايداع بنكي بتاريخ23 يونيو</t>
  </si>
  <si>
    <t>sw2</t>
  </si>
  <si>
    <t>1993-10-30</t>
  </si>
  <si>
    <t>1991-05-29</t>
  </si>
  <si>
    <t>1984-03-26</t>
  </si>
  <si>
    <t>1996-03-11</t>
  </si>
  <si>
    <t>1991-01-26</t>
  </si>
  <si>
    <t>السيد محمد حسين عبد الفتاح الدغرى</t>
  </si>
  <si>
    <t>1986-11-20</t>
  </si>
  <si>
    <t>28611201403795</t>
  </si>
  <si>
    <t>A33574890</t>
  </si>
  <si>
    <t>2026-06-30</t>
  </si>
  <si>
    <t>احمد حسن ابراهيم نصار</t>
  </si>
  <si>
    <t>29205011703933</t>
  </si>
  <si>
    <t>A36455434</t>
  </si>
  <si>
    <t>جمام محمد عثمان محمد</t>
  </si>
  <si>
    <t>1979-07-21</t>
  </si>
  <si>
    <t>27907212401797</t>
  </si>
  <si>
    <t>A44629577</t>
  </si>
  <si>
    <t>عادل عبد السلام حسين خضر</t>
  </si>
  <si>
    <t>1971-01-18</t>
  </si>
  <si>
    <t>27101181500291</t>
  </si>
  <si>
    <t>A45358533</t>
  </si>
  <si>
    <t>بباوي عوض حنا عوض</t>
  </si>
  <si>
    <t>1976-04-12</t>
  </si>
  <si>
    <t>27604122401671</t>
  </si>
  <si>
    <t>A36789233</t>
  </si>
  <si>
    <t>رضا محمد السيد محمد</t>
  </si>
  <si>
    <t>1979-11-05</t>
  </si>
  <si>
    <t>27911052404414</t>
  </si>
  <si>
    <t>A04327373</t>
  </si>
  <si>
    <t>محمد كريم محمد كمال عبد الحافظ السيد</t>
  </si>
  <si>
    <t>2023-08-01</t>
  </si>
  <si>
    <t>32308011900735</t>
  </si>
  <si>
    <t>A36269341</t>
  </si>
  <si>
    <t>كريم محمد كمال عبد الحافظ السيد</t>
  </si>
  <si>
    <t>29901011912954</t>
  </si>
  <si>
    <t>A34684977</t>
  </si>
  <si>
    <t>ساره سيد ابراهيم محمد</t>
  </si>
  <si>
    <t>2003-05-05</t>
  </si>
  <si>
    <t>30305051401069</t>
  </si>
  <si>
    <t>A36269323</t>
  </si>
  <si>
    <t>عاشور محمد حافظ محمد</t>
  </si>
  <si>
    <t>1964-07-03</t>
  </si>
  <si>
    <t>26407032300619</t>
  </si>
  <si>
    <t>A39006097</t>
  </si>
  <si>
    <t>احمد مصطفى احمد عبد الرحمن</t>
  </si>
  <si>
    <t>1995-11-27</t>
  </si>
  <si>
    <t>29511272400231</t>
  </si>
  <si>
    <t>A40127684</t>
  </si>
  <si>
    <t>مصطفى خلاف خليفه محمد</t>
  </si>
  <si>
    <t>1994-06-04</t>
  </si>
  <si>
    <t>محمد احمد محمود عبد العال</t>
  </si>
  <si>
    <t>1973-03-11</t>
  </si>
  <si>
    <t>27303112402271</t>
  </si>
  <si>
    <t>A36873396</t>
  </si>
  <si>
    <t>عطيه عبد النبى عبد الحميد عطيه</t>
  </si>
  <si>
    <t>1985-07-19</t>
  </si>
  <si>
    <t>28507192301559</t>
  </si>
  <si>
    <t>A38275430</t>
  </si>
  <si>
    <t>احمد مسعود عبد الجواد محمد سيد احمد</t>
  </si>
  <si>
    <t>27705070100539</t>
  </si>
  <si>
    <t>A33221226</t>
  </si>
  <si>
    <t>محمد عبده فوزى عبده</t>
  </si>
  <si>
    <t>28203011406932</t>
  </si>
  <si>
    <t>A33731863</t>
  </si>
  <si>
    <t>عرفه ناجح جمال محمد</t>
  </si>
  <si>
    <t>1984-04-03</t>
  </si>
  <si>
    <t>28404032402576</t>
  </si>
  <si>
    <t>A40999127</t>
  </si>
  <si>
    <t>أحمد ابراهيم جمال محمد</t>
  </si>
  <si>
    <t>29710012419275</t>
  </si>
  <si>
    <t>A41368027</t>
  </si>
  <si>
    <t>محمد ابراهيم جمال محمد</t>
  </si>
  <si>
    <t>28803092402798</t>
  </si>
  <si>
    <t>A44424118</t>
  </si>
  <si>
    <t>مصطفى ابراهيم جمال محمد</t>
  </si>
  <si>
    <t>2001-03-13</t>
  </si>
  <si>
    <t>30103132400537</t>
  </si>
  <si>
    <t>A39199769</t>
  </si>
  <si>
    <t>شريف محمد ناجي الغطريفي</t>
  </si>
  <si>
    <t>1976-07-27</t>
  </si>
  <si>
    <t>27607270104154</t>
  </si>
  <si>
    <t>A43109543</t>
  </si>
  <si>
    <t>محمد كمال الدين امين ابو حسين</t>
  </si>
  <si>
    <t>1991-06-01</t>
  </si>
  <si>
    <t>29106010107511</t>
  </si>
  <si>
    <t>A04425302</t>
  </si>
  <si>
    <t>السلامونى مصطفى محمود احمد</t>
  </si>
  <si>
    <t>1979-10-27</t>
  </si>
  <si>
    <t>27910270102512</t>
  </si>
  <si>
    <t>A44447029</t>
  </si>
  <si>
    <t>محمد سعد الدين توفيق احمد الليثي</t>
  </si>
  <si>
    <t>1969-05-01</t>
  </si>
  <si>
    <t>26905010103739</t>
  </si>
  <si>
    <t>A41679403</t>
  </si>
  <si>
    <t>فتاح عبد القادر ابوالفضل قايد</t>
  </si>
  <si>
    <t>1990-03-03</t>
  </si>
  <si>
    <t>29003032601535</t>
  </si>
  <si>
    <t>A30262353</t>
  </si>
  <si>
    <t>عبد الرحمن احمد ربيع السيد</t>
  </si>
  <si>
    <t>2002-02-03</t>
  </si>
  <si>
    <t>30202032302218</t>
  </si>
  <si>
    <t>A45092597</t>
  </si>
  <si>
    <t>محمود مختار على مصطفى</t>
  </si>
  <si>
    <t>1988-09-06</t>
  </si>
  <si>
    <t>28809062601271</t>
  </si>
  <si>
    <t>A34920574</t>
  </si>
  <si>
    <t>صابر ايوب عبد الرازق عبد العزيز</t>
  </si>
  <si>
    <t>1985-09-01</t>
  </si>
  <si>
    <t>28509012307638</t>
  </si>
  <si>
    <t>A38094401</t>
  </si>
  <si>
    <t>محمود رجب محمد عبد اللطيف</t>
  </si>
  <si>
    <t>1979-09-23</t>
  </si>
  <si>
    <t>27909232300914</t>
  </si>
  <si>
    <t>A44667822</t>
  </si>
  <si>
    <t>محمد محمود رجب محمد عبد اللطيف</t>
  </si>
  <si>
    <t>2009-07-18</t>
  </si>
  <si>
    <t>30907182302031</t>
  </si>
  <si>
    <t>A43948427</t>
  </si>
  <si>
    <t>محمد صابر معوض عبد الهادي</t>
  </si>
  <si>
    <t>1994-12-19</t>
  </si>
  <si>
    <t>29412192300831</t>
  </si>
  <si>
    <t>A33689245</t>
  </si>
  <si>
    <t>احمد اشرف احمد عبد القوى</t>
  </si>
  <si>
    <t>2005-01-01</t>
  </si>
  <si>
    <t>30501012318271</t>
  </si>
  <si>
    <t>A44945151</t>
  </si>
  <si>
    <t>السيد صبره محمد هليل</t>
  </si>
  <si>
    <t>1981-12-28</t>
  </si>
  <si>
    <t>28112282300531</t>
  </si>
  <si>
    <t>A30549698</t>
  </si>
  <si>
    <t>محمد ابو الخير توفيق محمد</t>
  </si>
  <si>
    <t>1988-07-27</t>
  </si>
  <si>
    <t>28807272300638</t>
  </si>
  <si>
    <t>A41385251</t>
  </si>
  <si>
    <t>حسنى محمد كامل محمد</t>
  </si>
  <si>
    <t>28407102302492</t>
  </si>
  <si>
    <t>A27390025</t>
  </si>
  <si>
    <t>حماده مصطفى صبحى محمود</t>
  </si>
  <si>
    <t>1992-09-17</t>
  </si>
  <si>
    <t>29209172300494</t>
  </si>
  <si>
    <t>A44957129</t>
  </si>
  <si>
    <t>محمد احمد فايد محمد</t>
  </si>
  <si>
    <t>1986-12-17</t>
  </si>
  <si>
    <t>28612172301194</t>
  </si>
  <si>
    <t>A35751827</t>
  </si>
  <si>
    <t>احمد حموده حسين حسن</t>
  </si>
  <si>
    <t>29209122300817</t>
  </si>
  <si>
    <t>A45147222</t>
  </si>
  <si>
    <t>اسامه محمد ربيع عشماوى</t>
  </si>
  <si>
    <t>1983-11-14</t>
  </si>
  <si>
    <t>28311142300614</t>
  </si>
  <si>
    <t>A35934177</t>
  </si>
  <si>
    <t>محمد رجب احمد حسن</t>
  </si>
  <si>
    <t>2001-10-06</t>
  </si>
  <si>
    <t>30110062301311</t>
  </si>
  <si>
    <t>A44956726</t>
  </si>
  <si>
    <t>محمد جابر السيد حسين</t>
  </si>
  <si>
    <t>1997-11-30</t>
  </si>
  <si>
    <t>29711302300294</t>
  </si>
  <si>
    <t>A32875815</t>
  </si>
  <si>
    <t>كريم عاطف عبد القادر محمد</t>
  </si>
  <si>
    <t>29901012318436</t>
  </si>
  <si>
    <t>A28326034</t>
  </si>
  <si>
    <t>رامي عادل نادي صابر</t>
  </si>
  <si>
    <t>1997-07-29</t>
  </si>
  <si>
    <t>29707292300579</t>
  </si>
  <si>
    <t>A27396342</t>
  </si>
  <si>
    <t>مجدى مسعود مسعد مسعود</t>
  </si>
  <si>
    <t>1984-06-06</t>
  </si>
  <si>
    <t>28406062300614</t>
  </si>
  <si>
    <t>A44959432</t>
  </si>
  <si>
    <t>محمد احمد حموده محمود</t>
  </si>
  <si>
    <t>1990-07-11</t>
  </si>
  <si>
    <t>29007112300396</t>
  </si>
  <si>
    <t>A34183362</t>
  </si>
  <si>
    <t>جوده عبد العظيم جوده عشری</t>
  </si>
  <si>
    <t>1986-06-29</t>
  </si>
  <si>
    <t>28606292301171</t>
  </si>
  <si>
    <t>A44945146</t>
  </si>
  <si>
    <t>صبرى محمد عيد عبدربه</t>
  </si>
  <si>
    <t>1996-09-08</t>
  </si>
  <si>
    <t>29609082301759</t>
  </si>
  <si>
    <t>A30562343</t>
  </si>
  <si>
    <t>بلال احمد ربيع عشماوى</t>
  </si>
  <si>
    <t>29101222300932</t>
  </si>
  <si>
    <t>A44418440</t>
  </si>
  <si>
    <t>محمد شعبان عاشور حسن</t>
  </si>
  <si>
    <t>1993-02-20</t>
  </si>
  <si>
    <t>29302202302497</t>
  </si>
  <si>
    <t>A44966696</t>
  </si>
  <si>
    <t>احمد جمال ابراهيم يوسف</t>
  </si>
  <si>
    <t>1991-12-03</t>
  </si>
  <si>
    <t>29112032300873</t>
  </si>
  <si>
    <t>A31146114</t>
  </si>
  <si>
    <t>عوض عبد الله عبد الفتاح ابو النور</t>
  </si>
  <si>
    <t>1983-08-20</t>
  </si>
  <si>
    <t>28308202301657</t>
  </si>
  <si>
    <t>A41703653</t>
  </si>
  <si>
    <t>صالح سيد السيد عبد الحليم</t>
  </si>
  <si>
    <t>29305152301213</t>
  </si>
  <si>
    <t>A45294748</t>
  </si>
  <si>
    <t>صابر على جمعه على</t>
  </si>
  <si>
    <t>1995-05-22</t>
  </si>
  <si>
    <t>29505222300251</t>
  </si>
  <si>
    <t>A44664436</t>
  </si>
  <si>
    <t>على موسى على موسى</t>
  </si>
  <si>
    <t>1994-07-03</t>
  </si>
  <si>
    <t>29407032301951</t>
  </si>
  <si>
    <t>A43195574</t>
  </si>
  <si>
    <t>محمد احمد محمد عبد المقصود</t>
  </si>
  <si>
    <t>2005-03-29</t>
  </si>
  <si>
    <t>30503292300952</t>
  </si>
  <si>
    <t>A37646235</t>
  </si>
  <si>
    <t>مختار عيد ابراهيم على</t>
  </si>
  <si>
    <t>29105292300439</t>
  </si>
  <si>
    <t>A32036553</t>
  </si>
  <si>
    <t>زكريا احمد زكريا محمد عبد القادر</t>
  </si>
  <si>
    <t>2007-05-15</t>
  </si>
  <si>
    <t>30705152302671</t>
  </si>
  <si>
    <t>A37402510</t>
  </si>
  <si>
    <t>محمد احمد توفيق صالح</t>
  </si>
  <si>
    <t>1997-04-22</t>
  </si>
  <si>
    <t>29704222300319</t>
  </si>
  <si>
    <t>A44949861</t>
  </si>
  <si>
    <t>محمد على حسن عبد الوهاب</t>
  </si>
  <si>
    <t>1986-08-30</t>
  </si>
  <si>
    <t>28608302300953</t>
  </si>
  <si>
    <t>A30204473</t>
  </si>
  <si>
    <t>تامر خالد رجب نعمان</t>
  </si>
  <si>
    <t>1992-11-11</t>
  </si>
  <si>
    <t>29211112300571</t>
  </si>
  <si>
    <t>A41042354</t>
  </si>
  <si>
    <t>كامل محمد عبد السلام احمد</t>
  </si>
  <si>
    <t>28812142300478</t>
  </si>
  <si>
    <t>A33771440</t>
  </si>
  <si>
    <t>كمال خلف كمال احمد</t>
  </si>
  <si>
    <t>1985-06-28</t>
  </si>
  <si>
    <t>28506282301098</t>
  </si>
  <si>
    <t>A45141710</t>
  </si>
  <si>
    <t>جمعه فتحى عيد على</t>
  </si>
  <si>
    <t>1987-02-03</t>
  </si>
  <si>
    <t>28702032300677</t>
  </si>
  <si>
    <t>A32140836</t>
  </si>
  <si>
    <t>وليد شعيب عبد الصمد حافظ</t>
  </si>
  <si>
    <t>29101262300811</t>
  </si>
  <si>
    <t>A44421706</t>
  </si>
  <si>
    <t>احمد معوض عبد الوهاب عبد الجواد</t>
  </si>
  <si>
    <t>1992-09-03</t>
  </si>
  <si>
    <t>29209032300575</t>
  </si>
  <si>
    <t>A35016643</t>
  </si>
  <si>
    <t>حماده عثمان عبد الهادي مرسى</t>
  </si>
  <si>
    <t>1988-02-17</t>
  </si>
  <si>
    <t>28802172300892</t>
  </si>
  <si>
    <t>A27367530</t>
  </si>
  <si>
    <t>محسن شعبان عبد المحسن عبد الجواد</t>
  </si>
  <si>
    <t>1993-12-03</t>
  </si>
  <si>
    <t>29312032300953</t>
  </si>
  <si>
    <t>A38774572</t>
  </si>
  <si>
    <t>وائل رمضان شبايك عبد الحميد</t>
  </si>
  <si>
    <t>1992-10-02</t>
  </si>
  <si>
    <t>29210022300273</t>
  </si>
  <si>
    <t>A29643657</t>
  </si>
  <si>
    <t>رجب احمد محمد سلطان</t>
  </si>
  <si>
    <t>29101242300696</t>
  </si>
  <si>
    <t>A44958921</t>
  </si>
  <si>
    <t>احمد خالد عبد الوهاب على</t>
  </si>
  <si>
    <t>30101022302499</t>
  </si>
  <si>
    <t>A39192684</t>
  </si>
  <si>
    <t>خالد السيد نادى على</t>
  </si>
  <si>
    <t>28403262300652</t>
  </si>
  <si>
    <t>A31401046</t>
  </si>
  <si>
    <t>رمضان شوقى محمد عبد الجواد</t>
  </si>
  <si>
    <t>29502212300432</t>
  </si>
  <si>
    <t>A43202284</t>
  </si>
  <si>
    <t>عمرو فتحى احمد بشير</t>
  </si>
  <si>
    <t>1986-09-20</t>
  </si>
  <si>
    <t>28609202407234</t>
  </si>
  <si>
    <t>A28315903</t>
  </si>
  <si>
    <t>حسن رجب حسن جاد المولى</t>
  </si>
  <si>
    <t>1987-04-02</t>
  </si>
  <si>
    <t>28704022200197</t>
  </si>
  <si>
    <t>A45147507</t>
  </si>
  <si>
    <t>الجارحى احمد کمال دنیال</t>
  </si>
  <si>
    <t>29610012303736</t>
  </si>
  <si>
    <t>A34180673</t>
  </si>
  <si>
    <t>احمد حسين عبد الله على</t>
  </si>
  <si>
    <t>1997-07-03</t>
  </si>
  <si>
    <t>29707032300397</t>
  </si>
  <si>
    <t>A41044470</t>
  </si>
  <si>
    <t>هانى ثابت حمدين جوده</t>
  </si>
  <si>
    <t>28910012305771</t>
  </si>
  <si>
    <t>A29015278</t>
  </si>
  <si>
    <t>احمد عاطف عبد القادر محمد</t>
  </si>
  <si>
    <t>2000-08-01</t>
  </si>
  <si>
    <t>30008012308634</t>
  </si>
  <si>
    <t>A42739724</t>
  </si>
  <si>
    <t>محمد عبد العال ماهر عبد العزيز</t>
  </si>
  <si>
    <t>2004-03-05</t>
  </si>
  <si>
    <t>30403052302112</t>
  </si>
  <si>
    <t>A44966750</t>
  </si>
  <si>
    <t>محمد حسين عبداللطيف عيد</t>
  </si>
  <si>
    <t>1993-06-22</t>
  </si>
  <si>
    <t>29306222301433</t>
  </si>
  <si>
    <t>A44639479</t>
  </si>
  <si>
    <t>ممدوح سالم عبد المولى عبد الجواد</t>
  </si>
  <si>
    <t>1985-02-11</t>
  </si>
  <si>
    <t>28502112202014</t>
  </si>
  <si>
    <t>A45132577</t>
  </si>
  <si>
    <t>محمد احمد محمد ابو الفضل عبد الله</t>
  </si>
  <si>
    <t>28812038800396</t>
  </si>
  <si>
    <t>A40928860</t>
  </si>
  <si>
    <t>حازم محمد صلاح احمد ابو السعود</t>
  </si>
  <si>
    <t>28410150104016</t>
  </si>
  <si>
    <t>A34984047</t>
  </si>
  <si>
    <t>ايهاب حمدى محمد عواد</t>
  </si>
  <si>
    <t>1985-11-27</t>
  </si>
  <si>
    <t>28511270101216</t>
  </si>
  <si>
    <t>A33904443</t>
  </si>
  <si>
    <t>مينا عماد كامل جرجس</t>
  </si>
  <si>
    <t>2003-06-11</t>
  </si>
  <si>
    <t>30306112200998</t>
  </si>
  <si>
    <t>A44440946</t>
  </si>
  <si>
    <t>عمر عبدالعزيز احمد موسى الضامن</t>
  </si>
  <si>
    <t>2001-11-11</t>
  </si>
  <si>
    <t>30111111400173</t>
  </si>
  <si>
    <t>A35606674</t>
  </si>
  <si>
    <t>عادل عيد نوار رياض</t>
  </si>
  <si>
    <t>1998-07-14</t>
  </si>
  <si>
    <t>29807142200538</t>
  </si>
  <si>
    <t>A39900947</t>
  </si>
  <si>
    <t>احمد عبد الله موسى عبد الباقي النقيب</t>
  </si>
  <si>
    <t>1996-05-16</t>
  </si>
  <si>
    <t>29605162102158</t>
  </si>
  <si>
    <t>A36588108</t>
  </si>
  <si>
    <t>حمدى احمد النوبي عرابي</t>
  </si>
  <si>
    <t>2001-07-09</t>
  </si>
  <si>
    <t>30107092701259</t>
  </si>
  <si>
    <t>A43902992</t>
  </si>
  <si>
    <t>محمود زكريا احمد موسى الضامن</t>
  </si>
  <si>
    <t>29304051401512</t>
  </si>
  <si>
    <t>A45267026</t>
  </si>
  <si>
    <t>محمد ايمن سعد محمد المهدى</t>
  </si>
  <si>
    <t>1995-01-16</t>
  </si>
  <si>
    <t>29501160102711</t>
  </si>
  <si>
    <t>A27044696</t>
  </si>
  <si>
    <t>علي شحاته محمد عطا الله</t>
  </si>
  <si>
    <t>1978-03-15</t>
  </si>
  <si>
    <t>27803152403418</t>
  </si>
  <si>
    <t>A29027672</t>
  </si>
  <si>
    <t>زهران عبد المعز زهران عبد الله</t>
  </si>
  <si>
    <t>1996-04-02</t>
  </si>
  <si>
    <t>29604022500238</t>
  </si>
  <si>
    <t>A35224854</t>
  </si>
  <si>
    <t>محمد جمال عبد الجابر عبد الله قاسم</t>
  </si>
  <si>
    <t>2008-03-20</t>
  </si>
  <si>
    <t>30803202503217</t>
  </si>
  <si>
    <t>A42928853</t>
  </si>
  <si>
    <t>محمود شعبان محمود سيد</t>
  </si>
  <si>
    <t>1990-09-02</t>
  </si>
  <si>
    <t>29009022501476</t>
  </si>
  <si>
    <t>A27382926</t>
  </si>
  <si>
    <t>سالم على محمد الشربيني</t>
  </si>
  <si>
    <t>1971-06-08</t>
  </si>
  <si>
    <t>27106081800337</t>
  </si>
  <si>
    <t>A44924399</t>
  </si>
  <si>
    <t>محمد احمد متبولي البدرى</t>
  </si>
  <si>
    <t>1981-06-27</t>
  </si>
  <si>
    <t>28106270300098</t>
  </si>
  <si>
    <t>A40554193</t>
  </si>
  <si>
    <t>محمد كمال شفيق احمد</t>
  </si>
  <si>
    <t>1978-07-18</t>
  </si>
  <si>
    <t>27807180200919</t>
  </si>
  <si>
    <t>A37863558</t>
  </si>
  <si>
    <t>منى احمد عبد التواب العقباوي</t>
  </si>
  <si>
    <t>1988-07-07</t>
  </si>
  <si>
    <t>2880771700689</t>
  </si>
  <si>
    <t>A35874839</t>
  </si>
  <si>
    <t>جودى أنس سمير عبد الوهاب نور الدين</t>
  </si>
  <si>
    <t>2012-12-07</t>
  </si>
  <si>
    <t>31212071700343</t>
  </si>
  <si>
    <t>A35874893</t>
  </si>
  <si>
    <t>روفان أنس سمير عبد الوهاب نور الدين</t>
  </si>
  <si>
    <t>2014-02-12</t>
  </si>
  <si>
    <t>31402121701021</t>
  </si>
  <si>
    <t>A35874862</t>
  </si>
  <si>
    <t>محمد ابراهيم توفيق محمود</t>
  </si>
  <si>
    <t>28010160100398</t>
  </si>
  <si>
    <t>A29187569</t>
  </si>
  <si>
    <t>هيثم حمدى صلاح قطامش</t>
  </si>
  <si>
    <t>1980-03-21</t>
  </si>
  <si>
    <t>28003213400058</t>
  </si>
  <si>
    <t>A32846947</t>
  </si>
  <si>
    <t>صبرى محمد محمد السيد</t>
  </si>
  <si>
    <t>2005-08-04</t>
  </si>
  <si>
    <t>30508041301293</t>
  </si>
  <si>
    <t>A45263637</t>
  </si>
  <si>
    <t>مصباح حسن السيد عوض شحاته</t>
  </si>
  <si>
    <t>28502111302911</t>
  </si>
  <si>
    <t>A34497151</t>
  </si>
  <si>
    <t>جمال ابراهيم محمد احمد</t>
  </si>
  <si>
    <t>1990-01-08</t>
  </si>
  <si>
    <t>29001081300637</t>
  </si>
  <si>
    <t>A45062934</t>
  </si>
  <si>
    <t>محمد عيد اروس عبد العال عيد اروس</t>
  </si>
  <si>
    <t>1989-05-21</t>
  </si>
  <si>
    <t>28905211300271</t>
  </si>
  <si>
    <t>A45046699</t>
  </si>
  <si>
    <t>احمد مؤمن فرغلى حسن على</t>
  </si>
  <si>
    <t>2007-06-28</t>
  </si>
  <si>
    <t>30706282403336</t>
  </si>
  <si>
    <t>A44439224</t>
  </si>
  <si>
    <t>حمدی فرغل حسن على</t>
  </si>
  <si>
    <t>1994-11-10</t>
  </si>
  <si>
    <t>29411102403095</t>
  </si>
  <si>
    <t>A45367550</t>
  </si>
  <si>
    <t>عمار عرفات محمد مرسى</t>
  </si>
  <si>
    <t>1983-11-25</t>
  </si>
  <si>
    <t>28311252401131</t>
  </si>
  <si>
    <t>A41223423</t>
  </si>
  <si>
    <t>رضا جلال عبد الرحمن سليم</t>
  </si>
  <si>
    <t>1990-11-06</t>
  </si>
  <si>
    <t>29011062401916</t>
  </si>
  <si>
    <t>A30526097</t>
  </si>
  <si>
    <t>اسلام احمد محمد حسن</t>
  </si>
  <si>
    <t>1995-01-01</t>
  </si>
  <si>
    <t>29501012323237</t>
  </si>
  <si>
    <t>A45412813</t>
  </si>
  <si>
    <t>محمد سيد محمد مهنی</t>
  </si>
  <si>
    <t>1992-10-06</t>
  </si>
  <si>
    <t>29210062401331</t>
  </si>
  <si>
    <t>A34365351</t>
  </si>
  <si>
    <t>محمود جلال علي احمد</t>
  </si>
  <si>
    <t>1984-10-14</t>
  </si>
  <si>
    <t>28410142201339</t>
  </si>
  <si>
    <t>A34283257</t>
  </si>
  <si>
    <t>احمد محمد مصطفى الصعيدي</t>
  </si>
  <si>
    <t>29107011708755</t>
  </si>
  <si>
    <t>A40915175</t>
  </si>
  <si>
    <t>حسين سعد على طاحون</t>
  </si>
  <si>
    <t>1967-01-03</t>
  </si>
  <si>
    <t>26701031301633</t>
  </si>
  <si>
    <t>A45248827</t>
  </si>
  <si>
    <t>تامر متولي محمد سليمان</t>
  </si>
  <si>
    <t>1976-10-18</t>
  </si>
  <si>
    <t>27610181301052</t>
  </si>
  <si>
    <t>A04541684</t>
  </si>
  <si>
    <t>احمد عاطف اسماعيل عبد العزيز المقدم</t>
  </si>
  <si>
    <t>29904011604213</t>
  </si>
  <si>
    <t>A39501830</t>
  </si>
  <si>
    <t>حجاج احمد محمود محمد</t>
  </si>
  <si>
    <t>1989-06-19</t>
  </si>
  <si>
    <t>28906192701991</t>
  </si>
  <si>
    <t>A29818664</t>
  </si>
  <si>
    <t>عبد الرحمن حمدى ماضي عبد الرحيم</t>
  </si>
  <si>
    <t>1990-08-30</t>
  </si>
  <si>
    <t>29008302401918</t>
  </si>
  <si>
    <t>A45136382</t>
  </si>
  <si>
    <t>محمود ناجد سعد اوى رمضان</t>
  </si>
  <si>
    <t>1965-06-06</t>
  </si>
  <si>
    <t>26506062200277</t>
  </si>
  <si>
    <t>A29899037</t>
  </si>
  <si>
    <t>سعد رضا البنا احمد عاصي</t>
  </si>
  <si>
    <t>1979-05-11</t>
  </si>
  <si>
    <t>27905111100033</t>
  </si>
  <si>
    <t>A44536702</t>
  </si>
  <si>
    <t>على عزت على رياض</t>
  </si>
  <si>
    <t>1982-01-12</t>
  </si>
  <si>
    <t>28201122403972</t>
  </si>
  <si>
    <t>A43211743</t>
  </si>
  <si>
    <t>زياد حماده يحيى حسن عبد المهدى سليمان</t>
  </si>
  <si>
    <t>2019-05-08</t>
  </si>
  <si>
    <t>31905088801653</t>
  </si>
  <si>
    <t>A34507825</t>
  </si>
  <si>
    <t>عبد العزيز احمد محمد المغازى</t>
  </si>
  <si>
    <t>28609201500931</t>
  </si>
  <si>
    <t>A40679238</t>
  </si>
  <si>
    <t>احمد البدرى رزق عبد السيد</t>
  </si>
  <si>
    <t>1985-07-14</t>
  </si>
  <si>
    <t>28507142602957</t>
  </si>
  <si>
    <t>A42716867</t>
  </si>
  <si>
    <t>طه رجب جبريل عبد العزيز</t>
  </si>
  <si>
    <t>30310302300155</t>
  </si>
  <si>
    <t>A44631415</t>
  </si>
  <si>
    <t>عبد الرحيم علام عبد الحميد على</t>
  </si>
  <si>
    <t>28812012702477</t>
  </si>
  <si>
    <t>A45161837</t>
  </si>
  <si>
    <t>وائل عبد الجيد عبد الله عبد الحميد</t>
  </si>
  <si>
    <t>1982-12-13</t>
  </si>
  <si>
    <t>28212132300537</t>
  </si>
  <si>
    <t>A33921295</t>
  </si>
  <si>
    <t>محمود على عبد الصمد حسن</t>
  </si>
  <si>
    <t>29208112300456</t>
  </si>
  <si>
    <t>A44638424</t>
  </si>
  <si>
    <t>امينه رجب مبروك قطب</t>
  </si>
  <si>
    <t>1995-12-02</t>
  </si>
  <si>
    <t>29512021802549</t>
  </si>
  <si>
    <t>A44937020</t>
  </si>
  <si>
    <t>عمرو عادل عيد احمد</t>
  </si>
  <si>
    <t>1990-05-20</t>
  </si>
  <si>
    <t>29005202702296</t>
  </si>
  <si>
    <t>A31707471</t>
  </si>
  <si>
    <t>جمعه رشاد امين هليل</t>
  </si>
  <si>
    <t>1985-12-25</t>
  </si>
  <si>
    <t>28512252302057</t>
  </si>
  <si>
    <t>A04571943</t>
  </si>
  <si>
    <t>ملكة حماده يحي حسن عبد المهدى سليمان</t>
  </si>
  <si>
    <t>2024-03-21</t>
  </si>
  <si>
    <t>32403218801144</t>
  </si>
  <si>
    <t>A44937100</t>
  </si>
  <si>
    <t>عادل رشاد عبد العاطي ضيف الله</t>
  </si>
  <si>
    <t>1993-12-08</t>
  </si>
  <si>
    <t>29312082300555</t>
  </si>
  <si>
    <t>A44636821</t>
  </si>
  <si>
    <t>منور نبيل محمد السيد داود</t>
  </si>
  <si>
    <t>30301291801573</t>
  </si>
  <si>
    <t>A44939967</t>
  </si>
  <si>
    <t>محمد البدوى عبد المعطى ابراهيم</t>
  </si>
  <si>
    <t>1997-03-08</t>
  </si>
  <si>
    <t>29703081202737</t>
  </si>
  <si>
    <t>A44970914</t>
  </si>
  <si>
    <t>محمد فتحى احمد حسن هندی</t>
  </si>
  <si>
    <t>30309251804473</t>
  </si>
  <si>
    <t>A45358408</t>
  </si>
  <si>
    <t>عبد اللطيف على خليل الدسوقي</t>
  </si>
  <si>
    <t>27901011209733</t>
  </si>
  <si>
    <t>A42841046</t>
  </si>
  <si>
    <t>شعبان محمود حسين محمود خليفه</t>
  </si>
  <si>
    <t>1982-03-08</t>
  </si>
  <si>
    <t>28203081800115</t>
  </si>
  <si>
    <t>A45347846</t>
  </si>
  <si>
    <t>خالد عبد العظيم معتمد محمد</t>
  </si>
  <si>
    <t>29002072200359</t>
  </si>
  <si>
    <t>A45315313</t>
  </si>
  <si>
    <t>حسن احمد حسن احمد عبد الجواد</t>
  </si>
  <si>
    <t>1994-01-31</t>
  </si>
  <si>
    <t>29401311500094</t>
  </si>
  <si>
    <t>A45119063</t>
  </si>
  <si>
    <t>محمد ناشد انور جوده</t>
  </si>
  <si>
    <t>2007-10-23</t>
  </si>
  <si>
    <t>30710232301351</t>
  </si>
  <si>
    <t>A45147201</t>
  </si>
  <si>
    <t>حسام صلاح محمود عبد الونيس</t>
  </si>
  <si>
    <t>1994-06-07</t>
  </si>
  <si>
    <t>29406072301019</t>
  </si>
  <si>
    <t>A41539620</t>
  </si>
  <si>
    <t>ابوزيد عطيه محمد ابوزيد</t>
  </si>
  <si>
    <t>1986-07-17</t>
  </si>
  <si>
    <t>28607171800096</t>
  </si>
  <si>
    <t>A45117441</t>
  </si>
  <si>
    <t>عاطف خالد محمد حميده</t>
  </si>
  <si>
    <t>1976-11-13</t>
  </si>
  <si>
    <t>27611132300993</t>
  </si>
  <si>
    <t>A44654284</t>
  </si>
  <si>
    <t>عبد الغفار عوض عبدالغفار محمد</t>
  </si>
  <si>
    <t>28509011514834</t>
  </si>
  <si>
    <t>A34214345</t>
  </si>
  <si>
    <t>حماده ممدوح محمد السيد</t>
  </si>
  <si>
    <t>29410242300591</t>
  </si>
  <si>
    <t>A34734779</t>
  </si>
  <si>
    <t>عادل محمد فتحي عبد الحميد</t>
  </si>
  <si>
    <t>29310302301679</t>
  </si>
  <si>
    <t>A40999748</t>
  </si>
  <si>
    <t>عبد الله السعيد السيد عبد العزيز الجندى</t>
  </si>
  <si>
    <t>30210011508498</t>
  </si>
  <si>
    <t>A45123753</t>
  </si>
  <si>
    <t>محمد حمدى عاشور محمود</t>
  </si>
  <si>
    <t>2001-12-25</t>
  </si>
  <si>
    <t>30112252303313</t>
  </si>
  <si>
    <t>A04317396</t>
  </si>
  <si>
    <t>محمد احمد محمد المغازي</t>
  </si>
  <si>
    <t>1979-11-17</t>
  </si>
  <si>
    <t>27911171500171</t>
  </si>
  <si>
    <t>A33458364</t>
  </si>
  <si>
    <t>سامى فكرى ابراهيم موسى</t>
  </si>
  <si>
    <t>1985-03-14</t>
  </si>
  <si>
    <t>28503141100316</t>
  </si>
  <si>
    <t>A45194653</t>
  </si>
  <si>
    <t>محمود عبد المعطى محمد رجب</t>
  </si>
  <si>
    <t>28806141800671</t>
  </si>
  <si>
    <t>A30420505</t>
  </si>
  <si>
    <t>نورا حماده يحي حسن عبد المهدى</t>
  </si>
  <si>
    <t>2017-01-19</t>
  </si>
  <si>
    <t>31701191800407</t>
  </si>
  <si>
    <t>A45101264</t>
  </si>
  <si>
    <t>عبد الله على عبد الله على سليم</t>
  </si>
  <si>
    <t>1999-02-05</t>
  </si>
  <si>
    <t>29902051202816</t>
  </si>
  <si>
    <t>A30399044</t>
  </si>
  <si>
    <t>ابراهيم محمود ابراهيم عاطف مصطفى محمود</t>
  </si>
  <si>
    <t>2013-08-18</t>
  </si>
  <si>
    <t>31308181203571</t>
  </si>
  <si>
    <t>A04539932</t>
  </si>
  <si>
    <t>محمد عبد المهدى محمد عبد المهدى سليمان</t>
  </si>
  <si>
    <t>1993-07-06</t>
  </si>
  <si>
    <t>29307061800236</t>
  </si>
  <si>
    <t>A35395437</t>
  </si>
  <si>
    <t>مصطفي محمد غريب احمد مغازي</t>
  </si>
  <si>
    <t>1999-12-05</t>
  </si>
  <si>
    <t>29912051801839</t>
  </si>
  <si>
    <t>A36362751</t>
  </si>
  <si>
    <t>زغلول صبحى محمد عبد الرازق محمد العجمي</t>
  </si>
  <si>
    <t>30101011807459</t>
  </si>
  <si>
    <t>A37851177</t>
  </si>
  <si>
    <t>السبع عبد التواب حماد سليمان</t>
  </si>
  <si>
    <t>1989-06-03</t>
  </si>
  <si>
    <t>28906032603216</t>
  </si>
  <si>
    <t>A33945830</t>
  </si>
  <si>
    <t>محمد عبد الصبور محمد محمود</t>
  </si>
  <si>
    <t>1988-08-15</t>
  </si>
  <si>
    <t>28808152701635</t>
  </si>
  <si>
    <t>A36581733</t>
  </si>
  <si>
    <t>زياد عبد الكريم ابو الخير عبد الحليم</t>
  </si>
  <si>
    <t>2005-08-16</t>
  </si>
  <si>
    <t>30508162300952</t>
  </si>
  <si>
    <t>A43466993</t>
  </si>
  <si>
    <t>بلال فوزى على ابوطاره</t>
  </si>
  <si>
    <t>1988-03-12</t>
  </si>
  <si>
    <t>28803121100691</t>
  </si>
  <si>
    <t>A39082480</t>
  </si>
  <si>
    <t>محمود ابراهيم عاطف مصطفى محمود</t>
  </si>
  <si>
    <t>1987-03-30</t>
  </si>
  <si>
    <t>28703301202497</t>
  </si>
  <si>
    <t>A29127175</t>
  </si>
  <si>
    <t>محمد رشاد شوبك خنيفر</t>
  </si>
  <si>
    <t>1988-10-30</t>
  </si>
  <si>
    <t>28810302300876</t>
  </si>
  <si>
    <t>A27814620</t>
  </si>
  <si>
    <t>احمد مصطفی حسين دياب</t>
  </si>
  <si>
    <t>1989-03-29</t>
  </si>
  <si>
    <t>28903291302551</t>
  </si>
  <si>
    <t>A34031700</t>
  </si>
  <si>
    <t>عبد السلام اشرف مصطفى حسانين</t>
  </si>
  <si>
    <t>2002-08-15</t>
  </si>
  <si>
    <t>30208151203331</t>
  </si>
  <si>
    <t>A38069460</t>
  </si>
  <si>
    <t>محمد رمضان بشير الشنديدى</t>
  </si>
  <si>
    <t>1976-04-01</t>
  </si>
  <si>
    <t>27604011807334</t>
  </si>
  <si>
    <t>A38015589</t>
  </si>
  <si>
    <t>محمد عبد العزيز ابراهيم عوض سليمان</t>
  </si>
  <si>
    <t>29602181100035</t>
  </si>
  <si>
    <t>A43280629</t>
  </si>
  <si>
    <t>سامح السعيد علي علام</t>
  </si>
  <si>
    <t>1995-07-08</t>
  </si>
  <si>
    <t>29507081600534</t>
  </si>
  <si>
    <t>A31251192</t>
  </si>
  <si>
    <t>حسن محمد عبد الحافظ احمد قاسم</t>
  </si>
  <si>
    <t>28610202104396</t>
  </si>
  <si>
    <t>A35907188</t>
  </si>
  <si>
    <t>عيد احمد محمد عبد البر</t>
  </si>
  <si>
    <t>1982-09-25</t>
  </si>
  <si>
    <t>28209252200713</t>
  </si>
  <si>
    <t>A37551909</t>
  </si>
  <si>
    <t>سيف رمضان عبد العزيز جابر</t>
  </si>
  <si>
    <t>29010151805617</t>
  </si>
  <si>
    <t>A42015434</t>
  </si>
  <si>
    <t>خلف الله علوانى ابوحامد ابراهيم</t>
  </si>
  <si>
    <t>1990-06-30</t>
  </si>
  <si>
    <t>29006302300175</t>
  </si>
  <si>
    <t>A37646296</t>
  </si>
  <si>
    <t>محمد محمود محمد عبد المنعم</t>
  </si>
  <si>
    <t>1984-09-07</t>
  </si>
  <si>
    <t>28409071400931</t>
  </si>
  <si>
    <t>A34974550</t>
  </si>
  <si>
    <t>عبدالله مسعود عبدالغفار عبدالكريم</t>
  </si>
  <si>
    <t>1988-11-30</t>
  </si>
  <si>
    <t>28811302300651</t>
  </si>
  <si>
    <t>A38106701</t>
  </si>
  <si>
    <t>خالد صابر عبدالرشيد الزير</t>
  </si>
  <si>
    <t>1969-09-01</t>
  </si>
  <si>
    <t>26909010102788</t>
  </si>
  <si>
    <t>A39489134</t>
  </si>
  <si>
    <t>احمد هلال جلال حماده</t>
  </si>
  <si>
    <t>1995-04-06</t>
  </si>
  <si>
    <t>29504061501336</t>
  </si>
  <si>
    <t>A40236813</t>
  </si>
  <si>
    <t>محمود سالم ابو الحمد محمود</t>
  </si>
  <si>
    <t>1981-03-02</t>
  </si>
  <si>
    <t>28103020104278</t>
  </si>
  <si>
    <t>A29787210</t>
  </si>
  <si>
    <t>سلام عبد العزيز كامل حميده</t>
  </si>
  <si>
    <t>1981-03-26</t>
  </si>
  <si>
    <t>28103262200816</t>
  </si>
  <si>
    <t>A04328001</t>
  </si>
  <si>
    <t>محمد حامد عبد الحي زياده</t>
  </si>
  <si>
    <t>1991-11-06</t>
  </si>
  <si>
    <t>29111068800558</t>
  </si>
  <si>
    <t>A33361754</t>
  </si>
  <si>
    <t>محمد السيد لطفي وهدان</t>
  </si>
  <si>
    <t>1986-01-29</t>
  </si>
  <si>
    <t>28601291602435</t>
  </si>
  <si>
    <t>A44841583</t>
  </si>
  <si>
    <t>احمد جبريل خليفه مهران</t>
  </si>
  <si>
    <t>1980-05-29</t>
  </si>
  <si>
    <t>28005292601252</t>
  </si>
  <si>
    <t>A45016174</t>
  </si>
  <si>
    <t>مصطفى احمد مصطفى الجعبيري</t>
  </si>
  <si>
    <t>1966-10-21</t>
  </si>
  <si>
    <t>26610211600315</t>
  </si>
  <si>
    <t>A39857430</t>
  </si>
  <si>
    <t>وائل عبد المنعم عبد اللطيف بسطويسي</t>
  </si>
  <si>
    <t>1991-07-26</t>
  </si>
  <si>
    <t>29107261500157</t>
  </si>
  <si>
    <t>A33652783</t>
  </si>
  <si>
    <t>خالد عبد الفتاح احمد فوده</t>
  </si>
  <si>
    <t>1976-10-06</t>
  </si>
  <si>
    <t>27610061702436</t>
  </si>
  <si>
    <t>A27926677</t>
  </si>
  <si>
    <t>احمد عزالدین متولى عبد الفتاح</t>
  </si>
  <si>
    <t>1983-11-30</t>
  </si>
  <si>
    <t>28311302601535</t>
  </si>
  <si>
    <t>A29802338</t>
  </si>
  <si>
    <t>محمد سالمان حسان على دويب</t>
  </si>
  <si>
    <t>1976-08-23</t>
  </si>
  <si>
    <t>27608231401873</t>
  </si>
  <si>
    <t>A450661433</t>
  </si>
  <si>
    <t>ابراهيم ابراهيم محمد عبد الله</t>
  </si>
  <si>
    <t>1981-12-18</t>
  </si>
  <si>
    <t>28112181401352</t>
  </si>
  <si>
    <t>A45249062</t>
  </si>
  <si>
    <t>محمد عبد الهادى عبد الهادي نجدى</t>
  </si>
  <si>
    <t>29110201403013</t>
  </si>
  <si>
    <t>A45255179</t>
  </si>
  <si>
    <t>محمد محمود محمد ابراهيم عبد العال</t>
  </si>
  <si>
    <t>1969-09-14</t>
  </si>
  <si>
    <t>26909141400998</t>
  </si>
  <si>
    <t>A45248439</t>
  </si>
  <si>
    <t>محمود محمد محمد على الصباغ</t>
  </si>
  <si>
    <t>1978-12-30</t>
  </si>
  <si>
    <t>27812301402038</t>
  </si>
  <si>
    <t>A31970981</t>
  </si>
  <si>
    <t>مصطفى اسماعيل محمد عبد الله دويب</t>
  </si>
  <si>
    <t>1997-02-10</t>
  </si>
  <si>
    <t>29702101404572</t>
  </si>
  <si>
    <t>A45064275</t>
  </si>
  <si>
    <t>محمد سيد احمد على مصطفى</t>
  </si>
  <si>
    <t>1984-12-18</t>
  </si>
  <si>
    <t>28412181402239</t>
  </si>
  <si>
    <t>A31259287</t>
  </si>
  <si>
    <t>مصطفى عبد الفتاح محمد على</t>
  </si>
  <si>
    <t>1983-02-10</t>
  </si>
  <si>
    <t>28302101403833</t>
  </si>
  <si>
    <t>A45066152</t>
  </si>
  <si>
    <t>محمود سلمان حسان على</t>
  </si>
  <si>
    <t>1988-06-01</t>
  </si>
  <si>
    <t>28806011411614</t>
  </si>
  <si>
    <t>A43083486</t>
  </si>
  <si>
    <t>محمد رمضان احمد محمد عوده</t>
  </si>
  <si>
    <t>28302101403817</t>
  </si>
  <si>
    <t>A45066151</t>
  </si>
  <si>
    <t>مختار سالمان حسان على دويب</t>
  </si>
  <si>
    <t>1981-03-20</t>
  </si>
  <si>
    <t>28103201402653</t>
  </si>
  <si>
    <t>A41105518</t>
  </si>
  <si>
    <t>ابراهيم مصطفى ابراهيم محمد عبد الله</t>
  </si>
  <si>
    <t>2002-05-01</t>
  </si>
  <si>
    <t>20205011406772</t>
  </si>
  <si>
    <t>A45066127</t>
  </si>
  <si>
    <t>احمد سامي غانم احمد علی</t>
  </si>
  <si>
    <t>30201011415873</t>
  </si>
  <si>
    <t>A45064280</t>
  </si>
  <si>
    <t>رمضان صابر سيد علي سلامه</t>
  </si>
  <si>
    <t>1988-04-16</t>
  </si>
  <si>
    <t>28804161402653</t>
  </si>
  <si>
    <t>A45248490</t>
  </si>
  <si>
    <t>ايهاب مصطفى محمد عبده الهنداوى</t>
  </si>
  <si>
    <t>1974-06-08</t>
  </si>
  <si>
    <t>27406081203391</t>
  </si>
  <si>
    <t>A45194053</t>
  </si>
  <si>
    <t>محمد ايهاب مصطفى محمد عبده الهنداوى</t>
  </si>
  <si>
    <t>2010-06-20</t>
  </si>
  <si>
    <t>31006201202899</t>
  </si>
  <si>
    <t>A45207300</t>
  </si>
  <si>
    <t>محمد مصطفى محمد بليدي</t>
  </si>
  <si>
    <t>1966-01-12</t>
  </si>
  <si>
    <t>26601120103131</t>
  </si>
  <si>
    <t>A39922967</t>
  </si>
  <si>
    <t>محمد حامد كامل جوده</t>
  </si>
  <si>
    <t>1993-07-23</t>
  </si>
  <si>
    <t>29307230105739</t>
  </si>
  <si>
    <t>A38147922</t>
  </si>
  <si>
    <t>محمد محمد سمير الغريب محمد الديب</t>
  </si>
  <si>
    <t>1985-07-09</t>
  </si>
  <si>
    <t>28507091200573</t>
  </si>
  <si>
    <t>A41556367</t>
  </si>
  <si>
    <t>عبد التواب احمد عبد التواب فرماوي</t>
  </si>
  <si>
    <t>1988-02-06</t>
  </si>
  <si>
    <t>28802061402513</t>
  </si>
  <si>
    <t>A41120333</t>
  </si>
  <si>
    <t>محمد مبروك عبد المحسن ابراهيم</t>
  </si>
  <si>
    <t>29207010108511</t>
  </si>
  <si>
    <t>A40753330</t>
  </si>
  <si>
    <t>احمد وائل عبد العزيز السيد خليل</t>
  </si>
  <si>
    <t>29108260200351</t>
  </si>
  <si>
    <t>A37486462</t>
  </si>
  <si>
    <t>احمد سمير رجب مرسى</t>
  </si>
  <si>
    <t>1992-07-26</t>
  </si>
  <si>
    <t>29207261701076</t>
  </si>
  <si>
    <t>A35787816</t>
  </si>
  <si>
    <t>محمد بدوى محمد السيد معروف</t>
  </si>
  <si>
    <t>29303201201138</t>
  </si>
  <si>
    <t>A32858357</t>
  </si>
  <si>
    <t>حسام ابراهيم عبد الرؤف نصار</t>
  </si>
  <si>
    <t>1984-05-05</t>
  </si>
  <si>
    <t>28405051702013</t>
  </si>
  <si>
    <t>A27685136</t>
  </si>
  <si>
    <t>محمود ايمن عبد الحفيظ ابراهيم البيار</t>
  </si>
  <si>
    <t>1996-08-10</t>
  </si>
  <si>
    <t>29608101601258</t>
  </si>
  <si>
    <t>A36111082</t>
  </si>
  <si>
    <t>عوض محمد رفعت محمد صالح السيد صالح</t>
  </si>
  <si>
    <t>1977-02-16</t>
  </si>
  <si>
    <t>27702161203234</t>
  </si>
  <si>
    <t>A35939181</t>
  </si>
  <si>
    <t>وليد حافظ حامد حافظ</t>
  </si>
  <si>
    <t>1976-07-18</t>
  </si>
  <si>
    <t>27607180102136</t>
  </si>
  <si>
    <t>A43126311</t>
  </si>
  <si>
    <t>اسلام محمد عبد المجيد حماده</t>
  </si>
  <si>
    <t>30305012614616</t>
  </si>
  <si>
    <t>A45005556</t>
  </si>
  <si>
    <t>احمد دسوقی حامد محمد</t>
  </si>
  <si>
    <t>1997-01-10</t>
  </si>
  <si>
    <t>29701102602673</t>
  </si>
  <si>
    <t>A30290780</t>
  </si>
  <si>
    <t>خالد صبره رشوان همام</t>
  </si>
  <si>
    <t>2003-06-25</t>
  </si>
  <si>
    <t>30306252603294</t>
  </si>
  <si>
    <t>A45015081</t>
  </si>
  <si>
    <t>كريم فوزى محمد محمود</t>
  </si>
  <si>
    <t>1990-01-31</t>
  </si>
  <si>
    <t>29001310201192</t>
  </si>
  <si>
    <t>A44989691</t>
  </si>
  <si>
    <t>احمد نصر الدين محمد السيد</t>
  </si>
  <si>
    <t>1999-07-03</t>
  </si>
  <si>
    <t>29907032601337</t>
  </si>
  <si>
    <t>A28984199</t>
  </si>
  <si>
    <t>فهد عبد العليم حسن على</t>
  </si>
  <si>
    <t>29110012711572</t>
  </si>
  <si>
    <t>A44614474</t>
  </si>
  <si>
    <t>طلعت صبره رشوان همام</t>
  </si>
  <si>
    <t>28910222601799</t>
  </si>
  <si>
    <t>A44613688</t>
  </si>
  <si>
    <t>طارق عبد الله عبد اللاه على حماد</t>
  </si>
  <si>
    <t>1990-04-12</t>
  </si>
  <si>
    <t>29004121500234</t>
  </si>
  <si>
    <t>A45358618</t>
  </si>
  <si>
    <t>حازم محمد فتحى عمر ميره</t>
  </si>
  <si>
    <t>1989-05-28</t>
  </si>
  <si>
    <t>28905281501192</t>
  </si>
  <si>
    <t>A45273228</t>
  </si>
  <si>
    <t>مصطفى رفاعی نادی حسن</t>
  </si>
  <si>
    <t>29403212403012</t>
  </si>
  <si>
    <t>A44405852</t>
  </si>
  <si>
    <t>رزق محمد مسعد عيد جمعه</t>
  </si>
  <si>
    <t>30309271205916</t>
  </si>
  <si>
    <t>A44802646</t>
  </si>
  <si>
    <t>حماده رشدی غالب حسب الله</t>
  </si>
  <si>
    <t>1998-05-30</t>
  </si>
  <si>
    <t>29805302100419</t>
  </si>
  <si>
    <t>A30331270</t>
  </si>
  <si>
    <t>خيرى ابراهيم محمد احمد</t>
  </si>
  <si>
    <t>1993-02-01</t>
  </si>
  <si>
    <t>29302012403751</t>
  </si>
  <si>
    <t>A37077199</t>
  </si>
  <si>
    <t>شعبان عابد عبد الباقى حسين</t>
  </si>
  <si>
    <t>1976-09-05</t>
  </si>
  <si>
    <t>27609052100255</t>
  </si>
  <si>
    <t>A33435620</t>
  </si>
  <si>
    <t>عبد الغنى ابوناصر خليفه على</t>
  </si>
  <si>
    <t>1997-03-20</t>
  </si>
  <si>
    <t>29703202403638</t>
  </si>
  <si>
    <t>A34727127</t>
  </si>
  <si>
    <t>سيد جابر يوسف على</t>
  </si>
  <si>
    <t>1985-01-11</t>
  </si>
  <si>
    <t>28501112300338</t>
  </si>
  <si>
    <t>A33933370</t>
  </si>
  <si>
    <t>احمد فيصل حمدى طلب</t>
  </si>
  <si>
    <t>2007-10-04</t>
  </si>
  <si>
    <t>30710042401457</t>
  </si>
  <si>
    <t>A36278665</t>
  </si>
  <si>
    <t>محمد عبد العليم على غنيم</t>
  </si>
  <si>
    <t>27604122401612</t>
  </si>
  <si>
    <t>A34182761</t>
  </si>
  <si>
    <t>كريم كمال شحاته محمد</t>
  </si>
  <si>
    <t>2000-11-07</t>
  </si>
  <si>
    <t>30011072400417</t>
  </si>
  <si>
    <t>A42267874</t>
  </si>
  <si>
    <t>افكارين عبد الجواد هديب يونس</t>
  </si>
  <si>
    <t>1979-04-28</t>
  </si>
  <si>
    <t>27904282401892</t>
  </si>
  <si>
    <t>A35227526</t>
  </si>
  <si>
    <t>محمد عبدالتواب محمد محمد</t>
  </si>
  <si>
    <t>2005-04-20</t>
  </si>
  <si>
    <t>30504202303172</t>
  </si>
  <si>
    <t>A44959737</t>
  </si>
  <si>
    <t>احمد مهنى سعد سعيد ابوشبكه</t>
  </si>
  <si>
    <t>1991-04-04</t>
  </si>
  <si>
    <t>29104042101272</t>
  </si>
  <si>
    <t>A41128753</t>
  </si>
  <si>
    <t>زيد محمد زيد محمد راضي</t>
  </si>
  <si>
    <t>1983-01-02</t>
  </si>
  <si>
    <t>28301021209711</t>
  </si>
  <si>
    <t>A34003077</t>
  </si>
  <si>
    <t>احمد مجدى عتيق رياض</t>
  </si>
  <si>
    <t>2004-11-01</t>
  </si>
  <si>
    <t>30411012103616</t>
  </si>
  <si>
    <t>A43697947</t>
  </si>
  <si>
    <t>ناصر عبد الرحمن موسى الفيل</t>
  </si>
  <si>
    <t>1974-01-06</t>
  </si>
  <si>
    <t>27401061802459</t>
  </si>
  <si>
    <t>A44761691</t>
  </si>
  <si>
    <t>محمد ابراهيم عبد المجيد عوض الله السيد</t>
  </si>
  <si>
    <t>1988-11-11</t>
  </si>
  <si>
    <t>28811111300678</t>
  </si>
  <si>
    <t>A33854744</t>
  </si>
  <si>
    <t>ابراهيم رفاعي بدر محمد</t>
  </si>
  <si>
    <t>1970-02-01</t>
  </si>
  <si>
    <t>27002010104992</t>
  </si>
  <si>
    <t>A44366901</t>
  </si>
  <si>
    <t>عبد الرحمن احمد حسن احمد</t>
  </si>
  <si>
    <t>1974-05-24</t>
  </si>
  <si>
    <t>27405243300039</t>
  </si>
  <si>
    <t>A31229317</t>
  </si>
  <si>
    <t>فتحي سيد انور زين</t>
  </si>
  <si>
    <t>1972-08-09</t>
  </si>
  <si>
    <t>27208092401318</t>
  </si>
  <si>
    <t>A44659404</t>
  </si>
  <si>
    <t>هناء حسن مصطفى حسن</t>
  </si>
  <si>
    <t>1996-11-01</t>
  </si>
  <si>
    <t>29611018800045</t>
  </si>
  <si>
    <t>A45416942</t>
  </si>
  <si>
    <t>ياسر عرفات الرفاعى اسماعيل الرفاعي</t>
  </si>
  <si>
    <t>2007-05-01</t>
  </si>
  <si>
    <t>30705011212717</t>
  </si>
  <si>
    <t>A44538457</t>
  </si>
  <si>
    <t>محمود فتح بح عبد الرحمن</t>
  </si>
  <si>
    <t>1982-03-27</t>
  </si>
  <si>
    <t>28203272401431</t>
  </si>
  <si>
    <t>A30220447</t>
  </si>
  <si>
    <t>سيد جميل جوده سيد</t>
  </si>
  <si>
    <t>1991-02-28</t>
  </si>
  <si>
    <t>29102282400592</t>
  </si>
  <si>
    <t>A44951967</t>
  </si>
  <si>
    <t>عمرو رمضان حسن خليفه</t>
  </si>
  <si>
    <t>2007-11-07</t>
  </si>
  <si>
    <t>30711072504052</t>
  </si>
  <si>
    <t>A44964009</t>
  </si>
  <si>
    <t>حازم عمر عبد الفتاح ابراهيم مراد</t>
  </si>
  <si>
    <t>28910011705113</t>
  </si>
  <si>
    <t>A39580109</t>
  </si>
  <si>
    <t>سعيد محمد محمد رضا الله</t>
  </si>
  <si>
    <t>1988-08-19</t>
  </si>
  <si>
    <t>28808192200639</t>
  </si>
  <si>
    <t>A30203919</t>
  </si>
  <si>
    <t>عبد الله نصر عبدالله عبد الغني سالم</t>
  </si>
  <si>
    <t>2008-06-02</t>
  </si>
  <si>
    <t>30806022400796</t>
  </si>
  <si>
    <t>A33771362</t>
  </si>
  <si>
    <t>جلال سيد عبد السميع محمد</t>
  </si>
  <si>
    <t>1992-10-21</t>
  </si>
  <si>
    <t>29210210100079</t>
  </si>
  <si>
    <t>A40206175</t>
  </si>
  <si>
    <t>محمد رمضان قرني محفوظ عامر</t>
  </si>
  <si>
    <t>2007-06-10</t>
  </si>
  <si>
    <t>30706102303711</t>
  </si>
  <si>
    <t>A39483276</t>
  </si>
  <si>
    <t>اسماعيل جابر عبد المحسن عبد الستار</t>
  </si>
  <si>
    <t>2007-01-02</t>
  </si>
  <si>
    <t>30701022402431</t>
  </si>
  <si>
    <t>A27246793</t>
  </si>
  <si>
    <t>محمد احمد السيد احمد عثمان</t>
  </si>
  <si>
    <t>1989-04-01</t>
  </si>
  <si>
    <t>28904011208136</t>
  </si>
  <si>
    <t>A37309867</t>
  </si>
  <si>
    <t>بدوى الليثى بدوى حسن</t>
  </si>
  <si>
    <t>1977-10-17</t>
  </si>
  <si>
    <t>27710170201956</t>
  </si>
  <si>
    <t>A38001638</t>
  </si>
  <si>
    <t>محمد امين احمد عبوده اسماعيل</t>
  </si>
  <si>
    <t>2001-11-25</t>
  </si>
  <si>
    <t>30111251800678</t>
  </si>
  <si>
    <t>A33468495</t>
  </si>
  <si>
    <t>اسامه فرج عبد الوهاب ابوالحسن</t>
  </si>
  <si>
    <t>28401112404376</t>
  </si>
  <si>
    <t>A28749461</t>
  </si>
  <si>
    <t>محسن عربي بهجات عبد النعيم</t>
  </si>
  <si>
    <t>1991-11-03</t>
  </si>
  <si>
    <t>29111032401011</t>
  </si>
  <si>
    <t>A44965659</t>
  </si>
  <si>
    <t>محمد معبد احمد محمود</t>
  </si>
  <si>
    <t>29010012418153</t>
  </si>
  <si>
    <t>A33052650</t>
  </si>
  <si>
    <t>بيتر رزق الله حلمى صادق</t>
  </si>
  <si>
    <t>2004-04-21</t>
  </si>
  <si>
    <t>30404212402778</t>
  </si>
  <si>
    <t>A45153355</t>
  </si>
  <si>
    <t>أمير عبد المسيح غالي حنين</t>
  </si>
  <si>
    <t>29603112402573</t>
  </si>
  <si>
    <t>A38867461</t>
  </si>
  <si>
    <t>محمد علام حسين علام</t>
  </si>
  <si>
    <t>29009190200694</t>
  </si>
  <si>
    <t>A36540497</t>
  </si>
  <si>
    <t>محمد عادل محمد مصطفى</t>
  </si>
  <si>
    <t>1980-03-05</t>
  </si>
  <si>
    <t>28003052104534</t>
  </si>
  <si>
    <t>A38124969</t>
  </si>
  <si>
    <t>خالد فتحى محمد سالم</t>
  </si>
  <si>
    <t>1991-03-08</t>
  </si>
  <si>
    <t>29103080100275</t>
  </si>
  <si>
    <t>A37872943</t>
  </si>
  <si>
    <t>احمد محمد كمال عبد الحميد خضر</t>
  </si>
  <si>
    <t>1997-11-20</t>
  </si>
  <si>
    <t>29711201201333</t>
  </si>
  <si>
    <t>A39991431</t>
  </si>
  <si>
    <t>عبد الرحمن ايهاب عبده الغرباوى مصطفى سلام</t>
  </si>
  <si>
    <t>30107011220219</t>
  </si>
  <si>
    <t>A04428427</t>
  </si>
  <si>
    <t>سعيد جمال محمد سعيد</t>
  </si>
  <si>
    <t>29810012512474</t>
  </si>
  <si>
    <t>A43181382</t>
  </si>
  <si>
    <t>احمد ناجح مصطفى السيد</t>
  </si>
  <si>
    <t>1986-03-10</t>
  </si>
  <si>
    <t>28603102404418</t>
  </si>
  <si>
    <t>A44422918</t>
  </si>
  <si>
    <t>2026-06-29</t>
  </si>
  <si>
    <t>محمد عبد الله عبد الله محمد عبد الله</t>
  </si>
  <si>
    <t>31008122403113</t>
  </si>
  <si>
    <t>A43651025</t>
  </si>
  <si>
    <t>ايمن عطعوط على عثمان</t>
  </si>
  <si>
    <t>1975-11-28</t>
  </si>
  <si>
    <t>27511282700499</t>
  </si>
  <si>
    <t>A44999979</t>
  </si>
  <si>
    <t>شحته راشد عبد الرازق الراوى</t>
  </si>
  <si>
    <t>1978-04-24</t>
  </si>
  <si>
    <t>27804242700795</t>
  </si>
  <si>
    <t>A44627164</t>
  </si>
  <si>
    <t>صلاح عبده سليمان صديق</t>
  </si>
  <si>
    <t>1973-02-17</t>
  </si>
  <si>
    <t>27302172701319</t>
  </si>
  <si>
    <t>A44997841</t>
  </si>
  <si>
    <t>ابراهيم احمد عبد الفضيل عوض</t>
  </si>
  <si>
    <t>1964-11-24</t>
  </si>
  <si>
    <t>26411242402098</t>
  </si>
  <si>
    <t>A45131410</t>
  </si>
  <si>
    <t>محمد على عبد الرحمن ابوبكر</t>
  </si>
  <si>
    <t>1978-04-16</t>
  </si>
  <si>
    <t>27804162700913</t>
  </si>
  <si>
    <t>A44606799</t>
  </si>
  <si>
    <t>عبد الله عبد الله محمد عبد الله</t>
  </si>
  <si>
    <t>1972-06-13</t>
  </si>
  <si>
    <t>27206132401798</t>
  </si>
  <si>
    <t>A28763955</t>
  </si>
  <si>
    <t>سليمان خلف الله ابو الحمد سليمان</t>
  </si>
  <si>
    <t>1975-03-05</t>
  </si>
  <si>
    <t>27503052701396</t>
  </si>
  <si>
    <t>A44612774</t>
  </si>
  <si>
    <t>عصام عبد الرحيم سليمان محمد</t>
  </si>
  <si>
    <t>1975-07-28</t>
  </si>
  <si>
    <t>27507282700734</t>
  </si>
  <si>
    <t>A44610120</t>
  </si>
  <si>
    <t>عبد العظيم محجوب عبد العظيم عثمان</t>
  </si>
  <si>
    <t>1967-02-08</t>
  </si>
  <si>
    <t>26702082401311</t>
  </si>
  <si>
    <t>A44410973</t>
  </si>
  <si>
    <t>ابوبكر فاروق صديق ابوبكر</t>
  </si>
  <si>
    <t>1981-04-04</t>
  </si>
  <si>
    <t>28104042701772</t>
  </si>
  <si>
    <t>A45000711</t>
  </si>
  <si>
    <t>شريف محمد احمد محمود</t>
  </si>
  <si>
    <t>1977-10-16</t>
  </si>
  <si>
    <t>27710162702211</t>
  </si>
  <si>
    <t>A31706882</t>
  </si>
  <si>
    <t>نادى صموئيل بطرس روفائيل</t>
  </si>
  <si>
    <t>1979-12-06</t>
  </si>
  <si>
    <t>27912062403595</t>
  </si>
  <si>
    <t>A44952798</t>
  </si>
  <si>
    <t>رضا خلف حسن حسن عبد السميع</t>
  </si>
  <si>
    <t>2010-04-18</t>
  </si>
  <si>
    <t>31004182401734</t>
  </si>
  <si>
    <t>A44962760</t>
  </si>
  <si>
    <t>عبد الناصر محمد ابراهيم احمد</t>
  </si>
  <si>
    <t>1978-09-09</t>
  </si>
  <si>
    <t>27809092701935</t>
  </si>
  <si>
    <t>A44627151</t>
  </si>
  <si>
    <t>محمد ابراهيم محمد محمد حبلس</t>
  </si>
  <si>
    <t>2004-12-07</t>
  </si>
  <si>
    <t>30412071800858</t>
  </si>
  <si>
    <t>A43425728</t>
  </si>
  <si>
    <t>صادق صلاح عبد التواب صادق</t>
  </si>
  <si>
    <t>1993-10-07</t>
  </si>
  <si>
    <t>29310072500197</t>
  </si>
  <si>
    <t>A33925464</t>
  </si>
  <si>
    <t>محمد شعبان عبد العاطي محمد ابو هانی</t>
  </si>
  <si>
    <t>29411211802196</t>
  </si>
  <si>
    <t>A45288078</t>
  </si>
  <si>
    <t>يوسف مدحت سعد ابراهيم جمعه</t>
  </si>
  <si>
    <t>2008-09-05</t>
  </si>
  <si>
    <t>30809051203052</t>
  </si>
  <si>
    <t>A04541835</t>
  </si>
  <si>
    <t>مدحت سعد ابراهيم جمعه</t>
  </si>
  <si>
    <t>1974-01-19</t>
  </si>
  <si>
    <t>27401191204553</t>
  </si>
  <si>
    <t>A44810489</t>
  </si>
  <si>
    <t>عليه احمد عثمان امين</t>
  </si>
  <si>
    <t>1965-02-25</t>
  </si>
  <si>
    <t>26502252401303</t>
  </si>
  <si>
    <t>A45138976</t>
  </si>
  <si>
    <t>صالح خليفه نجم حمد</t>
  </si>
  <si>
    <t>1957-08-26</t>
  </si>
  <si>
    <t>25708262400911</t>
  </si>
  <si>
    <t>A43470219</t>
  </si>
  <si>
    <t>فراج سيف النصر مهدى على</t>
  </si>
  <si>
    <t>1995-10-23</t>
  </si>
  <si>
    <t>29510232402293</t>
  </si>
  <si>
    <t>A43633606</t>
  </si>
  <si>
    <t>عادل انور حسن سليمان حسن</t>
  </si>
  <si>
    <t>2011-09-08</t>
  </si>
  <si>
    <t>31109082500111</t>
  </si>
  <si>
    <t>A42090992</t>
  </si>
  <si>
    <t>انور حسن سليمان حسن</t>
  </si>
  <si>
    <t>1979-06-30</t>
  </si>
  <si>
    <t>27906302500895</t>
  </si>
  <si>
    <t>A44665703</t>
  </si>
  <si>
    <t>حسن على محمد مرسى</t>
  </si>
  <si>
    <t>27701172600492</t>
  </si>
  <si>
    <t>A45008603</t>
  </si>
  <si>
    <t>محمد القط عبد الرحمن السيد</t>
  </si>
  <si>
    <t>1978-08-10</t>
  </si>
  <si>
    <t>27808100104937</t>
  </si>
  <si>
    <t>A45433055</t>
  </si>
  <si>
    <t>حسنى محمد احمد عبد المجيد</t>
  </si>
  <si>
    <t>1964-05-22</t>
  </si>
  <si>
    <t>26405222500956</t>
  </si>
  <si>
    <t>A44944629</t>
  </si>
  <si>
    <t>ايمن طه ابراهيم هاشم</t>
  </si>
  <si>
    <t>1979-12-10</t>
  </si>
  <si>
    <t>27912102603355</t>
  </si>
  <si>
    <t>A38232576</t>
  </si>
  <si>
    <t>احمد عبد اللطيف محمود محمد</t>
  </si>
  <si>
    <t>1998-11-01</t>
  </si>
  <si>
    <t>29811012609075</t>
  </si>
  <si>
    <t>A44623131</t>
  </si>
  <si>
    <t>محمد ناصر على السيد عبد العال</t>
  </si>
  <si>
    <t>1996-08-27</t>
  </si>
  <si>
    <t>29608270202117</t>
  </si>
  <si>
    <t>A42381947</t>
  </si>
  <si>
    <t>شادي محمد منصور غفير حسين</t>
  </si>
  <si>
    <t>1996-08-08</t>
  </si>
  <si>
    <t>29608080200631</t>
  </si>
  <si>
    <t>A39316249</t>
  </si>
  <si>
    <t>صلاح محمد مطاوع محمد عبد الحليم</t>
  </si>
  <si>
    <t>1982-05-05</t>
  </si>
  <si>
    <t>28205050200376</t>
  </si>
  <si>
    <t>A33983200</t>
  </si>
  <si>
    <t>رضا عبد الحافظ محمد عبد الله</t>
  </si>
  <si>
    <t>2000-05-07</t>
  </si>
  <si>
    <t>30005071501457</t>
  </si>
  <si>
    <t>A34167397</t>
  </si>
  <si>
    <t>حماده محمد ابراهيم محمد</t>
  </si>
  <si>
    <t>1981-07-15</t>
  </si>
  <si>
    <t>28107151500255</t>
  </si>
  <si>
    <t>A34172835</t>
  </si>
  <si>
    <t>رمضان محمد رمضان ابراهيم</t>
  </si>
  <si>
    <t>28910011502896</t>
  </si>
  <si>
    <t>A42574919</t>
  </si>
  <si>
    <t>رضا مسعود احمد احمد العبد</t>
  </si>
  <si>
    <t>29310301501259</t>
  </si>
  <si>
    <t>A38811087</t>
  </si>
  <si>
    <t>يوسف احمد محمد السيد عبد الصمد</t>
  </si>
  <si>
    <t>1999-12-09</t>
  </si>
  <si>
    <t>29912090200915</t>
  </si>
  <si>
    <t>A45352483</t>
  </si>
  <si>
    <t>احمد اشرف رمضان السيد احمد</t>
  </si>
  <si>
    <t>2005-03-19</t>
  </si>
  <si>
    <t>30503191802213</t>
  </si>
  <si>
    <t>A33864087</t>
  </si>
  <si>
    <t>وائل حلمي عبدالهادى ابوسليمان</t>
  </si>
  <si>
    <t>28701221802474</t>
  </si>
  <si>
    <t>A45355579</t>
  </si>
  <si>
    <t>هانى محمد حمد عبد الله</t>
  </si>
  <si>
    <t>1981-01-25</t>
  </si>
  <si>
    <t>28101251804792</t>
  </si>
  <si>
    <t>A42914053</t>
  </si>
  <si>
    <t>كارم ما هر عبد العزيز احمد</t>
  </si>
  <si>
    <t>1981-05-30</t>
  </si>
  <si>
    <t>28105302300897</t>
  </si>
  <si>
    <t>A45439465</t>
  </si>
  <si>
    <t>رجب محمد عبد الله عبد القادر</t>
  </si>
  <si>
    <t>1975-10-21</t>
  </si>
  <si>
    <t>27510212300811</t>
  </si>
  <si>
    <t>A40910022</t>
  </si>
  <si>
    <t>عبد الرحمن كامل رمضان عبد الرحمن</t>
  </si>
  <si>
    <t>2010-12-15</t>
  </si>
  <si>
    <t>31012152301797</t>
  </si>
  <si>
    <t>A41037441</t>
  </si>
  <si>
    <t>عصام رشاد عبد الحميد داود</t>
  </si>
  <si>
    <t>1979-05-01</t>
  </si>
  <si>
    <t>27905012301353</t>
  </si>
  <si>
    <t>A45157205</t>
  </si>
  <si>
    <t>كامل رمضان عبد الرحمن طلبه</t>
  </si>
  <si>
    <t>1977-08-01</t>
  </si>
  <si>
    <t>27708012301591</t>
  </si>
  <si>
    <t>A45130878</t>
  </si>
  <si>
    <t>محمود احمد محمد دقماق</t>
  </si>
  <si>
    <t>1962-01-14</t>
  </si>
  <si>
    <t>26201141500396</t>
  </si>
  <si>
    <t>A30449861</t>
  </si>
  <si>
    <t>السيد السيد محمد ربيع</t>
  </si>
  <si>
    <t>27103011503379</t>
  </si>
  <si>
    <t>A44160904</t>
  </si>
  <si>
    <t>فارس احمد جاد جابر علام</t>
  </si>
  <si>
    <t>2005-12-13</t>
  </si>
  <si>
    <t>30512131200876</t>
  </si>
  <si>
    <t>A43014624</t>
  </si>
  <si>
    <t>حازم جمال عبد الرازق عطيه</t>
  </si>
  <si>
    <t>2001-02-01</t>
  </si>
  <si>
    <t>30102012308312</t>
  </si>
  <si>
    <t>A41699633</t>
  </si>
  <si>
    <t>احمد خلف رمضان عبد الحفيظ</t>
  </si>
  <si>
    <t>30804242301974</t>
  </si>
  <si>
    <t>A42091276</t>
  </si>
  <si>
    <t>محمد احمد حمدي عبد الحليم سالم</t>
  </si>
  <si>
    <t>2009-01-02</t>
  </si>
  <si>
    <t>30901022301715</t>
  </si>
  <si>
    <t>A42261218</t>
  </si>
  <si>
    <t>شعبان محمد بكرى على</t>
  </si>
  <si>
    <t>1987-04-28</t>
  </si>
  <si>
    <t>28704282300713</t>
  </si>
  <si>
    <t>A33933980</t>
  </si>
  <si>
    <t>ياسين جمال محمد محمد</t>
  </si>
  <si>
    <t>1999-02-23</t>
  </si>
  <si>
    <t>29902232301859</t>
  </si>
  <si>
    <t>A44427421</t>
  </si>
  <si>
    <t>عبد الرحمن عيد شوقى مفتاح ابراهيم</t>
  </si>
  <si>
    <t>2009-07-08</t>
  </si>
  <si>
    <t>30907082301615</t>
  </si>
  <si>
    <t>A45153991</t>
  </si>
  <si>
    <t>عبد الله احمد دمرداش عبد الوهاب</t>
  </si>
  <si>
    <t>2008-09-30</t>
  </si>
  <si>
    <t>20809302303434</t>
  </si>
  <si>
    <t>A04571876</t>
  </si>
  <si>
    <t>محمد رجب محمد محمود سعد</t>
  </si>
  <si>
    <t>2000-02-15</t>
  </si>
  <si>
    <t>30002152303073</t>
  </si>
  <si>
    <t>A45157319</t>
  </si>
  <si>
    <t>شعبان جمعه محمد ابوزيد</t>
  </si>
  <si>
    <t>29601022302593</t>
  </si>
  <si>
    <t>A44957284</t>
  </si>
  <si>
    <t>اکرم محمد حسام حسنی احمد عبد العال</t>
  </si>
  <si>
    <t>1992-01-08</t>
  </si>
  <si>
    <t>29201080100536</t>
  </si>
  <si>
    <t>A33403224</t>
  </si>
  <si>
    <t>عبد الرحمن سعيد عبد الرحمن قاسم</t>
  </si>
  <si>
    <t>1990-02-25</t>
  </si>
  <si>
    <t>29002250104059</t>
  </si>
  <si>
    <t>A36308387</t>
  </si>
  <si>
    <t>راجی مصطفی محمود محمد نعمان</t>
  </si>
  <si>
    <t>باسم خالد محمد كمال عبد الخالق</t>
  </si>
  <si>
    <t>1984-07-31</t>
  </si>
  <si>
    <t>28407310101972</t>
  </si>
  <si>
    <t>A35872645</t>
  </si>
  <si>
    <t>عمرو عزت محمود شحاته</t>
  </si>
  <si>
    <t>1987-08-03</t>
  </si>
  <si>
    <t>28708030101136</t>
  </si>
  <si>
    <t>A44386002</t>
  </si>
  <si>
    <t>محمد هاشم عبد القادر مصطفى</t>
  </si>
  <si>
    <t>1989-11-25</t>
  </si>
  <si>
    <t>28911258800654</t>
  </si>
  <si>
    <t>A39770152</t>
  </si>
  <si>
    <t>ابو العزايم فاروز دسوقى جاد المولى</t>
  </si>
  <si>
    <t>1978-07-25</t>
  </si>
  <si>
    <t>27807252500831</t>
  </si>
  <si>
    <t>A45157812</t>
  </si>
  <si>
    <t>احمد عبد الحميد عبد اللطيف محمد</t>
  </si>
  <si>
    <t>1969-05-05</t>
  </si>
  <si>
    <t>26905050101779</t>
  </si>
  <si>
    <t>A42871795</t>
  </si>
  <si>
    <t>حلمى حامد ابراهيم ابو السعد</t>
  </si>
  <si>
    <t>1965-04-15</t>
  </si>
  <si>
    <t>26504151803071</t>
  </si>
  <si>
    <t>A45127081</t>
  </si>
  <si>
    <t>السيد فتحي بدر حسن</t>
  </si>
  <si>
    <t>1979-10-04</t>
  </si>
  <si>
    <t>27910041802217</t>
  </si>
  <si>
    <t>A45279674</t>
  </si>
  <si>
    <t>محمود السيد عبد العزيز احمد</t>
  </si>
  <si>
    <t>2006-07-05</t>
  </si>
  <si>
    <t>30607052603311</t>
  </si>
  <si>
    <t>A44990996</t>
  </si>
  <si>
    <t>ايمن السيد ذكي محمود عبد المنعم</t>
  </si>
  <si>
    <t>1988-04-11</t>
  </si>
  <si>
    <t>28804111600594</t>
  </si>
  <si>
    <t>A31486795</t>
  </si>
  <si>
    <t>عبد الرحمن أحمد محمد السعيد على الدين</t>
  </si>
  <si>
    <t>29703151806759</t>
  </si>
  <si>
    <t>A43562654</t>
  </si>
  <si>
    <t>ايهاب عبد الكريم جفلان مبروك</t>
  </si>
  <si>
    <t>28905012501437</t>
  </si>
  <si>
    <t>A34957207</t>
  </si>
  <si>
    <t>احمد كرم محمد خليف</t>
  </si>
  <si>
    <t>1976-09-21</t>
  </si>
  <si>
    <t>27609212400196</t>
  </si>
  <si>
    <t>A44667551</t>
  </si>
  <si>
    <t>حسن فاروق عبد العزيز صالحين</t>
  </si>
  <si>
    <t>1975-05-30</t>
  </si>
  <si>
    <t>27505302500319</t>
  </si>
  <si>
    <t>A30948417</t>
  </si>
  <si>
    <t>محمد ضاحي حامد عبد الحافظ</t>
  </si>
  <si>
    <t>1978-09-19</t>
  </si>
  <si>
    <t>27809190103892</t>
  </si>
  <si>
    <t>A32942537</t>
  </si>
  <si>
    <t>محمد شعبان محمد ايوب</t>
  </si>
  <si>
    <t>1976-09-15</t>
  </si>
  <si>
    <t>27609152200711</t>
  </si>
  <si>
    <t>A44634035</t>
  </si>
  <si>
    <t>رضا جمال محمد عيسى</t>
  </si>
  <si>
    <t>1966-08-05</t>
  </si>
  <si>
    <t>26608052200497</t>
  </si>
  <si>
    <t>A43229876</t>
  </si>
  <si>
    <t>سراج جمال امين محمد</t>
  </si>
  <si>
    <t>1995-05-21</t>
  </si>
  <si>
    <t>29505212502228</t>
  </si>
  <si>
    <t>A29384572</t>
  </si>
  <si>
    <t>احمد عبد التواب عيد محمد طه</t>
  </si>
  <si>
    <t>2009-05-26</t>
  </si>
  <si>
    <t>30905262501997</t>
  </si>
  <si>
    <t>A42758149</t>
  </si>
  <si>
    <t>شريف احمد الشربيني شوكه</t>
  </si>
  <si>
    <t>1970-06-01</t>
  </si>
  <si>
    <t>27006011202012</t>
  </si>
  <si>
    <t>A45310434</t>
  </si>
  <si>
    <t>محمد ابوزيد الدردير عبد الله</t>
  </si>
  <si>
    <t>1965-11-30</t>
  </si>
  <si>
    <t>26511302603394</t>
  </si>
  <si>
    <t>A29793747</t>
  </si>
  <si>
    <t>عادل مبروك منير عبد اللطيف</t>
  </si>
  <si>
    <t>27705222401599</t>
  </si>
  <si>
    <t>A44944111</t>
  </si>
  <si>
    <t>محمد عبد العظيم مرسى عيد</t>
  </si>
  <si>
    <t>1970-09-25</t>
  </si>
  <si>
    <t>27009252100279</t>
  </si>
  <si>
    <t>A37409520</t>
  </si>
  <si>
    <t>1981-05-15</t>
  </si>
  <si>
    <t>28105151501631</t>
  </si>
  <si>
    <t>عبد الرازق هاشم عبد الرازق السيد</t>
  </si>
  <si>
    <t>1978-04-08</t>
  </si>
  <si>
    <t>27804082300477</t>
  </si>
  <si>
    <t>A41542069</t>
  </si>
  <si>
    <t>احمد حافظ عبد السلام الشيخ</t>
  </si>
  <si>
    <t>1976-05-17</t>
  </si>
  <si>
    <t>27605170101732</t>
  </si>
  <si>
    <t>A44452084</t>
  </si>
  <si>
    <t>احمد فوزى محمد المغازى</t>
  </si>
  <si>
    <t>30009011500953</t>
  </si>
  <si>
    <t>A45355668</t>
  </si>
  <si>
    <t>محمد عاطف محمد حمزه</t>
  </si>
  <si>
    <t>1981-01-22</t>
  </si>
  <si>
    <t>28101222500318</t>
  </si>
  <si>
    <t>A44655275</t>
  </si>
  <si>
    <t>محمد على محمد قلاش</t>
  </si>
  <si>
    <t>1979-03-06</t>
  </si>
  <si>
    <t>27903061701054</t>
  </si>
  <si>
    <t>A45065592</t>
  </si>
  <si>
    <t>عادل جمعه محمود على رمضان</t>
  </si>
  <si>
    <t>1986-07-05</t>
  </si>
  <si>
    <t>28607051502458</t>
  </si>
  <si>
    <t>A44173178</t>
  </si>
  <si>
    <t>الدسوقي الدسوقي ابراهيم مصطفى</t>
  </si>
  <si>
    <t>29110011233731</t>
  </si>
  <si>
    <t>A40018440</t>
  </si>
  <si>
    <t>عاصم محمد احمد مخلوف</t>
  </si>
  <si>
    <t>1987-12-16</t>
  </si>
  <si>
    <t>28712162500436</t>
  </si>
  <si>
    <t>A44967827</t>
  </si>
  <si>
    <t>عمر الدسوقي الدسوقي ابراهيم مصطفى</t>
  </si>
  <si>
    <t>2013-12-17</t>
  </si>
  <si>
    <t>31312171200512</t>
  </si>
  <si>
    <t>A44254443</t>
  </si>
  <si>
    <t>عمرو على ابراهيم حموده</t>
  </si>
  <si>
    <t>1982-03-07</t>
  </si>
  <si>
    <t>28203071100859</t>
  </si>
  <si>
    <t>A44812689</t>
  </si>
  <si>
    <t>محمد ابو العلا سيف سليمان</t>
  </si>
  <si>
    <t>1993-10-23</t>
  </si>
  <si>
    <t>29310232500253</t>
  </si>
  <si>
    <t>A44967815</t>
  </si>
  <si>
    <t>احمد صلاح محمد عبد اللطيف</t>
  </si>
  <si>
    <t>1991-06-24</t>
  </si>
  <si>
    <t>29106242401311</t>
  </si>
  <si>
    <t>A35124733</t>
  </si>
  <si>
    <t>احمد سعيد عبد التواب الصاوى</t>
  </si>
  <si>
    <t>1987-07-21</t>
  </si>
  <si>
    <t>28707211402352</t>
  </si>
  <si>
    <t>A28233696</t>
  </si>
  <si>
    <t>احمد عثمان فواز عبد العال</t>
  </si>
  <si>
    <t>1985-03-19</t>
  </si>
  <si>
    <t>28503192601298</t>
  </si>
  <si>
    <t>A44604963</t>
  </si>
  <si>
    <t>أحمد عمر حسانين احمد</t>
  </si>
  <si>
    <t>30901112601416</t>
  </si>
  <si>
    <t>A44622864</t>
  </si>
  <si>
    <t>جمعه محمد ابراهيم المرسى</t>
  </si>
  <si>
    <t>1991-12-01</t>
  </si>
  <si>
    <t>29112011212095</t>
  </si>
  <si>
    <t>A38820520</t>
  </si>
  <si>
    <t>عبد الناصر محمود على بحر</t>
  </si>
  <si>
    <t>1976-02-26</t>
  </si>
  <si>
    <t>27602262400818</t>
  </si>
  <si>
    <t>A44666934</t>
  </si>
  <si>
    <t>محمد محمود عبدالقادر سعيد</t>
  </si>
  <si>
    <t>27908132400877</t>
  </si>
  <si>
    <t>A45136913</t>
  </si>
  <si>
    <t>محمد رضا سليمان ابراهيم</t>
  </si>
  <si>
    <t>1994-11-09</t>
  </si>
  <si>
    <t>29411091200855</t>
  </si>
  <si>
    <t>A39818411</t>
  </si>
  <si>
    <t>محمد على سيد امبارك</t>
  </si>
  <si>
    <t>1980-11-23</t>
  </si>
  <si>
    <t>28011232401211</t>
  </si>
  <si>
    <t>A43640819</t>
  </si>
  <si>
    <t>بدر محمد حسين عبيد</t>
  </si>
  <si>
    <t>1975-07-03</t>
  </si>
  <si>
    <t>27507032400191</t>
  </si>
  <si>
    <t>A45412865</t>
  </si>
  <si>
    <t>وليد عصام عبد العزيز احمد</t>
  </si>
  <si>
    <t>1992-09-26</t>
  </si>
  <si>
    <t>29209262401371</t>
  </si>
  <si>
    <t>A42083287</t>
  </si>
  <si>
    <t>علاء عنتر عمر حسان</t>
  </si>
  <si>
    <t>1987-11-13</t>
  </si>
  <si>
    <t>28711132600839</t>
  </si>
  <si>
    <t>A37867646</t>
  </si>
  <si>
    <t>مصطفى بلال السيد احمد على</t>
  </si>
  <si>
    <t>2012-01-15</t>
  </si>
  <si>
    <t>31201152603278</t>
  </si>
  <si>
    <t>A44621675</t>
  </si>
  <si>
    <t>احمد ابوزيد جايل عبد اللاه</t>
  </si>
  <si>
    <t>2007-07-06</t>
  </si>
  <si>
    <t>30707062501732</t>
  </si>
  <si>
    <t>A44959279</t>
  </si>
  <si>
    <t>بلال حماده عبد العزيز احمد عبده</t>
  </si>
  <si>
    <t>2014-09-01</t>
  </si>
  <si>
    <t>31409012409579</t>
  </si>
  <si>
    <t>A44645908</t>
  </si>
  <si>
    <t>احمد محمد سعيد عبد العزيز عقل</t>
  </si>
  <si>
    <t>2011-06-04</t>
  </si>
  <si>
    <t>31106042601155</t>
  </si>
  <si>
    <t>A44409750</t>
  </si>
  <si>
    <t>محمود احمد عبد الباسط يوسف</t>
  </si>
  <si>
    <t>28801182603676</t>
  </si>
  <si>
    <t>A34198784</t>
  </si>
  <si>
    <t>حماد عطيه قاسم ماجد</t>
  </si>
  <si>
    <t>29110202605396</t>
  </si>
  <si>
    <t>A37293539</t>
  </si>
  <si>
    <t>جمال احمد محمد مهنى</t>
  </si>
  <si>
    <t>29810012621176</t>
  </si>
  <si>
    <t>A27527873</t>
  </si>
  <si>
    <t>محمد حسن عبد الرشيد معبد</t>
  </si>
  <si>
    <t>1993-06-17</t>
  </si>
  <si>
    <t>29306172501479</t>
  </si>
  <si>
    <t>A44944221</t>
  </si>
  <si>
    <t>احمد عمر محمد سليم</t>
  </si>
  <si>
    <t>1994-02-05</t>
  </si>
  <si>
    <t>29402052504597</t>
  </si>
  <si>
    <t>A42939279</t>
  </si>
  <si>
    <t>مصطفي عبد العظيم مبروك عبد العظيم</t>
  </si>
  <si>
    <t>1995-05-01</t>
  </si>
  <si>
    <t>29505012201692</t>
  </si>
  <si>
    <t>A45395797</t>
  </si>
  <si>
    <t>محمود سليمان عبد النبي عبد الكريم</t>
  </si>
  <si>
    <t>1972-10-26</t>
  </si>
  <si>
    <t>27210262200635</t>
  </si>
  <si>
    <t>A26966047</t>
  </si>
  <si>
    <t>هانی احمد محمود بركات</t>
  </si>
  <si>
    <t>1987-06-06</t>
  </si>
  <si>
    <t>28706062201539</t>
  </si>
  <si>
    <t>A44637968</t>
  </si>
  <si>
    <t>محمود احمد عبد الحكم عبد العواض</t>
  </si>
  <si>
    <t>29105292200914</t>
  </si>
  <si>
    <t>A45140967</t>
  </si>
  <si>
    <t>احمد نادى رجب محمد</t>
  </si>
  <si>
    <t>1977-03-05</t>
  </si>
  <si>
    <t>27703052200892</t>
  </si>
  <si>
    <t>A41372594</t>
  </si>
  <si>
    <t>محمد عبد اللطيف عبد العال عبد اللطيف</t>
  </si>
  <si>
    <t>29410012203813</t>
  </si>
  <si>
    <t>A41705376</t>
  </si>
  <si>
    <t>رامي سمير عطيه عبد الرازق عوض</t>
  </si>
  <si>
    <t>1985-11-07</t>
  </si>
  <si>
    <t>28511071802299</t>
  </si>
  <si>
    <t>A34085148</t>
  </si>
  <si>
    <t>اسماعيل احمد عبد الشافي عبد الرحمن</t>
  </si>
  <si>
    <t>1989-01-15</t>
  </si>
  <si>
    <t>28901151806379</t>
  </si>
  <si>
    <t>A37179363</t>
  </si>
  <si>
    <t>احمد شعبان شحاته دياب</t>
  </si>
  <si>
    <t>1997-08-12</t>
  </si>
  <si>
    <t>29708122400176</t>
  </si>
  <si>
    <t>A337849253</t>
  </si>
  <si>
    <t>محمود حسنين فرح حسنين عبد الشافي ابو الغيط</t>
  </si>
  <si>
    <t>2002-03-25</t>
  </si>
  <si>
    <t>30203251200877</t>
  </si>
  <si>
    <t>A42301761</t>
  </si>
  <si>
    <t>خالد رمضان السيد على عبد المجيد</t>
  </si>
  <si>
    <t>2007-08-01</t>
  </si>
  <si>
    <t>30708012304339</t>
  </si>
  <si>
    <t>A36793706</t>
  </si>
  <si>
    <t>محمد السيد رمضان عبد الرسول</t>
  </si>
  <si>
    <t>1992-04-16</t>
  </si>
  <si>
    <t>29204161300318</t>
  </si>
  <si>
    <t>A37047469</t>
  </si>
  <si>
    <t>محمد عبد العزيز كمال رمضان</t>
  </si>
  <si>
    <t>1992-12-22</t>
  </si>
  <si>
    <t>29212221300234</t>
  </si>
  <si>
    <t>A33630847</t>
  </si>
  <si>
    <t>هاني السيد ابراهيم خليل</t>
  </si>
  <si>
    <t>30401011346854</t>
  </si>
  <si>
    <t>A34832896</t>
  </si>
  <si>
    <t>مرشد عبد المجيد حمزه فوده</t>
  </si>
  <si>
    <t>1984-03-12</t>
  </si>
  <si>
    <t>28403121803693</t>
  </si>
  <si>
    <t>A27836264</t>
  </si>
  <si>
    <t>احمد شعبان عبد الله يوسف أبوحسين</t>
  </si>
  <si>
    <t>28708101200858</t>
  </si>
  <si>
    <t>A44837706</t>
  </si>
  <si>
    <t>محمود حنفى محمود ابوطالب</t>
  </si>
  <si>
    <t>1983-07-11</t>
  </si>
  <si>
    <t>28307112400072</t>
  </si>
  <si>
    <t>A37560890</t>
  </si>
  <si>
    <t>محمد مجدى سعد احمد حميده</t>
  </si>
  <si>
    <t>1991-05-08</t>
  </si>
  <si>
    <t>29105081800354</t>
  </si>
  <si>
    <t>A30840044</t>
  </si>
  <si>
    <t>جمعه فتح الله محمد محمود</t>
  </si>
  <si>
    <t>28403261800171</t>
  </si>
  <si>
    <t>A45455088</t>
  </si>
  <si>
    <t>عبد المحسن على حسن شوشه</t>
  </si>
  <si>
    <t>1977-03-12</t>
  </si>
  <si>
    <t>27703121600679</t>
  </si>
  <si>
    <t>A37451635</t>
  </si>
  <si>
    <t>حسن سيد محمد و همان</t>
  </si>
  <si>
    <t>1979-11-19</t>
  </si>
  <si>
    <t>27911192503374</t>
  </si>
  <si>
    <t>A39795587</t>
  </si>
  <si>
    <t>عبد الرحمن عقل ابراهيم على</t>
  </si>
  <si>
    <t>1977-07-04</t>
  </si>
  <si>
    <t>27707042501652</t>
  </si>
  <si>
    <t>A44138217</t>
  </si>
  <si>
    <t>محمد عبده الزهرى حسين</t>
  </si>
  <si>
    <t>1979-09-30</t>
  </si>
  <si>
    <t>27909302502099</t>
  </si>
  <si>
    <t>A39283657</t>
  </si>
  <si>
    <t>فاروق عادل فهمی متولي</t>
  </si>
  <si>
    <t>1991-03-11</t>
  </si>
  <si>
    <t>29103111401457</t>
  </si>
  <si>
    <t>A35009964</t>
  </si>
  <si>
    <t>سلام جمال محمد سليم</t>
  </si>
  <si>
    <t>1989-06-23</t>
  </si>
  <si>
    <t>28906231400995</t>
  </si>
  <si>
    <t>A38333391</t>
  </si>
  <si>
    <t>عبد الصادق عبيد محمد عبد العزيز</t>
  </si>
  <si>
    <t>29406261801251</t>
  </si>
  <si>
    <t>A37864094</t>
  </si>
  <si>
    <t>عزام احمد عبد الحميد وهمان</t>
  </si>
  <si>
    <t>27910012502999</t>
  </si>
  <si>
    <t>A28095856</t>
  </si>
  <si>
    <t>اسلام ناجی محمود احمد</t>
  </si>
  <si>
    <t>29601010401251</t>
  </si>
  <si>
    <t>A41080413</t>
  </si>
  <si>
    <t>محمد امين حافظ عبد السلام عثمان</t>
  </si>
  <si>
    <t>1993-05-01</t>
  </si>
  <si>
    <t>29305011508591</t>
  </si>
  <si>
    <t>A27499799</t>
  </si>
  <si>
    <t>عمر احمد مصطفي عبد الحليم</t>
  </si>
  <si>
    <t>29603112201471</t>
  </si>
  <si>
    <t>A45148758</t>
  </si>
  <si>
    <t>احمد صلاح محمد عباس</t>
  </si>
  <si>
    <t>1992-01-01</t>
  </si>
  <si>
    <t>29201012302619</t>
  </si>
  <si>
    <t>A35634443</t>
  </si>
  <si>
    <t>محمد سمير محمد عبد العزيز احمد</t>
  </si>
  <si>
    <t>2005-04-23</t>
  </si>
  <si>
    <t>30504231202016</t>
  </si>
  <si>
    <t>A34567769</t>
  </si>
  <si>
    <t>عبد الله عبد الرازق عبد الرازق ابو صالح</t>
  </si>
  <si>
    <t>30207011226696</t>
  </si>
  <si>
    <t>A28198402</t>
  </si>
  <si>
    <t>احمد الزغبى السيد متولى  السيد الزغبي</t>
  </si>
  <si>
    <t>2002-03-01</t>
  </si>
  <si>
    <t>30203011203178</t>
  </si>
  <si>
    <t>A35691949</t>
  </si>
  <si>
    <t>رمضان عمر رمضان على</t>
  </si>
  <si>
    <t>29101262301451</t>
  </si>
  <si>
    <t>A37620050</t>
  </si>
  <si>
    <t>محمود عاطف على عبد الرحمن</t>
  </si>
  <si>
    <t>1998-01-01</t>
  </si>
  <si>
    <t>29801018800839</t>
  </si>
  <si>
    <t>A28164519</t>
  </si>
  <si>
    <t>صلاح جلال محمد عباس</t>
  </si>
  <si>
    <t>29309012300271</t>
  </si>
  <si>
    <t>A04321444</t>
  </si>
  <si>
    <t>عبد الرحمن حسين عبد الغني بريك</t>
  </si>
  <si>
    <t>2008-06-18</t>
  </si>
  <si>
    <t>30806182300771</t>
  </si>
  <si>
    <t>A44958840</t>
  </si>
  <si>
    <t>احمد جلال محمد عباس</t>
  </si>
  <si>
    <t>1986-06-17</t>
  </si>
  <si>
    <t>28606172300317</t>
  </si>
  <si>
    <t>A44650701</t>
  </si>
  <si>
    <t>مصطفى حسين محمد محمد</t>
  </si>
  <si>
    <t>1988-08-26</t>
  </si>
  <si>
    <t>28808260105232</t>
  </si>
  <si>
    <t>A27582243</t>
  </si>
  <si>
    <t>محى فتحى خلف فرحات</t>
  </si>
  <si>
    <t>1994-03-18</t>
  </si>
  <si>
    <t>29403182300132</t>
  </si>
  <si>
    <t>A45445487</t>
  </si>
  <si>
    <t>كرم عبد الحكيم على محمود</t>
  </si>
  <si>
    <t>1991-01-06</t>
  </si>
  <si>
    <t>29101062703032</t>
  </si>
  <si>
    <t>A39095355</t>
  </si>
  <si>
    <t>كامل صالح غالي صالح</t>
  </si>
  <si>
    <t>2002-08-06</t>
  </si>
  <si>
    <t>30208062400077</t>
  </si>
  <si>
    <t>A40165309</t>
  </si>
  <si>
    <t>احمد الهادى احمد حسن</t>
  </si>
  <si>
    <t>1988-09-11</t>
  </si>
  <si>
    <t>28809111202035</t>
  </si>
  <si>
    <t>A37188283</t>
  </si>
  <si>
    <t>محمد ادهم محمد عطيه عبد الواحد</t>
  </si>
  <si>
    <t>29105011304414</t>
  </si>
  <si>
    <t>A38255528</t>
  </si>
  <si>
    <t>عبده خليل احمد خليل</t>
  </si>
  <si>
    <t>1988-06-27</t>
  </si>
  <si>
    <t>28806272702853</t>
  </si>
  <si>
    <t>A37214128</t>
  </si>
  <si>
    <t>عبد الرازق على صالح عبد الرازق</t>
  </si>
  <si>
    <t>1995-07-05</t>
  </si>
  <si>
    <t>29507052401115</t>
  </si>
  <si>
    <t>A44392123</t>
  </si>
  <si>
    <t>رجب محمد عبده محمد</t>
  </si>
  <si>
    <t>1973-08-16</t>
  </si>
  <si>
    <t>27308161200855</t>
  </si>
  <si>
    <t>A44986146</t>
  </si>
  <si>
    <t>اشرف مصطفى غنيم سالم البيسي</t>
  </si>
  <si>
    <t>1968-08-26</t>
  </si>
  <si>
    <t>26808261700263</t>
  </si>
  <si>
    <t>A41099712</t>
  </si>
  <si>
    <t>محمد محمود احمد عبيد احمد</t>
  </si>
  <si>
    <t>1996-01-27</t>
  </si>
  <si>
    <t>29601270400356</t>
  </si>
  <si>
    <t>A37874508</t>
  </si>
  <si>
    <t>محمود جاد السيد احمد رمضان</t>
  </si>
  <si>
    <t>1980-09-22</t>
  </si>
  <si>
    <t>28009222100677</t>
  </si>
  <si>
    <t>A34799542</t>
  </si>
  <si>
    <t>وائل محمد راوى حسين</t>
  </si>
  <si>
    <t>1987-05-02</t>
  </si>
  <si>
    <t>28705020101554</t>
  </si>
  <si>
    <t>A33807783</t>
  </si>
  <si>
    <t>استلام من خزنه دروب</t>
  </si>
  <si>
    <t>سفر 29&amp;30 يونيو</t>
  </si>
  <si>
    <t>سفر 30 يونيو</t>
  </si>
  <si>
    <t>سقر 30 يونيو</t>
  </si>
  <si>
    <t>سفر 29 يونيو</t>
  </si>
  <si>
    <t>نجيب انسي نجيب ساويرس</t>
  </si>
  <si>
    <t>عمرو حسين ذو الفقار صبري</t>
  </si>
  <si>
    <t>بشاره نجيب رزق الله طرابلس</t>
  </si>
  <si>
    <t>A40563253</t>
  </si>
  <si>
    <t>A39122533</t>
  </si>
  <si>
    <t>A27586911</t>
  </si>
  <si>
    <t>سفر 29ونيو</t>
  </si>
  <si>
    <t>سفر29 يونيو</t>
  </si>
  <si>
    <t xml:space="preserve">تسليم لدروب </t>
  </si>
  <si>
    <t>رد فرق سعر سعاد ناصر مصطفي الصعيدي</t>
  </si>
  <si>
    <t>ايداع بنكي 24 يونيو</t>
  </si>
  <si>
    <t>تسليم ليد احمد بتاريخ 3 يوليو</t>
  </si>
  <si>
    <t xml:space="preserve">تسليم ليد محمد رفعت بتاريخ 4 يوليو </t>
  </si>
  <si>
    <t>تسليم ليد محمد رفعت بتاريخ 3 يوليو</t>
  </si>
  <si>
    <t>عبد العزيز سعفان</t>
  </si>
  <si>
    <t>توريد جنسيات</t>
  </si>
  <si>
    <t>تسليم ليد احمد بتاريخ 5 يوليو</t>
  </si>
  <si>
    <t>rosmayanti</t>
  </si>
  <si>
    <t>x9690413</t>
  </si>
  <si>
    <t>محمد جلال ابراهيم السطي</t>
  </si>
  <si>
    <t>عبد المالك عادل محمد القديري</t>
  </si>
  <si>
    <t>AA080053</t>
  </si>
  <si>
    <t>AC693930</t>
  </si>
  <si>
    <t>سعفان</t>
  </si>
  <si>
    <t>تقديم 2-3 يوليو</t>
  </si>
  <si>
    <t>امجد ادريس فضل الله محجود</t>
  </si>
  <si>
    <t>AC482382</t>
  </si>
  <si>
    <t>تقديم 2-3-4 يوليو</t>
  </si>
  <si>
    <t>محمد عطيه عبد الله طاهر</t>
  </si>
  <si>
    <t>منير محمود اسماعيل بو فراج</t>
  </si>
  <si>
    <t>AB101864</t>
  </si>
  <si>
    <t>AC732091</t>
  </si>
  <si>
    <t>برج العرب</t>
  </si>
  <si>
    <t>سفر 28 يونيو</t>
  </si>
  <si>
    <t>ايداع بنكي 1 يوليو</t>
  </si>
  <si>
    <t xml:space="preserve"> تسليم ليد احمد بتاريخ 30 يونيو</t>
  </si>
  <si>
    <t>ميسون علي الامين علي</t>
  </si>
  <si>
    <t>سوداني</t>
  </si>
  <si>
    <t>بهلول</t>
  </si>
  <si>
    <t>قيمه 3000$ بسعر صرف 48.92</t>
  </si>
  <si>
    <t>محمد جمال سلومه محمد</t>
  </si>
  <si>
    <t>2005-03-22</t>
  </si>
  <si>
    <t>30503222202297</t>
  </si>
  <si>
    <t>A45437787</t>
  </si>
  <si>
    <t>2026-07-01</t>
  </si>
  <si>
    <t>نبيل نبيل احمد علي علي الجوهري</t>
  </si>
  <si>
    <t>1991-08-22</t>
  </si>
  <si>
    <t>29108221100772</t>
  </si>
  <si>
    <t>A41478933</t>
  </si>
  <si>
    <t>احمد محمود محمد احمد</t>
  </si>
  <si>
    <t>1983-04-20</t>
  </si>
  <si>
    <t>28304202104554</t>
  </si>
  <si>
    <t>A34048776</t>
  </si>
  <si>
    <t>ادهم محمد عزالدين السيد العشماوي</t>
  </si>
  <si>
    <t>1980-01-10</t>
  </si>
  <si>
    <t>28001100105898</t>
  </si>
  <si>
    <t>A34039347</t>
  </si>
  <si>
    <t>سعد حسن سعد حسن</t>
  </si>
  <si>
    <t>1987-09-07</t>
  </si>
  <si>
    <t>28709071204337</t>
  </si>
  <si>
    <t>A44525205</t>
  </si>
  <si>
    <t>السيد خلف محمد عبد العزيز</t>
  </si>
  <si>
    <t>1979-05-24</t>
  </si>
  <si>
    <t>27905241201371</t>
  </si>
  <si>
    <t>A43542723</t>
  </si>
  <si>
    <t>السعيد يسرى شحاته البنا</t>
  </si>
  <si>
    <t>1997-01-13</t>
  </si>
  <si>
    <t>29701131500693</t>
  </si>
  <si>
    <t>A35448505</t>
  </si>
  <si>
    <t>عبد الشافى عبد الرزاق محمد عثمان</t>
  </si>
  <si>
    <t>1982-04-10</t>
  </si>
  <si>
    <t>28204102600495</t>
  </si>
  <si>
    <t>A44991944</t>
  </si>
  <si>
    <t>كارم محمود معوض حسن</t>
  </si>
  <si>
    <t>1983-02-24</t>
  </si>
  <si>
    <t>28302242100176</t>
  </si>
  <si>
    <t>A45231101</t>
  </si>
  <si>
    <t>محمد ابراهيم ابوالقمصان عبد الفتاح</t>
  </si>
  <si>
    <t>1999-03-27</t>
  </si>
  <si>
    <t>29903271700058</t>
  </si>
  <si>
    <t>A39058703</t>
  </si>
  <si>
    <t>دعاء على محمد محمد على</t>
  </si>
  <si>
    <t>1995-02-05</t>
  </si>
  <si>
    <t>29502051803684</t>
  </si>
  <si>
    <t>A44464851</t>
  </si>
  <si>
    <t>احمد نصر عبد القوى ختعن</t>
  </si>
  <si>
    <t>1991-11-14</t>
  </si>
  <si>
    <t>29111141802335</t>
  </si>
  <si>
    <t>A44537661</t>
  </si>
  <si>
    <t>محمد عصام محمد محروس الفقى</t>
  </si>
  <si>
    <t>1997-09-13</t>
  </si>
  <si>
    <t>29709130200476</t>
  </si>
  <si>
    <t>A40778203</t>
  </si>
  <si>
    <t>محمود حمدى عبد الله محمود</t>
  </si>
  <si>
    <t>1992-06-15</t>
  </si>
  <si>
    <t>29206152103014</t>
  </si>
  <si>
    <t>A45424150</t>
  </si>
  <si>
    <t>ولاء عز الدين احمد رضوان</t>
  </si>
  <si>
    <t>1984-02-25</t>
  </si>
  <si>
    <t>28402250200605</t>
  </si>
  <si>
    <t>A27512739</t>
  </si>
  <si>
    <t>ضحى حمدي امام محمد علي</t>
  </si>
  <si>
    <t>2000-03-10</t>
  </si>
  <si>
    <t>30003100201422</t>
  </si>
  <si>
    <t>A40978306</t>
  </si>
  <si>
    <t>دينا صلاح عبد اللطيف فوزى</t>
  </si>
  <si>
    <t>1998-12-01</t>
  </si>
  <si>
    <t>29812011902603</t>
  </si>
  <si>
    <t>A38718719</t>
  </si>
  <si>
    <t>محمد احمد السيد احمد عامر</t>
  </si>
  <si>
    <t>1998-03-06</t>
  </si>
  <si>
    <t>29803061500353</t>
  </si>
  <si>
    <t>A31678804</t>
  </si>
  <si>
    <t>نادين محمد رمضان محمد عبد الكريم</t>
  </si>
  <si>
    <t>2000-01-01</t>
  </si>
  <si>
    <t>30001010209766</t>
  </si>
  <si>
    <t>A37848910</t>
  </si>
  <si>
    <t>اسلام عبده ابراهيم علي</t>
  </si>
  <si>
    <t>1994-11-04</t>
  </si>
  <si>
    <t>29411041800151</t>
  </si>
  <si>
    <t>A28855689</t>
  </si>
  <si>
    <t>ياسمين احمد زكي عبد الرحمن</t>
  </si>
  <si>
    <t>1989-09-15</t>
  </si>
  <si>
    <t>28909150200524</t>
  </si>
  <si>
    <t>A40232178</t>
  </si>
  <si>
    <t>رغد حمزة خليفه خميس عايد</t>
  </si>
  <si>
    <t>2019-09-17</t>
  </si>
  <si>
    <t>31909172201306</t>
  </si>
  <si>
    <t>A45315556</t>
  </si>
  <si>
    <t>هدى محمود مصطفى محمود</t>
  </si>
  <si>
    <t>1996-01-03</t>
  </si>
  <si>
    <t>29601038800844</t>
  </si>
  <si>
    <t>A45315479</t>
  </si>
  <si>
    <t>أفنان حمزه خليفه خميس عايد</t>
  </si>
  <si>
    <t>2024-07-24</t>
  </si>
  <si>
    <t>32407248801365</t>
  </si>
  <si>
    <t>A4531550</t>
  </si>
  <si>
    <t>حمزه خليفه خميس عايد</t>
  </si>
  <si>
    <t>1992-09-11</t>
  </si>
  <si>
    <t>29209118800198</t>
  </si>
  <si>
    <t>A34734449</t>
  </si>
  <si>
    <t>ايمن موسى عطوه عامر</t>
  </si>
  <si>
    <t>1986-08-03</t>
  </si>
  <si>
    <t>28608031601553</t>
  </si>
  <si>
    <t>A42904790</t>
  </si>
  <si>
    <t>محمد البدرى احمد رشوان</t>
  </si>
  <si>
    <t>20010101253332</t>
  </si>
  <si>
    <t>A37081060</t>
  </si>
  <si>
    <t>عبد العزيز عبد الله ابرهيم السيد</t>
  </si>
  <si>
    <t>1983-06-25</t>
  </si>
  <si>
    <t>29830625110131</t>
  </si>
  <si>
    <t>A38884986</t>
  </si>
  <si>
    <t>محمد سعيد المنسى احمد خليل</t>
  </si>
  <si>
    <t>1998-03-23</t>
  </si>
  <si>
    <t>29803230102352</t>
  </si>
  <si>
    <t>A37302285</t>
  </si>
  <si>
    <t>محمد عبد العليم عبد العليم عبد الجواد</t>
  </si>
  <si>
    <t>2896390205012</t>
  </si>
  <si>
    <t>A39589374</t>
  </si>
  <si>
    <t>رضا رمضان عبد الفتاح ابراهيم</t>
  </si>
  <si>
    <t>1984-01-15</t>
  </si>
  <si>
    <t>2984011503511</t>
  </si>
  <si>
    <t>A41108439</t>
  </si>
  <si>
    <t>اسلام شحات محمود معوض</t>
  </si>
  <si>
    <t>2000-12-30</t>
  </si>
  <si>
    <t>2090012030001</t>
  </si>
  <si>
    <t>A43491949</t>
  </si>
  <si>
    <t>طلعت بيومي كامل محمد رجب</t>
  </si>
  <si>
    <t>2996010255768</t>
  </si>
  <si>
    <t>A45384580</t>
  </si>
  <si>
    <t>محمد نبيل فؤاد عبد الحميد</t>
  </si>
  <si>
    <t>1999-02-20</t>
  </si>
  <si>
    <t>299022011535</t>
  </si>
  <si>
    <t>A39934780</t>
  </si>
  <si>
    <t>احمد لطفي عبد الفتاح مراد</t>
  </si>
  <si>
    <t>1987-04-15</t>
  </si>
  <si>
    <t>298704150025</t>
  </si>
  <si>
    <t>A44223269</t>
  </si>
  <si>
    <t>رمضان متولى عبد الحميد متولى</t>
  </si>
  <si>
    <t>1991-05-06</t>
  </si>
  <si>
    <t>291050601014232</t>
  </si>
  <si>
    <t>A31490616</t>
  </si>
  <si>
    <t>منتصر عبد المحسن ابو العدب سعيد</t>
  </si>
  <si>
    <t>1984-08-27</t>
  </si>
  <si>
    <t>2984082701014</t>
  </si>
  <si>
    <t>A37674645</t>
  </si>
  <si>
    <t>محمود عاشور محمد زهران</t>
  </si>
  <si>
    <t>1987-11-09</t>
  </si>
  <si>
    <t>29871109113254</t>
  </si>
  <si>
    <t>A39173173</t>
  </si>
  <si>
    <t>السيد محمد السيد اسماعيل</t>
  </si>
  <si>
    <t>1997-09-27</t>
  </si>
  <si>
    <t>29970927010142</t>
  </si>
  <si>
    <t>A39295427</t>
  </si>
  <si>
    <t>احمد بيومي جمعة عبدربه الحمصي</t>
  </si>
  <si>
    <t>1996-10-04</t>
  </si>
  <si>
    <t>29961004120104</t>
  </si>
  <si>
    <t>A38962220</t>
  </si>
  <si>
    <t>طارق سعيد عبد العزيز عبد العال</t>
  </si>
  <si>
    <t>1974-08-19</t>
  </si>
  <si>
    <t>2987408190101</t>
  </si>
  <si>
    <t>A40357529</t>
  </si>
  <si>
    <t>احمد محمد عباس مصطفي</t>
  </si>
  <si>
    <t>1997-12-01</t>
  </si>
  <si>
    <t>299712010101321</t>
  </si>
  <si>
    <t>A44350327</t>
  </si>
  <si>
    <t>كريم عيد عبد الموجود بيومي</t>
  </si>
  <si>
    <t>1999-01-11</t>
  </si>
  <si>
    <t>2990111010235</t>
  </si>
  <si>
    <t>A38929056</t>
  </si>
  <si>
    <t>علاء جمال سعيد عراقي</t>
  </si>
  <si>
    <t>1998-06-06</t>
  </si>
  <si>
    <t>2988060611258</t>
  </si>
  <si>
    <t>A39250361</t>
  </si>
  <si>
    <t>محمود يونس توفيق عويس</t>
  </si>
  <si>
    <t>1973-08-09</t>
  </si>
  <si>
    <t>27308092200937</t>
  </si>
  <si>
    <t>A44662576</t>
  </si>
  <si>
    <t>حسام عبد المحسن ابوزيد ابراهيم شاهين</t>
  </si>
  <si>
    <t>1994-06-18</t>
  </si>
  <si>
    <t>29406181401198</t>
  </si>
  <si>
    <t>A37804772</t>
  </si>
  <si>
    <t>حسن عبد اللاه حسن قمبر</t>
  </si>
  <si>
    <t>29905101805494</t>
  </si>
  <si>
    <t>A39860802</t>
  </si>
  <si>
    <t>احمد محمد عبد الفتاح حسن</t>
  </si>
  <si>
    <t>29101202301959</t>
  </si>
  <si>
    <t>A36732779</t>
  </si>
  <si>
    <t>محمد عبد الحفيظ نصر عبد الحفيظ</t>
  </si>
  <si>
    <t>1979-12-14</t>
  </si>
  <si>
    <t>27912140101339</t>
  </si>
  <si>
    <t>A42494332</t>
  </si>
  <si>
    <t>احمد جمال محمد عماره</t>
  </si>
  <si>
    <t>28807011700132</t>
  </si>
  <si>
    <t>A43067287</t>
  </si>
  <si>
    <t>مصطفى مجدى توفيق فرج</t>
  </si>
  <si>
    <t>29104011707555</t>
  </si>
  <si>
    <t>A28234544</t>
  </si>
  <si>
    <t>شادى عبد القوى راتب نبهان</t>
  </si>
  <si>
    <t>1994-05-05</t>
  </si>
  <si>
    <t>29405051302159</t>
  </si>
  <si>
    <t>A42131685</t>
  </si>
  <si>
    <t>احمد حسن حسن حمزه عبد المنعم</t>
  </si>
  <si>
    <t>1998-05-15</t>
  </si>
  <si>
    <t>29805151201994</t>
  </si>
  <si>
    <t>A36148258</t>
  </si>
  <si>
    <t>احمد محمد على حميده</t>
  </si>
  <si>
    <t>29501052200677</t>
  </si>
  <si>
    <t>A33422791</t>
  </si>
  <si>
    <t>محمود شحاته عبد العال عبد الرحمن</t>
  </si>
  <si>
    <t>1983-06-14</t>
  </si>
  <si>
    <t>28306142600517</t>
  </si>
  <si>
    <t>A42563629</t>
  </si>
  <si>
    <t>محمد كامل عبد الصادق مرسى</t>
  </si>
  <si>
    <t>1988-03-23</t>
  </si>
  <si>
    <t>28803232401134</t>
  </si>
  <si>
    <t>A34368284</t>
  </si>
  <si>
    <t>امام عبد القادر على محمد</t>
  </si>
  <si>
    <t>1989-02-08</t>
  </si>
  <si>
    <t>28902082603335</t>
  </si>
  <si>
    <t>A32173779</t>
  </si>
  <si>
    <t>احمد فوزى فكرى محمد رضوان</t>
  </si>
  <si>
    <t>2010-02-28</t>
  </si>
  <si>
    <t>31002282502438</t>
  </si>
  <si>
    <t>A45141603</t>
  </si>
  <si>
    <t>على فرج شاذلى نصر</t>
  </si>
  <si>
    <t>1996-02-16</t>
  </si>
  <si>
    <t>29602162400974</t>
  </si>
  <si>
    <t>A27244915</t>
  </si>
  <si>
    <t>طارق مصطفی دردير عرفان</t>
  </si>
  <si>
    <t>1991-10-08</t>
  </si>
  <si>
    <t>29110082400931</t>
  </si>
  <si>
    <t>A44961350</t>
  </si>
  <si>
    <t>محمد سيد عبد المالك محمود مرسي</t>
  </si>
  <si>
    <t>2008-10-05</t>
  </si>
  <si>
    <t>30810052401492</t>
  </si>
  <si>
    <t>A37918445</t>
  </si>
  <si>
    <t>محمد مرعى على عبد الباقى</t>
  </si>
  <si>
    <t>28404192400651</t>
  </si>
  <si>
    <t>A44965027</t>
  </si>
  <si>
    <t>محمد عبد العزيز محمد كمال عبد القادر</t>
  </si>
  <si>
    <t>2008-07-03</t>
  </si>
  <si>
    <t>30807038800812</t>
  </si>
  <si>
    <t>A44931356</t>
  </si>
  <si>
    <t>بدري محمد عبد العال عبد الهادي</t>
  </si>
  <si>
    <t>1988-06-11</t>
  </si>
  <si>
    <t>28806110201737</t>
  </si>
  <si>
    <t>A44495832</t>
  </si>
  <si>
    <t>محمد على احمد على</t>
  </si>
  <si>
    <t>1992-01-02</t>
  </si>
  <si>
    <t>29201022602594</t>
  </si>
  <si>
    <t>A32517011</t>
  </si>
  <si>
    <t>محمد منسى عبد اللاه عبد الله</t>
  </si>
  <si>
    <t>1997-08-06</t>
  </si>
  <si>
    <t>29708062502217</t>
  </si>
  <si>
    <t>A26958497</t>
  </si>
  <si>
    <t>احمد مهران خليفه محمد</t>
  </si>
  <si>
    <t>2003-03-23</t>
  </si>
  <si>
    <t>30303232502417</t>
  </si>
  <si>
    <t>A45135341</t>
  </si>
  <si>
    <t>سالمان ناصر فكرى محمد</t>
  </si>
  <si>
    <t>30208152503479</t>
  </si>
  <si>
    <t>A45375915</t>
  </si>
  <si>
    <t>محمد عبد الملك عبد القادر محمد</t>
  </si>
  <si>
    <t>1958-08-29</t>
  </si>
  <si>
    <t>25808291200356</t>
  </si>
  <si>
    <t>A44552191</t>
  </si>
  <si>
    <t>محمود عزت محمود كامل</t>
  </si>
  <si>
    <t>1979-11-08</t>
  </si>
  <si>
    <t>27911082104113</t>
  </si>
  <si>
    <t>A37832765</t>
  </si>
  <si>
    <t>يحيا السباعى السباعى احمد</t>
  </si>
  <si>
    <t>1974-12-01</t>
  </si>
  <si>
    <t>27412011602612</t>
  </si>
  <si>
    <t>A38439431</t>
  </si>
  <si>
    <t>محمد عبد الوهاب توفيق خليل</t>
  </si>
  <si>
    <t>1987-01-17</t>
  </si>
  <si>
    <t>28701171603611</t>
  </si>
  <si>
    <t>A35284989</t>
  </si>
  <si>
    <t>كريم منير محمد محفوظ محمدی</t>
  </si>
  <si>
    <t>29601271202175</t>
  </si>
  <si>
    <t>A33897944</t>
  </si>
  <si>
    <t>محمود حسین شفيق حسين</t>
  </si>
  <si>
    <t>1982-09-26</t>
  </si>
  <si>
    <t>28209260400098</t>
  </si>
  <si>
    <t>A32721874</t>
  </si>
  <si>
    <t>محمود احمد حامد عارف محسن</t>
  </si>
  <si>
    <t>1998-07-01</t>
  </si>
  <si>
    <t>29807012714696</t>
  </si>
  <si>
    <t>A32168148</t>
  </si>
  <si>
    <t>محمود عمر سعيد سالم</t>
  </si>
  <si>
    <t>2000-01-07</t>
  </si>
  <si>
    <t>30001072700377</t>
  </si>
  <si>
    <t>A41617887</t>
  </si>
  <si>
    <t>احمد البرنس فؤاد ابراهيم</t>
  </si>
  <si>
    <t>1994-06-01</t>
  </si>
  <si>
    <t>29406012802493</t>
  </si>
  <si>
    <t>A29530064</t>
  </si>
  <si>
    <t>عرفه عبد الفتاح احمد قاسم</t>
  </si>
  <si>
    <t>1970-01-25</t>
  </si>
  <si>
    <t>27001252100316</t>
  </si>
  <si>
    <t>A27303185</t>
  </si>
  <si>
    <t>مصطفى عمرو عزب البحراوى</t>
  </si>
  <si>
    <t>1988-08-23</t>
  </si>
  <si>
    <t>28808230102093</t>
  </si>
  <si>
    <t>A42633663</t>
  </si>
  <si>
    <t>محمد كرم محمود ابوزيد</t>
  </si>
  <si>
    <t>1996-09-09</t>
  </si>
  <si>
    <t>29609092600291</t>
  </si>
  <si>
    <t>A32738225</t>
  </si>
  <si>
    <t>مريم مصطفى محمد مصطفى سعد الدين</t>
  </si>
  <si>
    <t>1999-06-21</t>
  </si>
  <si>
    <t>29906210100065</t>
  </si>
  <si>
    <t>A41266046</t>
  </si>
  <si>
    <t>سليم وليد خالد محمد محمد عثمان</t>
  </si>
  <si>
    <t>2026-01-15</t>
  </si>
  <si>
    <t>32601150104217</t>
  </si>
  <si>
    <t>A45096603</t>
  </si>
  <si>
    <t>الماظه جمال سماره مختار</t>
  </si>
  <si>
    <t>2003-12-04</t>
  </si>
  <si>
    <t>30312040202729</t>
  </si>
  <si>
    <t>A30454756</t>
  </si>
  <si>
    <t>حماد عبد الحميد عبد الهادى الابعج</t>
  </si>
  <si>
    <t>1965-10-24</t>
  </si>
  <si>
    <t>26510242402576</t>
  </si>
  <si>
    <t>A35415240</t>
  </si>
  <si>
    <t>محمد خيرى عبد الله معاذ</t>
  </si>
  <si>
    <t>1977-12-30</t>
  </si>
  <si>
    <t>27712302400417</t>
  </si>
  <si>
    <t>A41487704</t>
  </si>
  <si>
    <t>احمد احمد عبد الحفيظ عبد العال</t>
  </si>
  <si>
    <t>28509011226758</t>
  </si>
  <si>
    <t>A32119048</t>
  </si>
  <si>
    <t>هانی شاكر ابوزيد عبد الرحيم</t>
  </si>
  <si>
    <t>2002-02-26</t>
  </si>
  <si>
    <t>30202262502879</t>
  </si>
  <si>
    <t>A34374488</t>
  </si>
  <si>
    <t>سليمان الساعدى عبد الوهاب سليمان</t>
  </si>
  <si>
    <t>28812012302932</t>
  </si>
  <si>
    <t>A41537266</t>
  </si>
  <si>
    <t>الشبراوي عبد العزيز محمود احمد</t>
  </si>
  <si>
    <t>1979-04-05</t>
  </si>
  <si>
    <t>27904051200872</t>
  </si>
  <si>
    <t>A45263624</t>
  </si>
  <si>
    <t>احمد السيد عبد العزيز عبد العزيز المغربي</t>
  </si>
  <si>
    <t>1976-03-04</t>
  </si>
  <si>
    <t>27603041203836</t>
  </si>
  <si>
    <t>A44802574</t>
  </si>
  <si>
    <t>احمد ربيع احمد محمود</t>
  </si>
  <si>
    <t>1987-03-25</t>
  </si>
  <si>
    <t>28703252301158</t>
  </si>
  <si>
    <t>A34286755</t>
  </si>
  <si>
    <t>احمد عطيه احمد عفيفي</t>
  </si>
  <si>
    <t>1979-02-24</t>
  </si>
  <si>
    <t>27902241401711</t>
  </si>
  <si>
    <t>A33490775</t>
  </si>
  <si>
    <t>جمال دياب على عواد</t>
  </si>
  <si>
    <t>1987-07-01</t>
  </si>
  <si>
    <t>28707012503891</t>
  </si>
  <si>
    <t>A32345346</t>
  </si>
  <si>
    <t>محمد محمود محمد محمد نعامه</t>
  </si>
  <si>
    <t>1987-09-11</t>
  </si>
  <si>
    <t>28709110200611</t>
  </si>
  <si>
    <t>A45284233</t>
  </si>
  <si>
    <t>على على الخميسى عبد المعطى</t>
  </si>
  <si>
    <t>1984-10-02</t>
  </si>
  <si>
    <t>28410021200998</t>
  </si>
  <si>
    <t>A45210272</t>
  </si>
  <si>
    <t>احمد عبد الحفيظ مختار محمد</t>
  </si>
  <si>
    <t>1999-05-03</t>
  </si>
  <si>
    <t>29905032701177</t>
  </si>
  <si>
    <t>A42444936</t>
  </si>
  <si>
    <t>عدالرحمن زاهر</t>
  </si>
  <si>
    <t>عبد العظيم جمال طهماوي عبد السلام</t>
  </si>
  <si>
    <t>29209092402172</t>
  </si>
  <si>
    <t>A45151446</t>
  </si>
  <si>
    <t>طه محمد فتحى عبد اللطيف</t>
  </si>
  <si>
    <t>29005072201397</t>
  </si>
  <si>
    <t>A28120210</t>
  </si>
  <si>
    <t>سيد عبد الحميد قرني يوسف</t>
  </si>
  <si>
    <t>1995-11-04</t>
  </si>
  <si>
    <t>29511042201212</t>
  </si>
  <si>
    <t>A28118375</t>
  </si>
  <si>
    <t>عاطف سعد عبد العزيز محمد</t>
  </si>
  <si>
    <t>28507012202396</t>
  </si>
  <si>
    <t>A42077517</t>
  </si>
  <si>
    <t>محمود عيد مبروك جوده</t>
  </si>
  <si>
    <t>1992-06-08</t>
  </si>
  <si>
    <t>29206082200831</t>
  </si>
  <si>
    <t>A32027386</t>
  </si>
  <si>
    <t>محمد احمد قويه يونس</t>
  </si>
  <si>
    <t>2007-01-12</t>
  </si>
  <si>
    <t>30701122501372</t>
  </si>
  <si>
    <t>A35637534</t>
  </si>
  <si>
    <t>محمد سعد ابراهيم عبد المقصود</t>
  </si>
  <si>
    <t>1991-05-21</t>
  </si>
  <si>
    <t>29105212200978</t>
  </si>
  <si>
    <t>A29918873</t>
  </si>
  <si>
    <t>محمد جميل حموده حسين</t>
  </si>
  <si>
    <t>1979-05-20</t>
  </si>
  <si>
    <t>27905202201436</t>
  </si>
  <si>
    <t>A44634027</t>
  </si>
  <si>
    <t>عمرو جابر سيد كامل</t>
  </si>
  <si>
    <t>28609012301618</t>
  </si>
  <si>
    <t>A42359833</t>
  </si>
  <si>
    <t>صلاح صفوت صلاح حسين</t>
  </si>
  <si>
    <t>2005-05-15</t>
  </si>
  <si>
    <t>30505152200632</t>
  </si>
  <si>
    <t>A34283338</t>
  </si>
  <si>
    <t>محمود رمضان عبد الكريم محمد</t>
  </si>
  <si>
    <t>2003-03-05</t>
  </si>
  <si>
    <t>30303052200196</t>
  </si>
  <si>
    <t>A45147388</t>
  </si>
  <si>
    <t>ربيع محمد ابو غزال محمد</t>
  </si>
  <si>
    <t>29410012204577</t>
  </si>
  <si>
    <t>A44965833</t>
  </si>
  <si>
    <t>عيد قياتي عبد الخالق عبد الجواد</t>
  </si>
  <si>
    <t>28708152203592</t>
  </si>
  <si>
    <t>A04517868</t>
  </si>
  <si>
    <t>وحيد ميشيل مرقص</t>
  </si>
  <si>
    <t>1955-06-01</t>
  </si>
  <si>
    <t>25506010100076</t>
  </si>
  <si>
    <t>A45244789</t>
  </si>
  <si>
    <t>م عزه</t>
  </si>
  <si>
    <t>ايليا رافقي ايليا فخري حنا</t>
  </si>
  <si>
    <t>28411250105431</t>
  </si>
  <si>
    <t>A33445070</t>
  </si>
  <si>
    <t>وليد سعد محمد غياتى</t>
  </si>
  <si>
    <t>1968-06-11</t>
  </si>
  <si>
    <t>26806111600131</t>
  </si>
  <si>
    <t>A30630605</t>
  </si>
  <si>
    <t>محمد فرج محمد مرسي</t>
  </si>
  <si>
    <t>1978-03-16</t>
  </si>
  <si>
    <t>27803160200496</t>
  </si>
  <si>
    <t>A39439541</t>
  </si>
  <si>
    <t>حاتم احمد حسن عبد العظيم</t>
  </si>
  <si>
    <t>1999-08-01</t>
  </si>
  <si>
    <t>29908012402237</t>
  </si>
  <si>
    <t>A45437467</t>
  </si>
  <si>
    <t>احمد محمود السيد محمد عابدين</t>
  </si>
  <si>
    <t>1991-06-22</t>
  </si>
  <si>
    <t>29106221200311</t>
  </si>
  <si>
    <t>A39222248</t>
  </si>
  <si>
    <t>علاء فتحي عبد الوهاب عبد اللطيف</t>
  </si>
  <si>
    <t>1979-03-20</t>
  </si>
  <si>
    <t>27903207401491</t>
  </si>
  <si>
    <t>A41538797</t>
  </si>
  <si>
    <t>محمد شريف السيد حسن عبد الباري</t>
  </si>
  <si>
    <t>29903311701036</t>
  </si>
  <si>
    <t>A36802737</t>
  </si>
  <si>
    <t>أشرف عبد السلام ونيس عبد السلام</t>
  </si>
  <si>
    <t>1977-12-29</t>
  </si>
  <si>
    <t>27712292400936</t>
  </si>
  <si>
    <t>A41519979</t>
  </si>
  <si>
    <t>احمد فرج ابو سريع يوسف</t>
  </si>
  <si>
    <t>29206032101573</t>
  </si>
  <si>
    <t>A42645072</t>
  </si>
  <si>
    <t>يسرى ماهر احمد محمد محجوب</t>
  </si>
  <si>
    <t>1992-02-29</t>
  </si>
  <si>
    <t>29202292100915</t>
  </si>
  <si>
    <t>A42645062</t>
  </si>
  <si>
    <t>احمد عسكر ابوشعيشع على عوده</t>
  </si>
  <si>
    <t>2009-05-07</t>
  </si>
  <si>
    <t>30905071500397</t>
  </si>
  <si>
    <t>A45335064</t>
  </si>
  <si>
    <t>محمد رمضان محمد حفني</t>
  </si>
  <si>
    <t>1981-02-08</t>
  </si>
  <si>
    <t>28102081806058</t>
  </si>
  <si>
    <t>A26840362</t>
  </si>
  <si>
    <t>مصطفى عطيه عبد الرحمن السيد</t>
  </si>
  <si>
    <t>1987-07-27</t>
  </si>
  <si>
    <t>28707271500477</t>
  </si>
  <si>
    <t>A26340029</t>
  </si>
  <si>
    <t>محمد منصور علواني عبد السلام</t>
  </si>
  <si>
    <t>1974-09-01</t>
  </si>
  <si>
    <t>27409010203616</t>
  </si>
  <si>
    <t>A32200094</t>
  </si>
  <si>
    <t>يوسف جمعه يوسف جمعه</t>
  </si>
  <si>
    <t>1996-05-10</t>
  </si>
  <si>
    <t>29605101501033</t>
  </si>
  <si>
    <t>A45286379</t>
  </si>
  <si>
    <t>عبد الرحمن محمد عبد الرحمن مناع على</t>
  </si>
  <si>
    <t>2004-02-15</t>
  </si>
  <si>
    <t>30402151500213</t>
  </si>
  <si>
    <t>A45282098</t>
  </si>
  <si>
    <t>عبد الله علاء صلاح محمد عبد الواحد</t>
  </si>
  <si>
    <t>1995-02-20</t>
  </si>
  <si>
    <t>29502201500591</t>
  </si>
  <si>
    <t>A44184843</t>
  </si>
  <si>
    <t>محمد عماد على محمد على حميده</t>
  </si>
  <si>
    <t>1991-06-11</t>
  </si>
  <si>
    <t>29106111800237</t>
  </si>
  <si>
    <t>A44768757</t>
  </si>
  <si>
    <t>عمرو عصام عبد السلام السيد العدوى</t>
  </si>
  <si>
    <t>1986-06-10</t>
  </si>
  <si>
    <t>28606101601871</t>
  </si>
  <si>
    <t>A34080123</t>
  </si>
  <si>
    <t>اشرف عبدالعزيز عز الدين عبدالمنعم</t>
  </si>
  <si>
    <t>1976-01-05</t>
  </si>
  <si>
    <t>27601051205974</t>
  </si>
  <si>
    <t>A26442285</t>
  </si>
  <si>
    <t>محمد فواد ابو الحمد عبدالحافظ</t>
  </si>
  <si>
    <t>29802011823091</t>
  </si>
  <si>
    <t>A36353660</t>
  </si>
  <si>
    <t>محمد احمد عبد السميع حسن</t>
  </si>
  <si>
    <t>28104112400996</t>
  </si>
  <si>
    <t>A38491491</t>
  </si>
  <si>
    <t>احمد محمد على فرج</t>
  </si>
  <si>
    <t>2001-10-20</t>
  </si>
  <si>
    <t>30110201303197</t>
  </si>
  <si>
    <t>A41898887</t>
  </si>
  <si>
    <t>سيد عبد الرازق السيد عبد اللاه</t>
  </si>
  <si>
    <t>1978-11-12</t>
  </si>
  <si>
    <t>27811121701278</t>
  </si>
  <si>
    <t>A38845367</t>
  </si>
  <si>
    <t>احمد انبيشي حسين عبد اللطيف</t>
  </si>
  <si>
    <t>27712032402676</t>
  </si>
  <si>
    <t>A40207842</t>
  </si>
  <si>
    <t>ابراهيم خليل ابراهيم سيد عبد العال</t>
  </si>
  <si>
    <t>2018-08-18</t>
  </si>
  <si>
    <t>31808182501374</t>
  </si>
  <si>
    <t>A45734095</t>
  </si>
  <si>
    <t>محمد حسن صادق يوسف</t>
  </si>
  <si>
    <t>29001011100012</t>
  </si>
  <si>
    <t>A45199801</t>
  </si>
  <si>
    <t>صابرين عبد الرحمن همام احمد</t>
  </si>
  <si>
    <t>1994-04-05</t>
  </si>
  <si>
    <t>29404052502368</t>
  </si>
  <si>
    <t>A45134116</t>
  </si>
  <si>
    <t>عبد التواب محمد شلقامى عبد الهادى</t>
  </si>
  <si>
    <t>1993-03-29</t>
  </si>
  <si>
    <t>29303292500256</t>
  </si>
  <si>
    <t>A29357531</t>
  </si>
  <si>
    <t>عبد الرحمن عماد السعيد ابواليزيد</t>
  </si>
  <si>
    <t>1994-07-17</t>
  </si>
  <si>
    <t>29407171501352</t>
  </si>
  <si>
    <t>A39939395</t>
  </si>
  <si>
    <t>محمد محمود محمد عبد المحسن</t>
  </si>
  <si>
    <t>1993-09-02</t>
  </si>
  <si>
    <t>29309022502913</t>
  </si>
  <si>
    <t>A45307547</t>
  </si>
  <si>
    <t>منه خليل ابراهيم سيد عبد العال</t>
  </si>
  <si>
    <t>2016-12-24</t>
  </si>
  <si>
    <t>31612242502004</t>
  </si>
  <si>
    <t>A45134120</t>
  </si>
  <si>
    <t>عامر فرج سيف حتيته</t>
  </si>
  <si>
    <t>1995-03-15</t>
  </si>
  <si>
    <t>29503152400861</t>
  </si>
  <si>
    <t>A43965745</t>
  </si>
  <si>
    <t>مصطفى عبد العظيم محمد مصطفى</t>
  </si>
  <si>
    <t>1992-01-24</t>
  </si>
  <si>
    <t>29201241700792</t>
  </si>
  <si>
    <t>A44915081</t>
  </si>
  <si>
    <t>صبری محمد جمعه فتح الباب</t>
  </si>
  <si>
    <t>1985-08-15</t>
  </si>
  <si>
    <t>28508152402219</t>
  </si>
  <si>
    <t>A37738595</t>
  </si>
  <si>
    <t>أدهم احمد رمضان محمد</t>
  </si>
  <si>
    <t>1995-08-01</t>
  </si>
  <si>
    <t>29508011401158</t>
  </si>
  <si>
    <t>A30123491</t>
  </si>
  <si>
    <t>مصطفى جابر محمد عبد النبي الطحاوى</t>
  </si>
  <si>
    <t>1997-10-22</t>
  </si>
  <si>
    <t>29710221801519</t>
  </si>
  <si>
    <t>A42896961</t>
  </si>
  <si>
    <t>احمد مغازى محمد الشاذلى شرباش</t>
  </si>
  <si>
    <t>1996-06-25</t>
  </si>
  <si>
    <t>29606251601458</t>
  </si>
  <si>
    <t>A45351517</t>
  </si>
  <si>
    <t>عبد الحليم عبدالله سيد دانيال الخولي</t>
  </si>
  <si>
    <t>1985-01-16</t>
  </si>
  <si>
    <t>28501161400917</t>
  </si>
  <si>
    <t>A30478585</t>
  </si>
  <si>
    <t>وائل فتحى محمد محمود الحضرى</t>
  </si>
  <si>
    <t>1983-03-27</t>
  </si>
  <si>
    <t>28303271400771</t>
  </si>
  <si>
    <t>A42940924</t>
  </si>
  <si>
    <t>عبد الرحمن ممدوح على احمد</t>
  </si>
  <si>
    <t>2007-10-08</t>
  </si>
  <si>
    <t>30710082501853</t>
  </si>
  <si>
    <t>A38875473</t>
  </si>
  <si>
    <t>عبد الرحمن خليل ابراهيم سيد عبد العال</t>
  </si>
  <si>
    <t>2021-11-22</t>
  </si>
  <si>
    <t>32111222504455</t>
  </si>
  <si>
    <t>A45134096</t>
  </si>
  <si>
    <t>حسان محمد حسين وهمان</t>
  </si>
  <si>
    <t>1978-04-25</t>
  </si>
  <si>
    <t>27804252500476</t>
  </si>
  <si>
    <t>A27206849</t>
  </si>
  <si>
    <t>محمد ثروت سعد الدين محمد</t>
  </si>
  <si>
    <t>1997-03-13</t>
  </si>
  <si>
    <t>29703131200951</t>
  </si>
  <si>
    <t>A45232734</t>
  </si>
  <si>
    <t>خالد فاروق ابراهيم محمد</t>
  </si>
  <si>
    <t>1965-05-16</t>
  </si>
  <si>
    <t>26505160200718</t>
  </si>
  <si>
    <t>A26100699</t>
  </si>
  <si>
    <t>2026-07-02</t>
  </si>
  <si>
    <t>أشرف حسين كامل ابراهيم</t>
  </si>
  <si>
    <t>1987-11-25</t>
  </si>
  <si>
    <t>28711251401518</t>
  </si>
  <si>
    <t>A34444766</t>
  </si>
  <si>
    <t>احمد ابراهيم احمد شيمي</t>
  </si>
  <si>
    <t>1975-08-15</t>
  </si>
  <si>
    <t>27508150104594</t>
  </si>
  <si>
    <t>A28695091</t>
  </si>
  <si>
    <t>محمد وحيد محمد خلف احمد</t>
  </si>
  <si>
    <t>29304011512257</t>
  </si>
  <si>
    <t>A36096916</t>
  </si>
  <si>
    <t>يحى محمد عطيه عبد العاطي</t>
  </si>
  <si>
    <t>2008-05-18</t>
  </si>
  <si>
    <t>30805182404252</t>
  </si>
  <si>
    <t>A44418875</t>
  </si>
  <si>
    <t>محمود احمد محى الدين على ابو حسان</t>
  </si>
  <si>
    <t>29012150200498</t>
  </si>
  <si>
    <t>A45335275</t>
  </si>
  <si>
    <t>عصام عبد الحليم محمد عبد الحليم</t>
  </si>
  <si>
    <t>1987-08-26</t>
  </si>
  <si>
    <t>28708262201714</t>
  </si>
  <si>
    <t>A41050201</t>
  </si>
  <si>
    <t>رأفت على على سيد</t>
  </si>
  <si>
    <t>1993-11-11</t>
  </si>
  <si>
    <t>29311112502453</t>
  </si>
  <si>
    <t>A42932515</t>
  </si>
  <si>
    <t>ايمن سليمان عبد المطلب نصر الدين</t>
  </si>
  <si>
    <t>1976-09-16</t>
  </si>
  <si>
    <t>27609162501557</t>
  </si>
  <si>
    <t>A29636415</t>
  </si>
  <si>
    <t>عبد المال فراج شتیوی ابوشناف</t>
  </si>
  <si>
    <t>28410082402895</t>
  </si>
  <si>
    <t>A28753319</t>
  </si>
  <si>
    <t>موسى رشدی موسی ابوطلاس عمار</t>
  </si>
  <si>
    <t>2012-07-06</t>
  </si>
  <si>
    <t>31207062401038</t>
  </si>
  <si>
    <t>A44667423</t>
  </si>
  <si>
    <t>ياسر محمد حسن احمد</t>
  </si>
  <si>
    <t>1983-09-24</t>
  </si>
  <si>
    <t>28309242503615</t>
  </si>
  <si>
    <t>A41701254</t>
  </si>
  <si>
    <t>السيد محمد محمد السيد</t>
  </si>
  <si>
    <t>1996-12-25</t>
  </si>
  <si>
    <t>29612252402378</t>
  </si>
  <si>
    <t>A45395721</t>
  </si>
  <si>
    <t>محمد سامی کمال رجب</t>
  </si>
  <si>
    <t>2004-10-11</t>
  </si>
  <si>
    <t>30410112500918</t>
  </si>
  <si>
    <t>A44953081</t>
  </si>
  <si>
    <t>سامي احمد سيد حلمي</t>
  </si>
  <si>
    <t>1988-07-03</t>
  </si>
  <si>
    <t>28807032502594</t>
  </si>
  <si>
    <t>A44945168</t>
  </si>
  <si>
    <t>مهران احمد سید مرسی</t>
  </si>
  <si>
    <t>1985-05-30</t>
  </si>
  <si>
    <t>28505302502196</t>
  </si>
  <si>
    <t>A42062300</t>
  </si>
  <si>
    <t>محمد على رمضان مخلوف</t>
  </si>
  <si>
    <t>2005-11-06</t>
  </si>
  <si>
    <t>30511062402996</t>
  </si>
  <si>
    <t>A44964647</t>
  </si>
  <si>
    <t>محمود محمد محمد السيد</t>
  </si>
  <si>
    <t>1988-06-16</t>
  </si>
  <si>
    <t>28806162402552</t>
  </si>
  <si>
    <t>A28096970</t>
  </si>
  <si>
    <t>احمد عماد شعبان محمد</t>
  </si>
  <si>
    <t>2007-10-18</t>
  </si>
  <si>
    <t>30710182401937</t>
  </si>
  <si>
    <t>A35117672</t>
  </si>
  <si>
    <t>بسام خلف صالح محمد بركات</t>
  </si>
  <si>
    <t>2006-01-02</t>
  </si>
  <si>
    <t>30601022400752</t>
  </si>
  <si>
    <t>A44951733</t>
  </si>
  <si>
    <t>حاتم على يوسف امبابى</t>
  </si>
  <si>
    <t>1988-03-01</t>
  </si>
  <si>
    <t>28803012508299</t>
  </si>
  <si>
    <t>A45133355</t>
  </si>
  <si>
    <t>احمد سید ابراهیم احمد</t>
  </si>
  <si>
    <t>29807152504454</t>
  </si>
  <si>
    <t>A27254483</t>
  </si>
  <si>
    <t>محمود السيد على السيد</t>
  </si>
  <si>
    <t>2000-03-16</t>
  </si>
  <si>
    <t>30003162402475</t>
  </si>
  <si>
    <t>A36727855</t>
  </si>
  <si>
    <t>محمد جمعه محمد جمال</t>
  </si>
  <si>
    <t>1999-02-16</t>
  </si>
  <si>
    <t>29902162400935</t>
  </si>
  <si>
    <t>A44640253</t>
  </si>
  <si>
    <t>محمد الظريف عبد الحي عبد المولى فوده</t>
  </si>
  <si>
    <t>28412011600971</t>
  </si>
  <si>
    <t>A41744271</t>
  </si>
  <si>
    <t>يوسف محمد نجيب بندارى سالم</t>
  </si>
  <si>
    <t>29809011345916</t>
  </si>
  <si>
    <t>A41014478</t>
  </si>
  <si>
    <t>خليفه محمد خليفه مسعود</t>
  </si>
  <si>
    <t>1992-02-25</t>
  </si>
  <si>
    <t>29202252502395</t>
  </si>
  <si>
    <t>A45157268</t>
  </si>
  <si>
    <t>حسين سيد محمد هاشم</t>
  </si>
  <si>
    <t>29309012510497</t>
  </si>
  <si>
    <t>A36645256</t>
  </si>
  <si>
    <t>مؤمن حربي احمد ابوزيد</t>
  </si>
  <si>
    <t>29904012600726</t>
  </si>
  <si>
    <t>A44498714</t>
  </si>
  <si>
    <t>احمد طارق احمد عبد السلام ابراهيم</t>
  </si>
  <si>
    <t>1995-04-26</t>
  </si>
  <si>
    <t>29504260200116</t>
  </si>
  <si>
    <t>A45352003</t>
  </si>
  <si>
    <t>ياسر السيد محمد حبيبه</t>
  </si>
  <si>
    <t>1974-12-09</t>
  </si>
  <si>
    <t>27412091700253</t>
  </si>
  <si>
    <t>A45053965</t>
  </si>
  <si>
    <t>محمود صلاح سعد الصباغ</t>
  </si>
  <si>
    <t>28902101701572</t>
  </si>
  <si>
    <t>A32277404</t>
  </si>
  <si>
    <t>عادل فتحى عفيفي محمد</t>
  </si>
  <si>
    <t>1982-02-26</t>
  </si>
  <si>
    <t>28202260101231</t>
  </si>
  <si>
    <t>A39592473</t>
  </si>
  <si>
    <t>محمد حسام حداد محمد</t>
  </si>
  <si>
    <t>2000-03-26</t>
  </si>
  <si>
    <t>30003262301196</t>
  </si>
  <si>
    <t>A40020241</t>
  </si>
  <si>
    <t>وليد عبد الجواد حداد محمد</t>
  </si>
  <si>
    <t>1996-08-28</t>
  </si>
  <si>
    <t>29608282300475</t>
  </si>
  <si>
    <t>A41504268</t>
  </si>
  <si>
    <t>مصطفى هلال صابر اسماعيل</t>
  </si>
  <si>
    <t>29211042300217</t>
  </si>
  <si>
    <t>A29893040</t>
  </si>
  <si>
    <t>عبد التواب هلال صابر اسماعيل</t>
  </si>
  <si>
    <t>1985-01-15</t>
  </si>
  <si>
    <t>28501152301914</t>
  </si>
  <si>
    <t>A28102807</t>
  </si>
  <si>
    <t>باسم اكرم حنفي حسين</t>
  </si>
  <si>
    <t>1991-07-10</t>
  </si>
  <si>
    <t>29107100101317</t>
  </si>
  <si>
    <t>A34457993</t>
  </si>
  <si>
    <t>ادهم اسعد نديم</t>
  </si>
  <si>
    <t>1964-07-20</t>
  </si>
  <si>
    <t>26407200100175</t>
  </si>
  <si>
    <t>A04416978</t>
  </si>
  <si>
    <t>احمد فريج فرج حسن</t>
  </si>
  <si>
    <t>29803050102992</t>
  </si>
  <si>
    <t>A34752062</t>
  </si>
  <si>
    <t>عمرو احمد نصر الدين عبد الرحمن عيسي</t>
  </si>
  <si>
    <t>1988-03-24</t>
  </si>
  <si>
    <t>28803242101597</t>
  </si>
  <si>
    <t>A39895472</t>
  </si>
  <si>
    <t>عمرو سيد محمد عبد اللطيف</t>
  </si>
  <si>
    <t>1970-08-07</t>
  </si>
  <si>
    <t>27008070102598</t>
  </si>
  <si>
    <t>A45029564</t>
  </si>
  <si>
    <t>محمد عرندس محمود عبد الرازق</t>
  </si>
  <si>
    <t>1978-02-13</t>
  </si>
  <si>
    <t>27802132401595</t>
  </si>
  <si>
    <t>A44868771</t>
  </si>
  <si>
    <t>هلال احمد هلال احمد</t>
  </si>
  <si>
    <t>1995-02-13</t>
  </si>
  <si>
    <t>29502132400819</t>
  </si>
  <si>
    <t>A44943609</t>
  </si>
  <si>
    <t>احمد عرندس محمود عبد الرازق</t>
  </si>
  <si>
    <t>1994-06-16</t>
  </si>
  <si>
    <t>29406162400997</t>
  </si>
  <si>
    <t>A34981634</t>
  </si>
  <si>
    <t>محمد احمد محمد جاد الجندى</t>
  </si>
  <si>
    <t>29011251602698</t>
  </si>
  <si>
    <t>A32336925</t>
  </si>
  <si>
    <t>أحمد السيد زكى الفقى</t>
  </si>
  <si>
    <t>1986-09-27</t>
  </si>
  <si>
    <t>28609272106258</t>
  </si>
  <si>
    <t>A37974306</t>
  </si>
  <si>
    <t>ربيع عشرى حسن شعيا</t>
  </si>
  <si>
    <t>1990-11-05</t>
  </si>
  <si>
    <t>29011052301573</t>
  </si>
  <si>
    <t>A45300524</t>
  </si>
  <si>
    <t>مصطفى محمود احمد محمد</t>
  </si>
  <si>
    <t>1994-07-01</t>
  </si>
  <si>
    <t>29407012305453</t>
  </si>
  <si>
    <t>A41506656</t>
  </si>
  <si>
    <t>محمود على محمد حافظ</t>
  </si>
  <si>
    <t>1999-09-09</t>
  </si>
  <si>
    <t>29909092304873</t>
  </si>
  <si>
    <t>A04325597</t>
  </si>
  <si>
    <t>محمد عبد السلام السيد سرور</t>
  </si>
  <si>
    <t>1979-11-27</t>
  </si>
  <si>
    <t>27911271201952</t>
  </si>
  <si>
    <t>A39682923</t>
  </si>
  <si>
    <t>احمد عبد الحفيظ محمد ابراهيم</t>
  </si>
  <si>
    <t>27603040104095</t>
  </si>
  <si>
    <t>A35048259</t>
  </si>
  <si>
    <t>على سيد احمد على مصطفى</t>
  </si>
  <si>
    <t>28708101405271</t>
  </si>
  <si>
    <t>A45253075</t>
  </si>
  <si>
    <t>محمد صابر عويس احمد</t>
  </si>
  <si>
    <t>1985-07-24</t>
  </si>
  <si>
    <t>28507240103578</t>
  </si>
  <si>
    <t>A35045762</t>
  </si>
  <si>
    <t>احمد عبد الفتاح احمد السيد</t>
  </si>
  <si>
    <t>1976-09-13</t>
  </si>
  <si>
    <t>27609130102596</t>
  </si>
  <si>
    <t>A44858343</t>
  </si>
  <si>
    <t>احمد سالمان حسان على دويب</t>
  </si>
  <si>
    <t>1986-03-16</t>
  </si>
  <si>
    <t>28603161402739</t>
  </si>
  <si>
    <t>A45321227</t>
  </si>
  <si>
    <t>ابانوب غالى جاد غالى</t>
  </si>
  <si>
    <t>1998-08-25</t>
  </si>
  <si>
    <t>29808252502516</t>
  </si>
  <si>
    <t>A28108927</t>
  </si>
  <si>
    <t>ميشيل عاطف بخيت فرج</t>
  </si>
  <si>
    <t>1992-09-27</t>
  </si>
  <si>
    <t>29209272600177</t>
  </si>
  <si>
    <t>A41846478</t>
  </si>
  <si>
    <t>محمد ثروت عبد الحميد الصادق</t>
  </si>
  <si>
    <t>1998-07-07</t>
  </si>
  <si>
    <t>29807072602374</t>
  </si>
  <si>
    <t>A37292899</t>
  </si>
  <si>
    <t>صبرى ابراهيم صبرى حبيب</t>
  </si>
  <si>
    <t>1993-10-13</t>
  </si>
  <si>
    <t>29310132200813</t>
  </si>
  <si>
    <t>A43743960</t>
  </si>
  <si>
    <t>عبد الحي السيد عرفه محمد</t>
  </si>
  <si>
    <t>1970-01-20</t>
  </si>
  <si>
    <t>27001201501294</t>
  </si>
  <si>
    <t>A43768122</t>
  </si>
  <si>
    <t>اسماعيل ممدوح سيد محمود</t>
  </si>
  <si>
    <t>29907102404674</t>
  </si>
  <si>
    <t>A34732496</t>
  </si>
  <si>
    <t>ياسر ابو المحاسن على سعده</t>
  </si>
  <si>
    <t>1986-12-20</t>
  </si>
  <si>
    <t>28612201602433</t>
  </si>
  <si>
    <t>A29681657</t>
  </si>
  <si>
    <t>عمرو محمد عبده هيكل</t>
  </si>
  <si>
    <t>1982-10-21</t>
  </si>
  <si>
    <t>28210210102396</t>
  </si>
  <si>
    <t>A45314511</t>
  </si>
  <si>
    <t>احمد محمد على على شطا</t>
  </si>
  <si>
    <t>1993-07-09</t>
  </si>
  <si>
    <t>29307091200616</t>
  </si>
  <si>
    <t>A43266281</t>
  </si>
  <si>
    <t>جمال محمد على عبد النبي</t>
  </si>
  <si>
    <t>1979-01-02</t>
  </si>
  <si>
    <t>27901022603697</t>
  </si>
  <si>
    <t>A45160837</t>
  </si>
  <si>
    <t>حسن على ابراهيم اسماعيل</t>
  </si>
  <si>
    <t>1976-12-25</t>
  </si>
  <si>
    <t>27612252601918</t>
  </si>
  <si>
    <t>A43888364</t>
  </si>
  <si>
    <t>محمد طه محمود عثمان</t>
  </si>
  <si>
    <t>1967-06-19</t>
  </si>
  <si>
    <t>26706192400595</t>
  </si>
  <si>
    <t>A45413952</t>
  </si>
  <si>
    <t>باسل عبد الستار سالم العوضى</t>
  </si>
  <si>
    <t>28509011220431</t>
  </si>
  <si>
    <t>A37471847</t>
  </si>
  <si>
    <t>احمد احمد يونس احمد الصعيدي</t>
  </si>
  <si>
    <t>1970-09-29</t>
  </si>
  <si>
    <t>27009291100294</t>
  </si>
  <si>
    <t>A38220094</t>
  </si>
  <si>
    <t>السيد عبد السلام محمد محمود الكسار</t>
  </si>
  <si>
    <t>1971-08-20</t>
  </si>
  <si>
    <t>27108200200851</t>
  </si>
  <si>
    <t>A37494419</t>
  </si>
  <si>
    <t>مصطفي محمد انور عبدالعزيز</t>
  </si>
  <si>
    <t>28403030201798</t>
  </si>
  <si>
    <t>A45125626</t>
  </si>
  <si>
    <t>محمد سعد حسن شاهين</t>
  </si>
  <si>
    <t>1979-09-04</t>
  </si>
  <si>
    <t>27909041501138</t>
  </si>
  <si>
    <t>A40515468</t>
  </si>
  <si>
    <t>حسام الدين حسين ابراهيم السيد</t>
  </si>
  <si>
    <t>1970-03-26</t>
  </si>
  <si>
    <t>27003261201233</t>
  </si>
  <si>
    <t>A34816127</t>
  </si>
  <si>
    <t>امجد عبد الحميد عبد المطلب مرسى</t>
  </si>
  <si>
    <t>1977-03-16</t>
  </si>
  <si>
    <t>27703160104131</t>
  </si>
  <si>
    <t>A34398201</t>
  </si>
  <si>
    <t>فايز صلاح شحاته موسى</t>
  </si>
  <si>
    <t>1981-06-09</t>
  </si>
  <si>
    <t>28106092400415</t>
  </si>
  <si>
    <t>A45134230</t>
  </si>
  <si>
    <t>مصطفى محمد لوزى ابراهيم</t>
  </si>
  <si>
    <t>2003-10-15</t>
  </si>
  <si>
    <t>30310152404518</t>
  </si>
  <si>
    <t>A34862391</t>
  </si>
  <si>
    <t>حسام فتحى عبد الجيد ابوزيد</t>
  </si>
  <si>
    <t>1998-01-12</t>
  </si>
  <si>
    <t>29801122402136</t>
  </si>
  <si>
    <t>A31726082</t>
  </si>
  <si>
    <t>فرجانی حمدى فرج حسن</t>
  </si>
  <si>
    <t>1998-08-02</t>
  </si>
  <si>
    <t>29808022402613</t>
  </si>
  <si>
    <t>A44872032</t>
  </si>
  <si>
    <t>هاني سيد شافعي كامل</t>
  </si>
  <si>
    <t>1985-01-26</t>
  </si>
  <si>
    <t>28501262404158</t>
  </si>
  <si>
    <t>A44951863</t>
  </si>
  <si>
    <t>سالم فولي سالم سليمان</t>
  </si>
  <si>
    <t>2000-05-18</t>
  </si>
  <si>
    <t>30003182400673</t>
  </si>
  <si>
    <t>A34294790</t>
  </si>
  <si>
    <t>تسنيم صبرى فتحى مصطفى ابو هرج</t>
  </si>
  <si>
    <t>2009-06-22</t>
  </si>
  <si>
    <t>30906220201108</t>
  </si>
  <si>
    <t>A45361993</t>
  </si>
  <si>
    <t>شريف حمدى ربيع مصطفى</t>
  </si>
  <si>
    <t>1983-08-17</t>
  </si>
  <si>
    <t>28308172300413</t>
  </si>
  <si>
    <t>A41537040</t>
  </si>
  <si>
    <t>رأنا احمد عبد الجيد حسين خليل</t>
  </si>
  <si>
    <t>2000-02-12</t>
  </si>
  <si>
    <t>20002121803868</t>
  </si>
  <si>
    <t>A44511891</t>
  </si>
  <si>
    <t>الفت محمد عبد المنعم عبد المنعم</t>
  </si>
  <si>
    <t>1937-11-20</t>
  </si>
  <si>
    <t>23711201201005</t>
  </si>
  <si>
    <t>A34519550</t>
  </si>
  <si>
    <t>يوسف احمد فؤاد عبد الحميد خضر</t>
  </si>
  <si>
    <t>2017-07-19</t>
  </si>
  <si>
    <t>31707191806594</t>
  </si>
  <si>
    <t>A44511871</t>
  </si>
  <si>
    <t>ثناء على محروس على</t>
  </si>
  <si>
    <t>1982-03-03</t>
  </si>
  <si>
    <t>28203031804021</t>
  </si>
  <si>
    <t>A45362432</t>
  </si>
  <si>
    <t>حور احمد فؤاد عبد الحميد خضر</t>
  </si>
  <si>
    <t>2022-09-20</t>
  </si>
  <si>
    <t>32209208801005</t>
  </si>
  <si>
    <t>A36292364</t>
  </si>
  <si>
    <t>محمود ما هر خضر عبد الرحمن على</t>
  </si>
  <si>
    <t>1996-10-03</t>
  </si>
  <si>
    <t>29610031800651</t>
  </si>
  <si>
    <t>A42149041</t>
  </si>
  <si>
    <t>ابراهيم جمعه السيد محمد عطيه</t>
  </si>
  <si>
    <t>2007-04-16</t>
  </si>
  <si>
    <t>30704161200796</t>
  </si>
  <si>
    <t>A44836298</t>
  </si>
  <si>
    <t>محمود محروس مهدي عبد الله</t>
  </si>
  <si>
    <t>2002-11-06</t>
  </si>
  <si>
    <t>30211062200052</t>
  </si>
  <si>
    <t>A36959663</t>
  </si>
  <si>
    <t>حسن سلمان على عبد الرحمن</t>
  </si>
  <si>
    <t>1994-06-06</t>
  </si>
  <si>
    <t>29406062501371</t>
  </si>
  <si>
    <t>A34639201</t>
  </si>
  <si>
    <t>محمد رشاد موافى شرف</t>
  </si>
  <si>
    <t>1976-02-18</t>
  </si>
  <si>
    <t>27602180300254</t>
  </si>
  <si>
    <t>A44547308</t>
  </si>
  <si>
    <t>عادل</t>
  </si>
  <si>
    <t>محمد حسن محمد عبد النبي</t>
  </si>
  <si>
    <t>1997-09-09</t>
  </si>
  <si>
    <t>29709091702418</t>
  </si>
  <si>
    <t>A27945913</t>
  </si>
  <si>
    <t>محمود حمدان على محمود</t>
  </si>
  <si>
    <t>29007152102813</t>
  </si>
  <si>
    <t>A29566645</t>
  </si>
  <si>
    <t>كريم عبده السيد السيد</t>
  </si>
  <si>
    <t>30110201307591</t>
  </si>
  <si>
    <t>A45093022</t>
  </si>
  <si>
    <t>احمد طه السيد طه فراج</t>
  </si>
  <si>
    <t>1993-10-25</t>
  </si>
  <si>
    <t>29310251203979</t>
  </si>
  <si>
    <t>A33415891</t>
  </si>
  <si>
    <t>محمد محمود عبد العزيز محمد</t>
  </si>
  <si>
    <t>1981-10-18</t>
  </si>
  <si>
    <t>28110182302479</t>
  </si>
  <si>
    <t>A28744444</t>
  </si>
  <si>
    <t>محمود محمد محمود عبد العزيز محمد</t>
  </si>
  <si>
    <t>2012-01-20</t>
  </si>
  <si>
    <t>31201202300212</t>
  </si>
  <si>
    <t>A44657694</t>
  </si>
  <si>
    <t>مقبول لملوم عبد التواب هديب</t>
  </si>
  <si>
    <t>27811052302536</t>
  </si>
  <si>
    <t>A42913262</t>
  </si>
  <si>
    <t>على نادى بكار محمد السيد</t>
  </si>
  <si>
    <t>2009-01-06</t>
  </si>
  <si>
    <t>30901062301491</t>
  </si>
  <si>
    <t>A45140885</t>
  </si>
  <si>
    <t>نادى بكار محمد السيد</t>
  </si>
  <si>
    <t>1980-12-24</t>
  </si>
  <si>
    <t>28012242300452</t>
  </si>
  <si>
    <t>A44954361</t>
  </si>
  <si>
    <t>سعيد حامد مسعد سالم بدور</t>
  </si>
  <si>
    <t>1975-01-17</t>
  </si>
  <si>
    <t>27501171401551</t>
  </si>
  <si>
    <t>A35672606</t>
  </si>
  <si>
    <t>محمد عارف العوضى عطيه</t>
  </si>
  <si>
    <t>28412271201674</t>
  </si>
  <si>
    <t>A44799844</t>
  </si>
  <si>
    <t>محمد محسن شعبان سید</t>
  </si>
  <si>
    <t>1997-04-05</t>
  </si>
  <si>
    <t>29704050101955</t>
  </si>
  <si>
    <t>A35386804</t>
  </si>
  <si>
    <t>حسين جوده عيسى بريك</t>
  </si>
  <si>
    <t>1979-07-01</t>
  </si>
  <si>
    <t>27907012303456</t>
  </si>
  <si>
    <t>A44654392</t>
  </si>
  <si>
    <t>مفتاح عقيله فرج خليفه</t>
  </si>
  <si>
    <t>1972-09-29</t>
  </si>
  <si>
    <t>27209292400959</t>
  </si>
  <si>
    <t>A33677829</t>
  </si>
  <si>
    <t>علي احمد عيد جمال خليل</t>
  </si>
  <si>
    <t>2010-08-21</t>
  </si>
  <si>
    <t>31008212405956</t>
  </si>
  <si>
    <t>A41714739</t>
  </si>
  <si>
    <t>خالد يسرى محمد على محمد</t>
  </si>
  <si>
    <t>28701120102293</t>
  </si>
  <si>
    <t>A42189901</t>
  </si>
  <si>
    <t>حسن شوقى محمد أبو صيره</t>
  </si>
  <si>
    <t>1988-03-26</t>
  </si>
  <si>
    <t>28803261601533</t>
  </si>
  <si>
    <t>A36350448</t>
  </si>
  <si>
    <t>احمد رفيق محمد صافي</t>
  </si>
  <si>
    <t>1979-09-20</t>
  </si>
  <si>
    <t>27909208800574</t>
  </si>
  <si>
    <t>A45445854</t>
  </si>
  <si>
    <t>محمد احمد اسماعيل جمعه</t>
  </si>
  <si>
    <t>1970-07-13</t>
  </si>
  <si>
    <t>27007131600832</t>
  </si>
  <si>
    <t>A37010546</t>
  </si>
  <si>
    <t>محمد سيد زين الدين صالح</t>
  </si>
  <si>
    <t>29901112500177</t>
  </si>
  <si>
    <t>A28757561</t>
  </si>
  <si>
    <t>احمد عادل محمد احمد</t>
  </si>
  <si>
    <t>1994-12-06</t>
  </si>
  <si>
    <t>29412062503314</t>
  </si>
  <si>
    <t>A45351794</t>
  </si>
  <si>
    <t>محمد حسن عويس حسن</t>
  </si>
  <si>
    <t>1976-07-31</t>
  </si>
  <si>
    <t>27607311201151</t>
  </si>
  <si>
    <t>A44388096</t>
  </si>
  <si>
    <t>محمد ناصر مغاورى حسين</t>
  </si>
  <si>
    <t>1999-04-15</t>
  </si>
  <si>
    <t>29904150106058</t>
  </si>
  <si>
    <t>A37845726</t>
  </si>
  <si>
    <t>علي فوزي عبد الحي اسماعيل</t>
  </si>
  <si>
    <t>27709241500731</t>
  </si>
  <si>
    <t>A35558675</t>
  </si>
  <si>
    <t>اسلام رمضان احمد محمد</t>
  </si>
  <si>
    <t>1995-06-11</t>
  </si>
  <si>
    <t>29506112300431</t>
  </si>
  <si>
    <t>A42768431</t>
  </si>
  <si>
    <t>محمد على حفنى محمد</t>
  </si>
  <si>
    <t>1993-11-15</t>
  </si>
  <si>
    <t>29311152302937</t>
  </si>
  <si>
    <t>A32673662</t>
  </si>
  <si>
    <t>محمد سلامه محمود عبد المنعم</t>
  </si>
  <si>
    <t>1994-03-06</t>
  </si>
  <si>
    <t>29403061801975</t>
  </si>
  <si>
    <t>A43921568</t>
  </si>
  <si>
    <t>حسنى حسن صبحى محمد</t>
  </si>
  <si>
    <t>2007-05-26</t>
  </si>
  <si>
    <t>30705262301751</t>
  </si>
  <si>
    <t>A45143251</t>
  </si>
  <si>
    <t>محمد جمعه محمد على</t>
  </si>
  <si>
    <t>30705262301735</t>
  </si>
  <si>
    <t>A37073365</t>
  </si>
  <si>
    <t>ياسر محمد احمد محمد</t>
  </si>
  <si>
    <t>1988-11-16</t>
  </si>
  <si>
    <t>28811162301075</t>
  </si>
  <si>
    <t>A42768428</t>
  </si>
  <si>
    <t>على نادى شعبان محمود</t>
  </si>
  <si>
    <t>29011032300791</t>
  </si>
  <si>
    <t>A45144553</t>
  </si>
  <si>
    <t>السيد جميل ابو الفتوح عبده</t>
  </si>
  <si>
    <t>1997-10-28</t>
  </si>
  <si>
    <t>29710281201316</t>
  </si>
  <si>
    <t>A44980056</t>
  </si>
  <si>
    <t>هشام محمد السعيد محمد السيد</t>
  </si>
  <si>
    <t>2003-07-27</t>
  </si>
  <si>
    <t>30307271202078</t>
  </si>
  <si>
    <t>A45190343</t>
  </si>
  <si>
    <t>وليد محمد عبد الحميد غيته</t>
  </si>
  <si>
    <t>29110152301218</t>
  </si>
  <si>
    <t>A40833760</t>
  </si>
  <si>
    <t>ممدوح مصطفى عبد المعز عبد العليم</t>
  </si>
  <si>
    <t>1988-12-12</t>
  </si>
  <si>
    <t>28812122301435</t>
  </si>
  <si>
    <t>A28114018</t>
  </si>
  <si>
    <t>ابراهيم رشاد محمد احمد</t>
  </si>
  <si>
    <t>1994-06-28</t>
  </si>
  <si>
    <t>29406282300392</t>
  </si>
  <si>
    <t>A45144974</t>
  </si>
  <si>
    <t>اسلام خالد عبد المعبود اسماعیل</t>
  </si>
  <si>
    <t>1992-10-01</t>
  </si>
  <si>
    <t>29210011204272</t>
  </si>
  <si>
    <t>A41737755</t>
  </si>
  <si>
    <t>حجاج عوض حفني محمد</t>
  </si>
  <si>
    <t>29506152301316</t>
  </si>
  <si>
    <t>A37682854</t>
  </si>
  <si>
    <t>صابر سلامه سلامه سيد احمد</t>
  </si>
  <si>
    <t>1970-05-21</t>
  </si>
  <si>
    <t>27005211300918</t>
  </si>
  <si>
    <t>A45438273</t>
  </si>
  <si>
    <t>وليد عبد الرحمن احمد عبد الرحمن</t>
  </si>
  <si>
    <t>1985-11-18</t>
  </si>
  <si>
    <t>28511182602493</t>
  </si>
  <si>
    <t>A30268020</t>
  </si>
  <si>
    <t>عبده محمد حسن محجوب</t>
  </si>
  <si>
    <t>1964-12-22</t>
  </si>
  <si>
    <t>26412221205078</t>
  </si>
  <si>
    <t>A28470589</t>
  </si>
  <si>
    <t>الحسن على عبد الحليم محمد السيد</t>
  </si>
  <si>
    <t>2011-03-19</t>
  </si>
  <si>
    <t>31103190102159</t>
  </si>
  <si>
    <t>A45252645</t>
  </si>
  <si>
    <t>ريم على عبد الحليم محمد السيد</t>
  </si>
  <si>
    <t>2009-11-14</t>
  </si>
  <si>
    <t>30911140102447</t>
  </si>
  <si>
    <t>A45252681</t>
  </si>
  <si>
    <t>لي لي على عبد الحليم محمد السيد</t>
  </si>
  <si>
    <t>2016-12-20</t>
  </si>
  <si>
    <t>31612200105749</t>
  </si>
  <si>
    <t>A45252655</t>
  </si>
  <si>
    <t>جيداء على عبد الحليم محمد السيد</t>
  </si>
  <si>
    <t>2013-11-28</t>
  </si>
  <si>
    <t>31311280108603</t>
  </si>
  <si>
    <t>A45252684</t>
  </si>
  <si>
    <t>ايمان ممدوح صبحى حلمى</t>
  </si>
  <si>
    <t>1987-03-05</t>
  </si>
  <si>
    <t>28703050105047</t>
  </si>
  <si>
    <t>A36387532</t>
  </si>
  <si>
    <t>اسلام رمضان محمد مجاهد سلامه</t>
  </si>
  <si>
    <t>1995-09-06</t>
  </si>
  <si>
    <t>29509061200931</t>
  </si>
  <si>
    <t>A45197948</t>
  </si>
  <si>
    <t>ابراهيم محمد مصطفى حسن</t>
  </si>
  <si>
    <t>28302222501956</t>
  </si>
  <si>
    <t>A45513722</t>
  </si>
  <si>
    <t>وليد احمد محمد مغيب</t>
  </si>
  <si>
    <t>1990-07-14</t>
  </si>
  <si>
    <t>29007142200337</t>
  </si>
  <si>
    <t>A39104265</t>
  </si>
  <si>
    <t>هاشم جمال عبد الموجود هاشم</t>
  </si>
  <si>
    <t>1988-08-03</t>
  </si>
  <si>
    <t>28808032400658</t>
  </si>
  <si>
    <t>A45152805</t>
  </si>
  <si>
    <t>سمير عبد العاطى نصر رجب</t>
  </si>
  <si>
    <t>28901011105311</t>
  </si>
  <si>
    <t>A42403400</t>
  </si>
  <si>
    <t>على ممدوح على محمد عبد الدايم</t>
  </si>
  <si>
    <t>1998-09-22</t>
  </si>
  <si>
    <t>29809221300494</t>
  </si>
  <si>
    <t>A30103910</t>
  </si>
  <si>
    <t>أيمن على شحات عبد الحي</t>
  </si>
  <si>
    <t>2001-12-02</t>
  </si>
  <si>
    <t>30112022704831</t>
  </si>
  <si>
    <t>A45083441</t>
  </si>
  <si>
    <t>جميل رمضان اسماعيل عليه</t>
  </si>
  <si>
    <t>1996-03-30</t>
  </si>
  <si>
    <t>29603301501078</t>
  </si>
  <si>
    <t>A41448741</t>
  </si>
  <si>
    <t>عماد معوض احمد على</t>
  </si>
  <si>
    <t>28812051203879</t>
  </si>
  <si>
    <t>A44540211</t>
  </si>
  <si>
    <t>امین قاسم امین محمد</t>
  </si>
  <si>
    <t>2000-08-11</t>
  </si>
  <si>
    <t>30008112400899</t>
  </si>
  <si>
    <t>A39900387</t>
  </si>
  <si>
    <t>محمود محمد محمد حفظى عبد اللطيف</t>
  </si>
  <si>
    <t>30705062497158</t>
  </si>
  <si>
    <t>A41373786</t>
  </si>
  <si>
    <t>سفر 2 يوليو</t>
  </si>
  <si>
    <t>انثي</t>
  </si>
  <si>
    <t>الحج بدر</t>
  </si>
  <si>
    <t>خروج للحج رافع</t>
  </si>
  <si>
    <t>سداد بتاريخ 1 يوليو</t>
  </si>
  <si>
    <t>تسليم للحج رافع من خزنه دروب بتاريخ 5 يوليو</t>
  </si>
  <si>
    <t>تسليم للافريقيه</t>
  </si>
  <si>
    <t>سداد بنكي بتاريخ 1 يوليو</t>
  </si>
  <si>
    <t>سداد بنكي بتاريخ 5 يوليو</t>
  </si>
  <si>
    <t>سداد بنكي بتاريخ 2 يوليو</t>
  </si>
  <si>
    <t>ايداع بنكي 5 يوليو</t>
  </si>
  <si>
    <t>ايداع بنكي بتاريخ 5 يوليو</t>
  </si>
  <si>
    <t>اياع بنكي بتاريخ 5 يوليو</t>
  </si>
  <si>
    <t>سعودى ربيع محمود خليفه</t>
  </si>
  <si>
    <t>1991-11-04</t>
  </si>
  <si>
    <t>29111042501153</t>
  </si>
  <si>
    <t>A33676041</t>
  </si>
  <si>
    <t>2026-07-03</t>
  </si>
  <si>
    <t>محمد عبد الباسط عبد العزيز على</t>
  </si>
  <si>
    <t>1998-01-10</t>
  </si>
  <si>
    <t>29801102502592</t>
  </si>
  <si>
    <t>A32885432</t>
  </si>
  <si>
    <t>دينا حسن عبد الصالحين موسى</t>
  </si>
  <si>
    <t>2000-09-27</t>
  </si>
  <si>
    <t>30009272403122</t>
  </si>
  <si>
    <t>A45151970</t>
  </si>
  <si>
    <t>احمد وجيه مهيدى عمار</t>
  </si>
  <si>
    <t>1983-12-11</t>
  </si>
  <si>
    <t>28312112401897</t>
  </si>
  <si>
    <t>A44967008</t>
  </si>
  <si>
    <t>احمد الكوريا</t>
  </si>
  <si>
    <t>احمد عاطف الشربيني النجار</t>
  </si>
  <si>
    <t>1979-01-07</t>
  </si>
  <si>
    <t>27901071101273</t>
  </si>
  <si>
    <t>A35824716</t>
  </si>
  <si>
    <t>هبه رمضان عبد المنعم سليمان</t>
  </si>
  <si>
    <t>1980-08-17</t>
  </si>
  <si>
    <t>28008172101786</t>
  </si>
  <si>
    <t>A45389797</t>
  </si>
  <si>
    <t>ابراهيم جمال اسماعيل محمد بهلول</t>
  </si>
  <si>
    <t>1993-06-28</t>
  </si>
  <si>
    <t>29306281200853</t>
  </si>
  <si>
    <t>A44798523</t>
  </si>
  <si>
    <t>حسام الدين عصام عبد السلام عطيه</t>
  </si>
  <si>
    <t>1986-06-16</t>
  </si>
  <si>
    <t>28606161500497</t>
  </si>
  <si>
    <t>A38682563</t>
  </si>
  <si>
    <t>احمد عبد الوهاب على على خليل</t>
  </si>
  <si>
    <t>1987-08-07</t>
  </si>
  <si>
    <t>28708071200611</t>
  </si>
  <si>
    <t>A40931665</t>
  </si>
  <si>
    <t>اكرم منقوش</t>
  </si>
  <si>
    <t>اياد رمضان انيس حسن محارم</t>
  </si>
  <si>
    <t>1989-01-08</t>
  </si>
  <si>
    <t>28901081804756</t>
  </si>
  <si>
    <t>A45123318</t>
  </si>
  <si>
    <t>احمد جمال عوض درويش المنسى</t>
  </si>
  <si>
    <t>2007-04-07</t>
  </si>
  <si>
    <t>30704071702032</t>
  </si>
  <si>
    <t>A44702607</t>
  </si>
  <si>
    <t>هاني محمد سلامة احمد</t>
  </si>
  <si>
    <t>1977-06-23</t>
  </si>
  <si>
    <t>27706231700597</t>
  </si>
  <si>
    <t>A45032511</t>
  </si>
  <si>
    <t>صالح فضل محمود محمد سعيد</t>
  </si>
  <si>
    <t>1978-04-06</t>
  </si>
  <si>
    <t>27804061700718</t>
  </si>
  <si>
    <t>A37805948</t>
  </si>
  <si>
    <t>محمود عزات محمود حسانين</t>
  </si>
  <si>
    <t>1994-01-13</t>
  </si>
  <si>
    <t>29401132400737</t>
  </si>
  <si>
    <t>A44119954</t>
  </si>
  <si>
    <t>يحى محمد سلامه احمد</t>
  </si>
  <si>
    <t>1990-10-06</t>
  </si>
  <si>
    <t>29010061701278</t>
  </si>
  <si>
    <t>A45082983</t>
  </si>
  <si>
    <t>محمد رجب عبد العظيم مرسى</t>
  </si>
  <si>
    <t>1992-01-14</t>
  </si>
  <si>
    <t>29201142402631</t>
  </si>
  <si>
    <t>A39006949</t>
  </si>
  <si>
    <t>ياسين مخيمر كامل سلطان</t>
  </si>
  <si>
    <t>2001-04-20</t>
  </si>
  <si>
    <t>30104202403438</t>
  </si>
  <si>
    <t>A38873534</t>
  </si>
  <si>
    <t>حسام الدين مصطفى وحيد مصطفى زهره</t>
  </si>
  <si>
    <t>1988-10-27</t>
  </si>
  <si>
    <t>28810270200777</t>
  </si>
  <si>
    <t>A40517569</t>
  </si>
  <si>
    <t>السيد فتحى السيد محمد</t>
  </si>
  <si>
    <t>1968-04-13</t>
  </si>
  <si>
    <t>26804131802471</t>
  </si>
  <si>
    <t>A44770799</t>
  </si>
  <si>
    <t>احمد عادل احمد محمد</t>
  </si>
  <si>
    <t>28106070201273</t>
  </si>
  <si>
    <t>A28283374</t>
  </si>
  <si>
    <t>محمد ياسر محمد بكرى السيد</t>
  </si>
  <si>
    <t>1996-07-13</t>
  </si>
  <si>
    <t>29607130201297</t>
  </si>
  <si>
    <t>A41073242</t>
  </si>
  <si>
    <t>وسام السيد محمد على عبد الله</t>
  </si>
  <si>
    <t>1999-04-16</t>
  </si>
  <si>
    <t>29904160202519</t>
  </si>
  <si>
    <t>A36001215</t>
  </si>
  <si>
    <t>محمد احمد محمود سالم</t>
  </si>
  <si>
    <t>26912251402598</t>
  </si>
  <si>
    <t>A38164275</t>
  </si>
  <si>
    <t>وليد محمد عبد العال محمد</t>
  </si>
  <si>
    <t>28410020100558</t>
  </si>
  <si>
    <t>A45304528</t>
  </si>
  <si>
    <t>حسن العزب حسن السعدى</t>
  </si>
  <si>
    <t>2005-09-30</t>
  </si>
  <si>
    <t>30509302702173</t>
  </si>
  <si>
    <t>A39184838</t>
  </si>
  <si>
    <t>هيثم عبد التواب عطيه عبد التواب</t>
  </si>
  <si>
    <t>29402162300415</t>
  </si>
  <si>
    <t>A38040645</t>
  </si>
  <si>
    <t>جمال الدين سيد خضر ابراهيم</t>
  </si>
  <si>
    <t>1975-04-20</t>
  </si>
  <si>
    <t>27504200103751</t>
  </si>
  <si>
    <t>A41203573</t>
  </si>
  <si>
    <t>زكريا ابراهيم متولي عوض</t>
  </si>
  <si>
    <t>1994-03-02</t>
  </si>
  <si>
    <t>29403022100919</t>
  </si>
  <si>
    <t>A45436227</t>
  </si>
  <si>
    <t>احمد مجدى سلامه بدوى</t>
  </si>
  <si>
    <t>2001-11-20</t>
  </si>
  <si>
    <t>30111201401357</t>
  </si>
  <si>
    <t>A45248438</t>
  </si>
  <si>
    <t>محمد عبد الفتاح محمد علي مصطفي</t>
  </si>
  <si>
    <t>1987-08-20</t>
  </si>
  <si>
    <t>28708201404213</t>
  </si>
  <si>
    <t>A45253529</t>
  </si>
  <si>
    <t>محمد عبد العظيم عبد السلام حسين</t>
  </si>
  <si>
    <t>1998-06-13</t>
  </si>
  <si>
    <t>29806132201793</t>
  </si>
  <si>
    <t>A40040500</t>
  </si>
  <si>
    <t>عبد العزيز حسن عبد العزيز محمد</t>
  </si>
  <si>
    <t>29508301700175</t>
  </si>
  <si>
    <t>A37201126</t>
  </si>
  <si>
    <t>وليد فكرى السيد محمد احمد</t>
  </si>
  <si>
    <t>1985-09-23</t>
  </si>
  <si>
    <t>28509230102339</t>
  </si>
  <si>
    <t>A45346503</t>
  </si>
  <si>
    <t>يحيى مسعد السيد عبد العال جمعه</t>
  </si>
  <si>
    <t>2002-01-29</t>
  </si>
  <si>
    <t>30201291801811</t>
  </si>
  <si>
    <t>A39139847</t>
  </si>
  <si>
    <t>احمد مهنا محمد كبكاب</t>
  </si>
  <si>
    <t>1997-01-02</t>
  </si>
  <si>
    <t>29701021801817</t>
  </si>
  <si>
    <t>A29247334</t>
  </si>
  <si>
    <t>سعيد عماد محروس الشاعر</t>
  </si>
  <si>
    <t>1997-10-17</t>
  </si>
  <si>
    <t>29710171500199</t>
  </si>
  <si>
    <t>A45128068</t>
  </si>
  <si>
    <t>محمد سليمان ابراهيم زغلول</t>
  </si>
  <si>
    <t>1997-08-02</t>
  </si>
  <si>
    <t>29708021801757</t>
  </si>
  <si>
    <t>A04217946</t>
  </si>
  <si>
    <t>سليمان محمد ابراهيم زغلول</t>
  </si>
  <si>
    <t>1999-01-03</t>
  </si>
  <si>
    <t>29901031800133</t>
  </si>
  <si>
    <t>A38610693</t>
  </si>
  <si>
    <t>اسلام سعد سعد حسين كويله</t>
  </si>
  <si>
    <t>1999-05-19</t>
  </si>
  <si>
    <t>29905191800658</t>
  </si>
  <si>
    <t>A45116457</t>
  </si>
  <si>
    <t>حماده محمد رشاد محمد الشامي</t>
  </si>
  <si>
    <t>1996-02-04</t>
  </si>
  <si>
    <t>29602041802111</t>
  </si>
  <si>
    <t>A45116450</t>
  </si>
  <si>
    <t>عماد محمد ابراهيم محمد سعد</t>
  </si>
  <si>
    <t>29207201802078</t>
  </si>
  <si>
    <t>A45333713</t>
  </si>
  <si>
    <t>اسامه محمود محمد عبد الفتاح النجار</t>
  </si>
  <si>
    <t>1991-05-07</t>
  </si>
  <si>
    <t>29105071800496</t>
  </si>
  <si>
    <t>A29263312</t>
  </si>
  <si>
    <t>احمد حسن حسن عبد الفتاح</t>
  </si>
  <si>
    <t>29610011521497</t>
  </si>
  <si>
    <t>A34701605</t>
  </si>
  <si>
    <t>محمد صبحي عبد الفتاح حسن محمد</t>
  </si>
  <si>
    <t>1999-06-10</t>
  </si>
  <si>
    <t>29906101503257</t>
  </si>
  <si>
    <t>A44922438</t>
  </si>
  <si>
    <t>محمد حسنى السيد قطب عبد الخير</t>
  </si>
  <si>
    <t>1991-09-01</t>
  </si>
  <si>
    <t>29109011823131</t>
  </si>
  <si>
    <t>A44152029</t>
  </si>
  <si>
    <t>مسعد فتحى محمد راشد</t>
  </si>
  <si>
    <t>1984-12-15</t>
  </si>
  <si>
    <t>28412151805355</t>
  </si>
  <si>
    <t>A30418520</t>
  </si>
  <si>
    <t>زياد عيد شفيق عبد الفتاح حمد</t>
  </si>
  <si>
    <t>2006-07-24</t>
  </si>
  <si>
    <t>30607241803178</t>
  </si>
  <si>
    <t>A45344669</t>
  </si>
  <si>
    <t>احمد سعد شحاته سعد محمد طنجه</t>
  </si>
  <si>
    <t>31111091802172</t>
  </si>
  <si>
    <t>A43328606</t>
  </si>
  <si>
    <t>نصر ماجد مخيمر محمد ابوسليمه</t>
  </si>
  <si>
    <t>1989-02-07</t>
  </si>
  <si>
    <t>28902071801356</t>
  </si>
  <si>
    <t>A34775299</t>
  </si>
  <si>
    <t>حامد كمال حامد محمد</t>
  </si>
  <si>
    <t>2002-11-02</t>
  </si>
  <si>
    <t>30211022501211</t>
  </si>
  <si>
    <t>A41543683</t>
  </si>
  <si>
    <t>عماد محمد قاسم مرسى</t>
  </si>
  <si>
    <t>1989-06-10</t>
  </si>
  <si>
    <t>28906101804393</t>
  </si>
  <si>
    <t>A30420090</t>
  </si>
  <si>
    <t>عبد المنعم امين عبد المنعم شاور</t>
  </si>
  <si>
    <t>29510011825394</t>
  </si>
  <si>
    <t>A37998611</t>
  </si>
  <si>
    <t>سلامه عبد الفتاح محمد عبده</t>
  </si>
  <si>
    <t>1973-07-20</t>
  </si>
  <si>
    <t>27307200201035</t>
  </si>
  <si>
    <t>A41581004</t>
  </si>
  <si>
    <t>محمد صبرى بسيوني محمد ابورحيم</t>
  </si>
  <si>
    <t>1992-02-27</t>
  </si>
  <si>
    <t>29202271801379</t>
  </si>
  <si>
    <t>A28463963</t>
  </si>
  <si>
    <t>السيد احمد محمد وهيبى</t>
  </si>
  <si>
    <t>27305302601876</t>
  </si>
  <si>
    <t>A35110733</t>
  </si>
  <si>
    <t>احمد جمال محمد محمد</t>
  </si>
  <si>
    <t>2000-11-14</t>
  </si>
  <si>
    <t>30011142402072</t>
  </si>
  <si>
    <t>A37914162</t>
  </si>
  <si>
    <t>عبد الرحمن مصطفى ابراهيم رشيد محمود</t>
  </si>
  <si>
    <t>2010-03-31</t>
  </si>
  <si>
    <t>31003312400119</t>
  </si>
  <si>
    <t>A44944599</t>
  </si>
  <si>
    <t>احمد محمد عبد المعبود على</t>
  </si>
  <si>
    <t>2007-11-08</t>
  </si>
  <si>
    <t>30711082404498</t>
  </si>
  <si>
    <t>A45150622</t>
  </si>
  <si>
    <t>عبد الرحمن مصطفى جمعه حسين دسوقي</t>
  </si>
  <si>
    <t>2012-01-24</t>
  </si>
  <si>
    <t>31201242400511</t>
  </si>
  <si>
    <t>A44962691</t>
  </si>
  <si>
    <t>احمد محمد السيد على</t>
  </si>
  <si>
    <t>1982-12-12</t>
  </si>
  <si>
    <t>28212122402676</t>
  </si>
  <si>
    <t>A39000770</t>
  </si>
  <si>
    <t>عاصم سعداوى مبروك على ابراهيم</t>
  </si>
  <si>
    <t>2009-11-22</t>
  </si>
  <si>
    <t>30911222401671</t>
  </si>
  <si>
    <t>A43189644</t>
  </si>
  <si>
    <t>عادل سعودي ابراهيم سعودي</t>
  </si>
  <si>
    <t>1999-08-14</t>
  </si>
  <si>
    <t>29908142400716</t>
  </si>
  <si>
    <t>A44664625</t>
  </si>
  <si>
    <t>مصطفى خلف محمد عبد الرحيم</t>
  </si>
  <si>
    <t>1996-06-30</t>
  </si>
  <si>
    <t>29606302401432</t>
  </si>
  <si>
    <t>A42737692</t>
  </si>
  <si>
    <t>عبد اللطيف عماد نعاس عبد اللطيف عبد السلام</t>
  </si>
  <si>
    <t>2012-05-22</t>
  </si>
  <si>
    <t>31205222400278</t>
  </si>
  <si>
    <t>A44147127</t>
  </si>
  <si>
    <t>حازم مبروك عبد العزيز عبد الرزاق</t>
  </si>
  <si>
    <t>2011-08-20</t>
  </si>
  <si>
    <t>31108202402198</t>
  </si>
  <si>
    <t>A41542359</t>
  </si>
  <si>
    <t>محمد مبروك منير محمد عبد اللطيف</t>
  </si>
  <si>
    <t>2009-07-23</t>
  </si>
  <si>
    <t>30907232400153</t>
  </si>
  <si>
    <t>A37556978</t>
  </si>
  <si>
    <t>اسلام اشرف غانم محمد عبد العليم</t>
  </si>
  <si>
    <t>2007-07-01</t>
  </si>
  <si>
    <t>30707012406658</t>
  </si>
  <si>
    <t>A31403962</t>
  </si>
  <si>
    <t>عمر رجب غانم محمد</t>
  </si>
  <si>
    <t>2007-12-22</t>
  </si>
  <si>
    <t>30712222402179</t>
  </si>
  <si>
    <t>A30527993</t>
  </si>
  <si>
    <t>محمود حماده عبد الغنى محمد</t>
  </si>
  <si>
    <t>1991-03-24</t>
  </si>
  <si>
    <t>29103242402599</t>
  </si>
  <si>
    <t>A44647601</t>
  </si>
  <si>
    <t>عطا اشرف عطا الله شافع</t>
  </si>
  <si>
    <t>1999-11-06</t>
  </si>
  <si>
    <t>29911062402476</t>
  </si>
  <si>
    <t>A32354840</t>
  </si>
  <si>
    <t>اسلام انور احمد على</t>
  </si>
  <si>
    <t>2002-04-07</t>
  </si>
  <si>
    <t>30204072400398</t>
  </si>
  <si>
    <t>A45156250</t>
  </si>
  <si>
    <t>محمد حسنى عزيز محمد عبد الله</t>
  </si>
  <si>
    <t>2012-01-01</t>
  </si>
  <si>
    <t>31201012400415</t>
  </si>
  <si>
    <t>A44666244</t>
  </si>
  <si>
    <t>رمضان عزيز محمد عبدالله</t>
  </si>
  <si>
    <t>1988-06-02</t>
  </si>
  <si>
    <t>28806022402498</t>
  </si>
  <si>
    <t>A44666233</t>
  </si>
  <si>
    <t>محمد النايض السيد ابوبكر</t>
  </si>
  <si>
    <t>1987-12-10</t>
  </si>
  <si>
    <t>28712102403733</t>
  </si>
  <si>
    <t>A30937723</t>
  </si>
  <si>
    <t>حجاج محمد كامل فتح الباب</t>
  </si>
  <si>
    <t>1982-10-24</t>
  </si>
  <si>
    <t>28210242402596</t>
  </si>
  <si>
    <t>A26566145</t>
  </si>
  <si>
    <t>محمود فياتي خلف ذكي</t>
  </si>
  <si>
    <t>29410242400731</t>
  </si>
  <si>
    <t>A44640050</t>
  </si>
  <si>
    <t>خلف عيد خلف ذكى محمد</t>
  </si>
  <si>
    <t>2007-06-09</t>
  </si>
  <si>
    <t>30706092402678</t>
  </si>
  <si>
    <t>A45376163</t>
  </si>
  <si>
    <t>عبد الرحمن قاياتي خلف زكى محمد احمد</t>
  </si>
  <si>
    <t>31208202401196</t>
  </si>
  <si>
    <t>A44964701</t>
  </si>
  <si>
    <t>صادق سعد الدين صادق على</t>
  </si>
  <si>
    <t>30308022600736</t>
  </si>
  <si>
    <t>A43898868</t>
  </si>
  <si>
    <t>احمد محمود عباس محمود</t>
  </si>
  <si>
    <t>1986-12-31</t>
  </si>
  <si>
    <t>28612312600537</t>
  </si>
  <si>
    <t>A34203028</t>
  </si>
  <si>
    <t>علاء احمد منير نور الدين</t>
  </si>
  <si>
    <t>1997-09-10</t>
  </si>
  <si>
    <t>29709102604871</t>
  </si>
  <si>
    <t>A27537576</t>
  </si>
  <si>
    <t>امين السيد انور محمد</t>
  </si>
  <si>
    <t>1989-04-02</t>
  </si>
  <si>
    <t>28904022604026</t>
  </si>
  <si>
    <t>A30280048</t>
  </si>
  <si>
    <t>سالم حسن سالم حسن علي</t>
  </si>
  <si>
    <t>2010-06-26</t>
  </si>
  <si>
    <t>31006262400332</t>
  </si>
  <si>
    <t>A44666877</t>
  </si>
  <si>
    <t>المحمدى سعيد المحمدى يحيى ياقوت</t>
  </si>
  <si>
    <t>2009-04-10</t>
  </si>
  <si>
    <t>30904101702295</t>
  </si>
  <si>
    <t>A42809475</t>
  </si>
  <si>
    <t>احمد محمد على احمد على</t>
  </si>
  <si>
    <t>2012-03-30</t>
  </si>
  <si>
    <t>31203302401655</t>
  </si>
  <si>
    <t>A44632242</t>
  </si>
  <si>
    <t>محمد عبد القادر ابوهاشم عبدالقادر</t>
  </si>
  <si>
    <t>2002-09-01</t>
  </si>
  <si>
    <t>30209011906878</t>
  </si>
  <si>
    <t>A32440937</t>
  </si>
  <si>
    <t>اشرف عاطف محمد زكي محمد</t>
  </si>
  <si>
    <t>2009-11-05</t>
  </si>
  <si>
    <t>30911052400896</t>
  </si>
  <si>
    <t>A44641079</t>
  </si>
  <si>
    <t>خلف عبد المحسن عبد اللاه عبد الجواد</t>
  </si>
  <si>
    <t>1973-12-29</t>
  </si>
  <si>
    <t>27312292500754</t>
  </si>
  <si>
    <t>A40584092</t>
  </si>
  <si>
    <t>محمد السيد حسن على</t>
  </si>
  <si>
    <t>1962-05-12</t>
  </si>
  <si>
    <t>26205120200274</t>
  </si>
  <si>
    <t>A45279054</t>
  </si>
  <si>
    <t>جابر محمود امین عثمان</t>
  </si>
  <si>
    <t>1979-01-04</t>
  </si>
  <si>
    <t>27901040200354</t>
  </si>
  <si>
    <t>A44165566</t>
  </si>
  <si>
    <t>حسام محمد محمدين الصاوى</t>
  </si>
  <si>
    <t>28509230102134</t>
  </si>
  <si>
    <t>A39307741</t>
  </si>
  <si>
    <t>يوسف محمد شعبان علي</t>
  </si>
  <si>
    <t>2009-06-28</t>
  </si>
  <si>
    <t>30906282201791</t>
  </si>
  <si>
    <t>A42486973</t>
  </si>
  <si>
    <t>محمد شعبان على عبد الجواد</t>
  </si>
  <si>
    <t>28007122201597</t>
  </si>
  <si>
    <t>A34281568</t>
  </si>
  <si>
    <t>حسن حسانين محمد حسانين</t>
  </si>
  <si>
    <t>29506012407491</t>
  </si>
  <si>
    <t>A33199645</t>
  </si>
  <si>
    <t>رشدي محي الدين ابراهيم عبد الرحمن خضر</t>
  </si>
  <si>
    <t>1971-05-23</t>
  </si>
  <si>
    <t>27105231501418</t>
  </si>
  <si>
    <t>A40153303</t>
  </si>
  <si>
    <t>احمد عبد الباسط على محمد</t>
  </si>
  <si>
    <t>1991-02-07</t>
  </si>
  <si>
    <t>29102072502431</t>
  </si>
  <si>
    <t>A31566621</t>
  </si>
  <si>
    <t>عبد الحكيم مصطفى عبد الحكيم حفنى</t>
  </si>
  <si>
    <t>1990-10-28</t>
  </si>
  <si>
    <t>29010282501613</t>
  </si>
  <si>
    <t>A43644247</t>
  </si>
  <si>
    <t>ابوالخير ابراهيم ابو الخير محمد عطيه</t>
  </si>
  <si>
    <t>28901011511174</t>
  </si>
  <si>
    <t>A42371652</t>
  </si>
  <si>
    <t>عبد المجيد محمود فرج عبد المجيد</t>
  </si>
  <si>
    <t>1979-11-06</t>
  </si>
  <si>
    <t>27911061500451</t>
  </si>
  <si>
    <t>A30458321</t>
  </si>
  <si>
    <t>عبد الله نبيل محمد محمد حسن</t>
  </si>
  <si>
    <t>29810011351833</t>
  </si>
  <si>
    <t>A38341113</t>
  </si>
  <si>
    <t>أحمد حسين نصر منصور</t>
  </si>
  <si>
    <t>1976-01-01</t>
  </si>
  <si>
    <t>27601010203878</t>
  </si>
  <si>
    <t>A28049833</t>
  </si>
  <si>
    <t>اسلام كامل حلمى محمد</t>
  </si>
  <si>
    <t>1995-08-28</t>
  </si>
  <si>
    <t>29508282300276</t>
  </si>
  <si>
    <t>A36238873</t>
  </si>
  <si>
    <t>محمد الصافى السيد صالح</t>
  </si>
  <si>
    <t>1991-10-27</t>
  </si>
  <si>
    <t>29110270201074</t>
  </si>
  <si>
    <t>A41784515</t>
  </si>
  <si>
    <t>مالك عمرو محمود عبدالسلام السمره</t>
  </si>
  <si>
    <t>2025-09-12</t>
  </si>
  <si>
    <t>32509120200056</t>
  </si>
  <si>
    <t>A43135308</t>
  </si>
  <si>
    <t>محمد شريف عبد القادر محمد</t>
  </si>
  <si>
    <t>1986-10-19</t>
  </si>
  <si>
    <t>28610190200572</t>
  </si>
  <si>
    <t>A28077496</t>
  </si>
  <si>
    <t>زينب احمد عبد الله عبد الغنى</t>
  </si>
  <si>
    <t>28609270201261</t>
  </si>
  <si>
    <t>A33556833</t>
  </si>
  <si>
    <t>جميله محمد شريف عبد القادر محمد</t>
  </si>
  <si>
    <t>2024-02-05</t>
  </si>
  <si>
    <t>32402058801405</t>
  </si>
  <si>
    <t>A45279182</t>
  </si>
  <si>
    <t>شريف محمد شريف عبد القادر محمد</t>
  </si>
  <si>
    <t>2015-05-14</t>
  </si>
  <si>
    <t>31505140201033</t>
  </si>
  <si>
    <t>A33556771</t>
  </si>
  <si>
    <t>كارما محمد شريف عبد القادر محمد</t>
  </si>
  <si>
    <t>2019-03-28</t>
  </si>
  <si>
    <t>31903280203422</t>
  </si>
  <si>
    <t>A33556816</t>
  </si>
  <si>
    <t>محمد كحلاوى عبد الحميد محمد</t>
  </si>
  <si>
    <t>1989-06-13</t>
  </si>
  <si>
    <t>28906131800333</t>
  </si>
  <si>
    <t>A32201458</t>
  </si>
  <si>
    <t>احمد عبد السلام يوسف خضر</t>
  </si>
  <si>
    <t>1986-10-01</t>
  </si>
  <si>
    <t>28610011802913</t>
  </si>
  <si>
    <t>A45111630</t>
  </si>
  <si>
    <t>محمد خضر راتب الششتاوى</t>
  </si>
  <si>
    <t>1993-03-12</t>
  </si>
  <si>
    <t>29303121600554</t>
  </si>
  <si>
    <t>A41068018</t>
  </si>
  <si>
    <t>محمد عبد الفتاح مصطفى الصالحي</t>
  </si>
  <si>
    <t>1992-06-01</t>
  </si>
  <si>
    <t>29206011504139</t>
  </si>
  <si>
    <t>A43024749</t>
  </si>
  <si>
    <t>احمد محمد رضوان عيسى عبد الحق</t>
  </si>
  <si>
    <t>28509231101093</t>
  </si>
  <si>
    <t>A33211112</t>
  </si>
  <si>
    <t>مصطفي محمد محمد محمود مكي</t>
  </si>
  <si>
    <t>29009011320178</t>
  </si>
  <si>
    <t>A45317657</t>
  </si>
  <si>
    <t>عمار على عبد اللطيف شريف</t>
  </si>
  <si>
    <t>2011-05-25</t>
  </si>
  <si>
    <t>31105252301636</t>
  </si>
  <si>
    <t>A45420444</t>
  </si>
  <si>
    <t>بدوى زغلول رمضان دكروري</t>
  </si>
  <si>
    <t>1976-06-23</t>
  </si>
  <si>
    <t>27606232401491</t>
  </si>
  <si>
    <t>A45305859</t>
  </si>
  <si>
    <t>خالد عبد العظيم سعد عبد العظيم شهاب</t>
  </si>
  <si>
    <t>1994-11-14</t>
  </si>
  <si>
    <t>29411141601333</t>
  </si>
  <si>
    <t>A44764561</t>
  </si>
  <si>
    <t>محمد محمود شبل ناجى</t>
  </si>
  <si>
    <t>30305013300518</t>
  </si>
  <si>
    <t>A45104031</t>
  </si>
  <si>
    <t>محمد على بسيوني على نصار</t>
  </si>
  <si>
    <t>1995-09-27</t>
  </si>
  <si>
    <t>29509271501098</t>
  </si>
  <si>
    <t>A45355916</t>
  </si>
  <si>
    <t>مصطفى محمد احمد سلامه</t>
  </si>
  <si>
    <t>1997-02-21</t>
  </si>
  <si>
    <t>29702211400033</t>
  </si>
  <si>
    <t>A31966572</t>
  </si>
  <si>
    <t>محمد هشام محمد السيد</t>
  </si>
  <si>
    <t>1997-04-03</t>
  </si>
  <si>
    <t>29704030101533</t>
  </si>
  <si>
    <t>A42360122</t>
  </si>
  <si>
    <t>علاء سامى عبد العظيم حجاب الشطلاوى</t>
  </si>
  <si>
    <t>1995-10-16</t>
  </si>
  <si>
    <t>29510161700999</t>
  </si>
  <si>
    <t>A45046711</t>
  </si>
  <si>
    <t>وائل احمد امين محمود</t>
  </si>
  <si>
    <t>1980-06-22</t>
  </si>
  <si>
    <t>28006220102479</t>
  </si>
  <si>
    <t>A38837975</t>
  </si>
  <si>
    <t>عمرو محمد صابر عطيه</t>
  </si>
  <si>
    <t>1988-07-05</t>
  </si>
  <si>
    <t>28807051401235</t>
  </si>
  <si>
    <t>A36323146</t>
  </si>
  <si>
    <t>محمد ناجي محمد امين اسماعيل</t>
  </si>
  <si>
    <t>1994-01-16</t>
  </si>
  <si>
    <t>29401160103977</t>
  </si>
  <si>
    <t>A41498893</t>
  </si>
  <si>
    <t>محمد مبروك محمود محمد</t>
  </si>
  <si>
    <t>1994-08-29</t>
  </si>
  <si>
    <t>29408292103075</t>
  </si>
  <si>
    <t>A35138040</t>
  </si>
  <si>
    <t>الحسيني محمد احمد يوسف مجاهدي</t>
  </si>
  <si>
    <t>1989-07-10</t>
  </si>
  <si>
    <t>28907101201059</t>
  </si>
  <si>
    <t>A34008023</t>
  </si>
  <si>
    <t>محمد محمد ابراهيم عيد</t>
  </si>
  <si>
    <t>1992-04-08</t>
  </si>
  <si>
    <t>29204081701516</t>
  </si>
  <si>
    <t>A42320900</t>
  </si>
  <si>
    <t>وائل فتحى عبد الكريم محمد</t>
  </si>
  <si>
    <t>28411092100591</t>
  </si>
  <si>
    <t>A37215736</t>
  </si>
  <si>
    <t>رمضان محمد السيد حسن سرحان</t>
  </si>
  <si>
    <t>1990-06-15</t>
  </si>
  <si>
    <t>29006151202036</t>
  </si>
  <si>
    <t>A44536486</t>
  </si>
  <si>
    <t>رضا محمد على جاده</t>
  </si>
  <si>
    <t>1977-06-29</t>
  </si>
  <si>
    <t>27706291500074</t>
  </si>
  <si>
    <t>A45341463</t>
  </si>
  <si>
    <t>مروان السيد احمد الفقى</t>
  </si>
  <si>
    <t>2001-10-17</t>
  </si>
  <si>
    <t>30110171701656</t>
  </si>
  <si>
    <t>A39068771</t>
  </si>
  <si>
    <t>محمد نشات عبد الرسول مصطفى قنصوه</t>
  </si>
  <si>
    <t>29703151700551</t>
  </si>
  <si>
    <t>A37973133</t>
  </si>
  <si>
    <t>السيد عبده عبده ابراهيم الشناوي</t>
  </si>
  <si>
    <t>1971-03-30</t>
  </si>
  <si>
    <t>27103301202592</t>
  </si>
  <si>
    <t>A44803011</t>
  </si>
  <si>
    <t>علاء عبد الله كمال عبد العليم</t>
  </si>
  <si>
    <t>1985-12-15</t>
  </si>
  <si>
    <t>28512152504779</t>
  </si>
  <si>
    <t>A40545633</t>
  </si>
  <si>
    <t>عمرو اسامه فوزي محمد</t>
  </si>
  <si>
    <t>1981-07-22</t>
  </si>
  <si>
    <t>28107222101934</t>
  </si>
  <si>
    <t>A42108667</t>
  </si>
  <si>
    <t>زياد فؤاد محمد منصور مرزوق</t>
  </si>
  <si>
    <t>2007-11-16</t>
  </si>
  <si>
    <t>30711161501237</t>
  </si>
  <si>
    <t>A44466325</t>
  </si>
  <si>
    <t>كيرلس مجدى لبيب فرج</t>
  </si>
  <si>
    <t>29509202404293</t>
  </si>
  <si>
    <t>A45138488</t>
  </si>
  <si>
    <t>منصور فتحي محمد هاشم</t>
  </si>
  <si>
    <t>1983-01-27</t>
  </si>
  <si>
    <t>28301271702014</t>
  </si>
  <si>
    <t>A45057753</t>
  </si>
  <si>
    <t>محمود عبد الحميد محمود حسن عبد الحميد</t>
  </si>
  <si>
    <t>28707011312251</t>
  </si>
  <si>
    <t>A41391651</t>
  </si>
  <si>
    <t>محمد ابراهيم عبد الفتاح عيسى نافع</t>
  </si>
  <si>
    <t>1989-10-30</t>
  </si>
  <si>
    <t>28910301600994</t>
  </si>
  <si>
    <t>A32089304</t>
  </si>
  <si>
    <t>صالح عبده دياب ديب</t>
  </si>
  <si>
    <t>1964-01-27</t>
  </si>
  <si>
    <t>26401271900492</t>
  </si>
  <si>
    <t>A42336511</t>
  </si>
  <si>
    <t>محمد ثابت محمد السيد اسكندر</t>
  </si>
  <si>
    <t>1974-02-02</t>
  </si>
  <si>
    <t>27402021600655</t>
  </si>
  <si>
    <t>A30423919</t>
  </si>
  <si>
    <t>طارق سامي عبد المعطي حسن كشك</t>
  </si>
  <si>
    <t>2008-01-05</t>
  </si>
  <si>
    <t>30801051501915</t>
  </si>
  <si>
    <t>A45358801</t>
  </si>
  <si>
    <t>احمد محمد طلبه عمران</t>
  </si>
  <si>
    <t>1991-09-02</t>
  </si>
  <si>
    <t>29109021802892</t>
  </si>
  <si>
    <t>A33458310</t>
  </si>
  <si>
    <t>احمد جمعه عاشور عبد الصمد عاشور</t>
  </si>
  <si>
    <t>2010-02-13</t>
  </si>
  <si>
    <t>31002132300454</t>
  </si>
  <si>
    <t>A41532971</t>
  </si>
  <si>
    <t>محمود جمال محمد ابوزيد</t>
  </si>
  <si>
    <t>2003-09-13</t>
  </si>
  <si>
    <t>30309132302672</t>
  </si>
  <si>
    <t>A44638288</t>
  </si>
  <si>
    <t>خالد محمود خالد محمد</t>
  </si>
  <si>
    <t>29008072300513</t>
  </si>
  <si>
    <t>A33111391</t>
  </si>
  <si>
    <t>محمد رضا محمد خضر</t>
  </si>
  <si>
    <t>29206151601711</t>
  </si>
  <si>
    <t>A31478846</t>
  </si>
  <si>
    <t>محمد محمد عبد الله محمد غيضه</t>
  </si>
  <si>
    <t>1988-01-03</t>
  </si>
  <si>
    <t>28801031501995</t>
  </si>
  <si>
    <t>A38013888</t>
  </si>
  <si>
    <t>محمد ماهر عبد اللطيف محمد</t>
  </si>
  <si>
    <t>1994-10-29</t>
  </si>
  <si>
    <t>29410292201292</t>
  </si>
  <si>
    <t>A42768510</t>
  </si>
  <si>
    <t>بسام محمد رجب حسان محمد</t>
  </si>
  <si>
    <t>2012-10-03</t>
  </si>
  <si>
    <t>31210032400291</t>
  </si>
  <si>
    <t>A44651778</t>
  </si>
  <si>
    <t>خليفه محمد ابراهيم الشافعي</t>
  </si>
  <si>
    <t>1999-03-25</t>
  </si>
  <si>
    <t>29903251802679</t>
  </si>
  <si>
    <t>A45099141</t>
  </si>
  <si>
    <t>هلال على حسان محمد</t>
  </si>
  <si>
    <t>1988-11-17</t>
  </si>
  <si>
    <t>28811172402511</t>
  </si>
  <si>
    <t>A44645016</t>
  </si>
  <si>
    <t>علا احمد مصطفى ابراهيم حسن</t>
  </si>
  <si>
    <t>29802262700605</t>
  </si>
  <si>
    <t>A44622085</t>
  </si>
  <si>
    <t>سفر 3 يوليو</t>
  </si>
  <si>
    <t>تسليم ليدمحمد رفعت بتاريخ 6 يوليو</t>
  </si>
  <si>
    <t>تسليم ليد عصام بتاريخ 6 يوليو</t>
  </si>
  <si>
    <t>تسليم ليد محمد رفعت بتاريخ 6 يوليو</t>
  </si>
  <si>
    <t>ايداع بنكي بتاريخ يوم 5 يوليو</t>
  </si>
  <si>
    <t>ايداع بنكي بتاريخ يوم 6 يوليو</t>
  </si>
  <si>
    <t>ايداع بنكي بتاريخ 6 يوليو</t>
  </si>
  <si>
    <t>شركه دهب</t>
  </si>
  <si>
    <t>احاديه</t>
  </si>
  <si>
    <t>الاستثمار</t>
  </si>
  <si>
    <t>علي عمر</t>
  </si>
  <si>
    <t>تسليم ليد محمد رفعت بتاريخ 5 يوليو</t>
  </si>
  <si>
    <t xml:space="preserve">ايداع بنكي بتاريخ 29 يونيو </t>
  </si>
  <si>
    <t>ايداع بنكي 6 يوليو</t>
  </si>
  <si>
    <t>ايداع بنكي من ح هيا فراج</t>
  </si>
  <si>
    <t>توريد للبراق</t>
  </si>
  <si>
    <t>مدفوعه للبراق</t>
  </si>
  <si>
    <t>تسليم ليد احمد بتاريخ 7 يوليو</t>
  </si>
  <si>
    <t xml:space="preserve">تسليم ليد احمد 7 يوليو </t>
  </si>
  <si>
    <t>محمد بدير عبد القادر فؤاد</t>
  </si>
  <si>
    <t>1983-11-27</t>
  </si>
  <si>
    <t>28311271601434</t>
  </si>
  <si>
    <t>A38446741</t>
  </si>
  <si>
    <t>2026-07-04</t>
  </si>
  <si>
    <t>خالد رجب احمد علي</t>
  </si>
  <si>
    <t>1986-10-27</t>
  </si>
  <si>
    <t>28610272403099</t>
  </si>
  <si>
    <t>A28315121</t>
  </si>
  <si>
    <t>يوسف شعبان مسعود عبد الله محمد</t>
  </si>
  <si>
    <t>2011-02-05</t>
  </si>
  <si>
    <t>31102052400614</t>
  </si>
  <si>
    <t>A43201975</t>
  </si>
  <si>
    <t>حاتم رجب انور احمد محمد</t>
  </si>
  <si>
    <t>2010-02-20</t>
  </si>
  <si>
    <t>31002202400575</t>
  </si>
  <si>
    <t>A42731782</t>
  </si>
  <si>
    <t>محمد صابر السيد على محمد</t>
  </si>
  <si>
    <t>2010-12-03</t>
  </si>
  <si>
    <t>31012032401976</t>
  </si>
  <si>
    <t>A44653754</t>
  </si>
  <si>
    <t>يوسف سلامه عبد المولى محمد عمران</t>
  </si>
  <si>
    <t>2010-05-28</t>
  </si>
  <si>
    <t>31005282400359</t>
  </si>
  <si>
    <t>A44634487</t>
  </si>
  <si>
    <t>احمد محمد سید احمد على</t>
  </si>
  <si>
    <t>2010-05-26</t>
  </si>
  <si>
    <t>31005262401677</t>
  </si>
  <si>
    <t>A45132916</t>
  </si>
  <si>
    <t>انور حسین انور عبد الكريم احمد</t>
  </si>
  <si>
    <t>2009-04-19</t>
  </si>
  <si>
    <t>30904192400334</t>
  </si>
  <si>
    <t>A44955511</t>
  </si>
  <si>
    <t>محمد على عبد الحميد حسين عمار</t>
  </si>
  <si>
    <t>2009-09-30</t>
  </si>
  <si>
    <t>30909302400213</t>
  </si>
  <si>
    <t>A44964523</t>
  </si>
  <si>
    <t>نصر الدين صفى الدين محمد احمد</t>
  </si>
  <si>
    <t>1986-11-22</t>
  </si>
  <si>
    <t>28611222403698</t>
  </si>
  <si>
    <t>A29884488</t>
  </si>
  <si>
    <t>العدل على الزناتي على</t>
  </si>
  <si>
    <t>1979-04-14</t>
  </si>
  <si>
    <t>27904141202896</t>
  </si>
  <si>
    <t>A44535188</t>
  </si>
  <si>
    <t>وليد محمود عبد العال احمد</t>
  </si>
  <si>
    <t>28207110200373</t>
  </si>
  <si>
    <t>A31235327</t>
  </si>
  <si>
    <t>عبد الله شعبان محمد ثابت على</t>
  </si>
  <si>
    <t>2010-03-07</t>
  </si>
  <si>
    <t>31003072500854</t>
  </si>
  <si>
    <t>A45129414</t>
  </si>
  <si>
    <t>محمد عادل مصطفى عبد السلام خليل</t>
  </si>
  <si>
    <t>2016-05-23</t>
  </si>
  <si>
    <t>31605232503472</t>
  </si>
  <si>
    <t>A45132801</t>
  </si>
  <si>
    <t>السيد عبد الرحمن سالم الجزار</t>
  </si>
  <si>
    <t>1996-09-01</t>
  </si>
  <si>
    <t>29609011202334</t>
  </si>
  <si>
    <t>A44539313</t>
  </si>
  <si>
    <t>محمد قاسم عبد الجواد علواني</t>
  </si>
  <si>
    <t>1996-03-05</t>
  </si>
  <si>
    <t>29603052502158</t>
  </si>
  <si>
    <t>A44951416</t>
  </si>
  <si>
    <t>وحيد مسلم قاسم عبد الجواد علواني</t>
  </si>
  <si>
    <t>2014-09-09</t>
  </si>
  <si>
    <t>31409092506413</t>
  </si>
  <si>
    <t>A42083762</t>
  </si>
  <si>
    <t>يوسف جمعه ثابت عبد السلام شلابي</t>
  </si>
  <si>
    <t>2009-11-03</t>
  </si>
  <si>
    <t>30911032502935</t>
  </si>
  <si>
    <t>A30230411</t>
  </si>
  <si>
    <t>عمر عامر خميس فرج سليمان</t>
  </si>
  <si>
    <t>2013-06-03</t>
  </si>
  <si>
    <t>31306032503357</t>
  </si>
  <si>
    <t>A45129643</t>
  </si>
  <si>
    <t>رافت صابر عبد الحميد محمد على</t>
  </si>
  <si>
    <t>2010-12-29</t>
  </si>
  <si>
    <t>31012292500951</t>
  </si>
  <si>
    <t>A45146301</t>
  </si>
  <si>
    <t>محمود يوسف ابراهيم يوسف عطيه</t>
  </si>
  <si>
    <t>30607031200152</t>
  </si>
  <si>
    <t>A44812152</t>
  </si>
  <si>
    <t>محمد القطب محمد شحاته</t>
  </si>
  <si>
    <t>1989-04-11</t>
  </si>
  <si>
    <t>28904111201112</t>
  </si>
  <si>
    <t>A44795538</t>
  </si>
  <si>
    <t>احمد ماهر زهران شافع</t>
  </si>
  <si>
    <t>2012-07-13</t>
  </si>
  <si>
    <t>31207132503712</t>
  </si>
  <si>
    <t>A44961816</t>
  </si>
  <si>
    <t>حمزه ربيع عبدالعزيز عبدالرحمن</t>
  </si>
  <si>
    <t>2008-07-15</t>
  </si>
  <si>
    <t>30807152404099</t>
  </si>
  <si>
    <t>A37915398</t>
  </si>
  <si>
    <t>محمد رجب عبد الستار محمد اسماعيل</t>
  </si>
  <si>
    <t>1987-12-17</t>
  </si>
  <si>
    <t>28712171200593</t>
  </si>
  <si>
    <t>A04530969</t>
  </si>
  <si>
    <t>سالم نصر مبروك نمر خليل</t>
  </si>
  <si>
    <t>2015-05-04</t>
  </si>
  <si>
    <t>31505042501092</t>
  </si>
  <si>
    <t>A44953255</t>
  </si>
  <si>
    <t>عبد الرحمن محمد السيد الفولى عبد الحافظ</t>
  </si>
  <si>
    <t>2001-12-12</t>
  </si>
  <si>
    <t>30112120200078</t>
  </si>
  <si>
    <t>A41780809</t>
  </si>
  <si>
    <t>محمود محمد عبد الستار عبد المتجلى</t>
  </si>
  <si>
    <t>2002-01-03</t>
  </si>
  <si>
    <t>30201032503713</t>
  </si>
  <si>
    <t>A45577232</t>
  </si>
  <si>
    <t>عبد الرحمن محمد عبد الرحمن محمد</t>
  </si>
  <si>
    <t>2006-08-26</t>
  </si>
  <si>
    <t>30608262302493</t>
  </si>
  <si>
    <t>A43194675</t>
  </si>
  <si>
    <t>أحمد عادل مصطفى رمضان خفاجی</t>
  </si>
  <si>
    <t>30110011615478</t>
  </si>
  <si>
    <t>A29947591</t>
  </si>
  <si>
    <t>محمد حسن محمد عبد الستار</t>
  </si>
  <si>
    <t>2002-11-21</t>
  </si>
  <si>
    <t>30211211401511</t>
  </si>
  <si>
    <t>A45266998</t>
  </si>
  <si>
    <t>محمد طارق رزق محمد ابراهيم</t>
  </si>
  <si>
    <t>2004-11-20</t>
  </si>
  <si>
    <t>30411201404198</t>
  </si>
  <si>
    <t>A42230090</t>
  </si>
  <si>
    <t>سيد عبد الرحمن عبد العزيز عبد الرحمن</t>
  </si>
  <si>
    <t>2008-09-15</t>
  </si>
  <si>
    <t>30809152403931</t>
  </si>
  <si>
    <t>A41717276</t>
  </si>
  <si>
    <t>محمد عادل على ذكي عطا الله</t>
  </si>
  <si>
    <t>1983-02-17</t>
  </si>
  <si>
    <t>28302171200115</t>
  </si>
  <si>
    <t>A43771529</t>
  </si>
  <si>
    <t>تونی حامد تونی حامد خلیل</t>
  </si>
  <si>
    <t>2013-04-27</t>
  </si>
  <si>
    <t>31304272501952</t>
  </si>
  <si>
    <t>A45129222</t>
  </si>
  <si>
    <t>محمد موسى جمعه عبد القادر عبد الرحمن</t>
  </si>
  <si>
    <t>2009-10-26</t>
  </si>
  <si>
    <t>30910262501753</t>
  </si>
  <si>
    <t>A45129221</t>
  </si>
  <si>
    <t>محمد رفاعي محمد عباس</t>
  </si>
  <si>
    <t>29812202400314</t>
  </si>
  <si>
    <t>A37325546</t>
  </si>
  <si>
    <t>خالد محمد محمد صلاح</t>
  </si>
  <si>
    <t>1966-03-15</t>
  </si>
  <si>
    <t>26603151501413</t>
  </si>
  <si>
    <t>A35983940</t>
  </si>
  <si>
    <t>احمد حسن رشدى اللبان</t>
  </si>
  <si>
    <t>2003-09-23</t>
  </si>
  <si>
    <t>30309231100879</t>
  </si>
  <si>
    <t>A04440853</t>
  </si>
  <si>
    <t>جمال خالد عبد الحاكم عوض نصار</t>
  </si>
  <si>
    <t>1997-05-15</t>
  </si>
  <si>
    <t>29705151201299</t>
  </si>
  <si>
    <t>A41738582</t>
  </si>
  <si>
    <t>عبد الرحمن سامي محمد صديق عبد العال</t>
  </si>
  <si>
    <t>30302160202395</t>
  </si>
  <si>
    <t>A45287551</t>
  </si>
  <si>
    <t>سعيد السيد رزق مرزوق</t>
  </si>
  <si>
    <t>1987-02-15</t>
  </si>
  <si>
    <t>28702151809472</t>
  </si>
  <si>
    <t>A32619158</t>
  </si>
  <si>
    <t>حماد مراد محمد ميهوب</t>
  </si>
  <si>
    <t>1995-05-10</t>
  </si>
  <si>
    <t>29505102301815</t>
  </si>
  <si>
    <t>A42085900</t>
  </si>
  <si>
    <t>رجب جمعه احمد فرج</t>
  </si>
  <si>
    <t>29501202302112</t>
  </si>
  <si>
    <t>A41716289</t>
  </si>
  <si>
    <t>احمد سعودی محمد عبد المجيد</t>
  </si>
  <si>
    <t>1991-06-03</t>
  </si>
  <si>
    <t>29106032301071</t>
  </si>
  <si>
    <t>A04327925</t>
  </si>
  <si>
    <t>كريم عبد اللطيف محمد عبد اللطيف</t>
  </si>
  <si>
    <t>1980-05-09</t>
  </si>
  <si>
    <t>28005090101371</t>
  </si>
  <si>
    <t>A45304523</t>
  </si>
  <si>
    <t>عمر جمعه شحاته عبد الله</t>
  </si>
  <si>
    <t>29301032403718</t>
  </si>
  <si>
    <t>A37330192</t>
  </si>
  <si>
    <t>شريف عيد رجب عيد</t>
  </si>
  <si>
    <t>28912182402731</t>
  </si>
  <si>
    <t>A31734829</t>
  </si>
  <si>
    <t>محمد عثمان عبد الخالق ابراهيم شعبان</t>
  </si>
  <si>
    <t>2006-10-22</t>
  </si>
  <si>
    <t>30610221203337</t>
  </si>
  <si>
    <t>A36141442</t>
  </si>
  <si>
    <t>احمد سامی حسينی محمد القط</t>
  </si>
  <si>
    <t>1989-06-01</t>
  </si>
  <si>
    <t>28906011306076</t>
  </si>
  <si>
    <t>A29224451</t>
  </si>
  <si>
    <t>محمد عبد المحسن صابر عبد العزيز</t>
  </si>
  <si>
    <t>1981-11-03</t>
  </si>
  <si>
    <t>28111031700096</t>
  </si>
  <si>
    <t>A31079067</t>
  </si>
  <si>
    <t>وليد صديق سالم موسى</t>
  </si>
  <si>
    <t>1977-11-21</t>
  </si>
  <si>
    <t>27711211201458</t>
  </si>
  <si>
    <t>A44581514</t>
  </si>
  <si>
    <t>صلاح عبد الفتاح عبد المنعم عبد الله</t>
  </si>
  <si>
    <t>1983-01-30</t>
  </si>
  <si>
    <t>2830130253155</t>
  </si>
  <si>
    <t>A34186028</t>
  </si>
  <si>
    <t>محمد مجدى محمد جاب الله</t>
  </si>
  <si>
    <t>1998-09-08</t>
  </si>
  <si>
    <t>29809082200412</t>
  </si>
  <si>
    <t>A41541406</t>
  </si>
  <si>
    <t>عبد الغنى جمعه عبد الغنى على</t>
  </si>
  <si>
    <t>1994-08-07</t>
  </si>
  <si>
    <t>29408072300571</t>
  </si>
  <si>
    <t>A33933380</t>
  </si>
  <si>
    <t>ياسر فتحي محمد شحاته</t>
  </si>
  <si>
    <t>1981-03-03</t>
  </si>
  <si>
    <t>28103032200191</t>
  </si>
  <si>
    <t>A34879943</t>
  </si>
  <si>
    <t>كريم السعيد ابراهيم بدر</t>
  </si>
  <si>
    <t>2001-04-28</t>
  </si>
  <si>
    <t>30104281100356</t>
  </si>
  <si>
    <t>A44806997</t>
  </si>
  <si>
    <t>احمد محمد احمد محمود</t>
  </si>
  <si>
    <t>2004-08-15</t>
  </si>
  <si>
    <t>30408152301875</t>
  </si>
  <si>
    <t>A45430928</t>
  </si>
  <si>
    <t>صبرى السيد عبد الباسط علم الدين</t>
  </si>
  <si>
    <t>1998-08-26</t>
  </si>
  <si>
    <t>29808262200171</t>
  </si>
  <si>
    <t>A40919440</t>
  </si>
  <si>
    <t>ربيع احمد رمضان عطيه</t>
  </si>
  <si>
    <t>1985-02-01</t>
  </si>
  <si>
    <t>28502012200278</t>
  </si>
  <si>
    <t>A44653796</t>
  </si>
  <si>
    <t>أيمن وليد عبد القادر عبد الستار سلومه</t>
  </si>
  <si>
    <t>2006-03-01</t>
  </si>
  <si>
    <t>30603012302194</t>
  </si>
  <si>
    <t>A44963317</t>
  </si>
  <si>
    <t>مصطفى محمد ابراهيم ابراهيم</t>
  </si>
  <si>
    <t>1985-08-24</t>
  </si>
  <si>
    <t>28508241302457</t>
  </si>
  <si>
    <t>A44535324</t>
  </si>
  <si>
    <t>معتصم محمد عبد القادر عبد الحميد علم الدين</t>
  </si>
  <si>
    <t>1995-09-07</t>
  </si>
  <si>
    <t>29509071600351</t>
  </si>
  <si>
    <t>A40313753</t>
  </si>
  <si>
    <t>سمير  محمود سليمان مهدي</t>
  </si>
  <si>
    <t>1981-10-29</t>
  </si>
  <si>
    <t>29811029010142</t>
  </si>
  <si>
    <t>A26923959</t>
  </si>
  <si>
    <t>عماد رمضان على خميس</t>
  </si>
  <si>
    <t>29802082201651</t>
  </si>
  <si>
    <t>A30225623</t>
  </si>
  <si>
    <t>انس محمد عبد العال احمد عثمان</t>
  </si>
  <si>
    <t>2007-01-30</t>
  </si>
  <si>
    <t>30701302400396</t>
  </si>
  <si>
    <t>A45519147</t>
  </si>
  <si>
    <t>ايمن شعبان حسن غانم</t>
  </si>
  <si>
    <t>1978-09-30</t>
  </si>
  <si>
    <t>27809301800199</t>
  </si>
  <si>
    <t>A44473379</t>
  </si>
  <si>
    <t>احمد فرغلى محمد عليوه</t>
  </si>
  <si>
    <t>28610062401352</t>
  </si>
  <si>
    <t>A45149641</t>
  </si>
  <si>
    <t>محمد نصر محمد الحداد</t>
  </si>
  <si>
    <t>1974-10-06</t>
  </si>
  <si>
    <t>27410061800099</t>
  </si>
  <si>
    <t>A45127141</t>
  </si>
  <si>
    <t>على زيدان على جوده</t>
  </si>
  <si>
    <t>1970-07-09</t>
  </si>
  <si>
    <t>27007092200791</t>
  </si>
  <si>
    <t>A31740946</t>
  </si>
  <si>
    <t>كريم ايمن محمد شلبى</t>
  </si>
  <si>
    <t>30301011721979</t>
  </si>
  <si>
    <t>A45253298</t>
  </si>
  <si>
    <t>عبد الرحمن علاء محمد عبد الحكيم</t>
  </si>
  <si>
    <t>2004-12-10</t>
  </si>
  <si>
    <t>30412102404271</t>
  </si>
  <si>
    <t>A44637028</t>
  </si>
  <si>
    <t>احمد عمر عبد العظيم بديني</t>
  </si>
  <si>
    <t>1985-01-22</t>
  </si>
  <si>
    <t>28501222200339</t>
  </si>
  <si>
    <t>A27390900</t>
  </si>
  <si>
    <t>كريم رجب عبد الفتاح على</t>
  </si>
  <si>
    <t>2008-06-05</t>
  </si>
  <si>
    <t>30806052201259</t>
  </si>
  <si>
    <t>A42479949</t>
  </si>
  <si>
    <t>كريم سمير بكرى عبد القادر</t>
  </si>
  <si>
    <t>30310232201537</t>
  </si>
  <si>
    <t>A37526121</t>
  </si>
  <si>
    <t>اسلام محمد عبد العال احمد</t>
  </si>
  <si>
    <t>1998-04-12</t>
  </si>
  <si>
    <t>29804122403956</t>
  </si>
  <si>
    <t>A44637602</t>
  </si>
  <si>
    <t>محمود ممدوح عبد الحي عبد المجيد</t>
  </si>
  <si>
    <t>1992-02-10</t>
  </si>
  <si>
    <t>29202102402091</t>
  </si>
  <si>
    <t>A37730093</t>
  </si>
  <si>
    <t>محمد احمد عبد المنعم ابو الفتوح احمد</t>
  </si>
  <si>
    <t>2001-08-09</t>
  </si>
  <si>
    <t>30108091400332</t>
  </si>
  <si>
    <t>A45060294</t>
  </si>
  <si>
    <t>عبد الله ايهاب محمد سعيد عبد المعطى</t>
  </si>
  <si>
    <t>2024-01-09</t>
  </si>
  <si>
    <t>32401092103176</t>
  </si>
  <si>
    <t>A44730533</t>
  </si>
  <si>
    <t>ايهاب محمد سعيد عبد المعطى</t>
  </si>
  <si>
    <t>1987-04-10</t>
  </si>
  <si>
    <t>28704102101891</t>
  </si>
  <si>
    <t>A36452418</t>
  </si>
  <si>
    <t>خالد طارق مصطفي عبده</t>
  </si>
  <si>
    <t>1996-03-25</t>
  </si>
  <si>
    <t>29603251802977</t>
  </si>
  <si>
    <t>A45375475</t>
  </si>
  <si>
    <t>جمال محمد ابراهيم هنداوی</t>
  </si>
  <si>
    <t>1958-07-20</t>
  </si>
  <si>
    <t>25807201302094</t>
  </si>
  <si>
    <t>A32109203</t>
  </si>
  <si>
    <t>عبد الحميد عبد النبي عبد الحميد حسن</t>
  </si>
  <si>
    <t>28901012429951</t>
  </si>
  <si>
    <t>A33022432</t>
  </si>
  <si>
    <t>مصطفى عثمان اسماعيل امين العرب العرب</t>
  </si>
  <si>
    <t>30512121601139</t>
  </si>
  <si>
    <t>A45032796</t>
  </si>
  <si>
    <t>رامي ايمن محمد انور محمد</t>
  </si>
  <si>
    <t>1990-04-19</t>
  </si>
  <si>
    <t>29004190100094</t>
  </si>
  <si>
    <t>A44709994</t>
  </si>
  <si>
    <t>ابو الهدى كرم ابو الهدى محمد</t>
  </si>
  <si>
    <t>1995-08-20</t>
  </si>
  <si>
    <t>29508202703154</t>
  </si>
  <si>
    <t>A45375590</t>
  </si>
  <si>
    <t>احمد رضا حلمى ذكي احمد</t>
  </si>
  <si>
    <t>2002-07-31</t>
  </si>
  <si>
    <t>30207310103231</t>
  </si>
  <si>
    <t>A45242647</t>
  </si>
  <si>
    <t>محمد صلاح عبد الرازق سليمان</t>
  </si>
  <si>
    <t>1981-12-01</t>
  </si>
  <si>
    <t>28112012109537</t>
  </si>
  <si>
    <t>A41277070</t>
  </si>
  <si>
    <t>عبد الفتاح عبد اللاه مصبحي عبد الرووف حامد</t>
  </si>
  <si>
    <t>2004-08-28</t>
  </si>
  <si>
    <t>30408281400375</t>
  </si>
  <si>
    <t>A45266122</t>
  </si>
  <si>
    <t>محمود حسین فرج حسين فرج</t>
  </si>
  <si>
    <t>2006-05-20</t>
  </si>
  <si>
    <t>30605201401759</t>
  </si>
  <si>
    <t>A45439735</t>
  </si>
  <si>
    <t>محمد احمد ابراهيم على محمد</t>
  </si>
  <si>
    <t>29501011313271</t>
  </si>
  <si>
    <t>A45445533</t>
  </si>
  <si>
    <t>احمد محمد عبد الحليم محمد</t>
  </si>
  <si>
    <t>1980-10-23</t>
  </si>
  <si>
    <t>28010232400758</t>
  </si>
  <si>
    <t>A36691503</t>
  </si>
  <si>
    <t>کارم محمود حامد محمود ابو النيل</t>
  </si>
  <si>
    <t>29601011417852</t>
  </si>
  <si>
    <t>A41647519</t>
  </si>
  <si>
    <t>محمد احمد خليل احمد الصعيدى</t>
  </si>
  <si>
    <t>1995-04-15</t>
  </si>
  <si>
    <t>29504151401918</t>
  </si>
  <si>
    <t>A41647572</t>
  </si>
  <si>
    <t>محمد جمال عبد الحميد محمد ابو العطا</t>
  </si>
  <si>
    <t>29101011427511</t>
  </si>
  <si>
    <t>A41651056</t>
  </si>
  <si>
    <t>اسماعيل حفنى احمد عبد الرازق نصار</t>
  </si>
  <si>
    <t>28807301403697</t>
  </si>
  <si>
    <t>A41255273</t>
  </si>
  <si>
    <t>حسين محمد احمد عبد الرحمن سيد احمد</t>
  </si>
  <si>
    <t>1995-06-06</t>
  </si>
  <si>
    <t>29506062101251</t>
  </si>
  <si>
    <t>A45436353</t>
  </si>
  <si>
    <t>احمد شعبان ابراهيم على عبد النبي</t>
  </si>
  <si>
    <t>1996-04-13</t>
  </si>
  <si>
    <t>29604132101657</t>
  </si>
  <si>
    <t>A45441818</t>
  </si>
  <si>
    <t>احمد محمود محمد السيد ابراهيم</t>
  </si>
  <si>
    <t>2001-05-13</t>
  </si>
  <si>
    <t>30105131301635</t>
  </si>
  <si>
    <t>A45445705</t>
  </si>
  <si>
    <t>محروس فرج فخرى محمد</t>
  </si>
  <si>
    <t>1985-12-07</t>
  </si>
  <si>
    <t>28512072700755</t>
  </si>
  <si>
    <t>A40323424</t>
  </si>
  <si>
    <t>محمد هشام السيد ابراهيم</t>
  </si>
  <si>
    <t>2002-11-27</t>
  </si>
  <si>
    <t>30211271301257</t>
  </si>
  <si>
    <t>A45445704</t>
  </si>
  <si>
    <t>محمد جمال اسماعیل سید</t>
  </si>
  <si>
    <t>2000-04-26</t>
  </si>
  <si>
    <t>30004261402173</t>
  </si>
  <si>
    <t>A45260221</t>
  </si>
  <si>
    <t>اسلام محمد محمود محمد</t>
  </si>
  <si>
    <t>2001-10-10</t>
  </si>
  <si>
    <t>30110100102735</t>
  </si>
  <si>
    <t>A45451030</t>
  </si>
  <si>
    <t>احمد جمال عبد الحميد احمد على الدين</t>
  </si>
  <si>
    <t>1992-08-08</t>
  </si>
  <si>
    <t>29208081402611</t>
  </si>
  <si>
    <t>A42807149</t>
  </si>
  <si>
    <t>محمد جمال مسعد حسن عبد الله</t>
  </si>
  <si>
    <t>29801011413635</t>
  </si>
  <si>
    <t>A45430954</t>
  </si>
  <si>
    <t>مهدی سید مهدی فرج ابراهیم</t>
  </si>
  <si>
    <t>1999-10-05</t>
  </si>
  <si>
    <t>2991005400378</t>
  </si>
  <si>
    <t>A41647330</t>
  </si>
  <si>
    <t>اشرف صلاح ابو الوفا اسماعيل</t>
  </si>
  <si>
    <t>29808271401295</t>
  </si>
  <si>
    <t>A45056712</t>
  </si>
  <si>
    <t>قاسم ياسر عبد المحسن قاسم خليل</t>
  </si>
  <si>
    <t>2005-06-12</t>
  </si>
  <si>
    <t>30506121403353</t>
  </si>
  <si>
    <t>A41255093</t>
  </si>
  <si>
    <t>حامد انور حامد محمد حسن خضر</t>
  </si>
  <si>
    <t>1994-06-21</t>
  </si>
  <si>
    <t>29406211400833</t>
  </si>
  <si>
    <t>A45319136</t>
  </si>
  <si>
    <t>عبد الرحمن ابو السعود عبد الحليم ابو السعود</t>
  </si>
  <si>
    <t>29512011403051</t>
  </si>
  <si>
    <t>A45323528</t>
  </si>
  <si>
    <t>عبد البارى عمر عبد البارى احمد</t>
  </si>
  <si>
    <t>28210162501054</t>
  </si>
  <si>
    <t>A37641099</t>
  </si>
  <si>
    <t>رمضان ابو القاسم محمد عبد المقصود</t>
  </si>
  <si>
    <t>1973-11-06</t>
  </si>
  <si>
    <t>27311062102397</t>
  </si>
  <si>
    <t>A45374452</t>
  </si>
  <si>
    <t>فريد السيد حسين محمود</t>
  </si>
  <si>
    <t>1970-06-22</t>
  </si>
  <si>
    <t>22006222602271</t>
  </si>
  <si>
    <t>A44446811</t>
  </si>
  <si>
    <t>كريم محسن حسن السواح</t>
  </si>
  <si>
    <t>28801012300598</t>
  </si>
  <si>
    <t>A37339912</t>
  </si>
  <si>
    <t>محمد فريد السيد حسين محمود</t>
  </si>
  <si>
    <t>2000-10-23</t>
  </si>
  <si>
    <t>30010238800897</t>
  </si>
  <si>
    <t>A29342295</t>
  </si>
  <si>
    <t>فتحى عاطف السيد محمدی بهنسی</t>
  </si>
  <si>
    <t>2001-01-10</t>
  </si>
  <si>
    <t>30101101702494</t>
  </si>
  <si>
    <t>A40486645</t>
  </si>
  <si>
    <t>اسلام حماده فضل طاهر</t>
  </si>
  <si>
    <t>1999-12-08</t>
  </si>
  <si>
    <t>29912081400251</t>
  </si>
  <si>
    <t>A45392148</t>
  </si>
  <si>
    <t>اسلام محمد ابراهيم السيد المزين</t>
  </si>
  <si>
    <t>1996-04-10</t>
  </si>
  <si>
    <t>29604101804956</t>
  </si>
  <si>
    <t>A45270443</t>
  </si>
  <si>
    <t>أشرف فتحى محمد زيدان</t>
  </si>
  <si>
    <t>2003-07-15</t>
  </si>
  <si>
    <t>30307151602854</t>
  </si>
  <si>
    <t>A44182000</t>
  </si>
  <si>
    <t>محمد احمد فتحى صادق</t>
  </si>
  <si>
    <t>28601011421155</t>
  </si>
  <si>
    <t>A39824520</t>
  </si>
  <si>
    <t>فراج على عبد السلام سنوسى</t>
  </si>
  <si>
    <t>1990-09-24</t>
  </si>
  <si>
    <t>29009242401758</t>
  </si>
  <si>
    <t>A35114331</t>
  </si>
  <si>
    <t>ادهم علاء راضی سلطان دويب</t>
  </si>
  <si>
    <t>2012-04-07</t>
  </si>
  <si>
    <t>31204072405431</t>
  </si>
  <si>
    <t>A45138539</t>
  </si>
  <si>
    <t>صلاح توفيق محمد مصطفى</t>
  </si>
  <si>
    <t>28810011504555</t>
  </si>
  <si>
    <t>A33272888</t>
  </si>
  <si>
    <t>رامي عبد الهادى عبد الفتاح عبد الهادي</t>
  </si>
  <si>
    <t>29502011510013</t>
  </si>
  <si>
    <t>A45338579</t>
  </si>
  <si>
    <t>محمد سمير السيد مصطفى</t>
  </si>
  <si>
    <t>1983-03-06</t>
  </si>
  <si>
    <t>28303061500357</t>
  </si>
  <si>
    <t>A34769419</t>
  </si>
  <si>
    <t>ابراهيم فوزى عبد البديع محمد</t>
  </si>
  <si>
    <t>1988-01-12</t>
  </si>
  <si>
    <t>28801121203691</t>
  </si>
  <si>
    <t>A34939034</t>
  </si>
  <si>
    <t>محمود علاء محمد السيد احمد</t>
  </si>
  <si>
    <t>30810012318371</t>
  </si>
  <si>
    <t>A42474379</t>
  </si>
  <si>
    <t>رضا محمد رضا شعبان</t>
  </si>
  <si>
    <t>2007-06-29</t>
  </si>
  <si>
    <t>30706292401994</t>
  </si>
  <si>
    <t>A45151360</t>
  </si>
  <si>
    <t>حازم عيد ابراهيم مفتاح</t>
  </si>
  <si>
    <t>2003-07-25</t>
  </si>
  <si>
    <t>30307252402058</t>
  </si>
  <si>
    <t>A44666919</t>
  </si>
  <si>
    <t>محمد ابراهيم عبد الجواد امين سعده</t>
  </si>
  <si>
    <t>2007-03-15</t>
  </si>
  <si>
    <t>30703151604655</t>
  </si>
  <si>
    <t>A40674401</t>
  </si>
  <si>
    <t>شحاته محمد عبد الرحمن احمد</t>
  </si>
  <si>
    <t>29501011507971</t>
  </si>
  <si>
    <t>A28274578</t>
  </si>
  <si>
    <t>خالد الامير جمال ابراهيم ابو المعاطي</t>
  </si>
  <si>
    <t>1982-06-09</t>
  </si>
  <si>
    <t>28206091600135</t>
  </si>
  <si>
    <t>A45277610</t>
  </si>
  <si>
    <t>عماد لملوم على هلال</t>
  </si>
  <si>
    <t>1987-01-10</t>
  </si>
  <si>
    <t>28701101500598</t>
  </si>
  <si>
    <t>A44757448</t>
  </si>
  <si>
    <t>ملاك عياد مرسال خليل</t>
  </si>
  <si>
    <t>1988-03-15</t>
  </si>
  <si>
    <t>28803152603178</t>
  </si>
  <si>
    <t>A44995122</t>
  </si>
  <si>
    <t>السيد جمعه محمد جمعه</t>
  </si>
  <si>
    <t>1983-03-02</t>
  </si>
  <si>
    <t>28303020202112</t>
  </si>
  <si>
    <t>A34917887</t>
  </si>
  <si>
    <t>طه محمد ربيع على عبد العظيم</t>
  </si>
  <si>
    <t>1996-01-15</t>
  </si>
  <si>
    <t>29601152202779</t>
  </si>
  <si>
    <t>A41712316</t>
  </si>
  <si>
    <t>مصطفى زغلول اسماعيل عبد الحميد</t>
  </si>
  <si>
    <t>1991-04-24</t>
  </si>
  <si>
    <t>29104242300075</t>
  </si>
  <si>
    <t>A45421238</t>
  </si>
  <si>
    <t>عماد صبرى محمد فؤاد مرسى</t>
  </si>
  <si>
    <t>28608101805771</t>
  </si>
  <si>
    <t>A36631896</t>
  </si>
  <si>
    <t>احمد مصطفى محمد محمد عبد السلام</t>
  </si>
  <si>
    <t>29411101800911</t>
  </si>
  <si>
    <t>A45103319</t>
  </si>
  <si>
    <t>رضا محمد عبد الرحمن احمد</t>
  </si>
  <si>
    <t>29510011517398</t>
  </si>
  <si>
    <t>A45098972</t>
  </si>
  <si>
    <t>شهاب عبد الغني صفوت زيدان</t>
  </si>
  <si>
    <t>2002-03-22</t>
  </si>
  <si>
    <t>30203221300613</t>
  </si>
  <si>
    <t>A44914110</t>
  </si>
  <si>
    <t>عاشور محمد مناع عبد الرسول</t>
  </si>
  <si>
    <t>28203112400897</t>
  </si>
  <si>
    <t>A31393682</t>
  </si>
  <si>
    <t>رجب عزت حسن حسانين</t>
  </si>
  <si>
    <t>28411212401051</t>
  </si>
  <si>
    <t>A30553168</t>
  </si>
  <si>
    <t>عاشور عاطف جمال عاشور</t>
  </si>
  <si>
    <t>2010-06-04</t>
  </si>
  <si>
    <t>21006042404256</t>
  </si>
  <si>
    <t>A44959310</t>
  </si>
  <si>
    <t>رضا عبد النعيم السيد ابو شعيشع</t>
  </si>
  <si>
    <t>1984-03-15</t>
  </si>
  <si>
    <t>28403151502795</t>
  </si>
  <si>
    <t>A45098948</t>
  </si>
  <si>
    <t>سامح صابر محمد محمد اسماعيل خير الله</t>
  </si>
  <si>
    <t>2009-06-06</t>
  </si>
  <si>
    <t>30906061502851</t>
  </si>
  <si>
    <t>A45272635</t>
  </si>
  <si>
    <t>معتز علاء راضى سلطان</t>
  </si>
  <si>
    <t>30503292400272</t>
  </si>
  <si>
    <t>A43960227</t>
  </si>
  <si>
    <t>مروان صبحى صلاح احمد حسین</t>
  </si>
  <si>
    <t>2010-04-15</t>
  </si>
  <si>
    <t>31004152405212</t>
  </si>
  <si>
    <t>A44419433</t>
  </si>
  <si>
    <t>محمود صالح حماد بسراوى</t>
  </si>
  <si>
    <t>1986-04-21</t>
  </si>
  <si>
    <t>28604212401674</t>
  </si>
  <si>
    <t>A44667466</t>
  </si>
  <si>
    <t>ابراهيم احمد عبد الجواد احمد</t>
  </si>
  <si>
    <t>1998-10-25</t>
  </si>
  <si>
    <t>29810252701631</t>
  </si>
  <si>
    <t>A29540593</t>
  </si>
  <si>
    <t>كرم عجيب فرح غبريال</t>
  </si>
  <si>
    <t>1981-11-22</t>
  </si>
  <si>
    <t>28111222701637</t>
  </si>
  <si>
    <t>A43611572</t>
  </si>
  <si>
    <t>احمد اشرف احمد زايد</t>
  </si>
  <si>
    <t>2005-11-27</t>
  </si>
  <si>
    <t>30511271601815</t>
  </si>
  <si>
    <t>A45358708</t>
  </si>
  <si>
    <t>احمد جاد هارون عبد الجواد</t>
  </si>
  <si>
    <t>2007-07-23</t>
  </si>
  <si>
    <t>30707232601893</t>
  </si>
  <si>
    <t>A44620113</t>
  </si>
  <si>
    <t>عماد عبد الحليم على عبد الحليم</t>
  </si>
  <si>
    <t>1999-03-11</t>
  </si>
  <si>
    <t>29903111800633</t>
  </si>
  <si>
    <t>A45339447</t>
  </si>
  <si>
    <t>جمال عثمان السيد مطلوب</t>
  </si>
  <si>
    <t>1962-06-17</t>
  </si>
  <si>
    <t>26206172701097</t>
  </si>
  <si>
    <t>A36224429</t>
  </si>
  <si>
    <t>محمد اسماعيل مبروك عبد الغفار</t>
  </si>
  <si>
    <t>29407011800876</t>
  </si>
  <si>
    <t>A31326274</t>
  </si>
  <si>
    <t>احمد حلمى عبد الرازق على خضر</t>
  </si>
  <si>
    <t>1994-03-16</t>
  </si>
  <si>
    <t>29403161803053</t>
  </si>
  <si>
    <t>A40384688</t>
  </si>
  <si>
    <t>كريم اسماعيل مبروك شلتوت</t>
  </si>
  <si>
    <t>28901011803671</t>
  </si>
  <si>
    <t>A31230193</t>
  </si>
  <si>
    <t>حسام كمال راغب الجمسى</t>
  </si>
  <si>
    <t>29104241800236</t>
  </si>
  <si>
    <t>A37491261</t>
  </si>
  <si>
    <t>حماده حامد احمد رمضان شلتوت</t>
  </si>
  <si>
    <t>1992-05-21</t>
  </si>
  <si>
    <t>29205211800071</t>
  </si>
  <si>
    <t>A43430529</t>
  </si>
  <si>
    <t>عبد الرحمن رمضان محمود عبد الفتاح</t>
  </si>
  <si>
    <t>29210132402152</t>
  </si>
  <si>
    <t>A32142685</t>
  </si>
  <si>
    <t>جمال بحيري ابراهيم شرموخ</t>
  </si>
  <si>
    <t>2002-12-04</t>
  </si>
  <si>
    <t>30212042400477</t>
  </si>
  <si>
    <t>A45142542</t>
  </si>
  <si>
    <t>محمد طه شرموخ الدقش شرموخ</t>
  </si>
  <si>
    <t>30803132400059</t>
  </si>
  <si>
    <t>A34725405</t>
  </si>
  <si>
    <t>محمد خميس سيد بدوی بدوی</t>
  </si>
  <si>
    <t>1996-03-18</t>
  </si>
  <si>
    <t>29603182402554</t>
  </si>
  <si>
    <t>A28592265</t>
  </si>
  <si>
    <t>رجب حمدى محمد ابراهيم</t>
  </si>
  <si>
    <t>2004-09-08</t>
  </si>
  <si>
    <t>20409082400338</t>
  </si>
  <si>
    <t>A44962477</t>
  </si>
  <si>
    <t>حسین محمد جمعه خضر خضر</t>
  </si>
  <si>
    <t>30710202405837</t>
  </si>
  <si>
    <t>A37917131</t>
  </si>
  <si>
    <t>احمد على محمد على</t>
  </si>
  <si>
    <t>1997-08-21</t>
  </si>
  <si>
    <t>29708212402151</t>
  </si>
  <si>
    <t>A40822459</t>
  </si>
  <si>
    <t>سيد عطيه حافظ عبد المقصود</t>
  </si>
  <si>
    <t>29510242402011</t>
  </si>
  <si>
    <t>A31559176</t>
  </si>
  <si>
    <t>علي حسين نظير عبد السلام</t>
  </si>
  <si>
    <t>28609302402876</t>
  </si>
  <si>
    <t>A36365959</t>
  </si>
  <si>
    <t>خالد قاسم عبد الحفيظ عبد المقصود</t>
  </si>
  <si>
    <t>1994-10-05</t>
  </si>
  <si>
    <t>29410051330325</t>
  </si>
  <si>
    <t>A44654292</t>
  </si>
  <si>
    <t>عصام خالد صالح حسين حسين</t>
  </si>
  <si>
    <t>1993-03-06</t>
  </si>
  <si>
    <t>29303062402697</t>
  </si>
  <si>
    <t>A27403704</t>
  </si>
  <si>
    <t>عمر احمد عبد الله حسين</t>
  </si>
  <si>
    <t>1997-09-21</t>
  </si>
  <si>
    <t>29709212403391</t>
  </si>
  <si>
    <t>A27793344</t>
  </si>
  <si>
    <t>عبد الله محمد سيد ابراهيم على</t>
  </si>
  <si>
    <t>2008-04-07</t>
  </si>
  <si>
    <t>30804072400131</t>
  </si>
  <si>
    <t>A34539848</t>
  </si>
  <si>
    <t>محمود صديق على محمود</t>
  </si>
  <si>
    <t>1991-07-28</t>
  </si>
  <si>
    <t>29107282603231</t>
  </si>
  <si>
    <t>A30736719</t>
  </si>
  <si>
    <t>مصطفى حامد عبد المعبود الشاذلي</t>
  </si>
  <si>
    <t>1992-05-02</t>
  </si>
  <si>
    <t>29205021701131</t>
  </si>
  <si>
    <t>A34886066</t>
  </si>
  <si>
    <t>حسام محمد احمد جاد الكريم</t>
  </si>
  <si>
    <t>1989-08-14</t>
  </si>
  <si>
    <t>28908148800178</t>
  </si>
  <si>
    <t>A30346969</t>
  </si>
  <si>
    <t>محمد احمد محمد احمد حسن</t>
  </si>
  <si>
    <t>2003-11-18</t>
  </si>
  <si>
    <t>30311182502294</t>
  </si>
  <si>
    <t>A44950804</t>
  </si>
  <si>
    <t>احمد جمعه رجب محمد</t>
  </si>
  <si>
    <t>1990-05-09</t>
  </si>
  <si>
    <t>29005092402674</t>
  </si>
  <si>
    <t>A45141164</t>
  </si>
  <si>
    <t>فرج جمعه عبد المنعم عبد الجواد درويش</t>
  </si>
  <si>
    <t>2010-06-27</t>
  </si>
  <si>
    <t>31006272402473</t>
  </si>
  <si>
    <t>A38869579</t>
  </si>
  <si>
    <t>ابراهيم صلاح حسن عبد الحق</t>
  </si>
  <si>
    <t>2000-12-03</t>
  </si>
  <si>
    <t>30012031300757</t>
  </si>
  <si>
    <t>A41304677</t>
  </si>
  <si>
    <t>ابانوب رضا عبد الله دانيال</t>
  </si>
  <si>
    <t>29112102402571</t>
  </si>
  <si>
    <t>A32672322</t>
  </si>
  <si>
    <t>فتحى شعيب جمعه شعيب</t>
  </si>
  <si>
    <t>1980-05-04</t>
  </si>
  <si>
    <t>28005042400936</t>
  </si>
  <si>
    <t>A31861760</t>
  </si>
  <si>
    <t>جمال عياد حبيب مينا</t>
  </si>
  <si>
    <t>1988-08-28</t>
  </si>
  <si>
    <t>28808282402133</t>
  </si>
  <si>
    <t>A38275130</t>
  </si>
  <si>
    <t>شادي فايز ناعوم صليب</t>
  </si>
  <si>
    <t>1979-09-24</t>
  </si>
  <si>
    <t>27909242402235</t>
  </si>
  <si>
    <t>A30523623</t>
  </si>
  <si>
    <t>محمود مسعد ابوسعد عبد العليم</t>
  </si>
  <si>
    <t>29109012305479</t>
  </si>
  <si>
    <t>A45138650</t>
  </si>
  <si>
    <t>محمد على عبد الحميد عبدالحفيظ</t>
  </si>
  <si>
    <t>2002-10-11</t>
  </si>
  <si>
    <t>30210112300391</t>
  </si>
  <si>
    <t>A42079999</t>
  </si>
  <si>
    <t>محمد رفيق شعبان عبد القوى عبد الجليل</t>
  </si>
  <si>
    <t>30909301806976</t>
  </si>
  <si>
    <t>A45278305</t>
  </si>
  <si>
    <t>مصطفى بدر فتوح محمد ابو حسين</t>
  </si>
  <si>
    <t>2005-12-10</t>
  </si>
  <si>
    <t>30512101802138</t>
  </si>
  <si>
    <t>A41805572</t>
  </si>
  <si>
    <t>مصطفى عبده عطيه ابراهيم عبد الباقي</t>
  </si>
  <si>
    <t>2007-05-23</t>
  </si>
  <si>
    <t>30705231802914</t>
  </si>
  <si>
    <t>A45344828</t>
  </si>
  <si>
    <t>محمد وليد محمد احمد</t>
  </si>
  <si>
    <t>2009-06-23</t>
  </si>
  <si>
    <t>30906232201537</t>
  </si>
  <si>
    <t>A38642394</t>
  </si>
  <si>
    <t>هانى احمد عبدربه على</t>
  </si>
  <si>
    <t>28103021502013</t>
  </si>
  <si>
    <t>A37770185</t>
  </si>
  <si>
    <t>ماجد محمود خليل حسن</t>
  </si>
  <si>
    <t>1991-08-14</t>
  </si>
  <si>
    <t>29108140101871</t>
  </si>
  <si>
    <t>A43022229</t>
  </si>
  <si>
    <t>محمد علي حماده حسن نعيم</t>
  </si>
  <si>
    <t>29904011816555</t>
  </si>
  <si>
    <t>A38799506</t>
  </si>
  <si>
    <t>محمود فتح الله احمد عبد الحفيظ</t>
  </si>
  <si>
    <t>1999-02-01</t>
  </si>
  <si>
    <t>29902012416574</t>
  </si>
  <si>
    <t>A44880202</t>
  </si>
  <si>
    <t>عبد الحميد احمد سليمان يونس</t>
  </si>
  <si>
    <t>2009-05-12</t>
  </si>
  <si>
    <t>30905122400392</t>
  </si>
  <si>
    <t>A45151431</t>
  </si>
  <si>
    <t>محمد على عبد الجابر عبد الرحمن عبد الرحيم</t>
  </si>
  <si>
    <t>2010-02-09</t>
  </si>
  <si>
    <t>31002092500277</t>
  </si>
  <si>
    <t>A44950710</t>
  </si>
  <si>
    <t>حلمي محمد حماد ریان</t>
  </si>
  <si>
    <t>1976-11-05</t>
  </si>
  <si>
    <t>27611052401357</t>
  </si>
  <si>
    <t>A35120624</t>
  </si>
  <si>
    <t>محمد عباس احمد عباس</t>
  </si>
  <si>
    <t>2002-05-16</t>
  </si>
  <si>
    <t>30205162602352</t>
  </si>
  <si>
    <t>A45005127</t>
  </si>
  <si>
    <t>فارس على محمد السيد محمد</t>
  </si>
  <si>
    <t>2004-11-09</t>
  </si>
  <si>
    <t>30411090201993</t>
  </si>
  <si>
    <t>A45466900</t>
  </si>
  <si>
    <t>مختار على هاشم محمد</t>
  </si>
  <si>
    <t>1992-01-26</t>
  </si>
  <si>
    <t>29201262604092</t>
  </si>
  <si>
    <t>A37170230</t>
  </si>
  <si>
    <t>على عبد اللطيف محمد الاعصر</t>
  </si>
  <si>
    <t>28312111801034</t>
  </si>
  <si>
    <t>A45126912</t>
  </si>
  <si>
    <t>حماده عطيه نياظ عبد السلام</t>
  </si>
  <si>
    <t>29001012504379</t>
  </si>
  <si>
    <t>A32141679</t>
  </si>
  <si>
    <t>الطيب فرج شلابى عبد الله</t>
  </si>
  <si>
    <t>1982-10-20</t>
  </si>
  <si>
    <t>28210202402054</t>
  </si>
  <si>
    <t>A28584841</t>
  </si>
  <si>
    <t>احمد قطب محمود قمره</t>
  </si>
  <si>
    <t>1987-08-25</t>
  </si>
  <si>
    <t>28708251802252</t>
  </si>
  <si>
    <t>A40379372</t>
  </si>
  <si>
    <t>محمود جمال محمود محمدين</t>
  </si>
  <si>
    <t>30008012616371</t>
  </si>
  <si>
    <t>A44625851</t>
  </si>
  <si>
    <t>يوسف مظهر خلف على</t>
  </si>
  <si>
    <t>2008-08-01</t>
  </si>
  <si>
    <t>30808012608456</t>
  </si>
  <si>
    <t>A45001919</t>
  </si>
  <si>
    <t>محمد احمد عطا احمد ابراهيم</t>
  </si>
  <si>
    <t>2006-08-28</t>
  </si>
  <si>
    <t>30608281802235</t>
  </si>
  <si>
    <t>A45467189</t>
  </si>
  <si>
    <t>احمد مجدى سعد الدين مصطفى على الشيخ</t>
  </si>
  <si>
    <t>2007-08-14</t>
  </si>
  <si>
    <t>30708141203492</t>
  </si>
  <si>
    <t>A43005192</t>
  </si>
  <si>
    <t>سليمان عبد الوهاب عبد الرازق حسن</t>
  </si>
  <si>
    <t>1988-06-04</t>
  </si>
  <si>
    <t>28806042402451</t>
  </si>
  <si>
    <t>A30200038</t>
  </si>
  <si>
    <t>شعبان نادى عبد العزيز على</t>
  </si>
  <si>
    <t>1985-09-02</t>
  </si>
  <si>
    <t>28509022402051</t>
  </si>
  <si>
    <t>A32672426</t>
  </si>
  <si>
    <t>على مصطفى على عبد الكريم عبد الغفار</t>
  </si>
  <si>
    <t>1990-09-04</t>
  </si>
  <si>
    <t>29009041802291</t>
  </si>
  <si>
    <t>A45347414</t>
  </si>
  <si>
    <t>مؤمن احمد ابراهيم محمد متولى</t>
  </si>
  <si>
    <t>1999-01-29</t>
  </si>
  <si>
    <t>29901290200918</t>
  </si>
  <si>
    <t>A45352466</t>
  </si>
  <si>
    <t>محمود ابراهيم احمد على الحفناوى</t>
  </si>
  <si>
    <t>1973-10-15</t>
  </si>
  <si>
    <t>27310151602275</t>
  </si>
  <si>
    <t>A45282168</t>
  </si>
  <si>
    <t>علاء سعيد ابراهيم محمد</t>
  </si>
  <si>
    <t>28102252702574</t>
  </si>
  <si>
    <t>A43617809</t>
  </si>
  <si>
    <t>محمد اشرف على سلامه</t>
  </si>
  <si>
    <t>1990-01-10</t>
  </si>
  <si>
    <t>29001101301091</t>
  </si>
  <si>
    <t>A38308223</t>
  </si>
  <si>
    <t>یاسین هانی کرم عبدالله</t>
  </si>
  <si>
    <t>2007-09-17</t>
  </si>
  <si>
    <t>30709170108314</t>
  </si>
  <si>
    <t>A45367132</t>
  </si>
  <si>
    <t>احمد محمود على يسن يوسف طه</t>
  </si>
  <si>
    <t>1991-09-13</t>
  </si>
  <si>
    <t>29109131800674</t>
  </si>
  <si>
    <t>A45119118</t>
  </si>
  <si>
    <t>نادر السيد ابراهيم اسماعيل الشنواني</t>
  </si>
  <si>
    <t>1988-11-13</t>
  </si>
  <si>
    <t>28811131302677</t>
  </si>
  <si>
    <t>A45235752</t>
  </si>
  <si>
    <t>احمد بكر عبد الرحمن عبد العال</t>
  </si>
  <si>
    <t>1991-06-17</t>
  </si>
  <si>
    <t>29106170201398</t>
  </si>
  <si>
    <t>A28819844</t>
  </si>
  <si>
    <t>محمد ابراهيم ابراهيم على</t>
  </si>
  <si>
    <t>1987-12-15</t>
  </si>
  <si>
    <t>28712151501058</t>
  </si>
  <si>
    <t>A37365104</t>
  </si>
  <si>
    <t>عبد السلام سيد سالم بريدان</t>
  </si>
  <si>
    <t>1988-07-11</t>
  </si>
  <si>
    <t>28807112300933</t>
  </si>
  <si>
    <t>A33541288</t>
  </si>
  <si>
    <t>ابراهيم عربي محمد محمد</t>
  </si>
  <si>
    <t>29406182102933</t>
  </si>
  <si>
    <t>A40580597</t>
  </si>
  <si>
    <t>فتحى عبد الحي عبد الفتاح عبد الهادي سید احمد</t>
  </si>
  <si>
    <t>2007-05-20</t>
  </si>
  <si>
    <t>30705201503432</t>
  </si>
  <si>
    <t>A44792648</t>
  </si>
  <si>
    <t>احمد حماده قطب عبد الحميد صاوى</t>
  </si>
  <si>
    <t>2008-09-23</t>
  </si>
  <si>
    <t>30809232503074</t>
  </si>
  <si>
    <t>A40907377</t>
  </si>
  <si>
    <t>محمد احمد ضاحى عيسى عبد المولى</t>
  </si>
  <si>
    <t>2010-08-31</t>
  </si>
  <si>
    <t>31008312401559</t>
  </si>
  <si>
    <t>A45142720</t>
  </si>
  <si>
    <t>احمد ايمن كريم دينان السيد</t>
  </si>
  <si>
    <t>2010-11-25</t>
  </si>
  <si>
    <t>31011252303634</t>
  </si>
  <si>
    <t>A44648616</t>
  </si>
  <si>
    <t>زياد عوض جاد الرب محمد على</t>
  </si>
  <si>
    <t>2011-07-15</t>
  </si>
  <si>
    <t>31107152303596</t>
  </si>
  <si>
    <t>A43633758</t>
  </si>
  <si>
    <t>محمود سید رمضان سید</t>
  </si>
  <si>
    <t>1994-09-19</t>
  </si>
  <si>
    <t>29409192200738</t>
  </si>
  <si>
    <t>A04193212</t>
  </si>
  <si>
    <t>نبيل سمعان حسین اسبتان</t>
  </si>
  <si>
    <t>1986-09-02</t>
  </si>
  <si>
    <t>28609022200577</t>
  </si>
  <si>
    <t>A44966152</t>
  </si>
  <si>
    <t>فارس مجدى سيد حمدى الجروانى</t>
  </si>
  <si>
    <t>2009-01-10</t>
  </si>
  <si>
    <t>30901101403396</t>
  </si>
  <si>
    <t>A45249247</t>
  </si>
  <si>
    <t>محمد عبد الفتاح على عبد الفتاح عطا</t>
  </si>
  <si>
    <t>2007-04-22</t>
  </si>
  <si>
    <t>30704221400757</t>
  </si>
  <si>
    <t>A41116631</t>
  </si>
  <si>
    <t>لطفى همام عوض همام</t>
  </si>
  <si>
    <t>28302172700472</t>
  </si>
  <si>
    <t>A44610652</t>
  </si>
  <si>
    <t>احمد بدوى جمعه سليمان</t>
  </si>
  <si>
    <t>1987-11-19</t>
  </si>
  <si>
    <t>28711191501275</t>
  </si>
  <si>
    <t>A45336796</t>
  </si>
  <si>
    <t>مصطفى يونس عبد الحكيم عبد المالك</t>
  </si>
  <si>
    <t>1989-08-06</t>
  </si>
  <si>
    <t>28908062500571</t>
  </si>
  <si>
    <t>A29632070</t>
  </si>
  <si>
    <t>احمد عطيه على محمد</t>
  </si>
  <si>
    <t>1983-04-28</t>
  </si>
  <si>
    <t>28304282200952</t>
  </si>
  <si>
    <t>A35116195</t>
  </si>
  <si>
    <t>أحمد عبد الناصر اسماعيل عبد الحكيم حسين</t>
  </si>
  <si>
    <t>2010-08-09</t>
  </si>
  <si>
    <t>31008092403237</t>
  </si>
  <si>
    <t>A44631599</t>
  </si>
  <si>
    <t>صبحي رشاد سيد عبد الجواد ابو خليفه</t>
  </si>
  <si>
    <t>2009-11-15</t>
  </si>
  <si>
    <t>30911152303618</t>
  </si>
  <si>
    <t>A45307013</t>
  </si>
  <si>
    <t>ابراهيم محمد ابراهيم العجمي العاصي</t>
  </si>
  <si>
    <t>1995-11-25</t>
  </si>
  <si>
    <t>29511251202854</t>
  </si>
  <si>
    <t>A44809760</t>
  </si>
  <si>
    <t>محمود محمد حامد مرزوق محمد</t>
  </si>
  <si>
    <t>2004-08-18</t>
  </si>
  <si>
    <t>30408181600253</t>
  </si>
  <si>
    <t>A44766968</t>
  </si>
  <si>
    <t>احمد عبد الغفار عبد الدايم سيد احمد</t>
  </si>
  <si>
    <t>29010281500354</t>
  </si>
  <si>
    <t>A44937642</t>
  </si>
  <si>
    <t>عبد الحميد محمد عبد الحميد عبد العظيم عبد اللطيف</t>
  </si>
  <si>
    <t>30710011301454</t>
  </si>
  <si>
    <t>A44903236</t>
  </si>
  <si>
    <t>محمد حسن محمد محمود</t>
  </si>
  <si>
    <t>1998-12-21</t>
  </si>
  <si>
    <t>29812212200917</t>
  </si>
  <si>
    <t>A44944704</t>
  </si>
  <si>
    <t>محمد وائل فايز رشدي عبد الحميد</t>
  </si>
  <si>
    <t>2008-06-11</t>
  </si>
  <si>
    <t>30806112400531</t>
  </si>
  <si>
    <t>A37252792</t>
  </si>
  <si>
    <t>السعيد محمد ابراهيم داود</t>
  </si>
  <si>
    <t>29404011506715</t>
  </si>
  <si>
    <t>A42246053</t>
  </si>
  <si>
    <t>محمد عبد الله عبد المنعم محمد ابو ستوت</t>
  </si>
  <si>
    <t>2009-01-22</t>
  </si>
  <si>
    <t>30901221402296</t>
  </si>
  <si>
    <t>A41400186</t>
  </si>
  <si>
    <t>عبد الله عاشور محمد عايش على ابو عبيطه</t>
  </si>
  <si>
    <t>2012-07-01</t>
  </si>
  <si>
    <t>31207011405179</t>
  </si>
  <si>
    <t>A41409734</t>
  </si>
  <si>
    <t>عمرو رمضان محمد حجازى سلامه</t>
  </si>
  <si>
    <t>30406011100571</t>
  </si>
  <si>
    <t>A44542521</t>
  </si>
  <si>
    <t>عبد الله نجاح توني عمار</t>
  </si>
  <si>
    <t>1995-02-08</t>
  </si>
  <si>
    <t>29502082501171</t>
  </si>
  <si>
    <t>A41389695</t>
  </si>
  <si>
    <t>علاء نصر محمد هاشم</t>
  </si>
  <si>
    <t>29111102302236</t>
  </si>
  <si>
    <t>A33677978</t>
  </si>
  <si>
    <t>عبد الله محمد ریان زايد</t>
  </si>
  <si>
    <t>1995-10-21</t>
  </si>
  <si>
    <t>29510212403633</t>
  </si>
  <si>
    <t>A39283345</t>
  </si>
  <si>
    <t>عبد الرحمن السيد عبد الرحمن محمد سليمان</t>
  </si>
  <si>
    <t>29912081303078</t>
  </si>
  <si>
    <t>A36939392</t>
  </si>
  <si>
    <t>مصطفى عبد الموجود مصطفى عبد اللطيف</t>
  </si>
  <si>
    <t>29008151500412</t>
  </si>
  <si>
    <t>A45101026</t>
  </si>
  <si>
    <t>ممتاز عدلى فاضل عمران</t>
  </si>
  <si>
    <t>29406122702699</t>
  </si>
  <si>
    <t>A42218289</t>
  </si>
  <si>
    <t>احمد ابو غنام غنام حسن البيلي</t>
  </si>
  <si>
    <t>2000-08-08</t>
  </si>
  <si>
    <t>30008081100131</t>
  </si>
  <si>
    <t>A32007936</t>
  </si>
  <si>
    <t>محمد عبد الناصر عبد اللطيف محمود</t>
  </si>
  <si>
    <t>2001-08-01</t>
  </si>
  <si>
    <t>30108012505256</t>
  </si>
  <si>
    <t>A44634702</t>
  </si>
  <si>
    <t>محمود نصر شوقی محمد حسن</t>
  </si>
  <si>
    <t>2008-07-25</t>
  </si>
  <si>
    <t>30807252402093</t>
  </si>
  <si>
    <t>A38273452</t>
  </si>
  <si>
    <t>احمد سيد عبد النعيم محمود</t>
  </si>
  <si>
    <t>29110072500112</t>
  </si>
  <si>
    <t>A39284683</t>
  </si>
  <si>
    <t>هيثم خميس هديه ابو العيد</t>
  </si>
  <si>
    <t>1994-08-22</t>
  </si>
  <si>
    <t>29408222401036</t>
  </si>
  <si>
    <t>A45412967</t>
  </si>
  <si>
    <t>محمود سعد محمد سعد عبد المعطى</t>
  </si>
  <si>
    <t>2010-08-24</t>
  </si>
  <si>
    <t>31008241201499</t>
  </si>
  <si>
    <t>A43270979</t>
  </si>
  <si>
    <t>عماد ناصر محمد احمد</t>
  </si>
  <si>
    <t>1995-08-26</t>
  </si>
  <si>
    <t>29508262401491</t>
  </si>
  <si>
    <t>A04572170</t>
  </si>
  <si>
    <t>محمود مصطفى محمد مصطفى حسن الجيزاوى</t>
  </si>
  <si>
    <t>2008-07-23</t>
  </si>
  <si>
    <t>30807231402956</t>
  </si>
  <si>
    <t>A41970753</t>
  </si>
  <si>
    <t>مصطفى كامل جمال الدين كامل</t>
  </si>
  <si>
    <t>1995-10-08</t>
  </si>
  <si>
    <t>29510082502995</t>
  </si>
  <si>
    <t>A43961639</t>
  </si>
  <si>
    <t>حسن محمد الزهنى عز الدين</t>
  </si>
  <si>
    <t>30411202501758</t>
  </si>
  <si>
    <t>A44139161</t>
  </si>
  <si>
    <t>محمود احمد محمود السمان</t>
  </si>
  <si>
    <t>2001-08-05</t>
  </si>
  <si>
    <t>30108052602513</t>
  </si>
  <si>
    <t>A39094211</t>
  </si>
  <si>
    <t>نصر ربيع حسين محمود</t>
  </si>
  <si>
    <t>1981-01-14</t>
  </si>
  <si>
    <t>28101142301991</t>
  </si>
  <si>
    <t>A33771420</t>
  </si>
  <si>
    <t>شعبان محمد عبد الفتاح سيد</t>
  </si>
  <si>
    <t>1996-05-26</t>
  </si>
  <si>
    <t>29605262200998</t>
  </si>
  <si>
    <t>A34635843</t>
  </si>
  <si>
    <t>احمد شعبان محمد يحيى</t>
  </si>
  <si>
    <t>1993-02-04</t>
  </si>
  <si>
    <t>29302041700071</t>
  </si>
  <si>
    <t>A45257248</t>
  </si>
  <si>
    <t>محمد عبد الغنى السيد عبد الغنى محمود</t>
  </si>
  <si>
    <t>2003-02-05</t>
  </si>
  <si>
    <t>30302051501951</t>
  </si>
  <si>
    <t>A45099377</t>
  </si>
  <si>
    <t>اسلام محمد احمد العربي بحيري</t>
  </si>
  <si>
    <t>1987-11-02</t>
  </si>
  <si>
    <t>28711021202796</t>
  </si>
  <si>
    <t>A44546505</t>
  </si>
  <si>
    <t>خالد السيد السيد محمد فلا</t>
  </si>
  <si>
    <t>1988-04-26</t>
  </si>
  <si>
    <t>28804261203038</t>
  </si>
  <si>
    <t>A45218258</t>
  </si>
  <si>
    <t>محمد امين على عطيه الطايفه</t>
  </si>
  <si>
    <t>1978-02-23</t>
  </si>
  <si>
    <t>27802231501038</t>
  </si>
  <si>
    <t>A35248267</t>
  </si>
  <si>
    <t>ايمن جابر على البيلي</t>
  </si>
  <si>
    <t>1977-01-27</t>
  </si>
  <si>
    <t>27701271501633</t>
  </si>
  <si>
    <t>A45363011</t>
  </si>
  <si>
    <t>يسرى عبد العزيز عطيه صابر</t>
  </si>
  <si>
    <t>1979-01-15</t>
  </si>
  <si>
    <t>27901151306712</t>
  </si>
  <si>
    <t>A34386399</t>
  </si>
  <si>
    <t>محمود شعبان احمد بدوى</t>
  </si>
  <si>
    <t>1984-12-22</t>
  </si>
  <si>
    <t>28412220201254</t>
  </si>
  <si>
    <t>A44789877</t>
  </si>
  <si>
    <t>يوسف محمد محمود محمد على</t>
  </si>
  <si>
    <t>2005-09-25</t>
  </si>
  <si>
    <t>30509250204234</t>
  </si>
  <si>
    <t>A44789765</t>
  </si>
  <si>
    <t>مصطفى حماده مصطفى محمد دردير</t>
  </si>
  <si>
    <t>2011-06-09</t>
  </si>
  <si>
    <t>31106092403832</t>
  </si>
  <si>
    <t>A44418372</t>
  </si>
  <si>
    <t>ابو العيد نصيف عليوه على</t>
  </si>
  <si>
    <t>1982-04-20</t>
  </si>
  <si>
    <t>28204202401759</t>
  </si>
  <si>
    <t>A45412729</t>
  </si>
  <si>
    <t>عامر عصام عامر على</t>
  </si>
  <si>
    <t>2008-06-03</t>
  </si>
  <si>
    <t>30806032201457</t>
  </si>
  <si>
    <t>A44367907</t>
  </si>
  <si>
    <t>محمود محمد محمد زهقنا</t>
  </si>
  <si>
    <t>1978-08-05</t>
  </si>
  <si>
    <t>297800512010</t>
  </si>
  <si>
    <t>A44549323</t>
  </si>
  <si>
    <t>عبد اللطيف عبد التواب ابراهيم غانم</t>
  </si>
  <si>
    <t>1973-11-15</t>
  </si>
  <si>
    <t>27311151500371</t>
  </si>
  <si>
    <t>A45343790</t>
  </si>
  <si>
    <t>محمد السيد سلامه سلامه حسن</t>
  </si>
  <si>
    <t>28110121200053</t>
  </si>
  <si>
    <t>A45208009</t>
  </si>
  <si>
    <t>محمد حامد عبد الجليل عامر</t>
  </si>
  <si>
    <t>28209261800995</t>
  </si>
  <si>
    <t>A35198801</t>
  </si>
  <si>
    <t>محمد عبد الجواد سيد محمد</t>
  </si>
  <si>
    <t>2008-06-19</t>
  </si>
  <si>
    <t>30806192503891</t>
  </si>
  <si>
    <t>A42916671</t>
  </si>
  <si>
    <t>محمود سید محمود عیسی</t>
  </si>
  <si>
    <t>29207202501152</t>
  </si>
  <si>
    <t>A27384223</t>
  </si>
  <si>
    <t>أحمد جمال المنصوب الشناوى</t>
  </si>
  <si>
    <t>28512211602135</t>
  </si>
  <si>
    <t>A31572920</t>
  </si>
  <si>
    <t>أحمد عبد السلام هلالي على ابو هلالی</t>
  </si>
  <si>
    <t>2004-04-01</t>
  </si>
  <si>
    <t>30404011510238</t>
  </si>
  <si>
    <t>A44176728</t>
  </si>
  <si>
    <t>محمود محمد احمد قناوى</t>
  </si>
  <si>
    <t>28101140202815</t>
  </si>
  <si>
    <t>A30889038</t>
  </si>
  <si>
    <t>محمود عوني محمود صالح حسن</t>
  </si>
  <si>
    <t>1996-07-01</t>
  </si>
  <si>
    <t>29607011204954</t>
  </si>
  <si>
    <t>A42612500</t>
  </si>
  <si>
    <t>حسن سعد احمد محمد السقا</t>
  </si>
  <si>
    <t>1978-11-06</t>
  </si>
  <si>
    <t>27811060201692</t>
  </si>
  <si>
    <t>A45102527</t>
  </si>
  <si>
    <t>عبد الحميد اشرف عبد الحميد هاشم ابو عرب</t>
  </si>
  <si>
    <t>2008-02-13</t>
  </si>
  <si>
    <t>30802131500134</t>
  </si>
  <si>
    <t>A44934864</t>
  </si>
  <si>
    <t>اسلام احمد على اسماعيل عبد السلام</t>
  </si>
  <si>
    <t>1998-03-02</t>
  </si>
  <si>
    <t>29803020201937</t>
  </si>
  <si>
    <t>A45345963</t>
  </si>
  <si>
    <t>محمد عماد سعيد سيد احمد الحداد</t>
  </si>
  <si>
    <t>2007-08-24</t>
  </si>
  <si>
    <t>30708241800358</t>
  </si>
  <si>
    <t>A42389948</t>
  </si>
  <si>
    <t>محمد ناصر زغبى احمد</t>
  </si>
  <si>
    <t>2005-07-10</t>
  </si>
  <si>
    <t>30507101100598</t>
  </si>
  <si>
    <t>A45508056</t>
  </si>
  <si>
    <t>عمر طه احمد محمد الحماقي</t>
  </si>
  <si>
    <t>2008-10-14</t>
  </si>
  <si>
    <t>30810141202355</t>
  </si>
  <si>
    <t>A36908002</t>
  </si>
  <si>
    <t>حسن احمد حسن على جمعه</t>
  </si>
  <si>
    <t>2009-07-11</t>
  </si>
  <si>
    <t>30907111501254</t>
  </si>
  <si>
    <t>A45357705</t>
  </si>
  <si>
    <t>احمد حسنى محمود احمد</t>
  </si>
  <si>
    <t>2011-05-20</t>
  </si>
  <si>
    <t>31105202605596</t>
  </si>
  <si>
    <t>A44616031</t>
  </si>
  <si>
    <t>احمد محمد محمود ضيف الله</t>
  </si>
  <si>
    <t>1987-09-23</t>
  </si>
  <si>
    <t>28709222602451</t>
  </si>
  <si>
    <t>A45002562</t>
  </si>
  <si>
    <t>يس عارف عبد الفتاح عبد الظاهر قطب</t>
  </si>
  <si>
    <t>2008-08-27</t>
  </si>
  <si>
    <t>30808272403793</t>
  </si>
  <si>
    <t>A42080830</t>
  </si>
  <si>
    <t>حسن احمد محمود خليل</t>
  </si>
  <si>
    <t>1987-12-03</t>
  </si>
  <si>
    <t>28712032602016</t>
  </si>
  <si>
    <t>A31021162</t>
  </si>
  <si>
    <t>محمد عبد المولى محمد مصطفى خليفه</t>
  </si>
  <si>
    <t>29901011532191</t>
  </si>
  <si>
    <t>A28632263</t>
  </si>
  <si>
    <t>هاشم عبد الخالق معوض احمد منصور</t>
  </si>
  <si>
    <t>1983-08-24</t>
  </si>
  <si>
    <t>28308241500772</t>
  </si>
  <si>
    <t>A39385760</t>
  </si>
  <si>
    <t>زياد وليد مجدى سافوح</t>
  </si>
  <si>
    <t>2005-01-25</t>
  </si>
  <si>
    <t>30501251602879</t>
  </si>
  <si>
    <t>A44103551</t>
  </si>
  <si>
    <t>محمود شمس الدين رشوان عبدالله</t>
  </si>
  <si>
    <t>1990-08-20</t>
  </si>
  <si>
    <t>29008202501737</t>
  </si>
  <si>
    <t>A43966707</t>
  </si>
  <si>
    <t>هشام محمد عبد الرحمن مرجان</t>
  </si>
  <si>
    <t>1976-12-22</t>
  </si>
  <si>
    <t>27612221501338</t>
  </si>
  <si>
    <t>A37373871</t>
  </si>
  <si>
    <t>أحمد السيد محمود احمد عثمان</t>
  </si>
  <si>
    <t>2011-09-01</t>
  </si>
  <si>
    <t>31109012631812</t>
  </si>
  <si>
    <t>A44616021</t>
  </si>
  <si>
    <t>احمد شوقي احمد ابوزید</t>
  </si>
  <si>
    <t>29206152600255</t>
  </si>
  <si>
    <t>A44999074</t>
  </si>
  <si>
    <t>احمد محمد عبد الجواد رشوان عبد الله</t>
  </si>
  <si>
    <t>2011-05-27</t>
  </si>
  <si>
    <t>31105272501895</t>
  </si>
  <si>
    <t>A45149771</t>
  </si>
  <si>
    <t>يسرى عبد الحميد ابراهيم عبد المنعم</t>
  </si>
  <si>
    <t>1982-04-06</t>
  </si>
  <si>
    <t>28204061802754</t>
  </si>
  <si>
    <t>A32698236</t>
  </si>
  <si>
    <t>سعد محمد ابراهيم حموده</t>
  </si>
  <si>
    <t>29610060201775</t>
  </si>
  <si>
    <t>A33863175</t>
  </si>
  <si>
    <t>طارق غنيم عطيه غنيم</t>
  </si>
  <si>
    <t>28606161602818</t>
  </si>
  <si>
    <t>A29402817</t>
  </si>
  <si>
    <t>عز الدين فوزى غانم عبد الرحمن زغلوله</t>
  </si>
  <si>
    <t>1989-12-19</t>
  </si>
  <si>
    <t>28912190201796</t>
  </si>
  <si>
    <t>A35446115</t>
  </si>
  <si>
    <t>محمود السيد احمد عبد الله بنات</t>
  </si>
  <si>
    <t>1998-08-06</t>
  </si>
  <si>
    <t>29808061500452</t>
  </si>
  <si>
    <t>A40684904</t>
  </si>
  <si>
    <t>احمد محمد سامى عبد الستار</t>
  </si>
  <si>
    <t>30010011353231</t>
  </si>
  <si>
    <t>A33267848</t>
  </si>
  <si>
    <t>زياد عماد يونس محمد</t>
  </si>
  <si>
    <t>2006-10-17</t>
  </si>
  <si>
    <t>20610172201897</t>
  </si>
  <si>
    <t>A45144699</t>
  </si>
  <si>
    <t>محمد محمد المسلمي عبد العزيز اسماعيل</t>
  </si>
  <si>
    <t>1975-01-06</t>
  </si>
  <si>
    <t>27501061306278</t>
  </si>
  <si>
    <t>A37968756</t>
  </si>
  <si>
    <t>وفاء السيد احمد محمد على</t>
  </si>
  <si>
    <t>29009011207126</t>
  </si>
  <si>
    <t>A44821490</t>
  </si>
  <si>
    <t>منه محمد عبد الفتاح عبد العال محمد</t>
  </si>
  <si>
    <t>2024-01-01</t>
  </si>
  <si>
    <t>32401012307604</t>
  </si>
  <si>
    <t>A44630838</t>
  </si>
  <si>
    <t>عماد ربيع حسن حسن</t>
  </si>
  <si>
    <t>1985-07-20</t>
  </si>
  <si>
    <t>28507202200233</t>
  </si>
  <si>
    <t>A42173526</t>
  </si>
  <si>
    <t>محمد جبريل محمد سعد</t>
  </si>
  <si>
    <t>1963-05-05</t>
  </si>
  <si>
    <t>26305052300839</t>
  </si>
  <si>
    <t>A45143126</t>
  </si>
  <si>
    <t>عبد الناصر مهنا ابوزيد فرحات</t>
  </si>
  <si>
    <t>1982-01-25</t>
  </si>
  <si>
    <t>28201251802417</t>
  </si>
  <si>
    <t>A33358611</t>
  </si>
  <si>
    <t>كريم عادل محمد محمود عبد الوهاب</t>
  </si>
  <si>
    <t>1991-03-17</t>
  </si>
  <si>
    <t>29103170202093</t>
  </si>
  <si>
    <t>A39557499</t>
  </si>
  <si>
    <t>أحمد عبد الكريم ابراهيم بدر على مرعى</t>
  </si>
  <si>
    <t>1994-10-11</t>
  </si>
  <si>
    <t>29410111500731</t>
  </si>
  <si>
    <t>A42246266</t>
  </si>
  <si>
    <t>محمد رجب حيدر ذكي عبد الفضيل</t>
  </si>
  <si>
    <t>2009-10-17</t>
  </si>
  <si>
    <t>30910172400478</t>
  </si>
  <si>
    <t>A44406398</t>
  </si>
  <si>
    <t>كريم مجدى رمضان بيومى</t>
  </si>
  <si>
    <t>1999-11-22</t>
  </si>
  <si>
    <t>29911222104078</t>
  </si>
  <si>
    <t>A34051476</t>
  </si>
  <si>
    <t>محمد احمد خليل صالح خليل</t>
  </si>
  <si>
    <t>30201012119771</t>
  </si>
  <si>
    <t>A43546282</t>
  </si>
  <si>
    <t>فارس فهمی رشاد احمد سالمان</t>
  </si>
  <si>
    <t>1999-08-02</t>
  </si>
  <si>
    <t>29908021201538</t>
  </si>
  <si>
    <t>A44549502</t>
  </si>
  <si>
    <t>اسلام محمد عبد الله محمد عوض</t>
  </si>
  <si>
    <t>2007-07-05</t>
  </si>
  <si>
    <t>30707051201818</t>
  </si>
  <si>
    <t>A45492252</t>
  </si>
  <si>
    <t>أحمد ابراهيم البدرى ابراهيم مصطفى</t>
  </si>
  <si>
    <t>1999-07-21</t>
  </si>
  <si>
    <t>29907211100472</t>
  </si>
  <si>
    <t>A43262758</t>
  </si>
  <si>
    <t>عبد العليم احمد عبد العليم عبد القوى</t>
  </si>
  <si>
    <t>1997-11-25</t>
  </si>
  <si>
    <t>29711252301791</t>
  </si>
  <si>
    <t>A33542212</t>
  </si>
  <si>
    <t>صبحيه يوسف السيد يوسف</t>
  </si>
  <si>
    <t>1972-04-26</t>
  </si>
  <si>
    <t>27204261801023</t>
  </si>
  <si>
    <t>A26846055</t>
  </si>
  <si>
    <t>مبروك عبد الحميد عبد الله عبد الحميد</t>
  </si>
  <si>
    <t>1990-06-12</t>
  </si>
  <si>
    <t>29006122301777</t>
  </si>
  <si>
    <t>A45380360</t>
  </si>
  <si>
    <t>فؤاد عبد الفتاح عبد العال محمد</t>
  </si>
  <si>
    <t>29901012310613</t>
  </si>
  <si>
    <t>A31144030</t>
  </si>
  <si>
    <t>ندا احمد ابراهيم السيد</t>
  </si>
  <si>
    <t>2005-08-30</t>
  </si>
  <si>
    <t>30508302301245</t>
  </si>
  <si>
    <t>A44630834</t>
  </si>
  <si>
    <t>ابراهيم محمد عبد الرحمن موسى</t>
  </si>
  <si>
    <t>2000-09-18</t>
  </si>
  <si>
    <t>30009180101839</t>
  </si>
  <si>
    <t>A44294066</t>
  </si>
  <si>
    <t>عادل كريم عادل محمد محمود عبد الوهاب</t>
  </si>
  <si>
    <t>2012-12-06</t>
  </si>
  <si>
    <t>31212060204034</t>
  </si>
  <si>
    <t>A45361071</t>
  </si>
  <si>
    <t>عماد عبده عبده القاضي</t>
  </si>
  <si>
    <t>28806261500558</t>
  </si>
  <si>
    <t>A37773952</t>
  </si>
  <si>
    <t>هشام جابر عبد التواب محمد</t>
  </si>
  <si>
    <t>2001-08-15</t>
  </si>
  <si>
    <t>30108152202733</t>
  </si>
  <si>
    <t>A45040723</t>
  </si>
  <si>
    <t>محمد صبح عبد الحميد عبد الخالق</t>
  </si>
  <si>
    <t>1990-09-15</t>
  </si>
  <si>
    <t>29009151205379</t>
  </si>
  <si>
    <t>A44806628</t>
  </si>
  <si>
    <t>عمرو صالح على ابوبكر</t>
  </si>
  <si>
    <t>1995-09-18</t>
  </si>
  <si>
    <t>29509182301034</t>
  </si>
  <si>
    <t>A40992974</t>
  </si>
  <si>
    <t>احمد محمد أسعد محمد سالمان</t>
  </si>
  <si>
    <t>1984-07-14</t>
  </si>
  <si>
    <t>28407141201491</t>
  </si>
  <si>
    <t>A44826686</t>
  </si>
  <si>
    <t>عبد الله عبد التواب عبد العاطي عبد الحميد</t>
  </si>
  <si>
    <t>29502042301111</t>
  </si>
  <si>
    <t>A32677664</t>
  </si>
  <si>
    <t>ابراهيم رضوان اسماعيل محمد</t>
  </si>
  <si>
    <t>29601011207637</t>
  </si>
  <si>
    <t>A42635987</t>
  </si>
  <si>
    <t>محمد يوسف محمد يوسف عطيه</t>
  </si>
  <si>
    <t>30901011805533</t>
  </si>
  <si>
    <t>A45104946</t>
  </si>
  <si>
    <t>أحمد حسان محمد علي مندور</t>
  </si>
  <si>
    <t>294060107139</t>
  </si>
  <si>
    <t>A36209650</t>
  </si>
  <si>
    <t>محمد احمد محمد ابو حسن</t>
  </si>
  <si>
    <t>1982-09-09</t>
  </si>
  <si>
    <t>28209091602611</t>
  </si>
  <si>
    <t>A29071727</t>
  </si>
  <si>
    <t>محمد السيد عليان عبد الله عطيه</t>
  </si>
  <si>
    <t>29401101805518</t>
  </si>
  <si>
    <t>A37281396</t>
  </si>
  <si>
    <t>حمدي فايز محي الدين عبدالله</t>
  </si>
  <si>
    <t>30209011800336</t>
  </si>
  <si>
    <t>A32801281</t>
  </si>
  <si>
    <t>عبد الله عبد الفتاح محمد محمد صالح</t>
  </si>
  <si>
    <t>1996-02-01</t>
  </si>
  <si>
    <t>29602011800156</t>
  </si>
  <si>
    <t>A37491215</t>
  </si>
  <si>
    <t>عمرو حربى سعد عبد اللاه</t>
  </si>
  <si>
    <t>29406212502273</t>
  </si>
  <si>
    <t>A42090968</t>
  </si>
  <si>
    <t>صلاح نبيل جمعه محمد احمد</t>
  </si>
  <si>
    <t>30302011805214</t>
  </si>
  <si>
    <t>A40762938</t>
  </si>
  <si>
    <t>مجدى عوض خميس البس</t>
  </si>
  <si>
    <t>29107101804419</t>
  </si>
  <si>
    <t>A28667000</t>
  </si>
  <si>
    <t>محمد شعبان محمد حسين</t>
  </si>
  <si>
    <t>28803012301538</t>
  </si>
  <si>
    <t>A41373035</t>
  </si>
  <si>
    <t>وليد محمد الحيطاوي القرش</t>
  </si>
  <si>
    <t>1984-03-01</t>
  </si>
  <si>
    <t>28403011505336</t>
  </si>
  <si>
    <t>A30158987</t>
  </si>
  <si>
    <t>رجب محمد بكر الديب</t>
  </si>
  <si>
    <t>1985-07-10</t>
  </si>
  <si>
    <t>28507101800191</t>
  </si>
  <si>
    <t>A41323959</t>
  </si>
  <si>
    <t>صبحي محمد مندی عبد الفضيل</t>
  </si>
  <si>
    <t>28304092300557</t>
  </si>
  <si>
    <t>A43938540</t>
  </si>
  <si>
    <t>عصام السيد محمد السقا</t>
  </si>
  <si>
    <t>1982-03-12</t>
  </si>
  <si>
    <t>28203121501035</t>
  </si>
  <si>
    <t>A42707631</t>
  </si>
  <si>
    <t>عمر رفعت خلاف ابراهيم</t>
  </si>
  <si>
    <t>30004012602715</t>
  </si>
  <si>
    <t>A42993314</t>
  </si>
  <si>
    <t>على خميس حسن محمد عوض</t>
  </si>
  <si>
    <t>28305011803254</t>
  </si>
  <si>
    <t>A30440260</t>
  </si>
  <si>
    <t>محمد مصباح على خليفه البحيرى</t>
  </si>
  <si>
    <t>1992-12-23</t>
  </si>
  <si>
    <t>29212231800073</t>
  </si>
  <si>
    <t>A44488052</t>
  </si>
  <si>
    <t>زیاد مصطفی محمد عبدالعال ابراهيم</t>
  </si>
  <si>
    <t>2005-01-20</t>
  </si>
  <si>
    <t>30501201401295</t>
  </si>
  <si>
    <t>A42582986</t>
  </si>
  <si>
    <t>صديق محمد ابو الفضل سيد حمزه</t>
  </si>
  <si>
    <t>2002-06-16</t>
  </si>
  <si>
    <t>30206161402631</t>
  </si>
  <si>
    <t>A44343845</t>
  </si>
  <si>
    <t>عماد عبد الحليم محمد صديق</t>
  </si>
  <si>
    <t>1998-12-22</t>
  </si>
  <si>
    <t>29812222502016</t>
  </si>
  <si>
    <t>A40987962</t>
  </si>
  <si>
    <t>سعيد عبد الحليم امين محمد</t>
  </si>
  <si>
    <t>1988-10-16</t>
  </si>
  <si>
    <t>28810162702294</t>
  </si>
  <si>
    <t>A30279733</t>
  </si>
  <si>
    <t>اشرف طلعت رمضان محمد محمد عيسى</t>
  </si>
  <si>
    <t>2001-06-02</t>
  </si>
  <si>
    <t>30106021500434</t>
  </si>
  <si>
    <t>A37950312</t>
  </si>
  <si>
    <t>مؤمن محمود عبد الفتاح عبد العاطى</t>
  </si>
  <si>
    <t>30705011805831</t>
  </si>
  <si>
    <t>A41345708</t>
  </si>
  <si>
    <t>احمد السيد اسماعيل السواح</t>
  </si>
  <si>
    <t>29006231800571</t>
  </si>
  <si>
    <t>A29672095</t>
  </si>
  <si>
    <t>السعيد محمود متولي محمد الحواجري</t>
  </si>
  <si>
    <t>28606151203095</t>
  </si>
  <si>
    <t>A43988403</t>
  </si>
  <si>
    <t>محمد ماهر محمد حسن سليمان</t>
  </si>
  <si>
    <t>1988-08-09</t>
  </si>
  <si>
    <t>28808092100998</t>
  </si>
  <si>
    <t>A28361612</t>
  </si>
  <si>
    <t>عبد المنعم محمد عبد المنعم محمد أبو ستوت</t>
  </si>
  <si>
    <t>2004-05-27</t>
  </si>
  <si>
    <t>30405271400297</t>
  </si>
  <si>
    <t>A31085152</t>
  </si>
  <si>
    <t>مبروك صالح محمد صالح</t>
  </si>
  <si>
    <t>1993-01-04</t>
  </si>
  <si>
    <t>29301042401233</t>
  </si>
  <si>
    <t>A45153264</t>
  </si>
  <si>
    <t>عبد الله حسن فهمي محمد عسيلي</t>
  </si>
  <si>
    <t>2006-08-12</t>
  </si>
  <si>
    <t>20608121400921</t>
  </si>
  <si>
    <t>A44337290</t>
  </si>
  <si>
    <t>محمد ابراهيم محمود العفيفي</t>
  </si>
  <si>
    <t>1989-08-23</t>
  </si>
  <si>
    <t>28908231201251</t>
  </si>
  <si>
    <t>A29392703</t>
  </si>
  <si>
    <t>مصطفى ابراهيم السيد محمد الشنواني</t>
  </si>
  <si>
    <t>28610201203838</t>
  </si>
  <si>
    <t>A44837198</t>
  </si>
  <si>
    <t>حسن صادق عباس ابراهيم محمود</t>
  </si>
  <si>
    <t>1986-12-06</t>
  </si>
  <si>
    <t>28612062101157</t>
  </si>
  <si>
    <t>A41506616</t>
  </si>
  <si>
    <t>محمد احمد ناصر ابراهيم عطا الله</t>
  </si>
  <si>
    <t>2006-01-01</t>
  </si>
  <si>
    <t>30601011407836</t>
  </si>
  <si>
    <t>A41760412</t>
  </si>
  <si>
    <t>صلاح عزت مصطفى عبد الحميد رفاعي</t>
  </si>
  <si>
    <t>31102041401759</t>
  </si>
  <si>
    <t>A45380319</t>
  </si>
  <si>
    <t>على حسن عبد الهادي مصباح</t>
  </si>
  <si>
    <t>1987-09-03</t>
  </si>
  <si>
    <t>28709032200375</t>
  </si>
  <si>
    <t>A44633307</t>
  </si>
  <si>
    <t>سعيد ابراهيم محمد حسن ابراهيم</t>
  </si>
  <si>
    <t>1991-05-18</t>
  </si>
  <si>
    <t>29105181800238</t>
  </si>
  <si>
    <t>A33651906</t>
  </si>
  <si>
    <t>بولس نبيل مسعود بولس</t>
  </si>
  <si>
    <t>2000-03-22</t>
  </si>
  <si>
    <t>30003222401554</t>
  </si>
  <si>
    <t>A37032479</t>
  </si>
  <si>
    <t>عيد عبد التواب احمد محمد</t>
  </si>
  <si>
    <t>1991-07-21</t>
  </si>
  <si>
    <t>29107212300614</t>
  </si>
  <si>
    <t>A45412105</t>
  </si>
  <si>
    <t>ايهاب انور عبد الله رمضان</t>
  </si>
  <si>
    <t>2001-07-30</t>
  </si>
  <si>
    <t>30107301801231</t>
  </si>
  <si>
    <t>A34711459</t>
  </si>
  <si>
    <t>ربيع محمد محمود ابراهيم</t>
  </si>
  <si>
    <t>1986-12-14</t>
  </si>
  <si>
    <t>28612142300631</t>
  </si>
  <si>
    <t>A27812969</t>
  </si>
  <si>
    <t>صبرى عامر فاوى حسين</t>
  </si>
  <si>
    <t>1982-02-07</t>
  </si>
  <si>
    <t>28202072701817</t>
  </si>
  <si>
    <t>A32959536</t>
  </si>
  <si>
    <t>سید حسین سید حسین قطب</t>
  </si>
  <si>
    <t>2010-08-01</t>
  </si>
  <si>
    <t>31008011406539</t>
  </si>
  <si>
    <t>A04552559</t>
  </si>
  <si>
    <t>محمود علي ظريف شاهين</t>
  </si>
  <si>
    <t>1986-07-19</t>
  </si>
  <si>
    <t>28607191800114</t>
  </si>
  <si>
    <t>A38539771</t>
  </si>
  <si>
    <t>محمد احمد ابراهيم محمد السيسي</t>
  </si>
  <si>
    <t>31001301401196</t>
  </si>
  <si>
    <t>A42125204</t>
  </si>
  <si>
    <t>محمد عماد دسوقي حمزه</t>
  </si>
  <si>
    <t>2004-11-06</t>
  </si>
  <si>
    <t>30411061401576</t>
  </si>
  <si>
    <t>A36714207</t>
  </si>
  <si>
    <t>سيف خالد سيد ابو السعود الصيفي</t>
  </si>
  <si>
    <t>2008-07-18</t>
  </si>
  <si>
    <t>30807181402577</t>
  </si>
  <si>
    <t>A44910447</t>
  </si>
  <si>
    <t>كريم سعيد محمد دنيال</t>
  </si>
  <si>
    <t>30004011407579</t>
  </si>
  <si>
    <t>A39550743</t>
  </si>
  <si>
    <t>على مرزوق على عبد الجواد</t>
  </si>
  <si>
    <t>1997-02-01</t>
  </si>
  <si>
    <t>29702011403712</t>
  </si>
  <si>
    <t>A43555949</t>
  </si>
  <si>
    <t>أحمد محمد محمود الكراديسي</t>
  </si>
  <si>
    <t>1986-12-12</t>
  </si>
  <si>
    <t>28612121801559</t>
  </si>
  <si>
    <t>A34597236</t>
  </si>
  <si>
    <t>سامح عبد الهادى محمد شاهين</t>
  </si>
  <si>
    <t>1984-12-02</t>
  </si>
  <si>
    <t>28412021800173</t>
  </si>
  <si>
    <t>A45270440</t>
  </si>
  <si>
    <t>سفر يوم 5 يوليو</t>
  </si>
  <si>
    <t>محمد احمد على احمد</t>
  </si>
  <si>
    <t>2002-02-27</t>
  </si>
  <si>
    <t>30202272400233</t>
  </si>
  <si>
    <t>A44655301</t>
  </si>
  <si>
    <t>2026-07-05</t>
  </si>
  <si>
    <t>خالد رزق عبد الله السيد</t>
  </si>
  <si>
    <t>1994-12-15</t>
  </si>
  <si>
    <t>29412152401278</t>
  </si>
  <si>
    <t>A44648698</t>
  </si>
  <si>
    <t>صلاح محمد عبد الحميد على</t>
  </si>
  <si>
    <t>28808032403673</t>
  </si>
  <si>
    <t>A44427810</t>
  </si>
  <si>
    <t>علي عبد المنعم عبدالله مهلهل</t>
  </si>
  <si>
    <t>1972-06-05</t>
  </si>
  <si>
    <t>27206052300117</t>
  </si>
  <si>
    <t>A43421551</t>
  </si>
  <si>
    <t>مجدي سرور عبد العليم المصرى</t>
  </si>
  <si>
    <t>1976-02-01</t>
  </si>
  <si>
    <t>27602011101013</t>
  </si>
  <si>
    <t>A31752759</t>
  </si>
  <si>
    <t>مسعد عبد الحفيظ مسلم ابراهيم</t>
  </si>
  <si>
    <t>1978-08-09</t>
  </si>
  <si>
    <t>27808092501778</t>
  </si>
  <si>
    <t>A28302099</t>
  </si>
  <si>
    <t>زينب محمد عبد الفتاح احمد حسن</t>
  </si>
  <si>
    <t>2006-06-07</t>
  </si>
  <si>
    <t>30606072100727</t>
  </si>
  <si>
    <t>A42784518</t>
  </si>
  <si>
    <t>جلال ابراهيم ناجي ابراهيم</t>
  </si>
  <si>
    <t>1985-11-16</t>
  </si>
  <si>
    <t>28511162403478</t>
  </si>
  <si>
    <t>A38096498</t>
  </si>
  <si>
    <t>ابراهيم محمد رفعت احمد ابو المعاطى</t>
  </si>
  <si>
    <t>1978-03-09</t>
  </si>
  <si>
    <t>27803091202759</t>
  </si>
  <si>
    <t>A27425676</t>
  </si>
  <si>
    <t>احمد هشام محمد عطا الله</t>
  </si>
  <si>
    <t>28806162100611</t>
  </si>
  <si>
    <t>A41144931</t>
  </si>
  <si>
    <t>ريم محمد محفوظ عبد الحميد خليل محفوظ</t>
  </si>
  <si>
    <t>2012-09-28</t>
  </si>
  <si>
    <t>31209281400341</t>
  </si>
  <si>
    <t>A39875970</t>
  </si>
  <si>
    <t>رشا صلاح احمد محمد على الشرقاوى</t>
  </si>
  <si>
    <t>1981-04-14</t>
  </si>
  <si>
    <t>28104141401349</t>
  </si>
  <si>
    <t>A39875776</t>
  </si>
  <si>
    <t>عمر محمد محفوظ عبد الحميد خليل محفوظ</t>
  </si>
  <si>
    <t>30904101401252</t>
  </si>
  <si>
    <t>A39875851</t>
  </si>
  <si>
    <t>حسام محمد محفوظ عبد الحميد محفوظ</t>
  </si>
  <si>
    <t>2016-06-20</t>
  </si>
  <si>
    <t>31606201404111</t>
  </si>
  <si>
    <t>A39875974</t>
  </si>
  <si>
    <t>محمد عواض صبيح عبد الرازق جلجل</t>
  </si>
  <si>
    <t>1991-12-22</t>
  </si>
  <si>
    <t>29112221401231</t>
  </si>
  <si>
    <t>A40479849</t>
  </si>
  <si>
    <t>رجب خليل على محمد</t>
  </si>
  <si>
    <t>1952-04-02</t>
  </si>
  <si>
    <t>25204022701371</t>
  </si>
  <si>
    <t>A40960809</t>
  </si>
  <si>
    <t>مديح محمد عبد المحسن محمد غالى</t>
  </si>
  <si>
    <t>1975-01-04</t>
  </si>
  <si>
    <t>27501041204797</t>
  </si>
  <si>
    <t>A42823316</t>
  </si>
  <si>
    <t>رضا السيد على حسن عثمان</t>
  </si>
  <si>
    <t>1972-06-02</t>
  </si>
  <si>
    <t>27206021600031</t>
  </si>
  <si>
    <t>A45334804</t>
  </si>
  <si>
    <t>رمضان فتحي عبد الحفيظ عبد اللطيف</t>
  </si>
  <si>
    <t>1968-02-24</t>
  </si>
  <si>
    <t>26802241801711</t>
  </si>
  <si>
    <t>A45361542</t>
  </si>
  <si>
    <t>زياد ابراهيم مفتاح ابراهيم</t>
  </si>
  <si>
    <t>2009-11-11</t>
  </si>
  <si>
    <t>30911112301893</t>
  </si>
  <si>
    <t>A30553901</t>
  </si>
  <si>
    <t>ابراهيم محمود محمود نجم</t>
  </si>
  <si>
    <t>29509261602295</t>
  </si>
  <si>
    <t>A28473830</t>
  </si>
  <si>
    <t>جمال شحاته عبد السلام مسعود</t>
  </si>
  <si>
    <t>28102152402115</t>
  </si>
  <si>
    <t>A45145927</t>
  </si>
  <si>
    <t>محمد السيد عاشور محمد</t>
  </si>
  <si>
    <t>1967-12-23</t>
  </si>
  <si>
    <t>26712231203417</t>
  </si>
  <si>
    <t>A44535005</t>
  </si>
  <si>
    <t>محمد عادل فؤاد محمد</t>
  </si>
  <si>
    <t>28804260101011</t>
  </si>
  <si>
    <t>A45447843</t>
  </si>
  <si>
    <t>عمر اسماعيل اسماعيل محمد الخطيب</t>
  </si>
  <si>
    <t>1987-01-25</t>
  </si>
  <si>
    <t>28701250102651</t>
  </si>
  <si>
    <t>A34436020</t>
  </si>
  <si>
    <t>عبد العال جمال عبد العال حسين</t>
  </si>
  <si>
    <t>1995-08-27</t>
  </si>
  <si>
    <t>29508272201156</t>
  </si>
  <si>
    <t>A28566756</t>
  </si>
  <si>
    <t>محمد رمضان رجب مصطفى خليل</t>
  </si>
  <si>
    <t>1993-09-11</t>
  </si>
  <si>
    <t>29309111804753</t>
  </si>
  <si>
    <t>A44880093</t>
  </si>
  <si>
    <t>خالد طه عبد الوهاب محمد منصور</t>
  </si>
  <si>
    <t>29502081401335</t>
  </si>
  <si>
    <t>A43301922</t>
  </si>
  <si>
    <t>هشام رفعت محمد طه</t>
  </si>
  <si>
    <t>1994-12-13</t>
  </si>
  <si>
    <t>29412132102053</t>
  </si>
  <si>
    <t>A41883892</t>
  </si>
  <si>
    <t>ايمن عبد الستار عبد الجواد عبد القوي</t>
  </si>
  <si>
    <t>28810162301818</t>
  </si>
  <si>
    <t>A34876488</t>
  </si>
  <si>
    <t>السيد صبره على محمد</t>
  </si>
  <si>
    <t>1981-03-29</t>
  </si>
  <si>
    <t>28103292602757</t>
  </si>
  <si>
    <t>A30267812</t>
  </si>
  <si>
    <t>انس على عبد الفتاح على البنا</t>
  </si>
  <si>
    <t>2006-10-01</t>
  </si>
  <si>
    <t>30610011806179</t>
  </si>
  <si>
    <t>A45116881</t>
  </si>
  <si>
    <t>اسامه سعد فارس نصر</t>
  </si>
  <si>
    <t>1984-06-25</t>
  </si>
  <si>
    <t>28406252301391</t>
  </si>
  <si>
    <t>A44655070</t>
  </si>
  <si>
    <t>شكرى ابراهيم محمد اسماعيل</t>
  </si>
  <si>
    <t>1975-07-09</t>
  </si>
  <si>
    <t>27507091500174</t>
  </si>
  <si>
    <t>A29049145</t>
  </si>
  <si>
    <t>هشام خلف تميم سيد سيد</t>
  </si>
  <si>
    <t>1990-12-02</t>
  </si>
  <si>
    <t>29012022501337</t>
  </si>
  <si>
    <t>A34542469</t>
  </si>
  <si>
    <t>سيد محمد محمود سليمان</t>
  </si>
  <si>
    <t>29507052301374</t>
  </si>
  <si>
    <t>A45311488</t>
  </si>
  <si>
    <t>علاء صلاح بحر على</t>
  </si>
  <si>
    <t>1987-07-10</t>
  </si>
  <si>
    <t>28707102401796</t>
  </si>
  <si>
    <t>A35640721</t>
  </si>
  <si>
    <t>محمد ابراهيم رمضان محمد حسنين</t>
  </si>
  <si>
    <t>2009-06-25</t>
  </si>
  <si>
    <t>30906252301953</t>
  </si>
  <si>
    <t>A44411998</t>
  </si>
  <si>
    <t>محمد جمال عبد الملك مروان احمد</t>
  </si>
  <si>
    <t>2001-08-04</t>
  </si>
  <si>
    <t>30108041200812</t>
  </si>
  <si>
    <t>A44808273</t>
  </si>
  <si>
    <t>هشام عبدالحميد مسعود عبدالغفار</t>
  </si>
  <si>
    <t>1999-09-17</t>
  </si>
  <si>
    <t>29909171800894</t>
  </si>
  <si>
    <t>A444880235</t>
  </si>
  <si>
    <t>كمال سيد عبد الظاهر سيد سليمان</t>
  </si>
  <si>
    <t>2009-03-26</t>
  </si>
  <si>
    <t>30903262502354</t>
  </si>
  <si>
    <t>A44629103</t>
  </si>
  <si>
    <t>دياب خلاف سرحان عارف</t>
  </si>
  <si>
    <t>1980-04-29</t>
  </si>
  <si>
    <t>28004292601779</t>
  </si>
  <si>
    <t>A45001940</t>
  </si>
  <si>
    <t>سالم محمد احمد الحديدي</t>
  </si>
  <si>
    <t>27510211200391</t>
  </si>
  <si>
    <t>A44551487</t>
  </si>
  <si>
    <t>عاطف محمد عبد العزيز عبد الصمد</t>
  </si>
  <si>
    <t>1978-07-29</t>
  </si>
  <si>
    <t>27807292200296</t>
  </si>
  <si>
    <t>A34636652</t>
  </si>
  <si>
    <t>احمد محمد عبد الفتاح محمد عبد الله</t>
  </si>
  <si>
    <t>1979-05-29</t>
  </si>
  <si>
    <t>27905291500654</t>
  </si>
  <si>
    <t>A34261723</t>
  </si>
  <si>
    <t>عمر علاء عبد الستار البدوى</t>
  </si>
  <si>
    <t>2008-08-05</t>
  </si>
  <si>
    <t>30808051602937</t>
  </si>
  <si>
    <t>A38694139</t>
  </si>
  <si>
    <t>علاء عبد الستار السيد البدوى</t>
  </si>
  <si>
    <t>1979-08-05</t>
  </si>
  <si>
    <t>27908051602513</t>
  </si>
  <si>
    <t>A39441316</t>
  </si>
  <si>
    <t>ابراهيم على محمد على</t>
  </si>
  <si>
    <t>28410151304876</t>
  </si>
  <si>
    <t>A44678137</t>
  </si>
  <si>
    <t>احمد رجب شرقاوي قاسم</t>
  </si>
  <si>
    <t>1973-10-19</t>
  </si>
  <si>
    <t>27310192600953</t>
  </si>
  <si>
    <t>A43159669</t>
  </si>
  <si>
    <t>محمود فرج عبدالمحسن احمد</t>
  </si>
  <si>
    <t>2002-12-15</t>
  </si>
  <si>
    <t>30212152202433</t>
  </si>
  <si>
    <t>A44632584</t>
  </si>
  <si>
    <t>لطفى السيد لطفي عبد المنتصر</t>
  </si>
  <si>
    <t>1995-04-13</t>
  </si>
  <si>
    <t>29504130102333</t>
  </si>
  <si>
    <t>A38471185</t>
  </si>
  <si>
    <t>هانی اسماعيل عبد الحميد على</t>
  </si>
  <si>
    <t>1984-10-17</t>
  </si>
  <si>
    <t>28410171401657</t>
  </si>
  <si>
    <t>A35208023</t>
  </si>
  <si>
    <t>سالم السيد سالم ابراهيم</t>
  </si>
  <si>
    <t>1986-12-07</t>
  </si>
  <si>
    <t>28612071305156</t>
  </si>
  <si>
    <t>A45310534</t>
  </si>
  <si>
    <t>فارس بهاء محمد ابراهيم احمد</t>
  </si>
  <si>
    <t>2010-06-29</t>
  </si>
  <si>
    <t>31006291300819</t>
  </si>
  <si>
    <t>A45426191</t>
  </si>
  <si>
    <t>بهاء محمد ابراهيم احمد</t>
  </si>
  <si>
    <t>28304041300714</t>
  </si>
  <si>
    <t>A30493069</t>
  </si>
  <si>
    <t>سرحان شعبان عمر عبد العال</t>
  </si>
  <si>
    <t>1968-05-19</t>
  </si>
  <si>
    <t>26805192402375</t>
  </si>
  <si>
    <t>A45412972</t>
  </si>
  <si>
    <t>حسين جمعه محمود مصباح</t>
  </si>
  <si>
    <t>1980-04-24</t>
  </si>
  <si>
    <t>28004242301057</t>
  </si>
  <si>
    <t>A32342669</t>
  </si>
  <si>
    <t>محمد السيد احمد هلال</t>
  </si>
  <si>
    <t>1995-11-12</t>
  </si>
  <si>
    <t>29511121302491</t>
  </si>
  <si>
    <t>A39642996</t>
  </si>
  <si>
    <t>علاء سالم عبد الفتاح انور</t>
  </si>
  <si>
    <t>1996-07-09</t>
  </si>
  <si>
    <t>29607091601274</t>
  </si>
  <si>
    <t>A44766304</t>
  </si>
  <si>
    <t>محمد مجدى سعد عطيه دردره</t>
  </si>
  <si>
    <t>1991-03-12</t>
  </si>
  <si>
    <t>29103121500615</t>
  </si>
  <si>
    <t>A40241388</t>
  </si>
  <si>
    <t>حماده محمد توفيق سليمان</t>
  </si>
  <si>
    <t>1994-04-06</t>
  </si>
  <si>
    <t>29404062501696</t>
  </si>
  <si>
    <t>A37688753</t>
  </si>
  <si>
    <t>رمضان سلومه على عبد المولى</t>
  </si>
  <si>
    <t>1997-03-02</t>
  </si>
  <si>
    <t>29703022302191</t>
  </si>
  <si>
    <t>A45426720</t>
  </si>
  <si>
    <t>اسلام توفيق محمد سلامه</t>
  </si>
  <si>
    <t>1986-03-18</t>
  </si>
  <si>
    <t>28603181601711</t>
  </si>
  <si>
    <t>A34268350</t>
  </si>
  <si>
    <t>عيد محمد عبدالجواد محمد</t>
  </si>
  <si>
    <t>1975-10-16</t>
  </si>
  <si>
    <t>27510162401611</t>
  </si>
  <si>
    <t>A44641027</t>
  </si>
  <si>
    <t>معاذ بهاء الدين عبد الوهاب فاضل الترابي</t>
  </si>
  <si>
    <t>31012031601777</t>
  </si>
  <si>
    <t>A45342829</t>
  </si>
  <si>
    <t>بهاء الدين عبد الوهاب فاضل الترابي</t>
  </si>
  <si>
    <t>1983-02-06</t>
  </si>
  <si>
    <t>28302061603214</t>
  </si>
  <si>
    <t>A39729812</t>
  </si>
  <si>
    <t>كامل عبد الحميد الصاوي احمد الطرابلسي</t>
  </si>
  <si>
    <t>1979-12-29</t>
  </si>
  <si>
    <t>27912291500031</t>
  </si>
  <si>
    <t>A45091512</t>
  </si>
  <si>
    <t>محمد كمال احمد ابراهيم</t>
  </si>
  <si>
    <t>1983-12-14</t>
  </si>
  <si>
    <t>28312141500314</t>
  </si>
  <si>
    <t>A41819483</t>
  </si>
  <si>
    <t>محمود فرج احمد محمد احمد</t>
  </si>
  <si>
    <t>1994-11-17</t>
  </si>
  <si>
    <t>29411171300079</t>
  </si>
  <si>
    <t>A29860378</t>
  </si>
  <si>
    <t>محمد فهمى محمود اسماعيل</t>
  </si>
  <si>
    <t>1972-07-13</t>
  </si>
  <si>
    <t>27207131401936</t>
  </si>
  <si>
    <t>A38410079</t>
  </si>
  <si>
    <t>زياد احمد السيد احمد ابراهيم</t>
  </si>
  <si>
    <t>2001-03-21</t>
  </si>
  <si>
    <t>30103210201457</t>
  </si>
  <si>
    <t>A38810478</t>
  </si>
  <si>
    <t>محمد مجلي سالم جاد الله</t>
  </si>
  <si>
    <t>1999-04-27</t>
  </si>
  <si>
    <t>29904272301218</t>
  </si>
  <si>
    <t>A45513982</t>
  </si>
  <si>
    <t>رمضان السيد محمد احمد</t>
  </si>
  <si>
    <t>1978-10-23</t>
  </si>
  <si>
    <t>27810231800232</t>
  </si>
  <si>
    <t>A31929485</t>
  </si>
  <si>
    <t>احمد خالد ابراهيم كريم</t>
  </si>
  <si>
    <t>1995-10-30</t>
  </si>
  <si>
    <t>29510302300736</t>
  </si>
  <si>
    <t>A32145541</t>
  </si>
  <si>
    <t>يوسف خالد ابراهيم كريم</t>
  </si>
  <si>
    <t>2008-10-20</t>
  </si>
  <si>
    <t>30810202303117</t>
  </si>
  <si>
    <t>A44965203</t>
  </si>
  <si>
    <t>محمود عبد الغفار ابراهيم على</t>
  </si>
  <si>
    <t>1999-07-02</t>
  </si>
  <si>
    <t>29907022300797</t>
  </si>
  <si>
    <t>A33689258</t>
  </si>
  <si>
    <t>محمود حسني محمد سيد احمد</t>
  </si>
  <si>
    <t>1991-08-11</t>
  </si>
  <si>
    <t>29108112300851</t>
  </si>
  <si>
    <t>A33686448</t>
  </si>
  <si>
    <t>بيومي ابراهيم سليمان علي غنيم</t>
  </si>
  <si>
    <t>1984-12-25</t>
  </si>
  <si>
    <t>28412252100913</t>
  </si>
  <si>
    <t>A30673547</t>
  </si>
  <si>
    <t>سيد كمال احمد حسن حسن</t>
  </si>
  <si>
    <t>1984-02-20</t>
  </si>
  <si>
    <t>28402202101514</t>
  </si>
  <si>
    <t>A29191987</t>
  </si>
  <si>
    <t>محمود احمد محمود حسين</t>
  </si>
  <si>
    <t>1992-10-19</t>
  </si>
  <si>
    <t>29210192300731</t>
  </si>
  <si>
    <t>A45526244</t>
  </si>
  <si>
    <t>كريم محمود حامد محمود عبدالعزيز الحليوي</t>
  </si>
  <si>
    <t>30805011804112</t>
  </si>
  <si>
    <t>A45123543</t>
  </si>
  <si>
    <t>عماد محمود عبد الحميد رزق</t>
  </si>
  <si>
    <t>1976-01-15</t>
  </si>
  <si>
    <t>27601151800116</t>
  </si>
  <si>
    <t>A36288852</t>
  </si>
  <si>
    <t>عبد المنعم على عبد العاطي الجندي الجندي</t>
  </si>
  <si>
    <t>1991-05-22</t>
  </si>
  <si>
    <t>29105221800058</t>
  </si>
  <si>
    <t>A29951403</t>
  </si>
  <si>
    <t>محمد ربيع انور اسماعیل جنادی</t>
  </si>
  <si>
    <t>1992-01-18</t>
  </si>
  <si>
    <t>29201181800253</t>
  </si>
  <si>
    <t>A27652209</t>
  </si>
  <si>
    <t>شريف خليفه عبد الحميد عشرى</t>
  </si>
  <si>
    <t>28604122300852</t>
  </si>
  <si>
    <t>A29325472</t>
  </si>
  <si>
    <t>زياد ايمن شحاته عوض محمد</t>
  </si>
  <si>
    <t>2006-06-21</t>
  </si>
  <si>
    <t>30606210203117</t>
  </si>
  <si>
    <t>A45104084</t>
  </si>
  <si>
    <t>مصطفى عبد الرحمن احمد ابو عوف</t>
  </si>
  <si>
    <t>1982-07-07</t>
  </si>
  <si>
    <t>28207072103474</t>
  </si>
  <si>
    <t>A38042163</t>
  </si>
  <si>
    <t>وسيم كمال فهمى عبد الله</t>
  </si>
  <si>
    <t>1974-06-18</t>
  </si>
  <si>
    <t>27406188800317</t>
  </si>
  <si>
    <t>A39682231</t>
  </si>
  <si>
    <t>ناصر صابر محمد حسن</t>
  </si>
  <si>
    <t>2005-09-15</t>
  </si>
  <si>
    <t>30509152301752</t>
  </si>
  <si>
    <t>A34959779</t>
  </si>
  <si>
    <t>علاء عبد الواحد محمد عبد ربه</t>
  </si>
  <si>
    <t>1972-12-05</t>
  </si>
  <si>
    <t>27212051700154</t>
  </si>
  <si>
    <t>A02418335</t>
  </si>
  <si>
    <t>عمرو خالد عبدالودود شحاته</t>
  </si>
  <si>
    <t>29712100103795</t>
  </si>
  <si>
    <t>A35842212</t>
  </si>
  <si>
    <t>يوسف محمد خليفه عبد القادر حسن</t>
  </si>
  <si>
    <t>2012-01-02</t>
  </si>
  <si>
    <t>31201022300192</t>
  </si>
  <si>
    <t>A44419815</t>
  </si>
  <si>
    <t>احمد محمد على كمون</t>
  </si>
  <si>
    <t>28802171500791</t>
  </si>
  <si>
    <t>A28829685</t>
  </si>
  <si>
    <t>رجب عبد الكريم غباشي ابو حسين</t>
  </si>
  <si>
    <t>1986-07-06</t>
  </si>
  <si>
    <t>28607061500879</t>
  </si>
  <si>
    <t>A27504471</t>
  </si>
  <si>
    <t>محمد عبد العليم جيلاني حسين خميس</t>
  </si>
  <si>
    <t>30907042301914</t>
  </si>
  <si>
    <t>A44945123</t>
  </si>
  <si>
    <t>ابراهیم احمد شریف کیلانی صالح صالح</t>
  </si>
  <si>
    <t>2011-09-24</t>
  </si>
  <si>
    <t>31109242302192</t>
  </si>
  <si>
    <t>A44945214</t>
  </si>
  <si>
    <t>ابراهيم محمد رمضان محمد حسونه</t>
  </si>
  <si>
    <t>2009-04-14</t>
  </si>
  <si>
    <t>30904142300851</t>
  </si>
  <si>
    <t>A44659823</t>
  </si>
  <si>
    <t>نادر احمد فتحى شيبه الحمد محمد</t>
  </si>
  <si>
    <t>2009-11-10</t>
  </si>
  <si>
    <t>30911102301991</t>
  </si>
  <si>
    <t>A44389031</t>
  </si>
  <si>
    <t>محمد شعبان عباس عرفات عرفات</t>
  </si>
  <si>
    <t>1987-04-04</t>
  </si>
  <si>
    <t>28704041203431</t>
  </si>
  <si>
    <t>A45200073</t>
  </si>
  <si>
    <t>السيد ابراهيم ربيع عبد الدايم سالم</t>
  </si>
  <si>
    <t>2006-10-30</t>
  </si>
  <si>
    <t>30110302200244</t>
  </si>
  <si>
    <t>A48138370</t>
  </si>
  <si>
    <t>محمد عدلي فاضل عمران عمران</t>
  </si>
  <si>
    <t>2001-08-19</t>
  </si>
  <si>
    <t>30108192703298</t>
  </si>
  <si>
    <t>A42207153</t>
  </si>
  <si>
    <t>محمد مصطفى محمد احمد العربي بحيري</t>
  </si>
  <si>
    <t>2002-09-07</t>
  </si>
  <si>
    <t>30209071200893</t>
  </si>
  <si>
    <t>A44546504</t>
  </si>
  <si>
    <t>محمد ابو هشيمه محمود معوض</t>
  </si>
  <si>
    <t>1999-05-04</t>
  </si>
  <si>
    <t>29905042301932</t>
  </si>
  <si>
    <t>A29373207</t>
  </si>
  <si>
    <t>قايد احمد محمد داخلی داخلی</t>
  </si>
  <si>
    <t>1997-03-01</t>
  </si>
  <si>
    <t>29703012505736</t>
  </si>
  <si>
    <t>A30226461</t>
  </si>
  <si>
    <t>محمد محمود امين صبري</t>
  </si>
  <si>
    <t>1974-10-07</t>
  </si>
  <si>
    <t>27410071701056</t>
  </si>
  <si>
    <t>A36825398</t>
  </si>
  <si>
    <t>سيد عزت يوسف يحيى</t>
  </si>
  <si>
    <t>1979-12-24</t>
  </si>
  <si>
    <t>27912240102677</t>
  </si>
  <si>
    <t>A26161694</t>
  </si>
  <si>
    <t>احمد سمير زكي محمود</t>
  </si>
  <si>
    <t>1985-07-11</t>
  </si>
  <si>
    <t>28507110101514</t>
  </si>
  <si>
    <t>A45245915</t>
  </si>
  <si>
    <t>على حسن على حسن</t>
  </si>
  <si>
    <t>1974-07-13</t>
  </si>
  <si>
    <t>27407130102837</t>
  </si>
  <si>
    <t>A26924521</t>
  </si>
  <si>
    <t>باهر محمد ابراهيم احمد عبده</t>
  </si>
  <si>
    <t>1996-08-19</t>
  </si>
  <si>
    <t>29608190200199</t>
  </si>
  <si>
    <t>A33872001</t>
  </si>
  <si>
    <t>لبنى صلاح الدين محمد ابراهيم</t>
  </si>
  <si>
    <t>1963-01-18</t>
  </si>
  <si>
    <t>26301180100405</t>
  </si>
  <si>
    <t>A26927585</t>
  </si>
  <si>
    <t>هاني صلاح الدين محمد محمد منصور</t>
  </si>
  <si>
    <t>1978-02-12</t>
  </si>
  <si>
    <t>27802120103351</t>
  </si>
  <si>
    <t>A33829544</t>
  </si>
  <si>
    <t>محمد رفعت اسماعيل ابراهيم احمد</t>
  </si>
  <si>
    <t>1989-12-15</t>
  </si>
  <si>
    <t>28912152101516</t>
  </si>
  <si>
    <t>A27293171</t>
  </si>
  <si>
    <t>محمد رفعت</t>
  </si>
  <si>
    <t>احمد عبد العزيز فرج فرج حمود</t>
  </si>
  <si>
    <t>1961-04-20</t>
  </si>
  <si>
    <t>26104200105271</t>
  </si>
  <si>
    <t>A31646417</t>
  </si>
  <si>
    <t>ابراهيم محمد علي الشربيني عنتر</t>
  </si>
  <si>
    <t>28909151101031</t>
  </si>
  <si>
    <t>A44837273</t>
  </si>
  <si>
    <t>عبد الله رجب محمد عيسى</t>
  </si>
  <si>
    <t>29004082502291</t>
  </si>
  <si>
    <t>A30943956</t>
  </si>
  <si>
    <t>عاطف محمد النبوى عباس سيد احمد</t>
  </si>
  <si>
    <t>1987-05-04</t>
  </si>
  <si>
    <t>28705041300476</t>
  </si>
  <si>
    <t>A28228285</t>
  </si>
  <si>
    <t>محمد حامد علواني حماد</t>
  </si>
  <si>
    <t>29309202403433</t>
  </si>
  <si>
    <t>A45577327</t>
  </si>
  <si>
    <t>محمد حمدى على احمد</t>
  </si>
  <si>
    <t>1991-02-24</t>
  </si>
  <si>
    <t>29102242301079</t>
  </si>
  <si>
    <t>A45413706</t>
  </si>
  <si>
    <t>ناصف وليم وديع صبح</t>
  </si>
  <si>
    <t>1984-07-19</t>
  </si>
  <si>
    <t>28407192403616</t>
  </si>
  <si>
    <t>A44657302</t>
  </si>
  <si>
    <t>محمود رمضان عبد الامام جبل</t>
  </si>
  <si>
    <t>1995-12-24</t>
  </si>
  <si>
    <t>29512242501331</t>
  </si>
  <si>
    <t>A45151113</t>
  </si>
  <si>
    <t>انجي عصام مصطفى عمر المناوى</t>
  </si>
  <si>
    <t>2005-08-02</t>
  </si>
  <si>
    <t>30508021202027</t>
  </si>
  <si>
    <t>A34944434</t>
  </si>
  <si>
    <t>محمد عطيه ابراهيم الصاوى</t>
  </si>
  <si>
    <t>29006011100471</t>
  </si>
  <si>
    <t>A44539942</t>
  </si>
  <si>
    <t>على حربی سلام عيسى</t>
  </si>
  <si>
    <t>1997-08-09</t>
  </si>
  <si>
    <t>29708090103573</t>
  </si>
  <si>
    <t>A31395979</t>
  </si>
  <si>
    <t>ماجد حنا حبيب مرزوق</t>
  </si>
  <si>
    <t>1984-02-02</t>
  </si>
  <si>
    <t>28402022401731</t>
  </si>
  <si>
    <t>A28089935</t>
  </si>
  <si>
    <t>ايمن ملاك شحاته اياد</t>
  </si>
  <si>
    <t>1989-10-21</t>
  </si>
  <si>
    <t>28910212402054</t>
  </si>
  <si>
    <t>A32673195</t>
  </si>
  <si>
    <t>على على السيد ابراهيم</t>
  </si>
  <si>
    <t>1981-12-19</t>
  </si>
  <si>
    <t>28112191300538</t>
  </si>
  <si>
    <t>A44909831</t>
  </si>
  <si>
    <t>سامح السيد ابراهيم الامام الامام</t>
  </si>
  <si>
    <t>1982-01-16</t>
  </si>
  <si>
    <t>28201161205738</t>
  </si>
  <si>
    <t>A28140976</t>
  </si>
  <si>
    <t>طه محمود رمضان عبد الامام جبل</t>
  </si>
  <si>
    <t>2016-03-16</t>
  </si>
  <si>
    <t>31603162504112</t>
  </si>
  <si>
    <t>A45151160</t>
  </si>
  <si>
    <t>جرجس كمال زكي ابو اليمين</t>
  </si>
  <si>
    <t>1986-11-02</t>
  </si>
  <si>
    <t>28611022402239</t>
  </si>
  <si>
    <t>A44645914</t>
  </si>
  <si>
    <t>عباس حسين عباس حسن</t>
  </si>
  <si>
    <t>1974-11-24</t>
  </si>
  <si>
    <t>27411240104352</t>
  </si>
  <si>
    <t>A43543011</t>
  </si>
  <si>
    <t>محمد ماهر حلمي احمد</t>
  </si>
  <si>
    <t>29901012121535</t>
  </si>
  <si>
    <t>A43480379</t>
  </si>
  <si>
    <t>ايمن بدوى محمود رشوان</t>
  </si>
  <si>
    <t>1993-08-01</t>
  </si>
  <si>
    <t>29308013300619</t>
  </si>
  <si>
    <t>A40578536</t>
  </si>
  <si>
    <t>محمد احمد عبد الله عبيد</t>
  </si>
  <si>
    <t>28002053100099</t>
  </si>
  <si>
    <t>A43808206</t>
  </si>
  <si>
    <t>يحيى محمد عبد الصادق محمد</t>
  </si>
  <si>
    <t>28706072801119</t>
  </si>
  <si>
    <t>A45221304</t>
  </si>
  <si>
    <t>سفر 5 يوليو</t>
  </si>
  <si>
    <t>سفر يوم 4 يوليو</t>
  </si>
  <si>
    <t>سفر يوم 4  يوليو</t>
  </si>
  <si>
    <t>سفر يوم4 يوليو</t>
  </si>
  <si>
    <t xml:space="preserve">ايداع بنكي بتاريخ 7 يوليو </t>
  </si>
  <si>
    <t>ايداع بنكي بتاريخ 7 يوليو</t>
  </si>
  <si>
    <t>ايداع بنكي بتاريخ 2  يوليو</t>
  </si>
  <si>
    <t>ايداع بنكي بتاريخ 6  يوليو</t>
  </si>
  <si>
    <t>ايداع بنكي بتاريخ 7  يوليو</t>
  </si>
  <si>
    <t>ايداع بنكي بتاريخ7 يوليو</t>
  </si>
  <si>
    <t>ايداعات بنكي بتاريخ 7 يوليو</t>
  </si>
  <si>
    <t>تسليم بيد محمد رفعت بتاريخ 7 يوليو</t>
  </si>
  <si>
    <t>استثمار مصر للطيران 9*375</t>
  </si>
  <si>
    <t>مدفوعه للافريقيه</t>
  </si>
  <si>
    <t>قيمه 800$ بسعر صرف 49.57</t>
  </si>
  <si>
    <t>ثنائيه</t>
  </si>
  <si>
    <t>تسليم ليد احمد بتاريخ 8 يوليو</t>
  </si>
  <si>
    <t xml:space="preserve">ايداع بنكي باسم يوسف محمد علي </t>
  </si>
  <si>
    <t xml:space="preserve">ايداع بنكي سليمان ابو القاسم </t>
  </si>
  <si>
    <t>ايداع بنكي بتاريخ 7يوليو</t>
  </si>
  <si>
    <t>تسليم للبراق</t>
  </si>
  <si>
    <t>خروج للتحالف</t>
  </si>
  <si>
    <t>خروج لدروب</t>
  </si>
  <si>
    <t>سلفه لمصطفي ياسين</t>
  </si>
  <si>
    <t>المدفوعات $</t>
  </si>
  <si>
    <t xml:space="preserve">تسليم ليد احمد بتاريخ 8 يوليو </t>
  </si>
  <si>
    <t>مدفوعه لليبيه</t>
  </si>
  <si>
    <t>سفر يوم 3يوليو</t>
  </si>
  <si>
    <t xml:space="preserve">ايداع بنكي بتاريخ 8 يوليو </t>
  </si>
  <si>
    <t>ايداع بنكي بتاريخ 8 يوليو</t>
  </si>
  <si>
    <t>ايداع بنكي بتاريخ  8 يوليو</t>
  </si>
  <si>
    <t>تسليم ليد محمد رفعت بتاريخ 8 يوليو</t>
  </si>
  <si>
    <t>ثلاثيه</t>
  </si>
  <si>
    <t>رمضان ابراهيم نعمان مرسی</t>
  </si>
  <si>
    <t>27610132402013</t>
  </si>
  <si>
    <t>A38033581</t>
  </si>
  <si>
    <t>2026-07-06</t>
  </si>
  <si>
    <t>ايهاب مرسی امین علی</t>
  </si>
  <si>
    <t>1986-11-30</t>
  </si>
  <si>
    <t>28611300201495</t>
  </si>
  <si>
    <t>A32055484</t>
  </si>
  <si>
    <t>مصطفى سيد عطيه عبد الرحمن</t>
  </si>
  <si>
    <t>1994-05-04</t>
  </si>
  <si>
    <t>29405042402639</t>
  </si>
  <si>
    <t>A44647325</t>
  </si>
  <si>
    <t>محمد الرفاعى رمضان احمد</t>
  </si>
  <si>
    <t>1969-01-22</t>
  </si>
  <si>
    <t>26901221200875</t>
  </si>
  <si>
    <t>A44972525</t>
  </si>
  <si>
    <t>عصام السيد محمد محمد سالم</t>
  </si>
  <si>
    <t>1979-03-21</t>
  </si>
  <si>
    <t>27903211803012</t>
  </si>
  <si>
    <t>A29950847</t>
  </si>
  <si>
    <t>طارق محمود عبد العال محمود علي</t>
  </si>
  <si>
    <t>2002-12-01</t>
  </si>
  <si>
    <t>30212011203932</t>
  </si>
  <si>
    <t>A45194511</t>
  </si>
  <si>
    <t>احمد محمد صلاح الدين سليمان التركي</t>
  </si>
  <si>
    <t>1972-07-05</t>
  </si>
  <si>
    <t>27207051802611</t>
  </si>
  <si>
    <t>A39315413</t>
  </si>
  <si>
    <t>على ناجح السيد على زلط</t>
  </si>
  <si>
    <t>2004-03-18</t>
  </si>
  <si>
    <t>30403181601339</t>
  </si>
  <si>
    <t>A45333447</t>
  </si>
  <si>
    <t>مؤمن عادل عطيه عاشور</t>
  </si>
  <si>
    <t>20801242301657</t>
  </si>
  <si>
    <t>A44635733</t>
  </si>
  <si>
    <t>مصطفى سعد كليب سعد</t>
  </si>
  <si>
    <t>2001-06-13</t>
  </si>
  <si>
    <t>30106132301031</t>
  </si>
  <si>
    <t>A32148965</t>
  </si>
  <si>
    <t>مي صلاح سليمان صديق</t>
  </si>
  <si>
    <t>1988-01-30</t>
  </si>
  <si>
    <t>28801308800383</t>
  </si>
  <si>
    <t>A45313358</t>
  </si>
  <si>
    <t>احمد سيد احمد عبد الفتاح السيد طه</t>
  </si>
  <si>
    <t>1990-03-25</t>
  </si>
  <si>
    <t>29003250104217</t>
  </si>
  <si>
    <t>A33223175</t>
  </si>
  <si>
    <t>محمد مصطفى عبد اللطيف محمود الدمام</t>
  </si>
  <si>
    <t>28811120101271</t>
  </si>
  <si>
    <t>A30336930</t>
  </si>
  <si>
    <t>احمد عبد الوهاب مصطفى عبد الوهاب</t>
  </si>
  <si>
    <t>1980-08-13</t>
  </si>
  <si>
    <t>28008130102031</t>
  </si>
  <si>
    <t>A43474396</t>
  </si>
  <si>
    <t>احمد رجب محمد محمد</t>
  </si>
  <si>
    <t>29601022404272</t>
  </si>
  <si>
    <t>A45151415</t>
  </si>
  <si>
    <t>علي محمود مجدي عطاي</t>
  </si>
  <si>
    <t>1989-03-12</t>
  </si>
  <si>
    <t>28903122401451</t>
  </si>
  <si>
    <t>A44646102</t>
  </si>
  <si>
    <t>عمر على حسن محمود محمود</t>
  </si>
  <si>
    <t>28509012407993</t>
  </si>
  <si>
    <t>A28109514</t>
  </si>
  <si>
    <t>احمد عبد المنعم انور مشالی</t>
  </si>
  <si>
    <t>1987-10-30</t>
  </si>
  <si>
    <t>28710301200598</t>
  </si>
  <si>
    <t>A44523352</t>
  </si>
  <si>
    <t>عزيز محروس عزيز عياد</t>
  </si>
  <si>
    <t>1998-05-11</t>
  </si>
  <si>
    <t>29805112401676</t>
  </si>
  <si>
    <t>A33113650</t>
  </si>
  <si>
    <t>محمد خاطر ابراهيم خاطر</t>
  </si>
  <si>
    <t>1976-12-27</t>
  </si>
  <si>
    <t>27612271200991</t>
  </si>
  <si>
    <t>A32336819</t>
  </si>
  <si>
    <t>حسن محمد حسن حسن الليثي</t>
  </si>
  <si>
    <t>1990-04-15</t>
  </si>
  <si>
    <t>29004150105158</t>
  </si>
  <si>
    <t>A41514547</t>
  </si>
  <si>
    <t>محمد ابراهيم عطيه ابراهيم برعي</t>
  </si>
  <si>
    <t>1994-09-21</t>
  </si>
  <si>
    <t>29409211302539</t>
  </si>
  <si>
    <t>A36983734</t>
  </si>
  <si>
    <t>هبه وحيد محمد حسين حسين</t>
  </si>
  <si>
    <t>28707272100782</t>
  </si>
  <si>
    <t>A45520749</t>
  </si>
  <si>
    <t>فاديه السيد عبد العزيز متولي</t>
  </si>
  <si>
    <t>1965-09-19</t>
  </si>
  <si>
    <t>26509190102902</t>
  </si>
  <si>
    <t>A45520732</t>
  </si>
  <si>
    <t>احمد ممدوح محمد حسن حماد</t>
  </si>
  <si>
    <t>2001-12-13</t>
  </si>
  <si>
    <t>20112131400338</t>
  </si>
  <si>
    <t>A45053547</t>
  </si>
  <si>
    <t>سادن فتحى عبد المنعم ابراهيم خطاب</t>
  </si>
  <si>
    <t>1977-11-23</t>
  </si>
  <si>
    <t>27711231201616</t>
  </si>
  <si>
    <t>A30351358</t>
  </si>
  <si>
    <t>عادل منصور عبد الهادي حسن</t>
  </si>
  <si>
    <t>28102152302293</t>
  </si>
  <si>
    <t>A44949628</t>
  </si>
  <si>
    <t>عبد الله صالح عبد الجواد عبد العال</t>
  </si>
  <si>
    <t>1972-02-09</t>
  </si>
  <si>
    <t>27202092600118</t>
  </si>
  <si>
    <t>A45010963</t>
  </si>
  <si>
    <t>ايهاب عطيه محمد سليم</t>
  </si>
  <si>
    <t>1983-06-11</t>
  </si>
  <si>
    <t>2830611101233</t>
  </si>
  <si>
    <t>A40396764</t>
  </si>
  <si>
    <t>محمود سيد جنيدي خليفه</t>
  </si>
  <si>
    <t>29110072202138</t>
  </si>
  <si>
    <t>A26554111</t>
  </si>
  <si>
    <t>عمرو محمد محمد مهني</t>
  </si>
  <si>
    <t>1984-10-04</t>
  </si>
  <si>
    <t>28410042400415</t>
  </si>
  <si>
    <t>A34360345</t>
  </si>
  <si>
    <t>رجب عصمت محمد حسن حسن</t>
  </si>
  <si>
    <t>29601102201518</t>
  </si>
  <si>
    <t>A31172925</t>
  </si>
  <si>
    <t>محمد جعفر محمد عبد المعطى</t>
  </si>
  <si>
    <t>29703012402392</t>
  </si>
  <si>
    <t>A42738414</t>
  </si>
  <si>
    <t>حسنى زايد عبد الحكيم عبد القادر</t>
  </si>
  <si>
    <t>29101012414196</t>
  </si>
  <si>
    <t>A31867262</t>
  </si>
  <si>
    <t>اشرف ابراهيم محمد فتح الباب</t>
  </si>
  <si>
    <t>1985-04-04</t>
  </si>
  <si>
    <t>28504042401491</t>
  </si>
  <si>
    <t>A32344274</t>
  </si>
  <si>
    <t>وليد محمود حمزة ابراهيم فودا</t>
  </si>
  <si>
    <t>1989-09-08</t>
  </si>
  <si>
    <t>28909081800638</t>
  </si>
  <si>
    <t>A44751866</t>
  </si>
  <si>
    <t>على عشرى احمد محمود محمود</t>
  </si>
  <si>
    <t>1988-03-16</t>
  </si>
  <si>
    <t>28803162400135</t>
  </si>
  <si>
    <t>A34361174</t>
  </si>
  <si>
    <t>احمد عيد احمد بدران</t>
  </si>
  <si>
    <t>30101012424219</t>
  </si>
  <si>
    <t>A42064887</t>
  </si>
  <si>
    <t>عبد الغني محمود كامل عبد الغني</t>
  </si>
  <si>
    <t>29709202401196</t>
  </si>
  <si>
    <t>A34063626</t>
  </si>
  <si>
    <t>كامل محمد عبد المالك حسن</t>
  </si>
  <si>
    <t>1997-05-26</t>
  </si>
  <si>
    <t>29705262500392</t>
  </si>
  <si>
    <t>A44646149</t>
  </si>
  <si>
    <t>عصام محمد محمود خليفه</t>
  </si>
  <si>
    <t>1985-01-28</t>
  </si>
  <si>
    <t>28501282400434</t>
  </si>
  <si>
    <t>A34285109</t>
  </si>
  <si>
    <t>فارس انور عبد الفضيل جنيدي</t>
  </si>
  <si>
    <t>2000-04-28</t>
  </si>
  <si>
    <t>30004282200295</t>
  </si>
  <si>
    <t>A44418008</t>
  </si>
  <si>
    <t>بدران حلمى عبدربه عبد الحليم</t>
  </si>
  <si>
    <t>1995-08-31</t>
  </si>
  <si>
    <t>29508312400092</t>
  </si>
  <si>
    <t>A44426363</t>
  </si>
  <si>
    <t>سعيد عزيز الدين بكر محمود محمود</t>
  </si>
  <si>
    <t>1982-11-24</t>
  </si>
  <si>
    <t>28211242400191</t>
  </si>
  <si>
    <t>A38876642</t>
  </si>
  <si>
    <t>عبد الله عطيه عبد الله ابراهيم</t>
  </si>
  <si>
    <t>1986-08-23</t>
  </si>
  <si>
    <t>28608231204613</t>
  </si>
  <si>
    <t>A35696720</t>
  </si>
  <si>
    <t>عبد الرحمن محمد محمد احمد الضهراوى</t>
  </si>
  <si>
    <t>1984-09-25</t>
  </si>
  <si>
    <t>28409251205915</t>
  </si>
  <si>
    <t>A42505992</t>
  </si>
  <si>
    <t>ابتهال نبيل عبد اللطيف السيد</t>
  </si>
  <si>
    <t>29902161600728</t>
  </si>
  <si>
    <t>A44919368</t>
  </si>
  <si>
    <t>احمد عبد العظيم مدبولي عبد العظيم</t>
  </si>
  <si>
    <t>1976-04-25</t>
  </si>
  <si>
    <t>27604252201232</t>
  </si>
  <si>
    <t>A29748398</t>
  </si>
  <si>
    <t>وليد احمد عبد السميع على ابراهيم</t>
  </si>
  <si>
    <t>1991-06-09</t>
  </si>
  <si>
    <t>29106091401993</t>
  </si>
  <si>
    <t>A32939256</t>
  </si>
  <si>
    <t>شعبان ابراهيم عبد العال احمد</t>
  </si>
  <si>
    <t>1988-04-09</t>
  </si>
  <si>
    <t>28804092200971</t>
  </si>
  <si>
    <t>A38725513</t>
  </si>
  <si>
    <t>سيد عبد الحميد سعد شحات</t>
  </si>
  <si>
    <t>29411302200393</t>
  </si>
  <si>
    <t>A36877285</t>
  </si>
  <si>
    <t>عوض عيد عبد الحميد عبد الجيد</t>
  </si>
  <si>
    <t>30301012426539</t>
  </si>
  <si>
    <t>A45412975</t>
  </si>
  <si>
    <t>احمد نادی محمود قطب</t>
  </si>
  <si>
    <t>28101152201415</t>
  </si>
  <si>
    <t>A37534062</t>
  </si>
  <si>
    <t>محمود عمر سلامه محمد</t>
  </si>
  <si>
    <t>28102152202337</t>
  </si>
  <si>
    <t>A35346237</t>
  </si>
  <si>
    <t>محمد محمد الحسينى حسن الشعيرى</t>
  </si>
  <si>
    <t>1979-10-05</t>
  </si>
  <si>
    <t>27910051201513</t>
  </si>
  <si>
    <t>A45191624</t>
  </si>
  <si>
    <t>محمد سعيد محمد عبد السلام شلقامى</t>
  </si>
  <si>
    <t>1978-08-20</t>
  </si>
  <si>
    <t>27808201802015</t>
  </si>
  <si>
    <t>A34769279</t>
  </si>
  <si>
    <t>انس محمد محمد السيد</t>
  </si>
  <si>
    <t>1988-11-08</t>
  </si>
  <si>
    <t>28811081300899</t>
  </si>
  <si>
    <t>A32638235</t>
  </si>
  <si>
    <t>شحاته محمد رمضان مفتاح</t>
  </si>
  <si>
    <t>1987-10-25</t>
  </si>
  <si>
    <t>28710252403011</t>
  </si>
  <si>
    <t>A29387236</t>
  </si>
  <si>
    <t>مصطفى عمر قرني عبد الله</t>
  </si>
  <si>
    <t>1990-05-10</t>
  </si>
  <si>
    <t>29005102201915</t>
  </si>
  <si>
    <t>A31147841</t>
  </si>
  <si>
    <t>احمد السيد حجاب احمد</t>
  </si>
  <si>
    <t>29508162600152</t>
  </si>
  <si>
    <t>A38600182</t>
  </si>
  <si>
    <t>محمود السيد خليل احمد</t>
  </si>
  <si>
    <t>2003-04-12</t>
  </si>
  <si>
    <t>30304122603656</t>
  </si>
  <si>
    <t>A45002981</t>
  </si>
  <si>
    <t>عمر يحي عبد الفتاح القويعي</t>
  </si>
  <si>
    <t>29304051800557</t>
  </si>
  <si>
    <t>A45355575</t>
  </si>
  <si>
    <t>أميره يعقوب احمد على</t>
  </si>
  <si>
    <t>30209012306106</t>
  </si>
  <si>
    <t>A44958122</t>
  </si>
  <si>
    <t>تامر ربيع خضير سيد</t>
  </si>
  <si>
    <t>1998-08-05</t>
  </si>
  <si>
    <t>29808052401557</t>
  </si>
  <si>
    <t>A44407209</t>
  </si>
  <si>
    <t>عوض خليفه عوض توفيق</t>
  </si>
  <si>
    <t>1999-05-09</t>
  </si>
  <si>
    <t>29905092901813</t>
  </si>
  <si>
    <t>A41021822</t>
  </si>
  <si>
    <t>طارق عبد العظيم توفيق عبد العظيم ابوزيد</t>
  </si>
  <si>
    <t>2025-07-29</t>
  </si>
  <si>
    <t>32507292301153</t>
  </si>
  <si>
    <t>A44958081</t>
  </si>
  <si>
    <t>حسن محمد مهدی طلبه</t>
  </si>
  <si>
    <t>1991-07-27</t>
  </si>
  <si>
    <t>29107272404036</t>
  </si>
  <si>
    <t>A35349831</t>
  </si>
  <si>
    <t>عبد العظيم توفيق عبد العظيم ابوزيد</t>
  </si>
  <si>
    <t>1996-05-30</t>
  </si>
  <si>
    <t>29605302300397</t>
  </si>
  <si>
    <t>A45143041</t>
  </si>
  <si>
    <t>عاصم رزق عبد السلام أبو شعيشع</t>
  </si>
  <si>
    <t>1981-08-10</t>
  </si>
  <si>
    <t>28108101500692</t>
  </si>
  <si>
    <t>A38960769</t>
  </si>
  <si>
    <t>عزمي عبد الجيد عبد الرحمن الرويني</t>
  </si>
  <si>
    <t>28802151500778</t>
  </si>
  <si>
    <t>A37578459</t>
  </si>
  <si>
    <t>محمود جابر محمد حسب الله ابو مصطفى</t>
  </si>
  <si>
    <t>28112011505293</t>
  </si>
  <si>
    <t>A28268355</t>
  </si>
  <si>
    <t>احمد يوسف محمد يوسف لبن</t>
  </si>
  <si>
    <t>1984-04-15</t>
  </si>
  <si>
    <t>28404151100618</t>
  </si>
  <si>
    <t>A33531061</t>
  </si>
  <si>
    <t>ابود هب محمد ابود هب صقر</t>
  </si>
  <si>
    <t>1976-04-03</t>
  </si>
  <si>
    <t>27604032600276</t>
  </si>
  <si>
    <t>A45000938</t>
  </si>
  <si>
    <t>رمضان عطيه عبد النبي مرجان</t>
  </si>
  <si>
    <t>1975-11-13</t>
  </si>
  <si>
    <t>27511131500153</t>
  </si>
  <si>
    <t>A45361880</t>
  </si>
  <si>
    <t>سعد السيد عبد الجواد المطار</t>
  </si>
  <si>
    <t>1979-02-13</t>
  </si>
  <si>
    <t>27902131800253</t>
  </si>
  <si>
    <t>A45117523</t>
  </si>
  <si>
    <t>يوسف حمزه محمود أمين عبد الموجود</t>
  </si>
  <si>
    <t>31106092600697</t>
  </si>
  <si>
    <t>A44620115</t>
  </si>
  <si>
    <t>الضبع عبد المنعم بخيت مصطفى مصطفى</t>
  </si>
  <si>
    <t>1977-01-01</t>
  </si>
  <si>
    <t>27701012610254</t>
  </si>
  <si>
    <t>A44622751</t>
  </si>
  <si>
    <t>عصمت بردویلی محمد حسن</t>
  </si>
  <si>
    <t>1970-07-18</t>
  </si>
  <si>
    <t>27007182600853</t>
  </si>
  <si>
    <t>A45009736</t>
  </si>
  <si>
    <t>محمود الحسيني الحسيني عبدربه</t>
  </si>
  <si>
    <t>29002011206818</t>
  </si>
  <si>
    <t>A31121237</t>
  </si>
  <si>
    <t>محمود عبد ربه</t>
  </si>
  <si>
    <t>محمد حامد عبد الرحيم الجبالي</t>
  </si>
  <si>
    <t>1982-01-03</t>
  </si>
  <si>
    <t>28201031605297</t>
  </si>
  <si>
    <t>A36109790</t>
  </si>
  <si>
    <t>طارق سليمان الصاوى محمد سمره</t>
  </si>
  <si>
    <t>1995-05-30</t>
  </si>
  <si>
    <t>29505301500053</t>
  </si>
  <si>
    <t>A45119879</t>
  </si>
  <si>
    <t>علاء احمد عبد اللاه حسين</t>
  </si>
  <si>
    <t>1984-01-01</t>
  </si>
  <si>
    <t>28401012625936</t>
  </si>
  <si>
    <t>A34661290</t>
  </si>
  <si>
    <t>علي علي محمد عبد الدايم</t>
  </si>
  <si>
    <t>28601011104095</t>
  </si>
  <si>
    <t>A44800914</t>
  </si>
  <si>
    <t>احمد محمد محمود حسن</t>
  </si>
  <si>
    <t>1978-11-02</t>
  </si>
  <si>
    <t>27811021803294</t>
  </si>
  <si>
    <t>A28275007</t>
  </si>
  <si>
    <t>الدسوقي السيد عبده محمد خليفه</t>
  </si>
  <si>
    <t>1991-01-25</t>
  </si>
  <si>
    <t>29101251202117</t>
  </si>
  <si>
    <t>A29705167</t>
  </si>
  <si>
    <t>صبري عيد محمد عبد الغفار</t>
  </si>
  <si>
    <t>29601151201558</t>
  </si>
  <si>
    <t>A35074177</t>
  </si>
  <si>
    <t>على صابر على محمد حجاب</t>
  </si>
  <si>
    <t>1996-11-03</t>
  </si>
  <si>
    <t>29911031300434</t>
  </si>
  <si>
    <t>A45054592</t>
  </si>
  <si>
    <t>ابو حسيبه على منصور حسن</t>
  </si>
  <si>
    <t>28206232501513</t>
  </si>
  <si>
    <t>A44654122</t>
  </si>
  <si>
    <t>محمد النميس نهاظ عبد السلام</t>
  </si>
  <si>
    <t>2000-09-14</t>
  </si>
  <si>
    <t>20006142501158</t>
  </si>
  <si>
    <t>A44630048</t>
  </si>
  <si>
    <t>عمرو على محمود الجمالي</t>
  </si>
  <si>
    <t>1988-01-17</t>
  </si>
  <si>
    <t>28801171200154</t>
  </si>
  <si>
    <t>A44535213</t>
  </si>
  <si>
    <t>السيد عبد الحليم على عبد الحليم</t>
  </si>
  <si>
    <t>1985-07-28</t>
  </si>
  <si>
    <t>28507281202211</t>
  </si>
  <si>
    <t>A45190902</t>
  </si>
  <si>
    <t>عباده عبد الله عبد الله خطاب</t>
  </si>
  <si>
    <t>1996-11-24</t>
  </si>
  <si>
    <t>29611241500991</t>
  </si>
  <si>
    <t>A45457625</t>
  </si>
  <si>
    <t>عبد اللطيف صلاح عبد اللطيف محمد</t>
  </si>
  <si>
    <t>28810051701035</t>
  </si>
  <si>
    <t>A37595569</t>
  </si>
  <si>
    <t>احمد محمد محمد على</t>
  </si>
  <si>
    <t>28506280105054</t>
  </si>
  <si>
    <t>A33607391</t>
  </si>
  <si>
    <t>سفر 6 يوليو</t>
  </si>
  <si>
    <t>تذاكر الليبيه القاهره 30 يونيو بالغ 81*8000</t>
  </si>
  <si>
    <t>تذاكر الليبيه  القاهره 30 يونيو رضيع 1*3000</t>
  </si>
  <si>
    <t>تذاكر الليبيه 1 يوليو البرج بالغ 63*6950</t>
  </si>
  <si>
    <t>تذاكر الليبيه 3 يوليو القاهره بالغ 132*8000</t>
  </si>
  <si>
    <t>تذاكر الليبيه 3 يوليو القاهره رضيع 1*3000</t>
  </si>
  <si>
    <t>تذاكر الليبيه 3 يوليو البرج بالغ 67*6950</t>
  </si>
  <si>
    <t>تذاكر الليبيه 5 يوليو البرج بالغ 154*6950</t>
  </si>
  <si>
    <t>تذاكر الليبيه 5 يوليو البرج بالغ 76*6950</t>
  </si>
  <si>
    <t>تذاكر الليبيه 7 يوليو القاهره بالغ 58*8000</t>
  </si>
  <si>
    <t>تذاكر الليبيه 8 يوليو بالغ 65*6950</t>
  </si>
  <si>
    <t>نسليم ليد محمد رفعت بتاريخ 9 يوليو</t>
  </si>
  <si>
    <t>تسليم ليد محمد رفعت بتاريخ 9 يوليو</t>
  </si>
  <si>
    <t xml:space="preserve">تسليم ليد احمد بتاريخ 9 يوليو </t>
  </si>
  <si>
    <t>ايداع بنكي بتاريخ 29 يوليو</t>
  </si>
  <si>
    <t>عبدالله طبيقه</t>
  </si>
  <si>
    <t>مدفوعه للاكي</t>
  </si>
  <si>
    <t>2026-07-07</t>
  </si>
  <si>
    <t>هاني امين فكري محمد عطيه</t>
  </si>
  <si>
    <t>1967-03-21</t>
  </si>
  <si>
    <t>26703210103197</t>
  </si>
  <si>
    <t>A42644085</t>
  </si>
  <si>
    <t>ابراهيم سمير ابراهيم محمد علی</t>
  </si>
  <si>
    <t>29104171200813</t>
  </si>
  <si>
    <t>A31839465</t>
  </si>
  <si>
    <t>أسماء عبد العظيم يحيى عبد العظيم</t>
  </si>
  <si>
    <t>2006-11-01</t>
  </si>
  <si>
    <t>30611012300844</t>
  </si>
  <si>
    <t>A45412092</t>
  </si>
  <si>
    <t>عبد الله عبد العظيم يحي عبد العظيم</t>
  </si>
  <si>
    <t>2002-12-07</t>
  </si>
  <si>
    <t>30212072301791</t>
  </si>
  <si>
    <t>A45147339</t>
  </si>
  <si>
    <t>جنى عماد حمدى عطيه عبد الرسول</t>
  </si>
  <si>
    <t>2012-05-01</t>
  </si>
  <si>
    <t>31205012304187</t>
  </si>
  <si>
    <t>A45140849</t>
  </si>
  <si>
    <t>ملك عماد حمدى عطيه عبد الرسول</t>
  </si>
  <si>
    <t>2020-12-18</t>
  </si>
  <si>
    <t>32012182300284</t>
  </si>
  <si>
    <t>A45140838</t>
  </si>
  <si>
    <t>ولاء عبد الحكيم سليمان عبد الرسول</t>
  </si>
  <si>
    <t>1988-12-11</t>
  </si>
  <si>
    <t>28812112301267</t>
  </si>
  <si>
    <t>A45138194</t>
  </si>
  <si>
    <t>احمد سعيد مصطفى محمد مصطفى</t>
  </si>
  <si>
    <t>28610012128116</t>
  </si>
  <si>
    <t>A28132112</t>
  </si>
  <si>
    <t>هاني سمير ابراهيم محمد على</t>
  </si>
  <si>
    <t>29205011207812</t>
  </si>
  <si>
    <t>A31450028</t>
  </si>
  <si>
    <t>وليد عبد الكريم عبد الخالق صالح</t>
  </si>
  <si>
    <t>1983-12-01</t>
  </si>
  <si>
    <t>28312012302611</t>
  </si>
  <si>
    <t>A30918253</t>
  </si>
  <si>
    <t>محمد عزمي السيد محمد</t>
  </si>
  <si>
    <t>1972-07-30</t>
  </si>
  <si>
    <t>27207301300153</t>
  </si>
  <si>
    <t>A45330490</t>
  </si>
  <si>
    <t>احمد حسين رمضان حسين حسن</t>
  </si>
  <si>
    <t>2025-07-13</t>
  </si>
  <si>
    <t>32507132301777</t>
  </si>
  <si>
    <t>A45410660</t>
  </si>
  <si>
    <t>هنا حسين رمضان حسين حسن</t>
  </si>
  <si>
    <t>2023-05-06</t>
  </si>
  <si>
    <t>32305062302728</t>
  </si>
  <si>
    <t>A45410635</t>
  </si>
  <si>
    <t>خلود عماد حمدى عطيه عبد الرسول</t>
  </si>
  <si>
    <t>2018-07-26</t>
  </si>
  <si>
    <t>31807262300365</t>
  </si>
  <si>
    <t>A45140811</t>
  </si>
  <si>
    <t>خالد طارق فوزى عزب السيد السيد</t>
  </si>
  <si>
    <t>2000-05-06</t>
  </si>
  <si>
    <t>30005061500576</t>
  </si>
  <si>
    <t>A33758656</t>
  </si>
  <si>
    <t>حنين عماد حمدى عطيه عبد الرسول</t>
  </si>
  <si>
    <t>2014-05-17</t>
  </si>
  <si>
    <t>31405172301507</t>
  </si>
  <si>
    <t>A45413719</t>
  </si>
  <si>
    <t>طارق مکرم جاد محمد خطاب</t>
  </si>
  <si>
    <t>1993-07-05</t>
  </si>
  <si>
    <t>29307051201474</t>
  </si>
  <si>
    <t>A28508729</t>
  </si>
  <si>
    <t>عبد الكريم احمد محمد مرسی</t>
  </si>
  <si>
    <t>1996-04-01</t>
  </si>
  <si>
    <t>29604012610051</t>
  </si>
  <si>
    <t>A42646850</t>
  </si>
  <si>
    <t>احمد طه محمود عراقي</t>
  </si>
  <si>
    <t>1966-08-21</t>
  </si>
  <si>
    <t>26608212201011</t>
  </si>
  <si>
    <t>A40923156</t>
  </si>
  <si>
    <t>علاء احمد محمد مصطفى</t>
  </si>
  <si>
    <t>28406061800532</t>
  </si>
  <si>
    <t>A44763890</t>
  </si>
  <si>
    <t>مصطفي تايجر</t>
  </si>
  <si>
    <t>محمد خميس عبد العظيم على</t>
  </si>
  <si>
    <t>1982-12-20</t>
  </si>
  <si>
    <t>28212202201256</t>
  </si>
  <si>
    <t>A40923465</t>
  </si>
  <si>
    <t>ابراهيم السعيد ابراهيم عطيه</t>
  </si>
  <si>
    <t>1991-12-20</t>
  </si>
  <si>
    <t>29112201801216</t>
  </si>
  <si>
    <t>A30166288</t>
  </si>
  <si>
    <t>عمرو ربيع طه على</t>
  </si>
  <si>
    <t>1994-01-03</t>
  </si>
  <si>
    <t>29401032201397</t>
  </si>
  <si>
    <t>A41006706</t>
  </si>
  <si>
    <t>رزق نصر الله عبيد محمد</t>
  </si>
  <si>
    <t>28104040202051</t>
  </si>
  <si>
    <t>A45103835</t>
  </si>
  <si>
    <t>محمد عبد القادر زكي عبد القادر علمي</t>
  </si>
  <si>
    <t>1985-11-03</t>
  </si>
  <si>
    <t>28511032103083</t>
  </si>
  <si>
    <t>A37060629</t>
  </si>
  <si>
    <t>أمير عادل امين عبدالغني عبده</t>
  </si>
  <si>
    <t>30010011834957</t>
  </si>
  <si>
    <t>A42908926</t>
  </si>
  <si>
    <t>محمد خالد محمد النقيب</t>
  </si>
  <si>
    <t>1992-09-04</t>
  </si>
  <si>
    <t>434</t>
  </si>
  <si>
    <t>A41339644</t>
  </si>
  <si>
    <t>احمد محمود حموده ابراهيم</t>
  </si>
  <si>
    <t>1986-08-09</t>
  </si>
  <si>
    <t>28608090200899</t>
  </si>
  <si>
    <t>A30646518</t>
  </si>
  <si>
    <t>محمد احمد جمال على المرسى</t>
  </si>
  <si>
    <t>1982-10-27</t>
  </si>
  <si>
    <t>28210271400756</t>
  </si>
  <si>
    <t>A36169998</t>
  </si>
  <si>
    <t>احمد محمد حسن احمد</t>
  </si>
  <si>
    <t>1992-05-10</t>
  </si>
  <si>
    <t>29205102201451</t>
  </si>
  <si>
    <t>A40927042</t>
  </si>
  <si>
    <t>محمد ابو الحمد عبد النعيم على</t>
  </si>
  <si>
    <t>1996-06-13</t>
  </si>
  <si>
    <t>29606138800134</t>
  </si>
  <si>
    <t>A35840874</t>
  </si>
  <si>
    <t>محمد عبد الرؤف محمد احمد الاودن</t>
  </si>
  <si>
    <t>1978-09-26</t>
  </si>
  <si>
    <t>27809261200215</t>
  </si>
  <si>
    <t>A42523869</t>
  </si>
  <si>
    <t>نادر ابراهیم احمد عليوه</t>
  </si>
  <si>
    <t>28703240200674</t>
  </si>
  <si>
    <t>A44776826</t>
  </si>
  <si>
    <t>حمدى عيسى طه عبدربه</t>
  </si>
  <si>
    <t>1963-06-13</t>
  </si>
  <si>
    <t>26306130104274</t>
  </si>
  <si>
    <t>A29598501</t>
  </si>
  <si>
    <t>عمرو صلاح الدين عبد المطلب علي</t>
  </si>
  <si>
    <t>1967-04-21</t>
  </si>
  <si>
    <t>26704210100151</t>
  </si>
  <si>
    <t>A33439914</t>
  </si>
  <si>
    <t>احمد علي احمد حسين</t>
  </si>
  <si>
    <t>1991-12-23</t>
  </si>
  <si>
    <t>29112232800111</t>
  </si>
  <si>
    <t>A33225743</t>
  </si>
  <si>
    <t>هشام عبد الخالق احمد محمود</t>
  </si>
  <si>
    <t>1960-05-07</t>
  </si>
  <si>
    <t>26005072101499</t>
  </si>
  <si>
    <t>A35704635</t>
  </si>
  <si>
    <t>احمد على عبد الفتاح محمد شافعی</t>
  </si>
  <si>
    <t>1982-02-13</t>
  </si>
  <si>
    <t>28202130100098</t>
  </si>
  <si>
    <t>A42281263</t>
  </si>
  <si>
    <t>علي منصور علي محمد الصواف</t>
  </si>
  <si>
    <t>29308050202732</t>
  </si>
  <si>
    <t>A42027858</t>
  </si>
  <si>
    <t>محمد الشحات عبد النبي متولي جمعه</t>
  </si>
  <si>
    <t>29801011503791</t>
  </si>
  <si>
    <t>A45120830</t>
  </si>
  <si>
    <t>محمد البيومى الوردانى البيومي</t>
  </si>
  <si>
    <t>27912101500293</t>
  </si>
  <si>
    <t>A37588468</t>
  </si>
  <si>
    <t>احمد عبد العزيز حسين عبد العال</t>
  </si>
  <si>
    <t>1971-12-12</t>
  </si>
  <si>
    <t>27112120100259</t>
  </si>
  <si>
    <t>A33512802</t>
  </si>
  <si>
    <t>محمد ابراهيم محمد ابراهيم البديوي</t>
  </si>
  <si>
    <t>1997-11-10</t>
  </si>
  <si>
    <t>29711101201352</t>
  </si>
  <si>
    <t>A44795107</t>
  </si>
  <si>
    <t>مصطفى سيد احمد احمد عبد الرحمن الشيخ</t>
  </si>
  <si>
    <t>1984-08-25</t>
  </si>
  <si>
    <t>28408251202898</t>
  </si>
  <si>
    <t>A34813256</t>
  </si>
  <si>
    <t>محمود ايمن على عبده طيبه</t>
  </si>
  <si>
    <t>2000-03-08</t>
  </si>
  <si>
    <t>30003081803254</t>
  </si>
  <si>
    <t>A45112458</t>
  </si>
  <si>
    <t>هاني كمال فوزى عبد الحميد</t>
  </si>
  <si>
    <t>1983-01-24</t>
  </si>
  <si>
    <t>28301240101713</t>
  </si>
  <si>
    <t>A38662975</t>
  </si>
  <si>
    <t>اسامه كمال حمدان على</t>
  </si>
  <si>
    <t>28201032604618</t>
  </si>
  <si>
    <t>A34932774</t>
  </si>
  <si>
    <t>محمود صابر عطيه مرسى</t>
  </si>
  <si>
    <t>2003-07-30</t>
  </si>
  <si>
    <t>30307301500834</t>
  </si>
  <si>
    <t>A35978275</t>
  </si>
  <si>
    <t>نصر الدين دياب محمد دياب</t>
  </si>
  <si>
    <t>1973-10-07</t>
  </si>
  <si>
    <t>27310071600077</t>
  </si>
  <si>
    <t>A45454890</t>
  </si>
  <si>
    <t>مصطفى محمد بركات مبروك الشملي</t>
  </si>
  <si>
    <t>1983-03-13</t>
  </si>
  <si>
    <t>28303132300192</t>
  </si>
  <si>
    <t>A42781915</t>
  </si>
  <si>
    <t>محمد المتولى عبد العظيم السيد السيد</t>
  </si>
  <si>
    <t>محمود احمد محمود سليمان النجار</t>
  </si>
  <si>
    <t>2000-11-10</t>
  </si>
  <si>
    <t>30011101100355</t>
  </si>
  <si>
    <t>A45197976</t>
  </si>
  <si>
    <t>هاني عواض عبد السلام عواض</t>
  </si>
  <si>
    <t>1967-04-20</t>
  </si>
  <si>
    <t>26704201401297</t>
  </si>
  <si>
    <t>A45323495</t>
  </si>
  <si>
    <t>سعد محمد محمد مسعد ابوحسين</t>
  </si>
  <si>
    <t>1971-10-02</t>
  </si>
  <si>
    <t>27110021401813</t>
  </si>
  <si>
    <t>A37984607</t>
  </si>
  <si>
    <t>عماد محمد عبد العزيز قناوی</t>
  </si>
  <si>
    <t>1979-05-02</t>
  </si>
  <si>
    <t>27905021401611</t>
  </si>
  <si>
    <t>A38154926</t>
  </si>
  <si>
    <t>احمد محمد عيد احمد</t>
  </si>
  <si>
    <t>1976-10-01</t>
  </si>
  <si>
    <t>27610010114254</t>
  </si>
  <si>
    <t>A30352166</t>
  </si>
  <si>
    <t>احمد عبد الفتاح طى عبد المنعم</t>
  </si>
  <si>
    <t>1983-09-30</t>
  </si>
  <si>
    <t>28309302300191</t>
  </si>
  <si>
    <t>A36765803</t>
  </si>
  <si>
    <t>عاطف انور صادق محمد</t>
  </si>
  <si>
    <t>28102032300858</t>
  </si>
  <si>
    <t>A44645029</t>
  </si>
  <si>
    <t>خالد سعيد شافعي ابراهيم</t>
  </si>
  <si>
    <t>1971-12-28</t>
  </si>
  <si>
    <t>27112281401658</t>
  </si>
  <si>
    <t>A45329041</t>
  </si>
  <si>
    <t>محمد حمدى ذكي محمد</t>
  </si>
  <si>
    <t>1982-02-15</t>
  </si>
  <si>
    <t>28202152500316</t>
  </si>
  <si>
    <t>A34056519</t>
  </si>
  <si>
    <t>محمد نبيل نصر عبد الناصر</t>
  </si>
  <si>
    <t>1985-02-10</t>
  </si>
  <si>
    <t>28502102500572</t>
  </si>
  <si>
    <t>A38635907</t>
  </si>
  <si>
    <t>محمد سيد حسن محمود بسيم</t>
  </si>
  <si>
    <t>1975-09-26</t>
  </si>
  <si>
    <t>27509260104316</t>
  </si>
  <si>
    <t>A45443611</t>
  </si>
  <si>
    <t>هشام محمد عبدالوهاب مليك</t>
  </si>
  <si>
    <t>28611028800112</t>
  </si>
  <si>
    <t>A37304569</t>
  </si>
  <si>
    <t>يوسف عادل يوسف على طرطور</t>
  </si>
  <si>
    <t>1981-10-25</t>
  </si>
  <si>
    <t>28110251302893</t>
  </si>
  <si>
    <t>A35018656</t>
  </si>
  <si>
    <t>محمود السعيد احمد المنسى</t>
  </si>
  <si>
    <t>27804031201954</t>
  </si>
  <si>
    <t>A45261268</t>
  </si>
  <si>
    <t>ايزي ترافل</t>
  </si>
  <si>
    <t>محمد حاتم ممدوح محمد</t>
  </si>
  <si>
    <t>2002-09-08</t>
  </si>
  <si>
    <t>30209082200615</t>
  </si>
  <si>
    <t>A41384838</t>
  </si>
  <si>
    <t>حسین احمد كامل عبد</t>
  </si>
  <si>
    <t>27906162100654</t>
  </si>
  <si>
    <t>A42274810</t>
  </si>
  <si>
    <t>هاني سامی عبد العزيز رزق</t>
  </si>
  <si>
    <t>1983-08-02</t>
  </si>
  <si>
    <t>28308021200735</t>
  </si>
  <si>
    <t>A28799510</t>
  </si>
  <si>
    <t>احمد اشرف عبدالستار سيف</t>
  </si>
  <si>
    <t>1995-08-07</t>
  </si>
  <si>
    <t>29508072102617</t>
  </si>
  <si>
    <t>A33707925</t>
  </si>
  <si>
    <t>يوسف عمرو جمال عبد المجيد توفيق توفيق</t>
  </si>
  <si>
    <t>2012-12-31</t>
  </si>
  <si>
    <t>31212310102534</t>
  </si>
  <si>
    <t>A45438195</t>
  </si>
  <si>
    <t>عبد الحميد سعيد عبد الحميد سراية</t>
  </si>
  <si>
    <t>29903012330428</t>
  </si>
  <si>
    <t>A44924415</t>
  </si>
  <si>
    <t>خالد محمد عبد الهادي ابونار</t>
  </si>
  <si>
    <t>1976-11-09</t>
  </si>
  <si>
    <t>27611091701694</t>
  </si>
  <si>
    <t>A28875289</t>
  </si>
  <si>
    <t>محمد علي عليوه صلاح</t>
  </si>
  <si>
    <t>1978-06-15</t>
  </si>
  <si>
    <t>27806151300959</t>
  </si>
  <si>
    <t>A36716432</t>
  </si>
  <si>
    <t>عبد الرحمن محمود على رجب شحاته</t>
  </si>
  <si>
    <t>31001241303211</t>
  </si>
  <si>
    <t>A42664206</t>
  </si>
  <si>
    <t>محمود عبد الله عبد المجيد توفيق</t>
  </si>
  <si>
    <t>2005-09-20</t>
  </si>
  <si>
    <t>30509202301155</t>
  </si>
  <si>
    <t>A45425916</t>
  </si>
  <si>
    <t>محمد سعد صبحى برمو</t>
  </si>
  <si>
    <t>28803231803671</t>
  </si>
  <si>
    <t>A39850600</t>
  </si>
  <si>
    <t>سامح فؤاد محمد البنا</t>
  </si>
  <si>
    <t>1987-06-15</t>
  </si>
  <si>
    <t>28706151602296</t>
  </si>
  <si>
    <t>A35735266</t>
  </si>
  <si>
    <t>محمد احمد عطا الصبرى عميش</t>
  </si>
  <si>
    <t>2010-07-30</t>
  </si>
  <si>
    <t>31007308800493</t>
  </si>
  <si>
    <t>A45288388</t>
  </si>
  <si>
    <t>احمد محمد حسنى عبد الوهاب الشربيني</t>
  </si>
  <si>
    <t>28303060300231</t>
  </si>
  <si>
    <t>A44524841</t>
  </si>
  <si>
    <t>احمد عيد على سالم فرج</t>
  </si>
  <si>
    <t>1995-09-01</t>
  </si>
  <si>
    <t>29509012112211</t>
  </si>
  <si>
    <t>A39107526</t>
  </si>
  <si>
    <t>ناصر ابراهيم حسين محمد حمدون</t>
  </si>
  <si>
    <t>1967-06-27</t>
  </si>
  <si>
    <t>26706271301233</t>
  </si>
  <si>
    <t>A27449593</t>
  </si>
  <si>
    <t>احمد مهركان عبد الفتاح محمد</t>
  </si>
  <si>
    <t>1991-05-11</t>
  </si>
  <si>
    <t>29105112300959</t>
  </si>
  <si>
    <t>A29372211</t>
  </si>
  <si>
    <t>حسن احمد حسن محمد</t>
  </si>
  <si>
    <t>293091113005617</t>
  </si>
  <si>
    <t>A36804287</t>
  </si>
  <si>
    <t>ياسر عصمت محمد السيد على</t>
  </si>
  <si>
    <t>1983-09-01</t>
  </si>
  <si>
    <t>28309011701511</t>
  </si>
  <si>
    <t>A37794946</t>
  </si>
  <si>
    <t>احمد حامد محمد طه النجار</t>
  </si>
  <si>
    <t>2002-10-22</t>
  </si>
  <si>
    <t>30210221100378</t>
  </si>
  <si>
    <t>A43972076</t>
  </si>
  <si>
    <t>حسن فرحات حسن محمد</t>
  </si>
  <si>
    <t>29109022300912</t>
  </si>
  <si>
    <t>A40996207</t>
  </si>
  <si>
    <t>وسیم عاطف حسین وهبه</t>
  </si>
  <si>
    <t>1983-08-30</t>
  </si>
  <si>
    <t>28308308800318</t>
  </si>
  <si>
    <t>A27698049</t>
  </si>
  <si>
    <t>عبد الناصر احمد على سلام</t>
  </si>
  <si>
    <t>1983-04-01</t>
  </si>
  <si>
    <t>28304012303299</t>
  </si>
  <si>
    <t>A44723299</t>
  </si>
  <si>
    <t>اسلام عبده محمد حسن علوان</t>
  </si>
  <si>
    <t>2004-11-25</t>
  </si>
  <si>
    <t>30411251302272</t>
  </si>
  <si>
    <t>A44689972</t>
  </si>
  <si>
    <t>خالد محمد عبد العزيز طه</t>
  </si>
  <si>
    <t>1987-10-10</t>
  </si>
  <si>
    <t>28710101302671</t>
  </si>
  <si>
    <t>A45063817</t>
  </si>
  <si>
    <t>رميساء عبد القوي معوض عبد القوي</t>
  </si>
  <si>
    <t>30008081802926</t>
  </si>
  <si>
    <t>A33456913</t>
  </si>
  <si>
    <t>محمد عبده محمد حسن علوان</t>
  </si>
  <si>
    <t>29507171301471</t>
  </si>
  <si>
    <t>A44066919</t>
  </si>
  <si>
    <t>فيروز عبده فرج عبده يوسف</t>
  </si>
  <si>
    <t>2024-05-16</t>
  </si>
  <si>
    <t>32405168801167</t>
  </si>
  <si>
    <t>A45286853</t>
  </si>
  <si>
    <t>عبد المنعم على حسين على حسين</t>
  </si>
  <si>
    <t>1985-12-28</t>
  </si>
  <si>
    <t>28512281302074</t>
  </si>
  <si>
    <t>A45059126</t>
  </si>
  <si>
    <t>عبده فرج عبده يوسف</t>
  </si>
  <si>
    <t>1988-08-29</t>
  </si>
  <si>
    <t>28808291801679</t>
  </si>
  <si>
    <t>A34501629</t>
  </si>
  <si>
    <t>عمرو عبده فرج عبده يوسف</t>
  </si>
  <si>
    <t>2021-06-26</t>
  </si>
  <si>
    <t>32106261802559</t>
  </si>
  <si>
    <t>A33456849</t>
  </si>
  <si>
    <t>احمد سعد ابوبكر محمد</t>
  </si>
  <si>
    <t>28809290104717</t>
  </si>
  <si>
    <t>A45076885</t>
  </si>
  <si>
    <t>نبيل مصطفى عبد الحكم شعبان</t>
  </si>
  <si>
    <t>1986-12-18</t>
  </si>
  <si>
    <t>28412182300898</t>
  </si>
  <si>
    <t>A04433415</t>
  </si>
  <si>
    <t>جمعه على حامد احمد</t>
  </si>
  <si>
    <t>1986-01-12</t>
  </si>
  <si>
    <t>28601122605212</t>
  </si>
  <si>
    <t>A38077186</t>
  </si>
  <si>
    <t>محمد احمد فتحى زهران</t>
  </si>
  <si>
    <t>1993-07-17</t>
  </si>
  <si>
    <t>29307170103138</t>
  </si>
  <si>
    <t>A45236704</t>
  </si>
  <si>
    <t>حسام اسماعيل محمد محمد</t>
  </si>
  <si>
    <t>29901011313775</t>
  </si>
  <si>
    <t>A44854179</t>
  </si>
  <si>
    <t>عماد محمد ابراهيم محمد</t>
  </si>
  <si>
    <t>1981-08-13</t>
  </si>
  <si>
    <t>28108132402192</t>
  </si>
  <si>
    <t>A33535372</t>
  </si>
  <si>
    <t>محمد شحاته القاسي يوسف</t>
  </si>
  <si>
    <t>1991-03-28</t>
  </si>
  <si>
    <t>29103282201456</t>
  </si>
  <si>
    <t>A43468298</t>
  </si>
  <si>
    <t>جمال فتح الله عباس محمد</t>
  </si>
  <si>
    <t>1994-08-08</t>
  </si>
  <si>
    <t>26408082402312</t>
  </si>
  <si>
    <t>A39279167</t>
  </si>
  <si>
    <t>محمود احمد محمد ابراهيم</t>
  </si>
  <si>
    <t>1993-02-10</t>
  </si>
  <si>
    <t>29302102403075</t>
  </si>
  <si>
    <t>A33922655</t>
  </si>
  <si>
    <t>محمد شحاته عبد المالك عبد الوهاب</t>
  </si>
  <si>
    <t>1985-12-10</t>
  </si>
  <si>
    <t>28512102403157</t>
  </si>
  <si>
    <t>A28302137</t>
  </si>
  <si>
    <t>محمد عبد الرازق فهمى محيسن عبد الجواد</t>
  </si>
  <si>
    <t>1985-04-21</t>
  </si>
  <si>
    <t>28504212101412</t>
  </si>
  <si>
    <t>A45367475</t>
  </si>
  <si>
    <t>مصطفى محمود علي ابو العزم</t>
  </si>
  <si>
    <t>1985-10-01</t>
  </si>
  <si>
    <t>28510012413631</t>
  </si>
  <si>
    <t>A38282824</t>
  </si>
  <si>
    <t>محمد احمد محمود ابراهيم</t>
  </si>
  <si>
    <t>1990-05-23</t>
  </si>
  <si>
    <t>29005232102315</t>
  </si>
  <si>
    <t>A36468713</t>
  </si>
  <si>
    <t>حزيفه وائل عبد الستار عبد الباقي</t>
  </si>
  <si>
    <t>2003-12-07</t>
  </si>
  <si>
    <t>30312072201295</t>
  </si>
  <si>
    <t>A45130169</t>
  </si>
  <si>
    <t>محمد احمد عبد المؤمن شاكر</t>
  </si>
  <si>
    <t>30209012204079</t>
  </si>
  <si>
    <t>A45430413</t>
  </si>
  <si>
    <t>محمود صلاح احمد سرحان</t>
  </si>
  <si>
    <t>1995-10-03</t>
  </si>
  <si>
    <t>29510032502137</t>
  </si>
  <si>
    <t>A45301226</t>
  </si>
  <si>
    <t>اسماعيل احمد عبدربه حسين</t>
  </si>
  <si>
    <t>29201082302411</t>
  </si>
  <si>
    <t>A45157212</t>
  </si>
  <si>
    <t>وليد سيد احمد سلام</t>
  </si>
  <si>
    <t>29102012107231</t>
  </si>
  <si>
    <t>A36446821</t>
  </si>
  <si>
    <t>ابراهيم على على عبد الجواد</t>
  </si>
  <si>
    <t>1992-03-02</t>
  </si>
  <si>
    <t>29203022403033</t>
  </si>
  <si>
    <t>A32355506</t>
  </si>
  <si>
    <t>محمد صالح احمد محمد</t>
  </si>
  <si>
    <t>1983-12-15</t>
  </si>
  <si>
    <t>28312151401551</t>
  </si>
  <si>
    <t>A38828212</t>
  </si>
  <si>
    <t>محمد احمد محمد محمد البسيوني</t>
  </si>
  <si>
    <t>1994-10-07</t>
  </si>
  <si>
    <t>29410070201634</t>
  </si>
  <si>
    <t>A45352196</t>
  </si>
  <si>
    <t>ابراهيم كمال عبد العظيم على هندى</t>
  </si>
  <si>
    <t>1983-09-20</t>
  </si>
  <si>
    <t>28309202403537</t>
  </si>
  <si>
    <t>A34533784</t>
  </si>
  <si>
    <t>حامد عبد السلام رمضان فرج</t>
  </si>
  <si>
    <t>1996-01-18</t>
  </si>
  <si>
    <t>29601182300032</t>
  </si>
  <si>
    <t>A44659648</t>
  </si>
  <si>
    <t>ربيع جمال ربيع سعد</t>
  </si>
  <si>
    <t>1991-01-03</t>
  </si>
  <si>
    <t>29101032301053</t>
  </si>
  <si>
    <t>A37933102</t>
  </si>
  <si>
    <t>محمد عبد الواحد عبد الله شحاته</t>
  </si>
  <si>
    <t>27208091800995</t>
  </si>
  <si>
    <t>A41078433</t>
  </si>
  <si>
    <t>محمود عبدالشافي السيد عبدالنبي</t>
  </si>
  <si>
    <t>1995-03-20</t>
  </si>
  <si>
    <t>29503202302433</t>
  </si>
  <si>
    <t>A45438171</t>
  </si>
  <si>
    <t>عبد الرحمن زاهر</t>
  </si>
  <si>
    <t>عبد الرحمن الليبيه</t>
  </si>
  <si>
    <t>البهلول</t>
  </si>
  <si>
    <t>تسليم ليد احمد بتاريخ 9 يوليو</t>
  </si>
  <si>
    <t>محمود عبد المجيد مصطفى بسيوني</t>
  </si>
  <si>
    <t>1976-05-09</t>
  </si>
  <si>
    <t>27605090201876</t>
  </si>
  <si>
    <t>A32401157</t>
  </si>
  <si>
    <t>2026-07-08</t>
  </si>
  <si>
    <t>وائل محمد سامی محمد الالفى</t>
  </si>
  <si>
    <t>1970-05-19</t>
  </si>
  <si>
    <t>27005192101933</t>
  </si>
  <si>
    <t>A35210526</t>
  </si>
  <si>
    <t>السيد محمد علي الشرقاوى</t>
  </si>
  <si>
    <t>1982-04-18</t>
  </si>
  <si>
    <t>28204181501634</t>
  </si>
  <si>
    <t>A44748563</t>
  </si>
  <si>
    <t>احمد يسرى عبد الستار عبد المولى</t>
  </si>
  <si>
    <t>29209228800916</t>
  </si>
  <si>
    <t>A45072664</t>
  </si>
  <si>
    <t>مصطفى محمود احمد احمد المنحلى</t>
  </si>
  <si>
    <t>1983-09-21</t>
  </si>
  <si>
    <t>28309210203733</t>
  </si>
  <si>
    <t>A29678137</t>
  </si>
  <si>
    <t>مدحت سعد محمد شحاته</t>
  </si>
  <si>
    <t>1975-01-01</t>
  </si>
  <si>
    <t>27501010212651</t>
  </si>
  <si>
    <t>A28857990</t>
  </si>
  <si>
    <t>عبد الناصر محمود محمد عبد الحليم</t>
  </si>
  <si>
    <t>1968-06-16</t>
  </si>
  <si>
    <t>26806162600772</t>
  </si>
  <si>
    <t>A28553493</t>
  </si>
  <si>
    <t>عبد الله فراج عبد الله فراج</t>
  </si>
  <si>
    <t>1978-11-29</t>
  </si>
  <si>
    <t>27811292402317</t>
  </si>
  <si>
    <t>A42758670</t>
  </si>
  <si>
    <t>يوسف محمد امبابى الشيمى</t>
  </si>
  <si>
    <t>1958-12-01</t>
  </si>
  <si>
    <t>25812012102291</t>
  </si>
  <si>
    <t>A45307683</t>
  </si>
  <si>
    <t>حماده محمد عبد العزيز عبد الجليل</t>
  </si>
  <si>
    <t>1977-06-02</t>
  </si>
  <si>
    <t>27706022601573</t>
  </si>
  <si>
    <t>A45016443</t>
  </si>
  <si>
    <t>اسماعيل مجرى الحسيني ابراهيم</t>
  </si>
  <si>
    <t>1961-12-07</t>
  </si>
  <si>
    <t>26112070100933</t>
  </si>
  <si>
    <t>A28706162</t>
  </si>
  <si>
    <t>علي محمد ابراهيم غنيم</t>
  </si>
  <si>
    <t>1969-11-12</t>
  </si>
  <si>
    <t>26911121302137</t>
  </si>
  <si>
    <t>A29871919</t>
  </si>
  <si>
    <t>عبد الناصر على محمد فرجانی فرجانی</t>
  </si>
  <si>
    <t>27501182302059</t>
  </si>
  <si>
    <t>A34057001</t>
  </si>
  <si>
    <t>محمود محمد كمال احمد البنا</t>
  </si>
  <si>
    <t>27503051201331</t>
  </si>
  <si>
    <t>A27434642</t>
  </si>
  <si>
    <t>محسن احمد حسن الزيني</t>
  </si>
  <si>
    <t>1974-04-07</t>
  </si>
  <si>
    <t>27404071201134</t>
  </si>
  <si>
    <t>A42836023</t>
  </si>
  <si>
    <t>جميلة عمر احمد على احمد شکری</t>
  </si>
  <si>
    <t>2024-03-14</t>
  </si>
  <si>
    <t>32403140202303</t>
  </si>
  <si>
    <t>A42680272</t>
  </si>
  <si>
    <t>عمرو جمال احمد حسين سالم</t>
  </si>
  <si>
    <t>2008-06-26</t>
  </si>
  <si>
    <t>30806262503592</t>
  </si>
  <si>
    <t>A40641239</t>
  </si>
  <si>
    <t>بسام ناجح احمد حسانين</t>
  </si>
  <si>
    <t>1996-07-22</t>
  </si>
  <si>
    <t>29607222501939</t>
  </si>
  <si>
    <t>A27248926</t>
  </si>
  <si>
    <t>محمد ابراهيم عبد الجليل مهني</t>
  </si>
  <si>
    <t>29010162500532</t>
  </si>
  <si>
    <t>A45153906</t>
  </si>
  <si>
    <t>محمد محمود خليل مهنى</t>
  </si>
  <si>
    <t>29209272500695</t>
  </si>
  <si>
    <t>A31565784</t>
  </si>
  <si>
    <t>احمد صالحين خراشی ابراهیم</t>
  </si>
  <si>
    <t>1999-04-05</t>
  </si>
  <si>
    <t>29904052501798</t>
  </si>
  <si>
    <t>A39201034</t>
  </si>
  <si>
    <t>عمرو سليم ابو الفضل احمد</t>
  </si>
  <si>
    <t>1983-11-01</t>
  </si>
  <si>
    <t>28311012701994</t>
  </si>
  <si>
    <t>A44614841</t>
  </si>
  <si>
    <t>عشور شحاته عبد الحافظ شحاته</t>
  </si>
  <si>
    <t>1975-01-29</t>
  </si>
  <si>
    <t>27501292400196</t>
  </si>
  <si>
    <t>A45128638</t>
  </si>
  <si>
    <t>عبد الرحمن حماده محمد عبد العزيز</t>
  </si>
  <si>
    <t>2008-10-25</t>
  </si>
  <si>
    <t>30810252604339</t>
  </si>
  <si>
    <t>A45013072</t>
  </si>
  <si>
    <t>ناصر سيد عبد الله مصطفى</t>
  </si>
  <si>
    <t>1975-10-19</t>
  </si>
  <si>
    <t>27510192400716</t>
  </si>
  <si>
    <t>A32037111</t>
  </si>
  <si>
    <t>محمود حسني علي الهلالي</t>
  </si>
  <si>
    <t>1988-04-22</t>
  </si>
  <si>
    <t>28804221200796</t>
  </si>
  <si>
    <t>A44260107</t>
  </si>
  <si>
    <t>محمد عبد الله أحمد محمود</t>
  </si>
  <si>
    <t>1977-04-19</t>
  </si>
  <si>
    <t>27704192401916</t>
  </si>
  <si>
    <t>A45139126</t>
  </si>
  <si>
    <t>حسن بدري محمد علي</t>
  </si>
  <si>
    <t>1988-11-15</t>
  </si>
  <si>
    <t>28811152701911</t>
  </si>
  <si>
    <t>A29805509</t>
  </si>
  <si>
    <t>انور امین حسانین داود</t>
  </si>
  <si>
    <t>1972-01-01</t>
  </si>
  <si>
    <t>27201011704091</t>
  </si>
  <si>
    <t>A30045811</t>
  </si>
  <si>
    <t>رمضان حافظ عبد اللطيف محمد</t>
  </si>
  <si>
    <t>28705022403914</t>
  </si>
  <si>
    <t>A31167133</t>
  </si>
  <si>
    <t>ابورحمه</t>
  </si>
  <si>
    <t>حسن احمد ابو العطا احمد</t>
  </si>
  <si>
    <t>1980-05-07</t>
  </si>
  <si>
    <t>28008072401332</t>
  </si>
  <si>
    <t>A44657237</t>
  </si>
  <si>
    <t>منصور حسن سليمان ابراهيم</t>
  </si>
  <si>
    <t>1979-02-08</t>
  </si>
  <si>
    <t>27902081302494</t>
  </si>
  <si>
    <t>A45318868</t>
  </si>
  <si>
    <t>مصعب عبد التواب جمعه عبد الجواد عبد الجواد</t>
  </si>
  <si>
    <t>1992-10-05</t>
  </si>
  <si>
    <t>29210052500757</t>
  </si>
  <si>
    <t>A34864251</t>
  </si>
  <si>
    <t>مدحت خليل ابراهيم حسين</t>
  </si>
  <si>
    <t>1989-07-06</t>
  </si>
  <si>
    <t>28907062501252</t>
  </si>
  <si>
    <t>A29651579</t>
  </si>
  <si>
    <t>محمود جمال نصر ابراهيم</t>
  </si>
  <si>
    <t>1989-03-08</t>
  </si>
  <si>
    <t>28903082500893</t>
  </si>
  <si>
    <t>A45129614</t>
  </si>
  <si>
    <t>جمعه حسين عدلى عبد العال</t>
  </si>
  <si>
    <t>29304012507559</t>
  </si>
  <si>
    <t>A37828856</t>
  </si>
  <si>
    <t>محمد عوض عبد العاطى مسلم</t>
  </si>
  <si>
    <t>1996-07-21</t>
  </si>
  <si>
    <t>29607212501078</t>
  </si>
  <si>
    <t>A45137434</t>
  </si>
  <si>
    <t>محمد عبد التواب عبد الباسط عبد الحافظ</t>
  </si>
  <si>
    <t>29301052505819</t>
  </si>
  <si>
    <t>A34733116</t>
  </si>
  <si>
    <t>محمود حسنى محمد عبد النعيم</t>
  </si>
  <si>
    <t>1995-10-02</t>
  </si>
  <si>
    <t>29510022501817</t>
  </si>
  <si>
    <t>A44408524</t>
  </si>
  <si>
    <t>عبد الرحمن محمود سيد احمد</t>
  </si>
  <si>
    <t>1992-03-28</t>
  </si>
  <si>
    <t>29203282402332</t>
  </si>
  <si>
    <t>A41523779</t>
  </si>
  <si>
    <t>محمد ابراهيم عبد العاطي محمد</t>
  </si>
  <si>
    <t>1992-06-24</t>
  </si>
  <si>
    <t>29206241301156</t>
  </si>
  <si>
    <t>A31459622</t>
  </si>
  <si>
    <t>حماده عبد المجيد علي عبد الموجود</t>
  </si>
  <si>
    <t>1978-07-01</t>
  </si>
  <si>
    <t>27807012402051</t>
  </si>
  <si>
    <t>A42731938</t>
  </si>
  <si>
    <t>نصر عبد الحميد محمد جوده</t>
  </si>
  <si>
    <t>1980-07-30</t>
  </si>
  <si>
    <t>28007302401292</t>
  </si>
  <si>
    <t>A28326704</t>
  </si>
  <si>
    <t>جلال حسين شفيق عبد الله</t>
  </si>
  <si>
    <t>27203232402199</t>
  </si>
  <si>
    <t>A44719525</t>
  </si>
  <si>
    <t>اسامه مجاهد مليجي الحصري</t>
  </si>
  <si>
    <t>1980-08-16</t>
  </si>
  <si>
    <t>28008161700491</t>
  </si>
  <si>
    <t>A41931672</t>
  </si>
  <si>
    <t>محمود نصر احمد  نصر</t>
  </si>
  <si>
    <t>28401012409753</t>
  </si>
  <si>
    <t>A45529475</t>
  </si>
  <si>
    <t>مصطفى محمود احمد علي</t>
  </si>
  <si>
    <t>1995-10-28</t>
  </si>
  <si>
    <t>29510282403011</t>
  </si>
  <si>
    <t>A04560314</t>
  </si>
  <si>
    <t>شعبان محمد شعبان صادق</t>
  </si>
  <si>
    <t>1984-03-06</t>
  </si>
  <si>
    <t>28403062101111</t>
  </si>
  <si>
    <t>A38738342</t>
  </si>
  <si>
    <t>حسن محمد عبد الحميد حسن</t>
  </si>
  <si>
    <t>1997-07-20</t>
  </si>
  <si>
    <t>29707202404958</t>
  </si>
  <si>
    <t>A44129242</t>
  </si>
  <si>
    <t>ابراهيم عبده احمد الدسوقي محمد الشامي</t>
  </si>
  <si>
    <t>2010-08-19</t>
  </si>
  <si>
    <t>31008191200992</t>
  </si>
  <si>
    <t>A451916233</t>
  </si>
  <si>
    <t>زياد عادل احمد احمد محمد شتيوي</t>
  </si>
  <si>
    <t>2015-02-02</t>
  </si>
  <si>
    <t>31502021201476</t>
  </si>
  <si>
    <t>A28521968</t>
  </si>
  <si>
    <t>خالد السيد احمد الدسوقي الشامي</t>
  </si>
  <si>
    <t>30907181201835</t>
  </si>
  <si>
    <t>A45193581</t>
  </si>
  <si>
    <t>مها السيد محمد شلبی شلبی</t>
  </si>
  <si>
    <t>1990-04-05</t>
  </si>
  <si>
    <t>29004051202702</t>
  </si>
  <si>
    <t>A28521960</t>
  </si>
  <si>
    <t>نورهان عبدالله احمد احمد شتيوي</t>
  </si>
  <si>
    <t>2007-09-29</t>
  </si>
  <si>
    <t>30709291204906</t>
  </si>
  <si>
    <t>A41911087</t>
  </si>
  <si>
    <t>علي عبد الرحمن جودة محمد</t>
  </si>
  <si>
    <t>1991-02-04</t>
  </si>
  <si>
    <t>29102042402954</t>
  </si>
  <si>
    <t>A44866450</t>
  </si>
  <si>
    <t>السيد سالم السيد سالم</t>
  </si>
  <si>
    <t>29304011312193</t>
  </si>
  <si>
    <t>A30474854</t>
  </si>
  <si>
    <t>هاني شاكر عبد الله محمد شاكر ميخائيل مسيحه</t>
  </si>
  <si>
    <t>1988-09-30</t>
  </si>
  <si>
    <t>28809302300215</t>
  </si>
  <si>
    <t>A37555889</t>
  </si>
  <si>
    <t>ناصر السيد عبد الصمد جمعه</t>
  </si>
  <si>
    <t>1980-12-14</t>
  </si>
  <si>
    <t>28012142300757</t>
  </si>
  <si>
    <t>A45417110</t>
  </si>
  <si>
    <t>نصر الدين محمد عبد اللطيف على</t>
  </si>
  <si>
    <t>1973-10-27</t>
  </si>
  <si>
    <t>27310272500691</t>
  </si>
  <si>
    <t>A42264638</t>
  </si>
  <si>
    <t>عابد عبد الغني زيد عطية</t>
  </si>
  <si>
    <t>1978-10-04</t>
  </si>
  <si>
    <t>278100483306297</t>
  </si>
  <si>
    <t>A45397016</t>
  </si>
  <si>
    <t>حسين على عبد العليم سلطان</t>
  </si>
  <si>
    <t>1978-11-17</t>
  </si>
  <si>
    <t>27811172200918</t>
  </si>
  <si>
    <t>A41361129</t>
  </si>
  <si>
    <t>محمد هشام شراكی یوسف عويدات</t>
  </si>
  <si>
    <t>30301011819197</t>
  </si>
  <si>
    <t>A45346697</t>
  </si>
  <si>
    <t>لملوم شحات ابراهيم محمد</t>
  </si>
  <si>
    <t>1989-03-27</t>
  </si>
  <si>
    <t>28903272300297</t>
  </si>
  <si>
    <t>A36921312</t>
  </si>
  <si>
    <t>مصطفى عبد العليم محمد عبد العليم</t>
  </si>
  <si>
    <t>1992-01-05</t>
  </si>
  <si>
    <t>29201052301178</t>
  </si>
  <si>
    <t>A29627036</t>
  </si>
  <si>
    <t>عادل عبد الخالق سعد الدين مطاوع</t>
  </si>
  <si>
    <t>1972-08-21</t>
  </si>
  <si>
    <t>27208212300693</t>
  </si>
  <si>
    <t>A44946206</t>
  </si>
  <si>
    <t>محمد سيد توفيق صالح</t>
  </si>
  <si>
    <t>1976-03-30</t>
  </si>
  <si>
    <t>27603302300478</t>
  </si>
  <si>
    <t>A35017894</t>
  </si>
  <si>
    <t>محمد اللافي سيف محمد</t>
  </si>
  <si>
    <t>1972-10-10</t>
  </si>
  <si>
    <t>27210102300498</t>
  </si>
  <si>
    <t>A44646513</t>
  </si>
  <si>
    <t>محمد احمد رياض على</t>
  </si>
  <si>
    <t>1975-06-29</t>
  </si>
  <si>
    <t>27506292300312</t>
  </si>
  <si>
    <t>A41384039</t>
  </si>
  <si>
    <t>احمد ياسر فتحى عبد الجواد سعيد</t>
  </si>
  <si>
    <t>30910062301474</t>
  </si>
  <si>
    <t>A44138714</t>
  </si>
  <si>
    <t>ياسر فتحى عبد الجواد سعيد</t>
  </si>
  <si>
    <t>1980-03-06</t>
  </si>
  <si>
    <t>28003062300714</t>
  </si>
  <si>
    <t>A39203218</t>
  </si>
  <si>
    <t>احمد اللافي سيف محمد</t>
  </si>
  <si>
    <t>1978-05-18</t>
  </si>
  <si>
    <t>27805182300471</t>
  </si>
  <si>
    <t>A37911701</t>
  </si>
  <si>
    <t>ابراهيم عطيه جوده عبد الله</t>
  </si>
  <si>
    <t>1997-01-26</t>
  </si>
  <si>
    <t>29701262301211</t>
  </si>
  <si>
    <t>A26292181</t>
  </si>
  <si>
    <t>علاء حسن علي خليفه</t>
  </si>
  <si>
    <t>1986-07-10</t>
  </si>
  <si>
    <t>28607100200292</t>
  </si>
  <si>
    <t>A45125680</t>
  </si>
  <si>
    <t>شريف ريحان</t>
  </si>
  <si>
    <t>بلال عبد الفتاح سليمان على</t>
  </si>
  <si>
    <t>1997-09-22</t>
  </si>
  <si>
    <t>29709222300833</t>
  </si>
  <si>
    <t>A04257693</t>
  </si>
  <si>
    <t>رياض محمد احمد عبد الحكيم</t>
  </si>
  <si>
    <t>2008-12-13</t>
  </si>
  <si>
    <t>30812131602757</t>
  </si>
  <si>
    <t>A44934279</t>
  </si>
  <si>
    <t>طه زكريا مصطفى زكريا عبد الوهاب</t>
  </si>
  <si>
    <t>1999-09-06</t>
  </si>
  <si>
    <t>29909061200891</t>
  </si>
  <si>
    <t>A34221789</t>
  </si>
  <si>
    <t>السيد محمد السيد احمد السخاوى</t>
  </si>
  <si>
    <t>1994-01-20</t>
  </si>
  <si>
    <t>29401201600433</t>
  </si>
  <si>
    <t>A45353983</t>
  </si>
  <si>
    <t>احمد محمد ابراهيم محمود محمد</t>
  </si>
  <si>
    <t>2003-10-27</t>
  </si>
  <si>
    <t>30310271300798</t>
  </si>
  <si>
    <t>A42225861</t>
  </si>
  <si>
    <t>عبد الله خليل ابراهيم عبد الفتاح</t>
  </si>
  <si>
    <t>2002-12-19</t>
  </si>
  <si>
    <t>30212191302917</t>
  </si>
  <si>
    <t>A36564328</t>
  </si>
  <si>
    <t>محمود فتحى ابراهيم رمضان</t>
  </si>
  <si>
    <t>1995-05-13</t>
  </si>
  <si>
    <t>29505132501517</t>
  </si>
  <si>
    <t>A40101082</t>
  </si>
  <si>
    <t>حسام محمد محمد حسن موسى</t>
  </si>
  <si>
    <t>2000-03-29</t>
  </si>
  <si>
    <t>20002291100094</t>
  </si>
  <si>
    <t>A40894230</t>
  </si>
  <si>
    <t>غالي زكريا اسرائيل يوسف</t>
  </si>
  <si>
    <t>29607271801794</t>
  </si>
  <si>
    <t>A45440811</t>
  </si>
  <si>
    <t>شروق جمال عبدالعزيز مكي رمضان</t>
  </si>
  <si>
    <t>1995-03-28</t>
  </si>
  <si>
    <t>29503280200361</t>
  </si>
  <si>
    <t>A42679537</t>
  </si>
  <si>
    <t>2009-11-20</t>
  </si>
  <si>
    <t>احمد رضا راغب رياض</t>
  </si>
  <si>
    <t>2002-08-13</t>
  </si>
  <si>
    <t>30208132400215</t>
  </si>
  <si>
    <t>A44949305</t>
  </si>
  <si>
    <t>2026-07-09</t>
  </si>
  <si>
    <t>وجيه صلاح شعبان عبد الله</t>
  </si>
  <si>
    <t>1988-06-08</t>
  </si>
  <si>
    <t>28806082402551</t>
  </si>
  <si>
    <t>A45143363</t>
  </si>
  <si>
    <t>محمد على احمد ابراهيم عبد الله</t>
  </si>
  <si>
    <t>1992-05-17</t>
  </si>
  <si>
    <t>29205172700471</t>
  </si>
  <si>
    <t>A42217197</t>
  </si>
  <si>
    <t>بشر عبد المقصود الفرغل احمد</t>
  </si>
  <si>
    <t>2007-09-01</t>
  </si>
  <si>
    <t>30709012616272</t>
  </si>
  <si>
    <t>A45160540</t>
  </si>
  <si>
    <t>احمد محمود ابراهيم رياض محمد</t>
  </si>
  <si>
    <t>2011-12-06</t>
  </si>
  <si>
    <t>31112062402556</t>
  </si>
  <si>
    <t>A42467354</t>
  </si>
  <si>
    <t>على سيد محمد صبره محمد</t>
  </si>
  <si>
    <t>1996-03-07</t>
  </si>
  <si>
    <t>29603072102555</t>
  </si>
  <si>
    <t>A45373112</t>
  </si>
  <si>
    <t>زياد محمود عبد القادر محمود</t>
  </si>
  <si>
    <t>1996-05-12</t>
  </si>
  <si>
    <t>29605122702179</t>
  </si>
  <si>
    <t>A42959051</t>
  </si>
  <si>
    <t>محمود عبد المنعم تغيان محمد</t>
  </si>
  <si>
    <t>2008-07-17</t>
  </si>
  <si>
    <t>30807172401711</t>
  </si>
  <si>
    <t>A45419405</t>
  </si>
  <si>
    <t>هشام محمود عبد الله العيد</t>
  </si>
  <si>
    <t>29001012424979</t>
  </si>
  <si>
    <t>A38032661</t>
  </si>
  <si>
    <t>السيد محمود محمد السيد</t>
  </si>
  <si>
    <t>29103012407851</t>
  </si>
  <si>
    <t>A30235332</t>
  </si>
  <si>
    <t>عطيه سعد عبد المجيد حسين</t>
  </si>
  <si>
    <t>29211152301332</t>
  </si>
  <si>
    <t>A30516602</t>
  </si>
  <si>
    <t>احمد عوض على بيومى</t>
  </si>
  <si>
    <t>28304092301391</t>
  </si>
  <si>
    <t>A35345079</t>
  </si>
  <si>
    <t>محمد احمد امام عيد</t>
  </si>
  <si>
    <t>2000-03-06</t>
  </si>
  <si>
    <t>30003061700998</t>
  </si>
  <si>
    <t>A35613503</t>
  </si>
  <si>
    <t>محمد السيد الغنيمي السنافيري</t>
  </si>
  <si>
    <t>29408231700194</t>
  </si>
  <si>
    <t>A41143385</t>
  </si>
  <si>
    <t>مصطفى كمال عبد الرؤف عبد الحميد</t>
  </si>
  <si>
    <t>1991-07-15</t>
  </si>
  <si>
    <t>29107151202398</t>
  </si>
  <si>
    <t>A43502090</t>
  </si>
  <si>
    <t>يوسف سمير محمد احمد</t>
  </si>
  <si>
    <t>1998-08-16</t>
  </si>
  <si>
    <t>29808161200634</t>
  </si>
  <si>
    <t>A36699988</t>
  </si>
  <si>
    <t>وليد محمود على صديق</t>
  </si>
  <si>
    <t>29105182701756</t>
  </si>
  <si>
    <t>A33484062</t>
  </si>
  <si>
    <t>وليد عبد المنعم على صديق</t>
  </si>
  <si>
    <t>1978-07-24</t>
  </si>
  <si>
    <t>28707240102031</t>
  </si>
  <si>
    <t>A45002289</t>
  </si>
  <si>
    <t>هانى عدلى كامل حكيم</t>
  </si>
  <si>
    <t>1977-10-09</t>
  </si>
  <si>
    <t>27710092603457</t>
  </si>
  <si>
    <t>A45017701</t>
  </si>
  <si>
    <t>سميه صلاح فتحى على احمد</t>
  </si>
  <si>
    <t>2001-12-01</t>
  </si>
  <si>
    <t>30112010101406</t>
  </si>
  <si>
    <t>A43796416</t>
  </si>
  <si>
    <t>احمد السيد محمد عاشور</t>
  </si>
  <si>
    <t>1976-04-14</t>
  </si>
  <si>
    <t>27604140101219</t>
  </si>
  <si>
    <t>A42957129</t>
  </si>
  <si>
    <t>حسانين عبد الكريم متولي حسانين</t>
  </si>
  <si>
    <t>28502012403098</t>
  </si>
  <si>
    <t>A45144572</t>
  </si>
  <si>
    <t>منصور اسماعيل صافي عبد السلام</t>
  </si>
  <si>
    <t>1996-02-03</t>
  </si>
  <si>
    <t>29602032401511</t>
  </si>
  <si>
    <t>A41722354</t>
  </si>
  <si>
    <t>حازم سعيد عبد الحميد عبد السميع محمد</t>
  </si>
  <si>
    <t>2011-09-28</t>
  </si>
  <si>
    <t>31109282402218</t>
  </si>
  <si>
    <t>A43940629</t>
  </si>
  <si>
    <t>حسام وليد صلاح يسرى محمد</t>
  </si>
  <si>
    <t>2010-11-27</t>
  </si>
  <si>
    <t>31011272401713</t>
  </si>
  <si>
    <t>A42089129</t>
  </si>
  <si>
    <t>محمد عصمت محمود عبد السميع محمد</t>
  </si>
  <si>
    <t>31205262402176</t>
  </si>
  <si>
    <t>A43954383</t>
  </si>
  <si>
    <t>محمد عبد الحليم عبد الحافظ الكناني</t>
  </si>
  <si>
    <t>28603021203019</t>
  </si>
  <si>
    <t>A45214891</t>
  </si>
  <si>
    <t>احمد جمال محمد عبد العزيز</t>
  </si>
  <si>
    <t>29008052300258</t>
  </si>
  <si>
    <t>A45401146</t>
  </si>
  <si>
    <t>عبد الرحمن ربيعى زكى مرسی حسن</t>
  </si>
  <si>
    <t>2010-04-10</t>
  </si>
  <si>
    <t>31004102403316</t>
  </si>
  <si>
    <t>A42931434</t>
  </si>
  <si>
    <t>عبد الرحمن ايمن يحى عباس</t>
  </si>
  <si>
    <t>2008-05-15</t>
  </si>
  <si>
    <t>20805152402617</t>
  </si>
  <si>
    <t>A45154036</t>
  </si>
  <si>
    <t>عبد السميع سعد عبد الحميد</t>
  </si>
  <si>
    <t>2010-09-20</t>
  </si>
  <si>
    <t>31009202406098</t>
  </si>
  <si>
    <t>A43950483</t>
  </si>
  <si>
    <t>عبد الله محمود عز الدين جبريل</t>
  </si>
  <si>
    <t>2009-04-15</t>
  </si>
  <si>
    <t>30904152402431</t>
  </si>
  <si>
    <t>A45408500</t>
  </si>
  <si>
    <t>محمد احمد صادق احمد</t>
  </si>
  <si>
    <t>28404032400379</t>
  </si>
  <si>
    <t>A45154667</t>
  </si>
  <si>
    <t>مرعى يحى عبد الحكيم عبد الحكيم</t>
  </si>
  <si>
    <t>2006-02-08</t>
  </si>
  <si>
    <t>30602082402777</t>
  </si>
  <si>
    <t>A43954168</t>
  </si>
  <si>
    <t>احمد سعيد عبد العزيز سعيد عبد الواحد</t>
  </si>
  <si>
    <t>2007-02-20</t>
  </si>
  <si>
    <t>20702202303993</t>
  </si>
  <si>
    <t>A38646249</t>
  </si>
  <si>
    <t>كيرلس حنا لبيب طوبيا خير الله</t>
  </si>
  <si>
    <t>2008-02-20</t>
  </si>
  <si>
    <t>30802202405391</t>
  </si>
  <si>
    <t>A38283893</t>
  </si>
  <si>
    <t>حسين محمد احمد عبد الحفيظ</t>
  </si>
  <si>
    <t>1993-10-21</t>
  </si>
  <si>
    <t>29310212300592</t>
  </si>
  <si>
    <t>A45438951</t>
  </si>
  <si>
    <t>احمد محمد حسين عبد الحليم</t>
  </si>
  <si>
    <t>2008-08-12</t>
  </si>
  <si>
    <t>30808122301631</t>
  </si>
  <si>
    <t>A33118714</t>
  </si>
  <si>
    <t>احمد سيد عبد العظيم حسين</t>
  </si>
  <si>
    <t>1995-06-18</t>
  </si>
  <si>
    <t>29506182401251</t>
  </si>
  <si>
    <t>A44421281</t>
  </si>
  <si>
    <t>يوسف شعماش عمر عبد الرحمن</t>
  </si>
  <si>
    <t>30906012404259</t>
  </si>
  <si>
    <t>A44652720</t>
  </si>
  <si>
    <t>كريم رضا خلف عبد البديع ناظير</t>
  </si>
  <si>
    <t>2008-12-10</t>
  </si>
  <si>
    <t>30812102405713</t>
  </si>
  <si>
    <t>A44631018</t>
  </si>
  <si>
    <t>مؤمن صلاح عبد الرشيد عبد الرحمن</t>
  </si>
  <si>
    <t>1992-08-14</t>
  </si>
  <si>
    <t>29208142400951</t>
  </si>
  <si>
    <t>A44641900</t>
  </si>
  <si>
    <t>جميل سيد حسن عبد المجيد</t>
  </si>
  <si>
    <t>28502202402071</t>
  </si>
  <si>
    <t>A31869945</t>
  </si>
  <si>
    <t>يوسف عبد النبى عبد الغفار عبد الحق</t>
  </si>
  <si>
    <t>2011-04-05</t>
  </si>
  <si>
    <t>31104052402016</t>
  </si>
  <si>
    <t>A44415083</t>
  </si>
  <si>
    <t>رجب خلف امین محمد</t>
  </si>
  <si>
    <t>1994-12-10</t>
  </si>
  <si>
    <t>29412102403954</t>
  </si>
  <si>
    <t>A44949073</t>
  </si>
  <si>
    <t>علاء محمد عبد الله عبد الرحيم</t>
  </si>
  <si>
    <t>1994-03-01</t>
  </si>
  <si>
    <t>29403012411894</t>
  </si>
  <si>
    <t>A38175452</t>
  </si>
  <si>
    <t>عبد المنعم سمير مدبولي محمد بدر شاهين</t>
  </si>
  <si>
    <t>29607011407472</t>
  </si>
  <si>
    <t>A33010140</t>
  </si>
  <si>
    <t>محمد سيد عبد الباقى علام</t>
  </si>
  <si>
    <t>1985-09-16</t>
  </si>
  <si>
    <t>28509162400253</t>
  </si>
  <si>
    <t>A29896801</t>
  </si>
  <si>
    <t>محمد احمد عبد العال شرف الدين</t>
  </si>
  <si>
    <t>1991-04-27</t>
  </si>
  <si>
    <t>29104272502756</t>
  </si>
  <si>
    <t>A30540274</t>
  </si>
  <si>
    <t>رجب كمال فرج عبد اللطيف</t>
  </si>
  <si>
    <t>1985-09-24</t>
  </si>
  <si>
    <t>28509242200336</t>
  </si>
  <si>
    <t>A31724099</t>
  </si>
  <si>
    <t>نبيل عبد السلام مقدم عبد العال</t>
  </si>
  <si>
    <t>1962-06-21</t>
  </si>
  <si>
    <t>26206211202055</t>
  </si>
  <si>
    <t>A27749243</t>
  </si>
  <si>
    <t>عماد عثمان محمد علي</t>
  </si>
  <si>
    <t>277040101033991</t>
  </si>
  <si>
    <t>A04261579</t>
  </si>
  <si>
    <t>مصطفى عبد التواب رياض سيد</t>
  </si>
  <si>
    <t>1993-07-08</t>
  </si>
  <si>
    <t>29307082103357</t>
  </si>
  <si>
    <t>A41130024</t>
  </si>
  <si>
    <t>1996-03-09</t>
  </si>
  <si>
    <t>29603092300531</t>
  </si>
  <si>
    <t>A29896246</t>
  </si>
  <si>
    <t>هانی محمد شعبان عبد الله</t>
  </si>
  <si>
    <t>1998-02-17</t>
  </si>
  <si>
    <t>29802171600535</t>
  </si>
  <si>
    <t>A32306649</t>
  </si>
  <si>
    <t>عبد الرحمن ابراهيم عبد المقصود ابراهيم</t>
  </si>
  <si>
    <t>28704130101936</t>
  </si>
  <si>
    <t>A42495761</t>
  </si>
  <si>
    <t>ايمن محمد محمد محمد اسماعيل</t>
  </si>
  <si>
    <t>1971-12-21</t>
  </si>
  <si>
    <t>27112210200899</t>
  </si>
  <si>
    <t>A29322351</t>
  </si>
  <si>
    <t>مصطفى قدرى عبد القادر محمود</t>
  </si>
  <si>
    <t>29201082702754</t>
  </si>
  <si>
    <t>A36976270</t>
  </si>
  <si>
    <t>عمرو عبد العظيم على عبد المقصود بركات</t>
  </si>
  <si>
    <t>2001-04-11</t>
  </si>
  <si>
    <t>30104110102652</t>
  </si>
  <si>
    <t>A45447269</t>
  </si>
  <si>
    <t>مصطفى عبده عرفه ابراهیم</t>
  </si>
  <si>
    <t>28402211302492</t>
  </si>
  <si>
    <t>A30472454</t>
  </si>
  <si>
    <t>محمد محى الدين ناجى عبد الستار</t>
  </si>
  <si>
    <t>1997-05-11</t>
  </si>
  <si>
    <t>29705112501072</t>
  </si>
  <si>
    <t>A39789986</t>
  </si>
  <si>
    <t>كحلاوى عبد التواب محمد عبد الله</t>
  </si>
  <si>
    <t>1981-12-15</t>
  </si>
  <si>
    <t>28112152501038</t>
  </si>
  <si>
    <t>A33766897</t>
  </si>
  <si>
    <t>محمد جمال ناجى عبد الستار</t>
  </si>
  <si>
    <t>28811152501432</t>
  </si>
  <si>
    <t>A31155712</t>
  </si>
  <si>
    <t>رجب جمال مرزوق محمد</t>
  </si>
  <si>
    <t>28805302501096</t>
  </si>
  <si>
    <t>A37736282</t>
  </si>
  <si>
    <t>ابراهيم عنتر فهيم عبدالرحيم</t>
  </si>
  <si>
    <t>1988-01-28</t>
  </si>
  <si>
    <t>28801282500599</t>
  </si>
  <si>
    <t>A31176307</t>
  </si>
  <si>
    <t>مصطفى اسماعيل فهمى حسن</t>
  </si>
  <si>
    <t>28601102501038</t>
  </si>
  <si>
    <t>A39613076</t>
  </si>
  <si>
    <t>عزت جمعه فهمى حسن</t>
  </si>
  <si>
    <t>1979-11-20</t>
  </si>
  <si>
    <t>27911202501677</t>
  </si>
  <si>
    <t>A30530411</t>
  </si>
  <si>
    <t>محمد السيد صالح عبد الغنى</t>
  </si>
  <si>
    <t>1990-03-11</t>
  </si>
  <si>
    <t>29003112300676</t>
  </si>
  <si>
    <t>A41529207</t>
  </si>
  <si>
    <t>جوده عبد العليم انور عبد الجواد</t>
  </si>
  <si>
    <t>1994-08-20</t>
  </si>
  <si>
    <t>29408202302775</t>
  </si>
  <si>
    <t>A44640590</t>
  </si>
  <si>
    <t>حسام محمد عوض محمد</t>
  </si>
  <si>
    <t>2004-04-10</t>
  </si>
  <si>
    <t>30404102302115</t>
  </si>
  <si>
    <t>A44419131</t>
  </si>
  <si>
    <t>احمد  على جادالله عبد التواب</t>
  </si>
  <si>
    <t>2002-09-17</t>
  </si>
  <si>
    <t>30209072306133</t>
  </si>
  <si>
    <t>A43949082</t>
  </si>
  <si>
    <t>ابو بكر صلاح عبد الحفيظ اسماعيل</t>
  </si>
  <si>
    <t>1982-09-13</t>
  </si>
  <si>
    <t>28209132300595</t>
  </si>
  <si>
    <t>A45131599</t>
  </si>
  <si>
    <t>احمد يسن عبد الجيد بريك</t>
  </si>
  <si>
    <t>29503132300055</t>
  </si>
  <si>
    <t>A45396407</t>
  </si>
  <si>
    <t>محمد خالد بسيس صادق</t>
  </si>
  <si>
    <t>2004-03-01</t>
  </si>
  <si>
    <t>30403010109312</t>
  </si>
  <si>
    <t>A44428637</t>
  </si>
  <si>
    <t>اسلام عبد الله حمدى السيد</t>
  </si>
  <si>
    <t>1993-06-14</t>
  </si>
  <si>
    <t>29306142300771</t>
  </si>
  <si>
    <t>A37552344</t>
  </si>
  <si>
    <t>مهيب محمد محمد العجوز</t>
  </si>
  <si>
    <t>28501011216811</t>
  </si>
  <si>
    <t>A35501550</t>
  </si>
  <si>
    <t>هاني على محمود أبوغنيمه أبوغنيمه</t>
  </si>
  <si>
    <t>1979-07-20</t>
  </si>
  <si>
    <t>27907201402619</t>
  </si>
  <si>
    <t>A45321382</t>
  </si>
  <si>
    <t>جوده فتحى عبد السلام صبرى</t>
  </si>
  <si>
    <t>1994-12-26</t>
  </si>
  <si>
    <t>29412262300736</t>
  </si>
  <si>
    <t>A44138957</t>
  </si>
  <si>
    <t>هشام عبد الكريم عبد الجيد احمد</t>
  </si>
  <si>
    <t>1993-08-22</t>
  </si>
  <si>
    <t>29308222300359</t>
  </si>
  <si>
    <t>A45522422</t>
  </si>
  <si>
    <t>نشات سعيد عطيه سعيد</t>
  </si>
  <si>
    <t>28906012302791</t>
  </si>
  <si>
    <t>A44412234</t>
  </si>
  <si>
    <t>أحمد عبد الكريم عبد الجيد أحمد</t>
  </si>
  <si>
    <t>1990-01-05</t>
  </si>
  <si>
    <t>29001051600810</t>
  </si>
  <si>
    <t>A42170793</t>
  </si>
  <si>
    <t>يوسف حموده عبد الغنى محمد</t>
  </si>
  <si>
    <t>1986-01-02</t>
  </si>
  <si>
    <t>28601022301151</t>
  </si>
  <si>
    <t>A28330517</t>
  </si>
  <si>
    <t>صلاح محمد صالح خليل</t>
  </si>
  <si>
    <t>28203072300657</t>
  </si>
  <si>
    <t>A28578827</t>
  </si>
  <si>
    <t>ابانوب سمير سعد الله حبيب</t>
  </si>
  <si>
    <t>1994-05-14</t>
  </si>
  <si>
    <t>29405140100152</t>
  </si>
  <si>
    <t>A44881367</t>
  </si>
  <si>
    <t>محمد محمود احمد عثمان</t>
  </si>
  <si>
    <t>30101012328295</t>
  </si>
  <si>
    <t>A39204665</t>
  </si>
  <si>
    <t>مؤمن عادل رمضان محمد عمار</t>
  </si>
  <si>
    <t>1989-11-15</t>
  </si>
  <si>
    <t>28911150200774</t>
  </si>
  <si>
    <t>A29662455</t>
  </si>
  <si>
    <t>ابراهيم محمود عبد الفتاح صالح</t>
  </si>
  <si>
    <t>1986-03-27</t>
  </si>
  <si>
    <t>28603270201212</t>
  </si>
  <si>
    <t>A41329854</t>
  </si>
  <si>
    <t>ناصر على خميس شحاته</t>
  </si>
  <si>
    <t>1980-11-03</t>
  </si>
  <si>
    <t>28011032201056</t>
  </si>
  <si>
    <t>A44662367</t>
  </si>
  <si>
    <t>صلاح احمد شيبه حسن</t>
  </si>
  <si>
    <t>27910012302736</t>
  </si>
  <si>
    <t>A28570055</t>
  </si>
  <si>
    <t>رافت محمد عبد المنجي عبد الغنى</t>
  </si>
  <si>
    <t>29506052300398</t>
  </si>
  <si>
    <t>A44866449</t>
  </si>
  <si>
    <t>رشا عاشور حسن محمد سيد</t>
  </si>
  <si>
    <t>1980-11-01</t>
  </si>
  <si>
    <t>2801101010792</t>
  </si>
  <si>
    <t>A45536711</t>
  </si>
  <si>
    <t>محمود عطيه صالح حسن</t>
  </si>
  <si>
    <t>27501042300692</t>
  </si>
  <si>
    <t>A32341889</t>
  </si>
  <si>
    <t>اسامه يوسف ابراهيم طاب الله</t>
  </si>
  <si>
    <t>1979-01-14</t>
  </si>
  <si>
    <t>27901141604014</t>
  </si>
  <si>
    <t>A45288326</t>
  </si>
  <si>
    <t>محمد جمال انور علام</t>
  </si>
  <si>
    <t>29506152400772</t>
  </si>
  <si>
    <t>A29022846</t>
  </si>
  <si>
    <t>حماده جميل راشد عبد الوهاب</t>
  </si>
  <si>
    <t>1996-02-08</t>
  </si>
  <si>
    <t>29602082402691</t>
  </si>
  <si>
    <t>A44968080</t>
  </si>
  <si>
    <t>صالح عزمي محمد صالح</t>
  </si>
  <si>
    <t>1983-04-03</t>
  </si>
  <si>
    <t>28304032201215</t>
  </si>
  <si>
    <t>A30202076</t>
  </si>
  <si>
    <t>عبد الرحمن جميل راشد عبد الوهاب محمد</t>
  </si>
  <si>
    <t>31005202402097</t>
  </si>
  <si>
    <t>A44634126</t>
  </si>
  <si>
    <t>احمد عزمى محمد صالح</t>
  </si>
  <si>
    <t>1988-01-05</t>
  </si>
  <si>
    <t>28801052201631</t>
  </si>
  <si>
    <t>A37399737</t>
  </si>
  <si>
    <t>محمد بدر محمد حميده عبد اللطيف</t>
  </si>
  <si>
    <t>30812101800376</t>
  </si>
  <si>
    <t>A45462185</t>
  </si>
  <si>
    <t>فهد احمد محمد محمد</t>
  </si>
  <si>
    <t>1996-10-26</t>
  </si>
  <si>
    <t>29610262200835</t>
  </si>
  <si>
    <t>A44966426</t>
  </si>
  <si>
    <t>عمر محمد عبد العزيز عبد المولى</t>
  </si>
  <si>
    <t>2003-08-04</t>
  </si>
  <si>
    <t>30308041501013</t>
  </si>
  <si>
    <t>A29503211</t>
  </si>
  <si>
    <t>عمرو اشرف فرج منصور منصور</t>
  </si>
  <si>
    <t>2003-08-11</t>
  </si>
  <si>
    <t>30308112402895</t>
  </si>
  <si>
    <t>A45133486</t>
  </si>
  <si>
    <t>علاء فتحي سيد علي</t>
  </si>
  <si>
    <t>1983-02-28</t>
  </si>
  <si>
    <t>28302282200637</t>
  </si>
  <si>
    <t>A32337783</t>
  </si>
  <si>
    <t>احمد محمد سليمان قرنی</t>
  </si>
  <si>
    <t>28709200107211</t>
  </si>
  <si>
    <t>A45448670</t>
  </si>
  <si>
    <t>عصام مصطفى حميده حسين</t>
  </si>
  <si>
    <t>28901082400331</t>
  </si>
  <si>
    <t>A43957636</t>
  </si>
  <si>
    <t>عبد الغنى يحيى عبد الغني النجدى</t>
  </si>
  <si>
    <t>1984-11-08</t>
  </si>
  <si>
    <t>28411080300099</t>
  </si>
  <si>
    <t>A45070336</t>
  </si>
  <si>
    <t>ابراهيم اسماعيل احمد علي</t>
  </si>
  <si>
    <t>1995-01-23</t>
  </si>
  <si>
    <t>29501232602579</t>
  </si>
  <si>
    <t>A44989277</t>
  </si>
  <si>
    <t>عابدين عبد الله محمد احمد</t>
  </si>
  <si>
    <t>1988-12-19</t>
  </si>
  <si>
    <t>28812192601452</t>
  </si>
  <si>
    <t>A30714362</t>
  </si>
  <si>
    <t>فتحي علي احمد محمد</t>
  </si>
  <si>
    <t>1995-11-07</t>
  </si>
  <si>
    <t>29511072602351</t>
  </si>
  <si>
    <t>A44998455</t>
  </si>
  <si>
    <t>احمد محمد احمد علي</t>
  </si>
  <si>
    <t>2005-10-05</t>
  </si>
  <si>
    <t>30510052600394</t>
  </si>
  <si>
    <t>A43886748</t>
  </si>
  <si>
    <t>محمود البدري احمد ابوزيد</t>
  </si>
  <si>
    <t>1991-11-17</t>
  </si>
  <si>
    <t>29111172602857</t>
  </si>
  <si>
    <t>A45160298</t>
  </si>
  <si>
    <t>احمد رشيدي عبد اللاه عبد القادر</t>
  </si>
  <si>
    <t>1990-04-21</t>
  </si>
  <si>
    <t>29004212602277</t>
  </si>
  <si>
    <t>A44615638</t>
  </si>
  <si>
    <t>عبد الرحمن محمد عبد السيد حجر</t>
  </si>
  <si>
    <t>29601021800557</t>
  </si>
  <si>
    <t>A43148084</t>
  </si>
  <si>
    <t>يوسف محمد على محمد</t>
  </si>
  <si>
    <t>29905090103298</t>
  </si>
  <si>
    <t>A32794112</t>
  </si>
  <si>
    <t>سلمان ابو القاسم  محمد سعيد جاد المولى</t>
  </si>
  <si>
    <t>1996-09-15</t>
  </si>
  <si>
    <t>29609151806914</t>
  </si>
  <si>
    <t>A29473405</t>
  </si>
  <si>
    <t>مجدى عبد السميع عبد الله كامل</t>
  </si>
  <si>
    <t>1995-05-25</t>
  </si>
  <si>
    <t>29505252402334</t>
  </si>
  <si>
    <t>A36066271</t>
  </si>
  <si>
    <t>محمد عبد الجواد عبد الكريم لوجين</t>
  </si>
  <si>
    <t>28902062402716</t>
  </si>
  <si>
    <t>A31561707</t>
  </si>
  <si>
    <t>جوده عبد اللطيف عبد الجواد عبد الغنى</t>
  </si>
  <si>
    <t>1991-01-17</t>
  </si>
  <si>
    <t>29101172402071</t>
  </si>
  <si>
    <t>A33540031</t>
  </si>
  <si>
    <t>محمود محمد عبد الوهاب عبيد</t>
  </si>
  <si>
    <t>1998-05-02</t>
  </si>
  <si>
    <t>29805021600331</t>
  </si>
  <si>
    <t>A42251849</t>
  </si>
  <si>
    <t>علي احمد عيسى بكر</t>
  </si>
  <si>
    <t>1993-04-10</t>
  </si>
  <si>
    <t>29304102500000</t>
  </si>
  <si>
    <t>A34283918</t>
  </si>
  <si>
    <t>عماد رشاد كامل عبد العال</t>
  </si>
  <si>
    <t>1989-03-05</t>
  </si>
  <si>
    <t>28903052701231</t>
  </si>
  <si>
    <t>A42441700</t>
  </si>
  <si>
    <t>ابراهيم اليمنى احمد علام</t>
  </si>
  <si>
    <t>29802082701938</t>
  </si>
  <si>
    <t>A31703231</t>
  </si>
  <si>
    <t>احمد ايمن محمد حامد راضي ابو النيل</t>
  </si>
  <si>
    <t>1999-10-15</t>
  </si>
  <si>
    <t>29910151200058</t>
  </si>
  <si>
    <t>A40615481</t>
  </si>
  <si>
    <t>ابراهيم احمد على احمد</t>
  </si>
  <si>
    <t>29011182701298</t>
  </si>
  <si>
    <t>A43904088</t>
  </si>
  <si>
    <t>رجب كامل يحيى على</t>
  </si>
  <si>
    <t>1991-02-15</t>
  </si>
  <si>
    <t>29102152502032</t>
  </si>
  <si>
    <t>A33769529</t>
  </si>
  <si>
    <t>احمد عبد المالك محمد احمد حسن</t>
  </si>
  <si>
    <t>29609012707677</t>
  </si>
  <si>
    <t>A42715603</t>
  </si>
  <si>
    <t>محمد عبد السلام رمضان عبد السلام</t>
  </si>
  <si>
    <t>1989-03-10</t>
  </si>
  <si>
    <t>28903100102418</t>
  </si>
  <si>
    <t>A42005144</t>
  </si>
  <si>
    <t>حماده عبد السميع تنيان محمد</t>
  </si>
  <si>
    <t>1988-02-07</t>
  </si>
  <si>
    <t>28802022701555</t>
  </si>
  <si>
    <t>A37517058</t>
  </si>
  <si>
    <t>هيثم عبد السميع تغيان محمد شحاته</t>
  </si>
  <si>
    <t>29610012712156</t>
  </si>
  <si>
    <t>A45161833</t>
  </si>
  <si>
    <t>علاء لايق عبد الرازق حسين</t>
  </si>
  <si>
    <t>1990-10-07</t>
  </si>
  <si>
    <t>29010072701979</t>
  </si>
  <si>
    <t>A40327882</t>
  </si>
  <si>
    <t>عمرو عبد العال عبد القادر حسانين</t>
  </si>
  <si>
    <t>1994-08-01</t>
  </si>
  <si>
    <t>29408012510134</t>
  </si>
  <si>
    <t>A33931614</t>
  </si>
  <si>
    <t>محمود احمد على احمد</t>
  </si>
  <si>
    <t>28909212700634</t>
  </si>
  <si>
    <t>A40806314</t>
  </si>
  <si>
    <t>محمد ثابت عبد الرحيم عبد الرازق</t>
  </si>
  <si>
    <t>1976-12-18</t>
  </si>
  <si>
    <t>27612182700417</t>
  </si>
  <si>
    <t>A30716102</t>
  </si>
  <si>
    <t>علاء عبد النبي عبد الحفيظ عبد المجيد</t>
  </si>
  <si>
    <t>1991-01-09</t>
  </si>
  <si>
    <t>29101092402592</t>
  </si>
  <si>
    <t>A37555440</t>
  </si>
  <si>
    <t>زين الدين محمد عويس خلف الله</t>
  </si>
  <si>
    <t>1986-11-09</t>
  </si>
  <si>
    <t>28611092701497</t>
  </si>
  <si>
    <t>A45159124</t>
  </si>
  <si>
    <t>جمعه محمد الموافي الحنفي</t>
  </si>
  <si>
    <t>1989-11-05</t>
  </si>
  <si>
    <t>28911051502459</t>
  </si>
  <si>
    <t>A27624689</t>
  </si>
  <si>
    <t xml:space="preserve">سفر 7 يوليو </t>
  </si>
  <si>
    <t>سفر 8 يوليو</t>
  </si>
  <si>
    <t>سفر 9 يوليو</t>
  </si>
  <si>
    <t>ايداع بنكي بتاريخ 9 يوليو</t>
  </si>
  <si>
    <t>اياداع بنكي بتاريخ 2 يوليو</t>
  </si>
  <si>
    <t>اياع بنكي بتاريخ بتاريخ 9 يوليو</t>
  </si>
  <si>
    <t>ايداع بنكي احمد عبد الدايم</t>
  </si>
  <si>
    <r>
      <t>تحويل 500</t>
    </r>
    <r>
      <rPr>
        <u/>
        <sz val="36"/>
        <color theme="1"/>
        <rFont val="Aptos Narrow"/>
        <family val="2"/>
        <scheme val="minor"/>
      </rPr>
      <t xml:space="preserve"> $ بسعر صرف 49.65</t>
    </r>
  </si>
  <si>
    <t>ايداع بتاريخ 6 يوليو</t>
  </si>
  <si>
    <t>ايداع بنكي بتاريخ  9 يوليو</t>
  </si>
  <si>
    <t>رد موافقه بديع سليمان محمد داود</t>
  </si>
  <si>
    <t>قيمه تحويل  339787 علي سعر صرف 48.65</t>
  </si>
  <si>
    <t>تحويل لحساب الدولار</t>
  </si>
  <si>
    <t>قيمه 3300 $ بسعر صرف 49.65</t>
  </si>
  <si>
    <t>تسليم في الشركه بتاريخ 11 يوليو</t>
  </si>
  <si>
    <t>فرق سعر تذكره البراق طرابلس القاهره بتاريخ 13 يونيو 1*800</t>
  </si>
  <si>
    <t>تسليم في الشركه بتاريخ 9 يوليو</t>
  </si>
  <si>
    <t>2026-07-10</t>
  </si>
  <si>
    <t>احمد عادل صابر احمد سلام</t>
  </si>
  <si>
    <t>1989-08-19</t>
  </si>
  <si>
    <t>28908191803334</t>
  </si>
  <si>
    <t>A44773467</t>
  </si>
  <si>
    <t>بليغ حمدي سيد حسن</t>
  </si>
  <si>
    <t>1996-06-06</t>
  </si>
  <si>
    <t>29606062500594</t>
  </si>
  <si>
    <t>A45413531</t>
  </si>
  <si>
    <t>حسن محمود محمد محمود</t>
  </si>
  <si>
    <t>29401032504136</t>
  </si>
  <si>
    <t>A42083651</t>
  </si>
  <si>
    <t>محمد حماد جابر محمود</t>
  </si>
  <si>
    <t>2004-02-14</t>
  </si>
  <si>
    <t>30402142501711</t>
  </si>
  <si>
    <t>A38278155</t>
  </si>
  <si>
    <t>محمد ناجي توفيق عبد اللطيف</t>
  </si>
  <si>
    <t>1990-07-21</t>
  </si>
  <si>
    <t>29007211800091</t>
  </si>
  <si>
    <t>A45341038</t>
  </si>
  <si>
    <t>علاء امين طه سيد</t>
  </si>
  <si>
    <t>1984-07-08</t>
  </si>
  <si>
    <t>28407082503054</t>
  </si>
  <si>
    <t>A27253514</t>
  </si>
  <si>
    <t>جبريل فتحى احمد سيد</t>
  </si>
  <si>
    <t>1995-03-01</t>
  </si>
  <si>
    <t>29503012508451</t>
  </si>
  <si>
    <t>A44966832</t>
  </si>
  <si>
    <t>على لطفى قطب الحلو</t>
  </si>
  <si>
    <t>1989-04-03</t>
  </si>
  <si>
    <t>28904031800392</t>
  </si>
  <si>
    <t>A45106794</t>
  </si>
  <si>
    <t>حماده ذكي عبد الحي محمد</t>
  </si>
  <si>
    <t>29802062500971</t>
  </si>
  <si>
    <t>A38099733</t>
  </si>
  <si>
    <t>محمد جمعه جمعه مقاوى</t>
  </si>
  <si>
    <t>1982-07-01</t>
  </si>
  <si>
    <t>28207011700399</t>
  </si>
  <si>
    <t>A30098325</t>
  </si>
  <si>
    <t>محمد ابراهيم عبد العزيز محمد الصياد</t>
  </si>
  <si>
    <t>1980-09-09</t>
  </si>
  <si>
    <t>28009091802956</t>
  </si>
  <si>
    <t>A27654093</t>
  </si>
  <si>
    <t>مريانا محمد محمود على الشريف</t>
  </si>
  <si>
    <t>2025-09-16</t>
  </si>
  <si>
    <t>32509161802281</t>
  </si>
  <si>
    <t>A44762525</t>
  </si>
  <si>
    <t>ولاء ماهر جمعه سعفان</t>
  </si>
  <si>
    <t>2002-09-25</t>
  </si>
  <si>
    <t>30209251800066</t>
  </si>
  <si>
    <t>A39141992</t>
  </si>
  <si>
    <t>شعبان على رشد ان حسین</t>
  </si>
  <si>
    <t>1992-03-04</t>
  </si>
  <si>
    <t>29203042401835</t>
  </si>
  <si>
    <t>A28742930</t>
  </si>
  <si>
    <t>محمد صالح امين عمران</t>
  </si>
  <si>
    <t>1982-02-10</t>
  </si>
  <si>
    <t>28202100201159</t>
  </si>
  <si>
    <t>A29068819</t>
  </si>
  <si>
    <t>احمد محمد محمد عبد الرحمن</t>
  </si>
  <si>
    <t>2001-09-02</t>
  </si>
  <si>
    <t>30109021300892</t>
  </si>
  <si>
    <t>A45066191</t>
  </si>
  <si>
    <t>احمد محمد محمد هلالی</t>
  </si>
  <si>
    <t>1998-04-01</t>
  </si>
  <si>
    <t>29804010102856</t>
  </si>
  <si>
    <t>A42366022</t>
  </si>
  <si>
    <t>محمد محمد السعيد السيد محمد عبد السلام</t>
  </si>
  <si>
    <t>1990-01-27</t>
  </si>
  <si>
    <t>29001272404092</t>
  </si>
  <si>
    <t>A38034390</t>
  </si>
  <si>
    <t>مصطفى عبد الحميد توفيق محجوب</t>
  </si>
  <si>
    <t>1990-01-16</t>
  </si>
  <si>
    <t>29001160100882</t>
  </si>
  <si>
    <t>A28302489</t>
  </si>
  <si>
    <t>حسن على عطيه قاسم</t>
  </si>
  <si>
    <t>27710171301237</t>
  </si>
  <si>
    <t>A28889584</t>
  </si>
  <si>
    <t>علاء بدوى سليمان احمد</t>
  </si>
  <si>
    <t>1991-09-23</t>
  </si>
  <si>
    <t>29109232403234</t>
  </si>
  <si>
    <t>A38099898</t>
  </si>
  <si>
    <t>وليد احمد سليم مسعود</t>
  </si>
  <si>
    <t>1992-04-10</t>
  </si>
  <si>
    <t>29204102200539</t>
  </si>
  <si>
    <t>A45409984</t>
  </si>
  <si>
    <t>عمر ابراهيم محمد احمد عبد الرحمن</t>
  </si>
  <si>
    <t>29606130201797</t>
  </si>
  <si>
    <t>A44752874</t>
  </si>
  <si>
    <t>محمود محمد الصغير احمد محمد</t>
  </si>
  <si>
    <t>28911132200759</t>
  </si>
  <si>
    <t>A38849602</t>
  </si>
  <si>
    <t>محمد فاضل عبد الستار سند عبد اللطيف</t>
  </si>
  <si>
    <t>1995-07-03</t>
  </si>
  <si>
    <t>29507031600274</t>
  </si>
  <si>
    <t>A43986065</t>
  </si>
  <si>
    <t>محمد عبد السلام على عبد السلام المداح</t>
  </si>
  <si>
    <t>1997-02-13</t>
  </si>
  <si>
    <t>29702131601658</t>
  </si>
  <si>
    <t>A45449042</t>
  </si>
  <si>
    <t>محمود ماهر ابو العزم سيد احمد شعيب</t>
  </si>
  <si>
    <t>1993-06-20</t>
  </si>
  <si>
    <t>29306201602794</t>
  </si>
  <si>
    <t>A43737564</t>
  </si>
  <si>
    <t>احمد عبدالعليم احمد محمد</t>
  </si>
  <si>
    <t>1985-05-07</t>
  </si>
  <si>
    <t>28505072701437</t>
  </si>
  <si>
    <t>A29816656</t>
  </si>
  <si>
    <t>مصطفى محمد اسماعيل القصاص</t>
  </si>
  <si>
    <t>29711251600212</t>
  </si>
  <si>
    <t>A45341522</t>
  </si>
  <si>
    <t>نجلاء محمد صادق توفيق</t>
  </si>
  <si>
    <t>1998-11-07</t>
  </si>
  <si>
    <t>29811072100589</t>
  </si>
  <si>
    <t>A37876026</t>
  </si>
  <si>
    <t>ايلا حمدی خالد حمدی محمد ابراهیم</t>
  </si>
  <si>
    <t>2025-08-04</t>
  </si>
  <si>
    <t>32508040100089</t>
  </si>
  <si>
    <t>A42632314</t>
  </si>
  <si>
    <t>حمدى خالد حمدى محمد ابراهيم</t>
  </si>
  <si>
    <t>1996-01-17</t>
  </si>
  <si>
    <t>29601178800135</t>
  </si>
  <si>
    <t>A26726041</t>
  </si>
  <si>
    <t>محمد رضا لطفى الرفاعى</t>
  </si>
  <si>
    <t>1996-06-18</t>
  </si>
  <si>
    <t>29606181100456</t>
  </si>
  <si>
    <t>A44806873</t>
  </si>
  <si>
    <t>احمد صابر حمدى على</t>
  </si>
  <si>
    <t>30206012306794</t>
  </si>
  <si>
    <t>A44961065</t>
  </si>
  <si>
    <t>حازم حزين عبد القوى محمد</t>
  </si>
  <si>
    <t>29609012302251</t>
  </si>
  <si>
    <t>A38775554</t>
  </si>
  <si>
    <t>محمد ابوبكر محمود حافظ</t>
  </si>
  <si>
    <t>288060572803205</t>
  </si>
  <si>
    <t>A28090762</t>
  </si>
  <si>
    <t>على عبد السلام فتح الله ابوموافى</t>
  </si>
  <si>
    <t>28802041501051</t>
  </si>
  <si>
    <t>A27509917</t>
  </si>
  <si>
    <t>محمد أنس مصيلحى شعبان</t>
  </si>
  <si>
    <t>29712011700038</t>
  </si>
  <si>
    <t>A45585478</t>
  </si>
  <si>
    <t>حسام جمال رحمى محمد</t>
  </si>
  <si>
    <t>1995-05-19</t>
  </si>
  <si>
    <t>29505193400055</t>
  </si>
  <si>
    <t>A41094372</t>
  </si>
  <si>
    <t>احمد بدوى عبد القادر آدم</t>
  </si>
  <si>
    <t>1992-12-20</t>
  </si>
  <si>
    <t>29212200200698</t>
  </si>
  <si>
    <t>A44753482</t>
  </si>
  <si>
    <t>جورج فيليب جورج جريس</t>
  </si>
  <si>
    <t>29007070102157</t>
  </si>
  <si>
    <t>A42285242</t>
  </si>
  <si>
    <t>خالد على زكى على حسين</t>
  </si>
  <si>
    <t>1990-08-19</t>
  </si>
  <si>
    <t>29008190103234</t>
  </si>
  <si>
    <t>A29781242</t>
  </si>
  <si>
    <t>يوسف احمد متولى مصلحی المسلمانى</t>
  </si>
  <si>
    <t>29407011211552</t>
  </si>
  <si>
    <t>A45607808</t>
  </si>
  <si>
    <t>احمد فرغلى اسماعيل فرغلى</t>
  </si>
  <si>
    <t>1989-04-24</t>
  </si>
  <si>
    <t>28904242500239</t>
  </si>
  <si>
    <t>A29635226</t>
  </si>
  <si>
    <t>عمار حسنى عمار تمام</t>
  </si>
  <si>
    <t>29003172501514</t>
  </si>
  <si>
    <t>A40822242</t>
  </si>
  <si>
    <t>زينب سعد محمد عبد الحمید محمود</t>
  </si>
  <si>
    <t>2005-08-19</t>
  </si>
  <si>
    <t>3058191200444</t>
  </si>
  <si>
    <t>A3U760848</t>
  </si>
  <si>
    <t>اسامه دسوقی مغوری ابوالفتوح البحر</t>
  </si>
  <si>
    <t>1980-09-13</t>
  </si>
  <si>
    <t>28009131700671</t>
  </si>
  <si>
    <t>A38256362</t>
  </si>
  <si>
    <t>محمد سعد محمد عبد الحميد محمود</t>
  </si>
  <si>
    <t>2006-11-16</t>
  </si>
  <si>
    <t>30611161200712</t>
  </si>
  <si>
    <t>A44545228</t>
  </si>
  <si>
    <t>عبد الرحمن اشرف عبد الفضيل عبد المجيد</t>
  </si>
  <si>
    <t>29306280200655</t>
  </si>
  <si>
    <t>A45454437</t>
  </si>
  <si>
    <t>زياد دانيال السيد مفتاح ابوطالب</t>
  </si>
  <si>
    <t>2009-12-01</t>
  </si>
  <si>
    <t>30912012304858</t>
  </si>
  <si>
    <t>A43640906</t>
  </si>
  <si>
    <t>يوسف محمود خلف فتحى عبد الرحمن</t>
  </si>
  <si>
    <t>2010-04-04</t>
  </si>
  <si>
    <t>31004042303252</t>
  </si>
  <si>
    <t>A43205841</t>
  </si>
  <si>
    <t>أحمد صلاح صبرى الحسيني حمزه</t>
  </si>
  <si>
    <t>2001-11-06</t>
  </si>
  <si>
    <t>30111061100718</t>
  </si>
  <si>
    <t>A44817438</t>
  </si>
  <si>
    <t>محمد صلاح البيلي على</t>
  </si>
  <si>
    <t>29502011210699</t>
  </si>
  <si>
    <t>A45629909</t>
  </si>
  <si>
    <t>يوسف مصطفى عبد المنعم عبد العليم</t>
  </si>
  <si>
    <t>2008-11-03</t>
  </si>
  <si>
    <t>30811032301951</t>
  </si>
  <si>
    <t>A43619380</t>
  </si>
  <si>
    <t>مصطفى محمود خلف محمود</t>
  </si>
  <si>
    <t>1994-09-16</t>
  </si>
  <si>
    <t>29409162300258</t>
  </si>
  <si>
    <t>A44659259</t>
  </si>
  <si>
    <t>محمود حمدی محمود احمد</t>
  </si>
  <si>
    <t>30708252302317</t>
  </si>
  <si>
    <t>A29920471</t>
  </si>
  <si>
    <t>محمد بدوى مصطفى عبد الله مطلوب</t>
  </si>
  <si>
    <t>2009-09-03</t>
  </si>
  <si>
    <t>30909032300335</t>
  </si>
  <si>
    <t>A44958093</t>
  </si>
  <si>
    <t>محمود شعبان حموده عيسي</t>
  </si>
  <si>
    <t>28401012307179</t>
  </si>
  <si>
    <t>A45142450</t>
  </si>
  <si>
    <t>احمد خلف احمد عطيه</t>
  </si>
  <si>
    <t>1989-09-29</t>
  </si>
  <si>
    <t>28909292300691</t>
  </si>
  <si>
    <t>A40999606</t>
  </si>
  <si>
    <t>تأمر مجرى السيد اسماعيل</t>
  </si>
  <si>
    <t>28507241300873</t>
  </si>
  <si>
    <t>A32464607</t>
  </si>
  <si>
    <t>محمود صبرى محمد على</t>
  </si>
  <si>
    <t>1998-01-11</t>
  </si>
  <si>
    <t>29801112300611</t>
  </si>
  <si>
    <t>A45130714</t>
  </si>
  <si>
    <t>معاذ احمد عطيه حسن</t>
  </si>
  <si>
    <t>2002-11-16</t>
  </si>
  <si>
    <t>30211162302057</t>
  </si>
  <si>
    <t>A44557465</t>
  </si>
  <si>
    <t>فوزى عبد العال طراد حمام</t>
  </si>
  <si>
    <t>29507031701399</t>
  </si>
  <si>
    <t>A41675134</t>
  </si>
  <si>
    <t>مصطفى محمد عباس السيد</t>
  </si>
  <si>
    <t>2001-10-07</t>
  </si>
  <si>
    <t>30110072600473</t>
  </si>
  <si>
    <t>A34920571</t>
  </si>
  <si>
    <t>سند بكر فراج فراج</t>
  </si>
  <si>
    <t>2002-11-09</t>
  </si>
  <si>
    <t>30211092500476</t>
  </si>
  <si>
    <t>A45420540</t>
  </si>
  <si>
    <t>محمد عبد الناصر سيد احمد رضوان</t>
  </si>
  <si>
    <t>1987-08-05</t>
  </si>
  <si>
    <t>28708052500573</t>
  </si>
  <si>
    <t>A33105594</t>
  </si>
  <si>
    <t>احمد محمد غانم عبد المجيد عبد السلام</t>
  </si>
  <si>
    <t>30706128801698</t>
  </si>
  <si>
    <t>A29035030</t>
  </si>
  <si>
    <t>مصطفى عنتر نعمان سيد</t>
  </si>
  <si>
    <t>29306282502373</t>
  </si>
  <si>
    <t>A33112596</t>
  </si>
  <si>
    <t>سليمان محمود خميس حسين</t>
  </si>
  <si>
    <t>1973-11-01</t>
  </si>
  <si>
    <t>27311012303057</t>
  </si>
  <si>
    <t>A32351372</t>
  </si>
  <si>
    <t>عبد الرحمن محمد غانم عبد المجيد عبد السلام</t>
  </si>
  <si>
    <t>2011-06-19</t>
  </si>
  <si>
    <t>31106192301336</t>
  </si>
  <si>
    <t>A45410607</t>
  </si>
  <si>
    <t>ياسر عزت طابع على</t>
  </si>
  <si>
    <t>29603052501216</t>
  </si>
  <si>
    <t>A30193333</t>
  </si>
  <si>
    <t>بدوى نغماش سنوسى محمد</t>
  </si>
  <si>
    <t>1994-09-17</t>
  </si>
  <si>
    <t>29409172302712</t>
  </si>
  <si>
    <t>A40224494</t>
  </si>
  <si>
    <t>أحمد محمد عبدالجواد عبدالعزيز يونس</t>
  </si>
  <si>
    <t>29403031602552</t>
  </si>
  <si>
    <t>A35089610</t>
  </si>
  <si>
    <t>احمد السعيد احمد السعيد محمود</t>
  </si>
  <si>
    <t>2009-11-17</t>
  </si>
  <si>
    <t>20911171603215</t>
  </si>
  <si>
    <t>A45463312</t>
  </si>
  <si>
    <t>عصام رجب محمد شحاته</t>
  </si>
  <si>
    <t>2005-04-19</t>
  </si>
  <si>
    <t>30504191600579</t>
  </si>
  <si>
    <t>A45463317</t>
  </si>
  <si>
    <t>حسين محمد مختار السيد</t>
  </si>
  <si>
    <t>2003-01-26</t>
  </si>
  <si>
    <t>303012622602596</t>
  </si>
  <si>
    <t>A44278491</t>
  </si>
  <si>
    <t>اشرف عوض محمد السيد</t>
  </si>
  <si>
    <t>27902131202259</t>
  </si>
  <si>
    <t>A35076761</t>
  </si>
  <si>
    <t>محمدخالد عبد المنعم رمضان</t>
  </si>
  <si>
    <t>1996-08-26</t>
  </si>
  <si>
    <t>29608261300416</t>
  </si>
  <si>
    <t>A41664949</t>
  </si>
  <si>
    <t>رمضان مرشد زكى عبد الرجال</t>
  </si>
  <si>
    <t>1987-06-22</t>
  </si>
  <si>
    <t>28706222602331</t>
  </si>
  <si>
    <t>A26222705</t>
  </si>
  <si>
    <t>احمد كتانه امین كتانه</t>
  </si>
  <si>
    <t>1988-10-13</t>
  </si>
  <si>
    <t>28810132601639</t>
  </si>
  <si>
    <t>A36210111</t>
  </si>
  <si>
    <t>احمد عبد الرحيم حسين عبد العال</t>
  </si>
  <si>
    <t>27602182601316</t>
  </si>
  <si>
    <t>A44608211</t>
  </si>
  <si>
    <t>سعد البدوي هاشم همام</t>
  </si>
  <si>
    <t>1995-03-24</t>
  </si>
  <si>
    <t>29503242600658</t>
  </si>
  <si>
    <t>A42982596</t>
  </si>
  <si>
    <t>احمد السمان منصور السمان</t>
  </si>
  <si>
    <t>2001-05-20</t>
  </si>
  <si>
    <t>30105202604499</t>
  </si>
  <si>
    <t>A39123157</t>
  </si>
  <si>
    <t>هاشم محمود صبره محمد</t>
  </si>
  <si>
    <t>29311112201591</t>
  </si>
  <si>
    <t>A43120847</t>
  </si>
  <si>
    <t>عيد عبد الرحيم امام احمد</t>
  </si>
  <si>
    <t>1995-04-04</t>
  </si>
  <si>
    <t>29504042600251</t>
  </si>
  <si>
    <t>A45161109</t>
  </si>
  <si>
    <t>صبري نور الدين عبد الرحمن مساعد</t>
  </si>
  <si>
    <t>1976-07-01</t>
  </si>
  <si>
    <t>27607012602433</t>
  </si>
  <si>
    <t>A27983692</t>
  </si>
  <si>
    <t>محمد فريد اسماعيل ابراهيم غلاب</t>
  </si>
  <si>
    <t>1993-11-01</t>
  </si>
  <si>
    <t>29311010204172</t>
  </si>
  <si>
    <t>A32389384</t>
  </si>
  <si>
    <t>محمد احمد عمار محمد</t>
  </si>
  <si>
    <t>1994-10-14</t>
  </si>
  <si>
    <t>29410142600458</t>
  </si>
  <si>
    <t>A45165537</t>
  </si>
  <si>
    <t>محمود ممدوح محمود عبد القادر احمد</t>
  </si>
  <si>
    <t>29510011224331</t>
  </si>
  <si>
    <t>A35082002</t>
  </si>
  <si>
    <t>احمد سعد احمد شعبان عون</t>
  </si>
  <si>
    <t>30710011829017</t>
  </si>
  <si>
    <t>A45356963</t>
  </si>
  <si>
    <t>هانى خليفه على الضمرانى</t>
  </si>
  <si>
    <t>1985-11-30</t>
  </si>
  <si>
    <t>28511302601496</t>
  </si>
  <si>
    <t>A45002432</t>
  </si>
  <si>
    <t>بهاء سعد حسين ابو سالم</t>
  </si>
  <si>
    <t>1987-03-14</t>
  </si>
  <si>
    <t>28703141801038</t>
  </si>
  <si>
    <t>A30438771</t>
  </si>
  <si>
    <t>محمد طارق محمد محمود عطيه</t>
  </si>
  <si>
    <t>30201011218415</t>
  </si>
  <si>
    <t>A44537987</t>
  </si>
  <si>
    <t>سيد عبد الدايم محمد عثمان</t>
  </si>
  <si>
    <t>1971-05-14</t>
  </si>
  <si>
    <t>27105142700722</t>
  </si>
  <si>
    <t>A38858345</t>
  </si>
  <si>
    <t>سفر يوم 10 يوليو</t>
  </si>
  <si>
    <t>ابوعطيه</t>
  </si>
  <si>
    <t>توريد للتحالف</t>
  </si>
  <si>
    <t>تسليم في الشركه بتاريخ11يوليو</t>
  </si>
  <si>
    <t>تسليم لمصطفي ياسين بتاريخ 11 يوليو</t>
  </si>
  <si>
    <t>قيمه 10000$ سعر صرف 50</t>
  </si>
  <si>
    <t>تسليم في الشركه بتاريخ 12 يوليو</t>
  </si>
  <si>
    <t>عبد الله هانى عبد القوى محمد ابو اسماعيل</t>
  </si>
  <si>
    <t>29509230200954</t>
  </si>
  <si>
    <t>A33876117</t>
  </si>
  <si>
    <t>2026-07-11</t>
  </si>
  <si>
    <t>مي محمد عبد السلام محمد خليفه</t>
  </si>
  <si>
    <t>30111111401722</t>
  </si>
  <si>
    <t>A43125515</t>
  </si>
  <si>
    <t>هند على ضيف محجوب</t>
  </si>
  <si>
    <t>1999-12-20</t>
  </si>
  <si>
    <t>29912202202428</t>
  </si>
  <si>
    <t>A45143716</t>
  </si>
  <si>
    <t>سيف الدين علاء عاطف خضری</t>
  </si>
  <si>
    <t>1999-06-24</t>
  </si>
  <si>
    <t>29906240100639</t>
  </si>
  <si>
    <t>A40644941</t>
  </si>
  <si>
    <t>هاجر احمد قطب امين عامر</t>
  </si>
  <si>
    <t>1998-07-28</t>
  </si>
  <si>
    <t>29807282102625</t>
  </si>
  <si>
    <t>A45247418</t>
  </si>
  <si>
    <t>نجلاء عزت حسين كمال عزت</t>
  </si>
  <si>
    <t>2000-02-02</t>
  </si>
  <si>
    <t>30002021703408</t>
  </si>
  <si>
    <t>A34695781</t>
  </si>
  <si>
    <t>محمد صبرى سيد عبد الجواد</t>
  </si>
  <si>
    <t>28512212100273</t>
  </si>
  <si>
    <t>A32265541</t>
  </si>
  <si>
    <t>محمد حلمى على احمد الشامى</t>
  </si>
  <si>
    <t>2000-10-30</t>
  </si>
  <si>
    <t>30010301301952</t>
  </si>
  <si>
    <t>A44198627</t>
  </si>
  <si>
    <t>مفتی محمد محمد حسين</t>
  </si>
  <si>
    <t>1975-09-15</t>
  </si>
  <si>
    <t>27509152500876</t>
  </si>
  <si>
    <t>A45242335</t>
  </si>
  <si>
    <t>نصار راوي قطب احمد</t>
  </si>
  <si>
    <t>1981-03-30</t>
  </si>
  <si>
    <t>28103306501357</t>
  </si>
  <si>
    <t>A45141030</t>
  </si>
  <si>
    <t>شوقى كامل شحات عبد الله</t>
  </si>
  <si>
    <t>1977-12-26</t>
  </si>
  <si>
    <t>27712262200291</t>
  </si>
  <si>
    <t>A45140380</t>
  </si>
  <si>
    <t>محمد محمد شحاته كمال ابراهيم</t>
  </si>
  <si>
    <t>1984-01-02</t>
  </si>
  <si>
    <t>28401022404733</t>
  </si>
  <si>
    <t>A44641056</t>
  </si>
  <si>
    <t>سعيد عبد المنعم محمد السيد</t>
  </si>
  <si>
    <t>1980-12-20</t>
  </si>
  <si>
    <t>28012200700411</t>
  </si>
  <si>
    <t>44698241</t>
  </si>
  <si>
    <t>محمد احمد علام محمد</t>
  </si>
  <si>
    <t>1978-12-06</t>
  </si>
  <si>
    <t>27812062200274</t>
  </si>
  <si>
    <t>A39197959</t>
  </si>
  <si>
    <t>بلاسى رمضان محمد بلاسى</t>
  </si>
  <si>
    <t>29007071304195</t>
  </si>
  <si>
    <t>A44350212</t>
  </si>
  <si>
    <t>محمد عزوز محمد محمد</t>
  </si>
  <si>
    <t>1980-10-21</t>
  </si>
  <si>
    <t>28010210103652</t>
  </si>
  <si>
    <t>A39687716</t>
  </si>
  <si>
    <t>يوسف حسين عبد الحى سلومه</t>
  </si>
  <si>
    <t>1987-06-16</t>
  </si>
  <si>
    <t>28706162300933</t>
  </si>
  <si>
    <t>A34555024</t>
  </si>
  <si>
    <t>محمد جمعه محمد بدری</t>
  </si>
  <si>
    <t>1993-04-04</t>
  </si>
  <si>
    <t>29304040200191</t>
  </si>
  <si>
    <t>A45466688</t>
  </si>
  <si>
    <t>عوض محمد عبد العزيز سليمان سليمان</t>
  </si>
  <si>
    <t>1981-12-03</t>
  </si>
  <si>
    <t>28112031800437</t>
  </si>
  <si>
    <t>A45457010</t>
  </si>
  <si>
    <t>محمود حمدى عبد ربه محمد</t>
  </si>
  <si>
    <t>1978-09-12</t>
  </si>
  <si>
    <t>27809122300931</t>
  </si>
  <si>
    <t>A45537705</t>
  </si>
  <si>
    <t>جوده محمد حميده صالح</t>
  </si>
  <si>
    <t>28608282300218</t>
  </si>
  <si>
    <t>A29041886</t>
  </si>
  <si>
    <t>احمد فتحى محمود النادى</t>
  </si>
  <si>
    <t>1988-02-21</t>
  </si>
  <si>
    <t>28802212300815</t>
  </si>
  <si>
    <t>A44958842</t>
  </si>
  <si>
    <t>وسام احمد محمد قاسم</t>
  </si>
  <si>
    <t>28311120103734</t>
  </si>
  <si>
    <t>A30301060</t>
  </si>
  <si>
    <t>اسامه السيد عبد المطلب الشنوفى الشنوفى</t>
  </si>
  <si>
    <t>1973-02-04</t>
  </si>
  <si>
    <t>27302041700431</t>
  </si>
  <si>
    <t>A44556825</t>
  </si>
  <si>
    <t>محمد عبد التواب حسن عبد الغفار</t>
  </si>
  <si>
    <t>28605012100811</t>
  </si>
  <si>
    <t>A41680007</t>
  </si>
  <si>
    <t>سعيد جلال سعيد قاسم</t>
  </si>
  <si>
    <t>28801011718173</t>
  </si>
  <si>
    <t>A42791483</t>
  </si>
  <si>
    <t>ناديه زيدان عبد الحليم محمد</t>
  </si>
  <si>
    <t>1971-04-07</t>
  </si>
  <si>
    <t>27104072100885</t>
  </si>
  <si>
    <t>A44858598</t>
  </si>
  <si>
    <t>احمد محمود السيد محمد محمود النيل</t>
  </si>
  <si>
    <t>30202031500539</t>
  </si>
  <si>
    <t>A44920141</t>
  </si>
  <si>
    <t>السيد محمد محمد مصطفى عيسى</t>
  </si>
  <si>
    <t>29310231202852</t>
  </si>
  <si>
    <t>A44815582</t>
  </si>
  <si>
    <t>محمد يسرى عبد الغنى عبد العليم البلاصي</t>
  </si>
  <si>
    <t>29110011512215</t>
  </si>
  <si>
    <t>A30143336</t>
  </si>
  <si>
    <t>شادى محمد ابو العنين السعيد العثمالى</t>
  </si>
  <si>
    <t>1995-05-23</t>
  </si>
  <si>
    <t>29505231201614</t>
  </si>
  <si>
    <t>A38709454</t>
  </si>
  <si>
    <t>1992-07-27</t>
  </si>
  <si>
    <t>29207272300511</t>
  </si>
  <si>
    <t>جمعه عبد القوى احمدعبد العليم</t>
  </si>
  <si>
    <t>A31870712</t>
  </si>
  <si>
    <t>احمد محمد خميس احمد الصيفى</t>
  </si>
  <si>
    <t>1982-07-25</t>
  </si>
  <si>
    <t>28207252102433</t>
  </si>
  <si>
    <t>A38118436</t>
  </si>
  <si>
    <t>وليد عبد الرحمن معتمد منسى</t>
  </si>
  <si>
    <t>1986-11-27</t>
  </si>
  <si>
    <t>28111272300733</t>
  </si>
  <si>
    <t>A42071737</t>
  </si>
  <si>
    <t>هشام محمد سيد على طعيمه</t>
  </si>
  <si>
    <t>1977-01-06</t>
  </si>
  <si>
    <t>27701060104417</t>
  </si>
  <si>
    <t>A32854270</t>
  </si>
  <si>
    <t>هانى احمد نبيه ابراهيم احمد</t>
  </si>
  <si>
    <t>1968-08-28</t>
  </si>
  <si>
    <t>26808281600171</t>
  </si>
  <si>
    <t>A45384719</t>
  </si>
  <si>
    <t>مصطفى محمود احمد محمود خليل</t>
  </si>
  <si>
    <t>27610012100871</t>
  </si>
  <si>
    <t>A30042519</t>
  </si>
  <si>
    <t>احمد كاظم محمد كمال الدين عبد الله</t>
  </si>
  <si>
    <t>1968-04-15</t>
  </si>
  <si>
    <t>26804150202639</t>
  </si>
  <si>
    <t>A40243252</t>
  </si>
  <si>
    <t>بلال امین محمود دسوقی</t>
  </si>
  <si>
    <t>1990-10-08</t>
  </si>
  <si>
    <t>29010080201359</t>
  </si>
  <si>
    <t>A36238002</t>
  </si>
  <si>
    <t>عبد العزيز عبد الله سعداوى محمد</t>
  </si>
  <si>
    <t>1969-07-14</t>
  </si>
  <si>
    <t>26907142300358</t>
  </si>
  <si>
    <t>A34641342</t>
  </si>
  <si>
    <t>رامى محمد بكر بركات</t>
  </si>
  <si>
    <t>1981-10-13</t>
  </si>
  <si>
    <t>28110138800917</t>
  </si>
  <si>
    <t>A44424176</t>
  </si>
  <si>
    <t>حسين صابر محمد احمد</t>
  </si>
  <si>
    <t>1980-04-12</t>
  </si>
  <si>
    <t>28004120104978</t>
  </si>
  <si>
    <t>A45525042</t>
  </si>
  <si>
    <t>فيصل محمد زكى شحاته</t>
  </si>
  <si>
    <t>1969-07-29</t>
  </si>
  <si>
    <t>26907292401713</t>
  </si>
  <si>
    <t>A41538716</t>
  </si>
  <si>
    <t>رمضان شحاته حسن امين</t>
  </si>
  <si>
    <t>1977-08-26</t>
  </si>
  <si>
    <t>27708262300298</t>
  </si>
  <si>
    <t>A45413845</t>
  </si>
  <si>
    <t>نبيل حسين عبد الله حسين خير الدين</t>
  </si>
  <si>
    <t>29403061600911</t>
  </si>
  <si>
    <t>A39325185</t>
  </si>
  <si>
    <t>اشرف زكى سعد محمد باشا</t>
  </si>
  <si>
    <t>1976-01-08</t>
  </si>
  <si>
    <t>27601081301455</t>
  </si>
  <si>
    <t>A27452693</t>
  </si>
  <si>
    <t>احمد عبد المنعم عبد الرؤف عبد المقصود</t>
  </si>
  <si>
    <t>29509231301959</t>
  </si>
  <si>
    <t>A38883884</t>
  </si>
  <si>
    <t>فاطمه مهدی رجب الطبلاوي</t>
  </si>
  <si>
    <t>1981-01-20</t>
  </si>
  <si>
    <t>28101201803922</t>
  </si>
  <si>
    <t>A44788902</t>
  </si>
  <si>
    <t>نبيل محمد احمد حسن</t>
  </si>
  <si>
    <t>A32771679</t>
  </si>
  <si>
    <t>يحيي سالم سعيد زكى</t>
  </si>
  <si>
    <t>1979-02-19</t>
  </si>
  <si>
    <t>27902191301655</t>
  </si>
  <si>
    <t>A26378988</t>
  </si>
  <si>
    <t>على احمد عبد الحميد محمد الامير</t>
  </si>
  <si>
    <t>1991-06-10</t>
  </si>
  <si>
    <t>29106102401192</t>
  </si>
  <si>
    <t>A34365227</t>
  </si>
  <si>
    <t>عبد الرحمن احمد عبد الرحمن حسين العطار</t>
  </si>
  <si>
    <t>1989-01-09</t>
  </si>
  <si>
    <t>28901091302155</t>
  </si>
  <si>
    <t>A30499216</t>
  </si>
  <si>
    <t>السعيد السيد على سالم عبد اللطيف</t>
  </si>
  <si>
    <t>1974-07-17</t>
  </si>
  <si>
    <t>27407171601694</t>
  </si>
  <si>
    <t>A27728263</t>
  </si>
  <si>
    <t>اسلام اشرف فائق على عبده</t>
  </si>
  <si>
    <t>29105140101392</t>
  </si>
  <si>
    <t>A41254085</t>
  </si>
  <si>
    <t>سفر يوم 11 ييوليو</t>
  </si>
  <si>
    <t>خدمه ثنائيه</t>
  </si>
  <si>
    <t>عمرو محمد ايهاب مصطفي محمد دعيم</t>
  </si>
  <si>
    <t>A44185032</t>
  </si>
  <si>
    <t>A41747860</t>
  </si>
  <si>
    <t>محمد صلاح الالفي محمد عبد الخالق</t>
  </si>
  <si>
    <t>دهب</t>
  </si>
  <si>
    <t>هاليبرتون عبد العزيز</t>
  </si>
  <si>
    <t>تسليم في الشركه بناريخ 12 يوليو</t>
  </si>
  <si>
    <t>تسليم في الشركه 12  يوليو</t>
  </si>
  <si>
    <t>تقديم 11 يوليو</t>
  </si>
  <si>
    <t>المنتصر بالله توفيق عمر الركي</t>
  </si>
  <si>
    <t>ش</t>
  </si>
  <si>
    <t>AA859231</t>
  </si>
  <si>
    <t>ايداع بنكي بتاريخ  12 يوليو</t>
  </si>
  <si>
    <t>ايداع بنكي بتاريخ 12 يوليو</t>
  </si>
  <si>
    <t>برج</t>
  </si>
  <si>
    <t>مطار البرج</t>
  </si>
  <si>
    <t>ايداع بنكي 12 يوليو</t>
  </si>
  <si>
    <t>ايداع بنكي بتاريخ 10 يوليو</t>
  </si>
  <si>
    <t>تسليم لمصطفي ياسين</t>
  </si>
  <si>
    <t>سداد في الشركه</t>
  </si>
  <si>
    <t>13/7/2026</t>
  </si>
  <si>
    <t>مدفوعه للاستثمار</t>
  </si>
  <si>
    <t>تسليم في الشركه بتاريخ 13 يوليو</t>
  </si>
  <si>
    <t>بتاريخ 13 يوليو استثمار مصر للطيران 9*375</t>
  </si>
  <si>
    <t>عمرو عدنان عبد المنعم شاور</t>
  </si>
  <si>
    <t>1986-01-27</t>
  </si>
  <si>
    <t>28601271802152</t>
  </si>
  <si>
    <t>A44501479</t>
  </si>
  <si>
    <t>2026-07-12</t>
  </si>
  <si>
    <t>السيد محمود زغابه محمد السيد الدرندلي</t>
  </si>
  <si>
    <t>1999-10-16</t>
  </si>
  <si>
    <t>29910161301413</t>
  </si>
  <si>
    <t>A37004044</t>
  </si>
  <si>
    <t>وليد محمد محمد شحاته</t>
  </si>
  <si>
    <t>1973-12-17</t>
  </si>
  <si>
    <t>27312171202594</t>
  </si>
  <si>
    <t>A37145944</t>
  </si>
  <si>
    <t>حماده زيادى رجب احمد</t>
  </si>
  <si>
    <t>1982-06-12</t>
  </si>
  <si>
    <t>28206122402579</t>
  </si>
  <si>
    <t>A27231988</t>
  </si>
  <si>
    <t>احمد عماد الدين محمد محمد على العطار</t>
  </si>
  <si>
    <t>1994-04-28</t>
  </si>
  <si>
    <t>29404281400951</t>
  </si>
  <si>
    <t>A44296310</t>
  </si>
  <si>
    <t>محمود حمدى السعيد حسن الزواوى</t>
  </si>
  <si>
    <t>29410011521838</t>
  </si>
  <si>
    <t>A29957682</t>
  </si>
  <si>
    <t>احمد بخيت احمد بخيت</t>
  </si>
  <si>
    <t>1966-02-26</t>
  </si>
  <si>
    <t>2660226250096</t>
  </si>
  <si>
    <t>A41659113</t>
  </si>
  <si>
    <t>عبد المجيد محمد عبد المجيد عبد الواحد</t>
  </si>
  <si>
    <t>1991-06-02</t>
  </si>
  <si>
    <t>29106021601154</t>
  </si>
  <si>
    <t>A31324944</t>
  </si>
  <si>
    <t>عبد المنعم صلاح محمد عيل جاد الحق</t>
  </si>
  <si>
    <t>1991-05-16</t>
  </si>
  <si>
    <t>29105161201672</t>
  </si>
  <si>
    <t>A04371732</t>
  </si>
  <si>
    <t>عبد الله سليمان رشوان سليمان</t>
  </si>
  <si>
    <t>2000-03-31</t>
  </si>
  <si>
    <t>30003318800611</t>
  </si>
  <si>
    <t>A41672282</t>
  </si>
  <si>
    <t>احمد امام محمد رشوان</t>
  </si>
  <si>
    <t>1972-09-15</t>
  </si>
  <si>
    <t>27209150104058</t>
  </si>
  <si>
    <t>A26413215</t>
  </si>
  <si>
    <t>احمد نجيب احمد عثمان خليل</t>
  </si>
  <si>
    <t>2860706020413</t>
  </si>
  <si>
    <t>A44565264</t>
  </si>
  <si>
    <t>محمود يسري احمد سعدي عبد الرحمن</t>
  </si>
  <si>
    <t>1999-01-24</t>
  </si>
  <si>
    <t>29901240106236</t>
  </si>
  <si>
    <t>A38935444</t>
  </si>
  <si>
    <t>محمد مدحت محمد احمد</t>
  </si>
  <si>
    <t>1986-06-21</t>
  </si>
  <si>
    <t>2806211401439</t>
  </si>
  <si>
    <t>A41937520</t>
  </si>
  <si>
    <t>مصطفي محمد سامي مرسي فهمي محمود</t>
  </si>
  <si>
    <t>1984-08-12</t>
  </si>
  <si>
    <t>28408121702538</t>
  </si>
  <si>
    <t>A45323683</t>
  </si>
  <si>
    <t>يوسف كمال حجازي احمد</t>
  </si>
  <si>
    <t>2002-05-31</t>
  </si>
  <si>
    <t>30205310101732</t>
  </si>
  <si>
    <t>A26683416</t>
  </si>
  <si>
    <t>محمد جابر حسين عباس حسين</t>
  </si>
  <si>
    <t>29504041600834</t>
  </si>
  <si>
    <t>A33353630</t>
  </si>
  <si>
    <t>اشرف ابراهيم مبروك السيسى</t>
  </si>
  <si>
    <t>1975-05-12</t>
  </si>
  <si>
    <t>27505121701592</t>
  </si>
  <si>
    <t>A44372610</t>
  </si>
  <si>
    <t>رجب حسن حسين محمد</t>
  </si>
  <si>
    <t>1991-03-04</t>
  </si>
  <si>
    <t>29103042300619</t>
  </si>
  <si>
    <t>A26294183</t>
  </si>
  <si>
    <t>ايمن محمد محمد محمد احمد</t>
  </si>
  <si>
    <t>1970-07-24</t>
  </si>
  <si>
    <t>27007240201336</t>
  </si>
  <si>
    <t>A45481164</t>
  </si>
  <si>
    <t>محمد جمعه خميس محمود</t>
  </si>
  <si>
    <t>29911060200256</t>
  </si>
  <si>
    <t>A30144612</t>
  </si>
  <si>
    <t>محمد سيد تقى محمود محمد</t>
  </si>
  <si>
    <t>1992-06-05</t>
  </si>
  <si>
    <t>29206052102771</t>
  </si>
  <si>
    <t>A35705120</t>
  </si>
  <si>
    <t>احمد محمد حميده عبد المنطلب</t>
  </si>
  <si>
    <t>1995-01-14</t>
  </si>
  <si>
    <t>29501142300557</t>
  </si>
  <si>
    <t>A42745628</t>
  </si>
  <si>
    <t>سعيد مصطفى محمد عبد الغنى</t>
  </si>
  <si>
    <t>29509202303578</t>
  </si>
  <si>
    <t>A43491445</t>
  </si>
  <si>
    <t>محمد ابراهيم محمد عبد الغنى</t>
  </si>
  <si>
    <t>1992-09-13</t>
  </si>
  <si>
    <t>29209132300734</t>
  </si>
  <si>
    <t>A36491619</t>
  </si>
  <si>
    <t>عصام محسن خميس سعد مبروك</t>
  </si>
  <si>
    <t>2009-10-18</t>
  </si>
  <si>
    <t>30910182301176</t>
  </si>
  <si>
    <t>A45419014</t>
  </si>
  <si>
    <t>يوسف السيد رمضان بائع</t>
  </si>
  <si>
    <t>2009-12-16</t>
  </si>
  <si>
    <t>209121612301091</t>
  </si>
  <si>
    <t>A45396806</t>
  </si>
  <si>
    <t>زياد رمضان عبد الحكيم عبد المطلب على</t>
  </si>
  <si>
    <t>2012-09-05</t>
  </si>
  <si>
    <t>31209052302271</t>
  </si>
  <si>
    <t>A45537324</t>
  </si>
  <si>
    <t>عبد الله سعيد احمد حسين</t>
  </si>
  <si>
    <t>2007-07-15</t>
  </si>
  <si>
    <t>30707152303972</t>
  </si>
  <si>
    <t>A340615845</t>
  </si>
  <si>
    <t>كريم عيد عاشور رجب</t>
  </si>
  <si>
    <t>30010302300674</t>
  </si>
  <si>
    <t>A43648565</t>
  </si>
  <si>
    <t>خالد محمد خالد عبد النبى</t>
  </si>
  <si>
    <t>2010-10-08</t>
  </si>
  <si>
    <t>31010082301651</t>
  </si>
  <si>
    <t>A44968145</t>
  </si>
  <si>
    <t>سيف حامد رمضان امين حسين</t>
  </si>
  <si>
    <t>2009-08-20</t>
  </si>
  <si>
    <t>30908202300053</t>
  </si>
  <si>
    <t>A42929881</t>
  </si>
  <si>
    <t>محمد عاشور خلف عبد الجواد</t>
  </si>
  <si>
    <t>2010-09-25</t>
  </si>
  <si>
    <t>31009252304911</t>
  </si>
  <si>
    <t>A44424276</t>
  </si>
  <si>
    <t>محمد السيد مسعد امين عبد الباقى</t>
  </si>
  <si>
    <t>2008-05-09</t>
  </si>
  <si>
    <t>30805092300776</t>
  </si>
  <si>
    <t>A44956344</t>
  </si>
  <si>
    <t>حازم احمد عبد الله عبد الوهاب</t>
  </si>
  <si>
    <t>31011202301959</t>
  </si>
  <si>
    <t>A45416570</t>
  </si>
  <si>
    <t>عبد المنعم دكرورى عبد الرحمن دكرورى</t>
  </si>
  <si>
    <t>1982-10-05</t>
  </si>
  <si>
    <t>28210052300592</t>
  </si>
  <si>
    <t>A38171468</t>
  </si>
  <si>
    <t>محمود رشاد عبد الحميد داود</t>
  </si>
  <si>
    <t>1977-06-09</t>
  </si>
  <si>
    <t>27706292300451</t>
  </si>
  <si>
    <t>A45413861</t>
  </si>
  <si>
    <t>ابراهيم دكرورى عبد الرحمن دكرورى</t>
  </si>
  <si>
    <t>1965-08-11</t>
  </si>
  <si>
    <t>26508112300459</t>
  </si>
  <si>
    <t>A30944846</t>
  </si>
  <si>
    <t>معتز محمد السيد ابوشنب</t>
  </si>
  <si>
    <t>2003-04-25</t>
  </si>
  <si>
    <t>30304251802738</t>
  </si>
  <si>
    <t>A45285753</t>
  </si>
  <si>
    <t>محمد عبد الله محمود الرفاعى</t>
  </si>
  <si>
    <t>1999-12-06</t>
  </si>
  <si>
    <t>29912061802434</t>
  </si>
  <si>
    <t>A35863448</t>
  </si>
  <si>
    <t>حسام حسن نجاتی حسن</t>
  </si>
  <si>
    <t>1997-06-03</t>
  </si>
  <si>
    <t>29706032402011</t>
  </si>
  <si>
    <t>A44661750</t>
  </si>
  <si>
    <t>هانى سعيد عبد الحافظ عبد اللطيف</t>
  </si>
  <si>
    <t>1977-05-21</t>
  </si>
  <si>
    <t>27205612501111</t>
  </si>
  <si>
    <t>A43632770</t>
  </si>
  <si>
    <t>مصطفى حسين محمود طلبه</t>
  </si>
  <si>
    <t>28108102302371</t>
  </si>
  <si>
    <t>A37249273</t>
  </si>
  <si>
    <t>اسامه سليم فتوح جمعه شعلان</t>
  </si>
  <si>
    <t>1989-05-22</t>
  </si>
  <si>
    <t>28905221300554</t>
  </si>
  <si>
    <t>A44899785</t>
  </si>
  <si>
    <t>زين حسن علي رزق</t>
  </si>
  <si>
    <t>28402202401356</t>
  </si>
  <si>
    <t>A45146341</t>
  </si>
  <si>
    <t>شعبان احمد عبد الرحمن احمد</t>
  </si>
  <si>
    <t>1996-02-05</t>
  </si>
  <si>
    <t>29602052404958</t>
  </si>
  <si>
    <t>A44656602</t>
  </si>
  <si>
    <t>محمد شحاته حسینی محمد</t>
  </si>
  <si>
    <t>28610121301251</t>
  </si>
  <si>
    <t>A45067835</t>
  </si>
  <si>
    <t>محمود حسنى وهمن ابراهيم</t>
  </si>
  <si>
    <t>27207052500791</t>
  </si>
  <si>
    <t>A44967266</t>
  </si>
  <si>
    <t>سالم احمد الطيب محمد</t>
  </si>
  <si>
    <t>1979-05-17</t>
  </si>
  <si>
    <t>27905171401695</t>
  </si>
  <si>
    <t>A42035649</t>
  </si>
  <si>
    <t>عبد الحليم محمد عبد الحليم عبد السلام</t>
  </si>
  <si>
    <t>1995-04-25</t>
  </si>
  <si>
    <t>29504251500573</t>
  </si>
  <si>
    <t>A43711919</t>
  </si>
  <si>
    <t>محمد سعد العزب مصطفي عبد الغني</t>
  </si>
  <si>
    <t>1994-11-25</t>
  </si>
  <si>
    <t>29411251601339</t>
  </si>
  <si>
    <t>A29105012</t>
  </si>
  <si>
    <t>مجدي عبد العظيم احمد عبد العظيم</t>
  </si>
  <si>
    <t>1995-09-25</t>
  </si>
  <si>
    <t>29509250106598</t>
  </si>
  <si>
    <t>A44570904</t>
  </si>
  <si>
    <t>احمد حماده رفعت محمد</t>
  </si>
  <si>
    <t>1999-07-17</t>
  </si>
  <si>
    <t>29907172401494</t>
  </si>
  <si>
    <t>A45145437</t>
  </si>
  <si>
    <t>محمد علي ابراهيم الدسوقي</t>
  </si>
  <si>
    <t>2008-08-08</t>
  </si>
  <si>
    <t>28708081605635</t>
  </si>
  <si>
    <t>A34823395</t>
  </si>
  <si>
    <t>محمد يوسف احمد العطوى</t>
  </si>
  <si>
    <t>1973-11-05</t>
  </si>
  <si>
    <t>27311051100392</t>
  </si>
  <si>
    <t>A27097267</t>
  </si>
  <si>
    <t>فاطمه عبد الله فتحى رمضان</t>
  </si>
  <si>
    <t>1982-07-29</t>
  </si>
  <si>
    <t>28207290103184</t>
  </si>
  <si>
    <t>A45428037</t>
  </si>
  <si>
    <t>ارزاق عبد الله فتحى رمضان</t>
  </si>
  <si>
    <t>1987-06-23</t>
  </si>
  <si>
    <t>28706230102649</t>
  </si>
  <si>
    <t>A45072891</t>
  </si>
  <si>
    <t>عبد الحميد محمد اسماعيل احمد منصور</t>
  </si>
  <si>
    <t>1980-06-10</t>
  </si>
  <si>
    <t>28006101500156</t>
  </si>
  <si>
    <t>A44785685</t>
  </si>
  <si>
    <t>حاكم سلامه عبد الناصر عبد الرزاق</t>
  </si>
  <si>
    <t>1974-07-16</t>
  </si>
  <si>
    <t>27407162500435</t>
  </si>
  <si>
    <t>A44949603</t>
  </si>
  <si>
    <t>احمد طلعت عبد البديع الشربينى</t>
  </si>
  <si>
    <t>28605101202431</t>
  </si>
  <si>
    <t>A44552188</t>
  </si>
  <si>
    <t>عبد الرحمن محمد حسين بيومى محمد</t>
  </si>
  <si>
    <t>2005-01-17</t>
  </si>
  <si>
    <t>30501170102197</t>
  </si>
  <si>
    <t>A37086338</t>
  </si>
  <si>
    <t>هيثم شعبان محمود درويش</t>
  </si>
  <si>
    <t>1984-05-30</t>
  </si>
  <si>
    <t>28405301302052</t>
  </si>
  <si>
    <t>A34092984</t>
  </si>
  <si>
    <t>احمد وجدى وجدى عبدربه</t>
  </si>
  <si>
    <t>1993-11-09</t>
  </si>
  <si>
    <t>29311091100317</t>
  </si>
  <si>
    <t>A36470187</t>
  </si>
  <si>
    <t>محمد عبد الفتاح عبد السميع برانيه</t>
  </si>
  <si>
    <t>29607011811192</t>
  </si>
  <si>
    <t>A28830027</t>
  </si>
  <si>
    <t>اسامه محمود ذكي محمد شاهين</t>
  </si>
  <si>
    <t>28309210106177</t>
  </si>
  <si>
    <t>A32107362</t>
  </si>
  <si>
    <t>ابراهيم عبد العزيز محمود مبروك</t>
  </si>
  <si>
    <t>1965-04-17</t>
  </si>
  <si>
    <t>26504171603516</t>
  </si>
  <si>
    <t>A42180603</t>
  </si>
  <si>
    <t>احمد محمد نجيب محمد عطا</t>
  </si>
  <si>
    <t>1982-10-06</t>
  </si>
  <si>
    <t>28210062100915</t>
  </si>
  <si>
    <t>A37569881</t>
  </si>
  <si>
    <t>ياسر محمد عبد المحسن عبده ابراهيم</t>
  </si>
  <si>
    <t>1971-03-20</t>
  </si>
  <si>
    <t>27103200104477</t>
  </si>
  <si>
    <t>A45429307</t>
  </si>
  <si>
    <t>سامح محمد سليمان سليمان</t>
  </si>
  <si>
    <t>1966-06-05</t>
  </si>
  <si>
    <t>26606050101553</t>
  </si>
  <si>
    <t>A28931211</t>
  </si>
  <si>
    <t>عبد الفتاح محمود محمد الشبيني</t>
  </si>
  <si>
    <t>28810011604339</t>
  </si>
  <si>
    <t>A30613415</t>
  </si>
  <si>
    <t>محمد عبد الصبور محمد علي</t>
  </si>
  <si>
    <t>1977-08-20</t>
  </si>
  <si>
    <t>27708201301291</t>
  </si>
  <si>
    <t>A36260429</t>
  </si>
  <si>
    <t>عبد الرحمن ابراهيم محمد شمس الدين نوار</t>
  </si>
  <si>
    <t>2001-05-15</t>
  </si>
  <si>
    <t>30105151203417</t>
  </si>
  <si>
    <t>A41659232</t>
  </si>
  <si>
    <t>محمد رأفت ذكي متولي</t>
  </si>
  <si>
    <t>1965-05-25</t>
  </si>
  <si>
    <t>29505251402713</t>
  </si>
  <si>
    <t>A41650520</t>
  </si>
  <si>
    <t>عمرو محمد عوض عبد الله</t>
  </si>
  <si>
    <t>1995-12-06</t>
  </si>
  <si>
    <t>29512062300655</t>
  </si>
  <si>
    <t>A44892656</t>
  </si>
  <si>
    <t>محمود احمد السيد الرفاعي اباظه</t>
  </si>
  <si>
    <t>28901011269993</t>
  </si>
  <si>
    <t>A29708089</t>
  </si>
  <si>
    <t>مريحله طارق مريحله عبد الحافظ مريحله</t>
  </si>
  <si>
    <t>2008-04-01</t>
  </si>
  <si>
    <t>30804011807956</t>
  </si>
  <si>
    <t>A45346710</t>
  </si>
  <si>
    <t>رحيم اشرف صابر علواني يوسف</t>
  </si>
  <si>
    <t>2004-01-13</t>
  </si>
  <si>
    <t>30401131501535</t>
  </si>
  <si>
    <t>A45339340</t>
  </si>
  <si>
    <t>احمد رجب محمد الشال</t>
  </si>
  <si>
    <t>2000-11-04</t>
  </si>
  <si>
    <t>30011041500952</t>
  </si>
  <si>
    <t>A38141488</t>
  </si>
  <si>
    <t>محمد عبد الحميد عبد الهادي النجار</t>
  </si>
  <si>
    <t>1983-02-16</t>
  </si>
  <si>
    <t>28302161802214</t>
  </si>
  <si>
    <t>A33752030</t>
  </si>
  <si>
    <t>نصر الله علي ناتج محمد</t>
  </si>
  <si>
    <t>1991-10-12</t>
  </si>
  <si>
    <t>29110122301515</t>
  </si>
  <si>
    <t>A37326841</t>
  </si>
  <si>
    <t>هشام السيد عثمان شرف</t>
  </si>
  <si>
    <t>29404061800096</t>
  </si>
  <si>
    <t>A34071267</t>
  </si>
  <si>
    <t>كريم ايهاب سامي حسن الدقراني</t>
  </si>
  <si>
    <t>2006-09-23</t>
  </si>
  <si>
    <t>30609231600255</t>
  </si>
  <si>
    <t>A45354137</t>
  </si>
  <si>
    <t>بسام علي السيد علي السيد</t>
  </si>
  <si>
    <t>29510231802174</t>
  </si>
  <si>
    <t>A40058486</t>
  </si>
  <si>
    <t>محمد مصباح جوده السيد</t>
  </si>
  <si>
    <t>1978-12-11</t>
  </si>
  <si>
    <t>27812111201079</t>
  </si>
  <si>
    <t>A27128142</t>
  </si>
  <si>
    <t>حلمي عبد الرحمن احمد السعيد الجمل</t>
  </si>
  <si>
    <t>1976-09-04</t>
  </si>
  <si>
    <t>27609041202714</t>
  </si>
  <si>
    <t>A28215335</t>
  </si>
  <si>
    <t>بدر عبد العاطي عبد السلام اسماعيل عطا</t>
  </si>
  <si>
    <t>1990-05-06</t>
  </si>
  <si>
    <t>29005061800931</t>
  </si>
  <si>
    <t>A28059838</t>
  </si>
  <si>
    <t>سعيد عبد الحميد عبد الحميد متولي البسيوني</t>
  </si>
  <si>
    <t>28503022101711</t>
  </si>
  <si>
    <t>A36164886</t>
  </si>
  <si>
    <t>عبد الرحمن ابراهيم عبد الله ابراهيم غنيم</t>
  </si>
  <si>
    <t>2005-03-13</t>
  </si>
  <si>
    <t>30503131801315</t>
  </si>
  <si>
    <t>A40524127</t>
  </si>
  <si>
    <t>علي سالم بسيس عبد الدايم</t>
  </si>
  <si>
    <t>1975-01-20</t>
  </si>
  <si>
    <t>27501201803579</t>
  </si>
  <si>
    <t>A45342265</t>
  </si>
  <si>
    <t>محمود عبد الله يوسف السيد</t>
  </si>
  <si>
    <t>1986-05-11</t>
  </si>
  <si>
    <t>28605111301438</t>
  </si>
  <si>
    <t>A37440067</t>
  </si>
  <si>
    <t>اسامه رضا بدوي الدقراني</t>
  </si>
  <si>
    <t>2001-12-30</t>
  </si>
  <si>
    <t>30112301600116</t>
  </si>
  <si>
    <t>A45113329</t>
  </si>
  <si>
    <t>محمود عبد العال السيد محمد</t>
  </si>
  <si>
    <t>1992-08-22</t>
  </si>
  <si>
    <t>29208222103273</t>
  </si>
  <si>
    <t>A35657993</t>
  </si>
  <si>
    <t>كريم حميده محجوب رسلان</t>
  </si>
  <si>
    <t>1987-09-19</t>
  </si>
  <si>
    <t>28709191803714</t>
  </si>
  <si>
    <t>A37996027</t>
  </si>
  <si>
    <t>محمد عبد الفتاح رمضان بسيوني</t>
  </si>
  <si>
    <t>28602181800131</t>
  </si>
  <si>
    <t>A45335754</t>
  </si>
  <si>
    <t>محمد السيد انور السيد عطيه</t>
  </si>
  <si>
    <t>2007-01-05</t>
  </si>
  <si>
    <t>30701051801779</t>
  </si>
  <si>
    <t>A43437862</t>
  </si>
  <si>
    <t>السيد محمد ابراهيم شرشر</t>
  </si>
  <si>
    <t>1977-07-26</t>
  </si>
  <si>
    <t>27707261500394</t>
  </si>
  <si>
    <t>A39866524</t>
  </si>
  <si>
    <t>محمد كريم محمد ابراهيم شرشر</t>
  </si>
  <si>
    <t>1998-12-08</t>
  </si>
  <si>
    <t>29812081500197</t>
  </si>
  <si>
    <t>A27838466</t>
  </si>
  <si>
    <t>عبد الرحمن السيد السعيد محمد بركات</t>
  </si>
  <si>
    <t>1998-08-08</t>
  </si>
  <si>
    <t>29808081700831</t>
  </si>
  <si>
    <t>A44112288</t>
  </si>
  <si>
    <t>محمود احمد محمد محمود محمد</t>
  </si>
  <si>
    <t>29709040200051</t>
  </si>
  <si>
    <t>A44483634</t>
  </si>
  <si>
    <t>ماهر توفيق مرسى محمد</t>
  </si>
  <si>
    <t>1972-02-06</t>
  </si>
  <si>
    <t>27202060200533</t>
  </si>
  <si>
    <t>A44767945</t>
  </si>
  <si>
    <t>عبد الرحمن جابر كساب وهبه الله كساب</t>
  </si>
  <si>
    <t>29401200203039</t>
  </si>
  <si>
    <t>A38316631</t>
  </si>
  <si>
    <t>احمد فرحات محمد عبد اللطيف</t>
  </si>
  <si>
    <t>1992-03-01</t>
  </si>
  <si>
    <t>29203010204957</t>
  </si>
  <si>
    <t>A38316854</t>
  </si>
  <si>
    <t>محمد احمد عبد الفتاح محمد</t>
  </si>
  <si>
    <t>1997-11-01</t>
  </si>
  <si>
    <t>29711010201813</t>
  </si>
  <si>
    <t>A45274279</t>
  </si>
  <si>
    <t>محمد عادل محمد حجازی حجازی</t>
  </si>
  <si>
    <t>28901211805776</t>
  </si>
  <si>
    <t>A39728443</t>
  </si>
  <si>
    <t>مصطفى عبد الرحمن ادريس على</t>
  </si>
  <si>
    <t>28903101600276</t>
  </si>
  <si>
    <t>A39955459</t>
  </si>
  <si>
    <t>باسم خالد فوزى الهورينى</t>
  </si>
  <si>
    <t>1990-07-10</t>
  </si>
  <si>
    <t>29007101603974</t>
  </si>
  <si>
    <t>A44770711</t>
  </si>
  <si>
    <t>اسلام احمد محمد محمود محمد</t>
  </si>
  <si>
    <t>2001-06-01</t>
  </si>
  <si>
    <t>30106010202733</t>
  </si>
  <si>
    <t>A44505061</t>
  </si>
  <si>
    <t>عز الدين على فراج محمد عبد الوهاب</t>
  </si>
  <si>
    <t>1998-09-27</t>
  </si>
  <si>
    <t>29809270200152</t>
  </si>
  <si>
    <t>A44751992</t>
  </si>
  <si>
    <t>محمد جمال الدين ابو العلا موسى</t>
  </si>
  <si>
    <t>28004038800133</t>
  </si>
  <si>
    <t>A45102358</t>
  </si>
  <si>
    <t>ابراهيم صالح عبد النظير عبد الحافظ</t>
  </si>
  <si>
    <t>1992-08-10</t>
  </si>
  <si>
    <t>29208102105353</t>
  </si>
  <si>
    <t>A33919024</t>
  </si>
  <si>
    <t>عادل عبده عبد المحسن محمد</t>
  </si>
  <si>
    <t>1981-10-24</t>
  </si>
  <si>
    <t>28110242103438</t>
  </si>
  <si>
    <t>A43806863</t>
  </si>
  <si>
    <t>يوسف رمضان رياض جبر محمد</t>
  </si>
  <si>
    <t>2010-09-08</t>
  </si>
  <si>
    <t>31009082301378</t>
  </si>
  <si>
    <t>A45410245</t>
  </si>
  <si>
    <t>عبد الرحمن شريف عبد الحكيم حلمى خلف</t>
  </si>
  <si>
    <t>31101011937735</t>
  </si>
  <si>
    <t>A45464843</t>
  </si>
  <si>
    <t>عمرو خالد محمد رمضان</t>
  </si>
  <si>
    <t>2010-09-30</t>
  </si>
  <si>
    <t>31009302302311</t>
  </si>
  <si>
    <t>A44965776</t>
  </si>
  <si>
    <t>ابراهیم نادى على ايوب ايوب</t>
  </si>
  <si>
    <t>30903072302073</t>
  </si>
  <si>
    <t>A44634949</t>
  </si>
  <si>
    <t>سيف الدين حسن محمد حسن ابو الغيط</t>
  </si>
  <si>
    <t>2009-02-22</t>
  </si>
  <si>
    <t>30902221202978</t>
  </si>
  <si>
    <t>A45201858</t>
  </si>
  <si>
    <t>سعد صادق عبد الونيس عبد الرازق</t>
  </si>
  <si>
    <t>2010-09-22</t>
  </si>
  <si>
    <t>31009222302094</t>
  </si>
  <si>
    <t>A44125900</t>
  </si>
  <si>
    <t>يوسف شعبان مفرح زيد عثمان عثمان</t>
  </si>
  <si>
    <t>2009-08-16</t>
  </si>
  <si>
    <t>30908162300055</t>
  </si>
  <si>
    <t>A44661530</t>
  </si>
  <si>
    <t>احمد محمد فؤاد ابراهیم ابراهیم عمار</t>
  </si>
  <si>
    <t>2009-06-16</t>
  </si>
  <si>
    <t>30906161501496</t>
  </si>
  <si>
    <t>A41346239</t>
  </si>
  <si>
    <t>عبد الرحمن احمد محمد عبد المقتدر ياسين</t>
  </si>
  <si>
    <t>2010-03-28</t>
  </si>
  <si>
    <t>31003281500772</t>
  </si>
  <si>
    <t>A44936736</t>
  </si>
  <si>
    <t>يوسف عبد الباسط محمد امين محمد</t>
  </si>
  <si>
    <t>2009-10-27</t>
  </si>
  <si>
    <t>20910272401455</t>
  </si>
  <si>
    <t>A44950471</t>
  </si>
  <si>
    <t>محمود حسين محمد حسان</t>
  </si>
  <si>
    <t>30808082306226</t>
  </si>
  <si>
    <t>A45533325</t>
  </si>
  <si>
    <t>حماده ربيع حسين نعيم</t>
  </si>
  <si>
    <t>2009-10-04</t>
  </si>
  <si>
    <t>30910042301834</t>
  </si>
  <si>
    <t>A40732723</t>
  </si>
  <si>
    <t>محمد عشرى رمضان روبى على</t>
  </si>
  <si>
    <t>2010-05-15</t>
  </si>
  <si>
    <t>31005152302959</t>
  </si>
  <si>
    <t>A45401100</t>
  </si>
  <si>
    <t>محمد عاطف محمد عبد الغنى</t>
  </si>
  <si>
    <t>2010-09-05</t>
  </si>
  <si>
    <t>31009052302132</t>
  </si>
  <si>
    <t>A44640374</t>
  </si>
  <si>
    <t>احمد على جبر الحسانين الجزار</t>
  </si>
  <si>
    <t>2011-03-14</t>
  </si>
  <si>
    <t>31103141100477</t>
  </si>
  <si>
    <t>A33795902</t>
  </si>
  <si>
    <t>كريم مجدى عبد العاطى ابراهيم</t>
  </si>
  <si>
    <t>2010-02-01</t>
  </si>
  <si>
    <t>31002012302097</t>
  </si>
  <si>
    <t>A45305345</t>
  </si>
  <si>
    <t>محمد بدوى غزالى على عبد الغنى</t>
  </si>
  <si>
    <t>31201012304858</t>
  </si>
  <si>
    <t>A45151533</t>
  </si>
  <si>
    <t>محمد قرني احمد قرني ابراهيم</t>
  </si>
  <si>
    <t>1998-04-14</t>
  </si>
  <si>
    <t>29804142100453</t>
  </si>
  <si>
    <t>A34050312</t>
  </si>
  <si>
    <t>مهند السيد شعبان رجب محمد</t>
  </si>
  <si>
    <t>292198800755</t>
  </si>
  <si>
    <t>A34710074</t>
  </si>
  <si>
    <t>مصطفى عبد المنعم سالم ابوسيف</t>
  </si>
  <si>
    <t>29901012315054</t>
  </si>
  <si>
    <t>A45698465</t>
  </si>
  <si>
    <t>احمد هانى عبد العزيز الشحات الحشرى</t>
  </si>
  <si>
    <t>2006-04-18</t>
  </si>
  <si>
    <t>30604181501313</t>
  </si>
  <si>
    <t>A39942743</t>
  </si>
  <si>
    <t>مصطفى حسين بهنساوى محمود محمد</t>
  </si>
  <si>
    <t>28501110103233</t>
  </si>
  <si>
    <t>A44890132</t>
  </si>
  <si>
    <t>يوسف ضاحى عبد العليم رجب</t>
  </si>
  <si>
    <t>30408282403556</t>
  </si>
  <si>
    <t>A43217353</t>
  </si>
  <si>
    <t>ابراهيم ضاحى عبد العليم رجب على</t>
  </si>
  <si>
    <t>2008-05-04</t>
  </si>
  <si>
    <t>30805042400192</t>
  </si>
  <si>
    <t>A43948638</t>
  </si>
  <si>
    <t>علي حسن عبد اللاه محمد</t>
  </si>
  <si>
    <t>280102362908074</t>
  </si>
  <si>
    <t>A31180084</t>
  </si>
  <si>
    <t>علاء مصطفى احمد محمود حمزه</t>
  </si>
  <si>
    <t>1980-03-01</t>
  </si>
  <si>
    <t>28003010202277</t>
  </si>
  <si>
    <t>A44778584</t>
  </si>
  <si>
    <t>محمد صابر حمعه رزق</t>
  </si>
  <si>
    <t>1999-07-30</t>
  </si>
  <si>
    <t>29907302102117</t>
  </si>
  <si>
    <t>A45544119</t>
  </si>
  <si>
    <t>ياسر السيد فتحى عيد السيد</t>
  </si>
  <si>
    <t>2003-11-27</t>
  </si>
  <si>
    <t>30311271201931</t>
  </si>
  <si>
    <t>A44252249</t>
  </si>
  <si>
    <t>مصطفى اسماعيل السيد معوض</t>
  </si>
  <si>
    <t>1989-10-25</t>
  </si>
  <si>
    <t>28910252101031</t>
  </si>
  <si>
    <t>A43345407</t>
  </si>
  <si>
    <t>محمود عبد المولى محمد خلف الله</t>
  </si>
  <si>
    <t>28706201500694</t>
  </si>
  <si>
    <t>A39132148</t>
  </si>
  <si>
    <t>خميس جمعه سلومه مبروك</t>
  </si>
  <si>
    <t>1982-11-10</t>
  </si>
  <si>
    <t>28211100201654</t>
  </si>
  <si>
    <t>A45268447</t>
  </si>
  <si>
    <t>العربى محمد احمد عبد اللطيف</t>
  </si>
  <si>
    <t>1973-04-16</t>
  </si>
  <si>
    <t>27304161303659</t>
  </si>
  <si>
    <t>A45327202</t>
  </si>
  <si>
    <t>ايمن سامى احمد عبد الحميد غانم</t>
  </si>
  <si>
    <t>30702181801815</t>
  </si>
  <si>
    <t>A45107811</t>
  </si>
  <si>
    <t>حمدى فرغل حامد جاد الرب</t>
  </si>
  <si>
    <t>1978-07-16</t>
  </si>
  <si>
    <t>27807162400315</t>
  </si>
  <si>
    <t>A37732734</t>
  </si>
  <si>
    <t>احمد عصمت محمد العنتبلى</t>
  </si>
  <si>
    <t>27807300101871</t>
  </si>
  <si>
    <t>A36394977</t>
  </si>
  <si>
    <t>سفر يوم 12 يوليو</t>
  </si>
  <si>
    <t>رد موافقه عبد الرحمن محمد عيد السيد حسن حجر</t>
  </si>
  <si>
    <t>ايداع بنكي بتاريخ 13 يوليو</t>
  </si>
  <si>
    <t>قيمه تحويل 80000 مصري علي سعر صرف 49.82</t>
  </si>
  <si>
    <t>هيثم عاطف عبد الحميد متولى</t>
  </si>
  <si>
    <t>1988-11-19</t>
  </si>
  <si>
    <t>مستعجل</t>
  </si>
  <si>
    <t>A37993654</t>
  </si>
  <si>
    <t>مصر للطيران MS 827</t>
  </si>
  <si>
    <t>2026-07-14</t>
  </si>
  <si>
    <t>احمد محمد صابر حسين</t>
  </si>
  <si>
    <t>1977-11-14</t>
  </si>
  <si>
    <t>A44633609</t>
  </si>
  <si>
    <t>اير كايرو SM 231</t>
  </si>
  <si>
    <t>محمد مصطفى عبد التواب عبد العال</t>
  </si>
  <si>
    <t>A44398351</t>
  </si>
  <si>
    <t>محمد ابراهيم عبد الهادى محمد</t>
  </si>
  <si>
    <t>1993-05-10</t>
  </si>
  <si>
    <t>A34188457</t>
  </si>
  <si>
    <t>صلاح رزق محمود ابراهيم</t>
  </si>
  <si>
    <t>1969-09-04</t>
  </si>
  <si>
    <t>A44945850</t>
  </si>
  <si>
    <t>مسعود فرج صالح احمد</t>
  </si>
  <si>
    <t>1980-10-29</t>
  </si>
  <si>
    <t>A45140541</t>
  </si>
  <si>
    <t>منصور محمد حسين توفيق</t>
  </si>
  <si>
    <t>1988-07-20</t>
  </si>
  <si>
    <t>A28305490</t>
  </si>
  <si>
    <t>الليبيه LN 207</t>
  </si>
  <si>
    <t>حماده محمد حسين توفيق</t>
  </si>
  <si>
    <t>A45405385</t>
  </si>
  <si>
    <t>احمد صالح طلب عبد الهادى</t>
  </si>
  <si>
    <t>1989-06-30</t>
  </si>
  <si>
    <t>A30216884</t>
  </si>
  <si>
    <t>محمد فرحات صابر فراج</t>
  </si>
  <si>
    <t>1991-09-05</t>
  </si>
  <si>
    <t>A45143155</t>
  </si>
  <si>
    <t>احمد عماد احمد على عبد الواحد</t>
  </si>
  <si>
    <t>A33050829</t>
  </si>
  <si>
    <t>البراق UZ 201</t>
  </si>
  <si>
    <t>حمدى عبد العزيز على جويلى</t>
  </si>
  <si>
    <t>1969-06-11</t>
  </si>
  <si>
    <t>A33509501</t>
  </si>
  <si>
    <t>محمد سيف النصر احمد يوسف</t>
  </si>
  <si>
    <t>1975-08-05</t>
  </si>
  <si>
    <t>A45305450</t>
  </si>
  <si>
    <t>مصر للطيران MS 829</t>
  </si>
  <si>
    <t>2026-07-15</t>
  </si>
  <si>
    <t>بدر اسماعيل طاهر احمد</t>
  </si>
  <si>
    <t>A43996177</t>
  </si>
  <si>
    <t>الافريقيه 8U 439</t>
  </si>
  <si>
    <t>ابراهيم حسن عبد المقصود حسن</t>
  </si>
  <si>
    <t>A29417591</t>
  </si>
  <si>
    <t>محمد محمود عبد العظيم حماد</t>
  </si>
  <si>
    <t>1973-09-10</t>
  </si>
  <si>
    <t>A30763118</t>
  </si>
  <si>
    <t>ابراهيم مجاهد محمد محمد متولى طالب</t>
  </si>
  <si>
    <t>2010-08-15</t>
  </si>
  <si>
    <t>A39708251</t>
  </si>
  <si>
    <t>اويا YI 593</t>
  </si>
  <si>
    <t>جمال محمد المتولى طالب</t>
  </si>
  <si>
    <t>1963-06-05</t>
  </si>
  <si>
    <t>A45506212</t>
  </si>
  <si>
    <t>مجاهد محمد محمد متولى طالب</t>
  </si>
  <si>
    <t>A37903311</t>
  </si>
  <si>
    <t>ياسر عصام عبد الله ابو سريع</t>
  </si>
  <si>
    <t>A44660056</t>
  </si>
  <si>
    <t>2026-07-19</t>
  </si>
  <si>
    <t>محمد فتحى الضوى نور حسين</t>
  </si>
  <si>
    <t>1989-01-12</t>
  </si>
  <si>
    <t>A36186324</t>
  </si>
  <si>
    <t>الليبيه LN 209</t>
  </si>
  <si>
    <t>2026-07-17</t>
  </si>
  <si>
    <t>محمد بكرى محمد بكرى نصر</t>
  </si>
  <si>
    <t>A41370727</t>
  </si>
  <si>
    <t>احمد خالد محمد حسين</t>
  </si>
  <si>
    <t>2012-03-12</t>
  </si>
  <si>
    <t>A42759516</t>
  </si>
  <si>
    <t>عبده حسن عبده محمد عويد</t>
  </si>
  <si>
    <t>1988-08-17</t>
  </si>
  <si>
    <t>A36907646</t>
  </si>
  <si>
    <t>محمد حسين سالم وزير</t>
  </si>
  <si>
    <t>1995-11-03</t>
  </si>
  <si>
    <t>A34861527</t>
  </si>
  <si>
    <t>رامى ربيع محمد احمد</t>
  </si>
  <si>
    <t>1994-08-19</t>
  </si>
  <si>
    <t>A45144471</t>
  </si>
  <si>
    <t>سيد ابراهيم كامل محمد</t>
  </si>
  <si>
    <t>1986-02-21</t>
  </si>
  <si>
    <t>A37824930</t>
  </si>
  <si>
    <t>مصر للطيران MS 831</t>
  </si>
  <si>
    <t>محمد رزق خليل عبد الحميد</t>
  </si>
  <si>
    <t>A45495745</t>
  </si>
  <si>
    <t>الليبيه LN 203</t>
  </si>
  <si>
    <t>احمد محمد ابراهيم عليان</t>
  </si>
  <si>
    <t>1978-07-02</t>
  </si>
  <si>
    <t>A36234773</t>
  </si>
  <si>
    <t>محمد عبد الرحمن سعيد يوسف</t>
  </si>
  <si>
    <t>1999-04-28</t>
  </si>
  <si>
    <t>A39771751</t>
  </si>
  <si>
    <t>الحجه عفاف</t>
  </si>
  <si>
    <t>السعيد السعيد المتولى المتولي السيسى</t>
  </si>
  <si>
    <t>1993-04-15</t>
  </si>
  <si>
    <t>A36714574</t>
  </si>
  <si>
    <t>على السيد على بيومى</t>
  </si>
  <si>
    <t>1983-08-06</t>
  </si>
  <si>
    <t>A37880145</t>
  </si>
  <si>
    <t>سعيد محمود محمود سرحان</t>
  </si>
  <si>
    <t>1984-05-10</t>
  </si>
  <si>
    <t>A27394608</t>
  </si>
  <si>
    <t>اتوبيس السلوم</t>
  </si>
  <si>
    <t>محمد عيد ابراهيم على</t>
  </si>
  <si>
    <t>1989-07-09</t>
  </si>
  <si>
    <t>A28096267</t>
  </si>
  <si>
    <t>خليفه محمد عبد الوهاب حسن</t>
  </si>
  <si>
    <t>1980-07-10</t>
  </si>
  <si>
    <t>A29908788</t>
  </si>
  <si>
    <t>عبد الرحمن احمد محمود عبد الهادی</t>
  </si>
  <si>
    <t>2004-11-12</t>
  </si>
  <si>
    <t>A33781783</t>
  </si>
  <si>
    <t>محمود فارس ابو العنين احمد</t>
  </si>
  <si>
    <t>A39616541</t>
  </si>
  <si>
    <t>محمد رفاعى رجب جابر حسن</t>
  </si>
  <si>
    <t>2007-05-24</t>
  </si>
  <si>
    <t>A43628257</t>
  </si>
  <si>
    <t>علاء عثمان احمد محمد</t>
  </si>
  <si>
    <t>1984-07-13</t>
  </si>
  <si>
    <t>A64659215</t>
  </si>
  <si>
    <t>عبد الله رجب ثابت رجب محمد</t>
  </si>
  <si>
    <t>A45544551</t>
  </si>
  <si>
    <t>عبد الصمد احمد عبد الصمد محمد</t>
  </si>
  <si>
    <t>1987-05-18</t>
  </si>
  <si>
    <t>A45132628</t>
  </si>
  <si>
    <t>محمد شريف عبد الله عبد المحسن</t>
  </si>
  <si>
    <t>2007-10-30</t>
  </si>
  <si>
    <t>A45149991</t>
  </si>
  <si>
    <t>احمد محمد شحاته على</t>
  </si>
  <si>
    <t>1995-05-08</t>
  </si>
  <si>
    <t>A04564868</t>
  </si>
  <si>
    <t>طارق محمد عبد الله عبد الحميد</t>
  </si>
  <si>
    <t>2007-06-24</t>
  </si>
  <si>
    <t>A34526349</t>
  </si>
  <si>
    <t>عبد الرحمن سعد عشرى عبد الرحمن</t>
  </si>
  <si>
    <t>A35629989</t>
  </si>
  <si>
    <t>جمال محمد ابراهيم حمود</t>
  </si>
  <si>
    <t>1957-03-08</t>
  </si>
  <si>
    <t>A45503043</t>
  </si>
  <si>
    <t>الليبيه LN 211</t>
  </si>
  <si>
    <t>محمد السادات على الشوربجى</t>
  </si>
  <si>
    <t>1955-12-31</t>
  </si>
  <si>
    <t>A45627675</t>
  </si>
  <si>
    <t>على محمد جبريل رمضان</t>
  </si>
  <si>
    <t>1991-09-08</t>
  </si>
  <si>
    <t>A42478703</t>
  </si>
  <si>
    <t>محمد رمضان خميس محمود</t>
  </si>
  <si>
    <t>A45154212</t>
  </si>
  <si>
    <t>احمد عوض ناجى محمد</t>
  </si>
  <si>
    <t>1994-04-20</t>
  </si>
  <si>
    <t>A45422134</t>
  </si>
  <si>
    <t>عمر فتحى محمد عبد الجواد</t>
  </si>
  <si>
    <t>1987-03-31</t>
  </si>
  <si>
    <t>A29039611</t>
  </si>
  <si>
    <t>رمضان محمود محمد عبد القادر</t>
  </si>
  <si>
    <t>1989-06-12</t>
  </si>
  <si>
    <t>A27394951</t>
  </si>
  <si>
    <t>محمود منصور عبد النبى عشرى</t>
  </si>
  <si>
    <t>1996-11-10</t>
  </si>
  <si>
    <t>A44965540</t>
  </si>
  <si>
    <t>بكار جوده عبد العظيم احمد</t>
  </si>
  <si>
    <t>A45706151</t>
  </si>
  <si>
    <t>على احمد على حسان محمد</t>
  </si>
  <si>
    <t>A45440478</t>
  </si>
  <si>
    <t>حماده عادل محمد غانم</t>
  </si>
  <si>
    <t>2000-12-09</t>
  </si>
  <si>
    <t>A37251626</t>
  </si>
  <si>
    <t>احمد رمضان محمد ابراهيم</t>
  </si>
  <si>
    <t>A45140922</t>
  </si>
  <si>
    <t>ايمن بكرى عيد معوض</t>
  </si>
  <si>
    <t>1982-04-07</t>
  </si>
  <si>
    <t>A30946520</t>
  </si>
  <si>
    <t>على عبد الدايم حمدى السيد السيد</t>
  </si>
  <si>
    <t>1991-10-18</t>
  </si>
  <si>
    <t>A31161618</t>
  </si>
  <si>
    <t>محمد رجب رمضان عبد المعز هليل</t>
  </si>
  <si>
    <t>2008-02-15</t>
  </si>
  <si>
    <t>A45396401</t>
  </si>
  <si>
    <t>محمود تقى ابو الجود حميد</t>
  </si>
  <si>
    <t>1985-03-03</t>
  </si>
  <si>
    <t>A39972362</t>
  </si>
  <si>
    <t>بدر سليمان محمد سليمان</t>
  </si>
  <si>
    <t>1991-05-25</t>
  </si>
  <si>
    <t>A30929688</t>
  </si>
  <si>
    <t>اسلام رمضان خلف عبد اللطيف</t>
  </si>
  <si>
    <t>2003-01-03</t>
  </si>
  <si>
    <t>A44632977</t>
  </si>
  <si>
    <t>رجب محمد زيدان ابوزید</t>
  </si>
  <si>
    <t>1985-01-09</t>
  </si>
  <si>
    <t>A29367303</t>
  </si>
  <si>
    <t>السيد حسن محمد حسن</t>
  </si>
  <si>
    <t>A45463596</t>
  </si>
  <si>
    <t>احمد ابراهيم محمد عباس</t>
  </si>
  <si>
    <t>1990-08-27</t>
  </si>
  <si>
    <t>A44575599</t>
  </si>
  <si>
    <t>عمرو حسين محمد على</t>
  </si>
  <si>
    <t>1994-01-08</t>
  </si>
  <si>
    <t>A35936481</t>
  </si>
  <si>
    <t>عبد الرحمن يحى محمد راشد</t>
  </si>
  <si>
    <t>1997-08-20</t>
  </si>
  <si>
    <t>A35998198</t>
  </si>
  <si>
    <t>محمد سيد رضوان فراغلى</t>
  </si>
  <si>
    <t>1975-08-29</t>
  </si>
  <si>
    <t>A38619972</t>
  </si>
  <si>
    <t>احمد مالك محمد راشد</t>
  </si>
  <si>
    <t>A35998633</t>
  </si>
  <si>
    <t>محمد احمد السيد على</t>
  </si>
  <si>
    <t>1974-05-29</t>
  </si>
  <si>
    <t>A37452229</t>
  </si>
  <si>
    <t>صابر عبده محمد ترکی</t>
  </si>
  <si>
    <t>A27611142</t>
  </si>
  <si>
    <t>مصطفى على عاطف على</t>
  </si>
  <si>
    <t>1982-05-01</t>
  </si>
  <si>
    <t>A42633354</t>
  </si>
  <si>
    <t>وليد حمدى سليمان موسى الصفطى</t>
  </si>
  <si>
    <t>1974-12-02</t>
  </si>
  <si>
    <t>A36117587</t>
  </si>
  <si>
    <t>محمد محمد عبد اللطيف عامر</t>
  </si>
  <si>
    <t>A41308600</t>
  </si>
  <si>
    <t>هيثم يوسف على احمد ابراهيم ابو السعد</t>
  </si>
  <si>
    <t>1987-08-01</t>
  </si>
  <si>
    <t>A30022086</t>
  </si>
  <si>
    <t>حسن السيد حسن المنشاوى</t>
  </si>
  <si>
    <t>1964-04-27</t>
  </si>
  <si>
    <t>A33901552</t>
  </si>
  <si>
    <t>اسامه محمد حماد اسماعيل</t>
  </si>
  <si>
    <t>A36442171</t>
  </si>
  <si>
    <t>عماد سليمان عبد الحميد فهمى الغلام</t>
  </si>
  <si>
    <t>1983-10-01</t>
  </si>
  <si>
    <t>A38459326</t>
  </si>
  <si>
    <t>حسن عبد القادر لطفى عبد القادر</t>
  </si>
  <si>
    <t>1975-08-07</t>
  </si>
  <si>
    <t>A44790945</t>
  </si>
  <si>
    <t>محمد عبد الجليل محمد عكه</t>
  </si>
  <si>
    <t>1973-06-08</t>
  </si>
  <si>
    <t>A44929888</t>
  </si>
  <si>
    <t>اسلام ابراهيم ابوالنجا عبد الجليل</t>
  </si>
  <si>
    <t>1998-08-03</t>
  </si>
  <si>
    <t>A45105948</t>
  </si>
  <si>
    <t>عبد الرحمن رمضان السيد رمضان</t>
  </si>
  <si>
    <t>1988-09-19</t>
  </si>
  <si>
    <t>A45105915</t>
  </si>
  <si>
    <t>محمود ايمن محمود صابر النادى</t>
  </si>
  <si>
    <t>A38977328</t>
  </si>
  <si>
    <t>2026-07-16</t>
  </si>
  <si>
    <t>عرفات خليفه محمود شلقامى</t>
  </si>
  <si>
    <t>1994-08-02</t>
  </si>
  <si>
    <t>A42917310</t>
  </si>
  <si>
    <t>زياد رمضان اسماعيل عبد التواب</t>
  </si>
  <si>
    <t>2010-02-11</t>
  </si>
  <si>
    <t>A44952266</t>
  </si>
  <si>
    <t>مؤمن عماد محمد عبد التواب</t>
  </si>
  <si>
    <t>2003-09-18</t>
  </si>
  <si>
    <t>A44640706</t>
  </si>
  <si>
    <t>طه احمد على حماد محمد</t>
  </si>
  <si>
    <t>2009-09-14</t>
  </si>
  <si>
    <t>A43199647</t>
  </si>
  <si>
    <t>رضا صادق عبد النبى محمد الشاعر</t>
  </si>
  <si>
    <t>1987-05-05</t>
  </si>
  <si>
    <t>A30644485</t>
  </si>
  <si>
    <t>فارس اسماعيل عبد الرازق محمد شاهين</t>
  </si>
  <si>
    <t>A44156547</t>
  </si>
  <si>
    <t>هشام طارق عبد الفتاح شعبان</t>
  </si>
  <si>
    <t>A45473394</t>
  </si>
  <si>
    <t>محمد اشرف فوزى عبد الكريم تونى</t>
  </si>
  <si>
    <t>A34368322</t>
  </si>
  <si>
    <t>احمد فوزى محمد جاد الحق</t>
  </si>
  <si>
    <t>1987-05-09</t>
  </si>
  <si>
    <t>A31741112</t>
  </si>
  <si>
    <t>حسين مرزق دياب محمد</t>
  </si>
  <si>
    <t>A45136146</t>
  </si>
  <si>
    <t>رمضان عبد التواب عبد الله محمود</t>
  </si>
  <si>
    <t>1997-01-30</t>
  </si>
  <si>
    <t>A28113620</t>
  </si>
  <si>
    <t>محمد جمال مساعد محمد</t>
  </si>
  <si>
    <t>2000-03-01</t>
  </si>
  <si>
    <t>A32678735</t>
  </si>
  <si>
    <t>رمضان محمد السيد ابوبكر</t>
  </si>
  <si>
    <t>1973-07-01</t>
  </si>
  <si>
    <t>A44967394</t>
  </si>
  <si>
    <t>رمضان عيد فهيم محمد</t>
  </si>
  <si>
    <t>1971-10-31</t>
  </si>
  <si>
    <t>A45148883</t>
  </si>
  <si>
    <t>على زكى على حسين حسين</t>
  </si>
  <si>
    <t>1972-01-09</t>
  </si>
  <si>
    <t>A45136566</t>
  </si>
  <si>
    <t>عيد رمضان على محمد محمد</t>
  </si>
  <si>
    <t>A33288821</t>
  </si>
  <si>
    <t>هلال سمير شحاته عبد المجيد</t>
  </si>
  <si>
    <t>1986-02-25</t>
  </si>
  <si>
    <t>A37075746</t>
  </si>
  <si>
    <t>اسلام رجب عبد الحميد محمد احمد</t>
  </si>
  <si>
    <t>2011-01-02</t>
  </si>
  <si>
    <t>A41048970</t>
  </si>
  <si>
    <t>عصام فيصل صالح ابراهيم محمد</t>
  </si>
  <si>
    <t>2010-04-01</t>
  </si>
  <si>
    <t>A42748537</t>
  </si>
  <si>
    <t>وائل خميس رمضان عبد الحفيظ</t>
  </si>
  <si>
    <t>2002-02-07</t>
  </si>
  <si>
    <t>A41003525</t>
  </si>
  <si>
    <t>محمد مصطفى محمد احمد</t>
  </si>
  <si>
    <t>1998-12-24</t>
  </si>
  <si>
    <t>A29900911</t>
  </si>
  <si>
    <t>عبد الرحمن يحى مصطفى محمد</t>
  </si>
  <si>
    <t>1999-12-17</t>
  </si>
  <si>
    <t>A44668350</t>
  </si>
  <si>
    <t>احمد عصمت محمد محمود</t>
  </si>
  <si>
    <t>1993-05-13</t>
  </si>
  <si>
    <t>A33431690</t>
  </si>
  <si>
    <t>ابوبكر مصطفى حمدى عبد السلام</t>
  </si>
  <si>
    <t>A45148240</t>
  </si>
  <si>
    <t>عماد جمال عبد العزيز على</t>
  </si>
  <si>
    <t>2005-05-19</t>
  </si>
  <si>
    <t>A44307832</t>
  </si>
  <si>
    <t>عمر محمد انور عبد العزيز</t>
  </si>
  <si>
    <t>1992-05-23</t>
  </si>
  <si>
    <t>A30556444</t>
  </si>
  <si>
    <t>احمد محمد عبد المجيد المزين</t>
  </si>
  <si>
    <t>A42537333</t>
  </si>
  <si>
    <t>اير ليبيا 7Q 148</t>
  </si>
  <si>
    <t>اسلام عربی محمد شریف</t>
  </si>
  <si>
    <t>A04329328</t>
  </si>
  <si>
    <t>محمد يحى اسماعيل عامر</t>
  </si>
  <si>
    <t>A28496512</t>
  </si>
  <si>
    <t>احمد عبد السلام رواق عوض</t>
  </si>
  <si>
    <t>A38212263</t>
  </si>
  <si>
    <t>شهد احمد فوزى عبد العزيز حسين</t>
  </si>
  <si>
    <t>A45537330</t>
  </si>
  <si>
    <t>شذا احمد فوزى عبد العزيز حسين</t>
  </si>
  <si>
    <t>2016-06-15</t>
  </si>
  <si>
    <t>A45537484</t>
  </si>
  <si>
    <t>احمد فوزى عبد العزيز حسين</t>
  </si>
  <si>
    <t>A35594629</t>
  </si>
  <si>
    <t>سما احمد فوزى عبد العزيز حسين</t>
  </si>
  <si>
    <t>2025-05-08</t>
  </si>
  <si>
    <t>A45537499</t>
  </si>
  <si>
    <t>محمد احمد فوزى عبد العزيز حسين</t>
  </si>
  <si>
    <t>2019-06-25</t>
  </si>
  <si>
    <t>A45537386</t>
  </si>
  <si>
    <t>شاهندا احمد فوزى عبد العزيز حسين</t>
  </si>
  <si>
    <t>2014-10-15</t>
  </si>
  <si>
    <t>A45537388</t>
  </si>
  <si>
    <t>سهام رمضان محمد على</t>
  </si>
  <si>
    <t>A45537507</t>
  </si>
  <si>
    <t>شروق احمد فوزى عبد العزيز حسين</t>
  </si>
  <si>
    <t>2011-05-08</t>
  </si>
  <si>
    <t>A45537446</t>
  </si>
  <si>
    <t>عاطف محمد احمد محمد</t>
  </si>
  <si>
    <t>A44650525</t>
  </si>
  <si>
    <t>وائل جمال على محمد</t>
  </si>
  <si>
    <t>1983-11-24</t>
  </si>
  <si>
    <t>A45134064</t>
  </si>
  <si>
    <t>ضياء الدين ظهير عبد الحميد عبد الموجود</t>
  </si>
  <si>
    <t>1987-04-16</t>
  </si>
  <si>
    <t>A24969079</t>
  </si>
  <si>
    <t>سعد على سعد مصطفى درويش السنهورى</t>
  </si>
  <si>
    <t>1989-08-01</t>
  </si>
  <si>
    <t>A41068112</t>
  </si>
  <si>
    <t>ايمن ناصر يس سليمان</t>
  </si>
  <si>
    <t>1991-03-20</t>
  </si>
  <si>
    <t>A43224944</t>
  </si>
  <si>
    <t>محمد نصر محمد عبده عروس</t>
  </si>
  <si>
    <t>1994-03-27</t>
  </si>
  <si>
    <t>A42159067</t>
  </si>
  <si>
    <t>احمد خميس محمد عبد الغنى</t>
  </si>
  <si>
    <t>1996-01-04</t>
  </si>
  <si>
    <t>A44866417</t>
  </si>
  <si>
    <t>تامر عبد النبى عبد الحكيم موسى</t>
  </si>
  <si>
    <t>1983-08-10</t>
  </si>
  <si>
    <t>A28309155</t>
  </si>
  <si>
    <t>كمال محمد محمد سليمان باز</t>
  </si>
  <si>
    <t>A45350092</t>
  </si>
  <si>
    <t>محمد السيد محمد السيد شاهين</t>
  </si>
  <si>
    <t>1991-03-13</t>
  </si>
  <si>
    <t>A31043259</t>
  </si>
  <si>
    <t>تاج FQ 761</t>
  </si>
  <si>
    <t>محمد مسعد على محمد</t>
  </si>
  <si>
    <t>1994-12-20</t>
  </si>
  <si>
    <t>A44879634</t>
  </si>
  <si>
    <t>الافريقيه 8U 471</t>
  </si>
  <si>
    <t>فرح عبد الوهاب هوانه</t>
  </si>
  <si>
    <t>N014440967</t>
  </si>
  <si>
    <t>خدمه احاديه (ت فقط)</t>
  </si>
  <si>
    <t>عبد العزيز على جاد عثمان</t>
  </si>
  <si>
    <t>1967-05-28</t>
  </si>
  <si>
    <t>A38778673</t>
  </si>
  <si>
    <t>احمد فتحى محمد محمود حسنين</t>
  </si>
  <si>
    <t>1973-07-13</t>
  </si>
  <si>
    <t>A33567429</t>
  </si>
  <si>
    <t>محمد منير جمال ابراهيم عامر</t>
  </si>
  <si>
    <t>A40049603</t>
  </si>
  <si>
    <t>وائل ابراهيم عبد الحليم ابودسوقي</t>
  </si>
  <si>
    <t>1988-02-16</t>
  </si>
  <si>
    <t>A42398822</t>
  </si>
  <si>
    <t>احمد احمد محمد عطيه</t>
  </si>
  <si>
    <t>1991-08-04</t>
  </si>
  <si>
    <t>A38059167</t>
  </si>
  <si>
    <t>المحمدى حسن حنون</t>
  </si>
  <si>
    <t>1952-03-27</t>
  </si>
  <si>
    <t>A35740148</t>
  </si>
  <si>
    <t>عمر محمد مسعد على محمد</t>
  </si>
  <si>
    <t>2022-01-30</t>
  </si>
  <si>
    <t>A34780722</t>
  </si>
  <si>
    <t>علاء غريب عبد السلام عيد</t>
  </si>
  <si>
    <t>1978-06-26</t>
  </si>
  <si>
    <t>A40856805</t>
  </si>
  <si>
    <t>باسم فتح الله محمود حمد</t>
  </si>
  <si>
    <t>1984-07-16</t>
  </si>
  <si>
    <t>A40860714</t>
  </si>
  <si>
    <t>البسيوني محمد محمد ابو العنين</t>
  </si>
  <si>
    <t>A44771905</t>
  </si>
  <si>
    <t>با هى احمد محمد محمد زهران</t>
  </si>
  <si>
    <t>A45120765</t>
  </si>
  <si>
    <t>احمد عبد المولى محمد جباره</t>
  </si>
  <si>
    <t>1989-02-13</t>
  </si>
  <si>
    <t>A45455115</t>
  </si>
  <si>
    <t>محمد عادل حافظ محمد الحمامى</t>
  </si>
  <si>
    <t>A44753196</t>
  </si>
  <si>
    <t>اشرف على اسماعيل عكاشه</t>
  </si>
  <si>
    <t>A36746798</t>
  </si>
  <si>
    <t>عيد عبد العاطى ابراهيم محمد</t>
  </si>
  <si>
    <t>1991-11-07</t>
  </si>
  <si>
    <t>A44976897</t>
  </si>
  <si>
    <t>جمال رجب ابراهيم الشحات الشامى</t>
  </si>
  <si>
    <t>A34270037</t>
  </si>
  <si>
    <t>محمد حمدى ابراهيم سيد احمد الشعبانى</t>
  </si>
  <si>
    <t>A33795882</t>
  </si>
  <si>
    <t>اسماعيل بركات ابراهيم الحمراوى</t>
  </si>
  <si>
    <t>1994-07-13</t>
  </si>
  <si>
    <t>A29675678</t>
  </si>
  <si>
    <t>عبد الله على محمد ابراهيم</t>
  </si>
  <si>
    <t>2004-08-02</t>
  </si>
  <si>
    <t>A45363861</t>
  </si>
  <si>
    <t>فهد محمد عبد السيد هرون كواسه</t>
  </si>
  <si>
    <t>A45340043</t>
  </si>
  <si>
    <t>عبد النبى السيد حسب الله يوسف</t>
  </si>
  <si>
    <t>A35763676</t>
  </si>
  <si>
    <t>محمد مجدى السيد ابراهيم دياب</t>
  </si>
  <si>
    <t>1989-10-16</t>
  </si>
  <si>
    <t>A41973830</t>
  </si>
  <si>
    <t>عبد الله محمد مسعد على محمد</t>
  </si>
  <si>
    <t>2024-07-18</t>
  </si>
  <si>
    <t>A44845465</t>
  </si>
  <si>
    <t>عماد الدين مرسى عبد الغنى مرسى الفيومى</t>
  </si>
  <si>
    <t>1979-04-23</t>
  </si>
  <si>
    <t>A39859528</t>
  </si>
  <si>
    <t>عبد الحليم شحاته عبد الحليم يونس</t>
  </si>
  <si>
    <t>1971-12-02</t>
  </si>
  <si>
    <t>A27622499</t>
  </si>
  <si>
    <t>عبد السلام غريب عبد السلام عيد</t>
  </si>
  <si>
    <t>1974-12-15</t>
  </si>
  <si>
    <t>A04587360</t>
  </si>
  <si>
    <t>نفيسه مصطفى البندارى حنون</t>
  </si>
  <si>
    <t>1964-03-17</t>
  </si>
  <si>
    <t>A28828271</t>
  </si>
  <si>
    <t>رزق السيد موافى الشامى</t>
  </si>
  <si>
    <t>1979-11-11</t>
  </si>
  <si>
    <t>A27654681</t>
  </si>
  <si>
    <t>سلامه طلعت الشوادفى محمود</t>
  </si>
  <si>
    <t>1975-09-14</t>
  </si>
  <si>
    <t>A45460750</t>
  </si>
  <si>
    <t>ادهم جمال رجب السيد</t>
  </si>
  <si>
    <t>1990-08-01</t>
  </si>
  <si>
    <t>A27809634</t>
  </si>
  <si>
    <t>2026-07-18</t>
  </si>
  <si>
    <t>حسام حسن احمد حسين الفقى</t>
  </si>
  <si>
    <t>1997-11-08</t>
  </si>
  <si>
    <t>A45233132</t>
  </si>
  <si>
    <t>عبد الرحمن صالح اسماعيل صالح</t>
  </si>
  <si>
    <t>2009-02-02</t>
  </si>
  <si>
    <t>A43214601</t>
  </si>
  <si>
    <t>البرنيق NB 472</t>
  </si>
  <si>
    <t>صالح اسماعيل صالح على</t>
  </si>
  <si>
    <t>A32028003</t>
  </si>
  <si>
    <t>ناديه خليل الديب المسلمانى</t>
  </si>
  <si>
    <t>1954-09-30</t>
  </si>
  <si>
    <t>A30682141</t>
  </si>
  <si>
    <t>احمد جعفر على محمد</t>
  </si>
  <si>
    <t>1997-03-12</t>
  </si>
  <si>
    <t>A41615239</t>
  </si>
  <si>
    <t>اشرف حسن احمد عبد الحليم ابو على</t>
  </si>
  <si>
    <t>1969-05-14</t>
  </si>
  <si>
    <t>A39381988</t>
  </si>
  <si>
    <t>ابراهيم احمد محمد على</t>
  </si>
  <si>
    <t>2000-02-26</t>
  </si>
  <si>
    <t>A33714543</t>
  </si>
  <si>
    <t>امل محمد السعيد محمد</t>
  </si>
  <si>
    <t>A44467035</t>
  </si>
  <si>
    <t>وليد السيد وهبه ابراهيم</t>
  </si>
  <si>
    <t>1978-03-25</t>
  </si>
  <si>
    <t>A28028358</t>
  </si>
  <si>
    <t>محمد عبد النبى محمد على ابو العطا</t>
  </si>
  <si>
    <t>A34579536</t>
  </si>
  <si>
    <t>عبد الرحمن اشرف مصطفى فراج الخرادلى</t>
  </si>
  <si>
    <t>1998-01-15</t>
  </si>
  <si>
    <t>A41319914</t>
  </si>
  <si>
    <t>بسام الشحات شاكر عبد المجيد</t>
  </si>
  <si>
    <t>1992-01-09</t>
  </si>
  <si>
    <t>A35982901</t>
  </si>
  <si>
    <t>محمد احمد اسماعيل عبد النعيم</t>
  </si>
  <si>
    <t>1990-03-05</t>
  </si>
  <si>
    <t>A45004056</t>
  </si>
  <si>
    <t>ضياء احمد الفرغلى فؤاد على</t>
  </si>
  <si>
    <t>2000-06-20</t>
  </si>
  <si>
    <t>A45164291</t>
  </si>
  <si>
    <t>محمد رمضان عطيه عبد الرحمن السيد</t>
  </si>
  <si>
    <t>A44477650</t>
  </si>
  <si>
    <t>فتوح عبد الجواد ابو الفتوح عبد المجيد</t>
  </si>
  <si>
    <t>1979-01-16</t>
  </si>
  <si>
    <t>A35197318</t>
  </si>
  <si>
    <t>وحيد رشدى عبد الواحد ابوالعباس</t>
  </si>
  <si>
    <t>A36199813</t>
  </si>
  <si>
    <t>2026-07-13</t>
  </si>
  <si>
    <t>محمد صبحى سيد احمد زيدان</t>
  </si>
  <si>
    <t>A38808661</t>
  </si>
  <si>
    <t>احمد سمير سعد حسن</t>
  </si>
  <si>
    <t>1984-04-01</t>
  </si>
  <si>
    <t>A32018647</t>
  </si>
  <si>
    <t>فراج سيد احمد السيد</t>
  </si>
  <si>
    <t>1995-03-02</t>
  </si>
  <si>
    <t>A43226740</t>
  </si>
  <si>
    <t>كريم محروس فرغلى مصطفى</t>
  </si>
  <si>
    <t>A41358065</t>
  </si>
  <si>
    <t>حماده زيدان عبد العال سليمان</t>
  </si>
  <si>
    <t>1989-12-08</t>
  </si>
  <si>
    <t>A33113587</t>
  </si>
  <si>
    <t>ناجى راضى عبد العال سعد</t>
  </si>
  <si>
    <t>A36588663</t>
  </si>
  <si>
    <t>ابراهيم محمد اسماعيل احمد</t>
  </si>
  <si>
    <t>1981-02-28</t>
  </si>
  <si>
    <t>A45533730</t>
  </si>
  <si>
    <t>عبد القادر يسرى عبد القادر بركات</t>
  </si>
  <si>
    <t>1979-02-25</t>
  </si>
  <si>
    <t>A20472438</t>
  </si>
  <si>
    <t>عزت سعد سليمان الصياد</t>
  </si>
  <si>
    <t>A42703823</t>
  </si>
  <si>
    <t>حمدی حمدی غنام حسن البيلى</t>
  </si>
  <si>
    <t>1989-07-22</t>
  </si>
  <si>
    <t>A27721051</t>
  </si>
  <si>
    <t>حسين حماده زيدان عبد العال سليمان</t>
  </si>
  <si>
    <t>2009-12-15</t>
  </si>
  <si>
    <t>A37682088</t>
  </si>
  <si>
    <t>ساره ابراهيم ابراهيم طه السلامونى</t>
  </si>
  <si>
    <t>1986-08-24</t>
  </si>
  <si>
    <t>A45311604</t>
  </si>
  <si>
    <t>جمال عبد الحميد عبادى ابو الحسن</t>
  </si>
  <si>
    <t>1988-09-01</t>
  </si>
  <si>
    <t>A26518858</t>
  </si>
  <si>
    <t>احمد اسماعيل احمد على</t>
  </si>
  <si>
    <t>A35599603</t>
  </si>
  <si>
    <t>تقديم يوم 13 يوليو</t>
  </si>
  <si>
    <t>خروج لميرا</t>
  </si>
  <si>
    <t>14/7/2026</t>
  </si>
  <si>
    <t>تسليم للتحالف</t>
  </si>
  <si>
    <t>تسليم في الشركه بتاريخ 14 يوليو</t>
  </si>
  <si>
    <t>ايداع بنكي بتاريخ 14 يوليو</t>
  </si>
  <si>
    <t>غرامه تذكره</t>
  </si>
  <si>
    <t>محمد همام محمد عمران</t>
  </si>
  <si>
    <t>محمد صلاح الدين محمد نبوي</t>
  </si>
  <si>
    <t>نقل مديونيه الاستثمار</t>
  </si>
  <si>
    <t>شعبان محمد شعبان خليفه محمد</t>
  </si>
  <si>
    <t>25-1-2002</t>
  </si>
  <si>
    <t>غرامه استثمار بري</t>
  </si>
  <si>
    <t>روايح عبد المجيد حسن على</t>
  </si>
  <si>
    <t>1953-07-10</t>
  </si>
  <si>
    <t>مصري</t>
  </si>
  <si>
    <t>A45396691</t>
  </si>
  <si>
    <t>جواز مصرى</t>
  </si>
  <si>
    <t>ياسر رفاعى الفخرى رفاعى</t>
  </si>
  <si>
    <t>1971-03-17</t>
  </si>
  <si>
    <t>A30870148</t>
  </si>
  <si>
    <t>محمد عبد الجواد هانم على</t>
  </si>
  <si>
    <t>1969-09-11</t>
  </si>
  <si>
    <t>A27871838</t>
  </si>
  <si>
    <t>احمد مصطفى حافظ السويفى</t>
  </si>
  <si>
    <t>1982-05-25</t>
  </si>
  <si>
    <t>A39677265</t>
  </si>
  <si>
    <t>صالح فراج عبيد شحاته</t>
  </si>
  <si>
    <t>A44648223</t>
  </si>
  <si>
    <t>شاديه محمود عبد العاطى محمود</t>
  </si>
  <si>
    <t>1976-11-23</t>
  </si>
  <si>
    <t>A45131278</t>
  </si>
  <si>
    <t>عبد الفتاح ميهوب عبد الله ميهوب</t>
  </si>
  <si>
    <t>A44415799</t>
  </si>
  <si>
    <t>امباريكا عبد العظيم سنوسى عيسى</t>
  </si>
  <si>
    <t>1976-08-25</t>
  </si>
  <si>
    <t>A45400927</t>
  </si>
  <si>
    <t>ابو الجود محمد سالم سيف</t>
  </si>
  <si>
    <t>1965-06-05</t>
  </si>
  <si>
    <t>A45133863</t>
  </si>
  <si>
    <t>فاطمه عبد الحى مشرقی ابوغراره</t>
  </si>
  <si>
    <t>1969-01-01</t>
  </si>
  <si>
    <t>A45138527</t>
  </si>
  <si>
    <t>اسامه عياد محمد على عياد</t>
  </si>
  <si>
    <t>1997-09-05</t>
  </si>
  <si>
    <t>A30987148</t>
  </si>
  <si>
    <t>ناصف محمد ناصف ابراهيم خضر</t>
  </si>
  <si>
    <t>1983-03-20</t>
  </si>
  <si>
    <t>A45099492</t>
  </si>
  <si>
    <t>عبد الرحمن محمد عيسى محمد على</t>
  </si>
  <si>
    <t>2008-01-08</t>
  </si>
  <si>
    <t>A45133457</t>
  </si>
  <si>
    <t>محمود مبروك ابراهيم عبد الفتاح</t>
  </si>
  <si>
    <t>1994-04-26</t>
  </si>
  <si>
    <t>A45567068</t>
  </si>
  <si>
    <t>محمد المتولى سلامه سليمان سليمان</t>
  </si>
  <si>
    <t>2004-02-12</t>
  </si>
  <si>
    <t>A44538054</t>
  </si>
  <si>
    <t>ابراهيم ابوالنصر حسين محمد الجزار</t>
  </si>
  <si>
    <t>1997-04-14</t>
  </si>
  <si>
    <t>A34998931</t>
  </si>
  <si>
    <t>عبد الرحمن وليد صابر قطب حلاوه</t>
  </si>
  <si>
    <t>2003-11-29</t>
  </si>
  <si>
    <t>A45457766</t>
  </si>
  <si>
    <t>تامر صلاح محمد سليم سعيد</t>
  </si>
  <si>
    <t>1984-06-09</t>
  </si>
  <si>
    <t>A41766708</t>
  </si>
  <si>
    <t>مهند محمد هادى المرسى المرسى</t>
  </si>
  <si>
    <t>2011-08-15</t>
  </si>
  <si>
    <t>A34245302</t>
  </si>
  <si>
    <t>سامى سعد منصور سعد سيد احمد</t>
  </si>
  <si>
    <t>1984-01-25</t>
  </si>
  <si>
    <t>A39958534</t>
  </si>
  <si>
    <t>احمد جمال محمد خليل</t>
  </si>
  <si>
    <t>A40107435</t>
  </si>
  <si>
    <t>تمارا تامر صلاح محمد سليم سعيد</t>
  </si>
  <si>
    <t>2023-11-11</t>
  </si>
  <si>
    <t>A36264173</t>
  </si>
  <si>
    <t>رضوى جمال عبد الناصر حافظ احمد</t>
  </si>
  <si>
    <t>A30467913</t>
  </si>
  <si>
    <t>اسلام شعبان عربى السيد مصطفى</t>
  </si>
  <si>
    <t>1988-07-24</t>
  </si>
  <si>
    <t>A34156234</t>
  </si>
  <si>
    <t>احمد حمدى احمد عباس</t>
  </si>
  <si>
    <t>1986-09-07</t>
  </si>
  <si>
    <t>A37951024</t>
  </si>
  <si>
    <t>محمد عنتر قايد عامر</t>
  </si>
  <si>
    <t>1992-05-07</t>
  </si>
  <si>
    <t>A33421411</t>
  </si>
  <si>
    <t>عبد العزيز حسين عبد العزيز حسين</t>
  </si>
  <si>
    <t>1993-06-09</t>
  </si>
  <si>
    <t>A37306800</t>
  </si>
  <si>
    <t>محمود مظهر حسن احمد</t>
  </si>
  <si>
    <t>1992-06-20</t>
  </si>
  <si>
    <t>A43640443</t>
  </si>
  <si>
    <t>خالد مصطفى عبد المنعم محمد</t>
  </si>
  <si>
    <t>A34853650</t>
  </si>
  <si>
    <t>رامى حسين على بكر</t>
  </si>
  <si>
    <t>1984-08-23</t>
  </si>
  <si>
    <t>A42862054</t>
  </si>
  <si>
    <t>محمد احمد عبد الخالق محمد</t>
  </si>
  <si>
    <t>A40701951</t>
  </si>
  <si>
    <t>حامد الشحات السيد حامد على</t>
  </si>
  <si>
    <t>A43988501</t>
  </si>
  <si>
    <t>حمدی طاهر محمد السيد سلطان</t>
  </si>
  <si>
    <t>A45200827</t>
  </si>
  <si>
    <t>بهاء الدين محمود حسين عسكر</t>
  </si>
  <si>
    <t>1995-05-09</t>
  </si>
  <si>
    <t>A40903009</t>
  </si>
  <si>
    <t>ناصر امام رضا اسماعیل اسماعیل</t>
  </si>
  <si>
    <t>A45163110</t>
  </si>
  <si>
    <t>حسام مجدى سعد حسين</t>
  </si>
  <si>
    <t>2001-05-30</t>
  </si>
  <si>
    <t>A45433071</t>
  </si>
  <si>
    <t>سمير محمد حلمی بيومی احمد</t>
  </si>
  <si>
    <t>A39224696</t>
  </si>
  <si>
    <t>هانى عوض البدرى محمد</t>
  </si>
  <si>
    <t>1982-01-04</t>
  </si>
  <si>
    <t>A43224823</t>
  </si>
  <si>
    <t>جوده محمد جوده حميد</t>
  </si>
  <si>
    <t>A27467272</t>
  </si>
  <si>
    <t>رضا محمد عبد اللطيف محمد</t>
  </si>
  <si>
    <t>A41038586</t>
  </si>
  <si>
    <t>اشرف جمال احمد محمد</t>
  </si>
  <si>
    <t>2002-08-23</t>
  </si>
  <si>
    <t>A30517916</t>
  </si>
  <si>
    <t>محمد خالد محمد سيد</t>
  </si>
  <si>
    <t>2002-11-11</t>
  </si>
  <si>
    <t>A41874367</t>
  </si>
  <si>
    <t>اسامه اسماعيل السيد ابراهيم الجمال</t>
  </si>
  <si>
    <t>1998-09-30</t>
  </si>
  <si>
    <t>A38010595</t>
  </si>
  <si>
    <t>محمد كرم عبد الرحيم اللقانى</t>
  </si>
  <si>
    <t>1994-11-26</t>
  </si>
  <si>
    <t>A45102250</t>
  </si>
  <si>
    <t>علاء صلاح الدين يوسف محمود يوسف</t>
  </si>
  <si>
    <t>A27911661</t>
  </si>
  <si>
    <t>احمد محمد احمد عبد الودود</t>
  </si>
  <si>
    <t>A42467263</t>
  </si>
  <si>
    <t>احمد ابراهيم رياض شومان</t>
  </si>
  <si>
    <t>1998-02-22</t>
  </si>
  <si>
    <t>A40139586</t>
  </si>
  <si>
    <t>محمد شعبان عيد عرابى</t>
  </si>
  <si>
    <t>1998-04-28</t>
  </si>
  <si>
    <t>A42440705</t>
  </si>
  <si>
    <t>عبد الرحمن احمد مصبح سالم</t>
  </si>
  <si>
    <t>1994-10-17</t>
  </si>
  <si>
    <t>A33499589</t>
  </si>
  <si>
    <t>محمد عزت مختار صاوى</t>
  </si>
  <si>
    <t>1994-01-12</t>
  </si>
  <si>
    <t>A44955340</t>
  </si>
  <si>
    <t>محمد سيد ماضى شحات</t>
  </si>
  <si>
    <t>A30882520</t>
  </si>
  <si>
    <t>عبد المجيد ابراهيم عبد المجيد شحاته</t>
  </si>
  <si>
    <t>A43181427</t>
  </si>
  <si>
    <t>مسعود عبد السميع عبد العليم ابوزيد</t>
  </si>
  <si>
    <t>1990-05-26</t>
  </si>
  <si>
    <t>A29018883</t>
  </si>
  <si>
    <t>على عوض البدرى محمد</t>
  </si>
  <si>
    <t>A34367187</t>
  </si>
  <si>
    <t>حسين احمد محمد احمد</t>
  </si>
  <si>
    <t>A45426548</t>
  </si>
  <si>
    <t>احمد عبد الراضى قناوى رشوان</t>
  </si>
  <si>
    <t>A44045938</t>
  </si>
  <si>
    <t>ابراهيم السيد محمود محمود قاسم</t>
  </si>
  <si>
    <t>A45273705</t>
  </si>
  <si>
    <t>سمير خالد احمد عنبر محمد</t>
  </si>
  <si>
    <t>1966-08-04</t>
  </si>
  <si>
    <t>A44064295</t>
  </si>
  <si>
    <t>محمد ابراهيم عبد المجيد شحاته</t>
  </si>
  <si>
    <t>1993-01-28</t>
  </si>
  <si>
    <t>A43161429</t>
  </si>
  <si>
    <t>على احمد حسين محمود</t>
  </si>
  <si>
    <t>2001-01-16</t>
  </si>
  <si>
    <t>A44872004</t>
  </si>
  <si>
    <t>احمد عبد اللطيف حسن السيد رمضان</t>
  </si>
  <si>
    <t>2002-01-15</t>
  </si>
  <si>
    <t>A30643828</t>
  </si>
  <si>
    <t>محمد على احمد محمد</t>
  </si>
  <si>
    <t>1985-09-06</t>
  </si>
  <si>
    <t>A37248054</t>
  </si>
  <si>
    <t>عبد الله اشرف عبد اللطيف السيد محمد</t>
  </si>
  <si>
    <t>A38863961</t>
  </si>
  <si>
    <t>نفين واصف ملك مسعود</t>
  </si>
  <si>
    <t>1974-09-02</t>
  </si>
  <si>
    <t>A29293020</t>
  </si>
  <si>
    <t>علا عبد السلام على محمد غنيم</t>
  </si>
  <si>
    <t>1990-11-10</t>
  </si>
  <si>
    <t>A31688295</t>
  </si>
  <si>
    <t>ايمان محمد عبد القادر عبد الحفيظ</t>
  </si>
  <si>
    <t>1976-03-13</t>
  </si>
  <si>
    <t>A31352766</t>
  </si>
  <si>
    <t>ايمن عبد الحميد عباس احمد شعيله</t>
  </si>
  <si>
    <t>2012-06-06</t>
  </si>
  <si>
    <t>A31442751</t>
  </si>
  <si>
    <t>عيد هاشم عبد العظيم عبد الرحمن</t>
  </si>
  <si>
    <t>1979-11-02</t>
  </si>
  <si>
    <t>A28353612</t>
  </si>
  <si>
    <t>احمد محمد احمد عبد الله</t>
  </si>
  <si>
    <t>A41242010</t>
  </si>
  <si>
    <t>وائل محروس فراج مرسی حسین حسین</t>
  </si>
  <si>
    <t>1987-07-07</t>
  </si>
  <si>
    <t>A42905424</t>
  </si>
  <si>
    <t>مى فائق محمد عفيفى</t>
  </si>
  <si>
    <t>1982-05-24</t>
  </si>
  <si>
    <t>A37876537</t>
  </si>
  <si>
    <t>يوسف احمد عبد العزيز محمد الخبيرى</t>
  </si>
  <si>
    <t>2006-07-11</t>
  </si>
  <si>
    <t>A45639388</t>
  </si>
  <si>
    <t>احمد محمد يس احمد سالم</t>
  </si>
  <si>
    <t>A34915196</t>
  </si>
  <si>
    <t>محمود عصام شعبان غزاوی</t>
  </si>
  <si>
    <t>A40999032</t>
  </si>
  <si>
    <t>على انور عبد الجليل احمد القلفاط</t>
  </si>
  <si>
    <t>1984-03-02</t>
  </si>
  <si>
    <t>A43043697</t>
  </si>
  <si>
    <t>محمود يوسف محمود محمد</t>
  </si>
  <si>
    <t>1982-03-02</t>
  </si>
  <si>
    <t>A37248363</t>
  </si>
  <si>
    <t>احمد خليل امين احمد</t>
  </si>
  <si>
    <t>1982-11-17</t>
  </si>
  <si>
    <t>A36313702</t>
  </si>
  <si>
    <t>احمد حموده جمعه عبد العليم</t>
  </si>
  <si>
    <t>1997-04-21</t>
  </si>
  <si>
    <t>A34957966</t>
  </si>
  <si>
    <t>خالد محمد على محمد</t>
  </si>
  <si>
    <t>A44663808</t>
  </si>
  <si>
    <t>عبد الجواد فاروق عبد التواب عبد الجواد</t>
  </si>
  <si>
    <t>A41713360</t>
  </si>
  <si>
    <t>ياسر محمد زكى ابراهيم</t>
  </si>
  <si>
    <t>1968-08-21</t>
  </si>
  <si>
    <t>A41488986</t>
  </si>
  <si>
    <t>2026-07-22</t>
  </si>
  <si>
    <t>مصطفى عبد الهادى عبد العظيم محمد</t>
  </si>
  <si>
    <t>A35559630</t>
  </si>
  <si>
    <t>البرنيق NB 0451</t>
  </si>
  <si>
    <t>محمد احمد خضاری معله</t>
  </si>
  <si>
    <t>A36807647</t>
  </si>
  <si>
    <t>2026-07-20</t>
  </si>
  <si>
    <t>وليد محمد زكى ابراهيم</t>
  </si>
  <si>
    <t>A34016806</t>
  </si>
  <si>
    <t>طارق نصر الدين حسن محمد معروف</t>
  </si>
  <si>
    <t>1979-02-26</t>
  </si>
  <si>
    <t>A33843696</t>
  </si>
  <si>
    <t>احمد عبده خليل حنون</t>
  </si>
  <si>
    <t>1981-05-12</t>
  </si>
  <si>
    <t>A41938879</t>
  </si>
  <si>
    <t>عمر احمد محمد احمد</t>
  </si>
  <si>
    <t>A40946303</t>
  </si>
  <si>
    <t>احمد مصطفى محمد احمد</t>
  </si>
  <si>
    <t>1980-07-01</t>
  </si>
  <si>
    <t>A33364807</t>
  </si>
  <si>
    <t>شعبان سعد محمد عبد الله</t>
  </si>
  <si>
    <t>1984-10-22</t>
  </si>
  <si>
    <t>A45340193</t>
  </si>
  <si>
    <t>احمد عبد الغفار محمد عبد الفتاح</t>
  </si>
  <si>
    <t>2002-02-18</t>
  </si>
  <si>
    <t>A45422062</t>
  </si>
  <si>
    <t>يوسف محمد عبد العزيز محمد</t>
  </si>
  <si>
    <t>2008-11-26</t>
  </si>
  <si>
    <t>A38274966</t>
  </si>
  <si>
    <t>رضا محمد رجب حامد كسبه</t>
  </si>
  <si>
    <t>2002-11-30</t>
  </si>
  <si>
    <t>A45278304</t>
  </si>
  <si>
    <t>صلاح محمد عبد القادر على التركى</t>
  </si>
  <si>
    <t>2000-08-26</t>
  </si>
  <si>
    <t>A31685533</t>
  </si>
  <si>
    <t>على عبد الواحد على عبد الواحد منصور</t>
  </si>
  <si>
    <t>2008-01-13</t>
  </si>
  <si>
    <t>A41073491</t>
  </si>
  <si>
    <t>احمد محمود عبد المنعم محمد النكلاوى</t>
  </si>
  <si>
    <t>2003-04-15</t>
  </si>
  <si>
    <t>A43563350</t>
  </si>
  <si>
    <t>محمد محمود ربيع محمود شلقامى</t>
  </si>
  <si>
    <t>2011-02-03</t>
  </si>
  <si>
    <t>A45412167</t>
  </si>
  <si>
    <t>محمود عبد الرحمن حسن عبد الرحمن</t>
  </si>
  <si>
    <t>1988-06-07</t>
  </si>
  <si>
    <t>A33297028</t>
  </si>
  <si>
    <t>احمد وجيه محمد حسن</t>
  </si>
  <si>
    <t>2003-02-24</t>
  </si>
  <si>
    <t>A37248646</t>
  </si>
  <si>
    <t>عمر فارس محمد حسن</t>
  </si>
  <si>
    <t>A31162279</t>
  </si>
  <si>
    <t>مسعد مسعد وهبه وهبه ابو الخير</t>
  </si>
  <si>
    <t>1984-07-17</t>
  </si>
  <si>
    <t>A44519661</t>
  </si>
  <si>
    <t>محمد نبيه ابراهيم عامر</t>
  </si>
  <si>
    <t>1975-03-19</t>
  </si>
  <si>
    <t>A34372761</t>
  </si>
  <si>
    <t>احمد شعبان مصطفى صالح</t>
  </si>
  <si>
    <t>1996-02-25</t>
  </si>
  <si>
    <t>A45411180</t>
  </si>
  <si>
    <t>السعيد السيد عبد الوهاب محمد رمضان</t>
  </si>
  <si>
    <t>A44537015</t>
  </si>
  <si>
    <t>عاطف جمعه محمد السيد الخياط</t>
  </si>
  <si>
    <t>1979-01-06</t>
  </si>
  <si>
    <t>A45540782</t>
  </si>
  <si>
    <t>احمد محمد شوقى خلف الله</t>
  </si>
  <si>
    <t>1954-07-01</t>
  </si>
  <si>
    <t>A36971426</t>
  </si>
  <si>
    <t>وائل محمد سامى محمد الالفى</t>
  </si>
  <si>
    <t>محمد مدحت عبد العدل اسماعيل امام</t>
  </si>
  <si>
    <t>1996-04-03</t>
  </si>
  <si>
    <t>A40219062</t>
  </si>
  <si>
    <t>جمعه عبد الله توفيق عبد العزيز</t>
  </si>
  <si>
    <t>A45005086</t>
  </si>
  <si>
    <t>سامح احمد عبد الله فرج</t>
  </si>
  <si>
    <t>1984-12-20</t>
  </si>
  <si>
    <t>A32252016</t>
  </si>
  <si>
    <t>هيثم بخيت محمد بكر</t>
  </si>
  <si>
    <t>1994-08-04</t>
  </si>
  <si>
    <t>A44948109</t>
  </si>
  <si>
    <t>ابراهيم محمد عبده فهيد</t>
  </si>
  <si>
    <t>A38070367</t>
  </si>
  <si>
    <t>احمد سيد محمد سلطان</t>
  </si>
  <si>
    <t>A45135622</t>
  </si>
  <si>
    <t>عبد الله سيد محمد محمد منصور</t>
  </si>
  <si>
    <t>1990-01-20</t>
  </si>
  <si>
    <t>A37029740</t>
  </si>
  <si>
    <t>عبد الله فرج محمد بخيت محمد</t>
  </si>
  <si>
    <t>2010-07-12</t>
  </si>
  <si>
    <t>A44637675</t>
  </si>
  <si>
    <t>سلیمان رضا سلیمان سالم</t>
  </si>
  <si>
    <t>2005-05-28</t>
  </si>
  <si>
    <t>A45622121</t>
  </si>
  <si>
    <t>احمد علی محمود سالم</t>
  </si>
  <si>
    <t>2003-05-13</t>
  </si>
  <si>
    <t>A45397921</t>
  </si>
  <si>
    <t>عبد الماجد صلاح صالح حمد</t>
  </si>
  <si>
    <t>1995-07-22</t>
  </si>
  <si>
    <t>A44663110</t>
  </si>
  <si>
    <t>عادل عبد الحميد هريدى محمد</t>
  </si>
  <si>
    <t>1993-02-06</t>
  </si>
  <si>
    <t>A45133292</t>
  </si>
  <si>
    <t>عبد الرحمن شحاته يوسف محمد</t>
  </si>
  <si>
    <t>2005-06-25</t>
  </si>
  <si>
    <t>A45403602</t>
  </si>
  <si>
    <t>حسانين محمد حسانين ابراهيم</t>
  </si>
  <si>
    <t>2003-04-09</t>
  </si>
  <si>
    <t>A45401986</t>
  </si>
  <si>
    <t>ابراهيم محمد قرنى ميهوب</t>
  </si>
  <si>
    <t>1968-03-15</t>
  </si>
  <si>
    <t>A44651797</t>
  </si>
  <si>
    <t>زياد طارق ربيع حميده على</t>
  </si>
  <si>
    <t>2008-08-21</t>
  </si>
  <si>
    <t>A45136690</t>
  </si>
  <si>
    <t>علاء عبد العليم احمد ريان</t>
  </si>
  <si>
    <t>2002-10-06</t>
  </si>
  <si>
    <t>A43467547</t>
  </si>
  <si>
    <t>محمد صابر على عبد المحسن</t>
  </si>
  <si>
    <t>1988-03-21</t>
  </si>
  <si>
    <t>A27326172</t>
  </si>
  <si>
    <t>حسين عبد العال حسين محمود حسن</t>
  </si>
  <si>
    <t>A40384326</t>
  </si>
  <si>
    <t>نورهان طارق اسماعيل حلمى محمد النمر</t>
  </si>
  <si>
    <t>1993-08-28</t>
  </si>
  <si>
    <t>A37425359</t>
  </si>
  <si>
    <t>مصطفى احمد مصطفى احمد مطيع رحيم</t>
  </si>
  <si>
    <t>2013-03-15</t>
  </si>
  <si>
    <t>A30324712</t>
  </si>
  <si>
    <t>ياسر بيومى جمعه عبدربه</t>
  </si>
  <si>
    <t>A33434473</t>
  </si>
  <si>
    <t>مريم احمد مصطفى احمد مطيع رحيم</t>
  </si>
  <si>
    <t>2006-04-16</t>
  </si>
  <si>
    <t>A30314957</t>
  </si>
  <si>
    <t>ساره احمد ابراهيم العفيفى</t>
  </si>
  <si>
    <t>A30329797</t>
  </si>
  <si>
    <t>ادم احمد مصطفی احمد مطيع رحيم</t>
  </si>
  <si>
    <t>2010-03-16</t>
  </si>
  <si>
    <t>A30324713</t>
  </si>
  <si>
    <t>ماهر حسن ابراهيم حسن</t>
  </si>
  <si>
    <t>1977-10-11</t>
  </si>
  <si>
    <t>A34692914</t>
  </si>
  <si>
    <t>محمد يوسف محمود بركه</t>
  </si>
  <si>
    <t>1981-05-01</t>
  </si>
  <si>
    <t>A45700571</t>
  </si>
  <si>
    <t>2026-07-26</t>
  </si>
  <si>
    <t>تامر محمد احمد ثابت</t>
  </si>
  <si>
    <t>1971-12-18</t>
  </si>
  <si>
    <t>A34874487</t>
  </si>
  <si>
    <t>محمد الشربينى ابراهيم ابوطالب</t>
  </si>
  <si>
    <t>1978-01-24</t>
  </si>
  <si>
    <t>A44713983</t>
  </si>
  <si>
    <t>ابراهيم قباری سالم بركات</t>
  </si>
  <si>
    <t>1971-09-20</t>
  </si>
  <si>
    <t>A43448685</t>
  </si>
  <si>
    <t>الافريقيه 8U 437</t>
  </si>
  <si>
    <t>شيماء عبد الناصر السيد محمد غنيم</t>
  </si>
  <si>
    <t>1985-05-24</t>
  </si>
  <si>
    <t>A40219836</t>
  </si>
  <si>
    <t>2026-07-25</t>
  </si>
  <si>
    <t>اشرف محمد السيد محمد</t>
  </si>
  <si>
    <t>1972-10-29</t>
  </si>
  <si>
    <t>A44886942</t>
  </si>
  <si>
    <t>احمد سيد محمد محمود</t>
  </si>
  <si>
    <t>A45397181</t>
  </si>
  <si>
    <t>صبحى فتحى عبد السميع السيد عمر</t>
  </si>
  <si>
    <t>1986-12-01</t>
  </si>
  <si>
    <t>A44929208</t>
  </si>
  <si>
    <t>مصطفى صلاح محمد رفاعى</t>
  </si>
  <si>
    <t>2001-04-22</t>
  </si>
  <si>
    <t>A43224519</t>
  </si>
  <si>
    <t>محمد على ابو الفتوح السيد احمد</t>
  </si>
  <si>
    <t>1979-05-06</t>
  </si>
  <si>
    <t>A44552636</t>
  </si>
  <si>
    <t>حسام رجب بخيت عبد الرحيم بخيت</t>
  </si>
  <si>
    <t>A44655442</t>
  </si>
  <si>
    <t>الليبيه LN 213</t>
  </si>
  <si>
    <t>بسام عبد العزيز جوده عامر</t>
  </si>
  <si>
    <t>1991-07-02</t>
  </si>
  <si>
    <t>A39221436</t>
  </si>
  <si>
    <t>محمد طه فايق ابو الفتوح المكاوى</t>
  </si>
  <si>
    <t>1994-07-15</t>
  </si>
  <si>
    <t>A35571916</t>
  </si>
  <si>
    <t>رضا نعيم البيومى محمد الصباغ</t>
  </si>
  <si>
    <t>1985-03-09</t>
  </si>
  <si>
    <t>A28280162</t>
  </si>
  <si>
    <t>محمد مصطفى محمد اسماعيل</t>
  </si>
  <si>
    <t>1990-11-28</t>
  </si>
  <si>
    <t>A41341328</t>
  </si>
  <si>
    <t>مصطفى احمد عبد اللاه سالم سالم</t>
  </si>
  <si>
    <t>A45702205</t>
  </si>
  <si>
    <t>حمدی حامد حمدی سید</t>
  </si>
  <si>
    <t>2007-08-16</t>
  </si>
  <si>
    <t>A38275814</t>
  </si>
  <si>
    <t>احمد ناصر السعيد الازوك</t>
  </si>
  <si>
    <t>A45061771</t>
  </si>
  <si>
    <t>اشرف محمد السيد عبد الله محمد</t>
  </si>
  <si>
    <t>A45319083</t>
  </si>
  <si>
    <t>احمد وائل عبد الرحمن محمد السيد</t>
  </si>
  <si>
    <t>2005-06-10</t>
  </si>
  <si>
    <t>A42126320</t>
  </si>
  <si>
    <t>امير حسنى عبد السميع عبدربه</t>
  </si>
  <si>
    <t>1983-04-02</t>
  </si>
  <si>
    <t>A26951339</t>
  </si>
  <si>
    <t>جمال انور سعد طايع</t>
  </si>
  <si>
    <t>A37579081</t>
  </si>
  <si>
    <t>محمد السيد محمد محمود عبد العال</t>
  </si>
  <si>
    <t>1987-11-10</t>
  </si>
  <si>
    <t>A31908131</t>
  </si>
  <si>
    <t>احمد فتحى عبد السميع السيد عمر</t>
  </si>
  <si>
    <t>A38432053</t>
  </si>
  <si>
    <t>ايمن رجب محمد عطيه عوده</t>
  </si>
  <si>
    <t>1994-02-15</t>
  </si>
  <si>
    <t>A39732347</t>
  </si>
  <si>
    <t>حسن سعيد عبده اسماعيل الفرس</t>
  </si>
  <si>
    <t>A39427501</t>
  </si>
  <si>
    <t>رمضان عابدين زهران احمد</t>
  </si>
  <si>
    <t>A45136209</t>
  </si>
  <si>
    <t>حسين سعيد محمد محمود قباله</t>
  </si>
  <si>
    <t>2002-10-13</t>
  </si>
  <si>
    <t>A63754155</t>
  </si>
  <si>
    <t>عبده وجيه عبد الموجود موسى</t>
  </si>
  <si>
    <t>1977-02-08</t>
  </si>
  <si>
    <t>A30480623</t>
  </si>
  <si>
    <t>علاء جمال عبدربه عبد اللطيف</t>
  </si>
  <si>
    <t>1993-06-13</t>
  </si>
  <si>
    <t>A40285099</t>
  </si>
  <si>
    <t>ناصر عامر طه على</t>
  </si>
  <si>
    <t>1998-03-28</t>
  </si>
  <si>
    <t>A27812954</t>
  </si>
  <si>
    <t>عبد القادر محمد عبد القادر شرف الدين</t>
  </si>
  <si>
    <t>A38539834</t>
  </si>
  <si>
    <t>وليد متولى محمد متولى ابودنيا</t>
  </si>
  <si>
    <t>1996-10-20</t>
  </si>
  <si>
    <t>A36194315</t>
  </si>
  <si>
    <t>احمد صلاح محمد رفاعی</t>
  </si>
  <si>
    <t>1997-12-27</t>
  </si>
  <si>
    <t>A32893307</t>
  </si>
  <si>
    <t>محمد ربيع مصطفى حامد</t>
  </si>
  <si>
    <t>A53540512</t>
  </si>
  <si>
    <t>سعيد صبرى سعيد السباعى الصفتى</t>
  </si>
  <si>
    <t>2001-07-05</t>
  </si>
  <si>
    <t>A37005663</t>
  </si>
  <si>
    <t>خالد عبد الله محمد محمد بيومى</t>
  </si>
  <si>
    <t>A45053423</t>
  </si>
  <si>
    <t>مصطفى كمال عبد اللهى يوسف</t>
  </si>
  <si>
    <t>A39780881</t>
  </si>
  <si>
    <t>حماده محمد عبد الرشيد محمد حسن</t>
  </si>
  <si>
    <t>2011-04-25</t>
  </si>
  <si>
    <t>A44949228</t>
  </si>
  <si>
    <t>محمد ناصر عبد الحى عبد اللطيف</t>
  </si>
  <si>
    <t>1998-05-18</t>
  </si>
  <si>
    <t>A30240289</t>
  </si>
  <si>
    <t>محمد حامد عبد الكريم عبد الرحيم</t>
  </si>
  <si>
    <t>1999-04-22</t>
  </si>
  <si>
    <t>A44952234</t>
  </si>
  <si>
    <t>احمد صابر سيد عبد الوارث</t>
  </si>
  <si>
    <t>1990-12-21</t>
  </si>
  <si>
    <t>A32349231</t>
  </si>
  <si>
    <t>محمد محمود ذكى محمد</t>
  </si>
  <si>
    <t>A04257340</t>
  </si>
  <si>
    <t>شريف محمد محمود محمد</t>
  </si>
  <si>
    <t>2010-06-05</t>
  </si>
  <si>
    <t>A43181321</t>
  </si>
  <si>
    <t>يوسف سعيد عبد القادر عبد الخالق شرف الدين</t>
  </si>
  <si>
    <t>A45118660</t>
  </si>
  <si>
    <t>احمد رضا فتحى المتولى هلال</t>
  </si>
  <si>
    <t>2005-07-23</t>
  </si>
  <si>
    <t>A45213477</t>
  </si>
  <si>
    <t>اسلام محمد حسنى حسين حسين</t>
  </si>
  <si>
    <t>1995-10-26</t>
  </si>
  <si>
    <t>A34742519</t>
  </si>
  <si>
    <t>صبحى رمضان صبحى بدوى فرج الله</t>
  </si>
  <si>
    <t>1996-05-01</t>
  </si>
  <si>
    <t>A44107326</t>
  </si>
  <si>
    <t>تقديم يوم 14 يوليو</t>
  </si>
  <si>
    <t>15/7/2026</t>
  </si>
  <si>
    <t>تسليم في الشركه بتاريخ 15 يوليو</t>
  </si>
  <si>
    <t>نبيل علام ابراهيم علام</t>
  </si>
  <si>
    <t>A38324749</t>
  </si>
  <si>
    <t>ثناثيه</t>
  </si>
  <si>
    <t>السلوم</t>
  </si>
  <si>
    <t>احمد فيصل امين عبد الرازق</t>
  </si>
  <si>
    <t>A30210220</t>
  </si>
  <si>
    <t>كامل سعيد احمد امام</t>
  </si>
  <si>
    <t>A44949594</t>
  </si>
  <si>
    <t>القاهره</t>
  </si>
  <si>
    <t>محمود محمد الزراعي الصاوي</t>
  </si>
  <si>
    <t>محمد ابراهيم مصطفى ابو بكر</t>
  </si>
  <si>
    <t>A29643082</t>
  </si>
  <si>
    <t xml:space="preserve">بنغازى </t>
  </si>
  <si>
    <t>الليبية</t>
  </si>
  <si>
    <t>فادي عاطف ناجح</t>
  </si>
  <si>
    <t>اشرف عبد الفتاح عمران محمد</t>
  </si>
  <si>
    <t>بدون</t>
  </si>
  <si>
    <t>باسم مصطفي رجب طلبه</t>
  </si>
  <si>
    <t>البرج</t>
  </si>
  <si>
    <t>وليد حلمي محمد جاد محمد</t>
  </si>
  <si>
    <t>كريم نصر شعبان رضوان ابراهيم</t>
  </si>
  <si>
    <t>السيد محمود عبده احمد</t>
  </si>
  <si>
    <t>مداح محمد عمر عبد الحليم</t>
  </si>
  <si>
    <t>احمد حمدي السيد محمد عبد العال</t>
  </si>
  <si>
    <t>عماد حسام امين محمود</t>
  </si>
  <si>
    <t>عثمان خيري علي عمران</t>
  </si>
  <si>
    <t>احمد عاشور علي مبروك</t>
  </si>
  <si>
    <t>رمضان محمود محمود يونس</t>
  </si>
  <si>
    <t>عزت السيد محمد عز الدين ابو الوفا</t>
  </si>
  <si>
    <t>محمود محمد صلاح شرف الدين</t>
  </si>
  <si>
    <t>السيد محمد السيد احمد رمضان</t>
  </si>
  <si>
    <t>حسين محمد سعد ابراهيم</t>
  </si>
  <si>
    <t>علي حسنين الفكهاني حسانين</t>
  </si>
  <si>
    <t>اشرف احمد حسن عبد الله</t>
  </si>
  <si>
    <t>جمال عبد الناصر مختار احمد</t>
  </si>
  <si>
    <t>محمد حجازي مصلحي</t>
  </si>
  <si>
    <t>محمد بسيوني ثابت احمد</t>
  </si>
  <si>
    <t>عطيه محمد ابراهيم عبد اللطيف</t>
  </si>
  <si>
    <t>حسام عبد الرحمن محمد عبد الرحمن الجمل</t>
  </si>
  <si>
    <t>الزهراء حسن ابراهيم حسن اسماعيل</t>
  </si>
  <si>
    <t>يارا محمد عبد الحميد</t>
  </si>
  <si>
    <t>حامد محمد محمد عبده نور الدين</t>
  </si>
  <si>
    <t>هاني سرور عباس سرور</t>
  </si>
  <si>
    <t xml:space="preserve">البرج </t>
  </si>
  <si>
    <t>محمد احمد محمد علي</t>
  </si>
  <si>
    <t>سعد سعد مجاهد العمري سبع</t>
  </si>
  <si>
    <t>خاالد محمد عبد المعطي عبد المولي</t>
  </si>
  <si>
    <t>عمر رحيل عبد العاطي فريج</t>
  </si>
  <si>
    <t>محمد فايز علي نعمان</t>
  </si>
  <si>
    <t>شبعان عبد المنعم محمود</t>
  </si>
  <si>
    <t>ناصر احمد محمد عبد الحميد</t>
  </si>
  <si>
    <t>احمد رجب اشعت</t>
  </si>
  <si>
    <t>محمد احمد رجب اشعت</t>
  </si>
  <si>
    <t>احمد شعبان صادق عبد الخالق</t>
  </si>
  <si>
    <t>رمضان حسين عبد التواب محمد</t>
  </si>
  <si>
    <t>عمرو احمد نصر الدينعبد الرحمن عيسي</t>
  </si>
  <si>
    <t>ادهم فيصل فرغلي عبد الملك</t>
  </si>
  <si>
    <t>خالد رضا عبد الرحيم محمود ابراهيم</t>
  </si>
  <si>
    <t>عبده محمد صلاح عبد العزيز محمد</t>
  </si>
  <si>
    <t>نفيسه محمد ذكي</t>
  </si>
  <si>
    <t>رجب معوض حسن امين</t>
  </si>
  <si>
    <t>محمد زكريا محمد محمد طعيمه</t>
  </si>
  <si>
    <t>عادل بدر محمد ظاهر</t>
  </si>
  <si>
    <t>حسام الدين كمال  سنوسي</t>
  </si>
  <si>
    <t>محمود صلاح محمد سلامه الجمال</t>
  </si>
  <si>
    <t>معتز محمد ابراهيم محمد الجاسمي</t>
  </si>
  <si>
    <t>محمد فتحي محفوظ محمد جوده</t>
  </si>
  <si>
    <t>رضا سعد علي مهنى</t>
  </si>
  <si>
    <t>اسلام محمود ابراهيم محمد الجندي</t>
  </si>
  <si>
    <t>فريد عبد المنعم احمد نجم</t>
  </si>
  <si>
    <t>27912061700898</t>
  </si>
  <si>
    <t>A45329590</t>
  </si>
  <si>
    <t>دانيه احمد فتحى ابراهيم</t>
  </si>
  <si>
    <t>2019-02-07</t>
  </si>
  <si>
    <t>31902072404329</t>
  </si>
  <si>
    <t>A45416915</t>
  </si>
  <si>
    <t>وجد ان اسامه فريج فراج عبد القادر</t>
  </si>
  <si>
    <t>2018-03-19</t>
  </si>
  <si>
    <t>31803192404642</t>
  </si>
  <si>
    <t>A36203938</t>
  </si>
  <si>
    <t>محمد عربى عبد العظيم احمد</t>
  </si>
  <si>
    <t>1990-10-04</t>
  </si>
  <si>
    <t>29010042300718</t>
  </si>
  <si>
    <t>A42736137</t>
  </si>
  <si>
    <t>عطيه صلاح حمیده عبد القادر</t>
  </si>
  <si>
    <t>1986-06-30</t>
  </si>
  <si>
    <t>28606302301957</t>
  </si>
  <si>
    <t>A45131604</t>
  </si>
  <si>
    <t>رمضان ميلاد محمد ابوبكر</t>
  </si>
  <si>
    <t>2001-01-11</t>
  </si>
  <si>
    <t>30101112301211</t>
  </si>
  <si>
    <t>A45396328</t>
  </si>
  <si>
    <t>محمد خميس عيد فرج</t>
  </si>
  <si>
    <t>29402052302838</t>
  </si>
  <si>
    <t>A27794320</t>
  </si>
  <si>
    <t>عبد الحميد خليفه عبد الحميد صالح</t>
  </si>
  <si>
    <t>2004-03-02</t>
  </si>
  <si>
    <t>30403022301731</t>
  </si>
  <si>
    <t>A44636803</t>
  </si>
  <si>
    <t>مصطفى نبيل اسماعيل عبد الرحمن</t>
  </si>
  <si>
    <t>2009-09-23</t>
  </si>
  <si>
    <t>30909232703337</t>
  </si>
  <si>
    <t>A45161583</t>
  </si>
  <si>
    <t>نبيل اسماعيل عبد الرحمن اسماعيل</t>
  </si>
  <si>
    <t>1973-10-20</t>
  </si>
  <si>
    <t>27310202701397</t>
  </si>
  <si>
    <t>A45171434</t>
  </si>
  <si>
    <t>عماد محمد صابر احمد</t>
  </si>
  <si>
    <t>1979-09-11</t>
  </si>
  <si>
    <t>27909112601031</t>
  </si>
  <si>
    <t>A27563456</t>
  </si>
  <si>
    <t>سيد فاضل كامل مستور مستور</t>
  </si>
  <si>
    <t>27811292402376</t>
  </si>
  <si>
    <t>A30571681</t>
  </si>
  <si>
    <t>صابر محمد صابر احمد</t>
  </si>
  <si>
    <t>28401022603051</t>
  </si>
  <si>
    <t>A45164506</t>
  </si>
  <si>
    <t>عبد القوى زايد عبد القوى علي  فراج</t>
  </si>
  <si>
    <t>30711222401451</t>
  </si>
  <si>
    <t>A45406250</t>
  </si>
  <si>
    <t>محمد قياتى على حسن</t>
  </si>
  <si>
    <t>29805302401893</t>
  </si>
  <si>
    <t>A45407529</t>
  </si>
  <si>
    <t>محمد نعيم بديوى عبد العال</t>
  </si>
  <si>
    <t>28801031800194</t>
  </si>
  <si>
    <t>A27851600</t>
  </si>
  <si>
    <t>محمد حربى منور احمد</t>
  </si>
  <si>
    <t>2003-08-07</t>
  </si>
  <si>
    <t>30308072402617</t>
  </si>
  <si>
    <t>A37549246</t>
  </si>
  <si>
    <t>هيثم عبد المنعم جلال عبد الجواد</t>
  </si>
  <si>
    <t>29304102503617</t>
  </si>
  <si>
    <t>A34536996</t>
  </si>
  <si>
    <t>محمد رمضان محمد سيد</t>
  </si>
  <si>
    <t>1998-05-05</t>
  </si>
  <si>
    <t>29805052503011</t>
  </si>
  <si>
    <t>A44958887</t>
  </si>
  <si>
    <t>احمد محمد احمد عبد المعطى</t>
  </si>
  <si>
    <t>2007-11-12</t>
  </si>
  <si>
    <t>30711122500932</t>
  </si>
  <si>
    <t>A44423153</t>
  </si>
  <si>
    <t>ابراهيم يسرى على حسن مايله</t>
  </si>
  <si>
    <t>1995-11-15</t>
  </si>
  <si>
    <t>29511151500874</t>
  </si>
  <si>
    <t>A28057701</t>
  </si>
  <si>
    <t>رجب حمدى على حسن</t>
  </si>
  <si>
    <t>29601011535359</t>
  </si>
  <si>
    <t>A27863584</t>
  </si>
  <si>
    <t>وليد السيد عبد المنعم غازى</t>
  </si>
  <si>
    <t>28801071800197</t>
  </si>
  <si>
    <t>A45285745</t>
  </si>
  <si>
    <t>ناديه عبد الستار ناصر عبد الجواد</t>
  </si>
  <si>
    <t>1981-02-14</t>
  </si>
  <si>
    <t>28102142402141</t>
  </si>
  <si>
    <t>A45416888</t>
  </si>
  <si>
    <t>عبد الله سويسى موسى مبروك</t>
  </si>
  <si>
    <t>29602172402011</t>
  </si>
  <si>
    <t>A44968025</t>
  </si>
  <si>
    <t>فارس اسامه فريج فراج عبد القادر</t>
  </si>
  <si>
    <t>2016-01-05</t>
  </si>
  <si>
    <t>31601052405493</t>
  </si>
  <si>
    <t>A36203844</t>
  </si>
  <si>
    <t>تفاحه عيد شحاته ابراهيم</t>
  </si>
  <si>
    <t>1957-10-21</t>
  </si>
  <si>
    <t>25710212401261</t>
  </si>
  <si>
    <t>A28115875</t>
  </si>
  <si>
    <t>شادى فرج حسن الجارح</t>
  </si>
  <si>
    <t>28107182401531</t>
  </si>
  <si>
    <t>A45151812</t>
  </si>
  <si>
    <t>احمد عبد الشافى محمد على صالح صالح</t>
  </si>
  <si>
    <t>29012151800294</t>
  </si>
  <si>
    <t>A30621280</t>
  </si>
  <si>
    <t>خالد محمد جابر محمد عبده</t>
  </si>
  <si>
    <t>30809231803139</t>
  </si>
  <si>
    <t>A45458144</t>
  </si>
  <si>
    <t>ابراهيم محمود ابراهيم اسماعيل محمد</t>
  </si>
  <si>
    <t>30907102502078</t>
  </si>
  <si>
    <t>A42257650</t>
  </si>
  <si>
    <t>مهند محمد محمود على محمود</t>
  </si>
  <si>
    <t>2009-05-21</t>
  </si>
  <si>
    <t>30905210200158</t>
  </si>
  <si>
    <t>A27846666</t>
  </si>
  <si>
    <t>محمد حسين مختار فرج جمعه</t>
  </si>
  <si>
    <t>2008-06-14</t>
  </si>
  <si>
    <t>30806142302216</t>
  </si>
  <si>
    <t>A42071340</t>
  </si>
  <si>
    <t>احمد محى الدين على عبد الغنى</t>
  </si>
  <si>
    <t>1995-06-19</t>
  </si>
  <si>
    <t>29506192300355</t>
  </si>
  <si>
    <t>A45420419</t>
  </si>
  <si>
    <t>عبد الهادى محمد محمد ابوبكر</t>
  </si>
  <si>
    <t>1987-10-18</t>
  </si>
  <si>
    <t>28710182300937</t>
  </si>
  <si>
    <t>A45410465</t>
  </si>
  <si>
    <t>احمد على عبد السلام عطيه</t>
  </si>
  <si>
    <t>29111252301114</t>
  </si>
  <si>
    <t>A30944981</t>
  </si>
  <si>
    <t>اسلام محمود عبد المجيد احمد</t>
  </si>
  <si>
    <t>1994-01-15</t>
  </si>
  <si>
    <t>29401152604754</t>
  </si>
  <si>
    <t>A31643087</t>
  </si>
  <si>
    <t>محمود محمود انور ابراهيم الجخو</t>
  </si>
  <si>
    <t>1994-01-24</t>
  </si>
  <si>
    <t>29401241601254</t>
  </si>
  <si>
    <t>A45126601</t>
  </si>
  <si>
    <t>امين حسن امين حسن</t>
  </si>
  <si>
    <t>1991-07-06</t>
  </si>
  <si>
    <t>29107062503058</t>
  </si>
  <si>
    <t>A39000737</t>
  </si>
  <si>
    <t>عبد الله نادر عبد الله عبد المجيد</t>
  </si>
  <si>
    <t>2006-04-23</t>
  </si>
  <si>
    <t>30604232403494</t>
  </si>
  <si>
    <t>A45397567</t>
  </si>
  <si>
    <t>مجدى السيد السيد المتولى على</t>
  </si>
  <si>
    <t>1987-12-26</t>
  </si>
  <si>
    <t>28712261201394</t>
  </si>
  <si>
    <t>A28784770</t>
  </si>
  <si>
    <t>عبير محمد كامل مرسى صادق</t>
  </si>
  <si>
    <t>29010151204681</t>
  </si>
  <si>
    <t>A32435541</t>
  </si>
  <si>
    <t>وليد محمد على احمد</t>
  </si>
  <si>
    <t>1979-09-25</t>
  </si>
  <si>
    <t>27909251300291</t>
  </si>
  <si>
    <t>A45259282</t>
  </si>
  <si>
    <t>محمود عبد الحميد خضری احمد</t>
  </si>
  <si>
    <t>1993-08-31</t>
  </si>
  <si>
    <t>29308312701611</t>
  </si>
  <si>
    <t>A38370689</t>
  </si>
  <si>
    <t>2026-07-23</t>
  </si>
  <si>
    <t>امیره فوزى عبد الله سليمان</t>
  </si>
  <si>
    <t>28608031500501</t>
  </si>
  <si>
    <t>A27197831</t>
  </si>
  <si>
    <t>احمد عادل محمد حسن</t>
  </si>
  <si>
    <t>29107061200574</t>
  </si>
  <si>
    <t>A43556242</t>
  </si>
  <si>
    <t>2026-08-08</t>
  </si>
  <si>
    <t>عبد الله سيد قرنى امين</t>
  </si>
  <si>
    <t>29909012206973</t>
  </si>
  <si>
    <t>A40278906</t>
  </si>
  <si>
    <t>2026-09-01</t>
  </si>
  <si>
    <t>بلال مسعد محمد عامر</t>
  </si>
  <si>
    <t>1981-01-01</t>
  </si>
  <si>
    <t>28101011830036</t>
  </si>
  <si>
    <t>A29497238</t>
  </si>
  <si>
    <t>ابراهيم محمد جمعه محمد عبد العزيز الاشرفى</t>
  </si>
  <si>
    <t>1986-11-07</t>
  </si>
  <si>
    <t>28611070200753</t>
  </si>
  <si>
    <t>A39034186</t>
  </si>
  <si>
    <t>احمد محمد عبد المنعم محمد مدبولی مدبولی</t>
  </si>
  <si>
    <t>28810162103293</t>
  </si>
  <si>
    <t>A44870437</t>
  </si>
  <si>
    <t>محمود ابراهيم ابوسريع سلامه</t>
  </si>
  <si>
    <t>1991-03-02</t>
  </si>
  <si>
    <t>29103020101159</t>
  </si>
  <si>
    <t>A45387292</t>
  </si>
  <si>
    <t>عبد العزيز محمد عبده حمد</t>
  </si>
  <si>
    <t>26601011602853</t>
  </si>
  <si>
    <t>A29059290</t>
  </si>
  <si>
    <t>محمد رمضان زكى سيد احمد</t>
  </si>
  <si>
    <t>28412012200619</t>
  </si>
  <si>
    <t>A36790748</t>
  </si>
  <si>
    <t>محمد سعيد على محمد مرعي</t>
  </si>
  <si>
    <t>28710181803897</t>
  </si>
  <si>
    <t>A31246778</t>
  </si>
  <si>
    <t>خميس محمد عبود حسن</t>
  </si>
  <si>
    <t>1979-10-15</t>
  </si>
  <si>
    <t>27910152200054</t>
  </si>
  <si>
    <t>A45404204</t>
  </si>
  <si>
    <t>ابراهيم علاء عبد الله العنانى محمود</t>
  </si>
  <si>
    <t>1995-01-21</t>
  </si>
  <si>
    <t>29501211200934</t>
  </si>
  <si>
    <t>A44823201</t>
  </si>
  <si>
    <t>سيد محمد محمد حسن</t>
  </si>
  <si>
    <t>1973-02-26</t>
  </si>
  <si>
    <t>27302262200254</t>
  </si>
  <si>
    <t>A45397625</t>
  </si>
  <si>
    <t>السيد سامح محمد المحمدى</t>
  </si>
  <si>
    <t>29809271201217</t>
  </si>
  <si>
    <t>A45208783</t>
  </si>
  <si>
    <t>حليمه حسن حسين المعنى</t>
  </si>
  <si>
    <t>1952-12-31</t>
  </si>
  <si>
    <t>25212312600988</t>
  </si>
  <si>
    <t>A45305482</t>
  </si>
  <si>
    <t>سامح عطيه حمد على حمد</t>
  </si>
  <si>
    <t>1999-08-10</t>
  </si>
  <si>
    <t>29908101501532</t>
  </si>
  <si>
    <t>A34328479</t>
  </si>
  <si>
    <t>البراق UZ 131</t>
  </si>
  <si>
    <t>حامد محمد محمود بدير</t>
  </si>
  <si>
    <t>29002132502139</t>
  </si>
  <si>
    <t>A37827617</t>
  </si>
  <si>
    <t>سعد فاروق سعد قطب</t>
  </si>
  <si>
    <t>1978-11-20</t>
  </si>
  <si>
    <t>27811202200711</t>
  </si>
  <si>
    <t>A45129135</t>
  </si>
  <si>
    <t>محمود عبد الرحمن محمد المعلاوى</t>
  </si>
  <si>
    <t>1975-10-25</t>
  </si>
  <si>
    <t>27510250100286</t>
  </si>
  <si>
    <t>A41654137</t>
  </si>
  <si>
    <t>محمد عبد الغنى مجاهد سالم الهورينى</t>
  </si>
  <si>
    <t>28009171602877</t>
  </si>
  <si>
    <t>A40114730</t>
  </si>
  <si>
    <t>حلمى صبحى عبد الرحمن ابو الفضل</t>
  </si>
  <si>
    <t>28711191700111</t>
  </si>
  <si>
    <t>A40884964</t>
  </si>
  <si>
    <t>سامح محروس محمد خليل خليل</t>
  </si>
  <si>
    <t>29004142300839</t>
  </si>
  <si>
    <t>A27790128</t>
  </si>
  <si>
    <t>محمد حسن حامد حسين</t>
  </si>
  <si>
    <t>1978-12-01</t>
  </si>
  <si>
    <t>27812010107993</t>
  </si>
  <si>
    <t>A45705906</t>
  </si>
  <si>
    <t>عبد العزيز محمد اسماعيل محمد السطوحى</t>
  </si>
  <si>
    <t>28001011208578</t>
  </si>
  <si>
    <t>A28024704</t>
  </si>
  <si>
    <t>محمد عبد الكريم عبد الكريم الرفاعى</t>
  </si>
  <si>
    <t>1970-07-06</t>
  </si>
  <si>
    <t>27007061501131</t>
  </si>
  <si>
    <t>A33270059</t>
  </si>
  <si>
    <t>عبد الرحيم محمود محمد حسنين</t>
  </si>
  <si>
    <t>1980-06-15</t>
  </si>
  <si>
    <t>28006152601712</t>
  </si>
  <si>
    <t>A41665304</t>
  </si>
  <si>
    <t>احمد جمال الدين دسوقی حسن سيد</t>
  </si>
  <si>
    <t>1998-04-08</t>
  </si>
  <si>
    <t>29804080103116</t>
  </si>
  <si>
    <t>A45220514</t>
  </si>
  <si>
    <t>رشا يحيى يوسف الخولى</t>
  </si>
  <si>
    <t>1984-07-20</t>
  </si>
  <si>
    <t>28407201602121</t>
  </si>
  <si>
    <t>A34425334</t>
  </si>
  <si>
    <t>اسامه رمزي عوض ابوالعز</t>
  </si>
  <si>
    <t>1975-07-13</t>
  </si>
  <si>
    <t>27507131201752</t>
  </si>
  <si>
    <t>A37203627</t>
  </si>
  <si>
    <t>طارق محمد محمد احمد عبد القادر</t>
  </si>
  <si>
    <t>1992-09-18</t>
  </si>
  <si>
    <t>29209188800098</t>
  </si>
  <si>
    <t>A30687308</t>
  </si>
  <si>
    <t>خالد شريف السيد حسن</t>
  </si>
  <si>
    <t>2005-06-24</t>
  </si>
  <si>
    <t>30506241201851</t>
  </si>
  <si>
    <t>A35354059</t>
  </si>
  <si>
    <t>محمد محمود محمد سليمان</t>
  </si>
  <si>
    <t>29501242500197</t>
  </si>
  <si>
    <t>A45418476</t>
  </si>
  <si>
    <t>وفاء محمد جاد الحق عبد الحليم سالم خليل</t>
  </si>
  <si>
    <t>1977-01-23</t>
  </si>
  <si>
    <t>27701231204369</t>
  </si>
  <si>
    <t>A45510173</t>
  </si>
  <si>
    <t>حاتم ابوبكر عبد المعبود السماحى</t>
  </si>
  <si>
    <t>1982-09-28</t>
  </si>
  <si>
    <t>28209281100</t>
  </si>
  <si>
    <t>A39561486</t>
  </si>
  <si>
    <t>اشرف احمد عبد النعيم احمد</t>
  </si>
  <si>
    <t>29109152706678</t>
  </si>
  <si>
    <t>A33243208</t>
  </si>
  <si>
    <t>محمد مجدى السيد وهبه</t>
  </si>
  <si>
    <t>29412200104094</t>
  </si>
  <si>
    <t>A37267215</t>
  </si>
  <si>
    <t>محمد احمد محمد شاهين</t>
  </si>
  <si>
    <t>1970-02-06</t>
  </si>
  <si>
    <t>27002061802554</t>
  </si>
  <si>
    <t>A38013024</t>
  </si>
  <si>
    <t>طارق السيد احمد على الزفتاوى</t>
  </si>
  <si>
    <t>28709131600334</t>
  </si>
  <si>
    <t>A39754652</t>
  </si>
  <si>
    <t>كمال جابر محمد ابوزید</t>
  </si>
  <si>
    <t>1972-12-12</t>
  </si>
  <si>
    <t>27212122501379</t>
  </si>
  <si>
    <t>A43953873</t>
  </si>
  <si>
    <t>هشام محمد على على</t>
  </si>
  <si>
    <t>1995-02-16</t>
  </si>
  <si>
    <t>29502162501571</t>
  </si>
  <si>
    <t>A42732316</t>
  </si>
  <si>
    <t>محمد نادى توفيق عبد الحميد</t>
  </si>
  <si>
    <t>29504152503277</t>
  </si>
  <si>
    <t>A35489010</t>
  </si>
  <si>
    <t>عمر عبد الله رجب عبد الله</t>
  </si>
  <si>
    <t>1992-03-08</t>
  </si>
  <si>
    <t>29203082403431</t>
  </si>
  <si>
    <t>A43029928</t>
  </si>
  <si>
    <t>صلاح اسماعيل اسماعيل السعراوى</t>
  </si>
  <si>
    <t>1975-09-06</t>
  </si>
  <si>
    <t>27509063307102</t>
  </si>
  <si>
    <t>A45622424</t>
  </si>
  <si>
    <t>محمد محمد ابو المعاطى دعيس</t>
  </si>
  <si>
    <t>1965-07-31</t>
  </si>
  <si>
    <t>26507311201251</t>
  </si>
  <si>
    <t>A45615234</t>
  </si>
  <si>
    <t>حمدى السادات محمد على المناغيه</t>
  </si>
  <si>
    <t>1972-06-26</t>
  </si>
  <si>
    <t>27206261201797</t>
  </si>
  <si>
    <t>A45606079</t>
  </si>
  <si>
    <t>تاج FQ 0791</t>
  </si>
  <si>
    <t>2026-07-21</t>
  </si>
  <si>
    <t>محمد عبد المنعم على علام</t>
  </si>
  <si>
    <t>1972-10-01</t>
  </si>
  <si>
    <t>27210011601312</t>
  </si>
  <si>
    <t>A42160783</t>
  </si>
  <si>
    <t>البرنيق NB 401</t>
  </si>
  <si>
    <t>محمد ناصر محمد عبد المنصف</t>
  </si>
  <si>
    <t>2007-07-18</t>
  </si>
  <si>
    <t>30707182404692</t>
  </si>
  <si>
    <t>A45134709</t>
  </si>
  <si>
    <t>عطيه يوسف عبد الهادى النقيب</t>
  </si>
  <si>
    <t>1964-08-08</t>
  </si>
  <si>
    <t>21408081200294</t>
  </si>
  <si>
    <t>A45627628</t>
  </si>
  <si>
    <t>كريم ياسر السيد فهمى محمد</t>
  </si>
  <si>
    <t>2009-05-08</t>
  </si>
  <si>
    <t>20905081200596</t>
  </si>
  <si>
    <t>444984246</t>
  </si>
  <si>
    <t>هانى حسن محمد حسين سمره</t>
  </si>
  <si>
    <t>1986-01-13</t>
  </si>
  <si>
    <t>28601131201752</t>
  </si>
  <si>
    <t>A30385363</t>
  </si>
  <si>
    <t>بلال حمدى على خميس</t>
  </si>
  <si>
    <t>29312012304898</t>
  </si>
  <si>
    <t>A45612460</t>
  </si>
  <si>
    <t>عبد التواب محمد حسن ابراهيم</t>
  </si>
  <si>
    <t>1983-04-11</t>
  </si>
  <si>
    <t>28304112301393</t>
  </si>
  <si>
    <t>A40007916</t>
  </si>
  <si>
    <t>عبد الله احمد محمود عبد العزيز</t>
  </si>
  <si>
    <t>1996-11-11</t>
  </si>
  <si>
    <t>29611111202158</t>
  </si>
  <si>
    <t>A30401929</t>
  </si>
  <si>
    <t>حسن محمد محمد يوسف شاما</t>
  </si>
  <si>
    <t>29110011209679</t>
  </si>
  <si>
    <t>A27435283</t>
  </si>
  <si>
    <t>محمود حمدى عبد العال ابراهيم</t>
  </si>
  <si>
    <t>1994-11-05</t>
  </si>
  <si>
    <t>22411082500955</t>
  </si>
  <si>
    <t>A45397301</t>
  </si>
  <si>
    <t>اسلام عبد الحافظ عمر عبد الحافظ</t>
  </si>
  <si>
    <t>29509232501871</t>
  </si>
  <si>
    <t>A43629159</t>
  </si>
  <si>
    <t>وائل عيسى محمد احمد</t>
  </si>
  <si>
    <t>1984-09-30</t>
  </si>
  <si>
    <t>28409302502898</t>
  </si>
  <si>
    <t>A45147905</t>
  </si>
  <si>
    <t>هانى احمد عبد الرحيم طنطاوى</t>
  </si>
  <si>
    <t>1976-06-21</t>
  </si>
  <si>
    <t>27606212501759</t>
  </si>
  <si>
    <t>A30546461</t>
  </si>
  <si>
    <t>محمد سيد محمد عبد الراضى</t>
  </si>
  <si>
    <t>29001082503337</t>
  </si>
  <si>
    <t>A38170920</t>
  </si>
  <si>
    <t>شريف على سالم احمد</t>
  </si>
  <si>
    <t>28412022501919</t>
  </si>
  <si>
    <t>A40290286</t>
  </si>
  <si>
    <t>مصطفی محمد محمود عبد الغنى</t>
  </si>
  <si>
    <t>1993-07-18</t>
  </si>
  <si>
    <t>29307182401975</t>
  </si>
  <si>
    <t>A29903312</t>
  </si>
  <si>
    <t>محروس احمد السيد خليل</t>
  </si>
  <si>
    <t>1983-12-03</t>
  </si>
  <si>
    <t>28312032503095</t>
  </si>
  <si>
    <t>A04224823</t>
  </si>
  <si>
    <t>محمود ابراهيم محمد ابراهيم</t>
  </si>
  <si>
    <t>29412060102592</t>
  </si>
  <si>
    <t>A37525875</t>
  </si>
  <si>
    <t>محمود ابراهيم علام حسن ابراهيم</t>
  </si>
  <si>
    <t>2008-07-13</t>
  </si>
  <si>
    <t>30807132500474</t>
  </si>
  <si>
    <t>A45571039</t>
  </si>
  <si>
    <t>محمد السيد مصطفى ابراهيم</t>
  </si>
  <si>
    <t>29601151502639</t>
  </si>
  <si>
    <t>A35303435</t>
  </si>
  <si>
    <t>احمد عاطف خضيرى عطيه احمد</t>
  </si>
  <si>
    <t>210012501171</t>
  </si>
  <si>
    <t>A42748168</t>
  </si>
  <si>
    <t>احمد جمال محمد على</t>
  </si>
  <si>
    <t>29509272501431</t>
  </si>
  <si>
    <t>A44656784</t>
  </si>
  <si>
    <t>محمد ربيع رمضان ابو العنين</t>
  </si>
  <si>
    <t>1985-11-02</t>
  </si>
  <si>
    <t>28511022300539</t>
  </si>
  <si>
    <t>A04255015</t>
  </si>
  <si>
    <t>محمود سعيد محمود احمد صالح</t>
  </si>
  <si>
    <t>1980-11-10</t>
  </si>
  <si>
    <t>28011101302773</t>
  </si>
  <si>
    <t>A42130467</t>
  </si>
  <si>
    <t>اسلام يسرى حماده خليفه</t>
  </si>
  <si>
    <t>1990-08-17</t>
  </si>
  <si>
    <t>29008170100751</t>
  </si>
  <si>
    <t>A29795353</t>
  </si>
  <si>
    <t>عبد الله محمد اسماعيل عبد الله</t>
  </si>
  <si>
    <t>1986-05-27</t>
  </si>
  <si>
    <t>28605272300539</t>
  </si>
  <si>
    <t>A33545455</t>
  </si>
  <si>
    <t>محمد احمد قبيصى احمد</t>
  </si>
  <si>
    <t>28201030200331</t>
  </si>
  <si>
    <t>A34508505</t>
  </si>
  <si>
    <t>هشام علاء غريب عبد السلام عيد</t>
  </si>
  <si>
    <t>2002-06-22</t>
  </si>
  <si>
    <t>30206220200215</t>
  </si>
  <si>
    <t>A40971278</t>
  </si>
  <si>
    <t>محمد مرسی احمد مرسی</t>
  </si>
  <si>
    <t>2002-08-12</t>
  </si>
  <si>
    <t>30208121900232</t>
  </si>
  <si>
    <t>A44542468</t>
  </si>
  <si>
    <t>احمد شحاته محمد البكرى شحاته</t>
  </si>
  <si>
    <t>1996-06-10</t>
  </si>
  <si>
    <t>29606101401493</t>
  </si>
  <si>
    <t>A45327350</t>
  </si>
  <si>
    <t>صلاح ضاحى احمد محمد</t>
  </si>
  <si>
    <t>2002-07-08</t>
  </si>
  <si>
    <t>30207082602338</t>
  </si>
  <si>
    <t>A30721934</t>
  </si>
  <si>
    <t>محمد ماهر احمد محمد</t>
  </si>
  <si>
    <t>2001-08-28</t>
  </si>
  <si>
    <t>30108282600498</t>
  </si>
  <si>
    <t>A44999013</t>
  </si>
  <si>
    <t>سامی محمد بشير عمر عمر</t>
  </si>
  <si>
    <t>1986-01-09</t>
  </si>
  <si>
    <t>28601092703338</t>
  </si>
  <si>
    <t>A44996322</t>
  </si>
  <si>
    <t>شوقى الصغير محمود عمر</t>
  </si>
  <si>
    <t>1985-05-06</t>
  </si>
  <si>
    <t>28505062702095</t>
  </si>
  <si>
    <t>A44996926</t>
  </si>
  <si>
    <t>محمود على حلمى محمد موسى</t>
  </si>
  <si>
    <t>2004-01-10</t>
  </si>
  <si>
    <t>30401101901059</t>
  </si>
  <si>
    <t>A45611685</t>
  </si>
  <si>
    <t>احمد عبد الحليم شحاته عبد الحليم</t>
  </si>
  <si>
    <t>1998-04-26</t>
  </si>
  <si>
    <t>29804260201132</t>
  </si>
  <si>
    <t>A43530289</t>
  </si>
  <si>
    <t>علاء محمد على ابوبكر</t>
  </si>
  <si>
    <t>1979-01-08</t>
  </si>
  <si>
    <t>27901082301037</t>
  </si>
  <si>
    <t>A35763158</t>
  </si>
  <si>
    <t>عبد الحكيم محمد محمود مصطفى</t>
  </si>
  <si>
    <t>1966-06-13</t>
  </si>
  <si>
    <t>26606132700633</t>
  </si>
  <si>
    <t>A44993839</t>
  </si>
  <si>
    <t>اسلام علی عبد الرحمن حمزه</t>
  </si>
  <si>
    <t>1981-07-29</t>
  </si>
  <si>
    <t>28107290100695</t>
  </si>
  <si>
    <t>A34878685</t>
  </si>
  <si>
    <t>كريم حلمى محمد ابراهيم</t>
  </si>
  <si>
    <t>28409252101471</t>
  </si>
  <si>
    <t>A43105624</t>
  </si>
  <si>
    <t>العمده عبد العزيز عبد الحليم عبد الرحمن</t>
  </si>
  <si>
    <t>1976-11-20</t>
  </si>
  <si>
    <t>27611202600515</t>
  </si>
  <si>
    <t>A45233293</t>
  </si>
  <si>
    <t>اسلام هشام حسن محمد</t>
  </si>
  <si>
    <t>1991-07-08</t>
  </si>
  <si>
    <t>29107080101919</t>
  </si>
  <si>
    <t>A40932701</t>
  </si>
  <si>
    <t>محمد محمد عبد العزيز سليمان الزيات</t>
  </si>
  <si>
    <t>20310011104154</t>
  </si>
  <si>
    <t>A45509264</t>
  </si>
  <si>
    <t>عبد الحميد بكار غيث عبد الحميد</t>
  </si>
  <si>
    <t>1997-05-12</t>
  </si>
  <si>
    <t>29705121801453</t>
  </si>
  <si>
    <t>A34329481</t>
  </si>
  <si>
    <t>معز مختار محمد احمد قنديل</t>
  </si>
  <si>
    <t>1966-05-05</t>
  </si>
  <si>
    <t>26605050200113</t>
  </si>
  <si>
    <t>A42687121</t>
  </si>
  <si>
    <t>محمد مهدی اسماعيل على احمد</t>
  </si>
  <si>
    <t>1994-04-21</t>
  </si>
  <si>
    <t>29404211500592</t>
  </si>
  <si>
    <t>A45467369</t>
  </si>
  <si>
    <t>محمد مسعود محمود مسعود عبيده</t>
  </si>
  <si>
    <t>2009-01-18</t>
  </si>
  <si>
    <t>30901181801079</t>
  </si>
  <si>
    <t>A45337762</t>
  </si>
  <si>
    <t>محمد رافت رجب محمد العبد</t>
  </si>
  <si>
    <t>2008-07-01</t>
  </si>
  <si>
    <t>30807011810557</t>
  </si>
  <si>
    <t>A45356977</t>
  </si>
  <si>
    <t>حمدى احمد محمد بكر محجوب</t>
  </si>
  <si>
    <t>2001-09-25</t>
  </si>
  <si>
    <t>20109251806817</t>
  </si>
  <si>
    <t>A45707543</t>
  </si>
  <si>
    <t>هانى صلاح عاشور محمد</t>
  </si>
  <si>
    <t>1985-08-10</t>
  </si>
  <si>
    <t>28508102300199</t>
  </si>
  <si>
    <t>A39614246</t>
  </si>
  <si>
    <t>محمد ممدوح عباس شحات شحات</t>
  </si>
  <si>
    <t>1999-07-01</t>
  </si>
  <si>
    <t>29907012415391</t>
  </si>
  <si>
    <t>A45412560</t>
  </si>
  <si>
    <t>تاج FQ 781</t>
  </si>
  <si>
    <t>احمد مراد سعد محمد الشرقاوى</t>
  </si>
  <si>
    <t>1988-08-06</t>
  </si>
  <si>
    <t>28808061500793</t>
  </si>
  <si>
    <t>A37710825</t>
  </si>
  <si>
    <t>عبد العاطى احمد الصغير عبد الجواد محمد</t>
  </si>
  <si>
    <t>1989-11-19</t>
  </si>
  <si>
    <t>28911192601914</t>
  </si>
  <si>
    <t>A32736399</t>
  </si>
  <si>
    <t>احمد عيد يوسف صابر</t>
  </si>
  <si>
    <t>30803012609574</t>
  </si>
  <si>
    <t>A41628439</t>
  </si>
  <si>
    <t>محمد عبد الحميد سعيد جابر</t>
  </si>
  <si>
    <t>1986-01-20</t>
  </si>
  <si>
    <t>28601201800357</t>
  </si>
  <si>
    <t>A40868586</t>
  </si>
  <si>
    <t>عبد الله رزق عوض على خليفه</t>
  </si>
  <si>
    <t>30009011511653</t>
  </si>
  <si>
    <t>A42396731</t>
  </si>
  <si>
    <t>محمد حجازى عبد المنعم السيد</t>
  </si>
  <si>
    <t>29703121600595</t>
  </si>
  <si>
    <t>A04305825</t>
  </si>
  <si>
    <t>رمضان جمعه سلامه نصار</t>
  </si>
  <si>
    <t>1989-06-22</t>
  </si>
  <si>
    <t>28906222300091</t>
  </si>
  <si>
    <t>A43030822</t>
  </si>
  <si>
    <t>رمضان عبد العظيم غريب محمد</t>
  </si>
  <si>
    <t>1982-07-03</t>
  </si>
  <si>
    <t>28207032300153</t>
  </si>
  <si>
    <t>A45411099</t>
  </si>
  <si>
    <t>عبد العزيز محمد عبد العزيز محمود</t>
  </si>
  <si>
    <t>28407122300178</t>
  </si>
  <si>
    <t>A44663885</t>
  </si>
  <si>
    <t>شحاته رمضان احمد النكاثوى النكاثوى</t>
  </si>
  <si>
    <t>1989-02-20</t>
  </si>
  <si>
    <t>28902201800195</t>
  </si>
  <si>
    <t>A45455345</t>
  </si>
  <si>
    <t>احمد صلاح عبد المهيمن احمد</t>
  </si>
  <si>
    <t>1986-10-11</t>
  </si>
  <si>
    <t>28610112401758</t>
  </si>
  <si>
    <t>A41041646</t>
  </si>
  <si>
    <t>محمد السيد حسن احمد احمد</t>
  </si>
  <si>
    <t>28402242600874</t>
  </si>
  <si>
    <t>A44612719</t>
  </si>
  <si>
    <t>هشام عمران موسى عمران</t>
  </si>
  <si>
    <t>1958-09-11</t>
  </si>
  <si>
    <t>25809111604035</t>
  </si>
  <si>
    <t>A37313042</t>
  </si>
  <si>
    <t>سيد عبد الصبور سيد عبد الصبور</t>
  </si>
  <si>
    <t>2007-02-09</t>
  </si>
  <si>
    <t>30702092501735</t>
  </si>
  <si>
    <t>A45411721</t>
  </si>
  <si>
    <t>احمد سيد عبد الصبور ابراهيم</t>
  </si>
  <si>
    <t>1999-06-16</t>
  </si>
  <si>
    <t>29906162500935</t>
  </si>
  <si>
    <t>A34956261</t>
  </si>
  <si>
    <t>موسى عبد العاطى يونس مصطفى</t>
  </si>
  <si>
    <t>2001-02-24</t>
  </si>
  <si>
    <t>30102241303073</t>
  </si>
  <si>
    <t>A36942786</t>
  </si>
  <si>
    <t>احمد هانى محمد سالم حماد</t>
  </si>
  <si>
    <t>2009-09-06</t>
  </si>
  <si>
    <t>30909061400195</t>
  </si>
  <si>
    <t>A40505279</t>
  </si>
  <si>
    <t>مصطفى حسن احمد محمد ابراهيم</t>
  </si>
  <si>
    <t>1986-12-27</t>
  </si>
  <si>
    <t>28612272300179</t>
  </si>
  <si>
    <t>A36649106</t>
  </si>
  <si>
    <t>على عزام عزوز عبد الرسول</t>
  </si>
  <si>
    <t>1995-04-01</t>
  </si>
  <si>
    <t>29504012203532</t>
  </si>
  <si>
    <t>A42118096</t>
  </si>
  <si>
    <t>محمد احمد مراد سعد محمد الشرقاوى</t>
  </si>
  <si>
    <t>31410011535099</t>
  </si>
  <si>
    <t>A45507368</t>
  </si>
  <si>
    <t>السيد محمد على عبده</t>
  </si>
  <si>
    <t>1986-11-17</t>
  </si>
  <si>
    <t>28611171201076</t>
  </si>
  <si>
    <t>A44833634</t>
  </si>
  <si>
    <t>سعيد ثروت على احمد بدوى</t>
  </si>
  <si>
    <t>1991-09-17</t>
  </si>
  <si>
    <t>29109171801118</t>
  </si>
  <si>
    <t>A42024879</t>
  </si>
  <si>
    <t>محمود على محمد خليفه</t>
  </si>
  <si>
    <t>29202252103512</t>
  </si>
  <si>
    <t>A04361578</t>
  </si>
  <si>
    <t>تامر ربيع محمد كامل اسماعيل</t>
  </si>
  <si>
    <t>30807152300595</t>
  </si>
  <si>
    <t>A39622794</t>
  </si>
  <si>
    <t>على احمد سید ضوی ضوی</t>
  </si>
  <si>
    <t>29203252301795</t>
  </si>
  <si>
    <t>A40640107</t>
  </si>
  <si>
    <t>محمد سعيد عبد الحميد عبد الحميد الصعيدى</t>
  </si>
  <si>
    <t>28602011811154</t>
  </si>
  <si>
    <t>A32294472</t>
  </si>
  <si>
    <t>محمد حداث فرج محمد حسانين</t>
  </si>
  <si>
    <t>2009-08-12</t>
  </si>
  <si>
    <t>30908122503638</t>
  </si>
  <si>
    <t>A44957872</t>
  </si>
  <si>
    <t>احمد خيرى عبد الله ابوزيد</t>
  </si>
  <si>
    <t>1987-11-03</t>
  </si>
  <si>
    <t>28711031803038</t>
  </si>
  <si>
    <t>A45460454</t>
  </si>
  <si>
    <t>تقديم 15 يوليو</t>
  </si>
  <si>
    <t>خدمه ثتائيه</t>
  </si>
  <si>
    <t>تسليم في الشركه بتاريخ15 يوليو</t>
  </si>
  <si>
    <t>بتاريخ 10 يونيوتذاكر الليبيه البرج طفل 5*6400</t>
  </si>
  <si>
    <t>بتاريخ 12 يونيوتذاكر الليبيه البرج طفل 2*6400</t>
  </si>
  <si>
    <t>بتاريخ 18 يونيو تذاكر الليبيه القاهره طفل 1*7400</t>
  </si>
  <si>
    <t>بتاريخ 21 يونيوتذاكر الليبيه البرج طفل 7*6400</t>
  </si>
  <si>
    <t>بتاريخ 28تذاكر الليبيه القاهره طفل 2*7400</t>
  </si>
  <si>
    <t>تذاكر الليبيه القاهره 30 يونيو طفل 1*7400</t>
  </si>
  <si>
    <t>تذاكر الليبيه 3 يوليو القاهره طفل 3*7400</t>
  </si>
  <si>
    <t>تذاكر الليبيه 5 يوليو القاهره بالغ 54*8000</t>
  </si>
  <si>
    <t>تذاكر الليبيه 5 يوليو القاهره طفل 1*7400</t>
  </si>
  <si>
    <t>تذاكر الليبيه 8 يوليو طفل 1*6400</t>
  </si>
  <si>
    <t>تذاكر الليبيه بتاريخ 10 يوليو البرج بالغ 66*6950</t>
  </si>
  <si>
    <t>تذاكر الليبيه بتاريخ 10 يوليو طفل 1*6400</t>
  </si>
  <si>
    <t>تذاكر الليبيه بتاريخ 12 يوليو البرج بالغ 76*6950</t>
  </si>
  <si>
    <t>تذاكر الليبيه بتاريخ 12 يوليو  البرج طفل 1*6400</t>
  </si>
  <si>
    <t>تذاكر الليبيه بتاريخ 12 يوليو القاهره 53*8000</t>
  </si>
  <si>
    <t>تذاكر الليبيه بتاريخ 12 يوليو 3*7400</t>
  </si>
  <si>
    <t>تذاكر الليبيه بتاريخ14 يوليو القاهره 83*8000</t>
  </si>
  <si>
    <t>تذاكر الليبيه بتاريخ 15 البرج يوليو 71*6950</t>
  </si>
  <si>
    <t>تذاكر الليبيه بتاريخ 15 يوليو البرج بالغ 149*6950</t>
  </si>
  <si>
    <t>تذاكر الليبيه بتاريخ 15 يوليو البرج طفل 1*6400</t>
  </si>
  <si>
    <t>تذاكر الليبيه بتاريخ 15 يوليو البرج رضيع 2*3000</t>
  </si>
  <si>
    <t>اياداع بنكي بتاريخ 15 يوليو</t>
  </si>
  <si>
    <t>ايداع بنكي بتاريخ 15 يوليو</t>
  </si>
  <si>
    <t>تقديم 12 يوليو</t>
  </si>
  <si>
    <t>A45156206</t>
  </si>
  <si>
    <t>A44944079</t>
  </si>
  <si>
    <t>تسليم في الشركه بتاريخ 16 يوليو</t>
  </si>
  <si>
    <t>تسليم بتاريخ 16 يوليو</t>
  </si>
  <si>
    <t>16/7/2026</t>
  </si>
  <si>
    <t>ايداع بنكي بتاريخ16 يوليو</t>
  </si>
  <si>
    <t>ايداع بنكي بتاريخ 16 يوليو</t>
  </si>
  <si>
    <t>اياداع بنكي بتاريخ16يوليو</t>
  </si>
  <si>
    <t>ايداع بنكي رامي محي الدين</t>
  </si>
  <si>
    <t>استلام من خزنه دروب بتاريخ 16 يوليو</t>
  </si>
  <si>
    <t>خروج لايزي ترافل</t>
  </si>
  <si>
    <t>فاروق صالح هارون زيدان</t>
  </si>
  <si>
    <t>30310012428298</t>
  </si>
  <si>
    <t>A44959380</t>
  </si>
  <si>
    <t>ياسر يوسف عبيد الله سليمان</t>
  </si>
  <si>
    <t>1996-09-07</t>
  </si>
  <si>
    <t>29609072701392</t>
  </si>
  <si>
    <t>A36214901</t>
  </si>
  <si>
    <t>على محمد مبروك المسلمانى</t>
  </si>
  <si>
    <t>28101011800293</t>
  </si>
  <si>
    <t>A29500133</t>
  </si>
  <si>
    <t>رجب جمعه محمد السهيلى</t>
  </si>
  <si>
    <t>29003011505111</t>
  </si>
  <si>
    <t>A30440055</t>
  </si>
  <si>
    <t>احمد فتح الباب على محمود</t>
  </si>
  <si>
    <t>30404042702216</t>
  </si>
  <si>
    <t>A45166824</t>
  </si>
  <si>
    <t>محمود فتحى محسن محمد</t>
  </si>
  <si>
    <t>2005-09-18</t>
  </si>
  <si>
    <t>30509182702999</t>
  </si>
  <si>
    <t>A45007803</t>
  </si>
  <si>
    <t>محمد عيطا الله عباس محمد</t>
  </si>
  <si>
    <t>1990-01-13</t>
  </si>
  <si>
    <t>29001132702077</t>
  </si>
  <si>
    <t>A33475552</t>
  </si>
  <si>
    <t>اسامه زايد عبد النبى عيد قاسم</t>
  </si>
  <si>
    <t>31002161801152</t>
  </si>
  <si>
    <t>A45468236</t>
  </si>
  <si>
    <t>محمد خميس غريب عطيه</t>
  </si>
  <si>
    <t>28711251805414</t>
  </si>
  <si>
    <t>A44470972</t>
  </si>
  <si>
    <t>العارف عبد الفتاح احمد محمد</t>
  </si>
  <si>
    <t>1993-03-14</t>
  </si>
  <si>
    <t>29303140200974</t>
  </si>
  <si>
    <t>A44753553</t>
  </si>
  <si>
    <t>علاء الشحات محمد الشحات سيد احمد</t>
  </si>
  <si>
    <t>2008-09-16</t>
  </si>
  <si>
    <t>30809991202256</t>
  </si>
  <si>
    <t>A36849716</t>
  </si>
  <si>
    <t>محمد فتحى رجب الشحات السعيد</t>
  </si>
  <si>
    <t>2000-03-21</t>
  </si>
  <si>
    <t>30003211302112</t>
  </si>
  <si>
    <t>A42940546</t>
  </si>
  <si>
    <t>محمود اسماعيل على طلب</t>
  </si>
  <si>
    <t>2002-05-27</t>
  </si>
  <si>
    <t>30205272400453</t>
  </si>
  <si>
    <t>A41385915</t>
  </si>
  <si>
    <t>29702012702616</t>
  </si>
  <si>
    <t>A33728874</t>
  </si>
  <si>
    <t>محمد عوض محمد على اسماعيل</t>
  </si>
  <si>
    <t>2011-02-25</t>
  </si>
  <si>
    <t>21102252700612</t>
  </si>
  <si>
    <t>A45174789</t>
  </si>
  <si>
    <t>مصطفى محمد حسين محمد</t>
  </si>
  <si>
    <t>1996-05-15</t>
  </si>
  <si>
    <t>29605152502115</t>
  </si>
  <si>
    <t>A45578633</t>
  </si>
  <si>
    <t>زين العابدين حباشى سيد احمد ابراهيم</t>
  </si>
  <si>
    <t>1972-11-30</t>
  </si>
  <si>
    <t>27211302701726</t>
  </si>
  <si>
    <t>A45006564</t>
  </si>
  <si>
    <t>ونيس مصباح خليل مصطفى</t>
  </si>
  <si>
    <t>1965-06-20</t>
  </si>
  <si>
    <t>26506201200759</t>
  </si>
  <si>
    <t>A43978873</t>
  </si>
  <si>
    <t>حسين جمال مرعى محمد</t>
  </si>
  <si>
    <t>1981-03-21</t>
  </si>
  <si>
    <t>28103212200955</t>
  </si>
  <si>
    <t>A44553360</t>
  </si>
  <si>
    <t>يوسف السيد يوسف زايد</t>
  </si>
  <si>
    <t>1978-08-31</t>
  </si>
  <si>
    <t>27808311200339</t>
  </si>
  <si>
    <t>A44803918</t>
  </si>
  <si>
    <t>محمود محمد حامد الحنفى السيد</t>
  </si>
  <si>
    <t>2001-09-08</t>
  </si>
  <si>
    <t>30109080202632</t>
  </si>
  <si>
    <t>A45709639</t>
  </si>
  <si>
    <t>لطفی احمد يسرى احمد حسن</t>
  </si>
  <si>
    <t>2003-07-01</t>
  </si>
  <si>
    <t>30307011316193</t>
  </si>
  <si>
    <t>A45710008</t>
  </si>
  <si>
    <t>على صلاح على جمعه</t>
  </si>
  <si>
    <t>30302151704914</t>
  </si>
  <si>
    <t>A45367034</t>
  </si>
  <si>
    <t>محمد حسن منشاوى مراد</t>
  </si>
  <si>
    <t>2001-03-02</t>
  </si>
  <si>
    <t>30103021700515</t>
  </si>
  <si>
    <t>A40788379</t>
  </si>
  <si>
    <t>محمد جميل شحاته محمد</t>
  </si>
  <si>
    <t>2004-09-25</t>
  </si>
  <si>
    <t>30409251701075</t>
  </si>
  <si>
    <t>A45300955</t>
  </si>
  <si>
    <t>محمود حسين سرور محمد ابوسديرى</t>
  </si>
  <si>
    <t>28808010202918</t>
  </si>
  <si>
    <t>A45705866</t>
  </si>
  <si>
    <t>محمد صلاح عبد العزيز محمد متولى</t>
  </si>
  <si>
    <t>1990-12-12</t>
  </si>
  <si>
    <t>29012120200515</t>
  </si>
  <si>
    <t>A44931885</t>
  </si>
  <si>
    <t>عيسى عبد الرحمن على ابراهيم</t>
  </si>
  <si>
    <t>27311051700853</t>
  </si>
  <si>
    <t>A45300682</t>
  </si>
  <si>
    <t>شريف جمال مقبول عرفات مقبول</t>
  </si>
  <si>
    <t>1999-11-01</t>
  </si>
  <si>
    <t>29911011203878</t>
  </si>
  <si>
    <t>A40088539</t>
  </si>
  <si>
    <t>سعيد اشرف سعيد حسين</t>
  </si>
  <si>
    <t>2001-06-12</t>
  </si>
  <si>
    <t>30106121701712</t>
  </si>
  <si>
    <t>A45367279</t>
  </si>
  <si>
    <t>احمد اشرف فوزى شرف الدين</t>
  </si>
  <si>
    <t>30201151702457</t>
  </si>
  <si>
    <t>A45056172</t>
  </si>
  <si>
    <t>احمد رجب سعيد ابوزيد</t>
  </si>
  <si>
    <t>30206011707795</t>
  </si>
  <si>
    <t>A45056178</t>
  </si>
  <si>
    <t>سعيد عبد الحميد سعيد ابوزيد الجنيدى</t>
  </si>
  <si>
    <t>1992-02-11</t>
  </si>
  <si>
    <t>29202111700452</t>
  </si>
  <si>
    <t>A43593712</t>
  </si>
  <si>
    <t>محمد عبد النبى يوسف عبد النبى</t>
  </si>
  <si>
    <t>29905091802211</t>
  </si>
  <si>
    <t>A37672733</t>
  </si>
  <si>
    <t>مروان ياسر احمد ابراهيم</t>
  </si>
  <si>
    <t>2007-06-05</t>
  </si>
  <si>
    <t>30706052201955</t>
  </si>
  <si>
    <t>A45399829</t>
  </si>
  <si>
    <t>محمد شحاته محمد شحاته</t>
  </si>
  <si>
    <t>1999-10-23</t>
  </si>
  <si>
    <t>29910232200834</t>
  </si>
  <si>
    <t>A32356133</t>
  </si>
  <si>
    <t>اسلام عصام محمود عبد القوى</t>
  </si>
  <si>
    <t>1998-01-25</t>
  </si>
  <si>
    <t>29801252300513</t>
  </si>
  <si>
    <t>A43789401</t>
  </si>
  <si>
    <t>عبد الرحمن عبد الاله خلف عبد الجواد عبد الحليم</t>
  </si>
  <si>
    <t>30911202301859</t>
  </si>
  <si>
    <t>A40992447</t>
  </si>
  <si>
    <t>يوسف وليد راضى عبد الوهاب</t>
  </si>
  <si>
    <t>2010-12-16</t>
  </si>
  <si>
    <t>31012162302759</t>
  </si>
  <si>
    <t>A37643265</t>
  </si>
  <si>
    <t>محمود نادى محمد محمد خطاب</t>
  </si>
  <si>
    <t>2007-09-04</t>
  </si>
  <si>
    <t>30709042300873</t>
  </si>
  <si>
    <t>A39005061</t>
  </si>
  <si>
    <t>فرج احمد عوض عزيز</t>
  </si>
  <si>
    <t>28801052301155</t>
  </si>
  <si>
    <t>A45154358</t>
  </si>
  <si>
    <t>محمد سعيد احمد احمد عاشور</t>
  </si>
  <si>
    <t>2009-06-10</t>
  </si>
  <si>
    <t>30906102301777</t>
  </si>
  <si>
    <t>A42477741</t>
  </si>
  <si>
    <t>احمد ربيع جمعه رمضان عبد الغنى</t>
  </si>
  <si>
    <t>2009-06-18</t>
  </si>
  <si>
    <t>30906182302256</t>
  </si>
  <si>
    <t>A4961006</t>
  </si>
  <si>
    <t>عبد الرحمن احمد عبد الحميد احمد</t>
  </si>
  <si>
    <t>2007-11-02</t>
  </si>
  <si>
    <t>30711022300995</t>
  </si>
  <si>
    <t>A44945103</t>
  </si>
  <si>
    <t>احمد ايمن عيد رجب حسين</t>
  </si>
  <si>
    <t>2008-08-28</t>
  </si>
  <si>
    <t>30808282300836</t>
  </si>
  <si>
    <t>A45400029</t>
  </si>
  <si>
    <t>سعيد محمد عبد العظيم خليل ابراهيم</t>
  </si>
  <si>
    <t>2009-03-01</t>
  </si>
  <si>
    <t>30903012304395</t>
  </si>
  <si>
    <t>A45131601</t>
  </si>
  <si>
    <t>محمد مجدى نادى مصطفى ابو العلا</t>
  </si>
  <si>
    <t>2007-04-10</t>
  </si>
  <si>
    <t>30704102300116</t>
  </si>
  <si>
    <t>A37075568</t>
  </si>
  <si>
    <t>محمد سمير صابر محمد الدميرى</t>
  </si>
  <si>
    <t>29106100103453</t>
  </si>
  <si>
    <t>A30326133</t>
  </si>
  <si>
    <t>وائل محمد السيد محمد منصور</t>
  </si>
  <si>
    <t>1972-04-13</t>
  </si>
  <si>
    <t>27204130100291</t>
  </si>
  <si>
    <t>A28137596</t>
  </si>
  <si>
    <t>وائل انور رمزى نوار</t>
  </si>
  <si>
    <t>28310240103812</t>
  </si>
  <si>
    <t>A30885525</t>
  </si>
  <si>
    <t>بدوى عاطف صابر شحات</t>
  </si>
  <si>
    <t>1974-09-14</t>
  </si>
  <si>
    <t>27409140103915</t>
  </si>
  <si>
    <t>A38664404</t>
  </si>
  <si>
    <t>احمد سيد احمد شحاته</t>
  </si>
  <si>
    <t>1994-01-28</t>
  </si>
  <si>
    <t>29401280101056</t>
  </si>
  <si>
    <t>A41155018</t>
  </si>
  <si>
    <t>عبد الرحمن رمضان ربيع عبد القادر</t>
  </si>
  <si>
    <t>30711162300871</t>
  </si>
  <si>
    <t>A44406278</t>
  </si>
  <si>
    <t>زين العابدين عبد السميع محمد سيد</t>
  </si>
  <si>
    <t>1987-07-11</t>
  </si>
  <si>
    <t>28707112501438</t>
  </si>
  <si>
    <t>A45413159</t>
  </si>
  <si>
    <t>ناصر حمدى خليفه سليمان</t>
  </si>
  <si>
    <t>1993-09-22</t>
  </si>
  <si>
    <t>29309222403154</t>
  </si>
  <si>
    <t>A35638655</t>
  </si>
  <si>
    <t>عبد الرحمن نجاح احمد عبد الجليل</t>
  </si>
  <si>
    <t>1987-04-27</t>
  </si>
  <si>
    <t>28704272500455</t>
  </si>
  <si>
    <t>A39905493</t>
  </si>
  <si>
    <t>عمرو يحيى احمد مصطفى درويش</t>
  </si>
  <si>
    <t>2002-12-10</t>
  </si>
  <si>
    <t>30212101800816</t>
  </si>
  <si>
    <t>A45336528</t>
  </si>
  <si>
    <t>احمد محمد احمد مبروك</t>
  </si>
  <si>
    <t>30006101604678</t>
  </si>
  <si>
    <t>A44937588</t>
  </si>
  <si>
    <t>هلال محمد ربيع السيد احمد</t>
  </si>
  <si>
    <t>1998-04-23</t>
  </si>
  <si>
    <t>29804232402173</t>
  </si>
  <si>
    <t>A36206377</t>
  </si>
  <si>
    <t>حامد عادل سيد محمد عثمان</t>
  </si>
  <si>
    <t>2010-07-01</t>
  </si>
  <si>
    <t>31007012406277</t>
  </si>
  <si>
    <t>A45149820</t>
  </si>
  <si>
    <t>اسلام نبيل احمد محمد على</t>
  </si>
  <si>
    <t>2009-08-26</t>
  </si>
  <si>
    <t>30908262402556</t>
  </si>
  <si>
    <t>A35932008</t>
  </si>
  <si>
    <t>السيد السيد محمد السويركى</t>
  </si>
  <si>
    <t>2000-03-25</t>
  </si>
  <si>
    <t>30003250300135</t>
  </si>
  <si>
    <t>A30981483</t>
  </si>
  <si>
    <t>محمد شعبان عبد المنعم عبد النعيم</t>
  </si>
  <si>
    <t>1987-05-17</t>
  </si>
  <si>
    <t>28705172400819</t>
  </si>
  <si>
    <t>A28560792</t>
  </si>
  <si>
    <t>1989-06-21</t>
  </si>
  <si>
    <t>28906212402171</t>
  </si>
  <si>
    <t>A44660177</t>
  </si>
  <si>
    <t>يوسف عبد الرازق يوسف على</t>
  </si>
  <si>
    <t>29003012302434</t>
  </si>
  <si>
    <t>A28092516</t>
  </si>
  <si>
    <t>اسلام مسامح عبد الستار شلبى</t>
  </si>
  <si>
    <t>29707282401237</t>
  </si>
  <si>
    <t>A45128642</t>
  </si>
  <si>
    <t>رمضان عويس محمود على</t>
  </si>
  <si>
    <t>29504152303111</t>
  </si>
  <si>
    <t>A44963296</t>
  </si>
  <si>
    <t>محمود مخلوف محمد عاشور الدماصى</t>
  </si>
  <si>
    <t>2000-05-28</t>
  </si>
  <si>
    <t>30005281601853</t>
  </si>
  <si>
    <t>A44928808</t>
  </si>
  <si>
    <t>احمد سعيد محمد مندور طايل</t>
  </si>
  <si>
    <t>28911261800592</t>
  </si>
  <si>
    <t>A33753717</t>
  </si>
  <si>
    <t>شعبان طلعت طه محمود</t>
  </si>
  <si>
    <t>1987-09-22</t>
  </si>
  <si>
    <t>28709222401016</t>
  </si>
  <si>
    <t>A45154673</t>
  </si>
  <si>
    <t>احمد ناصر عيون محمود عبد الغنى</t>
  </si>
  <si>
    <t>2007-09-20</t>
  </si>
  <si>
    <t>30709202506058</t>
  </si>
  <si>
    <t>A31566756</t>
  </si>
  <si>
    <t>محمود اسماعيل محمود عماره</t>
  </si>
  <si>
    <t>1983-02-15</t>
  </si>
  <si>
    <t>28302151800639</t>
  </si>
  <si>
    <t>A27502862</t>
  </si>
  <si>
    <t>شريف صلاح امين شلتوت</t>
  </si>
  <si>
    <t>1986-07-26</t>
  </si>
  <si>
    <t>28607261800371</t>
  </si>
  <si>
    <t>A27647720</t>
  </si>
  <si>
    <t>محمود السيد منصوب محمد</t>
  </si>
  <si>
    <t>1989-09-04</t>
  </si>
  <si>
    <t>28909041200298</t>
  </si>
  <si>
    <t>A33796327</t>
  </si>
  <si>
    <t>هشام نجدی احمد حسنين</t>
  </si>
  <si>
    <t>1989-10-11</t>
  </si>
  <si>
    <t>28910112402111</t>
  </si>
  <si>
    <t>A45040116</t>
  </si>
  <si>
    <t>نجم سعد محمد حسانين حسانين</t>
  </si>
  <si>
    <t>29012082404233</t>
  </si>
  <si>
    <t>A45405968</t>
  </si>
  <si>
    <t>مديح صابر على ابوراس</t>
  </si>
  <si>
    <t>28703311800392</t>
  </si>
  <si>
    <t>A29254951</t>
  </si>
  <si>
    <t>صلاح عبد العظيم صالح عبد الله</t>
  </si>
  <si>
    <t>1978-09-24</t>
  </si>
  <si>
    <t>27809242403717</t>
  </si>
  <si>
    <t>A44389080</t>
  </si>
  <si>
    <t>سلام احمد سلام خلف الله</t>
  </si>
  <si>
    <t>29009011700451</t>
  </si>
  <si>
    <t>A41393387</t>
  </si>
  <si>
    <t>مصطفى ابراهيم محمد احمد</t>
  </si>
  <si>
    <t>28112152500759</t>
  </si>
  <si>
    <t>A45541525</t>
  </si>
  <si>
    <t>سيد محمود مصطفى قوشتى</t>
  </si>
  <si>
    <t>27901082103898</t>
  </si>
  <si>
    <t>A37338296</t>
  </si>
  <si>
    <t>شهاب احمد صابر عبد العزيز</t>
  </si>
  <si>
    <t>2001-09-27</t>
  </si>
  <si>
    <t>20109272502818</t>
  </si>
  <si>
    <t>A42747502</t>
  </si>
  <si>
    <t>عماد مفتاح سعد محمود</t>
  </si>
  <si>
    <t>28712162403694</t>
  </si>
  <si>
    <t>A34287419</t>
  </si>
  <si>
    <t>مصطفى سيد صاوى عبد العاطى</t>
  </si>
  <si>
    <t>1994-12-25</t>
  </si>
  <si>
    <t>29412252402051</t>
  </si>
  <si>
    <t>A44141036</t>
  </si>
  <si>
    <t>وليد عبد السيد على احمد</t>
  </si>
  <si>
    <t>1984-10-28</t>
  </si>
  <si>
    <t>28410282400633</t>
  </si>
  <si>
    <t>A33295097</t>
  </si>
  <si>
    <t>خضر محمد زكى خضر</t>
  </si>
  <si>
    <t>1995-05-20</t>
  </si>
  <si>
    <t>29505202405774</t>
  </si>
  <si>
    <t>A37331789</t>
  </si>
  <si>
    <t>محمود محمد محمود السيد</t>
  </si>
  <si>
    <t>2005-09-16</t>
  </si>
  <si>
    <t>30509161301439</t>
  </si>
  <si>
    <t>A40608688</t>
  </si>
  <si>
    <t>خالد عبد الرؤف عبد الرحمن ابو حسين</t>
  </si>
  <si>
    <t>1996-06-11</t>
  </si>
  <si>
    <t>29606111600974</t>
  </si>
  <si>
    <t>A34081140</t>
  </si>
  <si>
    <t>يوسف حسن عبد الرحمن محمد النوام</t>
  </si>
  <si>
    <t>1005281802038</t>
  </si>
  <si>
    <t>A45353181</t>
  </si>
  <si>
    <t>محمود خميس محمد عبد اللاه</t>
  </si>
  <si>
    <t>2010-06-16</t>
  </si>
  <si>
    <t>31006161805676</t>
  </si>
  <si>
    <t>A45356667</t>
  </si>
  <si>
    <t>احمد سيد محمد محمد</t>
  </si>
  <si>
    <t>28406232402131</t>
  </si>
  <si>
    <t>A33106515</t>
  </si>
  <si>
    <t>وليد محمد قطب محمد احمد</t>
  </si>
  <si>
    <t>2011-02-18</t>
  </si>
  <si>
    <t>31102182500734</t>
  </si>
  <si>
    <t>A44129004</t>
  </si>
  <si>
    <t>محمد علاء جمعه محمود مجاهد</t>
  </si>
  <si>
    <t>2010-07-24</t>
  </si>
  <si>
    <t>31007242400251</t>
  </si>
  <si>
    <t>A35118970</t>
  </si>
  <si>
    <t>هاشم خلف الله ذكى محمد</t>
  </si>
  <si>
    <t>1991-01-08</t>
  </si>
  <si>
    <t>29101082402799</t>
  </si>
  <si>
    <t>A44395652</t>
  </si>
  <si>
    <t>نعاس عبد المنجى نعاس فرج</t>
  </si>
  <si>
    <t>2004-03-27</t>
  </si>
  <si>
    <t>30403272301974</t>
  </si>
  <si>
    <t>A44410898</t>
  </si>
  <si>
    <t>مروان سيد عطيه على فرحات</t>
  </si>
  <si>
    <t>2011-04-13</t>
  </si>
  <si>
    <t>31104132401118</t>
  </si>
  <si>
    <t>A44414044</t>
  </si>
  <si>
    <t>محمد حازم عبد العزيز عبد الصبور</t>
  </si>
  <si>
    <t>2008-04-27</t>
  </si>
  <si>
    <t>30804272401094</t>
  </si>
  <si>
    <t>A43184200</t>
  </si>
  <si>
    <t>محمد عامر حماد بدر</t>
  </si>
  <si>
    <t>29209062401058</t>
  </si>
  <si>
    <t>A42468501</t>
  </si>
  <si>
    <t>ياسين محمد عبد اللطيف محمد</t>
  </si>
  <si>
    <t>1986-09-11</t>
  </si>
  <si>
    <t>28609112400796</t>
  </si>
  <si>
    <t>A34060283</t>
  </si>
  <si>
    <t>على ابراهيم سليمان سلامه</t>
  </si>
  <si>
    <t>1992-11-02</t>
  </si>
  <si>
    <t>29211023400031</t>
  </si>
  <si>
    <t>A37352119</t>
  </si>
  <si>
    <t>حسن عبد الرحمن عبد البديع شعبان</t>
  </si>
  <si>
    <t>1983-01-20</t>
  </si>
  <si>
    <t>28301201205498</t>
  </si>
  <si>
    <t>A29706384</t>
  </si>
  <si>
    <t>فضل زايد عبد الحكيم عبد القادر</t>
  </si>
  <si>
    <t>2010-09-10</t>
  </si>
  <si>
    <t>31009102408174</t>
  </si>
  <si>
    <t>A45149226</t>
  </si>
  <si>
    <t>ابراهيم عبد الناصر عبد الفضيل يوسف</t>
  </si>
  <si>
    <t>1994-09-06</t>
  </si>
  <si>
    <t>29409061803275</t>
  </si>
  <si>
    <t>A45344614</t>
  </si>
  <si>
    <t>بوزيد فراج سليم محمد عبد اللطيف</t>
  </si>
  <si>
    <t>2007-09-28</t>
  </si>
  <si>
    <t>30709282402258</t>
  </si>
  <si>
    <t>A35758606</t>
  </si>
  <si>
    <t>محمد رضا حمدى سيد عبد العليم</t>
  </si>
  <si>
    <t>2009-06-11</t>
  </si>
  <si>
    <t>30906112400676</t>
  </si>
  <si>
    <t>A33288722</t>
  </si>
  <si>
    <t>محمد عبد المولى خليل عمار</t>
  </si>
  <si>
    <t>1987-08-30</t>
  </si>
  <si>
    <t>28708301800493</t>
  </si>
  <si>
    <t>A04470171</t>
  </si>
  <si>
    <t>شعبان كمال عيد يوسف</t>
  </si>
  <si>
    <t>29402162500236</t>
  </si>
  <si>
    <t>A44665150</t>
  </si>
  <si>
    <t>محمد ابراهيم محمد سعيد ابراهيم وهيبه</t>
  </si>
  <si>
    <t>28304201601554</t>
  </si>
  <si>
    <t>A45460221</t>
  </si>
  <si>
    <t>احمد وليد محمد مصطفى شلتوت</t>
  </si>
  <si>
    <t>2009-09-01</t>
  </si>
  <si>
    <t>30909011801075</t>
  </si>
  <si>
    <t>A45275004</t>
  </si>
  <si>
    <t>امين صلاح عبد النبی امين احمد</t>
  </si>
  <si>
    <t>2011-07-11</t>
  </si>
  <si>
    <t>31107112402796</t>
  </si>
  <si>
    <t>A39202999</t>
  </si>
  <si>
    <t>عبد الجيد صالح سليمان حسانين</t>
  </si>
  <si>
    <t>1993-09-12</t>
  </si>
  <si>
    <t>29309122401251</t>
  </si>
  <si>
    <t>A44414474</t>
  </si>
  <si>
    <t>علاء عبد النبى امين احمد</t>
  </si>
  <si>
    <t>1990-02-03</t>
  </si>
  <si>
    <t>29002022403036</t>
  </si>
  <si>
    <t>A42925849</t>
  </si>
  <si>
    <t>احمد عبد الفتاح محمد محمد</t>
  </si>
  <si>
    <t>29408082300596</t>
  </si>
  <si>
    <t>A45522349</t>
  </si>
  <si>
    <t>سامى سعد حسن الناظر</t>
  </si>
  <si>
    <t>1971-02-03</t>
  </si>
  <si>
    <t>27102031201755</t>
  </si>
  <si>
    <t>A31277448</t>
  </si>
  <si>
    <t>نزيه ضاحى عبد الجيد سليمان</t>
  </si>
  <si>
    <t>28204212401871</t>
  </si>
  <si>
    <t>A26037501</t>
  </si>
  <si>
    <t>محمود صلاح محمد عبد الرحيم عبد الجليل</t>
  </si>
  <si>
    <t>2010-03-01</t>
  </si>
  <si>
    <t>31003012304258</t>
  </si>
  <si>
    <t>A42255067</t>
  </si>
  <si>
    <t>عبد الله سعيد عمران محمود حسن</t>
  </si>
  <si>
    <t>2007-08-19</t>
  </si>
  <si>
    <t>30708192400799</t>
  </si>
  <si>
    <t>A31160188</t>
  </si>
  <si>
    <t>كريم خالد فضل عبد النعيم تهامى</t>
  </si>
  <si>
    <t>2010-02-02</t>
  </si>
  <si>
    <t>31002022402391</t>
  </si>
  <si>
    <t>A44952203</t>
  </si>
  <si>
    <t>محمد سعيد ابراهيم عامر خطاب</t>
  </si>
  <si>
    <t>2000-08-03</t>
  </si>
  <si>
    <t>30008031802259</t>
  </si>
  <si>
    <t>A38348334</t>
  </si>
  <si>
    <t>مرشدى صالح محمد صالح محمد حسن</t>
  </si>
  <si>
    <t>1989-11-11</t>
  </si>
  <si>
    <t>28911118800875</t>
  </si>
  <si>
    <t>A45613045</t>
  </si>
  <si>
    <t>محمد رجب فهمى عبد الجواد عبد الجواد</t>
  </si>
  <si>
    <t>1982-12-05</t>
  </si>
  <si>
    <t>28212052403351</t>
  </si>
  <si>
    <t>A45401779</t>
  </si>
  <si>
    <t>محمد ابو الخير عبد الستار عبد الغفار</t>
  </si>
  <si>
    <t>2009-05-29</t>
  </si>
  <si>
    <t>20905292401237</t>
  </si>
  <si>
    <t>A45409016</t>
  </si>
  <si>
    <t>اخلاص يونس عطيه مهدی</t>
  </si>
  <si>
    <t>30310012422281</t>
  </si>
  <si>
    <t>A44397107</t>
  </si>
  <si>
    <t>ريتاج عبد الهادى شحات عطيه مهدی</t>
  </si>
  <si>
    <t>2026-01-14</t>
  </si>
  <si>
    <t>32601142401628</t>
  </si>
  <si>
    <t>A44397114</t>
  </si>
  <si>
    <t>ابراهيم سلامه عبد السلام على</t>
  </si>
  <si>
    <t>29501012425919</t>
  </si>
  <si>
    <t>A44965666</t>
  </si>
  <si>
    <t>فرج عبد الهادى شحات عطيه مهدى</t>
  </si>
  <si>
    <t>2024-12-26</t>
  </si>
  <si>
    <t>32412262404194</t>
  </si>
  <si>
    <t>A44397084</t>
  </si>
  <si>
    <t>عبد الهادى شحات عطيه مهدی</t>
  </si>
  <si>
    <t>29302042401736</t>
  </si>
  <si>
    <t>A44416399</t>
  </si>
  <si>
    <t>حنين يوسف عبد الحميد يوسف التراس</t>
  </si>
  <si>
    <t>2013-02-24</t>
  </si>
  <si>
    <t>31302242102201</t>
  </si>
  <si>
    <t>A452224</t>
  </si>
  <si>
    <t>صابر</t>
  </si>
  <si>
    <t>هبه يوسف عبد الحميد التراس</t>
  </si>
  <si>
    <t>2009-03-08</t>
  </si>
  <si>
    <t>30903080104108</t>
  </si>
  <si>
    <t>A4487723</t>
  </si>
  <si>
    <t>ملك يوسف عبد الحميد يوسف التراس</t>
  </si>
  <si>
    <t>2016-09-24</t>
  </si>
  <si>
    <t>31609242106787</t>
  </si>
  <si>
    <t>A44872240</t>
  </si>
  <si>
    <t>محمد هشام السيد على فهمى</t>
  </si>
  <si>
    <t>1995-01-28</t>
  </si>
  <si>
    <t>29501281303111</t>
  </si>
  <si>
    <t>A35064847</t>
  </si>
  <si>
    <t>على كمال عسران رشوان</t>
  </si>
  <si>
    <t>1981-01-29</t>
  </si>
  <si>
    <t>28101292602312</t>
  </si>
  <si>
    <t>A36411646</t>
  </si>
  <si>
    <t>محمد صلاح عبد الجابر محمد</t>
  </si>
  <si>
    <t>28810012508155</t>
  </si>
  <si>
    <t>A37194919</t>
  </si>
  <si>
    <t>صلاح حامد مجحود محمد</t>
  </si>
  <si>
    <t>27812022502758</t>
  </si>
  <si>
    <t>A45147847</t>
  </si>
  <si>
    <t>سعد عبد الله جبر عبد الرحمن</t>
  </si>
  <si>
    <t>1974-06-24</t>
  </si>
  <si>
    <t>27406242500235</t>
  </si>
  <si>
    <t>A44965136</t>
  </si>
  <si>
    <t>محمود انور عبد الغنى محمود</t>
  </si>
  <si>
    <t>1997-07-27</t>
  </si>
  <si>
    <t>29707272500199</t>
  </si>
  <si>
    <t>A44633697</t>
  </si>
  <si>
    <t>عماد عادل محمد عبد الحميد حسن</t>
  </si>
  <si>
    <t>2010-05-11</t>
  </si>
  <si>
    <t>31005112500871</t>
  </si>
  <si>
    <t>A42083120</t>
  </si>
  <si>
    <t>ياسر جمال ابراهيم الهادى</t>
  </si>
  <si>
    <t>1983-07-20</t>
  </si>
  <si>
    <t>28307201704191</t>
  </si>
  <si>
    <t>A29845981</t>
  </si>
  <si>
    <t>مصطفى جابر عطيه محمد</t>
  </si>
  <si>
    <t>1986-08-12</t>
  </si>
  <si>
    <t>28608122501276</t>
  </si>
  <si>
    <t>A34725577</t>
  </si>
  <si>
    <t>حسام احمد كمال احمد</t>
  </si>
  <si>
    <t>29102012503977</t>
  </si>
  <si>
    <t>A45394470</t>
  </si>
  <si>
    <t>عبد الله سعد عبد الله جبر عبد الرحمن</t>
  </si>
  <si>
    <t>2010-08-25</t>
  </si>
  <si>
    <t>31008252504892</t>
  </si>
  <si>
    <t>A44959532</t>
  </si>
  <si>
    <t>عمرو كمال زارع عبد السلام</t>
  </si>
  <si>
    <t>2002-07-10</t>
  </si>
  <si>
    <t>30207102201238</t>
  </si>
  <si>
    <t>A45241252</t>
  </si>
  <si>
    <t>محمد جارح فايز محمد سيد</t>
  </si>
  <si>
    <t>2011-05-11</t>
  </si>
  <si>
    <t>31105112502593</t>
  </si>
  <si>
    <t>A45137370</t>
  </si>
  <si>
    <t>محمود مساعد عطا محمد</t>
  </si>
  <si>
    <t>29201062402894</t>
  </si>
  <si>
    <t>A31410680</t>
  </si>
  <si>
    <t>محمود سليم سليم حسن</t>
  </si>
  <si>
    <t>27811062501111</t>
  </si>
  <si>
    <t>A44964008</t>
  </si>
  <si>
    <t>سيد ماهر احمد احمد</t>
  </si>
  <si>
    <t>2005-07-24</t>
  </si>
  <si>
    <t>30507242501855</t>
  </si>
  <si>
    <t>A45419812</t>
  </si>
  <si>
    <t>كيرلس عدلى رزق عوض غطاس</t>
  </si>
  <si>
    <t>2008-09-09</t>
  </si>
  <si>
    <t>30809092501297</t>
  </si>
  <si>
    <t>A43957271</t>
  </si>
  <si>
    <t>صلاح ماضى محمد حسن</t>
  </si>
  <si>
    <t>1984-12-03</t>
  </si>
  <si>
    <t>28412032501453</t>
  </si>
  <si>
    <t>A29588924</t>
  </si>
  <si>
    <t>عبد السلام ابو العيون يوسف عبد الحميد</t>
  </si>
  <si>
    <t>1973-04-06</t>
  </si>
  <si>
    <t>27304062401118</t>
  </si>
  <si>
    <t>A35116230</t>
  </si>
  <si>
    <t>هشام جمال محمد احمد</t>
  </si>
  <si>
    <t>1995-07-19</t>
  </si>
  <si>
    <t>29507192600479</t>
  </si>
  <si>
    <t>A27805008</t>
  </si>
  <si>
    <t>محمد السيد حامد يوسف موسى</t>
  </si>
  <si>
    <t>1992-03-10</t>
  </si>
  <si>
    <t>29203101601991</t>
  </si>
  <si>
    <t>A33026671</t>
  </si>
  <si>
    <t>احمد عبد الحميد احمد عبد الحميد</t>
  </si>
  <si>
    <t>1980-10-12</t>
  </si>
  <si>
    <t>28010122602037</t>
  </si>
  <si>
    <t>A45001922</t>
  </si>
  <si>
    <t>السعيد عبد العظيم عز الدين منصور</t>
  </si>
  <si>
    <t>1980-09-06</t>
  </si>
  <si>
    <t>28009061100892</t>
  </si>
  <si>
    <t>A27433220</t>
  </si>
  <si>
    <t>عمر السعيد عبد العظيم عز الدين منصور</t>
  </si>
  <si>
    <t>2009-12-07</t>
  </si>
  <si>
    <t>30912071100158</t>
  </si>
  <si>
    <t>A44002864</t>
  </si>
  <si>
    <t>فوزى عبد العظيم محمد يحيى</t>
  </si>
  <si>
    <t>1969-01-21</t>
  </si>
  <si>
    <t>26901212602758</t>
  </si>
  <si>
    <t>A44994263</t>
  </si>
  <si>
    <t>اشرف محمد نور الدين احمد</t>
  </si>
  <si>
    <t>1976-07-17</t>
  </si>
  <si>
    <t>27607172600895</t>
  </si>
  <si>
    <t>A44620157</t>
  </si>
  <si>
    <t>ممدوح محمد البدرى عبد المنعم</t>
  </si>
  <si>
    <t>27902262601213</t>
  </si>
  <si>
    <t>A44993311</t>
  </si>
  <si>
    <t>معتز محمد ثابت خليل</t>
  </si>
  <si>
    <t>30003252502614</t>
  </si>
  <si>
    <t>A31150797</t>
  </si>
  <si>
    <t>شوقى مرقس كامل بطرس</t>
  </si>
  <si>
    <t>1974-01-09</t>
  </si>
  <si>
    <t>27401092402971</t>
  </si>
  <si>
    <t>A35227156</t>
  </si>
  <si>
    <t>عادل ابراهيم محمد ابراهيم طبل</t>
  </si>
  <si>
    <t>29002141200871</t>
  </si>
  <si>
    <t>A32113693</t>
  </si>
  <si>
    <t>معتز سيد عبد العزيز على</t>
  </si>
  <si>
    <t>29901012306136</t>
  </si>
  <si>
    <t>A45143064</t>
  </si>
  <si>
    <t>ابراهيم رمضان علوانى عيسى</t>
  </si>
  <si>
    <t>29602172300951</t>
  </si>
  <si>
    <t>A39498745</t>
  </si>
  <si>
    <t>احمد هيبه علوى على</t>
  </si>
  <si>
    <t>1998-12-06</t>
  </si>
  <si>
    <t>29812062301671</t>
  </si>
  <si>
    <t>A29882713</t>
  </si>
  <si>
    <t>احمد عماد علوى على ابراهيم</t>
  </si>
  <si>
    <t>30912242301793</t>
  </si>
  <si>
    <t>A45157764</t>
  </si>
  <si>
    <t>عمر محمد عبد الحليم السيد محمد</t>
  </si>
  <si>
    <t>2003-04-17</t>
  </si>
  <si>
    <t>30304171501133</t>
  </si>
  <si>
    <t>A04593844</t>
  </si>
  <si>
    <t>زياد بدوى ابراهيم عبد المقصود ابراهيم</t>
  </si>
  <si>
    <t>31006200600092</t>
  </si>
  <si>
    <t>A45302611</t>
  </si>
  <si>
    <t>على حمدى عبد الفتاح ابراهيم</t>
  </si>
  <si>
    <t>29001102302775</t>
  </si>
  <si>
    <t>A27230188</t>
  </si>
  <si>
    <t>احمد ابو شعيشع عباس السيد</t>
  </si>
  <si>
    <t>1987-01-26</t>
  </si>
  <si>
    <t>28701261500233</t>
  </si>
  <si>
    <t>A45127234</t>
  </si>
  <si>
    <t>غنيم محمد غانم احمد</t>
  </si>
  <si>
    <t>28604061500331</t>
  </si>
  <si>
    <t>A04220850</t>
  </si>
  <si>
    <t>احمد ثابت سالم احمد</t>
  </si>
  <si>
    <t>29211072702956</t>
  </si>
  <si>
    <t>A45165230</t>
  </si>
  <si>
    <t>محمد جمال السيد عبد النعيم</t>
  </si>
  <si>
    <t>1988-01-04</t>
  </si>
  <si>
    <t>28801042604419</t>
  </si>
  <si>
    <t>A44998469</t>
  </si>
  <si>
    <t>حسين حمدى حسين على</t>
  </si>
  <si>
    <t>2002-04-25</t>
  </si>
  <si>
    <t>30204252302017</t>
  </si>
  <si>
    <t>A45300848</t>
  </si>
  <si>
    <t>احمد سلمى سليمان محمد</t>
  </si>
  <si>
    <t>29508012305411</t>
  </si>
  <si>
    <t>A44414585</t>
  </si>
  <si>
    <t>بدوى حسين غريب احمد</t>
  </si>
  <si>
    <t>1984-06-07</t>
  </si>
  <si>
    <t>28406072601213</t>
  </si>
  <si>
    <t>A36217901</t>
  </si>
  <si>
    <t>احمد فتحى متولى محمد</t>
  </si>
  <si>
    <t>29106042601499</t>
  </si>
  <si>
    <t>A44607408</t>
  </si>
  <si>
    <t>على مطاوع صادق محمد</t>
  </si>
  <si>
    <t>1998-10-10</t>
  </si>
  <si>
    <t>29810102600895</t>
  </si>
  <si>
    <t>A29519485</t>
  </si>
  <si>
    <t>محمد عبد الباسط ماهر حافظ</t>
  </si>
  <si>
    <t>1993-12-04</t>
  </si>
  <si>
    <t>29312042601315</t>
  </si>
  <si>
    <t>A37865458</t>
  </si>
  <si>
    <t>نادى رمضان عبد المجيد حسن</t>
  </si>
  <si>
    <t>1982-08-23</t>
  </si>
  <si>
    <t>2820822501397</t>
  </si>
  <si>
    <t>A45414260</t>
  </si>
  <si>
    <t>محمد شعبان السيد حسن محمد هندى</t>
  </si>
  <si>
    <t>2008-05-10</t>
  </si>
  <si>
    <t>20805101305077</t>
  </si>
  <si>
    <t>A44222616</t>
  </si>
  <si>
    <t>احمد جمال عبد الله احمد</t>
  </si>
  <si>
    <t>29904072501832</t>
  </si>
  <si>
    <t>A27812598</t>
  </si>
  <si>
    <t>اسحق نادى لبيب طوبيا</t>
  </si>
  <si>
    <t>29208012410718</t>
  </si>
  <si>
    <t>A32344412</t>
  </si>
  <si>
    <t>وائل عونى فكرى عبدربه</t>
  </si>
  <si>
    <t>28601012630394</t>
  </si>
  <si>
    <t>A34201192</t>
  </si>
  <si>
    <t>حسين حسن احمد حسين</t>
  </si>
  <si>
    <t>29508312500976</t>
  </si>
  <si>
    <t>A45154836</t>
  </si>
  <si>
    <t>رجب احمد محمود اسماعيل</t>
  </si>
  <si>
    <t>1988-04-02</t>
  </si>
  <si>
    <t>28804022602974</t>
  </si>
  <si>
    <t>A44615034</t>
  </si>
  <si>
    <t>محمد حسن احمد عبد الظاهر</t>
  </si>
  <si>
    <t>2001-10-18</t>
  </si>
  <si>
    <t>30110182501977</t>
  </si>
  <si>
    <t>A41379846</t>
  </si>
  <si>
    <t>احمد فرغلى محمد عبد الرسول</t>
  </si>
  <si>
    <t>28607262501652</t>
  </si>
  <si>
    <t>A45402958</t>
  </si>
  <si>
    <t>سعيد صبرى شعبان حمدى عبد الحميد</t>
  </si>
  <si>
    <t>30909032502019</t>
  </si>
  <si>
    <t>A45137351</t>
  </si>
  <si>
    <t>صبری محمد منصور محمد</t>
  </si>
  <si>
    <t>28308022501739</t>
  </si>
  <si>
    <t>A28301145</t>
  </si>
  <si>
    <t>مصطفى حسن احمد حسين</t>
  </si>
  <si>
    <t>28207252501818</t>
  </si>
  <si>
    <t>A45154833</t>
  </si>
  <si>
    <t>زياد محمود عليوه كمال حموده</t>
  </si>
  <si>
    <t>30108051100379</t>
  </si>
  <si>
    <t>A42296809</t>
  </si>
  <si>
    <t>شريف السيد على الصاوى</t>
  </si>
  <si>
    <t>1986-11-29</t>
  </si>
  <si>
    <t>28611291100095</t>
  </si>
  <si>
    <t>A44251447</t>
  </si>
  <si>
    <t>2006-01-15</t>
  </si>
  <si>
    <t>30601151101338</t>
  </si>
  <si>
    <t>A44820535</t>
  </si>
  <si>
    <t>محمد محمود الدمراوى محمود سيد احمد</t>
  </si>
  <si>
    <t>30710011612174</t>
  </si>
  <si>
    <t>A45351847</t>
  </si>
  <si>
    <t>السيد منصور المصرى سلام</t>
  </si>
  <si>
    <t>1986-03-15</t>
  </si>
  <si>
    <t>28603152603799</t>
  </si>
  <si>
    <t>A28984274</t>
  </si>
  <si>
    <t>ايمن محمود كيلانى محمد</t>
  </si>
  <si>
    <t>1988-05-27</t>
  </si>
  <si>
    <t>28805272300252</t>
  </si>
  <si>
    <t>A44880344</t>
  </si>
  <si>
    <t>يوسف عبد الرحمن علام حبشى</t>
  </si>
  <si>
    <t>2011-07-22</t>
  </si>
  <si>
    <t>31107222302851</t>
  </si>
  <si>
    <t>A44418426</t>
  </si>
  <si>
    <t>ناجح عبد الواحد حمدى عبد الحافظ</t>
  </si>
  <si>
    <t>1983-10-13</t>
  </si>
  <si>
    <t>28310132502271</t>
  </si>
  <si>
    <t>A29641455</t>
  </si>
  <si>
    <t>علاء مدحت دياب محمد</t>
  </si>
  <si>
    <t>29309202301878</t>
  </si>
  <si>
    <t>A45571093</t>
  </si>
  <si>
    <t>رامى هاشم محمد هاشم عبد الرحمن</t>
  </si>
  <si>
    <t>2008-07-20</t>
  </si>
  <si>
    <t>20807202303035</t>
  </si>
  <si>
    <t>A37029594</t>
  </si>
  <si>
    <t>احمد بهلول احمد محمد احمد</t>
  </si>
  <si>
    <t>2013-08-04</t>
  </si>
  <si>
    <t>31308042504435</t>
  </si>
  <si>
    <t>A45418607</t>
  </si>
  <si>
    <t>علاء حجاب محمد سيد</t>
  </si>
  <si>
    <t>1983-07-09</t>
  </si>
  <si>
    <t>28307092501594</t>
  </si>
  <si>
    <t>A26959411</t>
  </si>
  <si>
    <t>حازم احمد صادق رسلان</t>
  </si>
  <si>
    <t>1988-06-18</t>
  </si>
  <si>
    <t>28806182200433</t>
  </si>
  <si>
    <t>A33745690</t>
  </si>
  <si>
    <t>محمد صلاح على حسن</t>
  </si>
  <si>
    <t>1992-12-01</t>
  </si>
  <si>
    <t>29212011409594</t>
  </si>
  <si>
    <t>A41198801</t>
  </si>
  <si>
    <t>عبير عبد البديع على شرف</t>
  </si>
  <si>
    <t>1976-11-17</t>
  </si>
  <si>
    <t>27611171500983</t>
  </si>
  <si>
    <t>A43701515</t>
  </si>
  <si>
    <t>حمدون محمد حمدون احمد</t>
  </si>
  <si>
    <t>2005-12-01</t>
  </si>
  <si>
    <t>20512012608891</t>
  </si>
  <si>
    <t>A45009909</t>
  </si>
  <si>
    <t>محمد رضا سعد السعيد البطوط</t>
  </si>
  <si>
    <t>30901011103857</t>
  </si>
  <si>
    <t>A45494545</t>
  </si>
  <si>
    <t>على احمد محمد احمد عبد الله</t>
  </si>
  <si>
    <t>2008-07-06</t>
  </si>
  <si>
    <t>30807061100674</t>
  </si>
  <si>
    <t>A45617948</t>
  </si>
  <si>
    <t>عبد الجواد عبد الرحيم سيد عبد الجواد</t>
  </si>
  <si>
    <t>29711252503723</t>
  </si>
  <si>
    <t>A45132901</t>
  </si>
  <si>
    <t>احمد عبد العزيز محمد عبد العزيز عبدالله</t>
  </si>
  <si>
    <t>1985-10-27</t>
  </si>
  <si>
    <t>28510271401594</t>
  </si>
  <si>
    <t>A41115810</t>
  </si>
  <si>
    <t>محمد على حسب الدين مهدى</t>
  </si>
  <si>
    <t>28302012104876</t>
  </si>
  <si>
    <t>A44621668</t>
  </si>
  <si>
    <t>عبد الله صابر عبد الصادق عبد الله</t>
  </si>
  <si>
    <t>2007-11-10</t>
  </si>
  <si>
    <t>30711102300139</t>
  </si>
  <si>
    <t>A39904034</t>
  </si>
  <si>
    <t>احمد محمد جمعه اسماعيل الفرس</t>
  </si>
  <si>
    <t>30801011817634</t>
  </si>
  <si>
    <t>A42024794</t>
  </si>
  <si>
    <t>محمد ابراهيم عبد المحسن الديب</t>
  </si>
  <si>
    <t>2004-12-17</t>
  </si>
  <si>
    <t>30412171801258</t>
  </si>
  <si>
    <t>A43321325</t>
  </si>
  <si>
    <t>احمد محمد شرف حامد شرف الدين</t>
  </si>
  <si>
    <t>30010011815316</t>
  </si>
  <si>
    <t>A40763117</t>
  </si>
  <si>
    <t>احمد محمد محمود محمد الصيفى</t>
  </si>
  <si>
    <t>1997-08-08</t>
  </si>
  <si>
    <t>29708081800075</t>
  </si>
  <si>
    <t>A40675249</t>
  </si>
  <si>
    <t>على احمد سعد محمود</t>
  </si>
  <si>
    <t>1987-12-13</t>
  </si>
  <si>
    <t>28712132601475</t>
  </si>
  <si>
    <t>A44264048</t>
  </si>
  <si>
    <t>رضا طه على محمد عبد الجليل عبد الجليل</t>
  </si>
  <si>
    <t>1985-02-15</t>
  </si>
  <si>
    <t>28502152101393</t>
  </si>
  <si>
    <t>A42639405</t>
  </si>
  <si>
    <t>تامر سعيد احمد امام ابوطالب</t>
  </si>
  <si>
    <t>1985-06-01</t>
  </si>
  <si>
    <t>28506012103332</t>
  </si>
  <si>
    <t>A43122055</t>
  </si>
  <si>
    <t>عمرو محمد عبد الستار عبد السميع عمر</t>
  </si>
  <si>
    <t>1995-07-01</t>
  </si>
  <si>
    <t>29507011818435</t>
  </si>
  <si>
    <t>A39138610</t>
  </si>
  <si>
    <t>احمد صبحى عبد القادر على طه</t>
  </si>
  <si>
    <t>1998-08-17</t>
  </si>
  <si>
    <t>29808171800133</t>
  </si>
  <si>
    <t>A29487633</t>
  </si>
  <si>
    <t>عمرو متولى متولى ابراهيم الديب</t>
  </si>
  <si>
    <t>1996-11-09</t>
  </si>
  <si>
    <t>29611091800436</t>
  </si>
  <si>
    <t>A39571275</t>
  </si>
  <si>
    <t>رامی محى الدين عاشور محمود</t>
  </si>
  <si>
    <t>28502073100098</t>
  </si>
  <si>
    <t>A37472538</t>
  </si>
  <si>
    <t>محمد حمدى غنام حسن البيلى</t>
  </si>
  <si>
    <t>1986-06-04</t>
  </si>
  <si>
    <t>2860604110267</t>
  </si>
  <si>
    <t>A39523904</t>
  </si>
  <si>
    <t>محمد بشير كمال كامل</t>
  </si>
  <si>
    <t>2001-10-21</t>
  </si>
  <si>
    <t>30110211100111</t>
  </si>
  <si>
    <t>A35274571</t>
  </si>
  <si>
    <t>تقديم تقديم 16 يوليو</t>
  </si>
  <si>
    <t>استثمار مصر للطيران 6*375</t>
  </si>
  <si>
    <t>استثمار البراق 2*375</t>
  </si>
  <si>
    <t>تقديم يوم 16 يوليو</t>
  </si>
  <si>
    <t>تذاكر البراق طرابلس القاهره بتاريخ 17 يونيو 1*7500</t>
  </si>
  <si>
    <t>تذاكر البراق طرابلس القاهره بتاريخ 17 يونيو 1*2500</t>
  </si>
  <si>
    <t>عبد الرحمن محمود عبد الرحمن خلف</t>
  </si>
  <si>
    <t>1958-01-09</t>
  </si>
  <si>
    <t>25801090201376</t>
  </si>
  <si>
    <t>A33086051</t>
  </si>
  <si>
    <t>يوسف احمد حسن ريان حسن</t>
  </si>
  <si>
    <t>2008-05-08</t>
  </si>
  <si>
    <t>30805082401914</t>
  </si>
  <si>
    <t>A45405036</t>
  </si>
  <si>
    <t>محمود على محمد على</t>
  </si>
  <si>
    <t>29012082403571</t>
  </si>
  <si>
    <t>A32540965</t>
  </si>
  <si>
    <t>A45402005</t>
  </si>
  <si>
    <t>محمد مصبح عبد الله السيد شحاته</t>
  </si>
  <si>
    <t>28304091201016</t>
  </si>
  <si>
    <t>A34818720</t>
  </si>
  <si>
    <t>محمد مصطفى حسن كامل كامل</t>
  </si>
  <si>
    <t>28601181601859</t>
  </si>
  <si>
    <t>A43540028</t>
  </si>
  <si>
    <t>طارق على ابو اليزيد التراس</t>
  </si>
  <si>
    <t>1990-02-10</t>
  </si>
  <si>
    <t>29002101503111</t>
  </si>
  <si>
    <t>A32408615</t>
  </si>
  <si>
    <t>باسم عبد الهادى قاسم الحلو الحلو</t>
  </si>
  <si>
    <t>1977-11-13</t>
  </si>
  <si>
    <t>27711131200035</t>
  </si>
  <si>
    <t>A38816294</t>
  </si>
  <si>
    <t>كرم حامد ابراهيم حجازی شعبان</t>
  </si>
  <si>
    <t>1985-10-20</t>
  </si>
  <si>
    <t>28510201805116</t>
  </si>
  <si>
    <t>A45470204</t>
  </si>
  <si>
    <t>احمد محمد عبد الغنى محمد عوض</t>
  </si>
  <si>
    <t>22008011800874</t>
  </si>
  <si>
    <t>A45455338</t>
  </si>
  <si>
    <t>ياسر فتحى زيدان بركات</t>
  </si>
  <si>
    <t>28203062500551</t>
  </si>
  <si>
    <t>A41543413</t>
  </si>
  <si>
    <t>اشرف محمود محمد حمزه</t>
  </si>
  <si>
    <t>1957-11-25</t>
  </si>
  <si>
    <t>25711250100131</t>
  </si>
  <si>
    <t>A44464302</t>
  </si>
  <si>
    <t>2026-07-24</t>
  </si>
  <si>
    <t>خالد محمد محمد عبد الله غريب</t>
  </si>
  <si>
    <t>1977-04-12</t>
  </si>
  <si>
    <t>27704121303018</t>
  </si>
  <si>
    <t>A44334804</t>
  </si>
  <si>
    <t>محمد احمد عبد الرحمن الخلوانى</t>
  </si>
  <si>
    <t>1971-04-11</t>
  </si>
  <si>
    <t>27104111900793</t>
  </si>
  <si>
    <t>A36989608</t>
  </si>
  <si>
    <t>مروى محمد عبد الرحيم محمود عبد الله</t>
  </si>
  <si>
    <t>1965-07-20</t>
  </si>
  <si>
    <t>26507200100463</t>
  </si>
  <si>
    <t>A37611517</t>
  </si>
  <si>
    <t>لمياء حموده اسماعيل حسن الجارحى</t>
  </si>
  <si>
    <t>1976-08-03</t>
  </si>
  <si>
    <t>27608031600243</t>
  </si>
  <si>
    <t>A41577425</t>
  </si>
  <si>
    <t>معتز محسن عطيه نصير</t>
  </si>
  <si>
    <t>1987-09-24</t>
  </si>
  <si>
    <t>28709240105271</t>
  </si>
  <si>
    <t>A41130682</t>
  </si>
  <si>
    <t>مى حسين ابراهيم السماحى</t>
  </si>
  <si>
    <t>1957-08-29</t>
  </si>
  <si>
    <t>25708290104642</t>
  </si>
  <si>
    <t>A41230975</t>
  </si>
  <si>
    <t>شعبان جمعه حسنى معوض</t>
  </si>
  <si>
    <t>1995-02-18</t>
  </si>
  <si>
    <t>29502182201051</t>
  </si>
  <si>
    <t>A28330630</t>
  </si>
  <si>
    <t>مريم نادر عبد الحميد شعبان</t>
  </si>
  <si>
    <t>2011-05-23</t>
  </si>
  <si>
    <t>31105230200364</t>
  </si>
  <si>
    <t>A45341730</t>
  </si>
  <si>
    <t>يوسف نادر عبد الحميد محمد عبد الحميد شعبان</t>
  </si>
  <si>
    <t>31105230200372</t>
  </si>
  <si>
    <t>A45341134</t>
  </si>
  <si>
    <t>شيماء مجدى محمد السيد</t>
  </si>
  <si>
    <t>28801010231424</t>
  </si>
  <si>
    <t>A45341167</t>
  </si>
  <si>
    <t>ادم نادر عبد الحميد محمد عبد الحميد شعبان</t>
  </si>
  <si>
    <t>2015-07-11</t>
  </si>
  <si>
    <t>31507110200299</t>
  </si>
  <si>
    <t>A45341132</t>
  </si>
  <si>
    <t>خيرى لطفى خيرى خليفه حسن</t>
  </si>
  <si>
    <t>30807032504073</t>
  </si>
  <si>
    <t>A41519670</t>
  </si>
  <si>
    <t>احمد ربيع جمعه حسانين</t>
  </si>
  <si>
    <t>1988-11-26</t>
  </si>
  <si>
    <t>28811262302367</t>
  </si>
  <si>
    <t>A04227108</t>
  </si>
  <si>
    <t>احمد مجدى محمد عبده المسارع</t>
  </si>
  <si>
    <t>1999-06-03</t>
  </si>
  <si>
    <t>29906031201312</t>
  </si>
  <si>
    <t>A38915140</t>
  </si>
  <si>
    <t>عبد الله محمد عبد الله سالم</t>
  </si>
  <si>
    <t>1992-02-12</t>
  </si>
  <si>
    <t>29202122500471</t>
  </si>
  <si>
    <t>A35123164</t>
  </si>
  <si>
    <t>احمد جمعه عطيه عبد العاطى</t>
  </si>
  <si>
    <t>2005-12-18</t>
  </si>
  <si>
    <t>30512182301154</t>
  </si>
  <si>
    <t>A44653380</t>
  </si>
  <si>
    <t>محمود خميس جمعه خميس</t>
  </si>
  <si>
    <t>30004012509278</t>
  </si>
  <si>
    <t>A45145805</t>
  </si>
  <si>
    <t>احمد عبد الله صالح عبد الجواد</t>
  </si>
  <si>
    <t>2004-09-03</t>
  </si>
  <si>
    <t>30409032600255</t>
  </si>
  <si>
    <t>A44999322</t>
  </si>
  <si>
    <t>مصطفى هلال يونس سالم</t>
  </si>
  <si>
    <t>2004-04-02</t>
  </si>
  <si>
    <t>30404022501133</t>
  </si>
  <si>
    <t>A44947044</t>
  </si>
  <si>
    <t>احمد ابراهيم محمد عبد الله</t>
  </si>
  <si>
    <t>28802162500113</t>
  </si>
  <si>
    <t>A35641678</t>
  </si>
  <si>
    <t>احمد فوزى جمعه خميس</t>
  </si>
  <si>
    <t>28907152501332</t>
  </si>
  <si>
    <t>A44634577</t>
  </si>
  <si>
    <t>خليفه احمد ابراهيم خليل</t>
  </si>
  <si>
    <t>1992-11-27</t>
  </si>
  <si>
    <t>29211272500614</t>
  </si>
  <si>
    <t>A40167293</t>
  </si>
  <si>
    <t>محمود سيد قناوی عبد العزيز على</t>
  </si>
  <si>
    <t>2008-10-16</t>
  </si>
  <si>
    <t>30810162503592</t>
  </si>
  <si>
    <t>A33681355</t>
  </si>
  <si>
    <t>احمد محمود سيد صديق سيد</t>
  </si>
  <si>
    <t>2008-06-08</t>
  </si>
  <si>
    <t>30806082502598</t>
  </si>
  <si>
    <t>A45145098</t>
  </si>
  <si>
    <t>سيد قناوى عبد العزيز على</t>
  </si>
  <si>
    <t>1986-12-13</t>
  </si>
  <si>
    <t>28612132501115</t>
  </si>
  <si>
    <t>A33681251</t>
  </si>
  <si>
    <t>مريم احمد زغلول محمد مرسی</t>
  </si>
  <si>
    <t>2001-05-19</t>
  </si>
  <si>
    <t>30105192403341</t>
  </si>
  <si>
    <t>A45536618</t>
  </si>
  <si>
    <t>محمد بليغ حمدى عبد الستار كريم</t>
  </si>
  <si>
    <t>2008-08-23</t>
  </si>
  <si>
    <t>30808232503094</t>
  </si>
  <si>
    <t>A45152500</t>
  </si>
  <si>
    <t>محمد احمد محمد محمد سليمان</t>
  </si>
  <si>
    <t>30711222503777</t>
  </si>
  <si>
    <t>A41367903</t>
  </si>
  <si>
    <t>فارس كريم حمدى عبد الستار كريم</t>
  </si>
  <si>
    <t>2010-05-01</t>
  </si>
  <si>
    <t>31005012502915</t>
  </si>
  <si>
    <t>A45152463</t>
  </si>
  <si>
    <t>جابر ابراهيم محمد ابو العلا فرج</t>
  </si>
  <si>
    <t>2008-07-31</t>
  </si>
  <si>
    <t>30807312502459</t>
  </si>
  <si>
    <t>A36876152</t>
  </si>
  <si>
    <t>سالم حنفى محمود ذكى</t>
  </si>
  <si>
    <t>29001082501059</t>
  </si>
  <si>
    <t>A38867764</t>
  </si>
  <si>
    <t>الافريقيه 8U 433</t>
  </si>
  <si>
    <t>محمد رجب محمود حجازی</t>
  </si>
  <si>
    <t>20301012503754</t>
  </si>
  <si>
    <t>A45399057</t>
  </si>
  <si>
    <t>موسى صلاح ناجى عبد الستار كريم</t>
  </si>
  <si>
    <t>2009-09-13</t>
  </si>
  <si>
    <t>30909132500595</t>
  </si>
  <si>
    <t>A43639443</t>
  </si>
  <si>
    <t>وليد على شحاته حسانين</t>
  </si>
  <si>
    <t>1984-02-14</t>
  </si>
  <si>
    <t>28402142400452</t>
  </si>
  <si>
    <t>A28087167</t>
  </si>
  <si>
    <t>علاء مندى نصر خليل</t>
  </si>
  <si>
    <t>1989-02-25</t>
  </si>
  <si>
    <t>28902252401139</t>
  </si>
  <si>
    <t>A45404899</t>
  </si>
  <si>
    <t>شعبان عبد الرحمن يوسف عبد التواب</t>
  </si>
  <si>
    <t>1976-08-11</t>
  </si>
  <si>
    <t>27608112400613</t>
  </si>
  <si>
    <t>A34649026</t>
  </si>
  <si>
    <t>محمد ربيع عبد الرحمن عقيلى</t>
  </si>
  <si>
    <t>1986-07-25</t>
  </si>
  <si>
    <t>28607252500739</t>
  </si>
  <si>
    <t>A28571343</t>
  </si>
  <si>
    <t>محمود عبد العال كمال حامد</t>
  </si>
  <si>
    <t>1992-03-03</t>
  </si>
  <si>
    <t>29203032500959</t>
  </si>
  <si>
    <t>A44639005</t>
  </si>
  <si>
    <t>عابد محمد محمد سالم</t>
  </si>
  <si>
    <t>2002-01-26</t>
  </si>
  <si>
    <t>30201262501493</t>
  </si>
  <si>
    <t>A44945747</t>
  </si>
  <si>
    <t>باسم خميس عبد الونيس السيد الدد</t>
  </si>
  <si>
    <t>2002-07-25</t>
  </si>
  <si>
    <t>30207251800616</t>
  </si>
  <si>
    <t>A45455646</t>
  </si>
  <si>
    <t>مصطفى محمد كامل جاد</t>
  </si>
  <si>
    <t>28807302504497</t>
  </si>
  <si>
    <t>A30933011</t>
  </si>
  <si>
    <t>محمد حماده رجب على احمد</t>
  </si>
  <si>
    <t>31008242400134</t>
  </si>
  <si>
    <t>A44655339</t>
  </si>
  <si>
    <t>محمد رجب محمد ابو الهنا عبد الله</t>
  </si>
  <si>
    <t>2013-01-05</t>
  </si>
  <si>
    <t>31301052400277</t>
  </si>
  <si>
    <t>A45398838</t>
  </si>
  <si>
    <t>مصطفى عادل مبروك مرسى</t>
  </si>
  <si>
    <t>28811152404879</t>
  </si>
  <si>
    <t>A31178430</t>
  </si>
  <si>
    <t>عيسى محمد عبد الحى على</t>
  </si>
  <si>
    <t>1967-09-19</t>
  </si>
  <si>
    <t>26709190101077</t>
  </si>
  <si>
    <t>A45428645</t>
  </si>
  <si>
    <t>رجب كرم عبد المقصود مهنى</t>
  </si>
  <si>
    <t>29308052403654</t>
  </si>
  <si>
    <t>A44641763</t>
  </si>
  <si>
    <t>رزق نور الدين سيد زهنى</t>
  </si>
  <si>
    <t>27901162403558</t>
  </si>
  <si>
    <t>A44406483</t>
  </si>
  <si>
    <t>يوسف عاشور عطيه مشاضي محمد</t>
  </si>
  <si>
    <t>31109012404417</t>
  </si>
  <si>
    <t>A45139646</t>
  </si>
  <si>
    <t>ايمن رجب عرفات محمد مصطفى</t>
  </si>
  <si>
    <t>2007-12-30</t>
  </si>
  <si>
    <t>30712302401432</t>
  </si>
  <si>
    <t>A45394829</t>
  </si>
  <si>
    <t>الصابر حجاج محمد محمد</t>
  </si>
  <si>
    <t>2001-02-03</t>
  </si>
  <si>
    <t>30102032403834</t>
  </si>
  <si>
    <t>A45445528</t>
  </si>
  <si>
    <t>عبد الله محمد السيد السايح</t>
  </si>
  <si>
    <t>20191200714</t>
  </si>
  <si>
    <t>A45622421</t>
  </si>
  <si>
    <t>نصر حسين محمد الخضيرى الصديق</t>
  </si>
  <si>
    <t>2000-04-10</t>
  </si>
  <si>
    <t>20004101206513</t>
  </si>
  <si>
    <t>A40088109</t>
  </si>
  <si>
    <t>محمد سيد بحر محمد</t>
  </si>
  <si>
    <t>1991-03-26</t>
  </si>
  <si>
    <t>29103262401831</t>
  </si>
  <si>
    <t>A29370447</t>
  </si>
  <si>
    <t>محمد طه عبد العزيز شحاته</t>
  </si>
  <si>
    <t>30305142400316</t>
  </si>
  <si>
    <t>A45410085</t>
  </si>
  <si>
    <t>على احمد على عبد العظيم</t>
  </si>
  <si>
    <t>2000-07-22</t>
  </si>
  <si>
    <t>30007222401754</t>
  </si>
  <si>
    <t>A45397119</t>
  </si>
  <si>
    <t>مأمون ابو النور احمد محمد</t>
  </si>
  <si>
    <t>1987-09-05</t>
  </si>
  <si>
    <t>28709052405216</t>
  </si>
  <si>
    <t>A44422905</t>
  </si>
  <si>
    <t>محمد هانى محمد مبروك حسين</t>
  </si>
  <si>
    <t>2013-05-08</t>
  </si>
  <si>
    <t>31305082401893</t>
  </si>
  <si>
    <t>A44652334</t>
  </si>
  <si>
    <t>كريم خلف على عبد اللطيف</t>
  </si>
  <si>
    <t>29110192403072</t>
  </si>
  <si>
    <t>A31405762</t>
  </si>
  <si>
    <t>محمود محمد حسن محمد</t>
  </si>
  <si>
    <t>1984-01-06</t>
  </si>
  <si>
    <t>28401062402237</t>
  </si>
  <si>
    <t>A45364478</t>
  </si>
  <si>
    <t>ابراهيم محمد معاطى معاطى دعبس</t>
  </si>
  <si>
    <t>1985-06-21</t>
  </si>
  <si>
    <t>28506211600825</t>
  </si>
  <si>
    <t>A45632468</t>
  </si>
  <si>
    <t>احمد محمد محمد دعبس</t>
  </si>
  <si>
    <t>1991-11-15</t>
  </si>
  <si>
    <t>29111151202794</t>
  </si>
  <si>
    <t>A45631823</t>
  </si>
  <si>
    <t>احمد محمد محمد اسماعيل</t>
  </si>
  <si>
    <t>2007-07-21</t>
  </si>
  <si>
    <t>30707212401839</t>
  </si>
  <si>
    <t>A39478028</t>
  </si>
  <si>
    <t>صلاح ربيع عبد العظيم حسين</t>
  </si>
  <si>
    <t>2000-06-01</t>
  </si>
  <si>
    <t>20006012414954</t>
  </si>
  <si>
    <t>A41041264</t>
  </si>
  <si>
    <t>محمود السيد احمد دعبس</t>
  </si>
  <si>
    <t>1988-07-06</t>
  </si>
  <si>
    <t>28807061201994</t>
  </si>
  <si>
    <t>A45631821</t>
  </si>
  <si>
    <t>احمد ابراهيم كامل الحسينى فروح</t>
  </si>
  <si>
    <t>1996-12-04</t>
  </si>
  <si>
    <t>29612041201074</t>
  </si>
  <si>
    <t>A45625146</t>
  </si>
  <si>
    <t>السيد رمضان محمد احمد حسين</t>
  </si>
  <si>
    <t>29308011213913</t>
  </si>
  <si>
    <t>A41093326</t>
  </si>
  <si>
    <t>عبد الرحمن جمال عزيز محمد</t>
  </si>
  <si>
    <t>1991-02-06</t>
  </si>
  <si>
    <t>29102062403396</t>
  </si>
  <si>
    <t>A30212296</t>
  </si>
  <si>
    <t>ايمن سالم ابراهيم عبد الله حميده</t>
  </si>
  <si>
    <t>2006-06-29</t>
  </si>
  <si>
    <t>30606292400691</t>
  </si>
  <si>
    <t>A45131478</t>
  </si>
  <si>
    <t>ربيع على حافظ على</t>
  </si>
  <si>
    <t>28701252404175</t>
  </si>
  <si>
    <t>A45405052</t>
  </si>
  <si>
    <t>جمعه عزيز محمد محمد</t>
  </si>
  <si>
    <t>1992-01-21</t>
  </si>
  <si>
    <t>29201212403011</t>
  </si>
  <si>
    <t>A30924054</t>
  </si>
  <si>
    <t>سعيد محمد عزيز محمد</t>
  </si>
  <si>
    <t>30001032402233</t>
  </si>
  <si>
    <t>A27402936</t>
  </si>
  <si>
    <t>عمر رمضان كامل محمد</t>
  </si>
  <si>
    <t>1990-03-27</t>
  </si>
  <si>
    <t>29002272401916</t>
  </si>
  <si>
    <t>A27791783</t>
  </si>
  <si>
    <t>عبد العظيم عيد زكى محمد</t>
  </si>
  <si>
    <t>1995-03-06</t>
  </si>
  <si>
    <t>29503062404257</t>
  </si>
  <si>
    <t>A45396057</t>
  </si>
  <si>
    <t>فادى ثابت صليب غبريال</t>
  </si>
  <si>
    <t>30812212403317</t>
  </si>
  <si>
    <t>A39000332</t>
  </si>
  <si>
    <t>حماده عيد زكى محمد</t>
  </si>
  <si>
    <t>1988-03-19</t>
  </si>
  <si>
    <t>28803192403473</t>
  </si>
  <si>
    <t>A34066647</t>
  </si>
  <si>
    <t>مبروك عبد اللطيف مبروك حافظ</t>
  </si>
  <si>
    <t>2000-01-13</t>
  </si>
  <si>
    <t>30001132401838</t>
  </si>
  <si>
    <t>A36206800</t>
  </si>
  <si>
    <t>اسعد ابراهيم حسن عمر</t>
  </si>
  <si>
    <t>1992-06-21</t>
  </si>
  <si>
    <t>29206212402857</t>
  </si>
  <si>
    <t>A39901348</t>
  </si>
  <si>
    <t>محمد ابراهيم سامی ابراهيم</t>
  </si>
  <si>
    <t>1992-08-02</t>
  </si>
  <si>
    <t>29208022403833</t>
  </si>
  <si>
    <t>A44642219</t>
  </si>
  <si>
    <t>محمد خلف عبد الظاهر احمد</t>
  </si>
  <si>
    <t>28207012603613</t>
  </si>
  <si>
    <t>A27999750</t>
  </si>
  <si>
    <t>حسام شعبان احمد محمد</t>
  </si>
  <si>
    <t>28512281806757</t>
  </si>
  <si>
    <t>A33356322</t>
  </si>
  <si>
    <t>احمد عبد الله ابراهيم نوفل</t>
  </si>
  <si>
    <t>1998-03-01</t>
  </si>
  <si>
    <t>29803011800259</t>
  </si>
  <si>
    <t>A42393802</t>
  </si>
  <si>
    <t>وليد فرج محمد الزهيرى</t>
  </si>
  <si>
    <t>28902101803553</t>
  </si>
  <si>
    <t>A45285657</t>
  </si>
  <si>
    <t>احمد صلاح على نقريش</t>
  </si>
  <si>
    <t>28903011611236</t>
  </si>
  <si>
    <t>A44918551</t>
  </si>
  <si>
    <t>معتز صابر انور محمود</t>
  </si>
  <si>
    <t>29712012203839</t>
  </si>
  <si>
    <t>A45421268</t>
  </si>
  <si>
    <t>احمد عبد الزين عبد الفضيل محمد صالح</t>
  </si>
  <si>
    <t>1993-06-30</t>
  </si>
  <si>
    <t>29306301801115</t>
  </si>
  <si>
    <t>A44102761</t>
  </si>
  <si>
    <t>خالد عبد القادر عوض عبد القوى قد افى</t>
  </si>
  <si>
    <t>2008-09-08</t>
  </si>
  <si>
    <t>30809081801973</t>
  </si>
  <si>
    <t>A37239182</t>
  </si>
  <si>
    <t>محمد مسعد عطيه البشير محمد</t>
  </si>
  <si>
    <t>30401011227499</t>
  </si>
  <si>
    <t>A45201875</t>
  </si>
  <si>
    <t>محمد حسن جمعه عبد النبى</t>
  </si>
  <si>
    <t>1993-03-01</t>
  </si>
  <si>
    <t>29303012302977</t>
  </si>
  <si>
    <t>A45567325</t>
  </si>
  <si>
    <t>عبد الله عبد الحليم عبد الوكيل عبد الحليم</t>
  </si>
  <si>
    <t>1995-08-13</t>
  </si>
  <si>
    <t>29508131801877</t>
  </si>
  <si>
    <t>A45269197</t>
  </si>
  <si>
    <t>محمد لملوم سعد رياض حسن</t>
  </si>
  <si>
    <t>30307011802292</t>
  </si>
  <si>
    <t>A38903067</t>
  </si>
  <si>
    <t>فريد حامد معوض بسيس مرمى</t>
  </si>
  <si>
    <t>30003011808372</t>
  </si>
  <si>
    <t>A34772565</t>
  </si>
  <si>
    <t>احمد محمد ابراهيم محمد درویش</t>
  </si>
  <si>
    <t>2002-05-05</t>
  </si>
  <si>
    <t>30205051202096</t>
  </si>
  <si>
    <t>A45506807</t>
  </si>
  <si>
    <t>محمد عبد الله عباس رمضان قرمد</t>
  </si>
  <si>
    <t>29306141300653</t>
  </si>
  <si>
    <t>A45587926</t>
  </si>
  <si>
    <t>محمد ايمن الصباحى الششتاوى الجمال</t>
  </si>
  <si>
    <t>2008-11-25</t>
  </si>
  <si>
    <t>30811251205313</t>
  </si>
  <si>
    <t>A41728385</t>
  </si>
  <si>
    <t>كريم علاء سمير كريم عبد العاطى</t>
  </si>
  <si>
    <t>2007-04-19</t>
  </si>
  <si>
    <t>30704191202998</t>
  </si>
  <si>
    <t>A36135508</t>
  </si>
  <si>
    <t>مصطفى علاء الدين مصطفى ابو العلا</t>
  </si>
  <si>
    <t>30110011827718</t>
  </si>
  <si>
    <t>A45644733</t>
  </si>
  <si>
    <t>ساره محمد عبد النبى السيد غازى</t>
  </si>
  <si>
    <t>30409011511821</t>
  </si>
  <si>
    <t>A45465507</t>
  </si>
  <si>
    <t>عبد الرحمن عبد الصمد ابراهيم عبد الصمد عبد الحميد</t>
  </si>
  <si>
    <t>2022-02-05</t>
  </si>
  <si>
    <t>32202051502713</t>
  </si>
  <si>
    <t>A45465463</t>
  </si>
  <si>
    <t>هدى عبد الصمد ابراهيم عبد الصمد عبد الحميد</t>
  </si>
  <si>
    <t>2023-11-16</t>
  </si>
  <si>
    <t>32311161501449</t>
  </si>
  <si>
    <t>A45465502</t>
  </si>
  <si>
    <t>جمال سعد الدين على عمر</t>
  </si>
  <si>
    <t>1970-11-09</t>
  </si>
  <si>
    <t>27011090102358</t>
  </si>
  <si>
    <t>A31208970</t>
  </si>
  <si>
    <t>محمود حسن محمد ابو الوفا</t>
  </si>
  <si>
    <t>28909300106611</t>
  </si>
  <si>
    <t>A45293376</t>
  </si>
  <si>
    <t>محمد محمد جبر الدكرورى</t>
  </si>
  <si>
    <t>1999-11-04</t>
  </si>
  <si>
    <t>29911041600677</t>
  </si>
  <si>
    <t>A44887517</t>
  </si>
  <si>
    <t>احمد عبد السلام عبد العاطى ابراهيم</t>
  </si>
  <si>
    <t>28608092402511</t>
  </si>
  <si>
    <t>A44658291</t>
  </si>
  <si>
    <t>احمد على شحاته احمد</t>
  </si>
  <si>
    <t>29109012404337</t>
  </si>
  <si>
    <t>A45397599</t>
  </si>
  <si>
    <t>زين محمد محمد محمود</t>
  </si>
  <si>
    <t>1974-07-05</t>
  </si>
  <si>
    <t>27407052300538</t>
  </si>
  <si>
    <t>A45707204</t>
  </si>
  <si>
    <t>اسامه حافظ معوض عبد المجيد محمد</t>
  </si>
  <si>
    <t>21205019000000</t>
  </si>
  <si>
    <t>A45400013</t>
  </si>
  <si>
    <t>البرنيق NB 422</t>
  </si>
  <si>
    <t>يوسف احمد عبد العاطى محمود</t>
  </si>
  <si>
    <t>2010-10-27</t>
  </si>
  <si>
    <t>31010272302999</t>
  </si>
  <si>
    <t>A45395957</t>
  </si>
  <si>
    <t>كريم محمد بسيونى ابراهيم سعد</t>
  </si>
  <si>
    <t>21008151501331</t>
  </si>
  <si>
    <t>A45360493</t>
  </si>
  <si>
    <t>عبد الناصر احمد محمد السيد</t>
  </si>
  <si>
    <t>1982-02-01</t>
  </si>
  <si>
    <t>28202012605711</t>
  </si>
  <si>
    <t>A41832871</t>
  </si>
  <si>
    <t>مهدی محمد عبد الواجد عبد العزيز</t>
  </si>
  <si>
    <t>28007072300734</t>
  </si>
  <si>
    <t>A45128447</t>
  </si>
  <si>
    <t>محمود احمد عبد الله احمد حسانين</t>
  </si>
  <si>
    <t>2010-07-16</t>
  </si>
  <si>
    <t>31007162301473</t>
  </si>
  <si>
    <t>A44642410</t>
  </si>
  <si>
    <t>معتز رجب عبد الله عبد القادر احمد</t>
  </si>
  <si>
    <t>209121924</t>
  </si>
  <si>
    <t>A43105728</t>
  </si>
  <si>
    <t>محمد شاكر عطيه حافظ مجاور</t>
  </si>
  <si>
    <t>2011-04-11</t>
  </si>
  <si>
    <t>31104112301036</t>
  </si>
  <si>
    <t>A45526591</t>
  </si>
  <si>
    <t>اسلام خالد مفتاح حمیده حسين</t>
  </si>
  <si>
    <t>2010-05-19</t>
  </si>
  <si>
    <t>31005192301459</t>
  </si>
  <si>
    <t>A45426245</t>
  </si>
  <si>
    <t>محمد حسين ابراهيم غازى</t>
  </si>
  <si>
    <t>1992-05-16</t>
  </si>
  <si>
    <t>29205161202151</t>
  </si>
  <si>
    <t>A33891818</t>
  </si>
  <si>
    <t>حمدی خيری احمد عاشور ابراهيم</t>
  </si>
  <si>
    <t>2001-07-28</t>
  </si>
  <si>
    <t>30107283400119</t>
  </si>
  <si>
    <t>A44724761</t>
  </si>
  <si>
    <t>محمد هشام حسن الشيخ</t>
  </si>
  <si>
    <t>1999-07-28</t>
  </si>
  <si>
    <t>29907282100392</t>
  </si>
  <si>
    <t>A39782013</t>
  </si>
  <si>
    <t>محمد شعبان هاشم عبد العظيم</t>
  </si>
  <si>
    <t>1992-10-23</t>
  </si>
  <si>
    <t>29210238800254</t>
  </si>
  <si>
    <t>A41643992</t>
  </si>
  <si>
    <t>محمد اسماعيل على اسماعيل</t>
  </si>
  <si>
    <t>1990-09-21</t>
  </si>
  <si>
    <t>29009212200391</t>
  </si>
  <si>
    <t>A42749064</t>
  </si>
  <si>
    <t>رضوان محمد ابراهيم محمد</t>
  </si>
  <si>
    <t>30301242200599</t>
  </si>
  <si>
    <t>A42752122</t>
  </si>
  <si>
    <t>هانى عريف حسين عبد الجليل عرقوب</t>
  </si>
  <si>
    <t>27505181800271</t>
  </si>
  <si>
    <t>A34838203</t>
  </si>
  <si>
    <t>تقديم 17 يوليو</t>
  </si>
  <si>
    <t>18/7/2026</t>
  </si>
  <si>
    <t>تسليم في الشركه بتاريخ 18 يوليو</t>
  </si>
  <si>
    <t xml:space="preserve">2*360 استثمار مصر للطيران </t>
  </si>
  <si>
    <t>استثمار مصر للطيران 2*360</t>
  </si>
  <si>
    <t>استثمار البرنيق 1*360</t>
  </si>
  <si>
    <t>استثمار مصر للطيران 3*360</t>
  </si>
  <si>
    <t>تسليم في الشركه بتاريخ18 يوليو</t>
  </si>
  <si>
    <t>تسليم في الشركه 18 يوليو</t>
  </si>
  <si>
    <t xml:space="preserve">تسليم في الشركه بتاريخ 18 يوليو </t>
  </si>
  <si>
    <t>احمد حسن صالح حسن بركات</t>
  </si>
  <si>
    <t>1980-06-05</t>
  </si>
  <si>
    <t>28006051401992</t>
  </si>
  <si>
    <t>A44323834</t>
  </si>
  <si>
    <t>ياسر مصطفى محمد احمد</t>
  </si>
  <si>
    <t>1975-07-10</t>
  </si>
  <si>
    <t>27507102601199</t>
  </si>
  <si>
    <t>A30717421</t>
  </si>
  <si>
    <t>احمد عبد الهادى محمد الجندى</t>
  </si>
  <si>
    <t>1981-09-19</t>
  </si>
  <si>
    <t>28109190105455</t>
  </si>
  <si>
    <t>A41281797</t>
  </si>
  <si>
    <t>عبد السلام محمد عبد السلام ابراهيم فايد</t>
  </si>
  <si>
    <t>1981-01-30</t>
  </si>
  <si>
    <t>28101301500919</t>
  </si>
  <si>
    <t>A39957104</t>
  </si>
  <si>
    <t>فتحى قناوى فتحى محمد على</t>
  </si>
  <si>
    <t>2010-07-25</t>
  </si>
  <si>
    <t>31007252504497</t>
  </si>
  <si>
    <t>A42066885</t>
  </si>
  <si>
    <t>احمد عاطف جمعه صالح فراج</t>
  </si>
  <si>
    <t>30905172502137</t>
  </si>
  <si>
    <t>A43948126</t>
  </si>
  <si>
    <t>احمد محمد مدكور رضوان محمد</t>
  </si>
  <si>
    <t>30808082500571</t>
  </si>
  <si>
    <t>A45404553</t>
  </si>
  <si>
    <t>صالح على عبد  الوهاب على</t>
  </si>
  <si>
    <t>1982-05-19</t>
  </si>
  <si>
    <t>28205192500571</t>
  </si>
  <si>
    <t>A42069782</t>
  </si>
  <si>
    <t>محمد نفادى محمود سليمان</t>
  </si>
  <si>
    <t>1991-06-05</t>
  </si>
  <si>
    <t>29106052502391</t>
  </si>
  <si>
    <t>A29628859</t>
  </si>
  <si>
    <t>ابراهيم عبد الهادى عبد الحليم على</t>
  </si>
  <si>
    <t>1989-08-10</t>
  </si>
  <si>
    <t>28908101601371</t>
  </si>
  <si>
    <t>A29965702</t>
  </si>
  <si>
    <t>عبد النبى البدرى على سالم</t>
  </si>
  <si>
    <t>1985-02-25</t>
  </si>
  <si>
    <t>28502252502794</t>
  </si>
  <si>
    <t>A44133033</t>
  </si>
  <si>
    <t>حماده عثمان شلقامى محمد</t>
  </si>
  <si>
    <t>1984-08-06</t>
  </si>
  <si>
    <t>28408062402932</t>
  </si>
  <si>
    <t>A29886720</t>
  </si>
  <si>
    <t>سعد كيلانى ابوعباء كيلانى</t>
  </si>
  <si>
    <t>29505092401051</t>
  </si>
  <si>
    <t>A29625263</t>
  </si>
  <si>
    <t>عبد الله اشرف على احمد</t>
  </si>
  <si>
    <t>2002-07-20</t>
  </si>
  <si>
    <t>30207202202258</t>
  </si>
  <si>
    <t>A44959937</t>
  </si>
  <si>
    <t>ابراهيم احمد السيد محمد</t>
  </si>
  <si>
    <t>2008-02-10</t>
  </si>
  <si>
    <t>30802102606497</t>
  </si>
  <si>
    <t>A44991930</t>
  </si>
  <si>
    <t>طارق منصور رشدی ابراهیم</t>
  </si>
  <si>
    <t>2002-10-20</t>
  </si>
  <si>
    <t>30210202402193</t>
  </si>
  <si>
    <t>A44962952</t>
  </si>
  <si>
    <t>محمود سليمان بشير سليمان ابو حسن</t>
  </si>
  <si>
    <t>1996-10-17</t>
  </si>
  <si>
    <t>29610171801135</t>
  </si>
  <si>
    <t>A45334191</t>
  </si>
  <si>
    <t>مرعى فكرى صالح عبد الكريم</t>
  </si>
  <si>
    <t>28802142603696</t>
  </si>
  <si>
    <t>A37956653</t>
  </si>
  <si>
    <t>2026-07-30</t>
  </si>
  <si>
    <t>محمد حسين ديب رمضان</t>
  </si>
  <si>
    <t>30010012410719</t>
  </si>
  <si>
    <t>A44962134</t>
  </si>
  <si>
    <t>عبد الله محمود محمد ابوضيف</t>
  </si>
  <si>
    <t>2007-12-23</t>
  </si>
  <si>
    <t>30712232603458</t>
  </si>
  <si>
    <t>A45004174</t>
  </si>
  <si>
    <t>احمد نافع راضى محمد زعير</t>
  </si>
  <si>
    <t>2007-08-02</t>
  </si>
  <si>
    <t>30708022403874</t>
  </si>
  <si>
    <t>A43194306</t>
  </si>
  <si>
    <t>ضاحى ربيع محمد ابراهيم</t>
  </si>
  <si>
    <t>1994-06-10</t>
  </si>
  <si>
    <t>29406102400998</t>
  </si>
  <si>
    <t>A41049025</t>
  </si>
  <si>
    <t>عبد الله عزت عطا عبد الله سعد</t>
  </si>
  <si>
    <t>2011-05-30</t>
  </si>
  <si>
    <t>31105302401416</t>
  </si>
  <si>
    <t>A45395295</t>
  </si>
  <si>
    <t>احمد على صالح معتمد</t>
  </si>
  <si>
    <t>1992-08-05</t>
  </si>
  <si>
    <t>29208052403153</t>
  </si>
  <si>
    <t>A34181178</t>
  </si>
  <si>
    <t>محمد رضا توفيق محمد ابراهيم</t>
  </si>
  <si>
    <t>29502011214473</t>
  </si>
  <si>
    <t>A45510134</t>
  </si>
  <si>
    <t>محمد احمد عبد الحميد احمد</t>
  </si>
  <si>
    <t>1982-12-23</t>
  </si>
  <si>
    <t>28212230101216</t>
  </si>
  <si>
    <t>A04363534</t>
  </si>
  <si>
    <t>مصطفى ابراهيم محمد ابراهيم</t>
  </si>
  <si>
    <t>1994-09-22</t>
  </si>
  <si>
    <t>29409222400575</t>
  </si>
  <si>
    <t>A45142571</t>
  </si>
  <si>
    <t>عبد الرحمن نميرى مراد ابراهیم</t>
  </si>
  <si>
    <t>2004-01-21</t>
  </si>
  <si>
    <t>30401212400156</t>
  </si>
  <si>
    <t>A45134966</t>
  </si>
  <si>
    <t>محمد عبد الروف محمد حسين</t>
  </si>
  <si>
    <t>1972-03-05</t>
  </si>
  <si>
    <t>27203051029061</t>
  </si>
  <si>
    <t>A30524175</t>
  </si>
  <si>
    <t>محمد عبد العظيم محمد موسى</t>
  </si>
  <si>
    <t>1978-10-18</t>
  </si>
  <si>
    <t>27810182403338</t>
  </si>
  <si>
    <t>A44644050</t>
  </si>
  <si>
    <t>عبد الرحمن جمال عبد العزيز محمد</t>
  </si>
  <si>
    <t>2007-12-26</t>
  </si>
  <si>
    <t>30712261200613</t>
  </si>
  <si>
    <t>A45620850</t>
  </si>
  <si>
    <t>اشرف محجوب على محمد</t>
  </si>
  <si>
    <t>1974-11-28</t>
  </si>
  <si>
    <t>27411282401772</t>
  </si>
  <si>
    <t>A37191626</t>
  </si>
  <si>
    <t>عمرو الهاروجى ابوجبل محمد</t>
  </si>
  <si>
    <t>2001-10-25</t>
  </si>
  <si>
    <t>30110252403277</t>
  </si>
  <si>
    <t>A43192173</t>
  </si>
  <si>
    <t>محمد مغازى عبد الرازق حماد</t>
  </si>
  <si>
    <t>28701012418055</t>
  </si>
  <si>
    <t>A35349780</t>
  </si>
  <si>
    <t>حماده هاشم صالح تونى</t>
  </si>
  <si>
    <t>29407032402871</t>
  </si>
  <si>
    <t>A45398427</t>
  </si>
  <si>
    <t>احمد عمر حسن حسن الخضرجى</t>
  </si>
  <si>
    <t>1987-02-19</t>
  </si>
  <si>
    <t>28702191202597</t>
  </si>
  <si>
    <t>A44796001</t>
  </si>
  <si>
    <t>عبد الله جمال السيد البدرى احمد</t>
  </si>
  <si>
    <t>29004041900592</t>
  </si>
  <si>
    <t>A36136039</t>
  </si>
  <si>
    <t>حموده جمعه محمد على</t>
  </si>
  <si>
    <t>1981-01-12</t>
  </si>
  <si>
    <t>28101122403391</t>
  </si>
  <si>
    <t>A44954716</t>
  </si>
  <si>
    <t>كامل محمد كمال عبد السلام ناصر</t>
  </si>
  <si>
    <t>30401101801631</t>
  </si>
  <si>
    <t>A44926095</t>
  </si>
  <si>
    <t>طه عبد اللطيف السيد محمد</t>
  </si>
  <si>
    <t>1967-09-15</t>
  </si>
  <si>
    <t>26709152401059</t>
  </si>
  <si>
    <t>A45140525</t>
  </si>
  <si>
    <t>باسم عربى كمال عثمان محمد</t>
  </si>
  <si>
    <t>2008-08-09</t>
  </si>
  <si>
    <t>30808092404112</t>
  </si>
  <si>
    <t>اسلام احمد سعد رمضان</t>
  </si>
  <si>
    <t>30309132200152</t>
  </si>
  <si>
    <t>A45537434</t>
  </si>
  <si>
    <t>احمد فتحى محمد عبد المقصود على</t>
  </si>
  <si>
    <t>2009-07-03</t>
  </si>
  <si>
    <t>30907032402453</t>
  </si>
  <si>
    <t>اسلام السيد سليمان لبسيد الحسينى</t>
  </si>
  <si>
    <t>291022303000379</t>
  </si>
  <si>
    <t>A35795030</t>
  </si>
  <si>
    <t>معتز ابراهيم مجدى حسين سراج</t>
  </si>
  <si>
    <t>1981-04-10</t>
  </si>
  <si>
    <t>28104108800238</t>
  </si>
  <si>
    <t>A44457054</t>
  </si>
  <si>
    <t>احمد عبد اللطيف حسين محمد</t>
  </si>
  <si>
    <t>1979-08-27</t>
  </si>
  <si>
    <t>27908270103191</t>
  </si>
  <si>
    <t>A44231724</t>
  </si>
  <si>
    <t>عبد الفتاح كامل ملازم فرغلى</t>
  </si>
  <si>
    <t>1979-05-13</t>
  </si>
  <si>
    <t>27905132500457</t>
  </si>
  <si>
    <t>A44668051</t>
  </si>
  <si>
    <t>ابوبكر احمد على على احمد</t>
  </si>
  <si>
    <t>1970-03-10</t>
  </si>
  <si>
    <t>27003100200351</t>
  </si>
  <si>
    <t>A40435572</t>
  </si>
  <si>
    <t>صبرى احمد السيد محمد</t>
  </si>
  <si>
    <t>1980-01-08</t>
  </si>
  <si>
    <t>28001080201496</t>
  </si>
  <si>
    <t>A31335145</t>
  </si>
  <si>
    <t>خالد هشام محمد داود</t>
  </si>
  <si>
    <t>29510031600453</t>
  </si>
  <si>
    <t>A34899130</t>
  </si>
  <si>
    <t>محمد رضوان حسين جاد الله</t>
  </si>
  <si>
    <t>1993-01-24</t>
  </si>
  <si>
    <t>29301241600211</t>
  </si>
  <si>
    <t>A35169092</t>
  </si>
  <si>
    <t>مدحت ناصر بسيونى رمضان الشيخ</t>
  </si>
  <si>
    <t>30004101503216</t>
  </si>
  <si>
    <t>A41324576</t>
  </si>
  <si>
    <t>على حسن مبارك على العربى</t>
  </si>
  <si>
    <t>1989-08-16</t>
  </si>
  <si>
    <t>28908161501139</t>
  </si>
  <si>
    <t>A38432424</t>
  </si>
  <si>
    <t>كمال اسعد شعبان الازلى</t>
  </si>
  <si>
    <t>1979-07-04</t>
  </si>
  <si>
    <t>27907041500651</t>
  </si>
  <si>
    <t>A42245186</t>
  </si>
  <si>
    <t>احمد عصام عبد الذاكر محمد مسلم</t>
  </si>
  <si>
    <t>2010-11-01</t>
  </si>
  <si>
    <t>31011012501978</t>
  </si>
  <si>
    <t>A45413525</t>
  </si>
  <si>
    <t>احمد جمال السيد غنيم</t>
  </si>
  <si>
    <t>1983-08-05</t>
  </si>
  <si>
    <t>28308051301251</t>
  </si>
  <si>
    <t>A35406328</t>
  </si>
  <si>
    <t>سعيد عباس على حسن باشا</t>
  </si>
  <si>
    <t>1988-11-18</t>
  </si>
  <si>
    <t>28811180202131</t>
  </si>
  <si>
    <t>A35574091</t>
  </si>
  <si>
    <t>احمد يوسف احمد يوسف</t>
  </si>
  <si>
    <t>1986-10-23</t>
  </si>
  <si>
    <t>28610232300394</t>
  </si>
  <si>
    <t>A45040922</t>
  </si>
  <si>
    <t>احمد شوقى عباس الديب</t>
  </si>
  <si>
    <t>28408131600059</t>
  </si>
  <si>
    <t>A44739412</t>
  </si>
  <si>
    <t>السيد رزق السيد محمد السيد</t>
  </si>
  <si>
    <t>1976-07-07</t>
  </si>
  <si>
    <t>27607071200179</t>
  </si>
  <si>
    <t>A45481847</t>
  </si>
  <si>
    <t>محمود عبد الله فرج محمد فرج</t>
  </si>
  <si>
    <t>1989-03-03</t>
  </si>
  <si>
    <t>28903030202738</t>
  </si>
  <si>
    <t>A34076928</t>
  </si>
  <si>
    <t>احمد طارق حامد عبد الوهاب</t>
  </si>
  <si>
    <t>1992-03-13</t>
  </si>
  <si>
    <t>29203130100373</t>
  </si>
  <si>
    <t>A42361894</t>
  </si>
  <si>
    <t>محمد العدوى عبد الرحيم محمد</t>
  </si>
  <si>
    <t>1989-08-28</t>
  </si>
  <si>
    <t>28908280202875</t>
  </si>
  <si>
    <t>A35307832</t>
  </si>
  <si>
    <t>محمد عبد الله السيد عبد الله الشامى</t>
  </si>
  <si>
    <t>1991-04-18</t>
  </si>
  <si>
    <t>29104181200471</t>
  </si>
  <si>
    <t>A34379298</t>
  </si>
  <si>
    <t>هانی نبيل حنا مسيحه ايوب</t>
  </si>
  <si>
    <t>1983-06-20</t>
  </si>
  <si>
    <t>28306202105855</t>
  </si>
  <si>
    <t>A32643117</t>
  </si>
  <si>
    <t>احمد رزق سعدی محمد</t>
  </si>
  <si>
    <t>28410172700593</t>
  </si>
  <si>
    <t>A35099786</t>
  </si>
  <si>
    <t>حسين احمد حسين محمد</t>
  </si>
  <si>
    <t>1986-03-01</t>
  </si>
  <si>
    <t>28603012704137</t>
  </si>
  <si>
    <t>A45013008</t>
  </si>
  <si>
    <t>محمود هاشم محمود ابراهیم</t>
  </si>
  <si>
    <t>1976-10-28</t>
  </si>
  <si>
    <t>27610281601711</t>
  </si>
  <si>
    <t>A28828624</t>
  </si>
  <si>
    <t>عبد الله محمد الصغير عبد الله عبد الله</t>
  </si>
  <si>
    <t>29101242401719</t>
  </si>
  <si>
    <t>A32882170</t>
  </si>
  <si>
    <t>عمر احمد عبد القادر حسن</t>
  </si>
  <si>
    <t>29408202403211</t>
  </si>
  <si>
    <t>A34736148</t>
  </si>
  <si>
    <t>جمال محمد الصغير عبد الله عبد الله</t>
  </si>
  <si>
    <t>28211172402395</t>
  </si>
  <si>
    <t>A31145578</t>
  </si>
  <si>
    <t>وليد سعيد خلف جوده</t>
  </si>
  <si>
    <t>1987-02-04</t>
  </si>
  <si>
    <t>28702042300772</t>
  </si>
  <si>
    <t>A30208602</t>
  </si>
  <si>
    <t>هشام شعبان حسين مصطفى حسين</t>
  </si>
  <si>
    <t>2009-08-22</t>
  </si>
  <si>
    <t>30908222300777</t>
  </si>
  <si>
    <t>A43467046</t>
  </si>
  <si>
    <t>شعبان خلف عبد العليم حسن</t>
  </si>
  <si>
    <t>1987-10-20</t>
  </si>
  <si>
    <t>28710202304411</t>
  </si>
  <si>
    <t>A29644118</t>
  </si>
  <si>
    <t>حسام مبروك محمد قطب</t>
  </si>
  <si>
    <t>1988-03-04</t>
  </si>
  <si>
    <t>28803041800357</t>
  </si>
  <si>
    <t>A45110350</t>
  </si>
  <si>
    <t>ناجى مهران ناجى محمد مشرف</t>
  </si>
  <si>
    <t>30903012304255</t>
  </si>
  <si>
    <t>A40640904</t>
  </si>
  <si>
    <t>اشرف معوض احمد السيد</t>
  </si>
  <si>
    <t>1975-03-27</t>
  </si>
  <si>
    <t>27503270102771</t>
  </si>
  <si>
    <t>A37683325</t>
  </si>
  <si>
    <t>رمضان محمد سعد معوض</t>
  </si>
  <si>
    <t>1996-02-23</t>
  </si>
  <si>
    <t>29602222201014</t>
  </si>
  <si>
    <t>A45146912</t>
  </si>
  <si>
    <t>محمود محمد رمضان عبد الرحمن</t>
  </si>
  <si>
    <t>26208052300711</t>
  </si>
  <si>
    <t>A44630474</t>
  </si>
  <si>
    <t>هانى محمد مرسى احمد</t>
  </si>
  <si>
    <t>28501151301473</t>
  </si>
  <si>
    <t>A45321918</t>
  </si>
  <si>
    <t>محمد اسماعيل ناصف حجازی</t>
  </si>
  <si>
    <t>1987-08-16</t>
  </si>
  <si>
    <t>28708162300553</t>
  </si>
  <si>
    <t>A35352811</t>
  </si>
  <si>
    <t>نادى طلبه عبد الوهاب عبد الله</t>
  </si>
  <si>
    <t>28401092301931</t>
  </si>
  <si>
    <t>A44145554</t>
  </si>
  <si>
    <t>محمد جمعه حسن عبد المعطى مجاهد</t>
  </si>
  <si>
    <t>2009-08-05</t>
  </si>
  <si>
    <t>30908052102819</t>
  </si>
  <si>
    <t>A41132387</t>
  </si>
  <si>
    <t>محمد جمعه عبد السلام على حماد</t>
  </si>
  <si>
    <t>30904280104257</t>
  </si>
  <si>
    <t>A41132386</t>
  </si>
  <si>
    <t>احمد سعيد عمر شوقى عبد الوهاب</t>
  </si>
  <si>
    <t>2009-02-03</t>
  </si>
  <si>
    <t>30902032301833</t>
  </si>
  <si>
    <t>A44654946</t>
  </si>
  <si>
    <t>يوسف كارم محمد سعد امبابی</t>
  </si>
  <si>
    <t>30811022302917</t>
  </si>
  <si>
    <t>A39623097</t>
  </si>
  <si>
    <t>محمد حسين يعقوب عبد الصمد حموده</t>
  </si>
  <si>
    <t>30709202300697</t>
  </si>
  <si>
    <t>A40734543</t>
  </si>
  <si>
    <t>احمد رمضان دسوقى محمد عبد الله</t>
  </si>
  <si>
    <t>2010-01-17</t>
  </si>
  <si>
    <t>31001172300531</t>
  </si>
  <si>
    <t>A45118351</t>
  </si>
  <si>
    <t>احمد محمد مرسى صقر</t>
  </si>
  <si>
    <t>1960-11-01</t>
  </si>
  <si>
    <t>260110113303148</t>
  </si>
  <si>
    <t>A44839657</t>
  </si>
  <si>
    <t>ماهر السيد محمود النحراوى</t>
  </si>
  <si>
    <t>27302101501858</t>
  </si>
  <si>
    <t>A40318274</t>
  </si>
  <si>
    <t>عبد المحسن عبد الغفار ابراهيم صاوى</t>
  </si>
  <si>
    <t>1972-01-18</t>
  </si>
  <si>
    <t>27201182200937</t>
  </si>
  <si>
    <t>A42745597</t>
  </si>
  <si>
    <t>هبه متولى على متولى فراج</t>
  </si>
  <si>
    <t>1980-12-01</t>
  </si>
  <si>
    <t>28012012106622</t>
  </si>
  <si>
    <t>A34098177</t>
  </si>
  <si>
    <t>نصر محمد على محمد مصطفى</t>
  </si>
  <si>
    <t>1974-04-17</t>
  </si>
  <si>
    <t>27404172401576</t>
  </si>
  <si>
    <t>A28331496</t>
  </si>
  <si>
    <t>محمد كمال الشناوى</t>
  </si>
  <si>
    <t>1964-02-24</t>
  </si>
  <si>
    <t>26402241202894</t>
  </si>
  <si>
    <t>A44815568</t>
  </si>
  <si>
    <t>محمد مصطفى محمد الوكيل</t>
  </si>
  <si>
    <t>29303141602154</t>
  </si>
  <si>
    <t>A38810721</t>
  </si>
  <si>
    <t>صابر محمد فهمى محمد خصوان</t>
  </si>
  <si>
    <t>1983-09-22</t>
  </si>
  <si>
    <t>28309220300052</t>
  </si>
  <si>
    <t>A35077494</t>
  </si>
  <si>
    <t>حمدى محمد احمد محمد</t>
  </si>
  <si>
    <t>1982-02-20</t>
  </si>
  <si>
    <t>28202202603031</t>
  </si>
  <si>
    <t>A30265708</t>
  </si>
  <si>
    <t>طه عثمان عبد الكافى محمد</t>
  </si>
  <si>
    <t>29207012408636</t>
  </si>
  <si>
    <t>A34645576</t>
  </si>
  <si>
    <t>على فهمى سليمان صالح النبع</t>
  </si>
  <si>
    <t>1966-08-29</t>
  </si>
  <si>
    <t>26608290300131</t>
  </si>
  <si>
    <t>A43457734</t>
  </si>
  <si>
    <t>اشرف جمال ابراهيم شعیب</t>
  </si>
  <si>
    <t>1977-06-26</t>
  </si>
  <si>
    <t>27706261500134</t>
  </si>
  <si>
    <t>A40239862</t>
  </si>
  <si>
    <t>مسعد عبد النبى سليمان الشوربجى</t>
  </si>
  <si>
    <t>1977-02-20</t>
  </si>
  <si>
    <t>27702201204913</t>
  </si>
  <si>
    <t>A44814131</t>
  </si>
  <si>
    <t>رضا بندور عبد الغنى عبد الجواد</t>
  </si>
  <si>
    <t>1975-12-13</t>
  </si>
  <si>
    <t>27512132401694</t>
  </si>
  <si>
    <t>A44956683</t>
  </si>
  <si>
    <t>ابراهيم منصور محمد السيد</t>
  </si>
  <si>
    <t>1976-06-09</t>
  </si>
  <si>
    <t>27606092401551</t>
  </si>
  <si>
    <t>A39486780</t>
  </si>
  <si>
    <t>مجدى محمد محمد احمد دعيس</t>
  </si>
  <si>
    <t>1980-08-26</t>
  </si>
  <si>
    <t>28008264290316</t>
  </si>
  <si>
    <t>A30007390</t>
  </si>
  <si>
    <t>محمد جمال احمد عبد المولى</t>
  </si>
  <si>
    <t>1965-12-06</t>
  </si>
  <si>
    <t>26512062603878</t>
  </si>
  <si>
    <t>A42960588</t>
  </si>
  <si>
    <t>محمد ايهاب عبد الصبور احمد ابراهيم</t>
  </si>
  <si>
    <t>2008-06-06</t>
  </si>
  <si>
    <t>30806062502591</t>
  </si>
  <si>
    <t>A44950526</t>
  </si>
  <si>
    <t>فتحي مهران ضاحي مهران</t>
  </si>
  <si>
    <t>1988-07-17</t>
  </si>
  <si>
    <t>28807172500494</t>
  </si>
  <si>
    <t>A45155301</t>
  </si>
  <si>
    <t>عبد الكريم هديه محمد خميس</t>
  </si>
  <si>
    <t>29207082500475</t>
  </si>
  <si>
    <t>A44944426</t>
  </si>
  <si>
    <t>احمد محمد الصاوى السيد</t>
  </si>
  <si>
    <t>1999-09-28</t>
  </si>
  <si>
    <t>29609281501671</t>
  </si>
  <si>
    <t>A45453751</t>
  </si>
  <si>
    <t>2002-04-15</t>
  </si>
  <si>
    <t>302004152503058</t>
  </si>
  <si>
    <t>A38774058</t>
  </si>
  <si>
    <t>احمد عبد الغفار على عبد الغفار</t>
  </si>
  <si>
    <t>28809012503953</t>
  </si>
  <si>
    <t>A34857055</t>
  </si>
  <si>
    <t>اسامه محمد عبد العال  الفقى</t>
  </si>
  <si>
    <t>28810011821534</t>
  </si>
  <si>
    <t>A45286012</t>
  </si>
  <si>
    <t>محمد اسامه محمد عبد العال الفقى</t>
  </si>
  <si>
    <t>2022-05-19</t>
  </si>
  <si>
    <t>32205191802694</t>
  </si>
  <si>
    <t>A45334179</t>
  </si>
  <si>
    <t>منى عياد عبد العال عبد العزيز</t>
  </si>
  <si>
    <t>29309011802885</t>
  </si>
  <si>
    <t>A31067827</t>
  </si>
  <si>
    <t>خديجه اسامه محمد عبد العال الفقى</t>
  </si>
  <si>
    <t>32205191802562</t>
  </si>
  <si>
    <t>A45334240</t>
  </si>
  <si>
    <t>محمد عبد الغنى محمد عبد الغنى</t>
  </si>
  <si>
    <t>2001-12-06</t>
  </si>
  <si>
    <t>30112061500577</t>
  </si>
  <si>
    <t>A28663596</t>
  </si>
  <si>
    <t>عبد الحميد السيد مجاهد يونس ابو العنين</t>
  </si>
  <si>
    <t>2004-06-20</t>
  </si>
  <si>
    <t>30406201204853</t>
  </si>
  <si>
    <t>A44538597</t>
  </si>
  <si>
    <t>محمد شعبان احمد حبيب</t>
  </si>
  <si>
    <t>1986-06-26</t>
  </si>
  <si>
    <t>28606262300871</t>
  </si>
  <si>
    <t>A45404936</t>
  </si>
  <si>
    <t>احمد عبد الرحمن مسعود ابراهيم</t>
  </si>
  <si>
    <t>29406280201613</t>
  </si>
  <si>
    <t>A45335013</t>
  </si>
  <si>
    <t>ليان احمد عبد الرحمن مسعود ابراهيم</t>
  </si>
  <si>
    <t>2024-09-17</t>
  </si>
  <si>
    <t>32409170202241</t>
  </si>
  <si>
    <t>A45269911</t>
  </si>
  <si>
    <t>ابراهيم رشدى السيد على الكلاف</t>
  </si>
  <si>
    <t>108059</t>
  </si>
  <si>
    <t>A44922562</t>
  </si>
  <si>
    <t>عمر انور سويسى عوض شحاته</t>
  </si>
  <si>
    <t>31002132403474</t>
  </si>
  <si>
    <t>A45408554</t>
  </si>
  <si>
    <t>ابراهيم محمد ظريف محمد</t>
  </si>
  <si>
    <t>1987-12-12</t>
  </si>
  <si>
    <t>28712122404311</t>
  </si>
  <si>
    <t>A375836969</t>
  </si>
  <si>
    <t>حسن محمد ابراهيم حسن</t>
  </si>
  <si>
    <t>29901011269571</t>
  </si>
  <si>
    <t>A33665879</t>
  </si>
  <si>
    <t>عاشور محروس جمعه سالم سالم</t>
  </si>
  <si>
    <t>28011222200617</t>
  </si>
  <si>
    <t>A45149594</t>
  </si>
  <si>
    <t>احمد سيد سليمان حسن</t>
  </si>
  <si>
    <t>28009222201295</t>
  </si>
  <si>
    <t>A44632583</t>
  </si>
  <si>
    <t>ايمن محمد على محمد محمد مصطفى</t>
  </si>
  <si>
    <t>1980-10-08</t>
  </si>
  <si>
    <t>28010082201697</t>
  </si>
  <si>
    <t>A45145742</t>
  </si>
  <si>
    <t>ابراهيم محمد ابراهيم محمد</t>
  </si>
  <si>
    <t>1981-05-18</t>
  </si>
  <si>
    <t>28103182402612</t>
  </si>
  <si>
    <t>A45250928</t>
  </si>
  <si>
    <t>محمد محمود ابراهيم عطيه عطيه</t>
  </si>
  <si>
    <t>1974-04-02</t>
  </si>
  <si>
    <t>27404022201072</t>
  </si>
  <si>
    <t>A44631144</t>
  </si>
  <si>
    <t>حسین احمد سید یوسف</t>
  </si>
  <si>
    <t>27909182502952</t>
  </si>
  <si>
    <t>A44666815</t>
  </si>
  <si>
    <t>على عبد الحميد على محمود</t>
  </si>
  <si>
    <t>28002032501433</t>
  </si>
  <si>
    <t>A41045256</t>
  </si>
  <si>
    <t>سيد عبد التواب ابو القاسم سيد</t>
  </si>
  <si>
    <t>1979-03-05</t>
  </si>
  <si>
    <t>27903052203304</t>
  </si>
  <si>
    <t>A44653501</t>
  </si>
  <si>
    <t>خليفه عبد الناصر  خلف يوسف</t>
  </si>
  <si>
    <t>27703072602679</t>
  </si>
  <si>
    <t>A45015094</t>
  </si>
  <si>
    <t>طه محمد عبدربه محمد</t>
  </si>
  <si>
    <t>1986-02-08</t>
  </si>
  <si>
    <t>28602082402018</t>
  </si>
  <si>
    <t>A29385937</t>
  </si>
  <si>
    <t>محمد طلعت عمر جلال</t>
  </si>
  <si>
    <t>1996-06-05</t>
  </si>
  <si>
    <t>29606052500812</t>
  </si>
  <si>
    <t>A45394947</t>
  </si>
  <si>
    <t>عمرو انور موسى عثمان</t>
  </si>
  <si>
    <t>1993-11-20</t>
  </si>
  <si>
    <t>29311202402814</t>
  </si>
  <si>
    <t>A29653755</t>
  </si>
  <si>
    <t>حمزه على محمود محمد</t>
  </si>
  <si>
    <t>30801012633472</t>
  </si>
  <si>
    <t>A42218847</t>
  </si>
  <si>
    <t>احمد على اسماعيل امبابی امبابی</t>
  </si>
  <si>
    <t>30211022603952</t>
  </si>
  <si>
    <t>A44621625</t>
  </si>
  <si>
    <t>اسماعيل اسماعيل عبد العال احمد</t>
  </si>
  <si>
    <t>28709221203172</t>
  </si>
  <si>
    <t>A42821429</t>
  </si>
  <si>
    <t>حمدى محمد صباح القطان</t>
  </si>
  <si>
    <t>1989-06-04</t>
  </si>
  <si>
    <t>28906041401979</t>
  </si>
  <si>
    <t>A32637175</t>
  </si>
  <si>
    <t>1981-05-03</t>
  </si>
  <si>
    <t>28105032502115</t>
  </si>
  <si>
    <t>A44668397</t>
  </si>
  <si>
    <t>عادل على محمود محمد</t>
  </si>
  <si>
    <t>1985-09-05</t>
  </si>
  <si>
    <t>28509052600397</t>
  </si>
  <si>
    <t>A45160844</t>
  </si>
  <si>
    <t>بسام محمود عبد الغفار محمود</t>
  </si>
  <si>
    <t>28812270103138</t>
  </si>
  <si>
    <t>A38116385</t>
  </si>
  <si>
    <t>السيد ابراهيم ابراهيم البصطامى سمك</t>
  </si>
  <si>
    <t>28709291500352</t>
  </si>
  <si>
    <t>A44767001</t>
  </si>
  <si>
    <t>هانى على محمد ابراهيم</t>
  </si>
  <si>
    <t>281012922300332</t>
  </si>
  <si>
    <t>A44661235</t>
  </si>
  <si>
    <t>سلطان محمد عبد الستار عيسى</t>
  </si>
  <si>
    <t>1979-01-22</t>
  </si>
  <si>
    <t>27901222300516</t>
  </si>
  <si>
    <t>A35487446</t>
  </si>
  <si>
    <t>مختار حسين صالح اسماعيل</t>
  </si>
  <si>
    <t>1974-12-13</t>
  </si>
  <si>
    <t>27412132301296</t>
  </si>
  <si>
    <t>A42102392</t>
  </si>
  <si>
    <t>طه حسن محمد محمود</t>
  </si>
  <si>
    <t>1978-10-21</t>
  </si>
  <si>
    <t>27810212300652</t>
  </si>
  <si>
    <t>A43225322</t>
  </si>
  <si>
    <t>سعيد عبد العظيم حافظ محمد</t>
  </si>
  <si>
    <t>1979-08-17</t>
  </si>
  <si>
    <t>27908172300379</t>
  </si>
  <si>
    <t>A44661246</t>
  </si>
  <si>
    <t>احمد محمد بدوى عبده البشتامى</t>
  </si>
  <si>
    <t>29509191500031</t>
  </si>
  <si>
    <t>A39563171</t>
  </si>
  <si>
    <t>احمد مصطفى حسن اسماعيل</t>
  </si>
  <si>
    <t>1980-10-01</t>
  </si>
  <si>
    <t>2801011215531</t>
  </si>
  <si>
    <t>A40443426</t>
  </si>
  <si>
    <t>سمير محمد عبد الله امين روميه</t>
  </si>
  <si>
    <t>1977-07-23</t>
  </si>
  <si>
    <t>27707231802931</t>
  </si>
  <si>
    <t>A43060890</t>
  </si>
  <si>
    <t>محمد حسين عبد العزيز عبد العزيز</t>
  </si>
  <si>
    <t>2014-07-15</t>
  </si>
  <si>
    <t>31407152304359</t>
  </si>
  <si>
    <t>A45147322</t>
  </si>
  <si>
    <t>اشرف محمد محمد حسن</t>
  </si>
  <si>
    <t>1979-07-27</t>
  </si>
  <si>
    <t>27907272102594</t>
  </si>
  <si>
    <t>A30665137</t>
  </si>
  <si>
    <t>وائل محمد السيد احمد</t>
  </si>
  <si>
    <t>1979-07-31</t>
  </si>
  <si>
    <t>27907312101294</t>
  </si>
  <si>
    <t>A34460037</t>
  </si>
  <si>
    <t>حسنى عبد الحميد حسنى حافظ</t>
  </si>
  <si>
    <t>1979-06-26</t>
  </si>
  <si>
    <t>27906260101332</t>
  </si>
  <si>
    <t>A28696256</t>
  </si>
  <si>
    <t>كريم ابراهيم موسى محمد محمد</t>
  </si>
  <si>
    <t>1988-10-14</t>
  </si>
  <si>
    <t>28810140201593</t>
  </si>
  <si>
    <t>A27514172</t>
  </si>
  <si>
    <t>محمد عبد العزيز بيومى مرسى صبح</t>
  </si>
  <si>
    <t>1973-03-10</t>
  </si>
  <si>
    <t>27303101303157</t>
  </si>
  <si>
    <t>A30495572</t>
  </si>
  <si>
    <t>جلی محمد صالح عبد الفتاح مصطفى</t>
  </si>
  <si>
    <t>2007-02-10</t>
  </si>
  <si>
    <t>30702102102605</t>
  </si>
  <si>
    <t>A30890893</t>
  </si>
  <si>
    <t>خالد طه عبد الله المتولى الشحات</t>
  </si>
  <si>
    <t>30103211202732</t>
  </si>
  <si>
    <t>A40445978</t>
  </si>
  <si>
    <t>محمد احمد عبد الهادى جاد مرسال</t>
  </si>
  <si>
    <t>30402031201018</t>
  </si>
  <si>
    <t>A45612341</t>
  </si>
  <si>
    <t>احمد رجب عبد الرحمن احمد عبد العاطى</t>
  </si>
  <si>
    <t>20907082300937</t>
  </si>
  <si>
    <t>A43192765</t>
  </si>
  <si>
    <t>مصطفى محمد اسماعيل جعفر ابراهيم</t>
  </si>
  <si>
    <t>1985-12-17</t>
  </si>
  <si>
    <t>28512170201473</t>
  </si>
  <si>
    <t>A37217804</t>
  </si>
  <si>
    <t>احمد مصطفى احمد عبد الله مرسی</t>
  </si>
  <si>
    <t>2009-05-06</t>
  </si>
  <si>
    <t>30905062301454</t>
  </si>
  <si>
    <t>A41866196</t>
  </si>
  <si>
    <t>مصطفى صالح عبد الله جوده</t>
  </si>
  <si>
    <t>27706082800133</t>
  </si>
  <si>
    <t>A33513083</t>
  </si>
  <si>
    <t>محمد سيد فاروق عبد المجيد</t>
  </si>
  <si>
    <t>1997-11-26</t>
  </si>
  <si>
    <t>29711260103973</t>
  </si>
  <si>
    <t>A39889305</t>
  </si>
  <si>
    <t>ياسر محمد على ابوطالب</t>
  </si>
  <si>
    <t>1964-09-06</t>
  </si>
  <si>
    <t>26409060102434</t>
  </si>
  <si>
    <t>A29174940</t>
  </si>
  <si>
    <t>عبد الرحمن اسماعيل حامد اسماعيل صالح</t>
  </si>
  <si>
    <t>29709211602773</t>
  </si>
  <si>
    <t>A31678212</t>
  </si>
  <si>
    <t>احمد زكريا السيد الشيخه</t>
  </si>
  <si>
    <t>1972-10-25</t>
  </si>
  <si>
    <t>27210250102913</t>
  </si>
  <si>
    <t>A41133322</t>
  </si>
  <si>
    <t>محمد ابراهيم محمد ابراهيم مجدى</t>
  </si>
  <si>
    <t>1964-06-05</t>
  </si>
  <si>
    <t>26406052101233</t>
  </si>
  <si>
    <t>A28391750</t>
  </si>
  <si>
    <t>يوسف السيد السيد يوسف تمراز</t>
  </si>
  <si>
    <t>2014-06-01</t>
  </si>
  <si>
    <t>31406011604654</t>
  </si>
  <si>
    <t>A38221686</t>
  </si>
  <si>
    <t>السيد السيد يوسف تمراز</t>
  </si>
  <si>
    <t>1968-01-25</t>
  </si>
  <si>
    <t>26801251602175</t>
  </si>
  <si>
    <t>A45509641</t>
  </si>
  <si>
    <t>عبد العليم محمد محمد رضوان</t>
  </si>
  <si>
    <t>1978-07-20</t>
  </si>
  <si>
    <t>78072083002245</t>
  </si>
  <si>
    <t>A33325870</t>
  </si>
  <si>
    <t>يوسف عبده على حميده</t>
  </si>
  <si>
    <t>1986-02-14</t>
  </si>
  <si>
    <t>28602142100415</t>
  </si>
  <si>
    <t>A34753349</t>
  </si>
  <si>
    <t>محمود زكى عبد العزيز محمد صقر</t>
  </si>
  <si>
    <t>2780112100259</t>
  </si>
  <si>
    <t>A41241509</t>
  </si>
  <si>
    <t>طه عبده طه سيد احمد</t>
  </si>
  <si>
    <t>1982-04-27</t>
  </si>
  <si>
    <t>28204272100314</t>
  </si>
  <si>
    <t>A44853859</t>
  </si>
  <si>
    <t>ابو بكر عبد العليم قرنى عبد الخالق</t>
  </si>
  <si>
    <t>1981-07-17</t>
  </si>
  <si>
    <t>28107170103615</t>
  </si>
  <si>
    <t>A45517353</t>
  </si>
  <si>
    <t>هانى عبد النبى ابو حمد راشد</t>
  </si>
  <si>
    <t>1983-10-08</t>
  </si>
  <si>
    <t>28310082100355</t>
  </si>
  <si>
    <t>A45544721</t>
  </si>
  <si>
    <t>خالد محمد محمد اسماعيل الشاذلى</t>
  </si>
  <si>
    <t>29210012127832</t>
  </si>
  <si>
    <t>A45437710</t>
  </si>
  <si>
    <t>شكرى منير عبد المنعم هاشم</t>
  </si>
  <si>
    <t>1978-08-08</t>
  </si>
  <si>
    <t>27808082500633</t>
  </si>
  <si>
    <t>A45578754</t>
  </si>
  <si>
    <t>زياد كريم زكى ابو المجد</t>
  </si>
  <si>
    <t>2007-10-25</t>
  </si>
  <si>
    <t>30710252600711</t>
  </si>
  <si>
    <t>A41423483</t>
  </si>
  <si>
    <t>وليد محمد عبد العزيز الدسوقى عامر</t>
  </si>
  <si>
    <t>1982-02-22</t>
  </si>
  <si>
    <t>28202221702155</t>
  </si>
  <si>
    <t>A32074123</t>
  </si>
  <si>
    <t>فايزه احمد  ابراهيم شاهين</t>
  </si>
  <si>
    <t>1965-12-02</t>
  </si>
  <si>
    <t>26512020201346</t>
  </si>
  <si>
    <t>A41781650</t>
  </si>
  <si>
    <t>حماده كمال حسن بدير</t>
  </si>
  <si>
    <t>1981-01-09</t>
  </si>
  <si>
    <t>28109012502076</t>
  </si>
  <si>
    <t>A24150273</t>
  </si>
  <si>
    <t>حسن عبد العزيز حسين على</t>
  </si>
  <si>
    <t>1958-02-18</t>
  </si>
  <si>
    <t>25802180201614</t>
  </si>
  <si>
    <t>A42010651</t>
  </si>
  <si>
    <t>عمر رزق محمد عبد الرحمن</t>
  </si>
  <si>
    <t>1988-12-25</t>
  </si>
  <si>
    <t>28812252601473</t>
  </si>
  <si>
    <t>A37288430</t>
  </si>
  <si>
    <t>حسن لطفى اسماعيل سالم سالم</t>
  </si>
  <si>
    <t>1995-02-09</t>
  </si>
  <si>
    <t>29502091302033</t>
  </si>
  <si>
    <t>A45047032</t>
  </si>
  <si>
    <t>يوسف محمد يوسف اسماعيل</t>
  </si>
  <si>
    <t>30511061304435</t>
  </si>
  <si>
    <t>A44535682</t>
  </si>
  <si>
    <t>احمد السيد ابراهيم محمد سالم</t>
  </si>
  <si>
    <t>2003-06-23</t>
  </si>
  <si>
    <t>30306231300178</t>
  </si>
  <si>
    <t>A43073719</t>
  </si>
  <si>
    <t>ابراهيم محمود ابراهيم احمد</t>
  </si>
  <si>
    <t>1990-01-04</t>
  </si>
  <si>
    <t>29001090103878</t>
  </si>
  <si>
    <t>A30071538</t>
  </si>
  <si>
    <t>هيثم مجدى محمود عبد اللطيف الموشى</t>
  </si>
  <si>
    <t>1993-12-17</t>
  </si>
  <si>
    <t>29312170101635</t>
  </si>
  <si>
    <t>A41648124</t>
  </si>
  <si>
    <t>مصطفى محمد فؤاد محمد حافظ</t>
  </si>
  <si>
    <t>29311110201154</t>
  </si>
  <si>
    <t>A39870618</t>
  </si>
  <si>
    <t>احمد لطفى احمد على</t>
  </si>
  <si>
    <t>29505012400377</t>
  </si>
  <si>
    <t>A45397369</t>
  </si>
  <si>
    <t>امير عطيه السيد محمد عاشور</t>
  </si>
  <si>
    <t>2001-01-19</t>
  </si>
  <si>
    <t>30101191800899</t>
  </si>
  <si>
    <t>A45480842</t>
  </si>
  <si>
    <t>مسعود ناصف يوسف على</t>
  </si>
  <si>
    <t>1985-01-17</t>
  </si>
  <si>
    <t>28501171802355</t>
  </si>
  <si>
    <t>A29473408</t>
  </si>
  <si>
    <t>احمد السيد عبد الفتاح السيد على نصر</t>
  </si>
  <si>
    <t>1996-03-02</t>
  </si>
  <si>
    <t>29603021100159</t>
  </si>
  <si>
    <t>A26639945</t>
  </si>
  <si>
    <t>عاطف شاكر السيد محمد</t>
  </si>
  <si>
    <t>1980-12-29</t>
  </si>
  <si>
    <t>28012290100112</t>
  </si>
  <si>
    <t>A45373225</t>
  </si>
  <si>
    <t>بركات محمد محمد التعل</t>
  </si>
  <si>
    <t>1984-11-26</t>
  </si>
  <si>
    <t>284112683210190</t>
  </si>
  <si>
    <t>A43361373</t>
  </si>
  <si>
    <t>عبد العزيز محمود فاضل سليم عزيز فاضل</t>
  </si>
  <si>
    <t>28602182100051</t>
  </si>
  <si>
    <t>A30601287</t>
  </si>
  <si>
    <t>حسن محمد حسن حسن الليثى</t>
  </si>
  <si>
    <t>تقديم من يوم 8 الي 12</t>
  </si>
  <si>
    <t>تقديم 18 يوليو</t>
  </si>
  <si>
    <t>19/7/2026</t>
  </si>
  <si>
    <t>تسليم في الشركه بتاريخ 19 يوليو</t>
  </si>
  <si>
    <t>ايداع بنكي بتاريخ 18 يوليو</t>
  </si>
  <si>
    <t>ايداع بنكي بتاريخ 19 يوليو</t>
  </si>
  <si>
    <t>تحويل 6200 $ علي سعر صرف 51.07</t>
  </si>
  <si>
    <t>تحويل 212320 جنيه علي سعر صرف 51.07 بتاريخ 19 يوليو</t>
  </si>
  <si>
    <t>ايداع بنكي بتاريخ17 يوليو</t>
  </si>
  <si>
    <t>ايداع بنكي بتاريخ18وليو</t>
  </si>
  <si>
    <t>ايداع بنكي بتاريخ 17 يوليو</t>
  </si>
  <si>
    <t>التحالف دروب</t>
  </si>
  <si>
    <t>قيمه 130$ فس سعر صرف 51.07</t>
  </si>
  <si>
    <t>غرامه تيكيت مصر للطيران 2*9500</t>
  </si>
  <si>
    <t>اياداع بنكي بتاريخ 18 يوليو</t>
  </si>
  <si>
    <t>فيصل عبد الوهاب عبد الله على حماد</t>
  </si>
  <si>
    <t>30002121501837</t>
  </si>
  <si>
    <t>A40984777</t>
  </si>
  <si>
    <t>محمد مصطفى احمد يوسف</t>
  </si>
  <si>
    <t>1971-07-21</t>
  </si>
  <si>
    <t>27107210100173</t>
  </si>
  <si>
    <t>A34240690</t>
  </si>
  <si>
    <t>نهى حارس عبد القادر حسنين</t>
  </si>
  <si>
    <t>1990-04-22</t>
  </si>
  <si>
    <t>29004220201842</t>
  </si>
  <si>
    <t>A45647819</t>
  </si>
  <si>
    <t>خالد صلاح عبد العزيز بسيونی ابوخالد</t>
  </si>
  <si>
    <t>1974-04-04</t>
  </si>
  <si>
    <t>27404041803539</t>
  </si>
  <si>
    <t>A45478863</t>
  </si>
  <si>
    <t>حسن على حسن على عبد الرحمن باشا</t>
  </si>
  <si>
    <t>1998-03-26</t>
  </si>
  <si>
    <t>29803260200032</t>
  </si>
  <si>
    <t>A41352821</t>
  </si>
  <si>
    <t>ناصر عبد الظاهر الطيب احمد</t>
  </si>
  <si>
    <t>29009112700231</t>
  </si>
  <si>
    <t>A37674121</t>
  </si>
  <si>
    <t>عبد الواحد ابراهيم عطيه عبد الواحد</t>
  </si>
  <si>
    <t>28605011705353</t>
  </si>
  <si>
    <t>A37763692</t>
  </si>
  <si>
    <t>صالح محروس على صالح</t>
  </si>
  <si>
    <t>1976-11-01</t>
  </si>
  <si>
    <t>27611012105124</t>
  </si>
  <si>
    <t>A45552678</t>
  </si>
  <si>
    <t>صبحيه احمد على موسى موسى</t>
  </si>
  <si>
    <t>1958-08-21</t>
  </si>
  <si>
    <t>25808210200306</t>
  </si>
  <si>
    <t>A30430965</t>
  </si>
  <si>
    <t>على محمد احمد عبد اللاه</t>
  </si>
  <si>
    <t>1980-09-02</t>
  </si>
  <si>
    <t>28009022703636</t>
  </si>
  <si>
    <t>A45533516</t>
  </si>
  <si>
    <t>وليد صبرى عبد المجلى بلال</t>
  </si>
  <si>
    <t>27912042502937</t>
  </si>
  <si>
    <t>A45140743</t>
  </si>
  <si>
    <t>محمد محمود صلاح محمد عبد الباقى</t>
  </si>
  <si>
    <t>29201011314052</t>
  </si>
  <si>
    <t>A45049283</t>
  </si>
  <si>
    <t>هيثم محمد كمال عبد اللطيف</t>
  </si>
  <si>
    <t>1984-09-11</t>
  </si>
  <si>
    <t>28409110100371</t>
  </si>
  <si>
    <t>A36838727</t>
  </si>
  <si>
    <t>نعوم ملاك نعوم فانوس</t>
  </si>
  <si>
    <t>1985-05-15</t>
  </si>
  <si>
    <t>28505152402074</t>
  </si>
  <si>
    <t>A28107471</t>
  </si>
  <si>
    <t>محمد ايمن محمد نجيب عبد اللطيف ادهس</t>
  </si>
  <si>
    <t>2006-02-20</t>
  </si>
  <si>
    <t>30602202404116</t>
  </si>
  <si>
    <t>A45406995</t>
  </si>
  <si>
    <t>سامی بشری جرجس صليب</t>
  </si>
  <si>
    <t>28102014310624</t>
  </si>
  <si>
    <t>A38038096</t>
  </si>
  <si>
    <t>احمد شعبان ميلاد ابراهيم</t>
  </si>
  <si>
    <t>2004-04-22</t>
  </si>
  <si>
    <t>30404222300531</t>
  </si>
  <si>
    <t>A37253980</t>
  </si>
  <si>
    <t>كمال عطيه عبد البديع عطيه</t>
  </si>
  <si>
    <t>1983-11-28</t>
  </si>
  <si>
    <t>28311281200913</t>
  </si>
  <si>
    <t>A44973892</t>
  </si>
  <si>
    <t>السيد مختار السيد محمد النيل</t>
  </si>
  <si>
    <t>1999-04-12</t>
  </si>
  <si>
    <t>29904121500456</t>
  </si>
  <si>
    <t>A35036868</t>
  </si>
  <si>
    <t>محمد ابراهيم حيطاوى محمد</t>
  </si>
  <si>
    <t>30109251504616</t>
  </si>
  <si>
    <t>A45352683</t>
  </si>
  <si>
    <t>محمد جمال احمد شحات</t>
  </si>
  <si>
    <t>28207030101714</t>
  </si>
  <si>
    <t>A27059395</t>
  </si>
  <si>
    <t>وليد محمد فهمى محمد خصوان</t>
  </si>
  <si>
    <t>1978-06-21</t>
  </si>
  <si>
    <t>27809210300232</t>
  </si>
  <si>
    <t>A40887836</t>
  </si>
  <si>
    <t>حسن حسن عبد السلام على شريف</t>
  </si>
  <si>
    <t>1981-12-16</t>
  </si>
  <si>
    <t>28112161601215</t>
  </si>
  <si>
    <t>A3600277</t>
  </si>
  <si>
    <t>اير ليبيا TLR 150</t>
  </si>
  <si>
    <t>عاطف ابراهيم احمد شحاته</t>
  </si>
  <si>
    <t>1981-11-23</t>
  </si>
  <si>
    <t>28111232402395</t>
  </si>
  <si>
    <t>A44951843</t>
  </si>
  <si>
    <t>حسن شحاته عباس عبد الرحيم</t>
  </si>
  <si>
    <t>1975-08-01</t>
  </si>
  <si>
    <t>27508011330111</t>
  </si>
  <si>
    <t>A44239002</t>
  </si>
  <si>
    <t>ابو الخير احمد عمر القلاوى</t>
  </si>
  <si>
    <t>1965-02-27</t>
  </si>
  <si>
    <t>26502271601691</t>
  </si>
  <si>
    <t>A45479677</t>
  </si>
  <si>
    <t>مفتاح جمعه عبد السلام عبد المولى سنوسی</t>
  </si>
  <si>
    <t>31009192405934</t>
  </si>
  <si>
    <t>A44651813</t>
  </si>
  <si>
    <t>محمد سعد عبد الحميد بسيونى</t>
  </si>
  <si>
    <t>2007-11-30</t>
  </si>
  <si>
    <t>30711301800671</t>
  </si>
  <si>
    <t>A44929880</t>
  </si>
  <si>
    <t>جمعه عيد عبد العظيم هارون</t>
  </si>
  <si>
    <t>29010201800531</t>
  </si>
  <si>
    <t>A45342079</t>
  </si>
  <si>
    <t>مصطفى محمد محمود محمد ابوشهبه</t>
  </si>
  <si>
    <t>1993-05-29</t>
  </si>
  <si>
    <t>29305291800119</t>
  </si>
  <si>
    <t>A31228085</t>
  </si>
  <si>
    <t>محمد خميس رمضان عبد المولی غباشی</t>
  </si>
  <si>
    <t>29003271800396</t>
  </si>
  <si>
    <t>A45347313</t>
  </si>
  <si>
    <t>محمود خالد مطاوع محمود</t>
  </si>
  <si>
    <t>1993-11-07</t>
  </si>
  <si>
    <t>29311072402434</t>
  </si>
  <si>
    <t>A44865084</t>
  </si>
  <si>
    <t>قاسم رمضان قاسم محمود محمود</t>
  </si>
  <si>
    <t>1998-01-04</t>
  </si>
  <si>
    <t>29801042403778</t>
  </si>
  <si>
    <t>A29035967</t>
  </si>
  <si>
    <t>طه ربيع مختار عبد الخالق</t>
  </si>
  <si>
    <t>28381026703811</t>
  </si>
  <si>
    <t>A44147696</t>
  </si>
  <si>
    <t>محمد عبد الناصر سيد محمد</t>
  </si>
  <si>
    <t>30403012400995</t>
  </si>
  <si>
    <t>A41702130</t>
  </si>
  <si>
    <t>عبد الله عطيه فرغلى عبد الحافظ فرغلى</t>
  </si>
  <si>
    <t>2007-12-25</t>
  </si>
  <si>
    <t>30712252500515</t>
  </si>
  <si>
    <t>A36372785</t>
  </si>
  <si>
    <t>محمد فاروق بشير عبد المنعم</t>
  </si>
  <si>
    <t>1984-11-10</t>
  </si>
  <si>
    <t>28411101603712</t>
  </si>
  <si>
    <t>A29670578</t>
  </si>
  <si>
    <t>محمود فرج سيد حسان حسان</t>
  </si>
  <si>
    <t>1987-03-20</t>
  </si>
  <si>
    <t>28703202401219</t>
  </si>
  <si>
    <t>A44954113</t>
  </si>
  <si>
    <t>محمود ممدوح محمد ثابت</t>
  </si>
  <si>
    <t>1992-07-09</t>
  </si>
  <si>
    <t>29207092400274</t>
  </si>
  <si>
    <t>A33111174</t>
  </si>
  <si>
    <t>ثناء احمد السيد مجاور</t>
  </si>
  <si>
    <t>26701152301827</t>
  </si>
  <si>
    <t>A28105453</t>
  </si>
  <si>
    <t>مصطفى عبد السلام ابراهيم عبد العزيز</t>
  </si>
  <si>
    <t>1992-09-14</t>
  </si>
  <si>
    <t>29209142500693</t>
  </si>
  <si>
    <t>A37644425</t>
  </si>
  <si>
    <t>محمد نادى عز الدين محمد</t>
  </si>
  <si>
    <t>1985-07-13</t>
  </si>
  <si>
    <t>28507132300359</t>
  </si>
  <si>
    <t>A43212976</t>
  </si>
  <si>
    <t>محمود احمد محمود ثابت سالم</t>
  </si>
  <si>
    <t>2010-11-15</t>
  </si>
  <si>
    <t>2520210020051</t>
  </si>
  <si>
    <t>A44631514</t>
  </si>
  <si>
    <t>على زين محمد على خميس</t>
  </si>
  <si>
    <t>2011-06-06</t>
  </si>
  <si>
    <t>31106062501775</t>
  </si>
  <si>
    <t>A41361543</t>
  </si>
  <si>
    <t>مصطفى جاد الرب محمد جاد الرب</t>
  </si>
  <si>
    <t>1991-07-13</t>
  </si>
  <si>
    <t>29107132500892</t>
  </si>
  <si>
    <t>A45446360</t>
  </si>
  <si>
    <t>احمد فهمى عبد العزيز عبيد</t>
  </si>
  <si>
    <t>1995-12-26</t>
  </si>
  <si>
    <t>29512262500276</t>
  </si>
  <si>
    <t>A42075200</t>
  </si>
  <si>
    <t>على عثمان محمد جاد الرب عبد الفتاح</t>
  </si>
  <si>
    <t>30909012505992</t>
  </si>
  <si>
    <t>A45149387</t>
  </si>
  <si>
    <t>محمود احمد مختار احمد</t>
  </si>
  <si>
    <t>2003-03-01</t>
  </si>
  <si>
    <t>20303012612199</t>
  </si>
  <si>
    <t>A451678</t>
  </si>
  <si>
    <t>اسلام محمد خضر معبد</t>
  </si>
  <si>
    <t>2002-06-27</t>
  </si>
  <si>
    <t>30206272500217</t>
  </si>
  <si>
    <t>A28111636</t>
  </si>
  <si>
    <t>مصطفى محروس مصطفى شما</t>
  </si>
  <si>
    <t>2010-10-24</t>
  </si>
  <si>
    <t>31010242402271</t>
  </si>
  <si>
    <t>A45419544</t>
  </si>
  <si>
    <t>محروس مصطفى شحاته عايد</t>
  </si>
  <si>
    <t>27602182402496</t>
  </si>
  <si>
    <t>A33780753</t>
  </si>
  <si>
    <t>حمزه صالح عوض عبد الجواد مفتاح</t>
  </si>
  <si>
    <t>30907030200357</t>
  </si>
  <si>
    <t>A36533626</t>
  </si>
  <si>
    <t>ابراهيم ابوسيف حسن خليل</t>
  </si>
  <si>
    <t>28811120202298</t>
  </si>
  <si>
    <t>A29240469</t>
  </si>
  <si>
    <t>هانى صالح عوض عبد الجواد</t>
  </si>
  <si>
    <t>28809060202311</t>
  </si>
  <si>
    <t>A41820974</t>
  </si>
  <si>
    <t>صالح عوض عبد الجواد مفتاح</t>
  </si>
  <si>
    <t>26601010205699</t>
  </si>
  <si>
    <t>A30415374</t>
  </si>
  <si>
    <t>احمد رمزى عثمان احمد</t>
  </si>
  <si>
    <t>29705151802012</t>
  </si>
  <si>
    <t>A42031272</t>
  </si>
  <si>
    <t>محمد انيس محمد السيد الويشى</t>
  </si>
  <si>
    <t>1996-06-29</t>
  </si>
  <si>
    <t>29606291200537</t>
  </si>
  <si>
    <t>A45632212</t>
  </si>
  <si>
    <t>حماد محمد حامد عبد الحميد</t>
  </si>
  <si>
    <t>1976-11-07</t>
  </si>
  <si>
    <t>27611072301472</t>
  </si>
  <si>
    <t>A28305906</t>
  </si>
  <si>
    <t>خالد عبد العاطى زكى عمرو</t>
  </si>
  <si>
    <t>1988-02-09</t>
  </si>
  <si>
    <t>28802091802419</t>
  </si>
  <si>
    <t>A45470499</t>
  </si>
  <si>
    <t>هانى عبد النعيم عبد المعطى الجمل</t>
  </si>
  <si>
    <t>1978-09-16</t>
  </si>
  <si>
    <t>27809161203811</t>
  </si>
  <si>
    <t>A32129382</t>
  </si>
  <si>
    <t>فهد عبد العزيز خالد محمد</t>
  </si>
  <si>
    <t>1991-06-19</t>
  </si>
  <si>
    <t>29106192300632</t>
  </si>
  <si>
    <t>A44137385</t>
  </si>
  <si>
    <t>محمد محمود ابراهيم قطب عثمان</t>
  </si>
  <si>
    <t>2000-01-20</t>
  </si>
  <si>
    <t>30001201801819</t>
  </si>
  <si>
    <t>A44774903</t>
  </si>
  <si>
    <t>وائل عبد العزيز عبد العزيز البيعه</t>
  </si>
  <si>
    <t>28309241204878</t>
  </si>
  <si>
    <t>A45502963</t>
  </si>
  <si>
    <t>محمود محمد جيلانى محمد</t>
  </si>
  <si>
    <t>1993-09-25</t>
  </si>
  <si>
    <t>29309251303011</t>
  </si>
  <si>
    <t>A44932126</t>
  </si>
  <si>
    <t>حمدی محمد حسون السيد</t>
  </si>
  <si>
    <t>28501021603095</t>
  </si>
  <si>
    <t>A32808427</t>
  </si>
  <si>
    <t>ايمن محمد احمد اسماعيل</t>
  </si>
  <si>
    <t>1977-05-29</t>
  </si>
  <si>
    <t>27705292602036</t>
  </si>
  <si>
    <t>A45548319</t>
  </si>
  <si>
    <t>مصطفى بسيونى عبد اللطيف السناط</t>
  </si>
  <si>
    <t>28503091501691</t>
  </si>
  <si>
    <t>A36883023</t>
  </si>
  <si>
    <t>اسراء عوض على حسين الباز الزيات</t>
  </si>
  <si>
    <t>30502011211984</t>
  </si>
  <si>
    <t>A44546599</t>
  </si>
  <si>
    <t>مى قطب ابراهيم شتيوى</t>
  </si>
  <si>
    <t>30504191600722</t>
  </si>
  <si>
    <t>A34907799</t>
  </si>
  <si>
    <t>اميره محمد حماده عباس</t>
  </si>
  <si>
    <t>30501012622787</t>
  </si>
  <si>
    <t>A04395453</t>
  </si>
  <si>
    <t>حسناء رضا محمود ابراهيم</t>
  </si>
  <si>
    <t>30207312400543</t>
  </si>
  <si>
    <t>A34859524</t>
  </si>
  <si>
    <t>خلود ممدوح سلامه سليم</t>
  </si>
  <si>
    <t>30508301500384</t>
  </si>
  <si>
    <t>A34907941</t>
  </si>
  <si>
    <t>حماده رشدى عبد القادر محمد</t>
  </si>
  <si>
    <t>1996-09-22</t>
  </si>
  <si>
    <t>38105843096092223106257</t>
  </si>
  <si>
    <t>A38105843</t>
  </si>
  <si>
    <t>شتيوى الحداد شتيوى ابوشناف</t>
  </si>
  <si>
    <t>1979-03-16</t>
  </si>
  <si>
    <t>27903162401166</t>
  </si>
  <si>
    <t>A26952915</t>
  </si>
  <si>
    <t>ضياء</t>
  </si>
  <si>
    <t>حمزه محمد عمر عبد العال</t>
  </si>
  <si>
    <t>1986-03-07</t>
  </si>
  <si>
    <t>28603072600799</t>
  </si>
  <si>
    <t>A30997317</t>
  </si>
  <si>
    <t>عمر هرون عمر عبد العال</t>
  </si>
  <si>
    <t>28007282601257</t>
  </si>
  <si>
    <t>A45015514</t>
  </si>
  <si>
    <t>محمد حمزه محمد عمر</t>
  </si>
  <si>
    <t>31012032601894</t>
  </si>
  <si>
    <t>A45012388</t>
  </si>
  <si>
    <t>مدحت عطيه احمد عطيه</t>
  </si>
  <si>
    <t>28308162501259</t>
  </si>
  <si>
    <t>A30513225</t>
  </si>
  <si>
    <t>طلعت سيد احمد عطيه</t>
  </si>
  <si>
    <t>1980-07-19</t>
  </si>
  <si>
    <t>28007192501393</t>
  </si>
  <si>
    <t>A36918852</t>
  </si>
  <si>
    <t>عبد الله عثمان اسماعيل على</t>
  </si>
  <si>
    <t>29911012506351</t>
  </si>
  <si>
    <t>A39798465</t>
  </si>
  <si>
    <t>حماده صبحی فایز حامد</t>
  </si>
  <si>
    <t>1998-05-12</t>
  </si>
  <si>
    <t>29805122501172</t>
  </si>
  <si>
    <t>A30538302</t>
  </si>
  <si>
    <t>محمود عبد الرحيم احمد حسن</t>
  </si>
  <si>
    <t>29904012509257</t>
  </si>
  <si>
    <t>A43632427</t>
  </si>
  <si>
    <t>فارس مسعد شعبان حسن الريالى</t>
  </si>
  <si>
    <t>30801131100393</t>
  </si>
  <si>
    <t>A38984530</t>
  </si>
  <si>
    <t>محمد حسين ريان ابراهيم</t>
  </si>
  <si>
    <t>2007-11-26</t>
  </si>
  <si>
    <t>30711262500452</t>
  </si>
  <si>
    <t>A4496785</t>
  </si>
  <si>
    <t>منصور فرج جمعه شحات شحات</t>
  </si>
  <si>
    <t>28706162500991</t>
  </si>
  <si>
    <t>A33294425</t>
  </si>
  <si>
    <t>ادهم نصر فراج صالح صالح</t>
  </si>
  <si>
    <t>1990-11-01</t>
  </si>
  <si>
    <t>29011012503858</t>
  </si>
  <si>
    <t>A34372065</t>
  </si>
  <si>
    <t>سفيان جمال رضا السيد عبد العزيز</t>
  </si>
  <si>
    <t>32606281200051</t>
  </si>
  <si>
    <t>A45604822</t>
  </si>
  <si>
    <t>عوض حسن عبد الله حسن</t>
  </si>
  <si>
    <t>28803052501912</t>
  </si>
  <si>
    <t>A45398301</t>
  </si>
  <si>
    <t>محمد رمزى البدوى ابراهيم</t>
  </si>
  <si>
    <t>1997-09-16</t>
  </si>
  <si>
    <t>29709161100119</t>
  </si>
  <si>
    <t>A45631250</t>
  </si>
  <si>
    <t>فريد عاطف حسن السرى</t>
  </si>
  <si>
    <t>1980-06-03</t>
  </si>
  <si>
    <t>28006031100376</t>
  </si>
  <si>
    <t>A44807451</t>
  </si>
  <si>
    <t>اسلام علاء احمد عزت قاسم شعبان</t>
  </si>
  <si>
    <t>29409011231513</t>
  </si>
  <si>
    <t>A5506728</t>
  </si>
  <si>
    <t>عاطف فريد عاطف السرى</t>
  </si>
  <si>
    <t>30404021100151</t>
  </si>
  <si>
    <t>A41551026</t>
  </si>
  <si>
    <t>منتصر محمد عبدربه محمد</t>
  </si>
  <si>
    <t>1989-03-21</t>
  </si>
  <si>
    <t>28903212400977</t>
  </si>
  <si>
    <t>A44660884</t>
  </si>
  <si>
    <t>منصور محمد عبد الله بدر</t>
  </si>
  <si>
    <t>27610182500911</t>
  </si>
  <si>
    <t>A30942066</t>
  </si>
  <si>
    <t>منتصر احمد سيد على</t>
  </si>
  <si>
    <t>29403012500595</t>
  </si>
  <si>
    <t>A45571047</t>
  </si>
  <si>
    <t>فاطمه عبد الله السيد السيد النيلى</t>
  </si>
  <si>
    <t>1998-03-21</t>
  </si>
  <si>
    <t>29803211208524</t>
  </si>
  <si>
    <t>A41911489</t>
  </si>
  <si>
    <t>عبد النبى محمد عبد العزيز احمد</t>
  </si>
  <si>
    <t>28612132502294</t>
  </si>
  <si>
    <t>A36284957</t>
  </si>
  <si>
    <t>عبد النبى توفيق معوض محمد</t>
  </si>
  <si>
    <t>1977-12-27</t>
  </si>
  <si>
    <t>27712271800411</t>
  </si>
  <si>
    <t>A45352370</t>
  </si>
  <si>
    <t>صلاح صابر على محمد حسن</t>
  </si>
  <si>
    <t>29309012310455</t>
  </si>
  <si>
    <t>A42738996</t>
  </si>
  <si>
    <t>مصطفى حسين احمد خليل</t>
  </si>
  <si>
    <t>1992-11-29</t>
  </si>
  <si>
    <t>29211292500335</t>
  </si>
  <si>
    <t>A29886110</t>
  </si>
  <si>
    <t>احمد سيد على ابوزيد</t>
  </si>
  <si>
    <t>29101202500951</t>
  </si>
  <si>
    <t>A32346711</t>
  </si>
  <si>
    <t>محمد زين وفقى عبد المالك</t>
  </si>
  <si>
    <t>1994-12-21</t>
  </si>
  <si>
    <t>29412212500734</t>
  </si>
  <si>
    <t>A44966424</t>
  </si>
  <si>
    <t>خالد صبحى على الصعيدى</t>
  </si>
  <si>
    <t>29107271500333</t>
  </si>
  <si>
    <t>A29088651</t>
  </si>
  <si>
    <t>شريف محمد عبد الله عبد المجيد الصعيدى</t>
  </si>
  <si>
    <t>2001-11-10</t>
  </si>
  <si>
    <t>30111101501737</t>
  </si>
  <si>
    <t>A39559935</t>
  </si>
  <si>
    <t>كريم ثابت عبد النعيم عبد العظيم</t>
  </si>
  <si>
    <t>2002-08-10</t>
  </si>
  <si>
    <t>30208102304718</t>
  </si>
  <si>
    <t>A45721884</t>
  </si>
  <si>
    <t>عبد الله محمود محمد محمود</t>
  </si>
  <si>
    <t>2001-12-10</t>
  </si>
  <si>
    <t>30112101304377</t>
  </si>
  <si>
    <t>A45364042</t>
  </si>
  <si>
    <t>محمد نبيل فاضل عبد الهادى</t>
  </si>
  <si>
    <t>2001-08-03</t>
  </si>
  <si>
    <t>30108031201055</t>
  </si>
  <si>
    <t>A42628862</t>
  </si>
  <si>
    <t>محمد محمد حسن منصور</t>
  </si>
  <si>
    <t>29104011813291</t>
  </si>
  <si>
    <t>A45634420</t>
  </si>
  <si>
    <t>محمد عبد الله عبد المنعم شاهين</t>
  </si>
  <si>
    <t>1995-02-02</t>
  </si>
  <si>
    <t>29502021500156</t>
  </si>
  <si>
    <t>A45481624</t>
  </si>
  <si>
    <t>محمد اسماعيل محمد محمد حسن</t>
  </si>
  <si>
    <t>29511051501491</t>
  </si>
  <si>
    <t>A31244475</t>
  </si>
  <si>
    <t>احمد فتحى عبد القادر حسين</t>
  </si>
  <si>
    <t>1992-08-25</t>
  </si>
  <si>
    <t>29208252300995</t>
  </si>
  <si>
    <t>A42117267</t>
  </si>
  <si>
    <t>رامى بكرى عبد الله عبد المنعم</t>
  </si>
  <si>
    <t>1989-05-20</t>
  </si>
  <si>
    <t>28905202302236</t>
  </si>
  <si>
    <t>A31142884</t>
  </si>
  <si>
    <t>محمد سيد احمد عمر صقر</t>
  </si>
  <si>
    <t>28101080104193</t>
  </si>
  <si>
    <t>A36717448</t>
  </si>
  <si>
    <t>محمد السعيد عبد السلام عبد الرازق</t>
  </si>
  <si>
    <t>1982-10-25</t>
  </si>
  <si>
    <t>28210251203831</t>
  </si>
  <si>
    <t>A38723448</t>
  </si>
  <si>
    <t>حسام الدين حلمى السيد محمد عيد</t>
  </si>
  <si>
    <t>28603150200654</t>
  </si>
  <si>
    <t>A45355269</t>
  </si>
  <si>
    <t>وائل سعدى عبد اللطيف سالمان</t>
  </si>
  <si>
    <t>1989-01-30</t>
  </si>
  <si>
    <t>28901302102131</t>
  </si>
  <si>
    <t>A44567323</t>
  </si>
  <si>
    <t>البرنيق NB 462</t>
  </si>
  <si>
    <t>2026-08-05</t>
  </si>
  <si>
    <t>محمود محمد عبد الحليم جاد</t>
  </si>
  <si>
    <t>28501032403411</t>
  </si>
  <si>
    <t>A44648359</t>
  </si>
  <si>
    <t>عادل كمال مطلوح تونى</t>
  </si>
  <si>
    <t>28110252402417</t>
  </si>
  <si>
    <t>A45407990</t>
  </si>
  <si>
    <t>على احمد على عثمان</t>
  </si>
  <si>
    <t>1977-10-14</t>
  </si>
  <si>
    <t>27710142401133</t>
  </si>
  <si>
    <t>A44648367</t>
  </si>
  <si>
    <t>عبد الرحمن شعيب احمد عبد الرازق</t>
  </si>
  <si>
    <t>29508012305195</t>
  </si>
  <si>
    <t>A45449135</t>
  </si>
  <si>
    <t>محمد عبد القادر سالم صالح</t>
  </si>
  <si>
    <t>28610182301572</t>
  </si>
  <si>
    <t>A04558444</t>
  </si>
  <si>
    <t>محمد احمد محمد حسين</t>
  </si>
  <si>
    <t>1975-05-26</t>
  </si>
  <si>
    <t>27505262300915</t>
  </si>
  <si>
    <t>A33920528</t>
  </si>
  <si>
    <t>صبيحى محمد مجاور حسن</t>
  </si>
  <si>
    <t>1990-01-24</t>
  </si>
  <si>
    <t>29001242300977</t>
  </si>
  <si>
    <t>A45393532</t>
  </si>
  <si>
    <t>كريمه عزمی جلال احمد احمد</t>
  </si>
  <si>
    <t>1999-07-29</t>
  </si>
  <si>
    <t>29907292300209</t>
  </si>
  <si>
    <t>A44641852</t>
  </si>
  <si>
    <t>محمد عبد البصير هاشم عبد الرحمن</t>
  </si>
  <si>
    <t>1980-07-09</t>
  </si>
  <si>
    <t>28007092300498</t>
  </si>
  <si>
    <t>A41540052</t>
  </si>
  <si>
    <t>ياسين عبد الرحمن شعيب احمد عبد الرازق</t>
  </si>
  <si>
    <t>2024-07-01</t>
  </si>
  <si>
    <t>32407018801277</t>
  </si>
  <si>
    <t>A44641807</t>
  </si>
  <si>
    <t>تالين عبد الرحمن شعيب احمد عبد الرازق</t>
  </si>
  <si>
    <t>2022-07-19</t>
  </si>
  <si>
    <t>32207198801262</t>
  </si>
  <si>
    <t>A44641822</t>
  </si>
  <si>
    <t>فتحى محمود سيد محمود</t>
  </si>
  <si>
    <t>1965-09-15</t>
  </si>
  <si>
    <t>26509152400835</t>
  </si>
  <si>
    <t>A29032192</t>
  </si>
  <si>
    <t>سالم مفتاح فرج محمود</t>
  </si>
  <si>
    <t>1984-03-18</t>
  </si>
  <si>
    <t>28403182403655</t>
  </si>
  <si>
    <t>A32643162</t>
  </si>
  <si>
    <t>حسام محمد عبد الجواد جابر جابر</t>
  </si>
  <si>
    <t>2002-01-14</t>
  </si>
  <si>
    <t>30201142500612</t>
  </si>
  <si>
    <t>A45576676</t>
  </si>
  <si>
    <t>محمود سعد محمد السيد عقل</t>
  </si>
  <si>
    <t>1984-09-03</t>
  </si>
  <si>
    <t>28409031900159</t>
  </si>
  <si>
    <t>A45616594</t>
  </si>
  <si>
    <t>احمد السيد محمد حسن حزه</t>
  </si>
  <si>
    <t>30008171200232</t>
  </si>
  <si>
    <t>A37164764</t>
  </si>
  <si>
    <t>على دردير ابوبكر دردير</t>
  </si>
  <si>
    <t>1985-10-26</t>
  </si>
  <si>
    <t>28510262403371</t>
  </si>
  <si>
    <t>A35803401</t>
  </si>
  <si>
    <t>فاطمه نبوی محمود عثمان المكاوى</t>
  </si>
  <si>
    <t>2003-04-06</t>
  </si>
  <si>
    <t>30304068800769</t>
  </si>
  <si>
    <t>A36771632</t>
  </si>
  <si>
    <t>علاء احمد علاء صائغ</t>
  </si>
  <si>
    <t>2024-08-12</t>
  </si>
  <si>
    <t>32408128801031</t>
  </si>
  <si>
    <t>A40143414</t>
  </si>
  <si>
    <t>احمد مسعد القطب محمد الغالى</t>
  </si>
  <si>
    <t>30012011209877</t>
  </si>
  <si>
    <t>A32585674</t>
  </si>
  <si>
    <t>احمد السيد سلامه محمد سلامه</t>
  </si>
  <si>
    <t>1999-04-04</t>
  </si>
  <si>
    <t>29904041200516</t>
  </si>
  <si>
    <t>A30777019</t>
  </si>
  <si>
    <t>محمد عمر محمد احمد</t>
  </si>
  <si>
    <t>1991-04-06</t>
  </si>
  <si>
    <t>29104062400411</t>
  </si>
  <si>
    <t>A32674550</t>
  </si>
  <si>
    <t>محمد مرتضى مصطفى محمد</t>
  </si>
  <si>
    <t>1988-11-27</t>
  </si>
  <si>
    <t>28811272400699</t>
  </si>
  <si>
    <t>A29372626</t>
  </si>
  <si>
    <t>عبد الله جمال ابراهيم طه راشد</t>
  </si>
  <si>
    <t>1997-03-26</t>
  </si>
  <si>
    <t>29703261200112</t>
  </si>
  <si>
    <t>A44533587</t>
  </si>
  <si>
    <t>عبد الله السيد البدوى محمد مسعد القزاز</t>
  </si>
  <si>
    <t>2001-10-09</t>
  </si>
  <si>
    <t>20110091200133</t>
  </si>
  <si>
    <t>A40010562</t>
  </si>
  <si>
    <t>فتح الله عماد فتح الله محمود سلام</t>
  </si>
  <si>
    <t>1990-06-02</t>
  </si>
  <si>
    <t>29006021700395</t>
  </si>
  <si>
    <t>A37659368</t>
  </si>
  <si>
    <t>ابراهيم السيد شعبان ابراهيم المرسى</t>
  </si>
  <si>
    <t>30001201209154</t>
  </si>
  <si>
    <t>A45486913</t>
  </si>
  <si>
    <t>وحید اسماعیل محمد الاتربى عزام</t>
  </si>
  <si>
    <t>1992-12-12</t>
  </si>
  <si>
    <t>29212121100114</t>
  </si>
  <si>
    <t>A28018249</t>
  </si>
  <si>
    <t>اسامه عبد المقصود رضا عبد الهادى الرمام</t>
  </si>
  <si>
    <t>2003-09-15</t>
  </si>
  <si>
    <t>30309151100916</t>
  </si>
  <si>
    <t>A34009763</t>
  </si>
  <si>
    <t>ياسين عبد الجليل محمود الشامى</t>
  </si>
  <si>
    <t>1991-01-05</t>
  </si>
  <si>
    <t>2910151100654</t>
  </si>
  <si>
    <t>A45505211</t>
  </si>
  <si>
    <t>حسن ابراهيم الدسوقى صالح سلطان</t>
  </si>
  <si>
    <t>1988-10-03</t>
  </si>
  <si>
    <t>28810031100396</t>
  </si>
  <si>
    <t>A45505235</t>
  </si>
  <si>
    <t>بكر ابوالسعود فاروق توفيق</t>
  </si>
  <si>
    <t>2005-11-22</t>
  </si>
  <si>
    <t>30511222401037</t>
  </si>
  <si>
    <t>A44422639</t>
  </si>
  <si>
    <t>وليد سعد محمود جمعه</t>
  </si>
  <si>
    <t>1994-06-27</t>
  </si>
  <si>
    <t>29406272400691</t>
  </si>
  <si>
    <t>A44407212</t>
  </si>
  <si>
    <t>عبد الحميد الشحات حامد محمد احمد</t>
  </si>
  <si>
    <t>28506181201076</t>
  </si>
  <si>
    <t>A33448390</t>
  </si>
  <si>
    <t>خالد صلاح محمد حسين مصطفی</t>
  </si>
  <si>
    <t>1971-10-27</t>
  </si>
  <si>
    <t>27110271300338</t>
  </si>
  <si>
    <t>A44322572</t>
  </si>
  <si>
    <t>تقديم 19 يوليو</t>
  </si>
  <si>
    <t>هاليبرتون 2</t>
  </si>
  <si>
    <t>قيمه 1000$ علي سعر صرف 51.07 بتاريخ 19 يوليو</t>
  </si>
  <si>
    <t>ايداع بنكي بتاريخ 20 يوليو</t>
  </si>
  <si>
    <t>20/7/2026</t>
  </si>
  <si>
    <t>مفتاح رمضان مفتاح بكار</t>
  </si>
  <si>
    <t>محمد خليل محمد حيدر</t>
  </si>
  <si>
    <t>AD116121</t>
  </si>
  <si>
    <t>2000-12-08</t>
  </si>
  <si>
    <t>اير كايرو SM 232</t>
  </si>
  <si>
    <t>ليبى</t>
  </si>
  <si>
    <t>AD559416</t>
  </si>
  <si>
    <t>الموسميه</t>
  </si>
  <si>
    <t>2026/07/14 02:43</t>
  </si>
  <si>
    <t>1999-04-02</t>
  </si>
  <si>
    <t>مصر للطيران MS 822</t>
  </si>
  <si>
    <t>صاله 3</t>
  </si>
  <si>
    <t>2026/07/17 02:17</t>
  </si>
  <si>
    <t>2026/07/17 05:54</t>
  </si>
  <si>
    <t>محمود جلال ابراهيم السطى</t>
  </si>
  <si>
    <t>2001-12-09</t>
  </si>
  <si>
    <t>البراق UZ 200</t>
  </si>
  <si>
    <t>AA080089</t>
  </si>
  <si>
    <t>صاله 1</t>
  </si>
  <si>
    <t>2026/07/16 19:57</t>
  </si>
  <si>
    <t xml:space="preserve">تقديم 16-17 يوليو  2026 </t>
  </si>
  <si>
    <t>رنا جمال فوزى فروخ</t>
  </si>
  <si>
    <t>1989-04-25</t>
  </si>
  <si>
    <t>البرنيق NB 400</t>
  </si>
  <si>
    <t>فلسطينى</t>
  </si>
  <si>
    <t>001435429</t>
  </si>
  <si>
    <t>جواز فلسطينى</t>
  </si>
  <si>
    <t>2026/07/16 19:55</t>
  </si>
  <si>
    <t>عصام عبد البارى عبد الجواد عمر</t>
  </si>
  <si>
    <t>1993-02-08</t>
  </si>
  <si>
    <t>AB276655</t>
  </si>
  <si>
    <t>سعد محمد ابراهيم الصفدى</t>
  </si>
  <si>
    <t>1951-01-29</t>
  </si>
  <si>
    <t>456503515</t>
  </si>
  <si>
    <t>2026/07/18 17:38</t>
  </si>
  <si>
    <t>امانى مشعان طلب الناصرى</t>
  </si>
  <si>
    <t>1966-12-16</t>
  </si>
  <si>
    <t>العراقيه IA 101</t>
  </si>
  <si>
    <t>بغداد</t>
  </si>
  <si>
    <t>عراقى</t>
  </si>
  <si>
    <t>B02123717</t>
  </si>
  <si>
    <t>جواز عراقى</t>
  </si>
  <si>
    <t>2026/07/18 20:48</t>
  </si>
  <si>
    <t>تسليم في الشركه بتاريخ 20 يوليو</t>
  </si>
  <si>
    <t xml:space="preserve">السويدي </t>
  </si>
  <si>
    <t>تقديم 25 يونيو</t>
  </si>
  <si>
    <t>محمود عز الدين محمود احمد</t>
  </si>
  <si>
    <t>1984-02-12</t>
  </si>
  <si>
    <t>28402122602211</t>
  </si>
  <si>
    <t>A44589179</t>
  </si>
  <si>
    <t>هيثم احمد رفعت السعيد يوسف بكير</t>
  </si>
  <si>
    <t>28211011201179</t>
  </si>
  <si>
    <t>A30407321</t>
  </si>
  <si>
    <t>محمد احمد على الفراش</t>
  </si>
  <si>
    <t>28201011517197</t>
  </si>
  <si>
    <t>A28292715</t>
  </si>
  <si>
    <t>عاطف سويسى احتيته هلال</t>
  </si>
  <si>
    <t>1969-04-08</t>
  </si>
  <si>
    <t>26904082402157</t>
  </si>
  <si>
    <t>A33289767</t>
  </si>
  <si>
    <t>هدى عبد الحميد سرير عبد الحميد</t>
  </si>
  <si>
    <t>1975-10-30</t>
  </si>
  <si>
    <t>27510302401624</t>
  </si>
  <si>
    <t>A34055707</t>
  </si>
  <si>
    <t>زاهيه عطيه حسب الله عبد الجليل</t>
  </si>
  <si>
    <t>1967-12-16</t>
  </si>
  <si>
    <t>26712162402461</t>
  </si>
  <si>
    <t>A45156068</t>
  </si>
  <si>
    <t>حمدى مفتاح سلطان على</t>
  </si>
  <si>
    <t>1986-03-06</t>
  </si>
  <si>
    <t>28603062402751</t>
  </si>
  <si>
    <t>A34536964</t>
  </si>
  <si>
    <t>احمد عمر ابو الدهب على</t>
  </si>
  <si>
    <t>1996-10-28</t>
  </si>
  <si>
    <t>29610282403074</t>
  </si>
  <si>
    <t>A42070415</t>
  </si>
  <si>
    <t>محمد معوض ابراهيم على معوض</t>
  </si>
  <si>
    <t>2002-09-03</t>
  </si>
  <si>
    <t>30209031100578</t>
  </si>
  <si>
    <t>A41457538</t>
  </si>
  <si>
    <t>عليوه عبد الرحيم معوض عليوه شعيب</t>
  </si>
  <si>
    <t>1983-11-06</t>
  </si>
  <si>
    <t>28311061802712</t>
  </si>
  <si>
    <t>A45101972</t>
  </si>
  <si>
    <t>محمود السيد عبد السميع مبروك</t>
  </si>
  <si>
    <t>1998-08-01</t>
  </si>
  <si>
    <t>29808011600716</t>
  </si>
  <si>
    <t>A34480842</t>
  </si>
  <si>
    <t>محمد شلبى محمد شاهين</t>
  </si>
  <si>
    <t>1976-03-16</t>
  </si>
  <si>
    <t>27603161501474</t>
  </si>
  <si>
    <t>A44486364</t>
  </si>
  <si>
    <t>مصطفى محمد عبد السلام مسعود</t>
  </si>
  <si>
    <t>27708261500552</t>
  </si>
  <si>
    <t>A33760908</t>
  </si>
  <si>
    <t>احمد محمد ابراهيم فوله</t>
  </si>
  <si>
    <t>28901151806476</t>
  </si>
  <si>
    <t>A45637302</t>
  </si>
  <si>
    <t>فايز شعبان علام عبد المجيد</t>
  </si>
  <si>
    <t>1978-03-07</t>
  </si>
  <si>
    <t>27803072601294</t>
  </si>
  <si>
    <t>A45175707</t>
  </si>
  <si>
    <t>حماده جابر عبد الجواد يونس</t>
  </si>
  <si>
    <t>1979-04-01</t>
  </si>
  <si>
    <t>27904011700355</t>
  </si>
  <si>
    <t>A44895924</t>
  </si>
  <si>
    <t>عبد الرحمن عصام عبد الله عبد الجليل</t>
  </si>
  <si>
    <t>1992-09-16</t>
  </si>
  <si>
    <t>29209162602433</t>
  </si>
  <si>
    <t>A33939237</t>
  </si>
  <si>
    <t>حسان شعبان على الضبع</t>
  </si>
  <si>
    <t>2003-06-12</t>
  </si>
  <si>
    <t>30306122600358</t>
  </si>
  <si>
    <t>A45016544</t>
  </si>
  <si>
    <t>محمد حشمت عبد الغنى تمام</t>
  </si>
  <si>
    <t>1989-10-15</t>
  </si>
  <si>
    <t>28910152603918</t>
  </si>
  <si>
    <t>A45162382</t>
  </si>
  <si>
    <t>ايمن حسن عبد المجيد حسن</t>
  </si>
  <si>
    <t>1987-01-19</t>
  </si>
  <si>
    <t>28701192603653</t>
  </si>
  <si>
    <t>A45017368</t>
  </si>
  <si>
    <t>عمرو محمد عبد الباسط عيد</t>
  </si>
  <si>
    <t>2002-03-19</t>
  </si>
  <si>
    <t>30203192601633</t>
  </si>
  <si>
    <t>A45158920</t>
  </si>
  <si>
    <t>محمود رمضان محمد عبد اللطيف</t>
  </si>
  <si>
    <t>1990-05-15</t>
  </si>
  <si>
    <t>29005150200238</t>
  </si>
  <si>
    <t>A38424911</t>
  </si>
  <si>
    <t>يوسف محمد السيد ابراهيم القصراوى</t>
  </si>
  <si>
    <t>1998-07-19</t>
  </si>
  <si>
    <t>29807190102459</t>
  </si>
  <si>
    <t>A41681918</t>
  </si>
  <si>
    <t>محمد ابراهيم محمود الطيب جاد المولى</t>
  </si>
  <si>
    <t>28908101900391</t>
  </si>
  <si>
    <t>A40926057</t>
  </si>
  <si>
    <t>ابراهيم محمد صلاح الدين ابراهيم البرجى</t>
  </si>
  <si>
    <t>1977-04-27</t>
  </si>
  <si>
    <t>27704272102171</t>
  </si>
  <si>
    <t>A38848626</t>
  </si>
  <si>
    <t>عبد الواحد احمد صابر حسين</t>
  </si>
  <si>
    <t>27909252300678</t>
  </si>
  <si>
    <t>A45403766</t>
  </si>
  <si>
    <t>باسم عبد الواحد احمد صابر حسين</t>
  </si>
  <si>
    <t>2009-09-21</t>
  </si>
  <si>
    <t>30909212301038</t>
  </si>
  <si>
    <t>A43948258</t>
  </si>
  <si>
    <t>حمدى عبد الحكيم روبى عيد</t>
  </si>
  <si>
    <t>1979-10-24</t>
  </si>
  <si>
    <t>27910242301054</t>
  </si>
  <si>
    <t>A38490073</t>
  </si>
  <si>
    <t>احمد هلال احمد هلال</t>
  </si>
  <si>
    <t>1987-07-16</t>
  </si>
  <si>
    <t>28707162300514</t>
  </si>
  <si>
    <t>A39479711</t>
  </si>
  <si>
    <t>رمضان فتحى رمضان محمد</t>
  </si>
  <si>
    <t>1993-02-22</t>
  </si>
  <si>
    <t>29302222301152</t>
  </si>
  <si>
    <t>A31739833</t>
  </si>
  <si>
    <t>محمد عاشور اسحق على</t>
  </si>
  <si>
    <t>1991-07-11</t>
  </si>
  <si>
    <t>29107112300935</t>
  </si>
  <si>
    <t>A30555089</t>
  </si>
  <si>
    <t>محمد حامد مخلف عبد العزيز</t>
  </si>
  <si>
    <t>1997-05-14</t>
  </si>
  <si>
    <t>29705142300594</t>
  </si>
  <si>
    <t>A42091831</t>
  </si>
  <si>
    <t>محمد شعبان رمضان عبد الله</t>
  </si>
  <si>
    <t>28801132300893</t>
  </si>
  <si>
    <t>A44629023</t>
  </si>
  <si>
    <t>رمضان حسين على عبد المقصود</t>
  </si>
  <si>
    <t>1988-02-19</t>
  </si>
  <si>
    <t>28802192300333</t>
  </si>
  <si>
    <t>A33677923</t>
  </si>
  <si>
    <t>حسين احمد حماد احمد</t>
  </si>
  <si>
    <t>1984-04-23</t>
  </si>
  <si>
    <t>28404232300999</t>
  </si>
  <si>
    <t>A45146880</t>
  </si>
  <si>
    <t>ناصر صابر احمد ابراهيم</t>
  </si>
  <si>
    <t>30212102304456</t>
  </si>
  <si>
    <t>A44658670</t>
  </si>
  <si>
    <t>زياد عصام رضوان على فرج</t>
  </si>
  <si>
    <t>30802152101779</t>
  </si>
  <si>
    <t>A04571826</t>
  </si>
  <si>
    <t>عمرو حسين فتحى حامد</t>
  </si>
  <si>
    <t>1997-10-07</t>
  </si>
  <si>
    <t>29710072300455</t>
  </si>
  <si>
    <t>A44967682</t>
  </si>
  <si>
    <t>احمد عاشور خلف عاشور</t>
  </si>
  <si>
    <t>1986-06-13</t>
  </si>
  <si>
    <t>28606132300756</t>
  </si>
  <si>
    <t>A27254644</t>
  </si>
  <si>
    <t>هانى محمد حسن على</t>
  </si>
  <si>
    <t>29501012318896</t>
  </si>
  <si>
    <t>A38093078</t>
  </si>
  <si>
    <t>حماده احمد صالح عبد الجواد</t>
  </si>
  <si>
    <t>1991-01-27</t>
  </si>
  <si>
    <t>29101272300852</t>
  </si>
  <si>
    <t>A32024013</t>
  </si>
  <si>
    <t>ابراهيم على محمود مصطفى</t>
  </si>
  <si>
    <t>1993-08-27</t>
  </si>
  <si>
    <t>29308272300457</t>
  </si>
  <si>
    <t>A37788406</t>
  </si>
  <si>
    <t>محمد محمود احمد احمد</t>
  </si>
  <si>
    <t>2000-01-09</t>
  </si>
  <si>
    <t>30001092300979</t>
  </si>
  <si>
    <t>A36920141</t>
  </si>
  <si>
    <t>حامد سيد حامد احمد</t>
  </si>
  <si>
    <t>1997-01-24</t>
  </si>
  <si>
    <t>29701242300359</t>
  </si>
  <si>
    <t>A27394819</t>
  </si>
  <si>
    <t>محمد هلال عبد المقصود جمعه</t>
  </si>
  <si>
    <t>1989-07-08</t>
  </si>
  <si>
    <t>28907082300776</t>
  </si>
  <si>
    <t>A32147770</t>
  </si>
  <si>
    <t>محمد فوزى محمد فرج على</t>
  </si>
  <si>
    <t>28303060100312</t>
  </si>
  <si>
    <t>A45705903</t>
  </si>
  <si>
    <t>احمد يمانى احمد سيد صوابى</t>
  </si>
  <si>
    <t>28601050103918</t>
  </si>
  <si>
    <t>A37199526</t>
  </si>
  <si>
    <t>محمود احمد حسنى عبد الهادى عبد الجواد</t>
  </si>
  <si>
    <t>1980-07-14</t>
  </si>
  <si>
    <t>28007142103672</t>
  </si>
  <si>
    <t>A45715494</t>
  </si>
  <si>
    <t>فيصل حسن يوسف زايد</t>
  </si>
  <si>
    <t>1975-08-02</t>
  </si>
  <si>
    <t>27508021200692</t>
  </si>
  <si>
    <t>A26916370</t>
  </si>
  <si>
    <t>ماركو وحيد مكرم جرجس</t>
  </si>
  <si>
    <t>1994-03-05</t>
  </si>
  <si>
    <t>29403052300491</t>
  </si>
  <si>
    <t>A30674853</t>
  </si>
  <si>
    <t>احمد عبد الجواد فرج عوض</t>
  </si>
  <si>
    <t>1984-02-22</t>
  </si>
  <si>
    <t>28402221200299</t>
  </si>
  <si>
    <t>A41079751</t>
  </si>
  <si>
    <t>ابراهيم محمد محمد شلبى</t>
  </si>
  <si>
    <t>السيد صالح السيد عبد الله صالح</t>
  </si>
  <si>
    <t>1990-10-14</t>
  </si>
  <si>
    <t>29010141201799</t>
  </si>
  <si>
    <t>A45508068</t>
  </si>
  <si>
    <t>محمد عادل سعد عطيه على</t>
  </si>
  <si>
    <t>1994-07-22</t>
  </si>
  <si>
    <t>29407221400838</t>
  </si>
  <si>
    <t>A45266930</t>
  </si>
  <si>
    <t>حسام محمد ابراهيم مرسى</t>
  </si>
  <si>
    <t>28403011805151</t>
  </si>
  <si>
    <t>A28270236</t>
  </si>
  <si>
    <t>عماد كسبان جمال محمد</t>
  </si>
  <si>
    <t>1988-09-08</t>
  </si>
  <si>
    <t>28809081524015</t>
  </si>
  <si>
    <t>A30199423</t>
  </si>
  <si>
    <t>حماده عبد الصبور مرزق رمضان</t>
  </si>
  <si>
    <t>29511152502595</t>
  </si>
  <si>
    <t>A45576164</t>
  </si>
  <si>
    <t>سيف محمود على محمد</t>
  </si>
  <si>
    <t>30903082502739</t>
  </si>
  <si>
    <t>A45420825</t>
  </si>
  <si>
    <t>اشرف جمال عصمت محمد سالم</t>
  </si>
  <si>
    <t>1991-06-30</t>
  </si>
  <si>
    <t>29106301800098</t>
  </si>
  <si>
    <t>A32909032</t>
  </si>
  <si>
    <t>محمد مجدى محمد عبد الوهاب ملكه</t>
  </si>
  <si>
    <t>29603021800533</t>
  </si>
  <si>
    <t>A45478851</t>
  </si>
  <si>
    <t>محمد احمد محمد بخيت فرحان</t>
  </si>
  <si>
    <t>2009-10-13</t>
  </si>
  <si>
    <t>30910132502197</t>
  </si>
  <si>
    <t>A45393759</t>
  </si>
  <si>
    <t>حسنى محمد حسنى احمد</t>
  </si>
  <si>
    <t>2009-12-18</t>
  </si>
  <si>
    <t>30912182502557</t>
  </si>
  <si>
    <t>A45577247</t>
  </si>
  <si>
    <t>معاذ طلال عبد العزيز الطنطاوى السيد</t>
  </si>
  <si>
    <t>2009-02-11</t>
  </si>
  <si>
    <t>30911021501139</t>
  </si>
  <si>
    <t>A45633408</t>
  </si>
  <si>
    <t>رابح محمد عبد السلام عبد الجيد</t>
  </si>
  <si>
    <t>1979-01-23</t>
  </si>
  <si>
    <t>27901231803598</t>
  </si>
  <si>
    <t>A31344718</t>
  </si>
  <si>
    <t>معوض سالم معوض عبد الونيس</t>
  </si>
  <si>
    <t>1987-02-14</t>
  </si>
  <si>
    <t>28702141800094</t>
  </si>
  <si>
    <t>A35856630</t>
  </si>
  <si>
    <t>رياض امین حسنی هواری بدر</t>
  </si>
  <si>
    <t>2007-09-21</t>
  </si>
  <si>
    <t>30709211802735</t>
  </si>
  <si>
    <t>A45653750</t>
  </si>
  <si>
    <t>عبد الله السيد عبد الله ابوهاشم عثمان</t>
  </si>
  <si>
    <t>1998-04-10</t>
  </si>
  <si>
    <t>29804101303153</t>
  </si>
  <si>
    <t>A27049673</t>
  </si>
  <si>
    <t>مصطفى سعد قطب عبد المنعم بدر</t>
  </si>
  <si>
    <t>2008-03-28</t>
  </si>
  <si>
    <t>30803281803638</t>
  </si>
  <si>
    <t>A45653752</t>
  </si>
  <si>
    <t>سامى ايوب محروس مرسى</t>
  </si>
  <si>
    <t>27212071801356</t>
  </si>
  <si>
    <t>A45706924</t>
  </si>
  <si>
    <t>رجب توفيق عبد الوهاب عبد الجواد</t>
  </si>
  <si>
    <t>1979-06-08</t>
  </si>
  <si>
    <t>27906082200836</t>
  </si>
  <si>
    <t>A41001858</t>
  </si>
  <si>
    <t>محمد منشاوى احمد محمود عامر</t>
  </si>
  <si>
    <t>28804012103775</t>
  </si>
  <si>
    <t>A39017597</t>
  </si>
  <si>
    <t>محمد المنشاوى</t>
  </si>
  <si>
    <t>احمد سعد الدين ابراهيم مرسى سليمان</t>
  </si>
  <si>
    <t>1983-01-12</t>
  </si>
  <si>
    <t>28301128800731</t>
  </si>
  <si>
    <t>A29185453</t>
  </si>
  <si>
    <t>محمد يسرى عبد الرحيم محمد قشطه</t>
  </si>
  <si>
    <t>1996-05-04</t>
  </si>
  <si>
    <t>29605041900553</t>
  </si>
  <si>
    <t>A36708785</t>
  </si>
  <si>
    <t>عماد رمضان محمود طلبه</t>
  </si>
  <si>
    <t>27809201803999</t>
  </si>
  <si>
    <t>A40978389</t>
  </si>
  <si>
    <t>2026-07-28</t>
  </si>
  <si>
    <t>محمد عيد عبد الحميد عمر يعقوب</t>
  </si>
  <si>
    <t>2009-10-01</t>
  </si>
  <si>
    <t>30910011801715</t>
  </si>
  <si>
    <t>A45481456</t>
  </si>
  <si>
    <t>محمد سعد على زيدان</t>
  </si>
  <si>
    <t>1984-04-02</t>
  </si>
  <si>
    <t>28404021501751</t>
  </si>
  <si>
    <t>A38326811</t>
  </si>
  <si>
    <t>عبد العزيز عايش سلام جمیعان</t>
  </si>
  <si>
    <t>1965-05-08</t>
  </si>
  <si>
    <t>26505088800179</t>
  </si>
  <si>
    <t>A45721498</t>
  </si>
  <si>
    <t>السيد محمد رزق شعير</t>
  </si>
  <si>
    <t>2004-02-11</t>
  </si>
  <si>
    <t>30402111800893</t>
  </si>
  <si>
    <t>A44939558</t>
  </si>
  <si>
    <t>احمد ابراهيم محمد ابراهيم السيد الامام</t>
  </si>
  <si>
    <t>29804011210512</t>
  </si>
  <si>
    <t>A44258149</t>
  </si>
  <si>
    <t>محمد عبد العزيز محمد عبد العزيز النجار</t>
  </si>
  <si>
    <t>2009-06-14</t>
  </si>
  <si>
    <t>20106141802216</t>
  </si>
  <si>
    <t>A45333622</t>
  </si>
  <si>
    <t>خالد ابراهيم محمد عبد الحميد</t>
  </si>
  <si>
    <t>1983-02-05</t>
  </si>
  <si>
    <t>28302051800691</t>
  </si>
  <si>
    <t>A35577654</t>
  </si>
  <si>
    <t>وليد محمد محمد عبد الرحمن على</t>
  </si>
  <si>
    <t>2001-08-06</t>
  </si>
  <si>
    <t>20108061202056</t>
  </si>
  <si>
    <t>A45610999</t>
  </si>
  <si>
    <t>تقديم يوم 20 يوليو</t>
  </si>
  <si>
    <t>ايداع بنكي  بتاريخ 20 يوليو</t>
  </si>
  <si>
    <t>ايداع بنكي بتاريخ 21 يوليو</t>
  </si>
  <si>
    <t xml:space="preserve">قيمه 605 $ بسعر صرف50.93 </t>
  </si>
  <si>
    <t>21/7/2026</t>
  </si>
  <si>
    <t>البراق طرابلس</t>
  </si>
  <si>
    <t>ميرا البراق</t>
  </si>
  <si>
    <t>عمرو الليبيه</t>
  </si>
  <si>
    <t>تسليم في الشركه بتاريخ 21 يوليو</t>
  </si>
  <si>
    <t>علي بهلول</t>
  </si>
  <si>
    <t>تحويل للحساب الممصري</t>
  </si>
  <si>
    <t>قيمه 8000 $ بسعر صرف 50.97</t>
  </si>
  <si>
    <t>تسليم في الشركه بتاريخ21يوليو</t>
  </si>
  <si>
    <t>ابراهيم محمد عراقى محمد جوهر</t>
  </si>
  <si>
    <t>1985-09-07</t>
  </si>
  <si>
    <t>28509071703393</t>
  </si>
  <si>
    <t>A45222875</t>
  </si>
  <si>
    <t>سداد</t>
  </si>
  <si>
    <t>وليد احمد محمد احمد ضيف</t>
  </si>
  <si>
    <t>1979-03-29</t>
  </si>
  <si>
    <t>27903291401815</t>
  </si>
  <si>
    <t>A38252148</t>
  </si>
  <si>
    <t>حازم محمد محمد عبد الجليل محمود</t>
  </si>
  <si>
    <t>2022-11-15</t>
  </si>
  <si>
    <t>32211158801621</t>
  </si>
  <si>
    <t>A41391212</t>
  </si>
  <si>
    <t>احمد على احمد محمود الخلفى</t>
  </si>
  <si>
    <t>28710181203598</t>
  </si>
  <si>
    <t>A37952639</t>
  </si>
  <si>
    <t>عيد سيد عبد الله سيد</t>
  </si>
  <si>
    <t>1990-08-13</t>
  </si>
  <si>
    <t>29008132402078</t>
  </si>
  <si>
    <t>A45420015</t>
  </si>
  <si>
    <t>داليا احمد عبد السلام محمد</t>
  </si>
  <si>
    <t>1991-07-07</t>
  </si>
  <si>
    <t>29102021300925</t>
  </si>
  <si>
    <t>A2704387</t>
  </si>
  <si>
    <t>ايمن عيد رمضان محمد</t>
  </si>
  <si>
    <t>29412032400651</t>
  </si>
  <si>
    <t>A31875570</t>
  </si>
  <si>
    <t>محمد على محمد يوسف</t>
  </si>
  <si>
    <t>1981-07-04</t>
  </si>
  <si>
    <t>28107041202453</t>
  </si>
  <si>
    <t>A34218613</t>
  </si>
  <si>
    <t>اشرف السيد ابو المجد توفيق</t>
  </si>
  <si>
    <t>1983-03-04</t>
  </si>
  <si>
    <t>28303041900278</t>
  </si>
  <si>
    <t>A33797345</t>
  </si>
  <si>
    <t>لطفى ابراهيم لطفى ابراهيم سعدون</t>
  </si>
  <si>
    <t>2000-02-16</t>
  </si>
  <si>
    <t>20002161602113</t>
  </si>
  <si>
    <t>A32821640</t>
  </si>
  <si>
    <t>احمد سعد احمد يونس</t>
  </si>
  <si>
    <t>1990-08-23</t>
  </si>
  <si>
    <t>29008231800671</t>
  </si>
  <si>
    <t>A45461080</t>
  </si>
  <si>
    <t>ابراهيم ابراهيم حميده محمد سكوت</t>
  </si>
  <si>
    <t>30601011520152</t>
  </si>
  <si>
    <t>A45462813</t>
  </si>
  <si>
    <t>سعد خميس عطيه شحاته</t>
  </si>
  <si>
    <t>1968-07-15</t>
  </si>
  <si>
    <t>26807151802892</t>
  </si>
  <si>
    <t>A41350345</t>
  </si>
  <si>
    <t>حسام حسن العوضى حسين الجندى</t>
  </si>
  <si>
    <t>1990-08-25</t>
  </si>
  <si>
    <t>29008251200394</t>
  </si>
  <si>
    <t>A35828768</t>
  </si>
  <si>
    <t>السيد على الغريب على عبد العال</t>
  </si>
  <si>
    <t>27802251200379</t>
  </si>
  <si>
    <t>A44534461</t>
  </si>
  <si>
    <t>اشرف محمد علي محمد عبد المولى</t>
  </si>
  <si>
    <t>1969-12-21</t>
  </si>
  <si>
    <t>26912211802674</t>
  </si>
  <si>
    <t>A35443209</t>
  </si>
  <si>
    <t>جمال على محمد محمد العدل</t>
  </si>
  <si>
    <t>29301241300519</t>
  </si>
  <si>
    <t>A45255409</t>
  </si>
  <si>
    <t>عبد الستار عبد العزيز عبده على</t>
  </si>
  <si>
    <t>1985-04-14</t>
  </si>
  <si>
    <t>28504141300273</t>
  </si>
  <si>
    <t>A44913414</t>
  </si>
  <si>
    <t>محمد مصطفى عبد الكريم ابوسته</t>
  </si>
  <si>
    <t>29502022500613</t>
  </si>
  <si>
    <t>A40723786</t>
  </si>
  <si>
    <t>عبده كمال احمد ابراهيم</t>
  </si>
  <si>
    <t>1979-10-16</t>
  </si>
  <si>
    <t>27910161200997</t>
  </si>
  <si>
    <t>A38981956</t>
  </si>
  <si>
    <t>احمد ابراهيم عبد العزيز يوسف الاشقر</t>
  </si>
  <si>
    <t>28402181601473</t>
  </si>
  <si>
    <t>A44766445</t>
  </si>
  <si>
    <t>ايهاب محمد صلاح ابراهيم</t>
  </si>
  <si>
    <t>1993-06-08</t>
  </si>
  <si>
    <t>29306081500453</t>
  </si>
  <si>
    <t>A45474153</t>
  </si>
  <si>
    <t>احمد حسام الدين ابراهيم منصور محمد</t>
  </si>
  <si>
    <t>2004-07-19</t>
  </si>
  <si>
    <t>30407190201292</t>
  </si>
  <si>
    <t>A45481163</t>
  </si>
  <si>
    <t>اسماعيل عسران توفيق احمد احمد</t>
  </si>
  <si>
    <t>2010-10-23</t>
  </si>
  <si>
    <t>31010232400572</t>
  </si>
  <si>
    <t>A44944106</t>
  </si>
  <si>
    <t>محمود صالح محمد عبد الفضيل</t>
  </si>
  <si>
    <t>1990-12-03</t>
  </si>
  <si>
    <t>29012032401136</t>
  </si>
  <si>
    <t>A44882534</t>
  </si>
  <si>
    <t>على حسن محمد حسن</t>
  </si>
  <si>
    <t>310082400812</t>
  </si>
  <si>
    <t>A4465284</t>
  </si>
  <si>
    <t>عرفه محمد على السيد السيد</t>
  </si>
  <si>
    <t>29107022404193</t>
  </si>
  <si>
    <t>A45128706</t>
  </si>
  <si>
    <t>احمد ابراهيم حسين زنانی</t>
  </si>
  <si>
    <t>29812200103894</t>
  </si>
  <si>
    <t>A36647568</t>
  </si>
  <si>
    <t>حمزه محمد محمد عبد الجليل محمود</t>
  </si>
  <si>
    <t>2022-01-03</t>
  </si>
  <si>
    <t>2220103130405</t>
  </si>
  <si>
    <t>A41391213</t>
  </si>
  <si>
    <t>مصطفى محمد محمد عبد الجليل محمود</t>
  </si>
  <si>
    <t>2026-05-05</t>
  </si>
  <si>
    <t>32605051304315</t>
  </si>
  <si>
    <t>A45261856</t>
  </si>
  <si>
    <t>بدوى على صالح على ابو العلا</t>
  </si>
  <si>
    <t>2006-01-26</t>
  </si>
  <si>
    <t>30601262402957</t>
  </si>
  <si>
    <t>A45417306</t>
  </si>
  <si>
    <t>السيد ابراهيم بدير احمد ابو الغيط</t>
  </si>
  <si>
    <t>1980-06-09</t>
  </si>
  <si>
    <t>28006091501213</t>
  </si>
  <si>
    <t>A44488333</t>
  </si>
  <si>
    <t>محمد عبد السلام على عبد الونيس</t>
  </si>
  <si>
    <t>1986-12-25</t>
  </si>
  <si>
    <t>28612252301578</t>
  </si>
  <si>
    <t>A44631751</t>
  </si>
  <si>
    <t>محمد عبد الكريم محمود شفيق حسن</t>
  </si>
  <si>
    <t>2010-05-13</t>
  </si>
  <si>
    <t>31005132502773</t>
  </si>
  <si>
    <t>A44633532</t>
  </si>
  <si>
    <t>يحيى عبد النبى محمد سيد</t>
  </si>
  <si>
    <t>1972-12-20</t>
  </si>
  <si>
    <t>27212202200558</t>
  </si>
  <si>
    <t>A40910284</t>
  </si>
  <si>
    <t>ابراهيم احمد محمد احمد</t>
  </si>
  <si>
    <t>1977-03-29</t>
  </si>
  <si>
    <t>27703292500397</t>
  </si>
  <si>
    <t>A45399081</t>
  </si>
  <si>
    <t>عبد الكريم محمود شفيق حسن</t>
  </si>
  <si>
    <t>1979-07-09</t>
  </si>
  <si>
    <t>27907092500818</t>
  </si>
  <si>
    <t>A45413612</t>
  </si>
  <si>
    <t>منتصر عزت عبد العزيز ابوزيد</t>
  </si>
  <si>
    <t>28702152402112</t>
  </si>
  <si>
    <t>A41049546</t>
  </si>
  <si>
    <t>ابوبكر خضر احمد على</t>
  </si>
  <si>
    <t>1995-05-07</t>
  </si>
  <si>
    <t>29505072500575</t>
  </si>
  <si>
    <t>A30940391</t>
  </si>
  <si>
    <t>محمد عاطف بدوى بخيت بدوى</t>
  </si>
  <si>
    <t>2008-12-09</t>
  </si>
  <si>
    <t>30812092500291</t>
  </si>
  <si>
    <t>A44963827</t>
  </si>
  <si>
    <t>على عبد الله اسلمان عبد الله</t>
  </si>
  <si>
    <t>1986-06-12</t>
  </si>
  <si>
    <t>28606122401872</t>
  </si>
  <si>
    <t>A45418281</t>
  </si>
  <si>
    <t>احمد فاروق ناجى عبد الفتاح</t>
  </si>
  <si>
    <t>1981-07-09</t>
  </si>
  <si>
    <t>28107092401817</t>
  </si>
  <si>
    <t>A41138802</t>
  </si>
  <si>
    <t>حسن سيد محمد سيد محمد</t>
  </si>
  <si>
    <t>2012-09-17</t>
  </si>
  <si>
    <t>31209172502816</t>
  </si>
  <si>
    <t>A45404135</t>
  </si>
  <si>
    <t>سيد محمد سيد محمد</t>
  </si>
  <si>
    <t>1983-12-29</t>
  </si>
  <si>
    <t>28312292502939</t>
  </si>
  <si>
    <t>A31394967</t>
  </si>
  <si>
    <t>محمد على سطوحی محمد</t>
  </si>
  <si>
    <t>1990-03-15</t>
  </si>
  <si>
    <t>29003152402919</t>
  </si>
  <si>
    <t>A43471555</t>
  </si>
  <si>
    <t>2026-07-27</t>
  </si>
  <si>
    <t>جابر محمود محمود الحلو</t>
  </si>
  <si>
    <t>1981-03-28</t>
  </si>
  <si>
    <t>2810328403718</t>
  </si>
  <si>
    <t>A45333553</t>
  </si>
  <si>
    <t>ابراهيم مرتضى فتحى عبد الهادى</t>
  </si>
  <si>
    <t>29111071201916</t>
  </si>
  <si>
    <t>A40793390</t>
  </si>
  <si>
    <t>28408230101773</t>
  </si>
  <si>
    <t>انس احمد هشام محمد عطا الله</t>
  </si>
  <si>
    <t>2020-01-29</t>
  </si>
  <si>
    <t>32001292103776</t>
  </si>
  <si>
    <t>A42789146</t>
  </si>
  <si>
    <t>داليا احمد زكريا سيد احمد</t>
  </si>
  <si>
    <t>29608102102409</t>
  </si>
  <si>
    <t>A42789165</t>
  </si>
  <si>
    <t>حامد على احمد صقر</t>
  </si>
  <si>
    <t>29111011700697</t>
  </si>
  <si>
    <t>A43495906</t>
  </si>
  <si>
    <t>محمد سليمان المتولى احمد عوده</t>
  </si>
  <si>
    <t>29610011246976</t>
  </si>
  <si>
    <t>A28025145</t>
  </si>
  <si>
    <t>29903010107597</t>
  </si>
  <si>
    <t>A43403151</t>
  </si>
  <si>
    <t>عبد الرحمن شوقى عباس الديب</t>
  </si>
  <si>
    <t>29212011600758</t>
  </si>
  <si>
    <t>A33615864</t>
  </si>
  <si>
    <t>وليد احمد عامر محمد عبد الله</t>
  </si>
  <si>
    <t>1979-11-18</t>
  </si>
  <si>
    <t>27911181202011</t>
  </si>
  <si>
    <t>A40029210</t>
  </si>
  <si>
    <t>محمد محمود محمد عبد الرحمن مسلم</t>
  </si>
  <si>
    <t>29304100105118</t>
  </si>
  <si>
    <t>A43402661</t>
  </si>
  <si>
    <t>محمد ممدوح طه محمد ابو النجا</t>
  </si>
  <si>
    <t>28812030200918</t>
  </si>
  <si>
    <t>A40781725</t>
  </si>
  <si>
    <t>محمد عمر جوهر محمد جوهر</t>
  </si>
  <si>
    <t>2011-03-10</t>
  </si>
  <si>
    <t>31103102202432</t>
  </si>
  <si>
    <t>A45400549</t>
  </si>
  <si>
    <t>سليمان مهدى عبد الرحمن عبد الباقى</t>
  </si>
  <si>
    <t>28403180321006</t>
  </si>
  <si>
    <t>A43193279</t>
  </si>
  <si>
    <t>محمد شعبان محمد مرسی</t>
  </si>
  <si>
    <t>30801012203974</t>
  </si>
  <si>
    <t>A45039611</t>
  </si>
  <si>
    <t>محمد مرزوق الليثى على</t>
  </si>
  <si>
    <t>2007-06-02</t>
  </si>
  <si>
    <t>30706025011509</t>
  </si>
  <si>
    <t>A40541073</t>
  </si>
  <si>
    <t>احمد وجيه عطيه السيد</t>
  </si>
  <si>
    <t>30808012201755</t>
  </si>
  <si>
    <t>A45420778</t>
  </si>
  <si>
    <t>محمد على محمد احمد</t>
  </si>
  <si>
    <t>29105252200431</t>
  </si>
  <si>
    <t>A36731663</t>
  </si>
  <si>
    <t>عبد الله طه جمعه طه</t>
  </si>
  <si>
    <t>2008-09-06</t>
  </si>
  <si>
    <t>30809062202031</t>
  </si>
  <si>
    <t>A45420777</t>
  </si>
  <si>
    <t>رحاب محمود عبد الحميد على</t>
  </si>
  <si>
    <t>1984-04-29</t>
  </si>
  <si>
    <t>28404292400534</t>
  </si>
  <si>
    <t>A36072801</t>
  </si>
  <si>
    <t>احمد طه محمد جوهر</t>
  </si>
  <si>
    <t>1984-11-19</t>
  </si>
  <si>
    <t>28411122200232</t>
  </si>
  <si>
    <t>A33541483</t>
  </si>
  <si>
    <t>امجد فاروق حشاد محمد احمد حشاد</t>
  </si>
  <si>
    <t>1964-08-14</t>
  </si>
  <si>
    <t>26408140102137</t>
  </si>
  <si>
    <t>A30890766</t>
  </si>
  <si>
    <t>سيد علوانى بريك السعدى</t>
  </si>
  <si>
    <t>1987-08-12</t>
  </si>
  <si>
    <t>28708122200238</t>
  </si>
  <si>
    <t>A44948583</t>
  </si>
  <si>
    <t>عبد الله هيثم عبد الله ناجى حسين</t>
  </si>
  <si>
    <t>30906010120621</t>
  </si>
  <si>
    <t>A41702879</t>
  </si>
  <si>
    <t>حسام مظهر عبد النعيم فنجرى</t>
  </si>
  <si>
    <t>1995-01-15</t>
  </si>
  <si>
    <t>29501152402919</t>
  </si>
  <si>
    <t>A29884480</t>
  </si>
  <si>
    <t>محمد رمضان محمود عبد الرحيم</t>
  </si>
  <si>
    <t>2007-07-19</t>
  </si>
  <si>
    <t>20707192400717</t>
  </si>
  <si>
    <t>A41363130</t>
  </si>
  <si>
    <t>طه محمد حسين محمد عبد الرحمن</t>
  </si>
  <si>
    <t>30706202404531</t>
  </si>
  <si>
    <t>A34292278</t>
  </si>
  <si>
    <t>محمود حلمى عبد القادر على</t>
  </si>
  <si>
    <t>1992-02-13</t>
  </si>
  <si>
    <t>29202132400874</t>
  </si>
  <si>
    <t>A37549166</t>
  </si>
  <si>
    <t>هشام علوانى بريك الساعدى</t>
  </si>
  <si>
    <t>1990-01-09</t>
  </si>
  <si>
    <t>29001092200316</t>
  </si>
  <si>
    <t>A43631295</t>
  </si>
  <si>
    <t>رجب عبود عبد الغنى عبود</t>
  </si>
  <si>
    <t>1988-08-22</t>
  </si>
  <si>
    <t>28808222401219</t>
  </si>
  <si>
    <t>A33904936</t>
  </si>
  <si>
    <t>محمود عثمان عبد الرحمن عمر</t>
  </si>
  <si>
    <t>29011182401225</t>
  </si>
  <si>
    <t>A38639936</t>
  </si>
  <si>
    <t>محمد ابراهيم محمد جلال</t>
  </si>
  <si>
    <t>28302061603133</t>
  </si>
  <si>
    <t>A39723272</t>
  </si>
  <si>
    <t>احمد عمر احمد محمد</t>
  </si>
  <si>
    <t>1987-04-12</t>
  </si>
  <si>
    <t>28704122400576</t>
  </si>
  <si>
    <t>A38276234</t>
  </si>
  <si>
    <t>حمدان جميل حمدان عبد السميع</t>
  </si>
  <si>
    <t>2007-09-15</t>
  </si>
  <si>
    <t>30709152404097</t>
  </si>
  <si>
    <t>A45133622</t>
  </si>
  <si>
    <t>محمد احمد عبد المنعم احمد</t>
  </si>
  <si>
    <t>1978-01-05</t>
  </si>
  <si>
    <t>27801050200331</t>
  </si>
  <si>
    <t>A39745879</t>
  </si>
  <si>
    <t>عبد الرحمن جمعه رمضان محمد عبد الكريم</t>
  </si>
  <si>
    <t>28603241803416</t>
  </si>
  <si>
    <t>A44761790</t>
  </si>
  <si>
    <t>عماد الدين عبد الحميد عامر على عبد الرحمن</t>
  </si>
  <si>
    <t>1974-11-22</t>
  </si>
  <si>
    <t>27411220200975</t>
  </si>
  <si>
    <t>A41822611</t>
  </si>
  <si>
    <t>عمرو عثمان محمد على</t>
  </si>
  <si>
    <t>1986-08-17</t>
  </si>
  <si>
    <t>28608170101972</t>
  </si>
  <si>
    <t>A45717622</t>
  </si>
  <si>
    <t>هانى ابراهيم محمد حسن</t>
  </si>
  <si>
    <t>28007210200053</t>
  </si>
  <si>
    <t>A31038636</t>
  </si>
  <si>
    <t>ابراهيم محمد مصطفى ابراهيم دردير</t>
  </si>
  <si>
    <t>1962-03-26</t>
  </si>
  <si>
    <t>26203261500538</t>
  </si>
  <si>
    <t>A40581119</t>
  </si>
  <si>
    <t>احمد شبل صديق الدقن</t>
  </si>
  <si>
    <t>288041600051</t>
  </si>
  <si>
    <t>A26355108</t>
  </si>
  <si>
    <t>مصطفى محمود عبد المجيد عبد اللطيف</t>
  </si>
  <si>
    <t>1983-09-08</t>
  </si>
  <si>
    <t>28309082101159</t>
  </si>
  <si>
    <t>A42852647</t>
  </si>
  <si>
    <t>احمد محمد محمد احمد رمضان</t>
  </si>
  <si>
    <t>27410060200314</t>
  </si>
  <si>
    <t>A39388447</t>
  </si>
  <si>
    <t>مصطفى محمد عبد الحافظ فرغلى</t>
  </si>
  <si>
    <t>1983-04-07</t>
  </si>
  <si>
    <t>28304070103391</t>
  </si>
  <si>
    <t>A31651250</t>
  </si>
  <si>
    <t>يوسف اسماعيل محمد عبد الله جعفر</t>
  </si>
  <si>
    <t>1989-01-10</t>
  </si>
  <si>
    <t>28901101805738</t>
  </si>
  <si>
    <t>A35000825</t>
  </si>
  <si>
    <t>28204111700176</t>
  </si>
  <si>
    <t>صالح رضوان يوسف صالح محمد</t>
  </si>
  <si>
    <t>30811252401337</t>
  </si>
  <si>
    <t>A16267</t>
  </si>
  <si>
    <t>عبد الله جمال محمد حسنين</t>
  </si>
  <si>
    <t>29101012523335</t>
  </si>
  <si>
    <t>A43946921</t>
  </si>
  <si>
    <t>محمد محمود توفيق محمود عثمان</t>
  </si>
  <si>
    <t>2008-07-04</t>
  </si>
  <si>
    <t>30807040200938</t>
  </si>
  <si>
    <t>A43337182</t>
  </si>
  <si>
    <t>احمد محمد بهاء الدين عبد الرحيم</t>
  </si>
  <si>
    <t>2008-06-15</t>
  </si>
  <si>
    <t>30806152503538</t>
  </si>
  <si>
    <t>A42086801</t>
  </si>
  <si>
    <t>محمد بدر كسبان جمل محمد</t>
  </si>
  <si>
    <t>30911202405298</t>
  </si>
  <si>
    <t>A42924950</t>
  </si>
  <si>
    <t>محمود عبد الله جبر محمد</t>
  </si>
  <si>
    <t>28908142401573</t>
  </si>
  <si>
    <t>A45139871</t>
  </si>
  <si>
    <t>فوزى الشحات فوزى قاسم يوسف</t>
  </si>
  <si>
    <t>2005-08-28</t>
  </si>
  <si>
    <t>30508281501036</t>
  </si>
  <si>
    <t>A45478533</t>
  </si>
  <si>
    <t>حسام هانى على محمد احمد</t>
  </si>
  <si>
    <t>2011-05-03</t>
  </si>
  <si>
    <t>31105032403071</t>
  </si>
  <si>
    <t>A45412980</t>
  </si>
  <si>
    <t>محمد ابوزيد محمد عبد الحميد</t>
  </si>
  <si>
    <t>28810272400978</t>
  </si>
  <si>
    <t>A45132907</t>
  </si>
  <si>
    <t>احمد خلف الله فتحى امين ابو العلا</t>
  </si>
  <si>
    <t>30806242402552</t>
  </si>
  <si>
    <t>A43956335</t>
  </si>
  <si>
    <t>عبد الله رمضان داکر محمد احمد</t>
  </si>
  <si>
    <t>30911202405751</t>
  </si>
  <si>
    <t>A43941546</t>
  </si>
  <si>
    <t>راضى ابراهيم عبد الحميد صفوه</t>
  </si>
  <si>
    <t>1967-03-02</t>
  </si>
  <si>
    <t>26703021203431</t>
  </si>
  <si>
    <t>A45510969</t>
  </si>
  <si>
    <t>اسامه نصر عبد الله نصر المرشدى</t>
  </si>
  <si>
    <t>2003-03-16</t>
  </si>
  <si>
    <t>30303161600412</t>
  </si>
  <si>
    <t>A45475587</t>
  </si>
  <si>
    <t>ابراهيم السيد السيد خليل</t>
  </si>
  <si>
    <t>27905011603992</t>
  </si>
  <si>
    <t>A34839262</t>
  </si>
  <si>
    <t>عبد الرحمن خليل محمد الصغير عبد الله</t>
  </si>
  <si>
    <t>30706212502337</t>
  </si>
  <si>
    <t>A43224652</t>
  </si>
  <si>
    <t>محمد رضا خيرى خليل</t>
  </si>
  <si>
    <t>1993-09-29</t>
  </si>
  <si>
    <t>29309291304435</t>
  </si>
  <si>
    <t>A40180400</t>
  </si>
  <si>
    <t>محمد رجب شعبان فهمى</t>
  </si>
  <si>
    <t>2007-10-15</t>
  </si>
  <si>
    <t>30710152504839</t>
  </si>
  <si>
    <t>A45411428</t>
  </si>
  <si>
    <t>عماد حمدى حسن على</t>
  </si>
  <si>
    <t>1988-08-10</t>
  </si>
  <si>
    <t>28808102501635</t>
  </si>
  <si>
    <t>A44656176</t>
  </si>
  <si>
    <t>على قناوى على حافظ صالح</t>
  </si>
  <si>
    <t>30903102503974</t>
  </si>
  <si>
    <t>A43198460</t>
  </si>
  <si>
    <t>محمود مختار احمد حسين حسين</t>
  </si>
  <si>
    <t>1996-02-02</t>
  </si>
  <si>
    <t>29602022600213</t>
  </si>
  <si>
    <t>A36903399</t>
  </si>
  <si>
    <t>محمد حماده محمد حسانين المداح</t>
  </si>
  <si>
    <t>1997-04-10</t>
  </si>
  <si>
    <t>29704101200457</t>
  </si>
  <si>
    <t>A28222652</t>
  </si>
  <si>
    <t>محمد يسرى احمد التهامى عطيه</t>
  </si>
  <si>
    <t>29609091302571</t>
  </si>
  <si>
    <t>A45321250</t>
  </si>
  <si>
    <t>حسن السيد على ابوزايد</t>
  </si>
  <si>
    <t>1975-09-20</t>
  </si>
  <si>
    <t>27509201600717</t>
  </si>
  <si>
    <t>A39939451</t>
  </si>
  <si>
    <t>محمود عبد المعبود موسى بشار</t>
  </si>
  <si>
    <t>28902011212637</t>
  </si>
  <si>
    <t>A32711340</t>
  </si>
  <si>
    <t>محمد سمير احمد عثمان</t>
  </si>
  <si>
    <t>1985-11-04</t>
  </si>
  <si>
    <t>28511042400297</t>
  </si>
  <si>
    <t>A32674411</t>
  </si>
  <si>
    <t>محمد ابراهيم الدسوقى الشعيبى</t>
  </si>
  <si>
    <t>2009-01-16</t>
  </si>
  <si>
    <t>30901161400299</t>
  </si>
  <si>
    <t>A41774989</t>
  </si>
  <si>
    <t>محمد فهمى محمد محمد سبوخ</t>
  </si>
  <si>
    <t>28304011502835</t>
  </si>
  <si>
    <t>A41808619</t>
  </si>
  <si>
    <t>سعيد محمد مصطفى غنومه</t>
  </si>
  <si>
    <t>1988-04-25</t>
  </si>
  <si>
    <t>28804251501057</t>
  </si>
  <si>
    <t>A45342665</t>
  </si>
  <si>
    <t>احمد سيد عبد العزيز رمضان</t>
  </si>
  <si>
    <t>1991-04-20</t>
  </si>
  <si>
    <t>29104202202275</t>
  </si>
  <si>
    <t>A44944390</t>
  </si>
  <si>
    <t>يوسف محمد عبد السلام محمد نصر</t>
  </si>
  <si>
    <t>2010-03-21</t>
  </si>
  <si>
    <t>31003211700073</t>
  </si>
  <si>
    <t>A45598071</t>
  </si>
  <si>
    <t>محمد البسطويسى محمد البسطويسى</t>
  </si>
  <si>
    <t>1988-07-02</t>
  </si>
  <si>
    <t>28807021500271</t>
  </si>
  <si>
    <t>A45270075</t>
  </si>
  <si>
    <t>محمد محسن محمد عبد اللاه</t>
  </si>
  <si>
    <t>2010-06-21</t>
  </si>
  <si>
    <t>31006212200391</t>
  </si>
  <si>
    <t>A42258646</t>
  </si>
  <si>
    <t>خالد مختار عبد الرحمن عبد المجيد</t>
  </si>
  <si>
    <t>1983-11-02</t>
  </si>
  <si>
    <t>28311021401472</t>
  </si>
  <si>
    <t>A45675552</t>
  </si>
  <si>
    <t>محمد احمد محمد زغلول الودنه</t>
  </si>
  <si>
    <t>29005201501777</t>
  </si>
  <si>
    <t>A45358973</t>
  </si>
  <si>
    <t>وائل احمد محمد محمد زغلول الودنه</t>
  </si>
  <si>
    <t>28406071501355</t>
  </si>
  <si>
    <t>A45345703</t>
  </si>
  <si>
    <t>محمد على حسين ضيف</t>
  </si>
  <si>
    <t>1990-11-19</t>
  </si>
  <si>
    <t>29011192201099</t>
  </si>
  <si>
    <t>A44952416</t>
  </si>
  <si>
    <t>رمضان محمد عبد اللاه محمد</t>
  </si>
  <si>
    <t>30012032200632</t>
  </si>
  <si>
    <t>A42084988</t>
  </si>
  <si>
    <t>حماده سيد صادق حسين</t>
  </si>
  <si>
    <t>1995-07-25</t>
  </si>
  <si>
    <t>29507252201111</t>
  </si>
  <si>
    <t>A44952471</t>
  </si>
  <si>
    <t>اسماعيل محى الدين السيد الدمراوى</t>
  </si>
  <si>
    <t>1993-02-15</t>
  </si>
  <si>
    <t>29302151601036</t>
  </si>
  <si>
    <t>A04200187</t>
  </si>
  <si>
    <t>احمد سعيد متولى ابراهیم بسیونی</t>
  </si>
  <si>
    <t>28804221600271</t>
  </si>
  <si>
    <t>A41432845</t>
  </si>
  <si>
    <t>ناديه احمد رجب حسن</t>
  </si>
  <si>
    <t>28705022301402</t>
  </si>
  <si>
    <t>A34854028</t>
  </si>
  <si>
    <t>رضا مصطفى محمد رشاد محمد</t>
  </si>
  <si>
    <t>29109251500437</t>
  </si>
  <si>
    <t>A44935007</t>
  </si>
  <si>
    <t>محمد صلاح عبد الخالق عبد الغفار</t>
  </si>
  <si>
    <t>1985-08-18</t>
  </si>
  <si>
    <t>28508181402058</t>
  </si>
  <si>
    <t>A44074896</t>
  </si>
  <si>
    <t>صابر منصور مسعود عبد المجيد</t>
  </si>
  <si>
    <t>28609212402311</t>
  </si>
  <si>
    <t>A33767933</t>
  </si>
  <si>
    <t>وهبه عبد اللطيف شحاته محمد</t>
  </si>
  <si>
    <t>1996-07-25</t>
  </si>
  <si>
    <t>29607251500691</t>
  </si>
  <si>
    <t>A28836783</t>
  </si>
  <si>
    <t>محمد السيد حامد القطب</t>
  </si>
  <si>
    <t>2002-10-14</t>
  </si>
  <si>
    <t>30210141200975</t>
  </si>
  <si>
    <t>A44807227</t>
  </si>
  <si>
    <t>حامد محمد حامد القطب</t>
  </si>
  <si>
    <t>29601011276311</t>
  </si>
  <si>
    <t>A37709860</t>
  </si>
  <si>
    <t>حسن نزيه حسن احمد جاد</t>
  </si>
  <si>
    <t>2005-12-26</t>
  </si>
  <si>
    <t>30512261500332</t>
  </si>
  <si>
    <t>A38542114</t>
  </si>
  <si>
    <t>محمد ابراهيم عبد الله علام</t>
  </si>
  <si>
    <t>1987-04-08</t>
  </si>
  <si>
    <t>28704083305120</t>
  </si>
  <si>
    <t>A45099499</t>
  </si>
  <si>
    <t>محمد مصرى فنجرى على زهران</t>
  </si>
  <si>
    <t>2010-08-11</t>
  </si>
  <si>
    <t>31008112404634</t>
  </si>
  <si>
    <t>A43190236</t>
  </si>
  <si>
    <t>عبد القادر السيد عبد الله السواح رفاعی</t>
  </si>
  <si>
    <t>29509101304638</t>
  </si>
  <si>
    <t>A36425792</t>
  </si>
  <si>
    <t>محمد السيد عوض السيد شولح</t>
  </si>
  <si>
    <t>28709101100272</t>
  </si>
  <si>
    <t>A37384049</t>
  </si>
  <si>
    <t>على عبد الرحيم محمد رزق</t>
  </si>
  <si>
    <t>1999-12-04</t>
  </si>
  <si>
    <t>299120401056</t>
  </si>
  <si>
    <t>A36141897</t>
  </si>
  <si>
    <t>عمر منتصر حسن على حسن</t>
  </si>
  <si>
    <t>30906012404658</t>
  </si>
  <si>
    <t>A44952275</t>
  </si>
  <si>
    <t>محمد عطيه محمد احمد خضر</t>
  </si>
  <si>
    <t>2007-11-03</t>
  </si>
  <si>
    <t>30711031202831</t>
  </si>
  <si>
    <t>A44803875</t>
  </si>
  <si>
    <t>محمد محمد السعيد محمد يوسف</t>
  </si>
  <si>
    <t>1992-06-07</t>
  </si>
  <si>
    <t>29206071500337</t>
  </si>
  <si>
    <t>A35402700</t>
  </si>
  <si>
    <t>محمد حماده محمد جبر محمد</t>
  </si>
  <si>
    <t>30903082402874</t>
  </si>
  <si>
    <t>A45579866</t>
  </si>
  <si>
    <t>احمد يسرى عثمان غنيم</t>
  </si>
  <si>
    <t>30408281501651</t>
  </si>
  <si>
    <t>A40153409</t>
  </si>
  <si>
    <t>محمد عزت محمد بسيونى عشماوى</t>
  </si>
  <si>
    <t>1998-06-24</t>
  </si>
  <si>
    <t>29806241500512</t>
  </si>
  <si>
    <t>A37156946</t>
  </si>
  <si>
    <t>محمد صابر محمد على</t>
  </si>
  <si>
    <t>1973-05-27</t>
  </si>
  <si>
    <t>27305272501715</t>
  </si>
  <si>
    <t>A44955608</t>
  </si>
  <si>
    <t>محمد السيد عبد الحميد سليمان شعلان</t>
  </si>
  <si>
    <t>1995-12-15</t>
  </si>
  <si>
    <t>29512151402011</t>
  </si>
  <si>
    <t>A35129226</t>
  </si>
  <si>
    <t>منصور علام عباس على</t>
  </si>
  <si>
    <t>1989-03-24</t>
  </si>
  <si>
    <t>28903242600717</t>
  </si>
  <si>
    <t>A45013937</t>
  </si>
  <si>
    <t>ابراهيم عبد السلام حسن على عثمان</t>
  </si>
  <si>
    <t>28610011100111</t>
  </si>
  <si>
    <t>A41458305</t>
  </si>
  <si>
    <t>احمد عاطف محمد السيد السيد</t>
  </si>
  <si>
    <t>2010-03-05</t>
  </si>
  <si>
    <t>31003052602251</t>
  </si>
  <si>
    <t>A36214479</t>
  </si>
  <si>
    <t>محمود كمال ابوالمجد رضوان</t>
  </si>
  <si>
    <t>1984-03-23</t>
  </si>
  <si>
    <t>28403232600554</t>
  </si>
  <si>
    <t>A45162973</t>
  </si>
  <si>
    <t>جلال محمد يسن التونى</t>
  </si>
  <si>
    <t>1964-06-25</t>
  </si>
  <si>
    <t>26406252402319</t>
  </si>
  <si>
    <t>A38402319</t>
  </si>
  <si>
    <t>وسيم جلال حماده محمد غنيم</t>
  </si>
  <si>
    <t>1996-10-13</t>
  </si>
  <si>
    <t>29610131801451</t>
  </si>
  <si>
    <t>A42253023</t>
  </si>
  <si>
    <t>مبروك على صالح عبد الله</t>
  </si>
  <si>
    <t>1992-02-04</t>
  </si>
  <si>
    <t>29202042401839</t>
  </si>
  <si>
    <t>A42753621</t>
  </si>
  <si>
    <t>ماهر عيد يعقوب رزق</t>
  </si>
  <si>
    <t>28111212202292</t>
  </si>
  <si>
    <t>A44965524</t>
  </si>
  <si>
    <t>محمود نادي محمد على ابوترك</t>
  </si>
  <si>
    <t>1986-09-09</t>
  </si>
  <si>
    <t>28609090201875</t>
  </si>
  <si>
    <t>A32042965</t>
  </si>
  <si>
    <t>ايمن عبد خلاف سالم</t>
  </si>
  <si>
    <t>1985-06-29</t>
  </si>
  <si>
    <t>28506292300553</t>
  </si>
  <si>
    <t>A45549112</t>
  </si>
  <si>
    <t>عمر مجدی احمد فولی</t>
  </si>
  <si>
    <t>28501282300111</t>
  </si>
  <si>
    <t>A30232603</t>
  </si>
  <si>
    <t>سعيد حسن احمد عبد اللطيف</t>
  </si>
  <si>
    <t>1987-12-23</t>
  </si>
  <si>
    <t>28712232201113</t>
  </si>
  <si>
    <t>A34092909</t>
  </si>
  <si>
    <t>يوسف عبد الغفار محمد عبد العال</t>
  </si>
  <si>
    <t>29601292200458</t>
  </si>
  <si>
    <t>A45732651</t>
  </si>
  <si>
    <t>كامل سيد عبد الرحيم غريب</t>
  </si>
  <si>
    <t>1983-09-04</t>
  </si>
  <si>
    <t>28309042100877</t>
  </si>
  <si>
    <t>A43487447</t>
  </si>
  <si>
    <t>محمد حسن احمد عبد اللطيف</t>
  </si>
  <si>
    <t>29606132200399</t>
  </si>
  <si>
    <t>A44576422</t>
  </si>
  <si>
    <t>ابراهيم جمعه محمد خليفه</t>
  </si>
  <si>
    <t>28604032201677</t>
  </si>
  <si>
    <t>A42742323</t>
  </si>
  <si>
    <t>عبد الرحمن حمود عبد الغنى محمد</t>
  </si>
  <si>
    <t>1994-07-31</t>
  </si>
  <si>
    <t>29407312300674</t>
  </si>
  <si>
    <t>A44009304</t>
  </si>
  <si>
    <t>محمود محمد محمد شعيره</t>
  </si>
  <si>
    <t>2005-03-01</t>
  </si>
  <si>
    <t>30503011608392</t>
  </si>
  <si>
    <t>A45113283</t>
  </si>
  <si>
    <t>احمد عبد الناصر ابوالفتوح الفقى</t>
  </si>
  <si>
    <t>29503011709576</t>
  </si>
  <si>
    <t>A45594403</t>
  </si>
  <si>
    <t>محمد عبده فرج حجازی</t>
  </si>
  <si>
    <t>29304011706272</t>
  </si>
  <si>
    <t>A36243341</t>
  </si>
  <si>
    <t>2026-07-29</t>
  </si>
  <si>
    <t>عمرو احمد حسنى احمد الغزولى</t>
  </si>
  <si>
    <t>1990-07-28</t>
  </si>
  <si>
    <t>29007280300458</t>
  </si>
  <si>
    <t>A45612486</t>
  </si>
  <si>
    <t>تامر محمد مصباح الشربينى الشيخ</t>
  </si>
  <si>
    <t>28102151206371</t>
  </si>
  <si>
    <t>A40132857</t>
  </si>
  <si>
    <t>احمد ابراهيم محمد بدوی شاهین</t>
  </si>
  <si>
    <t>1989-12-07</t>
  </si>
  <si>
    <t>28912070100694</t>
  </si>
  <si>
    <t>A27333393</t>
  </si>
  <si>
    <t>محمد فوزى ابوسريع عطيه</t>
  </si>
  <si>
    <t>29108261700179</t>
  </si>
  <si>
    <t>A40783118</t>
  </si>
  <si>
    <t>2026-08-06</t>
  </si>
  <si>
    <t>كريم رمضان عبد الباسط محمد</t>
  </si>
  <si>
    <t>29504012511415</t>
  </si>
  <si>
    <t>A45393742</t>
  </si>
  <si>
    <t>عماد عبد النبى عبد الرحيم احمد</t>
  </si>
  <si>
    <t>1985-08-05</t>
  </si>
  <si>
    <t>28508052105098</t>
  </si>
  <si>
    <t>A29567154</t>
  </si>
  <si>
    <t>احمد عادل سالم احمد صيام</t>
  </si>
  <si>
    <t>29705011308573</t>
  </si>
  <si>
    <t>A39226868</t>
  </si>
  <si>
    <t>2026-08-02</t>
  </si>
  <si>
    <t>مروان محمود عوض على</t>
  </si>
  <si>
    <t>1980-10-26</t>
  </si>
  <si>
    <t>28010260201019</t>
  </si>
  <si>
    <t>A44781130</t>
  </si>
  <si>
    <t>تامر حسين عماد الدين عبد اللطيف الرافعى</t>
  </si>
  <si>
    <t>1982-08-06</t>
  </si>
  <si>
    <t>28208062103197</t>
  </si>
  <si>
    <t>A36982636</t>
  </si>
  <si>
    <t>2026-08-01</t>
  </si>
  <si>
    <t>محمد خالد بسيونى احمد</t>
  </si>
  <si>
    <t>1966-04-07</t>
  </si>
  <si>
    <t>26604071600034</t>
  </si>
  <si>
    <t>A29192216</t>
  </si>
  <si>
    <t>رودينا احمد صافى عبد القادر عبد السلام</t>
  </si>
  <si>
    <t>32305062403508</t>
  </si>
  <si>
    <t>A45406890</t>
  </si>
  <si>
    <t>حسين عبد الناصر احمد محمد</t>
  </si>
  <si>
    <t>2003-05-07</t>
  </si>
  <si>
    <t>30305073300258</t>
  </si>
  <si>
    <t>A42029565</t>
  </si>
  <si>
    <t>محمد احمد صافى عبد القادر عبد السلام</t>
  </si>
  <si>
    <t>32502012404457</t>
  </si>
  <si>
    <t>A45416284</t>
  </si>
  <si>
    <t>اسماء عبد الناصر سلطان صالح</t>
  </si>
  <si>
    <t>2001-05-27</t>
  </si>
  <si>
    <t>30105272401862</t>
  </si>
  <si>
    <t>A45406891</t>
  </si>
  <si>
    <t>رهف احمد صافى عبد القادر عبد السلام</t>
  </si>
  <si>
    <t>2020-10-18</t>
  </si>
  <si>
    <t>32010182403889</t>
  </si>
  <si>
    <t>A45406894</t>
  </si>
  <si>
    <t>عمار صبرى العبد احمد</t>
  </si>
  <si>
    <t>1992-02-03</t>
  </si>
  <si>
    <t>29202032703519</t>
  </si>
  <si>
    <t>A29509427</t>
  </si>
  <si>
    <t>عادل محمد محمد خليفه</t>
  </si>
  <si>
    <t>1975-12-03</t>
  </si>
  <si>
    <t>27512031802272</t>
  </si>
  <si>
    <t>A44938387</t>
  </si>
  <si>
    <t>محمد سعيد سيد حفنى</t>
  </si>
  <si>
    <t>21301012105117</t>
  </si>
  <si>
    <t>A32602310</t>
  </si>
  <si>
    <t>محمود حمدى احمد محمود جلاب</t>
  </si>
  <si>
    <t>1988-02-11</t>
  </si>
  <si>
    <t>28802112100673</t>
  </si>
  <si>
    <t>A37266321</t>
  </si>
  <si>
    <t>زياد ابراهيم السعيد احمد صباح</t>
  </si>
  <si>
    <t>30806241801933</t>
  </si>
  <si>
    <t>A37854022</t>
  </si>
  <si>
    <t>عاطف قناوى عبد الرحمن قناوى</t>
  </si>
  <si>
    <t>1983-03-05</t>
  </si>
  <si>
    <t>28303050103054</t>
  </si>
  <si>
    <t>A44298141</t>
  </si>
  <si>
    <t>اسماعيل عوض اسماعيل محمود الفرس</t>
  </si>
  <si>
    <t>2005-11-28</t>
  </si>
  <si>
    <t>20511281801219</t>
  </si>
  <si>
    <t>A43436762</t>
  </si>
  <si>
    <t>مجدى طلبه محمد طلبه شحاته الجمال</t>
  </si>
  <si>
    <t>1993-04-26</t>
  </si>
  <si>
    <t>29304261802293</t>
  </si>
  <si>
    <t>A41062326</t>
  </si>
  <si>
    <t>محمد طلعت محمد سليمان</t>
  </si>
  <si>
    <t>1996-09-23</t>
  </si>
  <si>
    <t>29609231603011</t>
  </si>
  <si>
    <t>A45463339</t>
  </si>
  <si>
    <t>احمد محمد السيد محمد</t>
  </si>
  <si>
    <t>2003-10-18</t>
  </si>
  <si>
    <t>30310182602977</t>
  </si>
  <si>
    <t>A45161916</t>
  </si>
  <si>
    <t>عبد الرحمن عيسوى نصر عيسوى</t>
  </si>
  <si>
    <t>2004-03-19</t>
  </si>
  <si>
    <t>30403190300155</t>
  </si>
  <si>
    <t>A43264066</t>
  </si>
  <si>
    <t>عصام السيد احمد عبد الرحيم</t>
  </si>
  <si>
    <t>1980-10-10</t>
  </si>
  <si>
    <t>28010101300499</t>
  </si>
  <si>
    <t>A38698862</t>
  </si>
  <si>
    <t>عبد الفتاح ناصر الشحات عبد الغنى</t>
  </si>
  <si>
    <t>29001011233312</t>
  </si>
  <si>
    <t>A45147664</t>
  </si>
  <si>
    <t>يوسف احمد محمد احمد</t>
  </si>
  <si>
    <t>20802022602136</t>
  </si>
  <si>
    <t>A44621608</t>
  </si>
  <si>
    <t>محمد عصام محمد عباس</t>
  </si>
  <si>
    <t>2001-03-12</t>
  </si>
  <si>
    <t>30103122604436</t>
  </si>
  <si>
    <t>A41837447</t>
  </si>
  <si>
    <t>سعد عبد التواب راشد عبد الفتاح</t>
  </si>
  <si>
    <t>29408232200071</t>
  </si>
  <si>
    <t>A33679526</t>
  </si>
  <si>
    <t>شاهين احمد شاهين فاضل</t>
  </si>
  <si>
    <t>29503202601732</t>
  </si>
  <si>
    <t>A45014409</t>
  </si>
  <si>
    <t>كرم منير سلطان سلمان</t>
  </si>
  <si>
    <t>28010122401431</t>
  </si>
  <si>
    <t>A45152946</t>
  </si>
  <si>
    <t>هيثم رشاد احمد فراج</t>
  </si>
  <si>
    <t>1989-02-27</t>
  </si>
  <si>
    <t>28902272601371</t>
  </si>
  <si>
    <t>A37727171</t>
  </si>
  <si>
    <t>مصطفى محمود ثابت جاد</t>
  </si>
  <si>
    <t>1999-03-23</t>
  </si>
  <si>
    <t>29903232101778</t>
  </si>
  <si>
    <t>A29003688</t>
  </si>
  <si>
    <t>عيد شاملى على عواد</t>
  </si>
  <si>
    <t>1997-06-16</t>
  </si>
  <si>
    <t>29706162201998</t>
  </si>
  <si>
    <t>A36203098</t>
  </si>
  <si>
    <t>احمد مرسى يوسف مرسى</t>
  </si>
  <si>
    <t>1982-01-09</t>
  </si>
  <si>
    <t>28201092605711</t>
  </si>
  <si>
    <t>A45015554</t>
  </si>
  <si>
    <t>احمد رشاد احمد فراج</t>
  </si>
  <si>
    <t>29809132601758</t>
  </si>
  <si>
    <t>A39189353</t>
  </si>
  <si>
    <t>حسين توفيق شلبى عبد القادر</t>
  </si>
  <si>
    <t>28610012203096</t>
  </si>
  <si>
    <t>A45153345</t>
  </si>
  <si>
    <t>علاء السيد احمد العباسى</t>
  </si>
  <si>
    <t>29203041600818</t>
  </si>
  <si>
    <t>A38315261</t>
  </si>
  <si>
    <t>عبد الله رجب عبد الله عبد الهادى</t>
  </si>
  <si>
    <t>1999-06-13</t>
  </si>
  <si>
    <t>29906132200597</t>
  </si>
  <si>
    <t>A40040843</t>
  </si>
  <si>
    <t>محمد نادر محروس محمد الزعيقى</t>
  </si>
  <si>
    <t>1135</t>
  </si>
  <si>
    <t>A45460748</t>
  </si>
  <si>
    <t>مسعود ظريف السيد رداد</t>
  </si>
  <si>
    <t>1988-01-10</t>
  </si>
  <si>
    <t>28801101501874</t>
  </si>
  <si>
    <t>A33659678</t>
  </si>
  <si>
    <t>بهاء محمد السيد عبد</t>
  </si>
  <si>
    <t>29101011901999</t>
  </si>
  <si>
    <t>A44544365</t>
  </si>
  <si>
    <t>رضوان منصور رضوان سالم</t>
  </si>
  <si>
    <t>1982-05-08</t>
  </si>
  <si>
    <t>28205081303939</t>
  </si>
  <si>
    <t>A42586529</t>
  </si>
  <si>
    <t>عادل محمود شلابی عبد الهادى</t>
  </si>
  <si>
    <t>1982-10-02</t>
  </si>
  <si>
    <t>28210021804355</t>
  </si>
  <si>
    <t>A42335924</t>
  </si>
  <si>
    <t>محمود سمير احمد حسين بسيونى</t>
  </si>
  <si>
    <t>29812201802656</t>
  </si>
  <si>
    <t>A37238085</t>
  </si>
  <si>
    <t>سامى رجب هجرس سالم</t>
  </si>
  <si>
    <t>1993-10-19</t>
  </si>
  <si>
    <t>29310192402025</t>
  </si>
  <si>
    <t>A38498608</t>
  </si>
  <si>
    <t>محمد حمدى احمد محمود جلاب</t>
  </si>
  <si>
    <t>1990-01-21</t>
  </si>
  <si>
    <t>29001212101031</t>
  </si>
  <si>
    <t>A39492885</t>
  </si>
  <si>
    <t>مصطفى امام امام محمد ابوجبل</t>
  </si>
  <si>
    <t>1991-03-15</t>
  </si>
  <si>
    <t>29103152101212</t>
  </si>
  <si>
    <t>A36247482</t>
  </si>
  <si>
    <t>رضا اشرف فتحى محمود يونس</t>
  </si>
  <si>
    <t>1990-01-07</t>
  </si>
  <si>
    <t>29001072101613</t>
  </si>
  <si>
    <t>A28963820</t>
  </si>
  <si>
    <t>احمد محسن ابوبکر هاشم</t>
  </si>
  <si>
    <t>2001-02-02</t>
  </si>
  <si>
    <t>30102022401213</t>
  </si>
  <si>
    <t>A32354946</t>
  </si>
  <si>
    <t>محمد السيد شحاته السيد</t>
  </si>
  <si>
    <t>1978-02-01</t>
  </si>
  <si>
    <t>27802010202494</t>
  </si>
  <si>
    <t>A43320705</t>
  </si>
  <si>
    <t>مؤمن محمد على حسين احمد</t>
  </si>
  <si>
    <t>1995-11-01</t>
  </si>
  <si>
    <t>29511013100172</t>
  </si>
  <si>
    <t>A30059814</t>
  </si>
  <si>
    <t>محمد جمال محمد طرمان</t>
  </si>
  <si>
    <t>1992-02-16</t>
  </si>
  <si>
    <t>29202163300274</t>
  </si>
  <si>
    <t>A37850893</t>
  </si>
  <si>
    <t>تقديم 21 يوليو</t>
  </si>
  <si>
    <t>اسلام عصام محمد كمال</t>
  </si>
  <si>
    <t>احمد جمال شحاته</t>
  </si>
  <si>
    <t>محمود رجب عبد المعطي القطب</t>
  </si>
  <si>
    <t>خالد فتحي محمود النادي</t>
  </si>
  <si>
    <t>ايداع بنكي بتاريخ 22 يوليو</t>
  </si>
  <si>
    <t>نحويل 160690 جنيه لحساب الدولار</t>
  </si>
  <si>
    <t>مدفوعه لمصر للطيران</t>
  </si>
  <si>
    <t>22/7/2026</t>
  </si>
  <si>
    <t>تسليم في الشركه بتاريخ 22 يوليو</t>
  </si>
  <si>
    <t>احمد عبد الدايم محمد عبد الدايم شلبي</t>
  </si>
  <si>
    <t>سداد رامي محي الدين</t>
  </si>
  <si>
    <t>سداد عبد العزيز محمود فاضل</t>
  </si>
  <si>
    <t>سداد احمد عبد الدايم</t>
  </si>
  <si>
    <t>سداد سلمان ابو القاسم</t>
  </si>
  <si>
    <t>سداد يوسف محمد علي</t>
  </si>
  <si>
    <t>سداد محمد جمال طرمان</t>
  </si>
  <si>
    <t>سداد مومن محمد علي في الخزنه</t>
  </si>
  <si>
    <t>سداد عبد الغفار مصادف  فضل في الخزنه</t>
  </si>
  <si>
    <t>تذاكر الليبيه بتاريخ 17 يوليو البرج 74*6950</t>
  </si>
  <si>
    <t>تذاكر الليبيه بتاريخ 25 يوليو البرج 73*6950</t>
  </si>
  <si>
    <t>تذاكر الليبيه بتاريخ 22 يوليو البرج 100*6950</t>
  </si>
  <si>
    <t>تذاكر الليبيه بتاريخ 20 يوليو القاهره 57*8000</t>
  </si>
  <si>
    <t xml:space="preserve">تقديم 21 يوليو  2026 </t>
  </si>
  <si>
    <t>محمد عمر يوسف الهنشيرى</t>
  </si>
  <si>
    <t>AG164256</t>
  </si>
  <si>
    <t>2026/07/21 16:46</t>
  </si>
  <si>
    <t>2026/07/21 19:34</t>
  </si>
  <si>
    <t>مصطفى ناصر مصطفى انبيه</t>
  </si>
  <si>
    <t>2002-10-04</t>
  </si>
  <si>
    <t>AE535095</t>
  </si>
  <si>
    <t>حامد عياد حامد الفسى</t>
  </si>
  <si>
    <t>AF207227</t>
  </si>
  <si>
    <t>2026/07/21 20:45</t>
  </si>
  <si>
    <t>تسليم لمحمد العبيدي</t>
  </si>
  <si>
    <t>سداد في حساب الاستثمار بتاريخ 22 يوليو</t>
  </si>
  <si>
    <t>رضا</t>
  </si>
  <si>
    <t>سداد في حساب استثمار الحاج رافع</t>
  </si>
  <si>
    <t>محمد محمود محمود على قصيف</t>
  </si>
  <si>
    <t>2002-04-01</t>
  </si>
  <si>
    <t>30204011215016</t>
  </si>
  <si>
    <t>A44799629</t>
  </si>
  <si>
    <t>محمود احمد محمود محمد المرسى</t>
  </si>
  <si>
    <t>1980-02-13</t>
  </si>
  <si>
    <t>28002131200194</t>
  </si>
  <si>
    <t>A45510069</t>
  </si>
  <si>
    <t>عمرو محمد محمد محمود محمود</t>
  </si>
  <si>
    <t>28507272503217</t>
  </si>
  <si>
    <t>A32668173</t>
  </si>
  <si>
    <t>انس جمال محمد محمود</t>
  </si>
  <si>
    <t>29901201306414</t>
  </si>
  <si>
    <t>A44317656</t>
  </si>
  <si>
    <t>30901132200973</t>
  </si>
  <si>
    <t>A45140388</t>
  </si>
  <si>
    <t>احمد علوانى القاسى بريك</t>
  </si>
  <si>
    <t>1983-04-21</t>
  </si>
  <si>
    <t>28304212200314</t>
  </si>
  <si>
    <t>A40904494</t>
  </si>
  <si>
    <t>محمد اسماعيل حسن حسان</t>
  </si>
  <si>
    <t>1970-08-30</t>
  </si>
  <si>
    <t>27008302600131</t>
  </si>
  <si>
    <t>A28556287</t>
  </si>
  <si>
    <t>رضا نور احمد عباس عباس</t>
  </si>
  <si>
    <t>29108142401856</t>
  </si>
  <si>
    <t>A32677540</t>
  </si>
  <si>
    <t>اسامه محمد كمال النحاس</t>
  </si>
  <si>
    <t>1952-10-14</t>
  </si>
  <si>
    <t>25210148800056</t>
  </si>
  <si>
    <t>A27279641</t>
  </si>
  <si>
    <t>اسامه النحاس</t>
  </si>
  <si>
    <t>على وليد على النجار</t>
  </si>
  <si>
    <t>2007-01-15</t>
  </si>
  <si>
    <t>30701151602811</t>
  </si>
  <si>
    <t>A43719665</t>
  </si>
  <si>
    <t>محمد عبد الغنى على عبد الهادى</t>
  </si>
  <si>
    <t>27805062500239</t>
  </si>
  <si>
    <t>A27603872</t>
  </si>
  <si>
    <t>نادر عصام عبد الحميد محمد</t>
  </si>
  <si>
    <t>2005-03-05</t>
  </si>
  <si>
    <t>30503050103451</t>
  </si>
  <si>
    <t>A44360327</t>
  </si>
  <si>
    <t>رجب عطيه السيد احمد</t>
  </si>
  <si>
    <t>1984-05-11</t>
  </si>
  <si>
    <t>28405112200156</t>
  </si>
  <si>
    <t>A45437726</t>
  </si>
  <si>
    <t>محمد حسن محمد حسن ابوريه</t>
  </si>
  <si>
    <t>1995-12-12</t>
  </si>
  <si>
    <t>29512120103857</t>
  </si>
  <si>
    <t>A44458932</t>
  </si>
  <si>
    <t>صباح محمود محمد محمود</t>
  </si>
  <si>
    <t>1955-05-05</t>
  </si>
  <si>
    <t>25505050154520</t>
  </si>
  <si>
    <t>A28454730</t>
  </si>
  <si>
    <t>حسام عبد الحميد طه على</t>
  </si>
  <si>
    <t>29004122701012</t>
  </si>
  <si>
    <t>A44608716</t>
  </si>
  <si>
    <t>عبد الروف محمد السيد موسى</t>
  </si>
  <si>
    <t>1973-09-22</t>
  </si>
  <si>
    <t>27309221800055</t>
  </si>
  <si>
    <t>A28271085</t>
  </si>
  <si>
    <t>سمير حسن سعد السعيدى</t>
  </si>
  <si>
    <t>28304011800256</t>
  </si>
  <si>
    <t>A34708206</t>
  </si>
  <si>
    <t>محمد عبد الله عبد العاطى عبد الله سيد</t>
  </si>
  <si>
    <t>30709302103759</t>
  </si>
  <si>
    <t>A45401192</t>
  </si>
  <si>
    <t>عمر احمد السيد عبد اللطيف</t>
  </si>
  <si>
    <t>2005-09-24</t>
  </si>
  <si>
    <t>30509242300437</t>
  </si>
  <si>
    <t>A45131626</t>
  </si>
  <si>
    <t>كريم محمد كمال جبر جبر</t>
  </si>
  <si>
    <t>2003-02-26</t>
  </si>
  <si>
    <t>30302262300316</t>
  </si>
  <si>
    <t>A45402161</t>
  </si>
  <si>
    <t>عبد الناصر عبد الفتاح محى الدين محمود</t>
  </si>
  <si>
    <t>1983-01-09</t>
  </si>
  <si>
    <t>28301092703792</t>
  </si>
  <si>
    <t>A27086105</t>
  </si>
  <si>
    <t>ايمن محمد السيد محمد هندی</t>
  </si>
  <si>
    <t>29403171401077</t>
  </si>
  <si>
    <t>A41291245</t>
  </si>
  <si>
    <t>ماجد محمود محمد احمد عبد الرازق</t>
  </si>
  <si>
    <t>1976-08-26</t>
  </si>
  <si>
    <t>27608260104195</t>
  </si>
  <si>
    <t>A35466133</t>
  </si>
  <si>
    <t>محمد محمود حسين زهران</t>
  </si>
  <si>
    <t>28010162102193</t>
  </si>
  <si>
    <t>A27329477</t>
  </si>
  <si>
    <t>تيم تامر السيد محمد ابراهيم العشرى</t>
  </si>
  <si>
    <t>2015-06-01</t>
  </si>
  <si>
    <t>31506011203719</t>
  </si>
  <si>
    <t>A28491374</t>
  </si>
  <si>
    <t>براء تامر السيد محمد ابراهيم العشرى</t>
  </si>
  <si>
    <t>31506011203697</t>
  </si>
  <si>
    <t>A28491373</t>
  </si>
  <si>
    <t>سيف تامر السيد محمد ابراهيم العشرى</t>
  </si>
  <si>
    <t>2010-10-20</t>
  </si>
  <si>
    <t>31010201210511</t>
  </si>
  <si>
    <t>A28491372</t>
  </si>
  <si>
    <t>هبه لطفى عبد اللطيف عبد العال</t>
  </si>
  <si>
    <t>28508011210022</t>
  </si>
  <si>
    <t>A28488389</t>
  </si>
  <si>
    <t>جابر اسماعيل حرز الله اسماعيل بدوی</t>
  </si>
  <si>
    <t>28504251500154</t>
  </si>
  <si>
    <t>A31687684</t>
  </si>
  <si>
    <t>محمد جميل عبد الكريم الحفنى</t>
  </si>
  <si>
    <t>1975-11-17</t>
  </si>
  <si>
    <t>27511170103455</t>
  </si>
  <si>
    <t>A30076130</t>
  </si>
  <si>
    <t>هانى صلاح عبد الرحمن محمد</t>
  </si>
  <si>
    <t>28107041300277</t>
  </si>
  <si>
    <t>A45262565</t>
  </si>
  <si>
    <t>سامح عبد الحكيم لطفى محمد</t>
  </si>
  <si>
    <t>1979-06-02</t>
  </si>
  <si>
    <t>27906020101777</t>
  </si>
  <si>
    <t>A45024333</t>
  </si>
  <si>
    <t>غزال حفظى خفاجى عبد العزيز</t>
  </si>
  <si>
    <t>1969-12-19</t>
  </si>
  <si>
    <t>26912192400357</t>
  </si>
  <si>
    <t>A29307617</t>
  </si>
  <si>
    <t>شعبان عبد الرازق احمد محمدين</t>
  </si>
  <si>
    <t>1980-06-19</t>
  </si>
  <si>
    <t>28006192400639</t>
  </si>
  <si>
    <t>A45409725</t>
  </si>
  <si>
    <t>شريف محمد حسانين حلقى</t>
  </si>
  <si>
    <t>28101092400413</t>
  </si>
  <si>
    <t>A44646462</t>
  </si>
  <si>
    <t>محمد اسامه على مصطفى راغب</t>
  </si>
  <si>
    <t>2002-02-16</t>
  </si>
  <si>
    <t>30202161200391</t>
  </si>
  <si>
    <t>A45611651</t>
  </si>
  <si>
    <t>يوسف عباس يونس قطب ابوزيد</t>
  </si>
  <si>
    <t>30911142302796</t>
  </si>
  <si>
    <t>A45147333</t>
  </si>
  <si>
    <t>ایمان محمود طه محمد حمیده ابوهانی</t>
  </si>
  <si>
    <t>2006-10-06</t>
  </si>
  <si>
    <t>30610061800589</t>
  </si>
  <si>
    <t>A37665259</t>
  </si>
  <si>
    <t>لارين علاء مصطفى سالم عسكر</t>
  </si>
  <si>
    <t>2023-01-20</t>
  </si>
  <si>
    <t>32301208800827</t>
  </si>
  <si>
    <t>A45482511</t>
  </si>
  <si>
    <t>علاء مصطفى سالم عسكر</t>
  </si>
  <si>
    <t>28912011808454</t>
  </si>
  <si>
    <t>A45479054</t>
  </si>
  <si>
    <t>مصطفى علاء مصطفى سالم عسكر</t>
  </si>
  <si>
    <t>2020-05-07</t>
  </si>
  <si>
    <t>32005071800796</t>
  </si>
  <si>
    <t>A28826234</t>
  </si>
  <si>
    <t>امنيه عبد الناصر زكريا السيد حموده</t>
  </si>
  <si>
    <t>29607011812768</t>
  </si>
  <si>
    <t>A2882625</t>
  </si>
  <si>
    <t>اياد محمود رمضان مشرف نصرالله</t>
  </si>
  <si>
    <t>2020-10-17</t>
  </si>
  <si>
    <t>32010171802072</t>
  </si>
  <si>
    <t>A28844465</t>
  </si>
  <si>
    <t>اسماء عبد الستار عبد الجيد عبد الجليل</t>
  </si>
  <si>
    <t>2002-06-15</t>
  </si>
  <si>
    <t>30206151803204</t>
  </si>
  <si>
    <t>A28851294</t>
  </si>
  <si>
    <t>ادم محمود رمضان مشرف نصر الله</t>
  </si>
  <si>
    <t>2024-06-06</t>
  </si>
  <si>
    <t>32406061805115</t>
  </si>
  <si>
    <t>A38898701</t>
  </si>
  <si>
    <t>محمود رمضان مشرف نصر الله</t>
  </si>
  <si>
    <t>29212151802814</t>
  </si>
  <si>
    <t>A35741357</t>
  </si>
  <si>
    <t>عكاشه احمد احمد غازى ياسين</t>
  </si>
  <si>
    <t>1988-05-23</t>
  </si>
  <si>
    <t>28805231500239</t>
  </si>
  <si>
    <t>A43720624</t>
  </si>
  <si>
    <t>حسن جمعه حسن حفنى محمد ابراهيم</t>
  </si>
  <si>
    <t>2008-11-04</t>
  </si>
  <si>
    <t>30811041500193</t>
  </si>
  <si>
    <t>A45117724</t>
  </si>
  <si>
    <t>مجدى عزيز مجدى عبد اللطيف</t>
  </si>
  <si>
    <t>29412102404039</t>
  </si>
  <si>
    <t>A40643144</t>
  </si>
  <si>
    <t>عيد على راشد احمد</t>
  </si>
  <si>
    <t>29201182502591</t>
  </si>
  <si>
    <t>A32877769</t>
  </si>
  <si>
    <t>محمد محمود احمد عبد المطلب</t>
  </si>
  <si>
    <t>1991-02-17</t>
  </si>
  <si>
    <t>29102172502675</t>
  </si>
  <si>
    <t>A45134013</t>
  </si>
  <si>
    <t>شعبان رمضان محمود شحاته</t>
  </si>
  <si>
    <t>1986-09-28</t>
  </si>
  <si>
    <t>28609282601176</t>
  </si>
  <si>
    <t>A45310287</t>
  </si>
  <si>
    <t>محمد خليل ابراهيم خليل</t>
  </si>
  <si>
    <t>28809062401957</t>
  </si>
  <si>
    <t>A30210250</t>
  </si>
  <si>
    <t>احمد اسماعيل طلبه عطيه</t>
  </si>
  <si>
    <t>29512162501691</t>
  </si>
  <si>
    <t>A45141661</t>
  </si>
  <si>
    <t>علاء ابراهيم مبروك محمد جمعه</t>
  </si>
  <si>
    <t>2009-02-20</t>
  </si>
  <si>
    <t>30902202401536</t>
  </si>
  <si>
    <t>A45579824</t>
  </si>
  <si>
    <t>محمد راغب على ابراهيم</t>
  </si>
  <si>
    <t>1985-07-02</t>
  </si>
  <si>
    <t>28507022603054</t>
  </si>
  <si>
    <t>A44626924</t>
  </si>
  <si>
    <t>عبد المنعم رياض محمود محمد</t>
  </si>
  <si>
    <t>1990-04-18</t>
  </si>
  <si>
    <t>29004182601459</t>
  </si>
  <si>
    <t>A30287343</t>
  </si>
  <si>
    <t>فيصل حسن مهران محمد</t>
  </si>
  <si>
    <t>28706092601931</t>
  </si>
  <si>
    <t>A04600</t>
  </si>
  <si>
    <t>موسى محفوظ احمد محفوظ</t>
  </si>
  <si>
    <t>1993-07-01</t>
  </si>
  <si>
    <t>29307012605664</t>
  </si>
  <si>
    <t>A65456997</t>
  </si>
  <si>
    <t>محمود رمضان محمود محمد</t>
  </si>
  <si>
    <t>1993-05-22</t>
  </si>
  <si>
    <t>29305222600078</t>
  </si>
  <si>
    <t>A45161083</t>
  </si>
  <si>
    <t>ايمن فراج سيد فراج</t>
  </si>
  <si>
    <t>28701152202133</t>
  </si>
  <si>
    <t>A45580346</t>
  </si>
  <si>
    <t>محمود صلاح عبد العليم اسماعيل</t>
  </si>
  <si>
    <t>29705152603099</t>
  </si>
  <si>
    <t>A45164668</t>
  </si>
  <si>
    <t>اسماعيل سعد على محمد</t>
  </si>
  <si>
    <t>29107212400252</t>
  </si>
  <si>
    <t>A41050870</t>
  </si>
  <si>
    <t>شريف مصطفى عباس الدرينى</t>
  </si>
  <si>
    <t>28610011218251</t>
  </si>
  <si>
    <t>A35157018</t>
  </si>
  <si>
    <t>عبد الحميد عادل عبد الحميد قطب</t>
  </si>
  <si>
    <t>29208250103751</t>
  </si>
  <si>
    <t>A45521138</t>
  </si>
  <si>
    <t>ربيعى حسن ابوزيد غرباوى</t>
  </si>
  <si>
    <t>1983-12-07</t>
  </si>
  <si>
    <t>28312072400175</t>
  </si>
  <si>
    <t>A45404610</t>
  </si>
  <si>
    <t>سعد علام عبد المجيد شعير</t>
  </si>
  <si>
    <t>1988-04-04</t>
  </si>
  <si>
    <t>28804041600851</t>
  </si>
  <si>
    <t>A27860752</t>
  </si>
  <si>
    <t>ابو سريع فؤاد صلاح ابو سريع</t>
  </si>
  <si>
    <t>28910011414372</t>
  </si>
  <si>
    <t>A34764044</t>
  </si>
  <si>
    <t>مصطفى عبد الفتاح مصطفى الفار</t>
  </si>
  <si>
    <t>28701221600391</t>
  </si>
  <si>
    <t>A34848235</t>
  </si>
  <si>
    <t>احمد محمد عبد المعطى سرور</t>
  </si>
  <si>
    <t>1979-08-30</t>
  </si>
  <si>
    <t>27908301601712</t>
  </si>
  <si>
    <t>A27637104</t>
  </si>
  <si>
    <t>مصطفى علام على فرج بشر</t>
  </si>
  <si>
    <t>29808081704879</t>
  </si>
  <si>
    <t>A38585780</t>
  </si>
  <si>
    <t>مصطفى محمود سعيد كشك</t>
  </si>
  <si>
    <t>28102010112853</t>
  </si>
  <si>
    <t>A45718721</t>
  </si>
  <si>
    <t>محمد مصطفى محمد محمد الاسكندرانى</t>
  </si>
  <si>
    <t>1983-04-14</t>
  </si>
  <si>
    <t>28304142102654</t>
  </si>
  <si>
    <t>A45547268</t>
  </si>
  <si>
    <t>فارس فوزى احمد حسين جاب الله</t>
  </si>
  <si>
    <t>29410011804473</t>
  </si>
  <si>
    <t>A29239917</t>
  </si>
  <si>
    <t>بسيونى ممدوح عبد الواحد احمد</t>
  </si>
  <si>
    <t>1997-05-10</t>
  </si>
  <si>
    <t>29705101703757</t>
  </si>
  <si>
    <t>A45721309</t>
  </si>
  <si>
    <t>احمد صبحى عبد المنعم ابراهيم رضوان</t>
  </si>
  <si>
    <t>مصطفى احمد محمد النحاس</t>
  </si>
  <si>
    <t>1981-06-10</t>
  </si>
  <si>
    <t>28106100201818</t>
  </si>
  <si>
    <t>A34089673</t>
  </si>
  <si>
    <t>اسلام عبد الناصر ابراهيم ابو الحسن احمد</t>
  </si>
  <si>
    <t>30812202503216</t>
  </si>
  <si>
    <t>A42736914</t>
  </si>
  <si>
    <t>حمدى فرجانى عبد الجليل ابوشناف</t>
  </si>
  <si>
    <t>1977-02-26</t>
  </si>
  <si>
    <t>27702262400413</t>
  </si>
  <si>
    <t>A45567165</t>
  </si>
  <si>
    <t>حسن مرشد زكى عبد الرجال</t>
  </si>
  <si>
    <t>29110202604772</t>
  </si>
  <si>
    <t>A04366886</t>
  </si>
  <si>
    <t>احمد هلال صبرى على احمد</t>
  </si>
  <si>
    <t>3090320250278</t>
  </si>
  <si>
    <t>A45138431</t>
  </si>
  <si>
    <t>محمد وائل عبد الحميد حنفى البنا</t>
  </si>
  <si>
    <t>2006-07-06</t>
  </si>
  <si>
    <t>30607061801592</t>
  </si>
  <si>
    <t>A45286848</t>
  </si>
  <si>
    <t>احمد حمدى فرجانى عبد الجليل</t>
  </si>
  <si>
    <t>2009-08-02</t>
  </si>
  <si>
    <t>30908022404411</t>
  </si>
  <si>
    <t>A43635411</t>
  </si>
  <si>
    <t>خلف المشهدي ربيعي احمد</t>
  </si>
  <si>
    <t>1969-12-20</t>
  </si>
  <si>
    <t>26912202602158</t>
  </si>
  <si>
    <t>A45013849</t>
  </si>
  <si>
    <t>محمد رمضان انور محمد</t>
  </si>
  <si>
    <t>2000-10-22</t>
  </si>
  <si>
    <t>30010222201977</t>
  </si>
  <si>
    <t>A43217139</t>
  </si>
  <si>
    <t>محمد ناجى محمد مسلم</t>
  </si>
  <si>
    <t>31008152603214</t>
  </si>
  <si>
    <t>A43906372</t>
  </si>
  <si>
    <t>محمد منصور عثمان مكاوى</t>
  </si>
  <si>
    <t>1982-08-18</t>
  </si>
  <si>
    <t>28208181200753</t>
  </si>
  <si>
    <t>A35070405</t>
  </si>
  <si>
    <t>حاتم حفنى يوسف محمد</t>
  </si>
  <si>
    <t>28809012602056</t>
  </si>
  <si>
    <t>A27560994</t>
  </si>
  <si>
    <t>عزوز عبد الفتاح سالمان عمر</t>
  </si>
  <si>
    <t>1976-03-06</t>
  </si>
  <si>
    <t>27603062502175</t>
  </si>
  <si>
    <t>A45406319</t>
  </si>
  <si>
    <t>عبد العال شعبان راغب عويس</t>
  </si>
  <si>
    <t>1981-02-02</t>
  </si>
  <si>
    <t>28102022301392</t>
  </si>
  <si>
    <t>A45721151</t>
  </si>
  <si>
    <t>احمد الشحات المحمدى المرسى عثمان</t>
  </si>
  <si>
    <t>1985-04-08</t>
  </si>
  <si>
    <t>28504081602071</t>
  </si>
  <si>
    <t>A32398294</t>
  </si>
  <si>
    <t>اسامه عيد قطب الدسوقى شحاته</t>
  </si>
  <si>
    <t>29507171501217</t>
  </si>
  <si>
    <t>A32061623</t>
  </si>
  <si>
    <t>عبد الله الجميل عبد الله بدوى</t>
  </si>
  <si>
    <t>28210201203457</t>
  </si>
  <si>
    <t>A44051924</t>
  </si>
  <si>
    <t>يوسف عبد الله الجميل عبد الله بدوى</t>
  </si>
  <si>
    <t>2011-10-20</t>
  </si>
  <si>
    <t>31110201203471</t>
  </si>
  <si>
    <t>A30754071</t>
  </si>
  <si>
    <t>محمد عبد الله الجميل عبد الله بدوى</t>
  </si>
  <si>
    <t>30806081200938</t>
  </si>
  <si>
    <t>A30754069</t>
  </si>
  <si>
    <t>خالد جمال شعبان على</t>
  </si>
  <si>
    <t>29106012400979</t>
  </si>
  <si>
    <t>A37190764</t>
  </si>
  <si>
    <t>على ابو العيون فؤاد طه</t>
  </si>
  <si>
    <t>28510272400273</t>
  </si>
  <si>
    <t>A45154473</t>
  </si>
  <si>
    <t>كريم عطوه نور الدين عطا الله يونس</t>
  </si>
  <si>
    <t>30807282400575</t>
  </si>
  <si>
    <t>A45405101</t>
  </si>
  <si>
    <t>عصام رفعت مغربى عبد الشافى</t>
  </si>
  <si>
    <t>28808172400119</t>
  </si>
  <si>
    <t>A31157424</t>
  </si>
  <si>
    <t>عبد الرحمن محمود محمد صبرى جاد الحق</t>
  </si>
  <si>
    <t>2009-03-05</t>
  </si>
  <si>
    <t>30903052403175</t>
  </si>
  <si>
    <t>A42749703</t>
  </si>
  <si>
    <t>عبد الحكيم جمال عبد الحكيم عبد الحكم</t>
  </si>
  <si>
    <t>20103122402574</t>
  </si>
  <si>
    <t>A33676486</t>
  </si>
  <si>
    <t>على غريب على احمد بدر</t>
  </si>
  <si>
    <t>1996-08-01</t>
  </si>
  <si>
    <t>29608011510253</t>
  </si>
  <si>
    <t>A45353557</t>
  </si>
  <si>
    <t>عبد الناصر احمد عبد المعطى مصطفى الهوارى</t>
  </si>
  <si>
    <t>29107011502111</t>
  </si>
  <si>
    <t>A32191889</t>
  </si>
  <si>
    <t>محمد سعد محمد علام</t>
  </si>
  <si>
    <t>1988-05-07</t>
  </si>
  <si>
    <t>28805071500334</t>
  </si>
  <si>
    <t>A45360488</t>
  </si>
  <si>
    <t>شعبان محمد الضبع اسماعيل</t>
  </si>
  <si>
    <t>28007092601871</t>
  </si>
  <si>
    <t>A44620303</t>
  </si>
  <si>
    <t>شعبان عبد الله محمد مخلوف</t>
  </si>
  <si>
    <t>1981-06-14</t>
  </si>
  <si>
    <t>28106142301138</t>
  </si>
  <si>
    <t>A40642597</t>
  </si>
  <si>
    <t>السيد محمد محمد المغازى</t>
  </si>
  <si>
    <t>1977-01-20</t>
  </si>
  <si>
    <t>27701201205638</t>
  </si>
  <si>
    <t>A45629535</t>
  </si>
  <si>
    <t>محمود رمضان تمساح اسماعيل</t>
  </si>
  <si>
    <t>1990-01-17</t>
  </si>
  <si>
    <t>29001172602016</t>
  </si>
  <si>
    <t>A44608901</t>
  </si>
  <si>
    <t>عبد الحكيم عبد العزيز محمد احمد</t>
  </si>
  <si>
    <t>27908131202117</t>
  </si>
  <si>
    <t>A44812183</t>
  </si>
  <si>
    <t>محمد صبح رمضان احمد</t>
  </si>
  <si>
    <t>28808151205898</t>
  </si>
  <si>
    <t>A44982525</t>
  </si>
  <si>
    <t>منصور ربيع احمد احمد</t>
  </si>
  <si>
    <t>20110012210595</t>
  </si>
  <si>
    <t>A45241774</t>
  </si>
  <si>
    <t>عبد الغفار مصادف فضل ابوبكر</t>
  </si>
  <si>
    <t>28512103300475</t>
  </si>
  <si>
    <t>A27826117</t>
  </si>
  <si>
    <t>تقديم 22 يوليو</t>
  </si>
  <si>
    <t>ايداع بنكي بتاريخ 23 يوليو</t>
  </si>
  <si>
    <t>طيران</t>
  </si>
  <si>
    <t>نور نبيل محمد الديب</t>
  </si>
  <si>
    <t>الرج</t>
  </si>
  <si>
    <t>تسليم في الشركه بتاريخ 23 يوليو</t>
  </si>
  <si>
    <t>البشاير</t>
  </si>
  <si>
    <t>عبدالحليم رشوان</t>
  </si>
  <si>
    <t>23/7/2026</t>
  </si>
  <si>
    <t>صلاح ابو نصير عبد الرازق احمد</t>
  </si>
  <si>
    <t>1980-08-01</t>
  </si>
  <si>
    <t>28008012402976</t>
  </si>
  <si>
    <t>A45403482</t>
  </si>
  <si>
    <t>محمد كمال عبد المنعم بدوى</t>
  </si>
  <si>
    <t>29001312401598</t>
  </si>
  <si>
    <t>A44632607</t>
  </si>
  <si>
    <t>اسامه محمد عواد محمد سمری</t>
  </si>
  <si>
    <t>29403051403076</t>
  </si>
  <si>
    <t>A45087287</t>
  </si>
  <si>
    <t>حمدى ابو نصير عبد الرازق احمد</t>
  </si>
  <si>
    <t>1978-06-04</t>
  </si>
  <si>
    <t>27806042402237</t>
  </si>
  <si>
    <t>A45575348</t>
  </si>
  <si>
    <t>عبد الله وليد فتحى حسن</t>
  </si>
  <si>
    <t>2008-02-01</t>
  </si>
  <si>
    <t>30802012404917</t>
  </si>
  <si>
    <t>A3732787</t>
  </si>
  <si>
    <t>احمد ناجح حامد علی</t>
  </si>
  <si>
    <t>1990-08-09</t>
  </si>
  <si>
    <t>29008092400191</t>
  </si>
  <si>
    <t>A45388285</t>
  </si>
  <si>
    <t>مدين مجدى محمود محمد مصطفی</t>
  </si>
  <si>
    <t>2000-05-30</t>
  </si>
  <si>
    <t>30005300102871</t>
  </si>
  <si>
    <t>A44453498</t>
  </si>
  <si>
    <t>رضا على حسن محمد</t>
  </si>
  <si>
    <t>1990-12-01</t>
  </si>
  <si>
    <t>29012012410619</t>
  </si>
  <si>
    <t>A45438415</t>
  </si>
  <si>
    <t>رجب احمد محمد حسن</t>
  </si>
  <si>
    <t>28604122404097</t>
  </si>
  <si>
    <t>A44652476</t>
  </si>
  <si>
    <t>عبيد سالم حسين حسن</t>
  </si>
  <si>
    <t>1993-11-02</t>
  </si>
  <si>
    <t>29311022403553</t>
  </si>
  <si>
    <t>A45421382</t>
  </si>
  <si>
    <t>محمود رمضان عبد الله عطيه حميده</t>
  </si>
  <si>
    <t>30810012421172</t>
  </si>
  <si>
    <t>A45577500</t>
  </si>
  <si>
    <t>احمد محمد عبد الوهاب عبد الجواد</t>
  </si>
  <si>
    <t>2001-12-05</t>
  </si>
  <si>
    <t>30112052403054</t>
  </si>
  <si>
    <t>A43948613</t>
  </si>
  <si>
    <t>محمد ربيع عبد الوهاب عبد الجواد</t>
  </si>
  <si>
    <t>2002-09-22</t>
  </si>
  <si>
    <t>30209222400873</t>
  </si>
  <si>
    <t>A44146348</t>
  </si>
  <si>
    <t>ابراهيم عبد الله على جاد جاد</t>
  </si>
  <si>
    <t>1990-05-19</t>
  </si>
  <si>
    <t>2900512403317</t>
  </si>
  <si>
    <t>A28100328</t>
  </si>
  <si>
    <t>يوسف رضا شلقامی احمد جاد</t>
  </si>
  <si>
    <t>31204212401377</t>
  </si>
  <si>
    <t>A31549967</t>
  </si>
  <si>
    <t>حسن محمد حسن يوسف</t>
  </si>
  <si>
    <t>1993-08-02</t>
  </si>
  <si>
    <t>29308022400251</t>
  </si>
  <si>
    <t>A43192589</t>
  </si>
  <si>
    <t>عمر محمد عبد الحميد محمد السيد</t>
  </si>
  <si>
    <t>2009-07-26</t>
  </si>
  <si>
    <t>30907262401537</t>
  </si>
  <si>
    <t>A45133002</t>
  </si>
  <si>
    <t>احمد حسن محمد شعبان</t>
  </si>
  <si>
    <t>29609012401713</t>
  </si>
  <si>
    <t>A33420031</t>
  </si>
  <si>
    <t>حماده رجب عزات محمود محمود</t>
  </si>
  <si>
    <t>1995-02-06</t>
  </si>
  <si>
    <t>29502062402631</t>
  </si>
  <si>
    <t>A45128831</t>
  </si>
  <si>
    <t>احمد محمد اسماعيل عبد القادر الانصارى</t>
  </si>
  <si>
    <t>1987-11-04</t>
  </si>
  <si>
    <t>28211041700075</t>
  </si>
  <si>
    <t>A44676884</t>
  </si>
  <si>
    <t>محمد صلاح محمد عبد الخالق</t>
  </si>
  <si>
    <t>1990-07-25</t>
  </si>
  <si>
    <t>29007251300414</t>
  </si>
  <si>
    <t>A44696075</t>
  </si>
  <si>
    <t>نشات محمد احمد عثمان</t>
  </si>
  <si>
    <t>1984-03-19</t>
  </si>
  <si>
    <t>28403192601994</t>
  </si>
  <si>
    <t>A45007596</t>
  </si>
  <si>
    <t>احمد علاء على مصطفى جميل</t>
  </si>
  <si>
    <t>30710011229893</t>
  </si>
  <si>
    <t>A45504423</t>
  </si>
  <si>
    <t>عاطف عبد الشافى محمود اسماعيل</t>
  </si>
  <si>
    <t>1980-12-03</t>
  </si>
  <si>
    <t>28012032600933</t>
  </si>
  <si>
    <t>A43390032</t>
  </si>
  <si>
    <t>وحيد مختار حامد بركات</t>
  </si>
  <si>
    <t>1973-01-09</t>
  </si>
  <si>
    <t>27301092602178</t>
  </si>
  <si>
    <t>A33161438</t>
  </si>
  <si>
    <t>الافريقيه 8U 431</t>
  </si>
  <si>
    <t>رضا السعيد عبد الحميد السيد</t>
  </si>
  <si>
    <t>30110011258454</t>
  </si>
  <si>
    <t>A30764495</t>
  </si>
  <si>
    <t>على على عيد رضوان</t>
  </si>
  <si>
    <t>1970-11-17</t>
  </si>
  <si>
    <t>27011171202438</t>
  </si>
  <si>
    <t>A39079324</t>
  </si>
  <si>
    <t>على ابراهيم السعيد على عبد المجيد</t>
  </si>
  <si>
    <t>1996-03-01</t>
  </si>
  <si>
    <t>29603011607093</t>
  </si>
  <si>
    <t>A33868630</t>
  </si>
  <si>
    <t>اسلام عبد الوهاب عبد الوهاب محمد الطعان</t>
  </si>
  <si>
    <t>1998-02-10</t>
  </si>
  <si>
    <t>29802101101919</t>
  </si>
  <si>
    <t>A30021541</t>
  </si>
  <si>
    <t>محمد جمال صالح صالح شتيه</t>
  </si>
  <si>
    <t>1998-05-13</t>
  </si>
  <si>
    <t>29805131100491</t>
  </si>
  <si>
    <t>A44534925</t>
  </si>
  <si>
    <t>محمد صبحى الازهرى حسين</t>
  </si>
  <si>
    <t>1991-09-06</t>
  </si>
  <si>
    <t>29109062400995</t>
  </si>
  <si>
    <t>A29639533</t>
  </si>
  <si>
    <t>سعد مختار سعد عبد الظاهر محمد</t>
  </si>
  <si>
    <t>2009-08-08</t>
  </si>
  <si>
    <t>20908082403759</t>
  </si>
  <si>
    <t>A30556336</t>
  </si>
  <si>
    <t>حسام عثمان محمد عثمان</t>
  </si>
  <si>
    <t>1984-05-03</t>
  </si>
  <si>
    <t>28405032401754</t>
  </si>
  <si>
    <t>A45402566</t>
  </si>
  <si>
    <t>علاء على الازهرى على</t>
  </si>
  <si>
    <t>1978-02-27</t>
  </si>
  <si>
    <t>27802272401617</t>
  </si>
  <si>
    <t>A30200033</t>
  </si>
  <si>
    <t>طه محمد جمال عبد الحكيم سيد</t>
  </si>
  <si>
    <t>2008-08-10</t>
  </si>
  <si>
    <t>30808102405732</t>
  </si>
  <si>
    <t>A44945534</t>
  </si>
  <si>
    <t>عبد الرحمن سمير فكرى جاد الرب</t>
  </si>
  <si>
    <t>1999-01-30</t>
  </si>
  <si>
    <t>29901302400152</t>
  </si>
  <si>
    <t>A40901958</t>
  </si>
  <si>
    <t>وائل نبيل مصطفى عبد المحسن عيسى</t>
  </si>
  <si>
    <t>2010-12-27</t>
  </si>
  <si>
    <t>21012272402651</t>
  </si>
  <si>
    <t>A45416627</t>
  </si>
  <si>
    <t>محمد سيد محمد عبد العال محمد</t>
  </si>
  <si>
    <t>1984-10-25</t>
  </si>
  <si>
    <t>28410252106251</t>
  </si>
  <si>
    <t>A33376154</t>
  </si>
  <si>
    <t>طارق فاروق صديق فرج</t>
  </si>
  <si>
    <t>1981-11-17</t>
  </si>
  <si>
    <t>679</t>
  </si>
  <si>
    <t>A28960055</t>
  </si>
  <si>
    <t>نانسى عبد الله مصطفى عبد الله</t>
  </si>
  <si>
    <t>1988-02-10</t>
  </si>
  <si>
    <t>28802100102468</t>
  </si>
  <si>
    <t>A31222339</t>
  </si>
  <si>
    <t>محمد طارق فاروق صديق فرج</t>
  </si>
  <si>
    <t>2012-12-26</t>
  </si>
  <si>
    <t>31212260105138</t>
  </si>
  <si>
    <t>A31219679</t>
  </si>
  <si>
    <t>رقيه طارق فاروق صديق فرج</t>
  </si>
  <si>
    <t>2010-12-19</t>
  </si>
  <si>
    <t>31012190104083</t>
  </si>
  <si>
    <t>A31219693</t>
  </si>
  <si>
    <t>عائشه طارق فاروق صديق فرج</t>
  </si>
  <si>
    <t>2024-03-13</t>
  </si>
  <si>
    <t>32403138800821</t>
  </si>
  <si>
    <t>A38144799</t>
  </si>
  <si>
    <t>فارس رضا محمد على عيد</t>
  </si>
  <si>
    <t>2003-07-23</t>
  </si>
  <si>
    <t>30307231500335</t>
  </si>
  <si>
    <t>A33870708</t>
  </si>
  <si>
    <t>رفعت السيد فتح الله محمد</t>
  </si>
  <si>
    <t>1993-09-18</t>
  </si>
  <si>
    <t>29309180201874</t>
  </si>
  <si>
    <t>A29261071</t>
  </si>
  <si>
    <t>احمد طه عبد العظيم حسن</t>
  </si>
  <si>
    <t>1993-08-15</t>
  </si>
  <si>
    <t>29308152403236</t>
  </si>
  <si>
    <t>A45402437</t>
  </si>
  <si>
    <t>محمد عمر عبد الله محمد عبد الكريم</t>
  </si>
  <si>
    <t>30907112401539</t>
  </si>
  <si>
    <t>A45133647</t>
  </si>
  <si>
    <t>كريم محمود خليفه سلوسی محمد</t>
  </si>
  <si>
    <t>30708202404097</t>
  </si>
  <si>
    <t>A40996018</t>
  </si>
  <si>
    <t>شعبان خليفه عبد الله محمد</t>
  </si>
  <si>
    <t>28509072403253</t>
  </si>
  <si>
    <t>A35759363</t>
  </si>
  <si>
    <t>محمود كرم سيد محمد</t>
  </si>
  <si>
    <t>1997-04-20</t>
  </si>
  <si>
    <t>29704202503175</t>
  </si>
  <si>
    <t>A38173196</t>
  </si>
  <si>
    <t>عبد الله محمد محمد محمد</t>
  </si>
  <si>
    <t>29310102403493</t>
  </si>
  <si>
    <t>A41721283</t>
  </si>
  <si>
    <t>عمر صفى رفعت نصر الدين</t>
  </si>
  <si>
    <t>2010-01-29</t>
  </si>
  <si>
    <t>31001292402877</t>
  </si>
  <si>
    <t>A45515382</t>
  </si>
  <si>
    <t>باسم فرحات رشدی عبد المقصود</t>
  </si>
  <si>
    <t>2010-10-15</t>
  </si>
  <si>
    <t>31010152200572</t>
  </si>
  <si>
    <t>A45422353</t>
  </si>
  <si>
    <t>رضا عبد الحميد غازى مراد</t>
  </si>
  <si>
    <t>1971-09-07</t>
  </si>
  <si>
    <t>27109071600398</t>
  </si>
  <si>
    <t>A44769502</t>
  </si>
  <si>
    <t>عبد الرحمن عدلى زهنى جمعه</t>
  </si>
  <si>
    <t>2004-08-24</t>
  </si>
  <si>
    <t>30408242401771</t>
  </si>
  <si>
    <t>A37828567</t>
  </si>
  <si>
    <t>سامح السيد على سلامه</t>
  </si>
  <si>
    <t>28503311800512</t>
  </si>
  <si>
    <t>A33864694</t>
  </si>
  <si>
    <t>محمود خليفه سنوسی محمد</t>
  </si>
  <si>
    <t>1978-03-19</t>
  </si>
  <si>
    <t>27803192401477</t>
  </si>
  <si>
    <t>A43643053</t>
  </si>
  <si>
    <t>محمد محمد مرسى شرف الدين</t>
  </si>
  <si>
    <t>1974-07-04</t>
  </si>
  <si>
    <t>27407041802833</t>
  </si>
  <si>
    <t>A37240643</t>
  </si>
  <si>
    <t>هانى على حسين محمد</t>
  </si>
  <si>
    <t>28709192403159</t>
  </si>
  <si>
    <t>A37825023</t>
  </si>
  <si>
    <t>عادل سامى جدعون نجيب</t>
  </si>
  <si>
    <t>31002202405852</t>
  </si>
  <si>
    <t>A44948705</t>
  </si>
  <si>
    <t>احمد خيرى ابراهيم البرهامى ابراهيم</t>
  </si>
  <si>
    <t>30409011224814</t>
  </si>
  <si>
    <t>A45189076</t>
  </si>
  <si>
    <t>ابراهيم على كورانى جعفر</t>
  </si>
  <si>
    <t>1986-11-11</t>
  </si>
  <si>
    <t>28611111702475</t>
  </si>
  <si>
    <t>A45589141</t>
  </si>
  <si>
    <t>احمد اشرف محمود عيسى</t>
  </si>
  <si>
    <t>2003-08-12</t>
  </si>
  <si>
    <t>30308122402052</t>
  </si>
  <si>
    <t>A45412710</t>
  </si>
  <si>
    <t>خميس محمد على محمد شحاته</t>
  </si>
  <si>
    <t>1979-03-19</t>
  </si>
  <si>
    <t>27903191800232</t>
  </si>
  <si>
    <t>A31245273</t>
  </si>
  <si>
    <t>اشرف سيد عبد العال عثمان</t>
  </si>
  <si>
    <t>1992-02-06</t>
  </si>
  <si>
    <t>29202062502151</t>
  </si>
  <si>
    <t>A35922490</t>
  </si>
  <si>
    <t>محمد رمضان فتحى عبد الله</t>
  </si>
  <si>
    <t>2010-10-13</t>
  </si>
  <si>
    <t>31010132201459</t>
  </si>
  <si>
    <t>A43210030</t>
  </si>
  <si>
    <t>حسين سيد مصطفى احمد</t>
  </si>
  <si>
    <t>1984-10-01</t>
  </si>
  <si>
    <t>28410012511775</t>
  </si>
  <si>
    <t>A45141620</t>
  </si>
  <si>
    <t>عمرو يحيى جابر سليم</t>
  </si>
  <si>
    <t>1993-08-14</t>
  </si>
  <si>
    <t>29308141702631</t>
  </si>
  <si>
    <t>A45057739</t>
  </si>
  <si>
    <t>ياسر عبد الرحمن شحاته محمد</t>
  </si>
  <si>
    <t>1970-10-08</t>
  </si>
  <si>
    <t>27010082402613</t>
  </si>
  <si>
    <t>A30225429</t>
  </si>
  <si>
    <t>اسلام عمار ماهر جمال عبد الله</t>
  </si>
  <si>
    <t>30801052404417</t>
  </si>
  <si>
    <t>A44950477</t>
  </si>
  <si>
    <t>مصطفى محمد معوض البش البش</t>
  </si>
  <si>
    <t>1993-02-02</t>
  </si>
  <si>
    <t>29302021701659</t>
  </si>
  <si>
    <t>A45329059</t>
  </si>
  <si>
    <t>احمد السيد حامد الريفى</t>
  </si>
  <si>
    <t>2006-02-23</t>
  </si>
  <si>
    <t>30602231701391</t>
  </si>
  <si>
    <t>A45680309</t>
  </si>
  <si>
    <t>جمعه صالح خميس ابو القاسم</t>
  </si>
  <si>
    <t>30909142402516</t>
  </si>
  <si>
    <t>A44663402</t>
  </si>
  <si>
    <t>جمعه عزمی محمد صالح</t>
  </si>
  <si>
    <t>28007142201135</t>
  </si>
  <si>
    <t>A44642390</t>
  </si>
  <si>
    <t>محمد على الشربينى موسى كحله</t>
  </si>
  <si>
    <t>1978-09-17</t>
  </si>
  <si>
    <t>27809171100271</t>
  </si>
  <si>
    <t>A38985823</t>
  </si>
  <si>
    <t>هشام حماده حامد عبد الفضيل فيومى</t>
  </si>
  <si>
    <t>2010-07-05</t>
  </si>
  <si>
    <t>31007052403513</t>
  </si>
  <si>
    <t>A45409029</t>
  </si>
  <si>
    <t>معتصم عماد محمود عيسى يحيى</t>
  </si>
  <si>
    <t>30901182403034</t>
  </si>
  <si>
    <t>A45143985</t>
  </si>
  <si>
    <t>محمد ابراهيم محمد شعبان حامد خليل</t>
  </si>
  <si>
    <t>2012-01-25</t>
  </si>
  <si>
    <t>31201251806911</t>
  </si>
  <si>
    <t>A45458103</t>
  </si>
  <si>
    <t>محمد رضا عبد الحميد غازى مراد</t>
  </si>
  <si>
    <t>30801011634637</t>
  </si>
  <si>
    <t>A44769503</t>
  </si>
  <si>
    <t>منصور سعد منصور جمعه</t>
  </si>
  <si>
    <t>29201261802613</t>
  </si>
  <si>
    <t>A38682683</t>
  </si>
  <si>
    <t>ابوبكر عبد القوى فرج علی فرحان</t>
  </si>
  <si>
    <t>2011-05-07</t>
  </si>
  <si>
    <t>31105072404518</t>
  </si>
  <si>
    <t>A34645473</t>
  </si>
  <si>
    <t>حمزه فتح الله حسن عبد الله عبد الجواد</t>
  </si>
  <si>
    <t>2011-03-31</t>
  </si>
  <si>
    <t>31103312403031</t>
  </si>
  <si>
    <t>A42750190</t>
  </si>
  <si>
    <t>محمود على قاسم عيد</t>
  </si>
  <si>
    <t>1989-11-01</t>
  </si>
  <si>
    <t>28911012406451</t>
  </si>
  <si>
    <t>A42078529</t>
  </si>
  <si>
    <t>انس محمد ابراهيم الغر</t>
  </si>
  <si>
    <t>28611161602412</t>
  </si>
  <si>
    <t>A42682182</t>
  </si>
  <si>
    <t>عبد الحميد محمد عبد الحميد ابوعلام</t>
  </si>
  <si>
    <t>28401111204152</t>
  </si>
  <si>
    <t>A38270513</t>
  </si>
  <si>
    <t>كريم محمد نظير در ديرى</t>
  </si>
  <si>
    <t>30411012303755</t>
  </si>
  <si>
    <t>A38727178</t>
  </si>
  <si>
    <t>عبد الرحمن محمد عبد العال العوضى رمادى</t>
  </si>
  <si>
    <t>2010-01-23</t>
  </si>
  <si>
    <t>31001231203537</t>
  </si>
  <si>
    <t>A44969751</t>
  </si>
  <si>
    <t>صابر محمد عبد الحميد ابو علام</t>
  </si>
  <si>
    <t>28412011209736</t>
  </si>
  <si>
    <t>A34381267</t>
  </si>
  <si>
    <t>فتحى محمد عبد الغنى ابو غنيمه</t>
  </si>
  <si>
    <t>28706062403158</t>
  </si>
  <si>
    <t>A27786869</t>
  </si>
  <si>
    <t>عمر سالم عبد الموجود محمد</t>
  </si>
  <si>
    <t>1994-08-21</t>
  </si>
  <si>
    <t>29408212400911</t>
  </si>
  <si>
    <t>A45399270</t>
  </si>
  <si>
    <t>محمود محمد عمر محمد</t>
  </si>
  <si>
    <t>1986-04-23</t>
  </si>
  <si>
    <t>28604232401379</t>
  </si>
  <si>
    <t>A26578553</t>
  </si>
  <si>
    <t>سامح فهيم طوبيا عبد الملاك</t>
  </si>
  <si>
    <t>1989-12-24</t>
  </si>
  <si>
    <t>28912242401837</t>
  </si>
  <si>
    <t>A37685610</t>
  </si>
  <si>
    <t>ميام فرحات شفيق حنس</t>
  </si>
  <si>
    <t>29304172401196</t>
  </si>
  <si>
    <t>A41043752</t>
  </si>
  <si>
    <t>عبد الرحمن عبد الرحيم مصطفى عبد الرحيم</t>
  </si>
  <si>
    <t>30309012500616</t>
  </si>
  <si>
    <t>A45129631</t>
  </si>
  <si>
    <t>عبد الله عمر خليفه محمد عبد العزيز</t>
  </si>
  <si>
    <t>31110162403956</t>
  </si>
  <si>
    <t>A42074959</t>
  </si>
  <si>
    <t>حامد عادل احمد عثمان</t>
  </si>
  <si>
    <t>29112012504871</t>
  </si>
  <si>
    <t>A41870845</t>
  </si>
  <si>
    <t>الين البرعى محمد السيد ابراهيم</t>
  </si>
  <si>
    <t>2025-06-17</t>
  </si>
  <si>
    <t>32506171601021</t>
  </si>
  <si>
    <t>A44781881</t>
  </si>
  <si>
    <t>ضياء شعبان مجبر محمد</t>
  </si>
  <si>
    <t>2000-09-11</t>
  </si>
  <si>
    <t>30009112600231</t>
  </si>
  <si>
    <t>A37602352</t>
  </si>
  <si>
    <t>نورا عبد العزيز عبد الحميد محمد</t>
  </si>
  <si>
    <t>2003-01-27</t>
  </si>
  <si>
    <t>20301271601101</t>
  </si>
  <si>
    <t>A29061945</t>
  </si>
  <si>
    <t>كريم على محمد فرحان راغب</t>
  </si>
  <si>
    <t>31007112402538</t>
  </si>
  <si>
    <t>A45575578</t>
  </si>
  <si>
    <t>عبد الرحمن منتصر عبد الحميد محمد عبد الحميد</t>
  </si>
  <si>
    <t>2008-04-22</t>
  </si>
  <si>
    <t>30804221600718</t>
  </si>
  <si>
    <t>A41569462</t>
  </si>
  <si>
    <t>صلاح رفيق على عبد الرحيم</t>
  </si>
  <si>
    <t>1985-06-07</t>
  </si>
  <si>
    <t>28506072500331</t>
  </si>
  <si>
    <t>A42472492</t>
  </si>
  <si>
    <t>احمد البرعى محمد السيد ابراهيم</t>
  </si>
  <si>
    <t>2021-07-18</t>
  </si>
  <si>
    <t>22102181602016</t>
  </si>
  <si>
    <t>A29061910</t>
  </si>
  <si>
    <t>محمد جمال سيد محمد</t>
  </si>
  <si>
    <t>1994-07-20</t>
  </si>
  <si>
    <t>29407202500155</t>
  </si>
  <si>
    <t>A41052641</t>
  </si>
  <si>
    <t>فارس محمد احمد جابر متولى</t>
  </si>
  <si>
    <t>30906182502859</t>
  </si>
  <si>
    <t>A44956253</t>
  </si>
  <si>
    <t>احمد سيد احمد جابر متولى</t>
  </si>
  <si>
    <t>2009-05-14</t>
  </si>
  <si>
    <t>30905142502493</t>
  </si>
  <si>
    <t>A44956251</t>
  </si>
  <si>
    <t>عبد الرحمن سليم حسن فرحان حسن</t>
  </si>
  <si>
    <t>2009-12-27</t>
  </si>
  <si>
    <t>30912272400915</t>
  </si>
  <si>
    <t>A45406900</t>
  </si>
  <si>
    <t>جمال شحاته يوسف عثمان</t>
  </si>
  <si>
    <t>28403262403494</t>
  </si>
  <si>
    <t>A40549322</t>
  </si>
  <si>
    <t>محمد احمد سید محمد عمر</t>
  </si>
  <si>
    <t>2011-02-14</t>
  </si>
  <si>
    <t>31102142501614</t>
  </si>
  <si>
    <t>A41723824</t>
  </si>
  <si>
    <t>اشرف محمد مسلم ابراهيم</t>
  </si>
  <si>
    <t>30709302404538</t>
  </si>
  <si>
    <t>A43182204</t>
  </si>
  <si>
    <t>محمد رمضان محمد عيسى</t>
  </si>
  <si>
    <t>29801012512475</t>
  </si>
  <si>
    <t>A41541166</t>
  </si>
  <si>
    <t>زياد احمد محمد عبد الجليل محمد</t>
  </si>
  <si>
    <t>2008-02-26</t>
  </si>
  <si>
    <t>30802262501896</t>
  </si>
  <si>
    <t>A41531936</t>
  </si>
  <si>
    <t>ممدوح لطفى امين عبد الله</t>
  </si>
  <si>
    <t>1985-02-13</t>
  </si>
  <si>
    <t>28502131302593</t>
  </si>
  <si>
    <t>A36575998</t>
  </si>
  <si>
    <t>مصطفى عادل عبد الفتاح بهنسى</t>
  </si>
  <si>
    <t>2000-02-18</t>
  </si>
  <si>
    <t>30002181800051</t>
  </si>
  <si>
    <t>A45342090</t>
  </si>
  <si>
    <t>عبده رجب عثمان عثمان</t>
  </si>
  <si>
    <t>29107071204071</t>
  </si>
  <si>
    <t>A44802480</t>
  </si>
  <si>
    <t>محمد مدحت حجازى فؤاد محمد</t>
  </si>
  <si>
    <t>2008-10-22</t>
  </si>
  <si>
    <t>30810222401832</t>
  </si>
  <si>
    <t>A45419710</t>
  </si>
  <si>
    <t>موسى اسماعيل عبد التواب محمود</t>
  </si>
  <si>
    <t>1993-05-02</t>
  </si>
  <si>
    <t>29305022402735</t>
  </si>
  <si>
    <t>A45394059</t>
  </si>
  <si>
    <t>طارق رفيق على عبد الرحيم</t>
  </si>
  <si>
    <t>1982-02-04</t>
  </si>
  <si>
    <t>28202042501074</t>
  </si>
  <si>
    <t>A45393479</t>
  </si>
  <si>
    <t>حسن شحاته فتحی جاد سید سید</t>
  </si>
  <si>
    <t>31007052501396</t>
  </si>
  <si>
    <t>A44646867</t>
  </si>
  <si>
    <t>ابراهيم حسن عبد الرحيم محمدين</t>
  </si>
  <si>
    <t>30401252500072</t>
  </si>
  <si>
    <t>A45147822</t>
  </si>
  <si>
    <t>عبد الرحمن حسن على محمد</t>
  </si>
  <si>
    <t>2004-07-22</t>
  </si>
  <si>
    <t>30407222502516</t>
  </si>
  <si>
    <t>A40450614</t>
  </si>
  <si>
    <t>ربيع مفتاح صالح محمد</t>
  </si>
  <si>
    <t>1974-04-29</t>
  </si>
  <si>
    <t>27404292300315</t>
  </si>
  <si>
    <t>A28092376</t>
  </si>
  <si>
    <t>خويلدي عمار خميس مهدي</t>
  </si>
  <si>
    <t>2007-12-11</t>
  </si>
  <si>
    <t>20712112200425</t>
  </si>
  <si>
    <t>A41858026</t>
  </si>
  <si>
    <t>عمر انور عبد الرحمن احمد</t>
  </si>
  <si>
    <t>29209062400591</t>
  </si>
  <si>
    <t>A45399536</t>
  </si>
  <si>
    <t>حازم حلمى عبد المقصود عبد الهادی</t>
  </si>
  <si>
    <t>1971-01-10</t>
  </si>
  <si>
    <t>27101101702831</t>
  </si>
  <si>
    <t>A41683583</t>
  </si>
  <si>
    <t>رضا حامد رفعت حامد</t>
  </si>
  <si>
    <t>30906011500513</t>
  </si>
  <si>
    <t>A45340037</t>
  </si>
  <si>
    <t>كريم محمد رشاد زكى عبد الرجال</t>
  </si>
  <si>
    <t>2013-10-01</t>
  </si>
  <si>
    <t>31310012611053</t>
  </si>
  <si>
    <t>A45177120</t>
  </si>
  <si>
    <t>عبد الله علاء رفعت عبد الحميد</t>
  </si>
  <si>
    <t>30612152601077</t>
  </si>
  <si>
    <t>A32741111</t>
  </si>
  <si>
    <t>خالد رفعت حامد عبد الغفار</t>
  </si>
  <si>
    <t>1988-12-24</t>
  </si>
  <si>
    <t>28812241500772</t>
  </si>
  <si>
    <t>A27629706</t>
  </si>
  <si>
    <t>محمد رشاد زكى عبد الرجال</t>
  </si>
  <si>
    <t>1989-10-28</t>
  </si>
  <si>
    <t>28910282603294</t>
  </si>
  <si>
    <t>A44991685</t>
  </si>
  <si>
    <t>على عبد البديع عبد الحميد على</t>
  </si>
  <si>
    <t>2005-09-26</t>
  </si>
  <si>
    <t>20509262602537</t>
  </si>
  <si>
    <t>A45165360</t>
  </si>
  <si>
    <t>محمد عزمى محمد فتوح</t>
  </si>
  <si>
    <t>2001-04-07</t>
  </si>
  <si>
    <t>30104071602758</t>
  </si>
  <si>
    <t>A44888023</t>
  </si>
  <si>
    <t>محمد على احمد محمود</t>
  </si>
  <si>
    <t>1983-11-15</t>
  </si>
  <si>
    <t>28311151300813</t>
  </si>
  <si>
    <t>A32566589</t>
  </si>
  <si>
    <t>سالم صبرى السيد محمد ریحان</t>
  </si>
  <si>
    <t>1976-10-11</t>
  </si>
  <si>
    <t>27610110200891</t>
  </si>
  <si>
    <t>A45650575</t>
  </si>
  <si>
    <t>نجوى محمود محمد عقبه</t>
  </si>
  <si>
    <t>1999-08-23</t>
  </si>
  <si>
    <t>29908231500988</t>
  </si>
  <si>
    <t>A44939735</t>
  </si>
  <si>
    <t>2026-09-03</t>
  </si>
  <si>
    <t>سامح عادل جابر شاكر</t>
  </si>
  <si>
    <t>30808052600059</t>
  </si>
  <si>
    <t>A43605786</t>
  </si>
  <si>
    <t>عادل جابر شاكر بساده</t>
  </si>
  <si>
    <t>1963-03-20</t>
  </si>
  <si>
    <t>26303202601571</t>
  </si>
  <si>
    <t>A45174509</t>
  </si>
  <si>
    <t>اسلام جمال ابوزيد حسن حجاج</t>
  </si>
  <si>
    <t>1989-04-20</t>
  </si>
  <si>
    <t>28904201500496</t>
  </si>
  <si>
    <t>A45473438</t>
  </si>
  <si>
    <t>محمد ابراهيم محمد غباشی</t>
  </si>
  <si>
    <t>1988-10-10</t>
  </si>
  <si>
    <t>28810101501016</t>
  </si>
  <si>
    <t>A45471354</t>
  </si>
  <si>
    <t>احمد سعد عبد الحميد على</t>
  </si>
  <si>
    <t>2000-06-26</t>
  </si>
  <si>
    <t>30006262601318</t>
  </si>
  <si>
    <t>A34926787</t>
  </si>
  <si>
    <t>وحيد عونى فضل احمد</t>
  </si>
  <si>
    <t>1981-11-10</t>
  </si>
  <si>
    <t>28111102400994</t>
  </si>
  <si>
    <t>A40908693</t>
  </si>
  <si>
    <t>محمد علاء الهادى السيد الكيلانى</t>
  </si>
  <si>
    <t>29205021200573</t>
  </si>
  <si>
    <t>A28518620</t>
  </si>
  <si>
    <t>معتز السيد فتوح رشاد السيسى</t>
  </si>
  <si>
    <t>27910011201677</t>
  </si>
  <si>
    <t>A34393697</t>
  </si>
  <si>
    <t>حسام مصطفى سيد رجب جمعه</t>
  </si>
  <si>
    <t>1983-10-02</t>
  </si>
  <si>
    <t>28310021401654</t>
  </si>
  <si>
    <t>A39589163</t>
  </si>
  <si>
    <t>ابوبكر خالد ابوبكر ابوسمره ابو بكر</t>
  </si>
  <si>
    <t>2010-03-02</t>
  </si>
  <si>
    <t>31003022402592</t>
  </si>
  <si>
    <t>A45402289</t>
  </si>
  <si>
    <t>يوسف عبد العظيم حسن حسين عبد العظيم</t>
  </si>
  <si>
    <t>2013-01-22</t>
  </si>
  <si>
    <t>21301222202017</t>
  </si>
  <si>
    <t>A44965388</t>
  </si>
  <si>
    <t>احمد اشرف عرفات محمد</t>
  </si>
  <si>
    <t>2009-09-02</t>
  </si>
  <si>
    <t>30909022202432</t>
  </si>
  <si>
    <t>A45399723</t>
  </si>
  <si>
    <t>مصطفی رمضان سید عبد الباقى حسن</t>
  </si>
  <si>
    <t>2011-05-15</t>
  </si>
  <si>
    <t>31105150601317</t>
  </si>
  <si>
    <t>A45436290</t>
  </si>
  <si>
    <t>علاه على على محمد</t>
  </si>
  <si>
    <t>1989-11-30</t>
  </si>
  <si>
    <t>28911302700557</t>
  </si>
  <si>
    <t>A32414223</t>
  </si>
  <si>
    <t>عمر شريف محمد احمد</t>
  </si>
  <si>
    <t>2003-02-23</t>
  </si>
  <si>
    <t>30302232703491</t>
  </si>
  <si>
    <t>A45018296</t>
  </si>
  <si>
    <t>عبد الله ايمن زارع عبد السلام</t>
  </si>
  <si>
    <t>2002-09-18</t>
  </si>
  <si>
    <t>30209182200531</t>
  </si>
  <si>
    <t>A44429902</t>
  </si>
  <si>
    <t>عمر احمد محمود معوض</t>
  </si>
  <si>
    <t>1989-05-06</t>
  </si>
  <si>
    <t>28905062201213</t>
  </si>
  <si>
    <t>A38168887</t>
  </si>
  <si>
    <t>جمال عبد الله محمود عبد النبى</t>
  </si>
  <si>
    <t>1987-12-22</t>
  </si>
  <si>
    <t>28712222201379</t>
  </si>
  <si>
    <t>A45729540</t>
  </si>
  <si>
    <t>محمد خالد امین عبد المنعم</t>
  </si>
  <si>
    <t>1994-10-19</t>
  </si>
  <si>
    <t>29410192100332</t>
  </si>
  <si>
    <t>A45735718</t>
  </si>
  <si>
    <t>تقديم 23 يوليو</t>
  </si>
  <si>
    <t>سداد للتحالف</t>
  </si>
  <si>
    <t>سداد لدروب</t>
  </si>
  <si>
    <t>24/7/2026</t>
  </si>
  <si>
    <t>تسليم في الشركه بتاريخ 24 يوليو</t>
  </si>
  <si>
    <t>تسليم في الشركه 24 يوليو</t>
  </si>
  <si>
    <t>تحويل 4000 $ للحساب المصري</t>
  </si>
  <si>
    <t>قيمه 4000$ بسعر صرف 51.3</t>
  </si>
  <si>
    <t>مجدى عبد العاطى حسين عبد الحى</t>
  </si>
  <si>
    <t>1985-11-09</t>
  </si>
  <si>
    <t>28511092300714</t>
  </si>
  <si>
    <t>A44963315</t>
  </si>
  <si>
    <t>كريم ايهاب الجارحى محمد رضا الجارحى</t>
  </si>
  <si>
    <t>1986-08-01</t>
  </si>
  <si>
    <t>28608012110557</t>
  </si>
  <si>
    <t>A34793565</t>
  </si>
  <si>
    <t>نجفه فريد عبد الغنى النجار</t>
  </si>
  <si>
    <t>264082811801489</t>
  </si>
  <si>
    <t>A45458192</t>
  </si>
  <si>
    <t>شريف صبرى خالد محمد خليفه</t>
  </si>
  <si>
    <t>27802120100492</t>
  </si>
  <si>
    <t>A33610995</t>
  </si>
  <si>
    <t>ياسمين وديع محمد نور</t>
  </si>
  <si>
    <t>1994-02-03</t>
  </si>
  <si>
    <t>29402031802041</t>
  </si>
  <si>
    <t>A45458164</t>
  </si>
  <si>
    <t>احمد بهجت محمد ابراهيم</t>
  </si>
  <si>
    <t>1988-09-10</t>
  </si>
  <si>
    <t>28809100200219</t>
  </si>
  <si>
    <t>A37022837</t>
  </si>
  <si>
    <t>اسلام محمود ابراهيم محمد الجندى</t>
  </si>
  <si>
    <t>27609150201213</t>
  </si>
  <si>
    <t>A45358069</t>
  </si>
  <si>
    <t>2026-07-31</t>
  </si>
  <si>
    <t>منيره احمد عزت نوح</t>
  </si>
  <si>
    <t>1999-09-19</t>
  </si>
  <si>
    <t>29909191602541</t>
  </si>
  <si>
    <t>A40737939</t>
  </si>
  <si>
    <t>29101011252575</t>
  </si>
  <si>
    <t>A37936224</t>
  </si>
  <si>
    <t>هلال احمد خضر حسين</t>
  </si>
  <si>
    <t>1978-04-10</t>
  </si>
  <si>
    <t>27804102400511</t>
  </si>
  <si>
    <t>A29885906</t>
  </si>
  <si>
    <t>اشرف كمال عيسوى محمد عيسوى</t>
  </si>
  <si>
    <t>1984-11-13</t>
  </si>
  <si>
    <t>28411131500276</t>
  </si>
  <si>
    <t>A45273305</t>
  </si>
  <si>
    <t>خالد السيد اسماعيل الهلالى</t>
  </si>
  <si>
    <t>1975-10-26</t>
  </si>
  <si>
    <t>27510261802759</t>
  </si>
  <si>
    <t>A37655816</t>
  </si>
  <si>
    <t>علاء عبد الجواد عبد الجواد احمد  البتانونى</t>
  </si>
  <si>
    <t>1967-08-11</t>
  </si>
  <si>
    <t>26708110100575</t>
  </si>
  <si>
    <t>A39732004</t>
  </si>
  <si>
    <t>نور رجب حسنين محمد</t>
  </si>
  <si>
    <t>29212011405378</t>
  </si>
  <si>
    <t>A41110683</t>
  </si>
  <si>
    <t>تقديم من 1 -7 يوليو</t>
  </si>
  <si>
    <t>ربيع حسين عبد اللطيف محمد</t>
  </si>
  <si>
    <t>1968-07-18</t>
  </si>
  <si>
    <t>26807182401471</t>
  </si>
  <si>
    <t>A43652046</t>
  </si>
  <si>
    <t>وليد صبحى شاكر عطا</t>
  </si>
  <si>
    <t>1984-03-07</t>
  </si>
  <si>
    <t>28403072600374</t>
  </si>
  <si>
    <t>A04477701</t>
  </si>
  <si>
    <t>مروان صبحى شاكر عطا</t>
  </si>
  <si>
    <t>1996-04-24</t>
  </si>
  <si>
    <t>29604240200491</t>
  </si>
  <si>
    <t>A27829512</t>
  </si>
  <si>
    <t>برار ي محمد براري احمد</t>
  </si>
  <si>
    <t>1994-10-02</t>
  </si>
  <si>
    <t>29410022703512</t>
  </si>
  <si>
    <t>A37292278</t>
  </si>
  <si>
    <t>شعبان احمد برارى  احمد</t>
  </si>
  <si>
    <t>28703312701151</t>
  </si>
  <si>
    <t>A29824417</t>
  </si>
  <si>
    <t>اشرف حسن السيد الحفناوى</t>
  </si>
  <si>
    <t>28802151203117</t>
  </si>
  <si>
    <t>A35265867</t>
  </si>
  <si>
    <t>حسين عبد السلام خليفه ميلاد</t>
  </si>
  <si>
    <t>1979-04-04</t>
  </si>
  <si>
    <t>27904042300771</t>
  </si>
  <si>
    <t>A45153429</t>
  </si>
  <si>
    <t>حسين عبد الحميد محمد محمد الموجى</t>
  </si>
  <si>
    <t>29004011216972</t>
  </si>
  <si>
    <t>A45215366</t>
  </si>
  <si>
    <t>مصطفى مرسى حسين احمد عوض</t>
  </si>
  <si>
    <t>1994-07-26</t>
  </si>
  <si>
    <t>29407262100458</t>
  </si>
  <si>
    <t>A45737920</t>
  </si>
  <si>
    <t>احمد عبد الحى احمد محمد جمعه</t>
  </si>
  <si>
    <t>1997-01-29</t>
  </si>
  <si>
    <t>29701291600376</t>
  </si>
  <si>
    <t>A37103600</t>
  </si>
  <si>
    <t>احمد جمال احمد عبد الله</t>
  </si>
  <si>
    <t>1983-06-03</t>
  </si>
  <si>
    <t>28306030101291</t>
  </si>
  <si>
    <t>A33042102</t>
  </si>
  <si>
    <t>منشاوى احمد الصادق السمان احمد</t>
  </si>
  <si>
    <t>28404021801754</t>
  </si>
  <si>
    <t>A38328008</t>
  </si>
  <si>
    <t>احمد منشاوى احمد الصادق السمان احمد</t>
  </si>
  <si>
    <t>2011-07-01</t>
  </si>
  <si>
    <t>31102011808457</t>
  </si>
  <si>
    <t>A39148715</t>
  </si>
  <si>
    <t>فتحى عوض فتحى البدوى المرسى</t>
  </si>
  <si>
    <t>1986-06-18</t>
  </si>
  <si>
    <t>28606181200996</t>
  </si>
  <si>
    <t>A447968831</t>
  </si>
  <si>
    <t>خالد حسن عبده العزازى</t>
  </si>
  <si>
    <t>28201230300039</t>
  </si>
  <si>
    <t>A45605898</t>
  </si>
  <si>
    <t>مصطفى خلف محمد حسن</t>
  </si>
  <si>
    <t>30210142400277</t>
  </si>
  <si>
    <t>A38280854</t>
  </si>
  <si>
    <t>عمر عيد عبد العاطى مختار</t>
  </si>
  <si>
    <t>2004-06-19</t>
  </si>
  <si>
    <t>30406192403856</t>
  </si>
  <si>
    <t>A45569568</t>
  </si>
  <si>
    <t>قاسم عبد الله محمد عبد الله</t>
  </si>
  <si>
    <t>2003-10-26</t>
  </si>
  <si>
    <t>30310262400518</t>
  </si>
  <si>
    <t>A44402986</t>
  </si>
  <si>
    <t>ممدوح احمد عبد العليم عبد الحليم</t>
  </si>
  <si>
    <t>1994-10-30</t>
  </si>
  <si>
    <t>29410302502075</t>
  </si>
  <si>
    <t>A40172825</t>
  </si>
  <si>
    <t>عماد حسني رمضان شنيش</t>
  </si>
  <si>
    <t>1996-10-05</t>
  </si>
  <si>
    <t>29610051801034</t>
  </si>
  <si>
    <t>A38890736</t>
  </si>
  <si>
    <t>محمد صلاح رمضان عبد الشافى</t>
  </si>
  <si>
    <t>1989-11-06</t>
  </si>
  <si>
    <t>28911061803252</t>
  </si>
  <si>
    <t>A34272205</t>
  </si>
  <si>
    <t>السيد عمر حسن ابراهيم ابراهيم</t>
  </si>
  <si>
    <t>1990-08-04</t>
  </si>
  <si>
    <t>29008041300159</t>
  </si>
  <si>
    <t>A32072229</t>
  </si>
  <si>
    <t>عبد الرحمن اشرف عبد الله على محمد</t>
  </si>
  <si>
    <t>2000-11-22</t>
  </si>
  <si>
    <t>30011222100379</t>
  </si>
  <si>
    <t>A38497757</t>
  </si>
  <si>
    <t>محمد نصر حسن احمد</t>
  </si>
  <si>
    <t>27503272701613</t>
  </si>
  <si>
    <t>A44387625</t>
  </si>
  <si>
    <t>لؤى رضا اسماعيل الاسود</t>
  </si>
  <si>
    <t>29702141800331</t>
  </si>
  <si>
    <t>A29965002</t>
  </si>
  <si>
    <t>تقديم 24 يوليو</t>
  </si>
  <si>
    <t>تقديم من 1الي 7</t>
  </si>
  <si>
    <t>احمد غريب ابو الفتوح شحات</t>
  </si>
  <si>
    <t>A37419508</t>
  </si>
  <si>
    <t>فؤاد عادل فؤاد شهاوي</t>
  </si>
  <si>
    <t>A44920174</t>
  </si>
  <si>
    <t>الحاج مجدي</t>
  </si>
  <si>
    <t>25/7/2026</t>
  </si>
  <si>
    <t>استثمار مصر للطيران 3*375</t>
  </si>
  <si>
    <t>تسليم في الشركه بتاريخ 25 يوليو</t>
  </si>
  <si>
    <t>ايداع بنكي</t>
  </si>
  <si>
    <t>ايداع بنكي بتاريح 23 يوليو</t>
  </si>
  <si>
    <t xml:space="preserve">القاهرة </t>
  </si>
  <si>
    <t xml:space="preserve">بدون </t>
  </si>
  <si>
    <t xml:space="preserve">بالغ </t>
  </si>
  <si>
    <t xml:space="preserve">فاطمه محمد فرج خليل محمد ابوشوك </t>
  </si>
  <si>
    <t>A29438640</t>
  </si>
  <si>
    <t>مصر الطيران</t>
  </si>
  <si>
    <t xml:space="preserve">السبت 13 يونيو </t>
  </si>
  <si>
    <t>جمال حماده محمد عبد الجليل الشرقاوي</t>
  </si>
  <si>
    <t>A46544437</t>
  </si>
  <si>
    <t>برنيق</t>
  </si>
  <si>
    <t>الاربعاء 17 يونيو</t>
  </si>
  <si>
    <t xml:space="preserve">محمود ايمن عقيبي ابراهيم السيد حسانين </t>
  </si>
  <si>
    <t>A37948051</t>
  </si>
  <si>
    <t xml:space="preserve">الاحد 21 يونيو </t>
  </si>
  <si>
    <t>سريع</t>
  </si>
  <si>
    <t xml:space="preserve">ايداع بنكي </t>
  </si>
  <si>
    <t>تسليم في الشركه 25 يوليو</t>
  </si>
  <si>
    <t>عطا عزام حمد موسى</t>
  </si>
  <si>
    <t>1981-03-24</t>
  </si>
  <si>
    <t>28103242402773</t>
  </si>
  <si>
    <t>A45398198</t>
  </si>
  <si>
    <t>هاشم حجاج دسوقي سيد</t>
  </si>
  <si>
    <t>27903202403753</t>
  </si>
  <si>
    <t>A44628465</t>
  </si>
  <si>
    <t>احمد هاشم حجاج دسوقي سيد</t>
  </si>
  <si>
    <t>31109142402475</t>
  </si>
  <si>
    <t>A44628442</t>
  </si>
  <si>
    <t>عمرو ابراهيم الورداني عرابي</t>
  </si>
  <si>
    <t>27611012401273</t>
  </si>
  <si>
    <t>A45376678</t>
  </si>
  <si>
    <t>محمد انور سعد الصابر</t>
  </si>
  <si>
    <t>1980-04-13</t>
  </si>
  <si>
    <t>28004131802995</t>
  </si>
  <si>
    <t>A41785856</t>
  </si>
  <si>
    <t>سالم محمد عبد السيد عبد القادر</t>
  </si>
  <si>
    <t>1985-12-29</t>
  </si>
  <si>
    <t>28512291801117</t>
  </si>
  <si>
    <t>A45471145</t>
  </si>
  <si>
    <t>محمد علي محمد سيد احمد</t>
  </si>
  <si>
    <t>1985-02-21</t>
  </si>
  <si>
    <t>28502211800357</t>
  </si>
  <si>
    <t>A30637521</t>
  </si>
  <si>
    <t>محمد عبدربه عبد الفتاح السيد</t>
  </si>
  <si>
    <t>2001-02-07</t>
  </si>
  <si>
    <t>30102071302859</t>
  </si>
  <si>
    <t>A30810074</t>
  </si>
  <si>
    <t>28604051401318</t>
  </si>
  <si>
    <t>عصام محمود على السباك</t>
  </si>
  <si>
    <t>1966-09-03</t>
  </si>
  <si>
    <t>26609031200035</t>
  </si>
  <si>
    <t>A28217478</t>
  </si>
  <si>
    <t>رجب بائع محمد حسين ابو القاسم</t>
  </si>
  <si>
    <t>1984-07-05</t>
  </si>
  <si>
    <t>84070523306127</t>
  </si>
  <si>
    <t>A45384386</t>
  </si>
  <si>
    <t>بسيوني محمد بسيوني محمد الزمر</t>
  </si>
  <si>
    <t>1988-07-31</t>
  </si>
  <si>
    <t>35465468756132132</t>
  </si>
  <si>
    <t>A36193234</t>
  </si>
  <si>
    <t>عبد الجواد عبد الجواد المهدى الصعيدي</t>
  </si>
  <si>
    <t>1982-09-30</t>
  </si>
  <si>
    <t>28209301602172</t>
  </si>
  <si>
    <t>A35988713</t>
  </si>
  <si>
    <t>محمد ابو مسلم على محمد</t>
  </si>
  <si>
    <t>28803011300155</t>
  </si>
  <si>
    <t>A41405049</t>
  </si>
  <si>
    <t>صفوت زكي توفيق جندي</t>
  </si>
  <si>
    <t>1967-06-26</t>
  </si>
  <si>
    <t>26706262200211</t>
  </si>
  <si>
    <t>A37311891</t>
  </si>
  <si>
    <t>علاء صبري اسماعيل ابو عيشه</t>
  </si>
  <si>
    <t>28809011814734</t>
  </si>
  <si>
    <t>A31236802</t>
  </si>
  <si>
    <t>علي صبري اسماعيل ابو عيشه</t>
  </si>
  <si>
    <t>1991-02-20</t>
  </si>
  <si>
    <t>29102201805551</t>
  </si>
  <si>
    <t>A39747301</t>
  </si>
  <si>
    <t>شروق محمد عبد الرحمن رضوان</t>
  </si>
  <si>
    <t>2005-06-02</t>
  </si>
  <si>
    <t>30506021300344</t>
  </si>
  <si>
    <t>A34253112</t>
  </si>
  <si>
    <t>بسمله رضا احمد عبد الفتاح</t>
  </si>
  <si>
    <t>20412100101166</t>
  </si>
  <si>
    <t>A35057639</t>
  </si>
  <si>
    <t>محمد مصطفى ابراهيم محمود ابراهيم</t>
  </si>
  <si>
    <t>30001201202193</t>
  </si>
  <si>
    <t>A33529311</t>
  </si>
  <si>
    <t>عصام سيد عبد الحميد الشيمي</t>
  </si>
  <si>
    <t>1963-02-17</t>
  </si>
  <si>
    <t>26302170101477</t>
  </si>
  <si>
    <t>A33438680</t>
  </si>
  <si>
    <t>طارق سيد حسن سالم</t>
  </si>
  <si>
    <t>289061601002131</t>
  </si>
  <si>
    <t>A30580854</t>
  </si>
  <si>
    <t>احمد فءاد احمد على</t>
  </si>
  <si>
    <t>28703243100034</t>
  </si>
  <si>
    <t>A38657793</t>
  </si>
  <si>
    <t>شريف احمد عبد النعيم احمد</t>
  </si>
  <si>
    <t>1990-09-08</t>
  </si>
  <si>
    <t>29009082703795</t>
  </si>
  <si>
    <t>A43889321</t>
  </si>
  <si>
    <t>احمد على عز العرب احمد</t>
  </si>
  <si>
    <t>1999-01-21</t>
  </si>
  <si>
    <t>29901212601299</t>
  </si>
  <si>
    <t>A43250742</t>
  </si>
  <si>
    <t>محمد راشد محمد جاد الله</t>
  </si>
  <si>
    <t>29101222701031</t>
  </si>
  <si>
    <t>A38834237</t>
  </si>
  <si>
    <t>احمد عبد الرؤوف العزب سليم</t>
  </si>
  <si>
    <t>28308031602351</t>
  </si>
  <si>
    <t>A35266843</t>
  </si>
  <si>
    <t>محمد لطفي محمد شعبان صقر</t>
  </si>
  <si>
    <t>1989-03-15</t>
  </si>
  <si>
    <t>28903151200252</t>
  </si>
  <si>
    <t>A30744025</t>
  </si>
  <si>
    <t>سعيد عبد القادر سعيد فرج المزاحى</t>
  </si>
  <si>
    <t>29302161701071</t>
  </si>
  <si>
    <t>A30506232</t>
  </si>
  <si>
    <t>محمود ابو القاسم محمد محمد</t>
  </si>
  <si>
    <t>29009012711651</t>
  </si>
  <si>
    <t>A26215763</t>
  </si>
  <si>
    <t>عبد الله سيد محمد احمد</t>
  </si>
  <si>
    <t>2003-12-16</t>
  </si>
  <si>
    <t>30312162701351</t>
  </si>
  <si>
    <t>A45162726</t>
  </si>
  <si>
    <t>عبد الرحمن على مصطفى خليفه</t>
  </si>
  <si>
    <t>29202121700973</t>
  </si>
  <si>
    <t>A41095970</t>
  </si>
  <si>
    <t>محمود سعد احمد عزوز</t>
  </si>
  <si>
    <t>1993-08-25</t>
  </si>
  <si>
    <t>29308252503131</t>
  </si>
  <si>
    <t>A33536431</t>
  </si>
  <si>
    <t>علاء سيد عبد الهادي علام</t>
  </si>
  <si>
    <t>29107152501631</t>
  </si>
  <si>
    <t>A39193347</t>
  </si>
  <si>
    <t>محمد شرقاوي عبد الرزاق عزوز</t>
  </si>
  <si>
    <t>29009080100531</t>
  </si>
  <si>
    <t>A34058931</t>
  </si>
  <si>
    <t>حسين احمد علي عبد الله</t>
  </si>
  <si>
    <t>1987-09-12</t>
  </si>
  <si>
    <t>28709122501137</t>
  </si>
  <si>
    <t>A36786883</t>
  </si>
  <si>
    <t>عبد الله عبد محمد عبد</t>
  </si>
  <si>
    <t>2003-05-03</t>
  </si>
  <si>
    <t>30305022500536</t>
  </si>
  <si>
    <t>A45137825</t>
  </si>
  <si>
    <t>حسن محمد سعد ثابت</t>
  </si>
  <si>
    <t>30105202500294</t>
  </si>
  <si>
    <t>A41716756</t>
  </si>
  <si>
    <t>نادى خميس على خميس</t>
  </si>
  <si>
    <t>27905292500496</t>
  </si>
  <si>
    <t>A34175068</t>
  </si>
  <si>
    <t>محمد صلاح على حسانين</t>
  </si>
  <si>
    <t>28506011302111</t>
  </si>
  <si>
    <t>A30822132</t>
  </si>
  <si>
    <t>غاده رجب السيد احمد عبد العزيز</t>
  </si>
  <si>
    <t>2007-11-06</t>
  </si>
  <si>
    <t>30711061801721</t>
  </si>
  <si>
    <t>A45637874</t>
  </si>
  <si>
    <t>هاني فتحي رزق رزق الجمل</t>
  </si>
  <si>
    <t>1980-06-23</t>
  </si>
  <si>
    <t>28006231800232</t>
  </si>
  <si>
    <t>A39568451</t>
  </si>
  <si>
    <t>صبحي محمود مصطفى شاكر علي</t>
  </si>
  <si>
    <t>30511101802395</t>
  </si>
  <si>
    <t>A45115216</t>
  </si>
  <si>
    <t>يزن محمد عبد الله ابراهيم حامد عبد المولى</t>
  </si>
  <si>
    <t>2026-05-16</t>
  </si>
  <si>
    <t>32605161803333</t>
  </si>
  <si>
    <t>A45637801</t>
  </si>
  <si>
    <t>هاجر عبد الهادى السيد عبد الهادي المدني</t>
  </si>
  <si>
    <t>2006-04-10</t>
  </si>
  <si>
    <t>30604101205824</t>
  </si>
  <si>
    <t>A04444373</t>
  </si>
  <si>
    <t>حمزه ابراهيم محمد عبد الهادي محمد</t>
  </si>
  <si>
    <t>2026-03-27</t>
  </si>
  <si>
    <t>32603271201891</t>
  </si>
  <si>
    <t>A45606314</t>
  </si>
  <si>
    <t>عبير رجب نبوي شهاب</t>
  </si>
  <si>
    <t>1974-01-22</t>
  </si>
  <si>
    <t>27401221800326</t>
  </si>
  <si>
    <t>A04222799</t>
  </si>
  <si>
    <t>شريف رجب عبد الواحد حسن</t>
  </si>
  <si>
    <t>1987-10-24</t>
  </si>
  <si>
    <t>28710242301377</t>
  </si>
  <si>
    <t>A26023224</t>
  </si>
  <si>
    <t>سعيد احمد محمد زغلول</t>
  </si>
  <si>
    <t>1969-03-20</t>
  </si>
  <si>
    <t>26903201501073</t>
  </si>
  <si>
    <t>A31833322</t>
  </si>
  <si>
    <t>على محمد سليمان عبد الله</t>
  </si>
  <si>
    <t>1994-01-02</t>
  </si>
  <si>
    <t>29401022405971</t>
  </si>
  <si>
    <t>A44952519</t>
  </si>
  <si>
    <t>مصطفى تاج الدين عبد العال ابراهيم</t>
  </si>
  <si>
    <t>1973-06-28</t>
  </si>
  <si>
    <t>27306282400417</t>
  </si>
  <si>
    <t>A39006224</t>
  </si>
  <si>
    <t>علي محروس عبد الوهاب رزق</t>
  </si>
  <si>
    <t>1984-10-31</t>
  </si>
  <si>
    <t>28410312401532</t>
  </si>
  <si>
    <t>A39282787</t>
  </si>
  <si>
    <t>عادل منصور احمد عبد الحافظ</t>
  </si>
  <si>
    <t>1988-05-28</t>
  </si>
  <si>
    <t>28805282603075</t>
  </si>
  <si>
    <t>A39191271</t>
  </si>
  <si>
    <t>سامح سعيد محمد على</t>
  </si>
  <si>
    <t>28510011308591</t>
  </si>
  <si>
    <t>A44433222</t>
  </si>
  <si>
    <t>محمود ابراهيم عثمان شبكه</t>
  </si>
  <si>
    <t>29001011233258</t>
  </si>
  <si>
    <t>A25312145</t>
  </si>
  <si>
    <t>سمير محمد الديد اموني علي سالم</t>
  </si>
  <si>
    <t>1976-08-02</t>
  </si>
  <si>
    <t>27608021300772</t>
  </si>
  <si>
    <t>A41293945</t>
  </si>
  <si>
    <t>احمد فرحات عبد المحسن كليب</t>
  </si>
  <si>
    <t>1969-02-09</t>
  </si>
  <si>
    <t>26902092300953</t>
  </si>
  <si>
    <t>A45412450</t>
  </si>
  <si>
    <t>محمد احمد على عوض</t>
  </si>
  <si>
    <t>1986-12-16</t>
  </si>
  <si>
    <t>28612162300939</t>
  </si>
  <si>
    <t>A45392037</t>
  </si>
  <si>
    <t>محمد عبد المطلب محمد العيسوى</t>
  </si>
  <si>
    <t>1999-09-15</t>
  </si>
  <si>
    <t>29909151203555</t>
  </si>
  <si>
    <t>A44253114</t>
  </si>
  <si>
    <t>صالح صلاح ابو غنيمه عبد المجيد</t>
  </si>
  <si>
    <t>1992-09-15</t>
  </si>
  <si>
    <t>29209152405231</t>
  </si>
  <si>
    <t>A39622693</t>
  </si>
  <si>
    <t>شريف احمد كامل عبد الرحيم دويدار</t>
  </si>
  <si>
    <t>29001220202211</t>
  </si>
  <si>
    <t>A37115345</t>
  </si>
  <si>
    <t>عبد الرحمن فايز امين محمد السيد</t>
  </si>
  <si>
    <t>2010-05-10</t>
  </si>
  <si>
    <t>31005102301854</t>
  </si>
  <si>
    <t>A45396211</t>
  </si>
  <si>
    <t>عبد الرحمن عبد العزيز عثمان عبد العزيز</t>
  </si>
  <si>
    <t>30807282301054</t>
  </si>
  <si>
    <t>A45413690</t>
  </si>
  <si>
    <t>محمد جمعه محمد احمد</t>
  </si>
  <si>
    <t>30810012315054</t>
  </si>
  <si>
    <t>A44634907</t>
  </si>
  <si>
    <t>خالد خضر على على تقى الدين</t>
  </si>
  <si>
    <t>28810151001955</t>
  </si>
  <si>
    <t>A28641589</t>
  </si>
  <si>
    <t>مصطفى سيد محمد صالح</t>
  </si>
  <si>
    <t>2011-02-01</t>
  </si>
  <si>
    <t>31102012301591</t>
  </si>
  <si>
    <t>A45156529</t>
  </si>
  <si>
    <t>ابراهيم رضا زكي احمد محمد</t>
  </si>
  <si>
    <t>30910011537333</t>
  </si>
  <si>
    <t>A45463383</t>
  </si>
  <si>
    <t>امير سلطان عبد الوهاب عبد القادر احمد</t>
  </si>
  <si>
    <t>2009-06-04</t>
  </si>
  <si>
    <t>29006042301977</t>
  </si>
  <si>
    <t>A45315042</t>
  </si>
  <si>
    <t>عبد الرحمن سيد عبد العزيز السيد محمد</t>
  </si>
  <si>
    <t>2009-03-27</t>
  </si>
  <si>
    <t>30903272301233</t>
  </si>
  <si>
    <t>A44397714</t>
  </si>
  <si>
    <t>ايمن محمد احمد احمد البحيري</t>
  </si>
  <si>
    <t>31004011509294</t>
  </si>
  <si>
    <t>A45455148</t>
  </si>
  <si>
    <t>تقديم 25 يوليو</t>
  </si>
  <si>
    <t>حمزه عثمان رشيد المغربي</t>
  </si>
  <si>
    <t>AA509342</t>
  </si>
  <si>
    <t>الليبيه 206 LN</t>
  </si>
  <si>
    <t>انس ابو بكر علي القصيعي</t>
  </si>
  <si>
    <t>الليبيه LN202</t>
  </si>
  <si>
    <t>AC858750</t>
  </si>
  <si>
    <t>ايداع بنكي بتاريخ 25 يوليو</t>
  </si>
  <si>
    <t>ايداع بنكي بتاريخ 24 يوليو</t>
  </si>
  <si>
    <t>د يارا</t>
  </si>
  <si>
    <t>ايداع بنكي بتاريخ 26 يوليو</t>
  </si>
  <si>
    <t>عبد الله المميز</t>
  </si>
  <si>
    <t>26/7/2026</t>
  </si>
  <si>
    <t>تسليم في الشركه بتاريخ 26 يوليو</t>
  </si>
  <si>
    <t>تسليم في الاستثمار</t>
  </si>
  <si>
    <t xml:space="preserve">قيمه 19700$ سعر صرف </t>
  </si>
  <si>
    <t>ايداع بنكي باسم محمد يسري احمد حسين</t>
  </si>
  <si>
    <t>شريف عبد المنعم عبد السميع</t>
  </si>
  <si>
    <t>محمود جمال عبد العزيز ابو عامر</t>
  </si>
  <si>
    <t>29502091600352</t>
  </si>
  <si>
    <t>A43054909</t>
  </si>
  <si>
    <t>خالد سامي احمد عبد الله</t>
  </si>
  <si>
    <t>1997-03-21</t>
  </si>
  <si>
    <t>29703211100133</t>
  </si>
  <si>
    <t>A38985930</t>
  </si>
  <si>
    <t>محمد اسماعيل حسن السيد</t>
  </si>
  <si>
    <t>29501012434616</t>
  </si>
  <si>
    <t>A45540745</t>
  </si>
  <si>
    <t>محمد محمد عبده معيط</t>
  </si>
  <si>
    <t>1957-04-21</t>
  </si>
  <si>
    <t>25704210300157</t>
  </si>
  <si>
    <t>A44529760</t>
  </si>
  <si>
    <t>رجب عبد الجواد عبد المنعم ابو العلا</t>
  </si>
  <si>
    <t>28804091800435</t>
  </si>
  <si>
    <t>A35030051</t>
  </si>
  <si>
    <t>احمد عبد المنعم عبد الحليم محمد خليل</t>
  </si>
  <si>
    <t>26912201701195</t>
  </si>
  <si>
    <t>A31086348</t>
  </si>
  <si>
    <t>اسلام احمد حسن السيد</t>
  </si>
  <si>
    <t>1990-03-16</t>
  </si>
  <si>
    <t>29003160201752</t>
  </si>
  <si>
    <t>A42562436</t>
  </si>
  <si>
    <t>محمد ابراهيم حسن احمد</t>
  </si>
  <si>
    <t>28802202502011</t>
  </si>
  <si>
    <t>A33766622</t>
  </si>
  <si>
    <t>محمد هشام محمد عبد المنعم سعد الله</t>
  </si>
  <si>
    <t>2007-01-01</t>
  </si>
  <si>
    <t>30701011531671</t>
  </si>
  <si>
    <t>A45659608</t>
  </si>
  <si>
    <t>هيثم طه سالم ابراهيم</t>
  </si>
  <si>
    <t>1988-03-10</t>
  </si>
  <si>
    <t>28803102302215</t>
  </si>
  <si>
    <t>A44412277</t>
  </si>
  <si>
    <t>عادل علي حسن عطيه</t>
  </si>
  <si>
    <t>1982-01-05</t>
  </si>
  <si>
    <t>28201054310920</t>
  </si>
  <si>
    <t>A39036655</t>
  </si>
  <si>
    <t>محمد كريم عبيد فرجاني ضيف الله</t>
  </si>
  <si>
    <t>1994-03-22</t>
  </si>
  <si>
    <t>29403221800636</t>
  </si>
  <si>
    <t>A30616127</t>
  </si>
  <si>
    <t>السعيد السيد السعيد محمد</t>
  </si>
  <si>
    <t>29501041501071</t>
  </si>
  <si>
    <t>A4566235</t>
  </si>
  <si>
    <t>مصطفى عبد اللطيف عبد الظاهر عبد الرحمن</t>
  </si>
  <si>
    <t>2004-05-03</t>
  </si>
  <si>
    <t>20405032500956</t>
  </si>
  <si>
    <t>A45566736</t>
  </si>
  <si>
    <t>ادم عبد الجواد حجازى عبد المجيد</t>
  </si>
  <si>
    <t>1984-07-22</t>
  </si>
  <si>
    <t>28407222602791</t>
  </si>
  <si>
    <t>A44610679</t>
  </si>
  <si>
    <t>حمد علي زغلول محمد</t>
  </si>
  <si>
    <t>1990-10-29</t>
  </si>
  <si>
    <t>29010292602299</t>
  </si>
  <si>
    <t>A33241838</t>
  </si>
  <si>
    <t>جمعه ضاحي عبد اللطيف احمد</t>
  </si>
  <si>
    <t>28004242602235</t>
  </si>
  <si>
    <t>A29799016</t>
  </si>
  <si>
    <t>عبد الرحمن خالد فتحى بدر</t>
  </si>
  <si>
    <t>29812211700215</t>
  </si>
  <si>
    <t>A04387560</t>
  </si>
  <si>
    <t>على سامى على المتولى</t>
  </si>
  <si>
    <t>28505041203676</t>
  </si>
  <si>
    <t>A45633104</t>
  </si>
  <si>
    <t>عادل عبد القادر امين حدوث</t>
  </si>
  <si>
    <t>1985-11-01</t>
  </si>
  <si>
    <t>28511012202211</t>
  </si>
  <si>
    <t>A45530287</t>
  </si>
  <si>
    <t>عمرو محمد حمدي عبد العاطي</t>
  </si>
  <si>
    <t>29008202405274</t>
  </si>
  <si>
    <t>A38283663</t>
  </si>
  <si>
    <t>عمر خالد محمود حسن</t>
  </si>
  <si>
    <t>2003-05-08</t>
  </si>
  <si>
    <t>30305080102496</t>
  </si>
  <si>
    <t>A45721491</t>
  </si>
  <si>
    <t>عمر مرزوق عبد الراضي حسن</t>
  </si>
  <si>
    <t>30505150110032</t>
  </si>
  <si>
    <t>A45714530</t>
  </si>
  <si>
    <t>الحسن احمد بيومي حسانين</t>
  </si>
  <si>
    <t>1998-07-30</t>
  </si>
  <si>
    <t>29807302401314</t>
  </si>
  <si>
    <t>A41386931</t>
  </si>
  <si>
    <t>وليد اشرف فتحى عبد الفتاح</t>
  </si>
  <si>
    <t>30510200104776</t>
  </si>
  <si>
    <t>A45717601</t>
  </si>
  <si>
    <t>يوسف عبد الكريم عبد الرجال محمد عثمان</t>
  </si>
  <si>
    <t>31105252503433</t>
  </si>
  <si>
    <t>A45402346</t>
  </si>
  <si>
    <t>وليد احمد الهم حسن</t>
  </si>
  <si>
    <t>1984-09-27</t>
  </si>
  <si>
    <t>28409272403113</t>
  </si>
  <si>
    <t>A37252655</t>
  </si>
  <si>
    <t>عبد الناصر احمد محمد محمد</t>
  </si>
  <si>
    <t>1976-06-14</t>
  </si>
  <si>
    <t>27606142402073</t>
  </si>
  <si>
    <t>A27815351</t>
  </si>
  <si>
    <t>حسن محمد محمد محمد</t>
  </si>
  <si>
    <t>27309222402231</t>
  </si>
  <si>
    <t>A34729352</t>
  </si>
  <si>
    <t>خالد جلال جمعه عبد الحافظ</t>
  </si>
  <si>
    <t>1989-05-10</t>
  </si>
  <si>
    <t>28905102501614</t>
  </si>
  <si>
    <t>A42916220</t>
  </si>
  <si>
    <t>عزت السيد حسين عبد الحميد سلطان</t>
  </si>
  <si>
    <t>20310011527314</t>
  </si>
  <si>
    <t>A42883156</t>
  </si>
  <si>
    <t>محمد احمد عبد الفتاح البرى</t>
  </si>
  <si>
    <t>28811131701253</t>
  </si>
  <si>
    <t>A37047676</t>
  </si>
  <si>
    <t>عبد العليم سامي عبد العليم محمد نصر</t>
  </si>
  <si>
    <t>1986-07-15</t>
  </si>
  <si>
    <t>28607151702055</t>
  </si>
  <si>
    <t>A30480567</t>
  </si>
  <si>
    <t>سيد حسين غالب عبد العليم</t>
  </si>
  <si>
    <t>1982-09-02</t>
  </si>
  <si>
    <t>28209022500891</t>
  </si>
  <si>
    <t>A45577524</t>
  </si>
  <si>
    <t>وليد السيد عبد الحليم السيد المتولي</t>
  </si>
  <si>
    <t>1990-05-05</t>
  </si>
  <si>
    <t>29005051100531</t>
  </si>
  <si>
    <t>A39072298</t>
  </si>
  <si>
    <t>عبد الرحمن احمد بيومي حسانين</t>
  </si>
  <si>
    <t>30401012421558</t>
  </si>
  <si>
    <t>A41519949</t>
  </si>
  <si>
    <t>احمد شعبان شوريجي در دير</t>
  </si>
  <si>
    <t>29510232402056</t>
  </si>
  <si>
    <t>A45576092</t>
  </si>
  <si>
    <t>سيد السيد هاشم حسن</t>
  </si>
  <si>
    <t>29205052403596</t>
  </si>
  <si>
    <t>A45138744</t>
  </si>
  <si>
    <t>محمد ابو الفتوح السيد عبد الله عمر</t>
  </si>
  <si>
    <t>1985-06-27</t>
  </si>
  <si>
    <t>28506271601812</t>
  </si>
  <si>
    <t>A35135387</t>
  </si>
  <si>
    <t>كريم بكر العيسوى عبد الرحمن</t>
  </si>
  <si>
    <t>خالد وليد شعبان محمد الشرقاوي</t>
  </si>
  <si>
    <t>2001-11-01</t>
  </si>
  <si>
    <t>30111011802376</t>
  </si>
  <si>
    <t>A40859195</t>
  </si>
  <si>
    <t>اسماء نبيل محمد سليمان محمد</t>
  </si>
  <si>
    <t>2000-09-26</t>
  </si>
  <si>
    <t>30009261301026</t>
  </si>
  <si>
    <t>A43555371</t>
  </si>
  <si>
    <t>اسامه عبد الستار ابراهيم احمد</t>
  </si>
  <si>
    <t>1973-12-02</t>
  </si>
  <si>
    <t>27312021400835</t>
  </si>
  <si>
    <t>A41302113</t>
  </si>
  <si>
    <t>الحاج مجدى</t>
  </si>
  <si>
    <t>حسن على احمد محمود</t>
  </si>
  <si>
    <t>1992-12-21</t>
  </si>
  <si>
    <t>29212211400371</t>
  </si>
  <si>
    <t>A42975095</t>
  </si>
  <si>
    <t>محمود عوض عبد الجواد السيد</t>
  </si>
  <si>
    <t>1983-08-13</t>
  </si>
  <si>
    <t>28308131401817</t>
  </si>
  <si>
    <t>A384171127</t>
  </si>
  <si>
    <t>حماده محمد محمد ابراهيم</t>
  </si>
  <si>
    <t>28301261400672</t>
  </si>
  <si>
    <t>A44695460</t>
  </si>
  <si>
    <t>محمد رجب عرفه على</t>
  </si>
  <si>
    <t>28910081100537</t>
  </si>
  <si>
    <t>A45492533</t>
  </si>
  <si>
    <t>محمد عباس ابراهيم محمد الحلواني</t>
  </si>
  <si>
    <t>28603100200114</t>
  </si>
  <si>
    <t>A35813082</t>
  </si>
  <si>
    <t>محمد احمد معوض عبد اللطيف</t>
  </si>
  <si>
    <t>27707042200296</t>
  </si>
  <si>
    <t>A37654819</t>
  </si>
  <si>
    <t>يوسف محمود على عبد المقصود</t>
  </si>
  <si>
    <t>2011-01-06</t>
  </si>
  <si>
    <t>31101062301154</t>
  </si>
  <si>
    <t>A44635890</t>
  </si>
  <si>
    <t>عصام تامر المغازى عبد الله على عمر</t>
  </si>
  <si>
    <t>2007-04-20</t>
  </si>
  <si>
    <t>30704201203556</t>
  </si>
  <si>
    <t>A45610237</t>
  </si>
  <si>
    <t>رمضان على عرفه عبد اللطيف</t>
  </si>
  <si>
    <t>27910012304151</t>
  </si>
  <si>
    <t>A35486341</t>
  </si>
  <si>
    <t>ابراهيم عبد الناصر محمد احمد</t>
  </si>
  <si>
    <t>28003202300876</t>
  </si>
  <si>
    <t>A45582776</t>
  </si>
  <si>
    <t>حماده رمضان محمود حسان</t>
  </si>
  <si>
    <t>29401302300937</t>
  </si>
  <si>
    <t>A40280328</t>
  </si>
  <si>
    <t>محمد رمضان عبد العظيم ابو المعاطى جمعه</t>
  </si>
  <si>
    <t>2008-07-12</t>
  </si>
  <si>
    <t>30807122105674</t>
  </si>
  <si>
    <t>A45300439</t>
  </si>
  <si>
    <t>عبد التواب على عبد الغنى محمد</t>
  </si>
  <si>
    <t>1983-12-17</t>
  </si>
  <si>
    <t>28312172300992</t>
  </si>
  <si>
    <t>A45718038</t>
  </si>
  <si>
    <t>محمد احمد صالح مهدي</t>
  </si>
  <si>
    <t>29407302300871</t>
  </si>
  <si>
    <t>A40449453</t>
  </si>
  <si>
    <t>محمد رجب خلف يسين</t>
  </si>
  <si>
    <t>2006-02-26</t>
  </si>
  <si>
    <t>30602262300034</t>
  </si>
  <si>
    <t>A45398672</t>
  </si>
  <si>
    <t>محسن محمود فرج الله مرسى</t>
  </si>
  <si>
    <t>29001022301191</t>
  </si>
  <si>
    <t>A34289097</t>
  </si>
  <si>
    <t>عمر سلطان صديق عبد الحميد</t>
  </si>
  <si>
    <t>1985-05-19</t>
  </si>
  <si>
    <t>28505192300274</t>
  </si>
  <si>
    <t>A44120688</t>
  </si>
  <si>
    <t>محمود احمد عبد المعطى محمد</t>
  </si>
  <si>
    <t>1990-05-16</t>
  </si>
  <si>
    <t>29005162300718</t>
  </si>
  <si>
    <t>A04224234</t>
  </si>
  <si>
    <t>محمد شعبان حسن محمد</t>
  </si>
  <si>
    <t>29812202303793</t>
  </si>
  <si>
    <t>A44953025</t>
  </si>
  <si>
    <t>حسين احمد عبد الحفيظ حسن</t>
  </si>
  <si>
    <t>29408192300191</t>
  </si>
  <si>
    <t>A44663736</t>
  </si>
  <si>
    <t>جبريل محمد جبريل رمضان</t>
  </si>
  <si>
    <t>28512292300332</t>
  </si>
  <si>
    <t>A44631753</t>
  </si>
  <si>
    <t>حمدي محمد علي محمد</t>
  </si>
  <si>
    <t>28312012306552</t>
  </si>
  <si>
    <t>A33686431</t>
  </si>
  <si>
    <t>محمد على محمد احمد مطر</t>
  </si>
  <si>
    <t>1982-09-11</t>
  </si>
  <si>
    <t>28209112300874</t>
  </si>
  <si>
    <t>A45571341</t>
  </si>
  <si>
    <t>عبد العظيم عاشور عبد العظيم جايل</t>
  </si>
  <si>
    <t>1998-10-03</t>
  </si>
  <si>
    <t>29810032300538</t>
  </si>
  <si>
    <t>A37249014</t>
  </si>
  <si>
    <t>شريف عزمي على صالح</t>
  </si>
  <si>
    <t>1986-12-26</t>
  </si>
  <si>
    <t>28612262300391</t>
  </si>
  <si>
    <t>A44956141</t>
  </si>
  <si>
    <t>محمد محمد سرحان علي</t>
  </si>
  <si>
    <t>29506052300851</t>
  </si>
  <si>
    <t>A41692147</t>
  </si>
  <si>
    <t>محمد عيد السيد احمد</t>
  </si>
  <si>
    <t>29003012303431</t>
  </si>
  <si>
    <t>A45157439</t>
  </si>
  <si>
    <t>احمد عبد الستار على محمد</t>
  </si>
  <si>
    <t>1982-01-10</t>
  </si>
  <si>
    <t>28201102301014</t>
  </si>
  <si>
    <t>A44406202</t>
  </si>
  <si>
    <t>محمد عاشور محمد ابو العنين</t>
  </si>
  <si>
    <t>1994-01-27</t>
  </si>
  <si>
    <t>29401272300295</t>
  </si>
  <si>
    <t>A34289313</t>
  </si>
  <si>
    <t>بلال رزق عبد الوهاب عبد الصمد</t>
  </si>
  <si>
    <t>27804252300434</t>
  </si>
  <si>
    <t>A40724241</t>
  </si>
  <si>
    <t>علاء ابو خليل عطيه ابو خليل</t>
  </si>
  <si>
    <t>27801241100396</t>
  </si>
  <si>
    <t>A28038336</t>
  </si>
  <si>
    <t>محمد فتحى قطب جاب الله</t>
  </si>
  <si>
    <t>28401150105552</t>
  </si>
  <si>
    <t>A44425953</t>
  </si>
  <si>
    <t>محمود السيد زهدى عبد الصالحين</t>
  </si>
  <si>
    <t>1984-02-17</t>
  </si>
  <si>
    <t>28402172300398</t>
  </si>
  <si>
    <t>A43961719</t>
  </si>
  <si>
    <t>محمد سيد رجب عويس</t>
  </si>
  <si>
    <t>1988-02-05</t>
  </si>
  <si>
    <t>28802052300937</t>
  </si>
  <si>
    <t>A04571476</t>
  </si>
  <si>
    <t>صلاح على احمد عثمان</t>
  </si>
  <si>
    <t>1979-08-03</t>
  </si>
  <si>
    <t>27908032300638</t>
  </si>
  <si>
    <t>A45571363</t>
  </si>
  <si>
    <t>ممدوح سمير عبد المغنى شعبان</t>
  </si>
  <si>
    <t>1970-10-17</t>
  </si>
  <si>
    <t>27010172300551</t>
  </si>
  <si>
    <t>A28304879</t>
  </si>
  <si>
    <t>ايمن حموده محمود السيد</t>
  </si>
  <si>
    <t>1976-12-30</t>
  </si>
  <si>
    <t>27612302300493</t>
  </si>
  <si>
    <t>A45400510</t>
  </si>
  <si>
    <t>رمضان محمد عبد الستار معوض</t>
  </si>
  <si>
    <t>21502012203115</t>
  </si>
  <si>
    <t>A42465476</t>
  </si>
  <si>
    <t>محمد مسعود حسني فرج محمود</t>
  </si>
  <si>
    <t>30704192301337</t>
  </si>
  <si>
    <t>A43631917</t>
  </si>
  <si>
    <t>حسين اكرامى محمد محمد</t>
  </si>
  <si>
    <t>20709202301278</t>
  </si>
  <si>
    <t>A44963637</t>
  </si>
  <si>
    <t>كريم اكرامي محمد محمد عبد الحفيظ</t>
  </si>
  <si>
    <t>2009-09-12</t>
  </si>
  <si>
    <t>30909122300512</t>
  </si>
  <si>
    <t>A44963624</t>
  </si>
  <si>
    <t>عبد الهادى مجاهد عبد الهادى القصبي</t>
  </si>
  <si>
    <t>1991-09-11</t>
  </si>
  <si>
    <t>29109111200859</t>
  </si>
  <si>
    <t>A36779665</t>
  </si>
  <si>
    <t>احمد حماد سيد محمد عبد المنعم</t>
  </si>
  <si>
    <t>2007-01-20</t>
  </si>
  <si>
    <t>30201202303598</t>
  </si>
  <si>
    <t>A43652197</t>
  </si>
  <si>
    <t>مؤمن فرج بكرى محمد عبد المنعم</t>
  </si>
  <si>
    <t>2007-06-26</t>
  </si>
  <si>
    <t>30706262300751</t>
  </si>
  <si>
    <t>A43653136</t>
  </si>
  <si>
    <t>عبد الرحمن ابوسيف عبد الحميد ابوسيف</t>
  </si>
  <si>
    <t>2007-06-15</t>
  </si>
  <si>
    <t>30706152301795</t>
  </si>
  <si>
    <t>A35126784</t>
  </si>
  <si>
    <t>يوسف محمود عيسى محمود محمد</t>
  </si>
  <si>
    <t>2009-03-18</t>
  </si>
  <si>
    <t>30903182302419</t>
  </si>
  <si>
    <t>A45411061</t>
  </si>
  <si>
    <t>محمد حماده حموده محمود</t>
  </si>
  <si>
    <t>1983-10-25</t>
  </si>
  <si>
    <t>28310252301199</t>
  </si>
  <si>
    <t>A45418159</t>
  </si>
  <si>
    <t>عوض صبحى عبد المقصود مصطفى</t>
  </si>
  <si>
    <t>1984-06-24</t>
  </si>
  <si>
    <t>28406241202293</t>
  </si>
  <si>
    <t>A44546907</t>
  </si>
  <si>
    <t>حماده محمد نصير طه</t>
  </si>
  <si>
    <t>29208222502631</t>
  </si>
  <si>
    <t>A29630839</t>
  </si>
  <si>
    <t>محمد عادل عطيه عبد المولى</t>
  </si>
  <si>
    <t>1995-07-15</t>
  </si>
  <si>
    <t>29507152300758</t>
  </si>
  <si>
    <t>A44652033</t>
  </si>
  <si>
    <t>محمد انور قاسم عبد الحميد</t>
  </si>
  <si>
    <t>2007-10-10</t>
  </si>
  <si>
    <t>30710102301058</t>
  </si>
  <si>
    <t>A43183246</t>
  </si>
  <si>
    <t>علاء عطيه عبد المولى عبد المجيد</t>
  </si>
  <si>
    <t>28812252301216</t>
  </si>
  <si>
    <t>A33928226</t>
  </si>
  <si>
    <t>علاء السيد عبد الجيد حمد</t>
  </si>
  <si>
    <t>1988-09-04</t>
  </si>
  <si>
    <t>28809042200577</t>
  </si>
  <si>
    <t>A38399161</t>
  </si>
  <si>
    <t>محمد رمضان شعبان على</t>
  </si>
  <si>
    <t>29907212300955</t>
  </si>
  <si>
    <t>A29028415</t>
  </si>
  <si>
    <t>عاشور معوض مرسى مرزوق</t>
  </si>
  <si>
    <t>28101172301378</t>
  </si>
  <si>
    <t>A45407045</t>
  </si>
  <si>
    <t>حمدي محمود عبد الغفار شتيوي</t>
  </si>
  <si>
    <t>1981-08-31</t>
  </si>
  <si>
    <t>28108312300339</t>
  </si>
  <si>
    <t>A30934959</t>
  </si>
  <si>
    <t>شعبان عبد العليم حسانين محمود</t>
  </si>
  <si>
    <t>28804022404714</t>
  </si>
  <si>
    <t>A29377413</t>
  </si>
  <si>
    <t>محمد عادل عبد المحسن عبد الله</t>
  </si>
  <si>
    <t>29001012423654</t>
  </si>
  <si>
    <t>A33106409</t>
  </si>
  <si>
    <t>خالد محمد ابو المجد احمد</t>
  </si>
  <si>
    <t>1994-03-28</t>
  </si>
  <si>
    <t>29403282601911</t>
  </si>
  <si>
    <t>A44999329</t>
  </si>
  <si>
    <t>سرور خميس عبد المنعم عبد المطلب</t>
  </si>
  <si>
    <t>1991-08-18</t>
  </si>
  <si>
    <t>29108181800296</t>
  </si>
  <si>
    <t>A39853950</t>
  </si>
  <si>
    <t>محمود حامد قرني احمد</t>
  </si>
  <si>
    <t>1987-10-22</t>
  </si>
  <si>
    <t>28710222103153</t>
  </si>
  <si>
    <t>A36682315</t>
  </si>
  <si>
    <t>بسام محمود على العقاد</t>
  </si>
  <si>
    <t>1967-09-27</t>
  </si>
  <si>
    <t>26709270100055</t>
  </si>
  <si>
    <t>A30075748</t>
  </si>
  <si>
    <t>نرمين محمود بدوى محمود</t>
  </si>
  <si>
    <t>1974-01-01</t>
  </si>
  <si>
    <t>27401010101022</t>
  </si>
  <si>
    <t>A44022748</t>
  </si>
  <si>
    <t>احمد محمد محمد عبد العال علي دراز</t>
  </si>
  <si>
    <t>1977-09-10</t>
  </si>
  <si>
    <t>27709101201296</t>
  </si>
  <si>
    <t>A33621544</t>
  </si>
  <si>
    <t>اروى احمد عبد الحفيظ ابراهيم</t>
  </si>
  <si>
    <t>2000-06-07</t>
  </si>
  <si>
    <t>30006072102986</t>
  </si>
  <si>
    <t>A29179812</t>
  </si>
  <si>
    <t>عماد سليمان عبد الحميد فهمي الغلام</t>
  </si>
  <si>
    <t>28310011707631</t>
  </si>
  <si>
    <t>معوض جمال عبد الناصر علام برعي</t>
  </si>
  <si>
    <t>1978-01-04</t>
  </si>
  <si>
    <t>27801042102771</t>
  </si>
  <si>
    <t>A45719726</t>
  </si>
  <si>
    <t>عبد الحافظ ابراهيم علي ابراهيم</t>
  </si>
  <si>
    <t>2007-06-14</t>
  </si>
  <si>
    <t>30706142404472</t>
  </si>
  <si>
    <t>A45579842</t>
  </si>
  <si>
    <t>كيرولس سمير عياد اندراوس</t>
  </si>
  <si>
    <t>1996-08-25</t>
  </si>
  <si>
    <t>29608252401196</t>
  </si>
  <si>
    <t>A44657384</t>
  </si>
  <si>
    <t>اسماعيل سعيد على الحضرى</t>
  </si>
  <si>
    <t>29004151800798</t>
  </si>
  <si>
    <t>A33659482</t>
  </si>
  <si>
    <t>السيد رضا ابراهيم فرحات</t>
  </si>
  <si>
    <t>28410011208095</t>
  </si>
  <si>
    <t>A44550108</t>
  </si>
  <si>
    <t>حماده نصر عيد حسانين على</t>
  </si>
  <si>
    <t>2010-02-21</t>
  </si>
  <si>
    <t>31002212501299</t>
  </si>
  <si>
    <t>A43636783</t>
  </si>
  <si>
    <t>سلطان حموده فرج عمار</t>
  </si>
  <si>
    <t>29003052500875</t>
  </si>
  <si>
    <t>A44950540</t>
  </si>
  <si>
    <t>ياسر هديه عبد الباقي شلقامي</t>
  </si>
  <si>
    <t>29207012501971</t>
  </si>
  <si>
    <t>A44959533</t>
  </si>
  <si>
    <t>علاء مهدي سالم مسعود</t>
  </si>
  <si>
    <t>29407032501523</t>
  </si>
  <si>
    <t>A43961627</t>
  </si>
  <si>
    <t>محمد ممدوح مصطفى عبد المولى</t>
  </si>
  <si>
    <t>2010-09-01</t>
  </si>
  <si>
    <t>31009012404552</t>
  </si>
  <si>
    <t>A43960802</t>
  </si>
  <si>
    <t>رمضان عزيز عبد العزيز عمار</t>
  </si>
  <si>
    <t>28109012501592</t>
  </si>
  <si>
    <t>A27373385</t>
  </si>
  <si>
    <t>سليمان حسنى مبارك فراج عبد العليم</t>
  </si>
  <si>
    <t>2011-09-15</t>
  </si>
  <si>
    <t>31109152504675</t>
  </si>
  <si>
    <t>A32998879</t>
  </si>
  <si>
    <t>جابر رجب عثمان عمار</t>
  </si>
  <si>
    <t>1984-07-07</t>
  </si>
  <si>
    <t>28407072500952</t>
  </si>
  <si>
    <t>A04192898</t>
  </si>
  <si>
    <t>حسام سامي سلطان علي</t>
  </si>
  <si>
    <t>2005-11-20</t>
  </si>
  <si>
    <t>30511202302334</t>
  </si>
  <si>
    <t>A45417697</t>
  </si>
  <si>
    <t>محمد عاطف عبد الحفيظ عبد الهادي</t>
  </si>
  <si>
    <t>29401012306711</t>
  </si>
  <si>
    <t>A451410834</t>
  </si>
  <si>
    <t>السيد مرسي حماده مرسي</t>
  </si>
  <si>
    <t>28710242300559</t>
  </si>
  <si>
    <t>A42449712</t>
  </si>
  <si>
    <t>محمد عطيه عبد الدايم خميس</t>
  </si>
  <si>
    <t>282012163306080</t>
  </si>
  <si>
    <t>A45144843</t>
  </si>
  <si>
    <t>سعيد سليم جمعه سليم</t>
  </si>
  <si>
    <t>29001012109534</t>
  </si>
  <si>
    <t>A34235621</t>
  </si>
  <si>
    <t>محمد كامل يوسف سيد سعودي</t>
  </si>
  <si>
    <t>2008-05-27</t>
  </si>
  <si>
    <t>30805272100732</t>
  </si>
  <si>
    <t>A41207383</t>
  </si>
  <si>
    <t>جمعه سليم جمعه سليم</t>
  </si>
  <si>
    <t>29610012127679</t>
  </si>
  <si>
    <t>A30349897</t>
  </si>
  <si>
    <t>سامح صلاح فرج احمد</t>
  </si>
  <si>
    <t>1984-11-07</t>
  </si>
  <si>
    <t>28411072301418</t>
  </si>
  <si>
    <t>A34285715</t>
  </si>
  <si>
    <t>مراد محمود عبد الرحمن داود</t>
  </si>
  <si>
    <t>1982-12-30</t>
  </si>
  <si>
    <t>28212301201594</t>
  </si>
  <si>
    <t>A43271468</t>
  </si>
  <si>
    <t>عمر صفوت محمد كمال الدين ابو الليل</t>
  </si>
  <si>
    <t>28801012420437</t>
  </si>
  <si>
    <t>A31740715</t>
  </si>
  <si>
    <t>عبد العظيم عبد الغنى عطيه ابوسيف</t>
  </si>
  <si>
    <t>1984-09-13</t>
  </si>
  <si>
    <t>28409132301973</t>
  </si>
  <si>
    <t>A44945385</t>
  </si>
  <si>
    <t>احمد محمد عبد الغفار محمد</t>
  </si>
  <si>
    <t>29101202304656</t>
  </si>
  <si>
    <t>A45400050</t>
  </si>
  <si>
    <t>حماده ايمن فوزى عبد الجيد زايد</t>
  </si>
  <si>
    <t>2008-05-26</t>
  </si>
  <si>
    <t>30805262301918</t>
  </si>
  <si>
    <t>A45411107</t>
  </si>
  <si>
    <t>محمد شاكر عبد الحميد صديق</t>
  </si>
  <si>
    <t>2004-05-04</t>
  </si>
  <si>
    <t>30405042301072</t>
  </si>
  <si>
    <t>A45154960</t>
  </si>
  <si>
    <t>موسى على عبد الدايم عباس</t>
  </si>
  <si>
    <t>1985-10-09</t>
  </si>
  <si>
    <t>28510092300696</t>
  </si>
  <si>
    <t>A45146672</t>
  </si>
  <si>
    <t>طلال احمد عبد الجليل عبد الرحمن احمد</t>
  </si>
  <si>
    <t>20008082704634</t>
  </si>
  <si>
    <t>A37954121</t>
  </si>
  <si>
    <t>عبد العزيز مصطفى عبد العزيز محمد شعراوى</t>
  </si>
  <si>
    <t>1974-08-11</t>
  </si>
  <si>
    <t>27408111201014</t>
  </si>
  <si>
    <t>A45212927</t>
  </si>
  <si>
    <t>محمد عبد القادر محمد النادي</t>
  </si>
  <si>
    <t>1979-08-29</t>
  </si>
  <si>
    <t>27908291701659</t>
  </si>
  <si>
    <t>A34039268</t>
  </si>
  <si>
    <t>هبه محمد فرج ابراهيم</t>
  </si>
  <si>
    <t>1984-08-03</t>
  </si>
  <si>
    <t>28408032401087</t>
  </si>
  <si>
    <t>A31402483</t>
  </si>
  <si>
    <t>زياد خالد عبد النبي عمار عبد النبي</t>
  </si>
  <si>
    <t>31007052403734</t>
  </si>
  <si>
    <t>A31402450</t>
  </si>
  <si>
    <t>رامي محمود احمد عرابي</t>
  </si>
  <si>
    <t>28602251601718</t>
  </si>
  <si>
    <t>A36763174</t>
  </si>
  <si>
    <t>جمعه فرغلى احمد حسين فرغلى</t>
  </si>
  <si>
    <t>2010-04-19</t>
  </si>
  <si>
    <t>31004192500633</t>
  </si>
  <si>
    <t>A45413684</t>
  </si>
  <si>
    <t>عوض محمد عبيد يوسف</t>
  </si>
  <si>
    <t>29102132401574</t>
  </si>
  <si>
    <t>A28568701</t>
  </si>
  <si>
    <t>اسحق محمد سيد عويس</t>
  </si>
  <si>
    <t>1985-04-27</t>
  </si>
  <si>
    <t>28504272300074</t>
  </si>
  <si>
    <t>A42755242</t>
  </si>
  <si>
    <t>ايمن محمد محمد السعيد بدران</t>
  </si>
  <si>
    <t>2004-03-30</t>
  </si>
  <si>
    <t>20403301600757</t>
  </si>
  <si>
    <t>A38137407</t>
  </si>
  <si>
    <t>احمد شحاته عبد الحكيم عبد المجلى</t>
  </si>
  <si>
    <t>29402012505051</t>
  </si>
  <si>
    <t>A42742752</t>
  </si>
  <si>
    <t>عمر حمدي محمد ابراهيم</t>
  </si>
  <si>
    <t>29405042701954</t>
  </si>
  <si>
    <t>A35325008</t>
  </si>
  <si>
    <t>عماد حمدي محمد ابراهيم</t>
  </si>
  <si>
    <t>1987-03-28</t>
  </si>
  <si>
    <t>28703282701835</t>
  </si>
  <si>
    <t>A29812146</t>
  </si>
  <si>
    <t>عبد الحميد كريم ابراهيم الديشي</t>
  </si>
  <si>
    <t>28706051500755</t>
  </si>
  <si>
    <t>A31131130</t>
  </si>
  <si>
    <t>احمد محمد محمد سيد احمد</t>
  </si>
  <si>
    <t>1976-06-05</t>
  </si>
  <si>
    <t>27606052101414</t>
  </si>
  <si>
    <t>A40025296</t>
  </si>
  <si>
    <t>ابراهيم طارق ابراهيم عبد الوهاب على</t>
  </si>
  <si>
    <t>1998-06-10</t>
  </si>
  <si>
    <t>29806101305618</t>
  </si>
  <si>
    <t>A37617536</t>
  </si>
  <si>
    <t>محمد سيد صابر عقل</t>
  </si>
  <si>
    <t>1993-02-23</t>
  </si>
  <si>
    <t>29302230106377</t>
  </si>
  <si>
    <t>A30592627</t>
  </si>
  <si>
    <t>محمد ابراهيم ابراهيم احمد شحاته</t>
  </si>
  <si>
    <t>1982-06-27</t>
  </si>
  <si>
    <t>28206271301556</t>
  </si>
  <si>
    <t>A34792904</t>
  </si>
  <si>
    <t>سمير وائل سمير نبيه عبد العال</t>
  </si>
  <si>
    <t>1996-04-06</t>
  </si>
  <si>
    <t>29604061302516</t>
  </si>
  <si>
    <t>A45595871</t>
  </si>
  <si>
    <t>احمد عبد الفتاح عبد الحميد ابوريشه</t>
  </si>
  <si>
    <t>28611261601413</t>
  </si>
  <si>
    <t>A32177687</t>
  </si>
  <si>
    <t>طارق محمود ناصف انور البهي</t>
  </si>
  <si>
    <t>1962-03-25</t>
  </si>
  <si>
    <t>26203251202113</t>
  </si>
  <si>
    <t>A40113530</t>
  </si>
  <si>
    <t>عمرو احمد محمد امين</t>
  </si>
  <si>
    <t>1983-01-25</t>
  </si>
  <si>
    <t>28301250100715</t>
  </si>
  <si>
    <t>A30081958</t>
  </si>
  <si>
    <t>علاء خميس رفاعي محمد فرج</t>
  </si>
  <si>
    <t>1984-07-09</t>
  </si>
  <si>
    <t>28407090105351</t>
  </si>
  <si>
    <t>A44887992</t>
  </si>
  <si>
    <t>محمد جمال متولى مسلم</t>
  </si>
  <si>
    <t>1981-09-26</t>
  </si>
  <si>
    <t>28109268800091</t>
  </si>
  <si>
    <t>A40736272</t>
  </si>
  <si>
    <t>محمد عبد المنعم حامد محمد</t>
  </si>
  <si>
    <t>1976-09-01</t>
  </si>
  <si>
    <t>27609012104975</t>
  </si>
  <si>
    <t>A37752615</t>
  </si>
  <si>
    <t>ابراهيم ابراهيم محمد ندا</t>
  </si>
  <si>
    <t>1985-08-20</t>
  </si>
  <si>
    <t>28508201500752</t>
  </si>
  <si>
    <t>A45640849</t>
  </si>
  <si>
    <t>محمد طرفايه فتحي جوده</t>
  </si>
  <si>
    <t>29009012303773</t>
  </si>
  <si>
    <t>A37132938</t>
  </si>
  <si>
    <t>حسن عبد الله صبحي محمد محمد</t>
  </si>
  <si>
    <t>2008-01-20</t>
  </si>
  <si>
    <t>30801202304556</t>
  </si>
  <si>
    <t>A45566834</t>
  </si>
  <si>
    <t>احمد محمد رمضان عبد التواب حسين</t>
  </si>
  <si>
    <t>30705242301534</t>
  </si>
  <si>
    <t>A34641257</t>
  </si>
  <si>
    <t>سلامه مرزوق عبد العاطى عشيري</t>
  </si>
  <si>
    <t>29712272300339</t>
  </si>
  <si>
    <t>A40109388</t>
  </si>
  <si>
    <t>يوسف محمود رمضان على</t>
  </si>
  <si>
    <t>1990-03-10</t>
  </si>
  <si>
    <t>29003102303839</t>
  </si>
  <si>
    <t>A42754654</t>
  </si>
  <si>
    <t>عبد الرحمن ممدوح سعيد على</t>
  </si>
  <si>
    <t>2003-08-22</t>
  </si>
  <si>
    <t>30308222301318</t>
  </si>
  <si>
    <t>A45412485</t>
  </si>
  <si>
    <t>حماده فتوح معتمد عبد العزيز</t>
  </si>
  <si>
    <t>29401162301814</t>
  </si>
  <si>
    <t>A37254581</t>
  </si>
  <si>
    <t>اسلام عبيد صديق مغازي</t>
  </si>
  <si>
    <t>1996-09-25</t>
  </si>
  <si>
    <t>29609252301236</t>
  </si>
  <si>
    <t>A45221652</t>
  </si>
  <si>
    <t>ابراهيم صلاح يوسف عبد العال</t>
  </si>
  <si>
    <t>29403282300334</t>
  </si>
  <si>
    <t>A44879229</t>
  </si>
  <si>
    <t>احمد طارق سليمان محمد</t>
  </si>
  <si>
    <t>1998-05-19</t>
  </si>
  <si>
    <t>29805191400451</t>
  </si>
  <si>
    <t>A37439892</t>
  </si>
  <si>
    <t>محمد هشام احمد محمد</t>
  </si>
  <si>
    <t>1992-07-03</t>
  </si>
  <si>
    <t>29207030101254</t>
  </si>
  <si>
    <t>A26437869</t>
  </si>
  <si>
    <t>ايهاب ادريس صالح ابراهيم</t>
  </si>
  <si>
    <t>1981-05-14</t>
  </si>
  <si>
    <t>28105142102198</t>
  </si>
  <si>
    <t>A36840315</t>
  </si>
  <si>
    <t>عمرو جلال محمد امين</t>
  </si>
  <si>
    <t>1969-08-09</t>
  </si>
  <si>
    <t>26908090201531</t>
  </si>
  <si>
    <t>A36759657</t>
  </si>
  <si>
    <t>ايمن محمد عبد العزيز عطيه</t>
  </si>
  <si>
    <t>1976-11-10</t>
  </si>
  <si>
    <t>27611101801498</t>
  </si>
  <si>
    <t>A36099013</t>
  </si>
  <si>
    <t>سيد حسين السيد على</t>
  </si>
  <si>
    <t>1974-10-13</t>
  </si>
  <si>
    <t>27410130101173</t>
  </si>
  <si>
    <t>A40921145</t>
  </si>
  <si>
    <t>عبد العزيز الباز حسين حسن</t>
  </si>
  <si>
    <t>1988-11-14</t>
  </si>
  <si>
    <t>755338709</t>
  </si>
  <si>
    <t>A38525197</t>
  </si>
  <si>
    <t>سعودي فراج مهران عبد اللاه</t>
  </si>
  <si>
    <t>29408222400072</t>
  </si>
  <si>
    <t>A44632025</t>
  </si>
  <si>
    <t>ضاحي كامل جلال عثمان</t>
  </si>
  <si>
    <t>1996-05-02</t>
  </si>
  <si>
    <t>29605022401996</t>
  </si>
  <si>
    <t>A45413966</t>
  </si>
  <si>
    <t>على عبيد على حسين</t>
  </si>
  <si>
    <t>28601152400437</t>
  </si>
  <si>
    <t>A43940690</t>
  </si>
  <si>
    <t>علاء شعبان حامد محمد</t>
  </si>
  <si>
    <t>1990-02-05</t>
  </si>
  <si>
    <t>29002052500453</t>
  </si>
  <si>
    <t>A34061599</t>
  </si>
  <si>
    <t>ايمن عصام خليفه على</t>
  </si>
  <si>
    <t>1992-04-15</t>
  </si>
  <si>
    <t>29204152500631</t>
  </si>
  <si>
    <t>A41694159</t>
  </si>
  <si>
    <t>ماجد كمال عبد الحميد سيف</t>
  </si>
  <si>
    <t>1995-11-08</t>
  </si>
  <si>
    <t>29511082500611</t>
  </si>
  <si>
    <t>A45128736</t>
  </si>
  <si>
    <t>محمد يسرى احمد حسين</t>
  </si>
  <si>
    <t>1989-06-26</t>
  </si>
  <si>
    <t>28906260102651</t>
  </si>
  <si>
    <t>A44011806</t>
  </si>
  <si>
    <t>تقديم 26 يوليو</t>
  </si>
  <si>
    <t>تذاكر الليبيه بتاريخ 24 بالغ البرج 87*6950</t>
  </si>
  <si>
    <t>تذاكر الليبيه بتاريخ 22 يوليو البرج 3000*1</t>
  </si>
  <si>
    <t>تذاكر الليبيه بتاريخ 26 بالغ البرج 79*6950</t>
  </si>
  <si>
    <t>ايداع بنكي محمد هشام</t>
  </si>
  <si>
    <t>ايداع بنكي ايهاب ادريس</t>
  </si>
  <si>
    <t>ايداع بنكي بتاريخ 27 يوليو</t>
  </si>
  <si>
    <t>كابلات مصر</t>
  </si>
  <si>
    <t>27/7/2026</t>
  </si>
  <si>
    <t>تسليم في الشركه بتاريخ 27 يوليو</t>
  </si>
  <si>
    <t>تسليم في الشركه بتاريخ 27 يوليو حاتم محمد احمد</t>
  </si>
  <si>
    <t>ايداع بنكي 26 يوليو</t>
  </si>
  <si>
    <t>ايداع بنكي 27 يوليو</t>
  </si>
  <si>
    <t>تذاكر الليبيه بتاريخ 26 بالغ القاهره 63*8000</t>
  </si>
  <si>
    <t>ايداع بنكي تاريخ 27 يوليو</t>
  </si>
  <si>
    <t>تحويل لحساب منصور</t>
  </si>
  <si>
    <t xml:space="preserve">تحويل من حساب صابر </t>
  </si>
  <si>
    <t>محمد ابراهيم عبد الحميد علي</t>
  </si>
  <si>
    <t xml:space="preserve"> A27996295</t>
  </si>
  <si>
    <t>ايداع بنكي احمد عادل احمد منصور</t>
  </si>
  <si>
    <t>ايداع بنكي محمود الحسيتي الحسيني عبد ربه</t>
  </si>
  <si>
    <t>خروج البراق</t>
  </si>
  <si>
    <t>تقديم 27 يوليو</t>
  </si>
  <si>
    <t>غرامه استثمار</t>
  </si>
  <si>
    <t>محمد مصبح محمد احمد بشار</t>
  </si>
  <si>
    <t>1989-04-08</t>
  </si>
  <si>
    <t>28904081202852</t>
  </si>
  <si>
    <t>A04537769</t>
  </si>
  <si>
    <t>شاكر عدلي شاكر مسعود</t>
  </si>
  <si>
    <t>27611172501851</t>
  </si>
  <si>
    <t>A45410506</t>
  </si>
  <si>
    <t>حنان حامد محمد رمضان</t>
  </si>
  <si>
    <t>28703241600609</t>
  </si>
  <si>
    <t>A35519197</t>
  </si>
  <si>
    <t>جمال عبد الحكم احمد يحي</t>
  </si>
  <si>
    <t>1972-09-26</t>
  </si>
  <si>
    <t>27209262602018</t>
  </si>
  <si>
    <t>A44991455</t>
  </si>
  <si>
    <t>هلال يوسف صالح ابو هشيمه</t>
  </si>
  <si>
    <t>1980-08-23</t>
  </si>
  <si>
    <t>28008232402039</t>
  </si>
  <si>
    <t>A40731278</t>
  </si>
  <si>
    <t>وليد شعبان بركات سيد</t>
  </si>
  <si>
    <t>2910124123279</t>
  </si>
  <si>
    <t>A38995675</t>
  </si>
  <si>
    <t>سعيد شعبان بركات سيد</t>
  </si>
  <si>
    <t>29809012411310</t>
  </si>
  <si>
    <t>A36727245</t>
  </si>
  <si>
    <t>محمد عبد السميع محمد عصفور</t>
  </si>
  <si>
    <t>1984-03-29</t>
  </si>
  <si>
    <t>28403291600355</t>
  </si>
  <si>
    <t>A44472863</t>
  </si>
  <si>
    <t>احمد محمد عبد السميع محمد صفور</t>
  </si>
  <si>
    <t>2013-04-26</t>
  </si>
  <si>
    <t>31304261600312</t>
  </si>
  <si>
    <t>A35677102</t>
  </si>
  <si>
    <t>احمد عبد الفتاح عبد الحليم عبد اللاه</t>
  </si>
  <si>
    <t>1999-11-24</t>
  </si>
  <si>
    <t>29911242102217</t>
  </si>
  <si>
    <t>A39775021</t>
  </si>
  <si>
    <t>شادي جميل فريد شحاته غبريال</t>
  </si>
  <si>
    <t>2008-01-09</t>
  </si>
  <si>
    <t>30801092404614</t>
  </si>
  <si>
    <t>A38636845</t>
  </si>
  <si>
    <t>ربيع على محمد فرغلي</t>
  </si>
  <si>
    <t>28209022501617</t>
  </si>
  <si>
    <t>A45568595</t>
  </si>
  <si>
    <t>حمدي محمد حسان محمد</t>
  </si>
  <si>
    <t>1970-06-10</t>
  </si>
  <si>
    <t>27006102501233</t>
  </si>
  <si>
    <t>A40989731</t>
  </si>
  <si>
    <t>اسلام سيد محمد عبد الراضي</t>
  </si>
  <si>
    <t>1996-06-04</t>
  </si>
  <si>
    <t>29606042500717</t>
  </si>
  <si>
    <t>A45572796</t>
  </si>
  <si>
    <t>ربيع ابو المجد ربيع مصطفى</t>
  </si>
  <si>
    <t>28501011291231</t>
  </si>
  <si>
    <t>A45492428</t>
  </si>
  <si>
    <t>يحى احمد حسن حماد</t>
  </si>
  <si>
    <t>1978-01-08</t>
  </si>
  <si>
    <t>27801082402173</t>
  </si>
  <si>
    <t>A42915361</t>
  </si>
  <si>
    <t>اسامه محمد احمد عبد الرحيم</t>
  </si>
  <si>
    <t>1973-06-20</t>
  </si>
  <si>
    <t>27306202601191</t>
  </si>
  <si>
    <t>A33817009</t>
  </si>
  <si>
    <t>عبد الله حسن حسين محمد جميعي</t>
  </si>
  <si>
    <t>2002-05-06</t>
  </si>
  <si>
    <t>30205061800633</t>
  </si>
  <si>
    <t>A45671868</t>
  </si>
  <si>
    <t>باسم السيد السيد بسيوني مكي</t>
  </si>
  <si>
    <t>2005-07-05</t>
  </si>
  <si>
    <t>30507050202773</t>
  </si>
  <si>
    <t>A37861921</t>
  </si>
  <si>
    <t>عمرو اشرف رجب حسين</t>
  </si>
  <si>
    <t>2005-04-15</t>
  </si>
  <si>
    <t>30504152402557</t>
  </si>
  <si>
    <t>A40815968</t>
  </si>
  <si>
    <t>السيد محمد عبد الغفار محرم</t>
  </si>
  <si>
    <t>1981-07-10</t>
  </si>
  <si>
    <t>28107101700911</t>
  </si>
  <si>
    <t>A28230468</t>
  </si>
  <si>
    <t>مصطفى عرفات احمد السيد</t>
  </si>
  <si>
    <t>28509151205173</t>
  </si>
  <si>
    <t>A31529557</t>
  </si>
  <si>
    <t>زين ناجي زين عبد العظيم عبد الغني</t>
  </si>
  <si>
    <t>2012-01-18</t>
  </si>
  <si>
    <t>31201182403893</t>
  </si>
  <si>
    <t>A44950319</t>
  </si>
  <si>
    <t>عمرو رضا محمد احمد</t>
  </si>
  <si>
    <t>2007-08-08</t>
  </si>
  <si>
    <t>30708082405051</t>
  </si>
  <si>
    <t>A45394072</t>
  </si>
  <si>
    <t>عبد الرحمن خلف مخلوف عبد الحليم عبد الرحمن</t>
  </si>
  <si>
    <t>2011-11-25</t>
  </si>
  <si>
    <t>31111252405733</t>
  </si>
  <si>
    <t>A45575926</t>
  </si>
  <si>
    <t>احمد ناصر عبد الرحمن عبد الجليل</t>
  </si>
  <si>
    <t>1999-07-15</t>
  </si>
  <si>
    <t>29907152404691</t>
  </si>
  <si>
    <t>A34179845</t>
  </si>
  <si>
    <t>حماده سعيد جاد محمد البكري</t>
  </si>
  <si>
    <t>1975-02-19</t>
  </si>
  <si>
    <t>27502191700039</t>
  </si>
  <si>
    <t>A37410648</t>
  </si>
  <si>
    <t>مصطفى جلال احمد عبادي</t>
  </si>
  <si>
    <t>1988-05-05</t>
  </si>
  <si>
    <t>28805052401058</t>
  </si>
  <si>
    <t>A41952183</t>
  </si>
  <si>
    <t>نسمه رمضان فرج سعد ابوبكر</t>
  </si>
  <si>
    <t>2012-06-26</t>
  </si>
  <si>
    <t>31206262402288</t>
  </si>
  <si>
    <t>A44410212</t>
  </si>
  <si>
    <t>فايقه مفتاح عبد القادر مفتاح</t>
  </si>
  <si>
    <t>1973-07-30</t>
  </si>
  <si>
    <t>27307202401501</t>
  </si>
  <si>
    <t>A45422168</t>
  </si>
  <si>
    <t>احمد يوسف محمد يوسف حسين</t>
  </si>
  <si>
    <t>1998-04-05</t>
  </si>
  <si>
    <t>29804051302037</t>
  </si>
  <si>
    <t>A36031959</t>
  </si>
  <si>
    <t>سيد مصطفى ابو المعاطى مصطفى حميده</t>
  </si>
  <si>
    <t>29407220201637</t>
  </si>
  <si>
    <t>A27859372</t>
  </si>
  <si>
    <t>اسلام خميس امام عبد الهادي</t>
  </si>
  <si>
    <t>29505220100832</t>
  </si>
  <si>
    <t>A41281082</t>
  </si>
  <si>
    <t>عماد لطفي همام اسماعيل</t>
  </si>
  <si>
    <t>1979-12-11</t>
  </si>
  <si>
    <t>27912112602331</t>
  </si>
  <si>
    <t>A45737475</t>
  </si>
  <si>
    <t>احمد بكر محمد عطوان</t>
  </si>
  <si>
    <t>20401012613295</t>
  </si>
  <si>
    <t>A40962655</t>
  </si>
  <si>
    <t>علاء جمال على عبد العال</t>
  </si>
  <si>
    <t>28303202502294</t>
  </si>
  <si>
    <t>A04318166</t>
  </si>
  <si>
    <t>عبد الرحمن محمد فايز عرفات البيومي</t>
  </si>
  <si>
    <t>1998-02-20</t>
  </si>
  <si>
    <t>29802201100711</t>
  </si>
  <si>
    <t>A29708608</t>
  </si>
  <si>
    <t>محمود صلاح قرني محمود</t>
  </si>
  <si>
    <t>1992-08-15</t>
  </si>
  <si>
    <t>29208152504119</t>
  </si>
  <si>
    <t>A44146374</t>
  </si>
  <si>
    <t>جمال علي صابر علي</t>
  </si>
  <si>
    <t>29002133005235</t>
  </si>
  <si>
    <t>A34066551</t>
  </si>
  <si>
    <t>ظاهر عاصم عبد الحكيم ظاهر بخيت</t>
  </si>
  <si>
    <t>2008-12-16</t>
  </si>
  <si>
    <t>30812162500456</t>
  </si>
  <si>
    <t>A41382362</t>
  </si>
  <si>
    <t>ابراهيم يوسف صلاح محمود</t>
  </si>
  <si>
    <t>2008-05-05</t>
  </si>
  <si>
    <t>30805052608298</t>
  </si>
  <si>
    <t>A45002493</t>
  </si>
  <si>
    <t>احمد شحاته احمد الكفراوى</t>
  </si>
  <si>
    <t>1974-02-07</t>
  </si>
  <si>
    <t>27402071802399</t>
  </si>
  <si>
    <t>A29672185</t>
  </si>
  <si>
    <t>ماهر فتحي يوسف محمد الشاذلي</t>
  </si>
  <si>
    <t>29207261501174</t>
  </si>
  <si>
    <t>A31344789</t>
  </si>
  <si>
    <t>محمود اسماعيل محمد اسماعيل</t>
  </si>
  <si>
    <t>1999-09-27</t>
  </si>
  <si>
    <t>29909272400412</t>
  </si>
  <si>
    <t>A33298474</t>
  </si>
  <si>
    <t>محمد محمود حسن الصعيدي</t>
  </si>
  <si>
    <t>29202041802112</t>
  </si>
  <si>
    <t>A34799450</t>
  </si>
  <si>
    <t>نيفين نبيل حنفي اسماعيل</t>
  </si>
  <si>
    <t>1973-08-02</t>
  </si>
  <si>
    <t>27308020100121</t>
  </si>
  <si>
    <t>A42861731</t>
  </si>
  <si>
    <t>لهى علاء الدين محمد عبد المتعال</t>
  </si>
  <si>
    <t>26909010203623</t>
  </si>
  <si>
    <t>A30638277</t>
  </si>
  <si>
    <t>الاء عامر عامر محمد صقر</t>
  </si>
  <si>
    <t>2003-11-04</t>
  </si>
  <si>
    <t>30311040105824</t>
  </si>
  <si>
    <t>A29185777</t>
  </si>
  <si>
    <t>اسماء الدسوقى عبد الحق الدسوقي</t>
  </si>
  <si>
    <t>30105251200549</t>
  </si>
  <si>
    <t>A45729539</t>
  </si>
  <si>
    <t>مريم محمد علي ابراهيم حلمي</t>
  </si>
  <si>
    <t>2005-04-27</t>
  </si>
  <si>
    <t>30504270200381</t>
  </si>
  <si>
    <t>A43799278</t>
  </si>
  <si>
    <t>رشا سيد فتحي محمد</t>
  </si>
  <si>
    <t>28302010102105</t>
  </si>
  <si>
    <t>A41159019</t>
  </si>
  <si>
    <t>عفاف محمد شكري محمد نورالدين</t>
  </si>
  <si>
    <t>1980-07-24</t>
  </si>
  <si>
    <t>28007240100223</t>
  </si>
  <si>
    <t>A43569174</t>
  </si>
  <si>
    <t>ريم محمد محمد حمدى عواد</t>
  </si>
  <si>
    <t>1982-03-17</t>
  </si>
  <si>
    <t>28203178800381</t>
  </si>
  <si>
    <t>A45219080</t>
  </si>
  <si>
    <t>هاجر مصطفى سليمان ابراهيم</t>
  </si>
  <si>
    <t>29812221401402</t>
  </si>
  <si>
    <t>A40758144</t>
  </si>
  <si>
    <t>ربيع صابر محمد السكرمي</t>
  </si>
  <si>
    <t>1972-06-15</t>
  </si>
  <si>
    <t>27206155009082</t>
  </si>
  <si>
    <t>A35047286</t>
  </si>
  <si>
    <t>حاتم محمد درويش عجوه</t>
  </si>
  <si>
    <t>28512071501856</t>
  </si>
  <si>
    <t>A45671958</t>
  </si>
  <si>
    <t>حامد ايمن حامد عبد الحافظ</t>
  </si>
  <si>
    <t>29306200104359</t>
  </si>
  <si>
    <t>A44209316</t>
  </si>
  <si>
    <t>محمد صبري محمد عثمان الجمل</t>
  </si>
  <si>
    <t>19612121201227</t>
  </si>
  <si>
    <t>A29554978</t>
  </si>
  <si>
    <t>اسلام عبد الجواد شحاته عبد الرحمن</t>
  </si>
  <si>
    <t>29003031604051</t>
  </si>
  <si>
    <t>A44192330</t>
  </si>
  <si>
    <t>محمد قاياتي عبد العظيم حسن</t>
  </si>
  <si>
    <t>28411212200331</t>
  </si>
  <si>
    <t>A41041980</t>
  </si>
  <si>
    <t>رمضان محمد حسن محمد</t>
  </si>
  <si>
    <t>28804222200277</t>
  </si>
  <si>
    <t>A39310272</t>
  </si>
  <si>
    <t>عماد عتريس السيد عبد المجيد</t>
  </si>
  <si>
    <t>1974-08-22</t>
  </si>
  <si>
    <t>27408220103812</t>
  </si>
  <si>
    <t>A31624096</t>
  </si>
  <si>
    <t>خالد نور الدين زكي علي</t>
  </si>
  <si>
    <t>1982-11-30</t>
  </si>
  <si>
    <t>28211300103592</t>
  </si>
  <si>
    <t>A44554830</t>
  </si>
  <si>
    <t>جمال محمد بيومي عبد الحليم</t>
  </si>
  <si>
    <t>28809102304992</t>
  </si>
  <si>
    <t>A44659849</t>
  </si>
  <si>
    <t>عمرو على عبد المولى فيصل عبد المولى</t>
  </si>
  <si>
    <t>2009-02-12</t>
  </si>
  <si>
    <t>30902122100772</t>
  </si>
  <si>
    <t>A42753209</t>
  </si>
  <si>
    <t>طه رمضان محمد عبد العال</t>
  </si>
  <si>
    <t>1993-07-28</t>
  </si>
  <si>
    <t>29307285000599</t>
  </si>
  <si>
    <t>A42732180</t>
  </si>
  <si>
    <t>طارق ابراهيم سلومه ابو القاسم</t>
  </si>
  <si>
    <t>28401292300956</t>
  </si>
  <si>
    <t>A45131576</t>
  </si>
  <si>
    <t>مصطفى عبد الناصر السيد عبد الرحمن على</t>
  </si>
  <si>
    <t>30901022301235</t>
  </si>
  <si>
    <t>A45151219</t>
  </si>
  <si>
    <t>ياسين احمد عوض ربيع سنها بى</t>
  </si>
  <si>
    <t>2025-02-23</t>
  </si>
  <si>
    <t>25002232302353</t>
  </si>
  <si>
    <t>A45400302</t>
  </si>
  <si>
    <t>ياسر سيف حسن علي</t>
  </si>
  <si>
    <t>1981-02-07</t>
  </si>
  <si>
    <t>28102072301954</t>
  </si>
  <si>
    <t>A31169778</t>
  </si>
  <si>
    <t>نسما محمود سيف حسن علي</t>
  </si>
  <si>
    <t>30706151330714</t>
  </si>
  <si>
    <t>A45400269</t>
  </si>
  <si>
    <t>محمد احمد محمد جابر</t>
  </si>
  <si>
    <t>28712130103753</t>
  </si>
  <si>
    <t>A28931379</t>
  </si>
  <si>
    <t>محمد صلاح ابراهيم سليمان</t>
  </si>
  <si>
    <t>29101010180014</t>
  </si>
  <si>
    <t>A34903479</t>
  </si>
  <si>
    <t>طلال عبد الوهاب ابراهيم صاوي</t>
  </si>
  <si>
    <t>27702152300774</t>
  </si>
  <si>
    <t>A35384681</t>
  </si>
  <si>
    <t>هيثم ربيع احمد جميل احمد</t>
  </si>
  <si>
    <t>2009-03-14</t>
  </si>
  <si>
    <t>30903142301711</t>
  </si>
  <si>
    <t>A41963745</t>
  </si>
  <si>
    <t>يوسف خالد السيد عبد الحكيم</t>
  </si>
  <si>
    <t>31010132300457</t>
  </si>
  <si>
    <t>A44633249</t>
  </si>
  <si>
    <t>عبد الرحمن ياسر صوفى عبد العزيز محمد</t>
  </si>
  <si>
    <t>2009-02-24</t>
  </si>
  <si>
    <t>3902242301674</t>
  </si>
  <si>
    <t>A45371717</t>
  </si>
  <si>
    <t>احمد سلامه حسين سالم</t>
  </si>
  <si>
    <t>1965-04-07</t>
  </si>
  <si>
    <t>26504070100734</t>
  </si>
  <si>
    <t>A45150308</t>
  </si>
  <si>
    <t>محمود محمد سيف النصر عبد الحفيظ</t>
  </si>
  <si>
    <t>2010-04-13</t>
  </si>
  <si>
    <t>31004132302131</t>
  </si>
  <si>
    <t>A44956106</t>
  </si>
  <si>
    <t>يوسف شحاته محمد عبد المولى بركات</t>
  </si>
  <si>
    <t>2010-08-22</t>
  </si>
  <si>
    <t>31008222303817</t>
  </si>
  <si>
    <t>A45155821</t>
  </si>
  <si>
    <t>محمد السيد مصطفى محمد زيد</t>
  </si>
  <si>
    <t>30805041301433</t>
  </si>
  <si>
    <t>A45583430</t>
  </si>
  <si>
    <t>صلاح رمضان صلاح كامل منصور</t>
  </si>
  <si>
    <t>31111092301936</t>
  </si>
  <si>
    <t>A45566818</t>
  </si>
  <si>
    <t>خالد هشام السيد محمد</t>
  </si>
  <si>
    <t>2005-08-20</t>
  </si>
  <si>
    <t>30508202300675</t>
  </si>
  <si>
    <t>A45407063</t>
  </si>
  <si>
    <t>اسامه ربيع رجب شعبان عويس</t>
  </si>
  <si>
    <t>2010-01-09</t>
  </si>
  <si>
    <t>31001092301111</t>
  </si>
  <si>
    <t>A43941012</t>
  </si>
  <si>
    <t>عادل شعبان سنوسى السيد</t>
  </si>
  <si>
    <t>1983-03-21</t>
  </si>
  <si>
    <t>28303212300932</t>
  </si>
  <si>
    <t>A45400053</t>
  </si>
  <si>
    <t>خالد احمد سمحان عبد الفضيل</t>
  </si>
  <si>
    <t>31009012312119</t>
  </si>
  <si>
    <t>A44396824</t>
  </si>
  <si>
    <t>عصام محمد احمد احمد هيبه</t>
  </si>
  <si>
    <t>31004042302558</t>
  </si>
  <si>
    <t>A44634626</t>
  </si>
  <si>
    <t>محمود احمد كامل جمعه</t>
  </si>
  <si>
    <t>2007-08-28</t>
  </si>
  <si>
    <t>30708282300513</t>
  </si>
  <si>
    <t>A43542625</t>
  </si>
  <si>
    <t>محمد رمضان محمد فرج مرسي</t>
  </si>
  <si>
    <t>2009-11-26</t>
  </si>
  <si>
    <t>30911262301092</t>
  </si>
  <si>
    <t>A44645989</t>
  </si>
  <si>
    <t>احمد عبد النبي محمد احمد</t>
  </si>
  <si>
    <t>29510162301613</t>
  </si>
  <si>
    <t>A44391795</t>
  </si>
  <si>
    <t>محمد نادي محمد جوده سليمان</t>
  </si>
  <si>
    <t>2011-09-29</t>
  </si>
  <si>
    <t>31109292301677</t>
  </si>
  <si>
    <t>A44659816</t>
  </si>
  <si>
    <t>احمد عويس هاشم حسن</t>
  </si>
  <si>
    <t>29102042300116</t>
  </si>
  <si>
    <t>A34294879</t>
  </si>
  <si>
    <t>محمد محمد عبد الله مهلهل</t>
  </si>
  <si>
    <t>30501252302038</t>
  </si>
  <si>
    <t>A45571367</t>
  </si>
  <si>
    <t>عمرو محمود محمد عبد النبي مطر</t>
  </si>
  <si>
    <t>1982-12-15</t>
  </si>
  <si>
    <t>28212152101719</t>
  </si>
  <si>
    <t>A44862928</t>
  </si>
  <si>
    <t>محمد عبد الله امين محمد سعد</t>
  </si>
  <si>
    <t>29404011405196</t>
  </si>
  <si>
    <t>A26367973</t>
  </si>
  <si>
    <t>احمد محمد احمد على عبد الرحمن</t>
  </si>
  <si>
    <t>1990-04-07</t>
  </si>
  <si>
    <t>29004071401779</t>
  </si>
  <si>
    <t>A42190489</t>
  </si>
  <si>
    <t>تامر نصر عبد العزيز مدني</t>
  </si>
  <si>
    <t>1986-05-04</t>
  </si>
  <si>
    <t>28605040100177</t>
  </si>
  <si>
    <t>A44878756</t>
  </si>
  <si>
    <t>عفيفي سيد علي يوسف</t>
  </si>
  <si>
    <t>29308212701711</t>
  </si>
  <si>
    <t>A36814215</t>
  </si>
  <si>
    <t>محمود نور عبد السلام يوسف</t>
  </si>
  <si>
    <t>2004-01-23</t>
  </si>
  <si>
    <t>30401232401078</t>
  </si>
  <si>
    <t>A45402459</t>
  </si>
  <si>
    <t>عبد الستار ايمن عبد الستار فرج ابوعلي</t>
  </si>
  <si>
    <t>2007-12-08</t>
  </si>
  <si>
    <t>30712081803859</t>
  </si>
  <si>
    <t>A45651063</t>
  </si>
  <si>
    <t>محمد السيد محمد بطه</t>
  </si>
  <si>
    <t>1970-12-10</t>
  </si>
  <si>
    <t>27012101801632</t>
  </si>
  <si>
    <t>A44920573</t>
  </si>
  <si>
    <t>على فرج عبد الغنى فرج</t>
  </si>
  <si>
    <t>1972-01-15</t>
  </si>
  <si>
    <t>27201150200731</t>
  </si>
  <si>
    <t>A41818560</t>
  </si>
  <si>
    <t>السيد احمد جمعه فريد</t>
  </si>
  <si>
    <t>29203011104057</t>
  </si>
  <si>
    <t>A37315449</t>
  </si>
  <si>
    <t>امين اشرف امين ابراهيم بخاطره</t>
  </si>
  <si>
    <t>1998-07-18</t>
  </si>
  <si>
    <t>29807181802553</t>
  </si>
  <si>
    <t>A41445463</t>
  </si>
  <si>
    <t>محمد فوزى ماهر خضر على</t>
  </si>
  <si>
    <t>29104041800436</t>
  </si>
  <si>
    <t>A38616342</t>
  </si>
  <si>
    <t>محمد مهدي مفتاح مهني</t>
  </si>
  <si>
    <t>1997-08-25</t>
  </si>
  <si>
    <t>29708252402111</t>
  </si>
  <si>
    <t>A45399534</t>
  </si>
  <si>
    <t>عصام عادل احمد محمد عبد الوهاب</t>
  </si>
  <si>
    <t>1988-07-21</t>
  </si>
  <si>
    <t>28807211202072</t>
  </si>
  <si>
    <t>A36781869</t>
  </si>
  <si>
    <t>محمد احمد البدوى محمد على</t>
  </si>
  <si>
    <t>29107151204374</t>
  </si>
  <si>
    <t>A34385646</t>
  </si>
  <si>
    <t>احمد مصطفى عبد الراضى عبد النبي</t>
  </si>
  <si>
    <t>29010202501359</t>
  </si>
  <si>
    <t>A38182335</t>
  </si>
  <si>
    <t>حمد رمضان على على الادكاوى</t>
  </si>
  <si>
    <t>1992-07-18</t>
  </si>
  <si>
    <t>29207181500274</t>
  </si>
  <si>
    <t>A41787232</t>
  </si>
  <si>
    <t>احمد محفوظ احمد عرابي</t>
  </si>
  <si>
    <t>1984-06-03</t>
  </si>
  <si>
    <t>28406032103512</t>
  </si>
  <si>
    <t>A39587027</t>
  </si>
  <si>
    <t>احمد خليفه عبد اللاه خليفه</t>
  </si>
  <si>
    <t>1976-12-09</t>
  </si>
  <si>
    <t>27712090105091</t>
  </si>
  <si>
    <t>A29570312</t>
  </si>
  <si>
    <t>عبد الرحمن احمد عيسى بدراوي</t>
  </si>
  <si>
    <t>2002-01-13</t>
  </si>
  <si>
    <t>30201130105319</t>
  </si>
  <si>
    <t>A44885760</t>
  </si>
  <si>
    <t>محمد رمضان عبد السلام السيد</t>
  </si>
  <si>
    <t>28710010115976</t>
  </si>
  <si>
    <t>A45304683</t>
  </si>
  <si>
    <t>هيثم حسانين على عبد المجاد</t>
  </si>
  <si>
    <t>1995-12-17</t>
  </si>
  <si>
    <t>29512172502636</t>
  </si>
  <si>
    <t>A44426620</t>
  </si>
  <si>
    <t>عبد الحافظ شعبان فهمى عبد الحافظ</t>
  </si>
  <si>
    <t>1992-09-19</t>
  </si>
  <si>
    <t>29209192501615</t>
  </si>
  <si>
    <t>A27382918</t>
  </si>
  <si>
    <t>عبد الهادى محمد على محمد</t>
  </si>
  <si>
    <t>1985-01-14</t>
  </si>
  <si>
    <t>28501141204658</t>
  </si>
  <si>
    <t>A44827157</t>
  </si>
  <si>
    <t>عطيه بدر فهمي عبد الحافظ</t>
  </si>
  <si>
    <t>1995-07-18</t>
  </si>
  <si>
    <t>29507182501979</t>
  </si>
  <si>
    <t>A34063762</t>
  </si>
  <si>
    <t>كريم عنتر معتمد احمد</t>
  </si>
  <si>
    <t>2002-09-11</t>
  </si>
  <si>
    <t>30209112500139</t>
  </si>
  <si>
    <t>A36546431</t>
  </si>
  <si>
    <t>صلاح نعيم احمد عبد الفضيل</t>
  </si>
  <si>
    <t>1987-12-19</t>
  </si>
  <si>
    <t>28712192500911</t>
  </si>
  <si>
    <t>A31147495</t>
  </si>
  <si>
    <t>محمد سامح شريف السيد المرسى</t>
  </si>
  <si>
    <t>20811011502721</t>
  </si>
  <si>
    <t>A45533021</t>
  </si>
  <si>
    <t>شعبان محمد عبد الله زيدان</t>
  </si>
  <si>
    <t>1979-02-06</t>
  </si>
  <si>
    <t>27902062500439</t>
  </si>
  <si>
    <t>A40133129</t>
  </si>
  <si>
    <t>عبد التواب محمد عبد الله زيدان</t>
  </si>
  <si>
    <t>1973-10-08</t>
  </si>
  <si>
    <t>27310082500457</t>
  </si>
  <si>
    <t>A41541198</t>
  </si>
  <si>
    <t>على محمد محمد احمد</t>
  </si>
  <si>
    <t>1963-10-31</t>
  </si>
  <si>
    <t>26310312104220</t>
  </si>
  <si>
    <t>A37433182</t>
  </si>
  <si>
    <t>سيد فرغلي علي محمد</t>
  </si>
  <si>
    <t>1994-11-08</t>
  </si>
  <si>
    <t>29411082502598</t>
  </si>
  <si>
    <t>A42070565</t>
  </si>
  <si>
    <t>يسرى سعد بدري بدري محمد نور</t>
  </si>
  <si>
    <t>1961-12-27</t>
  </si>
  <si>
    <t>26112271208112</t>
  </si>
  <si>
    <t>A45524661</t>
  </si>
  <si>
    <t>فهمي ابو الفتوح فهمى السيد</t>
  </si>
  <si>
    <t>28812011405011</t>
  </si>
  <si>
    <t>A45700261</t>
  </si>
  <si>
    <t>عبد الله عطيه محمد المرسى البربري</t>
  </si>
  <si>
    <t>1981-09-12</t>
  </si>
  <si>
    <t>28109122104114</t>
  </si>
  <si>
    <t>A42118823</t>
  </si>
  <si>
    <t>وجبات عبد الفتاح حلمى محمد العباسي</t>
  </si>
  <si>
    <t>1979-01-05</t>
  </si>
  <si>
    <t>27901051600761</t>
  </si>
  <si>
    <t>A41319312</t>
  </si>
  <si>
    <t>امير ياسر علي عبد العليم العساسي</t>
  </si>
  <si>
    <t>30512031203657</t>
  </si>
  <si>
    <t>A43974905</t>
  </si>
  <si>
    <t>محمد السيد احمد السيد</t>
  </si>
  <si>
    <t>1991-07-16</t>
  </si>
  <si>
    <t>29107162700811</t>
  </si>
  <si>
    <t>A28542311</t>
  </si>
  <si>
    <t>حسام حسن علي احمد علي غريب</t>
  </si>
  <si>
    <t>28911260202012</t>
  </si>
  <si>
    <t>A37953350</t>
  </si>
  <si>
    <t>خالد عصام عبيد عيد السعداوي</t>
  </si>
  <si>
    <t>30801061800295</t>
  </si>
  <si>
    <t>A33647206</t>
  </si>
  <si>
    <t>احمد مصطفى محمود السيد</t>
  </si>
  <si>
    <t>28710102300117</t>
  </si>
  <si>
    <t>A45396455</t>
  </si>
  <si>
    <t>محمدين محمد الزيني عبد الفتاح</t>
  </si>
  <si>
    <t>29512152302631</t>
  </si>
  <si>
    <t>A43195342</t>
  </si>
  <si>
    <t>محمد هاني يوسف خالد عبد الرحمن</t>
  </si>
  <si>
    <t>30903082301636</t>
  </si>
  <si>
    <t>A44664925</t>
  </si>
  <si>
    <t>احمد عادل عبد الجواد عبد الفتاح</t>
  </si>
  <si>
    <t>1999-10-13</t>
  </si>
  <si>
    <t>29910131500578</t>
  </si>
  <si>
    <t>A32801184</t>
  </si>
  <si>
    <t>مصطفى محمود مصطفى محمود السيد عليوه</t>
  </si>
  <si>
    <t>21004012203533</t>
  </si>
  <si>
    <t>A45396222</t>
  </si>
  <si>
    <t>عبد الرحمن محمد احمد عبد الغني قرقش</t>
  </si>
  <si>
    <t>30201031201659</t>
  </si>
  <si>
    <t>A45499035</t>
  </si>
  <si>
    <t>اسلام محمد عبد الرحمن حسين ابراهيم الفار</t>
  </si>
  <si>
    <t>30703151201755</t>
  </si>
  <si>
    <t>A44798261</t>
  </si>
  <si>
    <t>احمد طه احمد خالد الجارحي</t>
  </si>
  <si>
    <t>28301012309398</t>
  </si>
  <si>
    <t>A45407779</t>
  </si>
  <si>
    <t>ياسر عبد الواحد حسن احمد</t>
  </si>
  <si>
    <t>1976-07-10</t>
  </si>
  <si>
    <t>27607102701112</t>
  </si>
  <si>
    <t>A28536615</t>
  </si>
  <si>
    <t>عطيه عبد الهادي مسعد مصطفي صالح</t>
  </si>
  <si>
    <t>1996-02-07</t>
  </si>
  <si>
    <t>29602071800678</t>
  </si>
  <si>
    <t>A31244197</t>
  </si>
  <si>
    <t>احمد عنتر سعيد محمود علام</t>
  </si>
  <si>
    <t>2010-07-21</t>
  </si>
  <si>
    <t>31007211801878</t>
  </si>
  <si>
    <t>A45482389</t>
  </si>
  <si>
    <t>حسن محمد عبد العال محمد</t>
  </si>
  <si>
    <t>27708062501515</t>
  </si>
  <si>
    <t>A45403904</t>
  </si>
  <si>
    <t>محمد محمد عبد الحفيظ المهر</t>
  </si>
  <si>
    <t>1976-04-17</t>
  </si>
  <si>
    <t>27604171500871</t>
  </si>
  <si>
    <t>A45671943</t>
  </si>
  <si>
    <t>احمد حسن محمد عبد العال محمد</t>
  </si>
  <si>
    <t>2011-07-20</t>
  </si>
  <si>
    <t>31107202506035</t>
  </si>
  <si>
    <t>A45570903</t>
  </si>
  <si>
    <t>وائل توفيق عبد العزيز عثمان</t>
  </si>
  <si>
    <t>1970-04-11</t>
  </si>
  <si>
    <t>27004111200332</t>
  </si>
  <si>
    <t>A45496823</t>
  </si>
  <si>
    <t>احمد كامل محمد عبد الله</t>
  </si>
  <si>
    <t>28303092402655</t>
  </si>
  <si>
    <t>A45155388</t>
  </si>
  <si>
    <t>محمد عادل عويس سيد احمد</t>
  </si>
  <si>
    <t>200052343112283</t>
  </si>
  <si>
    <t>A40220027</t>
  </si>
  <si>
    <t>محمود عبد اللطيف محمدين عبد اللطيف</t>
  </si>
  <si>
    <t>30202032400198</t>
  </si>
  <si>
    <t>A33675764</t>
  </si>
  <si>
    <t>احمد عزوز محمد عزوز</t>
  </si>
  <si>
    <t>2000-08-02</t>
  </si>
  <si>
    <t>30008022402078</t>
  </si>
  <si>
    <t>A44647920</t>
  </si>
  <si>
    <t>ابوبكر عمر محمد محمود</t>
  </si>
  <si>
    <t>2002-04-08</t>
  </si>
  <si>
    <t>20204082400132</t>
  </si>
  <si>
    <t>A04567506</t>
  </si>
  <si>
    <t>ياسر رضا يحي قاسم</t>
  </si>
  <si>
    <t>1996-10-07</t>
  </si>
  <si>
    <t>29610072400374</t>
  </si>
  <si>
    <t>A44943720</t>
  </si>
  <si>
    <t>على ربيع على ابراهيم</t>
  </si>
  <si>
    <t>30406192400296</t>
  </si>
  <si>
    <t>A37133016</t>
  </si>
  <si>
    <t>محمد جمال محمد محمود</t>
  </si>
  <si>
    <t>1992-08-09</t>
  </si>
  <si>
    <t>29208092402915</t>
  </si>
  <si>
    <t>A30216916</t>
  </si>
  <si>
    <t>بكرى طه امين رمضان</t>
  </si>
  <si>
    <t>1987-06-12</t>
  </si>
  <si>
    <t>28706122301139</t>
  </si>
  <si>
    <t>A44647185</t>
  </si>
  <si>
    <t>احمد ناجى عايد عمار</t>
  </si>
  <si>
    <t>2002-03-12</t>
  </si>
  <si>
    <t>30203122400053</t>
  </si>
  <si>
    <t>A44966993</t>
  </si>
  <si>
    <t>محمود عيد عبد الكريم احمد</t>
  </si>
  <si>
    <t>2000-12-24</t>
  </si>
  <si>
    <t>30012242401711</t>
  </si>
  <si>
    <t>A38927446</t>
  </si>
  <si>
    <t>جمال عيد عبد الكريم احمد</t>
  </si>
  <si>
    <t>1998-09-17</t>
  </si>
  <si>
    <t>29809172403134</t>
  </si>
  <si>
    <t>A31182027</t>
  </si>
  <si>
    <t>مؤمن محسن عبد الجليل عبد الجليل الحداد</t>
  </si>
  <si>
    <t>2002-10-15</t>
  </si>
  <si>
    <t>30210151805077</t>
  </si>
  <si>
    <t>A45639502</t>
  </si>
  <si>
    <t>عبد الباسط حسن حسين السيد</t>
  </si>
  <si>
    <t>1999-12-01</t>
  </si>
  <si>
    <t>29912011322032</t>
  </si>
  <si>
    <t>A45698535</t>
  </si>
  <si>
    <t>رحيم عطيه عبد المنعم عبد الفتاح ابو العلا</t>
  </si>
  <si>
    <t>2006-01-23</t>
  </si>
  <si>
    <t>20601221600696</t>
  </si>
  <si>
    <t>A44822727</t>
  </si>
  <si>
    <t>يوسف نبيل يوسف اسماعيل الزيات</t>
  </si>
  <si>
    <t>1989-04-15</t>
  </si>
  <si>
    <t>28904151802593</t>
  </si>
  <si>
    <t>A31056968</t>
  </si>
  <si>
    <t>محمد عزوز محمود محمد</t>
  </si>
  <si>
    <t>29210212300491</t>
  </si>
  <si>
    <t>A38277207</t>
  </si>
  <si>
    <t>عمرو يوسف احمد جابر</t>
  </si>
  <si>
    <t>1991-12-19</t>
  </si>
  <si>
    <t>29112192300853</t>
  </si>
  <si>
    <t>A43940523</t>
  </si>
  <si>
    <t>عبد الله رمضان الصوفي عبد الحميد</t>
  </si>
  <si>
    <t>29509102302256</t>
  </si>
  <si>
    <t>A45417233</t>
  </si>
  <si>
    <t>محمد عبد التواب عبد الصادق الصاوى</t>
  </si>
  <si>
    <t>1994-05-28</t>
  </si>
  <si>
    <t>29405282300671</t>
  </si>
  <si>
    <t>A45732464</t>
  </si>
  <si>
    <t>احمد صبحى عبد الحليم عبد الغنى</t>
  </si>
  <si>
    <t>29801011806211</t>
  </si>
  <si>
    <t>A45464664</t>
  </si>
  <si>
    <t>محمد السيد ابراهيم كامل</t>
  </si>
  <si>
    <t>1983-11-07</t>
  </si>
  <si>
    <t>28311071301193</t>
  </si>
  <si>
    <t>A43168033</t>
  </si>
  <si>
    <t>حمدي محمد احمد محمد</t>
  </si>
  <si>
    <t>28211012101534</t>
  </si>
  <si>
    <t>A38377585</t>
  </si>
  <si>
    <t>حبيبه محمد خليل الديسطى حافظ</t>
  </si>
  <si>
    <t>2013-07-27</t>
  </si>
  <si>
    <t>31307271204341</t>
  </si>
  <si>
    <t>A44549308</t>
  </si>
  <si>
    <t>اسامه محمد سلطان عبد الموجود</t>
  </si>
  <si>
    <t>2002-05-07</t>
  </si>
  <si>
    <t>20205070100194</t>
  </si>
  <si>
    <t>A39192443</t>
  </si>
  <si>
    <t>مصطفى صلاح محمد حسين</t>
  </si>
  <si>
    <t>1995-04-27</t>
  </si>
  <si>
    <t>29504272502479</t>
  </si>
  <si>
    <t>A45129741</t>
  </si>
  <si>
    <t>السيد سمير السيد بربور</t>
  </si>
  <si>
    <t>28209288800113</t>
  </si>
  <si>
    <t>A36958301</t>
  </si>
  <si>
    <t>خالد محمود احمد موسى</t>
  </si>
  <si>
    <t>1994-08-28</t>
  </si>
  <si>
    <t>29408281301878</t>
  </si>
  <si>
    <t>A43292627</t>
  </si>
  <si>
    <t>فاروق محمد احمد عبد العال</t>
  </si>
  <si>
    <t>1999-02-10</t>
  </si>
  <si>
    <t>29902102601796</t>
  </si>
  <si>
    <t>A36808900</t>
  </si>
  <si>
    <t>ممدوح تونى عبد الحميد عبد النبي</t>
  </si>
  <si>
    <t>1987-11-30</t>
  </si>
  <si>
    <t>28711302401631</t>
  </si>
  <si>
    <t>A45408519</t>
  </si>
  <si>
    <t>جابر ابراهيم احمد عبد الهادي</t>
  </si>
  <si>
    <t>1980-06-21</t>
  </si>
  <si>
    <t>28006212400215</t>
  </si>
  <si>
    <t>A45138110</t>
  </si>
  <si>
    <t>محمد فوزي بخيت همام</t>
  </si>
  <si>
    <t>1985-09-11</t>
  </si>
  <si>
    <t>28509112602939</t>
  </si>
  <si>
    <t>A45009234</t>
  </si>
  <si>
    <t>احمد محرم محمد السيد</t>
  </si>
  <si>
    <t>29611091301855</t>
  </si>
  <si>
    <t>A31808477</t>
  </si>
  <si>
    <t>هاشم زكي عبد الرحيم همام</t>
  </si>
  <si>
    <t>29802012613812</t>
  </si>
  <si>
    <t>A27985250</t>
  </si>
  <si>
    <t>اسعد رضا عبد المطلب محمد مصطفى</t>
  </si>
  <si>
    <t>30012011503376</t>
  </si>
  <si>
    <t>A44748586</t>
  </si>
  <si>
    <t>احمد محمد محمود عثمان</t>
  </si>
  <si>
    <t>1999-08-29</t>
  </si>
  <si>
    <t>29908291801855</t>
  </si>
  <si>
    <t>A30621289</t>
  </si>
  <si>
    <t>محمد هاني شلبي</t>
  </si>
  <si>
    <t>29809071701959</t>
  </si>
  <si>
    <t>A31953758</t>
  </si>
  <si>
    <t>مصطفى صلاح اسماعيل سعيد</t>
  </si>
  <si>
    <t>29402012613237</t>
  </si>
  <si>
    <t>A31222405</t>
  </si>
  <si>
    <t>عبد العزيز عبد الهادي عبد العزيز عبد النبي</t>
  </si>
  <si>
    <t>29006021500299</t>
  </si>
  <si>
    <t>A45465572</t>
  </si>
  <si>
    <t>يوسف يوسف عبد الرحمن محمد سيد</t>
  </si>
  <si>
    <t>29305011501219</t>
  </si>
  <si>
    <t>A45455164</t>
  </si>
  <si>
    <t>سيف عز جاهين ابراهيم</t>
  </si>
  <si>
    <t>2018-03-20</t>
  </si>
  <si>
    <t>2120220210837</t>
  </si>
  <si>
    <t>A438800854</t>
  </si>
  <si>
    <t>عبد الوهاب محمد محروس سعد سعد على</t>
  </si>
  <si>
    <t>30610010206356</t>
  </si>
  <si>
    <t>A45458503</t>
  </si>
  <si>
    <t>ادم احمد سيد سليمان</t>
  </si>
  <si>
    <t>2006-09-20</t>
  </si>
  <si>
    <t>30609202201457</t>
  </si>
  <si>
    <t>A44959077</t>
  </si>
  <si>
    <t>علي محمد علي محمد</t>
  </si>
  <si>
    <t>30302052400318</t>
  </si>
  <si>
    <t>A43470215</t>
  </si>
  <si>
    <t>احمد مصطفى عبد السلام عبد الله</t>
  </si>
  <si>
    <t>1982-11-05</t>
  </si>
  <si>
    <t>28211092200837</t>
  </si>
  <si>
    <t>A32025866</t>
  </si>
  <si>
    <t>وليد عيسى احمد عيسى الدرس</t>
  </si>
  <si>
    <t>1988-05-09</t>
  </si>
  <si>
    <t>28805091500632</t>
  </si>
  <si>
    <t>A32185890</t>
  </si>
  <si>
    <t>حسين محمد حسين محمد</t>
  </si>
  <si>
    <t>1995-04-10</t>
  </si>
  <si>
    <t>29504102504094</t>
  </si>
  <si>
    <t>A30512469</t>
  </si>
  <si>
    <t>زياد عصمت عبد الفتاح محمد عيسى</t>
  </si>
  <si>
    <t>2011-06-11</t>
  </si>
  <si>
    <t>31106112501135</t>
  </si>
  <si>
    <t>A45579080</t>
  </si>
  <si>
    <t>مصطفى فوزى عبد العاطي سلامه</t>
  </si>
  <si>
    <t>29003271701118</t>
  </si>
  <si>
    <t>A41984305</t>
  </si>
  <si>
    <t>محمد صالح جبريل صالح</t>
  </si>
  <si>
    <t>1983-10-31</t>
  </si>
  <si>
    <t>28310313300174</t>
  </si>
  <si>
    <t>A38901448</t>
  </si>
  <si>
    <t>محمود محمد علي علي</t>
  </si>
  <si>
    <t>29004011215178</t>
  </si>
  <si>
    <t>A45629494</t>
  </si>
  <si>
    <t>محمد مصطفى على عبد الحافظ</t>
  </si>
  <si>
    <t>1975-04-03</t>
  </si>
  <si>
    <t>27504030300114</t>
  </si>
  <si>
    <t>A45039722</t>
  </si>
  <si>
    <t>كمال محمود على على</t>
  </si>
  <si>
    <t>29501011274631</t>
  </si>
  <si>
    <t>A45623888</t>
  </si>
  <si>
    <t>عمر عبدربه ابراهيم عبدربه محمد</t>
  </si>
  <si>
    <t>29909091211952</t>
  </si>
  <si>
    <t>A45606648</t>
  </si>
  <si>
    <t>محمد جمال محمد مجاهد</t>
  </si>
  <si>
    <t>29908011221573</t>
  </si>
  <si>
    <t>A38439845</t>
  </si>
  <si>
    <t>علاء السيد محمد علوان محمد</t>
  </si>
  <si>
    <t>30301011236477</t>
  </si>
  <si>
    <t>A45628647</t>
  </si>
  <si>
    <t>عبد الحميد حمدى عبد الحميد احمد البغدادى</t>
  </si>
  <si>
    <t>30310011252218</t>
  </si>
  <si>
    <t>A45445448</t>
  </si>
  <si>
    <t>عبد الرحمن زين محمد محمد</t>
  </si>
  <si>
    <t>1997-04-07</t>
  </si>
  <si>
    <t>29704072300714</t>
  </si>
  <si>
    <t>A45578549</t>
  </si>
  <si>
    <t>احمد محمد المرسى السعيد السيد عجور</t>
  </si>
  <si>
    <t>2000-09-25</t>
  </si>
  <si>
    <t>30009251205096</t>
  </si>
  <si>
    <t>A45623487</t>
  </si>
  <si>
    <t>محمد محروس خميس فرغلى</t>
  </si>
  <si>
    <t>29506151800131</t>
  </si>
  <si>
    <t>A45642143</t>
  </si>
  <si>
    <t>محمد عبد العزيز رمضان مصطفى الشيخ</t>
  </si>
  <si>
    <t>28701011846851</t>
  </si>
  <si>
    <t>A42108183</t>
  </si>
  <si>
    <t>2026-08-10</t>
  </si>
  <si>
    <t>دعاء خليل حسن عاشور</t>
  </si>
  <si>
    <t>1977-07-11</t>
  </si>
  <si>
    <t>27707118800468</t>
  </si>
  <si>
    <t>A38188062</t>
  </si>
  <si>
    <t>ياسمين ممدوع عوش محمود احمد اللبان</t>
  </si>
  <si>
    <t>29809090102145</t>
  </si>
  <si>
    <t>A3789918</t>
  </si>
  <si>
    <t>محمد جاد الكريم محمد السيد</t>
  </si>
  <si>
    <t>2000-02-21</t>
  </si>
  <si>
    <t>3002212600234</t>
  </si>
  <si>
    <t>A34191393</t>
  </si>
  <si>
    <t>بيسان هيثم صالح جمعه حسن المصرى</t>
  </si>
  <si>
    <t>2011-03-21</t>
  </si>
  <si>
    <t>31103218801325</t>
  </si>
  <si>
    <t>A38192820</t>
  </si>
  <si>
    <t>شعبان شعبان حلمى شعبان البحار</t>
  </si>
  <si>
    <t>1975-02-02</t>
  </si>
  <si>
    <t>27502021201216</t>
  </si>
  <si>
    <t>A45624821</t>
  </si>
  <si>
    <t>اسماعيل اشرف اسماعيل احمد عمران</t>
  </si>
  <si>
    <t>2001-12-14</t>
  </si>
  <si>
    <t>30112141400751</t>
  </si>
  <si>
    <t>A45079190</t>
  </si>
  <si>
    <t>محمد عبد المجيد عبد الفتاح عبد المجيد</t>
  </si>
  <si>
    <t>1975-08-18</t>
  </si>
  <si>
    <t>27508181401538</t>
  </si>
  <si>
    <t>A36469090</t>
  </si>
  <si>
    <t>عادل فاروق محمد شبيب</t>
  </si>
  <si>
    <t>27812212502053</t>
  </si>
  <si>
    <t>A44955650</t>
  </si>
  <si>
    <t>السيد محمود عطيه عطيه زايد</t>
  </si>
  <si>
    <t>1970-04-06</t>
  </si>
  <si>
    <t>27004061201596</t>
  </si>
  <si>
    <t>A44536255</t>
  </si>
  <si>
    <t>A30333667</t>
  </si>
  <si>
    <t>حسين طه حسين محمد</t>
  </si>
  <si>
    <t>1993-11-27</t>
  </si>
  <si>
    <t>29311272201051</t>
  </si>
  <si>
    <t>A37786625</t>
  </si>
  <si>
    <t>محمد عبد الحميد ابراهيم حسن شلبي</t>
  </si>
  <si>
    <t>28803211204771</t>
  </si>
  <si>
    <t>A36859661</t>
  </si>
  <si>
    <t>نبيل محمد محمد صالح</t>
  </si>
  <si>
    <t>1994-01-17</t>
  </si>
  <si>
    <t>21401171301959</t>
  </si>
  <si>
    <t>A45876337</t>
  </si>
  <si>
    <t>1998-09-15</t>
  </si>
  <si>
    <t>29809151606337</t>
  </si>
  <si>
    <t>A34472186</t>
  </si>
  <si>
    <t>السيد محمد محمد سالم</t>
  </si>
  <si>
    <t>27408011204016</t>
  </si>
  <si>
    <t>A39240023</t>
  </si>
  <si>
    <t>تامر عبد المجيد عبد الفتاح عبد المجيد موسى</t>
  </si>
  <si>
    <t>1982-06-01</t>
  </si>
  <si>
    <t>28206011406672</t>
  </si>
  <si>
    <t>A39061046</t>
  </si>
  <si>
    <t>محمد سيد جوهري صبح</t>
  </si>
  <si>
    <t>1987-08-29</t>
  </si>
  <si>
    <t>28708291301019</t>
  </si>
  <si>
    <t>A45678230</t>
  </si>
  <si>
    <t>عمرو راغب عبد الفتاح غانم</t>
  </si>
  <si>
    <t>1995-11-26</t>
  </si>
  <si>
    <t>29511261600238</t>
  </si>
  <si>
    <t>A44927189</t>
  </si>
  <si>
    <t>وائل احمد سيد عبد الحميد</t>
  </si>
  <si>
    <t>1977-06-19</t>
  </si>
  <si>
    <t>277061901000351</t>
  </si>
  <si>
    <t>A41235773</t>
  </si>
  <si>
    <t>عبده فراج عبد السلام موسى</t>
  </si>
  <si>
    <t>1994-02-14</t>
  </si>
  <si>
    <t>29402142400936</t>
  </si>
  <si>
    <t>A30917897</t>
  </si>
  <si>
    <t>مءيد هانى فرج عبد السلام موسى</t>
  </si>
  <si>
    <t>2009-02-08</t>
  </si>
  <si>
    <t>30902082403696</t>
  </si>
  <si>
    <t>A39621239</t>
  </si>
  <si>
    <t>مصطفى ايمن محمد عبد العزيز عطيه</t>
  </si>
  <si>
    <t>2009-03-02</t>
  </si>
  <si>
    <t>20902021800893</t>
  </si>
  <si>
    <t>A38429170</t>
  </si>
  <si>
    <t>حمزه جبريل صالح احمد</t>
  </si>
  <si>
    <t>30707252405438</t>
  </si>
  <si>
    <t>A42480519</t>
  </si>
  <si>
    <t>طايع طايع مسعد محمد ابو النجا</t>
  </si>
  <si>
    <t>30110011212977</t>
  </si>
  <si>
    <t>A37120386</t>
  </si>
  <si>
    <t>محمد خليفه احمد عبد الجواد</t>
  </si>
  <si>
    <t>1991-08-31</t>
  </si>
  <si>
    <t>29108312401635</t>
  </si>
  <si>
    <t>A29377148</t>
  </si>
  <si>
    <t>مبروك فتيان على بسراوى</t>
  </si>
  <si>
    <t>1971-09-05</t>
  </si>
  <si>
    <t>27109050240973</t>
  </si>
  <si>
    <t>A43217294</t>
  </si>
  <si>
    <t>ضياء ضاحي عبد العزيز محمد احمد</t>
  </si>
  <si>
    <t>2009-01-24</t>
  </si>
  <si>
    <t>30901242403578</t>
  </si>
  <si>
    <t>A45408388</t>
  </si>
  <si>
    <t>محمد علي عبد الباقي علي</t>
  </si>
  <si>
    <t>1988-01-02</t>
  </si>
  <si>
    <t>288010293307087</t>
  </si>
  <si>
    <t>A45409662</t>
  </si>
  <si>
    <t>ماهر حربي نافع ابراهيم</t>
  </si>
  <si>
    <t>2000-08-20</t>
  </si>
  <si>
    <t>30008202404176</t>
  </si>
  <si>
    <t>A34962508</t>
  </si>
  <si>
    <t>ايمن يوسف نصر الله منصور</t>
  </si>
  <si>
    <t>28501152403571</t>
  </si>
  <si>
    <t>A27796831</t>
  </si>
  <si>
    <t>جورج بولس وهيب ابوسيف</t>
  </si>
  <si>
    <t>2004-02-17</t>
  </si>
  <si>
    <t>30402172402653</t>
  </si>
  <si>
    <t>A45375444</t>
  </si>
  <si>
    <t>فرج ماهر عبد المسيح ايليا</t>
  </si>
  <si>
    <t>2005-07-25</t>
  </si>
  <si>
    <t>30507232404479</t>
  </si>
  <si>
    <t>A44947413</t>
  </si>
  <si>
    <t>مدحت يونان ونيس حنا</t>
  </si>
  <si>
    <t>1997-06-15</t>
  </si>
  <si>
    <t>29706152403291</t>
  </si>
  <si>
    <t>A40986727</t>
  </si>
  <si>
    <t>مينا شكري وهيب حنا</t>
  </si>
  <si>
    <t>1999-01-15</t>
  </si>
  <si>
    <t>29901152403034</t>
  </si>
  <si>
    <t>A34963799</t>
  </si>
  <si>
    <t>اسحق وهيب ابوسيف يواقيم</t>
  </si>
  <si>
    <t>29103112401876</t>
  </si>
  <si>
    <t>A28316784</t>
  </si>
  <si>
    <t>عاطف سمير عباد حنا</t>
  </si>
  <si>
    <t>1976-05-29</t>
  </si>
  <si>
    <t>27605292401559</t>
  </si>
  <si>
    <t>A34958837</t>
  </si>
  <si>
    <t>رجب محمود منصور ابو السباع</t>
  </si>
  <si>
    <t>2004-07-25</t>
  </si>
  <si>
    <t>30407252404853</t>
  </si>
  <si>
    <t>A44950743</t>
  </si>
  <si>
    <t>عماد حمدى محمد صالح</t>
  </si>
  <si>
    <t>28411101805811</t>
  </si>
  <si>
    <t>A315847046</t>
  </si>
  <si>
    <t>حازم عاطف صبري محمد محمود</t>
  </si>
  <si>
    <t>28909011302258</t>
  </si>
  <si>
    <t>A43875976</t>
  </si>
  <si>
    <t>محمود مصطفى اسماعيل محمود زاهر</t>
  </si>
  <si>
    <t>1997-06-01</t>
  </si>
  <si>
    <t>29706011212891</t>
  </si>
  <si>
    <t>A44538172</t>
  </si>
  <si>
    <t>احمد زكى لطفى على حسن شاكر</t>
  </si>
  <si>
    <t>1994-02-08</t>
  </si>
  <si>
    <t>29402080204094</t>
  </si>
  <si>
    <t>A28649359</t>
  </si>
  <si>
    <t>عطيه فوزى عطيه يونس</t>
  </si>
  <si>
    <t>27801241601051</t>
  </si>
  <si>
    <t>A45635744</t>
  </si>
  <si>
    <t>معتز بالله اسماعيل احمد اسماعيل احمد</t>
  </si>
  <si>
    <t>2005-12-05</t>
  </si>
  <si>
    <t>30612051200551</t>
  </si>
  <si>
    <t>A45620331</t>
  </si>
  <si>
    <t>احمد خلف احمد ابو الوفا</t>
  </si>
  <si>
    <t>30801012657592</t>
  </si>
  <si>
    <t>A36216145</t>
  </si>
  <si>
    <t>محمد صلاح زهري حسن</t>
  </si>
  <si>
    <t>20305022401619</t>
  </si>
  <si>
    <t>A45133560</t>
  </si>
  <si>
    <t>حشمت محمد احمد حسن</t>
  </si>
  <si>
    <t>1993-01-09</t>
  </si>
  <si>
    <t>29301092604135</t>
  </si>
  <si>
    <t>A45175811</t>
  </si>
  <si>
    <t>حسام الدين صلاح محمد ابراهيم</t>
  </si>
  <si>
    <t>28701191800234</t>
  </si>
  <si>
    <t>A29684187</t>
  </si>
  <si>
    <t>عمرو جابر احمد محمد</t>
  </si>
  <si>
    <t>29808102609733</t>
  </si>
  <si>
    <t>A36808807</t>
  </si>
  <si>
    <t>محمد عز الدين عبد الله عز الدين</t>
  </si>
  <si>
    <t>2003-01-12</t>
  </si>
  <si>
    <t>20301122600739</t>
  </si>
  <si>
    <t>A45175764</t>
  </si>
  <si>
    <t>محمود رمضان عبد الوهاب ابراهيم</t>
  </si>
  <si>
    <t>29605012304674</t>
  </si>
  <si>
    <t>A45447882</t>
  </si>
  <si>
    <t>احمد محمد عبد العزيز حامد عمر</t>
  </si>
  <si>
    <t>2006-12-13</t>
  </si>
  <si>
    <t>30612131802013</t>
  </si>
  <si>
    <t>A44778435</t>
  </si>
  <si>
    <t>حمدى حسنى محمد عبد الغني التاعب</t>
  </si>
  <si>
    <t>2009-02-04</t>
  </si>
  <si>
    <t>30902042300673</t>
  </si>
  <si>
    <t>A45410468</t>
  </si>
  <si>
    <t>محمود حسنى عشرى عبد الدايم</t>
  </si>
  <si>
    <t>2010-02-08</t>
  </si>
  <si>
    <t>3100082301691</t>
  </si>
  <si>
    <t>A45571359</t>
  </si>
  <si>
    <t>مصطفى عبد الفتاح محمد شحاته</t>
  </si>
  <si>
    <t>1997-02-12</t>
  </si>
  <si>
    <t>29702122603931</t>
  </si>
  <si>
    <t>A45176395</t>
  </si>
  <si>
    <t>علاء صلاح زهري حسن</t>
  </si>
  <si>
    <t>28111152400677</t>
  </si>
  <si>
    <t>A31159830</t>
  </si>
  <si>
    <t>ايمن عبد السلام عبد الجيد عبد العزيز</t>
  </si>
  <si>
    <t>28501132404199</t>
  </si>
  <si>
    <t>A40107357</t>
  </si>
  <si>
    <t>محمد طارق السيد محمد فهمي</t>
  </si>
  <si>
    <t>29608080100938</t>
  </si>
  <si>
    <t>A30052306</t>
  </si>
  <si>
    <t>احمد عادل احمد السيد منصور</t>
  </si>
  <si>
    <t>1984-10-10</t>
  </si>
  <si>
    <t>28410100103256</t>
  </si>
  <si>
    <t>A37255717</t>
  </si>
  <si>
    <t>ايداع بنكي بتاريخ 28 يوليو</t>
  </si>
  <si>
    <t>قيمه 119870 جنيه بسعر صرف 50.67</t>
  </si>
  <si>
    <t>28/7/2026</t>
  </si>
  <si>
    <t>تسليم في الشركه بتاريخ 28 يوليو</t>
  </si>
  <si>
    <t>ايداع بنكي 20 يونيو</t>
  </si>
  <si>
    <t xml:space="preserve">ايداع بنكي محمد اشرف </t>
  </si>
  <si>
    <t>ايداع بنكي محمود محمد احمد</t>
  </si>
  <si>
    <t>ايداع بنكي ايمن محمد احمد</t>
  </si>
  <si>
    <t xml:space="preserve">ايداع بنكي علاء سعد الدين </t>
  </si>
  <si>
    <t>ايداع بنكي صلاح حمدي محمد</t>
  </si>
  <si>
    <t>ايداع بنكي  عبد الرحمن محمد محود</t>
  </si>
  <si>
    <t>قيمه 3400 في سعر صرف 50,67</t>
  </si>
  <si>
    <t>اتسليم في الشركه بتاريخ28 يوليو</t>
  </si>
  <si>
    <t>تسليم لدروب</t>
  </si>
  <si>
    <t>محمد مصطفى قطب ابراهيم</t>
  </si>
  <si>
    <t>1980-08-20</t>
  </si>
  <si>
    <t>28008202404011</t>
  </si>
  <si>
    <t>A45394871</t>
  </si>
  <si>
    <t>شريف عبد الله محمد احمد</t>
  </si>
  <si>
    <t>28912012404471</t>
  </si>
  <si>
    <t>A44657891</t>
  </si>
  <si>
    <t>احمد صلاح سيد محمد سالم</t>
  </si>
  <si>
    <t>1993-01-10</t>
  </si>
  <si>
    <t>29301100113171</t>
  </si>
  <si>
    <t>A36773767</t>
  </si>
  <si>
    <t>فهمى حماد محمد احمد</t>
  </si>
  <si>
    <t>1991-09-14</t>
  </si>
  <si>
    <t>29109142703336</t>
  </si>
  <si>
    <t>A40334149</t>
  </si>
  <si>
    <t>مجدى محمد موسى على</t>
  </si>
  <si>
    <t>1989-02-14</t>
  </si>
  <si>
    <t>2890214261612</t>
  </si>
  <si>
    <t>A30288542</t>
  </si>
  <si>
    <t>بوسى ياسر سليمان عبد العال</t>
  </si>
  <si>
    <t>2005-04-04</t>
  </si>
  <si>
    <t>30504041700761</t>
  </si>
  <si>
    <t>A34965707</t>
  </si>
  <si>
    <t>نرمين يوسف فؤاد فتح الله</t>
  </si>
  <si>
    <t>30506181600964</t>
  </si>
  <si>
    <t>A33873311</t>
  </si>
  <si>
    <t>احمد سمير محمد عبد الخالق</t>
  </si>
  <si>
    <t>28712061200491</t>
  </si>
  <si>
    <t>A45622468</t>
  </si>
  <si>
    <t>يوسف شعبان حسين كامل</t>
  </si>
  <si>
    <t>20501122104376</t>
  </si>
  <si>
    <t>A34960247</t>
  </si>
  <si>
    <t>نسه السيد سعد زيدان عطيه</t>
  </si>
  <si>
    <t>2005-03-18</t>
  </si>
  <si>
    <t>30503180202303</t>
  </si>
  <si>
    <t>A35313140</t>
  </si>
  <si>
    <t>حسام حسن عبد المقصود محمد عويس</t>
  </si>
  <si>
    <t>30508301802453</t>
  </si>
  <si>
    <t>A34769269</t>
  </si>
  <si>
    <t>السيد فرج السيد عبد المقصود</t>
  </si>
  <si>
    <t>2005-07-30</t>
  </si>
  <si>
    <t>30507301302071</t>
  </si>
  <si>
    <t>A34721159</t>
  </si>
  <si>
    <t>محمد محمود فتحى عبد المجيد دوبر</t>
  </si>
  <si>
    <t>30511221500716</t>
  </si>
  <si>
    <t>A34707934</t>
  </si>
  <si>
    <t>عمرو محمد ماهر عبد الله</t>
  </si>
  <si>
    <t>2005-09-14</t>
  </si>
  <si>
    <t>30509142200311</t>
  </si>
  <si>
    <t>A34854984</t>
  </si>
  <si>
    <t>عمر عمر محمد حسين قنديل</t>
  </si>
  <si>
    <t>1984-08-05</t>
  </si>
  <si>
    <t>28408051203539</t>
  </si>
  <si>
    <t>A44545138</t>
  </si>
  <si>
    <t>خالد هندى نادى هندى</t>
  </si>
  <si>
    <t>2004-04-29</t>
  </si>
  <si>
    <t>30404292200755</t>
  </si>
  <si>
    <t>A35482433</t>
  </si>
  <si>
    <t>احمد هانى عبد الله محمد الصاوي ابو شهبه</t>
  </si>
  <si>
    <t>2004-05-26</t>
  </si>
  <si>
    <t>30405261802095</t>
  </si>
  <si>
    <t>A35747301</t>
  </si>
  <si>
    <t>فاطمه الزهراء محمد سيد احمد عبد القادر عطيه</t>
  </si>
  <si>
    <t>30509151502746</t>
  </si>
  <si>
    <t>A34911899</t>
  </si>
  <si>
    <t>كمال خليفه هاشم يونس</t>
  </si>
  <si>
    <t>1987-07-05</t>
  </si>
  <si>
    <t>28707052501417</t>
  </si>
  <si>
    <t>A32528512</t>
  </si>
  <si>
    <t>ناجح حسن محمد حسانين</t>
  </si>
  <si>
    <t>29203082601951</t>
  </si>
  <si>
    <t>A34356594</t>
  </si>
  <si>
    <t>محمد عبد الناصر عبد الله يمنى</t>
  </si>
  <si>
    <t>28901082603193</t>
  </si>
  <si>
    <t>A33479118</t>
  </si>
  <si>
    <t>محمد حسن عبد الحميد عبد العظيم</t>
  </si>
  <si>
    <t>29209012101614</t>
  </si>
  <si>
    <t>A37225475</t>
  </si>
  <si>
    <t>رحمه حسن عبد الحميد عبد العظيم</t>
  </si>
  <si>
    <t>29511012101221</t>
  </si>
  <si>
    <t>A36976374</t>
  </si>
  <si>
    <t>محمد هانى صلاح احمد احمد</t>
  </si>
  <si>
    <t>2017-11-10</t>
  </si>
  <si>
    <t>31711101303618</t>
  </si>
  <si>
    <t>A39645826</t>
  </si>
  <si>
    <t>على هانى صلاح احمد احمد</t>
  </si>
  <si>
    <t>2015-11-29</t>
  </si>
  <si>
    <t>31511291301633</t>
  </si>
  <si>
    <t>A39645825</t>
  </si>
  <si>
    <t>تيم هانى صلاح احمد احمد</t>
  </si>
  <si>
    <t>2020-07-26</t>
  </si>
  <si>
    <t>32007261302973</t>
  </si>
  <si>
    <t>A39645827</t>
  </si>
  <si>
    <t>رانا على احمد سالم على</t>
  </si>
  <si>
    <t>1990-08-06</t>
  </si>
  <si>
    <t>29008061300228</t>
  </si>
  <si>
    <t>A39648008</t>
  </si>
  <si>
    <t>رايان هانى صلاح احمد احمد</t>
  </si>
  <si>
    <t>31108151301995</t>
  </si>
  <si>
    <t>A39645859</t>
  </si>
  <si>
    <t>حسام الدين محمد عبد الله موسى</t>
  </si>
  <si>
    <t>1984-06-20</t>
  </si>
  <si>
    <t>28406202201115</t>
  </si>
  <si>
    <t>A35640220</t>
  </si>
  <si>
    <t>مصطفى تقى ابو العلا احمد</t>
  </si>
  <si>
    <t>29110012410351</t>
  </si>
  <si>
    <t>A45871615</t>
  </si>
  <si>
    <t>السيد عثمان السيد محمد</t>
  </si>
  <si>
    <t>1988-04-05</t>
  </si>
  <si>
    <t>28804051301835</t>
  </si>
  <si>
    <t>A41941601</t>
  </si>
  <si>
    <t>السيد عبد النبى السيد عبد النبى</t>
  </si>
  <si>
    <t>30010231701494</t>
  </si>
  <si>
    <t>A38164082</t>
  </si>
  <si>
    <t>محمد سمير عفيفى عبد الوهاب</t>
  </si>
  <si>
    <t>1981-12-06</t>
  </si>
  <si>
    <t>28112061700836</t>
  </si>
  <si>
    <t>A35418845</t>
  </si>
  <si>
    <t>وليد فرج السيد غنيم</t>
  </si>
  <si>
    <t>1995-01-10</t>
  </si>
  <si>
    <t>29501101306516</t>
  </si>
  <si>
    <t>A04554212</t>
  </si>
  <si>
    <t>عبد العزيز نبوى مصطفى هندى</t>
  </si>
  <si>
    <t>1985-05-25</t>
  </si>
  <si>
    <t>28505251700516</t>
  </si>
  <si>
    <t>A45589925</t>
  </si>
  <si>
    <t>الحسين سعيد حسين شحات عبد الحافظ</t>
  </si>
  <si>
    <t>2010-12-28</t>
  </si>
  <si>
    <t>31012282402935</t>
  </si>
  <si>
    <t>A43469684</t>
  </si>
  <si>
    <t>مازن احمد سعيد عبدربه سعيد</t>
  </si>
  <si>
    <t>31101092401471</t>
  </si>
  <si>
    <t>A45151873</t>
  </si>
  <si>
    <t>يوسف رجب محمود فهيم احمد</t>
  </si>
  <si>
    <t>2007-03-19</t>
  </si>
  <si>
    <t>30703192402676</t>
  </si>
  <si>
    <t>A41041684</t>
  </si>
  <si>
    <t>عمرو محمد محمد محمد عمر</t>
  </si>
  <si>
    <t>2008-05-17</t>
  </si>
  <si>
    <t>30805172404475</t>
  </si>
  <si>
    <t>A31160165</t>
  </si>
  <si>
    <t>رجب خالد رجب عبد اللطيف</t>
  </si>
  <si>
    <t>30106022403777</t>
  </si>
  <si>
    <t>A45421561</t>
  </si>
  <si>
    <t>احمد عبد السلام عبد الرحمن على</t>
  </si>
  <si>
    <t>1984-02-28</t>
  </si>
  <si>
    <t>54546546543213</t>
  </si>
  <si>
    <t>A45684094</t>
  </si>
  <si>
    <t>وائل محمد عبد الحميد مرسى</t>
  </si>
  <si>
    <t>1981-04-29</t>
  </si>
  <si>
    <t>28104291300371</t>
  </si>
  <si>
    <t>A27662746</t>
  </si>
  <si>
    <t>مءمن درياق عبد الحكيم عبد الرحمن</t>
  </si>
  <si>
    <t>29704012404871</t>
  </si>
  <si>
    <t>A28589390</t>
  </si>
  <si>
    <t>رشدى احمد رشدى احمد ابو حشيش</t>
  </si>
  <si>
    <t>29802201501073</t>
  </si>
  <si>
    <t>A04223613</t>
  </si>
  <si>
    <t>ممدوح عبد المجيد طرفايه عبد المجيد</t>
  </si>
  <si>
    <t>27312022200198</t>
  </si>
  <si>
    <t>A29036397</t>
  </si>
  <si>
    <t>عبد الله محمد شحاته عبد الخالق</t>
  </si>
  <si>
    <t>1983-06-27</t>
  </si>
  <si>
    <t>28306272601914</t>
  </si>
  <si>
    <t>A41632079</t>
  </si>
  <si>
    <t>مصطفى محمد سليمان سعد</t>
  </si>
  <si>
    <t>28908242401856</t>
  </si>
  <si>
    <t>A34734313</t>
  </si>
  <si>
    <t>عمرو بركات عبد الحليم احمد</t>
  </si>
  <si>
    <t>2008-05-21</t>
  </si>
  <si>
    <t>30805212200738</t>
  </si>
  <si>
    <t>A43186950</t>
  </si>
  <si>
    <t>عماد محمد ابو المجد محمد</t>
  </si>
  <si>
    <t>27808242100891</t>
  </si>
  <si>
    <t>A40209160</t>
  </si>
  <si>
    <t>رحاب حسين احمد حسين الجندى</t>
  </si>
  <si>
    <t>1974-05-13</t>
  </si>
  <si>
    <t>27405130101901</t>
  </si>
  <si>
    <t>A31989003</t>
  </si>
  <si>
    <t>وليد على عبد الراضى عمر</t>
  </si>
  <si>
    <t>1989-02-03</t>
  </si>
  <si>
    <t>28902031401819</t>
  </si>
  <si>
    <t>A44318969</t>
  </si>
  <si>
    <t>محمود رشوان حسين محمد رشوان</t>
  </si>
  <si>
    <t>1980-03-10</t>
  </si>
  <si>
    <t>28003101402538</t>
  </si>
  <si>
    <t>A45056983</t>
  </si>
  <si>
    <t>حمدى محمد حميد محمد</t>
  </si>
  <si>
    <t>1963-09-28</t>
  </si>
  <si>
    <t>26309282700891</t>
  </si>
  <si>
    <t>A27548830</t>
  </si>
  <si>
    <t>صبرى محمود محمد محمد سلامه</t>
  </si>
  <si>
    <t>ابراهيم بهتينى ابراهيم علمى</t>
  </si>
  <si>
    <t>1970-03-01</t>
  </si>
  <si>
    <t>2700301302999</t>
  </si>
  <si>
    <t>A43280780</t>
  </si>
  <si>
    <t>محمد محمد حسن محمد</t>
  </si>
  <si>
    <t>1971-11-17</t>
  </si>
  <si>
    <t>27111171400455</t>
  </si>
  <si>
    <t>A45601060</t>
  </si>
  <si>
    <t>احمد عبد العظيم عبد العزيز شنوى</t>
  </si>
  <si>
    <t>29008012407777</t>
  </si>
  <si>
    <t>A45402416</t>
  </si>
  <si>
    <t>نجفه سعد عبد العال اسماعيل سويلم</t>
  </si>
  <si>
    <t>26201140202065</t>
  </si>
  <si>
    <t>A45340362</t>
  </si>
  <si>
    <t>هشام رضا رجب على</t>
  </si>
  <si>
    <t>2003-10-14</t>
  </si>
  <si>
    <t>30310142401391</t>
  </si>
  <si>
    <t>A35917224</t>
  </si>
  <si>
    <t>عبد السميع خلف مهنى على</t>
  </si>
  <si>
    <t>1973-03-03</t>
  </si>
  <si>
    <t>27303032401451</t>
  </si>
  <si>
    <t>A41356540</t>
  </si>
  <si>
    <t>فراج عبد الباسط مرتضى محمد</t>
  </si>
  <si>
    <t>1997-11-18</t>
  </si>
  <si>
    <t>29711182402098</t>
  </si>
  <si>
    <t>A34363714</t>
  </si>
  <si>
    <t>عبد الرحمن عزمى رياض خطاب</t>
  </si>
  <si>
    <t>1996-02-12</t>
  </si>
  <si>
    <t>29602120100539</t>
  </si>
  <si>
    <t>A45543665</t>
  </si>
  <si>
    <t>حسام احمد مصطفى الجارحى</t>
  </si>
  <si>
    <t>28712062103677</t>
  </si>
  <si>
    <t>A04211968</t>
  </si>
  <si>
    <t>محمود حامد لطفى مغازى عاشور</t>
  </si>
  <si>
    <t>29809070101273</t>
  </si>
  <si>
    <t>A38470780</t>
  </si>
  <si>
    <t>احمد محمد جائر احمد محمد</t>
  </si>
  <si>
    <t>1985-04-22</t>
  </si>
  <si>
    <t>28504220201531</t>
  </si>
  <si>
    <t>A28084466</t>
  </si>
  <si>
    <t>جوزيف سميح جورج جرجس</t>
  </si>
  <si>
    <t>1983-05-24</t>
  </si>
  <si>
    <t>28305240103258</t>
  </si>
  <si>
    <t>A31905486</t>
  </si>
  <si>
    <t>ريم امين محمد فهمى امين حسين سلطان</t>
  </si>
  <si>
    <t>30111111701149</t>
  </si>
  <si>
    <t>A42290404</t>
  </si>
  <si>
    <t>احمد ابراهيم سمير احمد ابراهيم وافى</t>
  </si>
  <si>
    <t>28705098800132</t>
  </si>
  <si>
    <t>A36474017</t>
  </si>
  <si>
    <t>عمرو احمد محمد احمد خليل</t>
  </si>
  <si>
    <t>28101011251575</t>
  </si>
  <si>
    <t>A45617279</t>
  </si>
  <si>
    <t>محارب رجب محمد على</t>
  </si>
  <si>
    <t>2001-07-22</t>
  </si>
  <si>
    <t>30107222400515</t>
  </si>
  <si>
    <t>A40019564</t>
  </si>
  <si>
    <t>محمد خالد كامل احمد على</t>
  </si>
  <si>
    <t>2006-04-08</t>
  </si>
  <si>
    <t>30604082404136</t>
  </si>
  <si>
    <t>A45419543</t>
  </si>
  <si>
    <t>عبد العظيم رجب محمد محمد بركات</t>
  </si>
  <si>
    <t>30706212402294</t>
  </si>
  <si>
    <t>A43939077</t>
  </si>
  <si>
    <t>حسين رجب حسن محمد</t>
  </si>
  <si>
    <t>1996-05-09</t>
  </si>
  <si>
    <t>29605092401772</t>
  </si>
  <si>
    <t>A38096566</t>
  </si>
  <si>
    <t>محمود راغب حسين عبد اللطيف</t>
  </si>
  <si>
    <t>1990-05-29</t>
  </si>
  <si>
    <t>29005292401931</t>
  </si>
  <si>
    <t>A45226113</t>
  </si>
  <si>
    <t>عمر عصام خيرى سيف مرزوق</t>
  </si>
  <si>
    <t>30910272403091</t>
  </si>
  <si>
    <t>A45396027</t>
  </si>
  <si>
    <t>حماده ربيع جمعه سيد عبد الحى</t>
  </si>
  <si>
    <t>30811022402377</t>
  </si>
  <si>
    <t>A45565602</t>
  </si>
  <si>
    <t>عمر عيد سيد محمود</t>
  </si>
  <si>
    <t>30503242401219</t>
  </si>
  <si>
    <t>A44949566</t>
  </si>
  <si>
    <t>اسلام طه جمعه حسن</t>
  </si>
  <si>
    <t>2007-10-03</t>
  </si>
  <si>
    <t>30710032402536</t>
  </si>
  <si>
    <t>A34363117</t>
  </si>
  <si>
    <t>هشام رضا جمعه خضر محمد</t>
  </si>
  <si>
    <t>30902082400158</t>
  </si>
  <si>
    <t>A37690491</t>
  </si>
  <si>
    <t>احمد عايد خليفه احمد معتمد</t>
  </si>
  <si>
    <t>2012-04-30</t>
  </si>
  <si>
    <t>1163513612042024</t>
  </si>
  <si>
    <t>A44962637</t>
  </si>
  <si>
    <t>محمد حسين كامل عبد الصمد</t>
  </si>
  <si>
    <t>2007-10-14</t>
  </si>
  <si>
    <t>30710142405832</t>
  </si>
  <si>
    <t>A30202756</t>
  </si>
  <si>
    <t>عبد العال ثابت احمد بخيت</t>
  </si>
  <si>
    <t>1997-06-24</t>
  </si>
  <si>
    <t>29706242601857</t>
  </si>
  <si>
    <t>A30260659</t>
  </si>
  <si>
    <t>صلاح السيد طه عبد اللاه</t>
  </si>
  <si>
    <t>1990-04-11</t>
  </si>
  <si>
    <t>29004112601532</t>
  </si>
  <si>
    <t>A33239057</t>
  </si>
  <si>
    <t>عماد شعبان حسن ابراهيم</t>
  </si>
  <si>
    <t>1986-02-03</t>
  </si>
  <si>
    <t>28602032403471</t>
  </si>
  <si>
    <t>A44959627</t>
  </si>
  <si>
    <t>حارس حسنى زكى عبد العال</t>
  </si>
  <si>
    <t>1992-03-20</t>
  </si>
  <si>
    <t>29203202403511</t>
  </si>
  <si>
    <t>A41371266</t>
  </si>
  <si>
    <t>نادر مخيمر رشاد عبد الكريم</t>
  </si>
  <si>
    <t>2004-08-25</t>
  </si>
  <si>
    <t>30408252400196</t>
  </si>
  <si>
    <t>A41723054</t>
  </si>
  <si>
    <t>محمد جمعه حلمى على عبد الله</t>
  </si>
  <si>
    <t>2008-11-06</t>
  </si>
  <si>
    <t>30811062401233</t>
  </si>
  <si>
    <t>A36926310</t>
  </si>
  <si>
    <t>حمدى رمضان محمد على</t>
  </si>
  <si>
    <t>2002-10-19</t>
  </si>
  <si>
    <t>30210192401754</t>
  </si>
  <si>
    <t>A45571513</t>
  </si>
  <si>
    <t>محمد احمد توفيق عبد الله</t>
  </si>
  <si>
    <t>2007-02-08</t>
  </si>
  <si>
    <t>30702082400159</t>
  </si>
  <si>
    <t>A31396738</t>
  </si>
  <si>
    <t>عبد الرحمن وليد جمعه خضر محمد</t>
  </si>
  <si>
    <t>2011-04-12</t>
  </si>
  <si>
    <t>31104122400059</t>
  </si>
  <si>
    <t>A38095752</t>
  </si>
  <si>
    <t>ايمن عبد الله السيد عبد الرحمن</t>
  </si>
  <si>
    <t>1980-07-11</t>
  </si>
  <si>
    <t>28007111900051</t>
  </si>
  <si>
    <t>A40889506</t>
  </si>
  <si>
    <t>عطيه عبد العاطى ابو الغيط عبد العاطى</t>
  </si>
  <si>
    <t>1978-12-12</t>
  </si>
  <si>
    <t>27812121203991</t>
  </si>
  <si>
    <t>A45503353</t>
  </si>
  <si>
    <t>حسام رجب محمد احمد</t>
  </si>
  <si>
    <t>1976-06-06</t>
  </si>
  <si>
    <t>27606061303178</t>
  </si>
  <si>
    <t>A45045461</t>
  </si>
  <si>
    <t>اسماعيل محمود عبد السلام فرحان</t>
  </si>
  <si>
    <t>28912242100632</t>
  </si>
  <si>
    <t>A40737452</t>
  </si>
  <si>
    <t>زمزم عادل عبد الحميد عبد الله</t>
  </si>
  <si>
    <t>1992-11-20</t>
  </si>
  <si>
    <t>29211201400988</t>
  </si>
  <si>
    <t>A39545727</t>
  </si>
  <si>
    <t>حسين محمد عبد الحميد على</t>
  </si>
  <si>
    <t>30004012400519</t>
  </si>
  <si>
    <t>A37403713</t>
  </si>
  <si>
    <t>امل رجب عبد العاطى محمد بكر</t>
  </si>
  <si>
    <t>1964-10-15</t>
  </si>
  <si>
    <t>26410151800663</t>
  </si>
  <si>
    <t>A44917615</t>
  </si>
  <si>
    <t>عصام شحات ماضى شحات غنيم</t>
  </si>
  <si>
    <t>1993-03-09</t>
  </si>
  <si>
    <t>29303092102434</t>
  </si>
  <si>
    <t>A42275183</t>
  </si>
  <si>
    <t>ناصر شحات ماضى شحات</t>
  </si>
  <si>
    <t>1995-11-16</t>
  </si>
  <si>
    <t>29511162102234</t>
  </si>
  <si>
    <t>A45737268</t>
  </si>
  <si>
    <t>شيماء طلعت صبرى عطيه</t>
  </si>
  <si>
    <t>29210011712324</t>
  </si>
  <si>
    <t>A45662207</t>
  </si>
  <si>
    <t>عمرو عرفه النواوى طعيمه</t>
  </si>
  <si>
    <t>1990-07-05</t>
  </si>
  <si>
    <t>29007051601193</t>
  </si>
  <si>
    <t>A45662128</t>
  </si>
  <si>
    <t>زياد عمرو عرفه النواوى طعيمه</t>
  </si>
  <si>
    <t>2018-07-29</t>
  </si>
  <si>
    <t>31807291603377</t>
  </si>
  <si>
    <t>A45662140</t>
  </si>
  <si>
    <t>اباد عمرو عرفه النواوى طعيمه</t>
  </si>
  <si>
    <t>2015-12-08</t>
  </si>
  <si>
    <t>31512081601614</t>
  </si>
  <si>
    <t>A45662152</t>
  </si>
  <si>
    <t>على شعبان ابوشعيشع سلامه</t>
  </si>
  <si>
    <t>1981-06-01</t>
  </si>
  <si>
    <t>28106011503819</t>
  </si>
  <si>
    <t>A45458725</t>
  </si>
  <si>
    <t>عرابى سليمان عرابى سليمان</t>
  </si>
  <si>
    <t>29101102405412</t>
  </si>
  <si>
    <t>A28094482</t>
  </si>
  <si>
    <t>محمد خميس محمد كامل</t>
  </si>
  <si>
    <t>29107272403315</t>
  </si>
  <si>
    <t>A44960835</t>
  </si>
  <si>
    <t>احمد شعبان حسن شعبان الفولى</t>
  </si>
  <si>
    <t>29001011620413</t>
  </si>
  <si>
    <t>A27933944</t>
  </si>
  <si>
    <t>محمود طه حجازى طه الشرشابى</t>
  </si>
  <si>
    <t>1995-09-08</t>
  </si>
  <si>
    <t>29509081401356</t>
  </si>
  <si>
    <t>A42800589</t>
  </si>
  <si>
    <t>السيد عبد الفتاح السيد نصر</t>
  </si>
  <si>
    <t>1966-10-12</t>
  </si>
  <si>
    <t>26610121100071</t>
  </si>
  <si>
    <t>A24991205</t>
  </si>
  <si>
    <t>تامر السيد عبد القادر السعداوى</t>
  </si>
  <si>
    <t>1978-12-10</t>
  </si>
  <si>
    <t>27812101603659</t>
  </si>
  <si>
    <t>A32612281</t>
  </si>
  <si>
    <t>محمد على محمد على</t>
  </si>
  <si>
    <t>29710280200855</t>
  </si>
  <si>
    <t>A45664787</t>
  </si>
  <si>
    <t>مدحت اسماعيل احمد ابو رحاب</t>
  </si>
  <si>
    <t>28101202603391</t>
  </si>
  <si>
    <t>A45014238</t>
  </si>
  <si>
    <t>محمد عبد الكريم ابراهيم عبد العال</t>
  </si>
  <si>
    <t>28706202403552</t>
  </si>
  <si>
    <t>A41688978</t>
  </si>
  <si>
    <t>جيلان محمد عبد الحميد سيد احمد</t>
  </si>
  <si>
    <t>1981-06-15</t>
  </si>
  <si>
    <t>28106151202401</t>
  </si>
  <si>
    <t>A37810560</t>
  </si>
  <si>
    <t>محمود محمد احمد مرسى</t>
  </si>
  <si>
    <t>29205041300931</t>
  </si>
  <si>
    <t>A39770118</t>
  </si>
  <si>
    <t>صلاح حمدى محمد صلاح الدين محمد الضامن</t>
  </si>
  <si>
    <t>29411101702714</t>
  </si>
  <si>
    <t>A29451978</t>
  </si>
  <si>
    <t>علاء سعد الدين احمد مرسى الخولى</t>
  </si>
  <si>
    <t>2911011325475</t>
  </si>
  <si>
    <t>A37662694</t>
  </si>
  <si>
    <t>عبد الرحمن محمد محمود ابراهيم حسنين</t>
  </si>
  <si>
    <t>29306232100517</t>
  </si>
  <si>
    <t>A33059233</t>
  </si>
  <si>
    <t>2026-08-04</t>
  </si>
  <si>
    <t>ايمن محمد احمد خليل عبد العال</t>
  </si>
  <si>
    <t>1978-12-09</t>
  </si>
  <si>
    <t>27812091302558</t>
  </si>
  <si>
    <t>A34217453</t>
  </si>
  <si>
    <t>محمد اشرف محمد عبد العزيز عوض الله</t>
  </si>
  <si>
    <t>1997-09-01</t>
  </si>
  <si>
    <t>29709011317411</t>
  </si>
  <si>
    <t>A42649019</t>
  </si>
  <si>
    <t>تقديم 28 يوليو</t>
  </si>
  <si>
    <t>ايداع بنكي بتاريخ28 يوليو</t>
  </si>
  <si>
    <t>ايداع بنكي 27 يونيو</t>
  </si>
  <si>
    <t>ايداع بنكي 28 يونيو</t>
  </si>
  <si>
    <t>قيمه 45474 مصري بسعر بصرف 50,58</t>
  </si>
  <si>
    <t>تسليم في الشركه بتاريخ 29 يوليو</t>
  </si>
  <si>
    <t>29/7/2026</t>
  </si>
  <si>
    <t>استثمارطيران 1*375</t>
  </si>
  <si>
    <t>من حساب منصور لصابر</t>
  </si>
  <si>
    <t xml:space="preserve">من حساب منصور </t>
  </si>
  <si>
    <t>تسليم في الشركه 29 يوليو</t>
  </si>
  <si>
    <t>ايداع بنكي باسم محمد طارق السيد محمد فهمي</t>
  </si>
  <si>
    <t>تذاكر 29 يوليو</t>
  </si>
  <si>
    <t>تذاكر</t>
  </si>
  <si>
    <t>تذاكر بتاريخ 8 يوليو</t>
  </si>
  <si>
    <t>تذاكر الليبيه بتاريخ 28 القاهره بالغ 58*8000</t>
  </si>
  <si>
    <t>تذاكر الليبيه بتاريخ البرج بالغ 74* 6950</t>
  </si>
  <si>
    <t>من ح الخطوط الليبيه</t>
  </si>
  <si>
    <t>رضا عبد القادر عبد الرازق سليمان</t>
  </si>
  <si>
    <t>1977-03-07</t>
  </si>
  <si>
    <t>27703072402831</t>
  </si>
  <si>
    <t>A38735469</t>
  </si>
  <si>
    <t>سالم عبد العاطى عبد القادر نور الدين</t>
  </si>
  <si>
    <t>1973-12-05</t>
  </si>
  <si>
    <t>22212052402992</t>
  </si>
  <si>
    <t>A45419403</t>
  </si>
  <si>
    <t>محمد طه ابراهيم محمد</t>
  </si>
  <si>
    <t>1998-02-04</t>
  </si>
  <si>
    <t>29802041602137</t>
  </si>
  <si>
    <t>A39858386</t>
  </si>
  <si>
    <t>احمد عبد العظيم عبد المجيد طلبه</t>
  </si>
  <si>
    <t>1989-06-05</t>
  </si>
  <si>
    <t>28906052300414</t>
  </si>
  <si>
    <t>A45407765</t>
  </si>
  <si>
    <t>خالد نعمان يمن طلبه</t>
  </si>
  <si>
    <t>1993-02-27</t>
  </si>
  <si>
    <t>29302272300475</t>
  </si>
  <si>
    <t>A29888289</t>
  </si>
  <si>
    <t>عبد الواحد عبد الرحمن صالح حسين</t>
  </si>
  <si>
    <t>2003-07-06</t>
  </si>
  <si>
    <t>20307062301751</t>
  </si>
  <si>
    <t>A43648399</t>
  </si>
  <si>
    <t>علاء محمد رزق ابراهيم حبيب</t>
  </si>
  <si>
    <t>29605101802696</t>
  </si>
  <si>
    <t>A45359039</t>
  </si>
  <si>
    <t>عاصم وليد ابو الخير رمضان سلامه</t>
  </si>
  <si>
    <t>2005-02-16</t>
  </si>
  <si>
    <t>30502161600636</t>
  </si>
  <si>
    <t>A41353785</t>
  </si>
  <si>
    <t>رشدى ابو الحمد مرزوق عبد الحكيم</t>
  </si>
  <si>
    <t>1991-08-03</t>
  </si>
  <si>
    <t>29108032402652</t>
  </si>
  <si>
    <t>A34649166</t>
  </si>
  <si>
    <t>ايمن سالم ناجى احمد حسين</t>
  </si>
  <si>
    <t>2006-08-07</t>
  </si>
  <si>
    <t>30608072400634</t>
  </si>
  <si>
    <t>A44945951</t>
  </si>
  <si>
    <t>محمد فرج الشربينى محمد السيد</t>
  </si>
  <si>
    <t>1981-01-13</t>
  </si>
  <si>
    <t>28101131205291</t>
  </si>
  <si>
    <t>A44542586</t>
  </si>
  <si>
    <t>ابراهيم حامد محمد محمد</t>
  </si>
  <si>
    <t>1987-03-09</t>
  </si>
  <si>
    <t>28703092404192</t>
  </si>
  <si>
    <t>A28565960</t>
  </si>
  <si>
    <t>على رمضان على عبد الخالق</t>
  </si>
  <si>
    <t>2008-04-08</t>
  </si>
  <si>
    <t>30804082201811</t>
  </si>
  <si>
    <t>A41523992</t>
  </si>
  <si>
    <t>حمزه محمد مراد امام محمد</t>
  </si>
  <si>
    <t>2012-01-30</t>
  </si>
  <si>
    <t>31201302400494</t>
  </si>
  <si>
    <t>A36645347</t>
  </si>
  <si>
    <t>كريم عبد العظيم محمود على حسن</t>
  </si>
  <si>
    <t>1993-04-22</t>
  </si>
  <si>
    <t>204221400974</t>
  </si>
  <si>
    <t>A45690836</t>
  </si>
  <si>
    <t>يوسف محمد فرج مفتاح فرج</t>
  </si>
  <si>
    <t>30904102400233</t>
  </si>
  <si>
    <t>A44960236</t>
  </si>
  <si>
    <t>محمد صلاح هلال عبد الوهاب محمد</t>
  </si>
  <si>
    <t>2009-04-27</t>
  </si>
  <si>
    <t>30904272400858</t>
  </si>
  <si>
    <t>A38662852</t>
  </si>
  <si>
    <t>قلاوى علاء كامل محمد عبد الله</t>
  </si>
  <si>
    <t>2009-10-12</t>
  </si>
  <si>
    <t>30910122402771</t>
  </si>
  <si>
    <t>A44665513</t>
  </si>
  <si>
    <t>مصطفى عطيه محمد عطيه شريدح</t>
  </si>
  <si>
    <t>1978-12-15</t>
  </si>
  <si>
    <t>27812151802695</t>
  </si>
  <si>
    <t>A37864113</t>
  </si>
  <si>
    <t>محمد مساعد عبد العظيم سنوسى عيسى</t>
  </si>
  <si>
    <t>2007-08-05</t>
  </si>
  <si>
    <t>30708052404573</t>
  </si>
  <si>
    <t>A45572017</t>
  </si>
  <si>
    <t>احمد صبرى محمود كامل الجروانى</t>
  </si>
  <si>
    <t>2000-02-08</t>
  </si>
  <si>
    <t>30002081800356</t>
  </si>
  <si>
    <t>A28631644</t>
  </si>
  <si>
    <t>محمد نبيل عبد الله فءاد السيد</t>
  </si>
  <si>
    <t>30808081214451</t>
  </si>
  <si>
    <t>A45615701</t>
  </si>
  <si>
    <t>بكر عبد العزيز عبد الظاهر عبد الرحيم</t>
  </si>
  <si>
    <t>30803252500111</t>
  </si>
  <si>
    <t>A45570911</t>
  </si>
  <si>
    <t>حسان على اسماعيل حسن</t>
  </si>
  <si>
    <t>2004-10-16</t>
  </si>
  <si>
    <t>30410162601731</t>
  </si>
  <si>
    <t>A45167065</t>
  </si>
  <si>
    <t>محمد فرحات محمد خليل</t>
  </si>
  <si>
    <t>1991-11-12</t>
  </si>
  <si>
    <t>29111128800854</t>
  </si>
  <si>
    <t>A45499900</t>
  </si>
  <si>
    <t>محمد ياسر عبد الحليم محمد محمد</t>
  </si>
  <si>
    <t>30810012404375</t>
  </si>
  <si>
    <t>A45419408</t>
  </si>
  <si>
    <t>اندرو نبيل فنجرى فنجرى جبران</t>
  </si>
  <si>
    <t>28906142200052</t>
  </si>
  <si>
    <t>A44437715</t>
  </si>
  <si>
    <t>محمد فتحى حسن احمد نوفل</t>
  </si>
  <si>
    <t>28803071600239</t>
  </si>
  <si>
    <t>A45668598</t>
  </si>
  <si>
    <t>احمد عادل محمود سعدون</t>
  </si>
  <si>
    <t>1996-09-16</t>
  </si>
  <si>
    <t>29609161600851</t>
  </si>
  <si>
    <t>A39380749</t>
  </si>
  <si>
    <t>عماد محمد ابراهيم محمد ابراهيم عوض</t>
  </si>
  <si>
    <t>2004-05-05</t>
  </si>
  <si>
    <t>30405051302715</t>
  </si>
  <si>
    <t>A45736927</t>
  </si>
  <si>
    <t>محمد اسامه عبد العزيز ادريس محمد</t>
  </si>
  <si>
    <t>2000-10-26</t>
  </si>
  <si>
    <t>20010260101692</t>
  </si>
  <si>
    <t>A45544922</t>
  </si>
  <si>
    <t>الشبراوي السيد ابراهيم محمد ابراهيم</t>
  </si>
  <si>
    <t>1992-02-01</t>
  </si>
  <si>
    <t>29202011305114</t>
  </si>
  <si>
    <t>A41277903</t>
  </si>
  <si>
    <t>محمد محمود ابراهيم محمود ابراهيم عوض</t>
  </si>
  <si>
    <t>29205211300353</t>
  </si>
  <si>
    <t>A45602345</t>
  </si>
  <si>
    <t>محمد يوسف زغلى يوسف</t>
  </si>
  <si>
    <t>29209241300396</t>
  </si>
  <si>
    <t>A38352195</t>
  </si>
  <si>
    <t>امجد اشرف عبد الحليم عبيد عطيه</t>
  </si>
  <si>
    <t>1999-06-01</t>
  </si>
  <si>
    <t>29906011211095</t>
  </si>
  <si>
    <t>A45737796</t>
  </si>
  <si>
    <t>مريم ابراهيم محمد محمود بريقع</t>
  </si>
  <si>
    <t>2018-11-29</t>
  </si>
  <si>
    <t>31811290101448</t>
  </si>
  <si>
    <t>A33510980</t>
  </si>
  <si>
    <t>يوسف ابراهيم محمد محمود بريقع</t>
  </si>
  <si>
    <t>2014-04-12</t>
  </si>
  <si>
    <t>31404120104677</t>
  </si>
  <si>
    <t>A33510942</t>
  </si>
  <si>
    <t>ساره ناصر علام نور الدين</t>
  </si>
  <si>
    <t>29007050105265</t>
  </si>
  <si>
    <t>A33510953</t>
  </si>
  <si>
    <t>ابوبكر عزام محمد الوكيل</t>
  </si>
  <si>
    <t>27304161401057</t>
  </si>
  <si>
    <t>A45706324</t>
  </si>
  <si>
    <t>شريف احمد كمال عبد الواحد جوده</t>
  </si>
  <si>
    <t>27907011703477</t>
  </si>
  <si>
    <t>A32105717</t>
  </si>
  <si>
    <t>2026-08-07</t>
  </si>
  <si>
    <t>ابراهيم السادات رجب نجيب</t>
  </si>
  <si>
    <t>29308311200732</t>
  </si>
  <si>
    <t>A39232659</t>
  </si>
  <si>
    <t>ايمن محمد حجازى الشحات</t>
  </si>
  <si>
    <t>29206031200951</t>
  </si>
  <si>
    <t>A30746874</t>
  </si>
  <si>
    <t>نعمه نصرى صدقى تادرس</t>
  </si>
  <si>
    <t>1988-08-11</t>
  </si>
  <si>
    <t>28808110100046</t>
  </si>
  <si>
    <t>A33837198</t>
  </si>
  <si>
    <t>جمال عبد الرءف محمود عبد الله</t>
  </si>
  <si>
    <t>1971-12-04</t>
  </si>
  <si>
    <t>27112042301315</t>
  </si>
  <si>
    <t>A45397685</t>
  </si>
  <si>
    <t>هانى حسنى مصطفى خليل</t>
  </si>
  <si>
    <t>1970-02-15</t>
  </si>
  <si>
    <t>27002150101136</t>
  </si>
  <si>
    <t>A34416583</t>
  </si>
  <si>
    <t>علاء عادل على سعيد</t>
  </si>
  <si>
    <t>1979-10-13</t>
  </si>
  <si>
    <t>27910130101494</t>
  </si>
  <si>
    <t>A34796400</t>
  </si>
  <si>
    <t>احمد حسين على عبد الرازق</t>
  </si>
  <si>
    <t>1988-06-25</t>
  </si>
  <si>
    <t>28806251200131</t>
  </si>
  <si>
    <t>A44982781</t>
  </si>
  <si>
    <t>مصر للطيران MS 821</t>
  </si>
  <si>
    <t>محمد حسن محمد حسن ابوليله</t>
  </si>
  <si>
    <t>27907011200335</t>
  </si>
  <si>
    <t>A36558476</t>
  </si>
  <si>
    <t>هبه نبيل احمد بهجت الهنداوى</t>
  </si>
  <si>
    <t>1976-05-13</t>
  </si>
  <si>
    <t>27605131400609</t>
  </si>
  <si>
    <t>A04434136</t>
  </si>
  <si>
    <t>جيداء السعيد محمود شافعى</t>
  </si>
  <si>
    <t>29203280200589</t>
  </si>
  <si>
    <t>A37348329</t>
  </si>
  <si>
    <t>خالد احمد حسن محمد</t>
  </si>
  <si>
    <t>1989-07-29</t>
  </si>
  <si>
    <t>28907292200316</t>
  </si>
  <si>
    <t>A44414015</t>
  </si>
  <si>
    <t>سامح السيد ابراهيم الامام</t>
  </si>
  <si>
    <t>محمد عثمان زهدى اسماعيل عثمان</t>
  </si>
  <si>
    <t>1968-08-15</t>
  </si>
  <si>
    <t>26808150201018</t>
  </si>
  <si>
    <t>A37280023</t>
  </si>
  <si>
    <t>اسماء جمعه ذكى محمد درغام</t>
  </si>
  <si>
    <t>2002-06-12</t>
  </si>
  <si>
    <t>30206121202281</t>
  </si>
  <si>
    <t>A44799141</t>
  </si>
  <si>
    <t>عمر رجب هاشم عمر</t>
  </si>
  <si>
    <t>1972-03-08</t>
  </si>
  <si>
    <t>27203082400192</t>
  </si>
  <si>
    <t>A45140389</t>
  </si>
  <si>
    <t>حمدى عبد الرحمن احمد محمد</t>
  </si>
  <si>
    <t>1983-09-19</t>
  </si>
  <si>
    <t>28309192101391</t>
  </si>
  <si>
    <t>A26945421</t>
  </si>
  <si>
    <t>خالد جمال شعراوى عبد الفتاح</t>
  </si>
  <si>
    <t>29701022403238</t>
  </si>
  <si>
    <t>A37639999</t>
  </si>
  <si>
    <t>هانى رجب محمد صغير</t>
  </si>
  <si>
    <t>1987-03-11</t>
  </si>
  <si>
    <t>28703112401934</t>
  </si>
  <si>
    <t>A31396334</t>
  </si>
  <si>
    <t>حميده محمد عبد التواب محمد</t>
  </si>
  <si>
    <t>2004-07-27</t>
  </si>
  <si>
    <t>30407272503572</t>
  </si>
  <si>
    <t>A41359026</t>
  </si>
  <si>
    <t>احمد على عبد الحليم عبد اللطيف موسى</t>
  </si>
  <si>
    <t>29306011812571</t>
  </si>
  <si>
    <t>A39854212</t>
  </si>
  <si>
    <t>محمود حنفى محمود عبد العزيز</t>
  </si>
  <si>
    <t>1982-10-01</t>
  </si>
  <si>
    <t>28210012201512</t>
  </si>
  <si>
    <t>A33111702</t>
  </si>
  <si>
    <t>يوسف عبده محمد عبده سلام</t>
  </si>
  <si>
    <t>2004-02-26</t>
  </si>
  <si>
    <t>30402261500499</t>
  </si>
  <si>
    <t>A44919083</t>
  </si>
  <si>
    <t>محمد صبرى غازى عبد الحليم عثمان</t>
  </si>
  <si>
    <t>1996-09-02</t>
  </si>
  <si>
    <t>29602021801457</t>
  </si>
  <si>
    <t>A44508276</t>
  </si>
  <si>
    <t>احمد حسن محمد سالم</t>
  </si>
  <si>
    <t>1986-07-14</t>
  </si>
  <si>
    <t>28607142500911</t>
  </si>
  <si>
    <t>A33775226</t>
  </si>
  <si>
    <t>محمد وجيه السيد عبد القوى</t>
  </si>
  <si>
    <t>29408081800136</t>
  </si>
  <si>
    <t>A45660580</t>
  </si>
  <si>
    <t>هانى عبد الرءف عبد الحميد عبد النبى</t>
  </si>
  <si>
    <t>1983-03-30</t>
  </si>
  <si>
    <t>28303301800396</t>
  </si>
  <si>
    <t>A45640353</t>
  </si>
  <si>
    <t>محمد شريف اسماعيل كرم</t>
  </si>
  <si>
    <t>1998-11-10</t>
  </si>
  <si>
    <t>29811101800676</t>
  </si>
  <si>
    <t>A34077331</t>
  </si>
  <si>
    <t>عبد اللاه محمد عبد الجواد عبد الحليم</t>
  </si>
  <si>
    <t>28612091800617</t>
  </si>
  <si>
    <t>A45660581</t>
  </si>
  <si>
    <t>احمد محمد حسن محمد شندى</t>
  </si>
  <si>
    <t>29302151802058</t>
  </si>
  <si>
    <t>A45479092</t>
  </si>
  <si>
    <t>جويده خميس عبد الجليل السعداوى</t>
  </si>
  <si>
    <t>29002201805513</t>
  </si>
  <si>
    <t>A45663432</t>
  </si>
  <si>
    <t>رمضان بشير ابراهيم محمد</t>
  </si>
  <si>
    <t>1996-01-31</t>
  </si>
  <si>
    <t>29601312400271</t>
  </si>
  <si>
    <t>A38784491</t>
  </si>
  <si>
    <t>عبد العليم جمعه عبد العليم احمد</t>
  </si>
  <si>
    <t>29311012410357</t>
  </si>
  <si>
    <t>A33686001</t>
  </si>
  <si>
    <t>محمد ناصر عبد الشافى فرج قاسم</t>
  </si>
  <si>
    <t>30404141303277</t>
  </si>
  <si>
    <t>A45682018</t>
  </si>
  <si>
    <t>مصطفى شعبان على محمد</t>
  </si>
  <si>
    <t>2002-01-05</t>
  </si>
  <si>
    <t>30201052400759</t>
  </si>
  <si>
    <t>A39282349</t>
  </si>
  <si>
    <t>محمد السيد ابراهيم السيد المتولى</t>
  </si>
  <si>
    <t>2008-09-03</t>
  </si>
  <si>
    <t>30809031203536</t>
  </si>
  <si>
    <t>A45610424</t>
  </si>
  <si>
    <t>اشرف نادى محمد محمود محمد موسى</t>
  </si>
  <si>
    <t>30905142400097</t>
  </si>
  <si>
    <t>A44630232</t>
  </si>
  <si>
    <t>عبد الله وائل ابراهيم محمد على رفاعى</t>
  </si>
  <si>
    <t>2010-01-07</t>
  </si>
  <si>
    <t>31001071203772</t>
  </si>
  <si>
    <t>A45487480</t>
  </si>
  <si>
    <t>يوسف محمد يوسف خليل</t>
  </si>
  <si>
    <t>30203011507312</t>
  </si>
  <si>
    <t>A36885033</t>
  </si>
  <si>
    <t>عبد الله حماده حاتم عبد الكريم محمد</t>
  </si>
  <si>
    <t>2012-03-20</t>
  </si>
  <si>
    <t>31203202400279</t>
  </si>
  <si>
    <t>A37732122</t>
  </si>
  <si>
    <t>محمد احمد عبد الوهاب احمد</t>
  </si>
  <si>
    <t>29511072402298</t>
  </si>
  <si>
    <t>A44647929</t>
  </si>
  <si>
    <t>احمد محمد محمود محمود عبد الله</t>
  </si>
  <si>
    <t>2008-08-22</t>
  </si>
  <si>
    <t>30808221201177</t>
  </si>
  <si>
    <t>A45610480</t>
  </si>
  <si>
    <t>احمد نشات ابراهيم السيد المتولى</t>
  </si>
  <si>
    <t>30706201203192</t>
  </si>
  <si>
    <t>A37313220</t>
  </si>
  <si>
    <t>عمر بحر مصطفى زايد</t>
  </si>
  <si>
    <t>1996-02-27</t>
  </si>
  <si>
    <t>29602272402719</t>
  </si>
  <si>
    <t>A45406631</t>
  </si>
  <si>
    <t>ابراهيم رمضان على عمر</t>
  </si>
  <si>
    <t>30002262401836</t>
  </si>
  <si>
    <t>A38280904</t>
  </si>
  <si>
    <t>حازم وليد محمد عبد الجواد</t>
  </si>
  <si>
    <t>31001242401551</t>
  </si>
  <si>
    <t>A45580624</t>
  </si>
  <si>
    <t>خالد محمد قاسم احمد عبد الله</t>
  </si>
  <si>
    <t>30809142400772</t>
  </si>
  <si>
    <t>A31564145</t>
  </si>
  <si>
    <t>خالد حمدى عايد عمار</t>
  </si>
  <si>
    <t>2004-03-04</t>
  </si>
  <si>
    <t>30403042400175</t>
  </si>
  <si>
    <t>A37913008</t>
  </si>
  <si>
    <t>اسلام اشرف ناظم ابراهيم على</t>
  </si>
  <si>
    <t>2009-12-13</t>
  </si>
  <si>
    <t>30912131203199</t>
  </si>
  <si>
    <t>A45496590</t>
  </si>
  <si>
    <t>عطيه فاروق ابراهيم الدسوقى كراويه</t>
  </si>
  <si>
    <t>29604131202051</t>
  </si>
  <si>
    <t>A44971934</t>
  </si>
  <si>
    <t>محمد محمد جابر ابراهيم</t>
  </si>
  <si>
    <t>1988-10-18</t>
  </si>
  <si>
    <t>28810181200291</t>
  </si>
  <si>
    <t>A43280642</t>
  </si>
  <si>
    <t>قاسم راضى قاسم احمد</t>
  </si>
  <si>
    <t>2002-10-09</t>
  </si>
  <si>
    <t>30210092400157</t>
  </si>
  <si>
    <t>A40915405</t>
  </si>
  <si>
    <t>محمد محسن شمس الدين طه</t>
  </si>
  <si>
    <t>29501011225037</t>
  </si>
  <si>
    <t>A45217410</t>
  </si>
  <si>
    <t>سامى عبد المؤمن ابراهيم منصور</t>
  </si>
  <si>
    <t>28602181201539</t>
  </si>
  <si>
    <t>A37314314</t>
  </si>
  <si>
    <t>حسن رضا حسن عبد الحميد عبد القادر</t>
  </si>
  <si>
    <t>2005-12-15</t>
  </si>
  <si>
    <t>30512151603934</t>
  </si>
  <si>
    <t>A43330778</t>
  </si>
  <si>
    <t>زياد محمد سلامه ابراهيم السقا</t>
  </si>
  <si>
    <t>2010-07-09</t>
  </si>
  <si>
    <t>31007091601233</t>
  </si>
  <si>
    <t>A45337251</t>
  </si>
  <si>
    <t>احمد صلاح فولى ابو غنيمه</t>
  </si>
  <si>
    <t>2006-08-17</t>
  </si>
  <si>
    <t>30608172403118</t>
  </si>
  <si>
    <t>A30928331</t>
  </si>
  <si>
    <t>علاء محمد عبد المنعم محمد ابوكطه</t>
  </si>
  <si>
    <t>28509161501526</t>
  </si>
  <si>
    <t>A45648181</t>
  </si>
  <si>
    <t>يوسف احمد شعبان احمد مشاضى</t>
  </si>
  <si>
    <t>2012-12-23</t>
  </si>
  <si>
    <t>31212232400116</t>
  </si>
  <si>
    <t>A44652491</t>
  </si>
  <si>
    <t>ابراهيم طلال ابراهيم عطيه صالح بهاء الدين</t>
  </si>
  <si>
    <t>2101216660151</t>
  </si>
  <si>
    <t>A44152496</t>
  </si>
  <si>
    <t>محمد حماده بشير محمد</t>
  </si>
  <si>
    <t>29507152401171</t>
  </si>
  <si>
    <t>A44944080</t>
  </si>
  <si>
    <t>حربى فريد يحيى دكرورى</t>
  </si>
  <si>
    <t>1997-03-03</t>
  </si>
  <si>
    <t>29703032401171</t>
  </si>
  <si>
    <t>A30949015</t>
  </si>
  <si>
    <t>محمد عزت سيد عبد الحميد</t>
  </si>
  <si>
    <t>30009252105435</t>
  </si>
  <si>
    <t>A45721088</t>
  </si>
  <si>
    <t>فارس مسعود عبد العزيز رمضان العقله</t>
  </si>
  <si>
    <t>2010-07-13</t>
  </si>
  <si>
    <t>31007131603153</t>
  </si>
  <si>
    <t>A44769703</t>
  </si>
  <si>
    <t>عماد حمدى زكى الجبالى</t>
  </si>
  <si>
    <t>1985-02-26</t>
  </si>
  <si>
    <t>28502268800191</t>
  </si>
  <si>
    <t>A44974672</t>
  </si>
  <si>
    <t>يوسف عبد السلام هلال عبد الواحد</t>
  </si>
  <si>
    <t>29312011205233</t>
  </si>
  <si>
    <t>A45621399</t>
  </si>
  <si>
    <t>حسام عبده الغريب السودانى اللاوندى</t>
  </si>
  <si>
    <t>20509201202757</t>
  </si>
  <si>
    <t>A45620369</t>
  </si>
  <si>
    <t>مهران شعبان ربيع حسين جاد</t>
  </si>
  <si>
    <t>2013-02-14</t>
  </si>
  <si>
    <t>31302142401996</t>
  </si>
  <si>
    <t>A44962753</t>
  </si>
  <si>
    <t>محمد ابراهيم محمد على ابو مطر</t>
  </si>
  <si>
    <t>1998-07-11</t>
  </si>
  <si>
    <t>29807111500592</t>
  </si>
  <si>
    <t>A44168104</t>
  </si>
  <si>
    <t>ياسر ناجى خليفه محمد</t>
  </si>
  <si>
    <t>1993-07-19</t>
  </si>
  <si>
    <t>29307192400454</t>
  </si>
  <si>
    <t>A37328929</t>
  </si>
  <si>
    <t>شعبان محمد عبد الجواد محمد</t>
  </si>
  <si>
    <t>1995-03-23</t>
  </si>
  <si>
    <t>29503232400472</t>
  </si>
  <si>
    <t>A28773638</t>
  </si>
  <si>
    <t>حسينى جميل حسينى ابو النضر عقله</t>
  </si>
  <si>
    <t>1993-12-06</t>
  </si>
  <si>
    <t>29312061500694</t>
  </si>
  <si>
    <t>A44508832</t>
  </si>
  <si>
    <t>عبد الحكيم محمد ابراهيم محمد عمر</t>
  </si>
  <si>
    <t>2009-09-24</t>
  </si>
  <si>
    <t>30909241600117</t>
  </si>
  <si>
    <t>A45645296</t>
  </si>
  <si>
    <t>محمد ابراهيم احمد حسين</t>
  </si>
  <si>
    <t>1996-05-14</t>
  </si>
  <si>
    <t>29605141300651</t>
  </si>
  <si>
    <t>A25806156</t>
  </si>
  <si>
    <t>احمد ابراهيم هاشم سيد</t>
  </si>
  <si>
    <t>28910212100953</t>
  </si>
  <si>
    <t>A39687224</t>
  </si>
  <si>
    <t>محمود احمد محمد همام</t>
  </si>
  <si>
    <t>29004082602351</t>
  </si>
  <si>
    <t>A44625637</t>
  </si>
  <si>
    <t>على نصر محمد محمود</t>
  </si>
  <si>
    <t>28911012608614</t>
  </si>
  <si>
    <t>A30281413</t>
  </si>
  <si>
    <t>محمد حسينى محمد حمد</t>
  </si>
  <si>
    <t>1988-07-25</t>
  </si>
  <si>
    <t>28807252100993</t>
  </si>
  <si>
    <t>A45294528</t>
  </si>
  <si>
    <t>رمضان على حامد على</t>
  </si>
  <si>
    <t>1977-08-22</t>
  </si>
  <si>
    <t>27708222601333</t>
  </si>
  <si>
    <t>A26225394</t>
  </si>
  <si>
    <t>محمود رشاد عبد العال ابراهيم</t>
  </si>
  <si>
    <t>28605041800032</t>
  </si>
  <si>
    <t>A44382846</t>
  </si>
  <si>
    <t>جمعه ابراهيم جمعه عبد اللطيف</t>
  </si>
  <si>
    <t>1985-01-05</t>
  </si>
  <si>
    <t>28501052404597</t>
  </si>
  <si>
    <t>A38093728</t>
  </si>
  <si>
    <t>عبد السلام عبدربه السيد سلامه</t>
  </si>
  <si>
    <t>1982-08-07</t>
  </si>
  <si>
    <t>28208071303557</t>
  </si>
  <si>
    <t>A29874541</t>
  </si>
  <si>
    <t>احمد محمود بدر جادالله</t>
  </si>
  <si>
    <t>27602071800052</t>
  </si>
  <si>
    <t>A30623911</t>
  </si>
  <si>
    <t>على حمدى على راوى</t>
  </si>
  <si>
    <t>1999-08-27</t>
  </si>
  <si>
    <t>29908272102377</t>
  </si>
  <si>
    <t>A42205228</t>
  </si>
  <si>
    <t>احمد سيد محمود على</t>
  </si>
  <si>
    <t>28605012300772</t>
  </si>
  <si>
    <t>A29017498</t>
  </si>
  <si>
    <t>محمد عادل محمد ابراهيم</t>
  </si>
  <si>
    <t>29103151401174</t>
  </si>
  <si>
    <t>A39804995</t>
  </si>
  <si>
    <t>احمد عوض نجدى عثمان</t>
  </si>
  <si>
    <t>28201032202013</t>
  </si>
  <si>
    <t>A45412684</t>
  </si>
  <si>
    <t>كريم الدين السيد احمد احمد</t>
  </si>
  <si>
    <t>29003052600713</t>
  </si>
  <si>
    <t>A45014391</t>
  </si>
  <si>
    <t>على خلف عبد الحميد ابو العرب</t>
  </si>
  <si>
    <t>1995-10-12</t>
  </si>
  <si>
    <t>29510122402859</t>
  </si>
  <si>
    <t>A26573858</t>
  </si>
  <si>
    <t>عبد النبى محمد سيد احمد</t>
  </si>
  <si>
    <t>1980-02-20</t>
  </si>
  <si>
    <t>28002202300071</t>
  </si>
  <si>
    <t>A44953121</t>
  </si>
  <si>
    <t>حسام على حسن سلام</t>
  </si>
  <si>
    <t>29610012602598</t>
  </si>
  <si>
    <t>A42728378</t>
  </si>
  <si>
    <t>مسعد محمد حامد المعاز</t>
  </si>
  <si>
    <t>1984-08-18</t>
  </si>
  <si>
    <t>28408181702057</t>
  </si>
  <si>
    <t>A45049767</t>
  </si>
  <si>
    <t>السيد محمود رضوان جلعان</t>
  </si>
  <si>
    <t>27910152602292</t>
  </si>
  <si>
    <t>A31942952</t>
  </si>
  <si>
    <t>خالد محمد سيد عبد العاطى</t>
  </si>
  <si>
    <t>294102522002211</t>
  </si>
  <si>
    <t>A33683380</t>
  </si>
  <si>
    <t>احمد علوه ابراهيم محمد</t>
  </si>
  <si>
    <t>1993-03-23</t>
  </si>
  <si>
    <t>29303232400571</t>
  </si>
  <si>
    <t>A27798463</t>
  </si>
  <si>
    <t>احمد محمد احمد عبد الحافظ</t>
  </si>
  <si>
    <t>1986-06-05</t>
  </si>
  <si>
    <t>28606052100616</t>
  </si>
  <si>
    <t>A45226665</t>
  </si>
  <si>
    <t>سيد احمد محمد سيد احمد جمعه</t>
  </si>
  <si>
    <t>29904152605957</t>
  </si>
  <si>
    <t>A44626215</t>
  </si>
  <si>
    <t>احمد رمضان محمد سيد</t>
  </si>
  <si>
    <t>1988-07-14</t>
  </si>
  <si>
    <t>28807142201271</t>
  </si>
  <si>
    <t>A45379492</t>
  </si>
  <si>
    <t>ياسر محروس عبد الحميد العش</t>
  </si>
  <si>
    <t>28509222300334</t>
  </si>
  <si>
    <t>A32667080</t>
  </si>
  <si>
    <t>محمود احمد حمزه شعبان حسون</t>
  </si>
  <si>
    <t>29511251800051</t>
  </si>
  <si>
    <t>A45127075</t>
  </si>
  <si>
    <t>الشيمي عباس الشيمي عباس</t>
  </si>
  <si>
    <t>1985-01-06</t>
  </si>
  <si>
    <t>28501062703631</t>
  </si>
  <si>
    <t>A45005969</t>
  </si>
  <si>
    <t>ابراهيم عبد الله مصطفى كامل عبد الفتاح</t>
  </si>
  <si>
    <t>29206011606756</t>
  </si>
  <si>
    <t>A44790242</t>
  </si>
  <si>
    <t>عمرو صديق فاهم يونس</t>
  </si>
  <si>
    <t>28002142103557</t>
  </si>
  <si>
    <t>A35561579</t>
  </si>
  <si>
    <t>محمد سيد عبد الحكيم احمد</t>
  </si>
  <si>
    <t>1985-06-19</t>
  </si>
  <si>
    <t>28506192400771</t>
  </si>
  <si>
    <t>A38495986</t>
  </si>
  <si>
    <t>مجدى احمد ابو القاسم عويس</t>
  </si>
  <si>
    <t>1983-05-28</t>
  </si>
  <si>
    <t>28305282201438</t>
  </si>
  <si>
    <t>A44947716</t>
  </si>
  <si>
    <t>احمد رجب سرور احمد</t>
  </si>
  <si>
    <t>28709202604336</t>
  </si>
  <si>
    <t>A450018473</t>
  </si>
  <si>
    <t>عبد السلام ثروت عبد الدايم محمد الشحات</t>
  </si>
  <si>
    <t>28811121200191</t>
  </si>
  <si>
    <t>A34567876</t>
  </si>
  <si>
    <t>عثمان السيد محمود عبد الهادى</t>
  </si>
  <si>
    <t>28704041305153</t>
  </si>
  <si>
    <t>A45058320</t>
  </si>
  <si>
    <t>حسام حماده عبد الحفيظ سالم محمد</t>
  </si>
  <si>
    <t>30511202101837</t>
  </si>
  <si>
    <t>A45437585</t>
  </si>
  <si>
    <t>هيثم محمد عبد الرازق يعقوب</t>
  </si>
  <si>
    <t>29806241800478</t>
  </si>
  <si>
    <t>A37007748</t>
  </si>
  <si>
    <t>صابر حسن احمد حسن</t>
  </si>
  <si>
    <t>29201212102533</t>
  </si>
  <si>
    <t>A45430030</t>
  </si>
  <si>
    <t>شعبان عشرى جمعه مصطفى شعبان</t>
  </si>
  <si>
    <t>28106151803839</t>
  </si>
  <si>
    <t>A43131945</t>
  </si>
  <si>
    <t>احمد السيد محمد متولى</t>
  </si>
  <si>
    <t>1997-02-18</t>
  </si>
  <si>
    <t>29702182602195</t>
  </si>
  <si>
    <t>A27551464</t>
  </si>
  <si>
    <t>صبرى عطيتو محمد احمد</t>
  </si>
  <si>
    <t>2003-03-17</t>
  </si>
  <si>
    <t>30303172701997</t>
  </si>
  <si>
    <t>A37678620</t>
  </si>
  <si>
    <t>احمد احمد رجائى سعيد</t>
  </si>
  <si>
    <t>1987-04-29</t>
  </si>
  <si>
    <t>28704292300134</t>
  </si>
  <si>
    <t>A45148125</t>
  </si>
  <si>
    <t>قاسم ابراهيم عوض محمد</t>
  </si>
  <si>
    <t>1987-02-12</t>
  </si>
  <si>
    <t>28702121301016</t>
  </si>
  <si>
    <t>A41952093</t>
  </si>
  <si>
    <t>ايمن حسين كامل حسن سيد</t>
  </si>
  <si>
    <t>2002-03-24</t>
  </si>
  <si>
    <t>30203242100118</t>
  </si>
  <si>
    <t>A41210462</t>
  </si>
  <si>
    <t>محمود لطفى محمود توفيق الفخرانى</t>
  </si>
  <si>
    <t>1991-08-17</t>
  </si>
  <si>
    <t>29108171200258</t>
  </si>
  <si>
    <t>A37712200</t>
  </si>
  <si>
    <t>حامد محمد حامد همام</t>
  </si>
  <si>
    <t>29711182601937</t>
  </si>
  <si>
    <t>A44995657</t>
  </si>
  <si>
    <t>محمد صفا محمود على</t>
  </si>
  <si>
    <t>29506012201656</t>
  </si>
  <si>
    <t>A43187332</t>
  </si>
  <si>
    <t>طه حسين سيد عبد المنعم</t>
  </si>
  <si>
    <t>2003-12-18</t>
  </si>
  <si>
    <t>30312182201851</t>
  </si>
  <si>
    <t>A41364337</t>
  </si>
  <si>
    <t>دسوقى جمال عيد محمد</t>
  </si>
  <si>
    <t>1985-11-20</t>
  </si>
  <si>
    <t>28511202300235</t>
  </si>
  <si>
    <t>A27225092</t>
  </si>
  <si>
    <t>احمد فتحى عبد الوهاب محمود</t>
  </si>
  <si>
    <t>29906012101773</t>
  </si>
  <si>
    <t>A41248981</t>
  </si>
  <si>
    <t>محمد حسنى عبد العزيز مرسى</t>
  </si>
  <si>
    <t>1981-09-09</t>
  </si>
  <si>
    <t>28109092300177</t>
  </si>
  <si>
    <t>A43412435</t>
  </si>
  <si>
    <t>مصطفى احمد احمد البردينى</t>
  </si>
  <si>
    <t>28610011800139</t>
  </si>
  <si>
    <t>A33756234</t>
  </si>
  <si>
    <t>حاتم امين محمد محمود</t>
  </si>
  <si>
    <t>1983-10-22</t>
  </si>
  <si>
    <t>28310222404031</t>
  </si>
  <si>
    <t>A41685071</t>
  </si>
  <si>
    <t>احمد مختار عبد الحميد سلامه</t>
  </si>
  <si>
    <t>1996-07-17</t>
  </si>
  <si>
    <t>29607171500819</t>
  </si>
  <si>
    <t>A36524567</t>
  </si>
  <si>
    <t>اشرف صلاح يوسف الشرباصى</t>
  </si>
  <si>
    <t>29201241100213</t>
  </si>
  <si>
    <t>A29107757</t>
  </si>
  <si>
    <t>احمد حسين عبد الحميد حسين</t>
  </si>
  <si>
    <t>29708032400916</t>
  </si>
  <si>
    <t>A26967465</t>
  </si>
  <si>
    <t>محمد ياسر ابراهيم الجردوح</t>
  </si>
  <si>
    <t>2001-07-29</t>
  </si>
  <si>
    <t>20107291600933</t>
  </si>
  <si>
    <t>A30167125</t>
  </si>
  <si>
    <t>احمد حموده محمود حموده</t>
  </si>
  <si>
    <t>1984-10-18</t>
  </si>
  <si>
    <t>28410180103014</t>
  </si>
  <si>
    <t>A30327898</t>
  </si>
  <si>
    <t>سعد حسن يوسف محمد</t>
  </si>
  <si>
    <t>28803101305695</t>
  </si>
  <si>
    <t>A37794069</t>
  </si>
  <si>
    <t>شعبان محمد سيد عمر</t>
  </si>
  <si>
    <t>1987-07-06</t>
  </si>
  <si>
    <t>28707062100739</t>
  </si>
  <si>
    <t>A34054618</t>
  </si>
  <si>
    <t>محمد احمد سليم محمد</t>
  </si>
  <si>
    <t>30001012723092</t>
  </si>
  <si>
    <t>A35106625</t>
  </si>
  <si>
    <t>محمد انور حسن الدين على</t>
  </si>
  <si>
    <t>1998-01-22</t>
  </si>
  <si>
    <t>29801221700556</t>
  </si>
  <si>
    <t>A32847068</t>
  </si>
  <si>
    <t>هشام امين ابراهيم سليم</t>
  </si>
  <si>
    <t>28502112100891</t>
  </si>
  <si>
    <t>A42942664</t>
  </si>
  <si>
    <t>محمود على عطيه عبد المجيد</t>
  </si>
  <si>
    <t>1987-12-25</t>
  </si>
  <si>
    <t>28712252300355</t>
  </si>
  <si>
    <t>A28569050</t>
  </si>
  <si>
    <t>محمود هلال مهدى عبد الهادى</t>
  </si>
  <si>
    <t>28509021900198</t>
  </si>
  <si>
    <t>A44542479</t>
  </si>
  <si>
    <t>عبد التواب هاشم مصرى رضوان</t>
  </si>
  <si>
    <t>29005202302778</t>
  </si>
  <si>
    <t>A45383827</t>
  </si>
  <si>
    <t>كمال رفعت فاروق امين</t>
  </si>
  <si>
    <t>1985-07-21</t>
  </si>
  <si>
    <t>28507212402257</t>
  </si>
  <si>
    <t>A38097809</t>
  </si>
  <si>
    <t>محمد فاروق احمد مرسى</t>
  </si>
  <si>
    <t>28010232100576</t>
  </si>
  <si>
    <t>A30875663</t>
  </si>
  <si>
    <t>محمد محمود عويس محمود</t>
  </si>
  <si>
    <t>2003-01-10</t>
  </si>
  <si>
    <t>30301102200556</t>
  </si>
  <si>
    <t>A45293500</t>
  </si>
  <si>
    <t>منير طلعات جاد الكريم حسن</t>
  </si>
  <si>
    <t>2000-10-24</t>
  </si>
  <si>
    <t>30010242600797</t>
  </si>
  <si>
    <t>A32167479</t>
  </si>
  <si>
    <t>محمد صبحى مجاهد عبد الرحمن</t>
  </si>
  <si>
    <t>28809011418898</t>
  </si>
  <si>
    <t>A36868219</t>
  </si>
  <si>
    <t>تامر عبد السلام عبد السلام محمد</t>
  </si>
  <si>
    <t>28501182200811</t>
  </si>
  <si>
    <t>A28300859</t>
  </si>
  <si>
    <t>نبيل السيد محمود عبد الهادى</t>
  </si>
  <si>
    <t>28511181303093</t>
  </si>
  <si>
    <t>A31809056</t>
  </si>
  <si>
    <t>الباشا ناجى حسن عويضه</t>
  </si>
  <si>
    <t>28607152602518</t>
  </si>
  <si>
    <t>A382335938</t>
  </si>
  <si>
    <t>بيومى سلامه عمران عيسى</t>
  </si>
  <si>
    <t>27409142300114</t>
  </si>
  <si>
    <t>A45131551</t>
  </si>
  <si>
    <t>محمد عبد الرحمن محمد احمد</t>
  </si>
  <si>
    <t>28512291302056</t>
  </si>
  <si>
    <t>A38163168</t>
  </si>
  <si>
    <t>عبد الرحمن احمد جمعه عبد الحليم جمعه</t>
  </si>
  <si>
    <t>1998-03-11</t>
  </si>
  <si>
    <t>29803111800451</t>
  </si>
  <si>
    <t>A31482288</t>
  </si>
  <si>
    <t>محمد محمود جبريل ابو المجد</t>
  </si>
  <si>
    <t>20111012617519</t>
  </si>
  <si>
    <t>A30878921</t>
  </si>
  <si>
    <t>محمد محمود على عبد الوارث المزين</t>
  </si>
  <si>
    <t>30312161600519</t>
  </si>
  <si>
    <t>A40646588</t>
  </si>
  <si>
    <t>عمر عبد النعيم السمان محمد</t>
  </si>
  <si>
    <t>1994-04-27</t>
  </si>
  <si>
    <t>29404272600051</t>
  </si>
  <si>
    <t>A40389351</t>
  </si>
  <si>
    <t>شعبان امام محمد احمد</t>
  </si>
  <si>
    <t>28310012121592</t>
  </si>
  <si>
    <t>A45232884</t>
  </si>
  <si>
    <t>رفيق محمد محمود عبد المقصود ابو مندور</t>
  </si>
  <si>
    <t>1972-02-23</t>
  </si>
  <si>
    <t>27202231801018</t>
  </si>
  <si>
    <t>A36748111</t>
  </si>
  <si>
    <t>محمد الشحات على محمد</t>
  </si>
  <si>
    <t>1982-01-02</t>
  </si>
  <si>
    <t>28201021305091</t>
  </si>
  <si>
    <t>A29842984</t>
  </si>
  <si>
    <t>ابراهيم عبد الله احمد محمود</t>
  </si>
  <si>
    <t>29407202302876</t>
  </si>
  <si>
    <t>A44667603</t>
  </si>
  <si>
    <t>محمود عويس محمود عويس</t>
  </si>
  <si>
    <t>1975-05-06</t>
  </si>
  <si>
    <t>27505062201696</t>
  </si>
  <si>
    <t>A45371413</t>
  </si>
  <si>
    <t>شريف امين محمد سالم</t>
  </si>
  <si>
    <t>1983-12-10</t>
  </si>
  <si>
    <t>28312102101313</t>
  </si>
  <si>
    <t>A27920148</t>
  </si>
  <si>
    <t>وحيد سمير مصطفى محمد</t>
  </si>
  <si>
    <t>1985-01-29</t>
  </si>
  <si>
    <t>28501291500816</t>
  </si>
  <si>
    <t>A44790676</t>
  </si>
  <si>
    <t>محمد اسماعيل عبد الوهاب عثمان</t>
  </si>
  <si>
    <t>27702162402231</t>
  </si>
  <si>
    <t>A42487702</t>
  </si>
  <si>
    <t>ابراهيم محمد ابراهيم محمد مشعل</t>
  </si>
  <si>
    <t>1990-04-25</t>
  </si>
  <si>
    <t>29004251200852</t>
  </si>
  <si>
    <t>A27418561</t>
  </si>
  <si>
    <t>محمد رمضان عبد القوى احمد يوسف</t>
  </si>
  <si>
    <t>2005-06-06</t>
  </si>
  <si>
    <t>30506061802713</t>
  </si>
  <si>
    <t>A37446484</t>
  </si>
  <si>
    <t>عصام جهاد جبريل جادالله</t>
  </si>
  <si>
    <t>29811012610499</t>
  </si>
  <si>
    <t>A29831684</t>
  </si>
  <si>
    <t>مصطفى حشمت الصغير ابو عدس</t>
  </si>
  <si>
    <t>29703122602273</t>
  </si>
  <si>
    <t>A40331468</t>
  </si>
  <si>
    <t>جمعه فكرى عوض عبد الجواد</t>
  </si>
  <si>
    <t>1993-04-25</t>
  </si>
  <si>
    <t>29304252301117</t>
  </si>
  <si>
    <t>A42940542</t>
  </si>
  <si>
    <t>عماد على رشاد عبده حسان</t>
  </si>
  <si>
    <t>27705012300234</t>
  </si>
  <si>
    <t>A44668151</t>
  </si>
  <si>
    <t>على احمد على حسن</t>
  </si>
  <si>
    <t>1992-04-26</t>
  </si>
  <si>
    <t>29204261900495</t>
  </si>
  <si>
    <t>A44374557</t>
  </si>
  <si>
    <t>سيد زكريا عبد التواب محمد</t>
  </si>
  <si>
    <t>1988-08-30</t>
  </si>
  <si>
    <t>28808302300057</t>
  </si>
  <si>
    <t>A42359752</t>
  </si>
  <si>
    <t>محسن شحاته سمعونى عمر</t>
  </si>
  <si>
    <t>1988-11-21</t>
  </si>
  <si>
    <t>28811212800914</t>
  </si>
  <si>
    <t>A41639478</t>
  </si>
  <si>
    <t>محمود ابراهيم سعيد ابراهيم</t>
  </si>
  <si>
    <t>28710242103672</t>
  </si>
  <si>
    <t>A35907324</t>
  </si>
  <si>
    <t>احمد محمد عبد الستار عبد المقصود على</t>
  </si>
  <si>
    <t>2003-07-11</t>
  </si>
  <si>
    <t>30307111801714</t>
  </si>
  <si>
    <t>A44505-164</t>
  </si>
  <si>
    <t>حماده رمضان احمد سليمان</t>
  </si>
  <si>
    <t>29211222601193</t>
  </si>
  <si>
    <t>A39091708</t>
  </si>
  <si>
    <t>محمود ناجى البندارى السيد عطيه</t>
  </si>
  <si>
    <t>29903011502333</t>
  </si>
  <si>
    <t>A35686880</t>
  </si>
  <si>
    <t>اشرف محمد مصطفى ماضى</t>
  </si>
  <si>
    <t>1989-05-16</t>
  </si>
  <si>
    <t>28905161802954</t>
  </si>
  <si>
    <t>A36197480</t>
  </si>
  <si>
    <t>محمد عبد العظيم محمد متولى</t>
  </si>
  <si>
    <t>27801250103918</t>
  </si>
  <si>
    <t>A419860578</t>
  </si>
  <si>
    <t>محمود رمضان حمدى اسماعيل</t>
  </si>
  <si>
    <t>30109022701254</t>
  </si>
  <si>
    <t>A42431653</t>
  </si>
  <si>
    <t>اسلام جمال منصور على</t>
  </si>
  <si>
    <t>29901012509959</t>
  </si>
  <si>
    <t>A34068845</t>
  </si>
  <si>
    <t>احمد مصطفى نبيه على خلف</t>
  </si>
  <si>
    <t>29912201303174</t>
  </si>
  <si>
    <t>A29207354</t>
  </si>
  <si>
    <t>محمد طه خليل عبد الفتاح</t>
  </si>
  <si>
    <t>2000-11-19</t>
  </si>
  <si>
    <t>30011192401018</t>
  </si>
  <si>
    <t>A27798462</t>
  </si>
  <si>
    <t>مصطفى صابر حسن عبد القادر</t>
  </si>
  <si>
    <t>1985-11-15</t>
  </si>
  <si>
    <t>28511152300352</t>
  </si>
  <si>
    <t>A33118862</t>
  </si>
  <si>
    <t>احمد محمود احمد حسين</t>
  </si>
  <si>
    <t>29406201302817</t>
  </si>
  <si>
    <t>A33009162</t>
  </si>
  <si>
    <t>علام رشدى محمد علام</t>
  </si>
  <si>
    <t>28806262701417</t>
  </si>
  <si>
    <t>A38598661</t>
  </si>
  <si>
    <t>كرم صابر عبد الباسط عبد الحميد</t>
  </si>
  <si>
    <t>28210012605013</t>
  </si>
  <si>
    <t>A31721343</t>
  </si>
  <si>
    <t>عبد الجواد شعبان محمد عبد الجواد</t>
  </si>
  <si>
    <t>2005-09-02</t>
  </si>
  <si>
    <t>20509022201071</t>
  </si>
  <si>
    <t>A45437641</t>
  </si>
  <si>
    <t>على خليفه احمد عبد الموجود</t>
  </si>
  <si>
    <t>1982-12-26</t>
  </si>
  <si>
    <t>28212262501755</t>
  </si>
  <si>
    <t>A30216113</t>
  </si>
  <si>
    <t>بركات ابو الفتوح الضمرانى احمد</t>
  </si>
  <si>
    <t>2001-02-04</t>
  </si>
  <si>
    <t>30102042600433</t>
  </si>
  <si>
    <t>A35101832</t>
  </si>
  <si>
    <t>جهاد جهاد ابراهيم ابو الحمايل</t>
  </si>
  <si>
    <t>1993-08-04</t>
  </si>
  <si>
    <t>29308041100391</t>
  </si>
  <si>
    <t>A27126402</t>
  </si>
  <si>
    <t>محمد تركى خلف ابراهيم</t>
  </si>
  <si>
    <t>1995-11-24</t>
  </si>
  <si>
    <t>29511242600171</t>
  </si>
  <si>
    <t>A29514750</t>
  </si>
  <si>
    <t>مصطفى عبد الحميد احمد على</t>
  </si>
  <si>
    <t>28702012507895</t>
  </si>
  <si>
    <t>A32669086</t>
  </si>
  <si>
    <t>حسام مهدى فتحى مهدى محمد حماده</t>
  </si>
  <si>
    <t>29406012110371</t>
  </si>
  <si>
    <t>A45294856</t>
  </si>
  <si>
    <t>محمد نبيل فتحى على ابو حبيبه</t>
  </si>
  <si>
    <t>29901011826039</t>
  </si>
  <si>
    <t>A30420247</t>
  </si>
  <si>
    <t>احمد محمد عبد الرحمن محمد</t>
  </si>
  <si>
    <t>30101291300192</t>
  </si>
  <si>
    <t>A44668812</t>
  </si>
  <si>
    <t>مصطفى رجب مدنى محمد</t>
  </si>
  <si>
    <t>1987-03-27</t>
  </si>
  <si>
    <t>28703272102411</t>
  </si>
  <si>
    <t>A35135184</t>
  </si>
  <si>
    <t>عمرو السيد محمد متولى</t>
  </si>
  <si>
    <t>2002-03-09</t>
  </si>
  <si>
    <t>30203092601156</t>
  </si>
  <si>
    <t>A32949315</t>
  </si>
  <si>
    <t>علاء احمد حسين عثمان</t>
  </si>
  <si>
    <t>1978-02-07</t>
  </si>
  <si>
    <t>27802072602219</t>
  </si>
  <si>
    <t>A45335181</t>
  </si>
  <si>
    <t>على شفيق هاشم احمد</t>
  </si>
  <si>
    <t>29701052602855</t>
  </si>
  <si>
    <t>A44881473</t>
  </si>
  <si>
    <t>محمد محمد جاد المنير</t>
  </si>
  <si>
    <t>1988-10-25</t>
  </si>
  <si>
    <t>28810251703652</t>
  </si>
  <si>
    <t>A39934814</t>
  </si>
  <si>
    <t>زكى محمد زكى عبد اللطيف</t>
  </si>
  <si>
    <t>28912122300151</t>
  </si>
  <si>
    <t>A43645615</t>
  </si>
  <si>
    <t>يسرى جمعه عبد العظيم عبد اللطيف</t>
  </si>
  <si>
    <t>1992-09-25</t>
  </si>
  <si>
    <t>29209252104092</t>
  </si>
  <si>
    <t>A44021195</t>
  </si>
  <si>
    <t>وليد مصطفى السيد شحاته عطيه احمد</t>
  </si>
  <si>
    <t>29510011834377</t>
  </si>
  <si>
    <t>A35816758</t>
  </si>
  <si>
    <t>ناصر شحاته كامل يونس</t>
  </si>
  <si>
    <t>1983-02-20</t>
  </si>
  <si>
    <t>28302202602951</t>
  </si>
  <si>
    <t>A29533783</t>
  </si>
  <si>
    <t>خالد سعداوى على محمد</t>
  </si>
  <si>
    <t>28512012300677</t>
  </si>
  <si>
    <t>A45387808</t>
  </si>
  <si>
    <t>شحاته محمد احمد عبد الحافظ</t>
  </si>
  <si>
    <t>1980-09-15</t>
  </si>
  <si>
    <t>28009152100798</t>
  </si>
  <si>
    <t>A45246354</t>
  </si>
  <si>
    <t>شعبان محمد حامد عبد اللطيف</t>
  </si>
  <si>
    <t>1978-08-25</t>
  </si>
  <si>
    <t>27808252200656</t>
  </si>
  <si>
    <t>A42922473</t>
  </si>
  <si>
    <t>عماد ممدوح عبد الحميد حسن</t>
  </si>
  <si>
    <t>1985-09-25</t>
  </si>
  <si>
    <t>28509251503651</t>
  </si>
  <si>
    <t>A44467464</t>
  </si>
  <si>
    <t>خالد عبد الكريم عبد الوهاب عبد الرحيم</t>
  </si>
  <si>
    <t>1982-12-04</t>
  </si>
  <si>
    <t>28212042502611</t>
  </si>
  <si>
    <t>A32141824</t>
  </si>
  <si>
    <t>محمد حماده محمود حموده</t>
  </si>
  <si>
    <t>30401222102811</t>
  </si>
  <si>
    <t>A45241723</t>
  </si>
  <si>
    <t>عمار محمد الشحات على</t>
  </si>
  <si>
    <t>2002-09-20</t>
  </si>
  <si>
    <t>30209201308756</t>
  </si>
  <si>
    <t>A39362900</t>
  </si>
  <si>
    <t>عبد اللطيف محمد حسن احمد</t>
  </si>
  <si>
    <t>29809272500137</t>
  </si>
  <si>
    <t>A40634490</t>
  </si>
  <si>
    <t>كرم القدرى محمد عثمان</t>
  </si>
  <si>
    <t>1987-02-26</t>
  </si>
  <si>
    <t>28702262601455</t>
  </si>
  <si>
    <t>A27540237</t>
  </si>
  <si>
    <t>حسين خلف جمال عبد الغنى</t>
  </si>
  <si>
    <t>29201012426938</t>
  </si>
  <si>
    <t>A32537605</t>
  </si>
  <si>
    <t>اسامه فكرى احمد مرسى جامع</t>
  </si>
  <si>
    <t>1980-04-23</t>
  </si>
  <si>
    <t>28004232600218</t>
  </si>
  <si>
    <t>A37212720</t>
  </si>
  <si>
    <t>طارق عثمان على عثمان</t>
  </si>
  <si>
    <t>1995-03-05</t>
  </si>
  <si>
    <t>29503052403236</t>
  </si>
  <si>
    <t>A25529968</t>
  </si>
  <si>
    <t>محمد السيد عبد الغفار على</t>
  </si>
  <si>
    <t>28802211304094</t>
  </si>
  <si>
    <t>A38885086</t>
  </si>
  <si>
    <t>عبد العظيم محمد عبد العظيم محمد متولى</t>
  </si>
  <si>
    <t>2000-07-29</t>
  </si>
  <si>
    <t>30007291401995</t>
  </si>
  <si>
    <t>A38415462</t>
  </si>
  <si>
    <t>محمد سعد نظير محمد عبد الجواد</t>
  </si>
  <si>
    <t>29211202102859</t>
  </si>
  <si>
    <t>A45434113</t>
  </si>
  <si>
    <t>محمد كمال قاسم عثمان</t>
  </si>
  <si>
    <t>1987-12-11</t>
  </si>
  <si>
    <t>28712112600251</t>
  </si>
  <si>
    <t>A44608760</t>
  </si>
  <si>
    <t>عبد الله احمد عبد الرحمن عبد الباقى</t>
  </si>
  <si>
    <t>2005-09-08</t>
  </si>
  <si>
    <t>30509082100819</t>
  </si>
  <si>
    <t>A45307405</t>
  </si>
  <si>
    <t>رجب عثمان مرسى عثمان</t>
  </si>
  <si>
    <t>1977-09-16</t>
  </si>
  <si>
    <t>27709162600771</t>
  </si>
  <si>
    <t>A30276770</t>
  </si>
  <si>
    <t>محمد عبد السميع عبد الصبور عبد السلام</t>
  </si>
  <si>
    <t>1991-07-14</t>
  </si>
  <si>
    <t>29107142500815</t>
  </si>
  <si>
    <t>A36548365</t>
  </si>
  <si>
    <t>محمد هانى عبد المجيد سالم</t>
  </si>
  <si>
    <t>29503202605673</t>
  </si>
  <si>
    <t>A44606891</t>
  </si>
  <si>
    <t>احمد سعد قطب حسان</t>
  </si>
  <si>
    <t>29009152300251</t>
  </si>
  <si>
    <t>A28106148</t>
  </si>
  <si>
    <t>حماده محمد عبد النافع محمد على</t>
  </si>
  <si>
    <t>2003-04-01</t>
  </si>
  <si>
    <t>30304012105472</t>
  </si>
  <si>
    <t>A45225834</t>
  </si>
  <si>
    <t>على جاد على عبد القادر</t>
  </si>
  <si>
    <t>1973-08-25</t>
  </si>
  <si>
    <t>27308252501351</t>
  </si>
  <si>
    <t>A29601449</t>
  </si>
  <si>
    <t>عبد الغنى مصطفى عبد الغنى عويس</t>
  </si>
  <si>
    <t>29104032601153</t>
  </si>
  <si>
    <t>A44615603</t>
  </si>
  <si>
    <t>عاطف سعيد عايش على سلام</t>
  </si>
  <si>
    <t>1988-04-30</t>
  </si>
  <si>
    <t>28804302102071</t>
  </si>
  <si>
    <t>A45311036</t>
  </si>
  <si>
    <t>محمد جابر عبد العزيز عوض الله</t>
  </si>
  <si>
    <t>1985-11-11</t>
  </si>
  <si>
    <t>28511111200238</t>
  </si>
  <si>
    <t>A29394573</t>
  </si>
  <si>
    <t>محمود الهادى محمد سالم محمود</t>
  </si>
  <si>
    <t>1996-12-07</t>
  </si>
  <si>
    <t>29612071301952</t>
  </si>
  <si>
    <t>A37543390</t>
  </si>
  <si>
    <t>حسن حامد محمود ابراهيم</t>
  </si>
  <si>
    <t>1982-03-24</t>
  </si>
  <si>
    <t>28203242601576</t>
  </si>
  <si>
    <t>A32739747</t>
  </si>
  <si>
    <t>يوسف محمد طه امين</t>
  </si>
  <si>
    <t>2004-08-12</t>
  </si>
  <si>
    <t>30408122402375</t>
  </si>
  <si>
    <t>A43206900</t>
  </si>
  <si>
    <t>عسران احمد عبد العال احمد</t>
  </si>
  <si>
    <t>29103012607132</t>
  </si>
  <si>
    <t>A26511518</t>
  </si>
  <si>
    <t>على محمد محمد عبد الجواد عبد العاطى</t>
  </si>
  <si>
    <t>1997-09-15</t>
  </si>
  <si>
    <t>297091518000414</t>
  </si>
  <si>
    <t>A35196201</t>
  </si>
  <si>
    <t>الحمزاوى سعد الحمزاوى ابو النجا الغرباوى</t>
  </si>
  <si>
    <t>29101011203817</t>
  </si>
  <si>
    <t>A42840780</t>
  </si>
  <si>
    <t>محمود عبد الحميد عبد الجواد السيد</t>
  </si>
  <si>
    <t>30201012636393</t>
  </si>
  <si>
    <t>A44605293</t>
  </si>
  <si>
    <t>احمد محمود احمد حسين الفار</t>
  </si>
  <si>
    <t>84010163304271</t>
  </si>
  <si>
    <t>A44921536</t>
  </si>
  <si>
    <t>عاطف رزق اسماعيل حسن</t>
  </si>
  <si>
    <t>1969-11-18</t>
  </si>
  <si>
    <t>26911181700395</t>
  </si>
  <si>
    <t>A45244875</t>
  </si>
  <si>
    <t>محمد سليم عبد العزيز سليم</t>
  </si>
  <si>
    <t>1983-05-18</t>
  </si>
  <si>
    <t>28305182101657</t>
  </si>
  <si>
    <t>A42290831</t>
  </si>
  <si>
    <t>محمد على توفيق احمد</t>
  </si>
  <si>
    <t>1998-08-09</t>
  </si>
  <si>
    <t>29808092402351</t>
  </si>
  <si>
    <t>A29021903</t>
  </si>
  <si>
    <t>احمد رمضان عبد الظاهر قرنى حسن</t>
  </si>
  <si>
    <t>1986-02-05</t>
  </si>
  <si>
    <t>28602052104454</t>
  </si>
  <si>
    <t>A45225064</t>
  </si>
  <si>
    <t>وليد حسين منيسى خالد</t>
  </si>
  <si>
    <t>28707212401414</t>
  </si>
  <si>
    <t>A34365881</t>
  </si>
  <si>
    <t>عبد الله محمد محمد خضر</t>
  </si>
  <si>
    <t>1984-06-10</t>
  </si>
  <si>
    <t>28406102104031</t>
  </si>
  <si>
    <t>A43690808</t>
  </si>
  <si>
    <t>محمود عبد الحى عبد اللطيف حماد</t>
  </si>
  <si>
    <t>1990-12-09</t>
  </si>
  <si>
    <t>29012092601436</t>
  </si>
  <si>
    <t>A04598090</t>
  </si>
  <si>
    <t>توبه علام محمد نادى</t>
  </si>
  <si>
    <t>1973-03-12</t>
  </si>
  <si>
    <t>27303122300212</t>
  </si>
  <si>
    <t>A29039446</t>
  </si>
  <si>
    <t>محمد محمد حسين محمد</t>
  </si>
  <si>
    <t>1977-07-01</t>
  </si>
  <si>
    <t>27707011305014</t>
  </si>
  <si>
    <t>A36506725</t>
  </si>
  <si>
    <t>محمد خالد عبد التواب عبد الغنى</t>
  </si>
  <si>
    <t>29409012302651</t>
  </si>
  <si>
    <t>A34066376</t>
  </si>
  <si>
    <t>بدر خالد بدر الدين حسين الديب</t>
  </si>
  <si>
    <t>30108051804252</t>
  </si>
  <si>
    <t>A40858559</t>
  </si>
  <si>
    <t>عبد الله ابراهيم عبد المطلب عبد الله</t>
  </si>
  <si>
    <t>2003-02-09</t>
  </si>
  <si>
    <t>30302091500672</t>
  </si>
  <si>
    <t>A44753939</t>
  </si>
  <si>
    <t>مصطفى كمال محمد خليل</t>
  </si>
  <si>
    <t>1966-09-06</t>
  </si>
  <si>
    <t>26609060102557</t>
  </si>
  <si>
    <t>A45228527</t>
  </si>
  <si>
    <t>مجدى احمد محمد محمد</t>
  </si>
  <si>
    <t>28807202101571</t>
  </si>
  <si>
    <t>A41248271</t>
  </si>
  <si>
    <t>محمد عبده محمد على</t>
  </si>
  <si>
    <t>29902202703618</t>
  </si>
  <si>
    <t>A34359820</t>
  </si>
  <si>
    <t>السيد شهدى عبد النبى رياض البرلسى</t>
  </si>
  <si>
    <t>30108151801439</t>
  </si>
  <si>
    <t>A44768108</t>
  </si>
  <si>
    <t>نادى صابر محمد صالح</t>
  </si>
  <si>
    <t>1975-06-01</t>
  </si>
  <si>
    <t>22506012402492</t>
  </si>
  <si>
    <t>A34854369</t>
  </si>
  <si>
    <t>محمد السيد قبيسى عبد الله</t>
  </si>
  <si>
    <t>1997-08-14</t>
  </si>
  <si>
    <t>29708142600571</t>
  </si>
  <si>
    <t>A33488865</t>
  </si>
  <si>
    <t>يوسف محمد شحاته محمد</t>
  </si>
  <si>
    <t>29107151301451</t>
  </si>
  <si>
    <t>A29438385</t>
  </si>
  <si>
    <t>على محروس سعد حجاج</t>
  </si>
  <si>
    <t>1984-12-17</t>
  </si>
  <si>
    <t>28412172201395</t>
  </si>
  <si>
    <t>A27230903</t>
  </si>
  <si>
    <t>عبد العظيم محمد اسماعيل عبد الوهاب</t>
  </si>
  <si>
    <t>2005-10-15</t>
  </si>
  <si>
    <t>30510152400511</t>
  </si>
  <si>
    <t>A42741106</t>
  </si>
  <si>
    <t>محمد كمال رجب عبد المقصود</t>
  </si>
  <si>
    <t>29802151803537</t>
  </si>
  <si>
    <t>A45127179</t>
  </si>
  <si>
    <t>على احمد عبد الغنى عويس</t>
  </si>
  <si>
    <t>2002-11-01</t>
  </si>
  <si>
    <t>30211012611558</t>
  </si>
  <si>
    <t>A04595254</t>
  </si>
  <si>
    <t>على عزى سالمان عمر</t>
  </si>
  <si>
    <t>28301062700756</t>
  </si>
  <si>
    <t>A36736763</t>
  </si>
  <si>
    <t>ياسر شعبان على فاضل</t>
  </si>
  <si>
    <t>29907102405573</t>
  </si>
  <si>
    <t>A43960060</t>
  </si>
  <si>
    <t>محمود ايمن على حسن</t>
  </si>
  <si>
    <t>30009032603094</t>
  </si>
  <si>
    <t>A35542540</t>
  </si>
  <si>
    <t>احمد سيد مقرب جمعه</t>
  </si>
  <si>
    <t>1996-01-20</t>
  </si>
  <si>
    <t>29601202402057</t>
  </si>
  <si>
    <t>A44968029</t>
  </si>
  <si>
    <t>حسن ايمن محمود عبد الرحمن</t>
  </si>
  <si>
    <t>29912092600236</t>
  </si>
  <si>
    <t>A37212732</t>
  </si>
  <si>
    <t>محمد صبرى محمد شتا شمس</t>
  </si>
  <si>
    <t>29906031801832</t>
  </si>
  <si>
    <t>A36168674</t>
  </si>
  <si>
    <t>شهاب صلاح احمد صديق</t>
  </si>
  <si>
    <t>30206161302211</t>
  </si>
  <si>
    <t>A34742427</t>
  </si>
  <si>
    <t>ابراهيم جمال شعبان كامل محفوظ</t>
  </si>
  <si>
    <t>1992-12-14</t>
  </si>
  <si>
    <t>29212142300156</t>
  </si>
  <si>
    <t>A37191357</t>
  </si>
  <si>
    <t>عصام حسن محمد عبد الحكيم</t>
  </si>
  <si>
    <t>28902132401577</t>
  </si>
  <si>
    <t>A31176790</t>
  </si>
  <si>
    <t>احمد عبد الجواد السيد على</t>
  </si>
  <si>
    <t>28501022603374</t>
  </si>
  <si>
    <t>A40945640</t>
  </si>
  <si>
    <t>محمد فكرى احمد مرسى</t>
  </si>
  <si>
    <t>1989-09-23</t>
  </si>
  <si>
    <t>28909232600776</t>
  </si>
  <si>
    <t>A45013953</t>
  </si>
  <si>
    <t>احمد عربى شلبى محمد</t>
  </si>
  <si>
    <t>1985-02-03</t>
  </si>
  <si>
    <t>28502032502238</t>
  </si>
  <si>
    <t>A30533557</t>
  </si>
  <si>
    <t>عبد الرحمن محمد عبد الحميد محمود</t>
  </si>
  <si>
    <t>29607272401595</t>
  </si>
  <si>
    <t>A453111146</t>
  </si>
  <si>
    <t>علاء السيد عوض الله حسن ابراهيم</t>
  </si>
  <si>
    <t>29107011320978</t>
  </si>
  <si>
    <t>A45057201</t>
  </si>
  <si>
    <t>احمد فؤاد عيد رزق</t>
  </si>
  <si>
    <t>1992-05-22</t>
  </si>
  <si>
    <t>29205221800451</t>
  </si>
  <si>
    <t>A34597232</t>
  </si>
  <si>
    <t>سيد قرنى رمضان حسن</t>
  </si>
  <si>
    <t>1981-09-17</t>
  </si>
  <si>
    <t>28109172300259</t>
  </si>
  <si>
    <t>A31154713</t>
  </si>
  <si>
    <t>محمد حسن عوض ابراهيم الصعيدى</t>
  </si>
  <si>
    <t>1992-02-08</t>
  </si>
  <si>
    <t>29202081800996</t>
  </si>
  <si>
    <t>A25956485</t>
  </si>
  <si>
    <t>وائل صلاح محمد احمد</t>
  </si>
  <si>
    <t>1981-10-05</t>
  </si>
  <si>
    <t>28110051201677</t>
  </si>
  <si>
    <t>A34572622</t>
  </si>
  <si>
    <t>رمضان محمد حسن خليل</t>
  </si>
  <si>
    <t>29602182100853</t>
  </si>
  <si>
    <t>A32249999</t>
  </si>
  <si>
    <t>قويسى رجب رمزى عبد الرءف عبد العظيم</t>
  </si>
  <si>
    <t>29307051804331</t>
  </si>
  <si>
    <t>A43927059</t>
  </si>
  <si>
    <t>حسام ماهر حسنى الغرباوى</t>
  </si>
  <si>
    <t>2002-09-02</t>
  </si>
  <si>
    <t>30209021800954</t>
  </si>
  <si>
    <t>A43051087</t>
  </si>
  <si>
    <t>اشرف حسين سيد محمد مطراوى</t>
  </si>
  <si>
    <t>1977-09-22</t>
  </si>
  <si>
    <t>27709222103496</t>
  </si>
  <si>
    <t>A45305814</t>
  </si>
  <si>
    <t>احمد احمد قطب حسين</t>
  </si>
  <si>
    <t>1984-11-04</t>
  </si>
  <si>
    <t>28411040200733</t>
  </si>
  <si>
    <t>A36609881</t>
  </si>
  <si>
    <t>حسام عبد العزيز محمد ابراهيم</t>
  </si>
  <si>
    <t>28601181304315</t>
  </si>
  <si>
    <t>A36032921</t>
  </si>
  <si>
    <t>زكريا يحيى ضاحى محمود</t>
  </si>
  <si>
    <t>29710012720757</t>
  </si>
  <si>
    <t>A31503146</t>
  </si>
  <si>
    <t>احمد ربيع حسن حسين</t>
  </si>
  <si>
    <t>28812042300975</t>
  </si>
  <si>
    <t>A26276358</t>
  </si>
  <si>
    <t>شريف زكريا عبد التواب محمد</t>
  </si>
  <si>
    <t>1990-10-27</t>
  </si>
  <si>
    <t>29010272300156</t>
  </si>
  <si>
    <t>A42459720</t>
  </si>
  <si>
    <t>خالد رمضان محسب خليل هميسه</t>
  </si>
  <si>
    <t>29510011819335</t>
  </si>
  <si>
    <t>A37180008</t>
  </si>
  <si>
    <t>اسلام محمد سيد يحيى</t>
  </si>
  <si>
    <t>1995-10-27</t>
  </si>
  <si>
    <t>29510272300515</t>
  </si>
  <si>
    <t>A44961716</t>
  </si>
  <si>
    <t>محمد نبيل حسن احمد</t>
  </si>
  <si>
    <t>1989-11-17</t>
  </si>
  <si>
    <t>28911170104194</t>
  </si>
  <si>
    <t>A37980696</t>
  </si>
  <si>
    <t>سيد محروس فرحات همام</t>
  </si>
  <si>
    <t>1986-11-01</t>
  </si>
  <si>
    <t>28611012100897</t>
  </si>
  <si>
    <t>A40578914</t>
  </si>
  <si>
    <t>السيد احمد محمد حسين الصورى</t>
  </si>
  <si>
    <t>1999-09-07</t>
  </si>
  <si>
    <t>29909071302099</t>
  </si>
  <si>
    <t>A35954144</t>
  </si>
  <si>
    <t>عطا احمد السعيد احمد عطا</t>
  </si>
  <si>
    <t>1996-03-14</t>
  </si>
  <si>
    <t>29603141201218</t>
  </si>
  <si>
    <t>A35367878</t>
  </si>
  <si>
    <t>حسام حسين ابراهيم عبد المعطى</t>
  </si>
  <si>
    <t>28709051801291</t>
  </si>
  <si>
    <t>A36893557</t>
  </si>
  <si>
    <t>محمد سليم سالمان ابراهيم</t>
  </si>
  <si>
    <t>27910012102079</t>
  </si>
  <si>
    <t>A30673776</t>
  </si>
  <si>
    <t>محمد حسن سالم عبد الله عماره</t>
  </si>
  <si>
    <t>29906011320536</t>
  </si>
  <si>
    <t>A30469329</t>
  </si>
  <si>
    <t>حمدى احمد محمد اسماعيل</t>
  </si>
  <si>
    <t>29511082600131</t>
  </si>
  <si>
    <t>A29808544</t>
  </si>
  <si>
    <t>احمد مصطفى كامل محمد الجالى</t>
  </si>
  <si>
    <t>1984-07-15</t>
  </si>
  <si>
    <t>28407151800996</t>
  </si>
  <si>
    <t>A33362918</t>
  </si>
  <si>
    <t>ابراهيم جهاد ابراهيم ابو الحمايل</t>
  </si>
  <si>
    <t>28905131100718</t>
  </si>
  <si>
    <t>A35072108</t>
  </si>
  <si>
    <t>عنتر جابر على محمود</t>
  </si>
  <si>
    <t>29007152603375</t>
  </si>
  <si>
    <t>A39086095</t>
  </si>
  <si>
    <t>محمد حسين سليمان عبد العال</t>
  </si>
  <si>
    <t>1996-10-29</t>
  </si>
  <si>
    <t>29610291300636</t>
  </si>
  <si>
    <t>A34965530</t>
  </si>
  <si>
    <t>معروف فؤاد عبد الحليم ابو المجد القعود</t>
  </si>
  <si>
    <t>28506181500359</t>
  </si>
  <si>
    <t>A42685063</t>
  </si>
  <si>
    <t>على محمود على محمود</t>
  </si>
  <si>
    <t>29008012702671</t>
  </si>
  <si>
    <t>A29834105</t>
  </si>
  <si>
    <t>محمود على مغربى على</t>
  </si>
  <si>
    <t>29602292500873</t>
  </si>
  <si>
    <t>A44955618</t>
  </si>
  <si>
    <t>باسر سيد عبد الواجد عبد الحكيم</t>
  </si>
  <si>
    <t>1986-01-31</t>
  </si>
  <si>
    <t>28601312400731</t>
  </si>
  <si>
    <t>A32681416</t>
  </si>
  <si>
    <t>هانى محمد ابراهيم ابوزيد</t>
  </si>
  <si>
    <t>1974-07-28</t>
  </si>
  <si>
    <t>27407282300138</t>
  </si>
  <si>
    <t>A42268940</t>
  </si>
  <si>
    <t>سالم محمد على دكرورى</t>
  </si>
  <si>
    <t>1984-03-05</t>
  </si>
  <si>
    <t>28403052202232</t>
  </si>
  <si>
    <t>A27329291</t>
  </si>
  <si>
    <t>احمد عوض على عبد الباقى احمد</t>
  </si>
  <si>
    <t>1999-09-30</t>
  </si>
  <si>
    <t>29909302301139</t>
  </si>
  <si>
    <t>A42255823</t>
  </si>
  <si>
    <t>محمد امين ابراهيم امين مرسى</t>
  </si>
  <si>
    <t>29301112101054</t>
  </si>
  <si>
    <t>A45430409</t>
  </si>
  <si>
    <t>محمد صلاح على فيصل</t>
  </si>
  <si>
    <t>1985-03-16</t>
  </si>
  <si>
    <t>28503162300579</t>
  </si>
  <si>
    <t>A27404541</t>
  </si>
  <si>
    <t>محمد عبد اللطيف عبد الغنى السيد</t>
  </si>
  <si>
    <t>1989-05-19</t>
  </si>
  <si>
    <t>28905192300175</t>
  </si>
  <si>
    <t>A27397805</t>
  </si>
  <si>
    <t>حسن فتحى خليل ابراهيم</t>
  </si>
  <si>
    <t>28105150201251</t>
  </si>
  <si>
    <t>A45106907</t>
  </si>
  <si>
    <t>مصطفى ايمن محمد محمود طلبه</t>
  </si>
  <si>
    <t>2003-11-10</t>
  </si>
  <si>
    <t>30311102300238</t>
  </si>
  <si>
    <t>A38493279</t>
  </si>
  <si>
    <t>محمد رمضان عبد الظاهر قرنى</t>
  </si>
  <si>
    <t>29107022101399</t>
  </si>
  <si>
    <t>A45307053</t>
  </si>
  <si>
    <t>اشرف محمد ابراهيم هيب</t>
  </si>
  <si>
    <t>28207251304211</t>
  </si>
  <si>
    <t>A41303188</t>
  </si>
  <si>
    <t>محمد حسن عبد السلام حسن سليمان على</t>
  </si>
  <si>
    <t>2006-02-01</t>
  </si>
  <si>
    <t>30602011312297</t>
  </si>
  <si>
    <t>A41977668</t>
  </si>
  <si>
    <t>مصطفى كامل عبد الفتاح كامل</t>
  </si>
  <si>
    <t>1981-10-28</t>
  </si>
  <si>
    <t>28110282300198</t>
  </si>
  <si>
    <t>A28758906</t>
  </si>
  <si>
    <t>محمود احمد عبد العظيم ابو سريع</t>
  </si>
  <si>
    <t>28911012109111</t>
  </si>
  <si>
    <t>A40402464</t>
  </si>
  <si>
    <t>بيومى رجب بكرى احمد</t>
  </si>
  <si>
    <t>29403202301912</t>
  </si>
  <si>
    <t>A32673633</t>
  </si>
  <si>
    <t>حمدى شعبان محمود احمد</t>
  </si>
  <si>
    <t>29002062300339</t>
  </si>
  <si>
    <t>A41522452</t>
  </si>
  <si>
    <t>حمدى ربيع شحاته ابوحامد</t>
  </si>
  <si>
    <t>28906212300734</t>
  </si>
  <si>
    <t>A31558192</t>
  </si>
  <si>
    <t>احمد صابر حميده محمد</t>
  </si>
  <si>
    <t>28610112300838</t>
  </si>
  <si>
    <t>A27380010</t>
  </si>
  <si>
    <t>احمد فتحى مصطفى غلماش</t>
  </si>
  <si>
    <t>1988-05-22</t>
  </si>
  <si>
    <t>28805221501679</t>
  </si>
  <si>
    <t>A41072648</t>
  </si>
  <si>
    <t>وليد رجائى برعى الشلبى</t>
  </si>
  <si>
    <t>28803151600159</t>
  </si>
  <si>
    <t>A40146651</t>
  </si>
  <si>
    <t>محمد احمد على الهج</t>
  </si>
  <si>
    <t>1985-05-20</t>
  </si>
  <si>
    <t>28505201700396</t>
  </si>
  <si>
    <t>A38971366</t>
  </si>
  <si>
    <t>يوسف سمير ابو اليزيد مهدى على</t>
  </si>
  <si>
    <t>30303161301598</t>
  </si>
  <si>
    <t>A41765944</t>
  </si>
  <si>
    <t>احمد زكريا عبد الجليل محمد</t>
  </si>
  <si>
    <t>30006101900315</t>
  </si>
  <si>
    <t>A45515213</t>
  </si>
  <si>
    <t>محمد علاء الدين محمود عبد العزيز</t>
  </si>
  <si>
    <t>30008031900633</t>
  </si>
  <si>
    <t>A45519646</t>
  </si>
  <si>
    <t>هشام خالد رفعت احمد الهلالى</t>
  </si>
  <si>
    <t>28909300110952</t>
  </si>
  <si>
    <t>A45530436</t>
  </si>
  <si>
    <t>محمد طلعت طه ابراهيم الدسوقى</t>
  </si>
  <si>
    <t>1993-06-19</t>
  </si>
  <si>
    <t>29306191401698</t>
  </si>
  <si>
    <t>A39542945</t>
  </si>
  <si>
    <t>على حمدى على شاهين</t>
  </si>
  <si>
    <t>1977-05-06</t>
  </si>
  <si>
    <t>27705061700051</t>
  </si>
  <si>
    <t>A45592155</t>
  </si>
  <si>
    <t>محمود عزت عبد المعطى نعيم الغنيمى</t>
  </si>
  <si>
    <t>2009-12-10</t>
  </si>
  <si>
    <t>30912101805313</t>
  </si>
  <si>
    <t>A45819962</t>
  </si>
  <si>
    <t>احمد جمال عبد العزيز عبد الله</t>
  </si>
  <si>
    <t>1984-01-21</t>
  </si>
  <si>
    <t>28401211805455</t>
  </si>
  <si>
    <t>A28046553</t>
  </si>
  <si>
    <t>مجدى خالد عيد عبد الغنى ثابت</t>
  </si>
  <si>
    <t>29606102101795</t>
  </si>
  <si>
    <t>A40465944</t>
  </si>
  <si>
    <t>احمد عبد الله محمد احمد</t>
  </si>
  <si>
    <t>2009-08-29</t>
  </si>
  <si>
    <t>30908290104854</t>
  </si>
  <si>
    <t>A45887988</t>
  </si>
  <si>
    <t>محمد عنتر عبد الرحمن احمد</t>
  </si>
  <si>
    <t>1997-02-15</t>
  </si>
  <si>
    <t>29702152608911</t>
  </si>
  <si>
    <t>A44993999</t>
  </si>
  <si>
    <t>حسن محمد على عطيه</t>
  </si>
  <si>
    <t>26404270201557</t>
  </si>
  <si>
    <t>A34703054</t>
  </si>
  <si>
    <t>عصام محمد على عطعوط</t>
  </si>
  <si>
    <t>29004010300031</t>
  </si>
  <si>
    <t>A35835372</t>
  </si>
  <si>
    <t>سامى مرزوق جاد محلى</t>
  </si>
  <si>
    <t>1989-10-10</t>
  </si>
  <si>
    <t>28910102402695</t>
  </si>
  <si>
    <t>A28776280</t>
  </si>
  <si>
    <t>فهد بكرى فهمى عبد السلام</t>
  </si>
  <si>
    <t>1994-06-19</t>
  </si>
  <si>
    <t>29406191401072</t>
  </si>
  <si>
    <t>A34314044</t>
  </si>
  <si>
    <t>احمد عاطف عبد الرشيد ابوزيد</t>
  </si>
  <si>
    <t>29505232500771</t>
  </si>
  <si>
    <t>A44577667</t>
  </si>
  <si>
    <t>حسين سيد جمعه حسين</t>
  </si>
  <si>
    <t>1995-01-02</t>
  </si>
  <si>
    <t>29501022200311</t>
  </si>
  <si>
    <t>A42111564</t>
  </si>
  <si>
    <t>مينا حكيم حمدى يني</t>
  </si>
  <si>
    <t>29402012408595</t>
  </si>
  <si>
    <t>A36962732</t>
  </si>
  <si>
    <t>محمد احمد محمد محمد هيكل</t>
  </si>
  <si>
    <t>285110402201271</t>
  </si>
  <si>
    <t>A40968137</t>
  </si>
  <si>
    <t>محمود محمد يحى فتح الله عيسى</t>
  </si>
  <si>
    <t>30103021500419</t>
  </si>
  <si>
    <t>A444866394</t>
  </si>
  <si>
    <t>خالد على احمد محمد</t>
  </si>
  <si>
    <t>2008-11-11</t>
  </si>
  <si>
    <t>30811112605137</t>
  </si>
  <si>
    <t>A44626225</t>
  </si>
  <si>
    <t>محمد عمرو عبد الغنى حسن على</t>
  </si>
  <si>
    <t>2007-06-01</t>
  </si>
  <si>
    <t>20706012403431</t>
  </si>
  <si>
    <t>A43950308</t>
  </si>
  <si>
    <t>حمدى على جمعه احمد ركب</t>
  </si>
  <si>
    <t>27911051202931</t>
  </si>
  <si>
    <t>A44513750</t>
  </si>
  <si>
    <t>محمد احمد مصطفى الجزار</t>
  </si>
  <si>
    <t>1992-04-25</t>
  </si>
  <si>
    <t>29204251500171</t>
  </si>
  <si>
    <t>A39938382</t>
  </si>
  <si>
    <t>محمد عبد النعيم عبد الرحمن على</t>
  </si>
  <si>
    <t>30710032501038</t>
  </si>
  <si>
    <t>A44947236</t>
  </si>
  <si>
    <t>عبد الرحيم حسن محمد عبد الرحيم على</t>
  </si>
  <si>
    <t>30710012501112</t>
  </si>
  <si>
    <t>A36792148</t>
  </si>
  <si>
    <t>يوسف صلاح صابر حميده حسين</t>
  </si>
  <si>
    <t>2005-01-19</t>
  </si>
  <si>
    <t>30501190201752</t>
  </si>
  <si>
    <t>A45454012</t>
  </si>
  <si>
    <t>محمود مجدى عباس حسين</t>
  </si>
  <si>
    <t>28502010105113</t>
  </si>
  <si>
    <t>A45728004</t>
  </si>
  <si>
    <t>محمود عبد الستار عبد الهادى على</t>
  </si>
  <si>
    <t>1995-12-18</t>
  </si>
  <si>
    <t>29512182301213</t>
  </si>
  <si>
    <t>A45522326</t>
  </si>
  <si>
    <t>بلال محمد حسين محمد</t>
  </si>
  <si>
    <t>2005-07-18</t>
  </si>
  <si>
    <t>30507182501354</t>
  </si>
  <si>
    <t>A45573368</t>
  </si>
  <si>
    <t>مصطفى على حسين على حسين</t>
  </si>
  <si>
    <t>2008-10-06</t>
  </si>
  <si>
    <t>30810062500952</t>
  </si>
  <si>
    <t>A45578152</t>
  </si>
  <si>
    <t>يوسف شحتو شهوان محمد</t>
  </si>
  <si>
    <t>2005-01-12</t>
  </si>
  <si>
    <t>30501122700791</t>
  </si>
  <si>
    <t>A45013120</t>
  </si>
  <si>
    <t>زكريا عبد الظاهر عبد الرحمن على</t>
  </si>
  <si>
    <t>28612122501214</t>
  </si>
  <si>
    <t>A45573286</t>
  </si>
  <si>
    <t>حسن على عبد الرحمن احمد</t>
  </si>
  <si>
    <t>2004-09-20</t>
  </si>
  <si>
    <t>30409202501079</t>
  </si>
  <si>
    <t>A45569555</t>
  </si>
  <si>
    <t>محمد بسيونى عبد الكريم البنا</t>
  </si>
  <si>
    <t>1977-06-16</t>
  </si>
  <si>
    <t>27706161800793</t>
  </si>
  <si>
    <t>A32063255</t>
  </si>
  <si>
    <t>مسعود عبد الحليم طلحه محمد صالح</t>
  </si>
  <si>
    <t>1977-06-01</t>
  </si>
  <si>
    <t>27706011205978</t>
  </si>
  <si>
    <t>A44829733</t>
  </si>
  <si>
    <t>محمد محفوظ عبد الدايم محمد</t>
  </si>
  <si>
    <t>1977-12-13</t>
  </si>
  <si>
    <t>27712131203596</t>
  </si>
  <si>
    <t>A45885202</t>
  </si>
  <si>
    <t>محمود صبحى عبد الحكم خميس</t>
  </si>
  <si>
    <t>29510082101117</t>
  </si>
  <si>
    <t>A45872426</t>
  </si>
  <si>
    <t>تقديم 29 يوليو</t>
  </si>
  <si>
    <t>ايداعات بنكيه</t>
  </si>
  <si>
    <t>استرداد</t>
  </si>
  <si>
    <t>سوري</t>
  </si>
  <si>
    <t>N03405644</t>
  </si>
  <si>
    <t>N01449313</t>
  </si>
  <si>
    <t>احمد عبد الرازق ياسين دالي</t>
  </si>
  <si>
    <t>محمد عليان العلي العبد الله</t>
  </si>
  <si>
    <t>30/7/2026</t>
  </si>
  <si>
    <t>ايداع بنكي بتاريخ 30 يوليو</t>
  </si>
  <si>
    <t>ايداع بنكي بتاريخ 30يوليو</t>
  </si>
  <si>
    <t>ايداع بنكي باسم اسلام محسن سيد عبد المحسن</t>
  </si>
  <si>
    <t>ايداع بنكي بتاريخ 30 يوليوو</t>
  </si>
  <si>
    <t>ايداع بنكي 29 يوليو</t>
  </si>
  <si>
    <t>تسليم في الشركه بتاريخ 30 يوليو</t>
  </si>
  <si>
    <t>ايداع بنكي بتاريخ30 يوليو</t>
  </si>
  <si>
    <t>ايداع بنكي 30 يونيو</t>
  </si>
  <si>
    <t>قيمه 270830 مصري بسعر صرف 51.1</t>
  </si>
  <si>
    <t>استثمارطيران 5*375</t>
  </si>
  <si>
    <t>ايداع بنكي 30 يوليو</t>
  </si>
  <si>
    <t xml:space="preserve">للتحالف بمعرفه مستر سامح  </t>
  </si>
  <si>
    <t>استثمارطيران 1*375 البراق</t>
  </si>
  <si>
    <t>محمد جمعه محمد عباس</t>
  </si>
  <si>
    <t>1969-12-01</t>
  </si>
  <si>
    <t>26912012502793</t>
  </si>
  <si>
    <t>A44947023</t>
  </si>
  <si>
    <t>بلال احمد حسونه محمد</t>
  </si>
  <si>
    <t>29302102103314</t>
  </si>
  <si>
    <t>A45721972</t>
  </si>
  <si>
    <t>عبد الله خالد محمود عبود</t>
  </si>
  <si>
    <t>2006-10-09</t>
  </si>
  <si>
    <t>30610092200814</t>
  </si>
  <si>
    <t>A45571992</t>
  </si>
  <si>
    <t>مصطفى رجب مصطفى محمد</t>
  </si>
  <si>
    <t>2010-01-27</t>
  </si>
  <si>
    <t>31001272403192</t>
  </si>
  <si>
    <t>A45414583</t>
  </si>
  <si>
    <t>ايمن فتحى محمد السيد سليمان</t>
  </si>
  <si>
    <t>28509242101958</t>
  </si>
  <si>
    <t>A28154374</t>
  </si>
  <si>
    <t>اشرف فرغلى ابو سريع نسيم</t>
  </si>
  <si>
    <t>1984-03-09</t>
  </si>
  <si>
    <t>28403090400153</t>
  </si>
  <si>
    <t>A45490905</t>
  </si>
  <si>
    <t>فاروق صلاح محمد السيد</t>
  </si>
  <si>
    <t>1976-07-20</t>
  </si>
  <si>
    <t>27607202402473</t>
  </si>
  <si>
    <t>A38180432</t>
  </si>
  <si>
    <t>كرم ابراهيم السيد شعبان</t>
  </si>
  <si>
    <t>22801251803058</t>
  </si>
  <si>
    <t>A38141428</t>
  </si>
  <si>
    <t>محمد مكين خليل الشافعى</t>
  </si>
  <si>
    <t>1959-08-05</t>
  </si>
  <si>
    <t>25908051203255</t>
  </si>
  <si>
    <t>A27259418</t>
  </si>
  <si>
    <t>عصام احمد محمود ادم</t>
  </si>
  <si>
    <t>27706192701351</t>
  </si>
  <si>
    <t>A45179907</t>
  </si>
  <si>
    <t>احمد محمد على محمد ابراهيم</t>
  </si>
  <si>
    <t>1993-11-21</t>
  </si>
  <si>
    <t>29311211402118</t>
  </si>
  <si>
    <t>A45236352</t>
  </si>
  <si>
    <t>احمد محمد حسين محمد</t>
  </si>
  <si>
    <t>1973-12-28</t>
  </si>
  <si>
    <t>27312280102117</t>
  </si>
  <si>
    <t>A44311890</t>
  </si>
  <si>
    <t>محمود محمد حسين محمد</t>
  </si>
  <si>
    <t>1985-05-22</t>
  </si>
  <si>
    <t>28505221401719</t>
  </si>
  <si>
    <t>A45586133</t>
  </si>
  <si>
    <t>محمد احمد محمد على</t>
  </si>
  <si>
    <t>1987-04-01</t>
  </si>
  <si>
    <t>28704012407591</t>
  </si>
  <si>
    <t>A44663035</t>
  </si>
  <si>
    <t>محمد رمضان خلف الله محمد</t>
  </si>
  <si>
    <t>2011-04-29</t>
  </si>
  <si>
    <t>31104292300377</t>
  </si>
  <si>
    <t>A44638900</t>
  </si>
  <si>
    <t>محمد عمر احمد محمد سيد احمد</t>
  </si>
  <si>
    <t>286050103211094</t>
  </si>
  <si>
    <t>A43463163</t>
  </si>
  <si>
    <t>عنتر السيد محمد عبد الهادى مرتضى</t>
  </si>
  <si>
    <t>28109151801878</t>
  </si>
  <si>
    <t>A28851202</t>
  </si>
  <si>
    <t>محمد صبحى محمود عبد العليم</t>
  </si>
  <si>
    <t>28202251202413</t>
  </si>
  <si>
    <t>A44549227</t>
  </si>
  <si>
    <t>احمد محمد محمد السيد وهبه</t>
  </si>
  <si>
    <t>1979-04-25</t>
  </si>
  <si>
    <t>27904251202531</t>
  </si>
  <si>
    <t>A28020332</t>
  </si>
  <si>
    <t>السيده عبد الحميد سليمان النقيب</t>
  </si>
  <si>
    <t>1973-05-21</t>
  </si>
  <si>
    <t>27305210200646</t>
  </si>
  <si>
    <t>A44932674</t>
  </si>
  <si>
    <t>عمرو احمد نصر الدين عبد الرحمن عيسى</t>
  </si>
  <si>
    <t>انسان زايد عبد العال المنشاوى</t>
  </si>
  <si>
    <t>1980-06-06</t>
  </si>
  <si>
    <t>28006061701013</t>
  </si>
  <si>
    <t>A456017113</t>
  </si>
  <si>
    <t>احمد محمد صلاح الدين انور</t>
  </si>
  <si>
    <t>30109152305539</t>
  </si>
  <si>
    <t>A45714242</t>
  </si>
  <si>
    <t>محمد عبد التواب بدوى سعد</t>
  </si>
  <si>
    <t>21304102301259</t>
  </si>
  <si>
    <t>A33196196</t>
  </si>
  <si>
    <t>عماد حمدى محمود احمد</t>
  </si>
  <si>
    <t>29002172300971</t>
  </si>
  <si>
    <t>A45404920</t>
  </si>
  <si>
    <t>احمد هشام خالد عبد النبى مرسى</t>
  </si>
  <si>
    <t>2011-12-28</t>
  </si>
  <si>
    <t>31112282300819</t>
  </si>
  <si>
    <t>A45578027</t>
  </si>
  <si>
    <t>عبد الرحمن السيد عبد الفتاح السيد</t>
  </si>
  <si>
    <t>2001-12-20</t>
  </si>
  <si>
    <t>30112202301514</t>
  </si>
  <si>
    <t>A42272026</t>
  </si>
  <si>
    <t>يوسف شعبان عبد الوهاب عبد الحميد</t>
  </si>
  <si>
    <t>29506032300731</t>
  </si>
  <si>
    <t>A42932588</t>
  </si>
  <si>
    <t>على احمد انور على ابراهيم</t>
  </si>
  <si>
    <t>30807252403812</t>
  </si>
  <si>
    <t>A38401772</t>
  </si>
  <si>
    <t>احمد سيد حمود عبد الخالق</t>
  </si>
  <si>
    <t>28906012303322</t>
  </si>
  <si>
    <t>A45897910</t>
  </si>
  <si>
    <t>راضى محمد لملوم خضر</t>
  </si>
  <si>
    <t>29501212301611</t>
  </si>
  <si>
    <t>A42927984</t>
  </si>
  <si>
    <t>عبد الله نادى عبد الله عطوه</t>
  </si>
  <si>
    <t>1982-05-02</t>
  </si>
  <si>
    <t>28205022300535</t>
  </si>
  <si>
    <t>31914282</t>
  </si>
  <si>
    <t>حسام رمضان عزيز الدين عيد حسانين</t>
  </si>
  <si>
    <t>2007-03-04</t>
  </si>
  <si>
    <t>30703042302053</t>
  </si>
  <si>
    <t>A36925864</t>
  </si>
  <si>
    <t>وليد طه حسين محمد حسين</t>
  </si>
  <si>
    <t>31009052303392</t>
  </si>
  <si>
    <t>A45147332</t>
  </si>
  <si>
    <t>عماد محمد سيد حزين</t>
  </si>
  <si>
    <t>1988-01-16</t>
  </si>
  <si>
    <t>28801162300812</t>
  </si>
  <si>
    <t>A33549738</t>
  </si>
  <si>
    <t>رجب فتحى محمود ابراهيم</t>
  </si>
  <si>
    <t>1986-03-17</t>
  </si>
  <si>
    <t>28603172201476</t>
  </si>
  <si>
    <t>A35648890</t>
  </si>
  <si>
    <t>عمرو محمود محمد حسن</t>
  </si>
  <si>
    <t>2000-12-29</t>
  </si>
  <si>
    <t>30012292300398</t>
  </si>
  <si>
    <t>A36650000</t>
  </si>
  <si>
    <t>معاذ محمود اللاقى سيف محمد</t>
  </si>
  <si>
    <t>2008-08-29</t>
  </si>
  <si>
    <t>30808292300559</t>
  </si>
  <si>
    <t>A44137318</t>
  </si>
  <si>
    <t>محمد رمضان ابراهيم محمد</t>
  </si>
  <si>
    <t>22405071700780</t>
  </si>
  <si>
    <t>A44293321</t>
  </si>
  <si>
    <t>رامى عادل فايز صليب</t>
  </si>
  <si>
    <t>1993-05-26</t>
  </si>
  <si>
    <t>29305260100976</t>
  </si>
  <si>
    <t>A44054600</t>
  </si>
  <si>
    <t>محمد عمر احمد عبد الباقى</t>
  </si>
  <si>
    <t>1976-11-02</t>
  </si>
  <si>
    <t>27611022101221</t>
  </si>
  <si>
    <t>A44445747</t>
  </si>
  <si>
    <t>انور امين حسانين داود</t>
  </si>
  <si>
    <t>شريف طلعت الحسينى فايد</t>
  </si>
  <si>
    <t>27907092102993</t>
  </si>
  <si>
    <t>A40554067</t>
  </si>
  <si>
    <t>حسن محمد سعد محمود ابو طالب</t>
  </si>
  <si>
    <t>29802201500174</t>
  </si>
  <si>
    <t>A28295725</t>
  </si>
  <si>
    <t>وسام محمد سليمان محمد ابو العلا</t>
  </si>
  <si>
    <t>1977-07-14</t>
  </si>
  <si>
    <t>27707141400493</t>
  </si>
  <si>
    <t>A45689269</t>
  </si>
  <si>
    <t>محمد السعيد محمد البيومى</t>
  </si>
  <si>
    <t>1976-10-30</t>
  </si>
  <si>
    <t>27610300103078</t>
  </si>
  <si>
    <t>A35645530</t>
  </si>
  <si>
    <t>سامى محمود محمد عمر</t>
  </si>
  <si>
    <t>1968-12-18</t>
  </si>
  <si>
    <t>26812180103379</t>
  </si>
  <si>
    <t>A40927411</t>
  </si>
  <si>
    <t>احمد محمود بدر عبد المحسن</t>
  </si>
  <si>
    <t>1982-10-31</t>
  </si>
  <si>
    <t>28210310103039</t>
  </si>
  <si>
    <t>A43032902</t>
  </si>
  <si>
    <t>حسن محمد حسن حراز</t>
  </si>
  <si>
    <t>1979-01-27</t>
  </si>
  <si>
    <t>27901270300374</t>
  </si>
  <si>
    <t>A37384089</t>
  </si>
  <si>
    <t>احمد ادهم حيدر محمد عبد الجيد</t>
  </si>
  <si>
    <t>30805262402072</t>
  </si>
  <si>
    <t>A42488647</t>
  </si>
  <si>
    <t>حجازي احمد الصاوى احمد الحمراوى</t>
  </si>
  <si>
    <t>27607101501233</t>
  </si>
  <si>
    <t>A40974848</t>
  </si>
  <si>
    <t>حسنى ابراهيم جابر محمد</t>
  </si>
  <si>
    <t>1985-12-12</t>
  </si>
  <si>
    <t>28512122501635</t>
  </si>
  <si>
    <t>A29388075</t>
  </si>
  <si>
    <t>احمد شعبان عبد الخالق عمران</t>
  </si>
  <si>
    <t>22254665454654</t>
  </si>
  <si>
    <t>A35379062</t>
  </si>
  <si>
    <t>محمد عبد الصادق محمد عبد الصادق</t>
  </si>
  <si>
    <t>19205091801374</t>
  </si>
  <si>
    <t>A33993850</t>
  </si>
  <si>
    <t>جوده محمد عبد الرحمن ابو عبده</t>
  </si>
  <si>
    <t>2000-01-06</t>
  </si>
  <si>
    <t>20001061100432</t>
  </si>
  <si>
    <t>A44982696</t>
  </si>
  <si>
    <t>كريم محمود محمد ابراهيم سعد</t>
  </si>
  <si>
    <t>29909191202012</t>
  </si>
  <si>
    <t>A31840913</t>
  </si>
  <si>
    <t>على محمد السيد ابو معافه</t>
  </si>
  <si>
    <t>1985-03-26</t>
  </si>
  <si>
    <t>28502261800231</t>
  </si>
  <si>
    <t>A41799390</t>
  </si>
  <si>
    <t>محمد مسعد احمد محمد سلامه</t>
  </si>
  <si>
    <t>29311071800231</t>
  </si>
  <si>
    <t>A35676238</t>
  </si>
  <si>
    <t>عبد النبى سعيد عبد الحميد جنيدى</t>
  </si>
  <si>
    <t>1980-02-02</t>
  </si>
  <si>
    <t>28002021804914</t>
  </si>
  <si>
    <t>A30445003</t>
  </si>
  <si>
    <t>عمر سيد رمضان على</t>
  </si>
  <si>
    <t>28607262300274</t>
  </si>
  <si>
    <t>A32149089</t>
  </si>
  <si>
    <t>هيثم جمال الدين فتحى محمد على</t>
  </si>
  <si>
    <t>2011-03-04</t>
  </si>
  <si>
    <t>31103042501796</t>
  </si>
  <si>
    <t>A42087730</t>
  </si>
  <si>
    <t>حماده ربيع سيد شلقانى</t>
  </si>
  <si>
    <t>28311252300199</t>
  </si>
  <si>
    <t>A45449648</t>
  </si>
  <si>
    <t>محمود محمد مسعد محمد احمد</t>
  </si>
  <si>
    <t>2006-03-10</t>
  </si>
  <si>
    <t>20603101303056</t>
  </si>
  <si>
    <t>A44343777</t>
  </si>
  <si>
    <t>احمد احمد على جاد الكريم على</t>
  </si>
  <si>
    <t>2013-02-02</t>
  </si>
  <si>
    <t>31202022404673</t>
  </si>
  <si>
    <t>A38490616</t>
  </si>
  <si>
    <t>تامر السيد المتولى الهادى السحت</t>
  </si>
  <si>
    <t>1983-02-11</t>
  </si>
  <si>
    <t>28302111200493</t>
  </si>
  <si>
    <t>A44520562</t>
  </si>
  <si>
    <t>عمر عبد العزيز سليمان عبد المجيد</t>
  </si>
  <si>
    <t>1977-01-22</t>
  </si>
  <si>
    <t>27701222300231</t>
  </si>
  <si>
    <t>A32838878</t>
  </si>
  <si>
    <t>شعبان شاهين خليل عبد المجيد</t>
  </si>
  <si>
    <t>1977-12-07</t>
  </si>
  <si>
    <t>27712072300698</t>
  </si>
  <si>
    <t>A45562521</t>
  </si>
  <si>
    <t>يوسف شعبان شاهين خليل</t>
  </si>
  <si>
    <t>2011-03-12</t>
  </si>
  <si>
    <t>31103122302433</t>
  </si>
  <si>
    <t>A43635843</t>
  </si>
  <si>
    <t>محمد السيد عبد الله فرج</t>
  </si>
  <si>
    <t>28710011523318</t>
  </si>
  <si>
    <t>A32334274</t>
  </si>
  <si>
    <t>شهد اشرف السيد معوض</t>
  </si>
  <si>
    <t>2004-10-23</t>
  </si>
  <si>
    <t>30410231301907</t>
  </si>
  <si>
    <t>A35004611</t>
  </si>
  <si>
    <t>ريم محمد ابراهيم امين خليل سيف</t>
  </si>
  <si>
    <t>2006-01-13</t>
  </si>
  <si>
    <t>20601131401505</t>
  </si>
  <si>
    <t>A34834243</t>
  </si>
  <si>
    <t>حبيبه احمد محمد سيد</t>
  </si>
  <si>
    <t>2005-06-20</t>
  </si>
  <si>
    <t>30506202705281</t>
  </si>
  <si>
    <t>A33240095</t>
  </si>
  <si>
    <t>فاطمه محمد ابراهيم يونس ابوسعده</t>
  </si>
  <si>
    <t>2005-03-15</t>
  </si>
  <si>
    <t>30503151500281</t>
  </si>
  <si>
    <t>A35184355</t>
  </si>
  <si>
    <t>سلمى ايهاب موسى محمود</t>
  </si>
  <si>
    <t>2005-01-02</t>
  </si>
  <si>
    <t>30501021300245</t>
  </si>
  <si>
    <t>A34715466</t>
  </si>
  <si>
    <t>حسام فتحى ابراهيم شعبان</t>
  </si>
  <si>
    <t>1980-04-20</t>
  </si>
  <si>
    <t>28004201201013</t>
  </si>
  <si>
    <t>A32013640</t>
  </si>
  <si>
    <t>عبد الرحمن اسامه رشيد نور</t>
  </si>
  <si>
    <t>2001-03-10</t>
  </si>
  <si>
    <t>30103103100117</t>
  </si>
  <si>
    <t>A31940954</t>
  </si>
  <si>
    <t>على احمد على احمد على</t>
  </si>
  <si>
    <t>1996-02-20</t>
  </si>
  <si>
    <t>29602200200178</t>
  </si>
  <si>
    <t>A44939383</t>
  </si>
  <si>
    <t>حسن السيد ابراهيم وهبه</t>
  </si>
  <si>
    <t>28103011200671</t>
  </si>
  <si>
    <t>A33886607</t>
  </si>
  <si>
    <t>صابر محمد محمد اسماعيل</t>
  </si>
  <si>
    <t>1993-02-14</t>
  </si>
  <si>
    <t>29302141303118</t>
  </si>
  <si>
    <t>A38787480</t>
  </si>
  <si>
    <t>احمد سمير احمد على العريان</t>
  </si>
  <si>
    <t>1971-08-15</t>
  </si>
  <si>
    <t>27108150101872</t>
  </si>
  <si>
    <t>A45702335</t>
  </si>
  <si>
    <t>رامى صابر عبد الغنى نجم</t>
  </si>
  <si>
    <t>28404071702391</t>
  </si>
  <si>
    <t>A38751983</t>
  </si>
  <si>
    <t>هاجر امين احمد حسنين</t>
  </si>
  <si>
    <t>1974-01-24</t>
  </si>
  <si>
    <t>27401240200623</t>
  </si>
  <si>
    <t>A35391592</t>
  </si>
  <si>
    <t>احمد محمد السيد محمد على</t>
  </si>
  <si>
    <t>1999-02-09</t>
  </si>
  <si>
    <t>29902010200251</t>
  </si>
  <si>
    <t>A44782942</t>
  </si>
  <si>
    <t>يسين صلاح الدين سالم الفقى</t>
  </si>
  <si>
    <t>1978-09-27</t>
  </si>
  <si>
    <t>27809271702138</t>
  </si>
  <si>
    <t>A30425274</t>
  </si>
  <si>
    <t>2026-08-09</t>
  </si>
  <si>
    <t>محمد شريف السيد الحسينى</t>
  </si>
  <si>
    <t>1995-07-26</t>
  </si>
  <si>
    <t>29507261700235</t>
  </si>
  <si>
    <t>A37632596</t>
  </si>
  <si>
    <t>عبد الله حسنى فهيم يوسف الهندى</t>
  </si>
  <si>
    <t>1984-09-01</t>
  </si>
  <si>
    <t>28409011315756</t>
  </si>
  <si>
    <t>A38673502</t>
  </si>
  <si>
    <t>على احمد عبد الرازق محرم السيد</t>
  </si>
  <si>
    <t>30111110200898</t>
  </si>
  <si>
    <t>A27641754</t>
  </si>
  <si>
    <t>حازم مجدى على محمد</t>
  </si>
  <si>
    <t>29804070200491</t>
  </si>
  <si>
    <t>A38960045</t>
  </si>
  <si>
    <t>ياسر السيد احمد السيد مجاهد</t>
  </si>
  <si>
    <t>1999-09-05</t>
  </si>
  <si>
    <t>29908050201792</t>
  </si>
  <si>
    <t>A36741807</t>
  </si>
  <si>
    <t>حسن جمال القعقاع السيد احمد الكيال</t>
  </si>
  <si>
    <t>30204251202299</t>
  </si>
  <si>
    <t>A45620341</t>
  </si>
  <si>
    <t>محمد محمد ممدوح محمد على</t>
  </si>
  <si>
    <t>2003-06-28</t>
  </si>
  <si>
    <t>30306280100656</t>
  </si>
  <si>
    <t>A45118314</t>
  </si>
  <si>
    <t>محمد حمدى عطيه مشالى</t>
  </si>
  <si>
    <t>1990-05-24</t>
  </si>
  <si>
    <t>29005241601472</t>
  </si>
  <si>
    <t>A33184844</t>
  </si>
  <si>
    <t>زناتى محمد احمد محمد</t>
  </si>
  <si>
    <t>1990-01-15</t>
  </si>
  <si>
    <t>29001152605892</t>
  </si>
  <si>
    <t>A41632854</t>
  </si>
  <si>
    <t>2026-08-16</t>
  </si>
  <si>
    <t>منتصر محمود ابورحاب سعيد</t>
  </si>
  <si>
    <t>28712112600413</t>
  </si>
  <si>
    <t>A44624139</t>
  </si>
  <si>
    <t>محمد عبد الرحيم شحاته على</t>
  </si>
  <si>
    <t>28901082604475</t>
  </si>
  <si>
    <t>A44626197</t>
  </si>
  <si>
    <t>محمد احمد على عمر</t>
  </si>
  <si>
    <t>1990-01-28</t>
  </si>
  <si>
    <t>29001282502912</t>
  </si>
  <si>
    <t>A35936762</t>
  </si>
  <si>
    <t>2026-08-03</t>
  </si>
  <si>
    <t>هيثم عزب عبد الواحد عزب</t>
  </si>
  <si>
    <t>1989-03-16</t>
  </si>
  <si>
    <t>28903161300891</t>
  </si>
  <si>
    <t>A39421647</t>
  </si>
  <si>
    <t>عمر على عمر مسلم</t>
  </si>
  <si>
    <t>28407082502759</t>
  </si>
  <si>
    <t>A45708900</t>
  </si>
  <si>
    <t>يحى محمد عمار عبره</t>
  </si>
  <si>
    <t>1997-05-25</t>
  </si>
  <si>
    <t>29205250201993</t>
  </si>
  <si>
    <t>A38536385</t>
  </si>
  <si>
    <t>محمد طه السيد طه فياض</t>
  </si>
  <si>
    <t>27410010201492</t>
  </si>
  <si>
    <t>A32690614</t>
  </si>
  <si>
    <t>خالد شفيق خميس فهمى عبد الشافى</t>
  </si>
  <si>
    <t>2007-10-26</t>
  </si>
  <si>
    <t>30710261803439</t>
  </si>
  <si>
    <t>A45347231</t>
  </si>
  <si>
    <t>صابر عبد الرحمن زغلول سيد</t>
  </si>
  <si>
    <t>2001-01-27</t>
  </si>
  <si>
    <t>30101272201639</t>
  </si>
  <si>
    <t>A45574335</t>
  </si>
  <si>
    <t>مينا مشهد كمال اسكندر</t>
  </si>
  <si>
    <t>1989-10-12</t>
  </si>
  <si>
    <t>28910128800478</t>
  </si>
  <si>
    <t>A37534226</t>
  </si>
  <si>
    <t>احمد حامد عبد الحميد موسى</t>
  </si>
  <si>
    <t>1987-06-02</t>
  </si>
  <si>
    <t>28706022501351</t>
  </si>
  <si>
    <t>A45544040</t>
  </si>
  <si>
    <t>هشام فاروق على محمد شريف</t>
  </si>
  <si>
    <t>1981-02-04</t>
  </si>
  <si>
    <t>28102042103031</t>
  </si>
  <si>
    <t>A41870471</t>
  </si>
  <si>
    <t>ممدوح محمود صديق احمد</t>
  </si>
  <si>
    <t>1965-10-10</t>
  </si>
  <si>
    <t>26510101701812</t>
  </si>
  <si>
    <t>A31117271</t>
  </si>
  <si>
    <t>عماد محمد عبد العزيز عطيه</t>
  </si>
  <si>
    <t>1972-11-17</t>
  </si>
  <si>
    <t>27211171800393</t>
  </si>
  <si>
    <t>A27493964</t>
  </si>
  <si>
    <t>حسام فتحى الشربينى جاد الحق</t>
  </si>
  <si>
    <t>1986-12-15</t>
  </si>
  <si>
    <t>28612151100113</t>
  </si>
  <si>
    <t>A28022110</t>
  </si>
  <si>
    <t>ابراهيم الحديدى الحسانين الحديدى</t>
  </si>
  <si>
    <t>28702151100295</t>
  </si>
  <si>
    <t>A35701682</t>
  </si>
  <si>
    <t>سلامه محمود على نصار</t>
  </si>
  <si>
    <t>1983-02-21</t>
  </si>
  <si>
    <t>28302211803594</t>
  </si>
  <si>
    <t>A45822906</t>
  </si>
  <si>
    <t>احمد السيد شاهين السيد</t>
  </si>
  <si>
    <t>29409101300832</t>
  </si>
  <si>
    <t>A41954121</t>
  </si>
  <si>
    <t>طه محمد طه محمد</t>
  </si>
  <si>
    <t>29101252301933</t>
  </si>
  <si>
    <t>A41366241</t>
  </si>
  <si>
    <t>فتحى كمال فتحى بدوى</t>
  </si>
  <si>
    <t>29408012303414</t>
  </si>
  <si>
    <t>A31161616</t>
  </si>
  <si>
    <t>شعبان احمد محمود بدوى</t>
  </si>
  <si>
    <t>2365454654674686</t>
  </si>
  <si>
    <t>A44411796</t>
  </si>
  <si>
    <t>رمضان ربيع رمضان عبد الحميد</t>
  </si>
  <si>
    <t>30201012310234</t>
  </si>
  <si>
    <t>A45571360</t>
  </si>
  <si>
    <t>اسلام محسن سيد عبد المحسن</t>
  </si>
  <si>
    <t>1991-11-16</t>
  </si>
  <si>
    <t>29111162103691</t>
  </si>
  <si>
    <t>A45719446</t>
  </si>
  <si>
    <t>شريف السيد المتولى محمد</t>
  </si>
  <si>
    <t>28207253300077</t>
  </si>
  <si>
    <t>A45639658</t>
  </si>
  <si>
    <t>تقديم 30 يوليو</t>
  </si>
  <si>
    <t>التحالف</t>
  </si>
  <si>
    <t>31/7/2026</t>
  </si>
  <si>
    <t>ايداع بنكي باسم شريف السيد</t>
  </si>
  <si>
    <t>تقفيل الحساب</t>
  </si>
  <si>
    <t>تسليم في الشركه بتاريخ 31 يوليو</t>
  </si>
  <si>
    <t>ابراهيم ميلاد ابراهيم ابو زعين</t>
  </si>
  <si>
    <t>احمد ميلاد ابراهيم ابوزعين</t>
  </si>
  <si>
    <t>فارس كامل سلمان ابوزور</t>
  </si>
  <si>
    <t>فلسطيني</t>
  </si>
  <si>
    <t>AD281327</t>
  </si>
  <si>
    <t>AE651248</t>
  </si>
  <si>
    <t>تسليم في الشركه بتاريخ31 يوليو</t>
  </si>
  <si>
    <t>قيمه 1000$ بسعر صرف 51.1</t>
  </si>
  <si>
    <t>محمد عبد الرحيم ابو المجد ابراهيم</t>
  </si>
  <si>
    <t>1992-02-20</t>
  </si>
  <si>
    <t>29202202700854</t>
  </si>
  <si>
    <t>A45175485</t>
  </si>
  <si>
    <t>عبد الله عبد الفتاح عبد الله العبد</t>
  </si>
  <si>
    <t>1976-01-26</t>
  </si>
  <si>
    <t>27601262301295</t>
  </si>
  <si>
    <t>A45153470</t>
  </si>
  <si>
    <t>عمر محمد عبد العال مرشد</t>
  </si>
  <si>
    <t>1990-11-22</t>
  </si>
  <si>
    <t>29011222800693</t>
  </si>
  <si>
    <t>A44614672</t>
  </si>
  <si>
    <t>محمود فايز ابو المجد حسن</t>
  </si>
  <si>
    <t>1998-07-05</t>
  </si>
  <si>
    <t>29805072700675</t>
  </si>
  <si>
    <t>A44273556</t>
  </si>
  <si>
    <t>ناصر عطله محمد احمد</t>
  </si>
  <si>
    <t>28210202701132</t>
  </si>
  <si>
    <t>A45012210</t>
  </si>
  <si>
    <t>رفاعى عبد المحسن محمد حسن</t>
  </si>
  <si>
    <t>29107212701872</t>
  </si>
  <si>
    <t>A33711413</t>
  </si>
  <si>
    <t>عنتر ابو المجد ابراهيم محمد</t>
  </si>
  <si>
    <t>1973-04-28</t>
  </si>
  <si>
    <t>27304282700396</t>
  </si>
  <si>
    <t>A39083715</t>
  </si>
  <si>
    <t>طارق ابراهيم احمد على</t>
  </si>
  <si>
    <t>2005-05-17</t>
  </si>
  <si>
    <t>30505172800091</t>
  </si>
  <si>
    <t>A44622374</t>
  </si>
  <si>
    <t>ابو السعود محمد احمد همام</t>
  </si>
  <si>
    <t>29408082701379</t>
  </si>
  <si>
    <t>A45183075</t>
  </si>
  <si>
    <t>محمود شحاته سنوسى محمد مخيمر</t>
  </si>
  <si>
    <t>31012112404011</t>
  </si>
  <si>
    <t>A43207748</t>
  </si>
  <si>
    <t>حسام حسن عباس صالح</t>
  </si>
  <si>
    <t>1996-01-11</t>
  </si>
  <si>
    <t>29601112500599</t>
  </si>
  <si>
    <t>A45243706</t>
  </si>
  <si>
    <t>محمد السيد عبد الحميد مرزوق السيد</t>
  </si>
  <si>
    <t>2011-03-01</t>
  </si>
  <si>
    <t>31103011812033</t>
  </si>
  <si>
    <t>A45635210</t>
  </si>
  <si>
    <t>معوض محمد ابوزيد ابراهيم</t>
  </si>
  <si>
    <t>1996-01-28</t>
  </si>
  <si>
    <t>29601282401293</t>
  </si>
  <si>
    <t>A33771711</t>
  </si>
  <si>
    <t>محمد محمود قرنى ابراهيم</t>
  </si>
  <si>
    <t>29205012410531</t>
  </si>
  <si>
    <t>A44865137</t>
  </si>
  <si>
    <t>محمود احمد محمد احمد صالح</t>
  </si>
  <si>
    <t>1990-06-05</t>
  </si>
  <si>
    <t>29006051500811</t>
  </si>
  <si>
    <t>A38951063</t>
  </si>
  <si>
    <t>يوسف منصور سامى عزيز محمد</t>
  </si>
  <si>
    <t>31103102404574</t>
  </si>
  <si>
    <t>PA45401655</t>
  </si>
  <si>
    <t>اسلام شعبان مراد محمد</t>
  </si>
  <si>
    <t>1999-10-31</t>
  </si>
  <si>
    <t>29910312401431</t>
  </si>
  <si>
    <t>A45153789</t>
  </si>
  <si>
    <t>احمد سامى احمد حامد الحليوى</t>
  </si>
  <si>
    <t>2015-05-25</t>
  </si>
  <si>
    <t>31505258802414</t>
  </si>
  <si>
    <t>A28834447</t>
  </si>
  <si>
    <t>محمد احمد عبد العظيم حماد الشيخ</t>
  </si>
  <si>
    <t>2000-06-15</t>
  </si>
  <si>
    <t>30006150202534</t>
  </si>
  <si>
    <t>A45447695</t>
  </si>
  <si>
    <t>عبد الحليم منصور محمد عبد الحليم</t>
  </si>
  <si>
    <t>28806021300594</t>
  </si>
  <si>
    <t>A45255987</t>
  </si>
  <si>
    <t>اسماء خالد عبد الحميد محمد</t>
  </si>
  <si>
    <t>30511222603802</t>
  </si>
  <si>
    <t>A45644601</t>
  </si>
  <si>
    <t>سامى احمد حامد الحليوى</t>
  </si>
  <si>
    <t>28201231800299</t>
  </si>
  <si>
    <t>A29080230</t>
  </si>
  <si>
    <t>عمرو محمد شوقى محمد المصرى</t>
  </si>
  <si>
    <t>30706241800533</t>
  </si>
  <si>
    <t>A44931062</t>
  </si>
  <si>
    <t>احمد احمد السعيد على الدرداح</t>
  </si>
  <si>
    <t>28901011228316</t>
  </si>
  <si>
    <t>A42835405</t>
  </si>
  <si>
    <t>محمد خليفه حسن عبد النبى احمد</t>
  </si>
  <si>
    <t>29111171803956</t>
  </si>
  <si>
    <t>A45652231</t>
  </si>
  <si>
    <t>سمر خالد عبد العزيز حسن ابراهيم النشار</t>
  </si>
  <si>
    <t>1989-01-07</t>
  </si>
  <si>
    <t>28901071804065</t>
  </si>
  <si>
    <t>A44938608</t>
  </si>
  <si>
    <t>احمد ابراهيم عزب محمود</t>
  </si>
  <si>
    <t>28709192100237</t>
  </si>
  <si>
    <t>A38040126</t>
  </si>
  <si>
    <t>شعبان نجيب عبد الرسول جاد</t>
  </si>
  <si>
    <t>1995-06-10</t>
  </si>
  <si>
    <t>29506102303814</t>
  </si>
  <si>
    <t>A44389864</t>
  </si>
  <si>
    <t>الافريقيه 8U 1433</t>
  </si>
  <si>
    <t>سلامه شعبان صادق على</t>
  </si>
  <si>
    <t>2000-09-13</t>
  </si>
  <si>
    <t>30009132301818</t>
  </si>
  <si>
    <t>A35760817</t>
  </si>
  <si>
    <t>ادهم محمد فاروق عبد الواحد</t>
  </si>
  <si>
    <t>2011-10-14</t>
  </si>
  <si>
    <t>31110142301693</t>
  </si>
  <si>
    <t>A45147290</t>
  </si>
  <si>
    <t>حمد رجب احمد عبد الله</t>
  </si>
  <si>
    <t>1982-10-10</t>
  </si>
  <si>
    <t>28210102301633</t>
  </si>
  <si>
    <t>A45395494</t>
  </si>
  <si>
    <t>نبيل حسن محمد عبد المقصود</t>
  </si>
  <si>
    <t>1971-05-08</t>
  </si>
  <si>
    <t>27105080100491</t>
  </si>
  <si>
    <t>A28733375</t>
  </si>
  <si>
    <t>ابو العيون زهران ابو الحسن نمر</t>
  </si>
  <si>
    <t>1983-11-12</t>
  </si>
  <si>
    <t>28211122501192</t>
  </si>
  <si>
    <t>A32082127</t>
  </si>
  <si>
    <t>بدوى السيد نظير در ديرى</t>
  </si>
  <si>
    <t>29210292300453</t>
  </si>
  <si>
    <t>A37683549</t>
  </si>
  <si>
    <t>يوسف محمد السيد حبيب شعبان</t>
  </si>
  <si>
    <t>2009-05-11</t>
  </si>
  <si>
    <t>5666565656886886</t>
  </si>
  <si>
    <t>A45578115</t>
  </si>
  <si>
    <t>رضا على على الغريب</t>
  </si>
  <si>
    <t>1976-04-18</t>
  </si>
  <si>
    <t>27604181100634</t>
  </si>
  <si>
    <t>A28791179</t>
  </si>
  <si>
    <t>محمد انور عبد الجليل احمد القلفاط</t>
  </si>
  <si>
    <t>1971-01-28</t>
  </si>
  <si>
    <t>27101281500913</t>
  </si>
  <si>
    <t>A37481781</t>
  </si>
  <si>
    <t>جرجس موسى مرزق تادرس</t>
  </si>
  <si>
    <t>1997-07-02</t>
  </si>
  <si>
    <t>29707022402035</t>
  </si>
  <si>
    <t>A39798001</t>
  </si>
  <si>
    <t>مصطفى خالد احمد عبد الغنى بهنسى</t>
  </si>
  <si>
    <t>2012-05-30</t>
  </si>
  <si>
    <t>332556476456456</t>
  </si>
  <si>
    <t>A45410507</t>
  </si>
  <si>
    <t>صبحى مصطفى صادق</t>
  </si>
  <si>
    <t>1987-06-03</t>
  </si>
  <si>
    <t>28706031601296</t>
  </si>
  <si>
    <t>A37496190</t>
  </si>
  <si>
    <t>محمد خالد احمد عبد الغنى</t>
  </si>
  <si>
    <t>1999-06-09</t>
  </si>
  <si>
    <t>29906092501831</t>
  </si>
  <si>
    <t>A45410538</t>
  </si>
  <si>
    <t>نادى احمد عبد الغنى بهنسى</t>
  </si>
  <si>
    <t>1986-08-20</t>
  </si>
  <si>
    <t>28608202504276</t>
  </si>
  <si>
    <t>A45418694</t>
  </si>
  <si>
    <t>2014-08-28</t>
  </si>
  <si>
    <t>23234678635323</t>
  </si>
  <si>
    <t>A44966234</t>
  </si>
  <si>
    <t>مؤمن محمد عبد الحميد عبد النعيم احمد</t>
  </si>
  <si>
    <t>36104052400811</t>
  </si>
  <si>
    <t>A44954461</t>
  </si>
  <si>
    <t>مينا ملاك عوض دميان</t>
  </si>
  <si>
    <t>1995-08-14</t>
  </si>
  <si>
    <t>29508142401358</t>
  </si>
  <si>
    <t>A43962947</t>
  </si>
  <si>
    <t>مرزوق ثابت يواقيم جندى</t>
  </si>
  <si>
    <t>28906012405957</t>
  </si>
  <si>
    <t>A29637632</t>
  </si>
  <si>
    <t>السيد محسن السيد محمد الجويلى</t>
  </si>
  <si>
    <t>2006-11-10</t>
  </si>
  <si>
    <t>30611101803833</t>
  </si>
  <si>
    <t>A45643461</t>
  </si>
  <si>
    <t>عدنى محمود محمد متولى</t>
  </si>
  <si>
    <t>29410011315154</t>
  </si>
  <si>
    <t>A44379529</t>
  </si>
  <si>
    <t>احمد محمد على على محمد احمد</t>
  </si>
  <si>
    <t>1994-12-17</t>
  </si>
  <si>
    <t>29412171301799</t>
  </si>
  <si>
    <t>A43663322</t>
  </si>
  <si>
    <t>مصطفى عبد الغفار عبد النبى على عثمان</t>
  </si>
  <si>
    <t>29902231200757</t>
  </si>
  <si>
    <t>A41191313</t>
  </si>
  <si>
    <t>صبحى محمد عرفه عرفه عشوش</t>
  </si>
  <si>
    <t>30805238800857</t>
  </si>
  <si>
    <t>A45353574</t>
  </si>
  <si>
    <t>ابو هشيمه عبد الرحيم عبد الرحمن حسن</t>
  </si>
  <si>
    <t>1980-11-14</t>
  </si>
  <si>
    <t>28011142201019</t>
  </si>
  <si>
    <t>A45147586</t>
  </si>
  <si>
    <t>السيد عبد العليم السيد درويش</t>
  </si>
  <si>
    <t>27704011501817</t>
  </si>
  <si>
    <t>A45465453</t>
  </si>
  <si>
    <t>وحيد عيسى محمد خيوه</t>
  </si>
  <si>
    <t>28512011504112</t>
  </si>
  <si>
    <t>A34088908</t>
  </si>
  <si>
    <t>اشرف كمال محمد على</t>
  </si>
  <si>
    <t>29312262402211</t>
  </si>
  <si>
    <t>A45397969</t>
  </si>
  <si>
    <t>28609271502915</t>
  </si>
  <si>
    <t>A31063819</t>
  </si>
  <si>
    <t>محمد عبد المعطى عبد المعطى احمد نشاويش</t>
  </si>
  <si>
    <t>1986-09-16</t>
  </si>
  <si>
    <t>28609161501298</t>
  </si>
  <si>
    <t>A45638829</t>
  </si>
  <si>
    <t>2004-08-14</t>
  </si>
  <si>
    <t>30408141501597</t>
  </si>
  <si>
    <t>A45666671</t>
  </si>
  <si>
    <t>اسلام محمد صلاح شلبى عبد المقصود</t>
  </si>
  <si>
    <t>2010-09-04</t>
  </si>
  <si>
    <t>31009042401639</t>
  </si>
  <si>
    <t>A45580663</t>
  </si>
  <si>
    <t>محمد السيد عمر خطاب</t>
  </si>
  <si>
    <t>30201011536638</t>
  </si>
  <si>
    <t>A45663848</t>
  </si>
  <si>
    <t>يوسف محمد عبد الله محمد القط</t>
  </si>
  <si>
    <t>2009-11-01</t>
  </si>
  <si>
    <t>30911011801177</t>
  </si>
  <si>
    <t>A40778924</t>
  </si>
  <si>
    <t>محمد محروس محمد محمد عابدين</t>
  </si>
  <si>
    <t>2007-08-26</t>
  </si>
  <si>
    <t>30708261803531</t>
  </si>
  <si>
    <t>A44452128</t>
  </si>
  <si>
    <t>محمد عيد احمد شحاته</t>
  </si>
  <si>
    <t>29212122403099</t>
  </si>
  <si>
    <t>A30534514</t>
  </si>
  <si>
    <t>عبد الله رمضان حسن محمود</t>
  </si>
  <si>
    <t>1996-03-26</t>
  </si>
  <si>
    <t>29603262400838</t>
  </si>
  <si>
    <t>45416839</t>
  </si>
  <si>
    <t>حماده عادل رشاد محمود</t>
  </si>
  <si>
    <t>2007-11-01</t>
  </si>
  <si>
    <t>30711012405896</t>
  </si>
  <si>
    <t>A37128023</t>
  </si>
  <si>
    <t>يوسف حجاج سيد احمد ورشان</t>
  </si>
  <si>
    <t>2010-04-25</t>
  </si>
  <si>
    <t>31004252401893</t>
  </si>
  <si>
    <t>A45557276</t>
  </si>
  <si>
    <t>عبد الرحمن ثامر عوض محمد</t>
  </si>
  <si>
    <t>2003-04-04</t>
  </si>
  <si>
    <t>30304041401056</t>
  </si>
  <si>
    <t>A45257596</t>
  </si>
  <si>
    <t>حمدى ابو اليزيد عبد الجيد خليفه</t>
  </si>
  <si>
    <t>26901151700174</t>
  </si>
  <si>
    <t>A41747269</t>
  </si>
  <si>
    <t>على سعيد على جاد الله</t>
  </si>
  <si>
    <t>28812121703297</t>
  </si>
  <si>
    <t>A45682129</t>
  </si>
  <si>
    <t>علاء محمد سعد ابوزيد</t>
  </si>
  <si>
    <t>29001131603733</t>
  </si>
  <si>
    <t>A45477987</t>
  </si>
  <si>
    <t>صادق صلاح كردى محمد</t>
  </si>
  <si>
    <t>1956-01-05</t>
  </si>
  <si>
    <t>25601052300779</t>
  </si>
  <si>
    <t>1643</t>
  </si>
  <si>
    <t>محمد معوض خالد عوض</t>
  </si>
  <si>
    <t>1983-12-19</t>
  </si>
  <si>
    <t>28312192300859</t>
  </si>
  <si>
    <t>A34289716</t>
  </si>
  <si>
    <t>اسلام اشرف فتحى ابوسنه</t>
  </si>
  <si>
    <t>1995-04-16</t>
  </si>
  <si>
    <t>29504161802678</t>
  </si>
  <si>
    <t>A26741402</t>
  </si>
  <si>
    <t>محمد عطا الله حسن احمد</t>
  </si>
  <si>
    <t>1976-02-23</t>
  </si>
  <si>
    <t>27602232702577</t>
  </si>
  <si>
    <t>A35112037</t>
  </si>
  <si>
    <t>اسامه فاروق على بكر احمد</t>
  </si>
  <si>
    <t>27901021900418</t>
  </si>
  <si>
    <t>A42820335</t>
  </si>
  <si>
    <t>كرم درويش السيد احمد عمران</t>
  </si>
  <si>
    <t>1971-04-27</t>
  </si>
  <si>
    <t>27104270103431</t>
  </si>
  <si>
    <t>A40126509</t>
  </si>
  <si>
    <t>نور الدين خالد مصطفى الاعسر</t>
  </si>
  <si>
    <t>2001-10-31</t>
  </si>
  <si>
    <t>30110310102371</t>
  </si>
  <si>
    <t>A45301902</t>
  </si>
  <si>
    <t>احمد سامى عبد الحميد عبد الغنى رابع</t>
  </si>
  <si>
    <t>28804051302513</t>
  </si>
  <si>
    <t>A30508036</t>
  </si>
  <si>
    <t>مدحت محمد كيشار عبد المولى</t>
  </si>
  <si>
    <t>1996-10-23</t>
  </si>
  <si>
    <t>29610232300231</t>
  </si>
  <si>
    <t>A45133988</t>
  </si>
  <si>
    <t>مصطفى محمد السيد عبد الحميد عنان</t>
  </si>
  <si>
    <t>1978-12-13</t>
  </si>
  <si>
    <t>27812131201779</t>
  </si>
  <si>
    <t>A45707910</t>
  </si>
  <si>
    <t>محمد فرحات على ابو الجود</t>
  </si>
  <si>
    <t>1985-09-09</t>
  </si>
  <si>
    <t>28501092101776</t>
  </si>
  <si>
    <t>A40658725</t>
  </si>
  <si>
    <t>محمد عبد الحميد كامل يوسف</t>
  </si>
  <si>
    <t>2005-06-15</t>
  </si>
  <si>
    <t>30506151306158</t>
  </si>
  <si>
    <t>A45616803</t>
  </si>
  <si>
    <t>عبد الرحمن نمر حسن على ابراهيم السعدنى</t>
  </si>
  <si>
    <t>2007-02-01</t>
  </si>
  <si>
    <t>30702011317358</t>
  </si>
  <si>
    <t>A388233726</t>
  </si>
  <si>
    <t>محمد عامر على ابوزيد عامر</t>
  </si>
  <si>
    <t>28711251202531</t>
  </si>
  <si>
    <t>A42038136</t>
  </si>
  <si>
    <t>ابراهيم ممدوح مصطفى محمد حسان الله</t>
  </si>
  <si>
    <t>2002-12-21</t>
  </si>
  <si>
    <t>20212211601851</t>
  </si>
  <si>
    <t>A42675350</t>
  </si>
  <si>
    <t>احمد عبد الحميد عبد الرحمن محمد</t>
  </si>
  <si>
    <t>1981-10-03</t>
  </si>
  <si>
    <t>281100</t>
  </si>
  <si>
    <t>A27879711</t>
  </si>
  <si>
    <t>شعبان نادى على محمد</t>
  </si>
  <si>
    <t>29601072300257</t>
  </si>
  <si>
    <t>A45391994</t>
  </si>
  <si>
    <t>محمود ربيع سيد جمعه</t>
  </si>
  <si>
    <t>1991-10-16</t>
  </si>
  <si>
    <t>29110162400699</t>
  </si>
  <si>
    <t>PA41704980</t>
  </si>
  <si>
    <t>ايمن احمد هاشم منصور</t>
  </si>
  <si>
    <t>1989-01-22</t>
  </si>
  <si>
    <t>28901222101975</t>
  </si>
  <si>
    <t>A37352332</t>
  </si>
  <si>
    <t>احمد رجب احمد احمد السقا</t>
  </si>
  <si>
    <t>1989-04-27</t>
  </si>
  <si>
    <t>28904271600536</t>
  </si>
  <si>
    <t>A38689297</t>
  </si>
  <si>
    <t>عمرو محمد عبد احمد حنفى</t>
  </si>
  <si>
    <t>1979-06-03</t>
  </si>
  <si>
    <t>27906030100633</t>
  </si>
  <si>
    <t>A45240017</t>
  </si>
  <si>
    <t>رجب عمرو رجب محمود محمد</t>
  </si>
  <si>
    <t>2003-12-03</t>
  </si>
  <si>
    <t>30312030104591</t>
  </si>
  <si>
    <t>A45437741</t>
  </si>
  <si>
    <t>عادل محمد عاكف عواد محمد</t>
  </si>
  <si>
    <t>2001-12-15</t>
  </si>
  <si>
    <t>30112151302774</t>
  </si>
  <si>
    <t>A44344751</t>
  </si>
  <si>
    <t>محمد عبد اللطيف طه محمود</t>
  </si>
  <si>
    <t>1990-09-03</t>
  </si>
  <si>
    <t>29009030102955</t>
  </si>
  <si>
    <t>A29302718</t>
  </si>
  <si>
    <t>محمد هاشم محمد محمد</t>
  </si>
  <si>
    <t>1982-08-04</t>
  </si>
  <si>
    <t>28208040105013</t>
  </si>
  <si>
    <t>A35657699</t>
  </si>
  <si>
    <t>محمد احمد شعبان معوض</t>
  </si>
  <si>
    <t>29601010100111</t>
  </si>
  <si>
    <t>A34982218</t>
  </si>
  <si>
    <t>احمد السيد احمد عبد الحميد يوسف</t>
  </si>
  <si>
    <t>29809011343379</t>
  </si>
  <si>
    <t>A42793862</t>
  </si>
  <si>
    <t>محمد مختار رمضان محمد</t>
  </si>
  <si>
    <t>2001-08-23</t>
  </si>
  <si>
    <t>20108230104956</t>
  </si>
  <si>
    <t>A35568626</t>
  </si>
  <si>
    <t>عبد الرحمن جمال فتحى ابراهيم</t>
  </si>
  <si>
    <t>1993-09-14</t>
  </si>
  <si>
    <t>29309140102075</t>
  </si>
  <si>
    <t>A45437852</t>
  </si>
  <si>
    <t>حمام خلف سيد عثمان</t>
  </si>
  <si>
    <t>1979-11-04</t>
  </si>
  <si>
    <t>27911042600533</t>
  </si>
  <si>
    <t>A27987498</t>
  </si>
  <si>
    <t>رجـب الصافى رجب محمد عبد الواحد</t>
  </si>
  <si>
    <t>1995-03-17</t>
  </si>
  <si>
    <t>543434535434</t>
  </si>
  <si>
    <t>A44498575</t>
  </si>
  <si>
    <t>طارق محمد عبد الفضيل عبد الكريم</t>
  </si>
  <si>
    <t>1991-05-15</t>
  </si>
  <si>
    <t>29105151601818</t>
  </si>
  <si>
    <t>A44880117</t>
  </si>
  <si>
    <t>عابد حسن سلامه محمود</t>
  </si>
  <si>
    <t>1974-09-15</t>
  </si>
  <si>
    <t>27409152102876</t>
  </si>
  <si>
    <t>A34868698</t>
  </si>
  <si>
    <t>احمد راضى عبد الله اسماعيل</t>
  </si>
  <si>
    <t>28905102104372</t>
  </si>
  <si>
    <t>A45225944</t>
  </si>
  <si>
    <t>محمد ممدوح سيد عبد العظيم</t>
  </si>
  <si>
    <t>2002-03-20</t>
  </si>
  <si>
    <t>30203202302257</t>
  </si>
  <si>
    <t>A35171935</t>
  </si>
  <si>
    <t>احمد رزق رزق بدير</t>
  </si>
  <si>
    <t>2005-08-25</t>
  </si>
  <si>
    <t>30508251501953</t>
  </si>
  <si>
    <t>A45664139</t>
  </si>
  <si>
    <t>اسلام صبحى عبد العزيز محمدى</t>
  </si>
  <si>
    <t>2025-05-26</t>
  </si>
  <si>
    <t>32324321</t>
  </si>
  <si>
    <t>A45665901</t>
  </si>
  <si>
    <t>رومان خلف بشرى قلينى</t>
  </si>
  <si>
    <t>29504022401154</t>
  </si>
  <si>
    <t>A34956160</t>
  </si>
  <si>
    <t>شعبان بكر امام محمد</t>
  </si>
  <si>
    <t>28408252100657</t>
  </si>
  <si>
    <t>A44216723</t>
  </si>
  <si>
    <t>حماده عثمان محمد عقيل</t>
  </si>
  <si>
    <t>1983-12-13</t>
  </si>
  <si>
    <t>28312132502436</t>
  </si>
  <si>
    <t>A44133786</t>
  </si>
  <si>
    <t>رمضان سعد توفيق عبد الحليم</t>
  </si>
  <si>
    <t>29306222401675</t>
  </si>
  <si>
    <t>A37912511</t>
  </si>
  <si>
    <t>السيد شعيب احمد عبد الرازق</t>
  </si>
  <si>
    <t>29304042301254</t>
  </si>
  <si>
    <t>A36209600</t>
  </si>
  <si>
    <t>على محمد مجاور حسن</t>
  </si>
  <si>
    <t>28111102301732</t>
  </si>
  <si>
    <t>A42079962</t>
  </si>
  <si>
    <t>محمد على شعبان على</t>
  </si>
  <si>
    <t>1983-01-16</t>
  </si>
  <si>
    <t>3232654654121</t>
  </si>
  <si>
    <t>A31175293</t>
  </si>
  <si>
    <t>نها عبد الستار حميده ابوبكر يونس</t>
  </si>
  <si>
    <t>29611031802707</t>
  </si>
  <si>
    <t>A33187717</t>
  </si>
  <si>
    <t>29410141800291</t>
  </si>
  <si>
    <t>A44772428</t>
  </si>
  <si>
    <t>سمعان عبد الجلى جيد</t>
  </si>
  <si>
    <t>2004-06-18</t>
  </si>
  <si>
    <t>30406182403754</t>
  </si>
  <si>
    <t>A45401514</t>
  </si>
  <si>
    <t>محمد مجلى حميده ابوبكر يونس</t>
  </si>
  <si>
    <t>2007-07-07</t>
  </si>
  <si>
    <t>30707071807518</t>
  </si>
  <si>
    <t>A44890960</t>
  </si>
  <si>
    <t>ايه اسلام صبحى عبد العزيز محمدى</t>
  </si>
  <si>
    <t>2023-07-21</t>
  </si>
  <si>
    <t>2146</t>
  </si>
  <si>
    <t>A45665338</t>
  </si>
  <si>
    <t>خالد خالد المهدى محمد عبده الصبيحى</t>
  </si>
  <si>
    <t>29408041200055</t>
  </si>
  <si>
    <t>A45916332</t>
  </si>
  <si>
    <t>ابراهيم جابر ابو الليل محمد</t>
  </si>
  <si>
    <t>28302262402853</t>
  </si>
  <si>
    <t>A45394836</t>
  </si>
  <si>
    <t>عبد الرحمن ابراهيم جابر ابوالليل محمد</t>
  </si>
  <si>
    <t>2010-04-05</t>
  </si>
  <si>
    <t>31004052400752</t>
  </si>
  <si>
    <t>A38095655</t>
  </si>
  <si>
    <t>حمد راضى سعد عبد الحفيظ</t>
  </si>
  <si>
    <t>29702152404071</t>
  </si>
  <si>
    <t>A27385956</t>
  </si>
  <si>
    <t>محمد محمد الشربينى جاد الحق</t>
  </si>
  <si>
    <t>28611221100195</t>
  </si>
  <si>
    <t>A39712024</t>
  </si>
  <si>
    <t>احمد فراج عبد الرحيم عبد الرحمن</t>
  </si>
  <si>
    <t>1980-09-24</t>
  </si>
  <si>
    <t>28009242401118</t>
  </si>
  <si>
    <t>A45155631</t>
  </si>
  <si>
    <t>سامى زكريا احمد الباز</t>
  </si>
  <si>
    <t>29104241600814</t>
  </si>
  <si>
    <t>A45109027</t>
  </si>
  <si>
    <t>عمر محمد احمد محمد محمود</t>
  </si>
  <si>
    <t>30205270106035</t>
  </si>
  <si>
    <t>A447117857</t>
  </si>
  <si>
    <t>محمد احمد البسطويسى احمد</t>
  </si>
  <si>
    <t>29903071601497</t>
  </si>
  <si>
    <t>A29249589</t>
  </si>
  <si>
    <t>زكريا الباز احمد الباز</t>
  </si>
  <si>
    <t>28511231603018</t>
  </si>
  <si>
    <t>A447852455</t>
  </si>
  <si>
    <t>السيد محمد زكريا متولى</t>
  </si>
  <si>
    <t>1989-04-19</t>
  </si>
  <si>
    <t>28904191600713</t>
  </si>
  <si>
    <t>A45340429</t>
  </si>
  <si>
    <t>يوسف السيد احمد الباز</t>
  </si>
  <si>
    <t>29203021600935</t>
  </si>
  <si>
    <t>A29502999</t>
  </si>
  <si>
    <t>ثروت احمد البسطويسى احمد</t>
  </si>
  <si>
    <t>29303011603078</t>
  </si>
  <si>
    <t>A36888926</t>
  </si>
  <si>
    <t>خالد السيد عبد الستار يوسف</t>
  </si>
  <si>
    <t>30101011606178</t>
  </si>
  <si>
    <t>A38694058</t>
  </si>
  <si>
    <t>محمد السيد عطيه المتولى</t>
  </si>
  <si>
    <t>1996-06-15</t>
  </si>
  <si>
    <t>29606151604891</t>
  </si>
  <si>
    <t>A39557225</t>
  </si>
  <si>
    <t>تقديم 31 يوليو</t>
  </si>
  <si>
    <t>تسليم في الشركه بتاريخ1 اغسطس</t>
  </si>
  <si>
    <t>جنسيات</t>
  </si>
  <si>
    <t>استثمارطيران3*375</t>
  </si>
  <si>
    <t>هاني احمد رمضان سويد</t>
  </si>
  <si>
    <t>AC873159</t>
  </si>
  <si>
    <t>تقديم 31-30 يوليو 2026</t>
  </si>
  <si>
    <t>تسليم في الشركه بتاريخ 1 اغسطس</t>
  </si>
  <si>
    <t>نحويل للحساب المصري</t>
  </si>
  <si>
    <t>قيمه 5985$ بسعر صرف 51.01</t>
  </si>
  <si>
    <t>محمد اسلام صبحى عبد العزيز محمدى</t>
  </si>
  <si>
    <t xml:space="preserve"> تقديم 31-30 يوليو</t>
  </si>
  <si>
    <t>يوسف محمد يونس عمر</t>
  </si>
  <si>
    <t>Af149537</t>
  </si>
  <si>
    <t>فاطمه عكاشه محمود عبد المقصود</t>
  </si>
  <si>
    <t>A31976849</t>
  </si>
  <si>
    <t xml:space="preserve">طرابلس </t>
  </si>
  <si>
    <t xml:space="preserve">الليبيه </t>
  </si>
  <si>
    <t xml:space="preserve">السبت 20 يونيو </t>
  </si>
  <si>
    <t>الليبيه طرابلس LN 203</t>
  </si>
  <si>
    <t xml:space="preserve">سريع </t>
  </si>
  <si>
    <t>قيمه 125 دولار بسعر صرف 51.15</t>
  </si>
  <si>
    <t>عليه مجدى عطيه عثمان موسى</t>
  </si>
  <si>
    <t>29908101200478</t>
  </si>
  <si>
    <t>A36344057</t>
  </si>
  <si>
    <t>رضا طه محمد عبده</t>
  </si>
  <si>
    <t>1973-12-01</t>
  </si>
  <si>
    <t>27312011202318</t>
  </si>
  <si>
    <t>A28218542</t>
  </si>
  <si>
    <t>احمد محمد ابو المجد احمد</t>
  </si>
  <si>
    <t>1980-07-16</t>
  </si>
  <si>
    <t>28007162102311</t>
  </si>
  <si>
    <t>A45871323</t>
  </si>
  <si>
    <t>احمد ابراهيم العيسوى عوض</t>
  </si>
  <si>
    <t>1979-08-19</t>
  </si>
  <si>
    <t>27908190100395</t>
  </si>
  <si>
    <t>A41674564</t>
  </si>
  <si>
    <t>زكريا حسين على محمد حسين</t>
  </si>
  <si>
    <t>1977-11-22</t>
  </si>
  <si>
    <t>27711221801895</t>
  </si>
  <si>
    <t>A45455621</t>
  </si>
  <si>
    <t>محمد فراج عبد الرازق فرج</t>
  </si>
  <si>
    <t>1987-07-19</t>
  </si>
  <si>
    <t>28707192200352</t>
  </si>
  <si>
    <t>A38867505</t>
  </si>
  <si>
    <t>العوضى التجدى العوضى ابراهيم</t>
  </si>
  <si>
    <t>27704271201493</t>
  </si>
  <si>
    <t>A44816730</t>
  </si>
  <si>
    <t>محمود رمضان محمد الهادى المكاوى</t>
  </si>
  <si>
    <t>1996-07-07</t>
  </si>
  <si>
    <t>29607071202438</t>
  </si>
  <si>
    <t>A45493216</t>
  </si>
  <si>
    <t>مروه در محمد احمد القناوى</t>
  </si>
  <si>
    <t>1987-01-03</t>
  </si>
  <si>
    <t>28701031502482</t>
  </si>
  <si>
    <t>A39433710</t>
  </si>
  <si>
    <t>عبد الفتاح محمود ابراهيم محمود</t>
  </si>
  <si>
    <t>1972-06-07</t>
  </si>
  <si>
    <t>27206071400475</t>
  </si>
  <si>
    <t>A32745329</t>
  </si>
  <si>
    <t>عمرو محمد احمد حسين</t>
  </si>
  <si>
    <t>27107210103911</t>
  </si>
  <si>
    <t>A45237526</t>
  </si>
  <si>
    <t>محمد سعدى مصطفى عبد الكريم</t>
  </si>
  <si>
    <t>1984-05-20</t>
  </si>
  <si>
    <t>28405202201771</t>
  </si>
  <si>
    <t>A28093600</t>
  </si>
  <si>
    <t>محمد شعانه انور جوده</t>
  </si>
  <si>
    <t>1987-10-15</t>
  </si>
  <si>
    <t>28710152301114</t>
  </si>
  <si>
    <t>A45871442</t>
  </si>
  <si>
    <t>محمود محمد مقر حافظ</t>
  </si>
  <si>
    <t>1993-04-21</t>
  </si>
  <si>
    <t>29304212300991</t>
  </si>
  <si>
    <t>A30229825</t>
  </si>
  <si>
    <t>اسامه كامل الدمرداش الزيات</t>
  </si>
  <si>
    <t>1971-11-24</t>
  </si>
  <si>
    <t>27111241600074</t>
  </si>
  <si>
    <t>A39998603</t>
  </si>
  <si>
    <t>هاشم بكر حارس على</t>
  </si>
  <si>
    <t>2000-05-01</t>
  </si>
  <si>
    <t>30005012601294</t>
  </si>
  <si>
    <t>A45175666</t>
  </si>
  <si>
    <t>السيد امين السيد بنه</t>
  </si>
  <si>
    <t>29909121802098</t>
  </si>
  <si>
    <t>A32493625</t>
  </si>
  <si>
    <t>جبريل طه فاروق عبد الحسيب</t>
  </si>
  <si>
    <t>2008-09-10</t>
  </si>
  <si>
    <t>30809102202358</t>
  </si>
  <si>
    <t>A04562809</t>
  </si>
  <si>
    <t>عطا مصطفى شحاته عايد</t>
  </si>
  <si>
    <t>27906262402038</t>
  </si>
  <si>
    <t>A44638492</t>
  </si>
  <si>
    <t>محمد عطا مصطفى شحاته عايد</t>
  </si>
  <si>
    <t>2012-07-27</t>
  </si>
  <si>
    <t>31207272403637</t>
  </si>
  <si>
    <t>A45395532</t>
  </si>
  <si>
    <t>عبد الرحمن علاء عبد العظيم سيد</t>
  </si>
  <si>
    <t>2003-09-21</t>
  </si>
  <si>
    <t>30309212300255</t>
  </si>
  <si>
    <t>A41367101</t>
  </si>
  <si>
    <t>احمد رجب عبد الظاهر جاد الفرج</t>
  </si>
  <si>
    <t>20112122300477</t>
  </si>
  <si>
    <t>A43645010</t>
  </si>
  <si>
    <t>سف شعبان سيف النمر على</t>
  </si>
  <si>
    <t>2001-07-16</t>
  </si>
  <si>
    <t>30107162300257</t>
  </si>
  <si>
    <t>A44656991</t>
  </si>
  <si>
    <t>رمضان ذكى جوده ذكى</t>
  </si>
  <si>
    <t>30211092302437</t>
  </si>
  <si>
    <t>A36277914</t>
  </si>
  <si>
    <t>طاهر عبد العليم جمعه عبد العليم</t>
  </si>
  <si>
    <t>29508212301372</t>
  </si>
  <si>
    <t>A42747803</t>
  </si>
  <si>
    <t>عبد الرحمن عماد احمد رمضان</t>
  </si>
  <si>
    <t>2003-04-23</t>
  </si>
  <si>
    <t>30304232301299</t>
  </si>
  <si>
    <t>A45578060</t>
  </si>
  <si>
    <t>2006-07-27</t>
  </si>
  <si>
    <t>30607272300212</t>
  </si>
  <si>
    <t>A31162987</t>
  </si>
  <si>
    <t>احمد روبى عبد الله السيد الاعسم</t>
  </si>
  <si>
    <t>1990-03-22</t>
  </si>
  <si>
    <t>29003222300817</t>
  </si>
  <si>
    <t>A39288118</t>
  </si>
  <si>
    <t>العياد خلف على عثمان</t>
  </si>
  <si>
    <t>1977-09-26</t>
  </si>
  <si>
    <t>27709262502156</t>
  </si>
  <si>
    <t>A31731348</t>
  </si>
  <si>
    <t>اشرف فتحى ابراهيم حسن</t>
  </si>
  <si>
    <t>29008052502411</t>
  </si>
  <si>
    <t>A30547592</t>
  </si>
  <si>
    <t>محمد عبد الرحمن مسلم ابراهيم محمد</t>
  </si>
  <si>
    <t>1997-12-18</t>
  </si>
  <si>
    <t>29712182501432</t>
  </si>
  <si>
    <t>A42732898</t>
  </si>
  <si>
    <t>هيثم خليفه احمد عبد العال</t>
  </si>
  <si>
    <t>1996-11-30</t>
  </si>
  <si>
    <t>29611302501872</t>
  </si>
  <si>
    <t>A33200440</t>
  </si>
  <si>
    <t>صابر  فتحى محمد اسماعبل</t>
  </si>
  <si>
    <t>1965-06-17</t>
  </si>
  <si>
    <t>26506170101234</t>
  </si>
  <si>
    <t>A41890485</t>
  </si>
  <si>
    <t>حماده احمد متولى محمد</t>
  </si>
  <si>
    <t>1985-06-16</t>
  </si>
  <si>
    <t>28506162500437</t>
  </si>
  <si>
    <t>A45129755</t>
  </si>
  <si>
    <t>محمد حماده احمد متولى محمد</t>
  </si>
  <si>
    <t>2010-07-03</t>
  </si>
  <si>
    <t>31007032500512</t>
  </si>
  <si>
    <t>A45141282</t>
  </si>
  <si>
    <t>ياسين عرابى عبد الجابر عبد الرحمن</t>
  </si>
  <si>
    <t>2001-12-17</t>
  </si>
  <si>
    <t>30112172501394</t>
  </si>
  <si>
    <t>A45526078</t>
  </si>
  <si>
    <t>حسام محمد عبد السلام الدعوش</t>
  </si>
  <si>
    <t>29204251701494</t>
  </si>
  <si>
    <t>A44694152</t>
  </si>
  <si>
    <t>عبد اللطيف ربيع عبد الناصر جلول</t>
  </si>
  <si>
    <t>2011-04-10</t>
  </si>
  <si>
    <t>31104102301492</t>
  </si>
  <si>
    <t>A45416051</t>
  </si>
  <si>
    <t>عبد الرحمن محمد احمد السيد بدر</t>
  </si>
  <si>
    <t>2009-05-20</t>
  </si>
  <si>
    <t>30905201502931</t>
  </si>
  <si>
    <t>A45465893</t>
  </si>
  <si>
    <t>محمود ابراهيم عبد الحميد ابراهيم ابراهيم</t>
  </si>
  <si>
    <t>2011-05-09</t>
  </si>
  <si>
    <t>31105091500897</t>
  </si>
  <si>
    <t>A45823574</t>
  </si>
  <si>
    <t>عبد التواب محروس عبد العظيم مبروك</t>
  </si>
  <si>
    <t>30810012315437</t>
  </si>
  <si>
    <t>A45140890</t>
  </si>
  <si>
    <t>اسامه مجدى سيد ماضى احمد</t>
  </si>
  <si>
    <t>30909122300113</t>
  </si>
  <si>
    <t>A41052441</t>
  </si>
  <si>
    <t>اسلام احمد جمعه فيصل</t>
  </si>
  <si>
    <t>31104102302913</t>
  </si>
  <si>
    <t>A45571818</t>
  </si>
  <si>
    <t>حسين محمد حسين احمد ابوطالب</t>
  </si>
  <si>
    <t>1986-02-26</t>
  </si>
  <si>
    <t>28602262602376</t>
  </si>
  <si>
    <t>A40836907</t>
  </si>
  <si>
    <t>محمد سامح عبد السميع ابراهيم</t>
  </si>
  <si>
    <t>2008-02-05</t>
  </si>
  <si>
    <t>30802051203694</t>
  </si>
  <si>
    <t>A45935337</t>
  </si>
  <si>
    <t>شادى محمد فتوح عبد الرازق</t>
  </si>
  <si>
    <t>29505201503012</t>
  </si>
  <si>
    <t>A29495304</t>
  </si>
  <si>
    <t>ابراهيم جمعه السنباطى السنباطى على جاوش</t>
  </si>
  <si>
    <t>1999-05-01</t>
  </si>
  <si>
    <t>29905011215876</t>
  </si>
  <si>
    <t>A32335508</t>
  </si>
  <si>
    <t>بيتر حلمى حبيب متى</t>
  </si>
  <si>
    <t>30309012416259</t>
  </si>
  <si>
    <t>A45563029</t>
  </si>
  <si>
    <t>فهد السيد سلامه ابراهيم</t>
  </si>
  <si>
    <t>28601012610873</t>
  </si>
  <si>
    <t>A39656947</t>
  </si>
  <si>
    <t>اسامه السيد عبد الرحمن امام</t>
  </si>
  <si>
    <t>28909021303678</t>
  </si>
  <si>
    <t>A37797625</t>
  </si>
  <si>
    <t>محمود حسين عبد الحميد محمد</t>
  </si>
  <si>
    <t>29406191201278</t>
  </si>
  <si>
    <t>A41086682</t>
  </si>
  <si>
    <t>محمد مريف احمد عبد الحميد</t>
  </si>
  <si>
    <t>30011012107974</t>
  </si>
  <si>
    <t>A45869331</t>
  </si>
  <si>
    <t>احمد عبد العليم ابو الخير عبد العليم خليفه</t>
  </si>
  <si>
    <t>312010122018</t>
  </si>
  <si>
    <t>A45562549</t>
  </si>
  <si>
    <t>عبد الله عامر سيد عامر حسن</t>
  </si>
  <si>
    <t>31107012500316</t>
  </si>
  <si>
    <t>A42753462</t>
  </si>
  <si>
    <t>ابراهيم محمد محمد الجزار</t>
  </si>
  <si>
    <t>30001011316493</t>
  </si>
  <si>
    <t>A30131572</t>
  </si>
  <si>
    <t>محمد ابراهيم حامد عبد اللطيف موسى</t>
  </si>
  <si>
    <t>1997-01-22</t>
  </si>
  <si>
    <t>29701221200877</t>
  </si>
  <si>
    <t>A29991349</t>
  </si>
  <si>
    <t>سامح سعيد محروس النجار</t>
  </si>
  <si>
    <t>28908011708177</t>
  </si>
  <si>
    <t>A422269117</t>
  </si>
  <si>
    <t>كريم سعيد محروس النجار</t>
  </si>
  <si>
    <t>29401011721854</t>
  </si>
  <si>
    <t>A42226912</t>
  </si>
  <si>
    <t>احمد حسام الدين محمود محمد جوده</t>
  </si>
  <si>
    <t>28905011500356</t>
  </si>
  <si>
    <t>A42854913</t>
  </si>
  <si>
    <t>محمد الكومى محمد عثمان</t>
  </si>
  <si>
    <t>29910241700696</t>
  </si>
  <si>
    <t>A39406545</t>
  </si>
  <si>
    <t>كرم سعيد محيى الدين محمد</t>
  </si>
  <si>
    <t>1984-11-16</t>
  </si>
  <si>
    <t>28411160101836</t>
  </si>
  <si>
    <t>A45876193</t>
  </si>
  <si>
    <t>محمد سعيد عباس محمود رضوان</t>
  </si>
  <si>
    <t>28212200202131</t>
  </si>
  <si>
    <t>A37115367</t>
  </si>
  <si>
    <t>محمد محمود عبد الرحيم عبد الله</t>
  </si>
  <si>
    <t>2007-05-27</t>
  </si>
  <si>
    <t>30705272403455</t>
  </si>
  <si>
    <t>A45569581</t>
  </si>
  <si>
    <t>اسامه بدير عبد الحميد محمد</t>
  </si>
  <si>
    <t>1981-07-19</t>
  </si>
  <si>
    <t>28107191600641</t>
  </si>
  <si>
    <t>A36890459</t>
  </si>
  <si>
    <t>الدسوقى عبد السميع محمد محمد عصفور</t>
  </si>
  <si>
    <t>28802201601597</t>
  </si>
  <si>
    <t>A29929063</t>
  </si>
  <si>
    <t>محمد زايد مسعود عرابى</t>
  </si>
  <si>
    <t>1994-06-03</t>
  </si>
  <si>
    <t>29406032300494</t>
  </si>
  <si>
    <t>A44634648</t>
  </si>
  <si>
    <t>عمرو مسعود على ابوبكر</t>
  </si>
  <si>
    <t>1994-09-05</t>
  </si>
  <si>
    <t>29409052301038</t>
  </si>
  <si>
    <t>A40818204</t>
  </si>
  <si>
    <t>محمد محمود طه فهمى</t>
  </si>
  <si>
    <t>29507012303919</t>
  </si>
  <si>
    <t>A44632765</t>
  </si>
  <si>
    <t>حسينى منصور محمد كساب</t>
  </si>
  <si>
    <t>1968-12-27</t>
  </si>
  <si>
    <t>26812271501156</t>
  </si>
  <si>
    <t>A34848089</t>
  </si>
  <si>
    <t>تقديم 1 اغسطس</t>
  </si>
  <si>
    <t>ايداع بنكي بتاريخ 1 اغسطس</t>
  </si>
  <si>
    <t>ايداع بنكي بتاريخ 2 اغسطس</t>
  </si>
  <si>
    <t>ايداع بنكي بتاريخ 31 يوليو</t>
  </si>
  <si>
    <t>ايداع بنكي بتاريخ  1 اغسطس</t>
  </si>
  <si>
    <t>ايداع بنكي 31 يونيو</t>
  </si>
  <si>
    <t>ايداع بنكي 1 اغسطس</t>
  </si>
  <si>
    <t>ايداع بنكي 31 يوليو</t>
  </si>
  <si>
    <t>خروج للافريقيه</t>
  </si>
  <si>
    <t>تسليم في الشركه بتاريخ1اغسطس</t>
  </si>
  <si>
    <t>ايداع بنكي بتاريخ  2 اغسطس</t>
  </si>
  <si>
    <t>غرامه تيكت</t>
  </si>
  <si>
    <t>تسليم في الشركه بتاريخ 2 اغسطس</t>
  </si>
  <si>
    <t>بتاريخ 2 اغسطس استثمارطيران3*375</t>
  </si>
  <si>
    <t>تسليم في الشركه  بتاريخ 2 اغسطس</t>
  </si>
  <si>
    <t>ايداع بنكي 2 اغسطس</t>
  </si>
  <si>
    <t>مسعد ابراهيم ابراهيم الطنانى</t>
  </si>
  <si>
    <t>1976-09-30</t>
  </si>
  <si>
    <t>27609301501613</t>
  </si>
  <si>
    <t>A34080863</t>
  </si>
  <si>
    <t>محمود محمد محسوب محمد متولى</t>
  </si>
  <si>
    <t>30309131202216</t>
  </si>
  <si>
    <t>A40175615</t>
  </si>
  <si>
    <t>احمد السيد عبد الله خليفه</t>
  </si>
  <si>
    <t>1982-03-21</t>
  </si>
  <si>
    <t>28203212300938</t>
  </si>
  <si>
    <t>A31395165</t>
  </si>
  <si>
    <t>احمد جمال سليمان عبد الرحمن عبد الحليم</t>
  </si>
  <si>
    <t>1998-09-14</t>
  </si>
  <si>
    <t>29809141202696</t>
  </si>
  <si>
    <t>A39716764</t>
  </si>
  <si>
    <t>اسلام احمد عبد الواحد عبد العال</t>
  </si>
  <si>
    <t>1993-05-19</t>
  </si>
  <si>
    <t>29305191200815</t>
  </si>
  <si>
    <t>A45733369</t>
  </si>
  <si>
    <t>عبده محمد محسوب محمد متولي</t>
  </si>
  <si>
    <t>2008-06-27</t>
  </si>
  <si>
    <t>30806271200853</t>
  </si>
  <si>
    <t>A41172837</t>
  </si>
  <si>
    <t>محمد سيد محمد احمد محمد</t>
  </si>
  <si>
    <t>30501201402933</t>
  </si>
  <si>
    <t>A34825421</t>
  </si>
  <si>
    <t>سلطان بسيونى سيف النصر ابراهيم</t>
  </si>
  <si>
    <t>1964-09-15</t>
  </si>
  <si>
    <t>26409152300275</t>
  </si>
  <si>
    <t>A45142824</t>
  </si>
  <si>
    <t>وليد محمد سمير السيد</t>
  </si>
  <si>
    <t>28404211202539</t>
  </si>
  <si>
    <t>A38624382</t>
  </si>
  <si>
    <t>وليد السيد محمد جاد</t>
  </si>
  <si>
    <t>1984-09-12</t>
  </si>
  <si>
    <t>28409121203236</t>
  </si>
  <si>
    <t>A30374505</t>
  </si>
  <si>
    <t>سلطان مرتاح عبد الهادى جمعه</t>
  </si>
  <si>
    <t>28305102301031</t>
  </si>
  <si>
    <t>A29907122</t>
  </si>
  <si>
    <t>احمد هانى احمد السيد غازى</t>
  </si>
  <si>
    <t>2013-03-07</t>
  </si>
  <si>
    <t>31303071204392</t>
  </si>
  <si>
    <t>A44972790</t>
  </si>
  <si>
    <t>بدر الصباح عبد الله محمد احمد</t>
  </si>
  <si>
    <t>1987-10-03</t>
  </si>
  <si>
    <t>28710031202925</t>
  </si>
  <si>
    <t>A4474369</t>
  </si>
  <si>
    <t>هاجر هانى احمد السيد غازى</t>
  </si>
  <si>
    <t>2024-04-28</t>
  </si>
  <si>
    <t>32404281100608</t>
  </si>
  <si>
    <t>A44974375</t>
  </si>
  <si>
    <t>يارا هانى ااحمد السيد غازى</t>
  </si>
  <si>
    <t>2008-01-19</t>
  </si>
  <si>
    <t>30801191203469</t>
  </si>
  <si>
    <t>A44974376</t>
  </si>
  <si>
    <t>مصطفى عبد الفتاح احمد دعبس</t>
  </si>
  <si>
    <t>1994-05-31</t>
  </si>
  <si>
    <t>29405311800336</t>
  </si>
  <si>
    <t>A45819945</t>
  </si>
  <si>
    <t>احمد صلاح قدرى شحاته</t>
  </si>
  <si>
    <t>28801012110632</t>
  </si>
  <si>
    <t>A30610676</t>
  </si>
  <si>
    <t>كمال اسحق بعيره صليب</t>
  </si>
  <si>
    <t>1973-02-13</t>
  </si>
  <si>
    <t>27302122101818</t>
  </si>
  <si>
    <t>A37721958</t>
  </si>
  <si>
    <t>اسلام محمود احمد محمد قاسم</t>
  </si>
  <si>
    <t>28703300200997</t>
  </si>
  <si>
    <t>A45833125</t>
  </si>
  <si>
    <t>عطيه احمد طه شولح</t>
  </si>
  <si>
    <t>1987-01-05</t>
  </si>
  <si>
    <t>28701051101611</t>
  </si>
  <si>
    <t>A45936188</t>
  </si>
  <si>
    <t>محمد عبد المجيد محمد محمود</t>
  </si>
  <si>
    <t>1980-08-19</t>
  </si>
  <si>
    <t>28008192602277</t>
  </si>
  <si>
    <t>A45172922</t>
  </si>
  <si>
    <t>محمد اشرف صالح شكرى عبد الموجود</t>
  </si>
  <si>
    <t>21012022501792</t>
  </si>
  <si>
    <t>A45422649</t>
  </si>
  <si>
    <t>1981-11-01</t>
  </si>
  <si>
    <t>28111012505495</t>
  </si>
  <si>
    <t>A32529158</t>
  </si>
  <si>
    <t>عيد محمود محمد محمود</t>
  </si>
  <si>
    <t>29407172500058</t>
  </si>
  <si>
    <t>A45572799</t>
  </si>
  <si>
    <t>احمد محمد احمد سليمان عامر</t>
  </si>
  <si>
    <t>1992-01-20</t>
  </si>
  <si>
    <t>29201201900233</t>
  </si>
  <si>
    <t>A38823029</t>
  </si>
  <si>
    <t>عاطف جمال راغب موسى</t>
  </si>
  <si>
    <t>1988-09-03</t>
  </si>
  <si>
    <t>28809032504336</t>
  </si>
  <si>
    <t>A45133389</t>
  </si>
  <si>
    <t>امير شعبان الششتاوى ابو العنين</t>
  </si>
  <si>
    <t>29004011501294</t>
  </si>
  <si>
    <t>A45651755</t>
  </si>
  <si>
    <t>شريف الادهم بكرى تميم</t>
  </si>
  <si>
    <t>30209222502234</t>
  </si>
  <si>
    <t>A42749946</t>
  </si>
  <si>
    <t>رجب حسن محمد بركات</t>
  </si>
  <si>
    <t>29503202500251</t>
  </si>
  <si>
    <t>A37328803</t>
  </si>
  <si>
    <t>حازم احمد شرقاوى رمضان احمد</t>
  </si>
  <si>
    <t>2009-12-04</t>
  </si>
  <si>
    <t>30912042501178</t>
  </si>
  <si>
    <t>A45142052</t>
  </si>
  <si>
    <t>احمد صبرى خليفه ابراهيم الفقى</t>
  </si>
  <si>
    <t>29803090100232</t>
  </si>
  <si>
    <t>A36762124</t>
  </si>
  <si>
    <t>محمود فرحات غريب مدين</t>
  </si>
  <si>
    <t>29506251700532</t>
  </si>
  <si>
    <t>A37520297</t>
  </si>
  <si>
    <t>طه السيد عبد الفتاح ابراهيم</t>
  </si>
  <si>
    <t>28706011406799</t>
  </si>
  <si>
    <t>A45590975</t>
  </si>
  <si>
    <t>احمد على خميس مصطفى</t>
  </si>
  <si>
    <t>2002-08-22</t>
  </si>
  <si>
    <t>30208222201874</t>
  </si>
  <si>
    <t>A4507781</t>
  </si>
  <si>
    <t>محمد احمد السيد ابوزيد السيد دنيا</t>
  </si>
  <si>
    <t>28503168800158</t>
  </si>
  <si>
    <t>A29505002</t>
  </si>
  <si>
    <t>احمد سمير عبد المعبود عبد القادر</t>
  </si>
  <si>
    <t>29401011413037</t>
  </si>
  <si>
    <t>A36037648</t>
  </si>
  <si>
    <t>محمود محمد حامد محمود</t>
  </si>
  <si>
    <t>1983-09-03</t>
  </si>
  <si>
    <t>28309030103951</t>
  </si>
  <si>
    <t>A39688819</t>
  </si>
  <si>
    <t>حاتم عبد المؤمن مصطفى شحاته</t>
  </si>
  <si>
    <t>1986-03-20</t>
  </si>
  <si>
    <t>28603200101491</t>
  </si>
  <si>
    <t>A40993697</t>
  </si>
  <si>
    <t>احمد فوزى محروس سليمان</t>
  </si>
  <si>
    <t>28312200201857</t>
  </si>
  <si>
    <t>A29245484</t>
  </si>
  <si>
    <t>عبد السلام السيد عبد السلام محمد</t>
  </si>
  <si>
    <t>1975-02-14</t>
  </si>
  <si>
    <t>275021402</t>
  </si>
  <si>
    <t>A04477633</t>
  </si>
  <si>
    <t>اسلام السيد كامل محمد احمد</t>
  </si>
  <si>
    <t>28801130200271</t>
  </si>
  <si>
    <t>A35675610</t>
  </si>
  <si>
    <t>عماد شحاته طرفايه حسين</t>
  </si>
  <si>
    <t>1980-11-24</t>
  </si>
  <si>
    <t>28012242301091</t>
  </si>
  <si>
    <t>A44653322</t>
  </si>
  <si>
    <t>السيد عصام السيد مغازى ابراهيم</t>
  </si>
  <si>
    <t>1999-02-06</t>
  </si>
  <si>
    <t>احمد لطفى عبد الفتاح محمود</t>
  </si>
  <si>
    <t>29201141400431</t>
  </si>
  <si>
    <t>A44856308</t>
  </si>
  <si>
    <t>احمد متولى عبد العزيز محمد</t>
  </si>
  <si>
    <t>1985-10-06</t>
  </si>
  <si>
    <t>28510061401311</t>
  </si>
  <si>
    <t>A30795216</t>
  </si>
  <si>
    <t>2026-08-11</t>
  </si>
  <si>
    <t>الاء محمد محمد صادق مصطفى مصطفى</t>
  </si>
  <si>
    <t>30009280202683</t>
  </si>
  <si>
    <t>A31589608</t>
  </si>
  <si>
    <t>تريبس</t>
  </si>
  <si>
    <t>احمد محمد حازم وجيه عبد اللطيف جوده</t>
  </si>
  <si>
    <t>1989-01-23</t>
  </si>
  <si>
    <t>28901230200753</t>
  </si>
  <si>
    <t>A30834118</t>
  </si>
  <si>
    <t>عمر اشرف حسن احمد ابو على</t>
  </si>
  <si>
    <t>1993-11-22</t>
  </si>
  <si>
    <t>29311220201818</t>
  </si>
  <si>
    <t>A41232898</t>
  </si>
  <si>
    <t>محمد محمود محمد داود سليمان</t>
  </si>
  <si>
    <t>1980-09-23</t>
  </si>
  <si>
    <t>28009230201733</t>
  </si>
  <si>
    <t>A45639507</t>
  </si>
  <si>
    <t>اسلام ابراهيم ابراهيم الامام بركات</t>
  </si>
  <si>
    <t>1981-04-09</t>
  </si>
  <si>
    <t>28104091201793</t>
  </si>
  <si>
    <t>A35082050</t>
  </si>
  <si>
    <t>عمرو محمد احمد جاد</t>
  </si>
  <si>
    <t>1979-08-01</t>
  </si>
  <si>
    <t>27908011208451</t>
  </si>
  <si>
    <t>A24487968</t>
  </si>
  <si>
    <t>حسام مفتاح شحات محمد شحات</t>
  </si>
  <si>
    <t>2006-05-16</t>
  </si>
  <si>
    <t>20605162402513</t>
  </si>
  <si>
    <t>A44947770</t>
  </si>
  <si>
    <t>محمد على احمد مصطفى</t>
  </si>
  <si>
    <t>28201112400991</t>
  </si>
  <si>
    <t>A36203726</t>
  </si>
  <si>
    <t>تامر خليفه محمد محمد خليفه</t>
  </si>
  <si>
    <t>1978-07-12</t>
  </si>
  <si>
    <t>27807121401536</t>
  </si>
  <si>
    <t>A40358293</t>
  </si>
  <si>
    <t>صافيه فرح محمد حامد</t>
  </si>
  <si>
    <t>2005-02-20</t>
  </si>
  <si>
    <t>205022024042</t>
  </si>
  <si>
    <t>A4557979</t>
  </si>
  <si>
    <t>منيره محمد حامد محمود</t>
  </si>
  <si>
    <t>1960-08-01</t>
  </si>
  <si>
    <t>26008012400887</t>
  </si>
  <si>
    <t>A45575641</t>
  </si>
  <si>
    <t>اشرف احمد علي محمد عطا الله</t>
  </si>
  <si>
    <t>1984-05-31</t>
  </si>
  <si>
    <t>2840531010317</t>
  </si>
  <si>
    <t>A42768631</t>
  </si>
  <si>
    <t>عبد الحى صالح عبد الحى صالح مروان</t>
  </si>
  <si>
    <t>1991-11-24</t>
  </si>
  <si>
    <t>29111242100391</t>
  </si>
  <si>
    <t>A38571205</t>
  </si>
  <si>
    <t>محمد ابراهيم محمد على مقلد</t>
  </si>
  <si>
    <t>20905141203611</t>
  </si>
  <si>
    <t>A43980088</t>
  </si>
  <si>
    <t>عادل زكى محمد شحاته</t>
  </si>
  <si>
    <t>1980-07-15</t>
  </si>
  <si>
    <t>28007151204392</t>
  </si>
  <si>
    <t>A35270106</t>
  </si>
  <si>
    <t>سالم مبروك احمد سالم سليمان</t>
  </si>
  <si>
    <t>2010-04-26</t>
  </si>
  <si>
    <t>31004262500873</t>
  </si>
  <si>
    <t>A04565227</t>
  </si>
  <si>
    <t>ياسين محمد فضل مشرف عثمان</t>
  </si>
  <si>
    <t>2011-04-01</t>
  </si>
  <si>
    <t>31104012505696</t>
  </si>
  <si>
    <t>A45565961</t>
  </si>
  <si>
    <t>علاء سامح كامل عبد الحفيظ</t>
  </si>
  <si>
    <t>30101112500397</t>
  </si>
  <si>
    <t>A38784665</t>
  </si>
  <si>
    <t>حماده عبد الرازق محمد عبد العزيز</t>
  </si>
  <si>
    <t>1978-02-05</t>
  </si>
  <si>
    <t>27802052500754</t>
  </si>
  <si>
    <t>A43213650</t>
  </si>
  <si>
    <t>حسين محمد حسن بسيونى</t>
  </si>
  <si>
    <t>30101011525917</t>
  </si>
  <si>
    <t>A45640610</t>
  </si>
  <si>
    <t>محمد باهى محمد المهدى خليل</t>
  </si>
  <si>
    <t>1985-09-08</t>
  </si>
  <si>
    <t>28509081300157</t>
  </si>
  <si>
    <t>A45690468</t>
  </si>
  <si>
    <t>احمد صبحى على عبد السلام</t>
  </si>
  <si>
    <t>30503131500919</t>
  </si>
  <si>
    <t>A45666054</t>
  </si>
  <si>
    <t>محمد عصام حسنى عبد الصمد</t>
  </si>
  <si>
    <t>29504032202176</t>
  </si>
  <si>
    <t>A40730883</t>
  </si>
  <si>
    <t>احمد ابراهيم محمد ابراهيم</t>
  </si>
  <si>
    <t>29712011602257</t>
  </si>
  <si>
    <t>A45667486</t>
  </si>
  <si>
    <t>عمر محمد سيد يونس</t>
  </si>
  <si>
    <t>29711012405653</t>
  </si>
  <si>
    <t>A39476357</t>
  </si>
  <si>
    <t>شعبان عيد شعبان حسن</t>
  </si>
  <si>
    <t>2010-10-10</t>
  </si>
  <si>
    <t>31010102200679</t>
  </si>
  <si>
    <t>A45408842</t>
  </si>
  <si>
    <t>محمود حماده جمعه عبد الحميد</t>
  </si>
  <si>
    <t>2008-06-30</t>
  </si>
  <si>
    <t>30806302200555</t>
  </si>
  <si>
    <t>A45395818</t>
  </si>
  <si>
    <t>حماده صبره حسن عبد العال</t>
  </si>
  <si>
    <t>28609282401452</t>
  </si>
  <si>
    <t>A34281290</t>
  </si>
  <si>
    <t>على محمد فراج امين</t>
  </si>
  <si>
    <t>29403202503973</t>
  </si>
  <si>
    <t>A40107020</t>
  </si>
  <si>
    <t>محمد عمر مصطفى محمد الشاعرى</t>
  </si>
  <si>
    <t>2011-06-15</t>
  </si>
  <si>
    <t>31106151603778</t>
  </si>
  <si>
    <t>A45645347</t>
  </si>
  <si>
    <t>سالم محمد سالم على</t>
  </si>
  <si>
    <t>1999-04-24</t>
  </si>
  <si>
    <t>29904242200638</t>
  </si>
  <si>
    <t>A40449247</t>
  </si>
  <si>
    <t>مصطفى زايد عبد التواب زايد</t>
  </si>
  <si>
    <t>29503210201531</t>
  </si>
  <si>
    <t>A45639618</t>
  </si>
  <si>
    <t>هيثم محمد عبد العزيز الوكيل</t>
  </si>
  <si>
    <t>1991-12-15</t>
  </si>
  <si>
    <t>29112158800171</t>
  </si>
  <si>
    <t>A44542728</t>
  </si>
  <si>
    <t>محمد مصطفى محمد حميده</t>
  </si>
  <si>
    <t>1991-04-23</t>
  </si>
  <si>
    <t>29104232201494</t>
  </si>
  <si>
    <t>A43468410</t>
  </si>
  <si>
    <t>احمد صبرى السيد مصطفى قنديل</t>
  </si>
  <si>
    <t>29803011204796</t>
  </si>
  <si>
    <t>A28208411</t>
  </si>
  <si>
    <t>بكر حسين محمد عبد الله</t>
  </si>
  <si>
    <t>1990-07-30</t>
  </si>
  <si>
    <t>29007302400818</t>
  </si>
  <si>
    <t>A28328681</t>
  </si>
  <si>
    <t>سامح عبد السلام سليمان عبد الله عبد الكريم</t>
  </si>
  <si>
    <t>28702011409679</t>
  </si>
  <si>
    <t>A44344813</t>
  </si>
  <si>
    <t>محمد شعبان السيد</t>
  </si>
  <si>
    <t>28702241200591</t>
  </si>
  <si>
    <t>A44801152</t>
  </si>
  <si>
    <t>محمد زكى المتولى زكى</t>
  </si>
  <si>
    <t>1982-08-15</t>
  </si>
  <si>
    <t>28208151201836</t>
  </si>
  <si>
    <t>A45508809</t>
  </si>
  <si>
    <t>جيهان محمد عبد الصمد شعيشع</t>
  </si>
  <si>
    <t>27510301500769</t>
  </si>
  <si>
    <t>A44498594</t>
  </si>
  <si>
    <t>ضاحى احمد عبد اللطيف عبد الغنى</t>
  </si>
  <si>
    <t>28509012410811</t>
  </si>
  <si>
    <t>A39285591</t>
  </si>
  <si>
    <t>اسلام مساعد حماده مساعد زين الدين</t>
  </si>
  <si>
    <t>2008-11-21</t>
  </si>
  <si>
    <t>30811211600473</t>
  </si>
  <si>
    <t>A45662572</t>
  </si>
  <si>
    <t>بلال محمد خلف احمد</t>
  </si>
  <si>
    <t>20111012408634</t>
  </si>
  <si>
    <t>A3764476</t>
  </si>
  <si>
    <t>احمد عمر مصطفى محمد الشاعرى</t>
  </si>
  <si>
    <t>2008-02-24</t>
  </si>
  <si>
    <t>30802241600592</t>
  </si>
  <si>
    <t>A34774674</t>
  </si>
  <si>
    <t>محمد مصطفى على محمد عبد الجليل</t>
  </si>
  <si>
    <t>1991-02-18</t>
  </si>
  <si>
    <t>29102180200611</t>
  </si>
  <si>
    <t>A41346681</t>
  </si>
  <si>
    <t>زياد رمضان رجب عبد الهادى</t>
  </si>
  <si>
    <t>30711222200278</t>
  </si>
  <si>
    <t>A45581180</t>
  </si>
  <si>
    <t>اسلام رمضان طه امين</t>
  </si>
  <si>
    <t>2008-01-26</t>
  </si>
  <si>
    <t>30801262201991</t>
  </si>
  <si>
    <t>A45405774</t>
  </si>
  <si>
    <t>خالد مفتاح عبد الصالحين عبد الجواد</t>
  </si>
  <si>
    <t>30707072202512</t>
  </si>
  <si>
    <t>A43209426</t>
  </si>
  <si>
    <t>حسن حسين سيد عبد العال</t>
  </si>
  <si>
    <t>2003-07-18</t>
  </si>
  <si>
    <t>20307182500294</t>
  </si>
  <si>
    <t>A40740635</t>
  </si>
  <si>
    <t>يوسف حماده محمد عبد النعيم</t>
  </si>
  <si>
    <t>2008-07-29</t>
  </si>
  <si>
    <t>30807292503372</t>
  </si>
  <si>
    <t>A45141430</t>
  </si>
  <si>
    <t>ناجح عزيز على حميده</t>
  </si>
  <si>
    <t>1985-01-08</t>
  </si>
  <si>
    <t>28501082403854</t>
  </si>
  <si>
    <t>A39798173</t>
  </si>
  <si>
    <t>وليد عيد سيد عوض</t>
  </si>
  <si>
    <t>1987-01-21</t>
  </si>
  <si>
    <t>28701212502476</t>
  </si>
  <si>
    <t>A04561803</t>
  </si>
  <si>
    <t>عبد العظيم سيد ابوطلاس عمار</t>
  </si>
  <si>
    <t>28302052402338</t>
  </si>
  <si>
    <t>A36786233</t>
  </si>
  <si>
    <t>رضا يحيى عبد الجواد يحيى</t>
  </si>
  <si>
    <t>28103262401293</t>
  </si>
  <si>
    <t>A45578615</t>
  </si>
  <si>
    <t>رحمه عماد سعد البرعى</t>
  </si>
  <si>
    <t>2004-03-10</t>
  </si>
  <si>
    <t>30403101502505</t>
  </si>
  <si>
    <t>A31334369</t>
  </si>
  <si>
    <t>ليلى حسين عبد الله اسماعيل عبد العزيز</t>
  </si>
  <si>
    <t>2006-02-06</t>
  </si>
  <si>
    <t>30602068800786</t>
  </si>
  <si>
    <t>A45637211</t>
  </si>
  <si>
    <t>احمد سعيد فرج احمد</t>
  </si>
  <si>
    <t>2006-12-20</t>
  </si>
  <si>
    <t>30612202501958</t>
  </si>
  <si>
    <t>A45699234</t>
  </si>
  <si>
    <t>عادل الجريو بخيت الجندى</t>
  </si>
  <si>
    <t>28301112602157</t>
  </si>
  <si>
    <t>A44618191</t>
  </si>
  <si>
    <t>عبد الستار عبد الله على عبد الجواد</t>
  </si>
  <si>
    <t>1975-12-29</t>
  </si>
  <si>
    <t>27512292501059</t>
  </si>
  <si>
    <t>A38167103</t>
  </si>
  <si>
    <t>كرم فوزى بخيت الجندى</t>
  </si>
  <si>
    <t>1987-02-07</t>
  </si>
  <si>
    <t>28702072603311</t>
  </si>
  <si>
    <t>A44622062</t>
  </si>
  <si>
    <t>عبد الله ناصر صابر تهامى خلف</t>
  </si>
  <si>
    <t>31007212401571</t>
  </si>
  <si>
    <t>A44964663</t>
  </si>
  <si>
    <t>جمال عادل الجريو بخيت الجندى</t>
  </si>
  <si>
    <t>2011-01-15</t>
  </si>
  <si>
    <t>31101152602153</t>
  </si>
  <si>
    <t>A44618131</t>
  </si>
  <si>
    <t>سيد محمد عثمان احمد</t>
  </si>
  <si>
    <t>20710152504456</t>
  </si>
  <si>
    <t>A36065552</t>
  </si>
  <si>
    <t>حازم حشمت بهنام ارمانيوس</t>
  </si>
  <si>
    <t>1994-05-29</t>
  </si>
  <si>
    <t>29405292602455</t>
  </si>
  <si>
    <t>A44622786</t>
  </si>
  <si>
    <t>شريف محمود عبد الغنى محمود</t>
  </si>
  <si>
    <t>1994-02-20</t>
  </si>
  <si>
    <t>29402202601413</t>
  </si>
  <si>
    <t>A33949071</t>
  </si>
  <si>
    <t>سيد اشرف على شحاته عبد الغنى</t>
  </si>
  <si>
    <t>30812012501837</t>
  </si>
  <si>
    <t>A41518580</t>
  </si>
  <si>
    <t>عبد الله عادل عبد الله على عبد الجواد</t>
  </si>
  <si>
    <t>31109012506511</t>
  </si>
  <si>
    <t>A45566411</t>
  </si>
  <si>
    <t>محمد توفيق دياب جمعه</t>
  </si>
  <si>
    <t>2007-11-09</t>
  </si>
  <si>
    <t>30711092503397</t>
  </si>
  <si>
    <t>A449528448</t>
  </si>
  <si>
    <t>ناصر عبد الغنى عبد المولى محمد</t>
  </si>
  <si>
    <t>1978-03-05</t>
  </si>
  <si>
    <t>27803052401272</t>
  </si>
  <si>
    <t>A45148451</t>
  </si>
  <si>
    <t>ميار امين السعيد عبد المقصود</t>
  </si>
  <si>
    <t>30406011902104</t>
  </si>
  <si>
    <t>A31538986</t>
  </si>
  <si>
    <t>مؤمن احمد صابر على محمد</t>
  </si>
  <si>
    <t>30507280200494</t>
  </si>
  <si>
    <t>A44463989</t>
  </si>
  <si>
    <t>محمود محمد محمود عبد المجيد محمود</t>
  </si>
  <si>
    <t>2001-06-04</t>
  </si>
  <si>
    <t>30106041700391</t>
  </si>
  <si>
    <t>A40783364</t>
  </si>
  <si>
    <t>محمد عبد العزيز محمود الامام</t>
  </si>
  <si>
    <t>28501051205311</t>
  </si>
  <si>
    <t>A44552338</t>
  </si>
  <si>
    <t>امحمد احمد شوقى عبد الحليم</t>
  </si>
  <si>
    <t>29809011604377</t>
  </si>
  <si>
    <t>A38891810</t>
  </si>
  <si>
    <t>كريم عاصم شرقاوى عبد الرحيم</t>
  </si>
  <si>
    <t>30112032701695</t>
  </si>
  <si>
    <t>A43882166</t>
  </si>
  <si>
    <t>ايهاب ثابت علم الدين محمد</t>
  </si>
  <si>
    <t>1988-06-12</t>
  </si>
  <si>
    <t>28806120101099</t>
  </si>
  <si>
    <t>A39296799</t>
  </si>
  <si>
    <t>فكرى ابراهيم مصطفى احمد</t>
  </si>
  <si>
    <t>28011102602932</t>
  </si>
  <si>
    <t>A45177035</t>
  </si>
  <si>
    <t>محمد مصطفى سلامه احمد</t>
  </si>
  <si>
    <t>1984-10-16</t>
  </si>
  <si>
    <t>28410160200692</t>
  </si>
  <si>
    <t>A41645070</t>
  </si>
  <si>
    <t>السيد مصطفى سلامه احمد</t>
  </si>
  <si>
    <t>1985-12-18</t>
  </si>
  <si>
    <t>28511180200878</t>
  </si>
  <si>
    <t>A30638153</t>
  </si>
  <si>
    <t>مصطفى محمد مصطفى سلامه احمد</t>
  </si>
  <si>
    <t>2024-08-28</t>
  </si>
  <si>
    <t>32408288801917</t>
  </si>
  <si>
    <t>A45647362</t>
  </si>
  <si>
    <t>عبده درويش عبد سيد</t>
  </si>
  <si>
    <t>28008190100398</t>
  </si>
  <si>
    <t>A41955145</t>
  </si>
  <si>
    <t>محمد السيد جمعه حسن</t>
  </si>
  <si>
    <t>1975-11-01</t>
  </si>
  <si>
    <t>27511011500397</t>
  </si>
  <si>
    <t>A45455137</t>
  </si>
  <si>
    <t>اشرف حسين محمود شنب</t>
  </si>
  <si>
    <t>1972-07-04</t>
  </si>
  <si>
    <t>27207041500412</t>
  </si>
  <si>
    <t>A41341023</t>
  </si>
  <si>
    <t>ياسر فتحى محمد امام</t>
  </si>
  <si>
    <t>28008231701636</t>
  </si>
  <si>
    <t>A41107238</t>
  </si>
  <si>
    <t>ايمن عبد المنعم عبد القادر شعبان</t>
  </si>
  <si>
    <t>1980-04-10</t>
  </si>
  <si>
    <t>28004101502377</t>
  </si>
  <si>
    <t>A37361466</t>
  </si>
  <si>
    <t>عمرو محمد حسن سلام</t>
  </si>
  <si>
    <t>1976-01-16</t>
  </si>
  <si>
    <t>27601160200834</t>
  </si>
  <si>
    <t>A36949229</t>
  </si>
  <si>
    <t>2026-08-19</t>
  </si>
  <si>
    <t>احمد السيد احمد السيد عثمان</t>
  </si>
  <si>
    <t>28711100200031</t>
  </si>
  <si>
    <t>A29667658</t>
  </si>
  <si>
    <t>محمود على سعد السيد</t>
  </si>
  <si>
    <t>28102012303494</t>
  </si>
  <si>
    <t>A45578117</t>
  </si>
  <si>
    <t>خليل خليل ابراهيم متولى طالبه</t>
  </si>
  <si>
    <t>27402021502874</t>
  </si>
  <si>
    <t>A45105444</t>
  </si>
  <si>
    <t>محمد خليل ابراهيم طاليه</t>
  </si>
  <si>
    <t>1969-06-04</t>
  </si>
  <si>
    <t>26906041500678</t>
  </si>
  <si>
    <t>A45348985</t>
  </si>
  <si>
    <t>محمد محمد السيد محمد خليل</t>
  </si>
  <si>
    <t>1978-10-20</t>
  </si>
  <si>
    <t>27810201501656</t>
  </si>
  <si>
    <t>A45348734</t>
  </si>
  <si>
    <t>مصطفى عبد القادر عبد المعز محمد</t>
  </si>
  <si>
    <t>27804162300893</t>
  </si>
  <si>
    <t>A45143339</t>
  </si>
  <si>
    <t>محمد حلمى حلمى عبد الله</t>
  </si>
  <si>
    <t>1972-01-30</t>
  </si>
  <si>
    <t>27201301802835</t>
  </si>
  <si>
    <t>A40232403</t>
  </si>
  <si>
    <t>عبد الباسط عبد العزيز محمد عبد العزيز</t>
  </si>
  <si>
    <t>29205011808077</t>
  </si>
  <si>
    <t>A37489997</t>
  </si>
  <si>
    <t>احمد غازى غازى درباله</t>
  </si>
  <si>
    <t>29001011859815</t>
  </si>
  <si>
    <t>A28468528</t>
  </si>
  <si>
    <t>صالح جمال جاب الله عبد الجيد</t>
  </si>
  <si>
    <t>28411082401713</t>
  </si>
  <si>
    <t>A44414479</t>
  </si>
  <si>
    <t>حماد محمد عبد المنعم عبد الحليم</t>
  </si>
  <si>
    <t>1972-11-09</t>
  </si>
  <si>
    <t>27211092900796</t>
  </si>
  <si>
    <t>A32161707</t>
  </si>
  <si>
    <t>احمد مصطفى مسعود متولى</t>
  </si>
  <si>
    <t>28701011505418</t>
  </si>
  <si>
    <t>A35561830</t>
  </si>
  <si>
    <t>حسن حسين قياتى سيف</t>
  </si>
  <si>
    <t>2002-12-18</t>
  </si>
  <si>
    <t>30212182400558</t>
  </si>
  <si>
    <t>A44945818</t>
  </si>
  <si>
    <t>اسحق لبيب ناعوم حنين</t>
  </si>
  <si>
    <t>1989-12-25</t>
  </si>
  <si>
    <t>28912252401517</t>
  </si>
  <si>
    <t>A27806133</t>
  </si>
  <si>
    <t>ميخائيل عماد يوسف حنين</t>
  </si>
  <si>
    <t>29608012406794</t>
  </si>
  <si>
    <t>A31175220</t>
  </si>
  <si>
    <t>سمير فهمى حنا شحاته غطاس</t>
  </si>
  <si>
    <t>2009-09-29</t>
  </si>
  <si>
    <t>30909292401836</t>
  </si>
  <si>
    <t>A44637025</t>
  </si>
  <si>
    <t>ملاك عبيد بشرى خليل</t>
  </si>
  <si>
    <t>1994-02-28</t>
  </si>
  <si>
    <t>29402282400758</t>
  </si>
  <si>
    <t>A31866478</t>
  </si>
  <si>
    <t>عبد الحميد عبد المعبود ناجى عثمان</t>
  </si>
  <si>
    <t>1996-11-17</t>
  </si>
  <si>
    <t>29611172400637</t>
  </si>
  <si>
    <t>A28324520</t>
  </si>
  <si>
    <t>صابر محمد صابر عبد النبى صابر</t>
  </si>
  <si>
    <t>2012-10-08</t>
  </si>
  <si>
    <t>31210082300514</t>
  </si>
  <si>
    <t>A44632659</t>
  </si>
  <si>
    <t>مينا فايز حمدى ينى</t>
  </si>
  <si>
    <t>1992-10-20</t>
  </si>
  <si>
    <t>29210202403551</t>
  </si>
  <si>
    <t>A38397414</t>
  </si>
  <si>
    <t>رمضان خميس محمود على</t>
  </si>
  <si>
    <t>1984-06-05</t>
  </si>
  <si>
    <t>28406052402419</t>
  </si>
  <si>
    <t>A29357172</t>
  </si>
  <si>
    <t>عمر احمد محمد احمد المسلمانى</t>
  </si>
  <si>
    <t>30207011805777</t>
  </si>
  <si>
    <t>A45661041</t>
  </si>
  <si>
    <t>زياد عبد الحميد ماهر حامد عبد الحميد</t>
  </si>
  <si>
    <t>2010-11-10</t>
  </si>
  <si>
    <t>31011202402812</t>
  </si>
  <si>
    <t>A44415380</t>
  </si>
  <si>
    <t>على محروس على ابراهيم جنيدى</t>
  </si>
  <si>
    <t>2002-02-20</t>
  </si>
  <si>
    <t>30202201805038</t>
  </si>
  <si>
    <t>A449219788</t>
  </si>
  <si>
    <t>محمد رجب الجرم انور محمد</t>
  </si>
  <si>
    <t>2009-05-24</t>
  </si>
  <si>
    <t>30905242300995</t>
  </si>
  <si>
    <t>A42086437</t>
  </si>
  <si>
    <t>جابر اسحق حبيب عزب</t>
  </si>
  <si>
    <t>29109252402358</t>
  </si>
  <si>
    <t>A30514077</t>
  </si>
  <si>
    <t>رمضان عيد عبد العظيم محمود</t>
  </si>
  <si>
    <t>1998-01-09</t>
  </si>
  <si>
    <t>29801092401016</t>
  </si>
  <si>
    <t>A45148174</t>
  </si>
  <si>
    <t>كمال حماده عوض محمد</t>
  </si>
  <si>
    <t>29101221800079</t>
  </si>
  <si>
    <t>A37446418</t>
  </si>
  <si>
    <t>يوسف السيد عبد الحافظ حامد عايش</t>
  </si>
  <si>
    <t>30707011309993</t>
  </si>
  <si>
    <t>A43864988</t>
  </si>
  <si>
    <t>تقديم 2 اغسطس</t>
  </si>
  <si>
    <t>تسليم في الشركه 2 اغسطس</t>
  </si>
  <si>
    <t>العنوان</t>
  </si>
  <si>
    <t>صبري فتحى احمد القنه</t>
  </si>
  <si>
    <t>سعيد خيري محمد محمد اسماعيل المهر</t>
  </si>
  <si>
    <t>تذاكر الليبيه بتاريخ 31 يوليو البرج  بالغ56*6950</t>
  </si>
  <si>
    <t>تذاكر الليبيه بتاريخ 2 اغسطس البرج  بالغ 63*6950</t>
  </si>
  <si>
    <t>تذاكر الليبيه بتاريخ 2 اغسطس البرج طفل 2* 6400</t>
  </si>
  <si>
    <t>تذاكر الليبيه بتاريخ 2 اغسطس القاهره طفل 4*7400</t>
  </si>
  <si>
    <t>تذاكر الليبيه بتاريخ 2 اغسطس القاهره  بالغ 62*8000</t>
  </si>
  <si>
    <t>تذاكر الليبيه بتاريخ 2 اغسطس رضيع 1*3000</t>
  </si>
  <si>
    <t>ايداع بنكي بتاريخ 3 اغسطس</t>
  </si>
  <si>
    <t>تسليم في الشركه بتاريخ 3 اغسطس</t>
  </si>
  <si>
    <t>dian indriani</t>
  </si>
  <si>
    <t>x9304358</t>
  </si>
  <si>
    <t>الامارتيه ek 929</t>
  </si>
  <si>
    <t>الامارتيه ek 930</t>
  </si>
  <si>
    <t>lia natalia bt sama hadi</t>
  </si>
  <si>
    <t>Y0349389</t>
  </si>
  <si>
    <t>ايداع بنكي بتاريخ 3 اعسطس</t>
  </si>
  <si>
    <t>رد من حساب تريبس لحساب ايزي ترافل</t>
  </si>
  <si>
    <t>قيمه 4575$ بسعر صرف 50.37</t>
  </si>
  <si>
    <t>ايداع بنكي بتاريخ 5 اغسطس</t>
  </si>
  <si>
    <t>مديونيات معدومه</t>
  </si>
  <si>
    <t>زغلول محمود موسى عثمان</t>
  </si>
  <si>
    <t>27804081201821</t>
  </si>
  <si>
    <t>A40181090</t>
  </si>
  <si>
    <t>نادر على نادي على</t>
  </si>
  <si>
    <t>28403242402319</t>
  </si>
  <si>
    <t>A33108595</t>
  </si>
  <si>
    <t>صالحه فرج سيف حتيته</t>
  </si>
  <si>
    <t>1997-02-20</t>
  </si>
  <si>
    <t>29702202401485</t>
  </si>
  <si>
    <t>A45541466</t>
  </si>
  <si>
    <t>عادل فرج قويه مرعى</t>
  </si>
  <si>
    <t>28512242403793</t>
  </si>
  <si>
    <t>A33687848</t>
  </si>
  <si>
    <t>عبد الستار مسلم عبد الستار عبد القادر</t>
  </si>
  <si>
    <t>29912182401151</t>
  </si>
  <si>
    <t>A43619837</t>
  </si>
  <si>
    <t>سيف ممدوح فايز هارون حتيته</t>
  </si>
  <si>
    <t>2019-10-21</t>
  </si>
  <si>
    <t>31910212401271</t>
  </si>
  <si>
    <t>45541462</t>
  </si>
  <si>
    <t>يوسف ممدوح فايز هارون حتيته</t>
  </si>
  <si>
    <t>2025-10-06</t>
  </si>
  <si>
    <t>32510068801559</t>
  </si>
  <si>
    <t>A45417898</t>
  </si>
  <si>
    <t>ريتال ممدوح فايز هارون حتيته</t>
  </si>
  <si>
    <t>2018-11-26</t>
  </si>
  <si>
    <t>31811262402386</t>
  </si>
  <si>
    <t>A45577505</t>
  </si>
  <si>
    <t>ممدوح فايز هارون حتيته</t>
  </si>
  <si>
    <t>29401132400494</t>
  </si>
  <si>
    <t>A34287528</t>
  </si>
  <si>
    <t>اسامه محمد حسين على</t>
  </si>
  <si>
    <t>27501012113073</t>
  </si>
  <si>
    <t>A45973048</t>
  </si>
  <si>
    <t>عبد الله نمر الامير ابراهيم</t>
  </si>
  <si>
    <t>29503212400638</t>
  </si>
  <si>
    <t>A38102645</t>
  </si>
  <si>
    <t>احمد مصرى عبد النبى سليمان</t>
  </si>
  <si>
    <t>21301092200896</t>
  </si>
  <si>
    <t>A437928456</t>
  </si>
  <si>
    <t>محمود قياتى احمد عبد الوهاب</t>
  </si>
  <si>
    <t>1994-02-04</t>
  </si>
  <si>
    <t>29402042400351</t>
  </si>
  <si>
    <t>A44393532</t>
  </si>
  <si>
    <t>صالح صالح حسن عبد العال</t>
  </si>
  <si>
    <t>28202222401817</t>
  </si>
  <si>
    <t>A45566786</t>
  </si>
  <si>
    <t>محمد مجدى سعد خليفه</t>
  </si>
  <si>
    <t>2006-09-08</t>
  </si>
  <si>
    <t>30609082300693</t>
  </si>
  <si>
    <t>A45540781</t>
  </si>
  <si>
    <t>عبد الله محمد على عبده رسلان</t>
  </si>
  <si>
    <t>29109011101896</t>
  </si>
  <si>
    <t>A31282841</t>
  </si>
  <si>
    <t>احمد كمال المتولى رزق عابدين</t>
  </si>
  <si>
    <t>28401011236618</t>
  </si>
  <si>
    <t>A40439100</t>
  </si>
  <si>
    <t>يوسف مظهر رشدى عبد العزيز</t>
  </si>
  <si>
    <t>30707252400851</t>
  </si>
  <si>
    <t>A35750139</t>
  </si>
  <si>
    <t>خالد عيد حميده عبد الله عثمان</t>
  </si>
  <si>
    <t>29601152303974</t>
  </si>
  <si>
    <t>A45421880</t>
  </si>
  <si>
    <t>محمود عبد التواب محمد عبد التواب</t>
  </si>
  <si>
    <t>29510022400239</t>
  </si>
  <si>
    <t>A44647215</t>
  </si>
  <si>
    <t>احمد محمد مصطفى حسنين</t>
  </si>
  <si>
    <t>1981-09-20</t>
  </si>
  <si>
    <t>28109200200737</t>
  </si>
  <si>
    <t>A45635439</t>
  </si>
  <si>
    <t>على عبد الله بخيت حسانين</t>
  </si>
  <si>
    <t>28206012504775</t>
  </si>
  <si>
    <t>A34980282</t>
  </si>
  <si>
    <t>امل خالد محمد امام السيد سبيله</t>
  </si>
  <si>
    <t>2011-07-04</t>
  </si>
  <si>
    <t>31107048800065</t>
  </si>
  <si>
    <t>A33594119</t>
  </si>
  <si>
    <t>مي خالد محمد امام السيد سبيله</t>
  </si>
  <si>
    <t>2010-01-10</t>
  </si>
  <si>
    <t>31001108801667</t>
  </si>
  <si>
    <t>A33594118</t>
  </si>
  <si>
    <t>شرين اسماعيل حسيني اسماعيل فضيل</t>
  </si>
  <si>
    <t>28003101404344</t>
  </si>
  <si>
    <t>A44866591</t>
  </si>
  <si>
    <t>محمد خالد محمد امام السيد سبيله</t>
  </si>
  <si>
    <t>2017-10-22</t>
  </si>
  <si>
    <t>31710228801378</t>
  </si>
  <si>
    <t>A33621072</t>
  </si>
  <si>
    <t>رمضان صلاح ثابت محمد</t>
  </si>
  <si>
    <t>29004042501098</t>
  </si>
  <si>
    <t>A27391757</t>
  </si>
  <si>
    <t>ابراهيم عبده مرسى عبد الموجود</t>
  </si>
  <si>
    <t>1989-05-11</t>
  </si>
  <si>
    <t>28905112602257</t>
  </si>
  <si>
    <t>A45430470</t>
  </si>
  <si>
    <t>مصطفى شعبان احمد محمد</t>
  </si>
  <si>
    <t>28502262500897</t>
  </si>
  <si>
    <t>A41686232</t>
  </si>
  <si>
    <t>عواد عيد عواد فرحات</t>
  </si>
  <si>
    <t>1965-04-19</t>
  </si>
  <si>
    <t>26504191401936</t>
  </si>
  <si>
    <t>A34829521</t>
  </si>
  <si>
    <t>عبد الله فوزى ثابت محمد</t>
  </si>
  <si>
    <t>1990-02-26</t>
  </si>
  <si>
    <t>29002262501274</t>
  </si>
  <si>
    <t>A42266027</t>
  </si>
  <si>
    <t>هشام محمود محمد على</t>
  </si>
  <si>
    <t>29609222602673</t>
  </si>
  <si>
    <t>A41411338</t>
  </si>
  <si>
    <t>خالد جعفر الصادق عزيز الدين محمد</t>
  </si>
  <si>
    <t>1996-12-01</t>
  </si>
  <si>
    <t>29612012412295</t>
  </si>
  <si>
    <t>A28568916</t>
  </si>
  <si>
    <t>عاصم محمد مهران محمد</t>
  </si>
  <si>
    <t>29112192600971</t>
  </si>
  <si>
    <t>A35100334</t>
  </si>
  <si>
    <t>محمد حسين محمد عبد الله</t>
  </si>
  <si>
    <t>1982-01-06</t>
  </si>
  <si>
    <t>28201062600153</t>
  </si>
  <si>
    <t>A33476024</t>
  </si>
  <si>
    <t>احمد سعد صادق سعد</t>
  </si>
  <si>
    <t>29511012301557</t>
  </si>
  <si>
    <t>A44404100</t>
  </si>
  <si>
    <t>مصطفى محمد امبابى على</t>
  </si>
  <si>
    <t>1977-05-20</t>
  </si>
  <si>
    <t>27705202200635</t>
  </si>
  <si>
    <t>A04560875</t>
  </si>
  <si>
    <t>ماهر راضى عبد السلام عبد الصمد</t>
  </si>
  <si>
    <t>1987-06-21</t>
  </si>
  <si>
    <t>28706212401817</t>
  </si>
  <si>
    <t>A34521399</t>
  </si>
  <si>
    <t>حسين عباس احمد عبد الرحيم</t>
  </si>
  <si>
    <t>28901092604571</t>
  </si>
  <si>
    <t>A27540238</t>
  </si>
  <si>
    <t>عاطف جابر على محمد</t>
  </si>
  <si>
    <t>28904152601711</t>
  </si>
  <si>
    <t>A427191046</t>
  </si>
  <si>
    <t>صلاح على عرابى على</t>
  </si>
  <si>
    <t>1977-11-12</t>
  </si>
  <si>
    <t>27711122201452</t>
  </si>
  <si>
    <t>A42469645</t>
  </si>
  <si>
    <t>احمد شعبان جمال مرزبان</t>
  </si>
  <si>
    <t>1992-12-08</t>
  </si>
  <si>
    <t>29212082401993</t>
  </si>
  <si>
    <t>A34539965</t>
  </si>
  <si>
    <t>عبد العظيم احمد عبد العظيم احمد</t>
  </si>
  <si>
    <t>27608152402473</t>
  </si>
  <si>
    <t>A33428524</t>
  </si>
  <si>
    <t>نبيل رجب على عبد الجواد</t>
  </si>
  <si>
    <t>1972-08-15</t>
  </si>
  <si>
    <t>27208152402271</t>
  </si>
  <si>
    <t>A38098414</t>
  </si>
  <si>
    <t>عاطف عبد الله عبد العظيم احمد</t>
  </si>
  <si>
    <t>27603222402199</t>
  </si>
  <si>
    <t>A37687976</t>
  </si>
  <si>
    <t>عمرو جمال سيد عبد المجيد</t>
  </si>
  <si>
    <t>1982-03-05</t>
  </si>
  <si>
    <t>28203051401259</t>
  </si>
  <si>
    <t>A35733768</t>
  </si>
  <si>
    <t>ايمن عنتر صديق علي سلامه</t>
  </si>
  <si>
    <t>28707210202317</t>
  </si>
  <si>
    <t>A28836059</t>
  </si>
  <si>
    <t>حور حسام احمد على محمد</t>
  </si>
  <si>
    <t>2023-04-27</t>
  </si>
  <si>
    <t>2341621</t>
  </si>
  <si>
    <t>A04410056</t>
  </si>
  <si>
    <t>منه الله عبد الرحمن محمد عبد الرحمن</t>
  </si>
  <si>
    <t>2004-05-13</t>
  </si>
  <si>
    <t>30405130103205</t>
  </si>
  <si>
    <t>A04410005</t>
  </si>
  <si>
    <t>محمد على على عطا</t>
  </si>
  <si>
    <t>1977-12-20</t>
  </si>
  <si>
    <t>27712201100374</t>
  </si>
  <si>
    <t>A36480004</t>
  </si>
  <si>
    <t>صفوت رضا كامل حميده</t>
  </si>
  <si>
    <t>2005-07-19</t>
  </si>
  <si>
    <t>30507191702214</t>
  </si>
  <si>
    <t>A45699030</t>
  </si>
  <si>
    <t>رمضان عيد ابراهيم حامد</t>
  </si>
  <si>
    <t>28009131701295</t>
  </si>
  <si>
    <t>A45673587</t>
  </si>
  <si>
    <t>ياسر ماهر امبارك عبد الله حامد</t>
  </si>
  <si>
    <t>20810011701999</t>
  </si>
  <si>
    <t>A45548735</t>
  </si>
  <si>
    <t>محمد شعبان حسنى عبد المعطى</t>
  </si>
  <si>
    <t>1995-12-08</t>
  </si>
  <si>
    <t>29512081700133</t>
  </si>
  <si>
    <t>A44340233</t>
  </si>
  <si>
    <t>حسين محمد على حامد</t>
  </si>
  <si>
    <t>26807152800231</t>
  </si>
  <si>
    <t>A45889944</t>
  </si>
  <si>
    <t>طه احمد محمد احمد</t>
  </si>
  <si>
    <t>1981-05-05</t>
  </si>
  <si>
    <t>28105052300195</t>
  </si>
  <si>
    <t>A45882403</t>
  </si>
  <si>
    <t>على السيد على على خليل</t>
  </si>
  <si>
    <t>30102161701655</t>
  </si>
  <si>
    <t>A45732593</t>
  </si>
  <si>
    <t>احمد محمد عطيه سرحان</t>
  </si>
  <si>
    <t>29002201801755</t>
  </si>
  <si>
    <t>A45820014</t>
  </si>
  <si>
    <t>مجدى ربيع احمد ابوزيد</t>
  </si>
  <si>
    <t>1982-02-25</t>
  </si>
  <si>
    <t>00471185</t>
  </si>
  <si>
    <t>A38017118</t>
  </si>
  <si>
    <t>ادم حماده محمد محمد خليفه</t>
  </si>
  <si>
    <t>30605202404514</t>
  </si>
  <si>
    <t>A45412321</t>
  </si>
  <si>
    <t>عمر فتحي ايوب محمد</t>
  </si>
  <si>
    <t>1993-06-24</t>
  </si>
  <si>
    <t>293062422402457</t>
  </si>
  <si>
    <t>A36228419</t>
  </si>
  <si>
    <t>محمد صلاح سلمي حسان</t>
  </si>
  <si>
    <t>1984-02-08</t>
  </si>
  <si>
    <t>280402082101752</t>
  </si>
  <si>
    <t>A45446116</t>
  </si>
  <si>
    <t>محمد ابراهيم السيد ختعم</t>
  </si>
  <si>
    <t>1979-06-11</t>
  </si>
  <si>
    <t>27906111300454</t>
  </si>
  <si>
    <t>A38023983</t>
  </si>
  <si>
    <t>هانى عبد الجواد خير الله عبد الجواد</t>
  </si>
  <si>
    <t>29312011803076</t>
  </si>
  <si>
    <t>A45895508</t>
  </si>
  <si>
    <t>جلال عبد العزيز عبد المجيد احمد</t>
  </si>
  <si>
    <t>1964-10-20</t>
  </si>
  <si>
    <t>26410200100974</t>
  </si>
  <si>
    <t>A44887975</t>
  </si>
  <si>
    <t>عثمان بلال فاضل خليل</t>
  </si>
  <si>
    <t>1982-05-29</t>
  </si>
  <si>
    <t>28205291700795</t>
  </si>
  <si>
    <t>A45449154</t>
  </si>
  <si>
    <t>حماده عاطف رشاد بيه</t>
  </si>
  <si>
    <t>29008132401411</t>
  </si>
  <si>
    <t>A33687583</t>
  </si>
  <si>
    <t>محمد احمد محمد احمد الشوشانى</t>
  </si>
  <si>
    <t>1978-05-08</t>
  </si>
  <si>
    <t>27805082300058</t>
  </si>
  <si>
    <t>A45516018</t>
  </si>
  <si>
    <t>رضا عبد العاطى حافظ محمد الجمل</t>
  </si>
  <si>
    <t>28712011802716</t>
  </si>
  <si>
    <t>A45886852</t>
  </si>
  <si>
    <t>السيد عبد اللطيف عبد العليم عبد اللطيف</t>
  </si>
  <si>
    <t>27710280101035</t>
  </si>
  <si>
    <t>A25297856</t>
  </si>
  <si>
    <t>عمرو السيد محمود محمد غلوش</t>
  </si>
  <si>
    <t>29904241800151</t>
  </si>
  <si>
    <t>A41069181</t>
  </si>
  <si>
    <t>بهاء رجب محمود ذكى</t>
  </si>
  <si>
    <t>30402111701275</t>
  </si>
  <si>
    <t>A36258677</t>
  </si>
  <si>
    <t>احمد اسامه محمد سروه</t>
  </si>
  <si>
    <t>29509011702316</t>
  </si>
  <si>
    <t>A44912104</t>
  </si>
  <si>
    <t>محمد رمضان امين على</t>
  </si>
  <si>
    <t>1990-11-07</t>
  </si>
  <si>
    <t>29011071700632</t>
  </si>
  <si>
    <t>A45737102</t>
  </si>
  <si>
    <t>احمد حلمى احمد محمود</t>
  </si>
  <si>
    <t>2003-03-29</t>
  </si>
  <si>
    <t>30303291701334</t>
  </si>
  <si>
    <t>A42940904</t>
  </si>
  <si>
    <t>محمود جلال عبد العزيز عبد المجيد</t>
  </si>
  <si>
    <t>29705010102017</t>
  </si>
  <si>
    <t>A45039612</t>
  </si>
  <si>
    <t>حمدي عبد الحميد عثمان محمود</t>
  </si>
  <si>
    <t>28001052606618</t>
  </si>
  <si>
    <t>A35534399</t>
  </si>
  <si>
    <t>عمرو محمد عبد المقصود سلامه</t>
  </si>
  <si>
    <t>28102140104895</t>
  </si>
  <si>
    <t>A36161042</t>
  </si>
  <si>
    <t>انجي رفعت محمد السيد الصبى</t>
  </si>
  <si>
    <t>1988-09-28</t>
  </si>
  <si>
    <t>28809281401202</t>
  </si>
  <si>
    <t>A30876338</t>
  </si>
  <si>
    <t>محمود محمد احمد عيد سالم</t>
  </si>
  <si>
    <t>30802102302293</t>
  </si>
  <si>
    <t>A40906760</t>
  </si>
  <si>
    <t>محمد جمعه محمد عبد العظيم</t>
  </si>
  <si>
    <t>2002-07-09</t>
  </si>
  <si>
    <t>30207092300755</t>
  </si>
  <si>
    <t>A44405423</t>
  </si>
  <si>
    <t>احمد عبد العزيز عبد الصمد حسن</t>
  </si>
  <si>
    <t>1992-05-28</t>
  </si>
  <si>
    <t>29205282300773</t>
  </si>
  <si>
    <t>A43185139</t>
  </si>
  <si>
    <t>عيد شعبان عبد التواب موسى</t>
  </si>
  <si>
    <t>1998-02-14</t>
  </si>
  <si>
    <t>298021423301278</t>
  </si>
  <si>
    <t>A27235530</t>
  </si>
  <si>
    <t>احمد فؤاد البيلى ابراهيم</t>
  </si>
  <si>
    <t>1987-09-01</t>
  </si>
  <si>
    <t>28709011606916</t>
  </si>
  <si>
    <t>A33126823</t>
  </si>
  <si>
    <t>اسلام عاطف شاكر دياب</t>
  </si>
  <si>
    <t>29710282300598</t>
  </si>
  <si>
    <t>A27371586</t>
  </si>
  <si>
    <t>احمد سيف النصر ماضى طوير</t>
  </si>
  <si>
    <t>29012092200377</t>
  </si>
  <si>
    <t>PA34952158</t>
  </si>
  <si>
    <t>شعبان محمد عيد العال</t>
  </si>
  <si>
    <t>28803192200998</t>
  </si>
  <si>
    <t>A29894510</t>
  </si>
  <si>
    <t>محمد ناصر محمد عبد المحسن</t>
  </si>
  <si>
    <t>2002-12-05</t>
  </si>
  <si>
    <t>30212052304638</t>
  </si>
  <si>
    <t>A44967632</t>
  </si>
  <si>
    <t>حموده رمضان حموده عيسى</t>
  </si>
  <si>
    <t>30012302301134</t>
  </si>
  <si>
    <t>A449678756</t>
  </si>
  <si>
    <t>السيد عبد الشافي عبد المطلب محمد</t>
  </si>
  <si>
    <t>1983-04-05</t>
  </si>
  <si>
    <t>28304052300953</t>
  </si>
  <si>
    <t>A32989572</t>
  </si>
  <si>
    <t>احمد عادل محمد عبد المحسن</t>
  </si>
  <si>
    <t>30305012305613</t>
  </si>
  <si>
    <t>A44661261</t>
  </si>
  <si>
    <t>احمد سيد عبد الوهاب عبد المعطي محمد</t>
  </si>
  <si>
    <t>2008-08-04</t>
  </si>
  <si>
    <t>30808042302319</t>
  </si>
  <si>
    <t>A40993597</t>
  </si>
  <si>
    <t>محمد جابر مرايف عبد التواب</t>
  </si>
  <si>
    <t>1984-02-01</t>
  </si>
  <si>
    <t>28402012304974</t>
  </si>
  <si>
    <t>A45421992</t>
  </si>
  <si>
    <t>سالم محمود ابراهيم احمد على</t>
  </si>
  <si>
    <t>2012-09-23</t>
  </si>
  <si>
    <t>31209232603857</t>
  </si>
  <si>
    <t>A45002429</t>
  </si>
  <si>
    <t>محمود ابراهيم احمد على</t>
  </si>
  <si>
    <t>1977-02-02</t>
  </si>
  <si>
    <t>27702022603716</t>
  </si>
  <si>
    <t>A45174109</t>
  </si>
  <si>
    <t>حسين جمال محمد عبد الظاهر</t>
  </si>
  <si>
    <t>28709192301917</t>
  </si>
  <si>
    <t>A45567086</t>
  </si>
  <si>
    <t>محمود جابر عبد الرحمن سليمان</t>
  </si>
  <si>
    <t>29409292302414</t>
  </si>
  <si>
    <t>A44956717</t>
  </si>
  <si>
    <t>محمد رمضان عيسى ابوزيد</t>
  </si>
  <si>
    <t>29508012307236</t>
  </si>
  <si>
    <t>A43947130</t>
  </si>
  <si>
    <t>محمد رزق محمد ابراهيم</t>
  </si>
  <si>
    <t>29502042301773</t>
  </si>
  <si>
    <t>A31151388</t>
  </si>
  <si>
    <t>احمد عطيه عبد الظاهر عبد العزيز</t>
  </si>
  <si>
    <t>29501012315498</t>
  </si>
  <si>
    <t>A36373167</t>
  </si>
  <si>
    <t>احمد رمضان محمد شديد</t>
  </si>
  <si>
    <t>1986-08-25</t>
  </si>
  <si>
    <t>28108251702211</t>
  </si>
  <si>
    <t>A45320285</t>
  </si>
  <si>
    <t>جمعه كمال عبد الظاهر مصطفى</t>
  </si>
  <si>
    <t>1987-11-28</t>
  </si>
  <si>
    <t>28711282301279</t>
  </si>
  <si>
    <t>A39616105</t>
  </si>
  <si>
    <t>اسامه سعد موسى ميخائيل</t>
  </si>
  <si>
    <t>28710012616891</t>
  </si>
  <si>
    <t>A44995947</t>
  </si>
  <si>
    <t>محمود على عبد العليم محمد</t>
  </si>
  <si>
    <t>1998-07-16</t>
  </si>
  <si>
    <t>29807162300431</t>
  </si>
  <si>
    <t>A45395975</t>
  </si>
  <si>
    <t>باسم عبد التواب عطا ميخائيل</t>
  </si>
  <si>
    <t>1988-09-25</t>
  </si>
  <si>
    <t>28809252604811</t>
  </si>
  <si>
    <t>A43895501</t>
  </si>
  <si>
    <t>محمود خميس على سعد</t>
  </si>
  <si>
    <t>2001-03-16</t>
  </si>
  <si>
    <t>30103162300332</t>
  </si>
  <si>
    <t>A45151800</t>
  </si>
  <si>
    <t>محمود خلف محمد محمد</t>
  </si>
  <si>
    <t>1998-07-03</t>
  </si>
  <si>
    <t>29807032300251</t>
  </si>
  <si>
    <t>A427538247</t>
  </si>
  <si>
    <t>خالد جمال عبد المنجى عبد الغنى</t>
  </si>
  <si>
    <t>29607222300658</t>
  </si>
  <si>
    <t>A34853746</t>
  </si>
  <si>
    <t>ماجد عبد المنجى عبد الغنى سعيد</t>
  </si>
  <si>
    <t>28908042300753</t>
  </si>
  <si>
    <t>A45726991</t>
  </si>
  <si>
    <t>عماد احمد فرج عبد الجواد</t>
  </si>
  <si>
    <t>1978-01-26</t>
  </si>
  <si>
    <t>27801262101112</t>
  </si>
  <si>
    <t>A33807653</t>
  </si>
  <si>
    <t>احمد كامل سيد حسين</t>
  </si>
  <si>
    <t>29507252502579</t>
  </si>
  <si>
    <t>A45137074</t>
  </si>
  <si>
    <t>29909192500033</t>
  </si>
  <si>
    <t>A45569549</t>
  </si>
  <si>
    <t>محمد علي عبد الهادي عبد الحكيم</t>
  </si>
  <si>
    <t>1978-01-01</t>
  </si>
  <si>
    <t>27808172400751</t>
  </si>
  <si>
    <t>A45399474</t>
  </si>
  <si>
    <t>هاني عيسي مصطفي المنوفي</t>
  </si>
  <si>
    <t>29003191802916</t>
  </si>
  <si>
    <t>A28659314</t>
  </si>
  <si>
    <t>سامح سطان فهمي نجم</t>
  </si>
  <si>
    <t>28511041100214</t>
  </si>
  <si>
    <t>A45934947</t>
  </si>
  <si>
    <t>خليفه سيد محمد خليفه</t>
  </si>
  <si>
    <t>28412082401018</t>
  </si>
  <si>
    <t>A38733445</t>
  </si>
  <si>
    <t>مصطفي محمد فوزي عبد السميع</t>
  </si>
  <si>
    <t>28401022401611</t>
  </si>
  <si>
    <t>A30516455</t>
  </si>
  <si>
    <t>هيثم عنتر فتحي توني</t>
  </si>
  <si>
    <t>28811232403814</t>
  </si>
  <si>
    <t>A44946177</t>
  </si>
  <si>
    <t>محمد احمد عبد المنعم رمضان</t>
  </si>
  <si>
    <t>30212221300159</t>
  </si>
  <si>
    <t>A36502572</t>
  </si>
  <si>
    <t>عمر مرعى محمد فرج</t>
  </si>
  <si>
    <t>2002-09-23</t>
  </si>
  <si>
    <t>30209232401932</t>
  </si>
  <si>
    <t>A33689389</t>
  </si>
  <si>
    <t>اسلام طه صلاح على حسن</t>
  </si>
  <si>
    <t>1989-11-29</t>
  </si>
  <si>
    <t>28911292201298</t>
  </si>
  <si>
    <t>A40452262</t>
  </si>
  <si>
    <t>صابر سمير بشرى خليل</t>
  </si>
  <si>
    <t>1988-10-02</t>
  </si>
  <si>
    <t>28810022402231</t>
  </si>
  <si>
    <t>A36918623</t>
  </si>
  <si>
    <t>محمد فرحات عبد الحليم مرسى</t>
  </si>
  <si>
    <t>27902060104391</t>
  </si>
  <si>
    <t>A34232368</t>
  </si>
  <si>
    <t>رضا مكادى ابوزيد عبد الكريم</t>
  </si>
  <si>
    <t>29104032402592</t>
  </si>
  <si>
    <t>A44652855</t>
  </si>
  <si>
    <t>خيرى عبد القادر عبد الله موسى</t>
  </si>
  <si>
    <t>1976-02-28</t>
  </si>
  <si>
    <t>27602282401055</t>
  </si>
  <si>
    <t>A37825477</t>
  </si>
  <si>
    <t>محمد عباس عطيه على</t>
  </si>
  <si>
    <t>1975-04-02</t>
  </si>
  <si>
    <t>27504020201738</t>
  </si>
  <si>
    <t>A45397596</t>
  </si>
  <si>
    <t>خلف عرفان خلف محمد عدلان</t>
  </si>
  <si>
    <t>31004132401857</t>
  </si>
  <si>
    <t>A39472438</t>
  </si>
  <si>
    <t>عرفان خلف محمد عد لان</t>
  </si>
  <si>
    <t>1970-09-22</t>
  </si>
  <si>
    <t>27009222400537</t>
  </si>
  <si>
    <t>A451540346</t>
  </si>
  <si>
    <t>عبد الله خيرى عبد القادر عبد الله موسى</t>
  </si>
  <si>
    <t>2009-12-20</t>
  </si>
  <si>
    <t>30912202405618</t>
  </si>
  <si>
    <t>A41520274</t>
  </si>
  <si>
    <t>محمود مختار احمد حسين</t>
  </si>
  <si>
    <t>A45186297</t>
  </si>
  <si>
    <t>عمر اشرف محمد عبد الهادى عماره</t>
  </si>
  <si>
    <t>1998-07-17</t>
  </si>
  <si>
    <t>29807170202317</t>
  </si>
  <si>
    <t>A40427091</t>
  </si>
  <si>
    <t>عبد الرؤف خيرى نصر على</t>
  </si>
  <si>
    <t>29709162400574</t>
  </si>
  <si>
    <t>A36881714</t>
  </si>
  <si>
    <t>اسلام عبد الغنى حفنى الدسوقى السيد</t>
  </si>
  <si>
    <t>1999-12-14</t>
  </si>
  <si>
    <t>29912141701019</t>
  </si>
  <si>
    <t>A45599414</t>
  </si>
  <si>
    <t>فهد محمد عبيد احمد عثمان</t>
  </si>
  <si>
    <t>28904010100552</t>
  </si>
  <si>
    <t>A458800856</t>
  </si>
  <si>
    <t>حسين ممتاز محمود شحاته</t>
  </si>
  <si>
    <t>2003-10-12</t>
  </si>
  <si>
    <t>30310122600991</t>
  </si>
  <si>
    <t>A45079508</t>
  </si>
  <si>
    <t>محمد عبد الظاهر ابراهيم على</t>
  </si>
  <si>
    <t>28903011307758</t>
  </si>
  <si>
    <t>A28610914</t>
  </si>
  <si>
    <t>مجدى العمروس السيد حسن ابو حطب</t>
  </si>
  <si>
    <t>27706020103932</t>
  </si>
  <si>
    <t>A45880348</t>
  </si>
  <si>
    <t>ياسر محمد محمود عبد الحكيم</t>
  </si>
  <si>
    <t>1992-05-11</t>
  </si>
  <si>
    <t>29205112400559</t>
  </si>
  <si>
    <t>A29365727</t>
  </si>
  <si>
    <t>محمد عبد العظيم محمد فهيم صالح</t>
  </si>
  <si>
    <t>29404051202778</t>
  </si>
  <si>
    <t>A44544064</t>
  </si>
  <si>
    <t>محمود اسماعيل محمود النبراوى</t>
  </si>
  <si>
    <t>29806211100617</t>
  </si>
  <si>
    <t>A34568086</t>
  </si>
  <si>
    <t>محمود محمد محمد محمد الطنطاوى</t>
  </si>
  <si>
    <t>29708211800951</t>
  </si>
  <si>
    <t>A38321403</t>
  </si>
  <si>
    <t>حمد محمد فوزى الصردى</t>
  </si>
  <si>
    <t>29109011104232</t>
  </si>
  <si>
    <t>A31852665</t>
  </si>
  <si>
    <t>سيد على عبد الله فرج</t>
  </si>
  <si>
    <t>28903052300938</t>
  </si>
  <si>
    <t>A298882384</t>
  </si>
  <si>
    <t>يارا سمير عبد الوهاب عبد الحميد وحيده</t>
  </si>
  <si>
    <t>1997-04-30</t>
  </si>
  <si>
    <t>29704300200202</t>
  </si>
  <si>
    <t>A37282973</t>
  </si>
  <si>
    <t>عبد الرحمن ابراهيم عبده حسين على عابد</t>
  </si>
  <si>
    <t>1996-07-15</t>
  </si>
  <si>
    <t>29607150200912</t>
  </si>
  <si>
    <t>A35900823</t>
  </si>
  <si>
    <t>احمد محمد احمد كركر</t>
  </si>
  <si>
    <t>1976-08-29</t>
  </si>
  <si>
    <t>27608291100317</t>
  </si>
  <si>
    <t>A44262204</t>
  </si>
  <si>
    <t>وليد على عبد الله سليمان</t>
  </si>
  <si>
    <t>1979-10-21</t>
  </si>
  <si>
    <t>27910212301653</t>
  </si>
  <si>
    <t>A41360288</t>
  </si>
  <si>
    <t>علاء الدين احمد محمد عبد العال</t>
  </si>
  <si>
    <t>1997-07-17</t>
  </si>
  <si>
    <t>29707170105376</t>
  </si>
  <si>
    <t>A30676670</t>
  </si>
  <si>
    <t>مطراوى سيد مطراوى السيد</t>
  </si>
  <si>
    <t>1969-12-05</t>
  </si>
  <si>
    <t>26912050100674</t>
  </si>
  <si>
    <t>A27268608</t>
  </si>
  <si>
    <t>نقين واصف ملك مسعود</t>
  </si>
  <si>
    <t>27409020102982</t>
  </si>
  <si>
    <t>PA29293020</t>
  </si>
  <si>
    <t>تامر عطيه السيد صالح</t>
  </si>
  <si>
    <t>1967-01-01</t>
  </si>
  <si>
    <t>26701010107373</t>
  </si>
  <si>
    <t>A37427505</t>
  </si>
  <si>
    <t>طارق فهد الديب هاشم همام</t>
  </si>
  <si>
    <t>2016-04-02</t>
  </si>
  <si>
    <t>31604022600312</t>
  </si>
  <si>
    <t>A45186374</t>
  </si>
  <si>
    <t>محمد عبد المنعم محمود شحاته</t>
  </si>
  <si>
    <t>26708110200898</t>
  </si>
  <si>
    <t>A25853069</t>
  </si>
  <si>
    <t>عمر عثمان عمر صالح</t>
  </si>
  <si>
    <t>1964-03-03</t>
  </si>
  <si>
    <t>26403032102218</t>
  </si>
  <si>
    <t>A32765235</t>
  </si>
  <si>
    <t>عبد العزيز السيد عبد العزيز الشافعى</t>
  </si>
  <si>
    <t>1987-05-01</t>
  </si>
  <si>
    <t>28705011609235</t>
  </si>
  <si>
    <t>A41348352</t>
  </si>
  <si>
    <t>رضا محمود شعبان محمد</t>
  </si>
  <si>
    <t>29810122402291</t>
  </si>
  <si>
    <t>A30937196</t>
  </si>
  <si>
    <t>ياسر محمود عبد المجيد احمد عبد الرحمن</t>
  </si>
  <si>
    <t>29401271401659</t>
  </si>
  <si>
    <t>A38886948</t>
  </si>
  <si>
    <t>كيرولس امير جيد قلينى</t>
  </si>
  <si>
    <t>2005-11-17</t>
  </si>
  <si>
    <t>30511172403556</t>
  </si>
  <si>
    <t>A37250707</t>
  </si>
  <si>
    <t>رومانى يوسف مقار عبده حسب الله</t>
  </si>
  <si>
    <t>2010-10-21</t>
  </si>
  <si>
    <t>31020212403112</t>
  </si>
  <si>
    <t>A41516465</t>
  </si>
  <si>
    <t>بولس سعد فهمى عطىه</t>
  </si>
  <si>
    <t>1984-04-16</t>
  </si>
  <si>
    <t>28404162401351</t>
  </si>
  <si>
    <t>A38635186</t>
  </si>
  <si>
    <t>كريم محمد محمد بحر عثمان</t>
  </si>
  <si>
    <t>2005-02-14</t>
  </si>
  <si>
    <t>30502141803956</t>
  </si>
  <si>
    <t>A45644211</t>
  </si>
  <si>
    <t>محمد ابراهيم رجب قديره</t>
  </si>
  <si>
    <t>1973-01-10</t>
  </si>
  <si>
    <t>27310011806377</t>
  </si>
  <si>
    <t>A29470763</t>
  </si>
  <si>
    <t>محمد محمد بحر عثمان</t>
  </si>
  <si>
    <t>1974-06-20</t>
  </si>
  <si>
    <t>27406201802995</t>
  </si>
  <si>
    <t>A44771564</t>
  </si>
  <si>
    <t>تقديم 3 اغسطس</t>
  </si>
  <si>
    <t>ايداع بنكي بتاريخ  3 اغسطس</t>
  </si>
  <si>
    <t>ايداع بنكي بتاريخ  4 اغسطس</t>
  </si>
  <si>
    <t>ايداع بنكي بتاريخ19 يوليو</t>
  </si>
  <si>
    <t>قيمه 150 دولار في سعر صرف 51.1</t>
  </si>
  <si>
    <t xml:space="preserve">استرداد </t>
  </si>
  <si>
    <t>تسليم في الشركه</t>
  </si>
  <si>
    <t>ايداع بنكي بتاريخ 4 اغسطس</t>
  </si>
  <si>
    <t>تسليم في الشركه بتاريخ 4 اغسطس</t>
  </si>
  <si>
    <t>ايداع بنكي بنكي بتاريخ 4 اغسطس</t>
  </si>
  <si>
    <t>للتحالف</t>
  </si>
  <si>
    <t>تذكره</t>
  </si>
  <si>
    <t>مدفوعه لتصفير حساب استثمار اير ليبيا 213.686  $ على سعر 51.5 ج</t>
  </si>
  <si>
    <t>سداد من عمرو</t>
  </si>
  <si>
    <t>تذاكر الليبيه بتاريخ 4 اغسطس 55*8000</t>
  </si>
  <si>
    <t>مراد نزيه شريف محمد ادريس</t>
  </si>
  <si>
    <t>A45151078</t>
  </si>
  <si>
    <t>محمود عبد الجامع احمد ابوذيد</t>
  </si>
  <si>
    <t>A29918461</t>
  </si>
  <si>
    <t>كريم محمد سيد ريدى</t>
  </si>
  <si>
    <t>30001092400817</t>
  </si>
  <si>
    <t>A45446143</t>
  </si>
  <si>
    <t>حامد رئيس ابو اليزيد طلب</t>
  </si>
  <si>
    <t>28706052401319</t>
  </si>
  <si>
    <t>A42745104</t>
  </si>
  <si>
    <t>السيد الوردانى السعيد جمعه محمد عويضه</t>
  </si>
  <si>
    <t>1968-06-05</t>
  </si>
  <si>
    <t>26806051201674</t>
  </si>
  <si>
    <t>A44817004</t>
  </si>
  <si>
    <t>محمود رجب فرج محمد محمد</t>
  </si>
  <si>
    <t>30\70203123456465</t>
  </si>
  <si>
    <t>A38493091</t>
  </si>
  <si>
    <t>صابر الحنفي عوض الحنفى بركات</t>
  </si>
  <si>
    <t>1975-03-09</t>
  </si>
  <si>
    <t>27503091100294</t>
  </si>
  <si>
    <t>A43787315</t>
  </si>
  <si>
    <t>زياد محمد شحاته محمد مرسى</t>
  </si>
  <si>
    <t>2010-10-14</t>
  </si>
  <si>
    <t>31010142403599</t>
  </si>
  <si>
    <t>A44954429</t>
  </si>
  <si>
    <t>ياسر عبد الحفيظ حمد ان احمد</t>
  </si>
  <si>
    <t>27604032602538</t>
  </si>
  <si>
    <t>A27511699</t>
  </si>
  <si>
    <t>محمود محمد احمد على</t>
  </si>
  <si>
    <t>1986-01-16</t>
  </si>
  <si>
    <t>28601162403515</t>
  </si>
  <si>
    <t>A38272348</t>
  </si>
  <si>
    <t>فارس الحسينى سالم على صالح</t>
  </si>
  <si>
    <t>31011202408338</t>
  </si>
  <si>
    <t>A44947429</t>
  </si>
  <si>
    <t>فالح توفيق جميل توفيق عبد الغنى</t>
  </si>
  <si>
    <t>30903022401135</t>
  </si>
  <si>
    <t>A45134315</t>
  </si>
  <si>
    <t>عبد الرحمن احمد محمد عبد الرحمن</t>
  </si>
  <si>
    <t>29205052403634</t>
  </si>
  <si>
    <t>A31401911</t>
  </si>
  <si>
    <t>سعد مصطفى شمس ابراهيم</t>
  </si>
  <si>
    <t>1998-03-08</t>
  </si>
  <si>
    <t>29803081500872</t>
  </si>
  <si>
    <t>A37012128</t>
  </si>
  <si>
    <t>محمد احمد بدرى على</t>
  </si>
  <si>
    <t>1997-07-12</t>
  </si>
  <si>
    <t>29707122403233</t>
  </si>
  <si>
    <t>A43223506</t>
  </si>
  <si>
    <t>ايهاب محمد محمد فرحات</t>
  </si>
  <si>
    <t>1970-02-14</t>
  </si>
  <si>
    <t>27002141700035</t>
  </si>
  <si>
    <t>A45686860</t>
  </si>
  <si>
    <t>جمعه عويس ابراهيم عواد</t>
  </si>
  <si>
    <t>1976-08-07</t>
  </si>
  <si>
    <t>27608072401352</t>
  </si>
  <si>
    <t>A28742845</t>
  </si>
  <si>
    <t>وليد عبد الله مهدى محمد</t>
  </si>
  <si>
    <t>29201212402316</t>
  </si>
  <si>
    <t>A45400869</t>
  </si>
  <si>
    <t>محمد عبد الغنى محمد سيد محمد</t>
  </si>
  <si>
    <t>30807252500672</t>
  </si>
  <si>
    <t>A45581828</t>
  </si>
  <si>
    <t>احمد محمد عيد محمد</t>
  </si>
  <si>
    <t>30701011529154</t>
  </si>
  <si>
    <t>A44923820</t>
  </si>
  <si>
    <t>طارق عادل الصافى الغنام</t>
  </si>
  <si>
    <t>1994-12-28</t>
  </si>
  <si>
    <t>29412281801371</t>
  </si>
  <si>
    <t>A42160524</t>
  </si>
  <si>
    <t>نعمه سلومه سعد سعيد</t>
  </si>
  <si>
    <t>26411090201466</t>
  </si>
  <si>
    <t>A45658729</t>
  </si>
  <si>
    <t>احمد يوسف محمد على هزاع</t>
  </si>
  <si>
    <t>28902011209679</t>
  </si>
  <si>
    <t>A38262817</t>
  </si>
  <si>
    <t>نها مى ياسين عبد الصبور محمود على</t>
  </si>
  <si>
    <t>30910062501511</t>
  </si>
  <si>
    <t>A45130426</t>
  </si>
  <si>
    <t>على فتحى عبد النعيم خلين</t>
  </si>
  <si>
    <t>29501012429132</t>
  </si>
  <si>
    <t>A45556979</t>
  </si>
  <si>
    <t>اسلام السيد حجازى محمد حجازى</t>
  </si>
  <si>
    <t>2001-05-21</t>
  </si>
  <si>
    <t>30105212300099</t>
  </si>
  <si>
    <t>A38167247</t>
  </si>
  <si>
    <t>احمد فولى صابر جمعه</t>
  </si>
  <si>
    <t>30712262502273</t>
  </si>
  <si>
    <t>A45576820</t>
  </si>
  <si>
    <t>احمد رضا محمد حسن عبد الظاهر</t>
  </si>
  <si>
    <t>2007-01-29</t>
  </si>
  <si>
    <t>30701292400031</t>
  </si>
  <si>
    <t>A29045378</t>
  </si>
  <si>
    <t>على محمد محمد سعيد</t>
  </si>
  <si>
    <t>27910012408411</t>
  </si>
  <si>
    <t>A36877074</t>
  </si>
  <si>
    <t>عادل عبد الله احمد زبان</t>
  </si>
  <si>
    <t>1977-10-18</t>
  </si>
  <si>
    <t>27710182102457</t>
  </si>
  <si>
    <t>A45728985</t>
  </si>
  <si>
    <t>محمد محمد موسى محمد دبور</t>
  </si>
  <si>
    <t>2000-04-04</t>
  </si>
  <si>
    <t>20004041600454</t>
  </si>
  <si>
    <t>A347093655</t>
  </si>
  <si>
    <t>29601011343514</t>
  </si>
  <si>
    <t>A38966193</t>
  </si>
  <si>
    <t>تامر جمعه رمضان محمد</t>
  </si>
  <si>
    <t>1989-02-15</t>
  </si>
  <si>
    <t>28902151800857</t>
  </si>
  <si>
    <t>A42022361</t>
  </si>
  <si>
    <t>طه احمد توفيق احمد</t>
  </si>
  <si>
    <t>1993-11-10</t>
  </si>
  <si>
    <t>29311102200696</t>
  </si>
  <si>
    <t>A45876352</t>
  </si>
  <si>
    <t>عمرو طلبه محمد حلمى عبد الهادى فرج</t>
  </si>
  <si>
    <t>2008-01-04</t>
  </si>
  <si>
    <t>30801041202472</t>
  </si>
  <si>
    <t>A45487483</t>
  </si>
  <si>
    <t>الصافى فتحى مصطفى محمد الغرباوى</t>
  </si>
  <si>
    <t>1995-02-14</t>
  </si>
  <si>
    <t>29502141800077</t>
  </si>
  <si>
    <t>A45657226</t>
  </si>
  <si>
    <t>فاضل محمد عبادى محمد</t>
  </si>
  <si>
    <t>29201012716171</t>
  </si>
  <si>
    <t>A45181342</t>
  </si>
  <si>
    <t>احمد سعيد محمد محمد</t>
  </si>
  <si>
    <t>1989-04-16</t>
  </si>
  <si>
    <t>28904161600093</t>
  </si>
  <si>
    <t>A29276859</t>
  </si>
  <si>
    <t>جمال خالد ابراهيم محمد ابو العنين</t>
  </si>
  <si>
    <t>2003-05-22</t>
  </si>
  <si>
    <t>30305221500253</t>
  </si>
  <si>
    <t>A43730251</t>
  </si>
  <si>
    <t>اسلام عصام فتوح محمود عاصم</t>
  </si>
  <si>
    <t>1995-07-06</t>
  </si>
  <si>
    <t>29507061400458</t>
  </si>
  <si>
    <t>A39673006</t>
  </si>
  <si>
    <t>محمد عبد اللطيف السيد محمود</t>
  </si>
  <si>
    <t>1995-03-07</t>
  </si>
  <si>
    <t>29503071302556</t>
  </si>
  <si>
    <t>A33572492</t>
  </si>
  <si>
    <t>احمد فتحى احمد خطاب الصواف</t>
  </si>
  <si>
    <t>29006151402639</t>
  </si>
  <si>
    <t>A41407504</t>
  </si>
  <si>
    <t>محمد محمد السيد محمد نور الدين</t>
  </si>
  <si>
    <t>1993-09-09</t>
  </si>
  <si>
    <t>29309091200112</t>
  </si>
  <si>
    <t>A32541635</t>
  </si>
  <si>
    <t>كرم جابر على على غالى</t>
  </si>
  <si>
    <t>1973-02-21</t>
  </si>
  <si>
    <t>27302210102637</t>
  </si>
  <si>
    <t>A34228248</t>
  </si>
  <si>
    <t>2026-08-15</t>
  </si>
  <si>
    <t>سعيد عبد المرضى سعيد محمد</t>
  </si>
  <si>
    <t>1974-01-21</t>
  </si>
  <si>
    <t>27401211701915</t>
  </si>
  <si>
    <t>A42794401</t>
  </si>
  <si>
    <t>سامح عدروسى احمد محمود الدسوقى</t>
  </si>
  <si>
    <t>1979-07-30</t>
  </si>
  <si>
    <t>27907301201475</t>
  </si>
  <si>
    <t>A34218887</t>
  </si>
  <si>
    <t>محمد عطيه حسن احمد</t>
  </si>
  <si>
    <t>28410221201719</t>
  </si>
  <si>
    <t>A38546960</t>
  </si>
  <si>
    <t>محمد خالد احمد يوسف</t>
  </si>
  <si>
    <t>29808200102971</t>
  </si>
  <si>
    <t>A40213965</t>
  </si>
  <si>
    <t>احمد السعيد فاروق السعيد عبد الرحمن</t>
  </si>
  <si>
    <t>29805181201654</t>
  </si>
  <si>
    <t>A457290034</t>
  </si>
  <si>
    <t>احمد محمد مصطفى طه</t>
  </si>
  <si>
    <t>29103132100651</t>
  </si>
  <si>
    <t>A45872737</t>
  </si>
  <si>
    <t>احمد مؤمن محمد ابو الفتوح عبد العزيز</t>
  </si>
  <si>
    <t>1998-09-05</t>
  </si>
  <si>
    <t>29809051202611</t>
  </si>
  <si>
    <t>A45615191</t>
  </si>
  <si>
    <t>محمد عادل محمد سليمان</t>
  </si>
  <si>
    <t>1989-11-22</t>
  </si>
  <si>
    <t>28911220103011</t>
  </si>
  <si>
    <t>A45304399</t>
  </si>
  <si>
    <t>احمد ابراهيم محمد صلاح الدين المنير</t>
  </si>
  <si>
    <t>29310251200171</t>
  </si>
  <si>
    <t>A40802233</t>
  </si>
  <si>
    <t>2026-08-17</t>
  </si>
  <si>
    <t>اسامه احمد على السيد الصياد</t>
  </si>
  <si>
    <t>1967-02-04</t>
  </si>
  <si>
    <t>26702041400474</t>
  </si>
  <si>
    <t>A370941428</t>
  </si>
  <si>
    <t>احمد محمد درويش مرسى</t>
  </si>
  <si>
    <t>1997-08-10</t>
  </si>
  <si>
    <t>29708100104557</t>
  </si>
  <si>
    <t>A38830506</t>
  </si>
  <si>
    <t>خالد سيد محمد ايوب</t>
  </si>
  <si>
    <t>29107272300931</t>
  </si>
  <si>
    <t>A44399346</t>
  </si>
  <si>
    <t>ابراهيم محمد ابراهيم زهران</t>
  </si>
  <si>
    <t>2004-03-03</t>
  </si>
  <si>
    <t>30403031800678</t>
  </si>
  <si>
    <t>A45353311</t>
  </si>
  <si>
    <t>احمد سلطان عبد الستار عبد الله</t>
  </si>
  <si>
    <t>1994-12-05</t>
  </si>
  <si>
    <t>29412052300539</t>
  </si>
  <si>
    <t>A35934051</t>
  </si>
  <si>
    <t>اسماعيل عبد اللطيف شعبان عبد اللطيف</t>
  </si>
  <si>
    <t>1979-09-02</t>
  </si>
  <si>
    <t>27909022301497</t>
  </si>
  <si>
    <t>A29386784</t>
  </si>
  <si>
    <t>محمد فؤاد اسحق حسن</t>
  </si>
  <si>
    <t>1998-07-23</t>
  </si>
  <si>
    <t>29807232300736</t>
  </si>
  <si>
    <t>A34293050</t>
  </si>
  <si>
    <t>فريده احمد رافت توفيق عبد العظيم</t>
  </si>
  <si>
    <t>2015-02-14</t>
  </si>
  <si>
    <t>315021417001022</t>
  </si>
  <si>
    <t>A39921791</t>
  </si>
  <si>
    <t>ايه عبد الله شحاته شاهين</t>
  </si>
  <si>
    <t>29110011708047</t>
  </si>
  <si>
    <t>A39921844</t>
  </si>
  <si>
    <t>هيثم خالد عبد الفتاح جبر عساف</t>
  </si>
  <si>
    <t>1972-08-14</t>
  </si>
  <si>
    <t>27208142101558</t>
  </si>
  <si>
    <t>A30569214</t>
  </si>
  <si>
    <t>كمال رمضان على سيد الاهل</t>
  </si>
  <si>
    <t>1961-11-02</t>
  </si>
  <si>
    <t>26111020104451</t>
  </si>
  <si>
    <t>A28263703</t>
  </si>
  <si>
    <t>حسن ابراهيم  الدسوقى عبد الحميد قنديل</t>
  </si>
  <si>
    <t>28803091401518</t>
  </si>
  <si>
    <t>A29453565</t>
  </si>
  <si>
    <t>عمرو محمد يونس ثابت</t>
  </si>
  <si>
    <t>1987-04-25</t>
  </si>
  <si>
    <t>28704258800331</t>
  </si>
  <si>
    <t>A41649132</t>
  </si>
  <si>
    <t>عمرو عبد اللطيف السيد حسانين</t>
  </si>
  <si>
    <t>28803040101153</t>
  </si>
  <si>
    <t>A37094179</t>
  </si>
  <si>
    <t>محمد مد حسين على نصار</t>
  </si>
  <si>
    <t>294020102359</t>
  </si>
  <si>
    <t>A455996088</t>
  </si>
  <si>
    <t>احمد ابراهيم محمد احمد</t>
  </si>
  <si>
    <t>28801071300232</t>
  </si>
  <si>
    <t>PA45592932</t>
  </si>
  <si>
    <t>نادر محمد سالم محمد سمرى</t>
  </si>
  <si>
    <t>29106051304516</t>
  </si>
  <si>
    <t>A45599521</t>
  </si>
  <si>
    <t>خيرى عبد الفضيل بغدادى عبد العال</t>
  </si>
  <si>
    <t>1977-04-23</t>
  </si>
  <si>
    <t>27704232701454</t>
  </si>
  <si>
    <t>PA45015914</t>
  </si>
  <si>
    <t>رمضان محمد محمد عيسى</t>
  </si>
  <si>
    <t>1979-10-07</t>
  </si>
  <si>
    <t>27910072301879</t>
  </si>
  <si>
    <t>A45413693</t>
  </si>
  <si>
    <t>مؤمن عباس محمود ابراهيم</t>
  </si>
  <si>
    <t>1980-05-28</t>
  </si>
  <si>
    <t>28005282601238</t>
  </si>
  <si>
    <t>A42440111</t>
  </si>
  <si>
    <t>محمد محمد محمود محمد المنسى</t>
  </si>
  <si>
    <t>1988-01-26</t>
  </si>
  <si>
    <t>28801260200079</t>
  </si>
  <si>
    <t>A43333859</t>
  </si>
  <si>
    <t>صلاح شعبان محمد على</t>
  </si>
  <si>
    <t>1977-05-09</t>
  </si>
  <si>
    <t>27705092200031</t>
  </si>
  <si>
    <t>A39203643</t>
  </si>
  <si>
    <t>محمد سيد احمد على</t>
  </si>
  <si>
    <t>29602202304272</t>
  </si>
  <si>
    <t>A42077694</t>
  </si>
  <si>
    <t>صبرى خيرى عبد الفضيل بغدادى</t>
  </si>
  <si>
    <t>30806152702158</t>
  </si>
  <si>
    <t>A45013110</t>
  </si>
  <si>
    <t>هاني ثابت عبد الفضيل عبد المقصود</t>
  </si>
  <si>
    <t>27902252200377</t>
  </si>
  <si>
    <t>A39906489</t>
  </si>
  <si>
    <t>ابراهيم خالد محمود عبد العظيم احمد</t>
  </si>
  <si>
    <t>2009-10-25</t>
  </si>
  <si>
    <t>30910252405012</t>
  </si>
  <si>
    <t>A42488650</t>
  </si>
  <si>
    <t>يوسف علي عبد النبي علي</t>
  </si>
  <si>
    <t>1995-08-10</t>
  </si>
  <si>
    <t>29508102401797</t>
  </si>
  <si>
    <t>A45396073</t>
  </si>
  <si>
    <t>رضا محمد ابراهيم يونس</t>
  </si>
  <si>
    <t>29705252403291</t>
  </si>
  <si>
    <t>A28089450</t>
  </si>
  <si>
    <t>علاء فولى سليمان ابوزيد</t>
  </si>
  <si>
    <t>20109012406335</t>
  </si>
  <si>
    <t>A04194762</t>
  </si>
  <si>
    <t>محمد محمد احمد عبد الحميد</t>
  </si>
  <si>
    <t>29303292601974</t>
  </si>
  <si>
    <t>A45176263</t>
  </si>
  <si>
    <t>عيد محمود محمد عبد الصمد</t>
  </si>
  <si>
    <t>29104202405699</t>
  </si>
  <si>
    <t>A29375658</t>
  </si>
  <si>
    <t>سامى عبد الجواد سامي ابراهيم احمد</t>
  </si>
  <si>
    <t>2011-06-02</t>
  </si>
  <si>
    <t>31106022400917</t>
  </si>
  <si>
    <t>A45569109</t>
  </si>
  <si>
    <t>احمد رمضان هارون عبد السلام</t>
  </si>
  <si>
    <t>2001-08-16</t>
  </si>
  <si>
    <t>30108162400037</t>
  </si>
  <si>
    <t>A26031483</t>
  </si>
  <si>
    <t>محمد شلقامى علي محمد</t>
  </si>
  <si>
    <t>1987-09-21</t>
  </si>
  <si>
    <t>28709212402812</t>
  </si>
  <si>
    <t>A29651093</t>
  </si>
  <si>
    <t>محمد هلال سمير شحاته عبد المجيد</t>
  </si>
  <si>
    <t>2010-08-14</t>
  </si>
  <si>
    <t>31008142400498</t>
  </si>
  <si>
    <t>A44962152</t>
  </si>
  <si>
    <t>احمد شعبان السيد على ابو حمره</t>
  </si>
  <si>
    <t>29502011806399</t>
  </si>
  <si>
    <t>A382124989</t>
  </si>
  <si>
    <t>على شعبان السيد على ابو حمره</t>
  </si>
  <si>
    <t>1996-09-20</t>
  </si>
  <si>
    <t>29609201804497</t>
  </si>
  <si>
    <t>A28281031</t>
  </si>
  <si>
    <t>ابراهيم عصام عبد المنعم علوانى عوض</t>
  </si>
  <si>
    <t>2008-02-22</t>
  </si>
  <si>
    <t>30802221803675</t>
  </si>
  <si>
    <t>A45460520</t>
  </si>
  <si>
    <t>محمد حماده سعيد حموده خليفه</t>
  </si>
  <si>
    <t>2009-05-10</t>
  </si>
  <si>
    <t>30905101601835</t>
  </si>
  <si>
    <t>A37491033</t>
  </si>
  <si>
    <t>محمد حامد عوض محمود</t>
  </si>
  <si>
    <t>2002-10-17</t>
  </si>
  <si>
    <t>30210171800039</t>
  </si>
  <si>
    <t>A45666255</t>
  </si>
  <si>
    <t>محمود محمد الشحات عبد العزيز عبد المجيد</t>
  </si>
  <si>
    <t>2003-03-03</t>
  </si>
  <si>
    <t>30303031500874</t>
  </si>
  <si>
    <t>A45651509</t>
  </si>
  <si>
    <t>على محمود على زغبير</t>
  </si>
  <si>
    <t>1982-09-20</t>
  </si>
  <si>
    <t>28209201204676</t>
  </si>
  <si>
    <t>A45933674</t>
  </si>
  <si>
    <t>احمد عماد محمد عبد الحليم النجار</t>
  </si>
  <si>
    <t>2004-03-09</t>
  </si>
  <si>
    <t>30403091200815</t>
  </si>
  <si>
    <t>A45491568</t>
  </si>
  <si>
    <t>عبد العزيز عادل عبد العزيز عبدربه حسين</t>
  </si>
  <si>
    <t>1993-08-16</t>
  </si>
  <si>
    <t>29308161801554</t>
  </si>
  <si>
    <t>A40373069</t>
  </si>
  <si>
    <t>محمود منبي حمدي عرجاوى</t>
  </si>
  <si>
    <t>1984-08-07</t>
  </si>
  <si>
    <t>28408070202152</t>
  </si>
  <si>
    <t>A45825723</t>
  </si>
  <si>
    <t>طارق عبد العاطى ابو الغيط عبد العاطى</t>
  </si>
  <si>
    <t>1973-10-30</t>
  </si>
  <si>
    <t>27210301201878</t>
  </si>
  <si>
    <t>A45503366</t>
  </si>
  <si>
    <t>احمد ممدوح عبد الهادى عبد الحميد</t>
  </si>
  <si>
    <t>2011-03-03</t>
  </si>
  <si>
    <t>31103031801879</t>
  </si>
  <si>
    <t>A458242742</t>
  </si>
  <si>
    <t>ابراهيم عبد المنعم ابراهيم محمد نافع</t>
  </si>
  <si>
    <t>1987-11-14</t>
  </si>
  <si>
    <t>28712141203075</t>
  </si>
  <si>
    <t>A43004781</t>
  </si>
  <si>
    <t>محمود الشحات عبد الفتاح مخلوف حرام</t>
  </si>
  <si>
    <t>30010011243673</t>
  </si>
  <si>
    <t>A42299849</t>
  </si>
  <si>
    <t>رضا الشربيني عبد الوهاب مبروك</t>
  </si>
  <si>
    <t>1978-11-09</t>
  </si>
  <si>
    <t>27811091500671</t>
  </si>
  <si>
    <t>A31034897</t>
  </si>
  <si>
    <t>عبد الرحمن زيد محمد زيد محمد</t>
  </si>
  <si>
    <t>30512261200711</t>
  </si>
  <si>
    <t>A45212819</t>
  </si>
  <si>
    <t>احمد معوض عبد الله سيد احمد</t>
  </si>
  <si>
    <t>1989-02-24</t>
  </si>
  <si>
    <t>28902242300351</t>
  </si>
  <si>
    <t>A33113035</t>
  </si>
  <si>
    <t>عماد سيد شكري جمعه</t>
  </si>
  <si>
    <t>28303132301075</t>
  </si>
  <si>
    <t>A4466398</t>
  </si>
  <si>
    <t>يوسف محمد زكريا اسماعيل</t>
  </si>
  <si>
    <t>2004-11-30</t>
  </si>
  <si>
    <t>30411302300792</t>
  </si>
  <si>
    <t>A45409107</t>
  </si>
  <si>
    <t>احمد عبدالله صبري الفوى</t>
  </si>
  <si>
    <t>28602011504936</t>
  </si>
  <si>
    <t>A33555952</t>
  </si>
  <si>
    <t>علاء مامون فاضل احمد الغزون</t>
  </si>
  <si>
    <t>29901201904411</t>
  </si>
  <si>
    <t>A45457821</t>
  </si>
  <si>
    <t>عصام محمود عوض خضر</t>
  </si>
  <si>
    <t>1988-09-20</t>
  </si>
  <si>
    <t>28809202404137</t>
  </si>
  <si>
    <t>A45408092</t>
  </si>
  <si>
    <t>محمد رضا محمد فراج</t>
  </si>
  <si>
    <t>29409062400697</t>
  </si>
  <si>
    <t>A343642815</t>
  </si>
  <si>
    <t>حجازى سعد عبد العزيز احمد</t>
  </si>
  <si>
    <t>28305012403012</t>
  </si>
  <si>
    <t>A37334377</t>
  </si>
  <si>
    <t>جمعه مبروك فاروق زكى</t>
  </si>
  <si>
    <t>29311112402022</t>
  </si>
  <si>
    <t>A39497469</t>
  </si>
  <si>
    <t>احمد محمد ماضى جاد الحق</t>
  </si>
  <si>
    <t>1998-10-14</t>
  </si>
  <si>
    <t>29810142402352</t>
  </si>
  <si>
    <t>A44953555</t>
  </si>
  <si>
    <t>حسين عبد المحسن حسين حسن طه</t>
  </si>
  <si>
    <t>1993-08-08</t>
  </si>
  <si>
    <t>29308081803491</t>
  </si>
  <si>
    <t>A45115205</t>
  </si>
  <si>
    <t>شريف سيد عبد الصادق زهرى</t>
  </si>
  <si>
    <t>28701010146813</t>
  </si>
  <si>
    <t>A38148834</t>
  </si>
  <si>
    <t>حسين عبد المنعم حسين بدر</t>
  </si>
  <si>
    <t>1969-12-26</t>
  </si>
  <si>
    <t>26912260103218</t>
  </si>
  <si>
    <t>A36834538</t>
  </si>
  <si>
    <t>امين عبد الحفيظ امين حسين</t>
  </si>
  <si>
    <t>1959-03-24</t>
  </si>
  <si>
    <t>25903241801751</t>
  </si>
  <si>
    <t>A44568548</t>
  </si>
  <si>
    <t>محمد حسين احمد ابراهيم محمد</t>
  </si>
  <si>
    <t>30807232502717</t>
  </si>
  <si>
    <t>A43641841</t>
  </si>
  <si>
    <t>احمد بشير احمد سليمان</t>
  </si>
  <si>
    <t>1968-02-01</t>
  </si>
  <si>
    <t>26802012101454</t>
  </si>
  <si>
    <t>A39874177</t>
  </si>
  <si>
    <t>مصطفى عبد الرحمن فوزى محمود ابراهيم</t>
  </si>
  <si>
    <t>2008-01-14</t>
  </si>
  <si>
    <t>30801142503333</t>
  </si>
  <si>
    <t>A04490951</t>
  </si>
  <si>
    <t>عز الدين ابراهيم على ابراهيم</t>
  </si>
  <si>
    <t>29306232501597</t>
  </si>
  <si>
    <t>A38779596</t>
  </si>
  <si>
    <t>سامح معبد حماده همام</t>
  </si>
  <si>
    <t>1975-05-29</t>
  </si>
  <si>
    <t>27505292600999</t>
  </si>
  <si>
    <t>A39972138</t>
  </si>
  <si>
    <t>حسن على احمد حسين</t>
  </si>
  <si>
    <t>27705222601156</t>
  </si>
  <si>
    <t>A39465137</t>
  </si>
  <si>
    <t>علاء حامد حسين السيد الدهشان</t>
  </si>
  <si>
    <t>1975-07-22</t>
  </si>
  <si>
    <t>27507221201638</t>
  </si>
  <si>
    <t>A44528367</t>
  </si>
  <si>
    <t>مساعد رمضان صابر السيد</t>
  </si>
  <si>
    <t>27606142600835</t>
  </si>
  <si>
    <t>A43161126</t>
  </si>
  <si>
    <t>محمد شحاته عبد العزيز محمود الطنبولى</t>
  </si>
  <si>
    <t>28908211201859</t>
  </si>
  <si>
    <t>A34380500</t>
  </si>
  <si>
    <t>راضى حمدى راضى السيد محمد</t>
  </si>
  <si>
    <t>2008-09-20</t>
  </si>
  <si>
    <t>30809202304891</t>
  </si>
  <si>
    <t>A42480619</t>
  </si>
  <si>
    <t>معتز عمر عبد العال عبد النعيم</t>
  </si>
  <si>
    <t>31110162404839</t>
  </si>
  <si>
    <t>A44635084</t>
  </si>
  <si>
    <t>ابراهيم عبد النبى عمار عبد الله</t>
  </si>
  <si>
    <t>30808122302573</t>
  </si>
  <si>
    <t>A45158139</t>
  </si>
  <si>
    <t>عمرو احمد رمضان جنيدى صالح</t>
  </si>
  <si>
    <t>2010-03-06</t>
  </si>
  <si>
    <t>31003062301292</t>
  </si>
  <si>
    <t>A44655098</t>
  </si>
  <si>
    <t>عبد الرحمن رجب على خليفه</t>
  </si>
  <si>
    <t>31004262301358</t>
  </si>
  <si>
    <t>A44656712</t>
  </si>
  <si>
    <t>محمود  سعد  محمودا لسيد مصطفى</t>
  </si>
  <si>
    <t>2009-04-06</t>
  </si>
  <si>
    <t>30904061501194</t>
  </si>
  <si>
    <t>A45646116</t>
  </si>
  <si>
    <t>محمد اشرف عايد يونس</t>
  </si>
  <si>
    <t>31201202302916</t>
  </si>
  <si>
    <t>A45406102</t>
  </si>
  <si>
    <t>احمد رجب عبد الوهاب حافظ</t>
  </si>
  <si>
    <t>2011-03-18</t>
  </si>
  <si>
    <t>31103182301592</t>
  </si>
  <si>
    <t>A45407023</t>
  </si>
  <si>
    <t>محمد ربيع عزيز مرعى عبد العليم</t>
  </si>
  <si>
    <t>30811112301995</t>
  </si>
  <si>
    <t>A44967966</t>
  </si>
  <si>
    <t>محمد صلاح عبد السميع فرجانى اسماعيل</t>
  </si>
  <si>
    <t>2010-06-01</t>
  </si>
  <si>
    <t>31006012306977</t>
  </si>
  <si>
    <t>A45400025</t>
  </si>
  <si>
    <t>محمد عبد الباسط محمد السيد</t>
  </si>
  <si>
    <t>29101011372074</t>
  </si>
  <si>
    <t>A35853414</t>
  </si>
  <si>
    <t>عطيه حسن محمد عطيه جمعه</t>
  </si>
  <si>
    <t>1966-09-26</t>
  </si>
  <si>
    <t>26609261300314</t>
  </si>
  <si>
    <t>A352550857</t>
  </si>
  <si>
    <t>2026-08-14</t>
  </si>
  <si>
    <t>سماح عز محمد يوسف احمد</t>
  </si>
  <si>
    <t>28002030103881</t>
  </si>
  <si>
    <t>A45097695</t>
  </si>
  <si>
    <t>دنيا شريف عباس احمد علام</t>
  </si>
  <si>
    <t>2018-01-02</t>
  </si>
  <si>
    <t>31801020103125</t>
  </si>
  <si>
    <t>A45072897</t>
  </si>
  <si>
    <t>احمد صبحى احمد محمود</t>
  </si>
  <si>
    <t>1976-05-07</t>
  </si>
  <si>
    <t>27605071201938</t>
  </si>
  <si>
    <t>A45511221</t>
  </si>
  <si>
    <t>تقديم 4 اغسطس</t>
  </si>
  <si>
    <t>ايداع بنكي بتاريخ  5 اغسطس</t>
  </si>
  <si>
    <t>استثمارطيران 1*375 بتاريخ 5 اغسطس</t>
  </si>
  <si>
    <t>ايداع بنكي 5 اغسطس</t>
  </si>
  <si>
    <t>ايداع بنكي 3 اغسطس</t>
  </si>
  <si>
    <t>تسليم في الشركه بتاريخ 5 اغسطس</t>
  </si>
  <si>
    <t>قيمه 250 $ في سعر صرف 51.1</t>
  </si>
  <si>
    <t xml:space="preserve">ايداع بنكي 5 اغسطس </t>
  </si>
  <si>
    <t>ايداع بنكي بتاريخ4 اغسطس</t>
  </si>
  <si>
    <t>صلاح مفتاح سالم الخزخار</t>
  </si>
  <si>
    <t>AA716878</t>
  </si>
  <si>
    <t>السيد طلعت السيد سليم موسي</t>
  </si>
  <si>
    <t>سفر يوم17 يوليو</t>
  </si>
  <si>
    <t>تسليم في الشركه بتاريخ  5 اغسطس</t>
  </si>
  <si>
    <t>ايداع بنكي باسم احمد فتح الله</t>
  </si>
  <si>
    <t>اشرف احمد سيف شلقامى</t>
  </si>
  <si>
    <t>1972-03-20</t>
  </si>
  <si>
    <t>27202202400558</t>
  </si>
  <si>
    <t>A34527885</t>
  </si>
  <si>
    <t>طارق فهمى سليمان احمد</t>
  </si>
  <si>
    <t>29310031200332</t>
  </si>
  <si>
    <t>A36782523</t>
  </si>
  <si>
    <t>رمضان مهران عبد الرحمن على</t>
  </si>
  <si>
    <t>28507012506174</t>
  </si>
  <si>
    <t>A35491194</t>
  </si>
  <si>
    <t>محمد مصطفى عبد الحى سيد</t>
  </si>
  <si>
    <t>29111120101833</t>
  </si>
  <si>
    <t>A29563295</t>
  </si>
  <si>
    <t>هادى هانى محمد يوسف</t>
  </si>
  <si>
    <t>20102012403751</t>
  </si>
  <si>
    <t>A34182863</t>
  </si>
  <si>
    <t>سهم عبد العال حسن احمد حسن</t>
  </si>
  <si>
    <t>2004-04-30</t>
  </si>
  <si>
    <t>30404308800993</t>
  </si>
  <si>
    <t>A45889350</t>
  </si>
  <si>
    <t>محمد محمود رزق حسين حسن</t>
  </si>
  <si>
    <t>30807142302212</t>
  </si>
  <si>
    <t>A38644862</t>
  </si>
  <si>
    <t>ابراهيم سالم ابراهيم محمد عبد الرحمن</t>
  </si>
  <si>
    <t>30907102303998</t>
  </si>
  <si>
    <t>A40108504</t>
  </si>
  <si>
    <t>سمير عبد المنعم محمد محمد الغيطانى</t>
  </si>
  <si>
    <t>1984-02-29</t>
  </si>
  <si>
    <t>28401291100732</t>
  </si>
  <si>
    <t>A37070694</t>
  </si>
  <si>
    <t>هانى رمضان على عبد الواحد</t>
  </si>
  <si>
    <t>1971-06-24</t>
  </si>
  <si>
    <t>27106242100454</t>
  </si>
  <si>
    <t>A31352470</t>
  </si>
  <si>
    <t>2026-08-13</t>
  </si>
  <si>
    <t>احمد علي احمد يونس نصر الدين</t>
  </si>
  <si>
    <t>29301011201953</t>
  </si>
  <si>
    <t>A45501451</t>
  </si>
  <si>
    <t>فاطمه طه محى الدين حموده</t>
  </si>
  <si>
    <t>2009-10-24</t>
  </si>
  <si>
    <t>30910242404689</t>
  </si>
  <si>
    <t>A45556595</t>
  </si>
  <si>
    <t>عزيز الدين مصطفى عزيز الدين عبد الرحيم</t>
  </si>
  <si>
    <t>1997-02-24</t>
  </si>
  <si>
    <t>29702242401879</t>
  </si>
  <si>
    <t>A39473141</t>
  </si>
  <si>
    <t>عبد الحميد عاطف عطفت عبد الحميد صالح</t>
  </si>
  <si>
    <t>31101092401412</t>
  </si>
  <si>
    <t>A44945437</t>
  </si>
  <si>
    <t>مصطفى ابراهيم مقبل محمد خلف حسانين</t>
  </si>
  <si>
    <t>31106022404556</t>
  </si>
  <si>
    <t>A42752042</t>
  </si>
  <si>
    <t>محمد جمال رمضان عثمان</t>
  </si>
  <si>
    <t>30709292405573</t>
  </si>
  <si>
    <t>A40285171</t>
  </si>
  <si>
    <t>ربيع مصطفي محمد حسين</t>
  </si>
  <si>
    <t>1972-04-28</t>
  </si>
  <si>
    <t>27204282200895</t>
  </si>
  <si>
    <t>A41040714</t>
  </si>
  <si>
    <t>جمال رياض محمود فراج</t>
  </si>
  <si>
    <t>1978-08-12</t>
  </si>
  <si>
    <t>27808122200778</t>
  </si>
  <si>
    <t>A45447417</t>
  </si>
  <si>
    <t>خالد حسين عبد الحكيم سيد</t>
  </si>
  <si>
    <t>28612312400511</t>
  </si>
  <si>
    <t>A29042896</t>
  </si>
  <si>
    <t>حسن محمد عبد العظيم عبد الموجود</t>
  </si>
  <si>
    <t>29207012203295</t>
  </si>
  <si>
    <t>A44638001</t>
  </si>
  <si>
    <t>عبد الرحمن عبد الناصر محمد عبد العزيز</t>
  </si>
  <si>
    <t>2003-05-27</t>
  </si>
  <si>
    <t>30305272201153</t>
  </si>
  <si>
    <t>A45569971</t>
  </si>
  <si>
    <t>عماد سيد يحيى على</t>
  </si>
  <si>
    <t>29311152701432</t>
  </si>
  <si>
    <t>A44996272</t>
  </si>
  <si>
    <t>عبد الحكيم عماد صلاح عبد الحكيم</t>
  </si>
  <si>
    <t>29401312400832</t>
  </si>
  <si>
    <t>A30952163</t>
  </si>
  <si>
    <t>مجدى نور منصور درويش</t>
  </si>
  <si>
    <t>28704042404457</t>
  </si>
  <si>
    <t>45396133</t>
  </si>
  <si>
    <t>محمود عبد البر محمود محمد اسماعيل</t>
  </si>
  <si>
    <t>31009012414612</t>
  </si>
  <si>
    <t>A413817817</t>
  </si>
  <si>
    <t>محمد سعد خلف الله احمد</t>
  </si>
  <si>
    <t>1995-07-16</t>
  </si>
  <si>
    <t>29507162401471</t>
  </si>
  <si>
    <t>A34056200</t>
  </si>
  <si>
    <t>محمود عبدالرحمن محمد حسن</t>
  </si>
  <si>
    <t>1997-02-28</t>
  </si>
  <si>
    <t>29702282500276</t>
  </si>
  <si>
    <t>A27372373</t>
  </si>
  <si>
    <t>هشام احمد شحاته احمد</t>
  </si>
  <si>
    <t>29401162201411</t>
  </si>
  <si>
    <t>A36495713</t>
  </si>
  <si>
    <t>محمد عبده اسماعيل عثمان</t>
  </si>
  <si>
    <t>1967-09-26</t>
  </si>
  <si>
    <t>26709261401794</t>
  </si>
  <si>
    <t>A39411039</t>
  </si>
  <si>
    <t>محمد عبد العال عبد الغفار عبد العال</t>
  </si>
  <si>
    <t>1970-09-08</t>
  </si>
  <si>
    <t>27009080102673</t>
  </si>
  <si>
    <t>A45972274</t>
  </si>
  <si>
    <t>محمد سعيد زارع عبد الحليم</t>
  </si>
  <si>
    <t>1992-01-19</t>
  </si>
  <si>
    <t>29201191401675</t>
  </si>
  <si>
    <t>A459015947</t>
  </si>
  <si>
    <t>حسين احمد مصباح احمد</t>
  </si>
  <si>
    <t>1983-04-19</t>
  </si>
  <si>
    <t>28304192300775</t>
  </si>
  <si>
    <t>A27383730</t>
  </si>
  <si>
    <t>احمد معروف محمد احمد عطا</t>
  </si>
  <si>
    <t>28401141205536</t>
  </si>
  <si>
    <t>A30986608</t>
  </si>
  <si>
    <t>عبد الجواد عبد المولى سليم عبد المولى عبد الجواد</t>
  </si>
  <si>
    <t>2012-05-15</t>
  </si>
  <si>
    <t>31205152202414</t>
  </si>
  <si>
    <t>A44956994</t>
  </si>
  <si>
    <t>محمود عماد حسين محمود</t>
  </si>
  <si>
    <t>30910012204117</t>
  </si>
  <si>
    <t>A45707376</t>
  </si>
  <si>
    <t>محمد طلعت عبد اللطيف محمد طلبه</t>
  </si>
  <si>
    <t>1994-10-21</t>
  </si>
  <si>
    <t>29410211400059</t>
  </si>
  <si>
    <t>A45379471</t>
  </si>
  <si>
    <t>احمد جمال شعبان حسن</t>
  </si>
  <si>
    <t>2002-08-16</t>
  </si>
  <si>
    <t>30208162301238</t>
  </si>
  <si>
    <t>A32531459</t>
  </si>
  <si>
    <t>احمد خالد صبرى عبد الفتاح حسن</t>
  </si>
  <si>
    <t>30810252302979</t>
  </si>
  <si>
    <t>A45402650</t>
  </si>
  <si>
    <t>سعيد مصطفى سعيد احمد</t>
  </si>
  <si>
    <t>1991-03-14</t>
  </si>
  <si>
    <t>29103140200258</t>
  </si>
  <si>
    <t>A36006545</t>
  </si>
  <si>
    <t>ابوزيد ميره ابوزيد احمد</t>
  </si>
  <si>
    <t>1974-07-09</t>
  </si>
  <si>
    <t>27407090102758</t>
  </si>
  <si>
    <t>A31519516</t>
  </si>
  <si>
    <t>تامر رسلان عبد المعطى رسلان</t>
  </si>
  <si>
    <t>1978-05-23</t>
  </si>
  <si>
    <t>27805230300038</t>
  </si>
  <si>
    <t>A41075433</t>
  </si>
  <si>
    <t>2026-08-31</t>
  </si>
  <si>
    <t>محمد ابراهيم فتحى عبد السلام</t>
  </si>
  <si>
    <t>28603021303439</t>
  </si>
  <si>
    <t>A44697848</t>
  </si>
  <si>
    <t>محمد نوار محمد بدر</t>
  </si>
  <si>
    <t>1980-12-27</t>
  </si>
  <si>
    <t>28012271701237</t>
  </si>
  <si>
    <t>A37842129</t>
  </si>
  <si>
    <t>ايمان على حسانين محمد</t>
  </si>
  <si>
    <t>1979-05-15</t>
  </si>
  <si>
    <t>27905150104488</t>
  </si>
  <si>
    <t>A45722766</t>
  </si>
  <si>
    <t>محمد مصطفى محمد عبد الله</t>
  </si>
  <si>
    <t>28701011356099</t>
  </si>
  <si>
    <t>A45723726</t>
  </si>
  <si>
    <t>درويش محمد سيد عبد العال</t>
  </si>
  <si>
    <t>28801052503858</t>
  </si>
  <si>
    <t>A28205736</t>
  </si>
  <si>
    <t>حمد حمدون عبد الصادق هاشم</t>
  </si>
  <si>
    <t>30810012616291</t>
  </si>
  <si>
    <t>A43383215</t>
  </si>
  <si>
    <t>عبد التواب مهنى عبد التواب مهنى</t>
  </si>
  <si>
    <t>29509022504052</t>
  </si>
  <si>
    <t>A45563788</t>
  </si>
  <si>
    <t>احمد على حمدان ابو العلا</t>
  </si>
  <si>
    <t>1986-04-10</t>
  </si>
  <si>
    <t>28604102500979</t>
  </si>
  <si>
    <t>A38736972</t>
  </si>
  <si>
    <t>احمد  محمد منصور محمد سيف</t>
  </si>
  <si>
    <t>2007-12-02</t>
  </si>
  <si>
    <t>30712022501296</t>
  </si>
  <si>
    <t>A45558778</t>
  </si>
  <si>
    <t>غاندى مهران امام سلامه</t>
  </si>
  <si>
    <t>1995-01-09</t>
  </si>
  <si>
    <t>29501092503079</t>
  </si>
  <si>
    <t>37401345</t>
  </si>
  <si>
    <t>محمد محمد ابراهيم محمد</t>
  </si>
  <si>
    <t>2002-03-30</t>
  </si>
  <si>
    <t>30203302500455</t>
  </si>
  <si>
    <t>A43195296</t>
  </si>
  <si>
    <t>محمد عبد المحسن حسانين احمد عياد</t>
  </si>
  <si>
    <t>2007-12-04</t>
  </si>
  <si>
    <t>20712042501373</t>
  </si>
  <si>
    <t>A45553750</t>
  </si>
  <si>
    <t>محمود فوزى محمد جاد الحق</t>
  </si>
  <si>
    <t>1992-04-23</t>
  </si>
  <si>
    <t>29204232501719</t>
  </si>
  <si>
    <t>A45569019</t>
  </si>
  <si>
    <t>محمد اشرف جمال ثابت عبد الناصر</t>
  </si>
  <si>
    <t>31007252501757</t>
  </si>
  <si>
    <t>A45576825</t>
  </si>
  <si>
    <t>اشرف جمال ثابت عبد الناصر</t>
  </si>
  <si>
    <t>28201142500478</t>
  </si>
  <si>
    <t>A45417862</t>
  </si>
  <si>
    <t>حماده احمد رجب احمد</t>
  </si>
  <si>
    <t>29403212502339</t>
  </si>
  <si>
    <t>A45578203</t>
  </si>
  <si>
    <t>محمد بيومى عبد الراضى محمد</t>
  </si>
  <si>
    <t>1975-10-29</t>
  </si>
  <si>
    <t>27510292702736</t>
  </si>
  <si>
    <t>A45185023</t>
  </si>
  <si>
    <t>حمد ان ابو الوفا محمد على</t>
  </si>
  <si>
    <t>1968-10-04</t>
  </si>
  <si>
    <t>26810042700991</t>
  </si>
  <si>
    <t>A45187362</t>
  </si>
  <si>
    <t>على خليفه محمد عبد الحكم ابو الوفا</t>
  </si>
  <si>
    <t>1975-04-26</t>
  </si>
  <si>
    <t>27504262701417</t>
  </si>
  <si>
    <t>A45178595</t>
  </si>
  <si>
    <t>صبرى زكى حسن محمد</t>
  </si>
  <si>
    <t>1978-10-26</t>
  </si>
  <si>
    <t>27810262702875</t>
  </si>
  <si>
    <t>A44994726</t>
  </si>
  <si>
    <t>سمير كمال حفنى حبيب</t>
  </si>
  <si>
    <t>1999-08-15</t>
  </si>
  <si>
    <t>29908151301712</t>
  </si>
  <si>
    <t>A41651086</t>
  </si>
  <si>
    <t>على فاروق سيد حسن</t>
  </si>
  <si>
    <t>1974-05-23</t>
  </si>
  <si>
    <t>27405233100031</t>
  </si>
  <si>
    <t>A28534746</t>
  </si>
  <si>
    <t>معتز ابراهيم محمد صالح جربيده</t>
  </si>
  <si>
    <t>28603150202959</t>
  </si>
  <si>
    <t>A34589748</t>
  </si>
  <si>
    <t>2026-08-26</t>
  </si>
  <si>
    <t>اسماء جوده عطيه محمد</t>
  </si>
  <si>
    <t>28406178800525</t>
  </si>
  <si>
    <t>A44856333</t>
  </si>
  <si>
    <t>حمدى فرج قاسم شملى</t>
  </si>
  <si>
    <t>1981-08-30</t>
  </si>
  <si>
    <t>28108302201791</t>
  </si>
  <si>
    <t>A28759932</t>
  </si>
  <si>
    <t>محمود جابر محمود والى</t>
  </si>
  <si>
    <t>29505082300299</t>
  </si>
  <si>
    <t>A45421894</t>
  </si>
  <si>
    <t>محمد هنداوى عبد الحميد عبد العليم</t>
  </si>
  <si>
    <t>2007-11-24</t>
  </si>
  <si>
    <t>30711242300759</t>
  </si>
  <si>
    <t>A43947310</t>
  </si>
  <si>
    <t>احمد طارق احمد محمد مرسى</t>
  </si>
  <si>
    <t>30708160202111</t>
  </si>
  <si>
    <t>A45633858</t>
  </si>
  <si>
    <t>محمد مصطفى معوض عبد الرازق مرسى</t>
  </si>
  <si>
    <t>30708142301056</t>
  </si>
  <si>
    <t>A37032382</t>
  </si>
  <si>
    <t>يحى ادهم عبد الونيس عبد الله</t>
  </si>
  <si>
    <t>29212202301335</t>
  </si>
  <si>
    <t>A45554835</t>
  </si>
  <si>
    <t>محمد صبحى محمود بهنسى</t>
  </si>
  <si>
    <t>29304151802997</t>
  </si>
  <si>
    <t>A45652015</t>
  </si>
  <si>
    <t>باسم ربيع عبد المحسن عبد العليم</t>
  </si>
  <si>
    <t>28910082301153</t>
  </si>
  <si>
    <t>A34294357</t>
  </si>
  <si>
    <t>هشام محمد حسين على</t>
  </si>
  <si>
    <t>29208012303857</t>
  </si>
  <si>
    <t>A37920089</t>
  </si>
  <si>
    <t>محمد ابراهيم قرنى الروبى</t>
  </si>
  <si>
    <t>29709022301533</t>
  </si>
  <si>
    <t>A392829115</t>
  </si>
  <si>
    <t>عمر علاق ابو جلال علاق</t>
  </si>
  <si>
    <t>1996-06-26</t>
  </si>
  <si>
    <t>29606262201371</t>
  </si>
  <si>
    <t>A45880087</t>
  </si>
  <si>
    <t>طارق عادل محمود حامد</t>
  </si>
  <si>
    <t>1991-01-13</t>
  </si>
  <si>
    <t>29101132300000</t>
  </si>
  <si>
    <t>A45581024</t>
  </si>
  <si>
    <t>ابو العز ماهر ابو العز عبد العزيز</t>
  </si>
  <si>
    <t>29403301200435</t>
  </si>
  <si>
    <t>A33551565</t>
  </si>
  <si>
    <t>محمد جوده محمد جوده</t>
  </si>
  <si>
    <t>1983-03-28</t>
  </si>
  <si>
    <t>28303282300557</t>
  </si>
  <si>
    <t>A30545843</t>
  </si>
  <si>
    <t>يحى بدر محمد توفيق</t>
  </si>
  <si>
    <t>2001-08-21</t>
  </si>
  <si>
    <t>30108212402575</t>
  </si>
  <si>
    <t>A38097147</t>
  </si>
  <si>
    <t>محمود جبر شوقى رياض</t>
  </si>
  <si>
    <t>1996-12-02</t>
  </si>
  <si>
    <t>29611232402219</t>
  </si>
  <si>
    <t>A29355465</t>
  </si>
  <si>
    <t>محمد احمد محمود يونس</t>
  </si>
  <si>
    <t>1998-02-11</t>
  </si>
  <si>
    <t>29802112400239</t>
  </si>
  <si>
    <t>A37028955</t>
  </si>
  <si>
    <t>احمد محمد عبد البديع عبد الله</t>
  </si>
  <si>
    <t>1988-10-21</t>
  </si>
  <si>
    <t>28810212400332</t>
  </si>
  <si>
    <t>A35120348</t>
  </si>
  <si>
    <t>احمد فهمى صالح حسن</t>
  </si>
  <si>
    <t>29207272200855</t>
  </si>
  <si>
    <t>A29894108</t>
  </si>
  <si>
    <t>محمود هواف عبد الحفيظ عبد الكريم</t>
  </si>
  <si>
    <t>29212152301118</t>
  </si>
  <si>
    <t>A29635047</t>
  </si>
  <si>
    <t>حسن عيد حسن عبد النبى</t>
  </si>
  <si>
    <t>29107062300599</t>
  </si>
  <si>
    <t>A28109086</t>
  </si>
  <si>
    <t>احمد حمدى مفتاح محمد</t>
  </si>
  <si>
    <t>29408082301737</t>
  </si>
  <si>
    <t>445578086</t>
  </si>
  <si>
    <t>احمد سعد عبد الحميد محمود</t>
  </si>
  <si>
    <t>29208152301374</t>
  </si>
  <si>
    <t>A38782754</t>
  </si>
  <si>
    <t>ياسر رمضان حسين صالح</t>
  </si>
  <si>
    <t>29409192301097</t>
  </si>
  <si>
    <t>A45568729</t>
  </si>
  <si>
    <t>محمد عزيز يونس صالح</t>
  </si>
  <si>
    <t>29809202302095</t>
  </si>
  <si>
    <t>A45564388</t>
  </si>
  <si>
    <t>يمنى ايمن الطاهر طه عطيه</t>
  </si>
  <si>
    <t>30507181301408</t>
  </si>
  <si>
    <t>A34826512</t>
  </si>
  <si>
    <t>محمد ربيع حميده جوده</t>
  </si>
  <si>
    <t>2003-10-11</t>
  </si>
  <si>
    <t>30310112301279</t>
  </si>
  <si>
    <t>A45419062</t>
  </si>
  <si>
    <t>عاطف جمعا حجاج حسين</t>
  </si>
  <si>
    <t>29909061400939</t>
  </si>
  <si>
    <t>A45737024</t>
  </si>
  <si>
    <t>ايمن فيصل شعبان عويس</t>
  </si>
  <si>
    <t>1992-02-19</t>
  </si>
  <si>
    <t>29202192200858</t>
  </si>
  <si>
    <t>A28325964</t>
  </si>
  <si>
    <t>رجب نعيم عويس حسن</t>
  </si>
  <si>
    <t>29501092201439</t>
  </si>
  <si>
    <t>A45906090</t>
  </si>
  <si>
    <t>حماده عبد الحافظ رشد ان حسين</t>
  </si>
  <si>
    <t>1988-03-08</t>
  </si>
  <si>
    <t>28803082201115</t>
  </si>
  <si>
    <t>A30538721</t>
  </si>
  <si>
    <t>عبد الله عبد الله عبد اللاهى حسن</t>
  </si>
  <si>
    <t>2008-02-14</t>
  </si>
  <si>
    <t>30802142200914</t>
  </si>
  <si>
    <t>A45423339</t>
  </si>
  <si>
    <t>محمود سامى عبد الباقى سعد اوى</t>
  </si>
  <si>
    <t>2009-02-25</t>
  </si>
  <si>
    <t>30902252200973</t>
  </si>
  <si>
    <t>A45569628</t>
  </si>
  <si>
    <t>وائل محمد عبده احمد على</t>
  </si>
  <si>
    <t>1994-01-11</t>
  </si>
  <si>
    <t>29401111200355</t>
  </si>
  <si>
    <t>A45614031</t>
  </si>
  <si>
    <t>على المتولى فهمى على</t>
  </si>
  <si>
    <t>1990-05-13</t>
  </si>
  <si>
    <t>29005131202173</t>
  </si>
  <si>
    <t>A45493912</t>
  </si>
  <si>
    <t>محمود زكريا على احمد ابو حسين</t>
  </si>
  <si>
    <t>1975-04-11</t>
  </si>
  <si>
    <t>27504111801177</t>
  </si>
  <si>
    <t>A29049598</t>
  </si>
  <si>
    <t>ابراهيم وجدى حبيب احمد</t>
  </si>
  <si>
    <t>1998-10-15</t>
  </si>
  <si>
    <t>29810151203834</t>
  </si>
  <si>
    <t>A40085278</t>
  </si>
  <si>
    <t>اشرف محمد فضل ابو العنين</t>
  </si>
  <si>
    <t>1987-07-23</t>
  </si>
  <si>
    <t>28707231500296</t>
  </si>
  <si>
    <t>A40239837</t>
  </si>
  <si>
    <t>خالد رفعت عبد الواحد عبد الرحمن</t>
  </si>
  <si>
    <t>1987-11-18</t>
  </si>
  <si>
    <t>28711182401039</t>
  </si>
  <si>
    <t>A27380307</t>
  </si>
  <si>
    <t>محمد احمد عبد البديع السيد محمد عبد ربه</t>
  </si>
  <si>
    <t>1985-01-20</t>
  </si>
  <si>
    <t>28501201302719</t>
  </si>
  <si>
    <t>A30508275</t>
  </si>
  <si>
    <t>اروى محمد ضياء الدين حامد فرج</t>
  </si>
  <si>
    <t>مصطفى رفعت حسن الانور صاوى</t>
  </si>
  <si>
    <t>30503292101631</t>
  </si>
  <si>
    <t>A45728868</t>
  </si>
  <si>
    <t>يوسف محمد عبد الحكيم محمد</t>
  </si>
  <si>
    <t>30405170104298</t>
  </si>
  <si>
    <t>A452356166</t>
  </si>
  <si>
    <t>احمد عبد العليم على حسب النبى الشرقاوى</t>
  </si>
  <si>
    <t>29503291301259</t>
  </si>
  <si>
    <t>A45876066</t>
  </si>
  <si>
    <t>سامر محمود حسن محمد</t>
  </si>
  <si>
    <t>1969-11-24</t>
  </si>
  <si>
    <t>26911248800071</t>
  </si>
  <si>
    <t>A34617388</t>
  </si>
  <si>
    <t>اشرف صلاح عبد البصير نعمان</t>
  </si>
  <si>
    <t>28608122500636</t>
  </si>
  <si>
    <t>A28086013</t>
  </si>
  <si>
    <t>احمد عبد الجواد سيد محمد محمد</t>
  </si>
  <si>
    <t>2010-06-02</t>
  </si>
  <si>
    <t>31006022501379</t>
  </si>
  <si>
    <t>A44399104</t>
  </si>
  <si>
    <t>منعم سيد خلف محمد</t>
  </si>
  <si>
    <t>28411192501976</t>
  </si>
  <si>
    <t>55744588</t>
  </si>
  <si>
    <t>ممدوح ابراهيم احمد حسين</t>
  </si>
  <si>
    <t>1970-07-22</t>
  </si>
  <si>
    <t>27007222500113</t>
  </si>
  <si>
    <t>A29641072</t>
  </si>
  <si>
    <t>محمد عبد المنعم محمد نعمان</t>
  </si>
  <si>
    <t>1984-09-22</t>
  </si>
  <si>
    <t>28409222501076</t>
  </si>
  <si>
    <t>A32156338</t>
  </si>
  <si>
    <t>عماد سعد  غيط محمد</t>
  </si>
  <si>
    <t>2008-06-28</t>
  </si>
  <si>
    <t>20806282502975</t>
  </si>
  <si>
    <t>45562390</t>
  </si>
  <si>
    <t>احمد محمد راتب حسين</t>
  </si>
  <si>
    <t>1987-01-28</t>
  </si>
  <si>
    <t>28701282500772</t>
  </si>
  <si>
    <t>32888556</t>
  </si>
  <si>
    <t>فهد محمد امبارك اسماعيل</t>
  </si>
  <si>
    <t>28301182704119</t>
  </si>
  <si>
    <t>A38455747</t>
  </si>
  <si>
    <t>احمد عيد عبد الواحد معبد محمد</t>
  </si>
  <si>
    <t>20907022502395</t>
  </si>
  <si>
    <t>A42749638</t>
  </si>
  <si>
    <t>محمود محى الدين فتحى البنا</t>
  </si>
  <si>
    <t>1986-07-24</t>
  </si>
  <si>
    <t>28607241802211</t>
  </si>
  <si>
    <t>36187269</t>
  </si>
  <si>
    <t>احمد رمضان احمد محمد</t>
  </si>
  <si>
    <t>1996-09-21</t>
  </si>
  <si>
    <t>29609212501933</t>
  </si>
  <si>
    <t>A44664390</t>
  </si>
  <si>
    <t>محمد عبد الصبور صابر عبد الوهاب</t>
  </si>
  <si>
    <t>28512152602959</t>
  </si>
  <si>
    <t>A35025816</t>
  </si>
  <si>
    <t>فهد محسن فراج احمد</t>
  </si>
  <si>
    <t>1989-09-05</t>
  </si>
  <si>
    <t>28909050102932</t>
  </si>
  <si>
    <t>A45889554</t>
  </si>
  <si>
    <t>سلامه عبد النبى حفيظ عبد المولى</t>
  </si>
  <si>
    <t>29501102402519</t>
  </si>
  <si>
    <t>A44968067</t>
  </si>
  <si>
    <t>مصطفى ابو الفتوح بكرى عثمان</t>
  </si>
  <si>
    <t>1989-07-17</t>
  </si>
  <si>
    <t>28907172201858</t>
  </si>
  <si>
    <t>A45393980</t>
  </si>
  <si>
    <t>محمد نادى ربيع عبد اللطيف</t>
  </si>
  <si>
    <t>28903102200956</t>
  </si>
  <si>
    <t>A44661433</t>
  </si>
  <si>
    <t>محمد محمود سيد محمد</t>
  </si>
  <si>
    <t>1978-12-20</t>
  </si>
  <si>
    <t>27812202400996</t>
  </si>
  <si>
    <t>A37553689</t>
  </si>
  <si>
    <t>حماده زين العابدين ابو صالح عبده</t>
  </si>
  <si>
    <t>1966-05-26</t>
  </si>
  <si>
    <t>26605261200551</t>
  </si>
  <si>
    <t>A44825423</t>
  </si>
  <si>
    <t>تامر محمد محمد اسماعيل</t>
  </si>
  <si>
    <t>1979-04-19</t>
  </si>
  <si>
    <t>27904191500812</t>
  </si>
  <si>
    <t>A45286108</t>
  </si>
  <si>
    <t>عبد الرحمن محمود مصطفى محمود</t>
  </si>
  <si>
    <t>30308122502855</t>
  </si>
  <si>
    <t>A45129653</t>
  </si>
  <si>
    <t>سالم جبريل مصطفى سيف</t>
  </si>
  <si>
    <t>28907292402792</t>
  </si>
  <si>
    <t>A30538138</t>
  </si>
  <si>
    <t>صلاح جمال محمد مشعل</t>
  </si>
  <si>
    <t>1984-08-08</t>
  </si>
  <si>
    <t>28408081201859</t>
  </si>
  <si>
    <t>A45192265</t>
  </si>
  <si>
    <t>محمد فتحى عبده حجازى</t>
  </si>
  <si>
    <t>28604011811793</t>
  </si>
  <si>
    <t>A40593240</t>
  </si>
  <si>
    <t>عبد الرحمن محمد رمضان ابراهيم</t>
  </si>
  <si>
    <t>2004-06-07</t>
  </si>
  <si>
    <t>30406072401159</t>
  </si>
  <si>
    <t>A41376340</t>
  </si>
  <si>
    <t>محمد عرفات عبد الرحمن عبد المنعم على</t>
  </si>
  <si>
    <t>30311011402437</t>
  </si>
  <si>
    <t>A45590739</t>
  </si>
  <si>
    <t>محمد رمضان عبد الناصر جوده</t>
  </si>
  <si>
    <t>1991-09-04</t>
  </si>
  <si>
    <t>29109042200876</t>
  </si>
  <si>
    <t>A40225312</t>
  </si>
  <si>
    <t>ناصر محمد ابراهيم سلمان</t>
  </si>
  <si>
    <t>29410302200915</t>
  </si>
  <si>
    <t>A40990232</t>
  </si>
  <si>
    <t>رضا محمد حسين سيد</t>
  </si>
  <si>
    <t>1984-06-16</t>
  </si>
  <si>
    <t>28406162201451</t>
  </si>
  <si>
    <t>A44628869</t>
  </si>
  <si>
    <t>محمد عيد مبروك جوده</t>
  </si>
  <si>
    <t>28804212200911</t>
  </si>
  <si>
    <t>A45571137</t>
  </si>
  <si>
    <t>محمد محمد احمد الحجر</t>
  </si>
  <si>
    <t>30004261602156</t>
  </si>
  <si>
    <t>A45653070</t>
  </si>
  <si>
    <t>احمد فتح الله راتب النجار</t>
  </si>
  <si>
    <t>28611171802916</t>
  </si>
  <si>
    <t>A38010789</t>
  </si>
  <si>
    <t>تقديم 5 اغسطس</t>
  </si>
  <si>
    <t>اياعات بنكيه</t>
  </si>
  <si>
    <t>تسليم في الشركه بتاريخ 6 اغسطس</t>
  </si>
  <si>
    <t>ايداع بنكي بتاريخ 6 اغسطس</t>
  </si>
  <si>
    <t>ايداع بنكي بتاريخ  6 اغسطس</t>
  </si>
  <si>
    <t>ايداع بنكي بتاريخ6  اغسطس</t>
  </si>
  <si>
    <t>فرق موافقات</t>
  </si>
  <si>
    <t>توريد لدروب حساب اشرف شيحه</t>
  </si>
  <si>
    <t>قيمه 200000 علي سعر صرف 49.74</t>
  </si>
  <si>
    <t>استمار البراق 2*375</t>
  </si>
  <si>
    <t>احمد نصر موسى القطرانى</t>
  </si>
  <si>
    <t>1988-02-22</t>
  </si>
  <si>
    <t>مصر للطيران MS 830</t>
  </si>
  <si>
    <t>AA239987</t>
  </si>
  <si>
    <t>عبد الناصر ميلاد صالح دعباج</t>
  </si>
  <si>
    <t>مصر للطيران MS 832</t>
  </si>
  <si>
    <t>J6KY5Y1Z</t>
  </si>
  <si>
    <t>وليد ارحومه حامد ارحومه</t>
  </si>
  <si>
    <t>1985-08-04</t>
  </si>
  <si>
    <t>AE464556</t>
  </si>
  <si>
    <t>اسامه محمد خليفه الجفائرى</t>
  </si>
  <si>
    <t>AC509364</t>
  </si>
  <si>
    <t>زكريا جمال محمد المحجوب</t>
  </si>
  <si>
    <t>AC984034</t>
  </si>
  <si>
    <t>سليمان صلاح سليمان اللافى</t>
  </si>
  <si>
    <t>C3P40ZYY</t>
  </si>
  <si>
    <t>جهاد عبد الله على رشيد</t>
  </si>
  <si>
    <t>1986-04-16</t>
  </si>
  <si>
    <t>AD530759</t>
  </si>
  <si>
    <t>ABOUBACAR JUNIOR DOUMBIA</t>
  </si>
  <si>
    <t>1999-11-12</t>
  </si>
  <si>
    <t>مصر للطيران MS 611</t>
  </si>
  <si>
    <t>الكويت</t>
  </si>
  <si>
    <t>كوديفوارى</t>
  </si>
  <si>
    <t>24AV33658</t>
  </si>
  <si>
    <t xml:space="preserve">k </t>
  </si>
  <si>
    <t>ئش</t>
  </si>
  <si>
    <t>محمود ناجى منصور معبد</t>
  </si>
  <si>
    <t>28310011312335</t>
  </si>
  <si>
    <t>A34485138</t>
  </si>
  <si>
    <t>محمد محمد حسن رضوان</t>
  </si>
  <si>
    <t>28610012407732</t>
  </si>
  <si>
    <t>A45414610</t>
  </si>
  <si>
    <t>خالد محمود السعيد الجندى</t>
  </si>
  <si>
    <t>28903011208997</t>
  </si>
  <si>
    <t>A45981917</t>
  </si>
  <si>
    <t>صلاح مصطفى محمد حيدر</t>
  </si>
  <si>
    <t>29708062402433</t>
  </si>
  <si>
    <t>A38282393</t>
  </si>
  <si>
    <t>رامى لطفى ابراهيم الديشى</t>
  </si>
  <si>
    <t>29201011536071</t>
  </si>
  <si>
    <t>A45107164</t>
  </si>
  <si>
    <t>سامح مؤمن رجب غرباوى مشاضى</t>
  </si>
  <si>
    <t>2010-07-29</t>
  </si>
  <si>
    <t>31007292403111</t>
  </si>
  <si>
    <t>A44650336</t>
  </si>
  <si>
    <t>احمد عطيه محمد محمد عطوه</t>
  </si>
  <si>
    <t>30207011201316</t>
  </si>
  <si>
    <t>A31277657</t>
  </si>
  <si>
    <t>احمد على محمد عبد الحافظ</t>
  </si>
  <si>
    <t>28208042400616</t>
  </si>
  <si>
    <t>A44954161</t>
  </si>
  <si>
    <t>احمد اسماعيل عبد الستار عبد الحكيم</t>
  </si>
  <si>
    <t>2009-12-09</t>
  </si>
  <si>
    <t>30912092401999</t>
  </si>
  <si>
    <t>A44656628</t>
  </si>
  <si>
    <t>محمد سعودى محمد محمد</t>
  </si>
  <si>
    <t>2003-04-02</t>
  </si>
  <si>
    <t>30304022400316</t>
  </si>
  <si>
    <t>45563189</t>
  </si>
  <si>
    <t>محمود محمد احمد محمد</t>
  </si>
  <si>
    <t>28801182401216</t>
  </si>
  <si>
    <t>A38106399</t>
  </si>
  <si>
    <t>محمد محمد عبد الغنى محمد</t>
  </si>
  <si>
    <t>29301032404439</t>
  </si>
  <si>
    <t>A45152000</t>
  </si>
  <si>
    <t>محمد طه احمد السيد حسانين</t>
  </si>
  <si>
    <t>2011-06-21</t>
  </si>
  <si>
    <t>31106212401871</t>
  </si>
  <si>
    <t>44667759</t>
  </si>
  <si>
    <t>محمد صلاح ابراهيم خليل دسوقى</t>
  </si>
  <si>
    <t>30801152401113</t>
  </si>
  <si>
    <t>A41699231</t>
  </si>
  <si>
    <t>اسلام هاشم جلال محمد احمد</t>
  </si>
  <si>
    <t>20120242404322</t>
  </si>
  <si>
    <t>A444947554</t>
  </si>
  <si>
    <t>مينا خلف الله وليم  ريا ض راشد</t>
  </si>
  <si>
    <t>2013-10-20</t>
  </si>
  <si>
    <t>31310202403058</t>
  </si>
  <si>
    <t>A45402039</t>
  </si>
  <si>
    <t>محمد شريف عبد العظيم محمود</t>
  </si>
  <si>
    <t>1982-03-10</t>
  </si>
  <si>
    <t>28203102403294</t>
  </si>
  <si>
    <t>A43188309</t>
  </si>
  <si>
    <t>حسين سيد على عبد الرسول</t>
  </si>
  <si>
    <t>2000-02-01</t>
  </si>
  <si>
    <t>20002012409971</t>
  </si>
  <si>
    <t>145571950</t>
  </si>
  <si>
    <t>محمد كامل عبد العظيم محمود</t>
  </si>
  <si>
    <t>29302012403297</t>
  </si>
  <si>
    <t>A36374543</t>
  </si>
  <si>
    <t>عمر محمود كامل عبد العظيم محمود</t>
  </si>
  <si>
    <t>31011012405537</t>
  </si>
  <si>
    <t>A446376512</t>
  </si>
  <si>
    <t>احمد سيد على عبد الرسول</t>
  </si>
  <si>
    <t>29802102403434</t>
  </si>
  <si>
    <t>A36926028</t>
  </si>
  <si>
    <t>محمد عبد النبى على عبد الجواد</t>
  </si>
  <si>
    <t>30806152401476</t>
  </si>
  <si>
    <t>A45573689</t>
  </si>
  <si>
    <t>احمد محمد محمد عبد العاطى</t>
  </si>
  <si>
    <t>1992-08-21</t>
  </si>
  <si>
    <t>29208011215954</t>
  </si>
  <si>
    <t>A34816590</t>
  </si>
  <si>
    <t>رضا حسن عبد الحميد السيد</t>
  </si>
  <si>
    <t>1986-02-20</t>
  </si>
  <si>
    <t>28602201205072</t>
  </si>
  <si>
    <t>A33788472</t>
  </si>
  <si>
    <t>هاني احمد خليفه عبدالرحيم</t>
  </si>
  <si>
    <t>28812042602639</t>
  </si>
  <si>
    <t>A45174575</t>
  </si>
  <si>
    <t>احمد محمد حسن محمد</t>
  </si>
  <si>
    <t>28808102405571</t>
  </si>
  <si>
    <t>A29043968</t>
  </si>
  <si>
    <t>حماده صبري احمد محمد المزين</t>
  </si>
  <si>
    <t>30211011509652</t>
  </si>
  <si>
    <t>A44779936</t>
  </si>
  <si>
    <t>احمد محمد حسن حميده</t>
  </si>
  <si>
    <t>1981-01-06</t>
  </si>
  <si>
    <t>28101062403434</t>
  </si>
  <si>
    <t>A45135545</t>
  </si>
  <si>
    <t>مصطفى عبده على محمد ماضى</t>
  </si>
  <si>
    <t>28410011350134</t>
  </si>
  <si>
    <t>27962787</t>
  </si>
  <si>
    <t>مصطفى صالح عبد الدايم احمد مرزبان</t>
  </si>
  <si>
    <t>30906252400277</t>
  </si>
  <si>
    <t>A45569803</t>
  </si>
  <si>
    <t>حسن حميده حسن حميده</t>
  </si>
  <si>
    <t>29109012420014</t>
  </si>
  <si>
    <t>A31564111</t>
  </si>
  <si>
    <t>خالد محمود حسن محمود قنيبر</t>
  </si>
  <si>
    <t>2003-12-17</t>
  </si>
  <si>
    <t>30312171801512</t>
  </si>
  <si>
    <t>A44773354</t>
  </si>
  <si>
    <t>كريم رمضان صبرى محمد</t>
  </si>
  <si>
    <t>30011012600891</t>
  </si>
  <si>
    <t>A34207357</t>
  </si>
  <si>
    <t>احمد على محمد عباس محمد</t>
  </si>
  <si>
    <t>30806032702677</t>
  </si>
  <si>
    <t>A38454268</t>
  </si>
  <si>
    <t>محمد صبرى محمد عبد الحافظ</t>
  </si>
  <si>
    <t>29705012609577</t>
  </si>
  <si>
    <t>A342073418</t>
  </si>
  <si>
    <t>شعبان محمد خلف الله عبد الرحمن</t>
  </si>
  <si>
    <t>29912082602079</t>
  </si>
  <si>
    <t>A34207378</t>
  </si>
  <si>
    <t>محمد حمدى ابوشامه</t>
  </si>
  <si>
    <t>29910012603334</t>
  </si>
  <si>
    <t>A34208828</t>
  </si>
  <si>
    <t>عبد الله اشرف محمد الصغير محمد محمد مطير</t>
  </si>
  <si>
    <t>2008-09-25</t>
  </si>
  <si>
    <t>30809251302616</t>
  </si>
  <si>
    <t>A43600781</t>
  </si>
  <si>
    <t>عيد عباس احمد غريب</t>
  </si>
  <si>
    <t>1980-04-09</t>
  </si>
  <si>
    <t>28004092101715</t>
  </si>
  <si>
    <t>428449698</t>
  </si>
  <si>
    <t>احمد محمد طهوه عنوان</t>
  </si>
  <si>
    <t>1202578</t>
  </si>
  <si>
    <t>A45915836</t>
  </si>
  <si>
    <t>جمال عبد الحى المتولى السيد ابو العنين</t>
  </si>
  <si>
    <t>2009-01-20</t>
  </si>
  <si>
    <t>30901201206318</t>
  </si>
  <si>
    <t>A40346233</t>
  </si>
  <si>
    <t>السيد جعلوس محمد رشوان</t>
  </si>
  <si>
    <t>28709012705497</t>
  </si>
  <si>
    <t>A28001042</t>
  </si>
  <si>
    <t>عمار محمد خلف احمد السيد</t>
  </si>
  <si>
    <t>2014-03-26</t>
  </si>
  <si>
    <t>31403262602414</t>
  </si>
  <si>
    <t>A45183845</t>
  </si>
  <si>
    <t>عرفات صفوت ابو المجد محمد</t>
  </si>
  <si>
    <t>1983-02-08</t>
  </si>
  <si>
    <t>28302082602439</t>
  </si>
  <si>
    <t>A45003857</t>
  </si>
  <si>
    <t>انس فتحى عثمان امام عثمان</t>
  </si>
  <si>
    <t>1990-10-18</t>
  </si>
  <si>
    <t>29010181402193</t>
  </si>
  <si>
    <t>A409436736</t>
  </si>
  <si>
    <t>اسامه رمضان محمد محمد حلحول</t>
  </si>
  <si>
    <t>1991-04-12</t>
  </si>
  <si>
    <t>29104121800216</t>
  </si>
  <si>
    <t>A40154131</t>
  </si>
  <si>
    <t>محمد عبد العظيم السيد زكي جويلي</t>
  </si>
  <si>
    <t>2002-09-27</t>
  </si>
  <si>
    <t>30209271601752</t>
  </si>
  <si>
    <t>A43271457</t>
  </si>
  <si>
    <t>سعيد عبد النبى محمد سلامه</t>
  </si>
  <si>
    <t>27104111401898</t>
  </si>
  <si>
    <t>A41614330</t>
  </si>
  <si>
    <t>محمود رضا حسن محمد الخطيب</t>
  </si>
  <si>
    <t>1993-07-24</t>
  </si>
  <si>
    <t>29307241600171</t>
  </si>
  <si>
    <t>A40144732</t>
  </si>
  <si>
    <t>محمد وجيه عبد الفتاح دغيم</t>
  </si>
  <si>
    <t>28712011805197</t>
  </si>
  <si>
    <t>A40864796</t>
  </si>
  <si>
    <t>محمد ابراهيم حميده ادم</t>
  </si>
  <si>
    <t>28602062100457</t>
  </si>
  <si>
    <t>145886602</t>
  </si>
  <si>
    <t>محمد سعد عبدربه محمد رزق</t>
  </si>
  <si>
    <t>28905011801879</t>
  </si>
  <si>
    <t>A41225552</t>
  </si>
  <si>
    <t>خميس على احمد شرف</t>
  </si>
  <si>
    <t>1973-05-01</t>
  </si>
  <si>
    <t>27305011801495</t>
  </si>
  <si>
    <t>A45652009</t>
  </si>
  <si>
    <t>محمد رضا فرج ايوب</t>
  </si>
  <si>
    <t>1998-12-03</t>
  </si>
  <si>
    <t>29812032101295</t>
  </si>
  <si>
    <t>A36884210</t>
  </si>
  <si>
    <t>انور على اشرف انور زعتر</t>
  </si>
  <si>
    <t>1984-02-19</t>
  </si>
  <si>
    <t>28402190105039</t>
  </si>
  <si>
    <t>A45700289</t>
  </si>
  <si>
    <t>احمد محمود سامى احمد موسى</t>
  </si>
  <si>
    <t>1982-04-17</t>
  </si>
  <si>
    <t>28204170102916</t>
  </si>
  <si>
    <t>A42096953</t>
  </si>
  <si>
    <t>ريهام محسن راتب ابوسيف</t>
  </si>
  <si>
    <t>2004-04-06</t>
  </si>
  <si>
    <t>30404061801683</t>
  </si>
  <si>
    <t>A35509542</t>
  </si>
  <si>
    <t>سوزان سمير محمد محمد ونس</t>
  </si>
  <si>
    <t>29202011802843</t>
  </si>
  <si>
    <t>A27198862</t>
  </si>
  <si>
    <t>حسام عبيده السيد محمود</t>
  </si>
  <si>
    <t>29001071803797</t>
  </si>
  <si>
    <t>A31046445</t>
  </si>
  <si>
    <t>اسلام على حمد عبد اللطيف</t>
  </si>
  <si>
    <t>29604012200511</t>
  </si>
  <si>
    <t>A45888186</t>
  </si>
  <si>
    <t>حسام حسنى عبد الوهاب على</t>
  </si>
  <si>
    <t>29406012200396</t>
  </si>
  <si>
    <t>A33115795</t>
  </si>
  <si>
    <t>عمر احمد رمضان احمد سليمان</t>
  </si>
  <si>
    <t>1999-03-12</t>
  </si>
  <si>
    <t>29903122200417</t>
  </si>
  <si>
    <t>A33928953</t>
  </si>
  <si>
    <t>عبد الرحمن محمد عبد الرحمن عبد الله</t>
  </si>
  <si>
    <t>1984-12-09</t>
  </si>
  <si>
    <t>28412091301751</t>
  </si>
  <si>
    <t>A45588861</t>
  </si>
  <si>
    <t>عاطف وليم بحر عيد</t>
  </si>
  <si>
    <t>29009012409016</t>
  </si>
  <si>
    <t>A33771692</t>
  </si>
  <si>
    <t>لوقا مجدى بشرى يونان</t>
  </si>
  <si>
    <t>2005-04-03</t>
  </si>
  <si>
    <t>30504032401859</t>
  </si>
  <si>
    <t>A29919723</t>
  </si>
  <si>
    <t>سعيد كمال سعيد زاخر</t>
  </si>
  <si>
    <t>28407152403958</t>
  </si>
  <si>
    <t>A28329858</t>
  </si>
  <si>
    <t>هشام محمد مصيلحى سلطان</t>
  </si>
  <si>
    <t>1989-12-10</t>
  </si>
  <si>
    <t>28912101302495</t>
  </si>
  <si>
    <t>A31956124</t>
  </si>
  <si>
    <t>محمد ابرهيم عبده القناوى</t>
  </si>
  <si>
    <t>28401011256856</t>
  </si>
  <si>
    <t>A36864394</t>
  </si>
  <si>
    <t>محمد سيد احمد عبد الرحيم</t>
  </si>
  <si>
    <t>28505050102032</t>
  </si>
  <si>
    <t>A38483132</t>
  </si>
  <si>
    <t>مهدى حفنى مهدى عبد الغنى</t>
  </si>
  <si>
    <t>28501112601435</t>
  </si>
  <si>
    <t>A27552022</t>
  </si>
  <si>
    <t>عبد العزيز محمد محمد عبد  اللطيف  عبد القادر</t>
  </si>
  <si>
    <t>1993-04-20</t>
  </si>
  <si>
    <t>29304201301651</t>
  </si>
  <si>
    <t>45902419</t>
  </si>
  <si>
    <t>خالد رجب حميده محروس محمود</t>
  </si>
  <si>
    <t>2008-08-20</t>
  </si>
  <si>
    <t>30808202301756</t>
  </si>
  <si>
    <t>A43952572</t>
  </si>
  <si>
    <t>عمر محمد سعد معوض</t>
  </si>
  <si>
    <t>2011-07-25</t>
  </si>
  <si>
    <t>31107252202236</t>
  </si>
  <si>
    <t>A44658210</t>
  </si>
  <si>
    <t>عادل بدوى محمد ابراهيم عبد اللطيف</t>
  </si>
  <si>
    <t>31002022301412</t>
  </si>
  <si>
    <t>A45578969</t>
  </si>
  <si>
    <t>عماد عطا احمد حسان</t>
  </si>
  <si>
    <t>2850105331992</t>
  </si>
  <si>
    <t>A26549770</t>
  </si>
  <si>
    <t>محمد سعد محمد سعد معوض</t>
  </si>
  <si>
    <t>2011-06-10</t>
  </si>
  <si>
    <t>31106102301898</t>
  </si>
  <si>
    <t>A44650687</t>
  </si>
  <si>
    <t>اسامه رضا عطيه عبد التواب يونس</t>
  </si>
  <si>
    <t>30911042301253</t>
  </si>
  <si>
    <t>A45573138</t>
  </si>
  <si>
    <t>اسلام محمود كمال عبد الفتاح</t>
  </si>
  <si>
    <t>30810142302078</t>
  </si>
  <si>
    <t>A58892583</t>
  </si>
  <si>
    <t>محمد جويه طلبه عبد القادر ابوبكر</t>
  </si>
  <si>
    <t>30905072302076</t>
  </si>
  <si>
    <t>A44958724</t>
  </si>
  <si>
    <t>احمد محمد لبيب عطيه الشيوى</t>
  </si>
  <si>
    <t>28409121202795</t>
  </si>
  <si>
    <t>A34217996</t>
  </si>
  <si>
    <t>احمد عيد احمد يوسف</t>
  </si>
  <si>
    <t>2010-09-27</t>
  </si>
  <si>
    <t>31009272300351</t>
  </si>
  <si>
    <t>46350666</t>
  </si>
  <si>
    <t>محمد عبد الالاه شاكر محمد</t>
  </si>
  <si>
    <t>2007-03-05</t>
  </si>
  <si>
    <t>30703052301292</t>
  </si>
  <si>
    <t>A43467029</t>
  </si>
  <si>
    <t>احمد محمود عبد الجواد احمد عبد الجواد</t>
  </si>
  <si>
    <t>2007-03-29</t>
  </si>
  <si>
    <t>30703292301273</t>
  </si>
  <si>
    <t>A37732278</t>
  </si>
  <si>
    <t>محمد احمد حسين عبد القادر</t>
  </si>
  <si>
    <t>1989-12-04</t>
  </si>
  <si>
    <t>28904122300651</t>
  </si>
  <si>
    <t>A26962052</t>
  </si>
  <si>
    <t>شعبان زكى جمعه محمد</t>
  </si>
  <si>
    <t>29107162300715</t>
  </si>
  <si>
    <t>A45559019</t>
  </si>
  <si>
    <t>شريف احمد محمود عبد الرحمن</t>
  </si>
  <si>
    <t>20710152303779</t>
  </si>
  <si>
    <t>A42476631</t>
  </si>
  <si>
    <t>احمد سعيد احمد عبد الواحد سالم</t>
  </si>
  <si>
    <t>2008-03-22</t>
  </si>
  <si>
    <t>20803222200819</t>
  </si>
  <si>
    <t>A444005700</t>
  </si>
  <si>
    <t>كريم حسن جوده محمد</t>
  </si>
  <si>
    <t>2001-08-12</t>
  </si>
  <si>
    <t>30108122200477</t>
  </si>
  <si>
    <t>A38114336</t>
  </si>
  <si>
    <t>عبد الرحمن عرفه فوزى محمد نظيم</t>
  </si>
  <si>
    <t>2011-09-17</t>
  </si>
  <si>
    <t>31109172404537</t>
  </si>
  <si>
    <t>A45403166</t>
  </si>
  <si>
    <t>طاهر مصطفى محمد محمد عبد</t>
  </si>
  <si>
    <t>29608071200831</t>
  </si>
  <si>
    <t>A38981095</t>
  </si>
  <si>
    <t>محمد ابراهيم حلمى محمد سليمان</t>
  </si>
  <si>
    <t>1977-11-29</t>
  </si>
  <si>
    <t>27711298800093</t>
  </si>
  <si>
    <t>A38025989</t>
  </si>
  <si>
    <t>اشرف عبد الفتاح السيد محمد</t>
  </si>
  <si>
    <t>1968-04-09</t>
  </si>
  <si>
    <t>26804091602474</t>
  </si>
  <si>
    <t>A45339767</t>
  </si>
  <si>
    <t>شادى يسرى بديع محمد</t>
  </si>
  <si>
    <t>1999-09-11</t>
  </si>
  <si>
    <t>29909111400315</t>
  </si>
  <si>
    <t>A35405104</t>
  </si>
  <si>
    <t>محمد محمود ابراهيم على حجازى</t>
  </si>
  <si>
    <t>1974-12-27</t>
  </si>
  <si>
    <t>27412271601059</t>
  </si>
  <si>
    <t>A44818364</t>
  </si>
  <si>
    <t>محمد هشام احمد احمد السكوت</t>
  </si>
  <si>
    <t>1998-01-14</t>
  </si>
  <si>
    <t>29801141601719</t>
  </si>
  <si>
    <t>A35418684</t>
  </si>
  <si>
    <t>خالد عبد المنصف على عبد المنصف البسيونى</t>
  </si>
  <si>
    <t>1989-10-14</t>
  </si>
  <si>
    <t>28910142100951</t>
  </si>
  <si>
    <t>A38839445</t>
  </si>
  <si>
    <t>السيد محمد محمود محمد</t>
  </si>
  <si>
    <t>29803011306793</t>
  </si>
  <si>
    <t>A34443575</t>
  </si>
  <si>
    <t>محمد عبد الهادى مصطفى محمد</t>
  </si>
  <si>
    <t>28706293100034</t>
  </si>
  <si>
    <t>A41848367</t>
  </si>
  <si>
    <t>ايمن محمود حنفى عطا</t>
  </si>
  <si>
    <t>1978-10-01</t>
  </si>
  <si>
    <t>27810012108935</t>
  </si>
  <si>
    <t>A27348894</t>
  </si>
  <si>
    <t>محمد ابوزيد محمود محمد ابوزيد</t>
  </si>
  <si>
    <t>28803040400231</t>
  </si>
  <si>
    <t>A39828949</t>
  </si>
  <si>
    <t>محمد توفيق توفيق السيد الفخرانى</t>
  </si>
  <si>
    <t>29809301608279</t>
  </si>
  <si>
    <t>A45495836</t>
  </si>
  <si>
    <t>حسام حسن ابو العلا حسن</t>
  </si>
  <si>
    <t>1993-07-25</t>
  </si>
  <si>
    <t>29307252702153</t>
  </si>
  <si>
    <t>A44604374</t>
  </si>
  <si>
    <t>عبد الله عماد عبد الفتاح احمد</t>
  </si>
  <si>
    <t>29509020200536</t>
  </si>
  <si>
    <t>A29673420</t>
  </si>
  <si>
    <t>محمد عبد الدايم عبد الرحيم زهران</t>
  </si>
  <si>
    <t>1982-02-27</t>
  </si>
  <si>
    <t>28202271701851</t>
  </si>
  <si>
    <t>A31132107</t>
  </si>
  <si>
    <t>سامر ابراهيم محمد العيوطى</t>
  </si>
  <si>
    <t>عمرو بدوى عبد السلام السيد</t>
  </si>
  <si>
    <t>1981-02-27</t>
  </si>
  <si>
    <t>28102272101437</t>
  </si>
  <si>
    <t>A28960599</t>
  </si>
  <si>
    <t>سيد شعبان سيداحمد</t>
  </si>
  <si>
    <t>29904012201554</t>
  </si>
  <si>
    <t>A29025283</t>
  </si>
  <si>
    <t>هانى اشرف فرحات محمود</t>
  </si>
  <si>
    <t>30312042201398</t>
  </si>
  <si>
    <t>A27789535</t>
  </si>
  <si>
    <t>رمضان ناجح عبد الواحد</t>
  </si>
  <si>
    <t>1997-03-06</t>
  </si>
  <si>
    <t>29703062200316</t>
  </si>
  <si>
    <t>A28585157</t>
  </si>
  <si>
    <t>على محمود احمد محمود</t>
  </si>
  <si>
    <t>29404212201378</t>
  </si>
  <si>
    <t>273763758</t>
  </si>
  <si>
    <t>رمضان هاشم محمد</t>
  </si>
  <si>
    <t>28910242200278</t>
  </si>
  <si>
    <t>02278839</t>
  </si>
  <si>
    <t>فريد شوقى صلاح صالح</t>
  </si>
  <si>
    <t>2007-12-20</t>
  </si>
  <si>
    <t>30712202200111</t>
  </si>
  <si>
    <t>44423103</t>
  </si>
  <si>
    <t>جمال على بهلول على</t>
  </si>
  <si>
    <t>28710202200519</t>
  </si>
  <si>
    <t>77863128</t>
  </si>
  <si>
    <t>على احمد محمود على نصار</t>
  </si>
  <si>
    <t>29405011802353</t>
  </si>
  <si>
    <t>A37007744</t>
  </si>
  <si>
    <t>كريم انور سعيد احمد على</t>
  </si>
  <si>
    <t>30708252702714</t>
  </si>
  <si>
    <t>A38238008</t>
  </si>
  <si>
    <t>احمد محمود العلوم عبد الجيد</t>
  </si>
  <si>
    <t>89329401</t>
  </si>
  <si>
    <t>A45420690</t>
  </si>
  <si>
    <t>محمد مجدى عطا الشربينى</t>
  </si>
  <si>
    <t>1995-09-05</t>
  </si>
  <si>
    <t>29509051304615</t>
  </si>
  <si>
    <t>A45265797</t>
  </si>
  <si>
    <t>محمدين ابراهيم محمدين ابوزيد</t>
  </si>
  <si>
    <t>1986-09-06</t>
  </si>
  <si>
    <t>28609062604719</t>
  </si>
  <si>
    <t>A44287649</t>
  </si>
  <si>
    <t>عاطف مكرم عبد العال عبد الكريم</t>
  </si>
  <si>
    <t>28709092202695</t>
  </si>
  <si>
    <t>A36783129</t>
  </si>
  <si>
    <t>رمضان محمد صبرى ابراهيم صابر</t>
  </si>
  <si>
    <t>30809081301032</t>
  </si>
  <si>
    <t>A45691040</t>
  </si>
  <si>
    <t>حسام ابراهيم محمدين ابوزيد</t>
  </si>
  <si>
    <t>29209032600595</t>
  </si>
  <si>
    <t>A29533167</t>
  </si>
  <si>
    <t>ماير بكرى رجب توفيق</t>
  </si>
  <si>
    <t>29102122200959</t>
  </si>
  <si>
    <t>728843EGY</t>
  </si>
  <si>
    <t>ادهم توفيق رجب توفيق احمد</t>
  </si>
  <si>
    <t>2009-01-12</t>
  </si>
  <si>
    <t>122200694</t>
  </si>
  <si>
    <t>A458932432</t>
  </si>
  <si>
    <t>على فوزى امين احمد</t>
  </si>
  <si>
    <t>1978-10-11</t>
  </si>
  <si>
    <t>27810112401851</t>
  </si>
  <si>
    <t>A34183246</t>
  </si>
  <si>
    <t>محمد عيد عبد السلام توفيق احمد</t>
  </si>
  <si>
    <t>2008-03-26</t>
  </si>
  <si>
    <t>30803262300897</t>
  </si>
  <si>
    <t>A45553934</t>
  </si>
  <si>
    <t>احمد ياسر محمد محمد الداودى</t>
  </si>
  <si>
    <t>29912081100312</t>
  </si>
  <si>
    <t>A38545273</t>
  </si>
  <si>
    <t>حماده سالم عبد الوهاب محمد</t>
  </si>
  <si>
    <t>28801052403918</t>
  </si>
  <si>
    <t>A45901690</t>
  </si>
  <si>
    <t>نصر فرج نصر محمود</t>
  </si>
  <si>
    <t>2003-01-16</t>
  </si>
  <si>
    <t>30301162403251</t>
  </si>
  <si>
    <t>A43629902</t>
  </si>
  <si>
    <t>محمد فالح شحاته محمد</t>
  </si>
  <si>
    <t>29212222400933</t>
  </si>
  <si>
    <t>A28561328</t>
  </si>
  <si>
    <t>هانى محمد توكل الحسينى</t>
  </si>
  <si>
    <t>28506011101131</t>
  </si>
  <si>
    <t>A35356447</t>
  </si>
  <si>
    <t>على احمد عليه على سالم</t>
  </si>
  <si>
    <t>2009-02-01</t>
  </si>
  <si>
    <t>30902011301136</t>
  </si>
  <si>
    <t>A34522777</t>
  </si>
  <si>
    <t>اشرف شريف بركات عبد الباقى سيد</t>
  </si>
  <si>
    <t>2010-12-09</t>
  </si>
  <si>
    <t>31012092405393</t>
  </si>
  <si>
    <t>A45562986</t>
  </si>
  <si>
    <t>محمد موسى عبد السلام على</t>
  </si>
  <si>
    <t>28401252402837</t>
  </si>
  <si>
    <t>A44415019</t>
  </si>
  <si>
    <t>على صالح فرحات السيد</t>
  </si>
  <si>
    <t>1981-12-26</t>
  </si>
  <si>
    <t>28112262300556</t>
  </si>
  <si>
    <t>A45371398</t>
  </si>
  <si>
    <t>عبد النواب محمد عبد التواب عبد الغنى</t>
  </si>
  <si>
    <t>20212022501197</t>
  </si>
  <si>
    <t>A43967534</t>
  </si>
  <si>
    <t>محمد طارق نعمان الديب</t>
  </si>
  <si>
    <t>29912011808857</t>
  </si>
  <si>
    <t>A41440866</t>
  </si>
  <si>
    <t>اسماعيل محمد اسماعيل محمد</t>
  </si>
  <si>
    <t>29511041601993</t>
  </si>
  <si>
    <t>A28662307</t>
  </si>
  <si>
    <t>محمد سامى على على رمضان</t>
  </si>
  <si>
    <t>29311281201179</t>
  </si>
  <si>
    <t>A32977075</t>
  </si>
  <si>
    <t>هانى ناجى عبدالحميد فرج الله</t>
  </si>
  <si>
    <t>1983-09-02</t>
  </si>
  <si>
    <t>28309022300373</t>
  </si>
  <si>
    <t>A30210775</t>
  </si>
  <si>
    <t>عبد الرحمن احمد حسن شحاته</t>
  </si>
  <si>
    <t>29301282400714</t>
  </si>
  <si>
    <t>A33545166</t>
  </si>
  <si>
    <t>محمد فوزى الرفاعى الشاعر</t>
  </si>
  <si>
    <t>29411091601159</t>
  </si>
  <si>
    <t>A43474411</t>
  </si>
  <si>
    <t>محمود كريم جمال اسماعيل محمد</t>
  </si>
  <si>
    <t>2006-09-30</t>
  </si>
  <si>
    <t>30609301502639</t>
  </si>
  <si>
    <t>A43044797</t>
  </si>
  <si>
    <t>احمد مهنى محمود السعدنى</t>
  </si>
  <si>
    <t>30711241700877</t>
  </si>
  <si>
    <t>A45595673</t>
  </si>
  <si>
    <t>عبد الكريم عمر فرغلى محمد</t>
  </si>
  <si>
    <t>29810012510358</t>
  </si>
  <si>
    <t>A45718549</t>
  </si>
  <si>
    <t>عبد الله عبد المجيد احمد عبد المجيد</t>
  </si>
  <si>
    <t>30509252505037</t>
  </si>
  <si>
    <t>A44656145</t>
  </si>
  <si>
    <t>جمال مجدى جمال اسماعيل محمد</t>
  </si>
  <si>
    <t>30609301502612</t>
  </si>
  <si>
    <t>A45477027</t>
  </si>
  <si>
    <t>حسن على محمد حسين</t>
  </si>
  <si>
    <t>2008-10-04</t>
  </si>
  <si>
    <t>30810042200839</t>
  </si>
  <si>
    <t>A45568443</t>
  </si>
  <si>
    <t>مجدى جمال اسماعيل محمد</t>
  </si>
  <si>
    <t>28112151502219</t>
  </si>
  <si>
    <t>A37938588</t>
  </si>
  <si>
    <t>عمرو عماد احمد احمد قناوى</t>
  </si>
  <si>
    <t>2008-10-11</t>
  </si>
  <si>
    <t>30810111500858</t>
  </si>
  <si>
    <t>A45823490</t>
  </si>
  <si>
    <t>يوسف عطيه ذكى معوض مجاهد</t>
  </si>
  <si>
    <t>2008-11-07</t>
  </si>
  <si>
    <t>30811071800639</t>
  </si>
  <si>
    <t>A45644985</t>
  </si>
  <si>
    <t>محمد سعد صلاح اسماعيل صبح</t>
  </si>
  <si>
    <t>30802221804035</t>
  </si>
  <si>
    <t>A44098808</t>
  </si>
  <si>
    <t>عيسى مصطفى محمد عيسى</t>
  </si>
  <si>
    <t>1996-04-17</t>
  </si>
  <si>
    <t>29604172501259</t>
  </si>
  <si>
    <t>A40642566</t>
  </si>
  <si>
    <t>محمد عبد الباسط محمد مصطفى</t>
  </si>
  <si>
    <t>1988-09-15</t>
  </si>
  <si>
    <t>28809150101033</t>
  </si>
  <si>
    <t>A45707936</t>
  </si>
  <si>
    <t>اد ظريف احمد هاشم</t>
  </si>
  <si>
    <t>1998-11-25</t>
  </si>
  <si>
    <t>29811252501298</t>
  </si>
  <si>
    <t>A45568551</t>
  </si>
  <si>
    <t>مصطفى عيد عبد اللطيف احمد نعمان</t>
  </si>
  <si>
    <t>2008-04-20</t>
  </si>
  <si>
    <t>30804202500338</t>
  </si>
  <si>
    <t>A45612455</t>
  </si>
  <si>
    <t>سما عبد الناصر نادى محمد احمد</t>
  </si>
  <si>
    <t>2014-11-02</t>
  </si>
  <si>
    <t>31411022301908</t>
  </si>
  <si>
    <t>A45559082</t>
  </si>
  <si>
    <t>سند عبد الناصر نادى محمد احمد</t>
  </si>
  <si>
    <t>2022-11-28</t>
  </si>
  <si>
    <t>32211288801854</t>
  </si>
  <si>
    <t>A455590419</t>
  </si>
  <si>
    <t>عبد الستار على عبد الستار جبر</t>
  </si>
  <si>
    <t>1969-07-08</t>
  </si>
  <si>
    <t>26907082300515</t>
  </si>
  <si>
    <t>A45580454</t>
  </si>
  <si>
    <t>حسام محمد شعبان محمد</t>
  </si>
  <si>
    <t>2007-11-13</t>
  </si>
  <si>
    <t>3071113220031</t>
  </si>
  <si>
    <t>A45568448</t>
  </si>
  <si>
    <t>سعيد احمد ابراهيم ابراهيم بيه</t>
  </si>
  <si>
    <t>20803281600176</t>
  </si>
  <si>
    <t>A45286964</t>
  </si>
  <si>
    <t>محمد يوسف راغب محمود</t>
  </si>
  <si>
    <t>28801012309293</t>
  </si>
  <si>
    <t>A30206160</t>
  </si>
  <si>
    <t>ابراهيم الشبراوى ابراهيم فرحات</t>
  </si>
  <si>
    <t>1976-02-03</t>
  </si>
  <si>
    <t>27602031200115</t>
  </si>
  <si>
    <t>A45630286</t>
  </si>
  <si>
    <t>سامح رشاد عبده التجدى عواد</t>
  </si>
  <si>
    <t>1978-10-15</t>
  </si>
  <si>
    <t>27810151200315</t>
  </si>
  <si>
    <t>A36779515</t>
  </si>
  <si>
    <t>سلمى عبد الستار على عبد الستار جبر</t>
  </si>
  <si>
    <t>2009-11-07</t>
  </si>
  <si>
    <t>20911072300308</t>
  </si>
  <si>
    <t>A29628025</t>
  </si>
  <si>
    <t>سعد عبد الفتاح الششتاوى الصانع</t>
  </si>
  <si>
    <t>1964-05-26</t>
  </si>
  <si>
    <t>26405261201753</t>
  </si>
  <si>
    <t>A30373234</t>
  </si>
  <si>
    <t>عبد العزيز زاهر عبد العزيز محمد</t>
  </si>
  <si>
    <t>1986-11-25</t>
  </si>
  <si>
    <t>28611252402777</t>
  </si>
  <si>
    <t>A45583238</t>
  </si>
  <si>
    <t>عمر خالد جمعه محمود</t>
  </si>
  <si>
    <t>2005-07-12</t>
  </si>
  <si>
    <t>30507122301399</t>
  </si>
  <si>
    <t>A40907625</t>
  </si>
  <si>
    <t>صالح سيد احمد السيد</t>
  </si>
  <si>
    <t>1982-11-25</t>
  </si>
  <si>
    <t>28211252403198</t>
  </si>
  <si>
    <t>A45407669</t>
  </si>
  <si>
    <t>عبد الرحمن نصر الله صميده عبد الغنى</t>
  </si>
  <si>
    <t>2004-08-16</t>
  </si>
  <si>
    <t>30408162401452</t>
  </si>
  <si>
    <t>A45541494</t>
  </si>
  <si>
    <t>ياسين عبد الناصر نادى محمد احمد</t>
  </si>
  <si>
    <t>2026-06-07</t>
  </si>
  <si>
    <t>32606072300375</t>
  </si>
  <si>
    <t>A45559043</t>
  </si>
  <si>
    <t>فارس عبد الناصر نادى محمد</t>
  </si>
  <si>
    <t>2016-05-03</t>
  </si>
  <si>
    <t>31605032300437</t>
  </si>
  <si>
    <t>A28320620</t>
  </si>
  <si>
    <t>هلال محمد الهلال محمد</t>
  </si>
  <si>
    <t>30808102301295</t>
  </si>
  <si>
    <t>A45150940</t>
  </si>
  <si>
    <t>هاجر بكرى صميده عبد الغنى</t>
  </si>
  <si>
    <t>2002-11-23</t>
  </si>
  <si>
    <t>30211232400841</t>
  </si>
  <si>
    <t>A44968281</t>
  </si>
  <si>
    <t>همت فتحى احمد محمد</t>
  </si>
  <si>
    <t>29404012302901</t>
  </si>
  <si>
    <t>A45559066</t>
  </si>
  <si>
    <t>مدحت اسماعيل انور اسماعيل</t>
  </si>
  <si>
    <t>28311302301132</t>
  </si>
  <si>
    <t>A45089960</t>
  </si>
  <si>
    <t>احمد علاء جابر بدر</t>
  </si>
  <si>
    <t>2000-07-07</t>
  </si>
  <si>
    <t>30007071203513</t>
  </si>
  <si>
    <t>A27112013</t>
  </si>
  <si>
    <t>عادل المتولى السيد حنفى الشافعى</t>
  </si>
  <si>
    <t>1959-07-18</t>
  </si>
  <si>
    <t>25907181202513</t>
  </si>
  <si>
    <t>A44769591</t>
  </si>
  <si>
    <t>اشرف رشيد احمد جاد الله</t>
  </si>
  <si>
    <t>1974-02-27</t>
  </si>
  <si>
    <t>27402272601758</t>
  </si>
  <si>
    <t>A45185832</t>
  </si>
  <si>
    <t>سلامه محمد احمد فرج</t>
  </si>
  <si>
    <t>1981-04-12</t>
  </si>
  <si>
    <t>28104122200391</t>
  </si>
  <si>
    <t>A33340800</t>
  </si>
  <si>
    <t>يوسف مسعود عبد الله سليمان مسعود</t>
  </si>
  <si>
    <t>2011-08-14</t>
  </si>
  <si>
    <t>31108142504174</t>
  </si>
  <si>
    <t>A4463721</t>
  </si>
  <si>
    <t>ادهم محمد عبد الحميد عبد الله</t>
  </si>
  <si>
    <t>28510122501497</t>
  </si>
  <si>
    <t>A38781300</t>
  </si>
  <si>
    <t>فارس فايز سيد على محمد</t>
  </si>
  <si>
    <t>2009-06-29</t>
  </si>
  <si>
    <t>30906292501033</t>
  </si>
  <si>
    <t>A42478950</t>
  </si>
  <si>
    <t>فزاع سنوسى عبد العظيم سنوسى مفتاح</t>
  </si>
  <si>
    <t>31010132503757</t>
  </si>
  <si>
    <t>A449568051</t>
  </si>
  <si>
    <t>مصطفى عونى مصطفى عبد القادر محمد</t>
  </si>
  <si>
    <t>21109142505436</t>
  </si>
  <si>
    <t>A45570060</t>
  </si>
  <si>
    <t>السيد ربيع عبده نعمان</t>
  </si>
  <si>
    <t>1981-08-21</t>
  </si>
  <si>
    <t>28108211100371</t>
  </si>
  <si>
    <t>A41168833</t>
  </si>
  <si>
    <t>اسلام حربى سيد منصور فرج</t>
  </si>
  <si>
    <t>2010-05-03</t>
  </si>
  <si>
    <t>31005032501494</t>
  </si>
  <si>
    <t>A45562380</t>
  </si>
  <si>
    <t>احمد حسين محمد حسن</t>
  </si>
  <si>
    <t>2006-05-18</t>
  </si>
  <si>
    <t>30605182200933</t>
  </si>
  <si>
    <t>A45566159</t>
  </si>
  <si>
    <t>على محمد لظمى عبد المجيد</t>
  </si>
  <si>
    <t>35345637687</t>
  </si>
  <si>
    <t>A39465221</t>
  </si>
  <si>
    <t>ياسر محمد عبدالسلام عبدالله السيد العشري</t>
  </si>
  <si>
    <t>29707251301714</t>
  </si>
  <si>
    <t>A44702515</t>
  </si>
  <si>
    <t>مصطفى بركات عبد الواحد احمد</t>
  </si>
  <si>
    <t>20002012407377</t>
  </si>
  <si>
    <t>A37555020</t>
  </si>
  <si>
    <t>هاشم محمد محمود هاشم محمد عمر</t>
  </si>
  <si>
    <t>30501021601431</t>
  </si>
  <si>
    <t>A45666599</t>
  </si>
  <si>
    <t>سيد شعبان حسين سيد حسانين</t>
  </si>
  <si>
    <t>30911052504039</t>
  </si>
  <si>
    <t>A45561396</t>
  </si>
  <si>
    <t>بسيونى عامر محمد بكر وهاب</t>
  </si>
  <si>
    <t>2012-05-19</t>
  </si>
  <si>
    <t>31205192501538</t>
  </si>
  <si>
    <t>A45563347</t>
  </si>
  <si>
    <t>مؤمن محمود ريان ابراهيم احمد</t>
  </si>
  <si>
    <t>2011-08-07</t>
  </si>
  <si>
    <t>31108072504554</t>
  </si>
  <si>
    <t>A44947240</t>
  </si>
  <si>
    <t>على محمد عبد الرحمن على حسان</t>
  </si>
  <si>
    <t>2000-09-23</t>
  </si>
  <si>
    <t>30009230105253</t>
  </si>
  <si>
    <t>A45564526</t>
  </si>
  <si>
    <t>فتحى محمد فتحى الباب عبد الله</t>
  </si>
  <si>
    <t>30107291201179</t>
  </si>
  <si>
    <t>A29403439</t>
  </si>
  <si>
    <t>احمد كمال محمد ابراهيم التهامى</t>
  </si>
  <si>
    <t>2003-09-30</t>
  </si>
  <si>
    <t>30309301206335</t>
  </si>
  <si>
    <t>A45487532</t>
  </si>
  <si>
    <t>مصطفى محمد مصطفى عبد القادر</t>
  </si>
  <si>
    <t>2007-11-20</t>
  </si>
  <si>
    <t>30711201503114</t>
  </si>
  <si>
    <t>A35303453</t>
  </si>
  <si>
    <t>عبد الرحمن محمد عبد السلام محمد</t>
  </si>
  <si>
    <t>2004-05-30</t>
  </si>
  <si>
    <t>30405302401297</t>
  </si>
  <si>
    <t>A44424002</t>
  </si>
  <si>
    <t>عبد الفتاح حسين سعد عبد الفتاح بيومى</t>
  </si>
  <si>
    <t>30808011508296</t>
  </si>
  <si>
    <t>A45654291</t>
  </si>
  <si>
    <t>محمود مرسى عبد الرحيم عبد النعيم طنطاوى</t>
  </si>
  <si>
    <t>31009082504694</t>
  </si>
  <si>
    <t>A45568580</t>
  </si>
  <si>
    <t>احمد حسن خميس يوسف</t>
  </si>
  <si>
    <t>29707022402817</t>
  </si>
  <si>
    <t>A29359547</t>
  </si>
  <si>
    <t>علاء عبد الحميد ثابت عبد الرحيم</t>
  </si>
  <si>
    <t>29502052500278</t>
  </si>
  <si>
    <t>A44639010</t>
  </si>
  <si>
    <t>حماده ياسر محمد خليفه</t>
  </si>
  <si>
    <t>30501032500874</t>
  </si>
  <si>
    <t>A45132049</t>
  </si>
  <si>
    <t>سعد عبد الوهاب محمد عبد الرحيم</t>
  </si>
  <si>
    <t>1980-08-09</t>
  </si>
  <si>
    <t>2800908251153</t>
  </si>
  <si>
    <t>A32886578</t>
  </si>
  <si>
    <t>عمرو شوقى احمد احمد</t>
  </si>
  <si>
    <t>28511092403599</t>
  </si>
  <si>
    <t>A39124074</t>
  </si>
  <si>
    <t>مصطفى احمد مصطفى احمد</t>
  </si>
  <si>
    <t>1990-02-18</t>
  </si>
  <si>
    <t>29002182502415</t>
  </si>
  <si>
    <t>A38167472</t>
  </si>
  <si>
    <t>عثمان محسن عثمان محمد مبارك</t>
  </si>
  <si>
    <t>31008152501292</t>
  </si>
  <si>
    <t>A45553706</t>
  </si>
  <si>
    <t>عثمان وليد عثمان محمد مبارك</t>
  </si>
  <si>
    <t>30905202502579</t>
  </si>
  <si>
    <t>A42924038</t>
  </si>
  <si>
    <t>احمد رزق على الدين ابو العز</t>
  </si>
  <si>
    <t>20401232501358</t>
  </si>
  <si>
    <t>442814EGY</t>
  </si>
  <si>
    <t>محمد عبد الواحد محمد احمد</t>
  </si>
  <si>
    <t>30604082501654</t>
  </si>
  <si>
    <t>A45128742</t>
  </si>
  <si>
    <t>اسلام السيد عطوه محمد الرفق</t>
  </si>
  <si>
    <t>28707271401193</t>
  </si>
  <si>
    <t>A29572101</t>
  </si>
  <si>
    <t>موسى عبد العال موسى حسن</t>
  </si>
  <si>
    <t>27210020200754</t>
  </si>
  <si>
    <t>A38431832</t>
  </si>
  <si>
    <t>محمود على محمد على عوض</t>
  </si>
  <si>
    <t>29010140200853</t>
  </si>
  <si>
    <t>A43929781</t>
  </si>
  <si>
    <t>مصطفى محمد ابو اليزيد ابراهيم عبد السلام</t>
  </si>
  <si>
    <t>27310080201576</t>
  </si>
  <si>
    <t>A43064701</t>
  </si>
  <si>
    <t>على شحاته على محمود</t>
  </si>
  <si>
    <t>27307300200214</t>
  </si>
  <si>
    <t>A40514201</t>
  </si>
  <si>
    <t>احمد محمود محمد  عبد الفتاح</t>
  </si>
  <si>
    <t>28608011206437</t>
  </si>
  <si>
    <t>A34129471</t>
  </si>
  <si>
    <t>على محمد امبارك سكران</t>
  </si>
  <si>
    <t>277110323010075</t>
  </si>
  <si>
    <t>A44956755</t>
  </si>
  <si>
    <t>محمد حموده عبد الغنى محمد</t>
  </si>
  <si>
    <t>1992-07-14</t>
  </si>
  <si>
    <t>29207142300675</t>
  </si>
  <si>
    <t>A41709831</t>
  </si>
  <si>
    <t>محمد محمود عبد السلام ابو الدقاير</t>
  </si>
  <si>
    <t>1990-09-05</t>
  </si>
  <si>
    <t>29009051600998</t>
  </si>
  <si>
    <t>A04216848</t>
  </si>
  <si>
    <t>محمد زكى السيد محمد حسين</t>
  </si>
  <si>
    <t>1985-12-06</t>
  </si>
  <si>
    <t>28512061401675</t>
  </si>
  <si>
    <t>A40509226</t>
  </si>
  <si>
    <t>مصطفى حسين احمد عبد الرحيم</t>
  </si>
  <si>
    <t>27801010209573</t>
  </si>
  <si>
    <t>A38619660</t>
  </si>
  <si>
    <t>محمد السيد محمود معوض القاضى</t>
  </si>
  <si>
    <t>2000-03-30</t>
  </si>
  <si>
    <t>30003301200831</t>
  </si>
  <si>
    <t>A32333404</t>
  </si>
  <si>
    <t>على على السيد محمد ابو الجود</t>
  </si>
  <si>
    <t>1971-06-06</t>
  </si>
  <si>
    <t>27106021202913</t>
  </si>
  <si>
    <t>A35502923</t>
  </si>
  <si>
    <t>اسلام باسم على حسن محمد عبد العال</t>
  </si>
  <si>
    <t>29306201200335</t>
  </si>
  <si>
    <t>A41094748</t>
  </si>
  <si>
    <t>محمد عبد اللاه احمد احمد فرحات</t>
  </si>
  <si>
    <t>27904070200111</t>
  </si>
  <si>
    <t>A38695921</t>
  </si>
  <si>
    <t>محمد صلاح المهدى احمد الجوهرى</t>
  </si>
  <si>
    <t>29104201203031</t>
  </si>
  <si>
    <t>A42821021</t>
  </si>
  <si>
    <t>صلاح باسم على حسن محمد عبد العال</t>
  </si>
  <si>
    <t>29906011219037</t>
  </si>
  <si>
    <t>A40618845</t>
  </si>
  <si>
    <t>عزت عبد الرحيم محمود احمد</t>
  </si>
  <si>
    <t>29709222603615</t>
  </si>
  <si>
    <t>A38598785</t>
  </si>
  <si>
    <t>احمد خليل رمضان حسن</t>
  </si>
  <si>
    <t>28702120201212</t>
  </si>
  <si>
    <t>A39437863</t>
  </si>
  <si>
    <t>طارق مبارك احمد محمد احمد</t>
  </si>
  <si>
    <t>2010-06-22</t>
  </si>
  <si>
    <t>31006222404777</t>
  </si>
  <si>
    <t>A44955344</t>
  </si>
  <si>
    <t>عبد الرحمن يوسف عبد الحميد عثمان احمد</t>
  </si>
  <si>
    <t>2011-06-27</t>
  </si>
  <si>
    <t>31106272601519</t>
  </si>
  <si>
    <t>A45177676</t>
  </si>
  <si>
    <t>محمد بخيت احمد عبد الله</t>
  </si>
  <si>
    <t>1989-09-06</t>
  </si>
  <si>
    <t>28909062601896</t>
  </si>
  <si>
    <t>A32423575</t>
  </si>
  <si>
    <t>عبد الله على هلالى على</t>
  </si>
  <si>
    <t>30712122600232</t>
  </si>
  <si>
    <t>A35099550</t>
  </si>
  <si>
    <t>محمود جمعه احمد عبد الله</t>
  </si>
  <si>
    <t>2010-10-06</t>
  </si>
  <si>
    <t>31010062901098</t>
  </si>
  <si>
    <t>A45169438</t>
  </si>
  <si>
    <t>مجدى فصيح عتريس منصور</t>
  </si>
  <si>
    <t>1973-01-24</t>
  </si>
  <si>
    <t>27301242100451</t>
  </si>
  <si>
    <t>A45392943</t>
  </si>
  <si>
    <t>محمد حماده عبد النبى فتحى محمد</t>
  </si>
  <si>
    <t>30803251203873</t>
  </si>
  <si>
    <t>A41456011</t>
  </si>
  <si>
    <t>حماده سيد حبيب شعبان</t>
  </si>
  <si>
    <t>1988-06-17</t>
  </si>
  <si>
    <t>28806172300278</t>
  </si>
  <si>
    <t>A40730731</t>
  </si>
  <si>
    <t>عبد النبى عبد النبى محمد الشاعر</t>
  </si>
  <si>
    <t>28609251501157</t>
  </si>
  <si>
    <t>A33862980</t>
  </si>
  <si>
    <t>محمد سمير مصطفى ابراهيم</t>
  </si>
  <si>
    <t>1997-09-25</t>
  </si>
  <si>
    <t>29709251802791</t>
  </si>
  <si>
    <t>A34081576</t>
  </si>
  <si>
    <t>اسامه سيد عبد شبيب</t>
  </si>
  <si>
    <t>30209202404635</t>
  </si>
  <si>
    <t>A45575014</t>
  </si>
  <si>
    <t>بدر مجدى فصيح عتريس منصور</t>
  </si>
  <si>
    <t>2011-08-08</t>
  </si>
  <si>
    <t>31108082108231</t>
  </si>
  <si>
    <t>A37786462</t>
  </si>
  <si>
    <t>رضا شوقت عبد الحميد ابوفاخره</t>
  </si>
  <si>
    <t>29304152403591</t>
  </si>
  <si>
    <t>A45569821</t>
  </si>
  <si>
    <t>عبد العزيز فهمى محمد محمد</t>
  </si>
  <si>
    <t>28403190201298</t>
  </si>
  <si>
    <t>A30854151</t>
  </si>
  <si>
    <t>محمد حسين حسن حسين</t>
  </si>
  <si>
    <t>30201012529333</t>
  </si>
  <si>
    <t>A45129232</t>
  </si>
  <si>
    <t>ماهر سعد محمد شريف عبد الرحمن</t>
  </si>
  <si>
    <t>30304011502338</t>
  </si>
  <si>
    <t>A40149915</t>
  </si>
  <si>
    <t>فضل محمد عبد العظيم مبارك</t>
  </si>
  <si>
    <t>2001-03-11</t>
  </si>
  <si>
    <t>30103112402177</t>
  </si>
  <si>
    <t>A45557639</t>
  </si>
  <si>
    <t>ايمن حسين زهدى عبد الصالحين</t>
  </si>
  <si>
    <t>28912182300858</t>
  </si>
  <si>
    <t>A45571352</t>
  </si>
  <si>
    <t>محمد خليفه عبد الحميد</t>
  </si>
  <si>
    <t>20210192501899</t>
  </si>
  <si>
    <t>45577691</t>
  </si>
  <si>
    <t>زياد محمود نجدى ذكى على</t>
  </si>
  <si>
    <t>30902012306731</t>
  </si>
  <si>
    <t>A43948246</t>
  </si>
  <si>
    <t>محمد خلاف السيد خلاف</t>
  </si>
  <si>
    <t>31007092201018</t>
  </si>
  <si>
    <t>A45568143</t>
  </si>
  <si>
    <t>فواز فوزى محمود توفيق</t>
  </si>
  <si>
    <t>1992-03-19</t>
  </si>
  <si>
    <t>29203192200439</t>
  </si>
  <si>
    <t>A45141929</t>
  </si>
  <si>
    <t>عبد الخالق محمد سنوسى محمد</t>
  </si>
  <si>
    <t>29507222200055</t>
  </si>
  <si>
    <t>A45141927</t>
  </si>
  <si>
    <t>يحى عبد الشافى فايد خليفه</t>
  </si>
  <si>
    <t>30808012201771</t>
  </si>
  <si>
    <t>A45414748</t>
  </si>
  <si>
    <t>بشر عبد الله عثمان بشر</t>
  </si>
  <si>
    <t>29605152402471</t>
  </si>
  <si>
    <t>A34291083</t>
  </si>
  <si>
    <t>عوده طحاوى رضوان محمد</t>
  </si>
  <si>
    <t>1989-02-22</t>
  </si>
  <si>
    <t>28902222301318</t>
  </si>
  <si>
    <t>A34180922</t>
  </si>
  <si>
    <t>احمد فركاشى حامد جوهر</t>
  </si>
  <si>
    <t>30103142401299</t>
  </si>
  <si>
    <t>A34520933</t>
  </si>
  <si>
    <t>سيف مصطفى كامل فرج</t>
  </si>
  <si>
    <t>2009-08-23</t>
  </si>
  <si>
    <t>20908232200436</t>
  </si>
  <si>
    <t>A44954184</t>
  </si>
  <si>
    <t>عبد العاطى محمد عبد العاطى عثمان</t>
  </si>
  <si>
    <t>28307202403178</t>
  </si>
  <si>
    <t>A45416847</t>
  </si>
  <si>
    <t>محمد عامر حامد محمد</t>
  </si>
  <si>
    <t>2005-04-10</t>
  </si>
  <si>
    <t>30504102403358</t>
  </si>
  <si>
    <t>A40633812</t>
  </si>
  <si>
    <t>حسن ماهر فتحى خليل جوهر</t>
  </si>
  <si>
    <t>30911262400597</t>
  </si>
  <si>
    <t>A44631012</t>
  </si>
  <si>
    <t>وائل وليد سليمان مهدى على</t>
  </si>
  <si>
    <t>2012-04-20</t>
  </si>
  <si>
    <t>31204202407032</t>
  </si>
  <si>
    <t>A45402443</t>
  </si>
  <si>
    <t>عمر عبد العاطى محمد عبد العاطى عثمان</t>
  </si>
  <si>
    <t>2014-07-20</t>
  </si>
  <si>
    <t>31407202407898</t>
  </si>
  <si>
    <t>A45416842</t>
  </si>
  <si>
    <t>محمد بدوى جمعه معوض</t>
  </si>
  <si>
    <t>2000-12-18</t>
  </si>
  <si>
    <t>30012182201777</t>
  </si>
  <si>
    <t>A38104777</t>
  </si>
  <si>
    <t>يوسف جمعه عبد السلام عبدالله</t>
  </si>
  <si>
    <t>2006-06-01</t>
  </si>
  <si>
    <t>30606012409516</t>
  </si>
  <si>
    <t>A45417467</t>
  </si>
  <si>
    <t>محمود سيد عبد الوهاب محمد</t>
  </si>
  <si>
    <t>1979-12-03</t>
  </si>
  <si>
    <t>27912032202315</t>
  </si>
  <si>
    <t>A29043816</t>
  </si>
  <si>
    <t>محمد مبروك عبد المقصود الفيل</t>
  </si>
  <si>
    <t>1959-04-02</t>
  </si>
  <si>
    <t>25904021801471</t>
  </si>
  <si>
    <t>A28402387</t>
  </si>
  <si>
    <t>مصطفى كامل احمد مجاهد</t>
  </si>
  <si>
    <t>27009250101731</t>
  </si>
  <si>
    <t>A43029374</t>
  </si>
  <si>
    <t>احمد بدوى محمد بدوى</t>
  </si>
  <si>
    <t>1979-10-18</t>
  </si>
  <si>
    <t>27910181401531</t>
  </si>
  <si>
    <t>A31962793</t>
  </si>
  <si>
    <t>تقديم 6 اغسطس</t>
  </si>
  <si>
    <t>استثمارطيران7*375</t>
  </si>
  <si>
    <t>تسليم في الشركه بتاريخ 7 اغسطس</t>
  </si>
  <si>
    <t>محمد ابراهيم عايد عبد الوهاب</t>
  </si>
  <si>
    <t>1998-12-07</t>
  </si>
  <si>
    <t>29812072401372</t>
  </si>
  <si>
    <t>A45414587</t>
  </si>
  <si>
    <t>فولى لطفى محمد عبد اللطيف</t>
  </si>
  <si>
    <t>1989-07-18</t>
  </si>
  <si>
    <t>28907182403254</t>
  </si>
  <si>
    <t>A34646906</t>
  </si>
  <si>
    <t>ربيع على محمد</t>
  </si>
  <si>
    <t>1996-07-30</t>
  </si>
  <si>
    <t>2960720240199</t>
  </si>
  <si>
    <t>A29886604</t>
  </si>
  <si>
    <t>حماده سليم عبد الغفار عبد الجيد</t>
  </si>
  <si>
    <t>2010-11-06</t>
  </si>
  <si>
    <t>31011062402792</t>
  </si>
  <si>
    <t>A35235657</t>
  </si>
  <si>
    <t>1995-02-25</t>
  </si>
  <si>
    <t>29502251501232</t>
  </si>
  <si>
    <t>احمد محمد صابر عايد</t>
  </si>
  <si>
    <t>30805012504694</t>
  </si>
  <si>
    <t>A45411188</t>
  </si>
  <si>
    <t>عبد الرحمن ربيع عثمان عبد الفتاح</t>
  </si>
  <si>
    <t>30308012402391</t>
  </si>
  <si>
    <t>A44947332</t>
  </si>
  <si>
    <t>محمد النبوى محمد در غام محمد</t>
  </si>
  <si>
    <t>1975-05-02</t>
  </si>
  <si>
    <t>27505022500372</t>
  </si>
  <si>
    <t>A042586759</t>
  </si>
  <si>
    <t>احمد محمد خلف عبد الموجود</t>
  </si>
  <si>
    <t>2002-04-04</t>
  </si>
  <si>
    <t>30204042602778</t>
  </si>
  <si>
    <t>A45178829</t>
  </si>
  <si>
    <t>محمد جمال محمد عبد المطلب سالم</t>
  </si>
  <si>
    <t>1988-04-10</t>
  </si>
  <si>
    <t>28804101602076</t>
  </si>
  <si>
    <t>A30159042</t>
  </si>
  <si>
    <t>حمدى الحمادى الششتاوى ابو العنين</t>
  </si>
  <si>
    <t>28812251500215</t>
  </si>
  <si>
    <t>A38205224</t>
  </si>
  <si>
    <t>محمد عصام ابراهيم جوده</t>
  </si>
  <si>
    <t>30707252403311</t>
  </si>
  <si>
    <t>A42070352</t>
  </si>
  <si>
    <t>احمد فايز على سيد احمد</t>
  </si>
  <si>
    <t>1993-03-13</t>
  </si>
  <si>
    <t>29303132400891</t>
  </si>
  <si>
    <t>A38088732</t>
  </si>
  <si>
    <t>على ربيع على محمد</t>
  </si>
  <si>
    <t>29505202402619</t>
  </si>
  <si>
    <t>A45411209</t>
  </si>
  <si>
    <t>محمد كسبان عبد الناصر حسن</t>
  </si>
  <si>
    <t>1979-09-05</t>
  </si>
  <si>
    <t>27909052402131</t>
  </si>
  <si>
    <t>A45561654</t>
  </si>
  <si>
    <t>محمد احمد محمد محمد عطيه</t>
  </si>
  <si>
    <t>30803281801171</t>
  </si>
  <si>
    <t>A45465820</t>
  </si>
  <si>
    <t>محمد عبد الحميد عطيه مبارك عبد السلام</t>
  </si>
  <si>
    <t>2009-08-31</t>
  </si>
  <si>
    <t>30908312400118</t>
  </si>
  <si>
    <t>A45576725</t>
  </si>
  <si>
    <t>احمد حمدى محمد عبد العزيز</t>
  </si>
  <si>
    <t>28904274201212</t>
  </si>
  <si>
    <t>A45848449</t>
  </si>
  <si>
    <t>محمود خميس توفيق محمد</t>
  </si>
  <si>
    <t>1998-11-21</t>
  </si>
  <si>
    <t>29811212400251</t>
  </si>
  <si>
    <t>41712141</t>
  </si>
  <si>
    <t>عمرو عبده ابراهيم الداودى</t>
  </si>
  <si>
    <t>1968-10-18</t>
  </si>
  <si>
    <t>26810181500832</t>
  </si>
  <si>
    <t>A41446681</t>
  </si>
  <si>
    <t>سعيد سيد احمد عباس المنجوجى</t>
  </si>
  <si>
    <t>1979-02-22</t>
  </si>
  <si>
    <t>27902221501557</t>
  </si>
  <si>
    <t>A40970478</t>
  </si>
  <si>
    <t>محمد على ناجى على</t>
  </si>
  <si>
    <t>1998-01-05</t>
  </si>
  <si>
    <t>29801052403997</t>
  </si>
  <si>
    <t>A30526724</t>
  </si>
  <si>
    <t>شعبان جمعه عبد الله محمود</t>
  </si>
  <si>
    <t>2003-11-05</t>
  </si>
  <si>
    <t>30311052402352</t>
  </si>
  <si>
    <t>A31406837</t>
  </si>
  <si>
    <t>عبد الرحمن محمد عبد الحميد عبد اللطيف</t>
  </si>
  <si>
    <t>29602011309355</t>
  </si>
  <si>
    <t>A32900419</t>
  </si>
  <si>
    <t>سلامه عادل محمد عبد العزيز</t>
  </si>
  <si>
    <t>1990-03-14</t>
  </si>
  <si>
    <t>282900</t>
  </si>
  <si>
    <t>A45672660</t>
  </si>
  <si>
    <t>A45655561</t>
  </si>
  <si>
    <t>عطيه عزمى عطيه مبارك عبد السلام</t>
  </si>
  <si>
    <t>30910012416572</t>
  </si>
  <si>
    <t>A45563057</t>
  </si>
  <si>
    <t>محمد فتحى صافى عبد العزيز الصايم</t>
  </si>
  <si>
    <t>2011-05-10</t>
  </si>
  <si>
    <t>31105102402612</t>
  </si>
  <si>
    <t>A45422483</t>
  </si>
  <si>
    <t>عبد الحميد محمد عبد الجليل عبد الجواد</t>
  </si>
  <si>
    <t>28609101803554</t>
  </si>
  <si>
    <t>A45663203</t>
  </si>
  <si>
    <t>سعيد عليه عبد العزيز محمود</t>
  </si>
  <si>
    <t>1994-02-24</t>
  </si>
  <si>
    <t>778</t>
  </si>
  <si>
    <t>A45417243</t>
  </si>
  <si>
    <t>عبد الله جلال محمد محفوظ</t>
  </si>
  <si>
    <t>29401162301938</t>
  </si>
  <si>
    <t>45411087</t>
  </si>
  <si>
    <t>عبد الرحمن صافى عبد العزيز عبد الجيد</t>
  </si>
  <si>
    <t>2336790754356</t>
  </si>
  <si>
    <t>A44659441</t>
  </si>
  <si>
    <t>احمد ربيع محمد محمد</t>
  </si>
  <si>
    <t>28608242402611</t>
  </si>
  <si>
    <t>A34176624</t>
  </si>
  <si>
    <t>ابراهيم فوزي محمود محمد</t>
  </si>
  <si>
    <t>1993-12-25</t>
  </si>
  <si>
    <t>29312252601539</t>
  </si>
  <si>
    <t>A44607652</t>
  </si>
  <si>
    <t>محمد عبد الحميد محمد عبد الحق</t>
  </si>
  <si>
    <t>29804232600773</t>
  </si>
  <si>
    <t>A44607210</t>
  </si>
  <si>
    <t>يوسف راشد محمود يوسف راشد</t>
  </si>
  <si>
    <t>2007-11-18</t>
  </si>
  <si>
    <t>30711181600371</t>
  </si>
  <si>
    <t>A45830490</t>
  </si>
  <si>
    <t>السيد ممدوح عبد الواحد عبد العزيز</t>
  </si>
  <si>
    <t>29411211600534</t>
  </si>
  <si>
    <t>45119518</t>
  </si>
  <si>
    <t>القذافى القرنى عبد الرحيم الغنجقلى</t>
  </si>
  <si>
    <t>28302092601597</t>
  </si>
  <si>
    <t>A45188367</t>
  </si>
  <si>
    <t>محمود على عبد العزيز السيد</t>
  </si>
  <si>
    <t>29308031600735</t>
  </si>
  <si>
    <t>A45652329</t>
  </si>
  <si>
    <t>زياد السيد حسن محمد الشرقاوى</t>
  </si>
  <si>
    <t>30907101602397</t>
  </si>
  <si>
    <t>A456484487</t>
  </si>
  <si>
    <t>احمد حمدى عبد السيد</t>
  </si>
  <si>
    <t>1973-02-06</t>
  </si>
  <si>
    <t>27302062102291</t>
  </si>
  <si>
    <t>A30055001</t>
  </si>
  <si>
    <t>مالح فتحى طه محمد</t>
  </si>
  <si>
    <t>1969-07-18</t>
  </si>
  <si>
    <t>26907182400878</t>
  </si>
  <si>
    <t>A38279435</t>
  </si>
  <si>
    <t>محمد ربيع محمد مازن</t>
  </si>
  <si>
    <t>1984-01-16</t>
  </si>
  <si>
    <t>28401162703773</t>
  </si>
  <si>
    <t>89765445</t>
  </si>
  <si>
    <t>مصطفى محمد السعيد سماط</t>
  </si>
  <si>
    <t>29309011821731</t>
  </si>
  <si>
    <t>A34775301</t>
  </si>
  <si>
    <t>عبد الله عماد محمد عبد المجيد</t>
  </si>
  <si>
    <t>30902052601477</t>
  </si>
  <si>
    <t>A37727120</t>
  </si>
  <si>
    <t>عماد الدين على راشد على</t>
  </si>
  <si>
    <t>30307012612152</t>
  </si>
  <si>
    <t>A45388592</t>
  </si>
  <si>
    <t>خيرى سعدى حسن فرغل</t>
  </si>
  <si>
    <t>1984-12-12</t>
  </si>
  <si>
    <t>28412122702211</t>
  </si>
  <si>
    <t>A37295799</t>
  </si>
  <si>
    <t>محمد احمد عبد العال حسن</t>
  </si>
  <si>
    <t>1988-03-13</t>
  </si>
  <si>
    <t>28803132600334</t>
  </si>
  <si>
    <t>A43901779</t>
  </si>
  <si>
    <t>عبد الناصر عبد العزيز عبد الهادى عبد الجواد</t>
  </si>
  <si>
    <t>1974-09-03</t>
  </si>
  <si>
    <t>27409032401551</t>
  </si>
  <si>
    <t>A44663039</t>
  </si>
  <si>
    <t>زياد القذافى عزمى مازن</t>
  </si>
  <si>
    <t>30712042402316</t>
  </si>
  <si>
    <t>A43189232</t>
  </si>
  <si>
    <t>محمد فايد على بدوى</t>
  </si>
  <si>
    <t>28810011246238</t>
  </si>
  <si>
    <t>A39447861</t>
  </si>
  <si>
    <t>مصطفى سيد صالح حسن</t>
  </si>
  <si>
    <t>1995-07-29</t>
  </si>
  <si>
    <t>29507292401571</t>
  </si>
  <si>
    <t>A44945532</t>
  </si>
  <si>
    <t>حازم خميس صلاح محمد صالح</t>
  </si>
  <si>
    <t>30906142400352</t>
  </si>
  <si>
    <t>A45568092</t>
  </si>
  <si>
    <t>منيسى عبد العزيز منيسى شعيب</t>
  </si>
  <si>
    <t>28001012408775</t>
  </si>
  <si>
    <t>A29894289</t>
  </si>
  <si>
    <t>على سعد المكاوى عوض</t>
  </si>
  <si>
    <t>1998-10-19</t>
  </si>
  <si>
    <t>29810191201214</t>
  </si>
  <si>
    <t>A36697288</t>
  </si>
  <si>
    <t>محمد خميس محمد بدوى بستان</t>
  </si>
  <si>
    <t>1984-04-12</t>
  </si>
  <si>
    <t>7840416</t>
  </si>
  <si>
    <t>A29244884</t>
  </si>
  <si>
    <t>احمد محروس امام حسين</t>
  </si>
  <si>
    <t>28009090101815</t>
  </si>
  <si>
    <t>A31136861</t>
  </si>
  <si>
    <t>حسين عبد الستار محمود محمود</t>
  </si>
  <si>
    <t>1991-03-30</t>
  </si>
  <si>
    <t>29103301800617</t>
  </si>
  <si>
    <t>A34171535</t>
  </si>
  <si>
    <t>رمضان ابراهيم محمد احمد</t>
  </si>
  <si>
    <t>28510262300222</t>
  </si>
  <si>
    <t>A30201253</t>
  </si>
  <si>
    <t>محمد محمود على حسين محمد</t>
  </si>
  <si>
    <t>31003282300874</t>
  </si>
  <si>
    <t>A44424752</t>
  </si>
  <si>
    <t>حسين عبد العليم حسين حميد</t>
  </si>
  <si>
    <t>28202152201054</t>
  </si>
  <si>
    <t>A29029224</t>
  </si>
  <si>
    <t>ابراهيم عبد المحسن فهمى حسين ابراهيم</t>
  </si>
  <si>
    <t>1977-06-20</t>
  </si>
  <si>
    <t>27706201700533</t>
  </si>
  <si>
    <t>A45675133</t>
  </si>
  <si>
    <t>مرقس حشمت عازر مساك</t>
  </si>
  <si>
    <t>29609202500653</t>
  </si>
  <si>
    <t>A35126352</t>
  </si>
  <si>
    <t>نادين شريف محمد عبد الجواد</t>
  </si>
  <si>
    <t>1992-03-26</t>
  </si>
  <si>
    <t>29203260102084</t>
  </si>
  <si>
    <t>A38185978</t>
  </si>
  <si>
    <t>محمد حسين فيصل محمد</t>
  </si>
  <si>
    <t>2009-09-27</t>
  </si>
  <si>
    <t>309092722000036</t>
  </si>
  <si>
    <t>A45568372</t>
  </si>
  <si>
    <t>محمد محمود محمد فتحى</t>
  </si>
  <si>
    <t>2010-02-23</t>
  </si>
  <si>
    <t>31002232200317</t>
  </si>
  <si>
    <t>A45405451</t>
  </si>
  <si>
    <t>حماده عاشور شعبان احمد</t>
  </si>
  <si>
    <t>1995-05-02</t>
  </si>
  <si>
    <t>29505022300851</t>
  </si>
  <si>
    <t>A34361913</t>
  </si>
  <si>
    <t>علاء محمد خلف عبد العزيز على</t>
  </si>
  <si>
    <t>2010-08-18</t>
  </si>
  <si>
    <t>31008182406251</t>
  </si>
  <si>
    <t>A44414134</t>
  </si>
  <si>
    <t>زكريا مصطفى لطفى مصطفى</t>
  </si>
  <si>
    <t>1999-06-05</t>
  </si>
  <si>
    <t>29906050100276</t>
  </si>
  <si>
    <t>A45729245</t>
  </si>
  <si>
    <t>محمود وضاح عيد قرنى</t>
  </si>
  <si>
    <t>1996-04-16</t>
  </si>
  <si>
    <t>29604162102836</t>
  </si>
  <si>
    <t>A45972490</t>
  </si>
  <si>
    <t>رمضان حسن لطفى محمد</t>
  </si>
  <si>
    <t>28805072202558</t>
  </si>
  <si>
    <t>A309523789</t>
  </si>
  <si>
    <t>ابراهيم عز الرجال ابراهيم محمد</t>
  </si>
  <si>
    <t>28707121203679</t>
  </si>
  <si>
    <t>A27713959</t>
  </si>
  <si>
    <t>حسن رشدى حسين حسن عبد المجيد</t>
  </si>
  <si>
    <t>2008-02-12</t>
  </si>
  <si>
    <t>30802122103998</t>
  </si>
  <si>
    <t>A44845153</t>
  </si>
  <si>
    <t>احمد معوض عبد العظيم جوده</t>
  </si>
  <si>
    <t>28906012200999</t>
  </si>
  <si>
    <t>A45568371</t>
  </si>
  <si>
    <t>ربيعى موسى حسين موسى</t>
  </si>
  <si>
    <t>28902222201551</t>
  </si>
  <si>
    <t>A37911357</t>
  </si>
  <si>
    <t>ابوبكر حسين عبد الرازق مساعد</t>
  </si>
  <si>
    <t>29107262300798</t>
  </si>
  <si>
    <t>A35234959</t>
  </si>
  <si>
    <t>يوسف محمد قرنى محمد</t>
  </si>
  <si>
    <t>30711072201939</t>
  </si>
  <si>
    <t>A45367402</t>
  </si>
  <si>
    <t>سيد شريف محمد قرنى عوض</t>
  </si>
  <si>
    <t>2012-09-03</t>
  </si>
  <si>
    <t>31209032200936</t>
  </si>
  <si>
    <t>A453998136</t>
  </si>
  <si>
    <t>محمد ناصر احمد عبد المقصود</t>
  </si>
  <si>
    <t>28304212200799</t>
  </si>
  <si>
    <t>A35128195</t>
  </si>
  <si>
    <t>محمد عاشور شعبان احمد</t>
  </si>
  <si>
    <t>1997-07-15</t>
  </si>
  <si>
    <t>29707152302334</t>
  </si>
  <si>
    <t>A45560414</t>
  </si>
  <si>
    <t>محمد رمضان عبد الدايم محمود</t>
  </si>
  <si>
    <t>2008-05-02</t>
  </si>
  <si>
    <t>30805022601175</t>
  </si>
  <si>
    <t>A38561964</t>
  </si>
  <si>
    <t>محمود مصطفي محمد موسي</t>
  </si>
  <si>
    <t>29201062201554</t>
  </si>
  <si>
    <t>A30533380</t>
  </si>
  <si>
    <t>عبد الرحمن عبد العال محمد عبد الرحمن</t>
  </si>
  <si>
    <t>28801042202078</t>
  </si>
  <si>
    <t>A44959803</t>
  </si>
  <si>
    <t>محمد حسن شحاته عباس عبد الرحيم</t>
  </si>
  <si>
    <t>30802141201615</t>
  </si>
  <si>
    <t>A455100245</t>
  </si>
  <si>
    <t>احمد على احمد جوده</t>
  </si>
  <si>
    <t>2006-03-29</t>
  </si>
  <si>
    <t>30603292301198</t>
  </si>
  <si>
    <t>A44395269</t>
  </si>
  <si>
    <t>عطيه احمد عطيه احمد سيد علام</t>
  </si>
  <si>
    <t>31008210600379</t>
  </si>
  <si>
    <t>A44434242</t>
  </si>
  <si>
    <t>اشرف ابراهيم نادى حسن مرسى</t>
  </si>
  <si>
    <t>2006-02-16</t>
  </si>
  <si>
    <t>30602162105072</t>
  </si>
  <si>
    <t>A45387210</t>
  </si>
  <si>
    <t>يوسف تامر عبد المحسن احمد سيد</t>
  </si>
  <si>
    <t>2006-05-07</t>
  </si>
  <si>
    <t>30605072100739</t>
  </si>
  <si>
    <t>A45896921</t>
  </si>
  <si>
    <t>عبد الرحمن عبد العاطى عبد الله عبد العاطى مفتاح</t>
  </si>
  <si>
    <t>30901012424339</t>
  </si>
  <si>
    <t>A44950465</t>
  </si>
  <si>
    <t>اسامه محمد محمود حسن</t>
  </si>
  <si>
    <t>30110012502936</t>
  </si>
  <si>
    <t>A45572075</t>
  </si>
  <si>
    <t>صادق محمد صادق ابراهيم</t>
  </si>
  <si>
    <t>1982-02-14</t>
  </si>
  <si>
    <t>28202142202171</t>
  </si>
  <si>
    <t>A32143449</t>
  </si>
  <si>
    <t>عبد المنعم محمد محمد احمد</t>
  </si>
  <si>
    <t>28709011223251</t>
  </si>
  <si>
    <t>A45205458</t>
  </si>
  <si>
    <t>ربيع محمد عبد الفتاح عبد السميع</t>
  </si>
  <si>
    <t>28712112200792</t>
  </si>
  <si>
    <t>A34527646</t>
  </si>
  <si>
    <t>علاء عبد حسين عبد المولى</t>
  </si>
  <si>
    <t>2009-11-27</t>
  </si>
  <si>
    <t>30911272202378</t>
  </si>
  <si>
    <t>A420769015</t>
  </si>
  <si>
    <t>محمود عبد الرحمن محمد محمد</t>
  </si>
  <si>
    <t>1997-11-24</t>
  </si>
  <si>
    <t>29711242201551</t>
  </si>
  <si>
    <t>A45146746</t>
  </si>
  <si>
    <t>محمد زين العابدين احمد ابراهيم</t>
  </si>
  <si>
    <t>29505252202157</t>
  </si>
  <si>
    <t>A37564504</t>
  </si>
  <si>
    <t>ربيع رجب محمود محمد</t>
  </si>
  <si>
    <t>29410012209056</t>
  </si>
  <si>
    <t>A45399745</t>
  </si>
  <si>
    <t>ايمن عبد الوهاب عبد الرازق حسن</t>
  </si>
  <si>
    <t>29401012421676</t>
  </si>
  <si>
    <t>A33540105</t>
  </si>
  <si>
    <t>عبد الرازق خضر عبد الرازق حسن</t>
  </si>
  <si>
    <t>1995-11-22</t>
  </si>
  <si>
    <t>29511222440876</t>
  </si>
  <si>
    <t>A45399568</t>
  </si>
  <si>
    <t>محمد احمد عثمان على مقر</t>
  </si>
  <si>
    <t>2003-10-13</t>
  </si>
  <si>
    <t>20310131600597</t>
  </si>
  <si>
    <t>A38611343</t>
  </si>
  <si>
    <t>محمد ربيع سيد احمد</t>
  </si>
  <si>
    <t>29406072200417</t>
  </si>
  <si>
    <t>43211219</t>
  </si>
  <si>
    <t>سيد عبد اللاه على عبد الرازق</t>
  </si>
  <si>
    <t>1986-05-17</t>
  </si>
  <si>
    <t>28605172100656</t>
  </si>
  <si>
    <t>A45573861</t>
  </si>
  <si>
    <t>طه محمود محمد شعبان</t>
  </si>
  <si>
    <t>28608242401194</t>
  </si>
  <si>
    <t>A45573881</t>
  </si>
  <si>
    <t>احمد عزت موسى محمد موسى</t>
  </si>
  <si>
    <t>2008-02-17</t>
  </si>
  <si>
    <t>30806172402592</t>
  </si>
  <si>
    <t>A43962923</t>
  </si>
  <si>
    <t>عبد الله شريف عبد الله عرفان</t>
  </si>
  <si>
    <t>2009-10-28</t>
  </si>
  <si>
    <t>20910282405297</t>
  </si>
  <si>
    <t>A44965644</t>
  </si>
  <si>
    <t>خالد سيد محمد حسن</t>
  </si>
  <si>
    <t>28901072201496</t>
  </si>
  <si>
    <t>A28752671</t>
  </si>
  <si>
    <t>محمد عبد المجيد رمضان عبد المجيد قنديل</t>
  </si>
  <si>
    <t>2000-08-25</t>
  </si>
  <si>
    <t>30008251201132</t>
  </si>
  <si>
    <t>A42844008</t>
  </si>
  <si>
    <t>عبد العزيز احمد احمد احمد السيد</t>
  </si>
  <si>
    <t>1995-03-12</t>
  </si>
  <si>
    <t>29503121201233</t>
  </si>
  <si>
    <t>A44821971</t>
  </si>
  <si>
    <t>جمعه عبد البصير محمد احمد</t>
  </si>
  <si>
    <t>1990-01-23</t>
  </si>
  <si>
    <t>29001222201377</t>
  </si>
  <si>
    <t>A45706286</t>
  </si>
  <si>
    <t>ايمن ربيع المحمدى حامد</t>
  </si>
  <si>
    <t>1987-04-14</t>
  </si>
  <si>
    <t>28704141200634</t>
  </si>
  <si>
    <t>A44822157</t>
  </si>
  <si>
    <t>باسم خالد على خليفه شهاوى</t>
  </si>
  <si>
    <t>1999-06-15</t>
  </si>
  <si>
    <t>29906151804673</t>
  </si>
  <si>
    <t>A38680470</t>
  </si>
  <si>
    <t>رضا نجيب صابر محمد</t>
  </si>
  <si>
    <t>29507252403091</t>
  </si>
  <si>
    <t>A38094767</t>
  </si>
  <si>
    <t>شعبان عابد احمد على</t>
  </si>
  <si>
    <t>29401032700717</t>
  </si>
  <si>
    <t>A43611481</t>
  </si>
  <si>
    <t>احمد عرفات محمود محمد</t>
  </si>
  <si>
    <t>1994-12-29</t>
  </si>
  <si>
    <t>29412292700518</t>
  </si>
  <si>
    <t>A27539609</t>
  </si>
  <si>
    <t>محمود صابر فهمى على</t>
  </si>
  <si>
    <t>2006-01-03</t>
  </si>
  <si>
    <t>30601032701734</t>
  </si>
  <si>
    <t>A42997635</t>
  </si>
  <si>
    <t>عبد الله احمد عبده السيد هلال محمد</t>
  </si>
  <si>
    <t>30201151100333</t>
  </si>
  <si>
    <t>A42842110</t>
  </si>
  <si>
    <t>يوسف السيد محمد طلبه العدل</t>
  </si>
  <si>
    <t>30709201308511</t>
  </si>
  <si>
    <t>A04547712</t>
  </si>
  <si>
    <t>فر على عاشور احمد ابراهيم</t>
  </si>
  <si>
    <t>1982-08-08</t>
  </si>
  <si>
    <t>28208082402417</t>
  </si>
  <si>
    <t>A38373439</t>
  </si>
  <si>
    <t>محمود كامل فايز كامل ابراهيم</t>
  </si>
  <si>
    <t>2009-01-27</t>
  </si>
  <si>
    <t>30901272400697</t>
  </si>
  <si>
    <t>A43652008</t>
  </si>
  <si>
    <t>السيد قطب الرجال ابراهيم سعفان خاطر</t>
  </si>
  <si>
    <t>29607031200211</t>
  </si>
  <si>
    <t>A27700007</t>
  </si>
  <si>
    <t>عمر كمال عبد الله جمعه</t>
  </si>
  <si>
    <t>28412262500413</t>
  </si>
  <si>
    <t>A30242371</t>
  </si>
  <si>
    <t>محمد كمال عبد الله جمعه</t>
  </si>
  <si>
    <t>29811252503053</t>
  </si>
  <si>
    <t>A31152436</t>
  </si>
  <si>
    <t>كارم محمود محمد بدوى</t>
  </si>
  <si>
    <t>1984-07-01</t>
  </si>
  <si>
    <t>28407011503819</t>
  </si>
  <si>
    <t>A34322213</t>
  </si>
  <si>
    <t>محمد ادم فوزى ادم</t>
  </si>
  <si>
    <t>2007-02-21</t>
  </si>
  <si>
    <t>30702212502293</t>
  </si>
  <si>
    <t>A45816189</t>
  </si>
  <si>
    <t>رمضان عبد الفضيل جهلان عبد النعيم</t>
  </si>
  <si>
    <t>29506062700432</t>
  </si>
  <si>
    <t>A44265514</t>
  </si>
  <si>
    <t>سامي احمد محمد محمود</t>
  </si>
  <si>
    <t>30203122501895</t>
  </si>
  <si>
    <t>A44636015</t>
  </si>
  <si>
    <t>محمد محمود فيصل محمود</t>
  </si>
  <si>
    <t>1995-09-12</t>
  </si>
  <si>
    <t>29509122602698</t>
  </si>
  <si>
    <t>A45000715</t>
  </si>
  <si>
    <t>محمود احمد عبد المعبود احمد</t>
  </si>
  <si>
    <t>1991-08-12</t>
  </si>
  <si>
    <t>29108122603151</t>
  </si>
  <si>
    <t>A27983287</t>
  </si>
  <si>
    <t>سعيد جمعه عبد الوهاب عبد الحليم</t>
  </si>
  <si>
    <t>1980-01-24</t>
  </si>
  <si>
    <t>28001242402334</t>
  </si>
  <si>
    <t>A27399825</t>
  </si>
  <si>
    <t>ناجى صالح سالم حسين</t>
  </si>
  <si>
    <t>1971-11-23</t>
  </si>
  <si>
    <t>27111232402413</t>
  </si>
  <si>
    <t>45573677</t>
  </si>
  <si>
    <t>محمود السيد محمود عباس</t>
  </si>
  <si>
    <t>2010-08-26</t>
  </si>
  <si>
    <t>31008262601799</t>
  </si>
  <si>
    <t>A44594438</t>
  </si>
  <si>
    <t>السيد محمود عباس محمود</t>
  </si>
  <si>
    <t>1978-06-03</t>
  </si>
  <si>
    <t>27806032603277</t>
  </si>
  <si>
    <t>A44594393</t>
  </si>
  <si>
    <t>محمود احمد محمد ابوزيد</t>
  </si>
  <si>
    <t>29203082603431</t>
  </si>
  <si>
    <t>A28528779</t>
  </si>
  <si>
    <t>محمد احمد شوقى ابو الفتوح</t>
  </si>
  <si>
    <t>1986-05-14</t>
  </si>
  <si>
    <t>28605141600391</t>
  </si>
  <si>
    <t>A282794213</t>
  </si>
  <si>
    <t>احمد رجب حسين محمد</t>
  </si>
  <si>
    <t>1986-09-14</t>
  </si>
  <si>
    <t>28609141600958</t>
  </si>
  <si>
    <t>A45360081</t>
  </si>
  <si>
    <t>احمد سمير على احمد ابراهيم عيسى</t>
  </si>
  <si>
    <t>30807011600218</t>
  </si>
  <si>
    <t>A45472827</t>
  </si>
  <si>
    <t>يوسف شعبان على نعيم الشاذلى</t>
  </si>
  <si>
    <t>1998-09-24</t>
  </si>
  <si>
    <t>29809241802135</t>
  </si>
  <si>
    <t>A27839243</t>
  </si>
  <si>
    <t>فايزه رمضان صالح صالح</t>
  </si>
  <si>
    <t>1964-11-29</t>
  </si>
  <si>
    <t>26411291800261</t>
  </si>
  <si>
    <t>A45117500</t>
  </si>
  <si>
    <t>ابراهيم عبد الحليم محمد عبد الحليم</t>
  </si>
  <si>
    <t>28311151801316</t>
  </si>
  <si>
    <t>A31487164</t>
  </si>
  <si>
    <t>مي على على فهمى الحداد</t>
  </si>
  <si>
    <t>21207131802007</t>
  </si>
  <si>
    <t>A453608493</t>
  </si>
  <si>
    <t>حامد عبد العال حامد ابو شعيشع</t>
  </si>
  <si>
    <t>29603071802316</t>
  </si>
  <si>
    <t>A29930117</t>
  </si>
  <si>
    <t>حمدى عبد المحسن محمد حامد</t>
  </si>
  <si>
    <t>2000-05-03</t>
  </si>
  <si>
    <t>30000031801555</t>
  </si>
  <si>
    <t>A45665887</t>
  </si>
  <si>
    <t>محمد فلاح عبد العال حامد ابو شعيشع</t>
  </si>
  <si>
    <t>30710011831399</t>
  </si>
  <si>
    <t>A45282453</t>
  </si>
  <si>
    <t>محمد ماهر عبد الفتاح محمود</t>
  </si>
  <si>
    <t>2002-12-02</t>
  </si>
  <si>
    <t>30212021802699</t>
  </si>
  <si>
    <t>A45643634</t>
  </si>
  <si>
    <t>شعبان محمود عبد العال شعيشع</t>
  </si>
  <si>
    <t>1956-11-22</t>
  </si>
  <si>
    <t>25611221800111</t>
  </si>
  <si>
    <t>A45117430</t>
  </si>
  <si>
    <t>نعمات عبد الوهاب معوض عبد الونيس</t>
  </si>
  <si>
    <t>28704021800182</t>
  </si>
  <si>
    <t>7293623</t>
  </si>
  <si>
    <t>معتصم حماده عبد الرازق فتح الباب</t>
  </si>
  <si>
    <t>30706092400292</t>
  </si>
  <si>
    <t>A45576773</t>
  </si>
  <si>
    <t>احمد عبد النعيم احمد فازورة</t>
  </si>
  <si>
    <t>29501302101751</t>
  </si>
  <si>
    <t>A35467870</t>
  </si>
  <si>
    <t>فؤاد ابراهيم عبد البصير ابراهيم</t>
  </si>
  <si>
    <t>29606112200672</t>
  </si>
  <si>
    <t>A45871681</t>
  </si>
  <si>
    <t>ايه محمد مقاوى عبيد</t>
  </si>
  <si>
    <t>29909051804004</t>
  </si>
  <si>
    <t>444469238</t>
  </si>
  <si>
    <t>ايلين اشرف قاسم على قاسم الشايب</t>
  </si>
  <si>
    <t>2024-02-28</t>
  </si>
  <si>
    <t>32402281800925</t>
  </si>
  <si>
    <t>A44469214</t>
  </si>
  <si>
    <t>مصطفى ابراهيم محمد نايل</t>
  </si>
  <si>
    <t>1975-06-16</t>
  </si>
  <si>
    <t>27506162102519</t>
  </si>
  <si>
    <t>A458902565</t>
  </si>
  <si>
    <t>احمد رضوان عزت رضوان احمد</t>
  </si>
  <si>
    <t>2010-07-04</t>
  </si>
  <si>
    <t>210070116</t>
  </si>
  <si>
    <t>A45186530</t>
  </si>
  <si>
    <t>محمد محمود رفاعى حسين احمد</t>
  </si>
  <si>
    <t>2012-11-10</t>
  </si>
  <si>
    <t>2122110220131</t>
  </si>
  <si>
    <t>A41073753</t>
  </si>
  <si>
    <t>شريف محمود محمد جاد الحق</t>
  </si>
  <si>
    <t>28705052201194</t>
  </si>
  <si>
    <t>A37687056</t>
  </si>
  <si>
    <t>محمد ابراهيم خميس احمد محمد</t>
  </si>
  <si>
    <t>30903052402055</t>
  </si>
  <si>
    <t>A45573704</t>
  </si>
  <si>
    <t>عبد المجيد قدرى عبد المجيد همام</t>
  </si>
  <si>
    <t>28901012230177</t>
  </si>
  <si>
    <t>A28528132</t>
  </si>
  <si>
    <t>اسامه ايمن يوسف احمد</t>
  </si>
  <si>
    <t>30406102602855</t>
  </si>
  <si>
    <t>A45663447</t>
  </si>
  <si>
    <t>محمد اشرف نصر الدين على</t>
  </si>
  <si>
    <t>29001122201523</t>
  </si>
  <si>
    <t>A45829727</t>
  </si>
  <si>
    <t>على يوسف احمد عبد الله</t>
  </si>
  <si>
    <t>29212203600351</t>
  </si>
  <si>
    <t>A32963678</t>
  </si>
  <si>
    <t>احمد سمير كمال رشوان</t>
  </si>
  <si>
    <t>2010-09-21</t>
  </si>
  <si>
    <t>31009212600399</t>
  </si>
  <si>
    <t>A44619544</t>
  </si>
  <si>
    <t>فهد الشاذلى فؤاد حسن</t>
  </si>
  <si>
    <t>31007012616816</t>
  </si>
  <si>
    <t>A44610401</t>
  </si>
  <si>
    <t>عبد العظيم على عبد الرحمن</t>
  </si>
  <si>
    <t>1052604095</t>
  </si>
  <si>
    <t>A35535837</t>
  </si>
  <si>
    <t>اسلام ياسين محمد محمد</t>
  </si>
  <si>
    <t>29802042601673</t>
  </si>
  <si>
    <t>A45166251</t>
  </si>
  <si>
    <t>احمد ايمن بسيونى بسيونى</t>
  </si>
  <si>
    <t>1995-10-10</t>
  </si>
  <si>
    <t>29510101500711</t>
  </si>
  <si>
    <t>A40865094</t>
  </si>
  <si>
    <t>احمد على مبرى محمد حسين الفقى</t>
  </si>
  <si>
    <t>30707071510175</t>
  </si>
  <si>
    <t>A37666506</t>
  </si>
  <si>
    <t>يحى محمد على مصطفى</t>
  </si>
  <si>
    <t>1974-08-18</t>
  </si>
  <si>
    <t>27408182500934</t>
  </si>
  <si>
    <t>A33774684</t>
  </si>
  <si>
    <t>محمد منصور محمد امين</t>
  </si>
  <si>
    <t>1999-01-23</t>
  </si>
  <si>
    <t>29901232600299</t>
  </si>
  <si>
    <t>A31006152</t>
  </si>
  <si>
    <t>على محمود على ابراهيم</t>
  </si>
  <si>
    <t>1995-04-11</t>
  </si>
  <si>
    <t>29504112501573</t>
  </si>
  <si>
    <t>A32523748</t>
  </si>
  <si>
    <t>فتحى سعيد فتحى عبد الرحيم الحبشى</t>
  </si>
  <si>
    <t>2003-05-28</t>
  </si>
  <si>
    <t>30305281801538</t>
  </si>
  <si>
    <t>A45467882</t>
  </si>
  <si>
    <t>مجدى مبدى عبد العاطى مفتاح</t>
  </si>
  <si>
    <t>1980-02-10</t>
  </si>
  <si>
    <t>28001151302477</t>
  </si>
  <si>
    <t>A35845741</t>
  </si>
  <si>
    <t>محمد احمد محمد السيد احمد</t>
  </si>
  <si>
    <t>28810011502714</t>
  </si>
  <si>
    <t>A38316132</t>
  </si>
  <si>
    <t>محمد صلاح محمد موسى</t>
  </si>
  <si>
    <t>28804091500172</t>
  </si>
  <si>
    <t>A29058567</t>
  </si>
  <si>
    <t>محمد فؤاد عوض على</t>
  </si>
  <si>
    <t>28510011241411</t>
  </si>
  <si>
    <t>A44806219</t>
  </si>
  <si>
    <t>عطيات خالد سعد على على</t>
  </si>
  <si>
    <t>2008-09-26</t>
  </si>
  <si>
    <t>30809262105189</t>
  </si>
  <si>
    <t>A45978874</t>
  </si>
  <si>
    <t>بلال رزق محمود ابو سريع ابوطالب</t>
  </si>
  <si>
    <t>2008-08-07</t>
  </si>
  <si>
    <t>30808072101172</t>
  </si>
  <si>
    <t>A45888670</t>
  </si>
  <si>
    <t>محمد احمد ابراهيم محمد</t>
  </si>
  <si>
    <t>1975-03-23</t>
  </si>
  <si>
    <t>27502220101896</t>
  </si>
  <si>
    <t>A042147037</t>
  </si>
  <si>
    <t>هشام مختار محمود عبد الحميد</t>
  </si>
  <si>
    <t>29006012302654</t>
  </si>
  <si>
    <t>A32987768</t>
  </si>
  <si>
    <t>محمود عمار شحاته محمد</t>
  </si>
  <si>
    <t>1990-05-11</t>
  </si>
  <si>
    <t>29005112400916</t>
  </si>
  <si>
    <t>A45556872</t>
  </si>
  <si>
    <t>عاطف سيد متولى حسين</t>
  </si>
  <si>
    <t>1976-09-12</t>
  </si>
  <si>
    <t>27609122600277</t>
  </si>
  <si>
    <t>A457414926</t>
  </si>
  <si>
    <t>عماد حنا بشرى حبيب</t>
  </si>
  <si>
    <t>28906012405914</t>
  </si>
  <si>
    <t>A36495126</t>
  </si>
  <si>
    <t>الشحات ادهم عادل محمد سعد</t>
  </si>
  <si>
    <t>308080111211293</t>
  </si>
  <si>
    <t>A45611922</t>
  </si>
  <si>
    <t>محمود محمد ابراهيم راضى ذكى</t>
  </si>
  <si>
    <t>2015-12-11</t>
  </si>
  <si>
    <t>31512112401031</t>
  </si>
  <si>
    <t>A45401887</t>
  </si>
  <si>
    <t>ملاك سعد عياد صليب</t>
  </si>
  <si>
    <t>28309012404952</t>
  </si>
  <si>
    <t>A45408631</t>
  </si>
  <si>
    <t>فيلوباتير صبحى فونس حبيب حنين</t>
  </si>
  <si>
    <t>2011-01-19</t>
  </si>
  <si>
    <t>31101192402017</t>
  </si>
  <si>
    <t>A45409008</t>
  </si>
  <si>
    <t>توفيق صبحى توفيق زكريا</t>
  </si>
  <si>
    <t>1980-11-12</t>
  </si>
  <si>
    <t>28011121600959</t>
  </si>
  <si>
    <t>44176588</t>
  </si>
  <si>
    <t>على احمد محمد ابراهيم الشاذلى</t>
  </si>
  <si>
    <t>2008-11-16</t>
  </si>
  <si>
    <t>30811161501657</t>
  </si>
  <si>
    <t>A44756903</t>
  </si>
  <si>
    <t>محمد حمدى عبد السلام على صالح</t>
  </si>
  <si>
    <t>27510021802916</t>
  </si>
  <si>
    <t>45270347</t>
  </si>
  <si>
    <t>مصطفى مرزوق عبد الغنى عطيه</t>
  </si>
  <si>
    <t>28205012302998</t>
  </si>
  <si>
    <t>A38102781</t>
  </si>
  <si>
    <t>ايهاب على محمد عبد العليم</t>
  </si>
  <si>
    <t>1978-01-09</t>
  </si>
  <si>
    <t>27801092301375</t>
  </si>
  <si>
    <t>A44411947</t>
  </si>
  <si>
    <t>ابراهيم محمد محمد عبد اللطيف</t>
  </si>
  <si>
    <t>28403032404858</t>
  </si>
  <si>
    <t>A45414994</t>
  </si>
  <si>
    <t>احمد ابراهيم راضى ذكى</t>
  </si>
  <si>
    <t>29707172402092</t>
  </si>
  <si>
    <t>A42267253</t>
  </si>
  <si>
    <t>وسيم تو اب مكرم اسكندر جرجس</t>
  </si>
  <si>
    <t>2011-12-17</t>
  </si>
  <si>
    <t>31112170404236</t>
  </si>
  <si>
    <t>A42727876</t>
  </si>
  <si>
    <t>فليمون رضا عزيز عبد الله حنين</t>
  </si>
  <si>
    <t>2011-04-07</t>
  </si>
  <si>
    <t>31104072403256</t>
  </si>
  <si>
    <t>242250182</t>
  </si>
  <si>
    <t>وسيم عبد النادى فاروق طوبيا جرجس</t>
  </si>
  <si>
    <t>30808072403357</t>
  </si>
  <si>
    <t>A44954480</t>
  </si>
  <si>
    <t>كيرلس ماجد سيف اندر اوس جرجس</t>
  </si>
  <si>
    <t>31004242403499</t>
  </si>
  <si>
    <t>A38643110</t>
  </si>
  <si>
    <t>جمعه محمد ابراهيم عبد الصمد</t>
  </si>
  <si>
    <t>1976-04-16</t>
  </si>
  <si>
    <t>27604161201531</t>
  </si>
  <si>
    <t>A45512278</t>
  </si>
  <si>
    <t>مؤمن محمد احمد محمد راضى</t>
  </si>
  <si>
    <t>28707101300899</t>
  </si>
  <si>
    <t>A31370783</t>
  </si>
  <si>
    <t>احمد ربيع حسين محمود</t>
  </si>
  <si>
    <t>1982-10-14</t>
  </si>
  <si>
    <t>28210142301032</t>
  </si>
  <si>
    <t>A45412508</t>
  </si>
  <si>
    <t>احمد محمد سالم رياض عوض</t>
  </si>
  <si>
    <t>30703012305694</t>
  </si>
  <si>
    <t>A32678596</t>
  </si>
  <si>
    <t>محمد جمعه على السيد خليفه</t>
  </si>
  <si>
    <t>2011-08-12</t>
  </si>
  <si>
    <t>31108122302273</t>
  </si>
  <si>
    <t>A44635112</t>
  </si>
  <si>
    <t>وحيد محمد نبيل الصوفى حسين</t>
  </si>
  <si>
    <t>1980-06-01</t>
  </si>
  <si>
    <t>28006012101655</t>
  </si>
  <si>
    <t>A30561694</t>
  </si>
  <si>
    <t>نصار محمد شريف محمد عبد الحميد</t>
  </si>
  <si>
    <t>2012-09-09</t>
  </si>
  <si>
    <t>31209092303998</t>
  </si>
  <si>
    <t>A45567351</t>
  </si>
  <si>
    <t>اشرف محمد توفيق مغنم</t>
  </si>
  <si>
    <t>28906011603798</t>
  </si>
  <si>
    <t>A29955337</t>
  </si>
  <si>
    <t>خلف احمد خلف اسماعيل</t>
  </si>
  <si>
    <t>31006162405159</t>
  </si>
  <si>
    <t>A451389118</t>
  </si>
  <si>
    <t>احمد جاد الحق احمد المالح</t>
  </si>
  <si>
    <t>1978-08-21</t>
  </si>
  <si>
    <t>27808211601972</t>
  </si>
  <si>
    <t>A32128731</t>
  </si>
  <si>
    <t>سامى عبد الجواد على عوده</t>
  </si>
  <si>
    <t>1974-03-13</t>
  </si>
  <si>
    <t>27403111501201997</t>
  </si>
  <si>
    <t>A45670213</t>
  </si>
  <si>
    <t>تقديم 7 اغسطس</t>
  </si>
  <si>
    <t>محمد فتحي ابراهيم محمد</t>
  </si>
  <si>
    <t>A29911758</t>
  </si>
  <si>
    <t>تسليم في الشركه بتاريخ 8 اغسطس</t>
  </si>
  <si>
    <t>تسليم في الشركه بتاريخ8  اغسطس</t>
  </si>
  <si>
    <t>استثمارطيران4*375</t>
  </si>
  <si>
    <t>قيمه 1475 في سعر صرف 49.74</t>
  </si>
  <si>
    <t>vb</t>
  </si>
  <si>
    <t>ايداع بنكي بتاريخ 8 اغسطس</t>
  </si>
  <si>
    <t>لميرا من تحت ح البراق</t>
  </si>
  <si>
    <t>ANTONIO JR LOPEZ</t>
  </si>
  <si>
    <t>1970-10-22</t>
  </si>
  <si>
    <t>طيران الخليج GF 79</t>
  </si>
  <si>
    <t>مانيلا/البحرين</t>
  </si>
  <si>
    <t>P4063933B</t>
  </si>
  <si>
    <t>جواز فلبينى</t>
  </si>
  <si>
    <t>عبد العاطى ابو بكر حسين ابو سكساكه</t>
  </si>
  <si>
    <t>البرنيق NB 461</t>
  </si>
  <si>
    <t>AB467410</t>
  </si>
  <si>
    <t>عبد السلام محمد سعد الفرجانى</t>
  </si>
  <si>
    <t>1992-08-27</t>
  </si>
  <si>
    <t>AA140425</t>
  </si>
  <si>
    <t>تقديم 6-7 اغسطس</t>
  </si>
  <si>
    <t>على عبد الله عبد الرحيم ابراهيم</t>
  </si>
  <si>
    <t>AE161560</t>
  </si>
  <si>
    <t>مالك احمد ابراهيم حفيظه</t>
  </si>
  <si>
    <t>الليبيه LN 202</t>
  </si>
  <si>
    <t>AC640446</t>
  </si>
  <si>
    <t>تسليم في الشركه 8 اغسطس</t>
  </si>
  <si>
    <t>ابراهيم راضي محمد محمد</t>
  </si>
  <si>
    <t>A33688311</t>
  </si>
  <si>
    <t>محمد غانم عبد المجيد عبد السلام</t>
  </si>
  <si>
    <t>A41370085</t>
  </si>
  <si>
    <t>ايهاب احمد محمد</t>
  </si>
  <si>
    <t>A34321014</t>
  </si>
  <si>
    <t>ابراهيم صبحي علي حسين</t>
  </si>
  <si>
    <t>A28477499</t>
  </si>
  <si>
    <t>عمرو عبد الجواد عبد الحليم محمد</t>
  </si>
  <si>
    <t>A35859736</t>
  </si>
  <si>
    <t>احمد مسلم عبد الداكر محمد مسلم</t>
  </si>
  <si>
    <t>A45816195</t>
  </si>
  <si>
    <t>محمد رشاد اسماعيل حسن عبد الخالق</t>
  </si>
  <si>
    <t>A45638877</t>
  </si>
  <si>
    <t>حسين فهيم مصطفى عمر</t>
  </si>
  <si>
    <t>28108012106115</t>
  </si>
  <si>
    <t>A45040855</t>
  </si>
  <si>
    <t>عبد العال محمد حسين على</t>
  </si>
  <si>
    <t>1986-12-02</t>
  </si>
  <si>
    <t>28612212300919</t>
  </si>
  <si>
    <t>A27823089</t>
  </si>
  <si>
    <t>احمد محمد امين حسن</t>
  </si>
  <si>
    <t>28712112401895</t>
  </si>
  <si>
    <t>A45569859</t>
  </si>
  <si>
    <t>احمد تحسين جاد عبده</t>
  </si>
  <si>
    <t>28304012404977</t>
  </si>
  <si>
    <t>A28096824</t>
  </si>
  <si>
    <t>يوسف ربيع صابر احمد عبد الجواد</t>
  </si>
  <si>
    <t>2007-07-29</t>
  </si>
  <si>
    <t>30707292401893</t>
  </si>
  <si>
    <t>A34281364</t>
  </si>
  <si>
    <t>بيتر ماهر برسوم يوسف ميخائيل</t>
  </si>
  <si>
    <t>1992-02-02</t>
  </si>
  <si>
    <t>29202021304019</t>
  </si>
  <si>
    <t>A33391075</t>
  </si>
  <si>
    <t>علاء السيد ابراهيم محمد حجاج</t>
  </si>
  <si>
    <t>1987-01-06</t>
  </si>
  <si>
    <t>28701061201754</t>
  </si>
  <si>
    <t>A29414229</t>
  </si>
  <si>
    <t>على محمد حسين على</t>
  </si>
  <si>
    <t>1973-12-18</t>
  </si>
  <si>
    <t>27212180201517</t>
  </si>
  <si>
    <t>A38922565</t>
  </si>
  <si>
    <t>محمود مصطفى عبد الغنى حسانين</t>
  </si>
  <si>
    <t>1986-08-26</t>
  </si>
  <si>
    <t>28608262402219</t>
  </si>
  <si>
    <t>A44650377</t>
  </si>
  <si>
    <t>حسن محمد ابوزيد حسن</t>
  </si>
  <si>
    <t>29512202402411</t>
  </si>
  <si>
    <t>A33922930</t>
  </si>
  <si>
    <t>على عبد الغنى عمر على عبد الغنى</t>
  </si>
  <si>
    <t>21011012401998</t>
  </si>
  <si>
    <t>A37645428</t>
  </si>
  <si>
    <t>مصطفى صفوت عبد الحليم كامل حسن</t>
  </si>
  <si>
    <t>2010-08-30</t>
  </si>
  <si>
    <t>31008302402336</t>
  </si>
  <si>
    <t>A45395501</t>
  </si>
  <si>
    <t>محمد جمال عبد العظيم اسماعيل</t>
  </si>
  <si>
    <t>1991-10-29</t>
  </si>
  <si>
    <t>29110292401859</t>
  </si>
  <si>
    <t>A33428364</t>
  </si>
  <si>
    <t>البدرى على حسنى محمد حسين</t>
  </si>
  <si>
    <t>1979-02-28</t>
  </si>
  <si>
    <t>22202282601121</t>
  </si>
  <si>
    <t>A45185834</t>
  </si>
  <si>
    <t>مصطفى وليد ابراهيم رشاد معوض</t>
  </si>
  <si>
    <t>2014-12-17</t>
  </si>
  <si>
    <t>31412178802296</t>
  </si>
  <si>
    <t>A45918825</t>
  </si>
  <si>
    <t>2026-08-12</t>
  </si>
  <si>
    <t>عبد الرحمن وليد ابراهيم رشاد معوض</t>
  </si>
  <si>
    <t>2001-02-10</t>
  </si>
  <si>
    <t>31210028801834</t>
  </si>
  <si>
    <t>A45918846</t>
  </si>
  <si>
    <t>مها على الشرقاوى على حجاب</t>
  </si>
  <si>
    <t>28410011207587</t>
  </si>
  <si>
    <t>A45918952</t>
  </si>
  <si>
    <t>احلام وليد ابراهيم رشاد معوض</t>
  </si>
  <si>
    <t>2016-06-23</t>
  </si>
  <si>
    <t>31606238802206</t>
  </si>
  <si>
    <t>A45918912</t>
  </si>
  <si>
    <t>وليد ابراهيم رشاد معوض</t>
  </si>
  <si>
    <t>1978-02-20</t>
  </si>
  <si>
    <t>27802201203555</t>
  </si>
  <si>
    <t>A45918801</t>
  </si>
  <si>
    <t>رضا فوزى عثمان عباس</t>
  </si>
  <si>
    <t>28804012402331</t>
  </si>
  <si>
    <t>A33782912</t>
  </si>
  <si>
    <t>زياد خميس محمد عبد الحميد سيد</t>
  </si>
  <si>
    <t>2007-09-22</t>
  </si>
  <si>
    <t>30709222401937</t>
  </si>
  <si>
    <t>A42916151</t>
  </si>
  <si>
    <t>شريف ربيع جابر عبد الرحيم</t>
  </si>
  <si>
    <t>30403042400817</t>
  </si>
  <si>
    <t>A43621823</t>
  </si>
  <si>
    <t>رجب فاروق رجب ابو زهره</t>
  </si>
  <si>
    <t>1980-01-21</t>
  </si>
  <si>
    <t>28001211800811</t>
  </si>
  <si>
    <t>A39437512</t>
  </si>
  <si>
    <t>ابراهيم ابراهيم عبد المنعم بدر</t>
  </si>
  <si>
    <t>28404151601498</t>
  </si>
  <si>
    <t>A39436194</t>
  </si>
  <si>
    <t>سليمان عزت سليمان رزق الله</t>
  </si>
  <si>
    <t>28106140100038</t>
  </si>
  <si>
    <t>A45976805</t>
  </si>
  <si>
    <t>محمد حسن عبد الحميد عبد اللاه</t>
  </si>
  <si>
    <t>1994-01-25</t>
  </si>
  <si>
    <t>29401250400296</t>
  </si>
  <si>
    <t>A42989707</t>
  </si>
  <si>
    <t>وليد عبد الراضى عبد الحميد عبد اللاه</t>
  </si>
  <si>
    <t>29007252602112</t>
  </si>
  <si>
    <t>A34349104</t>
  </si>
  <si>
    <t>احمد شعبان عبد النبى عمر عبد الله</t>
  </si>
  <si>
    <t>29505251801057</t>
  </si>
  <si>
    <t>A45842088</t>
  </si>
  <si>
    <t>احمد سليم عوض هنداوى ابوشليل</t>
  </si>
  <si>
    <t>1999-05-18</t>
  </si>
  <si>
    <t>29905181800994</t>
  </si>
  <si>
    <t>A45458246</t>
  </si>
  <si>
    <t>السيد فرج السيد ابراهيم الحربى</t>
  </si>
  <si>
    <t>1988-03-11</t>
  </si>
  <si>
    <t>28803111200531</t>
  </si>
  <si>
    <t>A45941184</t>
  </si>
  <si>
    <t>محمد رمضان فؤاد عبد السلام ابو يوسف</t>
  </si>
  <si>
    <t>30012171800199</t>
  </si>
  <si>
    <t>A34905512</t>
  </si>
  <si>
    <t>تامر عبد الهادى محمود سلامه</t>
  </si>
  <si>
    <t>28012291201117</t>
  </si>
  <si>
    <t>A44974284</t>
  </si>
  <si>
    <t>احمد ربيع محمد خالد</t>
  </si>
  <si>
    <t>28906212300653</t>
  </si>
  <si>
    <t>A29619206</t>
  </si>
  <si>
    <t>حسام سيد عبد العظيم خليل</t>
  </si>
  <si>
    <t>28910102301899</t>
  </si>
  <si>
    <t>A35650702</t>
  </si>
  <si>
    <t>1970-06-02</t>
  </si>
  <si>
    <t>27002062300293</t>
  </si>
  <si>
    <t>A31411944</t>
  </si>
  <si>
    <t>سعيد جابر حسين على</t>
  </si>
  <si>
    <t>1978-01-10</t>
  </si>
  <si>
    <t>27801102301514</t>
  </si>
  <si>
    <t>A44629396</t>
  </si>
  <si>
    <t>يوسف  محمود  محمد حسن محمد</t>
  </si>
  <si>
    <t>2011-07-31</t>
  </si>
  <si>
    <t>31107312300491</t>
  </si>
  <si>
    <t>A40107405</t>
  </si>
  <si>
    <t>احمد محمود ابوالفتوح محمد</t>
  </si>
  <si>
    <t>حسن ابو القاسم محمد محمد مصطفى</t>
  </si>
  <si>
    <t>1993-09-16</t>
  </si>
  <si>
    <t>29209112702032</t>
  </si>
  <si>
    <t>A36904764</t>
  </si>
  <si>
    <t>معتز ابراهيم مجدى حسين حلمى سراج</t>
  </si>
  <si>
    <t>2015-09-01</t>
  </si>
  <si>
    <t>31509190203393</t>
  </si>
  <si>
    <t>A34262166</t>
  </si>
  <si>
    <t>يونس حسام الدين حلمى السيد محمد عيد</t>
  </si>
  <si>
    <t>2020-02-20</t>
  </si>
  <si>
    <t>32002208801257</t>
  </si>
  <si>
    <t>A27876354</t>
  </si>
  <si>
    <t>ايه علاء الدين عبد العزيز محمد حمد</t>
  </si>
  <si>
    <t>28805050202503</t>
  </si>
  <si>
    <t>A41793256</t>
  </si>
  <si>
    <t>سمير ابراهيم عبد الفتاح بسيونى موسى عسل</t>
  </si>
  <si>
    <t>1976-10-26</t>
  </si>
  <si>
    <t>27610260201373</t>
  </si>
  <si>
    <t>A42004535</t>
  </si>
  <si>
    <t>محمد السيد حامد القصاص</t>
  </si>
  <si>
    <t>29109301803835</t>
  </si>
  <si>
    <t>A30178426</t>
  </si>
  <si>
    <t>محمد عبد الله هاشم مصطفى</t>
  </si>
  <si>
    <t>1982-11-29</t>
  </si>
  <si>
    <t>28211291303516</t>
  </si>
  <si>
    <t>A40568449</t>
  </si>
  <si>
    <t>احمد عبد العليم محمد ابوزيد</t>
  </si>
  <si>
    <t>1973-10-21</t>
  </si>
  <si>
    <t>27310210101315</t>
  </si>
  <si>
    <t>A42369213</t>
  </si>
  <si>
    <t>حمدى محمد احمد مختار</t>
  </si>
  <si>
    <t>1980-03-02</t>
  </si>
  <si>
    <t>28003022402671</t>
  </si>
  <si>
    <t>A45555111</t>
  </si>
  <si>
    <t>مصطفى عبد العظيم السيد على</t>
  </si>
  <si>
    <t>1988-05-04</t>
  </si>
  <si>
    <t>28805042300571</t>
  </si>
  <si>
    <t>A45413876</t>
  </si>
  <si>
    <t>سيد مديح النبى عبد الصبور مبروك</t>
  </si>
  <si>
    <t>28802022501059</t>
  </si>
  <si>
    <t>A29622346</t>
  </si>
  <si>
    <t>مؤمن عمر عبد النظير احمد بربرى</t>
  </si>
  <si>
    <t>30601152406299</t>
  </si>
  <si>
    <t>A34449310</t>
  </si>
  <si>
    <t>محمد اسماعيل عبد المنعم احمد بربرى</t>
  </si>
  <si>
    <t>2007-08-18</t>
  </si>
  <si>
    <t>30708182404915</t>
  </si>
  <si>
    <t>A45568803</t>
  </si>
  <si>
    <t>حجاج عيد محمد على</t>
  </si>
  <si>
    <t>1981-09-23</t>
  </si>
  <si>
    <t>28109232300971</t>
  </si>
  <si>
    <t>A29643703</t>
  </si>
  <si>
    <t>شعيب ناجح صابر عبد الحميد</t>
  </si>
  <si>
    <t>28511302500851</t>
  </si>
  <si>
    <t>A37911507</t>
  </si>
  <si>
    <t>عبد الحميد محمد حسن خليف</t>
  </si>
  <si>
    <t>1968-06-10</t>
  </si>
  <si>
    <t>26806101100378</t>
  </si>
  <si>
    <t>A40708849</t>
  </si>
  <si>
    <t>اسلام خيرى برعى حجازى</t>
  </si>
  <si>
    <t>1990-10-03</t>
  </si>
  <si>
    <t>29010032601973</t>
  </si>
  <si>
    <t>A36212834</t>
  </si>
  <si>
    <t>حسام سيد على عبد المولى</t>
  </si>
  <si>
    <t>30710202303414</t>
  </si>
  <si>
    <t>A454181586</t>
  </si>
  <si>
    <t>احمد محمد محمد عبد اللطيف</t>
  </si>
  <si>
    <t>1993-04-27</t>
  </si>
  <si>
    <t>29304272201631</t>
  </si>
  <si>
    <t>A38491716</t>
  </si>
  <si>
    <t>عادل صديق صديق على</t>
  </si>
  <si>
    <t>28201142301611</t>
  </si>
  <si>
    <t>A44961625</t>
  </si>
  <si>
    <t>محمد جمعى على صديق</t>
  </si>
  <si>
    <t>29103132301517</t>
  </si>
  <si>
    <t>40991780</t>
  </si>
  <si>
    <t>مصطفى محمد عبد الحميد عبد الجيد غريب</t>
  </si>
  <si>
    <t>30709222404219</t>
  </si>
  <si>
    <t>A41046688</t>
  </si>
  <si>
    <t>حسن مصطفى على همام</t>
  </si>
  <si>
    <t>28708202502219</t>
  </si>
  <si>
    <t>A26569813</t>
  </si>
  <si>
    <t>محمد عبد التواب عبد الحميد محمد</t>
  </si>
  <si>
    <t>29106012503018</t>
  </si>
  <si>
    <t>A28559546</t>
  </si>
  <si>
    <t>سه بكر محمد حسين</t>
  </si>
  <si>
    <t>1979-03-01</t>
  </si>
  <si>
    <t>27902012500833</t>
  </si>
  <si>
    <t>A45579734</t>
  </si>
  <si>
    <t>اسماعيل حسن محمد جوده</t>
  </si>
  <si>
    <t>285071325012140</t>
  </si>
  <si>
    <t>A45138435</t>
  </si>
  <si>
    <t>مصطفى بكر محمد حسين</t>
  </si>
  <si>
    <t>29301012522834</t>
  </si>
  <si>
    <t>A34068055</t>
  </si>
  <si>
    <t>معاذ حامد محمد موسى السيد</t>
  </si>
  <si>
    <t>2008-09-29</t>
  </si>
  <si>
    <t>30809291308153</t>
  </si>
  <si>
    <t>A459455655</t>
  </si>
  <si>
    <t>محمود ابراهيم فرج ابراهيم</t>
  </si>
  <si>
    <t>1985-04-17</t>
  </si>
  <si>
    <t>28504171600972</t>
  </si>
  <si>
    <t>A42559948</t>
  </si>
  <si>
    <t>السيد جمال السعيد السعدنى</t>
  </si>
  <si>
    <t>1992-12-06</t>
  </si>
  <si>
    <t>29212061601011</t>
  </si>
  <si>
    <t>29495504</t>
  </si>
  <si>
    <t>محمد محمود محمد عباس</t>
  </si>
  <si>
    <t>28808092200836</t>
  </si>
  <si>
    <t>A45417791</t>
  </si>
  <si>
    <t>احمد السيد احمد مندور الدسوقى</t>
  </si>
  <si>
    <t>28710241501453</t>
  </si>
  <si>
    <t>A40865065</t>
  </si>
  <si>
    <t>احمد مصطفي علي عبده حسن</t>
  </si>
  <si>
    <t>29010101804237</t>
  </si>
  <si>
    <t>A44787527</t>
  </si>
  <si>
    <t>محمود رمضان عبد البديع حريز على</t>
  </si>
  <si>
    <t>2010-05-02</t>
  </si>
  <si>
    <t>21005022503073</t>
  </si>
  <si>
    <t>A42071441</t>
  </si>
  <si>
    <t>اشرف ابراهيم عبد السميع سيد ابراهيم</t>
  </si>
  <si>
    <t>30808092502815</t>
  </si>
  <si>
    <t>A42735143</t>
  </si>
  <si>
    <t>رامى هانى عبد الفتاح عبد المقصود محمد</t>
  </si>
  <si>
    <t>2009-01-15</t>
  </si>
  <si>
    <t>30901151503758</t>
  </si>
  <si>
    <t>A45471283</t>
  </si>
  <si>
    <t>محمد كامل محمد محمد</t>
  </si>
  <si>
    <t>28707011313479</t>
  </si>
  <si>
    <t>A45330161</t>
  </si>
  <si>
    <t>محمود السيد توفيق احمد</t>
  </si>
  <si>
    <t>1981-12-17</t>
  </si>
  <si>
    <t>28112172301396</t>
  </si>
  <si>
    <t>A28308124</t>
  </si>
  <si>
    <t>سعد مفتاح جوده سليمان</t>
  </si>
  <si>
    <t>28509282301399</t>
  </si>
  <si>
    <t>A29912290</t>
  </si>
  <si>
    <t>وجيه ابراهيم حسن عمر</t>
  </si>
  <si>
    <t>1993-11-04</t>
  </si>
  <si>
    <t>29311042400551</t>
  </si>
  <si>
    <t>A37740251</t>
  </si>
  <si>
    <t>عصام حازم امين شفيق</t>
  </si>
  <si>
    <t>27805061602054</t>
  </si>
  <si>
    <t>A36177123</t>
  </si>
  <si>
    <t>محمد حسين محمد عادل حسين القاياتى</t>
  </si>
  <si>
    <t>1992-08-18</t>
  </si>
  <si>
    <t>29208182402493</t>
  </si>
  <si>
    <t>A36365947</t>
  </si>
  <si>
    <t>ظاهر عبد العليم احمد عبد الحليم</t>
  </si>
  <si>
    <t>29607092400299</t>
  </si>
  <si>
    <t>A27793630</t>
  </si>
  <si>
    <t>حازم اشرف قاسم ابراهيم</t>
  </si>
  <si>
    <t>30712222402195</t>
  </si>
  <si>
    <t>A38176893</t>
  </si>
  <si>
    <t>عبد الرحمن محمد محمد محمد</t>
  </si>
  <si>
    <t>30710182404332</t>
  </si>
  <si>
    <t>A45577184</t>
  </si>
  <si>
    <t>شعبان احمد محمد احمد</t>
  </si>
  <si>
    <t>1986-04-20</t>
  </si>
  <si>
    <t>28604202402796</t>
  </si>
  <si>
    <t>A33000328</t>
  </si>
  <si>
    <t>محمد فكرى كامل محمد</t>
  </si>
  <si>
    <t>1983-11-20</t>
  </si>
  <si>
    <t>28311201804575</t>
  </si>
  <si>
    <t>A45127362</t>
  </si>
  <si>
    <t>تونى عيد محمد عبد الله</t>
  </si>
  <si>
    <t>28711182402817</t>
  </si>
  <si>
    <t>A31165232</t>
  </si>
  <si>
    <t>حازم هاني محمد جلال ابراهيم</t>
  </si>
  <si>
    <t>2012-04-22</t>
  </si>
  <si>
    <t>31204222400174</t>
  </si>
  <si>
    <t>A44651656</t>
  </si>
  <si>
    <t>بششب</t>
  </si>
  <si>
    <t>اسلام عيد على حسن عبد اللطيف</t>
  </si>
  <si>
    <t>2007-02-12</t>
  </si>
  <si>
    <t>30702122400858</t>
  </si>
  <si>
    <t>A33682239</t>
  </si>
  <si>
    <t>ابراهيم على ابو الفتح صقر ابراهيم</t>
  </si>
  <si>
    <t>29601100201197</t>
  </si>
  <si>
    <t>A45356354</t>
  </si>
  <si>
    <t>محمد على ابو الفتح ابراهيم احمد صقر</t>
  </si>
  <si>
    <t>2013-06-19</t>
  </si>
  <si>
    <t>31301190204596</t>
  </si>
  <si>
    <t>A45477529</t>
  </si>
  <si>
    <t>عيسى عمر عبد المنعم ابراهيم رفاعى</t>
  </si>
  <si>
    <t>2010-06-07</t>
  </si>
  <si>
    <t>31006072502732</t>
  </si>
  <si>
    <t>A39612735</t>
  </si>
  <si>
    <t>خميس نصر سالم على</t>
  </si>
  <si>
    <t>1980-08-14</t>
  </si>
  <si>
    <t>28008142500597</t>
  </si>
  <si>
    <t>A30530577</t>
  </si>
  <si>
    <t>على حسن جلال الدين ابراهيم ابوسيد</t>
  </si>
  <si>
    <t>29709300125512</t>
  </si>
  <si>
    <t>A34627633</t>
  </si>
  <si>
    <t>محمود احمد عبد المجيد الفار</t>
  </si>
  <si>
    <t>29503171700974</t>
  </si>
  <si>
    <t>A28864699</t>
  </si>
  <si>
    <t>حسن سالم حسن مهنى سعيد</t>
  </si>
  <si>
    <t>2008-10-31</t>
  </si>
  <si>
    <t>30810312500538</t>
  </si>
  <si>
    <t>A43631185</t>
  </si>
  <si>
    <t>عبد الرازق عبد العزيز عبد العاطى محمد</t>
  </si>
  <si>
    <t>1979-03-04</t>
  </si>
  <si>
    <t>3232</t>
  </si>
  <si>
    <t>A45399082</t>
  </si>
  <si>
    <t>مصطفى نصر سالم على</t>
  </si>
  <si>
    <t>1986-02-15</t>
  </si>
  <si>
    <t>28602152502732</t>
  </si>
  <si>
    <t>A33375853</t>
  </si>
  <si>
    <t>كريم يوسف محمد العصار</t>
  </si>
  <si>
    <t>1982-02-11</t>
  </si>
  <si>
    <t>28202111802634</t>
  </si>
  <si>
    <t>A35092591</t>
  </si>
  <si>
    <t>احمد جبريل احمد عبد الرحيم</t>
  </si>
  <si>
    <t>29710102601234</t>
  </si>
  <si>
    <t>A40331339</t>
  </si>
  <si>
    <t>مصطفى محمود احمد على محمد</t>
  </si>
  <si>
    <t>2011-10-22</t>
  </si>
  <si>
    <t>31110222502975</t>
  </si>
  <si>
    <t>A44415504</t>
  </si>
  <si>
    <t>كريم عزت عيد سلال</t>
  </si>
  <si>
    <t>2002-08-05</t>
  </si>
  <si>
    <t>30208051100098</t>
  </si>
  <si>
    <t>A44802003</t>
  </si>
  <si>
    <t>احمد صابر عبد الهادى محمد عامر</t>
  </si>
  <si>
    <t>1978-01-02</t>
  </si>
  <si>
    <t>27801022103177</t>
  </si>
  <si>
    <t>A39410093</t>
  </si>
  <si>
    <t>على عبده محمد عبدا الرحيم</t>
  </si>
  <si>
    <t>1956-12-24</t>
  </si>
  <si>
    <t>25612240201291</t>
  </si>
  <si>
    <t>A45362923</t>
  </si>
  <si>
    <t>احمد حسين ابراهيم محمد قنديل</t>
  </si>
  <si>
    <t>1991-07-24</t>
  </si>
  <si>
    <t>29107240100159</t>
  </si>
  <si>
    <t>A45722594</t>
  </si>
  <si>
    <t>اشرف سراح الدين لطفى كامل راغب</t>
  </si>
  <si>
    <t>2008-07-10</t>
  </si>
  <si>
    <t>20807101203374</t>
  </si>
  <si>
    <t>A45510040</t>
  </si>
  <si>
    <t>عبد الله صابر محمد محمد عبد الخالق</t>
  </si>
  <si>
    <t>1999-03-28</t>
  </si>
  <si>
    <t>29903281300953</t>
  </si>
  <si>
    <t>A45545085</t>
  </si>
  <si>
    <t>هشام سعد محمد عزام</t>
  </si>
  <si>
    <t>2000-09-08</t>
  </si>
  <si>
    <t>30009081100057</t>
  </si>
  <si>
    <t>A45931773</t>
  </si>
  <si>
    <t>محمد مصطفى فتح الباب عبد الوهاب</t>
  </si>
  <si>
    <t>29110012417275</t>
  </si>
  <si>
    <t>A44956919</t>
  </si>
  <si>
    <t>محمود السيد لطفى احمد</t>
  </si>
  <si>
    <t>1995-12-03</t>
  </si>
  <si>
    <t>29512032900467</t>
  </si>
  <si>
    <t>A433799733</t>
  </si>
  <si>
    <t>علاء عبد اللطيف احمد محمد</t>
  </si>
  <si>
    <t>28706152605272</t>
  </si>
  <si>
    <t>A04334760</t>
  </si>
  <si>
    <t>السعيد عبد العاطى محمد على</t>
  </si>
  <si>
    <t>29703022603311</t>
  </si>
  <si>
    <t>A36617552</t>
  </si>
  <si>
    <t>احمد جابر محمد محمود</t>
  </si>
  <si>
    <t>29305152200212</t>
  </si>
  <si>
    <t>A28097478</t>
  </si>
  <si>
    <t>عبد الحميد محمد جاد الكريم محمود</t>
  </si>
  <si>
    <t>02496</t>
  </si>
  <si>
    <t>A262094999</t>
  </si>
  <si>
    <t>احمد ابراهيم راضى ابراهيم</t>
  </si>
  <si>
    <t>1984-02-05</t>
  </si>
  <si>
    <t>28402052200179</t>
  </si>
  <si>
    <t>A451293789</t>
  </si>
  <si>
    <t>ربيعى جمعه محمد عبد الباقى</t>
  </si>
  <si>
    <t>29110012429133</t>
  </si>
  <si>
    <t>A32884832</t>
  </si>
  <si>
    <t>السيد السادات السيد مسعود</t>
  </si>
  <si>
    <t>1999-10-11</t>
  </si>
  <si>
    <t>29910112601134</t>
  </si>
  <si>
    <t>45170346</t>
  </si>
  <si>
    <t>كريم محمد رجب شعبان</t>
  </si>
  <si>
    <t>1998-05-21</t>
  </si>
  <si>
    <t>29805212402076</t>
  </si>
  <si>
    <t>A27798541</t>
  </si>
  <si>
    <t>جمال هانى مصطفى حلفايه السيد</t>
  </si>
  <si>
    <t>2011-12-26</t>
  </si>
  <si>
    <t>31112262401538</t>
  </si>
  <si>
    <t>A44959293</t>
  </si>
  <si>
    <t>عبد الفتاح ماهر عبد الحميد كرم</t>
  </si>
  <si>
    <t>27712071602496</t>
  </si>
  <si>
    <t>A45475567</t>
  </si>
  <si>
    <t>عبد العزيز معتمد عوض الله عبد العظيم</t>
  </si>
  <si>
    <t>27801031202351</t>
  </si>
  <si>
    <t>A45555190</t>
  </si>
  <si>
    <t>احمد صالح احمد شبل السيد</t>
  </si>
  <si>
    <t>2005-07-09</t>
  </si>
  <si>
    <t>30507090103875</t>
  </si>
  <si>
    <t>A45737843</t>
  </si>
  <si>
    <t>محمود فتحى لبيب ابراهيم محمد</t>
  </si>
  <si>
    <t>2006-10-28</t>
  </si>
  <si>
    <t>30610281202895</t>
  </si>
  <si>
    <t>A43981438</t>
  </si>
  <si>
    <t>محمد نصر عبد الصادق ابراهيم</t>
  </si>
  <si>
    <t>29308251803912</t>
  </si>
  <si>
    <t>A32909257</t>
  </si>
  <si>
    <t>نزيه خيرى عبد الجواد عبد الحليم</t>
  </si>
  <si>
    <t>1989-08-29</t>
  </si>
  <si>
    <t>28908291801517</t>
  </si>
  <si>
    <t>A34274810</t>
  </si>
  <si>
    <t>محمد محمد عبد الرحيم موسى</t>
  </si>
  <si>
    <t>29402142600072</t>
  </si>
  <si>
    <t>A30707652</t>
  </si>
  <si>
    <t>زياد د محمد سيد على سعيد</t>
  </si>
  <si>
    <t>21007182500413</t>
  </si>
  <si>
    <t>A43185872</t>
  </si>
  <si>
    <t>على ابراهيم على يونس</t>
  </si>
  <si>
    <t>28804011810591</t>
  </si>
  <si>
    <t>A31813058</t>
  </si>
  <si>
    <t>سعد فتحي سعد عبدالفتاح همام</t>
  </si>
  <si>
    <t>1986-10-24</t>
  </si>
  <si>
    <t>28610241800511</t>
  </si>
  <si>
    <t>A45478091</t>
  </si>
  <si>
    <t>محمد امين محمد محمود</t>
  </si>
  <si>
    <t>1967-08-13</t>
  </si>
  <si>
    <t>26708130201874</t>
  </si>
  <si>
    <t>A362876884</t>
  </si>
  <si>
    <t>ناصر جمعه عويس عبدربه</t>
  </si>
  <si>
    <t>29109102202351</t>
  </si>
  <si>
    <t>A45573325</t>
  </si>
  <si>
    <t>تقدبم يوم 8 اغسطس</t>
  </si>
  <si>
    <t>ايداع بنكي بتاريخ 9 اغسطس</t>
  </si>
  <si>
    <t>ايداع بنكي بتاريخ 9  اغسطس</t>
  </si>
  <si>
    <t>ايداع بنكي بتاريخ7 اغسطس</t>
  </si>
  <si>
    <t xml:space="preserve"> </t>
  </si>
  <si>
    <t>ايداع بنكي بتاريخ 7اغسطس</t>
  </si>
  <si>
    <t>رد قيمه 7 بري (6 رجال +1 سيده)بتاريخ 9 يونيو</t>
  </si>
  <si>
    <t>تسليم في الشركه بتاريخ 9 اغسطس</t>
  </si>
  <si>
    <t>قيمه 10000 $ بسعر صرف 49.76</t>
  </si>
  <si>
    <t xml:space="preserve">غرامه </t>
  </si>
  <si>
    <t>حسن ابراهيم دسوقي</t>
  </si>
  <si>
    <t>قيمه 400 $ علي سعر صرف 49.8</t>
  </si>
  <si>
    <t>ايداع بنكي بتاريخ 7  اغسطس</t>
  </si>
  <si>
    <t>ايداع بنكي 9 اغسطس</t>
  </si>
  <si>
    <t xml:space="preserve">ثنائيه </t>
  </si>
  <si>
    <t>محمد خليل ابراهيم طالبه</t>
  </si>
  <si>
    <t>تيكت عوده</t>
  </si>
  <si>
    <t>سفر 12 يوليو</t>
  </si>
  <si>
    <t>يوسف شعبان رفاعي رمضان</t>
  </si>
  <si>
    <t>عماد ابرتاهيم شفيق اطناسيوس</t>
  </si>
  <si>
    <t>بلال شعبان عوضعبد الصمد محمد</t>
  </si>
  <si>
    <t>سفر 13 يوليو</t>
  </si>
  <si>
    <t>منتصر حسن زيدان</t>
  </si>
  <si>
    <t>ايداع بنكي بتاريخ  9 اغسطس</t>
  </si>
  <si>
    <t>استلمهم الحاج رافع</t>
  </si>
  <si>
    <t>استلام من دروب</t>
  </si>
  <si>
    <t>نقل لحساب الاستثمار</t>
  </si>
  <si>
    <t>قيمه 2000 $ علي سعر صرف 49.8</t>
  </si>
  <si>
    <t>حماده محمد عيسى صالح</t>
  </si>
  <si>
    <t>28911062403312</t>
  </si>
  <si>
    <t>A33687747</t>
  </si>
  <si>
    <t>احمد رمضان احمد على</t>
  </si>
  <si>
    <t>28409092404995</t>
  </si>
  <si>
    <t>A29045272</t>
  </si>
  <si>
    <t>شحاته سيد عبد العظيم على</t>
  </si>
  <si>
    <t>29510262402212</t>
  </si>
  <si>
    <t>A31157449</t>
  </si>
  <si>
    <t>اسامه خلف عقيله عبد الهادى</t>
  </si>
  <si>
    <t>29807162401815</t>
  </si>
  <si>
    <t>A44141334</t>
  </si>
  <si>
    <t>كارم احمد فهمى ابراهيم</t>
  </si>
  <si>
    <t>28606122402976</t>
  </si>
  <si>
    <t>A33197168</t>
  </si>
  <si>
    <t>عيد جمعه عبد الوهاب عبد الغفار</t>
  </si>
  <si>
    <t>1995-06-04</t>
  </si>
  <si>
    <t>29506042402613</t>
  </si>
  <si>
    <t>A45557266</t>
  </si>
  <si>
    <t>احمد مقر محمد صقر</t>
  </si>
  <si>
    <t>28709292402796</t>
  </si>
  <si>
    <t>A41690306</t>
  </si>
  <si>
    <t>مصطفى محمد ابراهيم محمد</t>
  </si>
  <si>
    <t>1987-07-26</t>
  </si>
  <si>
    <t>28707262402471</t>
  </si>
  <si>
    <t>A27384030</t>
  </si>
  <si>
    <t>السيد ابراهيم سعد ابوموسى</t>
  </si>
  <si>
    <t>1972-10-28</t>
  </si>
  <si>
    <t>27210281100536</t>
  </si>
  <si>
    <t>A45622674</t>
  </si>
  <si>
    <t>السيد حسين السيد ماجور</t>
  </si>
  <si>
    <t>29501011537098</t>
  </si>
  <si>
    <t>A44493725</t>
  </si>
  <si>
    <t>معتز عطيه احمد عبد الجليل حفيظ</t>
  </si>
  <si>
    <t>2008-11-30</t>
  </si>
  <si>
    <t>30811302403093</t>
  </si>
  <si>
    <t>A42751621</t>
  </si>
  <si>
    <t>محمود صالح عبد الكريم عثمان</t>
  </si>
  <si>
    <t>1988-08-25</t>
  </si>
  <si>
    <t>28808252701896</t>
  </si>
  <si>
    <t>A29508853</t>
  </si>
  <si>
    <t>محمد عبد المقصود هاشم جبر</t>
  </si>
  <si>
    <t>28007100200431</t>
  </si>
  <si>
    <t>A36009826</t>
  </si>
  <si>
    <t>محمد شعبان عمار جوده</t>
  </si>
  <si>
    <t>28603152203294</t>
  </si>
  <si>
    <t>A45986907</t>
  </si>
  <si>
    <t>احمد نبيل ابراهيم محمد السيد</t>
  </si>
  <si>
    <t>28804102201393</t>
  </si>
  <si>
    <t>A45363658</t>
  </si>
  <si>
    <t>خالد زكريا السعيد محمد الجيوشى</t>
  </si>
  <si>
    <t>2001-10-16</t>
  </si>
  <si>
    <t>30110161100794</t>
  </si>
  <si>
    <t>A45300909</t>
  </si>
  <si>
    <t>سيد محمد عباس سيد</t>
  </si>
  <si>
    <t>30206012204711</t>
  </si>
  <si>
    <t>A45977595</t>
  </si>
  <si>
    <t>مهران خبرى كامل محمود عثمان</t>
  </si>
  <si>
    <t>2008-09-27</t>
  </si>
  <si>
    <t>30809272702312</t>
  </si>
  <si>
    <t>A38450456</t>
  </si>
  <si>
    <t>عبد العزيز محمود عبد العزيز احمد</t>
  </si>
  <si>
    <t>27807012101751</t>
  </si>
  <si>
    <t>A42495085</t>
  </si>
  <si>
    <t>عبد الوهاب محمد عبد الوهاب عبد الونيس</t>
  </si>
  <si>
    <t>1996-01-26</t>
  </si>
  <si>
    <t>29621262200874</t>
  </si>
  <si>
    <t>A27813435</t>
  </si>
  <si>
    <t>محمود عمر عبد العظيم بدينى</t>
  </si>
  <si>
    <t>28612062200317</t>
  </si>
  <si>
    <t>A43215549</t>
  </si>
  <si>
    <t>عبد الرحمن جابر محمد عبد العظيم</t>
  </si>
  <si>
    <t>2007-09-19</t>
  </si>
  <si>
    <t>30709192202276</t>
  </si>
  <si>
    <t>A45406568</t>
  </si>
  <si>
    <t>اشرف محمد محجوب يونس</t>
  </si>
  <si>
    <t>28801052302291</t>
  </si>
  <si>
    <t>A384866030</t>
  </si>
  <si>
    <t>حمدى فايد مسعود عرابى</t>
  </si>
  <si>
    <t>1980-07-25</t>
  </si>
  <si>
    <t>28007252301119</t>
  </si>
  <si>
    <t>A38871722</t>
  </si>
  <si>
    <t>احمد حسن فوزى عبد العظيم</t>
  </si>
  <si>
    <t>2005-02-12</t>
  </si>
  <si>
    <t>30502122202194</t>
  </si>
  <si>
    <t>A41036590</t>
  </si>
  <si>
    <t>جمعه ربيع سيف محمد</t>
  </si>
  <si>
    <t>1983-11-23</t>
  </si>
  <si>
    <t>28311232300711</t>
  </si>
  <si>
    <t>A44882244</t>
  </si>
  <si>
    <t>ياسر احمد حسن علي</t>
  </si>
  <si>
    <t>28511032301517</t>
  </si>
  <si>
    <t>A33928689</t>
  </si>
  <si>
    <t>حماد جمعه عمار تهامى</t>
  </si>
  <si>
    <t>29307172401098</t>
  </si>
  <si>
    <t>A37556555</t>
  </si>
  <si>
    <t>محمد مجاهد فراج حسن هديه</t>
  </si>
  <si>
    <t>2006-03-18</t>
  </si>
  <si>
    <t>30603182403718</t>
  </si>
  <si>
    <t>A45575010</t>
  </si>
  <si>
    <t>محمد صبرى فتحى محمود</t>
  </si>
  <si>
    <t>2005-09-01</t>
  </si>
  <si>
    <t>30509012306959</t>
  </si>
  <si>
    <t>A44944865</t>
  </si>
  <si>
    <t>عبد الرحمن محمد سرحان حسن حموده</t>
  </si>
  <si>
    <t>30809012300075</t>
  </si>
  <si>
    <t>A45555336</t>
  </si>
  <si>
    <t>عرفه محمد محمد عيد</t>
  </si>
  <si>
    <t>28807252200356</t>
  </si>
  <si>
    <t>A43641564</t>
  </si>
  <si>
    <t>ياسر محمد خلف مشرف</t>
  </si>
  <si>
    <t>28312172300976</t>
  </si>
  <si>
    <t>A45572512</t>
  </si>
  <si>
    <t>كريم محمد احمد المسلمى</t>
  </si>
  <si>
    <t>29503022100336</t>
  </si>
  <si>
    <t>A34746647</t>
  </si>
  <si>
    <t>محمد محمود عبدالمقصود السيد الغيطانى</t>
  </si>
  <si>
    <t>29303091301034</t>
  </si>
  <si>
    <t>A45603150</t>
  </si>
  <si>
    <t>محمد عمرو محمد فتحى حسن الاترم</t>
  </si>
  <si>
    <t>1994-06-13</t>
  </si>
  <si>
    <t>29406131300552</t>
  </si>
  <si>
    <t>A42231312</t>
  </si>
  <si>
    <t>السيد طلعت السيد عبد الجليل ابراهيم</t>
  </si>
  <si>
    <t>2008-01-17</t>
  </si>
  <si>
    <t>30801171203691</t>
  </si>
  <si>
    <t>A45511860</t>
  </si>
  <si>
    <t>السيد محمد الغريب على كعكوره</t>
  </si>
  <si>
    <t>1988-01-20</t>
  </si>
  <si>
    <t>28801201206811</t>
  </si>
  <si>
    <t>A45614072</t>
  </si>
  <si>
    <t>شكرى عبد الفتاح عبد العظيم الشهاوى</t>
  </si>
  <si>
    <t>1967-12-14</t>
  </si>
  <si>
    <t>26712141201016</t>
  </si>
  <si>
    <t>A45214377</t>
  </si>
  <si>
    <t>رامى عبد الرحمن غريب على</t>
  </si>
  <si>
    <t>28502131300213</t>
  </si>
  <si>
    <t>A39161517</t>
  </si>
  <si>
    <t>محمد محمود محمد محمد قرنى</t>
  </si>
  <si>
    <t>1973-07-10</t>
  </si>
  <si>
    <t>27307100200716</t>
  </si>
  <si>
    <t>A31576337</t>
  </si>
  <si>
    <t>محمد على سيد محمد</t>
  </si>
  <si>
    <t>29211152504454</t>
  </si>
  <si>
    <t>A44646225</t>
  </si>
  <si>
    <t>عبد الله محمود محمود يونس محمود</t>
  </si>
  <si>
    <t>1986-07-23</t>
  </si>
  <si>
    <t>28607231500071</t>
  </si>
  <si>
    <t>A35169048</t>
  </si>
  <si>
    <t>28602192401319</t>
  </si>
  <si>
    <t>A32663222</t>
  </si>
  <si>
    <t>محمد سعد صابر مجاهد</t>
  </si>
  <si>
    <t>1039286050</t>
  </si>
  <si>
    <t>A36672121</t>
  </si>
  <si>
    <t>يوسف محمود محمد عبد المجيد حمد</t>
  </si>
  <si>
    <t>30903302300334</t>
  </si>
  <si>
    <t>A44664439</t>
  </si>
  <si>
    <t>وليد كامل سليمان حويح</t>
  </si>
  <si>
    <t>1985-03-24</t>
  </si>
  <si>
    <t>28503242300553</t>
  </si>
  <si>
    <t>A44643952</t>
  </si>
  <si>
    <t>كامل وليد كامل سليمان حويج</t>
  </si>
  <si>
    <t>455724243</t>
  </si>
  <si>
    <t>A45572424</t>
  </si>
  <si>
    <t>محمود محمد عبد المجيد حمد</t>
  </si>
  <si>
    <t>28212202303512</t>
  </si>
  <si>
    <t>A45411097</t>
  </si>
  <si>
    <t>محمد ربيع محمد عبد الخالق</t>
  </si>
  <si>
    <t>29706161201838</t>
  </si>
  <si>
    <t>A43268406</t>
  </si>
  <si>
    <t>على اكرم على جاد الله</t>
  </si>
  <si>
    <t>30706122300379</t>
  </si>
  <si>
    <t>A45566539</t>
  </si>
  <si>
    <t>خالد سليمان حسين صابر</t>
  </si>
  <si>
    <t>1996-07-14</t>
  </si>
  <si>
    <t>29607142300894</t>
  </si>
  <si>
    <t>A45410479</t>
  </si>
  <si>
    <t>رجب احمد على احمد</t>
  </si>
  <si>
    <t>28106152502239</t>
  </si>
  <si>
    <t>A32354677</t>
  </si>
  <si>
    <t>28512292501338</t>
  </si>
  <si>
    <t>A44127670</t>
  </si>
  <si>
    <t>حسن خلف عبد الحميد حسن</t>
  </si>
  <si>
    <t>29310012408879</t>
  </si>
  <si>
    <t>A43944222</t>
  </si>
  <si>
    <t>ابوبكر محمود محمد فرج سعيد</t>
  </si>
  <si>
    <t>1999-03-04</t>
  </si>
  <si>
    <t>21002282501679</t>
  </si>
  <si>
    <t>A44652798</t>
  </si>
  <si>
    <t>ايمن خالد محمد فهيم محمد</t>
  </si>
  <si>
    <t>2003-12-02</t>
  </si>
  <si>
    <t>30312021201177</t>
  </si>
  <si>
    <t>A44513436</t>
  </si>
  <si>
    <t>محمد عبد الغنى عبد الحميد عبد الغنى</t>
  </si>
  <si>
    <t>30008082400759</t>
  </si>
  <si>
    <t>A45417355</t>
  </si>
  <si>
    <t>احمد ياسر جمعه محمود</t>
  </si>
  <si>
    <t>2005-06-19</t>
  </si>
  <si>
    <t>30506192503111</t>
  </si>
  <si>
    <t>A43636713</t>
  </si>
  <si>
    <t>يوسف محمد احمد حسن</t>
  </si>
  <si>
    <t>1975-11-18</t>
  </si>
  <si>
    <t>27511182601434</t>
  </si>
  <si>
    <t>A32726924</t>
  </si>
  <si>
    <t>مروان على عمران صالح</t>
  </si>
  <si>
    <t>28504012504717</t>
  </si>
  <si>
    <t>A42083648</t>
  </si>
  <si>
    <t>محمود عبد الرحيم احمد محمد</t>
  </si>
  <si>
    <t>30710232502659</t>
  </si>
  <si>
    <t>A45564293</t>
  </si>
  <si>
    <t>يحى على محمد فراج</t>
  </si>
  <si>
    <t>1987-12-27</t>
  </si>
  <si>
    <t>28712272501632</t>
  </si>
  <si>
    <t>A30518547</t>
  </si>
  <si>
    <t>محمد  عيد عبد الستار عبد الناصر</t>
  </si>
  <si>
    <t>2002-06-20</t>
  </si>
  <si>
    <t>30206202502816</t>
  </si>
  <si>
    <t>A45576184</t>
  </si>
  <si>
    <t>اسراء على عبد اللطيف محمد الاعسر</t>
  </si>
  <si>
    <t>31705048801147</t>
  </si>
  <si>
    <t>A37282676</t>
  </si>
  <si>
    <t>مكه على عبد اللطيف محمد الاعسر</t>
  </si>
  <si>
    <t>2023-04-24</t>
  </si>
  <si>
    <t>32304248800608</t>
  </si>
  <si>
    <t>A37282675</t>
  </si>
  <si>
    <t>جابر عمر محمد محمود</t>
  </si>
  <si>
    <t>1988-04-23</t>
  </si>
  <si>
    <t>28804232703439</t>
  </si>
  <si>
    <t>A40633059</t>
  </si>
  <si>
    <t>محمود على محمود عبد الفضيل</t>
  </si>
  <si>
    <t>1997-07-13</t>
  </si>
  <si>
    <t>29707132704215</t>
  </si>
  <si>
    <t>A31714689</t>
  </si>
  <si>
    <t>ريهام محمد يوسف محمد با غوت</t>
  </si>
  <si>
    <t>29304271800965</t>
  </si>
  <si>
    <t>A31346740</t>
  </si>
  <si>
    <t>يوسف على عبد اللطيف محمد الاعسر</t>
  </si>
  <si>
    <t>2015-07-31</t>
  </si>
  <si>
    <t>31507311800693</t>
  </si>
  <si>
    <t>A31330628</t>
  </si>
  <si>
    <t>يوسف مصطفى احمد جمال يونس</t>
  </si>
  <si>
    <t>2008-01-28</t>
  </si>
  <si>
    <t>30801282401611</t>
  </si>
  <si>
    <t>A34055648</t>
  </si>
  <si>
    <t>مجدى مجدى جادوا عيد عويس</t>
  </si>
  <si>
    <t>30112131100059</t>
  </si>
  <si>
    <t>A44572726</t>
  </si>
  <si>
    <t>محمد مسعد عبد الحكيم منشاوى عمار</t>
  </si>
  <si>
    <t>2000-01-10</t>
  </si>
  <si>
    <t>20001101504299</t>
  </si>
  <si>
    <t>A33563836</t>
  </si>
  <si>
    <t>محمود يوسف عبد القادر جوده</t>
  </si>
  <si>
    <t>29211052301939</t>
  </si>
  <si>
    <t>A40210703</t>
  </si>
  <si>
    <t>بدوى عبد الرحمن على عبد الرحمن</t>
  </si>
  <si>
    <t>28003302301373</t>
  </si>
  <si>
    <t>A45403996</t>
  </si>
  <si>
    <t>فرج احمد فرج عبد العاطى</t>
  </si>
  <si>
    <t>27701012100736</t>
  </si>
  <si>
    <t>A45897010</t>
  </si>
  <si>
    <t>محمد احمد محمد داود</t>
  </si>
  <si>
    <t>1976-02-25</t>
  </si>
  <si>
    <t>27602251802876</t>
  </si>
  <si>
    <t>A458280109</t>
  </si>
  <si>
    <t>احمد ياسر صلاح مصطفى معوض</t>
  </si>
  <si>
    <t>30904182301559</t>
  </si>
  <si>
    <t>A43954852</t>
  </si>
  <si>
    <t>ياسر صلاح مصطفى معوض</t>
  </si>
  <si>
    <t>27610132300792</t>
  </si>
  <si>
    <t>A41138778</t>
  </si>
  <si>
    <t>عصام محمود فرحات حميده</t>
  </si>
  <si>
    <t>1976-08-17</t>
  </si>
  <si>
    <t>27608172300332</t>
  </si>
  <si>
    <t>A39788266</t>
  </si>
  <si>
    <t>رجب على احمد ابراهيم السحراوى</t>
  </si>
  <si>
    <t>28403071203797</t>
  </si>
  <si>
    <t>A41455705</t>
  </si>
  <si>
    <t>عبد الله عبد الكريم محمد عبد العزيز</t>
  </si>
  <si>
    <t>30408281900491</t>
  </si>
  <si>
    <t>A40710189</t>
  </si>
  <si>
    <t>ضياء ابراهيم ابراهيم الحصرى</t>
  </si>
  <si>
    <t>29410181300216</t>
  </si>
  <si>
    <t>A45873101</t>
  </si>
  <si>
    <t>ابراهيم عبد المنعم عبد الفتاح عصر</t>
  </si>
  <si>
    <t>2004-05-01</t>
  </si>
  <si>
    <t>30405011605839</t>
  </si>
  <si>
    <t>A45833613</t>
  </si>
  <si>
    <t>محمد عبد الوهاب حسين نزلاوي</t>
  </si>
  <si>
    <t>27902132300777</t>
  </si>
  <si>
    <t>A45838482</t>
  </si>
  <si>
    <t>محمد امين عامر عامر نوح</t>
  </si>
  <si>
    <t>28701010109195</t>
  </si>
  <si>
    <t>A45368423</t>
  </si>
  <si>
    <t>احمد صلاح الدين محمد حسن</t>
  </si>
  <si>
    <t>29506192101611</t>
  </si>
  <si>
    <t>A38289548</t>
  </si>
  <si>
    <t>عمر على احمد حسن ابوخطوه</t>
  </si>
  <si>
    <t>28604210200035</t>
  </si>
  <si>
    <t>A31832981</t>
  </si>
  <si>
    <t>محمد مهدى محمد مهدى عيد</t>
  </si>
  <si>
    <t>1991-09-03</t>
  </si>
  <si>
    <t>29109030202377</t>
  </si>
  <si>
    <t>A45825635</t>
  </si>
  <si>
    <t>ماهر ابوبكر على عبد المقصود</t>
  </si>
  <si>
    <t>1976-02-05</t>
  </si>
  <si>
    <t>27602052100471</t>
  </si>
  <si>
    <t>A41141355</t>
  </si>
  <si>
    <t>محمود احمد البحيرى محمد البحيرى</t>
  </si>
  <si>
    <t>1982-01-13</t>
  </si>
  <si>
    <t>28201131202297</t>
  </si>
  <si>
    <t>A29998705</t>
  </si>
  <si>
    <t>مصطفى محمود فهمى عبد السلام محمد البقرى</t>
  </si>
  <si>
    <t>1985-02-28</t>
  </si>
  <si>
    <t>28506280202556</t>
  </si>
  <si>
    <t>A33066666</t>
  </si>
  <si>
    <t>احمد محمد التميمى محمد احمد فياض</t>
  </si>
  <si>
    <t>1981-10-27</t>
  </si>
  <si>
    <t>28110271203191</t>
  </si>
  <si>
    <t>A28016145</t>
  </si>
  <si>
    <t>الاباصيرى احمد ابراهيم ابراهيم هلال سلطان</t>
  </si>
  <si>
    <t>28502111203351</t>
  </si>
  <si>
    <t>A40707398</t>
  </si>
  <si>
    <t>عبده السيد العربى محمد النبوى الناغيه</t>
  </si>
  <si>
    <t>28209201205257</t>
  </si>
  <si>
    <t>A36140431</t>
  </si>
  <si>
    <t>مصطفى عويس صابر عويس</t>
  </si>
  <si>
    <t>1988-05-17</t>
  </si>
  <si>
    <t>28805172101538</t>
  </si>
  <si>
    <t>A45062303</t>
  </si>
  <si>
    <t>محمد على على محمد عمار</t>
  </si>
  <si>
    <t>29508101304232</t>
  </si>
  <si>
    <t>A45330807</t>
  </si>
  <si>
    <t>محمود محمد بيومى حسين</t>
  </si>
  <si>
    <t>1984-05-08</t>
  </si>
  <si>
    <t>28405080101339</t>
  </si>
  <si>
    <t>A41125349</t>
  </si>
  <si>
    <t>مصطفى لطفى عبد الجليل السيد</t>
  </si>
  <si>
    <t>1992-04-27</t>
  </si>
  <si>
    <t>29204271300313</t>
  </si>
  <si>
    <t>A45595457</t>
  </si>
  <si>
    <t>احمد منصور محمد ابراهيم</t>
  </si>
  <si>
    <t>1981-09-08</t>
  </si>
  <si>
    <t>28109081303972</t>
  </si>
  <si>
    <t>A45584321</t>
  </si>
  <si>
    <t>سهام على عبد الحميد حسن شريف</t>
  </si>
  <si>
    <t>1966-04-10</t>
  </si>
  <si>
    <t>26604100104289</t>
  </si>
  <si>
    <t>A45071862</t>
  </si>
  <si>
    <t>احمد مكرم عابد صالح عطيه</t>
  </si>
  <si>
    <t>2008-09-02</t>
  </si>
  <si>
    <t>30809022301517</t>
  </si>
  <si>
    <t>A44967932</t>
  </si>
  <si>
    <t>عبد الكريم ناجى منصور سعد</t>
  </si>
  <si>
    <t>1983-03-10</t>
  </si>
  <si>
    <t>28303101805075</t>
  </si>
  <si>
    <t>A45347814</t>
  </si>
  <si>
    <t>عبد الرحمن احمد يونس محمد</t>
  </si>
  <si>
    <t>2000-04-13</t>
  </si>
  <si>
    <t>30004130201776</t>
  </si>
  <si>
    <t>A34165965</t>
  </si>
  <si>
    <t>احمد ابراهيم عبد الغنى الجزار</t>
  </si>
  <si>
    <t>30204150202557</t>
  </si>
  <si>
    <t>A45335459</t>
  </si>
  <si>
    <t>محمد السيد مرسى مصطفى القط</t>
  </si>
  <si>
    <t>2007-12-15</t>
  </si>
  <si>
    <t>30712151503238</t>
  </si>
  <si>
    <t>A38904505</t>
  </si>
  <si>
    <t>على حمدى عبد العظيم عزوز</t>
  </si>
  <si>
    <t>28101042400871</t>
  </si>
  <si>
    <t>A28303612</t>
  </si>
  <si>
    <t>محمد صابر ابراهيم اسماعيل العجوز</t>
  </si>
  <si>
    <t>1978-04-11</t>
  </si>
  <si>
    <t>27804110101892</t>
  </si>
  <si>
    <t>A40399646</t>
  </si>
  <si>
    <t>احمد رجب حمدى احمد</t>
  </si>
  <si>
    <t>29906012406612</t>
  </si>
  <si>
    <t>A31735929</t>
  </si>
  <si>
    <t>على محمود على نصار</t>
  </si>
  <si>
    <t>29001071804599</t>
  </si>
  <si>
    <t>A35310660</t>
  </si>
  <si>
    <t>حسنى جمال موسى رياض</t>
  </si>
  <si>
    <t>30112012414436</t>
  </si>
  <si>
    <t>A44968092</t>
  </si>
  <si>
    <t>احمد محمد محمد عبد الله</t>
  </si>
  <si>
    <t>1987-06-04</t>
  </si>
  <si>
    <t>28706041800092</t>
  </si>
  <si>
    <t>A41335869</t>
  </si>
  <si>
    <t>احمد صلاح عشرى يوسف</t>
  </si>
  <si>
    <t>30011102405052</t>
  </si>
  <si>
    <t>A42471645</t>
  </si>
  <si>
    <t>رضا احمد هاشم جلال</t>
  </si>
  <si>
    <t>30208132402854</t>
  </si>
  <si>
    <t>A45977191</t>
  </si>
  <si>
    <t>عمر وسام مرسى محمد مرسى</t>
  </si>
  <si>
    <t>30709191302218</t>
  </si>
  <si>
    <t>A04457776</t>
  </si>
  <si>
    <t>محمود اسماعيل على طعيمه السيد فوده</t>
  </si>
  <si>
    <t>29101011209416</t>
  </si>
  <si>
    <t>A38443262</t>
  </si>
  <si>
    <t>محمد صبحى كامل احمد الكومى</t>
  </si>
  <si>
    <t>1986-03-03</t>
  </si>
  <si>
    <t>28603031800554</t>
  </si>
  <si>
    <t>A42020252</t>
  </si>
  <si>
    <t>احمد خالد ابراهيم البوهى</t>
  </si>
  <si>
    <t>1987-11-23</t>
  </si>
  <si>
    <t>28711231800271</t>
  </si>
  <si>
    <t>A31042191</t>
  </si>
  <si>
    <t>تقديم 9 اغسطس</t>
  </si>
  <si>
    <t>محمد الصاوى محمد الصاوى زيدان</t>
  </si>
  <si>
    <t>احمد رضا لطفي محمد ابراهيم ابو زينه</t>
  </si>
  <si>
    <t>A44037876</t>
  </si>
  <si>
    <t>تعديل خدمه من احاديه لثنائيه</t>
  </si>
  <si>
    <t>تقديم 8 اغسطس</t>
  </si>
  <si>
    <t>ايهاب ادريس المبروك عمر</t>
  </si>
  <si>
    <t>الليبيه ln206</t>
  </si>
  <si>
    <t>ab106129</t>
  </si>
  <si>
    <t>قيمه 1074 $ بسعر صرف 49.8</t>
  </si>
  <si>
    <t xml:space="preserve">قيمه 50 $ بسعر صرف </t>
  </si>
  <si>
    <t>ايداع بنكي بتاريخ 10 اغسطس</t>
  </si>
  <si>
    <t>ايداع بنكي بتاريخ9 اغسطس</t>
  </si>
  <si>
    <t>ايداع بنكي بتاريخ  10 اغسطس</t>
  </si>
  <si>
    <t>تسليم في الشركه بتاريخ 10 اغسطس</t>
  </si>
  <si>
    <t>ايداع بنكي بتاريخ10 اغسطس</t>
  </si>
  <si>
    <t>ايداع بنكي بتاريخ 10اغسطس</t>
  </si>
  <si>
    <t>حسام مصر للطيران</t>
  </si>
  <si>
    <t>تقديم 10 اغسطس</t>
  </si>
  <si>
    <t>عبد الحفيظ محمد عبد الحفيظ</t>
  </si>
  <si>
    <t>تسليم في الشركه بتاريخ 10  اغسطس</t>
  </si>
  <si>
    <t>ايداع بنكي بتاريخ 9 اغسطس باسم بيشوي عبد الملك</t>
  </si>
  <si>
    <t>ايداع بنكي بتاريخ 9 اغسطس مصطفي عاصم</t>
  </si>
  <si>
    <t>ايداع بنكي بتاريخ 9 اغسطس حازم احمد</t>
  </si>
  <si>
    <t>ايداع بنكي بتاريخ 9 اغسطس محمد عبد النبي</t>
  </si>
  <si>
    <t xml:space="preserve">ايداع بنكي بتاريخ 9 اغسطس محمد ممدوح </t>
  </si>
  <si>
    <t>ايداع بنكي بتاريخ 9 اغسطس حسام احمد</t>
  </si>
  <si>
    <t>قيمه 100000بسعر صرف 49.8</t>
  </si>
  <si>
    <t>مديونيه احمد مجدي</t>
  </si>
  <si>
    <t>نقل لحساب الحاج مجدي</t>
  </si>
  <si>
    <t>سداد بتاريخ 10 اغسطس</t>
  </si>
  <si>
    <t>تذاكر الليبيه بتاريخ 4 اغسطس القاهره طفل 3*7400</t>
  </si>
  <si>
    <t>تذاكر الليبيه بتاريخ 5 اغسطس البرج بالغ 71*6950</t>
  </si>
  <si>
    <t>تذاكر الليبيه بتاريخ 5 اغسطس البرج طفل 1*6400</t>
  </si>
  <si>
    <t>تذاكر الليبيه بتاريخ 7 اغسطس البرج بالغ 75*6950</t>
  </si>
  <si>
    <t>تذاكر الليبيه بتاريخ البرج طفل 3*6400</t>
  </si>
  <si>
    <t>تذاكر الليبيه بتاريخ 9 اغسطس البرج بالغ  147*6950</t>
  </si>
  <si>
    <t>تذاكر الليبيه بتاريخ 9 اغسطس البرج طفل 4*6400</t>
  </si>
  <si>
    <t>تذاكر الليبيه بتاريخ 9 اغسطس البرج بالع 33*6950</t>
  </si>
  <si>
    <t>تذاكر الليبيه بتاريخ البرج  رضيع 1*3000</t>
  </si>
  <si>
    <t>سداد الليبيه</t>
  </si>
  <si>
    <t>نقل من ح محمد صبحي</t>
  </si>
  <si>
    <t>سداد في حساب الحاج رافع</t>
  </si>
  <si>
    <t>اللواء حاتم</t>
  </si>
  <si>
    <t>محمد محى الدين سنوسى محمود</t>
  </si>
  <si>
    <t>2001-03-08</t>
  </si>
  <si>
    <t>30103082402118</t>
  </si>
  <si>
    <t>39484591</t>
  </si>
  <si>
    <t>امر الله حمدى احمد امرالله</t>
  </si>
  <si>
    <t>27807122600958</t>
  </si>
  <si>
    <t>A41832141</t>
  </si>
  <si>
    <t>سلامه يوسف السيد محمد</t>
  </si>
  <si>
    <t>1983-11-16</t>
  </si>
  <si>
    <t>28311162301224</t>
  </si>
  <si>
    <t>A45516970</t>
  </si>
  <si>
    <t>السيد السيد عبده حسن</t>
  </si>
  <si>
    <t>1971-04-17</t>
  </si>
  <si>
    <t>27104171202371</t>
  </si>
  <si>
    <t>A45931870</t>
  </si>
  <si>
    <t>جمال عبد الناصر يوسف عبد الهادى</t>
  </si>
  <si>
    <t>1992-04-12</t>
  </si>
  <si>
    <t>29204122201892</t>
  </si>
  <si>
    <t>A45717668</t>
  </si>
  <si>
    <t>محمد ابراهيم  محمد الطوخى</t>
  </si>
  <si>
    <t>28411101601272</t>
  </si>
  <si>
    <t>A29495538</t>
  </si>
  <si>
    <t>صدام حشمت همام حسين</t>
  </si>
  <si>
    <t>28411022600112</t>
  </si>
  <si>
    <t>A37084422</t>
  </si>
  <si>
    <t>عصام سيد محمد ابراهيم</t>
  </si>
  <si>
    <t>1989-04-23</t>
  </si>
  <si>
    <t>28904232401593</t>
  </si>
  <si>
    <t>A45560300</t>
  </si>
  <si>
    <t>سيد حمدى محمود احمد</t>
  </si>
  <si>
    <t>1988-02-25</t>
  </si>
  <si>
    <t>28802252404192</t>
  </si>
  <si>
    <t>A41525587</t>
  </si>
  <si>
    <t>محمود محسوب محمد محسوب</t>
  </si>
  <si>
    <t>29603051500852</t>
  </si>
  <si>
    <t>A45463390</t>
  </si>
  <si>
    <t>محمد محسوب محمد محسوب</t>
  </si>
  <si>
    <t>1997-04-26</t>
  </si>
  <si>
    <t>29704261500236</t>
  </si>
  <si>
    <t>A45103690</t>
  </si>
  <si>
    <t>سمير سليمان عبد الله زيدان</t>
  </si>
  <si>
    <t>1981-06-19</t>
  </si>
  <si>
    <t>28106190103755</t>
  </si>
  <si>
    <t>A41653087</t>
  </si>
  <si>
    <t>نزيه عاشور قرني علي</t>
  </si>
  <si>
    <t>28711192401436</t>
  </si>
  <si>
    <t>A45398461</t>
  </si>
  <si>
    <t>عطيتو منصور عبد الحكيم عبد اللطيف</t>
  </si>
  <si>
    <t>27908052701451</t>
  </si>
  <si>
    <t>A45179570</t>
  </si>
  <si>
    <t>السيد بكرى السيد محمد</t>
  </si>
  <si>
    <t>2008-02-07</t>
  </si>
  <si>
    <t>30802072200954</t>
  </si>
  <si>
    <t>A45566946</t>
  </si>
  <si>
    <t>ربيع محمد على محمد</t>
  </si>
  <si>
    <t>29010152200239</t>
  </si>
  <si>
    <t>A45560565</t>
  </si>
  <si>
    <t>حمد احمد رمضان على محمد</t>
  </si>
  <si>
    <t>1994-10-31</t>
  </si>
  <si>
    <t>29404172201558</t>
  </si>
  <si>
    <t>A31868656</t>
  </si>
  <si>
    <t>رمضان عبد الجواد ذكى عبد الحميد</t>
  </si>
  <si>
    <t>20809302200651</t>
  </si>
  <si>
    <t>A45144692</t>
  </si>
  <si>
    <t>وليد عبد الوهاب المتولى محيسن</t>
  </si>
  <si>
    <t>1980-11-08</t>
  </si>
  <si>
    <t>28011081100311</t>
  </si>
  <si>
    <t>A44540414</t>
  </si>
  <si>
    <t>مارو عادل جرجس زكى</t>
  </si>
  <si>
    <t>30111102403798</t>
  </si>
  <si>
    <t>A34859783</t>
  </si>
  <si>
    <t>محمد عبد الحريس عبد الرحيم محمود</t>
  </si>
  <si>
    <t>30809032405671</t>
  </si>
  <si>
    <t>A42079862</t>
  </si>
  <si>
    <t>محمود انور خلف عبد الدايم</t>
  </si>
  <si>
    <t>1991-01-18</t>
  </si>
  <si>
    <t>29101182401552</t>
  </si>
  <si>
    <t>A34635113</t>
  </si>
  <si>
    <t>جبالى محمد علاق محمد</t>
  </si>
  <si>
    <t>28402182402113</t>
  </si>
  <si>
    <t>A29355832</t>
  </si>
  <si>
    <t>جمعه عبد الدايم واعر مشاضى</t>
  </si>
  <si>
    <t>1987-09-25</t>
  </si>
  <si>
    <t>28709252401533</t>
  </si>
  <si>
    <t>A29898588</t>
  </si>
  <si>
    <t>جرجس يوسف كمال ابوقير طوسه</t>
  </si>
  <si>
    <t>2012-02-22</t>
  </si>
  <si>
    <t>31202222406692</t>
  </si>
  <si>
    <t>145575847</t>
  </si>
  <si>
    <t>عمر محمد ابراهيم احمد</t>
  </si>
  <si>
    <t>1981-04-06</t>
  </si>
  <si>
    <t>28104062401554</t>
  </si>
  <si>
    <t>A45421655</t>
  </si>
  <si>
    <t>على محمد علي  حسن</t>
  </si>
  <si>
    <t>2002-04-09</t>
  </si>
  <si>
    <t>30204092500771</t>
  </si>
  <si>
    <t>A40547439</t>
  </si>
  <si>
    <t>شعبان عبد الباقى عبد الجواد صالح</t>
  </si>
  <si>
    <t>1978-06-25</t>
  </si>
  <si>
    <t>27806252401233</t>
  </si>
  <si>
    <t>A41368755</t>
  </si>
  <si>
    <t>بشوى كمال سعيد زاخر</t>
  </si>
  <si>
    <t>28904202401459</t>
  </si>
  <si>
    <t>54216222</t>
  </si>
  <si>
    <t>عبد الرحمن مداح نظيف حسين</t>
  </si>
  <si>
    <t>1992-07-25</t>
  </si>
  <si>
    <t>29207252402279</t>
  </si>
  <si>
    <t>A42753698</t>
  </si>
  <si>
    <t>محمود ربيع سمير اصمعى حماد</t>
  </si>
  <si>
    <t>2010-05-22</t>
  </si>
  <si>
    <t>31005222400899</t>
  </si>
  <si>
    <t>A43956236</t>
  </si>
  <si>
    <t>عاطف صفوت عبد الغنى محمد</t>
  </si>
  <si>
    <t>1985-07-06</t>
  </si>
  <si>
    <t>28507062402094</t>
  </si>
  <si>
    <t>A30198103</t>
  </si>
  <si>
    <t>رضا عوض مسعد احمد ايوب</t>
  </si>
  <si>
    <t>29101071201813</t>
  </si>
  <si>
    <t>A44553359</t>
  </si>
  <si>
    <t>احمد محمد نور الدين عثمان</t>
  </si>
  <si>
    <t>30908122601591</t>
  </si>
  <si>
    <t>A44626155</t>
  </si>
  <si>
    <t>خالد عبد الله رجب حتوش الفقى</t>
  </si>
  <si>
    <t>1991-09-16</t>
  </si>
  <si>
    <t>29109161600998</t>
  </si>
  <si>
    <t>A36090790</t>
  </si>
  <si>
    <t>رمضان حمدى عبد الجليل مبره</t>
  </si>
  <si>
    <t>1987-07-20</t>
  </si>
  <si>
    <t>28707201800155</t>
  </si>
  <si>
    <t>A45344656</t>
  </si>
  <si>
    <t>محمد سمير مرسى السيد منيفز</t>
  </si>
  <si>
    <t>30805091800317</t>
  </si>
  <si>
    <t>A45465821</t>
  </si>
  <si>
    <t>احمد عبدالقادر رزق ابوسليمه</t>
  </si>
  <si>
    <t>1988-11-29</t>
  </si>
  <si>
    <t>288112918000053</t>
  </si>
  <si>
    <t>A32690256</t>
  </si>
  <si>
    <t>ايهاب محمود محمد محمد مصطفى</t>
  </si>
  <si>
    <t>2007-02-16</t>
  </si>
  <si>
    <t>30702161802173</t>
  </si>
  <si>
    <t>A45338817</t>
  </si>
  <si>
    <t>محمد خضر احمد خضر على شباط</t>
  </si>
  <si>
    <t>2002-12-14</t>
  </si>
  <si>
    <t>30212141800711</t>
  </si>
  <si>
    <t>A38613567</t>
  </si>
  <si>
    <t>عبد اللاه المغربى عبد اللاء المغربى</t>
  </si>
  <si>
    <t>1985-07-16</t>
  </si>
  <si>
    <t>28507162601671</t>
  </si>
  <si>
    <t>A04501952</t>
  </si>
  <si>
    <t>احمد فتح الله ابراهيم عفيفى البحيرى</t>
  </si>
  <si>
    <t>28011140105314</t>
  </si>
  <si>
    <t>A35292200</t>
  </si>
  <si>
    <t>على عيد محمد محمد</t>
  </si>
  <si>
    <t>28511190101377</t>
  </si>
  <si>
    <t>A37653140</t>
  </si>
  <si>
    <t>مصطفى صفوت مصطفى محمد خلف الله</t>
  </si>
  <si>
    <t>2005-10-22</t>
  </si>
  <si>
    <t>30510221700298</t>
  </si>
  <si>
    <t>A45259193</t>
  </si>
  <si>
    <t>على مبروك على سعفان</t>
  </si>
  <si>
    <t>2002-05-14</t>
  </si>
  <si>
    <t>30205141801614</t>
  </si>
  <si>
    <t>A453478025</t>
  </si>
  <si>
    <t>مصطفى عبد الحميد رزق ابراهيم ابو سليمه</t>
  </si>
  <si>
    <t>28312191800157</t>
  </si>
  <si>
    <t>44505170</t>
  </si>
  <si>
    <t>حماده بهنسى كامل بهنسى</t>
  </si>
  <si>
    <t>1993-11-13</t>
  </si>
  <si>
    <t>29311131801071</t>
  </si>
  <si>
    <t>A44163743</t>
  </si>
  <si>
    <t>ابراهيم عبد العظيم ابراهيم على الجبيلى</t>
  </si>
  <si>
    <t>282101423001971</t>
  </si>
  <si>
    <t>A45413467</t>
  </si>
  <si>
    <t>عبد اللطيف صالح عبد العزيز عبد اللطيف</t>
  </si>
  <si>
    <t>1990-12-29</t>
  </si>
  <si>
    <t>29012292300538</t>
  </si>
  <si>
    <t>A44453103</t>
  </si>
  <si>
    <t>عماد حسنى اسماعيل حسن</t>
  </si>
  <si>
    <t>1988-08-08</t>
  </si>
  <si>
    <t>28808082301391</t>
  </si>
  <si>
    <t>A27239815</t>
  </si>
  <si>
    <t>ربيع السيد عبد الصمد محمد</t>
  </si>
  <si>
    <t>28512282302639</t>
  </si>
  <si>
    <t>A45561024</t>
  </si>
  <si>
    <t>محمود جاد محمود جاد</t>
  </si>
  <si>
    <t>29206013302653</t>
  </si>
  <si>
    <t>A27795946</t>
  </si>
  <si>
    <t>عمرو حمدى عبد العزيز عبد الواحد</t>
  </si>
  <si>
    <t>1985-08-28</t>
  </si>
  <si>
    <t>28508282300256</t>
  </si>
  <si>
    <t>A41678395</t>
  </si>
  <si>
    <t>محمد السيد عبد الغنى عبد الله</t>
  </si>
  <si>
    <t>29109252301331</t>
  </si>
  <si>
    <t>45140877</t>
  </si>
  <si>
    <t>خالد عوض حسين ابوبكر</t>
  </si>
  <si>
    <t>28410012343458</t>
  </si>
  <si>
    <t>A44584457</t>
  </si>
  <si>
    <t>محمد عبد العظيم سعد ابراهيم</t>
  </si>
  <si>
    <t>1983-08-21</t>
  </si>
  <si>
    <t>28308212200756</t>
  </si>
  <si>
    <t>A27397928</t>
  </si>
  <si>
    <t>منجد محمود رياض على</t>
  </si>
  <si>
    <t>1993-12-15</t>
  </si>
  <si>
    <t>29312152302151</t>
  </si>
  <si>
    <t>A27388264</t>
  </si>
  <si>
    <t>عبد الرحمن عبد الله عبد الحميد فتوح</t>
  </si>
  <si>
    <t>2006-03-02</t>
  </si>
  <si>
    <t>30603022300076</t>
  </si>
  <si>
    <t>A39003352</t>
  </si>
  <si>
    <t>محمد عبد الله الصغير يوسف</t>
  </si>
  <si>
    <t>28304092503334</t>
  </si>
  <si>
    <t>A29541965</t>
  </si>
  <si>
    <t>احمد صوفى حميده جمعه</t>
  </si>
  <si>
    <t>28709122201111</t>
  </si>
  <si>
    <t>A37554847</t>
  </si>
  <si>
    <t>محمد كمال عبد الغنى محمد</t>
  </si>
  <si>
    <t>1987-01-11</t>
  </si>
  <si>
    <t>28701112300795</t>
  </si>
  <si>
    <t>A27803890</t>
  </si>
  <si>
    <t>خالد سيد محمد عويس</t>
  </si>
  <si>
    <t>1985-08-12</t>
  </si>
  <si>
    <t>28508122201219</t>
  </si>
  <si>
    <t>A28099255</t>
  </si>
  <si>
    <t>سليمان عادل عبد العظيم عبد الرحمن</t>
  </si>
  <si>
    <t>2008-04-10</t>
  </si>
  <si>
    <t>30804102304418</t>
  </si>
  <si>
    <t>A37133393</t>
  </si>
  <si>
    <t>ياسين عبد الرحمن ياسين موسى</t>
  </si>
  <si>
    <t>28501012520497</t>
  </si>
  <si>
    <t>A04193039</t>
  </si>
  <si>
    <t>علاء معتمد على طلب</t>
  </si>
  <si>
    <t>29206212300639</t>
  </si>
  <si>
    <t>A39204653</t>
  </si>
  <si>
    <t>محمد على مخلف عبد الواحد محمد</t>
  </si>
  <si>
    <t>30801012309934</t>
  </si>
  <si>
    <t>A42268020</t>
  </si>
  <si>
    <t>بدوى فرج على عبد المقصود</t>
  </si>
  <si>
    <t>1986-10-04</t>
  </si>
  <si>
    <t>28610042301319</t>
  </si>
  <si>
    <t>A31549537</t>
  </si>
  <si>
    <t>مؤمن محمود كامل عبد الكريم سالم</t>
  </si>
  <si>
    <t>30709232106011</t>
  </si>
  <si>
    <t>A45310687</t>
  </si>
  <si>
    <t>اسلام سيد محمود محمد</t>
  </si>
  <si>
    <t>29203292101993</t>
  </si>
  <si>
    <t>A32789641</t>
  </si>
  <si>
    <t>علاء حمدى عبد التواب احمد سليمان الاعرج</t>
  </si>
  <si>
    <t>28705180201598</t>
  </si>
  <si>
    <t>A43578042</t>
  </si>
  <si>
    <t>ايمن فؤاد حسن محمد</t>
  </si>
  <si>
    <t>1987-12-28</t>
  </si>
  <si>
    <t>28712281301476</t>
  </si>
  <si>
    <t>A37375946</t>
  </si>
  <si>
    <t>ناصر عبد الفتاح احمد شحاته</t>
  </si>
  <si>
    <t>1973-12-26</t>
  </si>
  <si>
    <t>27312261300099</t>
  </si>
  <si>
    <t>A40226815</t>
  </si>
  <si>
    <t>2026-08-23</t>
  </si>
  <si>
    <t>احمد عبد الحفيظ ابراهيم ابوالعز</t>
  </si>
  <si>
    <t>1970-01-31</t>
  </si>
  <si>
    <t>27001312100175</t>
  </si>
  <si>
    <t>A33519610</t>
  </si>
  <si>
    <t>عبد الفتاح حسن عبد الفتاح حسن</t>
  </si>
  <si>
    <t>1981-09-21</t>
  </si>
  <si>
    <t>28109210103175</t>
  </si>
  <si>
    <t>A36588888</t>
  </si>
  <si>
    <t>هنا يوسف سليم عبد الله رواش</t>
  </si>
  <si>
    <t>2024-11-10</t>
  </si>
  <si>
    <t>32411102102527</t>
  </si>
  <si>
    <t>A44888915</t>
  </si>
  <si>
    <t>منتصر محمد احمد حسن</t>
  </si>
  <si>
    <t>2000-09-20</t>
  </si>
  <si>
    <t>2239300092025</t>
  </si>
  <si>
    <t>A41003722</t>
  </si>
  <si>
    <t>فايزه يوسف سليم عبد الله رواش</t>
  </si>
  <si>
    <t>2016-04-01</t>
  </si>
  <si>
    <t>31604012109904</t>
  </si>
  <si>
    <t>A45539827</t>
  </si>
  <si>
    <t>عبد الجواد على محمد احمد</t>
  </si>
  <si>
    <t>1979-07-17</t>
  </si>
  <si>
    <t>27907172200076</t>
  </si>
  <si>
    <t>A45570144</t>
  </si>
  <si>
    <t>رمضان ابوطالب محمود محمد</t>
  </si>
  <si>
    <t>27809082200156</t>
  </si>
  <si>
    <t>A35633803</t>
  </si>
  <si>
    <t>سوميه ثابت عبد الحليم ثابت</t>
  </si>
  <si>
    <t>1999-09-04</t>
  </si>
  <si>
    <t>29109042102765</t>
  </si>
  <si>
    <t>A64562157</t>
  </si>
  <si>
    <t>وليد مصطفى محمد يوسف</t>
  </si>
  <si>
    <t>1978-01-22</t>
  </si>
  <si>
    <t>27801220103336</t>
  </si>
  <si>
    <t>A45904787</t>
  </si>
  <si>
    <t>احمد حسن احمد محمد</t>
  </si>
  <si>
    <t>28103012202856</t>
  </si>
  <si>
    <t>A45400787</t>
  </si>
  <si>
    <t>عيد قرنى على سلامه</t>
  </si>
  <si>
    <t>1963-11-24</t>
  </si>
  <si>
    <t>26311242201012</t>
  </si>
  <si>
    <t>A45581644</t>
  </si>
  <si>
    <t>السيد شحاته مصطفى مسعد</t>
  </si>
  <si>
    <t>28801171200677</t>
  </si>
  <si>
    <t>A37503290</t>
  </si>
  <si>
    <t>ابوبكر حسن عزام على</t>
  </si>
  <si>
    <t>21209012403454</t>
  </si>
  <si>
    <t>A45575779</t>
  </si>
  <si>
    <t>محمود ضمر انى سليم سلام</t>
  </si>
  <si>
    <t>1973-03-05</t>
  </si>
  <si>
    <t>27303052601678</t>
  </si>
  <si>
    <t>A45185720</t>
  </si>
  <si>
    <t>سامح عبد الوهاب احمد عبد الوهاب</t>
  </si>
  <si>
    <t>1981-05-13</t>
  </si>
  <si>
    <t>28106132200295</t>
  </si>
  <si>
    <t>A430311703</t>
  </si>
  <si>
    <t>جومانه يوسف سليم عبد الله رواش</t>
  </si>
  <si>
    <t>2017-11-19</t>
  </si>
  <si>
    <t>31711192106607</t>
  </si>
  <si>
    <t>A45539838</t>
  </si>
  <si>
    <t>منصور يوسف سليم عبد الله رواش</t>
  </si>
  <si>
    <t>2021-02-18</t>
  </si>
  <si>
    <t>32102182101955</t>
  </si>
  <si>
    <t>A45552165</t>
  </si>
  <si>
    <t>على احمد عطيه مصطفى</t>
  </si>
  <si>
    <t>27901152603371</t>
  </si>
  <si>
    <t>A45178665</t>
  </si>
  <si>
    <t>حسن ابراهيم راشد رويشه</t>
  </si>
  <si>
    <t>27508022200211</t>
  </si>
  <si>
    <t>A30235513</t>
  </si>
  <si>
    <t>ابراهيم شعبان ابراهيم احمد شحاته</t>
  </si>
  <si>
    <t>2014-03-12</t>
  </si>
  <si>
    <t>31403122402318</t>
  </si>
  <si>
    <t>A44651634</t>
  </si>
  <si>
    <t>شعبان ابراهيم احمد شحاته</t>
  </si>
  <si>
    <t>1976-07-14</t>
  </si>
  <si>
    <t>27607142401839</t>
  </si>
  <si>
    <t>A44651635</t>
  </si>
  <si>
    <t>احمد جمال احمد سعيد</t>
  </si>
  <si>
    <t>26005202301551</t>
  </si>
  <si>
    <t>A28096266</t>
  </si>
  <si>
    <t>احمد محمد احمد سليمان</t>
  </si>
  <si>
    <t>1962-07-20</t>
  </si>
  <si>
    <t>26207201200077</t>
  </si>
  <si>
    <t>A45485886</t>
  </si>
  <si>
    <t>محمود السيد عبد القادر محمد</t>
  </si>
  <si>
    <t>1966-11-19</t>
  </si>
  <si>
    <t>266111900117</t>
  </si>
  <si>
    <t>A45483826</t>
  </si>
  <si>
    <t>محمد ابراهيم ابراهيم عبد العزيز</t>
  </si>
  <si>
    <t>1990-08-08</t>
  </si>
  <si>
    <t>29008081200033</t>
  </si>
  <si>
    <t>A38219069</t>
  </si>
  <si>
    <t>حموده مصطفى شعيب محمود</t>
  </si>
  <si>
    <t>28207032300714</t>
  </si>
  <si>
    <t>A45571092</t>
  </si>
  <si>
    <t>محمد عبد العزيز محمود على</t>
  </si>
  <si>
    <t>29002052502472</t>
  </si>
  <si>
    <t>A39483124</t>
  </si>
  <si>
    <t>احمد السعيد السعيد المتولى شريف</t>
  </si>
  <si>
    <t>29511041500453</t>
  </si>
  <si>
    <t>A45116980</t>
  </si>
  <si>
    <t>كريم عطيه ابو جلال جباره</t>
  </si>
  <si>
    <t>2003-10-24</t>
  </si>
  <si>
    <t>30310242301459</t>
  </si>
  <si>
    <t>A32355938</t>
  </si>
  <si>
    <t>محمد عبد الوهاب محمد المتولى</t>
  </si>
  <si>
    <t>1975-04-29</t>
  </si>
  <si>
    <t>27504291200699</t>
  </si>
  <si>
    <t>A30967358</t>
  </si>
  <si>
    <t>محمد فوزى ضيف الله عبد اللطيف</t>
  </si>
  <si>
    <t>2008-01-23</t>
  </si>
  <si>
    <t>30801232301993</t>
  </si>
  <si>
    <t>A40642689</t>
  </si>
  <si>
    <t>رضا عبد الله محمد ابراهيم</t>
  </si>
  <si>
    <t>27905071200737</t>
  </si>
  <si>
    <t>A25924100</t>
  </si>
  <si>
    <t>امين حسين صابر رمضان</t>
  </si>
  <si>
    <t>2007-03-10</t>
  </si>
  <si>
    <t>30703102301159</t>
  </si>
  <si>
    <t>A45402651</t>
  </si>
  <si>
    <t>كريم رضا ابراهيم عبد السلام موسى</t>
  </si>
  <si>
    <t>30310011255012</t>
  </si>
  <si>
    <t>A45613095</t>
  </si>
  <si>
    <t>عماد رمادى مصطفى البكرى</t>
  </si>
  <si>
    <t>1990-08-12</t>
  </si>
  <si>
    <t>29008122300358</t>
  </si>
  <si>
    <t>A44659805</t>
  </si>
  <si>
    <t>عبد الرازق مرسى عبد الرازق محمود</t>
  </si>
  <si>
    <t>2007-12-09</t>
  </si>
  <si>
    <t>30712092401892</t>
  </si>
  <si>
    <t>A45575044</t>
  </si>
  <si>
    <t>رجب سيد عبد الفتاح ضاحى</t>
  </si>
  <si>
    <t>1989-03-13</t>
  </si>
  <si>
    <t>28903132402499</t>
  </si>
  <si>
    <t>A45408524</t>
  </si>
  <si>
    <t>وسام على عبد العزيز غانم</t>
  </si>
  <si>
    <t>28712072402711</t>
  </si>
  <si>
    <t>A44965037</t>
  </si>
  <si>
    <t>شاهر سيد عبد الفتاح ضاحى</t>
  </si>
  <si>
    <t>1996-03-10</t>
  </si>
  <si>
    <t>29603102407232</t>
  </si>
  <si>
    <t>A45128690</t>
  </si>
  <si>
    <t>سامى مجدى جبره بباوى</t>
  </si>
  <si>
    <t>1988-09-02</t>
  </si>
  <si>
    <t>28809022402454</t>
  </si>
  <si>
    <t>A30548809</t>
  </si>
  <si>
    <t>كامل عبد اللطيف كامل احمد</t>
  </si>
  <si>
    <t>1989-01-02</t>
  </si>
  <si>
    <t>28901022404051</t>
  </si>
  <si>
    <t>A23697793</t>
  </si>
  <si>
    <t>محسن خلف شلقامى خليفه</t>
  </si>
  <si>
    <t>28910012415151</t>
  </si>
  <si>
    <t>A30241150</t>
  </si>
  <si>
    <t>عمرو رضا انور عبد الجليل احمد</t>
  </si>
  <si>
    <t>2011-02-10</t>
  </si>
  <si>
    <t>31102102400793</t>
  </si>
  <si>
    <t>A44947874</t>
  </si>
  <si>
    <t>يونان ملاك شحاته ناروز</t>
  </si>
  <si>
    <t>29601012427231</t>
  </si>
  <si>
    <t>A26578576</t>
  </si>
  <si>
    <t>مينا ميلاد على فريد مرقص</t>
  </si>
  <si>
    <t>2010-10-22</t>
  </si>
  <si>
    <t>31010232403431</t>
  </si>
  <si>
    <t>A44946622</t>
  </si>
  <si>
    <t>بيتر عماد عبد المسيح جيره</t>
  </si>
  <si>
    <t>1998-02-13</t>
  </si>
  <si>
    <t>29807132402396</t>
  </si>
  <si>
    <t>A27241571</t>
  </si>
  <si>
    <t>محمد عرفه عبد الرازق محمود محمد</t>
  </si>
  <si>
    <t>2009-05-03</t>
  </si>
  <si>
    <t>30905032403112</t>
  </si>
  <si>
    <t>A45575029</t>
  </si>
  <si>
    <t>على شعبان محمد على</t>
  </si>
  <si>
    <t>2005-08-24</t>
  </si>
  <si>
    <t>30508242400699</t>
  </si>
  <si>
    <t>A34636388</t>
  </si>
  <si>
    <t>محمد رجب محمد عبد الغنى</t>
  </si>
  <si>
    <t>1984-05-26</t>
  </si>
  <si>
    <t>28405262401575</t>
  </si>
  <si>
    <t>A33685177</t>
  </si>
  <si>
    <t>عمر سعودى عبد الله مهنى</t>
  </si>
  <si>
    <t>29808082404917</t>
  </si>
  <si>
    <t>A45582347</t>
  </si>
  <si>
    <t>ربيع شعبان احمد ابوبكر</t>
  </si>
  <si>
    <t>1983-01-17</t>
  </si>
  <si>
    <t>28301172402335</t>
  </si>
  <si>
    <t>A44398538</t>
  </si>
  <si>
    <t>محمد عبيد رشاد صديق</t>
  </si>
  <si>
    <t>29708202405471</t>
  </si>
  <si>
    <t>A34856136</t>
  </si>
  <si>
    <t>مصطفى جمال عبد الراضى السيد</t>
  </si>
  <si>
    <t>29611242601953</t>
  </si>
  <si>
    <t>A37218801</t>
  </si>
  <si>
    <t>على احمد سيد على محسن</t>
  </si>
  <si>
    <t>2004-09-17</t>
  </si>
  <si>
    <t>30409172101054</t>
  </si>
  <si>
    <t>A37651553</t>
  </si>
  <si>
    <t>علاء الدين عبد اللاه محمد على</t>
  </si>
  <si>
    <t>1999-07-14</t>
  </si>
  <si>
    <t>29907142501559</t>
  </si>
  <si>
    <t>A42935335</t>
  </si>
  <si>
    <t>مصطفى عنتر زكى على</t>
  </si>
  <si>
    <t>28603012500833</t>
  </si>
  <si>
    <t>A28582734</t>
  </si>
  <si>
    <t>خطاب عبد النبى سليم محمد</t>
  </si>
  <si>
    <t>1988-12-06</t>
  </si>
  <si>
    <t>28806122402037</t>
  </si>
  <si>
    <t>A33539990</t>
  </si>
  <si>
    <t>ناصر طه جوده عبد النبى</t>
  </si>
  <si>
    <t>26410152300532</t>
  </si>
  <si>
    <t>A30224260</t>
  </si>
  <si>
    <t>محمد فتحى على مليكه</t>
  </si>
  <si>
    <t>1978-12-08</t>
  </si>
  <si>
    <t>27812081500033</t>
  </si>
  <si>
    <t>A40861210</t>
  </si>
  <si>
    <t>حاتم محمود امام ابراهيم محمد</t>
  </si>
  <si>
    <t>28512172103274</t>
  </si>
  <si>
    <t>A27344404</t>
  </si>
  <si>
    <t>2026-08-18</t>
  </si>
  <si>
    <t>يحيى عبد الله عبد القادر عيد</t>
  </si>
  <si>
    <t>1972-07-20</t>
  </si>
  <si>
    <t>27207200101338</t>
  </si>
  <si>
    <t>A45436188</t>
  </si>
  <si>
    <t>الحسينى سليم محمد على</t>
  </si>
  <si>
    <t>1989-01-16</t>
  </si>
  <si>
    <t>28901162800551</t>
  </si>
  <si>
    <t>A45736964</t>
  </si>
  <si>
    <t>مصطفى حسن السيد عماره مصطفى</t>
  </si>
  <si>
    <t>27801010127372</t>
  </si>
  <si>
    <t>A35046969</t>
  </si>
  <si>
    <t>زياد غاندى مرزق شفيق عبده</t>
  </si>
  <si>
    <t>20804202502253</t>
  </si>
  <si>
    <t>A44121956</t>
  </si>
  <si>
    <t>عبد الله حمد سمير ماضى على</t>
  </si>
  <si>
    <t>2010-10-09</t>
  </si>
  <si>
    <t>21020092401999</t>
  </si>
  <si>
    <t>445561355</t>
  </si>
  <si>
    <t>عماد محمد عبد اللطيف محمد</t>
  </si>
  <si>
    <t>2005-07-03</t>
  </si>
  <si>
    <t>30507032602357</t>
  </si>
  <si>
    <t>A36733306</t>
  </si>
  <si>
    <t>طلعت خيرى فرغلى محمد</t>
  </si>
  <si>
    <t>1990-04-24</t>
  </si>
  <si>
    <t>29004242601551</t>
  </si>
  <si>
    <t>A44592633</t>
  </si>
  <si>
    <t>محمود ديوشى عطا سليمان</t>
  </si>
  <si>
    <t>29006012501193</t>
  </si>
  <si>
    <t>A45130454</t>
  </si>
  <si>
    <t>محمد عبد الوارث سيف النصر السعدنى</t>
  </si>
  <si>
    <t>1969-06-27</t>
  </si>
  <si>
    <t>26906271801456</t>
  </si>
  <si>
    <t>A45106716</t>
  </si>
  <si>
    <t>محمد عبد الناصر عبد الحليم محمد على</t>
  </si>
  <si>
    <t>2007-03-24</t>
  </si>
  <si>
    <t>30703242400173</t>
  </si>
  <si>
    <t>A35760365</t>
  </si>
  <si>
    <t>احمد عبد الراضى احمد السيد</t>
  </si>
  <si>
    <t>29502012610879</t>
  </si>
  <si>
    <t>A43394616</t>
  </si>
  <si>
    <t>فارس احمد السيد محمد</t>
  </si>
  <si>
    <t>30807162602654</t>
  </si>
  <si>
    <t>A45169581</t>
  </si>
  <si>
    <t>مصطفى رافت محمد حسن عبد العال</t>
  </si>
  <si>
    <t>20001010127719</t>
  </si>
  <si>
    <t>A36968923</t>
  </si>
  <si>
    <t>محمد ابراهيم محمد ابراهيم بر</t>
  </si>
  <si>
    <t>29409011804556</t>
  </si>
  <si>
    <t>A37790338</t>
  </si>
  <si>
    <t>احمد مجدى محمد بيومى</t>
  </si>
  <si>
    <t>29003011404195</t>
  </si>
  <si>
    <t>A38923117</t>
  </si>
  <si>
    <t>احمد عادل احمد سليمان</t>
  </si>
  <si>
    <t>1988-11-09</t>
  </si>
  <si>
    <t>28811092102134</t>
  </si>
  <si>
    <t>A37746476</t>
  </si>
  <si>
    <t>فارس راشد عيد بخاطره عزام</t>
  </si>
  <si>
    <t>1999-08-31</t>
  </si>
  <si>
    <t>29908311800532</t>
  </si>
  <si>
    <t>A41207112</t>
  </si>
  <si>
    <t>اشرف سامى السيد عبد المجيد</t>
  </si>
  <si>
    <t>29202010203814</t>
  </si>
  <si>
    <t>A45668186</t>
  </si>
  <si>
    <t>حسام عبد الحميد زكى السيد الحشاش</t>
  </si>
  <si>
    <t>27704120200291</t>
  </si>
  <si>
    <t>A35439409</t>
  </si>
  <si>
    <t>حسام محمد محمد محمد السيد السبع</t>
  </si>
  <si>
    <t>29901011272432</t>
  </si>
  <si>
    <t>A40440071</t>
  </si>
  <si>
    <t>حازم فيصل كامل ابراهيم</t>
  </si>
  <si>
    <t>28803062602792</t>
  </si>
  <si>
    <t>A45016564</t>
  </si>
  <si>
    <t>يحيى احمد محمد عثمان</t>
  </si>
  <si>
    <t>1979-08-10</t>
  </si>
  <si>
    <t>27908102601355</t>
  </si>
  <si>
    <t>A45742227</t>
  </si>
  <si>
    <t>جمال راشد محمد عفيفى</t>
  </si>
  <si>
    <t>28402012605974</t>
  </si>
  <si>
    <t>A45742624</t>
  </si>
  <si>
    <t>عفيفى محمد عفيفى ابراهيم عبد الواحد</t>
  </si>
  <si>
    <t>29508101401556</t>
  </si>
  <si>
    <t>A31369722</t>
  </si>
  <si>
    <t>عبد الله ابو سريع عبد الله سيد عمر</t>
  </si>
  <si>
    <t>30710262106316</t>
  </si>
  <si>
    <t>A45968547</t>
  </si>
  <si>
    <t>سيد عمر محمد سيد عمر</t>
  </si>
  <si>
    <t>2007-08-22</t>
  </si>
  <si>
    <t>30708222106033</t>
  </si>
  <si>
    <t>A45880571</t>
  </si>
  <si>
    <t>صموئيل صبحى رزق حبيب</t>
  </si>
  <si>
    <t>2000-08-28</t>
  </si>
  <si>
    <t>30008282401717</t>
  </si>
  <si>
    <t>A314122</t>
  </si>
  <si>
    <t>نادى مسعد زكى قلينى</t>
  </si>
  <si>
    <t>27603262401652</t>
  </si>
  <si>
    <t>A28093390</t>
  </si>
  <si>
    <t>سامى كمال سعيد عبيد</t>
  </si>
  <si>
    <t>1982-04-01</t>
  </si>
  <si>
    <t>28204012404093</t>
  </si>
  <si>
    <t>A36072565</t>
  </si>
  <si>
    <t>سفين عاطف سمير عياد</t>
  </si>
  <si>
    <t>2004-03-25</t>
  </si>
  <si>
    <t>30403252403193</t>
  </si>
  <si>
    <t>A34858702</t>
  </si>
  <si>
    <t>حازم احمد احمد محمد</t>
  </si>
  <si>
    <t>1997-02-22</t>
  </si>
  <si>
    <t>29702221400091</t>
  </si>
  <si>
    <t>A44906818</t>
  </si>
  <si>
    <t>2026-08-24</t>
  </si>
  <si>
    <t>هاي لايتس</t>
  </si>
  <si>
    <t>حسام احمد ابراهيم سعداوى</t>
  </si>
  <si>
    <t>29507011409331</t>
  </si>
  <si>
    <t>A40383433</t>
  </si>
  <si>
    <t>محمد عبد النبى ابراهيم عيد</t>
  </si>
  <si>
    <t>1998-06-23</t>
  </si>
  <si>
    <t>29806231700459</t>
  </si>
  <si>
    <t>A35411971</t>
  </si>
  <si>
    <t>محمد ممدوح السيد هاشم</t>
  </si>
  <si>
    <t>1988-08-31</t>
  </si>
  <si>
    <t>28808312101796</t>
  </si>
  <si>
    <t>A31204305</t>
  </si>
  <si>
    <t>مصطفى عاصم محمود حمزه</t>
  </si>
  <si>
    <t>29311010100636</t>
  </si>
  <si>
    <t>A404724779</t>
  </si>
  <si>
    <t>بيشوى عبد الملك مجلى عبد السيد</t>
  </si>
  <si>
    <t>28903212401736</t>
  </si>
  <si>
    <t>A28336526</t>
  </si>
  <si>
    <t>سداد من الحساب المصري</t>
  </si>
  <si>
    <t>قيمه 330 $ بسعر صرف 49.8</t>
  </si>
  <si>
    <t>قيمه 25 $ بسعر صرف 49.8</t>
  </si>
  <si>
    <t>قيمه 107 بسعر صرف 49.8</t>
  </si>
  <si>
    <t>قيمه 125 بسعر صرف 49.8</t>
  </si>
  <si>
    <t>ايداع بنكي بتاريخ 11 اغسطس</t>
  </si>
  <si>
    <t>ايداع بنكي بتاريخ  11 اغسطس</t>
  </si>
  <si>
    <t>احمد عبد الوهاب السيد عطا شريف+A346+A359</t>
  </si>
  <si>
    <t>وائل عيد السلام ابراهيم خليل</t>
  </si>
  <si>
    <t>AD465762</t>
  </si>
  <si>
    <t>تسليم في الشركه بتاريخ 11 اغسطس</t>
  </si>
  <si>
    <t>قيمه 50050 بسعر صرف 50.23</t>
  </si>
  <si>
    <t>هاي لايت</t>
  </si>
  <si>
    <t>لاكي</t>
  </si>
  <si>
    <t>استثمار بري 3*425</t>
  </si>
  <si>
    <t>رد للحساب</t>
  </si>
  <si>
    <t>تحويل cib</t>
  </si>
  <si>
    <t>طارق محمد عبد الونيس على</t>
  </si>
  <si>
    <t>29205052404312</t>
  </si>
  <si>
    <t>A29892486</t>
  </si>
  <si>
    <t>زياد محمد مراد مشهور</t>
  </si>
  <si>
    <t>1998-06-01</t>
  </si>
  <si>
    <t>29806011306113</t>
  </si>
  <si>
    <t>A41312611</t>
  </si>
  <si>
    <t>على محمد على احمد</t>
  </si>
  <si>
    <t>27905022601894</t>
  </si>
  <si>
    <t>A45187262</t>
  </si>
  <si>
    <t>احمد سعيد عبد الرحمن عبد الجواد</t>
  </si>
  <si>
    <t>28611072300593</t>
  </si>
  <si>
    <t>A28123323</t>
  </si>
  <si>
    <t>عمرو سعيد عباس جنيدى</t>
  </si>
  <si>
    <t>28701128800151</t>
  </si>
  <si>
    <t>A34999382</t>
  </si>
  <si>
    <t>نبيل محمد على مدكور</t>
  </si>
  <si>
    <t>1972-07-26</t>
  </si>
  <si>
    <t>27207260102252</t>
  </si>
  <si>
    <t>A45875730</t>
  </si>
  <si>
    <t>28707112402715</t>
  </si>
  <si>
    <t>A29646687</t>
  </si>
  <si>
    <t>محمد سيد عبد الله عبود</t>
  </si>
  <si>
    <t>1989-02-16</t>
  </si>
  <si>
    <t>28902162201416</t>
  </si>
  <si>
    <t>A45968751</t>
  </si>
  <si>
    <t>عيد محمد ابو الطيب ابراهيم</t>
  </si>
  <si>
    <t>1982-10-23</t>
  </si>
  <si>
    <t>28210232101091</t>
  </si>
  <si>
    <t>A35588006</t>
  </si>
  <si>
    <t>علاء نبوى السيد محمد جريده</t>
  </si>
  <si>
    <t>30503151300592</t>
  </si>
  <si>
    <t>A45533183</t>
  </si>
  <si>
    <t>احمد عوض على شعيب</t>
  </si>
  <si>
    <t>28306191801196</t>
  </si>
  <si>
    <t>A45294486</t>
  </si>
  <si>
    <t>وليد السيد محمد الطنطاوى</t>
  </si>
  <si>
    <t>1977-01-10</t>
  </si>
  <si>
    <t>27701100107919</t>
  </si>
  <si>
    <t>A5830000</t>
  </si>
  <si>
    <t>هانى خميس درويش محمد ابوليله</t>
  </si>
  <si>
    <t>28205180200815</t>
  </si>
  <si>
    <t>A40526190</t>
  </si>
  <si>
    <t>عبد الرحمن منوفى خليل على</t>
  </si>
  <si>
    <t>29308222703917</t>
  </si>
  <si>
    <t>A40714820</t>
  </si>
  <si>
    <t>محمد عبد العال حمزه عبد العال</t>
  </si>
  <si>
    <t>1983-01-23</t>
  </si>
  <si>
    <t>28301231803691</t>
  </si>
  <si>
    <t>A36474644</t>
  </si>
  <si>
    <t>هاشم السيد محمود اللبودى</t>
  </si>
  <si>
    <t>28707271700654</t>
  </si>
  <si>
    <t>A27049067</t>
  </si>
  <si>
    <t>احمد جميل محمد احمد ابراهيم</t>
  </si>
  <si>
    <t>1999-03-10</t>
  </si>
  <si>
    <t>29903101305111</t>
  </si>
  <si>
    <t>A43871844</t>
  </si>
  <si>
    <t>تقديم 10 اغسطسس</t>
  </si>
  <si>
    <t>شام محمد محمد عرفه شولح</t>
  </si>
  <si>
    <t>2019-08-08</t>
  </si>
  <si>
    <t>31908081101337</t>
  </si>
  <si>
    <t>A449801321</t>
  </si>
  <si>
    <t>مجدى عبد الرازق محمد عبد الله</t>
  </si>
  <si>
    <t>27610282401414</t>
  </si>
  <si>
    <t>A28759354</t>
  </si>
  <si>
    <t>سعودى فايز حسين حسن</t>
  </si>
  <si>
    <t>1980-03-23</t>
  </si>
  <si>
    <t>28003232402771</t>
  </si>
  <si>
    <t>A45407483</t>
  </si>
  <si>
    <t>محمد محمد عرفه شولح</t>
  </si>
  <si>
    <t>1986-06-08</t>
  </si>
  <si>
    <t>28606081100552</t>
  </si>
  <si>
    <t>A44824219</t>
  </si>
  <si>
    <t>محمد محمود سيد عيد</t>
  </si>
  <si>
    <t>1995-10-04</t>
  </si>
  <si>
    <t>29510042401916</t>
  </si>
  <si>
    <t>A44952706</t>
  </si>
  <si>
    <t>محمود عزت الطنطاوي السي غانم</t>
  </si>
  <si>
    <t>2930101123611</t>
  </si>
  <si>
    <t>A45936212</t>
  </si>
  <si>
    <t>احمد على عبد الحميد بسيونى الحجر</t>
  </si>
  <si>
    <t>2007-11-17</t>
  </si>
  <si>
    <t>30711171602538</t>
  </si>
  <si>
    <t>A45833696</t>
  </si>
  <si>
    <t>صفوت سعيد فوزى محمد</t>
  </si>
  <si>
    <t>29203112401056</t>
  </si>
  <si>
    <t>A28590443</t>
  </si>
  <si>
    <t>محمد  ابو الليل محمد احمد ابو الليل</t>
  </si>
  <si>
    <t>31011252401679</t>
  </si>
  <si>
    <t>A43951256</t>
  </si>
  <si>
    <t>رضا مصطفى محمد محمد</t>
  </si>
  <si>
    <t>28602012409739</t>
  </si>
  <si>
    <t>A34293239</t>
  </si>
  <si>
    <t>هشام عبد الحميد طليبه جابر</t>
  </si>
  <si>
    <t>2003-10-31</t>
  </si>
  <si>
    <t>203103125000292</t>
  </si>
  <si>
    <t>A41521491</t>
  </si>
  <si>
    <t>محمد غريب جاد الحق جباره سلام</t>
  </si>
  <si>
    <t>30906142501175</t>
  </si>
  <si>
    <t>A45554018</t>
  </si>
  <si>
    <t>محمد نجاح حسين عبد</t>
  </si>
  <si>
    <t>3020925w400673</t>
  </si>
  <si>
    <t>A39484937</t>
  </si>
  <si>
    <t>حماده رشاد عبد النعيم عبد العليم</t>
  </si>
  <si>
    <t>28710252401337</t>
  </si>
  <si>
    <t>A45415562</t>
  </si>
  <si>
    <t>سيد سمير سيد سليمان</t>
  </si>
  <si>
    <t>29604012508494</t>
  </si>
  <si>
    <t>A45582883</t>
  </si>
  <si>
    <t>وليد عبد الحميد سيد محمد</t>
  </si>
  <si>
    <t>1996-03-06</t>
  </si>
  <si>
    <t>29603062502814</t>
  </si>
  <si>
    <t>A45137602</t>
  </si>
  <si>
    <t>مصطفى صلاح فهمى مبروك</t>
  </si>
  <si>
    <t>29511252503599</t>
  </si>
  <si>
    <t>A45130428</t>
  </si>
  <si>
    <t>محمد جمال سليمان محمد عبد الرحيم</t>
  </si>
  <si>
    <t>30901102504412</t>
  </si>
  <si>
    <t>A45559185</t>
  </si>
  <si>
    <t>صالح محمد صالح محمد</t>
  </si>
  <si>
    <t>30710102503637</t>
  </si>
  <si>
    <t>A44665101</t>
  </si>
  <si>
    <t>هشام احمد محمد ابو سالم</t>
  </si>
  <si>
    <t>1982-09-24</t>
  </si>
  <si>
    <t>28209241500472</t>
  </si>
  <si>
    <t>A43711860</t>
  </si>
  <si>
    <t>محمود احمد سيد على</t>
  </si>
  <si>
    <t>1998-11-20</t>
  </si>
  <si>
    <t>29811202403414</t>
  </si>
  <si>
    <t>A27379025</t>
  </si>
  <si>
    <t>29908272400513</t>
  </si>
  <si>
    <t>A39285491</t>
  </si>
  <si>
    <t>السيد الشوادفى عطيه على</t>
  </si>
  <si>
    <t>1994-06-22</t>
  </si>
  <si>
    <t>29406221300951</t>
  </si>
  <si>
    <t>A34491383</t>
  </si>
  <si>
    <t>رودينه احمد فتحى عبده محمد</t>
  </si>
  <si>
    <t>30710308800689</t>
  </si>
  <si>
    <t>A45634341</t>
  </si>
  <si>
    <t>نجلاء فتحى حسين طباس</t>
  </si>
  <si>
    <t>27701048800424</t>
  </si>
  <si>
    <t>A43493544</t>
  </si>
  <si>
    <t>تامر محمد على يوسف</t>
  </si>
  <si>
    <t>1982-08-13</t>
  </si>
  <si>
    <t>28208130400138</t>
  </si>
  <si>
    <t>A34047813</t>
  </si>
  <si>
    <t>كريم محمد عبد الجواد البلونى</t>
  </si>
  <si>
    <t>28806058800295</t>
  </si>
  <si>
    <t>A33691681</t>
  </si>
  <si>
    <t>2001-05-24</t>
  </si>
  <si>
    <t>20105243300135</t>
  </si>
  <si>
    <t>A39567056</t>
  </si>
  <si>
    <t>محمد خميس حسين على</t>
  </si>
  <si>
    <t>1983-06-05</t>
  </si>
  <si>
    <t>28306052300816</t>
  </si>
  <si>
    <t>A39767866</t>
  </si>
  <si>
    <t>2026-08-27</t>
  </si>
  <si>
    <t>حسين ممدوح حسين محمد</t>
  </si>
  <si>
    <t>1978-10-27</t>
  </si>
  <si>
    <t>27810270100876</t>
  </si>
  <si>
    <t>A39223131</t>
  </si>
  <si>
    <t>2026-08-20</t>
  </si>
  <si>
    <t>عماد حمدى عبد الله عبد السلام</t>
  </si>
  <si>
    <t>29201182302273</t>
  </si>
  <si>
    <t>A45571877</t>
  </si>
  <si>
    <t>صلاح احمد حسن احمد</t>
  </si>
  <si>
    <t>28401041403233</t>
  </si>
  <si>
    <t>A45984537</t>
  </si>
  <si>
    <t>محمد خالد قياتى حبشى</t>
  </si>
  <si>
    <t>29504012409831</t>
  </si>
  <si>
    <t>A44943907</t>
  </si>
  <si>
    <t>محمود سيد ابراهيم احمد</t>
  </si>
  <si>
    <t>29802262401179</t>
  </si>
  <si>
    <t>A29030333</t>
  </si>
  <si>
    <t>سلامه عبد الله سلامه احمد</t>
  </si>
  <si>
    <t>1971-02-06</t>
  </si>
  <si>
    <t>27102061700357</t>
  </si>
  <si>
    <t>A45601688</t>
  </si>
  <si>
    <t>مصطفى محمد كمال محمد شهدى</t>
  </si>
  <si>
    <t>29704032102073</t>
  </si>
  <si>
    <t>A42525741</t>
  </si>
  <si>
    <t>صلاح رجب محمد عبد الله الريانى</t>
  </si>
  <si>
    <t>1998-05-01</t>
  </si>
  <si>
    <t>29805011801495</t>
  </si>
  <si>
    <t>A45663450</t>
  </si>
  <si>
    <t>فراج محمد عبد السلام حسن</t>
  </si>
  <si>
    <t>1972-02-13</t>
  </si>
  <si>
    <t>27202132402918</t>
  </si>
  <si>
    <t>A43817981</t>
  </si>
  <si>
    <t>محمد نادى محمد عبد الغنى</t>
  </si>
  <si>
    <t>29901012422772</t>
  </si>
  <si>
    <t>A29048227</t>
  </si>
  <si>
    <t>محمد خالد مصطفى على بحيرى</t>
  </si>
  <si>
    <t>2003-06-19</t>
  </si>
  <si>
    <t>30306190201615</t>
  </si>
  <si>
    <t>A43716958</t>
  </si>
  <si>
    <t>احمد عاشور عبد الله عبد العظيم</t>
  </si>
  <si>
    <t>2003-01-02</t>
  </si>
  <si>
    <t>20301022401437</t>
  </si>
  <si>
    <t>A44892230</t>
  </si>
  <si>
    <t>مروان عماد محمد سيد عامر</t>
  </si>
  <si>
    <t>30307252100035</t>
  </si>
  <si>
    <t>A45552754</t>
  </si>
  <si>
    <t>احمد عماره عبد العزيز حبيب</t>
  </si>
  <si>
    <t>28502201603618</t>
  </si>
  <si>
    <t>A40441353</t>
  </si>
  <si>
    <t>صلاح احمد صلاح مهدى</t>
  </si>
  <si>
    <t>1999-05-22</t>
  </si>
  <si>
    <t>29905222403172</t>
  </si>
  <si>
    <t>A45396155</t>
  </si>
  <si>
    <t>عبد الرحمن ابراهيم محمد ابراهيم</t>
  </si>
  <si>
    <t>20310012426953</t>
  </si>
  <si>
    <t>A44965683</t>
  </si>
  <si>
    <t>رضا حسين حماد نصير</t>
  </si>
  <si>
    <t>1974-06-03</t>
  </si>
  <si>
    <t>27406030101896</t>
  </si>
  <si>
    <t>A37469431</t>
  </si>
  <si>
    <t>احمد محمد عطيه على</t>
  </si>
  <si>
    <t>28507101306936</t>
  </si>
  <si>
    <t>A45688808</t>
  </si>
  <si>
    <t>محمد محمد شحاته محمد</t>
  </si>
  <si>
    <t>1998-11-30</t>
  </si>
  <si>
    <t>29811302400331</t>
  </si>
  <si>
    <t>A36489363</t>
  </si>
  <si>
    <t>محمد حسان السيد  حماد حميد ه</t>
  </si>
  <si>
    <t>2008-04-12</t>
  </si>
  <si>
    <t>308041217072297</t>
  </si>
  <si>
    <t>A45737620</t>
  </si>
  <si>
    <t>مصطفى محمود شحاته محمد</t>
  </si>
  <si>
    <t>29209292402452</t>
  </si>
  <si>
    <t>A04330379</t>
  </si>
  <si>
    <t>نور الدين مصطفى محمد احمد الغليظ</t>
  </si>
  <si>
    <t>1997-05-16</t>
  </si>
  <si>
    <t>29705160200599</t>
  </si>
  <si>
    <t>A44939039</t>
  </si>
  <si>
    <t>جمال على محمد احمد</t>
  </si>
  <si>
    <t>1971-11-29</t>
  </si>
  <si>
    <t>27111262402331</t>
  </si>
  <si>
    <t>A45557036</t>
  </si>
  <si>
    <t>احمد جميل سيد حسن عبد المجيد</t>
  </si>
  <si>
    <t>2011-02-15</t>
  </si>
  <si>
    <t>31102152406776</t>
  </si>
  <si>
    <t>A44943424</t>
  </si>
  <si>
    <t>محمد اشرف محمد مهدى شحاته</t>
  </si>
  <si>
    <t>2010-06-10</t>
  </si>
  <si>
    <t>31004102403294</t>
  </si>
  <si>
    <t>A45580593</t>
  </si>
  <si>
    <t>حماده ولاء محمد عيسى عبد العال</t>
  </si>
  <si>
    <t>31004052402992</t>
  </si>
  <si>
    <t>A45574541</t>
  </si>
  <si>
    <t>الشحات مصطفى الشحات عبد الرحمن الشربيني</t>
  </si>
  <si>
    <t>31010221500478</t>
  </si>
  <si>
    <t>A458395257</t>
  </si>
  <si>
    <t>احمد شحاته حمدى احمد</t>
  </si>
  <si>
    <t>1984-04-04</t>
  </si>
  <si>
    <t>28404042400954</t>
  </si>
  <si>
    <t>A30232495</t>
  </si>
  <si>
    <t>على محمد اسما عيل ابوربع</t>
  </si>
  <si>
    <t>28201181204151</t>
  </si>
  <si>
    <t>A30012389</t>
  </si>
  <si>
    <t>سامح صفوت سيد رشوان</t>
  </si>
  <si>
    <t>1979-08-02</t>
  </si>
  <si>
    <t>27908022600251</t>
  </si>
  <si>
    <t>A45163367</t>
  </si>
  <si>
    <t>محمد حمدى فتوح السيد ربيع</t>
  </si>
  <si>
    <t>2008-04-19</t>
  </si>
  <si>
    <t>30804191600793</t>
  </si>
  <si>
    <t>A36893183</t>
  </si>
  <si>
    <t>حمد ان سعد نصير ادم</t>
  </si>
  <si>
    <t>1973-08-22</t>
  </si>
  <si>
    <t>27308221400913</t>
  </si>
  <si>
    <t>A37541999</t>
  </si>
  <si>
    <t>ابو العباس محمود عزب احمد</t>
  </si>
  <si>
    <t>28007192901932</t>
  </si>
  <si>
    <t>A45186106</t>
  </si>
  <si>
    <t>خالد نبيل على على عدس</t>
  </si>
  <si>
    <t>29502061201453</t>
  </si>
  <si>
    <t>A44727368</t>
  </si>
  <si>
    <t>محمد اشرف محمد سعيد محمد فريد</t>
  </si>
  <si>
    <t>1993-01-30</t>
  </si>
  <si>
    <t>29301301803612</t>
  </si>
  <si>
    <t>A34634791</t>
  </si>
  <si>
    <t>محمد رزق يحى بدوى</t>
  </si>
  <si>
    <t>02231</t>
  </si>
  <si>
    <t>A45631120</t>
  </si>
  <si>
    <t>سليمان كريم عبد النبى الشافعى</t>
  </si>
  <si>
    <t>2010-11-16</t>
  </si>
  <si>
    <t>31011162200577</t>
  </si>
  <si>
    <t>A45426326</t>
  </si>
  <si>
    <t>محمد رجب عبد الحى البنا</t>
  </si>
  <si>
    <t>2000-03-20</t>
  </si>
  <si>
    <t>30003201704794</t>
  </si>
  <si>
    <t>A37315998</t>
  </si>
  <si>
    <t>محمد احمد محمود محمد</t>
  </si>
  <si>
    <t>20002022609571</t>
  </si>
  <si>
    <t>A33473157</t>
  </si>
  <si>
    <t>حازم محمود عبد الرحمن محمود</t>
  </si>
  <si>
    <t>28610010114495</t>
  </si>
  <si>
    <t>A36101465</t>
  </si>
  <si>
    <t>محمد حازم محمود عبد الرحمن</t>
  </si>
  <si>
    <t>2009-05-15</t>
  </si>
  <si>
    <t>30905150105673</t>
  </si>
  <si>
    <t>A45970645</t>
  </si>
  <si>
    <t>وليد محمود السيد محمد</t>
  </si>
  <si>
    <t>1985-06-08</t>
  </si>
  <si>
    <t>28506082700851</t>
  </si>
  <si>
    <t>A41578563</t>
  </si>
  <si>
    <t>محمد شوقى عيسى اسلمان</t>
  </si>
  <si>
    <t>28509022401578</t>
  </si>
  <si>
    <t>A31734353</t>
  </si>
  <si>
    <t>فنجرى عبد الستار عبد اللطيف مفتاح</t>
  </si>
  <si>
    <t>1954-06-12</t>
  </si>
  <si>
    <t>25406122401376</t>
  </si>
  <si>
    <t>A26574481</t>
  </si>
  <si>
    <t>حاتم محمد على موسى</t>
  </si>
  <si>
    <t>1988-03-02</t>
  </si>
  <si>
    <t>28803022402219</t>
  </si>
  <si>
    <t>A31548339</t>
  </si>
  <si>
    <t>حسن رجب حسن خالد</t>
  </si>
  <si>
    <t>28511110106211</t>
  </si>
  <si>
    <t>41486889</t>
  </si>
  <si>
    <t>خالد ابوالوفا يسين محمد</t>
  </si>
  <si>
    <t>1994-04-14</t>
  </si>
  <si>
    <t>29404142200816</t>
  </si>
  <si>
    <t>A31566015</t>
  </si>
  <si>
    <t>رمضان حسن احمد الشامى</t>
  </si>
  <si>
    <t>1980-03-08</t>
  </si>
  <si>
    <t>28003081800574</t>
  </si>
  <si>
    <t>A43444223</t>
  </si>
  <si>
    <t>حسن سليمان حسن عبيد</t>
  </si>
  <si>
    <t>1965-03-16</t>
  </si>
  <si>
    <t>26503160103736</t>
  </si>
  <si>
    <t>A39104181</t>
  </si>
  <si>
    <t>عبد الناصر سيد عبد الحكيم مهران</t>
  </si>
  <si>
    <t>28303062401191</t>
  </si>
  <si>
    <t>A44422412</t>
  </si>
  <si>
    <t>حماده ممدوح احمد عمار حسن</t>
  </si>
  <si>
    <t>302032012401423</t>
  </si>
  <si>
    <t>A44131338</t>
  </si>
  <si>
    <t>ممدوح احمد عمار حسن</t>
  </si>
  <si>
    <t>1981-09-13</t>
  </si>
  <si>
    <t>28109132401039</t>
  </si>
  <si>
    <t>A44408990</t>
  </si>
  <si>
    <t>محمد شوقى عبد الله محمود</t>
  </si>
  <si>
    <t>2004-08-27</t>
  </si>
  <si>
    <t>30408272401512</t>
  </si>
  <si>
    <t>A45576129</t>
  </si>
  <si>
    <t>محمد سليمان سعيد عبد الرحمن سعيد</t>
  </si>
  <si>
    <t>30903202401753</t>
  </si>
  <si>
    <t>A45138469</t>
  </si>
  <si>
    <t>صبرى كرم احمد احمد</t>
  </si>
  <si>
    <t>30511012619439</t>
  </si>
  <si>
    <t>A45741676</t>
  </si>
  <si>
    <t>سامح صابر محمد ابراهيم</t>
  </si>
  <si>
    <t>28603232602653</t>
  </si>
  <si>
    <t>A32170850</t>
  </si>
  <si>
    <t>عبد الرحمن عبد المجيد احمد فرج</t>
  </si>
  <si>
    <t>28604032201316</t>
  </si>
  <si>
    <t>A28585268</t>
  </si>
  <si>
    <t>عمرو جوده كامل عبد الجواد</t>
  </si>
  <si>
    <t>29507132200811</t>
  </si>
  <si>
    <t>A29630496</t>
  </si>
  <si>
    <t>احمد محمد بحر خالد</t>
  </si>
  <si>
    <t>2024-07-27</t>
  </si>
  <si>
    <t>28704082201036</t>
  </si>
  <si>
    <t>A38393652</t>
  </si>
  <si>
    <t>محمد صبحى عبد المنعم محمد</t>
  </si>
  <si>
    <t>1989-08-12</t>
  </si>
  <si>
    <t>28908121401115</t>
  </si>
  <si>
    <t>A41130031</t>
  </si>
  <si>
    <t>سعيد محمد طه عبد الوهاب</t>
  </si>
  <si>
    <t>1995-06-29</t>
  </si>
  <si>
    <t>29506292200579</t>
  </si>
  <si>
    <t>A37254882</t>
  </si>
  <si>
    <t>محمد ناجح احمد مكاوى</t>
  </si>
  <si>
    <t>29602152404912</t>
  </si>
  <si>
    <t>A45136858</t>
  </si>
  <si>
    <t>السيد احمد جاد عيسى البلقينى</t>
  </si>
  <si>
    <t>28008141800252</t>
  </si>
  <si>
    <t>A45669247</t>
  </si>
  <si>
    <t>عطيه الوردانى عطيه احمد</t>
  </si>
  <si>
    <t>1982-09-07</t>
  </si>
  <si>
    <t>28209072700653</t>
  </si>
  <si>
    <t>A27956923</t>
  </si>
  <si>
    <t>احمد سير عبد البديع عبد الباقى مهنى</t>
  </si>
  <si>
    <t>2012-05-20</t>
  </si>
  <si>
    <t>31205202406431</t>
  </si>
  <si>
    <t>A45412557</t>
  </si>
  <si>
    <t>ابراهيم عبد العزيز محمد حسن الامين</t>
  </si>
  <si>
    <t>30707011506454</t>
  </si>
  <si>
    <t>A458234686</t>
  </si>
  <si>
    <t>احمد سيف الدين نصر عبد الجواد</t>
  </si>
  <si>
    <t>1981-07-11</t>
  </si>
  <si>
    <t>28107112201496</t>
  </si>
  <si>
    <t>A45401316</t>
  </si>
  <si>
    <t>محمد السيد حسن حسين</t>
  </si>
  <si>
    <t>1978-12-27</t>
  </si>
  <si>
    <t>27812270201233</t>
  </si>
  <si>
    <t>A37578371</t>
  </si>
  <si>
    <t>عبد الرحمن سيد محمود خضر موسى</t>
  </si>
  <si>
    <t>30908032300398</t>
  </si>
  <si>
    <t>A43949392</t>
  </si>
  <si>
    <t>خضر لطفى خليفه عبد المجيد</t>
  </si>
  <si>
    <t>28507242201194</t>
  </si>
  <si>
    <t>A44410332</t>
  </si>
  <si>
    <t>ابراهيم سيف الدين محمد عطيه</t>
  </si>
  <si>
    <t>2007-03-27</t>
  </si>
  <si>
    <t>30703272201639</t>
  </si>
  <si>
    <t>A45148369</t>
  </si>
  <si>
    <t>ابراهيم محمد عباس حسن</t>
  </si>
  <si>
    <t>2007-12-28</t>
  </si>
  <si>
    <t>30712282201296</t>
  </si>
  <si>
    <t>A45399721</t>
  </si>
  <si>
    <t>عامر محمد عامر شريف</t>
  </si>
  <si>
    <t>1987-12-14</t>
  </si>
  <si>
    <t>28712142201599</t>
  </si>
  <si>
    <t>A45560047</t>
  </si>
  <si>
    <t>مصطفى مفتاح طه معوض</t>
  </si>
  <si>
    <t>28707102201037</t>
  </si>
  <si>
    <t>A39284069</t>
  </si>
  <si>
    <t>عبد التواب جوده عبد الموجود عبد الجواد</t>
  </si>
  <si>
    <t>28407142200391</t>
  </si>
  <si>
    <t>A27799676</t>
  </si>
  <si>
    <t>عبد الستار لطفى خليفه عبد المجيد</t>
  </si>
  <si>
    <t>1990-09-17</t>
  </si>
  <si>
    <t>29009172201357</t>
  </si>
  <si>
    <t>A04317143</t>
  </si>
  <si>
    <t>عصام مؤمن عبد الرحمن على</t>
  </si>
  <si>
    <t>1996-10-15</t>
  </si>
  <si>
    <t>29610152200899</t>
  </si>
  <si>
    <t>A27790742</t>
  </si>
  <si>
    <t>احمد اسماعيل على اسماعيل</t>
  </si>
  <si>
    <t>1986-08-19</t>
  </si>
  <si>
    <t>28608192201831</t>
  </si>
  <si>
    <t>A29032113</t>
  </si>
  <si>
    <t>شحات محمود قرنى حنضل</t>
  </si>
  <si>
    <t>1986-04-30</t>
  </si>
  <si>
    <t>28604302201054</t>
  </si>
  <si>
    <t>A42268667</t>
  </si>
  <si>
    <t>عبد الرحمن عبد اللاء حسين على عبد الغفار</t>
  </si>
  <si>
    <t>2008-02-21</t>
  </si>
  <si>
    <t>20802212501593</t>
  </si>
  <si>
    <t>A42745873</t>
  </si>
  <si>
    <t>احمد ناجى عبد الستار كريم</t>
  </si>
  <si>
    <t>28804052500831</t>
  </si>
  <si>
    <t>A283222188</t>
  </si>
  <si>
    <t>مصطفى هديه محفوظ نفادى</t>
  </si>
  <si>
    <t>1994-01-29</t>
  </si>
  <si>
    <t>29401292501092</t>
  </si>
  <si>
    <t>A29631696</t>
  </si>
  <si>
    <t>مختار سعد عثمان نفادى</t>
  </si>
  <si>
    <t>1994-05-11</t>
  </si>
  <si>
    <t>29405112500633</t>
  </si>
  <si>
    <t>A40542287</t>
  </si>
  <si>
    <t>عمام كريم صابر عبد الصابر كريم</t>
  </si>
  <si>
    <t>2007-12-21</t>
  </si>
  <si>
    <t>20712211200833</t>
  </si>
  <si>
    <t>A41912998</t>
  </si>
  <si>
    <t>وليد ايمن عبد الله محمد</t>
  </si>
  <si>
    <t>2007-03-18</t>
  </si>
  <si>
    <t>30703182501838</t>
  </si>
  <si>
    <t>A34954197</t>
  </si>
  <si>
    <t>حنفى محمود عبد التواب جبر</t>
  </si>
  <si>
    <t>2007-10-22</t>
  </si>
  <si>
    <t>30710222502219</t>
  </si>
  <si>
    <t>A44948196</t>
  </si>
  <si>
    <t>ياسين محمد محمود حسين</t>
  </si>
  <si>
    <t>1998-09-12</t>
  </si>
  <si>
    <t>29806132501011</t>
  </si>
  <si>
    <t>A45876133</t>
  </si>
  <si>
    <t>محمد عواض محمد عيد</t>
  </si>
  <si>
    <t>2005-09-06</t>
  </si>
  <si>
    <t>30509062500594</t>
  </si>
  <si>
    <t>A41517390</t>
  </si>
  <si>
    <t>وليد خلف فضل مشرف</t>
  </si>
  <si>
    <t>1997-03-10</t>
  </si>
  <si>
    <t>29703102501071</t>
  </si>
  <si>
    <t>A40278407</t>
  </si>
  <si>
    <t>محمد عبد الله عبود عبد العال</t>
  </si>
  <si>
    <t>1985-12-11</t>
  </si>
  <si>
    <t>28512112500151</t>
  </si>
  <si>
    <t>A30934039</t>
  </si>
  <si>
    <t>حسين سلامه اسماعيل مصطفى ابو حسين</t>
  </si>
  <si>
    <t>2001-08-27</t>
  </si>
  <si>
    <t>30108271802633</t>
  </si>
  <si>
    <t>A40765680</t>
  </si>
  <si>
    <t>محمد صبحى محمد العبد المغربى</t>
  </si>
  <si>
    <t>29302233400039</t>
  </si>
  <si>
    <t>A36940870</t>
  </si>
  <si>
    <t>28801072104399</t>
  </si>
  <si>
    <t>نبيل على محمد على</t>
  </si>
  <si>
    <t>1959-03-27</t>
  </si>
  <si>
    <t>25903272400193</t>
  </si>
  <si>
    <t>A31297676</t>
  </si>
  <si>
    <t>2026-08-22</t>
  </si>
  <si>
    <t>ممدوح محمد محمد مصطفى</t>
  </si>
  <si>
    <t>1967-11-30</t>
  </si>
  <si>
    <t>26711302701611</t>
  </si>
  <si>
    <t>A04390013</t>
  </si>
  <si>
    <t>كرم عبد السلام سيد موسى</t>
  </si>
  <si>
    <t>1980-04-15</t>
  </si>
  <si>
    <t>28004151401059</t>
  </si>
  <si>
    <t>A45704231</t>
  </si>
  <si>
    <t>محمد ابراهيم على اسماعيل قاعود</t>
  </si>
  <si>
    <t>1980-11-30</t>
  </si>
  <si>
    <t>28011301400699</t>
  </si>
  <si>
    <t>A45319333</t>
  </si>
  <si>
    <t>على فريد محمد ابو هشيمه</t>
  </si>
  <si>
    <t>1995-12-10</t>
  </si>
  <si>
    <t>29512102203194</t>
  </si>
  <si>
    <t>A39214525</t>
  </si>
  <si>
    <t>محمد فرج مختار داود</t>
  </si>
  <si>
    <t>28702011203531</t>
  </si>
  <si>
    <t>A45612841</t>
  </si>
  <si>
    <t>محمد محمد محمد احمد</t>
  </si>
  <si>
    <t>28308152503211</t>
  </si>
  <si>
    <t>A41687540</t>
  </si>
  <si>
    <t>شفيق محمد شفيق عبد المعز محمد</t>
  </si>
  <si>
    <t>30009281500033</t>
  </si>
  <si>
    <t>A45848861</t>
  </si>
  <si>
    <t>محمد احمد عطيه صديق</t>
  </si>
  <si>
    <t>2008-06-04</t>
  </si>
  <si>
    <t>20806042600996</t>
  </si>
  <si>
    <t>A36407577</t>
  </si>
  <si>
    <t>مهاب محمد يوسف محمد نصار</t>
  </si>
  <si>
    <t>29606118800278</t>
  </si>
  <si>
    <t>A31611034</t>
  </si>
  <si>
    <t>بشرى ذكى مبروك السيد حمزه</t>
  </si>
  <si>
    <t>1979-06-15</t>
  </si>
  <si>
    <t>27906151800247</t>
  </si>
  <si>
    <t>A42683532</t>
  </si>
  <si>
    <t>ياسر عبد الله احمد القطب شتا</t>
  </si>
  <si>
    <t>30406011600515</t>
  </si>
  <si>
    <t>A44878743</t>
  </si>
  <si>
    <t>علاء حسن حسنين عيسى</t>
  </si>
  <si>
    <t>29009021400935</t>
  </si>
  <si>
    <t>A45652568</t>
  </si>
  <si>
    <t>محمد السيد سليمان محمد</t>
  </si>
  <si>
    <t>1986-11-28</t>
  </si>
  <si>
    <t>28611282500137</t>
  </si>
  <si>
    <t>A45999417</t>
  </si>
  <si>
    <t>على عبد الله عبد اللاه على</t>
  </si>
  <si>
    <t>1984-08-16</t>
  </si>
  <si>
    <t>28408160104613</t>
  </si>
  <si>
    <t>A45727845</t>
  </si>
  <si>
    <t>محمد اسماعيل فرغلى شهاب الدين</t>
  </si>
  <si>
    <t>2005-11-16</t>
  </si>
  <si>
    <t>30511162502971</t>
  </si>
  <si>
    <t>A45567807</t>
  </si>
  <si>
    <t>عبد الله عبد الفتاح عبد الله محمد على</t>
  </si>
  <si>
    <t>29504011503834</t>
  </si>
  <si>
    <t>A31919885</t>
  </si>
  <si>
    <t>احمد احمد كمال محمد منسى</t>
  </si>
  <si>
    <t>29508150201295</t>
  </si>
  <si>
    <t>A35447430</t>
  </si>
  <si>
    <t>احمد محمد على حسن</t>
  </si>
  <si>
    <t>2002-06-04</t>
  </si>
  <si>
    <t>30206041601711</t>
  </si>
  <si>
    <t>A40513095</t>
  </si>
  <si>
    <t>ماهر مواجب عبد الوهاب سليمان</t>
  </si>
  <si>
    <t>1987-06-10</t>
  </si>
  <si>
    <t>28706102301531</t>
  </si>
  <si>
    <t>A43644324</t>
  </si>
  <si>
    <t>سامح عزام عبد العظيم عمر</t>
  </si>
  <si>
    <t>1988-05-21</t>
  </si>
  <si>
    <t>28805211805017</t>
  </si>
  <si>
    <t>A35302451</t>
  </si>
  <si>
    <t>عبد الرحيم محمد ابراهيم عبد الرحيم</t>
  </si>
  <si>
    <t>27907312500954</t>
  </si>
  <si>
    <t>A44207502</t>
  </si>
  <si>
    <t>سالم نصر محمد صالح</t>
  </si>
  <si>
    <t>28507241800736</t>
  </si>
  <si>
    <t>A28269873</t>
  </si>
  <si>
    <t>محمود مجدى السيد ابو السعادات</t>
  </si>
  <si>
    <t>29005241701159</t>
  </si>
  <si>
    <t>A45944587</t>
  </si>
  <si>
    <t>محمد ناجى فوزى خميس سليم</t>
  </si>
  <si>
    <t>2008-06-29</t>
  </si>
  <si>
    <t>30806292301757</t>
  </si>
  <si>
    <t>A45554825</t>
  </si>
  <si>
    <t>يونس جمال يونس عبد الحكيم</t>
  </si>
  <si>
    <t>30110102502293</t>
  </si>
  <si>
    <t>A45555523</t>
  </si>
  <si>
    <t>عبد الرحمن سلامه صدقى شعبان يوسف</t>
  </si>
  <si>
    <t>2007-05-07</t>
  </si>
  <si>
    <t>30705071801339</t>
  </si>
  <si>
    <t>A39315484</t>
  </si>
  <si>
    <t>احمد عبد الظاهر عبد الجواد عبد الراضى</t>
  </si>
  <si>
    <t>2002-05-11</t>
  </si>
  <si>
    <t>20205112600294</t>
  </si>
  <si>
    <t>A04398495</t>
  </si>
  <si>
    <t>عبد الرحيم على حافظ احمد</t>
  </si>
  <si>
    <t>1990-04-10</t>
  </si>
  <si>
    <t>29004102602956</t>
  </si>
  <si>
    <t>A27089751</t>
  </si>
  <si>
    <t>علاء محمد صالح مرسى</t>
  </si>
  <si>
    <t>1982-09-05</t>
  </si>
  <si>
    <t>28209052300632</t>
  </si>
  <si>
    <t>A45558733</t>
  </si>
  <si>
    <t>جقنه خالد ثابت عبد المجيد</t>
  </si>
  <si>
    <t>29409012615056</t>
  </si>
  <si>
    <t>A29512873</t>
  </si>
  <si>
    <t>محمد احمد حكيم سنوسى</t>
  </si>
  <si>
    <t>1996-11-16</t>
  </si>
  <si>
    <t>29611162403077</t>
  </si>
  <si>
    <t>A45039907</t>
  </si>
  <si>
    <t>حسين حلمى حسين رضوان</t>
  </si>
  <si>
    <t>29508012406072</t>
  </si>
  <si>
    <t>A45145952</t>
  </si>
  <si>
    <t>ابراهيم احمد سيف ابراهيم</t>
  </si>
  <si>
    <t>1995-08-02</t>
  </si>
  <si>
    <t>29508022402172</t>
  </si>
  <si>
    <t>A44659512</t>
  </si>
  <si>
    <t>خيرت محمد ادهم الصحن</t>
  </si>
  <si>
    <t>1949-06-11</t>
  </si>
  <si>
    <t>24906110200714</t>
  </si>
  <si>
    <t>A45853985</t>
  </si>
  <si>
    <t>حسين سلطان على عبد القوى</t>
  </si>
  <si>
    <t>1984-12-30</t>
  </si>
  <si>
    <t>28412302300471</t>
  </si>
  <si>
    <t>A45906086</t>
  </si>
  <si>
    <t>احمد حسين عبد الونيس العربى</t>
  </si>
  <si>
    <t>29605011612235</t>
  </si>
  <si>
    <t>A45637267</t>
  </si>
  <si>
    <t>ايهاب قاسم ابراهيم قاسم مصطفى</t>
  </si>
  <si>
    <t>2000-08-23</t>
  </si>
  <si>
    <t>30008231201179</t>
  </si>
  <si>
    <t>A45731686</t>
  </si>
  <si>
    <t>حسام خلف خلف الله احمد</t>
  </si>
  <si>
    <t>2000-07-25</t>
  </si>
  <si>
    <t>30007252401457</t>
  </si>
  <si>
    <t>A45561344</t>
  </si>
  <si>
    <t>عمرو رمضان سليمان عبد الله</t>
  </si>
  <si>
    <t>28510011518994</t>
  </si>
  <si>
    <t>A45823532</t>
  </si>
  <si>
    <t>محمد صابر خليفه عباس</t>
  </si>
  <si>
    <t>1980-07-03</t>
  </si>
  <si>
    <t>28007030201132</t>
  </si>
  <si>
    <t>A33980936</t>
  </si>
  <si>
    <t>محمد رمضان عبد الحليم عثمان</t>
  </si>
  <si>
    <t>1989-02-02</t>
  </si>
  <si>
    <t>28902022200371</t>
  </si>
  <si>
    <t>A29619461</t>
  </si>
  <si>
    <t>محمد رمضان حسن عطيه</t>
  </si>
  <si>
    <t>29201151501197</t>
  </si>
  <si>
    <t>A35050464</t>
  </si>
  <si>
    <t>احمد سامى فوزى ابراهيم</t>
  </si>
  <si>
    <t>29401241800192</t>
  </si>
  <si>
    <t>A45852063</t>
  </si>
  <si>
    <t>طه ابو العنين محمود منصور</t>
  </si>
  <si>
    <t>1983-05-26</t>
  </si>
  <si>
    <t>28305261800731</t>
  </si>
  <si>
    <t>A30627433</t>
  </si>
  <si>
    <t>يحى احمد محمد محمود</t>
  </si>
  <si>
    <t>29608251303077</t>
  </si>
  <si>
    <t>A43791986</t>
  </si>
  <si>
    <t>اسلام محمد عبد المحسن محمد فرج</t>
  </si>
  <si>
    <t>1997-07-09</t>
  </si>
  <si>
    <t>29707091400478</t>
  </si>
  <si>
    <t>A33974138</t>
  </si>
  <si>
    <t>احمد محمد بخيت محمد عبد الرحيم</t>
  </si>
  <si>
    <t>1983-12-04</t>
  </si>
  <si>
    <t>28312041401351</t>
  </si>
  <si>
    <t>A33499706</t>
  </si>
  <si>
    <t>ابراهيم مصطفى قطب ربيع</t>
  </si>
  <si>
    <t>29406201602811</t>
  </si>
  <si>
    <t>A40869270</t>
  </si>
  <si>
    <t>معتز سمير سعيد محمد القاضى</t>
  </si>
  <si>
    <t>29909301804897</t>
  </si>
  <si>
    <t>A31065158</t>
  </si>
  <si>
    <t>ابراهيم خليل ابراهيم خليل</t>
  </si>
  <si>
    <t>1975-10-04</t>
  </si>
  <si>
    <t>27510040200614</t>
  </si>
  <si>
    <t>A45832316</t>
  </si>
  <si>
    <t>بدر كساب خلف الله النادى</t>
  </si>
  <si>
    <t>29710012619291</t>
  </si>
  <si>
    <t>A37602659</t>
  </si>
  <si>
    <t>يوسف سمير متولى جمعه متولى</t>
  </si>
  <si>
    <t>2011-09-16</t>
  </si>
  <si>
    <t>31109161301779</t>
  </si>
  <si>
    <t>A44895797</t>
  </si>
  <si>
    <t>شريف على حسين خلف الله</t>
  </si>
  <si>
    <t>1998-01-20</t>
  </si>
  <si>
    <t>29801202402676</t>
  </si>
  <si>
    <t>A29019659</t>
  </si>
  <si>
    <t>علاء سامى بسيونى عبد السلام جنيدى</t>
  </si>
  <si>
    <t>2009-06-08</t>
  </si>
  <si>
    <t>30909081501329</t>
  </si>
  <si>
    <t>A45846826</t>
  </si>
  <si>
    <t>يوسف حسام الدين حمدى رمضان المغربى</t>
  </si>
  <si>
    <t>2002-07-02</t>
  </si>
  <si>
    <t>30207020202139</t>
  </si>
  <si>
    <t>A41321750</t>
  </si>
  <si>
    <t>صلاح رضا صلاح محمد السعيد</t>
  </si>
  <si>
    <t>2003-07-14</t>
  </si>
  <si>
    <t>20307141202157</t>
  </si>
  <si>
    <t>A39450461</t>
  </si>
  <si>
    <t>محمد جمال محمد  محمد فرج</t>
  </si>
  <si>
    <t>1999-01-09</t>
  </si>
  <si>
    <t>2990109180082</t>
  </si>
  <si>
    <t>442701687</t>
  </si>
  <si>
    <t>بلال عبد الناصر عبد الفتاح عيسى السنوسى</t>
  </si>
  <si>
    <t>30905121803876</t>
  </si>
  <si>
    <t>A45465715</t>
  </si>
  <si>
    <t>احمد زكريا حامد جاد يوسفA</t>
  </si>
  <si>
    <t>30406201203237</t>
  </si>
  <si>
    <t>A44797038</t>
  </si>
  <si>
    <t>محمد احمد عطا الله احمد عطا الله</t>
  </si>
  <si>
    <t>1994-07-08</t>
  </si>
  <si>
    <t>29408071500037</t>
  </si>
  <si>
    <t>A42691462</t>
  </si>
  <si>
    <t>عمرو حماده معوض حسين</t>
  </si>
  <si>
    <t>1996-03-16</t>
  </si>
  <si>
    <t>29603162402171</t>
  </si>
  <si>
    <t>A45554113</t>
  </si>
  <si>
    <t>شعبان ابراهيم محمد الشربينى</t>
  </si>
  <si>
    <t>28501061207435</t>
  </si>
  <si>
    <t>A33419163</t>
  </si>
  <si>
    <t>مصطفى محمد على حسين</t>
  </si>
  <si>
    <t>29512172401317</t>
  </si>
  <si>
    <t>A31147003</t>
  </si>
  <si>
    <t>وليد سعد احمد احمد</t>
  </si>
  <si>
    <t>2001-04-26</t>
  </si>
  <si>
    <t>30104262500971</t>
  </si>
  <si>
    <t>A45018496</t>
  </si>
  <si>
    <t>عمرو عنتر احمد محمد</t>
  </si>
  <si>
    <t>1999-10-12</t>
  </si>
  <si>
    <t>29910122601752</t>
  </si>
  <si>
    <t>A45742225</t>
  </si>
  <si>
    <t>محمد رمضان عباس حسين</t>
  </si>
  <si>
    <t>1988-04-27</t>
  </si>
  <si>
    <t>28804272400994</t>
  </si>
  <si>
    <t>A44230149</t>
  </si>
  <si>
    <t>محمد هاشم محمد هاشم محمد</t>
  </si>
  <si>
    <t>2008-12-04</t>
  </si>
  <si>
    <t>30812042301816</t>
  </si>
  <si>
    <t>A45153410</t>
  </si>
  <si>
    <t>رضا السعيد محمد الششتاوى</t>
  </si>
  <si>
    <t>28702011602851</t>
  </si>
  <si>
    <t>A45286589</t>
  </si>
  <si>
    <t>احمد على رجب بدوى سليمان</t>
  </si>
  <si>
    <t>2010-02-26</t>
  </si>
  <si>
    <t>31002261602017</t>
  </si>
  <si>
    <t>A42024021</t>
  </si>
  <si>
    <t>محمد رفعت محمد سعيد ابو النور</t>
  </si>
  <si>
    <t>1987-12-04</t>
  </si>
  <si>
    <t>28711041100434</t>
  </si>
  <si>
    <t>A45870811</t>
  </si>
  <si>
    <t>احمد سالم السيد موسى حسنين</t>
  </si>
  <si>
    <t>28712130200899</t>
  </si>
  <si>
    <t>A34584053</t>
  </si>
  <si>
    <t>احمد شحاته حسن رجب</t>
  </si>
  <si>
    <t>1992-08-17</t>
  </si>
  <si>
    <t>29208172300633</t>
  </si>
  <si>
    <t>A45956185</t>
  </si>
  <si>
    <t>وسيم منصور امين زيتون</t>
  </si>
  <si>
    <t>28306021300095</t>
  </si>
  <si>
    <t>A45737188</t>
  </si>
  <si>
    <t>ايمن خليفه عبد الحسيب خليفه</t>
  </si>
  <si>
    <t>28304052200851</t>
  </si>
  <si>
    <t>A35225093</t>
  </si>
  <si>
    <t>مصطفى صلاح محمد عبد العزيز</t>
  </si>
  <si>
    <t>1987-11-07</t>
  </si>
  <si>
    <t>28711070106255</t>
  </si>
  <si>
    <t>A31314450</t>
  </si>
  <si>
    <t>احمد محمد احمد احمد ابراهيم</t>
  </si>
  <si>
    <t>30002011209219</t>
  </si>
  <si>
    <t>A38982959</t>
  </si>
  <si>
    <t>عبد العزيز محمد عبد العزيز احمد عبد العزيز</t>
  </si>
  <si>
    <t>29507011215498</t>
  </si>
  <si>
    <t>A34129212</t>
  </si>
  <si>
    <t>محمد محمود عطيه موسى محمد</t>
  </si>
  <si>
    <t>1980-03-09</t>
  </si>
  <si>
    <t>28003090100658</t>
  </si>
  <si>
    <t>A33902230</t>
  </si>
  <si>
    <t>محمود عبد الله محمد عبد الوهاب عامر</t>
  </si>
  <si>
    <t>30905261500075</t>
  </si>
  <si>
    <t>A45648042</t>
  </si>
  <si>
    <t>عمرو حماده موسى حمزه حامد</t>
  </si>
  <si>
    <t>30811011212495</t>
  </si>
  <si>
    <t>A45614704</t>
  </si>
  <si>
    <t>عبد الله الليثى احمد عبد الحميد</t>
  </si>
  <si>
    <t>31001202301872</t>
  </si>
  <si>
    <t>A45804601</t>
  </si>
  <si>
    <t>علام شلبى احمد عبد العال سماحه</t>
  </si>
  <si>
    <t>28304020202798</t>
  </si>
  <si>
    <t>A39746170</t>
  </si>
  <si>
    <t>على جبر الحسانين الجزار</t>
  </si>
  <si>
    <t>1962-06-05</t>
  </si>
  <si>
    <t>26206051100234</t>
  </si>
  <si>
    <t>A42414314</t>
  </si>
  <si>
    <t>عبد الرحمن ممدوح السيد احمد موسى  قنديل</t>
  </si>
  <si>
    <t>30901111500071</t>
  </si>
  <si>
    <t>A44933025</t>
  </si>
  <si>
    <t>عبد العظيم حسين عبد العظيم محمود</t>
  </si>
  <si>
    <t>2012-01-12</t>
  </si>
  <si>
    <t>31201122301234</t>
  </si>
  <si>
    <t>A44648634</t>
  </si>
  <si>
    <t>وائل جمعه عبد الهادى عطيه عبدربه</t>
  </si>
  <si>
    <t>20902011504858</t>
  </si>
  <si>
    <t>A45362176</t>
  </si>
  <si>
    <t>علاء عبد الجواد عبد الجواد احمد البتانونى</t>
  </si>
  <si>
    <t>مصطفى ابراهيم مصطفى ابراهيم</t>
  </si>
  <si>
    <t>1987-09-28</t>
  </si>
  <si>
    <t>28709282202012</t>
  </si>
  <si>
    <t>A42066073</t>
  </si>
  <si>
    <t>محمد هاشم عبد الفضيل محمود</t>
  </si>
  <si>
    <t>28601180103391</t>
  </si>
  <si>
    <t>A31144415</t>
  </si>
  <si>
    <t>45000112180271</t>
  </si>
  <si>
    <t>سامى عبد العظيم محمود حسن</t>
  </si>
  <si>
    <t>1974-03-11</t>
  </si>
  <si>
    <t>27403112400477</t>
  </si>
  <si>
    <t>A41480675</t>
  </si>
  <si>
    <t>محمد ابراهيم السيد البرشلى</t>
  </si>
  <si>
    <t>27802251100552</t>
  </si>
  <si>
    <t>A36141087</t>
  </si>
  <si>
    <t>احمد السيد فتحى السيد</t>
  </si>
  <si>
    <t>1993-06-05</t>
  </si>
  <si>
    <t>29306051202971</t>
  </si>
  <si>
    <t>A45627665</t>
  </si>
  <si>
    <t>احمد انور انور السعيد</t>
  </si>
  <si>
    <t>1999-06-26</t>
  </si>
  <si>
    <t>29906261201257</t>
  </si>
  <si>
    <t>A44969862</t>
  </si>
  <si>
    <t>عبد الحميد ابراهيم ثابت عيسى</t>
  </si>
  <si>
    <t>1970-01-16</t>
  </si>
  <si>
    <t>27001190102657</t>
  </si>
  <si>
    <t>A38673378</t>
  </si>
  <si>
    <t>عمر رضا فكرى توفيق محمود سليمان</t>
  </si>
  <si>
    <t>2024-08-08</t>
  </si>
  <si>
    <t>32408081201855</t>
  </si>
  <si>
    <t>A44522126</t>
  </si>
  <si>
    <t>محب اسحق زين خميس عوض</t>
  </si>
  <si>
    <t>30903072402515</t>
  </si>
  <si>
    <t>A38392465</t>
  </si>
  <si>
    <t>عبد الوهاب طه شعبان ابراهيم</t>
  </si>
  <si>
    <t>30709222400833</t>
  </si>
  <si>
    <t>A45577425</t>
  </si>
  <si>
    <t>احمد محمد محمد للو</t>
  </si>
  <si>
    <t>28010271500557</t>
  </si>
  <si>
    <t>A39436301</t>
  </si>
  <si>
    <t>محمد عبد المقصود محمد محمد برى</t>
  </si>
  <si>
    <t>30207011304158</t>
  </si>
  <si>
    <t>A45332295</t>
  </si>
  <si>
    <t>خالد سعد سيد عيد</t>
  </si>
  <si>
    <t>1999-11-15</t>
  </si>
  <si>
    <t>29911152400413</t>
  </si>
  <si>
    <t>A04259254</t>
  </si>
  <si>
    <t>عمرو مراجى حسن ابو غنيمه فتح الباب</t>
  </si>
  <si>
    <t>31103312401039</t>
  </si>
  <si>
    <t>A45153170</t>
  </si>
  <si>
    <t>محمد شوقى محمد ابو السعود الحبروك</t>
  </si>
  <si>
    <t>2009-09-22</t>
  </si>
  <si>
    <t>20106221801337</t>
  </si>
  <si>
    <t>A44513329</t>
  </si>
  <si>
    <t>جميل خليفه خلف علي</t>
  </si>
  <si>
    <t>28611032404175</t>
  </si>
  <si>
    <t>A44966014</t>
  </si>
  <si>
    <t>محمود محمد محمد عبد العال</t>
  </si>
  <si>
    <t>1985-09-20</t>
  </si>
  <si>
    <t>28509251401697</t>
  </si>
  <si>
    <t>A34160065</t>
  </si>
  <si>
    <t>احمد عبد الغنى شريف عبد الغنى</t>
  </si>
  <si>
    <t>1992-04-13</t>
  </si>
  <si>
    <t>29204132403035</t>
  </si>
  <si>
    <t>A29021192</t>
  </si>
  <si>
    <t>عمر شريف غريب عبد العال سليمان</t>
  </si>
  <si>
    <t>21106112201475</t>
  </si>
  <si>
    <t>A43185219</t>
  </si>
  <si>
    <t>محمد شحاته المشوادى شلقامى</t>
  </si>
  <si>
    <t>28507022602872</t>
  </si>
  <si>
    <t>A34206280</t>
  </si>
  <si>
    <t>محمود حسين سعد عبد المجيد</t>
  </si>
  <si>
    <t>29609092400631</t>
  </si>
  <si>
    <t>A43651314</t>
  </si>
  <si>
    <t>سيليا رضا فكرى توفيق محمود سليمان</t>
  </si>
  <si>
    <t>2023-01-11</t>
  </si>
  <si>
    <t>32301111200566</t>
  </si>
  <si>
    <t>A44522176</t>
  </si>
  <si>
    <t>محمد رضا عبد الكريم احمد عنانى</t>
  </si>
  <si>
    <t>30710181800552</t>
  </si>
  <si>
    <t>A45845308</t>
  </si>
  <si>
    <t>طارق محمود خميس محمود على</t>
  </si>
  <si>
    <t>2008-05-11</t>
  </si>
  <si>
    <t>30805112401272</t>
  </si>
  <si>
    <t>A39799083</t>
  </si>
  <si>
    <t>اسحق زين خميس عوض</t>
  </si>
  <si>
    <t>1979-10-11</t>
  </si>
  <si>
    <t>27910112402291</t>
  </si>
  <si>
    <t>A42750837</t>
  </si>
  <si>
    <t>ايمان محمد ابراهيم على اسماعيل</t>
  </si>
  <si>
    <t>2000-09-09</t>
  </si>
  <si>
    <t>30009091208883</t>
  </si>
  <si>
    <t>A44522186</t>
  </si>
  <si>
    <t>صبرى محمد شحاته حافظ</t>
  </si>
  <si>
    <t>28304192300899</t>
  </si>
  <si>
    <t>A33933325</t>
  </si>
  <si>
    <t>محمود احمد هارون حسين</t>
  </si>
  <si>
    <t>29809012703654</t>
  </si>
  <si>
    <t>A40199063</t>
  </si>
  <si>
    <t>تقديم 11 اغسطس</t>
  </si>
  <si>
    <t>تسليم في الشركه بتاريخ 12 اغسطس</t>
  </si>
  <si>
    <t>ايداع بنكي بتاريخ 12 اغسطس</t>
  </si>
  <si>
    <t>ايداع بنكي بتاريخ  12 اغسطس</t>
  </si>
  <si>
    <t>دكتور عبد الله</t>
  </si>
  <si>
    <t>فينا</t>
  </si>
  <si>
    <t>قيمه 3000 $ بسعر صرف 50.17</t>
  </si>
  <si>
    <t>ايداع بنكي باسم محمود علي احمد فارس 11 اغسطس</t>
  </si>
  <si>
    <t>ايداع بنكي باسم طه حسين 12 اغسطس</t>
  </si>
  <si>
    <t>تسليم في الشركه بتاريخ 12  اغسطس</t>
  </si>
  <si>
    <t>غرامه تيكيت</t>
  </si>
  <si>
    <t>المسحوبات</t>
  </si>
  <si>
    <t>ادهم احمد مصطفى صالح محمود</t>
  </si>
  <si>
    <t>31201182406736</t>
  </si>
  <si>
    <t>A45396066</t>
  </si>
  <si>
    <t>احمد مصطفى صالح محمود</t>
  </si>
  <si>
    <t>27902282402411</t>
  </si>
  <si>
    <t>A45396067</t>
  </si>
  <si>
    <t>فولى زكى احمد عبد اللطيف محمد</t>
  </si>
  <si>
    <t>1981-04-08</t>
  </si>
  <si>
    <t>28104082402573</t>
  </si>
  <si>
    <t>A45575344</t>
  </si>
  <si>
    <t>ولاء جمال ابراهيم عطوه</t>
  </si>
  <si>
    <t>2002-03-05</t>
  </si>
  <si>
    <t>30203051203421</t>
  </si>
  <si>
    <t>A45930386</t>
  </si>
  <si>
    <t>سحر فؤاد عبدالله مصطفى</t>
  </si>
  <si>
    <t>1965-11-22</t>
  </si>
  <si>
    <t>26511220101846</t>
  </si>
  <si>
    <t>A34780627</t>
  </si>
  <si>
    <t>على محى الدين ابراهيم الشباسى</t>
  </si>
  <si>
    <t>28208071500352</t>
  </si>
  <si>
    <t>A44929393</t>
  </si>
  <si>
    <t>زياد محى الدين ابراهيم على الشباسى</t>
  </si>
  <si>
    <t>30611101500377</t>
  </si>
  <si>
    <t>A45836390</t>
  </si>
  <si>
    <t>مصطفى شحاته شحاته احمد رجب</t>
  </si>
  <si>
    <t>2003-09-06</t>
  </si>
  <si>
    <t>30301091100694</t>
  </si>
  <si>
    <t>A44522256</t>
  </si>
  <si>
    <t>وليد اشرف عبد الرازق الفار</t>
  </si>
  <si>
    <t>2003-11-11</t>
  </si>
  <si>
    <t>30311111100357</t>
  </si>
  <si>
    <t>A43271969</t>
  </si>
  <si>
    <t>محمود احمد فرج عيسى</t>
  </si>
  <si>
    <t>28504011101678</t>
  </si>
  <si>
    <t>A41166557</t>
  </si>
  <si>
    <t>صبرى السيد على على ستيته</t>
  </si>
  <si>
    <t>28302201100892</t>
  </si>
  <si>
    <t>437511287</t>
  </si>
  <si>
    <t>عبدالكريم عبد الكريم على ابوزيد</t>
  </si>
  <si>
    <t>1993-01-17</t>
  </si>
  <si>
    <t>29301172501817</t>
  </si>
  <si>
    <t>A45416311</t>
  </si>
  <si>
    <t>رضا عبد العظيم محمد حسن</t>
  </si>
  <si>
    <t>28908292402799</t>
  </si>
  <si>
    <t>A38175379</t>
  </si>
  <si>
    <t>على رافت السيد محمد عليوه</t>
  </si>
  <si>
    <t>1996-02-28</t>
  </si>
  <si>
    <t>29602281200479</t>
  </si>
  <si>
    <t>A29121665</t>
  </si>
  <si>
    <t>هيثم فوزى محمود سيد احمد</t>
  </si>
  <si>
    <t>28509051502537</t>
  </si>
  <si>
    <t>A44925525</t>
  </si>
  <si>
    <t>حمزه حمدى عطيه محمد سيد</t>
  </si>
  <si>
    <t>2009-03-21</t>
  </si>
  <si>
    <t>30903212402456</t>
  </si>
  <si>
    <t>A31401802</t>
  </si>
  <si>
    <t>محمد عوض محمد سالم</t>
  </si>
  <si>
    <t>2006-10-25</t>
  </si>
  <si>
    <t>306102524077011</t>
  </si>
  <si>
    <t>A45973532</t>
  </si>
  <si>
    <t>محمد عصام غندور ابراهيم</t>
  </si>
  <si>
    <t>20710012422557</t>
  </si>
  <si>
    <t>A43218592</t>
  </si>
  <si>
    <t>احمد صبرى محمود الدفراوى</t>
  </si>
  <si>
    <t>2002-05-15</t>
  </si>
  <si>
    <t>30205151805898</t>
  </si>
  <si>
    <t>A45635044</t>
  </si>
  <si>
    <t>عبد الرحمن احمد احمد عوض الله</t>
  </si>
  <si>
    <t>29902141304618</t>
  </si>
  <si>
    <t>A382520927</t>
  </si>
  <si>
    <t>صابر احمد احمد محروس</t>
  </si>
  <si>
    <t>27503232402095</t>
  </si>
  <si>
    <t>A33513420</t>
  </si>
  <si>
    <t>رافت محمد عبد الحميد شحاته</t>
  </si>
  <si>
    <t>28606162302133</t>
  </si>
  <si>
    <t>A38190563</t>
  </si>
  <si>
    <t>احمد محمود حامد عبد الجواد عبد الله</t>
  </si>
  <si>
    <t>2011-03-17</t>
  </si>
  <si>
    <t>31103172403656</t>
  </si>
  <si>
    <t>A45421560</t>
  </si>
  <si>
    <t>شادى محمد محسن محمد درويش</t>
  </si>
  <si>
    <t>2003-01-11</t>
  </si>
  <si>
    <t>30301111600478</t>
  </si>
  <si>
    <t>A42006605</t>
  </si>
  <si>
    <t>يحى احمد محمود احمد</t>
  </si>
  <si>
    <t>28607262402212</t>
  </si>
  <si>
    <t>A45575843</t>
  </si>
  <si>
    <t>فايزه ابراهيم محمد صالح</t>
  </si>
  <si>
    <t>1970-11-18</t>
  </si>
  <si>
    <t>27011182401301</t>
  </si>
  <si>
    <t>A44667421</t>
  </si>
  <si>
    <t>رضا صبحى عبد القادر البرعى</t>
  </si>
  <si>
    <t>29410011508459</t>
  </si>
  <si>
    <t>A27002095</t>
  </si>
  <si>
    <t>ايمن على محمد عبد الغنى</t>
  </si>
  <si>
    <t>1992-05-19</t>
  </si>
  <si>
    <t>29205192401071</t>
  </si>
  <si>
    <t>A33109918</t>
  </si>
  <si>
    <t>علاء روبى ابوبكر معوض</t>
  </si>
  <si>
    <t>1985-01-12</t>
  </si>
  <si>
    <t>28501122302339</t>
  </si>
  <si>
    <t>A333493865</t>
  </si>
  <si>
    <t>محمود الشافعى محمود حسين</t>
  </si>
  <si>
    <t>1995-12-09</t>
  </si>
  <si>
    <t>29512092301591</t>
  </si>
  <si>
    <t>A28105606</t>
  </si>
  <si>
    <t>خلف صديق رجب محمود</t>
  </si>
  <si>
    <t>1968-04-01</t>
  </si>
  <si>
    <t>26804012402058</t>
  </si>
  <si>
    <t>A44951138</t>
  </si>
  <si>
    <t>محمود احمد عطيه عبد الوهاب ابو الحسين</t>
  </si>
  <si>
    <t>2007-04-01</t>
  </si>
  <si>
    <t>20706011207132</t>
  </si>
  <si>
    <t>A44534547</t>
  </si>
  <si>
    <t>محمود زغلول بدير سيد احمد</t>
  </si>
  <si>
    <t>2900123120005</t>
  </si>
  <si>
    <t>A40444835</t>
  </si>
  <si>
    <t>عقيله عبد الستار سلطان ابو ترعه</t>
  </si>
  <si>
    <t>28302032402455</t>
  </si>
  <si>
    <t>A34860032</t>
  </si>
  <si>
    <t>مسعده تونى محمد على</t>
  </si>
  <si>
    <t>1979-08-18</t>
  </si>
  <si>
    <t>27908182401505</t>
  </si>
  <si>
    <t>A31410340</t>
  </si>
  <si>
    <t>احمد عبد الستار حسين عبد البارى</t>
  </si>
  <si>
    <t>29001202600579</t>
  </si>
  <si>
    <t>A45183737</t>
  </si>
  <si>
    <t>ايمن متولى حسين عبد النبى</t>
  </si>
  <si>
    <t>1982-07-14</t>
  </si>
  <si>
    <t>28207142300191</t>
  </si>
  <si>
    <t>A31558186</t>
  </si>
  <si>
    <t>محمد رفعت السيد السيد شداد</t>
  </si>
  <si>
    <t>28409091100771</t>
  </si>
  <si>
    <t>A44810133</t>
  </si>
  <si>
    <t>ابراهيم ابراهيم فريد محمود</t>
  </si>
  <si>
    <t>1997-02-02</t>
  </si>
  <si>
    <t>29702021100599</t>
  </si>
  <si>
    <t>A43354233</t>
  </si>
  <si>
    <t>شعبان امرى احمد عمر</t>
  </si>
  <si>
    <t>29501152405314</t>
  </si>
  <si>
    <t>A45402278</t>
  </si>
  <si>
    <t>عمر ممدوح خلف الله عبد النبى</t>
  </si>
  <si>
    <t>29212202402395</t>
  </si>
  <si>
    <t>A45556929</t>
  </si>
  <si>
    <t>حماد شعبان شوريجى دردير</t>
  </si>
  <si>
    <t>2007-11-05</t>
  </si>
  <si>
    <t>30711052403292</t>
  </si>
  <si>
    <t>A38283862</t>
  </si>
  <si>
    <t>احمد عبد الناصر حسن عبد الرحيم</t>
  </si>
  <si>
    <t>2003-11-25</t>
  </si>
  <si>
    <t>30311252405593</t>
  </si>
  <si>
    <t>A44656928</t>
  </si>
  <si>
    <t>ايلن عادل رضا السيد عبد الغنى شرف</t>
  </si>
  <si>
    <t>2021-04-13</t>
  </si>
  <si>
    <t>32104131200147</t>
  </si>
  <si>
    <t>A44541498</t>
  </si>
  <si>
    <t>عصام عاطف على لطفى</t>
  </si>
  <si>
    <t>1983-03-19</t>
  </si>
  <si>
    <t>28303191203753</t>
  </si>
  <si>
    <t>A45923174</t>
  </si>
  <si>
    <t>احمد عبد العزيز محمد اسماعيل ابو المجد</t>
  </si>
  <si>
    <t>29111091801278</t>
  </si>
  <si>
    <t>A37946273</t>
  </si>
  <si>
    <t>فرجانى حسن على حسن</t>
  </si>
  <si>
    <t>29003052403837</t>
  </si>
  <si>
    <t>A34953320</t>
  </si>
  <si>
    <t>سامى ابراهيم عبد الوهاب الشاعر</t>
  </si>
  <si>
    <t>28607101501954</t>
  </si>
  <si>
    <t>A45669929</t>
  </si>
  <si>
    <t>سامى جمعه ابراهيم عبد الحميد</t>
  </si>
  <si>
    <t>28005291200696</t>
  </si>
  <si>
    <t>A42629186</t>
  </si>
  <si>
    <t>سامح شحاته انور جوده</t>
  </si>
  <si>
    <t>1985-10-10</t>
  </si>
  <si>
    <t>28510102301173</t>
  </si>
  <si>
    <t>A40389406</t>
  </si>
  <si>
    <t>علام حمدى عبد الحميد عبود محمد</t>
  </si>
  <si>
    <t>2081012318879</t>
  </si>
  <si>
    <t>A45571826</t>
  </si>
  <si>
    <t>محمد عبد التواب جوده سليمان</t>
  </si>
  <si>
    <t>28710012304351</t>
  </si>
  <si>
    <t>A44949867</t>
  </si>
  <si>
    <t>مرسى سعد نصر مرسى</t>
  </si>
  <si>
    <t>28703052300874</t>
  </si>
  <si>
    <t>A44949866</t>
  </si>
  <si>
    <t>عبدالرحمن على السيد عبدالوهاب</t>
  </si>
  <si>
    <t>1990-08-14</t>
  </si>
  <si>
    <t>29008142200172</t>
  </si>
  <si>
    <t>A31551024</t>
  </si>
  <si>
    <t>محمد ربيع عيد عوض الله</t>
  </si>
  <si>
    <t>29310102302255</t>
  </si>
  <si>
    <t>A37555649</t>
  </si>
  <si>
    <t>حمدى فرج حسن محمد</t>
  </si>
  <si>
    <t>1992-03-07</t>
  </si>
  <si>
    <t>29203072300812</t>
  </si>
  <si>
    <t>A45242543</t>
  </si>
  <si>
    <t>عبد الرحمن محمد محمد عبد النبى ابراهيم</t>
  </si>
  <si>
    <t>1993-01-22</t>
  </si>
  <si>
    <t>29301221300059</t>
  </si>
  <si>
    <t>A4505033025</t>
  </si>
  <si>
    <t>محمد عبد العاطى لطفى السعيد معوض</t>
  </si>
  <si>
    <t>2003-08-17</t>
  </si>
  <si>
    <t>30308171202891</t>
  </si>
  <si>
    <t>A34484190</t>
  </si>
  <si>
    <t>محمد عبد اللاه جاد عثمان</t>
  </si>
  <si>
    <t>28310202602716</t>
  </si>
  <si>
    <t>A27558095</t>
  </si>
  <si>
    <t>عبد الرؤف شوقى عبد الرؤف محمد الحفناوى</t>
  </si>
  <si>
    <t>1999-08-28</t>
  </si>
  <si>
    <t>29908281202074</t>
  </si>
  <si>
    <t>A38269892</t>
  </si>
  <si>
    <t>مصطفى جمال محمد عبد العزيز</t>
  </si>
  <si>
    <t>29905101204334</t>
  </si>
  <si>
    <t>A35083913</t>
  </si>
  <si>
    <t>اسلام ميرى لطفى محمود</t>
  </si>
  <si>
    <t>2006-06-22</t>
  </si>
  <si>
    <t>30606222601614</t>
  </si>
  <si>
    <t>A45006094</t>
  </si>
  <si>
    <t>خليفه محمود محمد عبد الله</t>
  </si>
  <si>
    <t>28601032601757</t>
  </si>
  <si>
    <t>A45011157</t>
  </si>
  <si>
    <t>محمد عبده عبد المنطلب مصطفى مصطفى</t>
  </si>
  <si>
    <t>2008-12-12</t>
  </si>
  <si>
    <t>30812121206071</t>
  </si>
  <si>
    <t>A45928890</t>
  </si>
  <si>
    <t>محمد كمال عبد الودود عجمى احمد</t>
  </si>
  <si>
    <t>29408011315851</t>
  </si>
  <si>
    <t>A41401248</t>
  </si>
  <si>
    <t>سامى صابر على خميس</t>
  </si>
  <si>
    <t>1970-04-28</t>
  </si>
  <si>
    <t>27004282201256</t>
  </si>
  <si>
    <t>A45995387</t>
  </si>
  <si>
    <t>على السيد مغازى السيد</t>
  </si>
  <si>
    <t>28501081401971</t>
  </si>
  <si>
    <t>A33045404</t>
  </si>
  <si>
    <t>محمود حامد احمد محمد شريشره</t>
  </si>
  <si>
    <t>29310251800195</t>
  </si>
  <si>
    <t>A30146625</t>
  </si>
  <si>
    <t>محمود سامى عبد الباسط عبد الغنى شهده</t>
  </si>
  <si>
    <t>1996-08-07</t>
  </si>
  <si>
    <t>29608071300991</t>
  </si>
  <si>
    <t>A45585925</t>
  </si>
  <si>
    <t>اسلام محمد محمود عبد اللاه</t>
  </si>
  <si>
    <t>29102180400211</t>
  </si>
  <si>
    <t>A45915089</t>
  </si>
  <si>
    <t>زياد حسن طاهر على البوهى</t>
  </si>
  <si>
    <t>2005-06-17</t>
  </si>
  <si>
    <t>20506178800456</t>
  </si>
  <si>
    <t>A45929438</t>
  </si>
  <si>
    <t>محمد رجب معتمد على طلب</t>
  </si>
  <si>
    <t>2012-07-20</t>
  </si>
  <si>
    <t>31207202302612</t>
  </si>
  <si>
    <t>A44638897</t>
  </si>
  <si>
    <t>عمر عيد ميهوب ابراهيم</t>
  </si>
  <si>
    <t>1993-03-25</t>
  </si>
  <si>
    <t>29303252300611</t>
  </si>
  <si>
    <t>A44949862</t>
  </si>
  <si>
    <t>مصطفى احمد عوض عزيز</t>
  </si>
  <si>
    <t>1993-12-05</t>
  </si>
  <si>
    <t>29312052302511</t>
  </si>
  <si>
    <t>A34726565</t>
  </si>
  <si>
    <t>احمد سعيد خلف حسن</t>
  </si>
  <si>
    <t>1994-12-30</t>
  </si>
  <si>
    <t>29412302300335</t>
  </si>
  <si>
    <t>A45417230</t>
  </si>
  <si>
    <t>عبد الرحمن احمد حسين عبد الثواب فراج</t>
  </si>
  <si>
    <t>2008-10-19</t>
  </si>
  <si>
    <t>30810192301153</t>
  </si>
  <si>
    <t>A42270624</t>
  </si>
  <si>
    <t>هانى عبد الخالق محمد محمد</t>
  </si>
  <si>
    <t>1987-03-17</t>
  </si>
  <si>
    <t>42122200114</t>
  </si>
  <si>
    <t>A33927518</t>
  </si>
  <si>
    <t>عبد العزيز عبد العاطى عبد العزيز الشاعر</t>
  </si>
  <si>
    <t>28208081601815</t>
  </si>
  <si>
    <t>A45662307</t>
  </si>
  <si>
    <t>محمد حمدى بركات مدين محمد</t>
  </si>
  <si>
    <t>31002012301252</t>
  </si>
  <si>
    <t>A41695951</t>
  </si>
  <si>
    <t>سعد عبد السلام سعد  الدسوقى المشد</t>
  </si>
  <si>
    <t>29808011100222</t>
  </si>
  <si>
    <t>A36907012</t>
  </si>
  <si>
    <t>عبد السلام محمد عبد السلام موسى عابد</t>
  </si>
  <si>
    <t>1987-03-01</t>
  </si>
  <si>
    <t>28702011205816</t>
  </si>
  <si>
    <t>A44734213</t>
  </si>
  <si>
    <t>محمود محمد مشهورى على</t>
  </si>
  <si>
    <t>2001-07-11</t>
  </si>
  <si>
    <t>30107112301236</t>
  </si>
  <si>
    <t>A42284061</t>
  </si>
  <si>
    <t>محمود السيد محمود نصر</t>
  </si>
  <si>
    <t>28706212300913</t>
  </si>
  <si>
    <t>A37734275</t>
  </si>
  <si>
    <t>محمد عبد المنعم دكرورى عبد الرحمن</t>
  </si>
  <si>
    <t>30905242302734</t>
  </si>
  <si>
    <t>A44956703</t>
  </si>
  <si>
    <t>مصطفى محمد خليفه سرحان</t>
  </si>
  <si>
    <t>1989-04-06</t>
  </si>
  <si>
    <t>28904060101495</t>
  </si>
  <si>
    <t>A41951018</t>
  </si>
  <si>
    <t>محمد عباس سيد عباس</t>
  </si>
  <si>
    <t>1990-09-23</t>
  </si>
  <si>
    <t>29009230102232</t>
  </si>
  <si>
    <t>A40041373</t>
  </si>
  <si>
    <t>اسلام يسرى عبد المنعم عبد الله جوده</t>
  </si>
  <si>
    <t>28105010200352</t>
  </si>
  <si>
    <t>A37285865</t>
  </si>
  <si>
    <t>احمد فاروق عبد العاطى محمد</t>
  </si>
  <si>
    <t>27807252800894</t>
  </si>
  <si>
    <t>A45898924</t>
  </si>
  <si>
    <t>محمد صبرى عبد الحميد المنجى ليله</t>
  </si>
  <si>
    <t>1981-01-07</t>
  </si>
  <si>
    <t>28101071200031</t>
  </si>
  <si>
    <t>A45920991</t>
  </si>
  <si>
    <t>رمضان فرج حسن عبد النعيم</t>
  </si>
  <si>
    <t>1999-02-04</t>
  </si>
  <si>
    <t>29902042500618</t>
  </si>
  <si>
    <t>A37641876</t>
  </si>
  <si>
    <t>هانى احمد فؤاد مصيلحى على</t>
  </si>
  <si>
    <t>1979-05-25</t>
  </si>
  <si>
    <t>27905258800537</t>
  </si>
  <si>
    <t>A28172675</t>
  </si>
  <si>
    <t>محمد السيد محمد حجازى</t>
  </si>
  <si>
    <t>27610061800535</t>
  </si>
  <si>
    <t>A45833042</t>
  </si>
  <si>
    <t>عطيه صابر عبد الرسول عبد الفضيل</t>
  </si>
  <si>
    <t>29805011504431</t>
  </si>
  <si>
    <t>A456441297</t>
  </si>
  <si>
    <t>ناصر مرسى احمد مرسى</t>
  </si>
  <si>
    <t>1978-10-28</t>
  </si>
  <si>
    <t>27810282300391</t>
  </si>
  <si>
    <t>A45885888</t>
  </si>
  <si>
    <t>محمد ابراهيم عبد المولى معجوز</t>
  </si>
  <si>
    <t>1996-04-23</t>
  </si>
  <si>
    <t>29604231600517</t>
  </si>
  <si>
    <t>A41790906</t>
  </si>
  <si>
    <t>محمود السيد عباس عباس الغزاوى</t>
  </si>
  <si>
    <t>30711181601653</t>
  </si>
  <si>
    <t>A45645430</t>
  </si>
  <si>
    <t>محمد السيد محمد ابراهيم</t>
  </si>
  <si>
    <t>28807201202538</t>
  </si>
  <si>
    <t>424940682</t>
  </si>
  <si>
    <t>السيد محمد السيد محمد ابراهيم</t>
  </si>
  <si>
    <t>2011-08-11</t>
  </si>
  <si>
    <t>31108111202974</t>
  </si>
  <si>
    <t>A39266353</t>
  </si>
  <si>
    <t>محمد فاروق بليغ جاد المولى</t>
  </si>
  <si>
    <t>1984-11-11</t>
  </si>
  <si>
    <t>28411112500419</t>
  </si>
  <si>
    <t>A34056336</t>
  </si>
  <si>
    <t>مؤمن محمد عبد القوى الاحول</t>
  </si>
  <si>
    <t>28410012304594</t>
  </si>
  <si>
    <t>A45413826</t>
  </si>
  <si>
    <t>محمد ياسر محمد احمد</t>
  </si>
  <si>
    <t>1996-09-17</t>
  </si>
  <si>
    <t>29609172300174</t>
  </si>
  <si>
    <t>A45141441</t>
  </si>
  <si>
    <t>سعد رجب عبد الرحمن عيسى الفيومى</t>
  </si>
  <si>
    <t>1984-03-10</t>
  </si>
  <si>
    <t>28403101503197</t>
  </si>
  <si>
    <t>A45831644</t>
  </si>
  <si>
    <t>محمد احمد عبد اللطيف عبد المقصود عبد الغفار</t>
  </si>
  <si>
    <t>2008-12-24</t>
  </si>
  <si>
    <t>30812241500151</t>
  </si>
  <si>
    <t>A44173043</t>
  </si>
  <si>
    <t>زياد عمر محمد قطرى</t>
  </si>
  <si>
    <t>29910011834715</t>
  </si>
  <si>
    <t>A45837919</t>
  </si>
  <si>
    <t>عمرو عبد الغنى لملوم عيد</t>
  </si>
  <si>
    <t>30402262301694</t>
  </si>
  <si>
    <t>A45991369</t>
  </si>
  <si>
    <t>سامى منسى سعد محمد نسيم</t>
  </si>
  <si>
    <t>28211011500516</t>
  </si>
  <si>
    <t>A40981282</t>
  </si>
  <si>
    <t>اسلام صابر فتحى محمود</t>
  </si>
  <si>
    <t>29211021500917</t>
  </si>
  <si>
    <t>A45101439</t>
  </si>
  <si>
    <t>محمد علاء رياض منصور على</t>
  </si>
  <si>
    <t>30711181501233</t>
  </si>
  <si>
    <t>A45652912</t>
  </si>
  <si>
    <t>عبد الله فؤاد احمد منصور سعد</t>
  </si>
  <si>
    <t>30709201504817</t>
  </si>
  <si>
    <t>A45848868</t>
  </si>
  <si>
    <t>باسم فرج صبحى حسن</t>
  </si>
  <si>
    <t>1998-10-24</t>
  </si>
  <si>
    <t>29810242603797</t>
  </si>
  <si>
    <t>A27997893</t>
  </si>
  <si>
    <t>احمد رفاعى شحاته السيد عزازى</t>
  </si>
  <si>
    <t>30404151500216</t>
  </si>
  <si>
    <t>A45660874</t>
  </si>
  <si>
    <t>سعد رجب سعد محمد محمود الشاذلى</t>
  </si>
  <si>
    <t>1995-02-26</t>
  </si>
  <si>
    <t>29502261800874</t>
  </si>
  <si>
    <t>A37236507</t>
  </si>
  <si>
    <t>احمد احمد محمد سليمان</t>
  </si>
  <si>
    <t>29012011812918</t>
  </si>
  <si>
    <t>A41590067</t>
  </si>
  <si>
    <t>اشرف عوض محمود شعيب</t>
  </si>
  <si>
    <t>28510172601239</t>
  </si>
  <si>
    <t>A44995209</t>
  </si>
  <si>
    <t>بخيت عليو حماده عبد الظاهر</t>
  </si>
  <si>
    <t>1998-11-16</t>
  </si>
  <si>
    <t>12601224</t>
  </si>
  <si>
    <t>A29833621</t>
  </si>
  <si>
    <t>اسامه حمدى مرسى محمد سرحان</t>
  </si>
  <si>
    <t>1976-01-13</t>
  </si>
  <si>
    <t>27601180200091</t>
  </si>
  <si>
    <t>A35094921</t>
  </si>
  <si>
    <t>محمد قطب عبد الله قطب الصعيدى</t>
  </si>
  <si>
    <t>28603171501212</t>
  </si>
  <si>
    <t>A37770040</t>
  </si>
  <si>
    <t>احمد الرفاعى محمد مصطفى حجاج</t>
  </si>
  <si>
    <t>1997-01-01</t>
  </si>
  <si>
    <t>29701011503079</t>
  </si>
  <si>
    <t>A38329822</t>
  </si>
  <si>
    <t>حسن عصام حسن صالح حسن</t>
  </si>
  <si>
    <t>30912202301774</t>
  </si>
  <si>
    <t>A44661713</t>
  </si>
  <si>
    <t>احمد سعيد رمضان خير الدين</t>
  </si>
  <si>
    <t>1994-05-18</t>
  </si>
  <si>
    <t>29405181800398</t>
  </si>
  <si>
    <t>A41814206</t>
  </si>
  <si>
    <t>خليل محمد عبد الرازق خليل</t>
  </si>
  <si>
    <t>28501011268599</t>
  </si>
  <si>
    <t>A43971910</t>
  </si>
  <si>
    <t>محمد فاروق فاروق احمد ابراهيم</t>
  </si>
  <si>
    <t>30807101203919</t>
  </si>
  <si>
    <t>A34943905</t>
  </si>
  <si>
    <t>حماده محمد احمد شحاته</t>
  </si>
  <si>
    <t>29202241200753</t>
  </si>
  <si>
    <t>A445410163</t>
  </si>
  <si>
    <t>طه محمد خليل على</t>
  </si>
  <si>
    <t>29807111203539</t>
  </si>
  <si>
    <t>A31837437</t>
  </si>
  <si>
    <t>محمد طارق محمود مسعد</t>
  </si>
  <si>
    <t>1993-05-12</t>
  </si>
  <si>
    <t>29305121200915</t>
  </si>
  <si>
    <t>A45188474</t>
  </si>
  <si>
    <t>احمد الحاج عباس ابراهيم ابو المعاطى</t>
  </si>
  <si>
    <t>29709011502294</t>
  </si>
  <si>
    <t>A04585924</t>
  </si>
  <si>
    <t>محمود عماد محمود محمد ابو سالم</t>
  </si>
  <si>
    <t>1999-02-15</t>
  </si>
  <si>
    <t>29902152106052</t>
  </si>
  <si>
    <t>A33380670</t>
  </si>
  <si>
    <t>محمد محمد عبد الجواد عبد الجواد عجور</t>
  </si>
  <si>
    <t>29701011202192</t>
  </si>
  <si>
    <t>A43088322</t>
  </si>
  <si>
    <t>حسين عيد عبد الكريم احمدى عبد الجليل</t>
  </si>
  <si>
    <t>2007-10-05</t>
  </si>
  <si>
    <t>30710052300136</t>
  </si>
  <si>
    <t>A42083570</t>
  </si>
  <si>
    <t>عمرو شعبان خليل محمود خلف</t>
  </si>
  <si>
    <t>26912910520</t>
  </si>
  <si>
    <t>A40973033</t>
  </si>
  <si>
    <t>رزق على محمود حسن</t>
  </si>
  <si>
    <t>2000-11-12</t>
  </si>
  <si>
    <t>30011122702215</t>
  </si>
  <si>
    <t>A41847134</t>
  </si>
  <si>
    <t>رشدى عبد الباسط عبد الوهاب محمد</t>
  </si>
  <si>
    <t>29506182700177</t>
  </si>
  <si>
    <t>A38236805</t>
  </si>
  <si>
    <t>عبد الفتاح عبد الرزاق احمد رسلان</t>
  </si>
  <si>
    <t>1978-11-16</t>
  </si>
  <si>
    <t>27811162701151</t>
  </si>
  <si>
    <t>A44592165</t>
  </si>
  <si>
    <t>علاء محمد تقى محمد</t>
  </si>
  <si>
    <t>29209242702951</t>
  </si>
  <si>
    <t>A27082886</t>
  </si>
  <si>
    <t>عمرو وليد عطيه شعبان حسين زين العابدين</t>
  </si>
  <si>
    <t>30802211801631</t>
  </si>
  <si>
    <t>A45842076</t>
  </si>
  <si>
    <t>اسلام محمد صبحى السيد ابواحمد</t>
  </si>
  <si>
    <t>2008-08-03</t>
  </si>
  <si>
    <t>30808031801593</t>
  </si>
  <si>
    <t>A45662529</t>
  </si>
  <si>
    <t>محمود منصور عبد المقصود احمد بشار</t>
  </si>
  <si>
    <t>28901011269799</t>
  </si>
  <si>
    <t>A45633111</t>
  </si>
  <si>
    <t>احمد داود ابوبكر حافظ</t>
  </si>
  <si>
    <t>29306102302771</t>
  </si>
  <si>
    <t>A38102800</t>
  </si>
  <si>
    <t>احمد محمد سعد احمد الرفاعى</t>
  </si>
  <si>
    <t>30606011501575</t>
  </si>
  <si>
    <t>A40163429</t>
  </si>
  <si>
    <t>عماد فتحى رمضان زهره</t>
  </si>
  <si>
    <t>28501011278331</t>
  </si>
  <si>
    <t>A33801302</t>
  </si>
  <si>
    <t>ابراهيم احمد احمد على</t>
  </si>
  <si>
    <t>1978-11-13</t>
  </si>
  <si>
    <t>27811131200978</t>
  </si>
  <si>
    <t>A38258249</t>
  </si>
  <si>
    <t>محمد على عبد الله على سليم</t>
  </si>
  <si>
    <t>29107101203814</t>
  </si>
  <si>
    <t>A30404045</t>
  </si>
  <si>
    <t>محمد عبد الحميد محمد ابراهيم</t>
  </si>
  <si>
    <t>1984-03-11</t>
  </si>
  <si>
    <t>28403112400837</t>
  </si>
  <si>
    <t>A30224877</t>
  </si>
  <si>
    <t>يوسف احمد محمد على مصطفى</t>
  </si>
  <si>
    <t>30709201311792</t>
  </si>
  <si>
    <t>A41102959</t>
  </si>
  <si>
    <t>على على ابراهيم داود</t>
  </si>
  <si>
    <t>1975-08-06</t>
  </si>
  <si>
    <t>27508061601975</t>
  </si>
  <si>
    <t>A27850489</t>
  </si>
  <si>
    <t>فكرى احمد عبد الحميد على</t>
  </si>
  <si>
    <t>28412172701339</t>
  </si>
  <si>
    <t>A38072958</t>
  </si>
  <si>
    <t>حسام محمد البدرى</t>
  </si>
  <si>
    <t>1960-03-18</t>
  </si>
  <si>
    <t>26003180400297</t>
  </si>
  <si>
    <t>A433459501</t>
  </si>
  <si>
    <t>شركه فينا</t>
  </si>
  <si>
    <t>مصطفى ياسر محمد زغلول عبد العزيز</t>
  </si>
  <si>
    <t>2000-04-06</t>
  </si>
  <si>
    <t>30004061201211</t>
  </si>
  <si>
    <t>A34308105</t>
  </si>
  <si>
    <t>احمد صديق عبد الحميد مهدى</t>
  </si>
  <si>
    <t>28308162301292</t>
  </si>
  <si>
    <t>A42350701</t>
  </si>
  <si>
    <t>هادى احمد محمد على</t>
  </si>
  <si>
    <t>1996-05-28</t>
  </si>
  <si>
    <t>29605282100493</t>
  </si>
  <si>
    <t>A45711725</t>
  </si>
  <si>
    <t>احمد شكرى عبد الرؤف على خليفه</t>
  </si>
  <si>
    <t>1989-07-21</t>
  </si>
  <si>
    <t>28907210103938</t>
  </si>
  <si>
    <t>A33376586</t>
  </si>
  <si>
    <t>علاء الدين محمد رجب محمد</t>
  </si>
  <si>
    <t>29104201402858</t>
  </si>
  <si>
    <t>A34415049</t>
  </si>
  <si>
    <t>طارق سليمان محمد سليمان</t>
  </si>
  <si>
    <t>1973-06-25</t>
  </si>
  <si>
    <t>27306251500898</t>
  </si>
  <si>
    <t>A41135432</t>
  </si>
  <si>
    <t>ها دى شريف عبد الهادى خشبه</t>
  </si>
  <si>
    <t>1972-12-19</t>
  </si>
  <si>
    <t>27212192102153</t>
  </si>
  <si>
    <t>A43349671</t>
  </si>
  <si>
    <t>احمد محمد احمد ايوب</t>
  </si>
  <si>
    <t>1971-08-05</t>
  </si>
  <si>
    <t>27108052101333</t>
  </si>
  <si>
    <t>A28675444</t>
  </si>
  <si>
    <t>شعبان فيض محمد محمد</t>
  </si>
  <si>
    <t>29111042401272</t>
  </si>
  <si>
    <t>A31159823</t>
  </si>
  <si>
    <t>سمير صبرى عبد البصير منتصر</t>
  </si>
  <si>
    <t>1992-10-28</t>
  </si>
  <si>
    <t>29210281500311</t>
  </si>
  <si>
    <t>A28064644</t>
  </si>
  <si>
    <t>احمد رضا مصطفى مصطفى خاطر</t>
  </si>
  <si>
    <t>29412151201216</t>
  </si>
  <si>
    <t>A28029699</t>
  </si>
  <si>
    <t>مصطفى بدر عسقلانى عبد الحكم</t>
  </si>
  <si>
    <t>31009112406331</t>
  </si>
  <si>
    <t>A45415203</t>
  </si>
  <si>
    <t>خالد صبرى عبد النبى السيد</t>
  </si>
  <si>
    <t>29507012702937</t>
  </si>
  <si>
    <t>A45177368</t>
  </si>
  <si>
    <t>محمد ابراهيم اسماعيل محمد موافى</t>
  </si>
  <si>
    <t>29112201500615</t>
  </si>
  <si>
    <t>A45645310</t>
  </si>
  <si>
    <t>حمزه نبيل محمد الحسينى احمد بدر</t>
  </si>
  <si>
    <t>31007211401772</t>
  </si>
  <si>
    <t>A44914755</t>
  </si>
  <si>
    <t>محمود عيد محمود احمد</t>
  </si>
  <si>
    <t>1990-05-02</t>
  </si>
  <si>
    <t>29005022402651</t>
  </si>
  <si>
    <t>A30200118</t>
  </si>
  <si>
    <t>فضل محمد محمود احمد على</t>
  </si>
  <si>
    <t>31006012404758</t>
  </si>
  <si>
    <t>A45416286</t>
  </si>
  <si>
    <t>حمدى محمد عبد الوهاب محمد سليمان</t>
  </si>
  <si>
    <t>31107252403113</t>
  </si>
  <si>
    <t>A44947773</t>
  </si>
  <si>
    <t>عبد الوهاب محمود عبد الوهاب عبد الجابر</t>
  </si>
  <si>
    <t>29702182401114</t>
  </si>
  <si>
    <t>A45581555</t>
  </si>
  <si>
    <t>ياسين عبد الرحمن قريط</t>
  </si>
  <si>
    <t>28607028800816</t>
  </si>
  <si>
    <t>A43451790</t>
  </si>
  <si>
    <t>محمود فتحى عبد العزيز عبد النعيم</t>
  </si>
  <si>
    <t>29911152503158</t>
  </si>
  <si>
    <t>A40824572</t>
  </si>
  <si>
    <t>رضا رفيق النجاشى محمد شومان</t>
  </si>
  <si>
    <t>30510011219414</t>
  </si>
  <si>
    <t>A45927162</t>
  </si>
  <si>
    <t>يوسف محمد حمدى الداودى ابراهيم الريس</t>
  </si>
  <si>
    <t>30806281203591</t>
  </si>
  <si>
    <t>A45913763</t>
  </si>
  <si>
    <t>محمود محمد محمود محمود طه الريس</t>
  </si>
  <si>
    <t>21002011210659</t>
  </si>
  <si>
    <t>A44549503</t>
  </si>
  <si>
    <t>محمد محمد زكى عبد الله</t>
  </si>
  <si>
    <t>28711031202191</t>
  </si>
  <si>
    <t>A39983366</t>
  </si>
  <si>
    <t>صلاح حمدى محمد عبد الرازق</t>
  </si>
  <si>
    <t>28804011209553</t>
  </si>
  <si>
    <t>A28209915</t>
  </si>
  <si>
    <t>عماد حمدى محمد عبد الرازق</t>
  </si>
  <si>
    <t>29409011217511</t>
  </si>
  <si>
    <t>A44519449</t>
  </si>
  <si>
    <t>طارق شعبان بخيت على</t>
  </si>
  <si>
    <t>2006-05-11</t>
  </si>
  <si>
    <t>30605112501634</t>
  </si>
  <si>
    <t>A43649970</t>
  </si>
  <si>
    <t>عبد الله خالد فرغلى محمد  عبد الله</t>
  </si>
  <si>
    <t>30807152501337</t>
  </si>
  <si>
    <t>A45814584</t>
  </si>
  <si>
    <t>حسام جمال عبد الحميد على</t>
  </si>
  <si>
    <t>30010012413254</t>
  </si>
  <si>
    <t>A453991377</t>
  </si>
  <si>
    <t>هيثم محمد محمود حموده عبد القادر</t>
  </si>
  <si>
    <t>2009-12-26</t>
  </si>
  <si>
    <t>30912262500857</t>
  </si>
  <si>
    <t>A45579099</t>
  </si>
  <si>
    <t>احمد على سيد حامد عمار</t>
  </si>
  <si>
    <t>31112172502696</t>
  </si>
  <si>
    <t>A45138430</t>
  </si>
  <si>
    <t>عبد السلام حسين علوانى عبد الجواد</t>
  </si>
  <si>
    <t>1968-06-30</t>
  </si>
  <si>
    <t>26806302500676</t>
  </si>
  <si>
    <t>A45578712</t>
  </si>
  <si>
    <t>علاء شعبان احمد احمد القرنى</t>
  </si>
  <si>
    <t>31106202400192</t>
  </si>
  <si>
    <t>A44660165</t>
  </si>
  <si>
    <t>حازم باسم حمدتو محمود</t>
  </si>
  <si>
    <t>31001012620696</t>
  </si>
  <si>
    <t>A45161722</t>
  </si>
  <si>
    <t>خالد شعبان محمود سيد حسن</t>
  </si>
  <si>
    <t>30802262503295</t>
  </si>
  <si>
    <t>44142401</t>
  </si>
  <si>
    <t>هانى عبد الحميد على مرزوق</t>
  </si>
  <si>
    <t>1983-09-14</t>
  </si>
  <si>
    <t>28309142402072</t>
  </si>
  <si>
    <t>A44421238</t>
  </si>
  <si>
    <t>عبد الرحمن عبد السلام ناجى مسعود سعيد</t>
  </si>
  <si>
    <t>31109212503673</t>
  </si>
  <si>
    <t>A45570039</t>
  </si>
  <si>
    <t>محمود على محروس السيد</t>
  </si>
  <si>
    <t>1994-02-09</t>
  </si>
  <si>
    <t>2940209260</t>
  </si>
  <si>
    <t>A39834104</t>
  </si>
  <si>
    <t>احمد سالم حسين علوانى عبد الجواد</t>
  </si>
  <si>
    <t>2010-03-12</t>
  </si>
  <si>
    <t>31003122502497</t>
  </si>
  <si>
    <t>A45581342</t>
  </si>
  <si>
    <t>يوسف طه صادق على عبد اللطيف</t>
  </si>
  <si>
    <t>2007-08-17</t>
  </si>
  <si>
    <t>30708172402914</t>
  </si>
  <si>
    <t>A39009060</t>
  </si>
  <si>
    <t>ماجد عيسى محمد عيسى</t>
  </si>
  <si>
    <t>1997-08-13</t>
  </si>
  <si>
    <t>29708132102751</t>
  </si>
  <si>
    <t>A39120078</t>
  </si>
  <si>
    <t>محمد سعيد عبد الباقى عبد المغيث</t>
  </si>
  <si>
    <t>1991-06-27</t>
  </si>
  <si>
    <t>29106272500438</t>
  </si>
  <si>
    <t>A30520186</t>
  </si>
  <si>
    <t>فولى احمد محمد حامد</t>
  </si>
  <si>
    <t>1976-10-22</t>
  </si>
  <si>
    <t>27610222400737</t>
  </si>
  <si>
    <t>A45299254</t>
  </si>
  <si>
    <t>احمد على احمد الحبيبى</t>
  </si>
  <si>
    <t>29511041600679</t>
  </si>
  <si>
    <t>A42026935</t>
  </si>
  <si>
    <t>محمد عبد الله السيد علام</t>
  </si>
  <si>
    <t>28402191700135</t>
  </si>
  <si>
    <t>A27958359</t>
  </si>
  <si>
    <t>سوميه عبد المنعم احمد محمد الجمال</t>
  </si>
  <si>
    <t>1971-09-13</t>
  </si>
  <si>
    <t>27109131300925</t>
  </si>
  <si>
    <t>A04406395</t>
  </si>
  <si>
    <t>فتحى كمال الدين اسماعيل شاهين</t>
  </si>
  <si>
    <t>1969-10-08</t>
  </si>
  <si>
    <t>26920082602911</t>
  </si>
  <si>
    <t>A45186618</t>
  </si>
  <si>
    <t>عبد الحميد عبد المقصود شرقاوى محمد</t>
  </si>
  <si>
    <t>1975-04-17</t>
  </si>
  <si>
    <t>27504172601219</t>
  </si>
  <si>
    <t>A27093110</t>
  </si>
  <si>
    <t>محمد عواد ابراهيم خليل</t>
  </si>
  <si>
    <t>28811112100257</t>
  </si>
  <si>
    <t>A42878637</t>
  </si>
  <si>
    <t>طارق عبد المجيد السيد قطامش</t>
  </si>
  <si>
    <t>1959-06-18</t>
  </si>
  <si>
    <t>25906188800037</t>
  </si>
  <si>
    <t>A28378290</t>
  </si>
  <si>
    <t>محمود عبد السميع محمد عمران</t>
  </si>
  <si>
    <t>1974-03-19</t>
  </si>
  <si>
    <t>27403192501155</t>
  </si>
  <si>
    <t>A44664240</t>
  </si>
  <si>
    <t>ابراهيم محمد السعيد محمد</t>
  </si>
  <si>
    <t>1981-06-08</t>
  </si>
  <si>
    <t>212040542018</t>
  </si>
  <si>
    <t>A36265765</t>
  </si>
  <si>
    <t>محمد سعد عوض موسى</t>
  </si>
  <si>
    <t>1976-12-07</t>
  </si>
  <si>
    <t>27612071500338</t>
  </si>
  <si>
    <t>A44107862</t>
  </si>
  <si>
    <t>جمال محمد ابو الوفا محمد</t>
  </si>
  <si>
    <t>1991-04-08</t>
  </si>
  <si>
    <t>29104082600115</t>
  </si>
  <si>
    <t>A2981020</t>
  </si>
  <si>
    <t>بلال محمد رفعت السيد محمد مصطفى</t>
  </si>
  <si>
    <t>1985-05-09</t>
  </si>
  <si>
    <t>28505091700131</t>
  </si>
  <si>
    <t>A33331248</t>
  </si>
  <si>
    <t>محمد رفعت عزت عبد المنعم عبد اللطيف</t>
  </si>
  <si>
    <t>20204191201517</t>
  </si>
  <si>
    <t>A43983725</t>
  </si>
  <si>
    <t>طه حسين سيد سمور</t>
  </si>
  <si>
    <t>28904232701333</t>
  </si>
  <si>
    <t>A32949633</t>
  </si>
  <si>
    <t>تقديم 12 اغسطس</t>
  </si>
  <si>
    <t>ايداع بنكي بتاريخ 13 اغسطس</t>
  </si>
  <si>
    <t xml:space="preserve">حسام حسن مرسى احمد مرسى </t>
  </si>
  <si>
    <t xml:space="preserve">مصر للطيران </t>
  </si>
  <si>
    <t>الخميس 18 يونيو</t>
  </si>
  <si>
    <t>تذاكر الليبيه بتاريخ 13 اغسطس  البرج 5*6400</t>
  </si>
  <si>
    <t>تذاكر الليبيه بتاريخ 13 اغسطس البرج 74*6950</t>
  </si>
  <si>
    <t>تذاكر الليبيه بتاريخ 12 اغسطس  القاهره 1*8000</t>
  </si>
  <si>
    <t>تذاكر الليبيه بتاريخ 9 اغسطس القاهره 36*8000</t>
  </si>
  <si>
    <t>معتز محمد احمد ابوزقيه</t>
  </si>
  <si>
    <t>Ac438941</t>
  </si>
  <si>
    <t>قيمه 125*50.23</t>
  </si>
  <si>
    <t>13/8/2026</t>
  </si>
  <si>
    <t>تسليم في الشركه بتاريخ 13 اغسطس</t>
  </si>
  <si>
    <t>اندونسي</t>
  </si>
  <si>
    <t>sriana</t>
  </si>
  <si>
    <t>نسيم محمد عمر عبد القاسم</t>
  </si>
  <si>
    <t>13-4-1996</t>
  </si>
  <si>
    <t>AD580402</t>
  </si>
  <si>
    <t>تقديم 13 اغسطس</t>
  </si>
  <si>
    <t>تسليم في الشركه بتاريح 13 اغسطس</t>
  </si>
  <si>
    <t>خروج لحسام</t>
  </si>
  <si>
    <t>تسليم في الشركه بتاريخ 13اغسطس</t>
  </si>
  <si>
    <t>استلام من خزنه دروب بتاريخ 13 اغسطس</t>
  </si>
  <si>
    <t>جمال محمد السيد محمد</t>
  </si>
  <si>
    <t>1978-06-08</t>
  </si>
  <si>
    <t>27806081900112</t>
  </si>
  <si>
    <t>A45934512</t>
  </si>
  <si>
    <t>محمد فتحى حسن عوض</t>
  </si>
  <si>
    <t>1979-06-07</t>
  </si>
  <si>
    <t>27906070200733</t>
  </si>
  <si>
    <t>A45114380</t>
  </si>
  <si>
    <t>الحسينى عبد اللطيف محمد احمد</t>
  </si>
  <si>
    <t>1980-02-16</t>
  </si>
  <si>
    <t>28002162403379</t>
  </si>
  <si>
    <t>A45558497</t>
  </si>
  <si>
    <t>رمضان احمد محمد احمد الحنفى</t>
  </si>
  <si>
    <t>1961-03-16</t>
  </si>
  <si>
    <t>26103162401132</t>
  </si>
  <si>
    <t>A28112615</t>
  </si>
  <si>
    <t>مسعود تغيان على محمد</t>
  </si>
  <si>
    <t>27809242403318</t>
  </si>
  <si>
    <t>A32519356</t>
  </si>
  <si>
    <t>عبد السلام خالد سليمان فرج</t>
  </si>
  <si>
    <t>29602162400737</t>
  </si>
  <si>
    <t>A45805572</t>
  </si>
  <si>
    <t>عبد الله نجاح رجب محمد</t>
  </si>
  <si>
    <t>1997-08-23</t>
  </si>
  <si>
    <t>29708231301714</t>
  </si>
  <si>
    <t>A35727151</t>
  </si>
  <si>
    <t>محمد احمد احمد كامل سلامه</t>
  </si>
  <si>
    <t>2006-05-03</t>
  </si>
  <si>
    <t>30605031202233</t>
  </si>
  <si>
    <t>A44802561</t>
  </si>
  <si>
    <t>محمد عبد الحليم كامل محمد البدوى</t>
  </si>
  <si>
    <t>30509301803596</t>
  </si>
  <si>
    <t>A45818808</t>
  </si>
  <si>
    <t>محمد جمال جمعه حسين</t>
  </si>
  <si>
    <t>29412192401173</t>
  </si>
  <si>
    <t>A43188939</t>
  </si>
  <si>
    <t>عبد الله عبد الرحيم محمد صالح</t>
  </si>
  <si>
    <t>2006-12-11</t>
  </si>
  <si>
    <t>30612112402314</t>
  </si>
  <si>
    <t>A45155274</t>
  </si>
  <si>
    <t>صالح ناصر عبد الله هارون</t>
  </si>
  <si>
    <t>2010-11-26</t>
  </si>
  <si>
    <t>31011262401073</t>
  </si>
  <si>
    <t>A45561196</t>
  </si>
  <si>
    <t>محمد خالد النادى على حسان</t>
  </si>
  <si>
    <t>20105151502858</t>
  </si>
  <si>
    <t>A45840541</t>
  </si>
  <si>
    <t>عبد الله محمد عبد الله حسن كمش</t>
  </si>
  <si>
    <t>28404010206374</t>
  </si>
  <si>
    <t>44791751</t>
  </si>
  <si>
    <t>نورا عبد الرحيم صالح محمد</t>
  </si>
  <si>
    <t>2004-10-26</t>
  </si>
  <si>
    <t>30410262401268</t>
  </si>
  <si>
    <t>A45581588</t>
  </si>
  <si>
    <t>عاطف ابراهيم محمد ابراهيم</t>
  </si>
  <si>
    <t>1982-02-19</t>
  </si>
  <si>
    <t>28202192401035</t>
  </si>
  <si>
    <t>A45414044</t>
  </si>
  <si>
    <t>احمد رشاد حماده ابراهيم</t>
  </si>
  <si>
    <t>29506152601174</t>
  </si>
  <si>
    <t>A35050645</t>
  </si>
  <si>
    <t>محمد عبد الحليم عطيه على</t>
  </si>
  <si>
    <t>27405240201277</t>
  </si>
  <si>
    <t>A45833112</t>
  </si>
  <si>
    <t>محمد هلال حسن مفتاح ابراهيم</t>
  </si>
  <si>
    <t>2008-02-29</t>
  </si>
  <si>
    <t>30802292401217</t>
  </si>
  <si>
    <t>A34182764</t>
  </si>
  <si>
    <t>محمد خليل محمد خليل</t>
  </si>
  <si>
    <t>30009252606256</t>
  </si>
  <si>
    <t>4459925</t>
  </si>
  <si>
    <t>مصطفى محمود احمد عبد الحافظ</t>
  </si>
  <si>
    <t>29009112300411</t>
  </si>
  <si>
    <t>A45561402</t>
  </si>
  <si>
    <t>محمد عبد التواب الحنفى القللى</t>
  </si>
  <si>
    <t>1992-09-20</t>
  </si>
  <si>
    <t>29209202101572</t>
  </si>
  <si>
    <t>A45718753</t>
  </si>
  <si>
    <t>حسام يحيى خليل محمد</t>
  </si>
  <si>
    <t>29808052202414</t>
  </si>
  <si>
    <t>A39026901</t>
  </si>
  <si>
    <t>عطيه السيد احمد محمد شاكر</t>
  </si>
  <si>
    <t>1979-09-19</t>
  </si>
  <si>
    <t>27909190201511</t>
  </si>
  <si>
    <t>A33758765</t>
  </si>
  <si>
    <t>مصطفى محمد على عمر عيسى</t>
  </si>
  <si>
    <t>29505282700097</t>
  </si>
  <si>
    <t>A34589666</t>
  </si>
  <si>
    <t>نها ماهر محمد على محمد عيد</t>
  </si>
  <si>
    <t>29809022201142</t>
  </si>
  <si>
    <t>A45974026</t>
  </si>
  <si>
    <t>فاطمه الزهراء محمد صلاح احمد عباس</t>
  </si>
  <si>
    <t>2025-01-26</t>
  </si>
  <si>
    <t>32501260103726</t>
  </si>
  <si>
    <t>A45974013</t>
  </si>
  <si>
    <t>البراء محمد صلاح احمد عباس</t>
  </si>
  <si>
    <t>2019-07-07</t>
  </si>
  <si>
    <t>31907070105598</t>
  </si>
  <si>
    <t>A45974106</t>
  </si>
  <si>
    <t>باسم رجب احمد على</t>
  </si>
  <si>
    <t>2010-12-26</t>
  </si>
  <si>
    <t>31012262301318</t>
  </si>
  <si>
    <t>A45409521</t>
  </si>
  <si>
    <t>رمضان محجوب رمضان محجوب</t>
  </si>
  <si>
    <t>1981-05-28</t>
  </si>
  <si>
    <t>28105280201474</t>
  </si>
  <si>
    <t>A45647884</t>
  </si>
  <si>
    <t>محمد جمال حامد حسن</t>
  </si>
  <si>
    <t>2929152501191</t>
  </si>
  <si>
    <t>A37921333</t>
  </si>
  <si>
    <t>ناجح حبيب مجلع يوسف</t>
  </si>
  <si>
    <t>1978-01-12</t>
  </si>
  <si>
    <t>27801122603517</t>
  </si>
  <si>
    <t>A43381328</t>
  </si>
  <si>
    <t>عطفت صلاح خلف الله عطعوط</t>
  </si>
  <si>
    <t>28309202403651</t>
  </si>
  <si>
    <t>A32144437</t>
  </si>
  <si>
    <t>محمد عامر على حسب الله</t>
  </si>
  <si>
    <t>29502062201031</t>
  </si>
  <si>
    <t>A45409336</t>
  </si>
  <si>
    <t>صلاح خليفه حماد يوسف</t>
  </si>
  <si>
    <t>28704292500532</t>
  </si>
  <si>
    <t>A45580546</t>
  </si>
  <si>
    <t>ابرام عاطف عبد النور طيب</t>
  </si>
  <si>
    <t>30210012621492</t>
  </si>
  <si>
    <t>A43898818</t>
  </si>
  <si>
    <t>يوسف رجب دسوقى عبد الحى</t>
  </si>
  <si>
    <t>20712152400599</t>
  </si>
  <si>
    <t>A45408634</t>
  </si>
  <si>
    <t>احمد راضى عبد المجيد عبد الجواد</t>
  </si>
  <si>
    <t>2011-04-16</t>
  </si>
  <si>
    <t>31104162404731</t>
  </si>
  <si>
    <t>A45806555</t>
  </si>
  <si>
    <t>احمد ابراهيم السيد البيومى</t>
  </si>
  <si>
    <t>28501031500413</t>
  </si>
  <si>
    <t>A34508263</t>
  </si>
  <si>
    <t>فؤاد محمد علي السيد</t>
  </si>
  <si>
    <t>27812022301591</t>
  </si>
  <si>
    <t>A45573140</t>
  </si>
  <si>
    <t>محمد مصطفى محمود عبد الشافى</t>
  </si>
  <si>
    <t>1971-04-09</t>
  </si>
  <si>
    <t>27104090101953</t>
  </si>
  <si>
    <t>A31772405</t>
  </si>
  <si>
    <t>عادل احمد عبد النعيم عبد العال</t>
  </si>
  <si>
    <t>26502270200838</t>
  </si>
  <si>
    <t>A30171521</t>
  </si>
  <si>
    <t>انس عبد العظيم رفاعى عبد العظيم</t>
  </si>
  <si>
    <t>26911182101819</t>
  </si>
  <si>
    <t>A389266521</t>
  </si>
  <si>
    <t>احمد رمضان كامل احمد</t>
  </si>
  <si>
    <t>30509182301013</t>
  </si>
  <si>
    <t>A43216781</t>
  </si>
  <si>
    <t>احمد حموده يحى عبد الله</t>
  </si>
  <si>
    <t>29201062300595</t>
  </si>
  <si>
    <t>A34648379</t>
  </si>
  <si>
    <t>محمد محمود فتحى محمود</t>
  </si>
  <si>
    <t>30402142302077</t>
  </si>
  <si>
    <t>A40171317</t>
  </si>
  <si>
    <t>انور صادق انور صادق محمد</t>
  </si>
  <si>
    <t>2008-10-15</t>
  </si>
  <si>
    <t>30810152302734</t>
  </si>
  <si>
    <t>A45564858</t>
  </si>
  <si>
    <t>عبد العزيز عبد التواب عبد العزيز رمضان</t>
  </si>
  <si>
    <t>29009082300551</t>
  </si>
  <si>
    <t>A28318725</t>
  </si>
  <si>
    <t>محمود خلف معوض جمعه</t>
  </si>
  <si>
    <t>29401082202011</t>
  </si>
  <si>
    <t>A40729188</t>
  </si>
  <si>
    <t>هيثم ابراهيم عبد الله مطلوب</t>
  </si>
  <si>
    <t>1992-05-06</t>
  </si>
  <si>
    <t>29205062300451</t>
  </si>
  <si>
    <t>A43748513</t>
  </si>
  <si>
    <t>فارس رمضان جمعه على</t>
  </si>
  <si>
    <t>2010-09-14</t>
  </si>
  <si>
    <t>31009142301895</t>
  </si>
  <si>
    <t>A45789556</t>
  </si>
  <si>
    <t>طارق جمال مصطفى محمد</t>
  </si>
  <si>
    <t>29401012729859</t>
  </si>
  <si>
    <t>A32431567</t>
  </si>
  <si>
    <t>28105121402256</t>
  </si>
  <si>
    <t>احمد نصر السيد احمد سيد احمد</t>
  </si>
  <si>
    <t>29002210200357</t>
  </si>
  <si>
    <t>A30419728</t>
  </si>
  <si>
    <t>2026-08-21</t>
  </si>
  <si>
    <t>احمد عبد الباقى على احمد</t>
  </si>
  <si>
    <t>1979-01-19</t>
  </si>
  <si>
    <t>27901192100631</t>
  </si>
  <si>
    <t>A27168810</t>
  </si>
  <si>
    <t>محمد احمد متبولى البدرى</t>
  </si>
  <si>
    <t>احمد سعيد شبل محمد الباجس</t>
  </si>
  <si>
    <t>28003081401092</t>
  </si>
  <si>
    <t>A39015850</t>
  </si>
  <si>
    <t>اشرف يمنى معداوى عبد الحق</t>
  </si>
  <si>
    <t>27610172602953</t>
  </si>
  <si>
    <t>A39757889</t>
  </si>
  <si>
    <t>عبد الحكيم على عوض محمد</t>
  </si>
  <si>
    <t>1988-01-22</t>
  </si>
  <si>
    <t>28801221200916</t>
  </si>
  <si>
    <t>A34820014</t>
  </si>
  <si>
    <t>احمد كمال حسين عبد الفتاح الزفتاوى</t>
  </si>
  <si>
    <t>30307141201053</t>
  </si>
  <si>
    <t>43983216</t>
  </si>
  <si>
    <t>بدر خليفه عون جالى</t>
  </si>
  <si>
    <t>29112202400312</t>
  </si>
  <si>
    <t>A34057936</t>
  </si>
  <si>
    <t>زياد فراج جمعه شحاته قاسم</t>
  </si>
  <si>
    <t>20804192502159</t>
  </si>
  <si>
    <t>A33084854</t>
  </si>
  <si>
    <t>الحسينى العشرى الحسينى عبده على</t>
  </si>
  <si>
    <t>2010-08-08</t>
  </si>
  <si>
    <t>3100808123996</t>
  </si>
  <si>
    <t>A45935212</t>
  </si>
  <si>
    <t>شريف زايد احمد موسى</t>
  </si>
  <si>
    <t>1978-10-09</t>
  </si>
  <si>
    <t>27810092602358</t>
  </si>
  <si>
    <t>A32428598</t>
  </si>
  <si>
    <t>محمود جمال حسين سليمان شحاته</t>
  </si>
  <si>
    <t>30109011219737</t>
  </si>
  <si>
    <t>36691303</t>
  </si>
  <si>
    <t>محمد وائل عبد الرازق عقيله</t>
  </si>
  <si>
    <t>30212072402156</t>
  </si>
  <si>
    <t>A42732493</t>
  </si>
  <si>
    <t>صابر العشرى الحسينى عبده على</t>
  </si>
  <si>
    <t>31008081203953</t>
  </si>
  <si>
    <t>A45936197</t>
  </si>
  <si>
    <t>شريف السيد مسعد محمد نور الدين</t>
  </si>
  <si>
    <t>20906301200254</t>
  </si>
  <si>
    <t>A45910626</t>
  </si>
  <si>
    <t>شريف رضا عبد الخالق فراج مشرف</t>
  </si>
  <si>
    <t>2003-08-31</t>
  </si>
  <si>
    <t>30308111203139</t>
  </si>
  <si>
    <t>A45618880</t>
  </si>
  <si>
    <t>عمر رباح توفيق محمد</t>
  </si>
  <si>
    <t>2006-02-02</t>
  </si>
  <si>
    <t>20602022501237</t>
  </si>
  <si>
    <t>A45558028</t>
  </si>
  <si>
    <t>السيد السيد ابراهيم سلامه</t>
  </si>
  <si>
    <t>1984-08-22</t>
  </si>
  <si>
    <t>28408221600155</t>
  </si>
  <si>
    <t>A42541311</t>
  </si>
  <si>
    <t>طاهر حامد فرج ابراهيم</t>
  </si>
  <si>
    <t>2005-10-08</t>
  </si>
  <si>
    <t>30510082502133</t>
  </si>
  <si>
    <t>A45576692</t>
  </si>
  <si>
    <t>عرفات شعبان طه عيسى</t>
  </si>
  <si>
    <t>29205232500492</t>
  </si>
  <si>
    <t>A43198976</t>
  </si>
  <si>
    <t>صلاح ابراهيم على ابراهيم</t>
  </si>
  <si>
    <t>28901012512352</t>
  </si>
  <si>
    <t>A29645964</t>
  </si>
  <si>
    <t>فهد جمال مراد سليمان</t>
  </si>
  <si>
    <t>1989-02-05</t>
  </si>
  <si>
    <t>28902052600391</t>
  </si>
  <si>
    <t>A45009543</t>
  </si>
  <si>
    <t>عبد الرحمن حسن سيد عيسوى</t>
  </si>
  <si>
    <t>1989-06-18</t>
  </si>
  <si>
    <t>28906182500971</t>
  </si>
  <si>
    <t>A28105922</t>
  </si>
  <si>
    <t>مؤمن زكريا عثمان زغيب</t>
  </si>
  <si>
    <t>2006-04-24</t>
  </si>
  <si>
    <t>30604242500994</t>
  </si>
  <si>
    <t>A45563565</t>
  </si>
  <si>
    <t>عبد النعيم احمد عبد العليم محمد</t>
  </si>
  <si>
    <t>1988-12-10</t>
  </si>
  <si>
    <t>28812102504135</t>
  </si>
  <si>
    <t>34952791</t>
  </si>
  <si>
    <t>على احمد محمد محمود</t>
  </si>
  <si>
    <t>28001242501618</t>
  </si>
  <si>
    <t>A31164728</t>
  </si>
  <si>
    <t>عماد عبد الدايم عبد الله عبد الدايم حموده</t>
  </si>
  <si>
    <t>2008-03-18</t>
  </si>
  <si>
    <t>30803182502553</t>
  </si>
  <si>
    <t>A40724099</t>
  </si>
  <si>
    <t>احمد مصطفى محمد عبد الرسول</t>
  </si>
  <si>
    <t>29510102500218</t>
  </si>
  <si>
    <t>A44959021</t>
  </si>
  <si>
    <t>احمد صبحى خلاف احمد خليفه</t>
  </si>
  <si>
    <t>2011-04-15</t>
  </si>
  <si>
    <t>31104152501299</t>
  </si>
  <si>
    <t>A45147943</t>
  </si>
  <si>
    <t>رمضان محمد التهامى حسين</t>
  </si>
  <si>
    <t>28201061400517</t>
  </si>
  <si>
    <t>A44906616</t>
  </si>
  <si>
    <t>عبده احمد محمد احمد</t>
  </si>
  <si>
    <t>1989-09-12</t>
  </si>
  <si>
    <t>28909122501993</t>
  </si>
  <si>
    <t>A30546570</t>
  </si>
  <si>
    <t>حسن عبد الله عبد الرحيم حسين</t>
  </si>
  <si>
    <t>1985-06-23</t>
  </si>
  <si>
    <t>28506232502653</t>
  </si>
  <si>
    <t>42736426</t>
  </si>
  <si>
    <t>عفيفى احمد عفيفى مصطفى</t>
  </si>
  <si>
    <t>1994-02-11</t>
  </si>
  <si>
    <t>29402112401253</t>
  </si>
  <si>
    <t>A32477854</t>
  </si>
  <si>
    <t>فاروق علاء الدين الامير فاروق الباز</t>
  </si>
  <si>
    <t>30110011357134</t>
  </si>
  <si>
    <t>A45311297</t>
  </si>
  <si>
    <t>د/عبدالله الانصاري</t>
  </si>
  <si>
    <t>مصطفى ابراهيم حسن حسيب الريس</t>
  </si>
  <si>
    <t>2000-09-30</t>
  </si>
  <si>
    <t>30009300111213</t>
  </si>
  <si>
    <t>A45885890</t>
  </si>
  <si>
    <t>احمد محمد على ابراهيم صالح</t>
  </si>
  <si>
    <t>1980-01-26</t>
  </si>
  <si>
    <t>28001260101155</t>
  </si>
  <si>
    <t>A39220690</t>
  </si>
  <si>
    <t>شامل زكى حميده خليل</t>
  </si>
  <si>
    <t>1967-08-08</t>
  </si>
  <si>
    <t>26708081300811</t>
  </si>
  <si>
    <t>A44703076</t>
  </si>
  <si>
    <t>حسام على حسن محمد</t>
  </si>
  <si>
    <t>29504072300154</t>
  </si>
  <si>
    <t>A37165065</t>
  </si>
  <si>
    <t>محمد حامد الشربينى على الحمراوى</t>
  </si>
  <si>
    <t>1986-12-10</t>
  </si>
  <si>
    <t>28612101202772</t>
  </si>
  <si>
    <t>A45483774</t>
  </si>
  <si>
    <t>محمد عبد الحميد عبد الحميد الطويل</t>
  </si>
  <si>
    <t>1980-05-24</t>
  </si>
  <si>
    <t>28005241200491</t>
  </si>
  <si>
    <t>A45922508</t>
  </si>
  <si>
    <t>جمال فضل زكى اسماعيل</t>
  </si>
  <si>
    <t>1980-06-26</t>
  </si>
  <si>
    <t>28006261200531</t>
  </si>
  <si>
    <t>A45922506</t>
  </si>
  <si>
    <t>ناجى عثمان السيد عارف</t>
  </si>
  <si>
    <t>27910131200551</t>
  </si>
  <si>
    <t>A39819276</t>
  </si>
  <si>
    <t>على السيد على عبد الحميد</t>
  </si>
  <si>
    <t>28811141600731</t>
  </si>
  <si>
    <t>A27859625</t>
  </si>
  <si>
    <t>السيد وليد السيد على عبد الحميد</t>
  </si>
  <si>
    <t>2008-12-11</t>
  </si>
  <si>
    <t>30812111600251</t>
  </si>
  <si>
    <t>A38423064</t>
  </si>
  <si>
    <t>ابراهيم السيد ابراهيم السيد حامد</t>
  </si>
  <si>
    <t>20901011608231</t>
  </si>
  <si>
    <t>45823816</t>
  </si>
  <si>
    <t>عصام محمد السعيد الشحات محمد احمد  سليمان</t>
  </si>
  <si>
    <t>2004-10-09</t>
  </si>
  <si>
    <t>30410091500114</t>
  </si>
  <si>
    <t>A44175070</t>
  </si>
  <si>
    <t>لؤي محمد خيرى محمد احمد</t>
  </si>
  <si>
    <t>30806111303591</t>
  </si>
  <si>
    <t>438519120</t>
  </si>
  <si>
    <t>اسلام محمد حامد الطنطاوى</t>
  </si>
  <si>
    <t>1991-02-16</t>
  </si>
  <si>
    <t>29101161802514</t>
  </si>
  <si>
    <t>A34260885</t>
  </si>
  <si>
    <t>عمار ابو العيون مليجى خليفه محمد</t>
  </si>
  <si>
    <t>31008302400651</t>
  </si>
  <si>
    <t>A38099448</t>
  </si>
  <si>
    <t>اسلام فوزى محمود حسن عنان</t>
  </si>
  <si>
    <t>1981-02-23</t>
  </si>
  <si>
    <t>28102232102171</t>
  </si>
  <si>
    <t>A34698381</t>
  </si>
  <si>
    <t>احمد سمير عبد الستار ابراهيم</t>
  </si>
  <si>
    <t>28801228800676</t>
  </si>
  <si>
    <t>A30597237</t>
  </si>
  <si>
    <t>محمد علاء الدين محمود محمد</t>
  </si>
  <si>
    <t>1998-10-08</t>
  </si>
  <si>
    <t>29810080100478</t>
  </si>
  <si>
    <t>A43697741</t>
  </si>
  <si>
    <t>رجب ضاحى حسين سليمان</t>
  </si>
  <si>
    <t>1986-07-03</t>
  </si>
  <si>
    <t>281070226017</t>
  </si>
  <si>
    <t>A38077442</t>
  </si>
  <si>
    <t>طارق رجب صابر عبد اللطيف</t>
  </si>
  <si>
    <t>28011122102432</t>
  </si>
  <si>
    <t>A45462374</t>
  </si>
  <si>
    <t>وليد احمد محمود احمد ابراهيم</t>
  </si>
  <si>
    <t>1984-05-28</t>
  </si>
  <si>
    <t>28405280200111</t>
  </si>
  <si>
    <t>A45462912</t>
  </si>
  <si>
    <t>معتز احمد حامد عبد القادر قاسم</t>
  </si>
  <si>
    <t>1990-05-27</t>
  </si>
  <si>
    <t>29005270201891</t>
  </si>
  <si>
    <t>A29483324</t>
  </si>
  <si>
    <t>حسين عبد القادر حسين حسن</t>
  </si>
  <si>
    <t>1994-11-11</t>
  </si>
  <si>
    <t>29411118800116</t>
  </si>
  <si>
    <t>A45513605</t>
  </si>
  <si>
    <t>نادر على محرم على</t>
  </si>
  <si>
    <t>1978-10-05</t>
  </si>
  <si>
    <t>27810051500133</t>
  </si>
  <si>
    <t>A34911782</t>
  </si>
  <si>
    <t>زياد السيد حامد القصاص</t>
  </si>
  <si>
    <t>1989-10-23</t>
  </si>
  <si>
    <t>28910231802691</t>
  </si>
  <si>
    <t>A31581799</t>
  </si>
  <si>
    <t>احمد ممدوح عبد الصادق سالم</t>
  </si>
  <si>
    <t>29409220204191</t>
  </si>
  <si>
    <t>A45118713</t>
  </si>
  <si>
    <t>مصطفى محمد مختار السيد</t>
  </si>
  <si>
    <t>29004211701271</t>
  </si>
  <si>
    <t>A36115588</t>
  </si>
  <si>
    <t>مصطفى محمد عبد الجواد نصر</t>
  </si>
  <si>
    <t>28510012307831</t>
  </si>
  <si>
    <t>A38743757</t>
  </si>
  <si>
    <t>محمد علاء احمد محمود</t>
  </si>
  <si>
    <t>2001-04-19</t>
  </si>
  <si>
    <t>30104192401377</t>
  </si>
  <si>
    <t>A43624020</t>
  </si>
  <si>
    <t>حسن جابر حسن محمد</t>
  </si>
  <si>
    <t>2002-10-26</t>
  </si>
  <si>
    <t>30210262600474</t>
  </si>
  <si>
    <t>A45167572</t>
  </si>
  <si>
    <t>متى عبد النبى امين الراوى ضاحى</t>
  </si>
  <si>
    <t>1991-06-21</t>
  </si>
  <si>
    <t>29106210200144</t>
  </si>
  <si>
    <t>A40770196</t>
  </si>
  <si>
    <t>احمد محمد البدرى احمد ابوزيد</t>
  </si>
  <si>
    <t>31005022602411</t>
  </si>
  <si>
    <t>A45000796</t>
  </si>
  <si>
    <t>حسام الدىن محمود عبد الكريم</t>
  </si>
  <si>
    <t>2004-01-05</t>
  </si>
  <si>
    <t>30401052600455</t>
  </si>
  <si>
    <t>A45005549</t>
  </si>
  <si>
    <t>احمد محمد فؤاد ابراهيم على</t>
  </si>
  <si>
    <t>31108142603979</t>
  </si>
  <si>
    <t>A41631521</t>
  </si>
  <si>
    <t>محمد فؤاد ابراهيم على</t>
  </si>
  <si>
    <t>28002142601778</t>
  </si>
  <si>
    <t>A45171932</t>
  </si>
  <si>
    <t>ايمن ابراهيم حسن خليل</t>
  </si>
  <si>
    <t>1982-05-10</t>
  </si>
  <si>
    <t>28205152800912</t>
  </si>
  <si>
    <t>A44292449</t>
  </si>
  <si>
    <t>ياسر على حسن فرعاس</t>
  </si>
  <si>
    <t>27505120202053</t>
  </si>
  <si>
    <t>A40243226</t>
  </si>
  <si>
    <t>محمود خميس عبد السلام عبد الحميد</t>
  </si>
  <si>
    <t>27604030202257</t>
  </si>
  <si>
    <t>A35894285</t>
  </si>
  <si>
    <t>كريم احمد محمد حميده بركات</t>
  </si>
  <si>
    <t>29306101800254</t>
  </si>
  <si>
    <t>A40148310</t>
  </si>
  <si>
    <t>جمعه معبد شاهر خليل</t>
  </si>
  <si>
    <t>28806102400895</t>
  </si>
  <si>
    <t>A30928139</t>
  </si>
  <si>
    <t>مصطفى محمود حمدان عقيله</t>
  </si>
  <si>
    <t>2005-07-06</t>
  </si>
  <si>
    <t>30507062402891</t>
  </si>
  <si>
    <t>A41540255</t>
  </si>
  <si>
    <t>حسام مفتاح عبد الوهاب ماضى محمود</t>
  </si>
  <si>
    <t>31009052404938</t>
  </si>
  <si>
    <t>A45554591</t>
  </si>
  <si>
    <t>عبد الستار ناجى محمد موسى</t>
  </si>
  <si>
    <t>1995-05-04</t>
  </si>
  <si>
    <t>29505042401033</t>
  </si>
  <si>
    <t>A43208435</t>
  </si>
  <si>
    <t>عبد الله سمير ربيعى عبده محمد</t>
  </si>
  <si>
    <t>31006022404837</t>
  </si>
  <si>
    <t>A44966960</t>
  </si>
  <si>
    <t>صديق حسن صديق تونى</t>
  </si>
  <si>
    <t>28303152401157</t>
  </si>
  <si>
    <t>A33921750</t>
  </si>
  <si>
    <t>محمد يسرى ثابت محمد</t>
  </si>
  <si>
    <t>1987-11-17</t>
  </si>
  <si>
    <t>28711172400891</t>
  </si>
  <si>
    <t>A26565296</t>
  </si>
  <si>
    <t>زياد رجب جعفر عبد الرحمن على</t>
  </si>
  <si>
    <t>2010-11-07</t>
  </si>
  <si>
    <t>31007112402392</t>
  </si>
  <si>
    <t>A45417440</t>
  </si>
  <si>
    <t>احمد عبد الحكيم ظهر ان عبد الحكيم</t>
  </si>
  <si>
    <t>1998-01-03</t>
  </si>
  <si>
    <t>29801032401271</t>
  </si>
  <si>
    <t>A29884513</t>
  </si>
  <si>
    <t>ياسر عزت فضل مرسى</t>
  </si>
  <si>
    <t>28306282400259</t>
  </si>
  <si>
    <t>A30931870</t>
  </si>
  <si>
    <t>احمد عادل محمد ابراهيم مصطفى</t>
  </si>
  <si>
    <t>28209010200337</t>
  </si>
  <si>
    <t>A42886429</t>
  </si>
  <si>
    <t>اسلام حضيرى محمود عبد الهادى</t>
  </si>
  <si>
    <t>2001-11-04</t>
  </si>
  <si>
    <t>30111042402398</t>
  </si>
  <si>
    <t>A36206654</t>
  </si>
  <si>
    <t>محمد فتحى ابوزيد الديب</t>
  </si>
  <si>
    <t>1994-10-10</t>
  </si>
  <si>
    <t>29410102301679</t>
  </si>
  <si>
    <t>A44127987</t>
  </si>
  <si>
    <t>محمود سعيد حسين عجمى</t>
  </si>
  <si>
    <t>28312032103356</t>
  </si>
  <si>
    <t>A45559299</t>
  </si>
  <si>
    <t>عمرو عبد المنصف رمضان الحمصى</t>
  </si>
  <si>
    <t>28509020229952</t>
  </si>
  <si>
    <t>A39509255</t>
  </si>
  <si>
    <t>زياد ياسر فوزى عبدالناصر ابو القاسم</t>
  </si>
  <si>
    <t>30908022503452</t>
  </si>
  <si>
    <t>A41037737</t>
  </si>
  <si>
    <t>محمد صلاح عبد الرحمن محمود</t>
  </si>
  <si>
    <t>29910012410838</t>
  </si>
  <si>
    <t>A43226142</t>
  </si>
  <si>
    <t>محمد خلف موسى محمد</t>
  </si>
  <si>
    <t>29704052403037</t>
  </si>
  <si>
    <t>45418861</t>
  </si>
  <si>
    <t>ابراهيم احمد عبد الفتاح ابوالخير</t>
  </si>
  <si>
    <t>29011051701233</t>
  </si>
  <si>
    <t>A39645226</t>
  </si>
  <si>
    <t>حسن خالد صلاح محمد عبد الرحيم</t>
  </si>
  <si>
    <t>31008252505732</t>
  </si>
  <si>
    <t>A43641402</t>
  </si>
  <si>
    <t>فارس اسلام سالم عبد اللطيف على</t>
  </si>
  <si>
    <t>32508042402295</t>
  </si>
  <si>
    <t>A44966798</t>
  </si>
  <si>
    <t>نجاه بكرى ابوبكر المنفى</t>
  </si>
  <si>
    <t>1968-09-08</t>
  </si>
  <si>
    <t>26809082401204</t>
  </si>
  <si>
    <t>A28593276</t>
  </si>
  <si>
    <t>2005-07-14</t>
  </si>
  <si>
    <t>30507142400849</t>
  </si>
  <si>
    <t>A44966799</t>
  </si>
  <si>
    <t>محمد السيد فر على ابو العزم</t>
  </si>
  <si>
    <t>1982-09-16</t>
  </si>
  <si>
    <t>28209121100619</t>
  </si>
  <si>
    <t>A43006277</t>
  </si>
  <si>
    <t>ابوبكر ابوبكر محمد النواح</t>
  </si>
  <si>
    <t>28805101100476</t>
  </si>
  <si>
    <t>A36560144</t>
  </si>
  <si>
    <t>علاء مسعد طاهر البهوار</t>
  </si>
  <si>
    <t>28502011101616</t>
  </si>
  <si>
    <t>A41458721</t>
  </si>
  <si>
    <t>استثمارطيران4*375 بتاريخ 13 اغسطس</t>
  </si>
  <si>
    <t>رنا عبد اللطيف عيد عبد اللطيف</t>
  </si>
  <si>
    <t>هانى عبد الله سعداوى سالم</t>
  </si>
  <si>
    <t>27808082402534</t>
  </si>
  <si>
    <t>A45562801</t>
  </si>
  <si>
    <t>محمد حسين على احمد</t>
  </si>
  <si>
    <t>27802122501851</t>
  </si>
  <si>
    <t>A27221341</t>
  </si>
  <si>
    <t>ضحى على ابراهيم حسن</t>
  </si>
  <si>
    <t>1994-05-30</t>
  </si>
  <si>
    <t>29405301500288</t>
  </si>
  <si>
    <t>A45128040</t>
  </si>
  <si>
    <t>معاذ سامح على محمد على</t>
  </si>
  <si>
    <t>2021-01-01</t>
  </si>
  <si>
    <t>32101011516257</t>
  </si>
  <si>
    <t>A45128005</t>
  </si>
  <si>
    <t>على سامح على محمد على</t>
  </si>
  <si>
    <t>2014-08-08</t>
  </si>
  <si>
    <t>31408081502991</t>
  </si>
  <si>
    <t>A45128006</t>
  </si>
  <si>
    <t>احمد صابر سيد معنى</t>
  </si>
  <si>
    <t>1983-02-23</t>
  </si>
  <si>
    <t>28302232201136</t>
  </si>
  <si>
    <t>A45153360</t>
  </si>
  <si>
    <t>هانى طه عبد العزيز عبد الجواد</t>
  </si>
  <si>
    <t>28210102201671</t>
  </si>
  <si>
    <t>A43623587</t>
  </si>
  <si>
    <t>ياسر سيد شاذلى على</t>
  </si>
  <si>
    <t>26709190100151</t>
  </si>
  <si>
    <t>A43834563</t>
  </si>
  <si>
    <t>هانى مفرح تادرس معوض</t>
  </si>
  <si>
    <t>27909302300097</t>
  </si>
  <si>
    <t>A31782612</t>
  </si>
  <si>
    <t>حسن سيد عبد الحافظ محمد</t>
  </si>
  <si>
    <t>2000-08-24</t>
  </si>
  <si>
    <t>20108242502294</t>
  </si>
  <si>
    <t>A45396568</t>
  </si>
  <si>
    <t>محمد عبد الله البيومى على</t>
  </si>
  <si>
    <t>28606281203178</t>
  </si>
  <si>
    <t>A39531294</t>
  </si>
  <si>
    <t>عبد الرحمن احمد محمد قناوى</t>
  </si>
  <si>
    <t>30409202600778</t>
  </si>
  <si>
    <t>A39181303</t>
  </si>
  <si>
    <t>عمر محمد عابدين حسن قناوى</t>
  </si>
  <si>
    <t>2001-10-22</t>
  </si>
  <si>
    <t>30110221401632</t>
  </si>
  <si>
    <t>A41656742</t>
  </si>
  <si>
    <t>محمد عيد احمد ابراهيم السيد</t>
  </si>
  <si>
    <t>30112011319359</t>
  </si>
  <si>
    <t>A04544276</t>
  </si>
  <si>
    <t>حمزه عز حمزه عبد العال</t>
  </si>
  <si>
    <t>30101012510395</t>
  </si>
  <si>
    <t>A45580467</t>
  </si>
  <si>
    <t>عز احمد حسانين شاطر</t>
  </si>
  <si>
    <t>29504152503994</t>
  </si>
  <si>
    <t>A345326458</t>
  </si>
  <si>
    <t>محمد على عبد الشافى على</t>
  </si>
  <si>
    <t>2003-09-10</t>
  </si>
  <si>
    <t>30309102603813</t>
  </si>
  <si>
    <t>A44947229</t>
  </si>
  <si>
    <t>محمود كريم محمود ابو العلا السيد</t>
  </si>
  <si>
    <t>2012-09-16</t>
  </si>
  <si>
    <t>31209192200059</t>
  </si>
  <si>
    <t>A45580566</t>
  </si>
  <si>
    <t>محمد فتحى محمد مصطفى</t>
  </si>
  <si>
    <t>27904072200215</t>
  </si>
  <si>
    <t>455600273</t>
  </si>
  <si>
    <t>كريم محمود ابو العلا السيد</t>
  </si>
  <si>
    <t>1980-07-29</t>
  </si>
  <si>
    <t>28007292201591</t>
  </si>
  <si>
    <t>A45565140</t>
  </si>
  <si>
    <t>ايمن معنى عيسى مشرف</t>
  </si>
  <si>
    <t>27908012303312</t>
  </si>
  <si>
    <t>A43218384</t>
  </si>
  <si>
    <t>تامر ابوزيد محمد ابوزيد</t>
  </si>
  <si>
    <t>28011232301411</t>
  </si>
  <si>
    <t>A449633056</t>
  </si>
  <si>
    <t>محمود سحيم عبد القادر ابراهيم</t>
  </si>
  <si>
    <t>27510308800211</t>
  </si>
  <si>
    <t>A35584454</t>
  </si>
  <si>
    <t>محمد ابراهيم رمضان رمضان</t>
  </si>
  <si>
    <t>1975-02-04</t>
  </si>
  <si>
    <t>27502042301334</t>
  </si>
  <si>
    <t>A43223486</t>
  </si>
  <si>
    <t>A455600273</t>
  </si>
  <si>
    <t>31209162200059</t>
  </si>
  <si>
    <t>A455805665</t>
  </si>
  <si>
    <t>A455651404</t>
  </si>
  <si>
    <t>احمد حسين عبد الناصر احمد</t>
  </si>
  <si>
    <t>29511071701755</t>
  </si>
  <si>
    <t>A28246954</t>
  </si>
  <si>
    <t>عونى رفعت ابراهيم عبد السلام</t>
  </si>
  <si>
    <t>1989-08-22</t>
  </si>
  <si>
    <t>28908231401374</t>
  </si>
  <si>
    <t>27955032</t>
  </si>
  <si>
    <t>رضا زكى السيد عبد الرازق</t>
  </si>
  <si>
    <t>1981-10-14</t>
  </si>
  <si>
    <t>28110141301956</t>
  </si>
  <si>
    <t>A40129698</t>
  </si>
  <si>
    <t>رامى شوقى حسينى محمد حسانين</t>
  </si>
  <si>
    <t>1995-04-09</t>
  </si>
  <si>
    <t>29504091300513</t>
  </si>
  <si>
    <t>A38787005</t>
  </si>
  <si>
    <t>احمد السيد احمد عبد الغفار حسن</t>
  </si>
  <si>
    <t>1966-01-16</t>
  </si>
  <si>
    <t>26601161301177</t>
  </si>
  <si>
    <t>A44902227</t>
  </si>
  <si>
    <t>عبد الواحد احمد عبد الغنى فرج</t>
  </si>
  <si>
    <t>2012-11-23</t>
  </si>
  <si>
    <t>31211232400292</t>
  </si>
  <si>
    <t>A38280888</t>
  </si>
  <si>
    <t>احمد عبد الغنى فرج عبد الغنى</t>
  </si>
  <si>
    <t>1977-10-19</t>
  </si>
  <si>
    <t>27710192402254</t>
  </si>
  <si>
    <t>A34285559</t>
  </si>
  <si>
    <t>محمد جمال الدين محمد عبد الرحمن</t>
  </si>
  <si>
    <t>27906022401352</t>
  </si>
  <si>
    <t>A45561578</t>
  </si>
  <si>
    <t>عمرو محمد عبده محمد الخولى</t>
  </si>
  <si>
    <t>1966-08-06</t>
  </si>
  <si>
    <t>266080601079</t>
  </si>
  <si>
    <t>A28449909</t>
  </si>
  <si>
    <t>محسن صالح خميس حميده داود</t>
  </si>
  <si>
    <t>2008-05-25</t>
  </si>
  <si>
    <t>30805252303173</t>
  </si>
  <si>
    <t>A45572412</t>
  </si>
  <si>
    <t>راضى محمد فهمى عبد المعبود</t>
  </si>
  <si>
    <t>1977-10-30</t>
  </si>
  <si>
    <t>27710302300771</t>
  </si>
  <si>
    <t>A454216967</t>
  </si>
  <si>
    <t>صالح كرم درباله عشرى السيد</t>
  </si>
  <si>
    <t>2009-11-18</t>
  </si>
  <si>
    <t>30911182301156</t>
  </si>
  <si>
    <t>A42067854</t>
  </si>
  <si>
    <t>كرم درباله عشرى السيد</t>
  </si>
  <si>
    <t>28101272300913</t>
  </si>
  <si>
    <t>A42523291</t>
  </si>
  <si>
    <t>كارم معوض احمد معوض</t>
  </si>
  <si>
    <t>27908132300538</t>
  </si>
  <si>
    <t>A45410202</t>
  </si>
  <si>
    <t>احمد شعبان احمد ابراهيم المنشاوى</t>
  </si>
  <si>
    <t>2001-06-09</t>
  </si>
  <si>
    <t>30106091501012</t>
  </si>
  <si>
    <t>A40246584</t>
  </si>
  <si>
    <t>راند ه فواد عبد الله الخولى</t>
  </si>
  <si>
    <t>1981-03-17</t>
  </si>
  <si>
    <t>28103171602342</t>
  </si>
  <si>
    <t>A34087928</t>
  </si>
  <si>
    <t>شاكر محمود عطا ابراهيم</t>
  </si>
  <si>
    <t>2003-05-25</t>
  </si>
  <si>
    <t>30305251200777</t>
  </si>
  <si>
    <t>A44250110</t>
  </si>
  <si>
    <t>عبده زكريا عبد المنعم عبد الجيد الكلاف</t>
  </si>
  <si>
    <t>1990-12-05</t>
  </si>
  <si>
    <t>29012051801391</t>
  </si>
  <si>
    <t>A45834192</t>
  </si>
  <si>
    <t>محمد السيد السيد العدل محمد</t>
  </si>
  <si>
    <t>30808081204154</t>
  </si>
  <si>
    <t>A45920987</t>
  </si>
  <si>
    <t>علاء احمد على على شامه</t>
  </si>
  <si>
    <t>2002-09-09</t>
  </si>
  <si>
    <t>30209091206219</t>
  </si>
  <si>
    <t>A45935333</t>
  </si>
  <si>
    <t>على فرج صابر مبارك</t>
  </si>
  <si>
    <t>1970-04-21</t>
  </si>
  <si>
    <t>27004211801473</t>
  </si>
  <si>
    <t>A38893944</t>
  </si>
  <si>
    <t>حسام حسنى عبد الحارس محمد</t>
  </si>
  <si>
    <t>1998-06-08</t>
  </si>
  <si>
    <t>29806080202192</t>
  </si>
  <si>
    <t>A45123317</t>
  </si>
  <si>
    <t>نادر اصلان عوض حسن ابو العيله</t>
  </si>
  <si>
    <t>30710271201755</t>
  </si>
  <si>
    <t>A45607857</t>
  </si>
  <si>
    <t>عادل سمير سعد محمد زيد</t>
  </si>
  <si>
    <t>2006-12-01</t>
  </si>
  <si>
    <t>30612011506615</t>
  </si>
  <si>
    <t>A45823792</t>
  </si>
  <si>
    <t>عطيه سعد السيد محمد بلال</t>
  </si>
  <si>
    <t>28412261801754</t>
  </si>
  <si>
    <t>A30162656</t>
  </si>
  <si>
    <t>رجب رشاد عشرى السيد</t>
  </si>
  <si>
    <t>1986-04-09</t>
  </si>
  <si>
    <t>28604092300518</t>
  </si>
  <si>
    <t>A34288116</t>
  </si>
  <si>
    <t>جمعه شعبان حسن عبد المجيد</t>
  </si>
  <si>
    <t>1992-10-10</t>
  </si>
  <si>
    <t>29210102301271</t>
  </si>
  <si>
    <t>A42068918</t>
  </si>
  <si>
    <t>عيد يسين احمد عبد الهادى</t>
  </si>
  <si>
    <t>28412262300392</t>
  </si>
  <si>
    <t>A30234932</t>
  </si>
  <si>
    <t>خالد ايمن ابراهيم الدسوقى سالم</t>
  </si>
  <si>
    <t>2004-06-21</t>
  </si>
  <si>
    <t>20401212300153</t>
  </si>
  <si>
    <t>445558736</t>
  </si>
  <si>
    <t>رضا صبحى محمد محمود</t>
  </si>
  <si>
    <t>1978-01-14</t>
  </si>
  <si>
    <t>27801141803331</t>
  </si>
  <si>
    <t>A37140157</t>
  </si>
  <si>
    <t>عبد الحميد عبد العزيز صالح عبد الله</t>
  </si>
  <si>
    <t>28512212402831</t>
  </si>
  <si>
    <t>A45581557</t>
  </si>
  <si>
    <t>عماد محمد جوده عبد اللطيف</t>
  </si>
  <si>
    <t>1982-04-05</t>
  </si>
  <si>
    <t>28204052301092</t>
  </si>
  <si>
    <t>A45406513</t>
  </si>
  <si>
    <t>عادل محمد حميده عطيه</t>
  </si>
  <si>
    <t>1972-12-14</t>
  </si>
  <si>
    <t>272121422001177</t>
  </si>
  <si>
    <t>A45404234</t>
  </si>
  <si>
    <t>كيدهم صابر عبود جاد</t>
  </si>
  <si>
    <t>1967-11-01</t>
  </si>
  <si>
    <t>26711012500574</t>
  </si>
  <si>
    <t>A45416379</t>
  </si>
  <si>
    <t>نبيل جميل ابراهيم دهشان</t>
  </si>
  <si>
    <t>1958-02-22</t>
  </si>
  <si>
    <t>25802220100654</t>
  </si>
  <si>
    <t>A45025810</t>
  </si>
  <si>
    <t>سمير ابراهيم ابراهيم نصار</t>
  </si>
  <si>
    <t>26608291100399</t>
  </si>
  <si>
    <t>A44000865</t>
  </si>
  <si>
    <t>محمود وحيد فتحى حامد على الحداد</t>
  </si>
  <si>
    <t>29711011507975</t>
  </si>
  <si>
    <t>A38324846</t>
  </si>
  <si>
    <t>خالد ايمن محمود محمود عبد اللطيف</t>
  </si>
  <si>
    <t>30305081202311</t>
  </si>
  <si>
    <t>A45503410</t>
  </si>
  <si>
    <t>نانسى رجب محمد احمد</t>
  </si>
  <si>
    <t>2003-01-21</t>
  </si>
  <si>
    <t>30201212600185</t>
  </si>
  <si>
    <t>A45746415</t>
  </si>
  <si>
    <t>احمد صبرى على الخوالقه</t>
  </si>
  <si>
    <t>2000-12-19</t>
  </si>
  <si>
    <t>20012191801337</t>
  </si>
  <si>
    <t>A34708467</t>
  </si>
  <si>
    <t>محمد عادل مجدى فتحى السكنيدى</t>
  </si>
  <si>
    <t>2026-02-01</t>
  </si>
  <si>
    <t>32602018800731</t>
  </si>
  <si>
    <t>A45479042</t>
  </si>
  <si>
    <t>مصطفى نبيل مصطفى البنا</t>
  </si>
  <si>
    <t>29609221800412</t>
  </si>
  <si>
    <t>A30633336</t>
  </si>
  <si>
    <t>عادل مجدى فتحى السكنيدى</t>
  </si>
  <si>
    <t>28604231802752</t>
  </si>
  <si>
    <t>443480605</t>
  </si>
  <si>
    <t>جودى عادل مجدى فتحى السكنيدى</t>
  </si>
  <si>
    <t>2017-04-25</t>
  </si>
  <si>
    <t>31704251801903</t>
  </si>
  <si>
    <t>A45479116</t>
  </si>
  <si>
    <t>احمد احمد امين التونى</t>
  </si>
  <si>
    <t>1995-08-11</t>
  </si>
  <si>
    <t>29508111800211</t>
  </si>
  <si>
    <t>A33456831</t>
  </si>
  <si>
    <t>عبد الله محمد على السقا</t>
  </si>
  <si>
    <t>1983-07-03</t>
  </si>
  <si>
    <t>28307021802915</t>
  </si>
  <si>
    <t>A38209689</t>
  </si>
  <si>
    <t>دينا احمد امين التونى</t>
  </si>
  <si>
    <t>1993-06-18</t>
  </si>
  <si>
    <t>29306181800063</t>
  </si>
  <si>
    <t>A45479170</t>
  </si>
  <si>
    <t>كارما عادل مجدى فتحى السكنيدى</t>
  </si>
  <si>
    <t>2018-11-11</t>
  </si>
  <si>
    <t>31811111800981</t>
  </si>
  <si>
    <t>A45479117</t>
  </si>
  <si>
    <t>مصطفى نصر عبد الكريم عبد المطلب بحطيط</t>
  </si>
  <si>
    <t>2003-01-09</t>
  </si>
  <si>
    <t>20301091802117</t>
  </si>
  <si>
    <t>A45846652</t>
  </si>
  <si>
    <t>عبد المقصود محمد عبد المقصود على</t>
  </si>
  <si>
    <t>1985-11-14</t>
  </si>
  <si>
    <t>28511141300792</t>
  </si>
  <si>
    <t>A45058319</t>
  </si>
  <si>
    <t>حامد عبد الله حامد جعفر</t>
  </si>
  <si>
    <t>29505072301254</t>
  </si>
  <si>
    <t>A32674259</t>
  </si>
  <si>
    <t>محمد حسين حسن محمد</t>
  </si>
  <si>
    <t>1978-03-31</t>
  </si>
  <si>
    <t>27803310100576</t>
  </si>
  <si>
    <t>A42343212</t>
  </si>
  <si>
    <t>تقديم يوم 14 اغسطس</t>
  </si>
  <si>
    <t>14/8/2026</t>
  </si>
  <si>
    <t>15/8/2026</t>
  </si>
  <si>
    <t>خروج لميرا البراق</t>
  </si>
  <si>
    <t>تسليم في الشركه بتاريخ 15 اغسطس</t>
  </si>
  <si>
    <t>تسليم في الشركه بتاريخ  15 اغسطس</t>
  </si>
  <si>
    <t>تسليم في الشركه بتاريخ 14 اغسطس</t>
  </si>
  <si>
    <t>ايداع بنكي بتاريخ 14 اغسطس</t>
  </si>
  <si>
    <t>ايداع بنكي بتاريخ 15 اغسطس</t>
  </si>
  <si>
    <t>تقديم يوم 13 -14 اغسطس</t>
  </si>
  <si>
    <t>فيصل محمد عبد الله العينزي</t>
  </si>
  <si>
    <t>Ab234700</t>
  </si>
  <si>
    <t>قيمه 125 $ بسعر صرف 50.23</t>
  </si>
  <si>
    <t>هادي حسن الشومري</t>
  </si>
  <si>
    <t>عبد الحفيظ عجال</t>
  </si>
  <si>
    <t>محمد نور صفوان المصري</t>
  </si>
  <si>
    <t>تقديم 13-14 اغسطس</t>
  </si>
  <si>
    <t>N01910948</t>
  </si>
  <si>
    <t>N02025979</t>
  </si>
  <si>
    <t>جزائري</t>
  </si>
  <si>
    <t>سداد في حسابات دروب</t>
  </si>
  <si>
    <t xml:space="preserve">تقفيل </t>
  </si>
  <si>
    <t>خروج للجنسيات</t>
  </si>
  <si>
    <t>فرق الخزنه عند احمد</t>
  </si>
  <si>
    <t>الظريف محمود احمد عمران</t>
  </si>
  <si>
    <t>1951-03-21</t>
  </si>
  <si>
    <t>25103212600758</t>
  </si>
  <si>
    <t>A45739345</t>
  </si>
  <si>
    <t>عبد الرحمن الظريف محمود احمد</t>
  </si>
  <si>
    <t>29201212600878</t>
  </si>
  <si>
    <t>A29517696</t>
  </si>
  <si>
    <t>خالد محمد احمد نعمان</t>
  </si>
  <si>
    <t>1972-05-02</t>
  </si>
  <si>
    <t>27205021300759</t>
  </si>
  <si>
    <t>A41767439</t>
  </si>
  <si>
    <t>حسن خالد حسن محمد عثمان</t>
  </si>
  <si>
    <t>2010-12-25</t>
  </si>
  <si>
    <t>31012252400873</t>
  </si>
  <si>
    <t>A44128211</t>
  </si>
  <si>
    <t>محمد السيد عبد الحميد على محمد</t>
  </si>
  <si>
    <t>29502202601817</t>
  </si>
  <si>
    <t>A36901707</t>
  </si>
  <si>
    <t>عطيه جمال عطيه احمد</t>
  </si>
  <si>
    <t>29501012510576</t>
  </si>
  <si>
    <t>A33931435</t>
  </si>
  <si>
    <t>احمد عبد القدوس احمد ثابت</t>
  </si>
  <si>
    <t>29611092500258</t>
  </si>
  <si>
    <t>A36494706</t>
  </si>
  <si>
    <t>يحيى سيد عمر خميس</t>
  </si>
  <si>
    <t>1955-12-15</t>
  </si>
  <si>
    <t>25512150100033</t>
  </si>
  <si>
    <t>A45733028</t>
  </si>
  <si>
    <t>عبد الرحمن فتحى عبد الرحمن محمود</t>
  </si>
  <si>
    <t>2004-07-24</t>
  </si>
  <si>
    <t>30407241301319</t>
  </si>
  <si>
    <t>A45951184</t>
  </si>
  <si>
    <t>محمد احمد عبد العزيز محمد السيد</t>
  </si>
  <si>
    <t>2000-08-07</t>
  </si>
  <si>
    <t>30008071302178</t>
  </si>
  <si>
    <t>A39248767</t>
  </si>
  <si>
    <t>1982-12-19</t>
  </si>
  <si>
    <t>28212192200132</t>
  </si>
  <si>
    <t>A33773764</t>
  </si>
  <si>
    <t>اسلام ياسر فؤاد عبدربه مبروك</t>
  </si>
  <si>
    <t>30805182300392</t>
  </si>
  <si>
    <t>A44407762</t>
  </si>
  <si>
    <t>محمد عرابى عطيه صابر</t>
  </si>
  <si>
    <t>1992-08-26</t>
  </si>
  <si>
    <t>29208262301132</t>
  </si>
  <si>
    <t>A37192639</t>
  </si>
  <si>
    <t>جمعه خلف احمد صالح</t>
  </si>
  <si>
    <t>29603012205134</t>
  </si>
  <si>
    <t>A32523568</t>
  </si>
  <si>
    <t>عيد خميس يوسف محمد</t>
  </si>
  <si>
    <t>1979-11-07</t>
  </si>
  <si>
    <t>27911072200114</t>
  </si>
  <si>
    <t>A45582011</t>
  </si>
  <si>
    <t>عيد عبد العظيم احمد صالح</t>
  </si>
  <si>
    <t>1975-03-04</t>
  </si>
  <si>
    <t>27503042200259</t>
  </si>
  <si>
    <t>AG195767</t>
  </si>
  <si>
    <t>السيد رجب على محمد</t>
  </si>
  <si>
    <t>28103292200233</t>
  </si>
  <si>
    <t>A45423329</t>
  </si>
  <si>
    <t>احمد فرحات وهبه عبد المقصود</t>
  </si>
  <si>
    <t>28902180104037</t>
  </si>
  <si>
    <t>A28153054</t>
  </si>
  <si>
    <t>جمعه شوقى يونس ابوزيد</t>
  </si>
  <si>
    <t>28912011501359</t>
  </si>
  <si>
    <t>A33031459</t>
  </si>
  <si>
    <t>فارس محمد كمال عبد الونيس شعبان</t>
  </si>
  <si>
    <t>30211011508737</t>
  </si>
  <si>
    <t>A40244763</t>
  </si>
  <si>
    <t>محمود يونس محمد يونس المعداوى</t>
  </si>
  <si>
    <t>29902101502359</t>
  </si>
  <si>
    <t>A29956665</t>
  </si>
  <si>
    <t>محمود بسيونى على سيد احمد خالد</t>
  </si>
  <si>
    <t>28503241501474</t>
  </si>
  <si>
    <t>A37951153</t>
  </si>
  <si>
    <t>حسام محمد  محمد محمد شهيب</t>
  </si>
  <si>
    <t>27801040300117</t>
  </si>
  <si>
    <t>A43985100</t>
  </si>
  <si>
    <t>فوز حسن عايد عمير</t>
  </si>
  <si>
    <t>29412282101241</t>
  </si>
  <si>
    <t>A45973820</t>
  </si>
  <si>
    <t>ياسمين على هاشم على عمار</t>
  </si>
  <si>
    <t>2016-02-19</t>
  </si>
  <si>
    <t>31602192101423</t>
  </si>
  <si>
    <t>A45973889</t>
  </si>
  <si>
    <t>احمد اسماعيل السيد احمد</t>
  </si>
  <si>
    <t>29901041302018</t>
  </si>
  <si>
    <t>A45063108</t>
  </si>
  <si>
    <t>اسلام رضا بكر عبد الله خضر</t>
  </si>
  <si>
    <t>2006-11-25</t>
  </si>
  <si>
    <t>30611251804218</t>
  </si>
  <si>
    <t>A45848286</t>
  </si>
  <si>
    <t>شعبان جمال محمد شلتوت</t>
  </si>
  <si>
    <t>1989-04-12</t>
  </si>
  <si>
    <t>28904121800294</t>
  </si>
  <si>
    <t>A31246702</t>
  </si>
  <si>
    <t>السيد جمال عبد العال العراقى</t>
  </si>
  <si>
    <t>29001011533499</t>
  </si>
  <si>
    <t>A45633706</t>
  </si>
  <si>
    <t>رفيع عبد الصبور موسى على</t>
  </si>
  <si>
    <t>2002-11-25</t>
  </si>
  <si>
    <t>30211252604575</t>
  </si>
  <si>
    <t>A43885690</t>
  </si>
  <si>
    <t>محمود امين محمود مسعود</t>
  </si>
  <si>
    <t>30112032601178</t>
  </si>
  <si>
    <t>A45742718</t>
  </si>
  <si>
    <t>احمد سمير فتحى قمح</t>
  </si>
  <si>
    <t>1996-08-16</t>
  </si>
  <si>
    <t>29608161800594</t>
  </si>
  <si>
    <t>A45477007</t>
  </si>
  <si>
    <t>راضى على هاشم على عمار</t>
  </si>
  <si>
    <t>2012-04-11</t>
  </si>
  <si>
    <t>31204112101511</t>
  </si>
  <si>
    <t>A45973928</t>
  </si>
  <si>
    <t>علي هاشم علي عمار</t>
  </si>
  <si>
    <t>28902082102794</t>
  </si>
  <si>
    <t>A45973930</t>
  </si>
  <si>
    <t>محمد على هاشم على عمار</t>
  </si>
  <si>
    <t>2017-10-01</t>
  </si>
  <si>
    <t>31710012120171</t>
  </si>
  <si>
    <t>A45973929</t>
  </si>
  <si>
    <t>امنه فتح الله السيد مطاوع</t>
  </si>
  <si>
    <t>1972-09-20</t>
  </si>
  <si>
    <t>27209201800208</t>
  </si>
  <si>
    <t>A38315589</t>
  </si>
  <si>
    <t>محمود حسن محمود السيد البعرور</t>
  </si>
  <si>
    <t>1980-04-19</t>
  </si>
  <si>
    <t>28004191302479</t>
  </si>
  <si>
    <t>A35432325</t>
  </si>
  <si>
    <t>عبد الرحمن حسن عبد الرحمن محمد الهادى</t>
  </si>
  <si>
    <t>2004-03-20</t>
  </si>
  <si>
    <t>20403201205</t>
  </si>
  <si>
    <t>A42232399</t>
  </si>
  <si>
    <t>مريم احمد عاشور سليم رشيد</t>
  </si>
  <si>
    <t>2006-06-20</t>
  </si>
  <si>
    <t>30606201206286</t>
  </si>
  <si>
    <t>A45923196</t>
  </si>
  <si>
    <t>صبحى رجب محمود محمد</t>
  </si>
  <si>
    <t>28711011800377</t>
  </si>
  <si>
    <t>A45834089</t>
  </si>
  <si>
    <t>السيد شاكر محمد عبد المنعم</t>
  </si>
  <si>
    <t>29302011501856</t>
  </si>
  <si>
    <t>A45371681</t>
  </si>
  <si>
    <t>حمد محمد احمد صابر</t>
  </si>
  <si>
    <t>2003-06-06</t>
  </si>
  <si>
    <t>30306062600752</t>
  </si>
  <si>
    <t>A45158611</t>
  </si>
  <si>
    <t>محمد ناصف محمد عبد العال</t>
  </si>
  <si>
    <t>1990-08-26</t>
  </si>
  <si>
    <t>26008261802759</t>
  </si>
  <si>
    <t>A43433336</t>
  </si>
  <si>
    <t>محمد السيد سالم عبد المجيد</t>
  </si>
  <si>
    <t>20303011900493</t>
  </si>
  <si>
    <t>A45503688</t>
  </si>
  <si>
    <t>مصطفى السيد مصطفى خليفه</t>
  </si>
  <si>
    <t>2004-03-22</t>
  </si>
  <si>
    <t>30403222301175</t>
  </si>
  <si>
    <t>A40729597</t>
  </si>
  <si>
    <t>محمد على عبد الصمد حسن</t>
  </si>
  <si>
    <t>1995-12-20</t>
  </si>
  <si>
    <t>29512202301355</t>
  </si>
  <si>
    <t>A44958740</t>
  </si>
  <si>
    <t>حسين محمد منير احمد محمد</t>
  </si>
  <si>
    <t>2008-10-18</t>
  </si>
  <si>
    <t>30810182303492</t>
  </si>
  <si>
    <t>A43953440</t>
  </si>
  <si>
    <t>احمد حسين صالح محمد شريف</t>
  </si>
  <si>
    <t>2009-12-05</t>
  </si>
  <si>
    <t>30912052302378</t>
  </si>
  <si>
    <t>A45400408</t>
  </si>
  <si>
    <t>احمد محمد خلف صديق قطب</t>
  </si>
  <si>
    <t>2009-06-02</t>
  </si>
  <si>
    <t>30906022301997</t>
  </si>
  <si>
    <t>A45573236</t>
  </si>
  <si>
    <t>على ربيع على خليل شعيب</t>
  </si>
  <si>
    <t>28609012308299</t>
  </si>
  <si>
    <t>A35635492</t>
  </si>
  <si>
    <t>محمد احمد عليان تمام على</t>
  </si>
  <si>
    <t>30702062301839</t>
  </si>
  <si>
    <t>A40278638</t>
  </si>
  <si>
    <t>يوسف ربيع رشاد على سعيد</t>
  </si>
  <si>
    <t>31005152303556</t>
  </si>
  <si>
    <t>A45544608</t>
  </si>
  <si>
    <t>محمد فتحى رمضان محمد</t>
  </si>
  <si>
    <t>1991-07-20</t>
  </si>
  <si>
    <t>29107202301213</t>
  </si>
  <si>
    <t>A31863732</t>
  </si>
  <si>
    <t>ربيع رشاد على سعيد</t>
  </si>
  <si>
    <t>1984-10-27</t>
  </si>
  <si>
    <t>28410272300932</t>
  </si>
  <si>
    <t>A42190092</t>
  </si>
  <si>
    <t>محمود عطيه عبد الظاهر عبد العزيز</t>
  </si>
  <si>
    <t>29001062301894</t>
  </si>
  <si>
    <t>A30240466</t>
  </si>
  <si>
    <t>صابر جمعه عبد التواب محمد</t>
  </si>
  <si>
    <t>29308032301073</t>
  </si>
  <si>
    <t>A42753312</t>
  </si>
  <si>
    <t>محمود شعبان محمد محمود</t>
  </si>
  <si>
    <t>30707072305311</t>
  </si>
  <si>
    <t>A32891425</t>
  </si>
  <si>
    <t>2003-08-13</t>
  </si>
  <si>
    <t>30308132301734</t>
  </si>
  <si>
    <t>A29047015</t>
  </si>
  <si>
    <t>اسماعيل السيد محمود محمد</t>
  </si>
  <si>
    <t>1963-05-09</t>
  </si>
  <si>
    <t>26305091300552</t>
  </si>
  <si>
    <t>A27673451</t>
  </si>
  <si>
    <t>حاتم حجازى حامد على</t>
  </si>
  <si>
    <t>28112050102198</t>
  </si>
  <si>
    <t>A31882165</t>
  </si>
  <si>
    <t>عمر ابراهيم عبده عبد الفتاح</t>
  </si>
  <si>
    <t>1992-10-26</t>
  </si>
  <si>
    <t>29210261600335</t>
  </si>
  <si>
    <t>A43935466</t>
  </si>
  <si>
    <t>محمد علاء الدين عبد الحكم محمد العشرى</t>
  </si>
  <si>
    <t>1990-12-26</t>
  </si>
  <si>
    <t>29012260200256</t>
  </si>
  <si>
    <t>A35855877</t>
  </si>
  <si>
    <t>ياسر محمد يحيى ابراهيم الحكيم</t>
  </si>
  <si>
    <t>1963-04-09</t>
  </si>
  <si>
    <t>26304090101037</t>
  </si>
  <si>
    <t>A04425402</t>
  </si>
  <si>
    <t>مؤمن محب مصطفى مرسى</t>
  </si>
  <si>
    <t>1995-11-13</t>
  </si>
  <si>
    <t>29511130103832</t>
  </si>
  <si>
    <t>A28366353</t>
  </si>
  <si>
    <t>احمد على سعد على</t>
  </si>
  <si>
    <t>211215220115621</t>
  </si>
  <si>
    <t>A45813148</t>
  </si>
  <si>
    <t>يوسف ربيع صابر عبد الحميد</t>
  </si>
  <si>
    <t>2009-10-21</t>
  </si>
  <si>
    <t>30910212202011</t>
  </si>
  <si>
    <t>A45420605</t>
  </si>
  <si>
    <t>هشام وجيه احمد قطب</t>
  </si>
  <si>
    <t>28804232200178</t>
  </si>
  <si>
    <t>04349447</t>
  </si>
  <si>
    <t>عمر عبد الحميد احمد عبد الجيد</t>
  </si>
  <si>
    <t>29112082200314</t>
  </si>
  <si>
    <t>A33679149</t>
  </si>
  <si>
    <t>وهبه ابو الخير عبد الوهاب احمد</t>
  </si>
  <si>
    <t>30110012201073</t>
  </si>
  <si>
    <t>A35346501</t>
  </si>
  <si>
    <t>عبد الرحمن رزق جمعه زايد زيدان</t>
  </si>
  <si>
    <t>29809152102952</t>
  </si>
  <si>
    <t>A45540644</t>
  </si>
  <si>
    <t>حماده طلعت عبد العظيم جاد</t>
  </si>
  <si>
    <t>29611092200271</t>
  </si>
  <si>
    <t>A44645787</t>
  </si>
  <si>
    <t>احمد سعيد فوزى محمد</t>
  </si>
  <si>
    <t>29610072200979</t>
  </si>
  <si>
    <t>A35489338</t>
  </si>
  <si>
    <t>هانى هاشم على ابراهيم</t>
  </si>
  <si>
    <t>1987-07-29</t>
  </si>
  <si>
    <t>28707292300478</t>
  </si>
  <si>
    <t>A28771637</t>
  </si>
  <si>
    <t>ايمن منصور احمد عمر</t>
  </si>
  <si>
    <t>29712012601092</t>
  </si>
  <si>
    <t>A45522511</t>
  </si>
  <si>
    <t>على هاشم على ابراهيم</t>
  </si>
  <si>
    <t>1994-09-15</t>
  </si>
  <si>
    <t>29409152302732</t>
  </si>
  <si>
    <t>A296587777</t>
  </si>
  <si>
    <t>حجازى عادل محمد حجازى</t>
  </si>
  <si>
    <t>29904012600459</t>
  </si>
  <si>
    <t>A33488737</t>
  </si>
  <si>
    <t>محمود فوزى محمد رزق</t>
  </si>
  <si>
    <t>1985-09-17</t>
  </si>
  <si>
    <t>28509172200635</t>
  </si>
  <si>
    <t>A41711005</t>
  </si>
  <si>
    <t>جمعه اسماعيل محمد اسما عيل</t>
  </si>
  <si>
    <t>1994-07-18</t>
  </si>
  <si>
    <t>29407182201814</t>
  </si>
  <si>
    <t>A33781641</t>
  </si>
  <si>
    <t>سيد كامل رجب ابراهيم</t>
  </si>
  <si>
    <t>1982-05-28</t>
  </si>
  <si>
    <t>28205282200119</t>
  </si>
  <si>
    <t>A34623046</t>
  </si>
  <si>
    <t>حسين عيد احمد عبد السميع</t>
  </si>
  <si>
    <t>28805292201315</t>
  </si>
  <si>
    <t>A32525516</t>
  </si>
  <si>
    <t>رمضان دارج محمد حسن</t>
  </si>
  <si>
    <t>21407052201251</t>
  </si>
  <si>
    <t>A34853986</t>
  </si>
  <si>
    <t>معوض عبد القوى محمد عبد الرحمن</t>
  </si>
  <si>
    <t>1987-06-17</t>
  </si>
  <si>
    <t>28706172200872</t>
  </si>
  <si>
    <t>A32524531</t>
  </si>
  <si>
    <t>علاء انور عبد الفضيل جنيدى</t>
  </si>
  <si>
    <t>28902162200517</t>
  </si>
  <si>
    <t>A29904353</t>
  </si>
  <si>
    <t>حسام حسن سليمان عبد الله</t>
  </si>
  <si>
    <t>2001-07-07</t>
  </si>
  <si>
    <t>30107072503418</t>
  </si>
  <si>
    <t>A41715345</t>
  </si>
  <si>
    <t>مصطفى محمود محفوظ على شراقه</t>
  </si>
  <si>
    <t>30710080102498</t>
  </si>
  <si>
    <t>A45746395</t>
  </si>
  <si>
    <t>هشام على عبد الحميد على</t>
  </si>
  <si>
    <t>2005-06-11</t>
  </si>
  <si>
    <t>30506112400554</t>
  </si>
  <si>
    <t>A41694406</t>
  </si>
  <si>
    <t>محمد شعبان خليفه جدامى</t>
  </si>
  <si>
    <t>30507242400811</t>
  </si>
  <si>
    <t>A44664512</t>
  </si>
  <si>
    <t>نظير جمال حسين نظير عبد السلام</t>
  </si>
  <si>
    <t>2007-06-17</t>
  </si>
  <si>
    <t>30706172403675</t>
  </si>
  <si>
    <t>A31403272</t>
  </si>
  <si>
    <t>ابراهيم مختار قاسم ابراهيم دياب</t>
  </si>
  <si>
    <t>307012403677</t>
  </si>
  <si>
    <t>A34646903</t>
  </si>
  <si>
    <t>عبد الرحمن جمال عبد الرحمن معتمد</t>
  </si>
  <si>
    <t>29801012432056</t>
  </si>
  <si>
    <t>A43181783</t>
  </si>
  <si>
    <t>احمد شحات احمد محمود</t>
  </si>
  <si>
    <t>1974-12-18</t>
  </si>
  <si>
    <t>2741218310003</t>
  </si>
  <si>
    <t>A40948345</t>
  </si>
  <si>
    <t>احمد عبد العزيز جمعه عوده</t>
  </si>
  <si>
    <t>1990-12-20</t>
  </si>
  <si>
    <t>29012302300558</t>
  </si>
  <si>
    <t>A38168397</t>
  </si>
  <si>
    <t>احمد ابراهيم عبد العود انور زلط</t>
  </si>
  <si>
    <t>2001-07-14</t>
  </si>
  <si>
    <t>30107141800071</t>
  </si>
  <si>
    <t>A29960321</t>
  </si>
  <si>
    <t>احمد محمد عكاشه محمد عكاشه</t>
  </si>
  <si>
    <t>29204151700172</t>
  </si>
  <si>
    <t>A40351618</t>
  </si>
  <si>
    <t>زينب طاهر سالم محمد شبايك</t>
  </si>
  <si>
    <t>1963-08-21</t>
  </si>
  <si>
    <t>26308211300364</t>
  </si>
  <si>
    <t>A43599293</t>
  </si>
  <si>
    <t>مصطفى رزق مصطفى نور الدين</t>
  </si>
  <si>
    <t>1972-05-12</t>
  </si>
  <si>
    <t>27205121200212</t>
  </si>
  <si>
    <t>A45500944</t>
  </si>
  <si>
    <t>احمد يحى رفعت خليل</t>
  </si>
  <si>
    <t>1973-08-30</t>
  </si>
  <si>
    <t>27308301200591</t>
  </si>
  <si>
    <t>A29980980</t>
  </si>
  <si>
    <t>محمود جمعه محمد عثمان</t>
  </si>
  <si>
    <t>27806032401534</t>
  </si>
  <si>
    <t>A45401685</t>
  </si>
  <si>
    <t>حسن محمد عبد اللاه</t>
  </si>
  <si>
    <t>31010202606419</t>
  </si>
  <si>
    <t>A45745211</t>
  </si>
  <si>
    <t>علاء حسن عبد الغفار احمد</t>
  </si>
  <si>
    <t>29105182502991</t>
  </si>
  <si>
    <t>A29641192</t>
  </si>
  <si>
    <t>ايمن اشرف صابر مؤمن</t>
  </si>
  <si>
    <t>1970-09-17</t>
  </si>
  <si>
    <t>31009172201852</t>
  </si>
  <si>
    <t>A45577755</t>
  </si>
  <si>
    <t>رمضان مسعود عمار مسعود</t>
  </si>
  <si>
    <t>28306112500852</t>
  </si>
  <si>
    <t>A31866103</t>
  </si>
  <si>
    <t>احمد عبد الدايم عبد التواب محمود</t>
  </si>
  <si>
    <t>28702042402311</t>
  </si>
  <si>
    <t>A45816850</t>
  </si>
  <si>
    <t>عاطف محمد عبد اللطيف ابو العلا</t>
  </si>
  <si>
    <t>1981-04-01</t>
  </si>
  <si>
    <t>28104012603091</t>
  </si>
  <si>
    <t>A44617965</t>
  </si>
  <si>
    <t>طاهر الرفاعى على الرفاعى جنديه</t>
  </si>
  <si>
    <t>1965-10-09</t>
  </si>
  <si>
    <t>26510091500953</t>
  </si>
  <si>
    <t>A29075563</t>
  </si>
  <si>
    <t>مجاهد على عبد النعيم على</t>
  </si>
  <si>
    <t>27409142600819</t>
  </si>
  <si>
    <t>A44998558</t>
  </si>
  <si>
    <t>محمد على حسن مجلى</t>
  </si>
  <si>
    <t>1993-06-27</t>
  </si>
  <si>
    <t>29306272501379</t>
  </si>
  <si>
    <t>A44950678</t>
  </si>
  <si>
    <t>احمد محمد محمود محمد</t>
  </si>
  <si>
    <t>29108012512273</t>
  </si>
  <si>
    <t>A29027162</t>
  </si>
  <si>
    <t>هشام ابراهيم عبد التواب محمود</t>
  </si>
  <si>
    <t>29412102404071</t>
  </si>
  <si>
    <t>A45394269</t>
  </si>
  <si>
    <t>فهيم فايز فهيم سالم</t>
  </si>
  <si>
    <t>2008-12-22</t>
  </si>
  <si>
    <t>30812221400851</t>
  </si>
  <si>
    <t>A43598235</t>
  </si>
  <si>
    <t>عبد الله احمد عبد الله عبد الرحيم</t>
  </si>
  <si>
    <t>30909232600678</t>
  </si>
  <si>
    <t>A45183732</t>
  </si>
  <si>
    <t>هيثم سمير سيد ناصر</t>
  </si>
  <si>
    <t>30911032401535</t>
  </si>
  <si>
    <t>A37913867</t>
  </si>
  <si>
    <t>كريم عمر ادم نجم مصطفى</t>
  </si>
  <si>
    <t>30709211402311</t>
  </si>
  <si>
    <t>A04544618</t>
  </si>
  <si>
    <t>قاسم عبد المقصود ابراهيم عبد المقصود محمد</t>
  </si>
  <si>
    <t>30810141402036</t>
  </si>
  <si>
    <t>A45961566</t>
  </si>
  <si>
    <t>احمد ناجح احمد سالم صالح</t>
  </si>
  <si>
    <t>2007-12-31</t>
  </si>
  <si>
    <t>30712312500277</t>
  </si>
  <si>
    <t>A44963390</t>
  </si>
  <si>
    <t>ابود هب البدرى عدلى محمود</t>
  </si>
  <si>
    <t>2004-10-28</t>
  </si>
  <si>
    <t>30410282600979</t>
  </si>
  <si>
    <t>A39974085</t>
  </si>
  <si>
    <t>حسن عبد الحميد احمد على</t>
  </si>
  <si>
    <t>1981-04-02</t>
  </si>
  <si>
    <t>28104022501131</t>
  </si>
  <si>
    <t>A32527391</t>
  </si>
  <si>
    <t>زياد البدرى عدلى محمود</t>
  </si>
  <si>
    <t>30805232600619</t>
  </si>
  <si>
    <t>A39661371</t>
  </si>
  <si>
    <t>منصور عبد العزيز ابراهيم محمد</t>
  </si>
  <si>
    <t>28405032501759</t>
  </si>
  <si>
    <t>A30207250</t>
  </si>
  <si>
    <t>شريف عطيه فاهم محمود</t>
  </si>
  <si>
    <t>28708102503153</t>
  </si>
  <si>
    <t>A45152224</t>
  </si>
  <si>
    <t>يوسف عبد السلام محمود احمد محمود</t>
  </si>
  <si>
    <t>2007-08-10</t>
  </si>
  <si>
    <t>30708100109058</t>
  </si>
  <si>
    <t>A45147883</t>
  </si>
  <si>
    <t>محمود ابراهيم جاد الله جمعه عفيفى</t>
  </si>
  <si>
    <t>2000-07-02</t>
  </si>
  <si>
    <t>30007021800456</t>
  </si>
  <si>
    <t>A40400747</t>
  </si>
  <si>
    <t>سعيد عبد الحميد عبد الرحيم محمد</t>
  </si>
  <si>
    <t>1996-11-23</t>
  </si>
  <si>
    <t>29661232601076</t>
  </si>
  <si>
    <t>A42991747</t>
  </si>
  <si>
    <t>احمد بكرى حسين محمود</t>
  </si>
  <si>
    <t>20103012602934</t>
  </si>
  <si>
    <t>A33488065</t>
  </si>
  <si>
    <t>طه محمد طه احمد الادهم</t>
  </si>
  <si>
    <t>28501091100473</t>
  </si>
  <si>
    <t>A38981583</t>
  </si>
  <si>
    <t>مسعد شعبان رمضان محمد</t>
  </si>
  <si>
    <t>28008171701437</t>
  </si>
  <si>
    <t>A45054701</t>
  </si>
  <si>
    <t>محمد حمدي امام اسماعيل</t>
  </si>
  <si>
    <t>1980-02-07</t>
  </si>
  <si>
    <t>28002072102116</t>
  </si>
  <si>
    <t>A28911674</t>
  </si>
  <si>
    <t>باسم محمد شعبان جمعه</t>
  </si>
  <si>
    <t>1997-07-26</t>
  </si>
  <si>
    <t>29707262300256</t>
  </si>
  <si>
    <t>A26542787</t>
  </si>
  <si>
    <t>السيد محمود السيد محمد الشهاوى</t>
  </si>
  <si>
    <t>1987-07-09</t>
  </si>
  <si>
    <t>28707091201277</t>
  </si>
  <si>
    <t>A33210345</t>
  </si>
  <si>
    <t>ياسر محمد زيان عبد السلام</t>
  </si>
  <si>
    <t>28611252300257</t>
  </si>
  <si>
    <t>A29901181</t>
  </si>
  <si>
    <t>محمد سامى اسما عيل ابراهيم</t>
  </si>
  <si>
    <t>30309011900416</t>
  </si>
  <si>
    <t>A45499685</t>
  </si>
  <si>
    <t>محمود سعد محمد مؤمن</t>
  </si>
  <si>
    <t>30009011814974</t>
  </si>
  <si>
    <t>A34041142</t>
  </si>
  <si>
    <t>محمد دردير عطا رياض</t>
  </si>
  <si>
    <t>1994-08-03</t>
  </si>
  <si>
    <t>29408032402575</t>
  </si>
  <si>
    <t>A31514147</t>
  </si>
  <si>
    <t>احمد ابراهيم عبد اللطيف ابراهيم شلبى</t>
  </si>
  <si>
    <t>1999-08-30</t>
  </si>
  <si>
    <t>29908301500379</t>
  </si>
  <si>
    <t>A39959633</t>
  </si>
  <si>
    <t>احمد عبد الرازق احمد عبد العاطى</t>
  </si>
  <si>
    <t>28809011815099</t>
  </si>
  <si>
    <t>A41821777</t>
  </si>
  <si>
    <t>محمد عماد محمد سالم</t>
  </si>
  <si>
    <t>30710202602136</t>
  </si>
  <si>
    <t>A41417137</t>
  </si>
  <si>
    <t>محمد احمد عوض احمد</t>
  </si>
  <si>
    <t>1973-01-07</t>
  </si>
  <si>
    <t>27301070103038</t>
  </si>
  <si>
    <t>A28364540</t>
  </si>
  <si>
    <t>تقديم بوم 15 اغسطس</t>
  </si>
  <si>
    <t>تسليم في الشركه 15 اغسطس</t>
  </si>
  <si>
    <t>ايداع بنكي  بتاريخ 13 اغسطس</t>
  </si>
  <si>
    <t>ايداع بنكي  بتاريخ 14 اغسطس</t>
  </si>
  <si>
    <t>ايداع بنكي بتاريخ 16 اغسطس</t>
  </si>
  <si>
    <t>ايداع بنكي  بتاريخ 16 اغسطس</t>
  </si>
  <si>
    <t>استثمارطيران1*375 بتاريخ 15 اغسطس</t>
  </si>
  <si>
    <t>تقديم 15 اغسطس</t>
  </si>
  <si>
    <t>محمد نوح عيسي يوسف</t>
  </si>
  <si>
    <t>AD296851</t>
  </si>
  <si>
    <t>مندوب الحاجه عفاف</t>
  </si>
  <si>
    <t>16/8/2026</t>
  </si>
  <si>
    <t>تسليم في الشركه بتاريخ 16 اغسطس</t>
  </si>
  <si>
    <t>استلام المندوب من خزنه دروب</t>
  </si>
  <si>
    <t>imas bt oding arsa</t>
  </si>
  <si>
    <t>استلام في الشركه 16 اغسطس</t>
  </si>
  <si>
    <t>تسليم في الشركه 16 اغسطس</t>
  </si>
  <si>
    <t>نشات حلمى رزق محمد</t>
  </si>
  <si>
    <t>30101191201893</t>
  </si>
  <si>
    <t>A34013365</t>
  </si>
  <si>
    <t>هانى حماد محمد حامد كنانى</t>
  </si>
  <si>
    <t>28806011215734</t>
  </si>
  <si>
    <t>A32006316</t>
  </si>
  <si>
    <t>السيد محمود عبد الرازق شعبان</t>
  </si>
  <si>
    <t>27605291202099</t>
  </si>
  <si>
    <t>A45977361</t>
  </si>
  <si>
    <t>محمود محمد محمود محمد</t>
  </si>
  <si>
    <t>1977-10-10</t>
  </si>
  <si>
    <t>27710102903396</t>
  </si>
  <si>
    <t>A45745306</t>
  </si>
  <si>
    <t>حسنى على الصغير عبد الرحيم</t>
  </si>
  <si>
    <t>28103092702056</t>
  </si>
  <si>
    <t>A45743831</t>
  </si>
  <si>
    <t>محمود حمدى على عثمان على</t>
  </si>
  <si>
    <t>27101282700819</t>
  </si>
  <si>
    <t>A45178568</t>
  </si>
  <si>
    <t>محمد فريج انيس قطب</t>
  </si>
  <si>
    <t>29312051502273</t>
  </si>
  <si>
    <t>A37157203</t>
  </si>
  <si>
    <t>عزمى طه يونس محمد ابراهيم</t>
  </si>
  <si>
    <t>1981-07-25</t>
  </si>
  <si>
    <t>28107252403218</t>
  </si>
  <si>
    <t>A45411403</t>
  </si>
  <si>
    <t>فرح طارق محمد حلمى عبد الهادى</t>
  </si>
  <si>
    <t>30208050201826</t>
  </si>
  <si>
    <t>A41572957</t>
  </si>
  <si>
    <t>ندى سمير احمد جمعه</t>
  </si>
  <si>
    <t>29210010210449</t>
  </si>
  <si>
    <t>A45872860</t>
  </si>
  <si>
    <t>هشام احمد محمد احمد</t>
  </si>
  <si>
    <t>30403082402855</t>
  </si>
  <si>
    <t>A42094450</t>
  </si>
  <si>
    <t>يوسف احمد سيد محمد ابراهيم</t>
  </si>
  <si>
    <t>2012-06-28</t>
  </si>
  <si>
    <t>31201282400298</t>
  </si>
  <si>
    <t>A45413051</t>
  </si>
  <si>
    <t>على حسن محمد فراج</t>
  </si>
  <si>
    <t>2000-09-29</t>
  </si>
  <si>
    <t>30009292400251</t>
  </si>
  <si>
    <t>A45579300</t>
  </si>
  <si>
    <t>احمد فولى راضى احمد</t>
  </si>
  <si>
    <t>29102202404673</t>
  </si>
  <si>
    <t>A45567442</t>
  </si>
  <si>
    <t>هانى قطب محمد محمد البسطويسى</t>
  </si>
  <si>
    <t>1974-03-06</t>
  </si>
  <si>
    <t>27403061502059</t>
  </si>
  <si>
    <t>A45820554</t>
  </si>
  <si>
    <t>مصطفى محمود السيد احمد محمود</t>
  </si>
  <si>
    <t>2006-02-27</t>
  </si>
  <si>
    <t>30602270103655</t>
  </si>
  <si>
    <t>A45980987</t>
  </si>
  <si>
    <t>هشام محمد  السيد على اسماعيل</t>
  </si>
  <si>
    <t>1975-12-08</t>
  </si>
  <si>
    <t>27512081202039</t>
  </si>
  <si>
    <t>A35836221</t>
  </si>
  <si>
    <t>رضا يسن محمد محمد</t>
  </si>
  <si>
    <t>1985-01-07</t>
  </si>
  <si>
    <t>28501082406071</t>
  </si>
  <si>
    <t>A37730463</t>
  </si>
  <si>
    <t>محمد عبد النبى محمد محمود ابو سعده</t>
  </si>
  <si>
    <t>1992-09-05</t>
  </si>
  <si>
    <t>29209051603775</t>
  </si>
  <si>
    <t>A29959253</t>
  </si>
  <si>
    <t>امل احمد شحاته عثمان</t>
  </si>
  <si>
    <t>26610210200801</t>
  </si>
  <si>
    <t>A43337396</t>
  </si>
  <si>
    <t>حسن كريم محمد فرناس محمد كامل عارف</t>
  </si>
  <si>
    <t>2025-06-20</t>
  </si>
  <si>
    <t>32506200200775</t>
  </si>
  <si>
    <t>A45873518</t>
  </si>
  <si>
    <t>على عبد الوهاب السيد خليل</t>
  </si>
  <si>
    <t>27910052402253</t>
  </si>
  <si>
    <t>A45130105</t>
  </si>
  <si>
    <t>مراجى محمد السيد خليل</t>
  </si>
  <si>
    <t>27608172402313</t>
  </si>
  <si>
    <t>A45399127</t>
  </si>
  <si>
    <t>رضا سعد بدوى السيد</t>
  </si>
  <si>
    <t>27909202403093</t>
  </si>
  <si>
    <t>A38865844</t>
  </si>
  <si>
    <t>محمد عبد الله خميس قنديل</t>
  </si>
  <si>
    <t>28407211806352</t>
  </si>
  <si>
    <t>A37281369</t>
  </si>
  <si>
    <t>احمد محمود احمد عبد المولى</t>
  </si>
  <si>
    <t>28711110201515</t>
  </si>
  <si>
    <t>A45650256</t>
  </si>
  <si>
    <t>احمد حمدى محمد طلبه محمد</t>
  </si>
  <si>
    <t>1994-04-04</t>
  </si>
  <si>
    <t>29404041202818</t>
  </si>
  <si>
    <t>A44800648</t>
  </si>
  <si>
    <t>منعم محمد عبد المنعم محمد علام</t>
  </si>
  <si>
    <t>28203050201035</t>
  </si>
  <si>
    <t>A35862285</t>
  </si>
  <si>
    <t>احمد عوض طلبه المرسى منصور</t>
  </si>
  <si>
    <t>29609201500773</t>
  </si>
  <si>
    <t>A45301509</t>
  </si>
  <si>
    <t>انس مصطفى احمد محمد احمد</t>
  </si>
  <si>
    <t>2015-06-03</t>
  </si>
  <si>
    <t>31506032400891</t>
  </si>
  <si>
    <t>A41694727</t>
  </si>
  <si>
    <t>عبد الله فوزى انيس قطب</t>
  </si>
  <si>
    <t>28209131001635</t>
  </si>
  <si>
    <t>A29242696</t>
  </si>
  <si>
    <t>حمزه محمد صبحى عبد الله زغبى</t>
  </si>
  <si>
    <t>31105112402572</t>
  </si>
  <si>
    <t>A45136434</t>
  </si>
  <si>
    <t>امام محمد محمد احمد</t>
  </si>
  <si>
    <t>1988-07-15</t>
  </si>
  <si>
    <t>28807152401538</t>
  </si>
  <si>
    <t>A37074005</t>
  </si>
  <si>
    <t>مخيمر محمد عبد الله سيد</t>
  </si>
  <si>
    <t>2901110203631</t>
  </si>
  <si>
    <t>A45802545</t>
  </si>
  <si>
    <t>نبيه ناجى هلال</t>
  </si>
  <si>
    <t>1959-11-18</t>
  </si>
  <si>
    <t>25911182401827</t>
  </si>
  <si>
    <t>A45793759</t>
  </si>
  <si>
    <t>ايمن عبد الرازق عبد الوهاب ابو عرب</t>
  </si>
  <si>
    <t>28101272200751</t>
  </si>
  <si>
    <t>A45396815</t>
  </si>
  <si>
    <t>هانى مكرم عبد العاطى عبد اللطيف عيسى</t>
  </si>
  <si>
    <t>2007-09-10</t>
  </si>
  <si>
    <t>30709102301572</t>
  </si>
  <si>
    <t>A45806672</t>
  </si>
  <si>
    <t>احمد فتحى احمد مرعى</t>
  </si>
  <si>
    <t>1976-10-24</t>
  </si>
  <si>
    <t>27610241300514</t>
  </si>
  <si>
    <t>A41280592</t>
  </si>
  <si>
    <t>اسماعيل وائل طارق محمد محمد اسماعيل</t>
  </si>
  <si>
    <t>30504020200157</t>
  </si>
  <si>
    <t>A40308701</t>
  </si>
  <si>
    <t>مطار العلمين</t>
  </si>
  <si>
    <t>بيكينى جيت PAX 7</t>
  </si>
  <si>
    <t>زيد ياسر جلال محمد مصطفى رجب</t>
  </si>
  <si>
    <t>2005-11-08</t>
  </si>
  <si>
    <t>30511080201477</t>
  </si>
  <si>
    <t>A39034081</t>
  </si>
  <si>
    <t>يحيى خالد لطفى الشربينى</t>
  </si>
  <si>
    <t>30601238800399</t>
  </si>
  <si>
    <t>A30176600</t>
  </si>
  <si>
    <t>فارس محمد فاروق عبد العزيز الرحمانى</t>
  </si>
  <si>
    <t>30808100202176</t>
  </si>
  <si>
    <t>A33865552</t>
  </si>
  <si>
    <t>فاروق محمد فاروق عبد العزيز الرحمانى</t>
  </si>
  <si>
    <t>30602080201979</t>
  </si>
  <si>
    <t>A33870066</t>
  </si>
  <si>
    <t>عمرو محمد عبد المنعم زكى القيار</t>
  </si>
  <si>
    <t>2004-05-29</t>
  </si>
  <si>
    <t>20405290200916</t>
  </si>
  <si>
    <t>A27178124</t>
  </si>
  <si>
    <t>ياسين خالد لطفى محمد صبحى الشربينى</t>
  </si>
  <si>
    <t>2005-02-11</t>
  </si>
  <si>
    <t>30502118800192</t>
  </si>
  <si>
    <t>A40856807</t>
  </si>
  <si>
    <t>محسن بخيت ابراهيم حسن</t>
  </si>
  <si>
    <t>1982-12-29</t>
  </si>
  <si>
    <t>28212292701112</t>
  </si>
  <si>
    <t>A44616641</t>
  </si>
  <si>
    <t>احمد خالد عبد الحميد بخيت</t>
  </si>
  <si>
    <t>1994-09-08</t>
  </si>
  <si>
    <t>29409081501097</t>
  </si>
  <si>
    <t>A36436727</t>
  </si>
  <si>
    <t>عبد الله فتحى المتولى هجرس</t>
  </si>
  <si>
    <t>1993-06-07</t>
  </si>
  <si>
    <t>29206021602118</t>
  </si>
  <si>
    <t>A41161464</t>
  </si>
  <si>
    <t>ايمن عبد السلام احمد سالم</t>
  </si>
  <si>
    <t>1992-01-17</t>
  </si>
  <si>
    <t>29201171301518</t>
  </si>
  <si>
    <t>A41743866</t>
  </si>
  <si>
    <t>مى رضوان محمد محمد رضوان</t>
  </si>
  <si>
    <t>29501280200423</t>
  </si>
  <si>
    <t>A36893543</t>
  </si>
  <si>
    <t>2022-06-09</t>
  </si>
  <si>
    <t>32206090201343</t>
  </si>
  <si>
    <t>A42670090</t>
  </si>
  <si>
    <t>اسامه احمد البدوى قناوى سالم</t>
  </si>
  <si>
    <t>28707071401679</t>
  </si>
  <si>
    <t>A38154964</t>
  </si>
  <si>
    <t>محمد ابراهيم ابراهيم البنا</t>
  </si>
  <si>
    <t>1979-06-22</t>
  </si>
  <si>
    <t>27906220100872</t>
  </si>
  <si>
    <t>A30692569</t>
  </si>
  <si>
    <t>ممتاز نصار قرنى محمود احمد</t>
  </si>
  <si>
    <t>30613152500959</t>
  </si>
  <si>
    <t>A44629173</t>
  </si>
  <si>
    <t>محمد حسن احمد محمد</t>
  </si>
  <si>
    <t>1964-03-05</t>
  </si>
  <si>
    <t>26403050201631</t>
  </si>
  <si>
    <t>A45661664</t>
  </si>
  <si>
    <t>احمد عبد الحميد احمد خالد</t>
  </si>
  <si>
    <t>29107152503278</t>
  </si>
  <si>
    <t>A45134378</t>
  </si>
  <si>
    <t>احمد عرفان ابراهيم محمد ابو حطب</t>
  </si>
  <si>
    <t>1987-08-19</t>
  </si>
  <si>
    <t>28708191801791</t>
  </si>
  <si>
    <t>A44790725</t>
  </si>
  <si>
    <t>هانى عبد الله عبد المجيد ابو النظر ظنون</t>
  </si>
  <si>
    <t>1987-01-16</t>
  </si>
  <si>
    <t>28701161800531</t>
  </si>
  <si>
    <t>A44776037</t>
  </si>
  <si>
    <t>نصار قرنى محمود احمد</t>
  </si>
  <si>
    <t>1978-12-03</t>
  </si>
  <si>
    <t>27812032502772</t>
  </si>
  <si>
    <t>A44629171</t>
  </si>
  <si>
    <t>وليد محمد على عمار</t>
  </si>
  <si>
    <t>1984-08-02</t>
  </si>
  <si>
    <t>28408021801334</t>
  </si>
  <si>
    <t>A45123468</t>
  </si>
  <si>
    <t>حسام صلاح الدين طه عبد الحليم</t>
  </si>
  <si>
    <t>1965-07-28</t>
  </si>
  <si>
    <t>26507280100213</t>
  </si>
  <si>
    <t>A31426818</t>
  </si>
  <si>
    <t>منيسير عبد السلام عوض عبد الجليل</t>
  </si>
  <si>
    <t>27810012305315</t>
  </si>
  <si>
    <t>A29889506</t>
  </si>
  <si>
    <t>السيد عبد الله توفل السيد</t>
  </si>
  <si>
    <t>1975-03-22</t>
  </si>
  <si>
    <t>22503222200898</t>
  </si>
  <si>
    <t>A44945368</t>
  </si>
  <si>
    <t>احمد رجب شلبى شحاته</t>
  </si>
  <si>
    <t>1995-04-20</t>
  </si>
  <si>
    <t>29504201401337</t>
  </si>
  <si>
    <t>A39594394</t>
  </si>
  <si>
    <t>احمد عماد احمد محمد الشيوى</t>
  </si>
  <si>
    <t>1994-10-23</t>
  </si>
  <si>
    <t>29410231400951</t>
  </si>
  <si>
    <t>A31272172</t>
  </si>
  <si>
    <t>اسماعيل اسامه عبد الحميد تهامى سالم</t>
  </si>
  <si>
    <t>29106161301436</t>
  </si>
  <si>
    <t>A38478849</t>
  </si>
  <si>
    <t>حسام حسن اسحاق محمود ابو النصر</t>
  </si>
  <si>
    <t>29402010104718</t>
  </si>
  <si>
    <t>A38474751</t>
  </si>
  <si>
    <t>ابراهيم اسامه ابراهيم ابراهيم عبد الله</t>
  </si>
  <si>
    <t>1990-09-28</t>
  </si>
  <si>
    <t>29009280105119</t>
  </si>
  <si>
    <t>A44435736</t>
  </si>
  <si>
    <t>رحاب السعيد نور الدين يوسف</t>
  </si>
  <si>
    <t>1976-09-28</t>
  </si>
  <si>
    <t>27609280202084</t>
  </si>
  <si>
    <t>A43914148</t>
  </si>
  <si>
    <t>ياسر عرفه سعيد على الجعفراوى</t>
  </si>
  <si>
    <t>1998-09-06</t>
  </si>
  <si>
    <t>29809061800312</t>
  </si>
  <si>
    <t>A45824262</t>
  </si>
  <si>
    <t>هشام محمد عبد المالك عبد النعيم</t>
  </si>
  <si>
    <t>2002-01-06</t>
  </si>
  <si>
    <t>30201062502975</t>
  </si>
  <si>
    <t>A44144009</t>
  </si>
  <si>
    <t>احمد شريف محمد قطب سلامه</t>
  </si>
  <si>
    <t>2001-09-10</t>
  </si>
  <si>
    <t>30109101801795</t>
  </si>
  <si>
    <t>A45657105</t>
  </si>
  <si>
    <t>عبد الرحمن ياسر عبد الجواد موسى عبد الجواد</t>
  </si>
  <si>
    <t>30606202404073</t>
  </si>
  <si>
    <t>A38996506</t>
  </si>
  <si>
    <t>محمد محمد السيد ابوزهره</t>
  </si>
  <si>
    <t>29602291600998</t>
  </si>
  <si>
    <t>A45334350</t>
  </si>
  <si>
    <t>سيف محمود هديه عبد الرحمن حسن</t>
  </si>
  <si>
    <t>30908062501053</t>
  </si>
  <si>
    <t>A43627846</t>
  </si>
  <si>
    <t>محمد على محمد الجمال</t>
  </si>
  <si>
    <t>26703292300319</t>
  </si>
  <si>
    <t>A45559073</t>
  </si>
  <si>
    <t>سعودى صابر حمدان عبد الباسط</t>
  </si>
  <si>
    <t>1977-08-04</t>
  </si>
  <si>
    <t>27708042601793</t>
  </si>
  <si>
    <t>A39093074</t>
  </si>
  <si>
    <t>السيد معتمد مخيمر عبد الحليم</t>
  </si>
  <si>
    <t>1978-10-17</t>
  </si>
  <si>
    <t>27810172600313</t>
  </si>
  <si>
    <t>A38450940</t>
  </si>
  <si>
    <t>طه فتحى رياض حسان</t>
  </si>
  <si>
    <t>1979-05-10</t>
  </si>
  <si>
    <t>27905102200653</t>
  </si>
  <si>
    <t>A45799533</t>
  </si>
  <si>
    <t>نجلاء حسين محمد حسن</t>
  </si>
  <si>
    <t>1969-10-26</t>
  </si>
  <si>
    <t>26910262100086</t>
  </si>
  <si>
    <t>A44960616</t>
  </si>
  <si>
    <t>كمال حسن على رزق</t>
  </si>
  <si>
    <t>28608231800356</t>
  </si>
  <si>
    <t>A32178207</t>
  </si>
  <si>
    <t>محمد عبد الدايم محمد عوض</t>
  </si>
  <si>
    <t>1999-06-12</t>
  </si>
  <si>
    <t>29906121801475</t>
  </si>
  <si>
    <t>A45643574</t>
  </si>
  <si>
    <t>على محمد على رجب سلامه</t>
  </si>
  <si>
    <t>2008-09-11</t>
  </si>
  <si>
    <t>30809111804034</t>
  </si>
  <si>
    <t>A45458123</t>
  </si>
  <si>
    <t>محمود عبد السلام ابراهيم محمد</t>
  </si>
  <si>
    <t>1994-10-20</t>
  </si>
  <si>
    <t>29410202501217</t>
  </si>
  <si>
    <t>A26553290</t>
  </si>
  <si>
    <t>علاء امبارك سراج دريدر</t>
  </si>
  <si>
    <t>28610012502956</t>
  </si>
  <si>
    <t>A29892663</t>
  </si>
  <si>
    <t>امين بسيونى محمد مهران</t>
  </si>
  <si>
    <t>29201022504317</t>
  </si>
  <si>
    <t>A32348838</t>
  </si>
  <si>
    <t>عبد الشافى شعبان محمد حسن</t>
  </si>
  <si>
    <t>27105222300319</t>
  </si>
  <si>
    <t>A45413891</t>
  </si>
  <si>
    <t>وليد وزير غيضان السيد</t>
  </si>
  <si>
    <t>1979-07-23</t>
  </si>
  <si>
    <t>27907232200054</t>
  </si>
  <si>
    <t>A41708022</t>
  </si>
  <si>
    <t>ايهاب عيد فرحات على</t>
  </si>
  <si>
    <t>1978-04-01</t>
  </si>
  <si>
    <t>27804012300658</t>
  </si>
  <si>
    <t>A45564860</t>
  </si>
  <si>
    <t>عيد مبروك محمد يوسف</t>
  </si>
  <si>
    <t>1979-09-10</t>
  </si>
  <si>
    <t>27909102201132</t>
  </si>
  <si>
    <t>A44412785</t>
  </si>
  <si>
    <t>حماده صابر طه محمد حسانين</t>
  </si>
  <si>
    <t>1979-03-02</t>
  </si>
  <si>
    <t>27903021900151</t>
  </si>
  <si>
    <t>A375910836</t>
  </si>
  <si>
    <t>محمد جابر صادق على</t>
  </si>
  <si>
    <t>1980-02-25</t>
  </si>
  <si>
    <t>28002252301036</t>
  </si>
  <si>
    <t>A45421886</t>
  </si>
  <si>
    <t>جابر مبروك محمد حسن</t>
  </si>
  <si>
    <t>1974-06-17</t>
  </si>
  <si>
    <t>27406172201278</t>
  </si>
  <si>
    <t>A45408869</t>
  </si>
  <si>
    <t>رمضان انور رمضان ابراهيم</t>
  </si>
  <si>
    <t>1966-11-15</t>
  </si>
  <si>
    <t>26611152300511</t>
  </si>
  <si>
    <t>A45558734</t>
  </si>
  <si>
    <t>علاء عيد تونى سلامه</t>
  </si>
  <si>
    <t>1992-10-04</t>
  </si>
  <si>
    <t>29210042500911</t>
  </si>
  <si>
    <t>A30227245</t>
  </si>
  <si>
    <t>حماده محمود عبد الحميد عبد الستار كريم</t>
  </si>
  <si>
    <t>2008-04-29</t>
  </si>
  <si>
    <t>30804292502377</t>
  </si>
  <si>
    <t>A45790570</t>
  </si>
  <si>
    <t>جمعه اسماعيل حامد عبد الشافى</t>
  </si>
  <si>
    <t>1988-05-15</t>
  </si>
  <si>
    <t>28805151800614</t>
  </si>
  <si>
    <t>A42158654</t>
  </si>
  <si>
    <t>ضياء الدين حماده سيد عبد الغنى</t>
  </si>
  <si>
    <t>1991-04-09</t>
  </si>
  <si>
    <t>29104092500615</t>
  </si>
  <si>
    <t>A43205975</t>
  </si>
  <si>
    <t>محمود جمعه عثمان على</t>
  </si>
  <si>
    <t>1989-01-05</t>
  </si>
  <si>
    <t>28901052501094</t>
  </si>
  <si>
    <t>A35233751</t>
  </si>
  <si>
    <t>محمد غندى عبد المنصف عبد التواب</t>
  </si>
  <si>
    <t>2006-03-17</t>
  </si>
  <si>
    <t>30603172501797</t>
  </si>
  <si>
    <t>A45790583</t>
  </si>
  <si>
    <t>عبد القادر سلطان حموده عبد القادر ابراهيم</t>
  </si>
  <si>
    <t>31007152504899</t>
  </si>
  <si>
    <t>A45417855</t>
  </si>
  <si>
    <t>ابوبكر سلامه اسماعيل حامد عبد الشافى</t>
  </si>
  <si>
    <t>30905241803977</t>
  </si>
  <si>
    <t>A43365626</t>
  </si>
  <si>
    <t>ابراهيم عبد الحكيم مفتاح منتصر</t>
  </si>
  <si>
    <t>28908222500611</t>
  </si>
  <si>
    <t>A28312655</t>
  </si>
  <si>
    <t>محمود عبد الرحيم كامل سيد</t>
  </si>
  <si>
    <t>30103102503951</t>
  </si>
  <si>
    <t>A45149497</t>
  </si>
  <si>
    <t>مصطفى سعد جمعه عثمان</t>
  </si>
  <si>
    <t>1980-12-08</t>
  </si>
  <si>
    <t>28012082500671</t>
  </si>
  <si>
    <t>A41810801</t>
  </si>
  <si>
    <t>ابراهيم محمود عبد المنعم عيسى عمار</t>
  </si>
  <si>
    <t>2015-05-08</t>
  </si>
  <si>
    <t>31105082503034</t>
  </si>
  <si>
    <t>A45150821</t>
  </si>
  <si>
    <t>عبد الرحمن عزيز عبد العزيز عمار</t>
  </si>
  <si>
    <t>28906212500351</t>
  </si>
  <si>
    <t>A29647957</t>
  </si>
  <si>
    <t>محمد عدلى محمد ابراهيم</t>
  </si>
  <si>
    <t>29210262500393</t>
  </si>
  <si>
    <t>A45814334</t>
  </si>
  <si>
    <t>سويلم حمدى سويلم كيلانى</t>
  </si>
  <si>
    <t>1992-03-18</t>
  </si>
  <si>
    <t>29202182500337</t>
  </si>
  <si>
    <t>A30917364</t>
  </si>
  <si>
    <t>محمد محمود احمد على</t>
  </si>
  <si>
    <t>30601232301439</t>
  </si>
  <si>
    <t>A45992007</t>
  </si>
  <si>
    <t>احمد ناجح عبد المنعم عيسى عمار</t>
  </si>
  <si>
    <t>31011272501297</t>
  </si>
  <si>
    <t>A45145899</t>
  </si>
  <si>
    <t>عبد الوهاب اشرف عزيز عبد القادر ابراهيم</t>
  </si>
  <si>
    <t>31005012501293</t>
  </si>
  <si>
    <t>A45417856</t>
  </si>
  <si>
    <t>محمود محمد محمد  احمد</t>
  </si>
  <si>
    <t>30807282400435</t>
  </si>
  <si>
    <t>A45811114</t>
  </si>
  <si>
    <t>مقار حنا لبيب حبيب مقار</t>
  </si>
  <si>
    <t>2010-03-13</t>
  </si>
  <si>
    <t>31003132404655</t>
  </si>
  <si>
    <t>A45565616</t>
  </si>
  <si>
    <t>محمد عبد الحميد هيبه عبد الحميد حسين</t>
  </si>
  <si>
    <t>30703152403238</t>
  </si>
  <si>
    <t>A37399320</t>
  </si>
  <si>
    <t>حماده هلال محمود احمد معتمد</t>
  </si>
  <si>
    <t>2012-10-04</t>
  </si>
  <si>
    <t>31210042404031</t>
  </si>
  <si>
    <t>A44122807</t>
  </si>
  <si>
    <t>حازم  محمد عدوى حمد الله احمد</t>
  </si>
  <si>
    <t>2010-04-17</t>
  </si>
  <si>
    <t>31004172401795</t>
  </si>
  <si>
    <t>A44653737</t>
  </si>
  <si>
    <t>عبد الرحمن عيد محمد حسين محمد</t>
  </si>
  <si>
    <t>2008-02-23</t>
  </si>
  <si>
    <t>30802232403091</t>
  </si>
  <si>
    <t>A41001764</t>
  </si>
  <si>
    <t>محمود حماده خليفه احمد معتمد</t>
  </si>
  <si>
    <t>2009-11-21</t>
  </si>
  <si>
    <t>30911212402238</t>
  </si>
  <si>
    <t>A45150620</t>
  </si>
  <si>
    <t>ياسر محمد قاسم احمد عبد الله</t>
  </si>
  <si>
    <t>30701012403715</t>
  </si>
  <si>
    <t>A33203315</t>
  </si>
  <si>
    <t>محمد جمعه احمد احمد</t>
  </si>
  <si>
    <t>29409202401877</t>
  </si>
  <si>
    <t>A45406376</t>
  </si>
  <si>
    <t>اسلام ابراهيم كامل زيدان</t>
  </si>
  <si>
    <t>2002-12-06</t>
  </si>
  <si>
    <t>30212062400317</t>
  </si>
  <si>
    <t>A44948872</t>
  </si>
  <si>
    <t>اسلام خالد صالح حسين على</t>
  </si>
  <si>
    <t>30704012400197</t>
  </si>
  <si>
    <t>A37636590</t>
  </si>
  <si>
    <t>محمد فوزى السيد على حسانين</t>
  </si>
  <si>
    <t>29309181200219</t>
  </si>
  <si>
    <t>A38713348</t>
  </si>
  <si>
    <t>هشا مصطفى محمد شريف عبد الله</t>
  </si>
  <si>
    <t>30610252400092</t>
  </si>
  <si>
    <t>A45818243</t>
  </si>
  <si>
    <t>سعودى صلاح ذكى محمد شعبان</t>
  </si>
  <si>
    <t>2007-01-17</t>
  </si>
  <si>
    <t>30201172400879</t>
  </si>
  <si>
    <t>A29893635</t>
  </si>
  <si>
    <t>محمد فرحات سالم فاضل عبد الحافظ</t>
  </si>
  <si>
    <t>2007-05-18</t>
  </si>
  <si>
    <t>30705182101255</t>
  </si>
  <si>
    <t>A45559636</t>
  </si>
  <si>
    <t>على فرج مساعد مسعود</t>
  </si>
  <si>
    <t>29504082300772</t>
  </si>
  <si>
    <t>A34090946</t>
  </si>
  <si>
    <t>على عادل محمد حافظ</t>
  </si>
  <si>
    <t>29310032300256</t>
  </si>
  <si>
    <t>A38281061</t>
  </si>
  <si>
    <t>زياد فولى صالحين حيدر حسن</t>
  </si>
  <si>
    <t>2008-03-27</t>
  </si>
  <si>
    <t>20802272402752</t>
  </si>
  <si>
    <t>A45559446</t>
  </si>
  <si>
    <t>محمد رجب نصر ابراهيم نصر</t>
  </si>
  <si>
    <t>2007-11-15</t>
  </si>
  <si>
    <t>30711152303694</t>
  </si>
  <si>
    <t>A45788441</t>
  </si>
  <si>
    <t>عمار محمود محمد ابراهيم</t>
  </si>
  <si>
    <t>29604132301257</t>
  </si>
  <si>
    <t>A45796391</t>
  </si>
  <si>
    <t>عبد الله عادل عجمى حسين</t>
  </si>
  <si>
    <t>29401012314276</t>
  </si>
  <si>
    <t>A45732486</t>
  </si>
  <si>
    <t>محمد حمدى عبد الحميد سلطان</t>
  </si>
  <si>
    <t>28711142301074</t>
  </si>
  <si>
    <t>A35762543</t>
  </si>
  <si>
    <t>كريم خالد محمد عبد الجواد</t>
  </si>
  <si>
    <t>1998-09-21</t>
  </si>
  <si>
    <t>29809212301437</t>
  </si>
  <si>
    <t>A32533520</t>
  </si>
  <si>
    <t>ماهر طنطاوى رجب حسن</t>
  </si>
  <si>
    <t>28910012308959</t>
  </si>
  <si>
    <t>A40992469</t>
  </si>
  <si>
    <t>على سعد على المرسى</t>
  </si>
  <si>
    <t>28807161200812</t>
  </si>
  <si>
    <t>A45926599</t>
  </si>
  <si>
    <t>عادل نجاح عرفان تونى</t>
  </si>
  <si>
    <t>29107162400876</t>
  </si>
  <si>
    <t>A37326586</t>
  </si>
  <si>
    <t>احمد عواض عبد الفتاح مهنى</t>
  </si>
  <si>
    <t>30103142500076</t>
  </si>
  <si>
    <t>A34283442</t>
  </si>
  <si>
    <t>خالد جمعه جمعه عبد الباقي</t>
  </si>
  <si>
    <t>1985-12-23</t>
  </si>
  <si>
    <t>28512231301453</t>
  </si>
  <si>
    <t>A40099620</t>
  </si>
  <si>
    <t>محمد عمر جلال عمر</t>
  </si>
  <si>
    <t>29812051302099</t>
  </si>
  <si>
    <t>A44690007</t>
  </si>
  <si>
    <t>احمد حمزه احمد حمزه</t>
  </si>
  <si>
    <t>29311202300817</t>
  </si>
  <si>
    <t>A37131597</t>
  </si>
  <si>
    <t>جمال السيد جمال السيد حجازى</t>
  </si>
  <si>
    <t>2004-09-11</t>
  </si>
  <si>
    <t>30409111200777</t>
  </si>
  <si>
    <t>A45933665</t>
  </si>
  <si>
    <t>محمد عبد الحليم عبد الغنى محمد</t>
  </si>
  <si>
    <t>1988-09-16</t>
  </si>
  <si>
    <t>28810162300579</t>
  </si>
  <si>
    <t>A34179073</t>
  </si>
  <si>
    <t>احمد ناصر طنطاوى تونى</t>
  </si>
  <si>
    <t>1989-03-23</t>
  </si>
  <si>
    <t>28903232401015</t>
  </si>
  <si>
    <t>A30529326</t>
  </si>
  <si>
    <t>جمعه رجب محمد محمد</t>
  </si>
  <si>
    <t>28608252301813</t>
  </si>
  <si>
    <t>A27605833</t>
  </si>
  <si>
    <t>مصطفى محمود حميده عبد النبى</t>
  </si>
  <si>
    <t>29301012421493</t>
  </si>
  <si>
    <t>A40726988</t>
  </si>
  <si>
    <t>شريف ابراهيم جلال ابراهيم</t>
  </si>
  <si>
    <t>1991-05-28</t>
  </si>
  <si>
    <t>29105282501657</t>
  </si>
  <si>
    <t>A27395426</t>
  </si>
  <si>
    <t>محمد سيد جلال ابراهيم</t>
  </si>
  <si>
    <t>1996-01-05</t>
  </si>
  <si>
    <t>29601052500292</t>
  </si>
  <si>
    <t>A45793779</t>
  </si>
  <si>
    <t>عطا محمد محمود على</t>
  </si>
  <si>
    <t>1987-03-16</t>
  </si>
  <si>
    <t>28703162502219</t>
  </si>
  <si>
    <t>A39584952</t>
  </si>
  <si>
    <t>حسين عبد الله رجب عطوه</t>
  </si>
  <si>
    <t>1974-01-16</t>
  </si>
  <si>
    <t>27401162301159</t>
  </si>
  <si>
    <t>A46016344</t>
  </si>
  <si>
    <t>درويش محمد احمد درويش</t>
  </si>
  <si>
    <t>27712132500497</t>
  </si>
  <si>
    <t>A45817470</t>
  </si>
  <si>
    <t>ابوكرم سيد محمود محمد</t>
  </si>
  <si>
    <t>1970-06-24</t>
  </si>
  <si>
    <t>270062422011191</t>
  </si>
  <si>
    <t>A35760566</t>
  </si>
  <si>
    <t>محمد نادى سنوسى محمد</t>
  </si>
  <si>
    <t>29009172402832</t>
  </si>
  <si>
    <t>A30548019</t>
  </si>
  <si>
    <t>محمد احمد فؤاد على</t>
  </si>
  <si>
    <t>1994-07-09</t>
  </si>
  <si>
    <t>29407092402799</t>
  </si>
  <si>
    <t>A45130066</t>
  </si>
  <si>
    <t>حسام عبد الجواد مبروك جمعه</t>
  </si>
  <si>
    <t>29312252402056</t>
  </si>
  <si>
    <t>A42730046</t>
  </si>
  <si>
    <t>على شعبان ابراهيم عبد الصمد</t>
  </si>
  <si>
    <t>1993-03-16</t>
  </si>
  <si>
    <t>29303162401957</t>
  </si>
  <si>
    <t>A41717308</t>
  </si>
  <si>
    <t>احمد على محمد صاوى</t>
  </si>
  <si>
    <t>2000-04-15</t>
  </si>
  <si>
    <t>30004152400098</t>
  </si>
  <si>
    <t>A45145154</t>
  </si>
  <si>
    <t>يوسف عبد الستار محمود عبد الستار عبد الواحد</t>
  </si>
  <si>
    <t>2013-07-25</t>
  </si>
  <si>
    <t>31307252301131</t>
  </si>
  <si>
    <t>A45806649</t>
  </si>
  <si>
    <t>عبد التواب خميس عيد مسعود</t>
  </si>
  <si>
    <t>27811132300739</t>
  </si>
  <si>
    <t>A37399075</t>
  </si>
  <si>
    <t>احمد عبد الفتاح نصر عبد العال</t>
  </si>
  <si>
    <t>27905132300334</t>
  </si>
  <si>
    <t>A34531144</t>
  </si>
  <si>
    <t>محمود محروس السيد احمد الشاذلى</t>
  </si>
  <si>
    <t>1996-02-13</t>
  </si>
  <si>
    <t>29602131201051</t>
  </si>
  <si>
    <t>A41734640</t>
  </si>
  <si>
    <t>هيثم ماهر هلال عبد الحفيظ</t>
  </si>
  <si>
    <t>28907101100619</t>
  </si>
  <si>
    <t>A44818863</t>
  </si>
  <si>
    <t>زايد عصام عبد العزيز خميس</t>
  </si>
  <si>
    <t>1998-06-29</t>
  </si>
  <si>
    <t>298062923000372</t>
  </si>
  <si>
    <t>A45141442</t>
  </si>
  <si>
    <t>محمد فتحى خلف حسن</t>
  </si>
  <si>
    <t>1973-08-04</t>
  </si>
  <si>
    <t>27308040201196</t>
  </si>
  <si>
    <t>A37281774</t>
  </si>
  <si>
    <t>عبد الله احمد حمدى الباز</t>
  </si>
  <si>
    <t>1993-03-05</t>
  </si>
  <si>
    <t>29303051100419</t>
  </si>
  <si>
    <t>A45928149</t>
  </si>
  <si>
    <t>على احمد عبد الفتاح نصر عبد العال</t>
  </si>
  <si>
    <t>31002202300694</t>
  </si>
  <si>
    <t>A44967938</t>
  </si>
  <si>
    <t>يحى احمد نصر ابراهيم</t>
  </si>
  <si>
    <t>277012303653</t>
  </si>
  <si>
    <t>A45802680</t>
  </si>
  <si>
    <t>عبد الستار محمود عبد الستار عبد الواحد</t>
  </si>
  <si>
    <t>28611302300512</t>
  </si>
  <si>
    <t>A37405924</t>
  </si>
  <si>
    <t>فارس عبد الله حسن جمعه</t>
  </si>
  <si>
    <t>30309011507757</t>
  </si>
  <si>
    <t>A29246641</t>
  </si>
  <si>
    <t>السيد عادل عبد اللطيف شريف</t>
  </si>
  <si>
    <t>1993-09-21</t>
  </si>
  <si>
    <t>29309211601337</t>
  </si>
  <si>
    <t>A04584564</t>
  </si>
  <si>
    <t>محمد محمد عطيه محمد العدوى</t>
  </si>
  <si>
    <t>27611071100414</t>
  </si>
  <si>
    <t>A45933452</t>
  </si>
  <si>
    <t>اسامه محمد حلمى محمد منصور</t>
  </si>
  <si>
    <t>28808051600919</t>
  </si>
  <si>
    <t>A45456656</t>
  </si>
  <si>
    <t>هانى محمد سرحان عبد اللطيف</t>
  </si>
  <si>
    <t>27712262300392</t>
  </si>
  <si>
    <t>A45567553</t>
  </si>
  <si>
    <t>ابراهيم محمد محمد ابراهيم بروم</t>
  </si>
  <si>
    <t>1989-11-04</t>
  </si>
  <si>
    <t>28911041201876</t>
  </si>
  <si>
    <t>A36777037</t>
  </si>
  <si>
    <t>اريام مصطفى ابراهيم مصطفى ابراهيم</t>
  </si>
  <si>
    <t>2024-08-13</t>
  </si>
  <si>
    <t>32408138800785</t>
  </si>
  <si>
    <t>A42065816</t>
  </si>
  <si>
    <t>كنده مصطفى ابراهيم مصطفى ابراهيم</t>
  </si>
  <si>
    <t>2020-07-11</t>
  </si>
  <si>
    <t>32007112202745</t>
  </si>
  <si>
    <t>A42060787</t>
  </si>
  <si>
    <t>حور مصطفى ابراهيم مصطفى ابراهيم</t>
  </si>
  <si>
    <t>2022-04-08</t>
  </si>
  <si>
    <t>32204088800369</t>
  </si>
  <si>
    <t>A42065818</t>
  </si>
  <si>
    <t>علا مختار عبد الحميد محمد</t>
  </si>
  <si>
    <t>2001-01-08</t>
  </si>
  <si>
    <t>30101082201748</t>
  </si>
  <si>
    <t>A42066084</t>
  </si>
  <si>
    <t>عبد الله حامد عبد الغنى حمزه</t>
  </si>
  <si>
    <t>28811011202458</t>
  </si>
  <si>
    <t>A44814398</t>
  </si>
  <si>
    <t>رمضان عبد الله عبد الفضيل عبد الله</t>
  </si>
  <si>
    <t>2001-02-05</t>
  </si>
  <si>
    <t>20102052302457</t>
  </si>
  <si>
    <t>A29878822</t>
  </si>
  <si>
    <t>سالم احمد احمد محمد</t>
  </si>
  <si>
    <t>29703012309015</t>
  </si>
  <si>
    <t>A43190124</t>
  </si>
  <si>
    <t>احمد حسين رجب كامل</t>
  </si>
  <si>
    <t>29303012301814</t>
  </si>
  <si>
    <t>A45412463</t>
  </si>
  <si>
    <t>286012522301711</t>
  </si>
  <si>
    <t>A27247697</t>
  </si>
  <si>
    <t>ارزاق ابو المكارم مطاوع على</t>
  </si>
  <si>
    <t>29911212103863</t>
  </si>
  <si>
    <t>A44293154</t>
  </si>
  <si>
    <t>مصطفي صادق</t>
  </si>
  <si>
    <t>عبد الله سعد عبد الله السعداوى</t>
  </si>
  <si>
    <t>1989-11-20</t>
  </si>
  <si>
    <t>28911201502037</t>
  </si>
  <si>
    <t>28047198</t>
  </si>
  <si>
    <t>متولى محمد ابراهيم الفتيانى</t>
  </si>
  <si>
    <t>27606061500691</t>
  </si>
  <si>
    <t>A45459364</t>
  </si>
  <si>
    <t>محمد عصام محمد السيد صالح</t>
  </si>
  <si>
    <t>30808201204218</t>
  </si>
  <si>
    <t>A45921708</t>
  </si>
  <si>
    <t>حسنى هريدى حسن شلبى</t>
  </si>
  <si>
    <t>2002-09-19</t>
  </si>
  <si>
    <t>20209192602956</t>
  </si>
  <si>
    <t>A31946409</t>
  </si>
  <si>
    <t>يوسف مساعد سيد عاشور ابوزيد</t>
  </si>
  <si>
    <t>2008-11-29</t>
  </si>
  <si>
    <t>30811292301491</t>
  </si>
  <si>
    <t>A36317031</t>
  </si>
  <si>
    <t>احمد مبروك على محمد</t>
  </si>
  <si>
    <t>30812012303695</t>
  </si>
  <si>
    <t>A45406194</t>
  </si>
  <si>
    <t>امجد على عبد النظير محمود</t>
  </si>
  <si>
    <t>30105252700359</t>
  </si>
  <si>
    <t>A33945819</t>
  </si>
  <si>
    <t>احمد محمود ابراهيم محمد عبد اللطيف</t>
  </si>
  <si>
    <t>30805182402659</t>
  </si>
  <si>
    <t>A39903672</t>
  </si>
  <si>
    <t>محمد رجب الحسين السيد على</t>
  </si>
  <si>
    <t>30907012307497</t>
  </si>
  <si>
    <t>A44658240</t>
  </si>
  <si>
    <t>جمعه عبد التواب حسين السيد</t>
  </si>
  <si>
    <t>1988-08-07</t>
  </si>
  <si>
    <t>28808072301075</t>
  </si>
  <si>
    <t>A44949879</t>
  </si>
  <si>
    <t>عبد الله حلمى عبد الله حسنين</t>
  </si>
  <si>
    <t>1994-08-10</t>
  </si>
  <si>
    <t>29408102703675</t>
  </si>
  <si>
    <t>A43882776</t>
  </si>
  <si>
    <t>على عبد الله السيد خليل</t>
  </si>
  <si>
    <t>2003-12-10</t>
  </si>
  <si>
    <t>30312102700259</t>
  </si>
  <si>
    <t>A04392712</t>
  </si>
  <si>
    <t>سلام محمد سلام سليمان</t>
  </si>
  <si>
    <t>1985-03-12</t>
  </si>
  <si>
    <t>28503122703034</t>
  </si>
  <si>
    <t>A33232624</t>
  </si>
  <si>
    <t>حسام جمال محمود احمد</t>
  </si>
  <si>
    <t>30303012613773</t>
  </si>
  <si>
    <t>A45361739</t>
  </si>
  <si>
    <t>محمود محمد شوقى زكى خليل</t>
  </si>
  <si>
    <t>2009-04-13</t>
  </si>
  <si>
    <t>30903131500437</t>
  </si>
  <si>
    <t>A37588499</t>
  </si>
  <si>
    <t>خالد سيد احمد حسانين</t>
  </si>
  <si>
    <t>29201182701577</t>
  </si>
  <si>
    <t>A45742877</t>
  </si>
  <si>
    <t>احمد مدحت زكريا السيد</t>
  </si>
  <si>
    <t>29409101500475</t>
  </si>
  <si>
    <t>A45107596</t>
  </si>
  <si>
    <t>احمد محمود صلاح محمد حسان</t>
  </si>
  <si>
    <t>2008-07-26</t>
  </si>
  <si>
    <t>30807262501197</t>
  </si>
  <si>
    <t>A45796230</t>
  </si>
  <si>
    <t>بدر عبد الله محمد ابراهيم</t>
  </si>
  <si>
    <t>29503152501511</t>
  </si>
  <si>
    <t>A45792936</t>
  </si>
  <si>
    <t>السيد رزق احمد السيد فوده</t>
  </si>
  <si>
    <t>28101221204171</t>
  </si>
  <si>
    <t>A32859072</t>
  </si>
  <si>
    <t>عمر محمد السيد ابراهيم اسماعيل</t>
  </si>
  <si>
    <t>30809201210494</t>
  </si>
  <si>
    <t>A459151935</t>
  </si>
  <si>
    <t>هيثم شعبان فرج حسانين</t>
  </si>
  <si>
    <t>1986-03-31</t>
  </si>
  <si>
    <t>28603311801459</t>
  </si>
  <si>
    <t>A45669393</t>
  </si>
  <si>
    <t>عز متولى السيد متولى</t>
  </si>
  <si>
    <t>29502012600971</t>
  </si>
  <si>
    <t>A31710282</t>
  </si>
  <si>
    <t>حامد ناجح عبد العظيم احمد</t>
  </si>
  <si>
    <t>29004012501913</t>
  </si>
  <si>
    <t>A33105324</t>
  </si>
  <si>
    <t>احمد محمد يوسف عبده غازى</t>
  </si>
  <si>
    <t>1993-09-10</t>
  </si>
  <si>
    <t>29309101500331</t>
  </si>
  <si>
    <t>A44788090</t>
  </si>
  <si>
    <t>حماده مصطفى سليم ابراهيم</t>
  </si>
  <si>
    <t>8201113</t>
  </si>
  <si>
    <t>A45470215</t>
  </si>
  <si>
    <t>سعد  جمعه سعد موسى ابو عرب</t>
  </si>
  <si>
    <t>1982-09-17</t>
  </si>
  <si>
    <t>28209171600151</t>
  </si>
  <si>
    <t>A37203831</t>
  </si>
  <si>
    <t>على محمود على محمد على</t>
  </si>
  <si>
    <t>29811251802391</t>
  </si>
  <si>
    <t>A04246922</t>
  </si>
  <si>
    <t>احمد ايمن محمد عبد السلام محمود</t>
  </si>
  <si>
    <t>2006-07-08</t>
  </si>
  <si>
    <t>30607080201776</t>
  </si>
  <si>
    <t>A45477538</t>
  </si>
  <si>
    <t>محمد جمال عبد الحفيظ محمد</t>
  </si>
  <si>
    <t>1994-04-03</t>
  </si>
  <si>
    <t>29404030102633</t>
  </si>
  <si>
    <t>A28728700</t>
  </si>
  <si>
    <t>محمد جمال على السعيد</t>
  </si>
  <si>
    <t>29203041200933</t>
  </si>
  <si>
    <t>A44553303</t>
  </si>
  <si>
    <t>محمود محمد محمد على سلامه</t>
  </si>
  <si>
    <t>29501011509892</t>
  </si>
  <si>
    <t>A44502292</t>
  </si>
  <si>
    <t>محمد رمضان عبد الله ابراهيم البحيرى</t>
  </si>
  <si>
    <t>2000-04-02</t>
  </si>
  <si>
    <t>30007041602014</t>
  </si>
  <si>
    <t>A44926438</t>
  </si>
  <si>
    <t>محمد ربيع عبد الحميد عبد العظيم</t>
  </si>
  <si>
    <t>30710012400758</t>
  </si>
  <si>
    <t>A40902340</t>
  </si>
  <si>
    <t>على ابراهيم على عبد النبى</t>
  </si>
  <si>
    <t>1997-05-08</t>
  </si>
  <si>
    <t>29705081500358</t>
  </si>
  <si>
    <t>A35437184</t>
  </si>
  <si>
    <t>عباس وحيد محمد ابراهيم على</t>
  </si>
  <si>
    <t>29610011321293</t>
  </si>
  <si>
    <t>A27669418</t>
  </si>
  <si>
    <t>ابراهيم محمد منصور بركه</t>
  </si>
  <si>
    <t>1978-05-29</t>
  </si>
  <si>
    <t>27805291201237</t>
  </si>
  <si>
    <t>A04536068</t>
  </si>
  <si>
    <t>محمد ابراهيم محمد منصور بركه</t>
  </si>
  <si>
    <t>2013-12-10</t>
  </si>
  <si>
    <t>31312101200817</t>
  </si>
  <si>
    <t>A45483971</t>
  </si>
  <si>
    <t>حسام احمد عبد الحسيب احمد</t>
  </si>
  <si>
    <t>1973-09-15</t>
  </si>
  <si>
    <t>27209151200438</t>
  </si>
  <si>
    <t>A45613816</t>
  </si>
  <si>
    <t>ادهم فرج عابد حسن سلطان</t>
  </si>
  <si>
    <t>31001012408816</t>
  </si>
  <si>
    <t>A45583151</t>
  </si>
  <si>
    <t>محمد محمد رضا محمد طلعت زكى</t>
  </si>
  <si>
    <t>28302231500814</t>
  </si>
  <si>
    <t>A41579130</t>
  </si>
  <si>
    <t>مصطفى عبد التواب مصطفى عبد الرازق عبد الباقى</t>
  </si>
  <si>
    <t>2010-07-20</t>
  </si>
  <si>
    <t>21007202303954</t>
  </si>
  <si>
    <t>A45577073</t>
  </si>
  <si>
    <t>عبد التواب مصطفى عبد الرازق عبد الباقى</t>
  </si>
  <si>
    <t>1981-11-05</t>
  </si>
  <si>
    <t>28111052301612</t>
  </si>
  <si>
    <t>A30561619</t>
  </si>
  <si>
    <t>يوسف حسين صابر عبد العظيم</t>
  </si>
  <si>
    <t>30809092105391</t>
  </si>
  <si>
    <t>A41205056</t>
  </si>
  <si>
    <t>فوزى احمد شاكر جابر</t>
  </si>
  <si>
    <t>1968-12-07</t>
  </si>
  <si>
    <t>26812072401355</t>
  </si>
  <si>
    <t>A41711612</t>
  </si>
  <si>
    <t>عبيده احمد عبد الله رمضان احمد</t>
  </si>
  <si>
    <t>31105152405116</t>
  </si>
  <si>
    <t>A44391129</t>
  </si>
  <si>
    <t>هيثم عبد النبى زيدان زبان</t>
  </si>
  <si>
    <t>2007-10-02</t>
  </si>
  <si>
    <t>30710022401752</t>
  </si>
  <si>
    <t>A45577932</t>
  </si>
  <si>
    <t>على يوسف سيد على</t>
  </si>
  <si>
    <t>1989-01-17</t>
  </si>
  <si>
    <t>28901172402375</t>
  </si>
  <si>
    <t>A30207719</t>
  </si>
  <si>
    <t>على عادل نافع ابراهيم</t>
  </si>
  <si>
    <t>29709272403072</t>
  </si>
  <si>
    <t>A29883125</t>
  </si>
  <si>
    <t>محمد جمعه محمد عبد الرحيم</t>
  </si>
  <si>
    <t>2009-02-19</t>
  </si>
  <si>
    <t>30902192404051</t>
  </si>
  <si>
    <t>A44960851</t>
  </si>
  <si>
    <t>جمعه محمد عبد الرحيم صالحين</t>
  </si>
  <si>
    <t>1981-03-18</t>
  </si>
  <si>
    <t>28103182402531</t>
  </si>
  <si>
    <t>A31152058</t>
  </si>
  <si>
    <t>مصطفى محمود محمد حبيب</t>
  </si>
  <si>
    <t>2000-11-09</t>
  </si>
  <si>
    <t>30011092502054</t>
  </si>
  <si>
    <t>A39914630</t>
  </si>
  <si>
    <t>محمد على عبد الحميد على</t>
  </si>
  <si>
    <t>29306228800598</t>
  </si>
  <si>
    <t>A35125491</t>
  </si>
  <si>
    <t>محمد شعبان صالح خليفه</t>
  </si>
  <si>
    <t>28806110200935</t>
  </si>
  <si>
    <t>A45653228</t>
  </si>
  <si>
    <t>محمد على يوسف محمد على</t>
  </si>
  <si>
    <t>1977-10-20</t>
  </si>
  <si>
    <t>27710200201654</t>
  </si>
  <si>
    <t>A45023779</t>
  </si>
  <si>
    <t>زياد زين العابدين محمود عبد العال</t>
  </si>
  <si>
    <t>2009-07-06</t>
  </si>
  <si>
    <t>30907062503033</t>
  </si>
  <si>
    <t>A42081872</t>
  </si>
  <si>
    <t>عبد الرحمن عشرى صديق كمل</t>
  </si>
  <si>
    <t>29101152503873</t>
  </si>
  <si>
    <t>A39478257</t>
  </si>
  <si>
    <t>عبد الرحمن الشحات الشناوى السيد الشناوى</t>
  </si>
  <si>
    <t>30905171602952</t>
  </si>
  <si>
    <t>A44161442</t>
  </si>
  <si>
    <t>تقديم 16 اغسطس</t>
  </si>
  <si>
    <t>مصطفي صادق'!A1</t>
  </si>
  <si>
    <t>عماد رمادي مصطفي البكري</t>
  </si>
  <si>
    <t>نقل لحساب مصطفي صادق</t>
  </si>
  <si>
    <t>تسليم في الشركه بتاريخ 17 اغسطس</t>
  </si>
  <si>
    <t>17/8/2026</t>
  </si>
  <si>
    <t>ايداع بنكي بتاريخ 17 اغسطس</t>
  </si>
  <si>
    <t>ثنائيه م +ت</t>
  </si>
  <si>
    <t>استلام في الشركه 17 اغسطس</t>
  </si>
  <si>
    <t>تيا احمد على احمد محمد سيد سباع</t>
  </si>
  <si>
    <t>مجدي عبد العاطي حسين عبد الحي</t>
  </si>
  <si>
    <t>نسليم في الشركه بتاريخ 17 اغسطس</t>
  </si>
  <si>
    <t>تسليم في الشركه 17 اغسطس</t>
  </si>
  <si>
    <t>حسام زيدان حسن مصباح</t>
  </si>
  <si>
    <t>30007252301894</t>
  </si>
  <si>
    <t>A37223051</t>
  </si>
  <si>
    <t>احمد زهران يوسف مزر</t>
  </si>
  <si>
    <t>28811151802331</t>
  </si>
  <si>
    <t>A28851210</t>
  </si>
  <si>
    <t>فارس احمد احمد محمد عوض</t>
  </si>
  <si>
    <t>2003-12-25</t>
  </si>
  <si>
    <t>30312251202156</t>
  </si>
  <si>
    <t>A45504761</t>
  </si>
  <si>
    <t>رشاد اسماعيل على عطوان</t>
  </si>
  <si>
    <t>1982-03-28</t>
  </si>
  <si>
    <t>28202282502473</t>
  </si>
  <si>
    <t>A45141631</t>
  </si>
  <si>
    <t>على حمدى نصر عبد المجيد</t>
  </si>
  <si>
    <t>29602272400856</t>
  </si>
  <si>
    <t>A45416860</t>
  </si>
  <si>
    <t>محمد ابراهيم محمد بدران</t>
  </si>
  <si>
    <t>28602181203671</t>
  </si>
  <si>
    <t>A31855714</t>
  </si>
  <si>
    <t>زياد ايهاب ابراهيم الهنداوى محمد</t>
  </si>
  <si>
    <t>2006-08-20</t>
  </si>
  <si>
    <t>30608201200051</t>
  </si>
  <si>
    <t>A44549425</t>
  </si>
  <si>
    <t>محمد جميل علام احمد</t>
  </si>
  <si>
    <t>1998-02-02</t>
  </si>
  <si>
    <t>29802022506097</t>
  </si>
  <si>
    <t>A41715766</t>
  </si>
  <si>
    <t>يوسف اسامه نجاح علام قاسم</t>
  </si>
  <si>
    <t>31005012411936</t>
  </si>
  <si>
    <t>A45402310</t>
  </si>
  <si>
    <t>احمد ناجح هجرس عبد الشافى</t>
  </si>
  <si>
    <t>29205012402475</t>
  </si>
  <si>
    <t>A33422911</t>
  </si>
  <si>
    <t>مصطفى عبد السلام عبد العليم عبدربه</t>
  </si>
  <si>
    <t>2004-02-07</t>
  </si>
  <si>
    <t>30402071207612</t>
  </si>
  <si>
    <t>A45504760</t>
  </si>
  <si>
    <t>رشدان عبد النبى على رشدان حسن</t>
  </si>
  <si>
    <t>30910132402311</t>
  </si>
  <si>
    <t>A43629206</t>
  </si>
  <si>
    <t>يوسف سيد شوربجى دردير محمد</t>
  </si>
  <si>
    <t>30809032405574</t>
  </si>
  <si>
    <t>A45581954</t>
  </si>
  <si>
    <t>عبد الرحمن على منصور عبد الرحمن عمار</t>
  </si>
  <si>
    <t>2011-08-24</t>
  </si>
  <si>
    <t>31108242404517</t>
  </si>
  <si>
    <t>A45574823</t>
  </si>
  <si>
    <t>يوسف على منصور عبد الرحمن</t>
  </si>
  <si>
    <t>2007-05-31</t>
  </si>
  <si>
    <t>30705317403135</t>
  </si>
  <si>
    <t>A38729240</t>
  </si>
  <si>
    <t>محمد محمود الازمازى محمد</t>
  </si>
  <si>
    <t>28201031207135</t>
  </si>
  <si>
    <t>A40702266</t>
  </si>
  <si>
    <t>رزقه حنفى  محمود حسانين</t>
  </si>
  <si>
    <t>1959-03-03</t>
  </si>
  <si>
    <t>25902050201842</t>
  </si>
  <si>
    <t>A38952329</t>
  </si>
  <si>
    <t>احمد حمدالله حمدان عبد الملك</t>
  </si>
  <si>
    <t>30608282502111</t>
  </si>
  <si>
    <t>A34061553</t>
  </si>
  <si>
    <t>عبد الرحمن محمود طه محمد رشوان</t>
  </si>
  <si>
    <t>30811011203453</t>
  </si>
  <si>
    <t>A44813983</t>
  </si>
  <si>
    <t>محمود محمد مرسى احمد</t>
  </si>
  <si>
    <t>1998-09-19</t>
  </si>
  <si>
    <t>29809192504492</t>
  </si>
  <si>
    <t>A04569070</t>
  </si>
  <si>
    <t>ايمن محمد ثابت عبد الوهاب</t>
  </si>
  <si>
    <t>29110012303831</t>
  </si>
  <si>
    <t>A44890425</t>
  </si>
  <si>
    <t>محمد الشحات محمد ابو المعاطى</t>
  </si>
  <si>
    <t>28705021203652</t>
  </si>
  <si>
    <t>A44552945</t>
  </si>
  <si>
    <t>علام سيد مرعى على</t>
  </si>
  <si>
    <t>1981-01-03</t>
  </si>
  <si>
    <t>18101032504635</t>
  </si>
  <si>
    <t>A44427528</t>
  </si>
  <si>
    <t>حماده محمد حسين احمد</t>
  </si>
  <si>
    <t>28601272503531</t>
  </si>
  <si>
    <t>A33684832</t>
  </si>
  <si>
    <t>رمضان محمد عبد الفضيل محمد</t>
  </si>
  <si>
    <t>28804202200411</t>
  </si>
  <si>
    <t>A30534706</t>
  </si>
  <si>
    <t>محمد ابراهيم محمد البيومى خليل</t>
  </si>
  <si>
    <t>1981-10-01</t>
  </si>
  <si>
    <t>28110011210738</t>
  </si>
  <si>
    <t>A42836668</t>
  </si>
  <si>
    <t>احمد سمير عبد العزيز عبد الغنى</t>
  </si>
  <si>
    <t>1994-08-17</t>
  </si>
  <si>
    <t>29408172400972</t>
  </si>
  <si>
    <t>A39283493</t>
  </si>
  <si>
    <t>ادهم حماده عبد العزيز محمد حسن</t>
  </si>
  <si>
    <t>2008-08-25</t>
  </si>
  <si>
    <t>30808252403339</t>
  </si>
  <si>
    <t>A45395530</t>
  </si>
  <si>
    <t>السعيد احمد محمد شعلان</t>
  </si>
  <si>
    <t>1974-02-10</t>
  </si>
  <si>
    <t>27403101100137</t>
  </si>
  <si>
    <t>A29400643</t>
  </si>
  <si>
    <t>مصطفى سلامه سعد مصطفي مصباح</t>
  </si>
  <si>
    <t>30810011840635</t>
  </si>
  <si>
    <t>A35898948</t>
  </si>
  <si>
    <t>محمد احمد جاد الرب حسن</t>
  </si>
  <si>
    <t>1986-10-29</t>
  </si>
  <si>
    <t>28610290200251</t>
  </si>
  <si>
    <t>A45337934</t>
  </si>
  <si>
    <t>علاء عباس احمد السيد</t>
  </si>
  <si>
    <t>29403272700318</t>
  </si>
  <si>
    <t>A39180765</t>
  </si>
  <si>
    <t>احمد محمد نصر ابراهيم نصر</t>
  </si>
  <si>
    <t>29010031700251</t>
  </si>
  <si>
    <t>A41107510</t>
  </si>
  <si>
    <t>مصطفى كمال محمد محمود</t>
  </si>
  <si>
    <t>28407022601171</t>
  </si>
  <si>
    <t>A35772433</t>
  </si>
  <si>
    <t>احمد ابراهيم محمد احمد خليفه</t>
  </si>
  <si>
    <t>1995-05-26</t>
  </si>
  <si>
    <t>29505261200493</t>
  </si>
  <si>
    <t>A40577016</t>
  </si>
  <si>
    <t>محمد يحى مصطفى على</t>
  </si>
  <si>
    <t>29409012714895</t>
  </si>
  <si>
    <t>A30247300</t>
  </si>
  <si>
    <t>مصطفى احمد ابراهيم فتح الباب</t>
  </si>
  <si>
    <t>1987-03-22</t>
  </si>
  <si>
    <t>28703221200698</t>
  </si>
  <si>
    <t>A36656176</t>
  </si>
  <si>
    <t>عدى محمد سالم مرعى</t>
  </si>
  <si>
    <t>30403182600239</t>
  </si>
  <si>
    <t>A35538524</t>
  </si>
  <si>
    <t>احمد السعيد رياض ربيع</t>
  </si>
  <si>
    <t>29909091910199</t>
  </si>
  <si>
    <t>A45268412</t>
  </si>
  <si>
    <t>احمد فضل الله حسين وهبه</t>
  </si>
  <si>
    <t>29009192601998</t>
  </si>
  <si>
    <t>A39091373</t>
  </si>
  <si>
    <t>مؤمن جبريل عبد العال احمد</t>
  </si>
  <si>
    <t>1985-05-13</t>
  </si>
  <si>
    <t>28505132700117</t>
  </si>
  <si>
    <t>A37289029</t>
  </si>
  <si>
    <t>احمد محمود حسين احمد</t>
  </si>
  <si>
    <t>1997-05-22</t>
  </si>
  <si>
    <t>29705222600912</t>
  </si>
  <si>
    <t>A407164477</t>
  </si>
  <si>
    <t>رمضان زناتى زين على</t>
  </si>
  <si>
    <t>29403172502098</t>
  </si>
  <si>
    <t>A33425510</t>
  </si>
  <si>
    <t>ابراهيم محمد السيد احمد الشاذلى</t>
  </si>
  <si>
    <t>1982-09-22</t>
  </si>
  <si>
    <t>28209221700653</t>
  </si>
  <si>
    <t>A45725608</t>
  </si>
  <si>
    <t>احمد ناصر احمد عبد الله</t>
  </si>
  <si>
    <t>1996-04-20</t>
  </si>
  <si>
    <t>29604202700391</t>
  </si>
  <si>
    <t>A33488563</t>
  </si>
  <si>
    <t>عيد علاء ابوالخير عيد</t>
  </si>
  <si>
    <t>29404082600518</t>
  </si>
  <si>
    <t>A33484426</t>
  </si>
  <si>
    <t>علاء كامل عيد هريدى</t>
  </si>
  <si>
    <t>28601022602659</t>
  </si>
  <si>
    <t>A41021410</t>
  </si>
  <si>
    <t>ضاحى زين على تقى</t>
  </si>
  <si>
    <t>28912182501918</t>
  </si>
  <si>
    <t>A33543292</t>
  </si>
  <si>
    <t>محمد عبيد احمد ابراهيم</t>
  </si>
  <si>
    <t>1994-11-13</t>
  </si>
  <si>
    <t>29411132701597</t>
  </si>
  <si>
    <t>A45182871</t>
  </si>
  <si>
    <t>محمد محمد عبد الله حسن</t>
  </si>
  <si>
    <t>1969-05-21</t>
  </si>
  <si>
    <t>26905211402211</t>
  </si>
  <si>
    <t>A45686663</t>
  </si>
  <si>
    <t>هانى جمال ابراهيم حمدان</t>
  </si>
  <si>
    <t>29207182603115</t>
  </si>
  <si>
    <t>A45160269</t>
  </si>
  <si>
    <t>على موسى عطيه موسى</t>
  </si>
  <si>
    <t>30203011201574</t>
  </si>
  <si>
    <t>A30749815</t>
  </si>
  <si>
    <t>عيسى محمد عبد الكريم السعيد التوابتى</t>
  </si>
  <si>
    <t>31011071200418</t>
  </si>
  <si>
    <t>A44524980</t>
  </si>
  <si>
    <t>محمود مجدى محمود عبد الهادى</t>
  </si>
  <si>
    <t>29912061303411</t>
  </si>
  <si>
    <t>A33846681</t>
  </si>
  <si>
    <t>عزت ممدوح حامد مخيمر حماد</t>
  </si>
  <si>
    <t>2006-11-11</t>
  </si>
  <si>
    <t>30611111204938</t>
  </si>
  <si>
    <t>A45488030</t>
  </si>
  <si>
    <t>جمعه عبد الفتاح عبد الموجود حسن</t>
  </si>
  <si>
    <t>1972-11-19</t>
  </si>
  <si>
    <t>27211192300391</t>
  </si>
  <si>
    <t>A45559363</t>
  </si>
  <si>
    <t>عمرو خالد حسن محمود حسن</t>
  </si>
  <si>
    <t>2010-07-26</t>
  </si>
  <si>
    <t>31007262302132</t>
  </si>
  <si>
    <t>A45143472</t>
  </si>
  <si>
    <t>خالد حسن محمود حسن</t>
  </si>
  <si>
    <t>1973-07-11</t>
  </si>
  <si>
    <t>27307112300414</t>
  </si>
  <si>
    <t>A45560332</t>
  </si>
  <si>
    <t>تامر شعبان بكرى اسماعيل</t>
  </si>
  <si>
    <t>1987-09-16</t>
  </si>
  <si>
    <t>28709162300436</t>
  </si>
  <si>
    <t>A45578097</t>
  </si>
  <si>
    <t>محمد سلامه سالم محمود</t>
  </si>
  <si>
    <t>1981-12-13</t>
  </si>
  <si>
    <t>28112122200711</t>
  </si>
  <si>
    <t>A32681832</t>
  </si>
  <si>
    <t>خالد مصطفى شعبان عبد المعتمد</t>
  </si>
  <si>
    <t>30909142300659</t>
  </si>
  <si>
    <t>A41046225</t>
  </si>
  <si>
    <t>مروان محمود سعد على احمد</t>
  </si>
  <si>
    <t>3090201231357</t>
  </si>
  <si>
    <t>A42859828</t>
  </si>
  <si>
    <t>ممدوح جمعه محمود عبد الله</t>
  </si>
  <si>
    <t>1998-10-31</t>
  </si>
  <si>
    <t>29810312300738</t>
  </si>
  <si>
    <t>A35760422</t>
  </si>
  <si>
    <t>عبد الفتاح ايمن رشاد محمد احمد</t>
  </si>
  <si>
    <t>30006011402375</t>
  </si>
  <si>
    <t>A41265295</t>
  </si>
  <si>
    <t>موسى جمال عبد السلام موسى جحا</t>
  </si>
  <si>
    <t>28811112101334</t>
  </si>
  <si>
    <t>A32255811</t>
  </si>
  <si>
    <t>عبيد صلاح محمد عبد القوى شلبى</t>
  </si>
  <si>
    <t>28502071401937</t>
  </si>
  <si>
    <t>A45530142</t>
  </si>
  <si>
    <t>محمد عرفات محمد ابراهيم فرج</t>
  </si>
  <si>
    <t>2001-09-17</t>
  </si>
  <si>
    <t>30109171401778</t>
  </si>
  <si>
    <t>A45519676</t>
  </si>
  <si>
    <t>احمد محمد محمد محمد الفقى عاليه</t>
  </si>
  <si>
    <t>29701011424811</t>
  </si>
  <si>
    <t>A41254823</t>
  </si>
  <si>
    <t>بولا نبيل كامل بسخرون</t>
  </si>
  <si>
    <t>22205022201423</t>
  </si>
  <si>
    <t>A41261283</t>
  </si>
  <si>
    <t>محمد سيد عبد الغنى عبد السلام</t>
  </si>
  <si>
    <t>29402211401052</t>
  </si>
  <si>
    <t>A41010385</t>
  </si>
  <si>
    <t>محمد عويس صوفى عبد الكريم</t>
  </si>
  <si>
    <t>1993-01-23</t>
  </si>
  <si>
    <t>29301232300298</t>
  </si>
  <si>
    <t>A46012422</t>
  </si>
  <si>
    <t>محمد خليل احمد سعد سليمان</t>
  </si>
  <si>
    <t>1980-11-17</t>
  </si>
  <si>
    <t>28011170101836</t>
  </si>
  <si>
    <t>A40651477</t>
  </si>
  <si>
    <t>محمود شريعى على ابراهيم شاطر</t>
  </si>
  <si>
    <t>1977-08-08</t>
  </si>
  <si>
    <t>27708080200794</t>
  </si>
  <si>
    <t>A44481618</t>
  </si>
  <si>
    <t>2026-08-25</t>
  </si>
  <si>
    <t>محمد مصطفى عبد الفتاح الفرارجى</t>
  </si>
  <si>
    <t>29006111701676</t>
  </si>
  <si>
    <t>A28887731</t>
  </si>
  <si>
    <t>محمود حسن اسماعيل احمد</t>
  </si>
  <si>
    <t>1995-07-14</t>
  </si>
  <si>
    <t>29507141300594</t>
  </si>
  <si>
    <t>A39060988</t>
  </si>
  <si>
    <t>26905140200639</t>
  </si>
  <si>
    <t>الاء عبد الغنى عبد الغنى عبد الفتاح يحيى</t>
  </si>
  <si>
    <t>29109058800849</t>
  </si>
  <si>
    <t>A38465707</t>
  </si>
  <si>
    <t>طارق محمود حسين عبد العال</t>
  </si>
  <si>
    <t>1969-08-28</t>
  </si>
  <si>
    <t>26908280104078</t>
  </si>
  <si>
    <t>A32687252</t>
  </si>
  <si>
    <t>اسامه احمد شوقى ياقوت</t>
  </si>
  <si>
    <t>1958-11-26</t>
  </si>
  <si>
    <t>25811262100718</t>
  </si>
  <si>
    <t>A41127591</t>
  </si>
  <si>
    <t>شعبان على محمد عوض</t>
  </si>
  <si>
    <t>1978-05-01</t>
  </si>
  <si>
    <t>27805011502431</t>
  </si>
  <si>
    <t>A28271678</t>
  </si>
  <si>
    <t>اسامه حماده ميراشى محمد على</t>
  </si>
  <si>
    <t>30802122703073</t>
  </si>
  <si>
    <t>A45163586</t>
  </si>
  <si>
    <t>كرم الضبع نظير عوض</t>
  </si>
  <si>
    <t>28301152604675</t>
  </si>
  <si>
    <t>A34197949</t>
  </si>
  <si>
    <t>سعيد الضبع نظير عوض</t>
  </si>
  <si>
    <t>29007102604133</t>
  </si>
  <si>
    <t>A37213312</t>
  </si>
  <si>
    <t>اسلام حاتم عبد اللاه عبد المعطى</t>
  </si>
  <si>
    <t>2002-07-21</t>
  </si>
  <si>
    <t>30207212702372</t>
  </si>
  <si>
    <t>A38862395</t>
  </si>
  <si>
    <t>عبد الله محمد رمضان عبد النعيم</t>
  </si>
  <si>
    <t>30801152600698</t>
  </si>
  <si>
    <t>A35973623</t>
  </si>
  <si>
    <t>هانى انور تادروس منصور</t>
  </si>
  <si>
    <t>28601152603893</t>
  </si>
  <si>
    <t>A32739754</t>
  </si>
  <si>
    <t>صفوت ضاحى عبد العزيز محمد</t>
  </si>
  <si>
    <t>29308012603898</t>
  </si>
  <si>
    <t>A27553837</t>
  </si>
  <si>
    <t>محمد عبد الجابر السيد على</t>
  </si>
  <si>
    <t>28310242601691</t>
  </si>
  <si>
    <t>A27056149</t>
  </si>
  <si>
    <t>محمد حماده عبد الله عبدالجواد</t>
  </si>
  <si>
    <t>29702152609179</t>
  </si>
  <si>
    <t>A27993209</t>
  </si>
  <si>
    <t>محمد عبد اللاه عبد المعطى عبد الرحيم</t>
  </si>
  <si>
    <t>28511092702057</t>
  </si>
  <si>
    <t>A34386722</t>
  </si>
  <si>
    <t>محمد احمد ناجى عبد الفتاح محمود</t>
  </si>
  <si>
    <t>30901232405255</t>
  </si>
  <si>
    <t>A45563076</t>
  </si>
  <si>
    <t>محمد رمضان عبد الستار على</t>
  </si>
  <si>
    <t>1987-04-20</t>
  </si>
  <si>
    <t>28704202700635</t>
  </si>
  <si>
    <t>A34202312</t>
  </si>
  <si>
    <t>سالم ناجى مسعود سعيد</t>
  </si>
  <si>
    <t>28606122501419</t>
  </si>
  <si>
    <t>A45574249</t>
  </si>
  <si>
    <t>ناجى سالم ناجى مسعود سعيد</t>
  </si>
  <si>
    <t>2013-11-05</t>
  </si>
  <si>
    <t>31311052504191</t>
  </si>
  <si>
    <t>A45561965</t>
  </si>
  <si>
    <t>صفوت صابر السعيد ابو العنين</t>
  </si>
  <si>
    <t>1982-11-06</t>
  </si>
  <si>
    <t>28211061200998</t>
  </si>
  <si>
    <t>A35834474</t>
  </si>
  <si>
    <t>محمد امين امين الفقى</t>
  </si>
  <si>
    <t>29704211500537</t>
  </si>
  <si>
    <t>A39041465</t>
  </si>
  <si>
    <t>محمد محمد سعد ابو الخير</t>
  </si>
  <si>
    <t>1987-10-05</t>
  </si>
  <si>
    <t>28710051100037</t>
  </si>
  <si>
    <t>A28511779</t>
  </si>
  <si>
    <t>صفوان ابراهيم محمد عبدربه</t>
  </si>
  <si>
    <t>28401101100332</t>
  </si>
  <si>
    <t>A45934764</t>
  </si>
  <si>
    <t>محمود حمدى محمود عبد الرحيم شبيب</t>
  </si>
  <si>
    <t>30805172502914</t>
  </si>
  <si>
    <t>A40815850</t>
  </si>
  <si>
    <t>محمود رياض رضوان محمد رضوان</t>
  </si>
  <si>
    <t>31105032502932</t>
  </si>
  <si>
    <t>A45558657</t>
  </si>
  <si>
    <t>منتصر عيد احمد عبد العليم محمد</t>
  </si>
  <si>
    <t>2011-05-29</t>
  </si>
  <si>
    <t>31105292502316</t>
  </si>
  <si>
    <t>A45807955</t>
  </si>
  <si>
    <t>عبد العزيز ريان عبد اللطيف محمود خليفه</t>
  </si>
  <si>
    <t>2012-07-15</t>
  </si>
  <si>
    <t>312071525039560</t>
  </si>
  <si>
    <t>A45804701</t>
  </si>
  <si>
    <t>يحى عبد الفتاح على محمود حامد</t>
  </si>
  <si>
    <t>1917309030</t>
  </si>
  <si>
    <t>A46006686</t>
  </si>
  <si>
    <t>مصطفى محمود على عبد الجليل الدكرورى</t>
  </si>
  <si>
    <t>1985-06-10</t>
  </si>
  <si>
    <t>28506101500973</t>
  </si>
  <si>
    <t>A45840236</t>
  </si>
  <si>
    <t>جمال محمدى سيد احمد المنسى</t>
  </si>
  <si>
    <t>29510011714771</t>
  </si>
  <si>
    <t>A40873826</t>
  </si>
  <si>
    <t>اسلام محسن محمد ابراهيم البلتاجى</t>
  </si>
  <si>
    <t>1986-06-01</t>
  </si>
  <si>
    <t>28606011600833</t>
  </si>
  <si>
    <t>A32406282</t>
  </si>
  <si>
    <t>علاء محمد حسن هديهد</t>
  </si>
  <si>
    <t>1981-08-16</t>
  </si>
  <si>
    <t>28108161100375</t>
  </si>
  <si>
    <t>A45488291</t>
  </si>
  <si>
    <t>دينا مدحت عادل فريد امين</t>
  </si>
  <si>
    <t>1984-10-06</t>
  </si>
  <si>
    <t>28410062100205</t>
  </si>
  <si>
    <t>A04526722</t>
  </si>
  <si>
    <t>حسين حسن محمد عبد الرازق</t>
  </si>
  <si>
    <t>28207250201591</t>
  </si>
  <si>
    <t>A30838652</t>
  </si>
  <si>
    <t>محمد  احمد ابو اليزيد احمد</t>
  </si>
  <si>
    <t>28007100105179</t>
  </si>
  <si>
    <t>A33094936</t>
  </si>
  <si>
    <t>احمد جابر عرفه البحقيرى</t>
  </si>
  <si>
    <t>1980-03-24</t>
  </si>
  <si>
    <t>28003240103294</t>
  </si>
  <si>
    <t>A32652316</t>
  </si>
  <si>
    <t>تامر احمد ذكى على</t>
  </si>
  <si>
    <t>1981-10-06</t>
  </si>
  <si>
    <t>28110061401577</t>
  </si>
  <si>
    <t>A30891117</t>
  </si>
  <si>
    <t>احمد عبد الكريم عبد الظاهر ابراهيم</t>
  </si>
  <si>
    <t>1974-11-12</t>
  </si>
  <si>
    <t>27411120103298</t>
  </si>
  <si>
    <t>A38838311</t>
  </si>
  <si>
    <t>حسنى ربيع الهادى سليمان</t>
  </si>
  <si>
    <t>1999-04-14</t>
  </si>
  <si>
    <t>299041411002</t>
  </si>
  <si>
    <t>A35614368</t>
  </si>
  <si>
    <t>عبد الحفيظ جابر زكى السنيطى</t>
  </si>
  <si>
    <t>1965-08-10</t>
  </si>
  <si>
    <t>26508101202676</t>
  </si>
  <si>
    <t>A44252840</t>
  </si>
  <si>
    <t>على رجب شعبان على</t>
  </si>
  <si>
    <t>27805202200936</t>
  </si>
  <si>
    <t>A45582373</t>
  </si>
  <si>
    <t>شعبان جمعه السيد اللاوندى</t>
  </si>
  <si>
    <t>1970-10-12</t>
  </si>
  <si>
    <t>27010121201931</t>
  </si>
  <si>
    <t>A34472384</t>
  </si>
  <si>
    <t>نادى عبد الفتاح سلومه سلومه</t>
  </si>
  <si>
    <t>27812102301095</t>
  </si>
  <si>
    <t>A44958950</t>
  </si>
  <si>
    <t>حسن عبد الله حسن حسين</t>
  </si>
  <si>
    <t>27712102301139</t>
  </si>
  <si>
    <t>A44641817</t>
  </si>
  <si>
    <t>على رمضان ابراهيم على</t>
  </si>
  <si>
    <t>28605012105155</t>
  </si>
  <si>
    <t>A33956204</t>
  </si>
  <si>
    <t>طارق ابراهيم ابراهيم الشهاوى</t>
  </si>
  <si>
    <t>28011051500251</t>
  </si>
  <si>
    <t>A45118840</t>
  </si>
  <si>
    <t>احمد محمود احمد عبد الله</t>
  </si>
  <si>
    <t>1979-05-27</t>
  </si>
  <si>
    <t>27905272601571</t>
  </si>
  <si>
    <t>A45739754</t>
  </si>
  <si>
    <t>محمود محمد محمد عبد الرحمن الصعيدى</t>
  </si>
  <si>
    <t>28910241500731</t>
  </si>
  <si>
    <t>A28049441</t>
  </si>
  <si>
    <t>محمود احمد محمود احمد عبد الله</t>
  </si>
  <si>
    <t>2011-12-20</t>
  </si>
  <si>
    <t>31112202602518</t>
  </si>
  <si>
    <t>A45739576</t>
  </si>
  <si>
    <t>مصطفى محمود السيد السيد الغفير</t>
  </si>
  <si>
    <t>1980-01-06</t>
  </si>
  <si>
    <t>01061501993</t>
  </si>
  <si>
    <t>A38654469</t>
  </si>
  <si>
    <t>محمود عبد المحسن محمود محمود</t>
  </si>
  <si>
    <t>28307090103451</t>
  </si>
  <si>
    <t>A41248181</t>
  </si>
  <si>
    <t>ابراهيم بليغ حمدى عبد الحميد الشافعى</t>
  </si>
  <si>
    <t>2005-07-17</t>
  </si>
  <si>
    <t>20507171501174</t>
  </si>
  <si>
    <t>A27619541</t>
  </si>
  <si>
    <t>رفعت عبد الونيس السيد قطب رمضان</t>
  </si>
  <si>
    <t>1990-05-31</t>
  </si>
  <si>
    <t>29005311600371</t>
  </si>
  <si>
    <t>A45479424</t>
  </si>
  <si>
    <t>محمود احمد محمد عبد اللاه</t>
  </si>
  <si>
    <t>2007-10-28</t>
  </si>
  <si>
    <t>30710282600511</t>
  </si>
  <si>
    <t>A33721975</t>
  </si>
  <si>
    <t>تامر صابر محمد عبد المجيد</t>
  </si>
  <si>
    <t>28304041401332</t>
  </si>
  <si>
    <t>A45948401</t>
  </si>
  <si>
    <t>احمد علاء مصطفى مصطفى</t>
  </si>
  <si>
    <t>29610011816314</t>
  </si>
  <si>
    <t>A39559025</t>
  </si>
  <si>
    <t>عباده محمد محمد بدر</t>
  </si>
  <si>
    <t>27803241500354</t>
  </si>
  <si>
    <t>A43063183</t>
  </si>
  <si>
    <t>عبد الرحمن يحى مرضى عبد الوكيل ابراهيم</t>
  </si>
  <si>
    <t>31101011031791</t>
  </si>
  <si>
    <t>A44922527</t>
  </si>
  <si>
    <t>هانى مصطفى هانى ابراهيم صالح</t>
  </si>
  <si>
    <t>2008-04-06</t>
  </si>
  <si>
    <t>30804061500053</t>
  </si>
  <si>
    <t>A45476594</t>
  </si>
  <si>
    <t>حماده بسيونى عبد السلام على مبروك</t>
  </si>
  <si>
    <t>29411141500791</t>
  </si>
  <si>
    <t>A45354250</t>
  </si>
  <si>
    <t>كريم يوسف محمد عبد الحفيظ محمد</t>
  </si>
  <si>
    <t>30704281500971</t>
  </si>
  <si>
    <t>A41338015</t>
  </si>
  <si>
    <t>عبد الله جلال محمد جعفر</t>
  </si>
  <si>
    <t>28609301805594</t>
  </si>
  <si>
    <t>A33960143</t>
  </si>
  <si>
    <t>عبد الناصر سيد عشرى دياب</t>
  </si>
  <si>
    <t>29504262702399</t>
  </si>
  <si>
    <t>A37515713</t>
  </si>
  <si>
    <t>على عبد الواحد عبد الواحد سليم</t>
  </si>
  <si>
    <t>29810011526552</t>
  </si>
  <si>
    <t>A33745048</t>
  </si>
  <si>
    <t>احمد المهدى ابو الفتوح المتولى</t>
  </si>
  <si>
    <t>28409091203635</t>
  </si>
  <si>
    <t>A45490456</t>
  </si>
  <si>
    <t>حسن محمود ابراهيم السعيد</t>
  </si>
  <si>
    <t>29408011214914</t>
  </si>
  <si>
    <t>A44514615</t>
  </si>
  <si>
    <t>ضاحى محمود محروس السيد حلفاوى</t>
  </si>
  <si>
    <t>1994-02-23</t>
  </si>
  <si>
    <t>29402231401431</t>
  </si>
  <si>
    <t>A45945127</t>
  </si>
  <si>
    <t>بهاء مسعد فرج على العدل</t>
  </si>
  <si>
    <t>28601011100219</t>
  </si>
  <si>
    <t>A42617564</t>
  </si>
  <si>
    <t>زكريا محمد زكريا سيد احمد</t>
  </si>
  <si>
    <t>1993-11-14</t>
  </si>
  <si>
    <t>29311141500311</t>
  </si>
  <si>
    <t>A36950865</t>
  </si>
  <si>
    <t>محمود حسين محمد محمد</t>
  </si>
  <si>
    <t>2001-07-15</t>
  </si>
  <si>
    <t>30107152703612</t>
  </si>
  <si>
    <t>A35319535</t>
  </si>
  <si>
    <t>محمود عبد الفتاح محمد الحنبلى</t>
  </si>
  <si>
    <t>28910011222937</t>
  </si>
  <si>
    <t>A45614668</t>
  </si>
  <si>
    <t>اشرف ناصر طاهر مصطفى خليل</t>
  </si>
  <si>
    <t>28801101204217</t>
  </si>
  <si>
    <t>A41078354</t>
  </si>
  <si>
    <t>كرم انور عبد العاطى عيسى عليمى</t>
  </si>
  <si>
    <t>1986-12-04</t>
  </si>
  <si>
    <t>28612041800217</t>
  </si>
  <si>
    <t>A33981890</t>
  </si>
  <si>
    <t>اشرف صبرى محمد محمد</t>
  </si>
  <si>
    <t>28506291800072</t>
  </si>
  <si>
    <t>A45824465</t>
  </si>
  <si>
    <t>حسنى حسن حسنى محمد عبد الحميد</t>
  </si>
  <si>
    <t>203092407110112</t>
  </si>
  <si>
    <t>A42400867</t>
  </si>
  <si>
    <t>احمد عبده عبد الهادى متولى</t>
  </si>
  <si>
    <t>1995-03-25</t>
  </si>
  <si>
    <t>29503251200352</t>
  </si>
  <si>
    <t>A42625212</t>
  </si>
  <si>
    <t>السيد رمضان محمد احمد المرسى</t>
  </si>
  <si>
    <t>29503011211896</t>
  </si>
  <si>
    <t>A41557021</t>
  </si>
  <si>
    <t>احمد الحسين احمد محمد حواس</t>
  </si>
  <si>
    <t>2006-10-19</t>
  </si>
  <si>
    <t>20610198801035</t>
  </si>
  <si>
    <t>A45497944</t>
  </si>
  <si>
    <t>اسلام محمد رحيم عبد الجليل عليمى</t>
  </si>
  <si>
    <t>29601011859855</t>
  </si>
  <si>
    <t>A45668465</t>
  </si>
  <si>
    <t>محمد يوسف ابراهيم يوسف حسين</t>
  </si>
  <si>
    <t>284704041811</t>
  </si>
  <si>
    <t>A38006858</t>
  </si>
  <si>
    <t>محمود عبد البارى حسن عبد الله</t>
  </si>
  <si>
    <t>28910221401591</t>
  </si>
  <si>
    <t>A39254862</t>
  </si>
  <si>
    <t>مصطفى حسن كامل ابراهيم</t>
  </si>
  <si>
    <t>1996-05-06</t>
  </si>
  <si>
    <t>29605060200279</t>
  </si>
  <si>
    <t>A33751251</t>
  </si>
  <si>
    <t>محمد عبد الله عمر منصور</t>
  </si>
  <si>
    <t>1986-11-13</t>
  </si>
  <si>
    <t>28611131302651</t>
  </si>
  <si>
    <t>A43581767</t>
  </si>
  <si>
    <t>عبد الرحمن منير مصطفى ابراهيم</t>
  </si>
  <si>
    <t>2001-10-24</t>
  </si>
  <si>
    <t>112301101</t>
  </si>
  <si>
    <t>A36692739</t>
  </si>
  <si>
    <t>محمد نصر محمد احمد احمد</t>
  </si>
  <si>
    <t>2009-12-23</t>
  </si>
  <si>
    <t>30912232301655</t>
  </si>
  <si>
    <t>A45144542</t>
  </si>
  <si>
    <t>ابراهيم رمضان فضل حميده على</t>
  </si>
  <si>
    <t>2009-03-15</t>
  </si>
  <si>
    <t>30903150601775</t>
  </si>
  <si>
    <t>A45990928</t>
  </si>
  <si>
    <t>سرور رمضان احمد محمد الخيارى</t>
  </si>
  <si>
    <t>2004-06-15</t>
  </si>
  <si>
    <t>30406151500456</t>
  </si>
  <si>
    <t>A45843487</t>
  </si>
  <si>
    <t>موسى يوسف ابراهيم عبد الله صالح</t>
  </si>
  <si>
    <t>20810012425038</t>
  </si>
  <si>
    <t>A45870805</t>
  </si>
  <si>
    <t>عبد الله عزمى بدر احمد</t>
  </si>
  <si>
    <t>30003202402759</t>
  </si>
  <si>
    <t>A45393645</t>
  </si>
  <si>
    <t>محمد مصطفى عيسى عيسى</t>
  </si>
  <si>
    <t>2002-04-20</t>
  </si>
  <si>
    <t>30204202402517</t>
  </si>
  <si>
    <t>A41534473</t>
  </si>
  <si>
    <t>محمد كمال العدل محمد</t>
  </si>
  <si>
    <t>1997-09-12</t>
  </si>
  <si>
    <t>29706121201673</t>
  </si>
  <si>
    <t>A42040920</t>
  </si>
  <si>
    <t>ابراهيم ابراهيم عبد الرحيم الجداوى</t>
  </si>
  <si>
    <t>28001281203276</t>
  </si>
  <si>
    <t>A44971964</t>
  </si>
  <si>
    <t>تقديم 17 اغسطس</t>
  </si>
  <si>
    <t>استثمارطيران6*375 بتاريخ 17 اغسطس</t>
  </si>
  <si>
    <t>دفعه سداد</t>
  </si>
  <si>
    <t>ايداع بنكي بتاريخ 18 اغسطس</t>
  </si>
  <si>
    <t>تذاكر الليبيه بتاريخ 14 اغسطس  البرج 76*6950</t>
  </si>
  <si>
    <t>تذاكر الليبيه بتاريخ 16 اغسطس  البرج 67*6950</t>
  </si>
  <si>
    <t>تذاكر الليبيه بتاريخ 16 اغسطس القاهره 55*8000</t>
  </si>
  <si>
    <t>تذاكر الليبيه بتاريخ 18 اغسطس  القاهره 43*8000</t>
  </si>
  <si>
    <t>استثمار بري 1*425 بتاريخ 18 اغسطس</t>
  </si>
  <si>
    <t>استثماربري 425*7</t>
  </si>
  <si>
    <t>18/8/2026</t>
  </si>
  <si>
    <t xml:space="preserve">تسليم في الشركه بتاريخ 18 اغسطس </t>
  </si>
  <si>
    <t>تسليم في الشركه بتاريخ 18 اغسطس</t>
  </si>
  <si>
    <t>A04195003</t>
  </si>
  <si>
    <t>قميه 1350 $ بسعر صرف 50.2</t>
  </si>
  <si>
    <t>استثمارطيران4*375 بتاريخ 18 اغسطس</t>
  </si>
  <si>
    <t>فريجه عبدالغني سيف النصر عثمان</t>
  </si>
  <si>
    <t>1985-04-12</t>
  </si>
  <si>
    <t>285004142402185</t>
  </si>
  <si>
    <t>A45148802</t>
  </si>
  <si>
    <t>شريف عزمي عطيه مبارك</t>
  </si>
  <si>
    <t>30712292402517</t>
  </si>
  <si>
    <t>A42265991</t>
  </si>
  <si>
    <t>علي بشير عبدالعظيم عبدالعزيز</t>
  </si>
  <si>
    <t>30704102403276</t>
  </si>
  <si>
    <t>A45572555</t>
  </si>
  <si>
    <t>محمود عطا لله محمود شريف محمود</t>
  </si>
  <si>
    <t>2021-11-13</t>
  </si>
  <si>
    <t>32111132402793</t>
  </si>
  <si>
    <t>A45152080</t>
  </si>
  <si>
    <t>عطالله محمود شريف محمود</t>
  </si>
  <si>
    <t>29202162403258</t>
  </si>
  <si>
    <t>A45152079</t>
  </si>
  <si>
    <t>صالحية محمد طه نجم</t>
  </si>
  <si>
    <t>1959-08-13</t>
  </si>
  <si>
    <t>25908132402066</t>
  </si>
  <si>
    <t>A27809677</t>
  </si>
  <si>
    <t>عبالناصر ابراهيم عبدالقادر محمد</t>
  </si>
  <si>
    <t>1985-12-04</t>
  </si>
  <si>
    <t>28512042402717</t>
  </si>
  <si>
    <t>A41519367</t>
  </si>
  <si>
    <t>عبدالله عبدالناصر جمعه عبدالحفيظ</t>
  </si>
  <si>
    <t>2020-04-23</t>
  </si>
  <si>
    <t>32304232401517</t>
  </si>
  <si>
    <t>A45573269</t>
  </si>
  <si>
    <t>طاهر احمد شوقى عبد الهادى</t>
  </si>
  <si>
    <t>20312022401615</t>
  </si>
  <si>
    <t>A44141862</t>
  </si>
  <si>
    <t>خالد مندي احمد عبد الرحمن</t>
  </si>
  <si>
    <t>1985-04-15</t>
  </si>
  <si>
    <t>28504152402213</t>
  </si>
  <si>
    <t>A40905951</t>
  </si>
  <si>
    <t>زياد وائل عبد الحليم حسن محمد</t>
  </si>
  <si>
    <t>30903112401835</t>
  </si>
  <si>
    <t>A44662099</t>
  </si>
  <si>
    <t>محمد علاء رمضان حمزه عبد الخالق</t>
  </si>
  <si>
    <t>30712081501275</t>
  </si>
  <si>
    <t>A45843469</t>
  </si>
  <si>
    <t>سعد صلاح سعد عبيد سعد</t>
  </si>
  <si>
    <t>30805171800997</t>
  </si>
  <si>
    <t>A46053205</t>
  </si>
  <si>
    <t>عمر سليم عواد مصلح</t>
  </si>
  <si>
    <t>29501202200794</t>
  </si>
  <si>
    <t>A45893120</t>
  </si>
  <si>
    <t>فهيم صبرى فهيم سليمان</t>
  </si>
  <si>
    <t>29909041700715</t>
  </si>
  <si>
    <t>A37628333</t>
  </si>
  <si>
    <t>محمود الشحات حامد عبد الفتاح</t>
  </si>
  <si>
    <t>29605041200373</t>
  </si>
  <si>
    <t>A35703591</t>
  </si>
  <si>
    <t>ياسر محمد محفوظ احمد</t>
  </si>
  <si>
    <t>1982-08-19</t>
  </si>
  <si>
    <t>28208190103353</t>
  </si>
  <si>
    <t>A45439333</t>
  </si>
  <si>
    <t>اسلام فتحى على محمد</t>
  </si>
  <si>
    <t>1995-01-11</t>
  </si>
  <si>
    <t>29501112402517</t>
  </si>
  <si>
    <t>A42743069</t>
  </si>
  <si>
    <t>احمد سليمان محمد عيد</t>
  </si>
  <si>
    <t>28502102101571</t>
  </si>
  <si>
    <t>A45970540</t>
  </si>
  <si>
    <t>محمد نادى قطب السيد محمد</t>
  </si>
  <si>
    <t>2008-01-31</t>
  </si>
  <si>
    <t>30801312401557</t>
  </si>
  <si>
    <t>A45569857</t>
  </si>
  <si>
    <t>عبد السلام على عبد السلام على</t>
  </si>
  <si>
    <t>1993-06-02</t>
  </si>
  <si>
    <t>29306022401115</t>
  </si>
  <si>
    <t>A44660874</t>
  </si>
  <si>
    <t>ماهر محمد محمد عبد العاطى</t>
  </si>
  <si>
    <t>27910151800953</t>
  </si>
  <si>
    <t>A34272214</t>
  </si>
  <si>
    <t>محمود مرعى جمعه على</t>
  </si>
  <si>
    <t>29507252402515</t>
  </si>
  <si>
    <t>A45402256</t>
  </si>
  <si>
    <t>مجدى فؤاد محمود على</t>
  </si>
  <si>
    <t>1984-03-24</t>
  </si>
  <si>
    <t>28403242600773</t>
  </si>
  <si>
    <t>A45751953</t>
  </si>
  <si>
    <t>علاء عبد الحفيظ برعى حامد</t>
  </si>
  <si>
    <t>1986-02-17</t>
  </si>
  <si>
    <t>28602172600731</t>
  </si>
  <si>
    <t>A35325432</t>
  </si>
  <si>
    <t>مصطفى سليم عواد مصلح</t>
  </si>
  <si>
    <t>28910252202198</t>
  </si>
  <si>
    <t>A45893109</t>
  </si>
  <si>
    <t>عاطف صلاح عبد الله يمنى</t>
  </si>
  <si>
    <t>28711182601534</t>
  </si>
  <si>
    <t>A33235745</t>
  </si>
  <si>
    <t>محمود محمد عبد العزيز قطب</t>
  </si>
  <si>
    <t>29107271800612</t>
  </si>
  <si>
    <t>A38806015</t>
  </si>
  <si>
    <t>صالح جبالى عبد الغنى محمد</t>
  </si>
  <si>
    <t>203011152403152</t>
  </si>
  <si>
    <t>A35235319</t>
  </si>
  <si>
    <t>على محمد محمد فرج</t>
  </si>
  <si>
    <t>30004041800518</t>
  </si>
  <si>
    <t>A45652081</t>
  </si>
  <si>
    <t>عفاف هانى محمد عبد المجيد سرور</t>
  </si>
  <si>
    <t>1997-06-12</t>
  </si>
  <si>
    <t>29706120201548</t>
  </si>
  <si>
    <t>A45122856</t>
  </si>
  <si>
    <t>ايه محمد عبد الله شمس الدين</t>
  </si>
  <si>
    <t>2004-01-26</t>
  </si>
  <si>
    <t>30401260201467</t>
  </si>
  <si>
    <t>A45123047</t>
  </si>
  <si>
    <t>محمود حمدى محمود حسنى ابو سعيفه</t>
  </si>
  <si>
    <t>29809011808991</t>
  </si>
  <si>
    <t>A44463671</t>
  </si>
  <si>
    <t>عمر طارق عمر العشماوى</t>
  </si>
  <si>
    <t>29508011212053</t>
  </si>
  <si>
    <t>A45071047</t>
  </si>
  <si>
    <t>حسن علوانى سيد احمد الامير</t>
  </si>
  <si>
    <t>1990-09-22</t>
  </si>
  <si>
    <t>29009262700298</t>
  </si>
  <si>
    <t>A45749212</t>
  </si>
  <si>
    <t>عبد المعبودمحمد عبد المعبود احمد</t>
  </si>
  <si>
    <t>29010298800653</t>
  </si>
  <si>
    <t>A32848887</t>
  </si>
  <si>
    <t>عمرو احمد عمرو محمد الصباغ</t>
  </si>
  <si>
    <t>29310301400614</t>
  </si>
  <si>
    <t>A41101731</t>
  </si>
  <si>
    <t>بسمه محمد محروس على دهيس</t>
  </si>
  <si>
    <t>1992-07-04</t>
  </si>
  <si>
    <t>29207041801199</t>
  </si>
  <si>
    <t>A45122947</t>
  </si>
  <si>
    <t>ناهد وليد مرسى عبد الفتاح القصاص</t>
  </si>
  <si>
    <t>2004-10-01</t>
  </si>
  <si>
    <t>30410011834165</t>
  </si>
  <si>
    <t>A44506212</t>
  </si>
  <si>
    <t>ايمن سيد احمد عبد الحميد</t>
  </si>
  <si>
    <t>28711012200438</t>
  </si>
  <si>
    <t>A45395868</t>
  </si>
  <si>
    <t>احمد اشرف احمد فراج</t>
  </si>
  <si>
    <t>29408012101552</t>
  </si>
  <si>
    <t>A34015152</t>
  </si>
  <si>
    <t>محمد السيد محمود السيد حسنين</t>
  </si>
  <si>
    <t>30205141701393</t>
  </si>
  <si>
    <t>A45897533</t>
  </si>
  <si>
    <t>عمر امام الطنطاوى محمد غيط</t>
  </si>
  <si>
    <t>2006-07-21</t>
  </si>
  <si>
    <t>30607218800056</t>
  </si>
  <si>
    <t>A44938183</t>
  </si>
  <si>
    <t>محمد احمد عبد الغنى الديب</t>
  </si>
  <si>
    <t>30310011716257</t>
  </si>
  <si>
    <t>A45871431</t>
  </si>
  <si>
    <t>عبد الرحمن احمد احمد ابوزيد</t>
  </si>
  <si>
    <t>2005-05-12</t>
  </si>
  <si>
    <t>30505121702699</t>
  </si>
  <si>
    <t>A45301471</t>
  </si>
  <si>
    <t>احمد سيد ابراهيم مبروك</t>
  </si>
  <si>
    <t>2006-02-22</t>
  </si>
  <si>
    <t>30602221403112</t>
  </si>
  <si>
    <t>A45996111</t>
  </si>
  <si>
    <t>السيد حسنى عبد الله حامد</t>
  </si>
  <si>
    <t>1998-06-27</t>
  </si>
  <si>
    <t>29806271700893</t>
  </si>
  <si>
    <t>A45548739</t>
  </si>
  <si>
    <t>وليد صلاح رزق عبد المولى عبدربه</t>
  </si>
  <si>
    <t>29406211701213</t>
  </si>
  <si>
    <t>A45250862</t>
  </si>
  <si>
    <t>ايمن محمد محمد محمد حامد</t>
  </si>
  <si>
    <t>1987-02-11</t>
  </si>
  <si>
    <t>28701110103232</t>
  </si>
  <si>
    <t>A37425305</t>
  </si>
  <si>
    <t>محمد جمال سعد عبد النبى الصواف</t>
  </si>
  <si>
    <t>28906040100631</t>
  </si>
  <si>
    <t>A38840886</t>
  </si>
  <si>
    <t>محمود سامح عيد عبد الفتاح</t>
  </si>
  <si>
    <t>2002-03-17</t>
  </si>
  <si>
    <t>30203171701018</t>
  </si>
  <si>
    <t>A46016034</t>
  </si>
  <si>
    <t>اسلام السيد خالد محمد</t>
  </si>
  <si>
    <t>29201011707411</t>
  </si>
  <si>
    <t>A45732502</t>
  </si>
  <si>
    <t>يوسف شوقى فتحى صادق</t>
  </si>
  <si>
    <t>2003-08-21</t>
  </si>
  <si>
    <t>30308311700978</t>
  </si>
  <si>
    <t>A43591509</t>
  </si>
  <si>
    <t>احمد مصطفى كامل احمد</t>
  </si>
  <si>
    <t>28610210101053</t>
  </si>
  <si>
    <t>A45244963</t>
  </si>
  <si>
    <t>عبد الفتاح عبد اللطيف عبد الله اسماعيل</t>
  </si>
  <si>
    <t>28504141301091</t>
  </si>
  <si>
    <t>A36942555</t>
  </si>
  <si>
    <t>يوسف محمد عبد العزيز عبد الفتاح</t>
  </si>
  <si>
    <t>30306110102433</t>
  </si>
  <si>
    <t>A04374766</t>
  </si>
  <si>
    <t>ر افت فتحى فضل محمود</t>
  </si>
  <si>
    <t>1998-04-11</t>
  </si>
  <si>
    <t>29804111701734</t>
  </si>
  <si>
    <t>A37805957</t>
  </si>
  <si>
    <t>مصطفى محمود احمد المنحلى</t>
  </si>
  <si>
    <t>السيد محمد السيد ابو المجد</t>
  </si>
  <si>
    <t>28508101304352</t>
  </si>
  <si>
    <t>A27928363</t>
  </si>
  <si>
    <t>عطا الله ابراهيم السيد البيومي</t>
  </si>
  <si>
    <t>28701011504233</t>
  </si>
  <si>
    <t>A39748288</t>
  </si>
  <si>
    <t>محمد العربي عبدالمجيد محمد</t>
  </si>
  <si>
    <t>2003-05-20</t>
  </si>
  <si>
    <t>30305201201055</t>
  </si>
  <si>
    <t>A45611497</t>
  </si>
  <si>
    <t>محمد سعد محب البدوي السيد</t>
  </si>
  <si>
    <t>29301301100034</t>
  </si>
  <si>
    <t>A45504857</t>
  </si>
  <si>
    <t>احمد علي احمد علي قيله</t>
  </si>
  <si>
    <t>2008-10-23</t>
  </si>
  <si>
    <t>30810232502157</t>
  </si>
  <si>
    <t>A04571155</t>
  </si>
  <si>
    <t>محمد شعبان على على</t>
  </si>
  <si>
    <t>28102031301613</t>
  </si>
  <si>
    <t>A36329207</t>
  </si>
  <si>
    <t>محمد رجب على عبد الجيد</t>
  </si>
  <si>
    <t>1991-11-11</t>
  </si>
  <si>
    <t>29111112200334</t>
  </si>
  <si>
    <t>A27794558</t>
  </si>
  <si>
    <t>احمد يسرى السيد احمد الشباسى</t>
  </si>
  <si>
    <t>1998-05-24</t>
  </si>
  <si>
    <t>29805240200039</t>
  </si>
  <si>
    <t>A45841045</t>
  </si>
  <si>
    <t>ايهاب نبيل عبد الغفار علام</t>
  </si>
  <si>
    <t>1969-10-13</t>
  </si>
  <si>
    <t>26910131501131</t>
  </si>
  <si>
    <t>A45848545</t>
  </si>
  <si>
    <t>اشرف محمد احمد عبد الموجود</t>
  </si>
  <si>
    <t>1979-03-13</t>
  </si>
  <si>
    <t>27903132400239</t>
  </si>
  <si>
    <t>A38875755</t>
  </si>
  <si>
    <t>محمد عبد الباسط السعدنى محمد السعدنى</t>
  </si>
  <si>
    <t>22202011204253</t>
  </si>
  <si>
    <t>A28496407</t>
  </si>
  <si>
    <t>صلاح ابوالمجد ابراهيم محمد</t>
  </si>
  <si>
    <t>1970-02-07</t>
  </si>
  <si>
    <t>27002072601372</t>
  </si>
  <si>
    <t>A45747587</t>
  </si>
  <si>
    <t>محمد فولى عبد الله عبد الوهاب</t>
  </si>
  <si>
    <t>1921-10-13</t>
  </si>
  <si>
    <t>32110132405931</t>
  </si>
  <si>
    <t>A44636346</t>
  </si>
  <si>
    <t>اريج فولى عبد الله عبد الوهاب</t>
  </si>
  <si>
    <t>30912032402724</t>
  </si>
  <si>
    <t>A44636376</t>
  </si>
  <si>
    <t>عصام فولى عبد الله عبد الوهاب</t>
  </si>
  <si>
    <t>31305102405475</t>
  </si>
  <si>
    <t>A44636327</t>
  </si>
  <si>
    <t>روضه فولى عبد الله عبد الوهاب</t>
  </si>
  <si>
    <t>2015-07-01</t>
  </si>
  <si>
    <t>31507012409341</t>
  </si>
  <si>
    <t>A44636370</t>
  </si>
  <si>
    <t>احمد فولى عبد الله عبد الوهاب</t>
  </si>
  <si>
    <t>31109242405595</t>
  </si>
  <si>
    <t>A44636344</t>
  </si>
  <si>
    <t>تهانى صافى حسب الله عبدربه</t>
  </si>
  <si>
    <t>29204262401328</t>
  </si>
  <si>
    <t>A446363624</t>
  </si>
  <si>
    <t>عادل حمدى احمد الشبينى</t>
  </si>
  <si>
    <t>27811221804651</t>
  </si>
  <si>
    <t>A42031234</t>
  </si>
  <si>
    <t>ياسر محمد ابو الفتوح محمد احمد</t>
  </si>
  <si>
    <t>27307011805396</t>
  </si>
  <si>
    <t>A45864212</t>
  </si>
  <si>
    <t>صيرى فتحى احمد سيف النصر</t>
  </si>
  <si>
    <t>1971-06-28</t>
  </si>
  <si>
    <t>27109280101111</t>
  </si>
  <si>
    <t>A29844122</t>
  </si>
  <si>
    <t>فيديه عبد القادر خليفه سعيد</t>
  </si>
  <si>
    <t>1954-09-26</t>
  </si>
  <si>
    <t>25409262401006</t>
  </si>
  <si>
    <t>A43187729</t>
  </si>
  <si>
    <t>محمد رمضان سعداوى سالم</t>
  </si>
  <si>
    <t>28803012202955</t>
  </si>
  <si>
    <t>A31407088</t>
  </si>
  <si>
    <t>محمد شحاته حسن عبد الكريم</t>
  </si>
  <si>
    <t>1972-08-24</t>
  </si>
  <si>
    <t>27208242602031</t>
  </si>
  <si>
    <t>A44626630</t>
  </si>
  <si>
    <t>جمال عبد المقصود السيد عبد المقصود</t>
  </si>
  <si>
    <t>29106051200731</t>
  </si>
  <si>
    <t>A45485257</t>
  </si>
  <si>
    <t>محمود جمال محمود مهنى</t>
  </si>
  <si>
    <t>30410162404154</t>
  </si>
  <si>
    <t>A42262900</t>
  </si>
  <si>
    <t>عمرو محمد رمضان سعداوى</t>
  </si>
  <si>
    <t>2005-08-09</t>
  </si>
  <si>
    <t>30508092200297</t>
  </si>
  <si>
    <t>A45395672</t>
  </si>
  <si>
    <t>ليله رمضان خلف حسن عبدالله</t>
  </si>
  <si>
    <t>1948-12-17</t>
  </si>
  <si>
    <t>2481812172401606</t>
  </si>
  <si>
    <t>A36200966</t>
  </si>
  <si>
    <t>ادم محمد شحاته حسن عبد الكريم</t>
  </si>
  <si>
    <t>2012-03-08</t>
  </si>
  <si>
    <t>31203082602832</t>
  </si>
  <si>
    <t>A45184875</t>
  </si>
  <si>
    <t>ساره محمد درويش مصطفى السيد</t>
  </si>
  <si>
    <t>30106128801062</t>
  </si>
  <si>
    <t>A45047008</t>
  </si>
  <si>
    <t>وفاء اسعد خالد خاطر</t>
  </si>
  <si>
    <t>1963-11-11</t>
  </si>
  <si>
    <t>26311111300201</t>
  </si>
  <si>
    <t>A45047007</t>
  </si>
  <si>
    <t>محمد مصطفى فهمى محمود هاشم</t>
  </si>
  <si>
    <t>2011-06-05</t>
  </si>
  <si>
    <t>31109052604133</t>
  </si>
  <si>
    <t>A45741643</t>
  </si>
  <si>
    <t>احمد صبحى محمد محمود ابراهيم</t>
  </si>
  <si>
    <t>29802081500515</t>
  </si>
  <si>
    <t>A36885666</t>
  </si>
  <si>
    <t>محمد سعيد محمد ابو الحسن</t>
  </si>
  <si>
    <t>31008118800752</t>
  </si>
  <si>
    <t>A45174865</t>
  </si>
  <si>
    <t>نبيل محمد محمود السيد</t>
  </si>
  <si>
    <t>27212130200299</t>
  </si>
  <si>
    <t>A45463961</t>
  </si>
  <si>
    <t>منتصر عبد العظيم عطا جاد</t>
  </si>
  <si>
    <t>29606202503238</t>
  </si>
  <si>
    <t>A45563490</t>
  </si>
  <si>
    <t>عبد الرحمن طايع عبد الرشيد جلال</t>
  </si>
  <si>
    <t>29602102500392</t>
  </si>
  <si>
    <t>A45406964</t>
  </si>
  <si>
    <t>رمضان السيد السيد الفخرانى</t>
  </si>
  <si>
    <t>28905161600618</t>
  </si>
  <si>
    <t>A44486031</t>
  </si>
  <si>
    <t>محمود عمر محمد محمد</t>
  </si>
  <si>
    <t>29004172402075</t>
  </si>
  <si>
    <t>A33689150</t>
  </si>
  <si>
    <t>على حسن على حسنين</t>
  </si>
  <si>
    <t>27603280200997</t>
  </si>
  <si>
    <t>A45867060</t>
  </si>
  <si>
    <t>خالد خميس احمد محمد</t>
  </si>
  <si>
    <t>1989-10-29</t>
  </si>
  <si>
    <t>28910290200492</t>
  </si>
  <si>
    <t>A41439404</t>
  </si>
  <si>
    <t>هشام محمد عبد الحميد عبد الناصر حسين</t>
  </si>
  <si>
    <t>29902230200915</t>
  </si>
  <si>
    <t>A45857349</t>
  </si>
  <si>
    <t>حلمى مرغنى عبد الحافظ ابوزيد</t>
  </si>
  <si>
    <t>27010172502391</t>
  </si>
  <si>
    <t>A29188747</t>
  </si>
  <si>
    <t>احمد حمدى حسن عيد</t>
  </si>
  <si>
    <t>1979-10-06</t>
  </si>
  <si>
    <t>27910060111411</t>
  </si>
  <si>
    <t>A28393251</t>
  </si>
  <si>
    <t>صابرر عبد العاطى رياض مفتاح</t>
  </si>
  <si>
    <t>73302860</t>
  </si>
  <si>
    <t>A38100917</t>
  </si>
  <si>
    <t>ميسره عبد الحميد منصور محمد</t>
  </si>
  <si>
    <t>28806260201433</t>
  </si>
  <si>
    <t>A41317545</t>
  </si>
  <si>
    <t>هشام محمد محمد رضوان</t>
  </si>
  <si>
    <t>1987-07-25</t>
  </si>
  <si>
    <t>28707250201674</t>
  </si>
  <si>
    <t>A34079935</t>
  </si>
  <si>
    <t>خيرى رامى خيرى على عبد القادر</t>
  </si>
  <si>
    <t>2011-08-22</t>
  </si>
  <si>
    <t>31108221502179</t>
  </si>
  <si>
    <t>A39326504</t>
  </si>
  <si>
    <t>عبد الله ابراهيم محمد عبد الله على حماد</t>
  </si>
  <si>
    <t>2013-01-01</t>
  </si>
  <si>
    <t>31301011521051</t>
  </si>
  <si>
    <t>A45348422</t>
  </si>
  <si>
    <t>يونس فتحي قاسم موسي</t>
  </si>
  <si>
    <t>1968-08-31</t>
  </si>
  <si>
    <t>26808311802394</t>
  </si>
  <si>
    <t>A40970018</t>
  </si>
  <si>
    <t>احمد صفوت محمد مرسي</t>
  </si>
  <si>
    <t>1995-02-15</t>
  </si>
  <si>
    <t>29502152503771</t>
  </si>
  <si>
    <t>A40096283</t>
  </si>
  <si>
    <t>اسامه محمد السيد محمد احمد</t>
  </si>
  <si>
    <t>28201010203156</t>
  </si>
  <si>
    <t>A31686216</t>
  </si>
  <si>
    <t>على جمال رمضان على مبروك</t>
  </si>
  <si>
    <t>28306252300233</t>
  </si>
  <si>
    <t>A39485772</t>
  </si>
  <si>
    <t>احمد سعد عبيد عبد الجواد</t>
  </si>
  <si>
    <t>1973-07-07</t>
  </si>
  <si>
    <t>27307072300891</t>
  </si>
  <si>
    <t>A45417143</t>
  </si>
  <si>
    <t>احمد حمدى شحاته محمد شحاته ابونيل</t>
  </si>
  <si>
    <t>29909071400295</t>
  </si>
  <si>
    <t>A35334601</t>
  </si>
  <si>
    <t>هيثم سعيد على حسن على</t>
  </si>
  <si>
    <t>28505170200411</t>
  </si>
  <si>
    <t>A44187264</t>
  </si>
  <si>
    <t>مصطفى محمد عبد الحفيظ عبد الهادى</t>
  </si>
  <si>
    <t>28409091303699</t>
  </si>
  <si>
    <t>A42233470</t>
  </si>
  <si>
    <t>امين رضا امين عبده منصور</t>
  </si>
  <si>
    <t>2008-11-20</t>
  </si>
  <si>
    <t>30811201503356</t>
  </si>
  <si>
    <t>A44468658</t>
  </si>
  <si>
    <t>احمد جمال جابر عبد الحميد الغنام</t>
  </si>
  <si>
    <t>30901011509292</t>
  </si>
  <si>
    <t>A45853031</t>
  </si>
  <si>
    <t>محمد العزب العزب احمد الميداني</t>
  </si>
  <si>
    <t>27808202103111</t>
  </si>
  <si>
    <t>A32654154</t>
  </si>
  <si>
    <t>محمد نبيل عبد الرحمن ابو اليزيد شامه</t>
  </si>
  <si>
    <t>29410011610156</t>
  </si>
  <si>
    <t>A04313761</t>
  </si>
  <si>
    <t>حسين على محمود خليفه</t>
  </si>
  <si>
    <t>1963-03-06</t>
  </si>
  <si>
    <t>26303062300311</t>
  </si>
  <si>
    <t>A44648615</t>
  </si>
  <si>
    <t>احمد هانى السيد مصطفى</t>
  </si>
  <si>
    <t>2003-10-29</t>
  </si>
  <si>
    <t>3031029120919</t>
  </si>
  <si>
    <t>A42531793</t>
  </si>
  <si>
    <t>على محمد عبد المطلب احمد</t>
  </si>
  <si>
    <t>1986-10-14</t>
  </si>
  <si>
    <t>28610142200277</t>
  </si>
  <si>
    <t>A45135013</t>
  </si>
  <si>
    <t>اسامه حسام الدين محمود محمد جوده</t>
  </si>
  <si>
    <t>1997-08-01</t>
  </si>
  <si>
    <t>29708011500597</t>
  </si>
  <si>
    <t>A42496061</t>
  </si>
  <si>
    <t>أميرة هشام محمد محمد طايل</t>
  </si>
  <si>
    <t>1985-07-25</t>
  </si>
  <si>
    <t>28507250300126</t>
  </si>
  <si>
    <t>A40664738</t>
  </si>
  <si>
    <t>محمد ابراهيم على احمد سعد</t>
  </si>
  <si>
    <t>27901092102357</t>
  </si>
  <si>
    <t>A46008136</t>
  </si>
  <si>
    <t>على محمد رجب محمد</t>
  </si>
  <si>
    <t>29509231305873</t>
  </si>
  <si>
    <t>A31101290</t>
  </si>
  <si>
    <t>محمد تمى عابد ابراهيم</t>
  </si>
  <si>
    <t>27801022403251</t>
  </si>
  <si>
    <t>A36369518</t>
  </si>
  <si>
    <t>محمد عبد السلام غزال محمود</t>
  </si>
  <si>
    <t>1967-08-25</t>
  </si>
  <si>
    <t>26708252301659</t>
  </si>
  <si>
    <t>A33675397</t>
  </si>
  <si>
    <t>محمود جمعه ابو سريع سالم</t>
  </si>
  <si>
    <t>28603202100556</t>
  </si>
  <si>
    <t>A31186163</t>
  </si>
  <si>
    <t>فاطمه سويرى محمد حسين</t>
  </si>
  <si>
    <t>1965-08-21</t>
  </si>
  <si>
    <t>26508212300588</t>
  </si>
  <si>
    <t>A39792145</t>
  </si>
  <si>
    <t>حسين عبد النبى حسين عبد العزيز</t>
  </si>
  <si>
    <t>2002-04-02</t>
  </si>
  <si>
    <t>30304022104199</t>
  </si>
  <si>
    <t>A38295762</t>
  </si>
  <si>
    <t>جمال سعيد سالم محمد</t>
  </si>
  <si>
    <t>1987-02-20</t>
  </si>
  <si>
    <t>28702201202191</t>
  </si>
  <si>
    <t>A30762417</t>
  </si>
  <si>
    <t>تقديم 18 اغسطس</t>
  </si>
  <si>
    <t>19/8/2026</t>
  </si>
  <si>
    <t>حساب مصطفي صادق</t>
  </si>
  <si>
    <t>دروب</t>
  </si>
  <si>
    <t>تسليم في الشركه بتاريخ 19 اغسطس</t>
  </si>
  <si>
    <t>ايداع بنكي 19 اغسطس</t>
  </si>
  <si>
    <t>تسليم في الشركه 19 اغسطس</t>
  </si>
  <si>
    <t>ايداع بنكي بتاريخ 19 اغسطس</t>
  </si>
  <si>
    <t>ايداع بنكي بتاريخ 19  اغسطس</t>
  </si>
  <si>
    <t>مدفوعه في حساب التحالف</t>
  </si>
  <si>
    <t>علي عبد الناصر علي محمد</t>
  </si>
  <si>
    <t>الصادق عطيه عريف ابراهيم</t>
  </si>
  <si>
    <t>26-5-2007</t>
  </si>
  <si>
    <t>سداد عمرو الليبيه</t>
  </si>
  <si>
    <t>قيمه 1000$ بسعر صرف 50.65</t>
  </si>
  <si>
    <t xml:space="preserve">مدفوعه </t>
  </si>
  <si>
    <t>تسليم في الشركه بتاريخ  19 اغسطس</t>
  </si>
  <si>
    <t>سالم عيد سالم محمد</t>
  </si>
  <si>
    <t>1974-06-15</t>
  </si>
  <si>
    <t>27406151200379</t>
  </si>
  <si>
    <t>A28693974</t>
  </si>
  <si>
    <t>ابو سليم</t>
  </si>
  <si>
    <t>احمد فرحات ابراهيم ابو شعيشع عبد الله</t>
  </si>
  <si>
    <t>2005-09-05</t>
  </si>
  <si>
    <t>30509051500533</t>
  </si>
  <si>
    <t>A42910188</t>
  </si>
  <si>
    <t>محمد احمد عبد العزيز قطب</t>
  </si>
  <si>
    <t>2001-01-17</t>
  </si>
  <si>
    <t>30103172502596</t>
  </si>
  <si>
    <t>A32679573</t>
  </si>
  <si>
    <t>وائل احمد علي عوض</t>
  </si>
  <si>
    <t>كريم محمود سلامه حجازى</t>
  </si>
  <si>
    <t>2007-12-03</t>
  </si>
  <si>
    <t>30703122501553</t>
  </si>
  <si>
    <t>A38775595</t>
  </si>
  <si>
    <t>أسماء  عبد  الحميد عبدالعزيز صالح عبد الله</t>
  </si>
  <si>
    <t>2019-03-31</t>
  </si>
  <si>
    <t>31903318801027</t>
  </si>
  <si>
    <t>A45808092</t>
  </si>
  <si>
    <t>سهيله  عبد  الحميد عبدالعزيز صالح عبد الله</t>
  </si>
  <si>
    <t>2018-01-15</t>
  </si>
  <si>
    <t>31801158801869</t>
  </si>
  <si>
    <t>A45808096</t>
  </si>
  <si>
    <t>رغدا جمعه عبد العزيز عبدربه</t>
  </si>
  <si>
    <t>2900120192910</t>
  </si>
  <si>
    <t>A45808086</t>
  </si>
  <si>
    <t>صالح عبد  الحميد عبدالعزيز صالح عبد الله</t>
  </si>
  <si>
    <t>73002822100212</t>
  </si>
  <si>
    <t>A45808070</t>
  </si>
  <si>
    <t>نجوى  عبد  الحميد عبدالعزيز صالح عبد الله</t>
  </si>
  <si>
    <t>3120623240414</t>
  </si>
  <si>
    <t>A45808087</t>
  </si>
  <si>
    <t>مريم  عبد  الحميد عبدالعزيز صالح عبد الله</t>
  </si>
  <si>
    <t>2015-06-30</t>
  </si>
  <si>
    <t>31506302403324</t>
  </si>
  <si>
    <t>A45808097</t>
  </si>
  <si>
    <t>صلاح  حسنى عبد الفتاح مهنى</t>
  </si>
  <si>
    <t>1988-08-14</t>
  </si>
  <si>
    <t>28808142403351</t>
  </si>
  <si>
    <t>A41043007</t>
  </si>
  <si>
    <t>عبد السلام  عبدالقادر عبد السلام  محمود</t>
  </si>
  <si>
    <t>29412012405834</t>
  </si>
  <si>
    <t>A45154629</t>
  </si>
  <si>
    <t>مصطفى شعبان دردير سلطان</t>
  </si>
  <si>
    <t>28711092402753</t>
  </si>
  <si>
    <t>A37431528</t>
  </si>
  <si>
    <t>مؤمن سعيد عطا الله عبد الجليل</t>
  </si>
  <si>
    <t>28508242401611</t>
  </si>
  <si>
    <t>A44952737</t>
  </si>
  <si>
    <t>على نبيل محمد مرسى</t>
  </si>
  <si>
    <t>1987-11-08</t>
  </si>
  <si>
    <t>28711082402593</t>
  </si>
  <si>
    <t>A42730248</t>
  </si>
  <si>
    <t>حسن رياض ابراهيم حسن</t>
  </si>
  <si>
    <t>1990-05-14</t>
  </si>
  <si>
    <t>29005141500415</t>
  </si>
  <si>
    <t>A45286359</t>
  </si>
  <si>
    <t>عبدالرحمن جيلاني عبدالحميد مصباح</t>
  </si>
  <si>
    <t>1996-01-24</t>
  </si>
  <si>
    <t>29601242300753</t>
  </si>
  <si>
    <t>A45241782</t>
  </si>
  <si>
    <t>عبده جمعه خليل محمد</t>
  </si>
  <si>
    <t>1981-03-25</t>
  </si>
  <si>
    <t>28103251500851</t>
  </si>
  <si>
    <t>A45823790</t>
  </si>
  <si>
    <t>رضا محمد محمد الفاضلى</t>
  </si>
  <si>
    <t>1977-02-14</t>
  </si>
  <si>
    <t>27702141501051</t>
  </si>
  <si>
    <t>A45356169</t>
  </si>
  <si>
    <t>هشام محمد ديب محمد ديب</t>
  </si>
  <si>
    <t>30001151301453</t>
  </si>
  <si>
    <t>A45992938</t>
  </si>
  <si>
    <t>كمال خالد محمد عبد العزيز فيود</t>
  </si>
  <si>
    <t>30204231501214</t>
  </si>
  <si>
    <t>A45864530</t>
  </si>
  <si>
    <t>السيد محمود ابو الحسن الشربيني</t>
  </si>
  <si>
    <t>30112011208239</t>
  </si>
  <si>
    <t>A41465786</t>
  </si>
  <si>
    <t>محمد عسران سليمان ابراهيم الجمل</t>
  </si>
  <si>
    <t>2007-11-28</t>
  </si>
  <si>
    <t>30711281804756</t>
  </si>
  <si>
    <t>A27858580</t>
  </si>
  <si>
    <t>عزه سامى احمد ابراهيم</t>
  </si>
  <si>
    <t>28811151800207</t>
  </si>
  <si>
    <t>A27858672</t>
  </si>
  <si>
    <t>محمد سعيد ابراهيم قشطه البدرساوى</t>
  </si>
  <si>
    <t>28308248800593</t>
  </si>
  <si>
    <t>A38482907</t>
  </si>
  <si>
    <t>محمود عنانى قطب عناني ابراهيم</t>
  </si>
  <si>
    <t>28412101600337</t>
  </si>
  <si>
    <t>A31533360</t>
  </si>
  <si>
    <t>مروه عسران سليمان ابراهيم الجمل</t>
  </si>
  <si>
    <t>2016-11-23</t>
  </si>
  <si>
    <t>31611231802603</t>
  </si>
  <si>
    <t>A27858651</t>
  </si>
  <si>
    <t>غاده عسران سليمان ابراهيم الجمل</t>
  </si>
  <si>
    <t>21004151806124</t>
  </si>
  <si>
    <t>A27858650</t>
  </si>
  <si>
    <t>عبد الله عسران سليمان ابراهيم الجمل</t>
  </si>
  <si>
    <t>2013-02-26</t>
  </si>
  <si>
    <t>21302261800815</t>
  </si>
  <si>
    <t>A27858575</t>
  </si>
  <si>
    <t>عسران سليمان ابراهيم الجمل</t>
  </si>
  <si>
    <t>28203071800354</t>
  </si>
  <si>
    <t>A46050419</t>
  </si>
  <si>
    <t>عمرو عبد الفتاح جمعه عبد الفتاح</t>
  </si>
  <si>
    <t>28201032104135</t>
  </si>
  <si>
    <t>A29730863</t>
  </si>
  <si>
    <t>مينا كرم فؤاد موسى</t>
  </si>
  <si>
    <t>1978-07-19</t>
  </si>
  <si>
    <t>28707191300116</t>
  </si>
  <si>
    <t>A29598589</t>
  </si>
  <si>
    <t>محمد كمال عبد السميع عبد المطلب</t>
  </si>
  <si>
    <t>28608190102193</t>
  </si>
  <si>
    <t>A34103004</t>
  </si>
  <si>
    <t>احمد محمد فتحي امين</t>
  </si>
  <si>
    <t>28607230102136</t>
  </si>
  <si>
    <t>A33598474</t>
  </si>
  <si>
    <t>مصطفي شوقي محمد حبشي</t>
  </si>
  <si>
    <t>29107130101834</t>
  </si>
  <si>
    <t>A36236469</t>
  </si>
  <si>
    <t>عصام جمال ناجي حسين</t>
  </si>
  <si>
    <t>28802212102193</t>
  </si>
  <si>
    <t>A42364009</t>
  </si>
  <si>
    <t>عبد الرحمن طارق جلال حبيب على</t>
  </si>
  <si>
    <t>29912112100839</t>
  </si>
  <si>
    <t>A42947927</t>
  </si>
  <si>
    <t>محمد ابو زيد احمد مصطفى</t>
  </si>
  <si>
    <t>29702152102319</t>
  </si>
  <si>
    <t>A35663299</t>
  </si>
  <si>
    <t>محمد رمضان ربيع حسن رياض</t>
  </si>
  <si>
    <t>30801190101697</t>
  </si>
  <si>
    <t>A46000244</t>
  </si>
  <si>
    <t>اسماعيل جمال رفعت رياض</t>
  </si>
  <si>
    <t>2002-08-24</t>
  </si>
  <si>
    <t>30208241202873</t>
  </si>
  <si>
    <t>A44261280</t>
  </si>
  <si>
    <t>احمد عادل سيد زكي</t>
  </si>
  <si>
    <t>1996-02-11</t>
  </si>
  <si>
    <t>29602112200818</t>
  </si>
  <si>
    <t>A45814195</t>
  </si>
  <si>
    <t>محمد شعبان عويس سيد</t>
  </si>
  <si>
    <t>29608262200334</t>
  </si>
  <si>
    <t>A30562166</t>
  </si>
  <si>
    <t>شريف حنفى محمود محمد</t>
  </si>
  <si>
    <t>1974-02-19</t>
  </si>
  <si>
    <t>27402190101579</t>
  </si>
  <si>
    <t>A39684584</t>
  </si>
  <si>
    <t>موزه منصور محمد منصور</t>
  </si>
  <si>
    <t>1992-06-17</t>
  </si>
  <si>
    <t>29206172300886</t>
  </si>
  <si>
    <t>A45157365</t>
  </si>
  <si>
    <t>شعبان فيصل روبي مرزوق</t>
  </si>
  <si>
    <t>28505112301411</t>
  </si>
  <si>
    <t>A44639818</t>
  </si>
  <si>
    <t>عمر شعبان فيصل روبي مرزوق</t>
  </si>
  <si>
    <t>2018-03-06</t>
  </si>
  <si>
    <t>31803062301272</t>
  </si>
  <si>
    <t>A45157324</t>
  </si>
  <si>
    <t>محمد شعبان فيصل روبي مرزوق</t>
  </si>
  <si>
    <t>2015-02-18</t>
  </si>
  <si>
    <t>31502182302914</t>
  </si>
  <si>
    <t>A45157325</t>
  </si>
  <si>
    <t>مي شعبان فيصل روبي مرزوق</t>
  </si>
  <si>
    <t>2012-09-01</t>
  </si>
  <si>
    <t>31209012306029</t>
  </si>
  <si>
    <t>A45156480</t>
  </si>
  <si>
    <t>يحى محمد عبد الصمد كامل</t>
  </si>
  <si>
    <t>28810152404015</t>
  </si>
  <si>
    <t>A31151776</t>
  </si>
  <si>
    <t>كريم رجب شعيب محمد عبد القادر</t>
  </si>
  <si>
    <t>2012-08-12</t>
  </si>
  <si>
    <t>31208122302596</t>
  </si>
  <si>
    <t>A45148003</t>
  </si>
  <si>
    <t>صالح عبد الجيد عبد الرحمن عبد الجيد</t>
  </si>
  <si>
    <t>29007152301999</t>
  </si>
  <si>
    <t>A34975074</t>
  </si>
  <si>
    <t>اشرف فتحي بدوي عبدالغني</t>
  </si>
  <si>
    <t>1984-03-21</t>
  </si>
  <si>
    <t>28403210100957</t>
  </si>
  <si>
    <t>A46013332</t>
  </si>
  <si>
    <t>احمد شحاته محمد محمد احمد شحاته</t>
  </si>
  <si>
    <t>29406191400556</t>
  </si>
  <si>
    <t>A32277691</t>
  </si>
  <si>
    <t>اسماعيل حسن البدري احمد</t>
  </si>
  <si>
    <t>1966-08-12</t>
  </si>
  <si>
    <t>26608122600412</t>
  </si>
  <si>
    <t>A45560170</t>
  </si>
  <si>
    <t>ابراهيم نصر محمد احمد  مرسى</t>
  </si>
  <si>
    <t>30108371801793</t>
  </si>
  <si>
    <t>A43817203</t>
  </si>
  <si>
    <t>عمار محمد حمدان حسانين</t>
  </si>
  <si>
    <t>29403062601791</t>
  </si>
  <si>
    <t>A40712087</t>
  </si>
  <si>
    <t>محمد احمد عبد الفضيل سيد</t>
  </si>
  <si>
    <t>28809060103932</t>
  </si>
  <si>
    <t>A45231645</t>
  </si>
  <si>
    <t>عبد النبي جمال عبد النبي عيد</t>
  </si>
  <si>
    <t>29807011703615</t>
  </si>
  <si>
    <t>A39251754</t>
  </si>
  <si>
    <t>محمد مختار سليمان احمد سليمان</t>
  </si>
  <si>
    <t>1994-02-22</t>
  </si>
  <si>
    <t>29402221601513</t>
  </si>
  <si>
    <t>A44108728</t>
  </si>
  <si>
    <t>ايمن سعيد عطيه خليل</t>
  </si>
  <si>
    <t>1985-11-06</t>
  </si>
  <si>
    <t>28511061402055</t>
  </si>
  <si>
    <t>A41304563</t>
  </si>
  <si>
    <t>عمرو شعبان عبد العاطى على سالم</t>
  </si>
  <si>
    <t>28611072100039</t>
  </si>
  <si>
    <t>A38563515</t>
  </si>
  <si>
    <t>عبد الرحمن محمد ابراهيم سليمان فلو</t>
  </si>
  <si>
    <t>30209081602051</t>
  </si>
  <si>
    <t>A43809106</t>
  </si>
  <si>
    <t>عماد على محمد خليفه</t>
  </si>
  <si>
    <t>28905111400774</t>
  </si>
  <si>
    <t>A30502630</t>
  </si>
  <si>
    <t>احمد فاروق مصطفى مصطفى الشيخ</t>
  </si>
  <si>
    <t>29001181601596</t>
  </si>
  <si>
    <t>A43791701</t>
  </si>
  <si>
    <t>احمد محمد محمد هاشم</t>
  </si>
  <si>
    <t>29602291300251</t>
  </si>
  <si>
    <t>A41139107</t>
  </si>
  <si>
    <t>المتولى عبد القادر عبد الغفار ريحان</t>
  </si>
  <si>
    <t>1969-04-02</t>
  </si>
  <si>
    <t>26904021200454</t>
  </si>
  <si>
    <t>A36028454</t>
  </si>
  <si>
    <t>عبد الرحمن سعيد عبد المنعم ابراهيم</t>
  </si>
  <si>
    <t>1984-04-11</t>
  </si>
  <si>
    <t>28404110103556</t>
  </si>
  <si>
    <t>A40761189</t>
  </si>
  <si>
    <t>ياسر حسنين زكى عبد الحميد</t>
  </si>
  <si>
    <t>1995-03-10</t>
  </si>
  <si>
    <t>29503108800331</t>
  </si>
  <si>
    <t>A36752823</t>
  </si>
  <si>
    <t>ابراهيم  بدوى ابراهيم عوض</t>
  </si>
  <si>
    <t>1969-09-23</t>
  </si>
  <si>
    <t>26909231401071</t>
  </si>
  <si>
    <t>A43171135</t>
  </si>
  <si>
    <t>جنى جودة صالح السيد صالح</t>
  </si>
  <si>
    <t>2023-12-07</t>
  </si>
  <si>
    <t>32312071100565</t>
  </si>
  <si>
    <t>A44804551</t>
  </si>
  <si>
    <t>نجوى ابراهيم سالم دنيا</t>
  </si>
  <si>
    <t>28903011100185</t>
  </si>
  <si>
    <t>A44804424</t>
  </si>
  <si>
    <t>بكر ابراهيم غريب ابراهيم</t>
  </si>
  <si>
    <t>1980-07-20</t>
  </si>
  <si>
    <t>28007202103855</t>
  </si>
  <si>
    <t>A29614276</t>
  </si>
  <si>
    <t>حلمى محمود فر ج محمد</t>
  </si>
  <si>
    <t>1969-01-02</t>
  </si>
  <si>
    <t>26902010201618</t>
  </si>
  <si>
    <t>A45661286</t>
  </si>
  <si>
    <t>محمد احمد على محمد</t>
  </si>
  <si>
    <t>1977-07-02</t>
  </si>
  <si>
    <t>27702070201794</t>
  </si>
  <si>
    <t>A45844330</t>
  </si>
  <si>
    <t>احمد فاروق عبدالله عبدالمقصود زيدان</t>
  </si>
  <si>
    <t>29501291701131</t>
  </si>
  <si>
    <t>A41309781</t>
  </si>
  <si>
    <t>محمود السيد مبروك عدس</t>
  </si>
  <si>
    <t>29903011704556</t>
  </si>
  <si>
    <t>A36423586</t>
  </si>
  <si>
    <t>عماد عبده محمد البنا</t>
  </si>
  <si>
    <t>1968-01-06</t>
  </si>
  <si>
    <t>26801060103551</t>
  </si>
  <si>
    <t>A45527504</t>
  </si>
  <si>
    <t>كمال عبد المقصود عبد المقصود  ابراهيم</t>
  </si>
  <si>
    <t>1977-01-11</t>
  </si>
  <si>
    <t>27711011603195</t>
  </si>
  <si>
    <t>A04306009</t>
  </si>
  <si>
    <t>خالد ديب قرقار نايل</t>
  </si>
  <si>
    <t>1993-10-14</t>
  </si>
  <si>
    <t>29310142500319</t>
  </si>
  <si>
    <t>A39290030</t>
  </si>
  <si>
    <t>محمود خليفه قرقار نايل</t>
  </si>
  <si>
    <t>28505062501952</t>
  </si>
  <si>
    <t>A29042482</t>
  </si>
  <si>
    <t>سلامه خليفه قرقار نايل</t>
  </si>
  <si>
    <t>1980-01-09</t>
  </si>
  <si>
    <t>28009012500435</t>
  </si>
  <si>
    <t>A45579369</t>
  </si>
  <si>
    <t>عبد الرازق دياب احمد نايل</t>
  </si>
  <si>
    <t>27810262500172</t>
  </si>
  <si>
    <t>A28775156</t>
  </si>
  <si>
    <t>صلاح محمد محمد الصادق</t>
  </si>
  <si>
    <t>29112011314858</t>
  </si>
  <si>
    <t>A37150298</t>
  </si>
  <si>
    <t>محمد كمال عبد المقصود عبد المقصود  ابراهيم</t>
  </si>
  <si>
    <t>31310201608438</t>
  </si>
  <si>
    <t>A45478632</t>
  </si>
  <si>
    <t>محارب عبد الله سالم صالح</t>
  </si>
  <si>
    <t>1977-09-25</t>
  </si>
  <si>
    <t>27709252401858</t>
  </si>
  <si>
    <t>A45394252</t>
  </si>
  <si>
    <t>ابو السباع سيد عبد الحميد محمود</t>
  </si>
  <si>
    <t>27708062502317</t>
  </si>
  <si>
    <t>A45555062</t>
  </si>
  <si>
    <t>امير محارب عبد الله سالم صالح</t>
  </si>
  <si>
    <t>2012-11-02</t>
  </si>
  <si>
    <t>312110022403132</t>
  </si>
  <si>
    <t>A45422002</t>
  </si>
  <si>
    <t>عبد الرحيم حسين محمد حسين</t>
  </si>
  <si>
    <t>1981-07-27</t>
  </si>
  <si>
    <t>28107272600494</t>
  </si>
  <si>
    <t>A39465549</t>
  </si>
  <si>
    <t>علي محمد سرور اسماعيل</t>
  </si>
  <si>
    <t>29409081200755</t>
  </si>
  <si>
    <t>A45927375</t>
  </si>
  <si>
    <t>صلاح حفنى عابدين جوده</t>
  </si>
  <si>
    <t>28601012204018</t>
  </si>
  <si>
    <t>A44664060</t>
  </si>
  <si>
    <t>احمد جابر لملوم ابوسيف</t>
  </si>
  <si>
    <t>1984-02-11</t>
  </si>
  <si>
    <t>28402112201111</t>
  </si>
  <si>
    <t>A44644762</t>
  </si>
  <si>
    <t>رمضان عبد الله محمد عبد الله</t>
  </si>
  <si>
    <t>26802152500332</t>
  </si>
  <si>
    <t>A34864593</t>
  </si>
  <si>
    <t>احمد مصطفى يحي السعيد</t>
  </si>
  <si>
    <t>1987-10-04</t>
  </si>
  <si>
    <t>28704101202553</t>
  </si>
  <si>
    <t>A30000387</t>
  </si>
  <si>
    <t>هاني محمد فارس عمر</t>
  </si>
  <si>
    <t>27609302701136</t>
  </si>
  <si>
    <t>A45740435</t>
  </si>
  <si>
    <t>خضراوي حلمي خضراوي علي مرسي</t>
  </si>
  <si>
    <t>2010-06-24</t>
  </si>
  <si>
    <t>31006242500594</t>
  </si>
  <si>
    <t>A45142048</t>
  </si>
  <si>
    <t>حلمي خضراوي علي مرسي</t>
  </si>
  <si>
    <t>2712242501151</t>
  </si>
  <si>
    <t>A41527075</t>
  </si>
  <si>
    <t>طه اشرف محمد علي</t>
  </si>
  <si>
    <t>29207012413672</t>
  </si>
  <si>
    <t>A45419466</t>
  </si>
  <si>
    <t>هنداوي شعبان ورداني حفني</t>
  </si>
  <si>
    <t>27808082700918</t>
  </si>
  <si>
    <t>A45749091</t>
  </si>
  <si>
    <t>محمد حسنى على عبد العاطى</t>
  </si>
  <si>
    <t>28004121204054</t>
  </si>
  <si>
    <t>A31291724</t>
  </si>
  <si>
    <t>محمد عبد الله حسين محمود</t>
  </si>
  <si>
    <t>28806250100817</t>
  </si>
  <si>
    <t>A39365274</t>
  </si>
  <si>
    <t>احمد السيد بلتاجى  محمد</t>
  </si>
  <si>
    <t>28808081209696</t>
  </si>
  <si>
    <t>A33791792</t>
  </si>
  <si>
    <t>احمد عزوز ابراهيم احمد ابو عطوان</t>
  </si>
  <si>
    <t>28810081500034</t>
  </si>
  <si>
    <t>A38129188</t>
  </si>
  <si>
    <t>محمد صبحى عبد الوهاب معوض عبد الونيس</t>
  </si>
  <si>
    <t>2023-11-01</t>
  </si>
  <si>
    <t>32311018801652</t>
  </si>
  <si>
    <t>A45465101</t>
  </si>
  <si>
    <t>محمد سعيد عبد الحكيم عفيفى النمر</t>
  </si>
  <si>
    <t>1988-10-17</t>
  </si>
  <si>
    <t>28810171802013</t>
  </si>
  <si>
    <t>A45671563</t>
  </si>
  <si>
    <t>صبحى عبد الوهاب معوض عبد الونيس</t>
  </si>
  <si>
    <t>1982-04-12</t>
  </si>
  <si>
    <t>28204121800331</t>
  </si>
  <si>
    <t>A33089675</t>
  </si>
  <si>
    <t>معاذ صبحى عبد الوهاب معوض عبد الونيس</t>
  </si>
  <si>
    <t>32311018801636</t>
  </si>
  <si>
    <t>A45465100</t>
  </si>
  <si>
    <t>مكه صبحى عبد الوهاب معوض عبد الونيس</t>
  </si>
  <si>
    <t>2019-12-24</t>
  </si>
  <si>
    <t>31912241802288</t>
  </si>
  <si>
    <t>A45465131</t>
  </si>
  <si>
    <t>لينا صبحى عبد الوهاب معوض عبد الونيس</t>
  </si>
  <si>
    <t>2013-07-18</t>
  </si>
  <si>
    <t>31307181803009</t>
  </si>
  <si>
    <t>A45465130</t>
  </si>
  <si>
    <t>تالين صبحى عبد الوهاب معوض عبد الونيس</t>
  </si>
  <si>
    <t>2025-08-19</t>
  </si>
  <si>
    <t>32508198801068</t>
  </si>
  <si>
    <t>A45465129</t>
  </si>
  <si>
    <t>عبد الوهاب صبحى عبد الوهاب معوض عبد الونيس</t>
  </si>
  <si>
    <t>2016-04-13</t>
  </si>
  <si>
    <t>31604131802073</t>
  </si>
  <si>
    <t>A45465099</t>
  </si>
  <si>
    <t>صابرين محمد منصور عبد الفتاح سرحان</t>
  </si>
  <si>
    <t>29006121800044</t>
  </si>
  <si>
    <t>A45465162</t>
  </si>
  <si>
    <t>سلامه عبد  الله محمد حمد</t>
  </si>
  <si>
    <t>1975-12-01</t>
  </si>
  <si>
    <t>27512012501776</t>
  </si>
  <si>
    <t>A45576810</t>
  </si>
  <si>
    <t>عزالدين عطا جمال احمد</t>
  </si>
  <si>
    <t>30710012509415</t>
  </si>
  <si>
    <t>A38088170</t>
  </si>
  <si>
    <t>فرج مسامح عبد الحميد احمد</t>
  </si>
  <si>
    <t>290090224018947</t>
  </si>
  <si>
    <t>A41723259</t>
  </si>
  <si>
    <t>عبد الفتاح على فهمى احمد</t>
  </si>
  <si>
    <t>1993-01-18</t>
  </si>
  <si>
    <t>29301181301413</t>
  </si>
  <si>
    <t>A45587793</t>
  </si>
  <si>
    <t>احمد قرنى عبد المعز حسن</t>
  </si>
  <si>
    <t>29604032300296</t>
  </si>
  <si>
    <t>A45876219</t>
  </si>
  <si>
    <t>علاء محمد فتحى سليمان بدوي</t>
  </si>
  <si>
    <t>2010-11-29</t>
  </si>
  <si>
    <t>31011292401434</t>
  </si>
  <si>
    <t>A44646667</t>
  </si>
  <si>
    <t>اسلام محمد فتحى سليمان</t>
  </si>
  <si>
    <t>29801024203751</t>
  </si>
  <si>
    <t>A33783107</t>
  </si>
  <si>
    <t>هنداوى محمود على محمد</t>
  </si>
  <si>
    <t>29502152402915</t>
  </si>
  <si>
    <t>A28776375</t>
  </si>
  <si>
    <t>سمير حسني علي السيد النجار</t>
  </si>
  <si>
    <t>29410181800316</t>
  </si>
  <si>
    <t>A34072568</t>
  </si>
  <si>
    <t>طارق رجب عبدالتواب محمود عمر</t>
  </si>
  <si>
    <t>30804122501414</t>
  </si>
  <si>
    <t>A41384669</t>
  </si>
  <si>
    <t>مسعد رضا مسعد العفيفي</t>
  </si>
  <si>
    <t>1995-09-11</t>
  </si>
  <si>
    <t>29509011611396</t>
  </si>
  <si>
    <t>A45858958</t>
  </si>
  <si>
    <t>رمضان احمد عبد الجواد محمد</t>
  </si>
  <si>
    <t>28506192401191</t>
  </si>
  <si>
    <t>A38033400</t>
  </si>
  <si>
    <t>فتح الله سعد فتح الله عبد السلام</t>
  </si>
  <si>
    <t>3070702241999</t>
  </si>
  <si>
    <t>A44832807</t>
  </si>
  <si>
    <t>زياد احمد شوقى امام محمد</t>
  </si>
  <si>
    <t>31010211400416</t>
  </si>
  <si>
    <t>A44899702</t>
  </si>
  <si>
    <t>محمد معتز محمد طلعت ماهر</t>
  </si>
  <si>
    <t>1991-07-23</t>
  </si>
  <si>
    <t>29107231200051</t>
  </si>
  <si>
    <t>A44368683</t>
  </si>
  <si>
    <t>عزت عماد عزت صالح كراكيشه</t>
  </si>
  <si>
    <t>29803211202011</t>
  </si>
  <si>
    <t>A36486308</t>
  </si>
  <si>
    <t>محى الدين مليجى خليفه محمد</t>
  </si>
  <si>
    <t>29412102403059</t>
  </si>
  <si>
    <t>A45559849</t>
  </si>
  <si>
    <t>بدوى عبد الفتاح عبد الحفيظ  حميده</t>
  </si>
  <si>
    <t>28009192400476</t>
  </si>
  <si>
    <t>A30516536</t>
  </si>
  <si>
    <t>رمضان اشرف رمضان حسن دسوقى</t>
  </si>
  <si>
    <t>2010-06-11</t>
  </si>
  <si>
    <t>31006111402694</t>
  </si>
  <si>
    <t>A41983415</t>
  </si>
  <si>
    <t>محمد رمضان قطب عزب سالم الجهنى</t>
  </si>
  <si>
    <t>2001-11-19</t>
  </si>
  <si>
    <t>31111191402871</t>
  </si>
  <si>
    <t>A45258671</t>
  </si>
  <si>
    <t>محمد محمد عبدالفتاح عبدالحميد</t>
  </si>
  <si>
    <t>28402121305638</t>
  </si>
  <si>
    <t>A38586878</t>
  </si>
  <si>
    <t>محمود علي محمد نصار</t>
  </si>
  <si>
    <t>1985-07-08</t>
  </si>
  <si>
    <t>28507081100058</t>
  </si>
  <si>
    <t>A33895258</t>
  </si>
  <si>
    <t>محمد رمضان رجب سعداوي</t>
  </si>
  <si>
    <t>29001012301753</t>
  </si>
  <si>
    <t>A29912052</t>
  </si>
  <si>
    <t>محمود صلاح محمد كتات</t>
  </si>
  <si>
    <t>1995-06-20</t>
  </si>
  <si>
    <t>29506201800617</t>
  </si>
  <si>
    <t>A45857801</t>
  </si>
  <si>
    <t>محمد عماد محمد محمود السيد</t>
  </si>
  <si>
    <t>2007-01-16</t>
  </si>
  <si>
    <t>30701161204075</t>
  </si>
  <si>
    <t>A45484046</t>
  </si>
  <si>
    <t>احمد عبدالباسط  حسن احمد  محمد شلبى</t>
  </si>
  <si>
    <t>2007-05-28</t>
  </si>
  <si>
    <t>30708281202993</t>
  </si>
  <si>
    <t>A37716338</t>
  </si>
  <si>
    <t>احمد عبد المنعم عبد الله يسن</t>
  </si>
  <si>
    <t>28503091701658</t>
  </si>
  <si>
    <t>A46099021</t>
  </si>
  <si>
    <t>بسمه مصطفى عبد الجيد  عبدالسلام</t>
  </si>
  <si>
    <t>30810252405646</t>
  </si>
  <si>
    <t>A45139261</t>
  </si>
  <si>
    <t>نواره على عبد  السلام سعيد</t>
  </si>
  <si>
    <t>28806142401843</t>
  </si>
  <si>
    <t>A45139231</t>
  </si>
  <si>
    <t>لمياء لملوم صالح احمد صميده</t>
  </si>
  <si>
    <t>2008-06-13</t>
  </si>
  <si>
    <t>30806132402646</t>
  </si>
  <si>
    <t>A44952094</t>
  </si>
  <si>
    <t>خليفه محمود يونس عبد السلام</t>
  </si>
  <si>
    <t>29201092402651</t>
  </si>
  <si>
    <t>A39613370</t>
  </si>
  <si>
    <t>ايمان مختار صالح احمد</t>
  </si>
  <si>
    <t>1986-11-24</t>
  </si>
  <si>
    <t>28611242402761</t>
  </si>
  <si>
    <t>A38732124</t>
  </si>
  <si>
    <t>عابد عبد الفتاح محمد خليفه</t>
  </si>
  <si>
    <t>1975-11-10</t>
  </si>
  <si>
    <t>27511101501678</t>
  </si>
  <si>
    <t>A46050001</t>
  </si>
  <si>
    <t>عمرو اسماعيل رجب خضر</t>
  </si>
  <si>
    <t>29303011605798</t>
  </si>
  <si>
    <t>A44882565</t>
  </si>
  <si>
    <t>نسرين ابراهيم محمد زكي</t>
  </si>
  <si>
    <t>28904201200662</t>
  </si>
  <si>
    <t>A44833933</t>
  </si>
  <si>
    <t>السيد عبد المنعم ايوب محمد ايوب</t>
  </si>
  <si>
    <t>1982-09-01</t>
  </si>
  <si>
    <t>28209012305051</t>
  </si>
  <si>
    <t>A34310494</t>
  </si>
  <si>
    <t>زياد رضا حامد حامد مراد</t>
  </si>
  <si>
    <t>2011-06-01</t>
  </si>
  <si>
    <t>31106011213279</t>
  </si>
  <si>
    <t>A44833847</t>
  </si>
  <si>
    <t>رضا حامد حامد مراد</t>
  </si>
  <si>
    <t>1980-03-12</t>
  </si>
  <si>
    <t>28003121200559</t>
  </si>
  <si>
    <t>A44833839</t>
  </si>
  <si>
    <t>تقديم 19 اغسطس</t>
  </si>
  <si>
    <t>ا</t>
  </si>
  <si>
    <t>ايداع بنكي بتاريخ 20 اغسطس</t>
  </si>
  <si>
    <t>ايداع بنكي 20 اغسطس</t>
  </si>
  <si>
    <t>تسليم في الشركه بتاريخ 20 اغسطس</t>
  </si>
  <si>
    <t>20/8/2026</t>
  </si>
  <si>
    <t>تسليم في الشركه  بتاريخ 20 اغسطس</t>
  </si>
  <si>
    <t>نسليم في الشركه بتاريخ 20 اغسطس</t>
  </si>
  <si>
    <t>20/8/2027</t>
  </si>
  <si>
    <t>معاذ عياد بشير طرنيش</t>
  </si>
  <si>
    <t>22-12-1992</t>
  </si>
  <si>
    <t>AA292722</t>
  </si>
  <si>
    <t>قيمه 125$ بسعر صرف 50.75</t>
  </si>
  <si>
    <t>مصطفى عيد حسين حسن</t>
  </si>
  <si>
    <t>1978-04-20</t>
  </si>
  <si>
    <t>27804202401299</t>
  </si>
  <si>
    <t>A38639876</t>
  </si>
  <si>
    <t>محمد عبد المعطى المتولى سلامه</t>
  </si>
  <si>
    <t>28809011222331</t>
  </si>
  <si>
    <t>A28218772</t>
  </si>
  <si>
    <t>محمد محمود ربيع مصطفى</t>
  </si>
  <si>
    <t>1996-08-11</t>
  </si>
  <si>
    <t>29608111201614</t>
  </si>
  <si>
    <t>A29397371</t>
  </si>
  <si>
    <t>محمد محمود فتحى امين خالد</t>
  </si>
  <si>
    <t>2002-07-13</t>
  </si>
  <si>
    <t>30207131701037</t>
  </si>
  <si>
    <t>A46139219</t>
  </si>
  <si>
    <t>يوسف مخيمر ابو زيد موسي</t>
  </si>
  <si>
    <t>29207202400551</t>
  </si>
  <si>
    <t>A45519334</t>
  </si>
  <si>
    <t>احمد محمد فوزي محمود</t>
  </si>
  <si>
    <t>2009-02-14</t>
  </si>
  <si>
    <t>30902142604033</t>
  </si>
  <si>
    <t>A45744743</t>
  </si>
  <si>
    <t>محمود رشدي محمد حسين</t>
  </si>
  <si>
    <t>1984-01-05</t>
  </si>
  <si>
    <t>28401052501032</t>
  </si>
  <si>
    <t>A45804885</t>
  </si>
  <si>
    <t>سالم نجاح نصير علي</t>
  </si>
  <si>
    <t>1985-06-11</t>
  </si>
  <si>
    <t>28506112500436</t>
  </si>
  <si>
    <t>A27219904</t>
  </si>
  <si>
    <t>محمود جمال عبد الستار علي عبد الستار علي عبد الرحيم</t>
  </si>
  <si>
    <t>2009-10-09</t>
  </si>
  <si>
    <t>30910092501451</t>
  </si>
  <si>
    <t>A44410150</t>
  </si>
  <si>
    <t>علي الشتتاوي سعيد جبر</t>
  </si>
  <si>
    <t>1992-08-30</t>
  </si>
  <si>
    <t>29208301600673</t>
  </si>
  <si>
    <t>A41060869</t>
  </si>
  <si>
    <t>خالد احمد حسانين محمود</t>
  </si>
  <si>
    <t>1997-09-18</t>
  </si>
  <si>
    <t>29709182401615</t>
  </si>
  <si>
    <t>A45795172</t>
  </si>
  <si>
    <t>السيد علي العراقي الشايب</t>
  </si>
  <si>
    <t>2003-12-24</t>
  </si>
  <si>
    <t>30312241600897</t>
  </si>
  <si>
    <t>A45860497</t>
  </si>
  <si>
    <t>محمود نصر محمد ابراهيم</t>
  </si>
  <si>
    <t>1993-05-20</t>
  </si>
  <si>
    <t>293605201501614</t>
  </si>
  <si>
    <t>A37110931</t>
  </si>
  <si>
    <t>يوسف احمد راضي علي</t>
  </si>
  <si>
    <t>30809232402499</t>
  </si>
  <si>
    <t>A45398168</t>
  </si>
  <si>
    <t>محمد محمود عبد الله اسماعيل</t>
  </si>
  <si>
    <t>2006-04-01</t>
  </si>
  <si>
    <t>30604012402497</t>
  </si>
  <si>
    <t>A45569813</t>
  </si>
  <si>
    <t>محمد كمال لطفي رشوان</t>
  </si>
  <si>
    <t>28511152402015</t>
  </si>
  <si>
    <t>A45147175</t>
  </si>
  <si>
    <t>احمد عيد محمد عثمان</t>
  </si>
  <si>
    <t>29111032403633</t>
  </si>
  <si>
    <t>A41723752</t>
  </si>
  <si>
    <t>شادي عبد الغني خيري عبد الغني</t>
  </si>
  <si>
    <t>29208012410599</t>
  </si>
  <si>
    <t>A45796343</t>
  </si>
  <si>
    <t>شهاب احمد ضيف الله محمد</t>
  </si>
  <si>
    <t>29005112401351</t>
  </si>
  <si>
    <t>A45994697</t>
  </si>
  <si>
    <t>عبد الرحمن خيري عبده عبد المقصود سليم</t>
  </si>
  <si>
    <t>2007-07-16</t>
  </si>
  <si>
    <t>30707161803333</t>
  </si>
  <si>
    <t>A45860932</t>
  </si>
  <si>
    <t>عرفه السيد علي محمد</t>
  </si>
  <si>
    <t>29308012607176</t>
  </si>
  <si>
    <t>A45276920</t>
  </si>
  <si>
    <t>احمد فولي محمد احمد</t>
  </si>
  <si>
    <t>29408112400271</t>
  </si>
  <si>
    <t>A31735051</t>
  </si>
  <si>
    <t>محمد فولي محمد احمد</t>
  </si>
  <si>
    <t>28609092403874</t>
  </si>
  <si>
    <t>A45565213</t>
  </si>
  <si>
    <t>عبد الرشيد عيد محمد عثمان خميس</t>
  </si>
  <si>
    <t>2006-09-19</t>
  </si>
  <si>
    <t>30609192401371</t>
  </si>
  <si>
    <t>A44961783</t>
  </si>
  <si>
    <t>يوسف جمال علي حبيب رشوان</t>
  </si>
  <si>
    <t>2009-09-19</t>
  </si>
  <si>
    <t>30909192301214</t>
  </si>
  <si>
    <t>A44652050</t>
  </si>
  <si>
    <t>محمد حمدي بدران علي</t>
  </si>
  <si>
    <t>28801252404994</t>
  </si>
  <si>
    <t>A45401934</t>
  </si>
  <si>
    <t>كارم عبد الفضيل الدسوقى البشبيشى</t>
  </si>
  <si>
    <t>26905011200771</t>
  </si>
  <si>
    <t>A45611080</t>
  </si>
  <si>
    <t>فتحى علام حميده محمد</t>
  </si>
  <si>
    <t>1979-04-30</t>
  </si>
  <si>
    <t>27904300101991</t>
  </si>
  <si>
    <t>A45700050</t>
  </si>
  <si>
    <t>حازم عادل متولى محمد متولى قمر الدولة</t>
  </si>
  <si>
    <t>2014-07-18</t>
  </si>
  <si>
    <t>31407180201158</t>
  </si>
  <si>
    <t>A36006480</t>
  </si>
  <si>
    <t>وفاء احمد جمعه عبد القادر</t>
  </si>
  <si>
    <t>1977-09-03</t>
  </si>
  <si>
    <t>27709030202644</t>
  </si>
  <si>
    <t>A32815960</t>
  </si>
  <si>
    <t>امل احمد جمعه عبد القادر</t>
  </si>
  <si>
    <t>1969-01-23</t>
  </si>
  <si>
    <t>26901230201469</t>
  </si>
  <si>
    <t>A41572986</t>
  </si>
  <si>
    <t>زينة عادل متولى محمد متولى قمر الدولة</t>
  </si>
  <si>
    <t>2018-09-04</t>
  </si>
  <si>
    <t>31809040201086</t>
  </si>
  <si>
    <t>A36006572</t>
  </si>
  <si>
    <t>يوسف ياسر يوسف احمد عرابى</t>
  </si>
  <si>
    <t>29909041402757</t>
  </si>
  <si>
    <t>A37635782</t>
  </si>
  <si>
    <t>محمد سيد احمد احمد</t>
  </si>
  <si>
    <t>29707260101515</t>
  </si>
  <si>
    <t>A42866801</t>
  </si>
  <si>
    <t>عزة احمد جمعه عبد القادر</t>
  </si>
  <si>
    <t>1963-04-15</t>
  </si>
  <si>
    <t>26304150200765</t>
  </si>
  <si>
    <t>A39334017</t>
  </si>
  <si>
    <t>فرج حسن محمد حسانين</t>
  </si>
  <si>
    <t>1978-10-29</t>
  </si>
  <si>
    <t>27810262600678</t>
  </si>
  <si>
    <t>A34190401</t>
  </si>
  <si>
    <t>محمود علي انور اسماعيل</t>
  </si>
  <si>
    <t>28010042602052</t>
  </si>
  <si>
    <t>A45748258</t>
  </si>
  <si>
    <t>سامر عبدالقوي عبدالهادي عبدالقوي</t>
  </si>
  <si>
    <t>2770208230038</t>
  </si>
  <si>
    <t>A30921775</t>
  </si>
  <si>
    <t>2026-08-29</t>
  </si>
  <si>
    <t>محمد فتحى عثمان امام عثمان</t>
  </si>
  <si>
    <t>28711031402751</t>
  </si>
  <si>
    <t>A32895626</t>
  </si>
  <si>
    <t>عبد الرحمن موسى عبد الرحمن  العجيزى</t>
  </si>
  <si>
    <t>1988-10-22</t>
  </si>
  <si>
    <t>28810221700438</t>
  </si>
  <si>
    <t>A35130877</t>
  </si>
  <si>
    <t>رامى شعبان حسين على سلام</t>
  </si>
  <si>
    <t>1985-10-22</t>
  </si>
  <si>
    <t>28510222100813</t>
  </si>
  <si>
    <t>A35912345</t>
  </si>
  <si>
    <t>سامح عبد العزيز عبد الهادى كمال</t>
  </si>
  <si>
    <t>28104110200272</t>
  </si>
  <si>
    <t>A39013110</t>
  </si>
  <si>
    <t>محمود على وهبه عبد الجيد</t>
  </si>
  <si>
    <t>1986-03-11</t>
  </si>
  <si>
    <t>28603112300777</t>
  </si>
  <si>
    <t>A35551078</t>
  </si>
  <si>
    <t>حمد ابو هشيمه عبد القادر عبد العطى</t>
  </si>
  <si>
    <t>2010-12-14</t>
  </si>
  <si>
    <t>31012142200992</t>
  </si>
  <si>
    <t>A42075043</t>
  </si>
  <si>
    <t>شادى محمود عطيه ابراهيم</t>
  </si>
  <si>
    <t>27706201302651</t>
  </si>
  <si>
    <t>A39694808</t>
  </si>
  <si>
    <t>عادل محمود عادل حسن عبد المجيد</t>
  </si>
  <si>
    <t>2022-07-18</t>
  </si>
  <si>
    <t>32207181302912</t>
  </si>
  <si>
    <t>A37658067</t>
  </si>
  <si>
    <t>محمود عادل حسن عبد المجيد</t>
  </si>
  <si>
    <t>1994-07-04</t>
  </si>
  <si>
    <t>29407041302218</t>
  </si>
  <si>
    <t>A36567394</t>
  </si>
  <si>
    <t>نورهان السيد محمد السيد</t>
  </si>
  <si>
    <t>29906051300406</t>
  </si>
  <si>
    <t>A37658087</t>
  </si>
  <si>
    <t>نور محمود عادل حسن عبد المجيد</t>
  </si>
  <si>
    <t>2025-06-11</t>
  </si>
  <si>
    <t>32506111301002</t>
  </si>
  <si>
    <t>A45958571</t>
  </si>
  <si>
    <t>مصطفى عبد الحريس عبد الرؤف  عبد الرازق</t>
  </si>
  <si>
    <t>29909052404999</t>
  </si>
  <si>
    <t>A45555203</t>
  </si>
  <si>
    <t>عرابى محمد كيلانى حمد</t>
  </si>
  <si>
    <t>28609092403998</t>
  </si>
  <si>
    <t>A42261442</t>
  </si>
  <si>
    <t>مختار ناجى عبد الجيد محمد</t>
  </si>
  <si>
    <t>1981-06-24</t>
  </si>
  <si>
    <t>28106242400958</t>
  </si>
  <si>
    <t>A27388360</t>
  </si>
  <si>
    <t>محمد اسماعيل فتح الله اسماعيل العادلي</t>
  </si>
  <si>
    <t>29701011520356</t>
  </si>
  <si>
    <t>A44749128</t>
  </si>
  <si>
    <t>محمد ماجدي عبدالغني محمد سليم</t>
  </si>
  <si>
    <t>1984-12-29</t>
  </si>
  <si>
    <t>28412291700197</t>
  </si>
  <si>
    <t>A45952912</t>
  </si>
  <si>
    <t>محمد منصور عبدالله احمد عيسي</t>
  </si>
  <si>
    <t>28608231601795</t>
  </si>
  <si>
    <t>A38038023</t>
  </si>
  <si>
    <t>محمد احمد محمود سيف النصر</t>
  </si>
  <si>
    <t>29209172102633</t>
  </si>
  <si>
    <t>A39120988</t>
  </si>
  <si>
    <t>مصطفي فهمي علي سلامه البربري</t>
  </si>
  <si>
    <t>28404211500114</t>
  </si>
  <si>
    <t>A45839213</t>
  </si>
  <si>
    <t>اعمارى مجدى خميس محمد</t>
  </si>
  <si>
    <t>1988-10-26</t>
  </si>
  <si>
    <t>28810262401933</t>
  </si>
  <si>
    <t>A29364531</t>
  </si>
  <si>
    <t>وائل نقي فيصل حامد</t>
  </si>
  <si>
    <t>29307172401314</t>
  </si>
  <si>
    <t>A45579862</t>
  </si>
  <si>
    <t>راضي محجوب عطيه مهدي</t>
  </si>
  <si>
    <t>1981-12-22</t>
  </si>
  <si>
    <t>28112222401591</t>
  </si>
  <si>
    <t>A31178834</t>
  </si>
  <si>
    <t>عبد الكريم صابر فايز عبدالجواد</t>
  </si>
  <si>
    <t>29311282400892</t>
  </si>
  <si>
    <t>A45562664</t>
  </si>
  <si>
    <t>ادريس صالح عبدالله عبدالسلام ادريس</t>
  </si>
  <si>
    <t>2007-11-29</t>
  </si>
  <si>
    <t>30711292400916</t>
  </si>
  <si>
    <t>A45144227</t>
  </si>
  <si>
    <t>حسن ابو العيون سالم محمد</t>
  </si>
  <si>
    <t>1985-09-10</t>
  </si>
  <si>
    <t>28509102403857</t>
  </si>
  <si>
    <t>A34963368</t>
  </si>
  <si>
    <t>ناجح صميده عبدالسلام محمد</t>
  </si>
  <si>
    <t>27609012402496</t>
  </si>
  <si>
    <t>A40644539</t>
  </si>
  <si>
    <t>شريف شحاته عطيه مهدي</t>
  </si>
  <si>
    <t>28507112401035</t>
  </si>
  <si>
    <t>A30940597</t>
  </si>
  <si>
    <t>نادي عايد ابو سمره حسين</t>
  </si>
  <si>
    <t>28201052402311</t>
  </si>
  <si>
    <t>A45402300</t>
  </si>
  <si>
    <t>فاطمه حميد محمد</t>
  </si>
  <si>
    <t>1949-03-12</t>
  </si>
  <si>
    <t>24903122401503</t>
  </si>
  <si>
    <t>A45415286</t>
  </si>
  <si>
    <t>كمال عبدالدايم عوض الله حسن</t>
  </si>
  <si>
    <t>1967-12-19</t>
  </si>
  <si>
    <t>26712191301232</t>
  </si>
  <si>
    <t>A36661550</t>
  </si>
  <si>
    <t>عيد احمد ابو سريع علام</t>
  </si>
  <si>
    <t>1969-12-15</t>
  </si>
  <si>
    <t>26912151303053</t>
  </si>
  <si>
    <t>A44801085</t>
  </si>
  <si>
    <t>محمد فتحي جاد نوفل</t>
  </si>
  <si>
    <t>27904011704776</t>
  </si>
  <si>
    <t>A41406850</t>
  </si>
  <si>
    <t>محمد وهدان محمد عبدالله</t>
  </si>
  <si>
    <t>28307031202195</t>
  </si>
  <si>
    <t>A40273026</t>
  </si>
  <si>
    <t>ناصر محمود بسيوني محمد محمد</t>
  </si>
  <si>
    <t>1968-10-21</t>
  </si>
  <si>
    <t>26810211302135</t>
  </si>
  <si>
    <t>A41857452</t>
  </si>
  <si>
    <t>محمد صالح عبدالفتاح مرسي</t>
  </si>
  <si>
    <t>27908191702496</t>
  </si>
  <si>
    <t>A40195675</t>
  </si>
  <si>
    <t>سامح امين عطوه البحراوي</t>
  </si>
  <si>
    <t>27712201601519</t>
  </si>
  <si>
    <t>A40161155</t>
  </si>
  <si>
    <t>عبدالرحمن عزت عبدالرحمن الالفي</t>
  </si>
  <si>
    <t>27710091602139</t>
  </si>
  <si>
    <t>A40620908</t>
  </si>
  <si>
    <t>امام محمود عبدالله عبدالفتاح</t>
  </si>
  <si>
    <t>1968-08-19</t>
  </si>
  <si>
    <t>26808191301558</t>
  </si>
  <si>
    <t>A33846758</t>
  </si>
  <si>
    <t>رمضان ابراهيم محمد الدسوقي</t>
  </si>
  <si>
    <t>1972-10-08</t>
  </si>
  <si>
    <t>27210081201559</t>
  </si>
  <si>
    <t>A40177742</t>
  </si>
  <si>
    <t>فارس محمد محمد اسماعيل</t>
  </si>
  <si>
    <t>1980-03-16</t>
  </si>
  <si>
    <t>28003162600375</t>
  </si>
  <si>
    <t>A45000173</t>
  </si>
  <si>
    <t>لؤي ماهر محمد السيد عبد الغني</t>
  </si>
  <si>
    <t>30704011806556</t>
  </si>
  <si>
    <t>A44765725</t>
  </si>
  <si>
    <t>زياد محمد عوض دسوقي شرف</t>
  </si>
  <si>
    <t>30711241801037</t>
  </si>
  <si>
    <t>A42895117</t>
  </si>
  <si>
    <t>محمد شكري سعد عبد الحميد ناصف</t>
  </si>
  <si>
    <t>30504021801111</t>
  </si>
  <si>
    <t>A38945447</t>
  </si>
  <si>
    <t>عمر رفعت مجاهد محمد حامد عبد الفتاح</t>
  </si>
  <si>
    <t>30605061801298</t>
  </si>
  <si>
    <t>A38903031</t>
  </si>
  <si>
    <t>طلعت احمد صابر علي</t>
  </si>
  <si>
    <t>1977-07-25</t>
  </si>
  <si>
    <t>27707252501752</t>
  </si>
  <si>
    <t>A35350142</t>
  </si>
  <si>
    <t>محمد عبد اللاه حسن عطيه</t>
  </si>
  <si>
    <t>27908032500831</t>
  </si>
  <si>
    <t>A45806273</t>
  </si>
  <si>
    <t>محمد سعيد سعيد سيف الدين</t>
  </si>
  <si>
    <t>1990-05-22</t>
  </si>
  <si>
    <t>29005221500718</t>
  </si>
  <si>
    <t>A39849364</t>
  </si>
  <si>
    <t>أحمد مسعد عبد الحليم قدري الشرقاوي</t>
  </si>
  <si>
    <t>2007-09-02</t>
  </si>
  <si>
    <t>30709021802798</t>
  </si>
  <si>
    <t>A42885412</t>
  </si>
  <si>
    <t>يوسف شعبان محمد الزاهي علي</t>
  </si>
  <si>
    <t>30311011210694</t>
  </si>
  <si>
    <t>A45928255</t>
  </si>
  <si>
    <t>طارق جاب الله رجب السقا</t>
  </si>
  <si>
    <t>28501121201474</t>
  </si>
  <si>
    <t>A29719631</t>
  </si>
  <si>
    <t>فهد وهبه عبد المنصف وهبه</t>
  </si>
  <si>
    <t>1986-08-06</t>
  </si>
  <si>
    <t>28608061701552</t>
  </si>
  <si>
    <t>A44679475</t>
  </si>
  <si>
    <t>سميره محمود عوض حمد</t>
  </si>
  <si>
    <t>1960-10-26</t>
  </si>
  <si>
    <t>26010261800385</t>
  </si>
  <si>
    <t>A40155043</t>
  </si>
  <si>
    <t>2026-08-28</t>
  </si>
  <si>
    <t>ابراهيم محمد محمد شلبى عيسى</t>
  </si>
  <si>
    <t>طه حسين محمد حسين</t>
  </si>
  <si>
    <t>1984-01-12</t>
  </si>
  <si>
    <t>28401120300059</t>
  </si>
  <si>
    <t>A35270792</t>
  </si>
  <si>
    <t>مصطفى محمد ربيع حسين على</t>
  </si>
  <si>
    <t>29503032100679</t>
  </si>
  <si>
    <t>A37563914</t>
  </si>
  <si>
    <t>محمد لطفى السيد نعمه الله</t>
  </si>
  <si>
    <t>29703211500212</t>
  </si>
  <si>
    <t>A41350750</t>
  </si>
  <si>
    <t>شريف محمد محمد عبد المنعم خضر</t>
  </si>
  <si>
    <t>28704180103336</t>
  </si>
  <si>
    <t>A30911382</t>
  </si>
  <si>
    <t>خليل محمد محمد امين</t>
  </si>
  <si>
    <t>27511282400355</t>
  </si>
  <si>
    <t>A45556084</t>
  </si>
  <si>
    <t>سيد ربيع سيد صالح</t>
  </si>
  <si>
    <t>2002-09-29</t>
  </si>
  <si>
    <t>30209292403152</t>
  </si>
  <si>
    <t>A45403587</t>
  </si>
  <si>
    <t>محمد حسن احمد الاطرش</t>
  </si>
  <si>
    <t>1975-06-23</t>
  </si>
  <si>
    <t>27506231202032</t>
  </si>
  <si>
    <t>A45942158</t>
  </si>
  <si>
    <t>محمد حسن السيد الصياد</t>
  </si>
  <si>
    <t>1956-08-04</t>
  </si>
  <si>
    <t>25608041202122</t>
  </si>
  <si>
    <t>A38987623</t>
  </si>
  <si>
    <t>محمد عبده محمود الشاعر</t>
  </si>
  <si>
    <t>1973-07-08</t>
  </si>
  <si>
    <t>27307081202133</t>
  </si>
  <si>
    <t>A46199026</t>
  </si>
  <si>
    <t>فتحى عيد ناجى شندى</t>
  </si>
  <si>
    <t>1984-09-16</t>
  </si>
  <si>
    <t>28409162402219</t>
  </si>
  <si>
    <t>A38729278</t>
  </si>
  <si>
    <t>سعيد محمود نور الدين كيلاني</t>
  </si>
  <si>
    <t>1983-08-14</t>
  </si>
  <si>
    <t>28308142700832</t>
  </si>
  <si>
    <t>A45013563</t>
  </si>
  <si>
    <t>محمد جاد الكريم عبدالباقي معتوق</t>
  </si>
  <si>
    <t>1992-06-25</t>
  </si>
  <si>
    <t>29206252700532</t>
  </si>
  <si>
    <t>A33712649</t>
  </si>
  <si>
    <t>محمد جامع على ثابت</t>
  </si>
  <si>
    <t>29703082401318</t>
  </si>
  <si>
    <t>A34533389</t>
  </si>
  <si>
    <t>على احمد محمد على</t>
  </si>
  <si>
    <t>2998101201237</t>
  </si>
  <si>
    <t>A44827163</t>
  </si>
  <si>
    <t>نايف اسماعيل زغلول ابراهيم</t>
  </si>
  <si>
    <t>1996-09-28</t>
  </si>
  <si>
    <t>29609282601374</t>
  </si>
  <si>
    <t>A39842443</t>
  </si>
  <si>
    <t>اسامه محمد عبد  العظيم رشوان</t>
  </si>
  <si>
    <t>2003-10-16</t>
  </si>
  <si>
    <t>30310162501279</t>
  </si>
  <si>
    <t>A36959561</t>
  </si>
  <si>
    <t>وحيد زايد قاسم عباس</t>
  </si>
  <si>
    <t>1982-08-14</t>
  </si>
  <si>
    <t>28208142201238</t>
  </si>
  <si>
    <t>A45814101</t>
  </si>
  <si>
    <t>عرفات عباس محمد عباس</t>
  </si>
  <si>
    <t>1969-04-09</t>
  </si>
  <si>
    <t>26904092401019</t>
  </si>
  <si>
    <t>A41715537</t>
  </si>
  <si>
    <t>عباس عرفات عباس محمد عباس</t>
  </si>
  <si>
    <t>31012292402291</t>
  </si>
  <si>
    <t>A38272071</t>
  </si>
  <si>
    <t>عبد العزيز عبد الله هاشم محمد</t>
  </si>
  <si>
    <t>27105232401131</t>
  </si>
  <si>
    <t>A45556449</t>
  </si>
  <si>
    <t>ناصر محمد علوان السيد</t>
  </si>
  <si>
    <t>1974-03-20</t>
  </si>
  <si>
    <t>27403201401533</t>
  </si>
  <si>
    <t>A37975502</t>
  </si>
  <si>
    <t>هانى احمد فوزى حامد عفيفي</t>
  </si>
  <si>
    <t>27804031400876</t>
  </si>
  <si>
    <t>A45056851</t>
  </si>
  <si>
    <t>1982-05-15</t>
  </si>
  <si>
    <t>28205150201973</t>
  </si>
  <si>
    <t>A29949465</t>
  </si>
  <si>
    <t>محمد فاضل محمد عبد العزيز</t>
  </si>
  <si>
    <t>30301011530785</t>
  </si>
  <si>
    <t>A33313977</t>
  </si>
  <si>
    <t>محمود احمد محمود محمود</t>
  </si>
  <si>
    <t>3090222504492</t>
  </si>
  <si>
    <t>A45579052</t>
  </si>
  <si>
    <t>عبدالله جاد ابراهيم محمد</t>
  </si>
  <si>
    <t>30011072602958</t>
  </si>
  <si>
    <t>A42985290</t>
  </si>
  <si>
    <t>محمد محمود محمد عبد اللطيف محمد</t>
  </si>
  <si>
    <t>29709241202877</t>
  </si>
  <si>
    <t>A44252220</t>
  </si>
  <si>
    <t>احمد عبدالله احمد عبدالله</t>
  </si>
  <si>
    <t>2002-11-20</t>
  </si>
  <si>
    <t>30211202701693</t>
  </si>
  <si>
    <t>A39843650</t>
  </si>
  <si>
    <t>على  فرج على حسن</t>
  </si>
  <si>
    <t>1988-07-04</t>
  </si>
  <si>
    <t>28807042700696</t>
  </si>
  <si>
    <t>A45745045</t>
  </si>
  <si>
    <t>احمد محروس عبد المجيد اسماعيل رخا</t>
  </si>
  <si>
    <t>29010011513217</t>
  </si>
  <si>
    <t>A45363030</t>
  </si>
  <si>
    <t>حسين لطفى جابر مزيد</t>
  </si>
  <si>
    <t>1996-09-10</t>
  </si>
  <si>
    <t>29609102600995</t>
  </si>
  <si>
    <t>A45748933</t>
  </si>
  <si>
    <t>محمد سعد عبد القادر عبد اللطيف</t>
  </si>
  <si>
    <t>28511141200593</t>
  </si>
  <si>
    <t>A33803039</t>
  </si>
  <si>
    <t>محيي حسن محمد عباس</t>
  </si>
  <si>
    <t>1984-11-24</t>
  </si>
  <si>
    <t>28411241100397</t>
  </si>
  <si>
    <t>A40086952</t>
  </si>
  <si>
    <t>فوزى حامد احمد عمر</t>
  </si>
  <si>
    <t>1983-03-17</t>
  </si>
  <si>
    <t>28303172602574</t>
  </si>
  <si>
    <t>A27987581</t>
  </si>
  <si>
    <t>اشرف السيد عثمان احمد</t>
  </si>
  <si>
    <t>1982-01-08</t>
  </si>
  <si>
    <t>28201082601296</t>
  </si>
  <si>
    <t>A45742602</t>
  </si>
  <si>
    <t>محمد محمد عبد السلام محمد زاهران</t>
  </si>
  <si>
    <t>29402011608311</t>
  </si>
  <si>
    <t>A44772902</t>
  </si>
  <si>
    <t>يوسف شعبان عبدالله محمد ابو العلا</t>
  </si>
  <si>
    <t>31102102501813</t>
  </si>
  <si>
    <t>A45573378</t>
  </si>
  <si>
    <t>كريم محمد احمد حسن</t>
  </si>
  <si>
    <t>2002-01-12</t>
  </si>
  <si>
    <t>30201122501213</t>
  </si>
  <si>
    <t>A45579366</t>
  </si>
  <si>
    <t>محمد شحاته عبدالرحمن العبد</t>
  </si>
  <si>
    <t>27903022300379</t>
  </si>
  <si>
    <t>A45564802</t>
  </si>
  <si>
    <t>محمد مصطفي محمد عبدالمنعم عبدالرحمن</t>
  </si>
  <si>
    <t>31001202503254</t>
  </si>
  <si>
    <t>A42272142</t>
  </si>
  <si>
    <t>محمد جمعه خميس محمد</t>
  </si>
  <si>
    <t>1996-03-19</t>
  </si>
  <si>
    <t>29603192500414</t>
  </si>
  <si>
    <t>A30537904</t>
  </si>
  <si>
    <t>عبدالله شحاته عبدالرحمن العبد</t>
  </si>
  <si>
    <t>29205042300837</t>
  </si>
  <si>
    <t>A45147264</t>
  </si>
  <si>
    <t>عبدالرحمن شحاته عبدالرحمن العبد</t>
  </si>
  <si>
    <t>29008072300653</t>
  </si>
  <si>
    <t>A30202909</t>
  </si>
  <si>
    <t>وليد احمد عبد الفتاح عبد الجيد</t>
  </si>
  <si>
    <t>1996-06-01</t>
  </si>
  <si>
    <t>29606012204536</t>
  </si>
  <si>
    <t>A44664291</t>
  </si>
  <si>
    <t>عبد الحميد سعيد قشاشى عنبر</t>
  </si>
  <si>
    <t>1981-03-16</t>
  </si>
  <si>
    <t>28103161501157</t>
  </si>
  <si>
    <t>A46056100</t>
  </si>
  <si>
    <t>عبد الجليل عبد الجليل حسن العرجاوى</t>
  </si>
  <si>
    <t>1974-06-09</t>
  </si>
  <si>
    <t>27406091500475</t>
  </si>
  <si>
    <t>A46056095</t>
  </si>
  <si>
    <t>محمود حسن احمد حسن</t>
  </si>
  <si>
    <t>1991-12-09</t>
  </si>
  <si>
    <t>29112092201297</t>
  </si>
  <si>
    <t>A31171294</t>
  </si>
  <si>
    <t>عمر ابراهيم احمد محمد</t>
  </si>
  <si>
    <t>1985-07-15</t>
  </si>
  <si>
    <t>28507152201896</t>
  </si>
  <si>
    <t>A44652310</t>
  </si>
  <si>
    <t>فاروق محمد كمال عبد الفتاح</t>
  </si>
  <si>
    <t>2004-08-07</t>
  </si>
  <si>
    <t>30408072202051</t>
  </si>
  <si>
    <t>A45136302</t>
  </si>
  <si>
    <t>محمود اسماعيل سليمان عبد الفتاح</t>
  </si>
  <si>
    <t>29601202201795</t>
  </si>
  <si>
    <t>A44950609</t>
  </si>
  <si>
    <t>محمد احمد فتحى توفيق</t>
  </si>
  <si>
    <t>2008-03-03</t>
  </si>
  <si>
    <t>308030320203132</t>
  </si>
  <si>
    <t>A45397861</t>
  </si>
  <si>
    <t>احمد خليل سليمان عبد الفتاح</t>
  </si>
  <si>
    <t>2004-02-23</t>
  </si>
  <si>
    <t>30402232201792</t>
  </si>
  <si>
    <t>A37911296</t>
  </si>
  <si>
    <t>مصطفي محمد علي السيد</t>
  </si>
  <si>
    <t>1978-09-11</t>
  </si>
  <si>
    <t>27809111300394</t>
  </si>
  <si>
    <t>A31272977</t>
  </si>
  <si>
    <t>محمد عادل محمد عبداللاه</t>
  </si>
  <si>
    <t>2003-11-07</t>
  </si>
  <si>
    <t>30311072500091</t>
  </si>
  <si>
    <t>a45788787</t>
  </si>
  <si>
    <t>محمد عوض احمد اسماعيل</t>
  </si>
  <si>
    <t>1979-09-17</t>
  </si>
  <si>
    <t>28909172602894</t>
  </si>
  <si>
    <t>A45183262</t>
  </si>
  <si>
    <t>على عبد الباسط على رزق</t>
  </si>
  <si>
    <t>28702038800612</t>
  </si>
  <si>
    <t>A37635689</t>
  </si>
  <si>
    <t>عبد الله عبد الباسط على رزق</t>
  </si>
  <si>
    <t>29505100102432</t>
  </si>
  <si>
    <t>A45946651</t>
  </si>
  <si>
    <t>عمرو محمد ضياء عبدالحميد علي</t>
  </si>
  <si>
    <t>28603230102157</t>
  </si>
  <si>
    <t>A42537151</t>
  </si>
  <si>
    <t>احمد محمود السعيد طه</t>
  </si>
  <si>
    <t>28906190101937</t>
  </si>
  <si>
    <t>A45737971</t>
  </si>
  <si>
    <t>ناصر سالم حسن دسوقى</t>
  </si>
  <si>
    <t>1976-03-29</t>
  </si>
  <si>
    <t>27603292300377</t>
  </si>
  <si>
    <t>A04259082</t>
  </si>
  <si>
    <t>محمد عطيه على السيد حجازى</t>
  </si>
  <si>
    <t>2978021701711</t>
  </si>
  <si>
    <t>A45843674</t>
  </si>
  <si>
    <t>رمضان عبدالمنعم رياض مفتاح</t>
  </si>
  <si>
    <t>28506232301313</t>
  </si>
  <si>
    <t>A35232946</t>
  </si>
  <si>
    <t>احمد توتو احمد عطيه</t>
  </si>
  <si>
    <t>28212252301332</t>
  </si>
  <si>
    <t>A31555221</t>
  </si>
  <si>
    <t>غيضان راتب عبد البر مفتاح</t>
  </si>
  <si>
    <t>29202222300712</t>
  </si>
  <si>
    <t>A29372158</t>
  </si>
  <si>
    <t>احمد محمد حسن علي الحمامصي</t>
  </si>
  <si>
    <t>30008011610752</t>
  </si>
  <si>
    <t>A38212234</t>
  </si>
  <si>
    <t>هانى عبدالفتاح احمد جبر</t>
  </si>
  <si>
    <t>1984-01-28</t>
  </si>
  <si>
    <t>28401281602837</t>
  </si>
  <si>
    <t>A35435656</t>
  </si>
  <si>
    <t>28612101305458</t>
  </si>
  <si>
    <t>A28864931</t>
  </si>
  <si>
    <t>زياد عبد الحميد على عبد الحميد  ابو حامد</t>
  </si>
  <si>
    <t>2009-04-29</t>
  </si>
  <si>
    <t>30904292300353</t>
  </si>
  <si>
    <t>A45131664</t>
  </si>
  <si>
    <t>ربيع سعيد جاد موسى</t>
  </si>
  <si>
    <t>1997-03-19</t>
  </si>
  <si>
    <t>27703162100391</t>
  </si>
  <si>
    <t>A45882685</t>
  </si>
  <si>
    <t>عبدالرحمن هشام عبدالفتاح هنداوى متولى</t>
  </si>
  <si>
    <t>2007-05-08</t>
  </si>
  <si>
    <t>30705088801316</t>
  </si>
  <si>
    <t>A42558015</t>
  </si>
  <si>
    <t>مهاب اشرف انور بدر محمد</t>
  </si>
  <si>
    <t>2007-07-22</t>
  </si>
  <si>
    <t>30707222300097</t>
  </si>
  <si>
    <t>A42263063</t>
  </si>
  <si>
    <t>محمود سعد محمد عبد اللطيف عبد الجواد</t>
  </si>
  <si>
    <t>31207152502712</t>
  </si>
  <si>
    <t>A45804874</t>
  </si>
  <si>
    <t>حسين عادل حسين السعدى</t>
  </si>
  <si>
    <t>1996-10-09</t>
  </si>
  <si>
    <t>29610092401971</t>
  </si>
  <si>
    <t>A45394241</t>
  </si>
  <si>
    <t>ياسر احمد معني محمد عمر</t>
  </si>
  <si>
    <t>2011-02-07</t>
  </si>
  <si>
    <t>31102072503592</t>
  </si>
  <si>
    <t>A42264042</t>
  </si>
  <si>
    <t>زياد اشرف محمد ربيع سعد توني</t>
  </si>
  <si>
    <t>30910012412879</t>
  </si>
  <si>
    <t>A44953571</t>
  </si>
  <si>
    <t>محمد مصطفي فتحي مصطفي شعبان</t>
  </si>
  <si>
    <t>2009-08-01</t>
  </si>
  <si>
    <t>30908012507447</t>
  </si>
  <si>
    <t>A42264051</t>
  </si>
  <si>
    <t>حماد القذافى سعد عبد الموجود</t>
  </si>
  <si>
    <t>30610032601792</t>
  </si>
  <si>
    <t>A43386271</t>
  </si>
  <si>
    <t>محمد فوزي سرور البنا</t>
  </si>
  <si>
    <t>27708153400096</t>
  </si>
  <si>
    <t>A39151004</t>
  </si>
  <si>
    <t>تقديم 20 اغسطس</t>
  </si>
  <si>
    <t>استثمار مصر للطيران 5*375 بتاريخ 20 اغسطس</t>
  </si>
  <si>
    <t>توريد نقدي</t>
  </si>
  <si>
    <t>قيمه 31700 جنيه بسعر مصري 50.65</t>
  </si>
  <si>
    <t>ثتائيه</t>
  </si>
  <si>
    <t>21/8/2026</t>
  </si>
  <si>
    <t>تسليم في الشركه بتاريخ 21 اغسطس</t>
  </si>
  <si>
    <t>عبد الفتاح احمد عبد الفتاح احمد خاطر</t>
  </si>
  <si>
    <t>1989-06-07</t>
  </si>
  <si>
    <t>28906072101531</t>
  </si>
  <si>
    <t>A34781981</t>
  </si>
  <si>
    <t>ابراهيم بدير رمضان الدسوقى</t>
  </si>
  <si>
    <t>1983-10-04</t>
  </si>
  <si>
    <t>28310041200931</t>
  </si>
  <si>
    <t>A32451186</t>
  </si>
  <si>
    <t>محمد عبد القوى عبد الغنى مصطفى</t>
  </si>
  <si>
    <t>1974-07-23</t>
  </si>
  <si>
    <t>27407232401138</t>
  </si>
  <si>
    <t>A34534338</t>
  </si>
  <si>
    <t>صابرين عشرى حامد رجب</t>
  </si>
  <si>
    <t>29508032300327</t>
  </si>
  <si>
    <t>A31738614</t>
  </si>
  <si>
    <t>جمانه محمد عبد النبي سيد جوده</t>
  </si>
  <si>
    <t>2018-01-01</t>
  </si>
  <si>
    <t>31804278800768</t>
  </si>
  <si>
    <t>A42465854</t>
  </si>
  <si>
    <t>محمود زين العابدين عبد العزيز على</t>
  </si>
  <si>
    <t>29709222401974</t>
  </si>
  <si>
    <t>A29355895</t>
  </si>
  <si>
    <t>خلف الله محمد البدرى عرابى محمد</t>
  </si>
  <si>
    <t>27504202402071</t>
  </si>
  <si>
    <t>A28585255</t>
  </si>
  <si>
    <t>محمود السعيد السعيد على عبد الله</t>
  </si>
  <si>
    <t>30301011107618</t>
  </si>
  <si>
    <t>A35698217</t>
  </si>
  <si>
    <t>محمد السعيد السعيد على عبد الله</t>
  </si>
  <si>
    <t>30010011107311</t>
  </si>
  <si>
    <t>A45626957</t>
  </si>
  <si>
    <t>سيف الدين محمد عبد النبي سيد جوده</t>
  </si>
  <si>
    <t>31506212301271</t>
  </si>
  <si>
    <t>A31738771</t>
  </si>
  <si>
    <t>اسر محمد عبد النبي سيد جوده</t>
  </si>
  <si>
    <t>2020-01-01</t>
  </si>
  <si>
    <t>32001118801014</t>
  </si>
  <si>
    <t>A31762850</t>
  </si>
  <si>
    <t>عبد المحسن عبد الستار عبد الغنى قناوى</t>
  </si>
  <si>
    <t>1973-11-28</t>
  </si>
  <si>
    <t>27311282401077</t>
  </si>
  <si>
    <t>A42740417</t>
  </si>
  <si>
    <t>مراجع عبد المحسن عبد الستار عبد الغنى</t>
  </si>
  <si>
    <t>31007262403613</t>
  </si>
  <si>
    <t>A45409695</t>
  </si>
  <si>
    <t>محمد عبد النبي سيد جوده</t>
  </si>
  <si>
    <t>1968-01-01</t>
  </si>
  <si>
    <t>28603082300556</t>
  </si>
  <si>
    <t>A31136749</t>
  </si>
  <si>
    <t>مصطفى ربيع رجب محمدين</t>
  </si>
  <si>
    <t>28701202405359</t>
  </si>
  <si>
    <t>A44398493</t>
  </si>
  <si>
    <t>محمود محمد محمد احمد</t>
  </si>
  <si>
    <t>30511102401432</t>
  </si>
  <si>
    <t>A41539781</t>
  </si>
  <si>
    <t>حمزه عابد على محمد</t>
  </si>
  <si>
    <t>2001-02-12</t>
  </si>
  <si>
    <t>30102122400338</t>
  </si>
  <si>
    <t>A33421907</t>
  </si>
  <si>
    <t>محمد عمر عبد الوهاب عبد اللطيف</t>
  </si>
  <si>
    <t>30407152400117</t>
  </si>
  <si>
    <t>A45817991</t>
  </si>
  <si>
    <t>مصطفى عبد الحميد عبد الزين عبد الغفار جاد</t>
  </si>
  <si>
    <t>2007-02-07</t>
  </si>
  <si>
    <t>30702071803936</t>
  </si>
  <si>
    <t>A42378016</t>
  </si>
  <si>
    <t>اسلام احمد سعيد محمد احمد</t>
  </si>
  <si>
    <t>2007-03-26</t>
  </si>
  <si>
    <t>30703261300252</t>
  </si>
  <si>
    <t>A42310964</t>
  </si>
  <si>
    <t>عبد الرحمن محمد سعد عبد العزيز عبد المقصود</t>
  </si>
  <si>
    <t>30809081202239</t>
  </si>
  <si>
    <t>A45923650</t>
  </si>
  <si>
    <t>عماد عبد الوهاب طه محمد الفل</t>
  </si>
  <si>
    <t>1994-01-18</t>
  </si>
  <si>
    <t>29401181700517</t>
  </si>
  <si>
    <t>A46143217</t>
  </si>
  <si>
    <t>محمد سعد عبد العزيز عبد المقصود</t>
  </si>
  <si>
    <t>1985-01-04</t>
  </si>
  <si>
    <t>28501041200311</t>
  </si>
  <si>
    <t>A31759952</t>
  </si>
  <si>
    <t>حماده الحسيني عبد المقصود جابر حسن</t>
  </si>
  <si>
    <t>اسلام احمد عبد العظيم احمد ابو خليفه</t>
  </si>
  <si>
    <t>30401011837971</t>
  </si>
  <si>
    <t>A35391040</t>
  </si>
  <si>
    <t>عبد الرحمن على عبد المقصود عبد الجواد عمار</t>
  </si>
  <si>
    <t>30703191800953</t>
  </si>
  <si>
    <t>A42375068</t>
  </si>
  <si>
    <t>يوسف السيد عبدالمقصود منشاوى الضحاوى</t>
  </si>
  <si>
    <t>2007-12-17</t>
  </si>
  <si>
    <t>30712171803297</t>
  </si>
  <si>
    <t>A46061524</t>
  </si>
  <si>
    <t>ابراهيم عطيه ابراهيم عطيه بسيونى</t>
  </si>
  <si>
    <t>2007-02-05</t>
  </si>
  <si>
    <t>30702051803476</t>
  </si>
  <si>
    <t>A42153323</t>
  </si>
  <si>
    <t>محمد صلاح محمد طلبه الأشقر</t>
  </si>
  <si>
    <t>30611011805993</t>
  </si>
  <si>
    <t>A42548053</t>
  </si>
  <si>
    <t>ضياء صبحى عطيه محمد</t>
  </si>
  <si>
    <t>28812101403076</t>
  </si>
  <si>
    <t>A38461919</t>
  </si>
  <si>
    <t>عمر الشحات عبد الواحد عبد الرحيم عمر</t>
  </si>
  <si>
    <t>30811251500919</t>
  </si>
  <si>
    <t>A39431451</t>
  </si>
  <si>
    <t>على طلعت على احمد</t>
  </si>
  <si>
    <t>1991-06-26</t>
  </si>
  <si>
    <t>29106262503498</t>
  </si>
  <si>
    <t>A44650578</t>
  </si>
  <si>
    <t>28510152402396</t>
  </si>
  <si>
    <t>A45154011</t>
  </si>
  <si>
    <t>مصطفى محمد عبد المنعم محمد</t>
  </si>
  <si>
    <t>30009162402139</t>
  </si>
  <si>
    <t>A41708584</t>
  </si>
  <si>
    <t>محمد عادل رسمى عبد المجيد</t>
  </si>
  <si>
    <t>28602032404176</t>
  </si>
  <si>
    <t>A44653729</t>
  </si>
  <si>
    <t>محمد احمد على عبدالله شعلان</t>
  </si>
  <si>
    <t>30305081601979</t>
  </si>
  <si>
    <t>A44786546</t>
  </si>
  <si>
    <t>حسن محمد حسن احمد عبد المقصود</t>
  </si>
  <si>
    <t>29808080204538</t>
  </si>
  <si>
    <t>A35891895</t>
  </si>
  <si>
    <t>عادل عبد الفتاح محمد عبد الفتاح</t>
  </si>
  <si>
    <t>1981-11-16</t>
  </si>
  <si>
    <t>28111161202896</t>
  </si>
  <si>
    <t>A45619622</t>
  </si>
  <si>
    <t>محمود عبد  الباسط  عبد  السلام عبد  الفتاح</t>
  </si>
  <si>
    <t>29202221203535</t>
  </si>
  <si>
    <t>A44834561</t>
  </si>
  <si>
    <t>الانصارى رفعت توفيق الخولى</t>
  </si>
  <si>
    <t>27501041501392</t>
  </si>
  <si>
    <t>A35448814</t>
  </si>
  <si>
    <t>محمد أحمد جابر محمد</t>
  </si>
  <si>
    <t>2004-02-01</t>
  </si>
  <si>
    <t>30402012306771</t>
  </si>
  <si>
    <t>A45582620</t>
  </si>
  <si>
    <t>رجب عبد الحميد رمضان عثمان</t>
  </si>
  <si>
    <t>2001-11-13</t>
  </si>
  <si>
    <t>30111132300659</t>
  </si>
  <si>
    <t>A40109011</t>
  </si>
  <si>
    <t>عبد الله محمود عيد فضل</t>
  </si>
  <si>
    <t>29003012306898</t>
  </si>
  <si>
    <t>A30208275</t>
  </si>
  <si>
    <t>خلف مسعد مخلف عبد اللطيف</t>
  </si>
  <si>
    <t>2003-05-04</t>
  </si>
  <si>
    <t>30305042301396</t>
  </si>
  <si>
    <t>A29366480</t>
  </si>
  <si>
    <t>أحمد ممدوح محمد حسن</t>
  </si>
  <si>
    <t>29311212301439</t>
  </si>
  <si>
    <t>A36795554</t>
  </si>
  <si>
    <t>أحمد جابر عبد الله جنيدى البسيونى</t>
  </si>
  <si>
    <t>30706102302472</t>
  </si>
  <si>
    <t>A36372864</t>
  </si>
  <si>
    <t>محمد جمال رمضان محفوظ</t>
  </si>
  <si>
    <t>28504252301074</t>
  </si>
  <si>
    <t>A42776662</t>
  </si>
  <si>
    <t>محمد خبيرى محمد يوسف</t>
  </si>
  <si>
    <t>1980-05-26</t>
  </si>
  <si>
    <t>28005262301076</t>
  </si>
  <si>
    <t>A45802676</t>
  </si>
  <si>
    <t>أحمد رجب عشرى رجب</t>
  </si>
  <si>
    <t>29303092300511</t>
  </si>
  <si>
    <t>A45150924</t>
  </si>
  <si>
    <t>يوسف حموده مدنى عبد الصمد</t>
  </si>
  <si>
    <t>30801012309772</t>
  </si>
  <si>
    <t>A04493708</t>
  </si>
  <si>
    <t>أحمد ربيع عبد الحكيم عبد المطلب</t>
  </si>
  <si>
    <t>29507152300332</t>
  </si>
  <si>
    <t>A45564906</t>
  </si>
  <si>
    <t>محمد رجب السيد محمد</t>
  </si>
  <si>
    <t>2004-05-10</t>
  </si>
  <si>
    <t>30405102104638</t>
  </si>
  <si>
    <t>A40297223</t>
  </si>
  <si>
    <t>جمعه فوزى احمد عبد الحفيظ</t>
  </si>
  <si>
    <t>1977-02-24</t>
  </si>
  <si>
    <t>27702242300455</t>
  </si>
  <si>
    <t>A40020291</t>
  </si>
  <si>
    <t>احمد جمعه فوزى احمد</t>
  </si>
  <si>
    <t>31010232303151</t>
  </si>
  <si>
    <t>A45565852</t>
  </si>
  <si>
    <t>رمضان صابر عوض الله محمد</t>
  </si>
  <si>
    <t>28108011300694</t>
  </si>
  <si>
    <t>A45004010</t>
  </si>
  <si>
    <t>شعبان محمد محمود عبد اللاه</t>
  </si>
  <si>
    <t>1976-08-01</t>
  </si>
  <si>
    <t>27608012301391</t>
  </si>
  <si>
    <t>A27402006</t>
  </si>
  <si>
    <t>محمد جلد اوى محمد سرحان</t>
  </si>
  <si>
    <t>29303232400597</t>
  </si>
  <si>
    <t>A38730844</t>
  </si>
  <si>
    <t>مكرم السيد السعيد ابو دياب</t>
  </si>
  <si>
    <t>27803191200974</t>
  </si>
  <si>
    <t>A45612814</t>
  </si>
  <si>
    <t>عبد المنعم السيد ابراهيم اسماعيل الشافلى</t>
  </si>
  <si>
    <t>27909241202011</t>
  </si>
  <si>
    <t>A30407542</t>
  </si>
  <si>
    <t>سامى سالم فؤاد مازن</t>
  </si>
  <si>
    <t>1993-12-21</t>
  </si>
  <si>
    <t>29312211302071</t>
  </si>
  <si>
    <t>A33150377</t>
  </si>
  <si>
    <t>محمد عبد المنعم السيد ابراهيم اسماعيل الشافلى</t>
  </si>
  <si>
    <t>2010-06-23</t>
  </si>
  <si>
    <t>31006231200718</t>
  </si>
  <si>
    <t>A34213054</t>
  </si>
  <si>
    <t>سامى عبد السميع عبد الواحد</t>
  </si>
  <si>
    <t>1982-10-09</t>
  </si>
  <si>
    <t>28210091602253</t>
  </si>
  <si>
    <t>A39499443</t>
  </si>
  <si>
    <t>محمد صبحى عبد النبى محمد سيلم</t>
  </si>
  <si>
    <t>1976-07-25</t>
  </si>
  <si>
    <t>27607250105375</t>
  </si>
  <si>
    <t>A37411851</t>
  </si>
  <si>
    <t>السيد محمد احمد حجازى</t>
  </si>
  <si>
    <t>1965-03-07</t>
  </si>
  <si>
    <t>26503071301095</t>
  </si>
  <si>
    <t>A32263799</t>
  </si>
  <si>
    <t>حامد رجب محمد عمام</t>
  </si>
  <si>
    <t>28407200203516</t>
  </si>
  <si>
    <t>A43436702</t>
  </si>
  <si>
    <t>ايمن خليفه محمد عبد الظاهر</t>
  </si>
  <si>
    <t>1978-10-31</t>
  </si>
  <si>
    <t>27810310200551</t>
  </si>
  <si>
    <t>A43926976</t>
  </si>
  <si>
    <t>27912240103677</t>
  </si>
  <si>
    <t>عفت محمد محمد ابو الحديد</t>
  </si>
  <si>
    <t>1990-02-11</t>
  </si>
  <si>
    <t>29002111300871</t>
  </si>
  <si>
    <t>A39255982</t>
  </si>
  <si>
    <t>محمد محمود امين صبرى</t>
  </si>
  <si>
    <t>مدحت سالم صبره سليمان</t>
  </si>
  <si>
    <t>28702201302111</t>
  </si>
  <si>
    <t>A27930836</t>
  </si>
  <si>
    <t>محمد فارس رجب على</t>
  </si>
  <si>
    <t>28201252300211</t>
  </si>
  <si>
    <t>A45415795</t>
  </si>
  <si>
    <t>زايد مختار كامل محمد</t>
  </si>
  <si>
    <t>28711111802199</t>
  </si>
  <si>
    <t>A46050348</t>
  </si>
  <si>
    <t>اسلام شعبان احمد ضيف</t>
  </si>
  <si>
    <t>28809192102931</t>
  </si>
  <si>
    <t>A28654482</t>
  </si>
  <si>
    <t>عبد الله محمد صالح حسين</t>
  </si>
  <si>
    <t>2000-07-15</t>
  </si>
  <si>
    <t>30007152502795</t>
  </si>
  <si>
    <t>A35224932</t>
  </si>
  <si>
    <t>عاطف ابوالوفا احمد محمد</t>
  </si>
  <si>
    <t>27710112602011</t>
  </si>
  <si>
    <t>A30735514</t>
  </si>
  <si>
    <t>على محمود ابراهيم احمد</t>
  </si>
  <si>
    <t>28205152501851</t>
  </si>
  <si>
    <t>A27385679</t>
  </si>
  <si>
    <t>بلال عبد الرحمن عبد الهادى احمدى</t>
  </si>
  <si>
    <t>1995-05-11</t>
  </si>
  <si>
    <t>29711252301435</t>
  </si>
  <si>
    <t>A41695490</t>
  </si>
  <si>
    <t>محمد سيد احمد عبد العزيز سيد احمد هميله</t>
  </si>
  <si>
    <t>1990-09-10</t>
  </si>
  <si>
    <t>29009101604051</t>
  </si>
  <si>
    <t>A27413726</t>
  </si>
  <si>
    <t>احمد محمد سيد عبد الغنى</t>
  </si>
  <si>
    <t>29512152501731</t>
  </si>
  <si>
    <t>A26560105</t>
  </si>
  <si>
    <t>رمضان سعد عثمان عباس</t>
  </si>
  <si>
    <t>29105012504034</t>
  </si>
  <si>
    <t>A45810227</t>
  </si>
  <si>
    <t>على سليم عبد الغنى سليم</t>
  </si>
  <si>
    <t>28303052501537</t>
  </si>
  <si>
    <t>A34732753</t>
  </si>
  <si>
    <t>السيد محمد السيد عبد اللطيف</t>
  </si>
  <si>
    <t>28205181201157</t>
  </si>
  <si>
    <t>A42832083</t>
  </si>
  <si>
    <t>حسن احمد علم الدين عبد الراضى</t>
  </si>
  <si>
    <t>1998-04-03</t>
  </si>
  <si>
    <t>29802042501152</t>
  </si>
  <si>
    <t>A25153178</t>
  </si>
  <si>
    <t>طارق محمد عبد الحميد محمد</t>
  </si>
  <si>
    <t>2001-08-18</t>
  </si>
  <si>
    <t>30108182600695</t>
  </si>
  <si>
    <t>A44267300</t>
  </si>
  <si>
    <t>محمد جلال حسين على</t>
  </si>
  <si>
    <t>28804252501034</t>
  </si>
  <si>
    <t>A27385633</t>
  </si>
  <si>
    <t>لوجى اسلام شعبان احمد ضيف</t>
  </si>
  <si>
    <t>2016-01-01</t>
  </si>
  <si>
    <t>31610050202942</t>
  </si>
  <si>
    <t>A42169632</t>
  </si>
  <si>
    <t>نرمين محمد فضل عمر شيبان</t>
  </si>
  <si>
    <t>277082002000564</t>
  </si>
  <si>
    <t>A40435322</t>
  </si>
  <si>
    <t>محمد جمال حسن حسن غريب</t>
  </si>
  <si>
    <t>1991-12-21</t>
  </si>
  <si>
    <t>29112210101073</t>
  </si>
  <si>
    <t>A41866400</t>
  </si>
  <si>
    <t>عبد العزيز محمود ابو زيد محمد</t>
  </si>
  <si>
    <t>1977-12-14</t>
  </si>
  <si>
    <t>277121427029834</t>
  </si>
  <si>
    <t>A27088333</t>
  </si>
  <si>
    <t>محمود صبرى جابر محمد</t>
  </si>
  <si>
    <t>1979-12-12</t>
  </si>
  <si>
    <t>27912122705391</t>
  </si>
  <si>
    <t>A40128163</t>
  </si>
  <si>
    <t>عيد انور على صابر</t>
  </si>
  <si>
    <t>28911291201898</t>
  </si>
  <si>
    <t>A31382681</t>
  </si>
  <si>
    <t>عبدربه محمد بسيونى عبدربه</t>
  </si>
  <si>
    <t>1967-06-16</t>
  </si>
  <si>
    <t>27606151500614</t>
  </si>
  <si>
    <t>A45850014</t>
  </si>
  <si>
    <t>سامح حسين عبد النبى حسن</t>
  </si>
  <si>
    <t>1976-06-25</t>
  </si>
  <si>
    <t>27606250103791</t>
  </si>
  <si>
    <t>A38922574</t>
  </si>
  <si>
    <t>2026-09-19</t>
  </si>
  <si>
    <t>احمد جمال عبد الكريم يوسف</t>
  </si>
  <si>
    <t>29803012402656</t>
  </si>
  <si>
    <t>A38286184</t>
  </si>
  <si>
    <t>وليد محمد محمد ابراهيم حماد</t>
  </si>
  <si>
    <t>1976-11-06</t>
  </si>
  <si>
    <t>27611011500252</t>
  </si>
  <si>
    <t>A46058539</t>
  </si>
  <si>
    <t>رشدى عبد النبي على محمد منصور</t>
  </si>
  <si>
    <t>27301101201131</t>
  </si>
  <si>
    <t>A45930694</t>
  </si>
  <si>
    <t>احمد مجدى محمود احمد</t>
  </si>
  <si>
    <t>1994-08-18</t>
  </si>
  <si>
    <t>29408182103495</t>
  </si>
  <si>
    <t>A42284010</t>
  </si>
  <si>
    <t>مصطفى ابراهيم عبد العزيز ابراهيم سرور</t>
  </si>
  <si>
    <t>29401011512813</t>
  </si>
  <si>
    <t>A40981659</t>
  </si>
  <si>
    <t>نسمه احمد محمد محمود</t>
  </si>
  <si>
    <t>1993-12-27</t>
  </si>
  <si>
    <t>29312272101303</t>
  </si>
  <si>
    <t>A30077842</t>
  </si>
  <si>
    <t>عصام سعد محمد عيسى</t>
  </si>
  <si>
    <t>28305211801279</t>
  </si>
  <si>
    <t>A27855750</t>
  </si>
  <si>
    <t>مالك احمد جمال السيد جنادى</t>
  </si>
  <si>
    <t>2025-11-14</t>
  </si>
  <si>
    <t>32511148800754</t>
  </si>
  <si>
    <t>A45824438</t>
  </si>
  <si>
    <t>جمعه احمد السيد عطيه</t>
  </si>
  <si>
    <t>27503221601193</t>
  </si>
  <si>
    <t>A33145440</t>
  </si>
  <si>
    <t>مليكه احمد جمال السيد جنادى</t>
  </si>
  <si>
    <t>2023-01-22</t>
  </si>
  <si>
    <t>32301228801226</t>
  </si>
  <si>
    <t>A45824509</t>
  </si>
  <si>
    <t>فهد عبد المعين عبد الحميد على</t>
  </si>
  <si>
    <t>1986-08-21</t>
  </si>
  <si>
    <t>28608212700774</t>
  </si>
  <si>
    <t>A40629939</t>
  </si>
  <si>
    <t>محمد محمد عبد الرحيم محمد شراره</t>
  </si>
  <si>
    <t>28612201203652</t>
  </si>
  <si>
    <t>A45627046</t>
  </si>
  <si>
    <t>مسعد السيد محمد العجوز</t>
  </si>
  <si>
    <t>1969-02-23</t>
  </si>
  <si>
    <t>26902231200217</t>
  </si>
  <si>
    <t>A45500093</t>
  </si>
  <si>
    <t>يارا علاء جمعه مبروك بخاطره</t>
  </si>
  <si>
    <t>2016-08-27</t>
  </si>
  <si>
    <t>31608270200202</t>
  </si>
  <si>
    <t>A35742644</t>
  </si>
  <si>
    <t>يسر علاء جمعه مبروك بخاطره</t>
  </si>
  <si>
    <t>2021-06-12</t>
  </si>
  <si>
    <t>32106120201969</t>
  </si>
  <si>
    <t>A35742606</t>
  </si>
  <si>
    <t>هدى عبد الرحمن سليمان قابيل</t>
  </si>
  <si>
    <t>1954-06-05</t>
  </si>
  <si>
    <t>25406050202306</t>
  </si>
  <si>
    <t>A30453897</t>
  </si>
  <si>
    <t>احمد حسن عبد الحميد احمد</t>
  </si>
  <si>
    <t>1989-03-19</t>
  </si>
  <si>
    <t>28903191501034</t>
  </si>
  <si>
    <t>A31066389</t>
  </si>
  <si>
    <t>سامح محمد عثمان عبد الحميد</t>
  </si>
  <si>
    <t>1992-09-07</t>
  </si>
  <si>
    <t>29209071202491</t>
  </si>
  <si>
    <t>A27719287</t>
  </si>
  <si>
    <t>ابراهيم عبد السلام ابراهيم عبد السلام الجبل</t>
  </si>
  <si>
    <t>29802071800731</t>
  </si>
  <si>
    <t>A32801526</t>
  </si>
  <si>
    <t>محمد احمد جمال السيد جنادى</t>
  </si>
  <si>
    <t>2020-03-10</t>
  </si>
  <si>
    <t>32003101800378</t>
  </si>
  <si>
    <t>A27198873</t>
  </si>
  <si>
    <t>اسماء درويش مصطفى نصر</t>
  </si>
  <si>
    <t>28911300200841</t>
  </si>
  <si>
    <t>A35742700</t>
  </si>
  <si>
    <t>علاء جمعه مبروك بخاطره</t>
  </si>
  <si>
    <t>28109120202135</t>
  </si>
  <si>
    <t>A28656124</t>
  </si>
  <si>
    <t>السيد محمد محمد حسين شعبان</t>
  </si>
  <si>
    <t>2003-05-10</t>
  </si>
  <si>
    <t>30305101205274</t>
  </si>
  <si>
    <t>A45925326</t>
  </si>
  <si>
    <t>الهام شريف جابر عتمان</t>
  </si>
  <si>
    <t>1999-05-29</t>
  </si>
  <si>
    <t>29905291800949</t>
  </si>
  <si>
    <t>A45824457</t>
  </si>
  <si>
    <t>منه احمد جمال السيد جنادى</t>
  </si>
  <si>
    <t>2016-10-15</t>
  </si>
  <si>
    <t>31610251806609</t>
  </si>
  <si>
    <t>A45824510</t>
  </si>
  <si>
    <t>يوسف علاء جمعه مبروك بخاطره</t>
  </si>
  <si>
    <t>2012-11-30</t>
  </si>
  <si>
    <t>31211300202372</t>
  </si>
  <si>
    <t>A35742561</t>
  </si>
  <si>
    <t>اسامه احمد محمد عبد الوهاب يونس</t>
  </si>
  <si>
    <t>30402011813475</t>
  </si>
  <si>
    <t>A45666220</t>
  </si>
  <si>
    <t>معتمد حسين معتمد حسين</t>
  </si>
  <si>
    <t>29105201805771</t>
  </si>
  <si>
    <t>A45654506</t>
  </si>
  <si>
    <t>نهال مجدى عبد المقصود محمد مرسى</t>
  </si>
  <si>
    <t>2000-10-09</t>
  </si>
  <si>
    <t>30010191600908</t>
  </si>
  <si>
    <t>A33649086</t>
  </si>
  <si>
    <t>شيماء احمد محمد السيد حسين</t>
  </si>
  <si>
    <t>28809122101044</t>
  </si>
  <si>
    <t>A40462132</t>
  </si>
  <si>
    <t>محمد ابراهيم ابراهيم سعد محمد</t>
  </si>
  <si>
    <t>29802011205192</t>
  </si>
  <si>
    <t>A45929299</t>
  </si>
  <si>
    <t>محمد احمد محمد عبد الغنى زيد</t>
  </si>
  <si>
    <t>2009-09-10</t>
  </si>
  <si>
    <t>30909101202456</t>
  </si>
  <si>
    <t>A45191142</t>
  </si>
  <si>
    <t>يوسف عصام سعد محمد عيسى</t>
  </si>
  <si>
    <t>2015-11-12</t>
  </si>
  <si>
    <t>315111121804932</t>
  </si>
  <si>
    <t>A45851766</t>
  </si>
  <si>
    <t>محمد صبحى سعد محمد هندى</t>
  </si>
  <si>
    <t>29307051802958</t>
  </si>
  <si>
    <t>A38007138</t>
  </si>
  <si>
    <t>محمود مختار عبدالمقصود ابراهيم المنياوى</t>
  </si>
  <si>
    <t>29404261500518</t>
  </si>
  <si>
    <t>A33468492</t>
  </si>
  <si>
    <t>عبدالرحمن هشام خطاب على محمد</t>
  </si>
  <si>
    <t>30801202303576</t>
  </si>
  <si>
    <t>A45406144</t>
  </si>
  <si>
    <t>محمد رمضان عوض حميده</t>
  </si>
  <si>
    <t>1994-10-04</t>
  </si>
  <si>
    <t>29410042300112</t>
  </si>
  <si>
    <t>A45717850</t>
  </si>
  <si>
    <t>محمود سيف عطيه سعيد</t>
  </si>
  <si>
    <t>29407032300831</t>
  </si>
  <si>
    <t>A39359709</t>
  </si>
  <si>
    <t>يوسف كمال عمار محمد</t>
  </si>
  <si>
    <t>2011-02-20</t>
  </si>
  <si>
    <t>31102202302993</t>
  </si>
  <si>
    <t>A45813990</t>
  </si>
  <si>
    <t>كمال عمار محمد خالد</t>
  </si>
  <si>
    <t>1975-07-06</t>
  </si>
  <si>
    <t>27507062300492</t>
  </si>
  <si>
    <t>A38644805</t>
  </si>
  <si>
    <t>اكرامى طه ابو المعاطى حسن</t>
  </si>
  <si>
    <t>28402011101417</t>
  </si>
  <si>
    <t>A39697216</t>
  </si>
  <si>
    <t>محمد رضا محمد ابو خليل عبد السلام عكاشه</t>
  </si>
  <si>
    <t>2013-02-04</t>
  </si>
  <si>
    <t>31302041202038</t>
  </si>
  <si>
    <t>A45940477</t>
  </si>
  <si>
    <t>احمد عبد الله محمد عبد الوهاب</t>
  </si>
  <si>
    <t>1995-04-05</t>
  </si>
  <si>
    <t>29504052200234</t>
  </si>
  <si>
    <t>A37785046</t>
  </si>
  <si>
    <t>نحمده رضا بليغ حسين</t>
  </si>
  <si>
    <t>1982-02-08</t>
  </si>
  <si>
    <t>28202081402342</t>
  </si>
  <si>
    <t>A44233051</t>
  </si>
  <si>
    <t>فؤاد احمد فؤاد على</t>
  </si>
  <si>
    <t>2000-02-14</t>
  </si>
  <si>
    <t>30002142402936</t>
  </si>
  <si>
    <t>A30559711</t>
  </si>
  <si>
    <t>محمود جلال شربينى حسين</t>
  </si>
  <si>
    <t>30310262400976</t>
  </si>
  <si>
    <t>A44413723</t>
  </si>
  <si>
    <t>محمد جمال تركى زيدان</t>
  </si>
  <si>
    <t>1993-11-29</t>
  </si>
  <si>
    <t>29311292401099</t>
  </si>
  <si>
    <t>A32519479</t>
  </si>
  <si>
    <t>رضا شربيني حسين محمد</t>
  </si>
  <si>
    <t>28410222403315</t>
  </si>
  <si>
    <t>A45808133</t>
  </si>
  <si>
    <t>كريم حسين راضي خليل</t>
  </si>
  <si>
    <t>29804112404679</t>
  </si>
  <si>
    <t>A30556449</t>
  </si>
  <si>
    <t>احمد سعد ابراهيم محمد عيون</t>
  </si>
  <si>
    <t>2011-10-11</t>
  </si>
  <si>
    <t>31110111500191</t>
  </si>
  <si>
    <t>A44108317</t>
  </si>
  <si>
    <t>احمد كامل محمد عيد الميساوى</t>
  </si>
  <si>
    <t>1988-03-29</t>
  </si>
  <si>
    <t>28803291802291</t>
  </si>
  <si>
    <t>A33643342</t>
  </si>
  <si>
    <t>محمد كامل محمد الديهى</t>
  </si>
  <si>
    <t>1970-02-21</t>
  </si>
  <si>
    <t>27002211800717</t>
  </si>
  <si>
    <t>A29925389</t>
  </si>
  <si>
    <t>السيد ابراهيم محمد عبد المجيد</t>
  </si>
  <si>
    <t>1976-04-15</t>
  </si>
  <si>
    <t>27604151202394</t>
  </si>
  <si>
    <t>A34465908</t>
  </si>
  <si>
    <t>عبد الحميد فراج شلبى فراج</t>
  </si>
  <si>
    <t>27908162601338</t>
  </si>
  <si>
    <t>A45174262</t>
  </si>
  <si>
    <t>محمد مصطفى محمد التلينى</t>
  </si>
  <si>
    <t>1963-09-04</t>
  </si>
  <si>
    <t>26309041601492</t>
  </si>
  <si>
    <t>A45846388</t>
  </si>
  <si>
    <t>مسعد علاء الدين عبد الخالق احمد</t>
  </si>
  <si>
    <t>29407181500036</t>
  </si>
  <si>
    <t>A34519661</t>
  </si>
  <si>
    <t>محمد ناجى سيد مراد</t>
  </si>
  <si>
    <t>29310252500276</t>
  </si>
  <si>
    <t>A34056418</t>
  </si>
  <si>
    <t>محمد طلعت فؤاد عبد المعبود</t>
  </si>
  <si>
    <t>1994-02-19</t>
  </si>
  <si>
    <t>29403192101871</t>
  </si>
  <si>
    <t>A38027684</t>
  </si>
  <si>
    <t>السيد شعبان السيد بخيت</t>
  </si>
  <si>
    <t>27804031801251</t>
  </si>
  <si>
    <t>A41277696</t>
  </si>
  <si>
    <t>زياد فهيم محمد حسين الهوارى</t>
  </si>
  <si>
    <t>31004241501799</t>
  </si>
  <si>
    <t>A45638612</t>
  </si>
  <si>
    <t>خالد محمد احمد عبد المطلب</t>
  </si>
  <si>
    <t>1972-12-27</t>
  </si>
  <si>
    <t>27212272300657</t>
  </si>
  <si>
    <t>A44950974</t>
  </si>
  <si>
    <t>محمد عيد احمد محمد ابراهيم</t>
  </si>
  <si>
    <t>310122815000372</t>
  </si>
  <si>
    <t>A45642460</t>
  </si>
  <si>
    <t>عبد الله محمد عبد الله عبد الفتاح محمد</t>
  </si>
  <si>
    <t>2012-06-20</t>
  </si>
  <si>
    <t>31206201503294</t>
  </si>
  <si>
    <t>A45337096</t>
  </si>
  <si>
    <t>مصطفى عبد التواب فرحات رمضان</t>
  </si>
  <si>
    <t>2010-10-12</t>
  </si>
  <si>
    <t>31010122300955</t>
  </si>
  <si>
    <t>A45144915</t>
  </si>
  <si>
    <t>يوسف فؤاد عبد القادر محمد احمد</t>
  </si>
  <si>
    <t>31012191500152</t>
  </si>
  <si>
    <t>A45837462</t>
  </si>
  <si>
    <t>احمد على احمد محمود</t>
  </si>
  <si>
    <t>31005032602797</t>
  </si>
  <si>
    <t>A44995846</t>
  </si>
  <si>
    <t>محمد مصطفى محمد حسن</t>
  </si>
  <si>
    <t>30809182602718</t>
  </si>
  <si>
    <t>A45752635</t>
  </si>
  <si>
    <t>حامد عبد الحميد عبدالقادر محمد</t>
  </si>
  <si>
    <t>1971-04-24</t>
  </si>
  <si>
    <t>27104242300531</t>
  </si>
  <si>
    <t>A45799577</t>
  </si>
  <si>
    <t>محمد خالد محمد احمد عبد المطلب</t>
  </si>
  <si>
    <t>30808252302613</t>
  </si>
  <si>
    <t>A41041797</t>
  </si>
  <si>
    <t>اسلام رمضان محمد عبد الجواد محمد</t>
  </si>
  <si>
    <t>30902012305557</t>
  </si>
  <si>
    <t>A45808541</t>
  </si>
  <si>
    <t>السيد عزام حسين عبد الحى</t>
  </si>
  <si>
    <t>1984-06-14</t>
  </si>
  <si>
    <t>28406142300593</t>
  </si>
  <si>
    <t>A33299875</t>
  </si>
  <si>
    <t>طه محمد طه بريك</t>
  </si>
  <si>
    <t>28802132301535</t>
  </si>
  <si>
    <t>A41006682</t>
  </si>
  <si>
    <t>هيثم اشرف محمود ترزى</t>
  </si>
  <si>
    <t>2007-09-03</t>
  </si>
  <si>
    <t>30709032504012</t>
  </si>
  <si>
    <t>A44943993</t>
  </si>
  <si>
    <t>حماده احمد عبد الحفيظ سليمان</t>
  </si>
  <si>
    <t>28801112604535</t>
  </si>
  <si>
    <t>A45006083</t>
  </si>
  <si>
    <t>محمود احمد محمد حسين</t>
  </si>
  <si>
    <t>1983-02-27</t>
  </si>
  <si>
    <t>28302272601811</t>
  </si>
  <si>
    <t>A44602214</t>
  </si>
  <si>
    <t>احمد مشهدى توفيق عبد الحميد</t>
  </si>
  <si>
    <t>1984-10-13</t>
  </si>
  <si>
    <t>28410132602416</t>
  </si>
  <si>
    <t>A31026314</t>
  </si>
  <si>
    <t>اشرف فتحى عبد الله اسماعيل</t>
  </si>
  <si>
    <t>30711151500615</t>
  </si>
  <si>
    <t>A42032643</t>
  </si>
  <si>
    <t>علاء مراجع عكاشه يحيى عبد الرازق</t>
  </si>
  <si>
    <t>30612151800939</t>
  </si>
  <si>
    <t>A43543087</t>
  </si>
  <si>
    <t>عبد الله مشهدى توفيق عبد الحميد</t>
  </si>
  <si>
    <t>29910012605973</t>
  </si>
  <si>
    <t>A45158877</t>
  </si>
  <si>
    <t>فتح الله على عبد الحميد على غازى</t>
  </si>
  <si>
    <t>31003151803455</t>
  </si>
  <si>
    <t>A45824564</t>
  </si>
  <si>
    <t>جمعه جابر عبد العزيز الجبالى</t>
  </si>
  <si>
    <t>28602011808315</t>
  </si>
  <si>
    <t>A42251305</t>
  </si>
  <si>
    <t>السيد رمضان محمد على</t>
  </si>
  <si>
    <t>29401011504817</t>
  </si>
  <si>
    <t>A45846807</t>
  </si>
  <si>
    <t>محمد صبحي غريب علي خير</t>
  </si>
  <si>
    <t>2011-05-16</t>
  </si>
  <si>
    <t>31105168801232</t>
  </si>
  <si>
    <t>A45833988</t>
  </si>
  <si>
    <t>مسعد محمود محمد سليم</t>
  </si>
  <si>
    <t>28311271804593</t>
  </si>
  <si>
    <t>A45843228</t>
  </si>
  <si>
    <t>محمد حلمى عبد الحافظ على</t>
  </si>
  <si>
    <t>28806102601939</t>
  </si>
  <si>
    <t>A44605522</t>
  </si>
  <si>
    <t>محمد عاطف محمد قاسى</t>
  </si>
  <si>
    <t>29108121801811</t>
  </si>
  <si>
    <t>A45470349</t>
  </si>
  <si>
    <t>احمد علاء حسن زكى محمد</t>
  </si>
  <si>
    <t>30811202407172</t>
  </si>
  <si>
    <t>A45561475</t>
  </si>
  <si>
    <t>عبد الرحمن السيد محمد مصطفى</t>
  </si>
  <si>
    <t>30303012300457</t>
  </si>
  <si>
    <t>A46000160</t>
  </si>
  <si>
    <t>يوسف الشحات ابراهيم محمد الشيمي</t>
  </si>
  <si>
    <t>30510011502814</t>
  </si>
  <si>
    <t>A44752805</t>
  </si>
  <si>
    <t>اسامه احمد عبد العزيز محمد علامه</t>
  </si>
  <si>
    <t>1975-06-25</t>
  </si>
  <si>
    <t>27506051601311</t>
  </si>
  <si>
    <t>A34270540</t>
  </si>
  <si>
    <t>محمود سيد عيد محمد نيل</t>
  </si>
  <si>
    <t>1976-03-05</t>
  </si>
  <si>
    <t>2760305230078</t>
  </si>
  <si>
    <t>A45079664</t>
  </si>
  <si>
    <t>احمد طه محمد محمد ابراهيم</t>
  </si>
  <si>
    <t>28909300111312</t>
  </si>
  <si>
    <t>A35044445</t>
  </si>
  <si>
    <t>2026-08-30</t>
  </si>
  <si>
    <t>مصطفى محمد على محمد</t>
  </si>
  <si>
    <t>1983-03-29</t>
  </si>
  <si>
    <t>28303292501992</t>
  </si>
  <si>
    <t>A27615362</t>
  </si>
  <si>
    <t>حسن محمد حسن السجان</t>
  </si>
  <si>
    <t>1983-02-12</t>
  </si>
  <si>
    <t>28302121600112</t>
  </si>
  <si>
    <t>A43015722</t>
  </si>
  <si>
    <t>احمد عبد الوهاب  عبد الحميد يوسف ماجد</t>
  </si>
  <si>
    <t>29603198800711</t>
  </si>
  <si>
    <t>A42549975</t>
  </si>
  <si>
    <t>محمد عيد محمد سليمان</t>
  </si>
  <si>
    <t>1976-11-12</t>
  </si>
  <si>
    <t>27611121201659</t>
  </si>
  <si>
    <t>A33041398</t>
  </si>
  <si>
    <t>احمد غزالي عبد الواحد عثمان</t>
  </si>
  <si>
    <t>2002-04-05</t>
  </si>
  <si>
    <t>30204052100371</t>
  </si>
  <si>
    <t>A44879637</t>
  </si>
  <si>
    <t>رضا رزق عبد التواب سليمان</t>
  </si>
  <si>
    <t>1977-08-24</t>
  </si>
  <si>
    <t>27708241701535</t>
  </si>
  <si>
    <t>A44879359</t>
  </si>
  <si>
    <t>طاهر علي احمد محمد</t>
  </si>
  <si>
    <t>28501192301119</t>
  </si>
  <si>
    <t>A44660147</t>
  </si>
  <si>
    <t>عبد الرحمن عماد قطب زيدان</t>
  </si>
  <si>
    <t>2001-07-20</t>
  </si>
  <si>
    <t>30107201803679</t>
  </si>
  <si>
    <t>A39546158</t>
  </si>
  <si>
    <t>محمد متولي سعيد متولي</t>
  </si>
  <si>
    <t>293306051403534</t>
  </si>
  <si>
    <t>A41993912</t>
  </si>
  <si>
    <t>علاء محمد محمد ابراهيم الشاعر</t>
  </si>
  <si>
    <t>1976-05-06</t>
  </si>
  <si>
    <t>27605061201158</t>
  </si>
  <si>
    <t>A35825277</t>
  </si>
  <si>
    <t>محمد حسن محمود عبد المجيد حبيشي</t>
  </si>
  <si>
    <t>28612131203034</t>
  </si>
  <si>
    <t>A40390047</t>
  </si>
  <si>
    <t>محمد عطا الله على محمد</t>
  </si>
  <si>
    <t>28706092401834</t>
  </si>
  <si>
    <t>A04226291</t>
  </si>
  <si>
    <t>يوسف علاء جميل مساعد عبد العزيز الأشرم</t>
  </si>
  <si>
    <t>30702051801538</t>
  </si>
  <si>
    <t>A38685633</t>
  </si>
  <si>
    <t>عبد الله ربيع سعد عبد العظيم</t>
  </si>
  <si>
    <t>30710182200591</t>
  </si>
  <si>
    <t>A43105598</t>
  </si>
  <si>
    <t>احمد على محمد على الخراشى</t>
  </si>
  <si>
    <t>1973-10-28</t>
  </si>
  <si>
    <t>27310280201392</t>
  </si>
  <si>
    <t>A27210889</t>
  </si>
  <si>
    <t>سامح فهمى على حجازى</t>
  </si>
  <si>
    <t>28810151501271</t>
  </si>
  <si>
    <t>A45654103</t>
  </si>
  <si>
    <t>محمد فتحى سيد عبد اللطيف</t>
  </si>
  <si>
    <t>28609281204211</t>
  </si>
  <si>
    <t>A27718914</t>
  </si>
  <si>
    <t>حور محب مرقص مسيحه سعد</t>
  </si>
  <si>
    <t>1970-08-09</t>
  </si>
  <si>
    <t>27008090104031</t>
  </si>
  <si>
    <t>A26454588</t>
  </si>
  <si>
    <t>احمد محمد البدرى جابر سليمان عبد الله</t>
  </si>
  <si>
    <t>28802170200971</t>
  </si>
  <si>
    <t>A37366952</t>
  </si>
  <si>
    <t>عبد الرحمن محمد رزق حسين</t>
  </si>
  <si>
    <t>29306042101592</t>
  </si>
  <si>
    <t>A44839893</t>
  </si>
  <si>
    <t>2026-09-06</t>
  </si>
  <si>
    <t>تقديم 21 اغسطس</t>
  </si>
  <si>
    <t>قيمه 44400 جنيه بسعر مصري 50.65</t>
  </si>
  <si>
    <t>توبه احمد محمد على+A382</t>
  </si>
  <si>
    <t>استثمار مصر للطيران 10*375 بتاريخ 22اغسطس</t>
  </si>
  <si>
    <t>22/8/2026</t>
  </si>
  <si>
    <t>تسليم في الشركه بتاريخ 22 اغسطس</t>
  </si>
  <si>
    <t>تسليم في الشركه بتاريخ  22 اغسطس</t>
  </si>
  <si>
    <t>ايداع بنكي بتاريخ 21 اغسطس</t>
  </si>
  <si>
    <t>رد 8 موافقات *18000</t>
  </si>
  <si>
    <t>حسام</t>
  </si>
  <si>
    <t>محمد محمد احمد محمود</t>
  </si>
  <si>
    <t>27801140202473</t>
  </si>
  <si>
    <t>A45668035</t>
  </si>
  <si>
    <t>عبد الرحمن ابراهيم جمال طه اسماعيل</t>
  </si>
  <si>
    <t>30802012401535</t>
  </si>
  <si>
    <t>A41718079</t>
  </si>
  <si>
    <t>وليد حجاج صلاح عكوش عبد السلام</t>
  </si>
  <si>
    <t>2012-07-30</t>
  </si>
  <si>
    <t>31207302400255</t>
  </si>
  <si>
    <t>A44947366</t>
  </si>
  <si>
    <t>جميل محمد عبد الله عوض</t>
  </si>
  <si>
    <t>29401011233035</t>
  </si>
  <si>
    <t>A45213316</t>
  </si>
  <si>
    <t>عبد الغنى ضاحى عبد الغنى محمود</t>
  </si>
  <si>
    <t>29404202400976</t>
  </si>
  <si>
    <t>A44378913</t>
  </si>
  <si>
    <t>عمرو جمعه عكوش عبد السلام</t>
  </si>
  <si>
    <t>2002-10-03</t>
  </si>
  <si>
    <t>30210032400212</t>
  </si>
  <si>
    <t>A44147030</t>
  </si>
  <si>
    <t>يوسف صلاح محمد محمد</t>
  </si>
  <si>
    <t>20710252404017</t>
  </si>
  <si>
    <t>A45157975</t>
  </si>
  <si>
    <t>محمود حسن فتح الباب ابراهيم</t>
  </si>
  <si>
    <t>1994-11-19</t>
  </si>
  <si>
    <t>29411192400979</t>
  </si>
  <si>
    <t>A29023846</t>
  </si>
  <si>
    <t>يوسف رضا رمضان السيد دكرورى</t>
  </si>
  <si>
    <t>2011-07-18</t>
  </si>
  <si>
    <t>31107182400871</t>
  </si>
  <si>
    <t>A43208976</t>
  </si>
  <si>
    <t>محمد مصطفى حسن احمد</t>
  </si>
  <si>
    <t>29010011232811</t>
  </si>
  <si>
    <t>A38062016</t>
  </si>
  <si>
    <t>ربيع عبد اللطيف محمود الفوال</t>
  </si>
  <si>
    <t>1982-01-20</t>
  </si>
  <si>
    <t>28201201701075</t>
  </si>
  <si>
    <t>A41095122</t>
  </si>
  <si>
    <t>با هر كرم اسحق عبد الملك</t>
  </si>
  <si>
    <t>1985-04-28</t>
  </si>
  <si>
    <t>28504280102958</t>
  </si>
  <si>
    <t>A33253812</t>
  </si>
  <si>
    <t>محمد محمد سيد مدبولى يوسف</t>
  </si>
  <si>
    <t>2010-09-06</t>
  </si>
  <si>
    <t>31009061701112</t>
  </si>
  <si>
    <t>A45588619</t>
  </si>
  <si>
    <t>عادل احمد عزب احمد</t>
  </si>
  <si>
    <t>28209111701531</t>
  </si>
  <si>
    <t>A27049321</t>
  </si>
  <si>
    <t>محمد حسنى عبده محمد</t>
  </si>
  <si>
    <t>1985-12-20</t>
  </si>
  <si>
    <t>28512201200578</t>
  </si>
  <si>
    <t>A45928249</t>
  </si>
  <si>
    <t>محمد سيد احمد السيد سيد احمد النينى</t>
  </si>
  <si>
    <t>1984-01-07</t>
  </si>
  <si>
    <t>28401071100979</t>
  </si>
  <si>
    <t>A41558883</t>
  </si>
  <si>
    <t>محمد هانى فاروق ياقوت يحي</t>
  </si>
  <si>
    <t>2008-11-27</t>
  </si>
  <si>
    <t>30811291201212</t>
  </si>
  <si>
    <t>A45263099</t>
  </si>
  <si>
    <t>مصطفى عمرو طلال حمزه ابراهيم</t>
  </si>
  <si>
    <t>20605061701056</t>
  </si>
  <si>
    <t>A446912480</t>
  </si>
  <si>
    <t>محمد عبد الواحد عبد الخالق عبد الواحد محمد</t>
  </si>
  <si>
    <t>30907121703556</t>
  </si>
  <si>
    <t>A42809451</t>
  </si>
  <si>
    <t>نادر كمال لطفى محمد الموجى</t>
  </si>
  <si>
    <t>28603230200698</t>
  </si>
  <si>
    <t>A45655943</t>
  </si>
  <si>
    <t>عبد السلام فتحى احمد عبد العال</t>
  </si>
  <si>
    <t>28805211204811</t>
  </si>
  <si>
    <t>A28500951</t>
  </si>
  <si>
    <t>رمضان مسعد احمد مسعد الحديدي</t>
  </si>
  <si>
    <t>29101011244378</t>
  </si>
  <si>
    <t>A45604682</t>
  </si>
  <si>
    <t>مسعد رضا احمد مسعد</t>
  </si>
  <si>
    <t>29002011207454</t>
  </si>
  <si>
    <t>A45614628</t>
  </si>
  <si>
    <t>مفتاح خيرى ابو سمره عبد المجيد</t>
  </si>
  <si>
    <t>28411262402016</t>
  </si>
  <si>
    <t>A45575034</t>
  </si>
  <si>
    <t>محمود كحول كمال الدين خريبى</t>
  </si>
  <si>
    <t>1988-02-27</t>
  </si>
  <si>
    <t>28802272602578</t>
  </si>
  <si>
    <t>A27536730</t>
  </si>
  <si>
    <t>صالح محمد داود عبد الصمد حموده</t>
  </si>
  <si>
    <t>30912162300834</t>
  </si>
  <si>
    <t>A45560962</t>
  </si>
  <si>
    <t>يوسف جابر عبد الغنى عبد الباقى</t>
  </si>
  <si>
    <t>30702012301897</t>
  </si>
  <si>
    <t>A37554931</t>
  </si>
  <si>
    <t>على محمود بدوى حتيته</t>
  </si>
  <si>
    <t>30109012305377</t>
  </si>
  <si>
    <t>A44403603</t>
  </si>
  <si>
    <t>محمد احمد حجازى ناصف</t>
  </si>
  <si>
    <t>31101012308999</t>
  </si>
  <si>
    <t>A45794995</t>
  </si>
  <si>
    <t>على عبد الرازق على رزق</t>
  </si>
  <si>
    <t>29608262300371</t>
  </si>
  <si>
    <t>A39397819</t>
  </si>
  <si>
    <t>عبد الله محمد فوزى يحى</t>
  </si>
  <si>
    <t>29011181203278</t>
  </si>
  <si>
    <t>A39518782</t>
  </si>
  <si>
    <t>محمود خالد ثابت عبد الرحيم عبد المجيد</t>
  </si>
  <si>
    <t>31001012307017</t>
  </si>
  <si>
    <t>A43943424</t>
  </si>
  <si>
    <t>محمد عادل شعبان عبد القوى</t>
  </si>
  <si>
    <t>30303032301492</t>
  </si>
  <si>
    <t>A45788452</t>
  </si>
  <si>
    <t>احمد شعبان محمد شعبان عبد الخالق</t>
  </si>
  <si>
    <t>30806052302837</t>
  </si>
  <si>
    <t>A38402970</t>
  </si>
  <si>
    <t>عمر عبد اللطيف احمد محمد عبد اللطيف</t>
  </si>
  <si>
    <t>2010-04-12</t>
  </si>
  <si>
    <t>31004122302818</t>
  </si>
  <si>
    <t>A45407021</t>
  </si>
  <si>
    <t>ممدوح فتوح عثمان محمود</t>
  </si>
  <si>
    <t>28411242301078</t>
  </si>
  <si>
    <t>A44844831</t>
  </si>
  <si>
    <t>سامح سيد ربيع عبد الفتاح</t>
  </si>
  <si>
    <t>28310192300112</t>
  </si>
  <si>
    <t>A29881746</t>
  </si>
  <si>
    <t>كريم روبى رمضان روبى</t>
  </si>
  <si>
    <t>30208222301270</t>
  </si>
  <si>
    <t>A30522557</t>
  </si>
  <si>
    <t>احمد وائل عبد المنعم احمد القرشومى</t>
  </si>
  <si>
    <t>2002-04-10</t>
  </si>
  <si>
    <t>30204101206032</t>
  </si>
  <si>
    <t>A44256253</t>
  </si>
  <si>
    <t>يوسف ابراهيم يوسف عبد الفتاح رجب</t>
  </si>
  <si>
    <t>4820408203059</t>
  </si>
  <si>
    <t>A44653388</t>
  </si>
  <si>
    <t>عمر احمد محمد عبد الغنى</t>
  </si>
  <si>
    <t>2011-04-28</t>
  </si>
  <si>
    <t>31104282300719</t>
  </si>
  <si>
    <t>A45578978</t>
  </si>
  <si>
    <t>رمضان احمد محمد عبد الغنى</t>
  </si>
  <si>
    <t>2000-12-05</t>
  </si>
  <si>
    <t>30012052300935</t>
  </si>
  <si>
    <t>A35234296</t>
  </si>
  <si>
    <t>وليد حسن حسن عجوه</t>
  </si>
  <si>
    <t>27905121200117</t>
  </si>
  <si>
    <t>A45942345</t>
  </si>
  <si>
    <t>سالمه حمد سليمان مصطفى</t>
  </si>
  <si>
    <t>1954-09-01</t>
  </si>
  <si>
    <t>25409012402589</t>
  </si>
  <si>
    <t>A45573234</t>
  </si>
  <si>
    <t>عمر صبري محمود سلامه</t>
  </si>
  <si>
    <t>مبروك عمر ماهر امين</t>
  </si>
  <si>
    <t>28205012401155</t>
  </si>
  <si>
    <t>A45795013</t>
  </si>
  <si>
    <t>مصطفى عبد العظيم عبد المقصود فرج</t>
  </si>
  <si>
    <t>1993-09-15</t>
  </si>
  <si>
    <t>29309152303513</t>
  </si>
  <si>
    <t>A37359577</t>
  </si>
  <si>
    <t>محمد عبد الرؤف عبد الحميد السيد</t>
  </si>
  <si>
    <t>28101171302834</t>
  </si>
  <si>
    <t>A33979303</t>
  </si>
  <si>
    <t>انجى بسيونى فوزى محمد</t>
  </si>
  <si>
    <t>30211010200127</t>
  </si>
  <si>
    <t>A34338092</t>
  </si>
  <si>
    <t>لارين احمد ماهر احمد محمد قرشم</t>
  </si>
  <si>
    <t>2022-08-31</t>
  </si>
  <si>
    <t>22208310200583</t>
  </si>
  <si>
    <t>A34338074</t>
  </si>
  <si>
    <t>احمد ماهر احمد محمد قرشم</t>
  </si>
  <si>
    <t>29401101805372</t>
  </si>
  <si>
    <t>A37362782</t>
  </si>
  <si>
    <t>محمود ثابت محمد متولى</t>
  </si>
  <si>
    <t>1990-03-06</t>
  </si>
  <si>
    <t>29003062201418</t>
  </si>
  <si>
    <t>A40815908</t>
  </si>
  <si>
    <t>محمد خلف محمد العربى قطب</t>
  </si>
  <si>
    <t>20001032403779</t>
  </si>
  <si>
    <t>A36277593</t>
  </si>
  <si>
    <t>محمد منصور عبد السلام منصور</t>
  </si>
  <si>
    <t>30711112403378</t>
  </si>
  <si>
    <t>A45813736</t>
  </si>
  <si>
    <t>محمد سالم فراج عبد العاطى</t>
  </si>
  <si>
    <t>2010-11-11</t>
  </si>
  <si>
    <t>31011112405615</t>
  </si>
  <si>
    <t>A45145484</t>
  </si>
  <si>
    <t>محمود شعبان رمضان عبد الله</t>
  </si>
  <si>
    <t>31007162201673</t>
  </si>
  <si>
    <t>A42489526</t>
  </si>
  <si>
    <t>عاطف صلاح احمد عبد الحفيظ</t>
  </si>
  <si>
    <t>28501112402599</t>
  </si>
  <si>
    <t>A38283936</t>
  </si>
  <si>
    <t>محمد ثابت كامل عبد العزيز</t>
  </si>
  <si>
    <t>1985-01-19</t>
  </si>
  <si>
    <t>28501192403671</t>
  </si>
  <si>
    <t>A44421669</t>
  </si>
  <si>
    <t>عمرو حشمت كريم حامد</t>
  </si>
  <si>
    <t>29601012611113</t>
  </si>
  <si>
    <t>A40198844</t>
  </si>
  <si>
    <t>احمد محمد لطفى محمد ميره</t>
  </si>
  <si>
    <t>27810011600071</t>
  </si>
  <si>
    <t>A43462564</t>
  </si>
  <si>
    <t>علاء احمد عطيه على</t>
  </si>
  <si>
    <t>30103152300113</t>
  </si>
  <si>
    <t>A36497173</t>
  </si>
  <si>
    <t>ايهاب شعبان عبد المنعم عبد الحليم العمرى</t>
  </si>
  <si>
    <t>28101251503415</t>
  </si>
  <si>
    <t>A29937996</t>
  </si>
  <si>
    <t>محمود مصطفى رشدى محفوظ</t>
  </si>
  <si>
    <t>2007-05-04</t>
  </si>
  <si>
    <t>30705048800899</t>
  </si>
  <si>
    <t>A42755977</t>
  </si>
  <si>
    <t>اشرف محمد نافع حسين نصر الله</t>
  </si>
  <si>
    <t>30707071204775</t>
  </si>
  <si>
    <t>A42609048</t>
  </si>
  <si>
    <t>خالد محمد عبد المعطى عبد المولى</t>
  </si>
  <si>
    <t>1973-01-12</t>
  </si>
  <si>
    <t>27301120101015</t>
  </si>
  <si>
    <t>A44012069</t>
  </si>
  <si>
    <t>محمد اسامه عبد الحميد منصور حماد</t>
  </si>
  <si>
    <t>20708051303552</t>
  </si>
  <si>
    <t>A42814324</t>
  </si>
  <si>
    <t>احمد حسن محمود حسين</t>
  </si>
  <si>
    <t>29710010215591</t>
  </si>
  <si>
    <t>A33286935</t>
  </si>
  <si>
    <t>عبد العزيز عاصم عبد البر محمد</t>
  </si>
  <si>
    <t>30702072602454</t>
  </si>
  <si>
    <t>A388585631</t>
  </si>
  <si>
    <t>السيد رجب خليفه صادق</t>
  </si>
  <si>
    <t>30802102601711</t>
  </si>
  <si>
    <t>A45751164</t>
  </si>
  <si>
    <t>مرزوق محمد حسن الجعدرى</t>
  </si>
  <si>
    <t>1965-12-11</t>
  </si>
  <si>
    <t>26512111803525</t>
  </si>
  <si>
    <t>A37272831</t>
  </si>
  <si>
    <t>تقديم 22 اغسطس</t>
  </si>
  <si>
    <t>ر</t>
  </si>
  <si>
    <t>ايداع بنكي بتاريخ 23 اغسطس</t>
  </si>
  <si>
    <t>ايداع بنكي بتاريخ 22 اغسطس</t>
  </si>
  <si>
    <t>تسليم في الشركه بتاريخ 23 اغسطس</t>
  </si>
  <si>
    <t>استثمار ميد سكاي 1*375 بتاريخ 23 اغسطس</t>
  </si>
  <si>
    <t>23/8/2026</t>
  </si>
  <si>
    <t>ايداع بنكي بتاريخ 23  اغسطس</t>
  </si>
  <si>
    <t>حساب/ مسحوبات وايداعات التحالف</t>
  </si>
  <si>
    <t>ايداع بنكي بتاريخ 20  اغسطس</t>
  </si>
  <si>
    <t>استثمار بري 7*410</t>
  </si>
  <si>
    <t>احمد حسام سعيد جاد الرب</t>
  </si>
  <si>
    <t>30707222402019</t>
  </si>
  <si>
    <t>A42485644</t>
  </si>
  <si>
    <t>جمال سعيد محمد الجوهرى الحبشى</t>
  </si>
  <si>
    <t>28608011804997</t>
  </si>
  <si>
    <t>A42346392</t>
  </si>
  <si>
    <t>سامى حسن عوض عيد</t>
  </si>
  <si>
    <t>1986-05-21</t>
  </si>
  <si>
    <t>28/605211500071</t>
  </si>
  <si>
    <t>A37997938</t>
  </si>
  <si>
    <t>محمد ناصر رضوان سيد عبد الجواد</t>
  </si>
  <si>
    <t>30610282406397</t>
  </si>
  <si>
    <t>A45554117</t>
  </si>
  <si>
    <t>محمد مصطفى معروف عبد الله على</t>
  </si>
  <si>
    <t>2007-04-02</t>
  </si>
  <si>
    <t>30704022401957</t>
  </si>
  <si>
    <t>A45809605</t>
  </si>
  <si>
    <t>عبد السلام محمد عبد السلام على</t>
  </si>
  <si>
    <t>28210011817696</t>
  </si>
  <si>
    <t>A43139471</t>
  </si>
  <si>
    <t>كريم سيد عبد الحميد عثمان</t>
  </si>
  <si>
    <t>30112152404414</t>
  </si>
  <si>
    <t>A44127028</t>
  </si>
  <si>
    <t>عبد الله محمود محمد زهران</t>
  </si>
  <si>
    <t>2004-06-13</t>
  </si>
  <si>
    <t>30406132501654</t>
  </si>
  <si>
    <t>A45237644</t>
  </si>
  <si>
    <t>على ناجح طه سيد</t>
  </si>
  <si>
    <t>1988-06-06</t>
  </si>
  <si>
    <t>28806062502991</t>
  </si>
  <si>
    <t>A27383273</t>
  </si>
  <si>
    <t>محمد حسن علي علي منصور</t>
  </si>
  <si>
    <t>1974-03-17</t>
  </si>
  <si>
    <t>27403171301474</t>
  </si>
  <si>
    <t>A44670700</t>
  </si>
  <si>
    <t>محمود على سعد على</t>
  </si>
  <si>
    <t>1997-09-06</t>
  </si>
  <si>
    <t>29709062502558</t>
  </si>
  <si>
    <t>A52152668</t>
  </si>
  <si>
    <t>محمد احمد محمد احمد فرغلى</t>
  </si>
  <si>
    <t>30806152501616</t>
  </si>
  <si>
    <t>A44126201</t>
  </si>
  <si>
    <t>احمد ناصر احمد محمد عبد المنعم</t>
  </si>
  <si>
    <t>30711282404298</t>
  </si>
  <si>
    <t>45806381</t>
  </si>
  <si>
    <t>حماده صلاح محمد صادق السيد</t>
  </si>
  <si>
    <t>2008-05-28</t>
  </si>
  <si>
    <t>30805282400971</t>
  </si>
  <si>
    <t>A38399917</t>
  </si>
  <si>
    <t>مصطفى حموده عدلى على</t>
  </si>
  <si>
    <t>2007-12-14</t>
  </si>
  <si>
    <t>30712142401651</t>
  </si>
  <si>
    <t>A45812845</t>
  </si>
  <si>
    <t>رضا شعبان السيد حمد</t>
  </si>
  <si>
    <t>29812212401211</t>
  </si>
  <si>
    <t>A29883686</t>
  </si>
  <si>
    <t>احمد نصرى محمد نصار</t>
  </si>
  <si>
    <t>1984-03-17</t>
  </si>
  <si>
    <t>28403172502973</t>
  </si>
  <si>
    <t>A28095472</t>
  </si>
  <si>
    <t>محمد كمال مصطفى حلفايه السيد</t>
  </si>
  <si>
    <t>2010-04-27</t>
  </si>
  <si>
    <t>31004272400079</t>
  </si>
  <si>
    <t>A45810800</t>
  </si>
  <si>
    <t>احمد محمد جوده سعد</t>
  </si>
  <si>
    <t>28512252403694</t>
  </si>
  <si>
    <t>A45792371</t>
  </si>
  <si>
    <t>محمود احمد مصطفى حلفايه السيد</t>
  </si>
  <si>
    <t>2007-02-25</t>
  </si>
  <si>
    <t>30702252402097</t>
  </si>
  <si>
    <t>A44964532</t>
  </si>
  <si>
    <t>حسين محمد مصطفى حلفايه</t>
  </si>
  <si>
    <t>1998-08-23</t>
  </si>
  <si>
    <t>29808232402454</t>
  </si>
  <si>
    <t>A28324631</t>
  </si>
  <si>
    <t>جمال مصطفى حلفايه السيد</t>
  </si>
  <si>
    <t>1983-12-18</t>
  </si>
  <si>
    <t>28312182403137</t>
  </si>
  <si>
    <t>A45798961</t>
  </si>
  <si>
    <t>محمود على محمد قناوى</t>
  </si>
  <si>
    <t>2003-08-10</t>
  </si>
  <si>
    <t>30308102701614</t>
  </si>
  <si>
    <t>A44996730</t>
  </si>
  <si>
    <t>خالد اشرف عبد الصادق احمد ابراهيم</t>
  </si>
  <si>
    <t>30802261701271</t>
  </si>
  <si>
    <t>A42315285</t>
  </si>
  <si>
    <t>رانيا عبد الواحد عبد الحكيم حسين</t>
  </si>
  <si>
    <t>28904150102229</t>
  </si>
  <si>
    <t>A40480871</t>
  </si>
  <si>
    <t>محمد ابراهيم محمد على عبد الصمد</t>
  </si>
  <si>
    <t>30804060202555</t>
  </si>
  <si>
    <t>A41056989</t>
  </si>
  <si>
    <t>2026-09-10</t>
  </si>
  <si>
    <t>البيلى السيد البيلى ابراهيم</t>
  </si>
  <si>
    <t>1962-03-19</t>
  </si>
  <si>
    <t>26203191501434</t>
  </si>
  <si>
    <t>A45651773</t>
  </si>
  <si>
    <t>اسامه احمد احمد خضر</t>
  </si>
  <si>
    <t>29402-52302137</t>
  </si>
  <si>
    <t>A44668135</t>
  </si>
  <si>
    <t>محمود عبد الوهاب نور عبد الرحيم</t>
  </si>
  <si>
    <t>29601102703831</t>
  </si>
  <si>
    <t>A45743781</t>
  </si>
  <si>
    <t>مبارك احمد مبارك عيد</t>
  </si>
  <si>
    <t>28706102701831</t>
  </si>
  <si>
    <t>A29821019</t>
  </si>
  <si>
    <t>احمد ناصر ابراهيم عبد الرحيم</t>
  </si>
  <si>
    <t>29008092101339</t>
  </si>
  <si>
    <t>A28735565</t>
  </si>
  <si>
    <t>محمد محمد ابراهيم الدسوقى شهده</t>
  </si>
  <si>
    <t>2004-12-18</t>
  </si>
  <si>
    <t>30412181100134</t>
  </si>
  <si>
    <t>A44820511</t>
  </si>
  <si>
    <t>رومانى عطيه ابراهيم جورج</t>
  </si>
  <si>
    <t>29509271801571</t>
  </si>
  <si>
    <t>A43743480</t>
  </si>
  <si>
    <t>اسامه رمزى عوض ابو العز</t>
  </si>
  <si>
    <t>بهلول مسعد حسين الصياد</t>
  </si>
  <si>
    <t>26809081602036</t>
  </si>
  <si>
    <t>A31918210</t>
  </si>
  <si>
    <t>محمد السيد عبد السلام العزازى السيد</t>
  </si>
  <si>
    <t>1999-09-20</t>
  </si>
  <si>
    <t>29909201500238</t>
  </si>
  <si>
    <t>A45827247</t>
  </si>
  <si>
    <t>رائد محمد الذكير محمد حافظ</t>
  </si>
  <si>
    <t>1990-11-20</t>
  </si>
  <si>
    <t>29011201500614</t>
  </si>
  <si>
    <t>A45827265</t>
  </si>
  <si>
    <t>عبد الفتاح الشحات عبد الفتاح فؤاد</t>
  </si>
  <si>
    <t>29009201500733</t>
  </si>
  <si>
    <t>A45827301</t>
  </si>
  <si>
    <t>ربيع صديق عويس قطب</t>
  </si>
  <si>
    <t>28712032202077</t>
  </si>
  <si>
    <t>A37919338</t>
  </si>
  <si>
    <t>اسماعيل احمد اسماعيل فرج</t>
  </si>
  <si>
    <t>2006-08-08</t>
  </si>
  <si>
    <t>30608082202571</t>
  </si>
  <si>
    <t>A45789791</t>
  </si>
  <si>
    <t>رمضان عشرى محمد شاكر</t>
  </si>
  <si>
    <t>1987-05-21</t>
  </si>
  <si>
    <t>28705212201692</t>
  </si>
  <si>
    <t>A39913406</t>
  </si>
  <si>
    <t>نادر محمد السيد عبد النبى</t>
  </si>
  <si>
    <t>29205061800191</t>
  </si>
  <si>
    <t>A33641631</t>
  </si>
  <si>
    <t>احمد ناجى كمال امين</t>
  </si>
  <si>
    <t>29709202407713</t>
  </si>
  <si>
    <t>A45982097</t>
  </si>
  <si>
    <t>محمد ايمن عبد العزيز محمد صغير</t>
  </si>
  <si>
    <t>2010-10-02</t>
  </si>
  <si>
    <t>31010022402297</t>
  </si>
  <si>
    <t>A45804265</t>
  </si>
  <si>
    <t>معتز شعبان حسن عبد الحى محمد</t>
  </si>
  <si>
    <t>2008-06-12</t>
  </si>
  <si>
    <t>30806122404357</t>
  </si>
  <si>
    <t>A41517687</t>
  </si>
  <si>
    <t>معتز سعيد حسين خلف الله</t>
  </si>
  <si>
    <t>1987-10-12</t>
  </si>
  <si>
    <t>28711101800252</t>
  </si>
  <si>
    <t>A45852807</t>
  </si>
  <si>
    <t>محمد حسن عبد الوهاب محمد عرفات</t>
  </si>
  <si>
    <t>2883201205477</t>
  </si>
  <si>
    <t>A44803402</t>
  </si>
  <si>
    <t>حسناء السيد الدسوقى الدسوقى الويشى</t>
  </si>
  <si>
    <t>1996-08-20</t>
  </si>
  <si>
    <t>29608201200846</t>
  </si>
  <si>
    <t>A45618376</t>
  </si>
  <si>
    <t>احمد حسن محمد حسن</t>
  </si>
  <si>
    <t>1981-05-20</t>
  </si>
  <si>
    <t>28105202502794</t>
  </si>
  <si>
    <t>A45566401</t>
  </si>
  <si>
    <t>سامى محمد خيرى عبد الوهاب</t>
  </si>
  <si>
    <t>1978-07-04</t>
  </si>
  <si>
    <t>27807042402314</t>
  </si>
  <si>
    <t>A45577427</t>
  </si>
  <si>
    <t>جمعه جوده احمد جوده</t>
  </si>
  <si>
    <t>1970-03-28</t>
  </si>
  <si>
    <t>27003282401691</t>
  </si>
  <si>
    <t>A45558455</t>
  </si>
  <si>
    <t>خالد عبد الناصر مصطفى على</t>
  </si>
  <si>
    <t>29912202302554</t>
  </si>
  <si>
    <t>A45813861</t>
  </si>
  <si>
    <t>مينا جورج ايوب مكسيموس</t>
  </si>
  <si>
    <t>2001-05-22</t>
  </si>
  <si>
    <t>30105222402094</t>
  </si>
  <si>
    <t>A35120668</t>
  </si>
  <si>
    <t>احمد خليل حسن ابراهيم</t>
  </si>
  <si>
    <t>1992-05-24</t>
  </si>
  <si>
    <t>29205242301137</t>
  </si>
  <si>
    <t>A45412446</t>
  </si>
  <si>
    <t>محمد رضا ابراهيم صالح الفرماوى</t>
  </si>
  <si>
    <t>291020113005832</t>
  </si>
  <si>
    <t>A33411083</t>
  </si>
  <si>
    <t>محمد صبرى فهمى محمد</t>
  </si>
  <si>
    <t>2002-11-10</t>
  </si>
  <si>
    <t>30211102701297</t>
  </si>
  <si>
    <t>A40960676</t>
  </si>
  <si>
    <t>رجب جبريل احمد محمد</t>
  </si>
  <si>
    <t>28804022701239</t>
  </si>
  <si>
    <t>A04594440</t>
  </si>
  <si>
    <t>محمد الداودى السيد محمد السيد درغام</t>
  </si>
  <si>
    <t>29205011210996</t>
  </si>
  <si>
    <t>A39270914</t>
  </si>
  <si>
    <t>محمد ناصر صالح رجب</t>
  </si>
  <si>
    <t>2002-07-03</t>
  </si>
  <si>
    <t>30207032400955</t>
  </si>
  <si>
    <t>A41523736</t>
  </si>
  <si>
    <t>احمد  مصطفى محمد امين السيد عثمان</t>
  </si>
  <si>
    <t>1990-09-12</t>
  </si>
  <si>
    <t>29009121802216</t>
  </si>
  <si>
    <t>A35240841</t>
  </si>
  <si>
    <t>نادر جمال عزيز محمد</t>
  </si>
  <si>
    <t>1988-09-05</t>
  </si>
  <si>
    <t>28809052403994</t>
  </si>
  <si>
    <t>A41039988</t>
  </si>
  <si>
    <t>ابو بكر فرج الله محمد احمد</t>
  </si>
  <si>
    <t>2002-09-05</t>
  </si>
  <si>
    <t>30209052400636</t>
  </si>
  <si>
    <t>A30524140</t>
  </si>
  <si>
    <t>مصطفى خلف بحر محمد ابراهيم</t>
  </si>
  <si>
    <t>31012162404055</t>
  </si>
  <si>
    <t>A45799250</t>
  </si>
  <si>
    <t>مصطفى احمد عبد الرحيم على</t>
  </si>
  <si>
    <t>1987-03-23</t>
  </si>
  <si>
    <t>28703232502211</t>
  </si>
  <si>
    <t>A34064149</t>
  </si>
  <si>
    <t>احمد عبد المحسن ابراهيم محمد</t>
  </si>
  <si>
    <t>30102122502491</t>
  </si>
  <si>
    <t>A45791902</t>
  </si>
  <si>
    <t>نادى مبروك محمد ابراهيم</t>
  </si>
  <si>
    <t>30504042402691</t>
  </si>
  <si>
    <t>A28310120</t>
  </si>
  <si>
    <t>محمود خلف محمود محمد</t>
  </si>
  <si>
    <t>1970-11-01</t>
  </si>
  <si>
    <t>27011012401691</t>
  </si>
  <si>
    <t>A42483830</t>
  </si>
  <si>
    <t>حسام محمد حسن زكى</t>
  </si>
  <si>
    <t>29803011101911</t>
  </si>
  <si>
    <t>A31388014</t>
  </si>
  <si>
    <t>نور احمد عبد السلام احمد</t>
  </si>
  <si>
    <t>2004-11-26</t>
  </si>
  <si>
    <t>30411262401752</t>
  </si>
  <si>
    <t>A45818129</t>
  </si>
  <si>
    <t>سعيد محمد سليم سعد</t>
  </si>
  <si>
    <t>28312202401675</t>
  </si>
  <si>
    <t>A31144278</t>
  </si>
  <si>
    <t>عمرو قاسم محمد على احمد ليله</t>
  </si>
  <si>
    <t>1995-03-26</t>
  </si>
  <si>
    <t>29503261200679</t>
  </si>
  <si>
    <t>A27700405</t>
  </si>
  <si>
    <t>عبد الرازق ممدوح فنجرى احمد</t>
  </si>
  <si>
    <t>29501142502753</t>
  </si>
  <si>
    <t>A38776845</t>
  </si>
  <si>
    <t>احمد مصطفى محمود احمد احمد</t>
  </si>
  <si>
    <t>2011-11-26</t>
  </si>
  <si>
    <t>31111262502311</t>
  </si>
  <si>
    <t>A04564896</t>
  </si>
  <si>
    <t>ماهر محمد حسن محمد سالم</t>
  </si>
  <si>
    <t>28909011609451</t>
  </si>
  <si>
    <t>A39785546</t>
  </si>
  <si>
    <t>صلاح محمد صلاح مسعود زايد</t>
  </si>
  <si>
    <t>30807232503136</t>
  </si>
  <si>
    <t>A38486472</t>
  </si>
  <si>
    <t>محمد محمد محمود السيد محمد شطا</t>
  </si>
  <si>
    <t>1988-10-11</t>
  </si>
  <si>
    <t>28810111201975</t>
  </si>
  <si>
    <t>A37788437</t>
  </si>
  <si>
    <t>صالح سيد محمد صالح</t>
  </si>
  <si>
    <t>29107092501092</t>
  </si>
  <si>
    <t>A45031002</t>
  </si>
  <si>
    <t>علاء عبد الله محمد مصطفى</t>
  </si>
  <si>
    <t>29410302400973</t>
  </si>
  <si>
    <t>A42079108</t>
  </si>
  <si>
    <t>علام محمد حسن محمد</t>
  </si>
  <si>
    <t>29401112502517</t>
  </si>
  <si>
    <t>A45566398</t>
  </si>
  <si>
    <t>محمد عبد الغنى محمد على عبد الوهاب</t>
  </si>
  <si>
    <t>1984-05-29</t>
  </si>
  <si>
    <t>28405291100312</t>
  </si>
  <si>
    <t>A45921519</t>
  </si>
  <si>
    <t>حسن رجب محمد احمد</t>
  </si>
  <si>
    <t>30306112401578</t>
  </si>
  <si>
    <t>A45558935</t>
  </si>
  <si>
    <t>ابراهيم عبد العظيم عز الدين منصور</t>
  </si>
  <si>
    <t>29412211100252</t>
  </si>
  <si>
    <t>A45621813</t>
  </si>
  <si>
    <t>عمر على عمر عبد البارى</t>
  </si>
  <si>
    <t>30806032401014</t>
  </si>
  <si>
    <t>A38283460</t>
  </si>
  <si>
    <t>هشام ريان محمد سلطان</t>
  </si>
  <si>
    <t>1993-10-24</t>
  </si>
  <si>
    <t>2931024650223</t>
  </si>
  <si>
    <t>A35927357</t>
  </si>
  <si>
    <t>محمد رزق رزق رمضان العتبانى</t>
  </si>
  <si>
    <t>20711241203571</t>
  </si>
  <si>
    <t>A45939555</t>
  </si>
  <si>
    <t>يوسف مصطفى الشرقاوى ابراهيم على</t>
  </si>
  <si>
    <t>2005-05-07</t>
  </si>
  <si>
    <t>30505071201456</t>
  </si>
  <si>
    <t>A45626587</t>
  </si>
  <si>
    <t>يوسف عنتر رمضان ابوبكر</t>
  </si>
  <si>
    <t>2010-01-26</t>
  </si>
  <si>
    <t>31001262401671</t>
  </si>
  <si>
    <t>A45553436</t>
  </si>
  <si>
    <t>زياد محمد محمد مصطفى</t>
  </si>
  <si>
    <t>1997-11-23</t>
  </si>
  <si>
    <t>29711232502498</t>
  </si>
  <si>
    <t>A27797921</t>
  </si>
  <si>
    <t>عمر السيد السعيد السيد عزيزه</t>
  </si>
  <si>
    <t>30803031100836</t>
  </si>
  <si>
    <t>A45932322</t>
  </si>
  <si>
    <t>عيد فتحى ابوشناف عبد السلام</t>
  </si>
  <si>
    <t>1997-03-09</t>
  </si>
  <si>
    <t>29703092402797</t>
  </si>
  <si>
    <t>A34370829</t>
  </si>
  <si>
    <t>محمد  هانى محمد الدسوقى خليل</t>
  </si>
  <si>
    <t>2004-02-25</t>
  </si>
  <si>
    <t>30402251100158</t>
  </si>
  <si>
    <t>A46201242</t>
  </si>
  <si>
    <t>محمد ابراهيم عبد الجبار سلمان</t>
  </si>
  <si>
    <t>30008131100677</t>
  </si>
  <si>
    <t>A32446363</t>
  </si>
  <si>
    <t>طلعت سامح طلعت عبد الحكيم فتح الله</t>
  </si>
  <si>
    <t>1999-04-13</t>
  </si>
  <si>
    <t>29904131100057</t>
  </si>
  <si>
    <t>A28783806</t>
  </si>
  <si>
    <t>سلامه عبد القادر ابراهيم محمد</t>
  </si>
  <si>
    <t>29505232401251</t>
  </si>
  <si>
    <t>A27820697</t>
  </si>
  <si>
    <t>ايهاب فتحى شفيق على حجازى</t>
  </si>
  <si>
    <t>28702261200473</t>
  </si>
  <si>
    <t>A41303223</t>
  </si>
  <si>
    <t>يوسف سعد محمد شويخ</t>
  </si>
  <si>
    <t>2001-01-31</t>
  </si>
  <si>
    <t>30101311300399</t>
  </si>
  <si>
    <t>A45695709</t>
  </si>
  <si>
    <t>محمد عادل اسماعيل دياب</t>
  </si>
  <si>
    <t>1999-01-25</t>
  </si>
  <si>
    <t>29901251500378</t>
  </si>
  <si>
    <t>A04582096</t>
  </si>
  <si>
    <t>احمد ابراهيم الدسوقى عبد الله</t>
  </si>
  <si>
    <t>02597297112015</t>
  </si>
  <si>
    <t>A33038238</t>
  </si>
  <si>
    <t>محمد حاتم احمدى السيد على</t>
  </si>
  <si>
    <t>29811011307377</t>
  </si>
  <si>
    <t>A45686557</t>
  </si>
  <si>
    <t>وليد عبد الرحمن سيد عزب عبد الرحمن</t>
  </si>
  <si>
    <t>1980-08-11</t>
  </si>
  <si>
    <t>28008110100511</t>
  </si>
  <si>
    <t>A26934628</t>
  </si>
  <si>
    <t>محمد عبدالنبي سيد احمد احمد كفافي</t>
  </si>
  <si>
    <t>28401212103659</t>
  </si>
  <si>
    <t>A04353203</t>
  </si>
  <si>
    <t>بسام عبد الجيد احمد محمد سالم</t>
  </si>
  <si>
    <t>21602011315799</t>
  </si>
  <si>
    <t>A43292115</t>
  </si>
  <si>
    <t>محمد عمر عبد الظاهر احمد</t>
  </si>
  <si>
    <t>30703102602892</t>
  </si>
  <si>
    <t>A38763559</t>
  </si>
  <si>
    <t>عبدالله احمد السيد صبره شريف</t>
  </si>
  <si>
    <t>30701011607392</t>
  </si>
  <si>
    <t>A42677841</t>
  </si>
  <si>
    <t>محمد عزت عبد القادر محمود</t>
  </si>
  <si>
    <t>30610011840997</t>
  </si>
  <si>
    <t>A38951633</t>
  </si>
  <si>
    <t>يوسف اسامه سعد محمد العشرى</t>
  </si>
  <si>
    <t>2006-02-17</t>
  </si>
  <si>
    <t>30602171201793</t>
  </si>
  <si>
    <t>A45614068</t>
  </si>
  <si>
    <t>محمود بكرى ميزار مهدى</t>
  </si>
  <si>
    <t>2001-09-26</t>
  </si>
  <si>
    <t>30109262300591</t>
  </si>
  <si>
    <t>A41510950</t>
  </si>
  <si>
    <t>معتصم زيدان شوبكى عطيه</t>
  </si>
  <si>
    <t>2010-01-05</t>
  </si>
  <si>
    <t>31001051801134</t>
  </si>
  <si>
    <t>A45278235</t>
  </si>
  <si>
    <t>على حامد على سليمان</t>
  </si>
  <si>
    <t>28312201500432</t>
  </si>
  <si>
    <t>A29486821</t>
  </si>
  <si>
    <t>صالح عاطف عبد القادر ابو الحسن</t>
  </si>
  <si>
    <t>2005-03-21</t>
  </si>
  <si>
    <t>30503212600314</t>
  </si>
  <si>
    <t>A45744362</t>
  </si>
  <si>
    <t>ميلاد عماد عطا الله ونيس فارس</t>
  </si>
  <si>
    <t>31101012415612</t>
  </si>
  <si>
    <t>A45135610</t>
  </si>
  <si>
    <t>محمد ابو الليل تميم مهران</t>
  </si>
  <si>
    <t>28304212502531</t>
  </si>
  <si>
    <t>A35640877</t>
  </si>
  <si>
    <t>محمد السيد جود محمد معروف</t>
  </si>
  <si>
    <t>1996-08-05</t>
  </si>
  <si>
    <t>29608051501613</t>
  </si>
  <si>
    <t>A46056117</t>
  </si>
  <si>
    <t>قطب ربيع ابراهيم دردير</t>
  </si>
  <si>
    <t>1972-04-06</t>
  </si>
  <si>
    <t>27204061500797</t>
  </si>
  <si>
    <t>A31060728</t>
  </si>
  <si>
    <t>محمد سمير محمد محمد عبد الله</t>
  </si>
  <si>
    <t>20002091501152</t>
  </si>
  <si>
    <t>A43934772</t>
  </si>
  <si>
    <t>احمد سيد عبد الحليم سيد</t>
  </si>
  <si>
    <t>29001012511375</t>
  </si>
  <si>
    <t>A45804907</t>
  </si>
  <si>
    <t>محمد على السيد عبد الرحيم</t>
  </si>
  <si>
    <t>1976-09-06</t>
  </si>
  <si>
    <t>27609060201371</t>
  </si>
  <si>
    <t>A40600434</t>
  </si>
  <si>
    <t>ناصر ابراهيم محمد احمد</t>
  </si>
  <si>
    <t>1967-06-17</t>
  </si>
  <si>
    <t>26706170201939</t>
  </si>
  <si>
    <t>A29083142</t>
  </si>
  <si>
    <t>عبد الحميد فكرى محمد احمد صيح</t>
  </si>
  <si>
    <t>1986-11-19</t>
  </si>
  <si>
    <t>28611191200939</t>
  </si>
  <si>
    <t>A42409325</t>
  </si>
  <si>
    <t>محمد المتولى محمد المتولى شحاته</t>
  </si>
  <si>
    <t>28810301201637</t>
  </si>
  <si>
    <t>A42044616</t>
  </si>
  <si>
    <t>علاء حماده محمد احمد عبد الجواد</t>
  </si>
  <si>
    <t>2009-12-17</t>
  </si>
  <si>
    <t>30912172403135</t>
  </si>
  <si>
    <t>A45563056</t>
  </si>
  <si>
    <t>محمد السيد محمد محمد عبد العاطى</t>
  </si>
  <si>
    <t>30808011316575</t>
  </si>
  <si>
    <t>A45673511</t>
  </si>
  <si>
    <t>عطيه محمد عطيه خميس سعيد</t>
  </si>
  <si>
    <t>2007-12-19</t>
  </si>
  <si>
    <t>30712191802033</t>
  </si>
  <si>
    <t>A45864805</t>
  </si>
  <si>
    <t>رزق عبد الهادى رزق محمد بسطويسى الدقله</t>
  </si>
  <si>
    <t>20711071803099</t>
  </si>
  <si>
    <t>A45864666</t>
  </si>
  <si>
    <t>احمد سيد عيسى توفيق محمد</t>
  </si>
  <si>
    <t>30709152303894</t>
  </si>
  <si>
    <t>A43190066</t>
  </si>
  <si>
    <t>السيد حماده حسان حماد</t>
  </si>
  <si>
    <t>26907082601698</t>
  </si>
  <si>
    <t>A45497131</t>
  </si>
  <si>
    <t>محمد عصام محمد جمال</t>
  </si>
  <si>
    <t>29203282100832</t>
  </si>
  <si>
    <t>41245122</t>
  </si>
  <si>
    <t>احمد دسوقى محمد حسن</t>
  </si>
  <si>
    <t>29310111301237</t>
  </si>
  <si>
    <t>A43543125</t>
  </si>
  <si>
    <t>محمود حسن محمد عبدالله</t>
  </si>
  <si>
    <t>29003100102577</t>
  </si>
  <si>
    <t>A37567985</t>
  </si>
  <si>
    <t>تقديم 23 اغسطس</t>
  </si>
  <si>
    <t>استلام من خزنه دروب بتاريخ 22 اغسطس</t>
  </si>
  <si>
    <t>24/8/2026</t>
  </si>
  <si>
    <t>تسليم في الشركه بتاريخ 24 اغسطس</t>
  </si>
  <si>
    <t>منير ابراهيم الهرام</t>
  </si>
  <si>
    <t>AB698832</t>
  </si>
  <si>
    <t>قيمه 81200 بسعر صرف 50.77</t>
  </si>
  <si>
    <t>ايداع بنكي بتاريخ 24 اغسطس</t>
  </si>
  <si>
    <t>استثمار مصر للطيران 5*375 بتاريخ 24اغسطس</t>
  </si>
  <si>
    <t>ايداع بنكي بتاريخ 24  اغسطس</t>
  </si>
  <si>
    <t>تسليم في الشركه بتاريخ 24  اغسطس</t>
  </si>
  <si>
    <t>ايداع بنكي 24 اغسطس</t>
  </si>
  <si>
    <t>مصطفى سعيد محمد الشوادرى</t>
  </si>
  <si>
    <t>1991-08-28</t>
  </si>
  <si>
    <t>29108281701236</t>
  </si>
  <si>
    <t>A33508762</t>
  </si>
  <si>
    <t>احمد سيد الخضيرى مهران</t>
  </si>
  <si>
    <t>28604152603051</t>
  </si>
  <si>
    <t>A44988843</t>
  </si>
  <si>
    <t>اسلام محمد عبد اللاه عبد الرحيم</t>
  </si>
  <si>
    <t>28610112603997</t>
  </si>
  <si>
    <t>A37958398</t>
  </si>
  <si>
    <t>حسن محمود السيد حسن</t>
  </si>
  <si>
    <t>28605272601997</t>
  </si>
  <si>
    <t>A45004960</t>
  </si>
  <si>
    <t>محمد ياسر محمود شحاته</t>
  </si>
  <si>
    <t>2004-02-22</t>
  </si>
  <si>
    <t>30402222603531</t>
  </si>
  <si>
    <t>A45753479</t>
  </si>
  <si>
    <t>جابر محمد عبد الظاهر مرسى</t>
  </si>
  <si>
    <t>28611172302399</t>
  </si>
  <si>
    <t>A36641007</t>
  </si>
  <si>
    <t>طه احمد عبد العال جوده</t>
  </si>
  <si>
    <t>29209292602575</t>
  </si>
  <si>
    <t>A44998806</t>
  </si>
  <si>
    <t>يحيى فريد على الفرغل</t>
  </si>
  <si>
    <t>30507032600737</t>
  </si>
  <si>
    <t>A36809505</t>
  </si>
  <si>
    <t>محمد فريد على الفرغل</t>
  </si>
  <si>
    <t>30807012612759</t>
  </si>
  <si>
    <t>A45747954</t>
  </si>
  <si>
    <t>محمد حامد محمد زكى مجاهد</t>
  </si>
  <si>
    <t>2022-02-06</t>
  </si>
  <si>
    <t>22202061603151</t>
  </si>
  <si>
    <t>A45660245</t>
  </si>
  <si>
    <t>اسيا حامد محمد زكى مجاهد</t>
  </si>
  <si>
    <t>2018-12-16</t>
  </si>
  <si>
    <t>31812161600884</t>
  </si>
  <si>
    <t>A45660294</t>
  </si>
  <si>
    <t>حامد محمد زكى مجاهد</t>
  </si>
  <si>
    <t>29309151601898</t>
  </si>
  <si>
    <t>A45660240</t>
  </si>
  <si>
    <t>محمود عبدالله احمد احمد البنا</t>
  </si>
  <si>
    <t>28701151303815</t>
  </si>
  <si>
    <t>A44913059</t>
  </si>
  <si>
    <t>عمر جمال تونى محمد</t>
  </si>
  <si>
    <t>29303102402199</t>
  </si>
  <si>
    <t>A04489946</t>
  </si>
  <si>
    <t>رجب حسين صابر محمد</t>
  </si>
  <si>
    <t>1991-03-23</t>
  </si>
  <si>
    <t>29103232403554</t>
  </si>
  <si>
    <t>A45567447</t>
  </si>
  <si>
    <t>عبد الكريم صالح عبد الستار حموده</t>
  </si>
  <si>
    <t>1994-08-25</t>
  </si>
  <si>
    <t>29408252401456</t>
  </si>
  <si>
    <t>A45562016</t>
  </si>
  <si>
    <t>صفوت عبد الحميد محمد العزازى</t>
  </si>
  <si>
    <t>1965-04-10</t>
  </si>
  <si>
    <t>26504101201453</t>
  </si>
  <si>
    <t>A32330085</t>
  </si>
  <si>
    <t>احمد صفوت فرج محمود منازع</t>
  </si>
  <si>
    <t>2011-10-01</t>
  </si>
  <si>
    <t>31110012415573</t>
  </si>
  <si>
    <t>A45814306</t>
  </si>
  <si>
    <t>مؤمن صالح عطيه جاب الله</t>
  </si>
  <si>
    <t>28901152403553</t>
  </si>
  <si>
    <t>A42929725</t>
  </si>
  <si>
    <t>صالح امبارك ابو هشيمه عبد الجواد</t>
  </si>
  <si>
    <t>1972-03-12</t>
  </si>
  <si>
    <t>27203122401715</t>
  </si>
  <si>
    <t>A30193582</t>
  </si>
  <si>
    <t>محمد جلال على ابوبكر</t>
  </si>
  <si>
    <t>28311272401731</t>
  </si>
  <si>
    <t>A26962244</t>
  </si>
  <si>
    <t>محمود رمضان محمود احمد</t>
  </si>
  <si>
    <t>1997-01-18</t>
  </si>
  <si>
    <t>29201182201261</t>
  </si>
  <si>
    <t>A45146866</t>
  </si>
  <si>
    <t>محمود فتوح فرج السيد</t>
  </si>
  <si>
    <t>29001012127893</t>
  </si>
  <si>
    <t>A28399981</t>
  </si>
  <si>
    <t>محمد نعمه الله محمد اصلان</t>
  </si>
  <si>
    <t>29105071201932</t>
  </si>
  <si>
    <t>A31388142</t>
  </si>
  <si>
    <t>كريم جمال تونى محمد</t>
  </si>
  <si>
    <t>29107012409971</t>
  </si>
  <si>
    <t>A34726350</t>
  </si>
  <si>
    <t>احمد رافت احمد عبد الخالق</t>
  </si>
  <si>
    <t>29806132300571</t>
  </si>
  <si>
    <t>A31553877</t>
  </si>
  <si>
    <t>ايمن محمد عبده ابراهيم</t>
  </si>
  <si>
    <t>28305181300419</t>
  </si>
  <si>
    <t>A28876696</t>
  </si>
  <si>
    <t>السيد يوسف محمد مصطفى محمد</t>
  </si>
  <si>
    <t>28111201302597</t>
  </si>
  <si>
    <t>A45332941</t>
  </si>
  <si>
    <t>محمود عمار محمد يوسف</t>
  </si>
  <si>
    <t>28610260201318</t>
  </si>
  <si>
    <t>A33069442</t>
  </si>
  <si>
    <t>السيده عبده خميس خطاب</t>
  </si>
  <si>
    <t>1938-09-22</t>
  </si>
  <si>
    <t>23809220200087</t>
  </si>
  <si>
    <t>A38608070</t>
  </si>
  <si>
    <t>محمد ناصر مرشدى محمد عماره</t>
  </si>
  <si>
    <t>2001-05-18</t>
  </si>
  <si>
    <t>30105181701758</t>
  </si>
  <si>
    <t>A45592124</t>
  </si>
  <si>
    <t>احمد شعبان حسين محمد</t>
  </si>
  <si>
    <t>28906012307378</t>
  </si>
  <si>
    <t>A30234909</t>
  </si>
  <si>
    <t>محمد عيسى شعبان عبد المولى</t>
  </si>
  <si>
    <t>1984-01-27</t>
  </si>
  <si>
    <t>28401272200577</t>
  </si>
  <si>
    <t>A28326929</t>
  </si>
  <si>
    <t>2026-09-09</t>
  </si>
  <si>
    <t>كريم محمد محمد حسن</t>
  </si>
  <si>
    <t>2006-02-05</t>
  </si>
  <si>
    <t>30602052200711</t>
  </si>
  <si>
    <t>A42953890</t>
  </si>
  <si>
    <t>محمد ايهاب محمد جايل</t>
  </si>
  <si>
    <t>29302100106936</t>
  </si>
  <si>
    <t>A39304888</t>
  </si>
  <si>
    <t>مصطفى الشحات عبده الشحات حماد</t>
  </si>
  <si>
    <t>29007141300532</t>
  </si>
  <si>
    <t>A46099681</t>
  </si>
  <si>
    <t>محمد السيد خليل فرحان صدقه</t>
  </si>
  <si>
    <t>1996-07-05</t>
  </si>
  <si>
    <t>29607051400152</t>
  </si>
  <si>
    <t>A45994545</t>
  </si>
  <si>
    <t>عفاف العبد حفنى احمد</t>
  </si>
  <si>
    <t>26808260103763</t>
  </si>
  <si>
    <t>A37782140</t>
  </si>
  <si>
    <t>هشام محمود محمد على نبهان</t>
  </si>
  <si>
    <t>29709151100623</t>
  </si>
  <si>
    <t>A28019801</t>
  </si>
  <si>
    <t>زياد محمد بسيونى الحلوى</t>
  </si>
  <si>
    <t>30609201606836</t>
  </si>
  <si>
    <t>A42536512</t>
  </si>
  <si>
    <t>فايز خيرى عبد الحكيم فايز دقماق</t>
  </si>
  <si>
    <t>2007-06-04</t>
  </si>
  <si>
    <t>30706041803236</t>
  </si>
  <si>
    <t>A42683912</t>
  </si>
  <si>
    <t>احمد اسماعيل سعيد اسماعيل سيد احمد</t>
  </si>
  <si>
    <t>2007-06-18</t>
  </si>
  <si>
    <t>30706181302636</t>
  </si>
  <si>
    <t>A42317223</t>
  </si>
  <si>
    <t>عبد الرحمن محمد محمد حسن الكلاف</t>
  </si>
  <si>
    <t>30706181801519</t>
  </si>
  <si>
    <t>A43709338</t>
  </si>
  <si>
    <t>محمد الشاذلى احمد محمد على</t>
  </si>
  <si>
    <t>2000-03-05</t>
  </si>
  <si>
    <t>30003051202779</t>
  </si>
  <si>
    <t>A45092539</t>
  </si>
  <si>
    <t>مصطفى محمد فهيم محمد محبوب</t>
  </si>
  <si>
    <t>30708102300154</t>
  </si>
  <si>
    <t>A40109280</t>
  </si>
  <si>
    <t>محمد عماد جمعه عبد المنجى</t>
  </si>
  <si>
    <t>31010012322015</t>
  </si>
  <si>
    <t>A44638237</t>
  </si>
  <si>
    <t>محمود حماده نادى كمال احمد</t>
  </si>
  <si>
    <t>30809232302354</t>
  </si>
  <si>
    <t>A45795691</t>
  </si>
  <si>
    <t>يوسف مسعود عزيز عبد الغنى</t>
  </si>
  <si>
    <t>30709032301154</t>
  </si>
  <si>
    <t>A44668141</t>
  </si>
  <si>
    <t>علاء محمد سلطان لملوم</t>
  </si>
  <si>
    <t>28406272202398</t>
  </si>
  <si>
    <t>A45889568</t>
  </si>
  <si>
    <t>جمعه فتحى خلف السيد</t>
  </si>
  <si>
    <t>28901072301211</t>
  </si>
  <si>
    <t>A41355963</t>
  </si>
  <si>
    <t>محمد احمد حسين عبد المطلب</t>
  </si>
  <si>
    <t>1998-05-03</t>
  </si>
  <si>
    <t>29805032300852</t>
  </si>
  <si>
    <t>A35369102</t>
  </si>
  <si>
    <t>محمد سيد ابراهيم لبيب محمد</t>
  </si>
  <si>
    <t>2009-01-04</t>
  </si>
  <si>
    <t>30901042302092</t>
  </si>
  <si>
    <t>A45556755</t>
  </si>
  <si>
    <t>خالد جابر السيد ابوزيد</t>
  </si>
  <si>
    <t>29304172301451</t>
  </si>
  <si>
    <t>A45804596</t>
  </si>
  <si>
    <t>حسين سعد ابوزيد محمد</t>
  </si>
  <si>
    <t>1974-04-18</t>
  </si>
  <si>
    <t>27404182300077</t>
  </si>
  <si>
    <t>A42935269</t>
  </si>
  <si>
    <t>محمود طه عبد الظاهر حسين صقر</t>
  </si>
  <si>
    <t>29104011409678</t>
  </si>
  <si>
    <t>A37378067</t>
  </si>
  <si>
    <t>محمد سعيد عبد الباقى سالم</t>
  </si>
  <si>
    <t>1988-02-28</t>
  </si>
  <si>
    <t>28802280102215</t>
  </si>
  <si>
    <t>A36389961</t>
  </si>
  <si>
    <t>احمد سعيد رشاد عبد اللطيف</t>
  </si>
  <si>
    <t>1995-09-15</t>
  </si>
  <si>
    <t>29509152102851</t>
  </si>
  <si>
    <t>A46139019</t>
  </si>
  <si>
    <t>احمد محمود عبد الحميد مرسى</t>
  </si>
  <si>
    <t>1986-05-23</t>
  </si>
  <si>
    <t>28605231300371</t>
  </si>
  <si>
    <t>A28243684</t>
  </si>
  <si>
    <t>سامى سيد عبد العليم محمد</t>
  </si>
  <si>
    <t>1981-06-03</t>
  </si>
  <si>
    <t>2810103250041</t>
  </si>
  <si>
    <t>A45136850</t>
  </si>
  <si>
    <t>احمد حمد عيد جبر خالد</t>
  </si>
  <si>
    <t>27810232500577</t>
  </si>
  <si>
    <t>A29625840</t>
  </si>
  <si>
    <t>ماهر عثمان عبد الحافظ اسماعيل</t>
  </si>
  <si>
    <t>27502052500259</t>
  </si>
  <si>
    <t>A42075156</t>
  </si>
  <si>
    <t>محمود احمد عبد المحسن احمد</t>
  </si>
  <si>
    <t>29609101300955</t>
  </si>
  <si>
    <t>A33171645</t>
  </si>
  <si>
    <t>2026-09-05</t>
  </si>
  <si>
    <t>A29520968</t>
  </si>
  <si>
    <t>احمد فرج عبد اللطيف على شرشير</t>
  </si>
  <si>
    <t>29109021500098</t>
  </si>
  <si>
    <t>A38469271</t>
  </si>
  <si>
    <t>فرج عبد الفتاح قاسم رسلان</t>
  </si>
  <si>
    <t>29201053300272</t>
  </si>
  <si>
    <t>37775338 A</t>
  </si>
  <si>
    <t>محمد اشرف على عبد الخالق</t>
  </si>
  <si>
    <t>29604160103312</t>
  </si>
  <si>
    <t>A44199645</t>
  </si>
  <si>
    <t>مجدى ميلاد عزيز ميخائيل</t>
  </si>
  <si>
    <t>27502150101635</t>
  </si>
  <si>
    <t>A29314972</t>
  </si>
  <si>
    <t>عبد الرحمن محمد عبد البارى مخلوف</t>
  </si>
  <si>
    <t>1997-03-30</t>
  </si>
  <si>
    <t>29703301700857</t>
  </si>
  <si>
    <t>A28935685</t>
  </si>
  <si>
    <t>محمد حموده  محمد حموده</t>
  </si>
  <si>
    <t>1981-09-10</t>
  </si>
  <si>
    <t>28109102105033</t>
  </si>
  <si>
    <t>A28721325</t>
  </si>
  <si>
    <t>عرفات مرعى رياض محمد</t>
  </si>
  <si>
    <t>1974-03-15</t>
  </si>
  <si>
    <t>27402152401039</t>
  </si>
  <si>
    <t>A28585626</t>
  </si>
  <si>
    <t>خالد محى راغب عبد الحميد</t>
  </si>
  <si>
    <t>28002202401072</t>
  </si>
  <si>
    <t>A45401519</t>
  </si>
  <si>
    <t>مصطفى مطاوع عبد الوارث محمد</t>
  </si>
  <si>
    <t>20002152402122</t>
  </si>
  <si>
    <t>A44654849</t>
  </si>
  <si>
    <t>محمد طلعت عبد العزيز على</t>
  </si>
  <si>
    <t>2002-04-18</t>
  </si>
  <si>
    <t>30204182401713</t>
  </si>
  <si>
    <t>A35934497</t>
  </si>
  <si>
    <t>ميار عمرو على ابو هشيمه محمد</t>
  </si>
  <si>
    <t>2002-04-24</t>
  </si>
  <si>
    <t>32604242400962</t>
  </si>
  <si>
    <t>A45794004</t>
  </si>
  <si>
    <t>محمد صابر على ابراهيم</t>
  </si>
  <si>
    <t>28402202401372</t>
  </si>
  <si>
    <t>A38992203</t>
  </si>
  <si>
    <t>جميله مهيدى عبد الواحد خليل</t>
  </si>
  <si>
    <t>2006-10-11</t>
  </si>
  <si>
    <t>30610112403288</t>
  </si>
  <si>
    <t>A45794051</t>
  </si>
  <si>
    <t>زياد عبد الستار عبد العال حميد</t>
  </si>
  <si>
    <t>2010-01-03</t>
  </si>
  <si>
    <t>31001032202459</t>
  </si>
  <si>
    <t>A45813149</t>
  </si>
  <si>
    <t>شداد سعد ابو الليل على</t>
  </si>
  <si>
    <t>1975-03-11</t>
  </si>
  <si>
    <t>2750311222400252</t>
  </si>
  <si>
    <t>A45576098</t>
  </si>
  <si>
    <t>محمد بهاء محمد عرفان</t>
  </si>
  <si>
    <t>30905202405794</t>
  </si>
  <si>
    <t>A45567101</t>
  </si>
  <si>
    <t>ممدوح صبره خليفه حسن</t>
  </si>
  <si>
    <t>1984-06-11</t>
  </si>
  <si>
    <t>28404112400612</t>
  </si>
  <si>
    <t>A27806807</t>
  </si>
  <si>
    <t>محمد محمد عبد العزيز عبد المقصود</t>
  </si>
  <si>
    <t>28606292400811</t>
  </si>
  <si>
    <t>A30932651</t>
  </si>
  <si>
    <t>اسلام ياسر عبد الحميد عبد الحفيظ</t>
  </si>
  <si>
    <t>2008-07-07</t>
  </si>
  <si>
    <t>30807070103511</t>
  </si>
  <si>
    <t>A45305820</t>
  </si>
  <si>
    <t>طه محمد عبد المعتمد عبد الناصر</t>
  </si>
  <si>
    <t>28903162400555</t>
  </si>
  <si>
    <t>A33688567</t>
  </si>
  <si>
    <t>هشام علاء عبد الحى عبد الكريم عويس</t>
  </si>
  <si>
    <t>21008252407277</t>
  </si>
  <si>
    <t>A45810611</t>
  </si>
  <si>
    <t>وليد عبد السيد توفيق عمران</t>
  </si>
  <si>
    <t>1998-12-11</t>
  </si>
  <si>
    <t>29812112300639</t>
  </si>
  <si>
    <t>A42474967</t>
  </si>
  <si>
    <t>محمد نادى جلال محمد</t>
  </si>
  <si>
    <t>30401010103834</t>
  </si>
  <si>
    <t>A45560939</t>
  </si>
  <si>
    <t>هشام السيد توفيق عمران</t>
  </si>
  <si>
    <t>29608252301612</t>
  </si>
  <si>
    <t>A38728485</t>
  </si>
  <si>
    <t>محمود يسن عبد الجيد بريك</t>
  </si>
  <si>
    <t>1991-03-06</t>
  </si>
  <si>
    <t>29103062300593</t>
  </si>
  <si>
    <t>A45422724</t>
  </si>
  <si>
    <t>عطيه محمد عطيه سلومه</t>
  </si>
  <si>
    <t>30511062200951</t>
  </si>
  <si>
    <t>A45553612</t>
  </si>
  <si>
    <t>ادهم وليد السيد السيد عبد اللطيف وطفه</t>
  </si>
  <si>
    <t>2007-07-04</t>
  </si>
  <si>
    <t>30707041202557</t>
  </si>
  <si>
    <t>A43988828</t>
  </si>
  <si>
    <t>محمد ناجح ابراهيم سليمان</t>
  </si>
  <si>
    <t>2001-04-01</t>
  </si>
  <si>
    <t>30104012507253</t>
  </si>
  <si>
    <t>A44639942</t>
  </si>
  <si>
    <t>حسين البابلى حسين محمد الرشيدى</t>
  </si>
  <si>
    <t>1980-01-02</t>
  </si>
  <si>
    <t>28001021202594</t>
  </si>
  <si>
    <t>A45198506</t>
  </si>
  <si>
    <t>السيد السيد رمضان على</t>
  </si>
  <si>
    <t>27901011242757</t>
  </si>
  <si>
    <t>A46205789</t>
  </si>
  <si>
    <t>هانى محمد عوض عبد الوهاب</t>
  </si>
  <si>
    <t>1978-01-20</t>
  </si>
  <si>
    <t>27801201204253</t>
  </si>
  <si>
    <t>A32127834</t>
  </si>
  <si>
    <t>سعيد سعيد قشاش عنبر</t>
  </si>
  <si>
    <t>1987-03-15</t>
  </si>
  <si>
    <t>28703151502098</t>
  </si>
  <si>
    <t>A37369382</t>
  </si>
  <si>
    <t>عبد الكريم عبد الحميد عبد الكريم عبد الرحمن</t>
  </si>
  <si>
    <t>1987-06-30</t>
  </si>
  <si>
    <t>28706301501191</t>
  </si>
  <si>
    <t>A38139373</t>
  </si>
  <si>
    <t>وليد ربيع عبد الرازق ابوزيد</t>
  </si>
  <si>
    <t>1979-01-20</t>
  </si>
  <si>
    <t>27901201603071</t>
  </si>
  <si>
    <t>A45837035</t>
  </si>
  <si>
    <t>على سلامه مراد سيد</t>
  </si>
  <si>
    <t>29909012509992</t>
  </si>
  <si>
    <t>A36925022</t>
  </si>
  <si>
    <t>طارق على عبد الفتاح على احمد</t>
  </si>
  <si>
    <t>31009012503496</t>
  </si>
  <si>
    <t>A41043532</t>
  </si>
  <si>
    <t>حازم ايمن احمد كمال محفوظ</t>
  </si>
  <si>
    <t>2011-03-25</t>
  </si>
  <si>
    <t>31103252400534</t>
  </si>
  <si>
    <t>A33934582</t>
  </si>
  <si>
    <t>محمد عباس محمد عبد الله كريم</t>
  </si>
  <si>
    <t>28409271800712</t>
  </si>
  <si>
    <t>A33031010</t>
  </si>
  <si>
    <t>توفيق شعبان توفيق عبد الهادى طرهونى</t>
  </si>
  <si>
    <t>2011-10-27</t>
  </si>
  <si>
    <t>31110272401738</t>
  </si>
  <si>
    <t>A44958152</t>
  </si>
  <si>
    <t>محمد وائل السيد احمد عثمان</t>
  </si>
  <si>
    <t>2006-07-29</t>
  </si>
  <si>
    <t>30107291300258</t>
  </si>
  <si>
    <t>A45697536</t>
  </si>
  <si>
    <t>ميلاد صابر رشدى نظير</t>
  </si>
  <si>
    <t>31001072503338</t>
  </si>
  <si>
    <t>A45578160</t>
  </si>
  <si>
    <t>محمد علاء السيد حسن</t>
  </si>
  <si>
    <t>2001-06-03</t>
  </si>
  <si>
    <t>30106031300751</t>
  </si>
  <si>
    <t>A44685669</t>
  </si>
  <si>
    <t>محمد ياسر سيد محمد حسن</t>
  </si>
  <si>
    <t>2010-11-24</t>
  </si>
  <si>
    <t>31011242501292</t>
  </si>
  <si>
    <t>A45411736</t>
  </si>
  <si>
    <t>غنيه سيد عيون عبد الجواد</t>
  </si>
  <si>
    <t>1982-05-26</t>
  </si>
  <si>
    <t>28205268800588</t>
  </si>
  <si>
    <t>A45716440</t>
  </si>
  <si>
    <t>حنين محمد عطيه عبد العاطى مفتاح</t>
  </si>
  <si>
    <t>2012-10-01</t>
  </si>
  <si>
    <t>31210011714067</t>
  </si>
  <si>
    <t>A28236206</t>
  </si>
  <si>
    <t>عوض الله وديع عوض الله على</t>
  </si>
  <si>
    <t>1972-02-20</t>
  </si>
  <si>
    <t>27202201400931</t>
  </si>
  <si>
    <t>A46205852</t>
  </si>
  <si>
    <t>محمد عطيه عبد العاطى مفتاح</t>
  </si>
  <si>
    <t>28310221700737</t>
  </si>
  <si>
    <t>A27681251</t>
  </si>
  <si>
    <t>هناء مختار السيد حجازى</t>
  </si>
  <si>
    <t>28509011702827</t>
  </si>
  <si>
    <t>A28236209</t>
  </si>
  <si>
    <t>احمد سامى مختار محمد بسيبس</t>
  </si>
  <si>
    <t>1994-06-05</t>
  </si>
  <si>
    <t>29406051100579</t>
  </si>
  <si>
    <t>A38980182</t>
  </si>
  <si>
    <t>ايمن محمد احمد مصطفى</t>
  </si>
  <si>
    <t>28610292501658</t>
  </si>
  <si>
    <t>A45576999</t>
  </si>
  <si>
    <t>عبد الرحمن محمد السيد موسى حسن النجار</t>
  </si>
  <si>
    <t>20711011318019</t>
  </si>
  <si>
    <t>A45584705</t>
  </si>
  <si>
    <t>محمود حمدى محمد بنات</t>
  </si>
  <si>
    <t>1990-02-08</t>
  </si>
  <si>
    <t>29002081500772</t>
  </si>
  <si>
    <t>A36535064</t>
  </si>
  <si>
    <t>سمير عبد الهادى حامد رمضان</t>
  </si>
  <si>
    <t>1986-03-26</t>
  </si>
  <si>
    <t>28603261700532</t>
  </si>
  <si>
    <t>A40753927</t>
  </si>
  <si>
    <t>عبد الحميد عبد الله محمد مسعود</t>
  </si>
  <si>
    <t>1981-09-14</t>
  </si>
  <si>
    <t>28109142701399</t>
  </si>
  <si>
    <t>A44997624</t>
  </si>
  <si>
    <t>محمد سعيد ابراهيم نوار</t>
  </si>
  <si>
    <t>28203011812671</t>
  </si>
  <si>
    <t>A40675908</t>
  </si>
  <si>
    <t>شحاته ابراهيم عبد المنعم سعد</t>
  </si>
  <si>
    <t>1966-08-18</t>
  </si>
  <si>
    <t>26608181800077</t>
  </si>
  <si>
    <t>A42899250</t>
  </si>
  <si>
    <t>ثروات عبد اللاه محمد عبده سعد</t>
  </si>
  <si>
    <t>29301171501554</t>
  </si>
  <si>
    <t>A33468712</t>
  </si>
  <si>
    <t>طاهر ابوزيد حميده عويدات</t>
  </si>
  <si>
    <t>1974-11-25</t>
  </si>
  <si>
    <t>27411251803538</t>
  </si>
  <si>
    <t>A44554636</t>
  </si>
  <si>
    <t>مهنا شحات حميده عويدات</t>
  </si>
  <si>
    <t>29105291803852</t>
  </si>
  <si>
    <t>A28478913</t>
  </si>
  <si>
    <t>كريم رمضان بدير العوضى</t>
  </si>
  <si>
    <t>1982-06-02</t>
  </si>
  <si>
    <t>28206021201254</t>
  </si>
  <si>
    <t>A29288286</t>
  </si>
  <si>
    <t>احمد محمد عويس دسوقى</t>
  </si>
  <si>
    <t>1985-07-22</t>
  </si>
  <si>
    <t>28507222100677</t>
  </si>
  <si>
    <t>A30078362</t>
  </si>
  <si>
    <t>احمد حمدى طه بكر دويدار</t>
  </si>
  <si>
    <t>1991-02-03</t>
  </si>
  <si>
    <t>29102032102995</t>
  </si>
  <si>
    <t>A36298660</t>
  </si>
  <si>
    <t>عبد الرحمن محمد جابر السيد عبد الرحمن</t>
  </si>
  <si>
    <t>2008-11-18</t>
  </si>
  <si>
    <t>30811181801973</t>
  </si>
  <si>
    <t>A45650960</t>
  </si>
  <si>
    <t>عبد اللطيف الغمرى عبد اللطيف ابو عوف</t>
  </si>
  <si>
    <t>1968-01-13</t>
  </si>
  <si>
    <t>26801131603038</t>
  </si>
  <si>
    <t>A38314512</t>
  </si>
  <si>
    <t>نادى حماده احمد عبد الله ابراهيم</t>
  </si>
  <si>
    <t>2006-12-10</t>
  </si>
  <si>
    <t>30612102300297</t>
  </si>
  <si>
    <t>A43797648</t>
  </si>
  <si>
    <t>محمود حسن محمود ابراهيم عبده</t>
  </si>
  <si>
    <t>2005-09-07</t>
  </si>
  <si>
    <t>30506071803657</t>
  </si>
  <si>
    <t>A44761828</t>
  </si>
  <si>
    <t>احمد جمال كامل عبد السلام طبانه</t>
  </si>
  <si>
    <t>29502101801998</t>
  </si>
  <si>
    <t>A30633447</t>
  </si>
  <si>
    <t>مصطفى عبد العاطى مصطفى حسين</t>
  </si>
  <si>
    <t>28206052701956</t>
  </si>
  <si>
    <t>A30242948</t>
  </si>
  <si>
    <t>حسام ابو الحجاج احمد حسين</t>
  </si>
  <si>
    <t>29608102601855</t>
  </si>
  <si>
    <t>A43387625</t>
  </si>
  <si>
    <t>محمد محمود محمد ابراهيم الشامى</t>
  </si>
  <si>
    <t>2006-03-25</t>
  </si>
  <si>
    <t>30603251804215</t>
  </si>
  <si>
    <t>A38807423</t>
  </si>
  <si>
    <t>امال حسن محمد حسن</t>
  </si>
  <si>
    <t>1968-01-17</t>
  </si>
  <si>
    <t>21801171603022</t>
  </si>
  <si>
    <t>A35246973</t>
  </si>
  <si>
    <t>وليد عبد الرحمن احمد محمد</t>
  </si>
  <si>
    <t>2006-06-05</t>
  </si>
  <si>
    <t>30606052501717</t>
  </si>
  <si>
    <t>A38/74637</t>
  </si>
  <si>
    <t>تقديم 24 اغسطس</t>
  </si>
  <si>
    <t>تحويل للحساب الدولار</t>
  </si>
  <si>
    <t>تسليم في الشركه بتاريخ 25 اغسطس</t>
  </si>
  <si>
    <t>ايداع بنكي بتاريخ 25 اغسطس</t>
  </si>
  <si>
    <t>25/8/2026</t>
  </si>
  <si>
    <t xml:space="preserve"> شركه دهب</t>
  </si>
  <si>
    <t>نقل لحساب دروب</t>
  </si>
  <si>
    <t>لدروب خالد نجيب</t>
  </si>
  <si>
    <t>ايداع بنكي بتاريخ 25  اغسطس</t>
  </si>
  <si>
    <t>محمد ابو القاسم محمد مصباح</t>
  </si>
  <si>
    <t>احمد طارق عبد الله الشماخي</t>
  </si>
  <si>
    <t>28-7-2002</t>
  </si>
  <si>
    <t>28-7-1992</t>
  </si>
  <si>
    <t>Ag1133926</t>
  </si>
  <si>
    <t>AG582579</t>
  </si>
  <si>
    <t xml:space="preserve">مديونيه علي ا مصطفي </t>
  </si>
  <si>
    <t>تسليم في الشركه  بتاريخ 25  اغسطس</t>
  </si>
  <si>
    <t>السيد عبد الله محمد</t>
  </si>
  <si>
    <t>28810021201356</t>
  </si>
  <si>
    <t>A45923649</t>
  </si>
  <si>
    <t>محمد عيد ابراهيم عبد الحفيظ</t>
  </si>
  <si>
    <t>30404102404252</t>
  </si>
  <si>
    <t>A45815265</t>
  </si>
  <si>
    <t>مصطفى محمد ابو غنيمه عبد العزيز</t>
  </si>
  <si>
    <t>30602012403334</t>
  </si>
  <si>
    <t>A45397413</t>
  </si>
  <si>
    <t>محمود محمد اليمانى رمضان ناصف</t>
  </si>
  <si>
    <t>29703121600994</t>
  </si>
  <si>
    <t>A39559239</t>
  </si>
  <si>
    <t>سكاى فيجن  SVI 2031</t>
  </si>
  <si>
    <t>مكه بهى الدين احمد الجالس داود</t>
  </si>
  <si>
    <t>2021-04-11</t>
  </si>
  <si>
    <t>32104118800909</t>
  </si>
  <si>
    <t>A34922051</t>
  </si>
  <si>
    <t>2007-11-21</t>
  </si>
  <si>
    <t>30711211600894</t>
  </si>
  <si>
    <t>A45849864</t>
  </si>
  <si>
    <t>ايهاب محمد السيد ذكى شويل</t>
  </si>
  <si>
    <t>29204101304772</t>
  </si>
  <si>
    <t>A37977147</t>
  </si>
  <si>
    <t>عائشه بهى الدين احمد الجالس داود</t>
  </si>
  <si>
    <t>2018-10-13</t>
  </si>
  <si>
    <t>31810138801144</t>
  </si>
  <si>
    <t>A34922056</t>
  </si>
  <si>
    <t>وعد بهى الدين احمد الجالس داود</t>
  </si>
  <si>
    <t>2016-06-19</t>
  </si>
  <si>
    <t>31606192600301</t>
  </si>
  <si>
    <t>A34922078</t>
  </si>
  <si>
    <t>محمد بهى الدين احمد الجالس داود</t>
  </si>
  <si>
    <t>2024-07-23</t>
  </si>
  <si>
    <t>32407238801359</t>
  </si>
  <si>
    <t>A44623520</t>
  </si>
  <si>
    <t>شعبان جمعه ابراهيم ابراهيم على الشربينى</t>
  </si>
  <si>
    <t>28803161801152</t>
  </si>
  <si>
    <t>A32389265</t>
  </si>
  <si>
    <t>محمد عوض صابر عبد الباقى سيد</t>
  </si>
  <si>
    <t>2010-07-14</t>
  </si>
  <si>
    <t>31007142405132</t>
  </si>
  <si>
    <t>A45793860</t>
  </si>
  <si>
    <t>جابر احمد عبد الله ابوالخير</t>
  </si>
  <si>
    <t>1975-02-24</t>
  </si>
  <si>
    <t>27502241801257</t>
  </si>
  <si>
    <t>A37286803</t>
  </si>
  <si>
    <t>فاطمه خليفه خليفه امام</t>
  </si>
  <si>
    <t>29504272600349</t>
  </si>
  <si>
    <t>A34922788</t>
  </si>
  <si>
    <t>محمد سعيد هاشم مصطفى درويش</t>
  </si>
  <si>
    <t>2008-06-07</t>
  </si>
  <si>
    <t>30806070200995</t>
  </si>
  <si>
    <t>A45848119</t>
  </si>
  <si>
    <t>جاسر امير جابر عبد المجيد ابراهيم</t>
  </si>
  <si>
    <t>20508020202538</t>
  </si>
  <si>
    <t>A45848116</t>
  </si>
  <si>
    <t>كريم رجب خيرى خلف محمد</t>
  </si>
  <si>
    <t>2008-10-27</t>
  </si>
  <si>
    <t>30810272403011</t>
  </si>
  <si>
    <t>A38282672</t>
  </si>
  <si>
    <t>شهد فراج خلف مراد محمد</t>
  </si>
  <si>
    <t>2020-06-28</t>
  </si>
  <si>
    <t>32006288801843</t>
  </si>
  <si>
    <t>A45412749</t>
  </si>
  <si>
    <t>غزال فراج خلف مراد محمد</t>
  </si>
  <si>
    <t>2013-03-08</t>
  </si>
  <si>
    <t>31303088801122</t>
  </si>
  <si>
    <t>A45438919</t>
  </si>
  <si>
    <t>عائشه محمد مصطفى حسن</t>
  </si>
  <si>
    <t>29305102402221</t>
  </si>
  <si>
    <t>A45412742</t>
  </si>
  <si>
    <t>هناء فراج خلف مراد محمد</t>
  </si>
  <si>
    <t>2015-08-12</t>
  </si>
  <si>
    <t>31508128802004</t>
  </si>
  <si>
    <t>A45412748</t>
  </si>
  <si>
    <t>مصطفى علوانى سالم موسى</t>
  </si>
  <si>
    <t>1982-12-02</t>
  </si>
  <si>
    <t>28212022402377</t>
  </si>
  <si>
    <t>A45698675</t>
  </si>
  <si>
    <t>نزيه فراج خلف مراد محمد</t>
  </si>
  <si>
    <t>2017-12-13</t>
  </si>
  <si>
    <t>31712138801991</t>
  </si>
  <si>
    <t>A45412726</t>
  </si>
  <si>
    <t>بسمه فراج خلف مراد محمد</t>
  </si>
  <si>
    <t>2024-05-01</t>
  </si>
  <si>
    <t>32405018801088</t>
  </si>
  <si>
    <t>A45412747</t>
  </si>
  <si>
    <t>خلف فراج خلف مراد محمد</t>
  </si>
  <si>
    <t>2011-09-03</t>
  </si>
  <si>
    <t>31109032401171</t>
  </si>
  <si>
    <t>A45412725</t>
  </si>
  <si>
    <t>رائد محمد منير عبد الحميد متولى عقل</t>
  </si>
  <si>
    <t>2005-05-05</t>
  </si>
  <si>
    <t>30505051506595</t>
  </si>
  <si>
    <t>A40373536</t>
  </si>
  <si>
    <t>مفتاح عبد السلام عبد الهادى يونس</t>
  </si>
  <si>
    <t>27503051802431</t>
  </si>
  <si>
    <t>A40162842</t>
  </si>
  <si>
    <t>عبد الرحمن عزت محمد عزت حاتم</t>
  </si>
  <si>
    <t>2007-10-17</t>
  </si>
  <si>
    <t>30710171804398</t>
  </si>
  <si>
    <t>A45836152</t>
  </si>
  <si>
    <t>محمد مفتاح فرج صغير</t>
  </si>
  <si>
    <t>29502162401534</t>
  </si>
  <si>
    <t>A45421463</t>
  </si>
  <si>
    <t>حماده  طارق امين ابراهيم</t>
  </si>
  <si>
    <t>28510011614756</t>
  </si>
  <si>
    <t>A38203190</t>
  </si>
  <si>
    <t>فاطمه خميس غازى مصطفى غازى</t>
  </si>
  <si>
    <t>2003-06-13</t>
  </si>
  <si>
    <t>20306131800289</t>
  </si>
  <si>
    <t>A45864511</t>
  </si>
  <si>
    <t>محمود سيد كمال كامل</t>
  </si>
  <si>
    <t>20504042200398</t>
  </si>
  <si>
    <t>A34859988</t>
  </si>
  <si>
    <t>محمد منير السيد محمد عبد العزيز</t>
  </si>
  <si>
    <t>30612151804535</t>
  </si>
  <si>
    <t>A42371838</t>
  </si>
  <si>
    <t>ملك ابراهيم محمد عبد المجيد جبريل</t>
  </si>
  <si>
    <t>2006-05-10</t>
  </si>
  <si>
    <t>30605100202224</t>
  </si>
  <si>
    <t>A43716991</t>
  </si>
  <si>
    <t>مريم ايمن محمود ابراهيم</t>
  </si>
  <si>
    <t>2003-03-15</t>
  </si>
  <si>
    <t>30303151802866</t>
  </si>
  <si>
    <t>A46058304</t>
  </si>
  <si>
    <t>ناصر رجب احمد يمنى</t>
  </si>
  <si>
    <t>29603062601812</t>
  </si>
  <si>
    <t>A38863775</t>
  </si>
  <si>
    <t>محمود السعيد محمود ابوزيد</t>
  </si>
  <si>
    <t>1988-05-03</t>
  </si>
  <si>
    <t>28805031201334</t>
  </si>
  <si>
    <t>A43460324</t>
  </si>
  <si>
    <t>السيد احمد محمود عبد الرازق</t>
  </si>
  <si>
    <t>28507012610257</t>
  </si>
  <si>
    <t>A39653618</t>
  </si>
  <si>
    <t>خميس خلف محمد بخيت</t>
  </si>
  <si>
    <t>1983-02-18</t>
  </si>
  <si>
    <t>28302181500192</t>
  </si>
  <si>
    <t>A37482215</t>
  </si>
  <si>
    <t>محمد صالح ابراهيم محمد الزهار</t>
  </si>
  <si>
    <t>28910018800472</t>
  </si>
  <si>
    <t>A39767861</t>
  </si>
  <si>
    <t>علاء محمد كامل منصور</t>
  </si>
  <si>
    <t>28312032200238</t>
  </si>
  <si>
    <t>A41853445</t>
  </si>
  <si>
    <t>على عامر يوسف عامر</t>
  </si>
  <si>
    <t>28304282200273</t>
  </si>
  <si>
    <t>A45565378</t>
  </si>
  <si>
    <t>حازم عماد الجرو عبد السلام</t>
  </si>
  <si>
    <t>2003-08-24</t>
  </si>
  <si>
    <t>20308242200135</t>
  </si>
  <si>
    <t>A40104218</t>
  </si>
  <si>
    <t>عبد القادر حفين عبد الحميد حفين</t>
  </si>
  <si>
    <t>1983-09-12</t>
  </si>
  <si>
    <t>28306162200116</t>
  </si>
  <si>
    <t>A38634807</t>
  </si>
  <si>
    <t>حميده حسانين حميد حسانين</t>
  </si>
  <si>
    <t>1980-05-10</t>
  </si>
  <si>
    <t>28005102200273</t>
  </si>
  <si>
    <t>A39350877</t>
  </si>
  <si>
    <t>بدرى عبده حسن احمد</t>
  </si>
  <si>
    <t>1963-07-18</t>
  </si>
  <si>
    <t>26907182700316</t>
  </si>
  <si>
    <t>A27977477</t>
  </si>
  <si>
    <t>محمد رجب شعبان البدوى</t>
  </si>
  <si>
    <t>2026-09-04</t>
  </si>
  <si>
    <t>مختار عبد المنعم مختار الغيطانى</t>
  </si>
  <si>
    <t>2004-03-13</t>
  </si>
  <si>
    <t>30403138800557</t>
  </si>
  <si>
    <t>A39554002</t>
  </si>
  <si>
    <t>احمد جمال محمد ابو حامد</t>
  </si>
  <si>
    <t>1999-08-17</t>
  </si>
  <si>
    <t>29908172201017</t>
  </si>
  <si>
    <t>A45147996</t>
  </si>
  <si>
    <t>قاسم فتحى احمد قاسم</t>
  </si>
  <si>
    <t>30008232400779</t>
  </si>
  <si>
    <t>A45146541</t>
  </si>
  <si>
    <t>محمود شعبان احمد عبد المعبود</t>
  </si>
  <si>
    <t>28007252300911</t>
  </si>
  <si>
    <t>A45813034</t>
  </si>
  <si>
    <t>احمد السيد صابر السيد</t>
  </si>
  <si>
    <t>1977-12-19</t>
  </si>
  <si>
    <t>27712192301396</t>
  </si>
  <si>
    <t>A45814428</t>
  </si>
  <si>
    <t>طه مصطفى السيد ذكى احمد</t>
  </si>
  <si>
    <t>2002-02-15</t>
  </si>
  <si>
    <t>30202152201415</t>
  </si>
  <si>
    <t>A40990993</t>
  </si>
  <si>
    <t>محمد سعيد عبد الفتاح عبد الجليل</t>
  </si>
  <si>
    <t>1979-04-17</t>
  </si>
  <si>
    <t>27904172300331</t>
  </si>
  <si>
    <t>A43638614</t>
  </si>
  <si>
    <t>احمد عبد الله السيد الحنفى</t>
  </si>
  <si>
    <t>28402110200711</t>
  </si>
  <si>
    <t>A45464085</t>
  </si>
  <si>
    <t>معتصم مصطفى محمد عبد الواحد</t>
  </si>
  <si>
    <t>1992-11-12</t>
  </si>
  <si>
    <t>29211120100394</t>
  </si>
  <si>
    <t>A45716800</t>
  </si>
  <si>
    <t>مصطفى محمود محمد حسن</t>
  </si>
  <si>
    <t>30012242700158</t>
  </si>
  <si>
    <t>A45699296</t>
  </si>
  <si>
    <t>هيثم احمد محمود عبد الحليم حموده</t>
  </si>
  <si>
    <t>27706292102358</t>
  </si>
  <si>
    <t>A43990086</t>
  </si>
  <si>
    <t>سلمان عبد الوهاب عبد العاطى ربيع</t>
  </si>
  <si>
    <t>29509011304191</t>
  </si>
  <si>
    <t>A45537431</t>
  </si>
  <si>
    <t>محمد ابراهيم سعد ابراهيم</t>
  </si>
  <si>
    <t>1992-12-02</t>
  </si>
  <si>
    <t>29212021801115</t>
  </si>
  <si>
    <t>A40765997</t>
  </si>
  <si>
    <t>اشرف رسلان عبد السلام عبد الحميد</t>
  </si>
  <si>
    <t>29308101801512</t>
  </si>
  <si>
    <t>A04475285</t>
  </si>
  <si>
    <t>رمضان فايز عبد السلام عبد الحميد</t>
  </si>
  <si>
    <t>1990-06-17</t>
  </si>
  <si>
    <t>29006173300031</t>
  </si>
  <si>
    <t>A38327301</t>
  </si>
  <si>
    <t>احمد عامر محمد عامر</t>
  </si>
  <si>
    <t>27803251601515</t>
  </si>
  <si>
    <t>A37585236</t>
  </si>
  <si>
    <t>مهنا عوض ابوبكر دهيم</t>
  </si>
  <si>
    <t>1981-06-20</t>
  </si>
  <si>
    <t>28106201802235</t>
  </si>
  <si>
    <t>A45836086</t>
  </si>
  <si>
    <t>عيد عبد العاطى سعد خميس</t>
  </si>
  <si>
    <t>1989-12-12</t>
  </si>
  <si>
    <t>28612121801811</t>
  </si>
  <si>
    <t>A45832879</t>
  </si>
  <si>
    <t>سمير ربيع يوسف ابوبكر رحيم</t>
  </si>
  <si>
    <t>2001-02-20</t>
  </si>
  <si>
    <t>30102201802131</t>
  </si>
  <si>
    <t>A45829913</t>
  </si>
  <si>
    <t>احمد محمود عبد المنعم محمد عبد العليم</t>
  </si>
  <si>
    <t>2016-06-01</t>
  </si>
  <si>
    <t>31101011803435</t>
  </si>
  <si>
    <t>A45850182</t>
  </si>
  <si>
    <t>محمد محمود عبد المنعم محمد عبد العليم</t>
  </si>
  <si>
    <t>2020-03-14</t>
  </si>
  <si>
    <t>32003141800974</t>
  </si>
  <si>
    <t>A45850183</t>
  </si>
  <si>
    <t>محمود عبد المنعم  محمد عبد العليم</t>
  </si>
  <si>
    <t>28912021800069</t>
  </si>
  <si>
    <t>A31036605</t>
  </si>
  <si>
    <t>صلاح سبيته رجب شاويش</t>
  </si>
  <si>
    <t>28607061802115</t>
  </si>
  <si>
    <t>A40858103</t>
  </si>
  <si>
    <t>ناديه مصطفي السيد علي شعبان</t>
  </si>
  <si>
    <t>1997-03-27</t>
  </si>
  <si>
    <t>29703271801181</t>
  </si>
  <si>
    <t>A31234160</t>
  </si>
  <si>
    <t>ايمن عبد الجواد عبد السلام عبد الحميد</t>
  </si>
  <si>
    <t>1988-10-29</t>
  </si>
  <si>
    <t>28810291802254</t>
  </si>
  <si>
    <t>A45840820</t>
  </si>
  <si>
    <t>عتمان عبد الصادق عوض موسى</t>
  </si>
  <si>
    <t>1981-02-10</t>
  </si>
  <si>
    <t>28102101808516</t>
  </si>
  <si>
    <t>A33644552</t>
  </si>
  <si>
    <t>ابراهيم مؤمن عبد الحميد جبريل</t>
  </si>
  <si>
    <t>28502151802894</t>
  </si>
  <si>
    <t>A45840819</t>
  </si>
  <si>
    <t>فضيل صالح رحيم عبد الحميد</t>
  </si>
  <si>
    <t>28304121802231</t>
  </si>
  <si>
    <t>A45836090</t>
  </si>
  <si>
    <t>خالد وليد على على شقطايه</t>
  </si>
  <si>
    <t>30703271501876</t>
  </si>
  <si>
    <t>A45829275</t>
  </si>
  <si>
    <t>فتحى فايز عبد الونيس عطيه</t>
  </si>
  <si>
    <t>28605111801651</t>
  </si>
  <si>
    <t>A39439921</t>
  </si>
  <si>
    <t>علام جمعه مصطفى محمد</t>
  </si>
  <si>
    <t>29901251804237</t>
  </si>
  <si>
    <t>A45832419</t>
  </si>
  <si>
    <t>خالد شعبان توفيق محمد</t>
  </si>
  <si>
    <t>1980-09-29</t>
  </si>
  <si>
    <t>28009292300631</t>
  </si>
  <si>
    <t>A28578388</t>
  </si>
  <si>
    <t>عادل احمد عمر رجب</t>
  </si>
  <si>
    <t>1967-09-09</t>
  </si>
  <si>
    <t>26709092301831</t>
  </si>
  <si>
    <t>A45813983</t>
  </si>
  <si>
    <t>باسم على رشاد على</t>
  </si>
  <si>
    <t>2011-02-27</t>
  </si>
  <si>
    <t>21102272301277</t>
  </si>
  <si>
    <t>A45880157</t>
  </si>
  <si>
    <t>على رشاد على سعيد</t>
  </si>
  <si>
    <t>1980-09-28</t>
  </si>
  <si>
    <t>28009282300159</t>
  </si>
  <si>
    <t>A452265444</t>
  </si>
  <si>
    <t>شعبان ثابت محمد عبد الوهاب</t>
  </si>
  <si>
    <t>29403212200319</t>
  </si>
  <si>
    <t>A45977064</t>
  </si>
  <si>
    <t>عبد الوهاب احمد عبد الوهاب عبد المجيد</t>
  </si>
  <si>
    <t>21510302301139</t>
  </si>
  <si>
    <t>A42340846</t>
  </si>
  <si>
    <t>صبرى جمال سعد شحاته</t>
  </si>
  <si>
    <t>29301032200078</t>
  </si>
  <si>
    <t>A44948434</t>
  </si>
  <si>
    <t>حسين السيد عبد الحفيظ مرسى</t>
  </si>
  <si>
    <t>1975-11-06</t>
  </si>
  <si>
    <t>27511062300716</t>
  </si>
  <si>
    <t>A40276918</t>
  </si>
  <si>
    <t>محمود ربيع ربيع ابوزيد</t>
  </si>
  <si>
    <t>30003012308438</t>
  </si>
  <si>
    <t>A40103827</t>
  </si>
  <si>
    <t>محمود على محمد المزاتى</t>
  </si>
  <si>
    <t>29112041802172</t>
  </si>
  <si>
    <t>A34588098</t>
  </si>
  <si>
    <t>احمد جمال ندا عبد المنعم محمد اسماعيل</t>
  </si>
  <si>
    <t>20101011353032</t>
  </si>
  <si>
    <t>A45965357</t>
  </si>
  <si>
    <t>محمد هانى محمد احمد عبده</t>
  </si>
  <si>
    <t>20411011202718</t>
  </si>
  <si>
    <t>A45513271</t>
  </si>
  <si>
    <t>عصام على احمد ابراهيم</t>
  </si>
  <si>
    <t>29611112601455</t>
  </si>
  <si>
    <t>A37607945</t>
  </si>
  <si>
    <t>محمد ابوبكر محمد سيد محمد</t>
  </si>
  <si>
    <t>1980-05-02</t>
  </si>
  <si>
    <t>28005023200071</t>
  </si>
  <si>
    <t>A32849606</t>
  </si>
  <si>
    <t>زايد قرنى احمد محمد</t>
  </si>
  <si>
    <t>28710292201918</t>
  </si>
  <si>
    <t>A38103642</t>
  </si>
  <si>
    <t>شريف وليد محمد شبل ابراهيم</t>
  </si>
  <si>
    <t>29505250102635</t>
  </si>
  <si>
    <t>A38110566</t>
  </si>
  <si>
    <t>ياسر محمود البدوى البنا</t>
  </si>
  <si>
    <t>1959-09-12</t>
  </si>
  <si>
    <t>25909120200677</t>
  </si>
  <si>
    <t>A33872017</t>
  </si>
  <si>
    <t>احمد محمد رضا السيد عوضين</t>
  </si>
  <si>
    <t>1977-06-03</t>
  </si>
  <si>
    <t>27706030103833</t>
  </si>
  <si>
    <t>A42950240</t>
  </si>
  <si>
    <t>يوسف حامد عباس عبد العليم</t>
  </si>
  <si>
    <t>2002-08-14</t>
  </si>
  <si>
    <t>30208140105036</t>
  </si>
  <si>
    <t>A27319763</t>
  </si>
  <si>
    <t>عبد الناصر عادل محمد عبد الناصر</t>
  </si>
  <si>
    <t>29901291800293</t>
  </si>
  <si>
    <t>A34917982</t>
  </si>
  <si>
    <t>اشرف احمد عبد اللطيف عبد القادر</t>
  </si>
  <si>
    <t>30802132200916</t>
  </si>
  <si>
    <t>A45809766</t>
  </si>
  <si>
    <t>نور شعبان فتحي عبدالصمد</t>
  </si>
  <si>
    <t>2005-04-29</t>
  </si>
  <si>
    <t>30504292200199</t>
  </si>
  <si>
    <t>A45241395</t>
  </si>
  <si>
    <t>محمد مصطفى لملوم عبدالجيد</t>
  </si>
  <si>
    <t>1992-01-30</t>
  </si>
  <si>
    <t>29201302200496</t>
  </si>
  <si>
    <t>A35487031</t>
  </si>
  <si>
    <t>عبد الله حسين ممدوح سعيد عبد الفتاح</t>
  </si>
  <si>
    <t>30906282401553</t>
  </si>
  <si>
    <t>A45789404</t>
  </si>
  <si>
    <t>هشام عاصم كريم محمد</t>
  </si>
  <si>
    <t>30801042201496</t>
  </si>
  <si>
    <t>A36200177</t>
  </si>
  <si>
    <t>سعد سعيد سعد محمد</t>
  </si>
  <si>
    <t>29202012205059</t>
  </si>
  <si>
    <t>A45810508</t>
  </si>
  <si>
    <t>على طه عثمان محمد</t>
  </si>
  <si>
    <t>1991-09-12</t>
  </si>
  <si>
    <t>30912042202014</t>
  </si>
  <si>
    <t>A45790960</t>
  </si>
  <si>
    <t>هشام دياب احمد حسن</t>
  </si>
  <si>
    <t>28709132201794</t>
  </si>
  <si>
    <t>A34742986</t>
  </si>
  <si>
    <t>محمود مصطفى لعلوم عبد الجيد</t>
  </si>
  <si>
    <t>2010-06-12</t>
  </si>
  <si>
    <t>31006122200511</t>
  </si>
  <si>
    <t>A45407571</t>
  </si>
  <si>
    <t>على سيد عبد الحميد سعيد</t>
  </si>
  <si>
    <t>28511272200874</t>
  </si>
  <si>
    <t>A44660549</t>
  </si>
  <si>
    <t>محمد ممدوح فهمى جابر</t>
  </si>
  <si>
    <t>2008-03-23</t>
  </si>
  <si>
    <t>30803232404477</t>
  </si>
  <si>
    <t>A46143384</t>
  </si>
  <si>
    <t>حسين شعبان صادق بكر</t>
  </si>
  <si>
    <t>1992-10-11</t>
  </si>
  <si>
    <t>29210112401257</t>
  </si>
  <si>
    <t>A45556440</t>
  </si>
  <si>
    <t>ابراهيم سعيد محمد تغيان</t>
  </si>
  <si>
    <t>2003-10-17</t>
  </si>
  <si>
    <t>20310172400411</t>
  </si>
  <si>
    <t>A451423467</t>
  </si>
  <si>
    <t>هانى عبد الحكيم على محمد</t>
  </si>
  <si>
    <t>1985-05-26</t>
  </si>
  <si>
    <t>28505262400255</t>
  </si>
  <si>
    <t>A44953703</t>
  </si>
  <si>
    <t>وليد ناجح حسين مصطفى</t>
  </si>
  <si>
    <t>29909012403834</t>
  </si>
  <si>
    <t>A34952729</t>
  </si>
  <si>
    <t>عبد الجواد اسماعيل سرحان عسقلانى</t>
  </si>
  <si>
    <t>29508062402221</t>
  </si>
  <si>
    <t>A44953722</t>
  </si>
  <si>
    <t>على حسن محمد تونى</t>
  </si>
  <si>
    <t>28802117401774</t>
  </si>
  <si>
    <t>A44427650</t>
  </si>
  <si>
    <t>رامى حماده سعيد احمد</t>
  </si>
  <si>
    <t>28712102501956</t>
  </si>
  <si>
    <t>A45142153</t>
  </si>
  <si>
    <t>ربيع شلقامى محمد محمد</t>
  </si>
  <si>
    <t>1981-02-05</t>
  </si>
  <si>
    <t>28102052201813</t>
  </si>
  <si>
    <t>A45423326</t>
  </si>
  <si>
    <t>على احمد محمد محمد</t>
  </si>
  <si>
    <t>2003-08-09</t>
  </si>
  <si>
    <t>30308092301299</t>
  </si>
  <si>
    <t>A38927769</t>
  </si>
  <si>
    <t>محمد قرنى على سلامه</t>
  </si>
  <si>
    <t>1977-06-12</t>
  </si>
  <si>
    <t>27706122200819</t>
  </si>
  <si>
    <t>A45558911</t>
  </si>
  <si>
    <t>طه احمد طه اسماعيل</t>
  </si>
  <si>
    <t>28602252201152</t>
  </si>
  <si>
    <t>A28770662</t>
  </si>
  <si>
    <t>وليد شعبان محمود بهلول</t>
  </si>
  <si>
    <t>28706202202093</t>
  </si>
  <si>
    <t>A29358351</t>
  </si>
  <si>
    <t>ملك عبد الرحمن محمد محمد الضهر اوى</t>
  </si>
  <si>
    <t>2011-04-14</t>
  </si>
  <si>
    <t>31104148800322</t>
  </si>
  <si>
    <t>A28598917</t>
  </si>
  <si>
    <t>رانيا عبده على احمد</t>
  </si>
  <si>
    <t>28601011346803</t>
  </si>
  <si>
    <t>A28598871</t>
  </si>
  <si>
    <t>حمدى عبد العظيم عبد المنعم يسن  عبد العظيم</t>
  </si>
  <si>
    <t>1954-04-04</t>
  </si>
  <si>
    <t>25404042101557</t>
  </si>
  <si>
    <t>A40579464</t>
  </si>
  <si>
    <t>محمد عبد الرحمن محمد   محمد محمد  احمد  الضهر اوى</t>
  </si>
  <si>
    <t>2015-10-22</t>
  </si>
  <si>
    <t>31510228802154</t>
  </si>
  <si>
    <t>A28598853</t>
  </si>
  <si>
    <t>معتز سعد محمد جاهين</t>
  </si>
  <si>
    <t>28911251805278</t>
  </si>
  <si>
    <t>A35738266</t>
  </si>
  <si>
    <t>فريده معتز سعد محمد جا هين</t>
  </si>
  <si>
    <t>2020-12-03</t>
  </si>
  <si>
    <t>32012031800404</t>
  </si>
  <si>
    <t>A39134175</t>
  </si>
  <si>
    <t>عمر عبد الرحمن  محمد محمد الضهراوى</t>
  </si>
  <si>
    <t>30905251301732</t>
  </si>
  <si>
    <t>A28598945</t>
  </si>
  <si>
    <t>سوزى محمد انصارى عبد الحميد على</t>
  </si>
  <si>
    <t>29209241800046</t>
  </si>
  <si>
    <t>A39135140</t>
  </si>
  <si>
    <t>عماد الدين عبد الله سعيد شاش</t>
  </si>
  <si>
    <t>1981-06-12</t>
  </si>
  <si>
    <t>28101120102891</t>
  </si>
  <si>
    <t>A34091534</t>
  </si>
  <si>
    <t>غاده امام موسى امام</t>
  </si>
  <si>
    <t>1978-10-13</t>
  </si>
  <si>
    <t>27810138800206</t>
  </si>
  <si>
    <t>A42774594</t>
  </si>
  <si>
    <t>علا محمد رضا محمود حافظ خورشيد</t>
  </si>
  <si>
    <t>1972-06-04</t>
  </si>
  <si>
    <t>27206042101281</t>
  </si>
  <si>
    <t>A30583196</t>
  </si>
  <si>
    <t>محمد صبرى محمد سعد</t>
  </si>
  <si>
    <t>1971-05-10</t>
  </si>
  <si>
    <t>27105100103573</t>
  </si>
  <si>
    <t>A44223465</t>
  </si>
  <si>
    <t>السيد جمعه السيد محمد</t>
  </si>
  <si>
    <t>1979-04-22</t>
  </si>
  <si>
    <t>27901221800751</t>
  </si>
  <si>
    <t>A45864600</t>
  </si>
  <si>
    <t>محمد وحيد عبد الغنى السيد</t>
  </si>
  <si>
    <t>1998-01-30</t>
  </si>
  <si>
    <t>29801300400053</t>
  </si>
  <si>
    <t>A29702413</t>
  </si>
  <si>
    <t>عبد العزيز محمود حسن محمد دويدار</t>
  </si>
  <si>
    <t>1975-04-10</t>
  </si>
  <si>
    <t>27504101202194</t>
  </si>
  <si>
    <t>A45610146</t>
  </si>
  <si>
    <t>السيد هلال حسنين حسن جليله</t>
  </si>
  <si>
    <t>1970-07-19</t>
  </si>
  <si>
    <t>27007191200817</t>
  </si>
  <si>
    <t>A45603475</t>
  </si>
  <si>
    <t>بسام عرفه بسيونى عبد اللطيف</t>
  </si>
  <si>
    <t>1984-08-15</t>
  </si>
  <si>
    <t>28408151500395</t>
  </si>
  <si>
    <t>A34502208</t>
  </si>
  <si>
    <t>عاطف ضيف الله ابوشناف ضيف الله</t>
  </si>
  <si>
    <t>1978-05-13</t>
  </si>
  <si>
    <t>27805131802331</t>
  </si>
  <si>
    <t>A28062798</t>
  </si>
  <si>
    <t>محمد على محمد حسام الدين</t>
  </si>
  <si>
    <t>29909061801518</t>
  </si>
  <si>
    <t>A30615627</t>
  </si>
  <si>
    <t>احمد صبري عزيز الدين الصافى بيومى اسما عيل</t>
  </si>
  <si>
    <t>12994171503100</t>
  </si>
  <si>
    <t>A45864740</t>
  </si>
  <si>
    <t>عبده محمد امام عبد الرحيم على</t>
  </si>
  <si>
    <t>2009-05-23</t>
  </si>
  <si>
    <t>30905232502735</t>
  </si>
  <si>
    <t>A45577941</t>
  </si>
  <si>
    <t>عبد الله رمضان على ابراهيم حجازى</t>
  </si>
  <si>
    <t>29812061501731</t>
  </si>
  <si>
    <t>A28479487</t>
  </si>
  <si>
    <t>محمد عبد الستار سعد الجناينى</t>
  </si>
  <si>
    <t>29109171800154</t>
  </si>
  <si>
    <t>A45460514</t>
  </si>
  <si>
    <t>خالد شعبان محمد شعبان</t>
  </si>
  <si>
    <t>2003-02-25</t>
  </si>
  <si>
    <t>30202252252254</t>
  </si>
  <si>
    <t>A37403202</t>
  </si>
  <si>
    <t>احمد محمد سعيد عبد العال</t>
  </si>
  <si>
    <t>29910011208471</t>
  </si>
  <si>
    <t>A30377068</t>
  </si>
  <si>
    <t>اسلام محمود عبد السلام فرحان</t>
  </si>
  <si>
    <t>29806130104553</t>
  </si>
  <si>
    <t>A35913133</t>
  </si>
  <si>
    <t>عبد الحميد حسن عبد الحميد محمود</t>
  </si>
  <si>
    <t>1995-01-17</t>
  </si>
  <si>
    <t>29501172602191</t>
  </si>
  <si>
    <t>A45177094</t>
  </si>
  <si>
    <t>اسلام احمد اسماعيل اسماعيل العيسوى</t>
  </si>
  <si>
    <t>28907011207074</t>
  </si>
  <si>
    <t>A44513760</t>
  </si>
  <si>
    <t>احمد عبد الفتاح على احمد</t>
  </si>
  <si>
    <t>28808022403811</t>
  </si>
  <si>
    <t>A45798943</t>
  </si>
  <si>
    <t>محمد فتحى محمد عبد الجواد</t>
  </si>
  <si>
    <t>1987-07-13</t>
  </si>
  <si>
    <t>28707132201619</t>
  </si>
  <si>
    <t>A34730125</t>
  </si>
  <si>
    <t>اسلام رجب خلف محمد</t>
  </si>
  <si>
    <t>2004-10-10</t>
  </si>
  <si>
    <t>30410102201637</t>
  </si>
  <si>
    <t>A45799474</t>
  </si>
  <si>
    <t>طه فتحى محمد عبد الجواد</t>
  </si>
  <si>
    <t>28302282201714</t>
  </si>
  <si>
    <t>A30947857</t>
  </si>
  <si>
    <t>خالد محمد محمد عبد الجواد</t>
  </si>
  <si>
    <t>1989-07-19</t>
  </si>
  <si>
    <t>28907192201811</t>
  </si>
  <si>
    <t>A45411527</t>
  </si>
  <si>
    <t>احمد محمد محمد عبد العزيز</t>
  </si>
  <si>
    <t>28306132201398</t>
  </si>
  <si>
    <t>A45812100</t>
  </si>
  <si>
    <t>سعيد محمد سعيد محمد احمد</t>
  </si>
  <si>
    <t>30811011402456</t>
  </si>
  <si>
    <t>A46109931</t>
  </si>
  <si>
    <t>خالد رضا محمد السعيد المرسى صقر</t>
  </si>
  <si>
    <t>30801201209178</t>
  </si>
  <si>
    <t>A30975310</t>
  </si>
  <si>
    <t>محمد سلامه محمد ابو مسلم موسى</t>
  </si>
  <si>
    <t>30003011211457</t>
  </si>
  <si>
    <t>A44538511</t>
  </si>
  <si>
    <t>احمد السيد محمد مرسى</t>
  </si>
  <si>
    <t>1988-11-03</t>
  </si>
  <si>
    <t>28811032601697</t>
  </si>
  <si>
    <t>A30250200</t>
  </si>
  <si>
    <t>ياسر عرفه صالحين احمد</t>
  </si>
  <si>
    <t>28901012630517</t>
  </si>
  <si>
    <t>A32967996</t>
  </si>
  <si>
    <t>محمد العارف السيد حميد</t>
  </si>
  <si>
    <t>2003-09-02</t>
  </si>
  <si>
    <t>30309022602794</t>
  </si>
  <si>
    <t>A45742229</t>
  </si>
  <si>
    <t>حسن حسانين احمد حسانين محمد</t>
  </si>
  <si>
    <t>2009-11-29</t>
  </si>
  <si>
    <t>30911292501533</t>
  </si>
  <si>
    <t>A45556363</t>
  </si>
  <si>
    <t>محمد عبد الحكيم ابراهيم فراج</t>
  </si>
  <si>
    <t>30009232500052</t>
  </si>
  <si>
    <t>A45808393</t>
  </si>
  <si>
    <t>ابراهيم غلاب ابراهيم محمد</t>
  </si>
  <si>
    <t>30408282501175</t>
  </si>
  <si>
    <t>A45571007</t>
  </si>
  <si>
    <t>محمد فوزى محمد احمد</t>
  </si>
  <si>
    <t>29012222601654</t>
  </si>
  <si>
    <t>A45181044</t>
  </si>
  <si>
    <t>حافظ على حافظ يونس</t>
  </si>
  <si>
    <t>30001012663677</t>
  </si>
  <si>
    <t>A30287990</t>
  </si>
  <si>
    <t>بلال عشرى محمد حسن السيد</t>
  </si>
  <si>
    <t>2007-07-17</t>
  </si>
  <si>
    <t>30707172602933</t>
  </si>
  <si>
    <t>A45229698</t>
  </si>
  <si>
    <t>ابوبكر غريب خليفه ابوالدهب</t>
  </si>
  <si>
    <t>30711012606735</t>
  </si>
  <si>
    <t>A37514112</t>
  </si>
  <si>
    <t>احمد محمد عباس عبد الكريم</t>
  </si>
  <si>
    <t>29410112601352</t>
  </si>
  <si>
    <t>A45175471</t>
  </si>
  <si>
    <t>السيد محمد سيد محمد</t>
  </si>
  <si>
    <t>2008-12-19</t>
  </si>
  <si>
    <t>30812191401335</t>
  </si>
  <si>
    <t>A46099259</t>
  </si>
  <si>
    <t>عمر السيد ابراهيم عمر رسلان</t>
  </si>
  <si>
    <t>1998-04-30</t>
  </si>
  <si>
    <t>29804200400257</t>
  </si>
  <si>
    <t>A35156301</t>
  </si>
  <si>
    <t>عصام على حسن فرج</t>
  </si>
  <si>
    <t>1973-02-02</t>
  </si>
  <si>
    <t>27302022401759</t>
  </si>
  <si>
    <t>A33682026</t>
  </si>
  <si>
    <t>حسام عبد الحليم عبد اللطيف عبد القادر</t>
  </si>
  <si>
    <t>29001102301998</t>
  </si>
  <si>
    <t>A35116884</t>
  </si>
  <si>
    <t>كامل محمد مختار الغاياتى</t>
  </si>
  <si>
    <t>1979-09-07</t>
  </si>
  <si>
    <t>27909071201333</t>
  </si>
  <si>
    <t>A40795702</t>
  </si>
  <si>
    <t>محمد فوزى رزق طه</t>
  </si>
  <si>
    <t>28709032100958</t>
  </si>
  <si>
    <t>A40023299</t>
  </si>
  <si>
    <t>عماد محمد احمد عثمان السودانى</t>
  </si>
  <si>
    <t>28811281201577</t>
  </si>
  <si>
    <t>A42350617</t>
  </si>
  <si>
    <t>علاء محمد راضى عبد الرحمن</t>
  </si>
  <si>
    <t>1989-03-07</t>
  </si>
  <si>
    <t>28903072402419</t>
  </si>
  <si>
    <t>A31555438</t>
  </si>
  <si>
    <t>احمد محمود ابراهيم حسن خليل</t>
  </si>
  <si>
    <t>29906101100853</t>
  </si>
  <si>
    <t>A40262848</t>
  </si>
  <si>
    <t>اشرف احمد السيد احمد على</t>
  </si>
  <si>
    <t>29812101303954</t>
  </si>
  <si>
    <t>A30798155</t>
  </si>
  <si>
    <t>احمد ناصر فتحى ابوبكر</t>
  </si>
  <si>
    <t>1992-09-21</t>
  </si>
  <si>
    <t>29209212103093</t>
  </si>
  <si>
    <t>A46155164</t>
  </si>
  <si>
    <t>محمد احمد بكر محمد زغيب</t>
  </si>
  <si>
    <t>1975-05-09</t>
  </si>
  <si>
    <t>27505090201359</t>
  </si>
  <si>
    <t>A40231812</t>
  </si>
  <si>
    <t>حامد محمد سعيد حامد النقيطى</t>
  </si>
  <si>
    <t>1983-07-21</t>
  </si>
  <si>
    <t>28307211302155</t>
  </si>
  <si>
    <t>A04384610</t>
  </si>
  <si>
    <t>محمد صابر محمد عبد الجليل</t>
  </si>
  <si>
    <t>30903012305456</t>
  </si>
  <si>
    <t>A45815002</t>
  </si>
  <si>
    <t>احمد عزت عبد العظيم عبد الجليل</t>
  </si>
  <si>
    <t>31002022300238</t>
  </si>
  <si>
    <t>A45136735</t>
  </si>
  <si>
    <t>محمد احمد يوسف عبد اللا على</t>
  </si>
  <si>
    <t>2009-09-04</t>
  </si>
  <si>
    <t>30606042300252</t>
  </si>
  <si>
    <t>A44878634</t>
  </si>
  <si>
    <t>محمد ناصر صالح على</t>
  </si>
  <si>
    <t>30809092300798</t>
  </si>
  <si>
    <t>A45815038</t>
  </si>
  <si>
    <t>محمد عصام ناجى عبد القادر عبد المجيد</t>
  </si>
  <si>
    <t>30905262300711</t>
  </si>
  <si>
    <t>A45560835</t>
  </si>
  <si>
    <t>احمد رمضان احمد حنفى زيدان</t>
  </si>
  <si>
    <t>31001072300771</t>
  </si>
  <si>
    <t>A44648189</t>
  </si>
  <si>
    <t>محمد سعد مسعد هاشم هاشم</t>
  </si>
  <si>
    <t>2010-11-04</t>
  </si>
  <si>
    <t>31011041501316</t>
  </si>
  <si>
    <t>A43919832</t>
  </si>
  <si>
    <t>محمد صالح غازى عبد الفتاح سكران</t>
  </si>
  <si>
    <t>2009-04-01</t>
  </si>
  <si>
    <t>30904011505652</t>
  </si>
  <si>
    <t>A46061568</t>
  </si>
  <si>
    <t>محمد ابو هشيمه شاكر محمد مبروك</t>
  </si>
  <si>
    <t>2013-05-26</t>
  </si>
  <si>
    <t>31305262300599</t>
  </si>
  <si>
    <t>A42092954</t>
  </si>
  <si>
    <t>احمد على عبد السميع محمد</t>
  </si>
  <si>
    <t>28508012303814</t>
  </si>
  <si>
    <t>A341837176</t>
  </si>
  <si>
    <t>عبد الله محمد عبد الله محمد محمد عبد الله</t>
  </si>
  <si>
    <t>11802358</t>
  </si>
  <si>
    <t>A45867712</t>
  </si>
  <si>
    <t>عمار سيد محمد محمد محمود</t>
  </si>
  <si>
    <t>30706092300891</t>
  </si>
  <si>
    <t>A45795764</t>
  </si>
  <si>
    <t>احمد محمد احمد فاضل</t>
  </si>
  <si>
    <t>30712202201975</t>
  </si>
  <si>
    <t>A45793195</t>
  </si>
  <si>
    <t>الحسن وزير رشدى خليفه</t>
  </si>
  <si>
    <t>30712252200996</t>
  </si>
  <si>
    <t>A45798588</t>
  </si>
  <si>
    <t>احمد رجب محمد جمعه</t>
  </si>
  <si>
    <t>30705242201696</t>
  </si>
  <si>
    <t>A45560101</t>
  </si>
  <si>
    <t>محمد رمضان فؤاد ابو الحسن مصطفى</t>
  </si>
  <si>
    <t>30710012712334</t>
  </si>
  <si>
    <t>A42426639</t>
  </si>
  <si>
    <t>محمد طهير فولى عبد الجواد حميد</t>
  </si>
  <si>
    <t>30711222405171</t>
  </si>
  <si>
    <t>A46138526</t>
  </si>
  <si>
    <t>احمد محمد عبد السلام السيد</t>
  </si>
  <si>
    <t>30711101310335</t>
  </si>
  <si>
    <t>A46162726</t>
  </si>
  <si>
    <t>احمد رضا سليمان الدسوقى غيط</t>
  </si>
  <si>
    <t>31107151601836</t>
  </si>
  <si>
    <t>A43539892</t>
  </si>
  <si>
    <t>مصطفى عصام مصطفى السيد الكومى</t>
  </si>
  <si>
    <t>2009-07-07</t>
  </si>
  <si>
    <t>30907071703517</t>
  </si>
  <si>
    <t>A45594466</t>
  </si>
  <si>
    <t>محمود محمد محمود محمد عوض</t>
  </si>
  <si>
    <t>29112201201031</t>
  </si>
  <si>
    <t>A44807217</t>
  </si>
  <si>
    <t>محمد وائل صلاح عبد العظيم مطر</t>
  </si>
  <si>
    <t>30710011605933</t>
  </si>
  <si>
    <t>A45861231</t>
  </si>
  <si>
    <t>خالد صلاح عبد النعيم محمد</t>
  </si>
  <si>
    <t>28404022400235</t>
  </si>
  <si>
    <t>A29883545</t>
  </si>
  <si>
    <t>وائل خلاف شتيوى صالح</t>
  </si>
  <si>
    <t>2009-07-05</t>
  </si>
  <si>
    <t>30907052405017</t>
  </si>
  <si>
    <t>A31159888</t>
  </si>
  <si>
    <t>محمد ناجى محمد عبد الرحمن</t>
  </si>
  <si>
    <t>2010-08-20</t>
  </si>
  <si>
    <t>31008202406113</t>
  </si>
  <si>
    <t>A45409052</t>
  </si>
  <si>
    <t>على عماد على مصطفى عراقيب</t>
  </si>
  <si>
    <t>2007-08-12</t>
  </si>
  <si>
    <t>30708121600274</t>
  </si>
  <si>
    <t>A43052781</t>
  </si>
  <si>
    <t>حسن محمد حسن حسنى حسن كفافى</t>
  </si>
  <si>
    <t>2007-06-16</t>
  </si>
  <si>
    <t>30708161800837</t>
  </si>
  <si>
    <t>A45868324</t>
  </si>
  <si>
    <t>احمد عبد الناصر محمد عبد الرحمن</t>
  </si>
  <si>
    <t>2007-11-04</t>
  </si>
  <si>
    <t>30711042503396</t>
  </si>
  <si>
    <t>A42933506</t>
  </si>
  <si>
    <t>محمود سامح محمود محمد عبد السلام</t>
  </si>
  <si>
    <t>2007-01-23</t>
  </si>
  <si>
    <t>30701230202152</t>
  </si>
  <si>
    <t>A46048846</t>
  </si>
  <si>
    <t>عبد الله اسامه يوسف حامد الجمل</t>
  </si>
  <si>
    <t>2011-03-16</t>
  </si>
  <si>
    <t>31103161601634</t>
  </si>
  <si>
    <t>A45849625</t>
  </si>
  <si>
    <t>ابو المجد مسعد داهش الشوبرى</t>
  </si>
  <si>
    <t>28910011605534</t>
  </si>
  <si>
    <t>A32816169</t>
  </si>
  <si>
    <t>حاتم سمير عبد القادر يونس</t>
  </si>
  <si>
    <t>28701011910475</t>
  </si>
  <si>
    <t>A45638456</t>
  </si>
  <si>
    <t>ايمن نبيل انور مصطفى</t>
  </si>
  <si>
    <t>29012032101713</t>
  </si>
  <si>
    <t>A45806570</t>
  </si>
  <si>
    <t>عمرو عبد الجليل محمد صقر سعد</t>
  </si>
  <si>
    <t>2007-07-10</t>
  </si>
  <si>
    <t>30707101802079</t>
  </si>
  <si>
    <t>A42550032</t>
  </si>
  <si>
    <t>يوسف عماد رمضان محمود عبد العزيز</t>
  </si>
  <si>
    <t>2006-09-25</t>
  </si>
  <si>
    <t>30609252300553</t>
  </si>
  <si>
    <t>A39009009</t>
  </si>
  <si>
    <t>مصطفى مجدى ناجى منيسى</t>
  </si>
  <si>
    <t>29203012409793</t>
  </si>
  <si>
    <t>A40641651</t>
  </si>
  <si>
    <t>محمود عبد الهادى فهمى متولى تعلب</t>
  </si>
  <si>
    <t>30506021201931</t>
  </si>
  <si>
    <t>A34944876</t>
  </si>
  <si>
    <t>محمد عاشور زين العابدين محمد</t>
  </si>
  <si>
    <t>2005-05-20</t>
  </si>
  <si>
    <t>30505202402959</t>
  </si>
  <si>
    <t>A43107697</t>
  </si>
  <si>
    <t>احمد ربيع لمعى محمد</t>
  </si>
  <si>
    <t>30408012404356</t>
  </si>
  <si>
    <t>A45294795</t>
  </si>
  <si>
    <t>محمود على محمود الشايط</t>
  </si>
  <si>
    <t>28107150201653</t>
  </si>
  <si>
    <t>A41795621</t>
  </si>
  <si>
    <t>عمرو خالد فرج دسوقى فرجانى</t>
  </si>
  <si>
    <t>30710011815555</t>
  </si>
  <si>
    <t>A45859096</t>
  </si>
  <si>
    <t>تقديم 25 اغسطس</t>
  </si>
  <si>
    <t>سداد زايد قرني</t>
  </si>
  <si>
    <t>ايداع بنكي بتاريخ 26 اغسطس</t>
  </si>
  <si>
    <t>26/8/2026</t>
  </si>
  <si>
    <t>سداد عن طريق الحاج حماده</t>
  </si>
  <si>
    <t>نسليم في الشركه بتاريخ 26 اغسطس</t>
  </si>
  <si>
    <t>ايداع بنكي بتاريخ 26  اغسطس</t>
  </si>
  <si>
    <t xml:space="preserve">تذكره بنغازي مصر للطيران سهام محمد فريد </t>
  </si>
  <si>
    <t>تذكره القاهره طرابلس المليجي</t>
  </si>
  <si>
    <t>تسليم في الشركه  بتاريخ 26  اغسطس</t>
  </si>
  <si>
    <t>تسليم في الشركه بتاريخ 26 اغسطس</t>
  </si>
  <si>
    <t>تسليم في الشركه بتاريخ26 اغسطس</t>
  </si>
  <si>
    <t>فرق تذكره سوميه عبد المنعم</t>
  </si>
  <si>
    <t>تسليم في الشركه 26 اغسطس</t>
  </si>
  <si>
    <t xml:space="preserve">ثلاثيه </t>
  </si>
  <si>
    <t>محمد اسامه عبد الله محمود الطهواوى</t>
  </si>
  <si>
    <t>30712311700159</t>
  </si>
  <si>
    <t>A46153736</t>
  </si>
  <si>
    <t>محمد احمد سعد اسحق سعيد</t>
  </si>
  <si>
    <t>2008-04-05</t>
  </si>
  <si>
    <t>30804052404637</t>
  </si>
  <si>
    <t>A43955216</t>
  </si>
  <si>
    <t>وليد ابوبكر عيد محمد دياب</t>
  </si>
  <si>
    <t>2011-08-05</t>
  </si>
  <si>
    <t>31108052403174</t>
  </si>
  <si>
    <t>A45808181</t>
  </si>
  <si>
    <t>يوسف مسعد احمد فريد محمد</t>
  </si>
  <si>
    <t>2008-04-02</t>
  </si>
  <si>
    <t>20804021203056</t>
  </si>
  <si>
    <t>A46178983</t>
  </si>
  <si>
    <t>محمد ربيع على مصطفى</t>
  </si>
  <si>
    <t>1995-11-19</t>
  </si>
  <si>
    <t>29511191201756</t>
  </si>
  <si>
    <t>A43005566</t>
  </si>
  <si>
    <t>عمر موسى معتمد ابوهشيمه</t>
  </si>
  <si>
    <t>29708212401457</t>
  </si>
  <si>
    <t>A45817624</t>
  </si>
  <si>
    <t>فيصل عامر عدلى طه عبد الجواد</t>
  </si>
  <si>
    <t>2007-08-04</t>
  </si>
  <si>
    <t>30708042403358</t>
  </si>
  <si>
    <t>A44952265</t>
  </si>
  <si>
    <t>احمد علاء عبد السميع عبد السلام قاسم</t>
  </si>
  <si>
    <t>30701011800478</t>
  </si>
  <si>
    <t>A46071880</t>
  </si>
  <si>
    <t>محمد محمود رمضان مطاوع</t>
  </si>
  <si>
    <t>1953-04-16</t>
  </si>
  <si>
    <t>0069341740253</t>
  </si>
  <si>
    <t>A31405201</t>
  </si>
  <si>
    <t>احمد على زكى على</t>
  </si>
  <si>
    <t>1993-03-11</t>
  </si>
  <si>
    <t>29303118800216</t>
  </si>
  <si>
    <t>A40418016</t>
  </si>
  <si>
    <t>احمد منتصر فخرى محمد</t>
  </si>
  <si>
    <t>1990-12-07</t>
  </si>
  <si>
    <t>29012072401473</t>
  </si>
  <si>
    <t>A34729525</t>
  </si>
  <si>
    <t>ابوبكر عيد محمد دياب</t>
  </si>
  <si>
    <t>28709012409073</t>
  </si>
  <si>
    <t>A45808105</t>
  </si>
  <si>
    <t>شريف محمد شرف الدين على</t>
  </si>
  <si>
    <t>1981-03-06</t>
  </si>
  <si>
    <t>28103060200717</t>
  </si>
  <si>
    <t>A36953445</t>
  </si>
  <si>
    <t>سعد عبد اللطيف عبد الفتاح جاد</t>
  </si>
  <si>
    <t>27912041502135</t>
  </si>
  <si>
    <t>A45862526</t>
  </si>
  <si>
    <t>جمال محمد احمد بدر</t>
  </si>
  <si>
    <t>1971-01-13</t>
  </si>
  <si>
    <t>27101131204071</t>
  </si>
  <si>
    <t>A41086137</t>
  </si>
  <si>
    <t>احمد سعيد محمد عبد العليم البنا</t>
  </si>
  <si>
    <t>30705051807179</t>
  </si>
  <si>
    <t>A42374434</t>
  </si>
  <si>
    <t>ايمن عبد المنعم عبد الونيس عبد المنعم النيل</t>
  </si>
  <si>
    <t>2009-05-09</t>
  </si>
  <si>
    <t>30905091500636</t>
  </si>
  <si>
    <t>A46048784</t>
  </si>
  <si>
    <t>عثمان محمد عثمان محمد</t>
  </si>
  <si>
    <t>2810301019018</t>
  </si>
  <si>
    <t>A44816071</t>
  </si>
  <si>
    <t>احمد سالم اسماعيل سالم</t>
  </si>
  <si>
    <t>20201011347673</t>
  </si>
  <si>
    <t>A38972388</t>
  </si>
  <si>
    <t>عبد الله يسرى عبد الوهاب عفيفى و هدان</t>
  </si>
  <si>
    <t>1997-08-27</t>
  </si>
  <si>
    <t>29708271401614</t>
  </si>
  <si>
    <t>A46106248</t>
  </si>
  <si>
    <t>احمد عصام لبيب محمد مصطفى</t>
  </si>
  <si>
    <t>29402211200197</t>
  </si>
  <si>
    <t>A44252955</t>
  </si>
  <si>
    <t>حمزه اشرف جمال على موسى</t>
  </si>
  <si>
    <t>2011-04-09</t>
  </si>
  <si>
    <t>31104092503591</t>
  </si>
  <si>
    <t>A46162734</t>
  </si>
  <si>
    <t>عمرو محمد حسن محمد حسن</t>
  </si>
  <si>
    <t>2009-03-24</t>
  </si>
  <si>
    <t>30903240500331</t>
  </si>
  <si>
    <t>A45551659</t>
  </si>
  <si>
    <t>احمد احمد محمود سيد احمد</t>
  </si>
  <si>
    <t>محمد رجب عباس محمد</t>
  </si>
  <si>
    <t>29908312100313</t>
  </si>
  <si>
    <t>A39021918</t>
  </si>
  <si>
    <t>سامح صبحى مسعود شنوده</t>
  </si>
  <si>
    <t>1990-06-06</t>
  </si>
  <si>
    <t>29006060300191</t>
  </si>
  <si>
    <t>A27126730</t>
  </si>
  <si>
    <t>احمد عزت جابر محمد</t>
  </si>
  <si>
    <t>28803212200833</t>
  </si>
  <si>
    <t>A44965879</t>
  </si>
  <si>
    <t>احمد محسن على محمد صادق</t>
  </si>
  <si>
    <t>1979-09-03</t>
  </si>
  <si>
    <t>27909030106351</t>
  </si>
  <si>
    <t>A30338577</t>
  </si>
  <si>
    <t>وليد محمود محمد زكى حسن خيال</t>
  </si>
  <si>
    <t>28408130102233</t>
  </si>
  <si>
    <t>A44388108</t>
  </si>
  <si>
    <t>امير السيد عبد الحليم شبانه</t>
  </si>
  <si>
    <t>1983-04-23</t>
  </si>
  <si>
    <t>28304231602792</t>
  </si>
  <si>
    <t>A33184067</t>
  </si>
  <si>
    <t>نيفين طلعت جرجس مجلى</t>
  </si>
  <si>
    <t>1972-09-17</t>
  </si>
  <si>
    <t>27209171700424</t>
  </si>
  <si>
    <t>A28909781</t>
  </si>
  <si>
    <t>محمد اسماعيل المرحلى اسماعيل</t>
  </si>
  <si>
    <t>2007-06-19</t>
  </si>
  <si>
    <t>30706191301654</t>
  </si>
  <si>
    <t>A45599642</t>
  </si>
  <si>
    <t>احمد تاج الدين على ابراهيم</t>
  </si>
  <si>
    <t>1978-03-11</t>
  </si>
  <si>
    <t>27803112200938</t>
  </si>
  <si>
    <t>A45556251</t>
  </si>
  <si>
    <t>حاتم احمد خليفه احمد على</t>
  </si>
  <si>
    <t>31004152405654</t>
  </si>
  <si>
    <t>A42060667</t>
  </si>
  <si>
    <t>عبد الرحمن ناجى صبره محمد</t>
  </si>
  <si>
    <t>30101272400798</t>
  </si>
  <si>
    <t>A45406838</t>
  </si>
  <si>
    <t>محمود فولى جمعه خلف</t>
  </si>
  <si>
    <t>2004-08-19</t>
  </si>
  <si>
    <t>30408192402674</t>
  </si>
  <si>
    <t>A45806572</t>
  </si>
  <si>
    <t>حازم وليد صالح عبد التواب محمد</t>
  </si>
  <si>
    <t>30709158801012</t>
  </si>
  <si>
    <t>A31326587</t>
  </si>
  <si>
    <t>شريف ايمن فؤاد عبد الرحمن</t>
  </si>
  <si>
    <t>2006-02-09</t>
  </si>
  <si>
    <t>20602092404336</t>
  </si>
  <si>
    <t>A45408503</t>
  </si>
  <si>
    <t>محمد جمعه عبد العزيز عبد الحميد</t>
  </si>
  <si>
    <t>1994-01-04</t>
  </si>
  <si>
    <t>29401041200352</t>
  </si>
  <si>
    <t>A35507470</t>
  </si>
  <si>
    <t>محمد علاء محمد على سيد</t>
  </si>
  <si>
    <t>31102032403315</t>
  </si>
  <si>
    <t>A45379446</t>
  </si>
  <si>
    <t>سحر صلاح شبيب جاد المولى</t>
  </si>
  <si>
    <t>27407048800208</t>
  </si>
  <si>
    <t>A45889858</t>
  </si>
  <si>
    <t>ساره صلاح شبيب جاد المولى</t>
  </si>
  <si>
    <t>27911112100169</t>
  </si>
  <si>
    <t>A46149546</t>
  </si>
  <si>
    <t>غرام اسماعيل محمد نور الدين مبارك</t>
  </si>
  <si>
    <t>2009-10-19</t>
  </si>
  <si>
    <t>30910192102082</t>
  </si>
  <si>
    <t>A45890160</t>
  </si>
  <si>
    <t>ابو عامر عطيه شحاته شحاته</t>
  </si>
  <si>
    <t>28006061300191</t>
  </si>
  <si>
    <t>A45592611</t>
  </si>
  <si>
    <t>على محمد رضا عبد الفتاح يونس</t>
  </si>
  <si>
    <t>29311021600975</t>
  </si>
  <si>
    <t>A36915929</t>
  </si>
  <si>
    <t>عمرو عبد السلام محمد عبد الله</t>
  </si>
  <si>
    <t>2007-08-06</t>
  </si>
  <si>
    <t>30708062402897</t>
  </si>
  <si>
    <t>A45793481</t>
  </si>
  <si>
    <t>رجب جاد الكريم شرقاوى اعطى</t>
  </si>
  <si>
    <t>28601082603891</t>
  </si>
  <si>
    <t>A45175763</t>
  </si>
  <si>
    <t>محمد ياسر حسن محمد حسن</t>
  </si>
  <si>
    <t>31009112406277</t>
  </si>
  <si>
    <t>A45402291</t>
  </si>
  <si>
    <t>جمال رمضان ناجى رفاعى</t>
  </si>
  <si>
    <t>2001-07-06</t>
  </si>
  <si>
    <t>30107062401358</t>
  </si>
  <si>
    <t>A45412570</t>
  </si>
  <si>
    <t>احمد محمد السيد  محمد ابو العنين</t>
  </si>
  <si>
    <t>1989-08-08</t>
  </si>
  <si>
    <t>28908081200138</t>
  </si>
  <si>
    <t>A36703281</t>
  </si>
  <si>
    <t>مدحت خليل كامل سعد</t>
  </si>
  <si>
    <t>1975-09-23</t>
  </si>
  <si>
    <t>27509230102173</t>
  </si>
  <si>
    <t>A30665507</t>
  </si>
  <si>
    <t>مصطفى السعدى امين نوح</t>
  </si>
  <si>
    <t>1980-06-11</t>
  </si>
  <si>
    <t>28006111200134</t>
  </si>
  <si>
    <t>A44445428</t>
  </si>
  <si>
    <t>محمد رمضان محمود السيد</t>
  </si>
  <si>
    <t>20712252200095</t>
  </si>
  <si>
    <t>A45795558</t>
  </si>
  <si>
    <t>احمد السيد احمد ابو حسين</t>
  </si>
  <si>
    <t>1992-04-11</t>
  </si>
  <si>
    <t>29201111800191</t>
  </si>
  <si>
    <t>A34919030</t>
  </si>
  <si>
    <t>شحات عبد الله سعد ابو الهوايل</t>
  </si>
  <si>
    <t>1977-01-14</t>
  </si>
  <si>
    <t>27701141801571</t>
  </si>
  <si>
    <t>A45475936</t>
  </si>
  <si>
    <t>حمزه راضى سليم توفيق مصباح</t>
  </si>
  <si>
    <t>2008-03-12</t>
  </si>
  <si>
    <t>30803122302814</t>
  </si>
  <si>
    <t>A37920111</t>
  </si>
  <si>
    <t>نور فرجانى مفتاح فرجانى</t>
  </si>
  <si>
    <t>1988-11-02</t>
  </si>
  <si>
    <t>28811022300656</t>
  </si>
  <si>
    <t>A31735212</t>
  </si>
  <si>
    <t>خلف محمد خليفه محمد</t>
  </si>
  <si>
    <t>1984-08-21</t>
  </si>
  <si>
    <t>28408212402251</t>
  </si>
  <si>
    <t>A44413769</t>
  </si>
  <si>
    <t>رجب احمد فرغلى محمد</t>
  </si>
  <si>
    <t>28803072403356</t>
  </si>
  <si>
    <t>A28106632</t>
  </si>
  <si>
    <t>محمد نبيل احمد محمد مجاور</t>
  </si>
  <si>
    <t>2005-08-12</t>
  </si>
  <si>
    <t>30508122101892</t>
  </si>
  <si>
    <t>A35026516</t>
  </si>
  <si>
    <t>محمد محمود عبد الحميد محمود</t>
  </si>
  <si>
    <t>28501012407097</t>
  </si>
  <si>
    <t>A45796313</t>
  </si>
  <si>
    <t>ياسين اسامه السيد على محمد</t>
  </si>
  <si>
    <t>30510010220397</t>
  </si>
  <si>
    <t>A33998015</t>
  </si>
  <si>
    <t>يوسف وليد فارس محمد</t>
  </si>
  <si>
    <t>20501010114156</t>
  </si>
  <si>
    <t>A34742005</t>
  </si>
  <si>
    <t>عمر ابراهيم السيد ابراهيم رضوان</t>
  </si>
  <si>
    <t>2016-08-22</t>
  </si>
  <si>
    <t>31608221803171</t>
  </si>
  <si>
    <t>A44773340</t>
  </si>
  <si>
    <t>دينا احمد عباس بكير احمد</t>
  </si>
  <si>
    <t>29410041500401</t>
  </si>
  <si>
    <t>A44771614</t>
  </si>
  <si>
    <t>مكه ابراهيم السيد ابراهيم رضوان</t>
  </si>
  <si>
    <t>2019-03-18</t>
  </si>
  <si>
    <t>31903181800486</t>
  </si>
  <si>
    <t>A44773361</t>
  </si>
  <si>
    <t>محمود اسعد  عبده عبده بصل</t>
  </si>
  <si>
    <t>29410021201734</t>
  </si>
  <si>
    <t>A45923947</t>
  </si>
  <si>
    <t>محمد عدلى سعيد محمد</t>
  </si>
  <si>
    <t>28210202404413</t>
  </si>
  <si>
    <t>A27815217</t>
  </si>
  <si>
    <t>عثمان محمد المرغنى عثمان</t>
  </si>
  <si>
    <t>28410010130572</t>
  </si>
  <si>
    <t>A34279543</t>
  </si>
  <si>
    <t>حسن عبد السلام عبد الحميد عبد الخالق محمد</t>
  </si>
  <si>
    <t>2020-02-07</t>
  </si>
  <si>
    <t>32002072403899</t>
  </si>
  <si>
    <t>A45568882</t>
  </si>
  <si>
    <t>عبد الحميد عبد السلام عبد الحميد عبد الخالق محمد</t>
  </si>
  <si>
    <t>2015-12-10</t>
  </si>
  <si>
    <t>31512102401238</t>
  </si>
  <si>
    <t>A45573333</t>
  </si>
  <si>
    <t>زينب عبد السلام عبد الحميد عبد الخالق محمد</t>
  </si>
  <si>
    <t>2013-05-01</t>
  </si>
  <si>
    <t>31305012407525</t>
  </si>
  <si>
    <t>A45573244</t>
  </si>
  <si>
    <t>جيهان سعد صابر حسن</t>
  </si>
  <si>
    <t>1985-07-12</t>
  </si>
  <si>
    <t>28507122400321</t>
  </si>
  <si>
    <t>A45568894</t>
  </si>
  <si>
    <t>محمود مجدى امين محمود خيامى</t>
  </si>
  <si>
    <t>1982-04-08</t>
  </si>
  <si>
    <t>28204082100539</t>
  </si>
  <si>
    <t>A44858153</t>
  </si>
  <si>
    <t>مهاب زين العابدين سعيد سيد</t>
  </si>
  <si>
    <t>2000-04-20</t>
  </si>
  <si>
    <t>30004200103416</t>
  </si>
  <si>
    <t>A44867449</t>
  </si>
  <si>
    <t>حازم فاروق ابو العلا عبد المنعم</t>
  </si>
  <si>
    <t>1970-12-09</t>
  </si>
  <si>
    <t>27012090103539</t>
  </si>
  <si>
    <t>A37612581</t>
  </si>
  <si>
    <t>علاء عبد الموجود عبد الغنى احمد</t>
  </si>
  <si>
    <t>27711022601737</t>
  </si>
  <si>
    <t>A45552377</t>
  </si>
  <si>
    <t>هشام حسن داود محمد</t>
  </si>
  <si>
    <t>27611100101971</t>
  </si>
  <si>
    <t>A37845707</t>
  </si>
  <si>
    <t>محمد احمد محمود السيد</t>
  </si>
  <si>
    <t>29004230200933</t>
  </si>
  <si>
    <t>A42024416</t>
  </si>
  <si>
    <t>شعبان عبد الحميد عويس عبد الجواد</t>
  </si>
  <si>
    <t>1982-05-27</t>
  </si>
  <si>
    <t>28205272200919</t>
  </si>
  <si>
    <t>A40813831</t>
  </si>
  <si>
    <t>محمد حسن محمد حسن محمد فؤاد</t>
  </si>
  <si>
    <t>2013-10-10</t>
  </si>
  <si>
    <t>31310101200995</t>
  </si>
  <si>
    <t>A45930395</t>
  </si>
  <si>
    <t>محمد كمال السيد منير محمد</t>
  </si>
  <si>
    <t>1974-08-26</t>
  </si>
  <si>
    <t>31203081202199</t>
  </si>
  <si>
    <t>A45938874</t>
  </si>
  <si>
    <t>معتز وسام صبحى سالم عبد السلام</t>
  </si>
  <si>
    <t>30712088801193</t>
  </si>
  <si>
    <t>A27300907</t>
  </si>
  <si>
    <t>احمد محمد عبد المنعم محمد على سيف</t>
  </si>
  <si>
    <t>29401151401477</t>
  </si>
  <si>
    <t>A37102920</t>
  </si>
  <si>
    <t>هانى محمد على محمد الصاوى</t>
  </si>
  <si>
    <t>1990-02-16</t>
  </si>
  <si>
    <t>29002161300111</t>
  </si>
  <si>
    <t>A40353913</t>
  </si>
  <si>
    <t>محمود سعد حسين على فراج</t>
  </si>
  <si>
    <t>28101022004555</t>
  </si>
  <si>
    <t>A39124311</t>
  </si>
  <si>
    <t>محمد خلف البدرى السيد حسانين</t>
  </si>
  <si>
    <t>1979-05-26</t>
  </si>
  <si>
    <t>27905260104459</t>
  </si>
  <si>
    <t>A44841468</t>
  </si>
  <si>
    <t>انطوان لويس مقدم خليل</t>
  </si>
  <si>
    <t>1971-03-12</t>
  </si>
  <si>
    <t>27103120102554</t>
  </si>
  <si>
    <t>A37753906</t>
  </si>
  <si>
    <t>محمد رمضان امام مريدى</t>
  </si>
  <si>
    <t>29009082102775</t>
  </si>
  <si>
    <t>A35381241</t>
  </si>
  <si>
    <t>محمد محمد فريد عبد الحميد الشيحه</t>
  </si>
  <si>
    <t>28412011211536</t>
  </si>
  <si>
    <t>A45630436</t>
  </si>
  <si>
    <t>عيون رمضان عواد سيف</t>
  </si>
  <si>
    <t>28204112500456</t>
  </si>
  <si>
    <t>A31547896</t>
  </si>
  <si>
    <t>عمر علاء محمد سيد فرج مهدى</t>
  </si>
  <si>
    <t>2007-03-14</t>
  </si>
  <si>
    <t>30703142101632</t>
  </si>
  <si>
    <t>A46015454</t>
  </si>
  <si>
    <t>هشام عثمان محمد احمد</t>
  </si>
  <si>
    <t>29601012725135</t>
  </si>
  <si>
    <t>A27986260</t>
  </si>
  <si>
    <t>احمد محمد ادريس رحيم عبد الله</t>
  </si>
  <si>
    <t>30711021802431</t>
  </si>
  <si>
    <t>A46072290</t>
  </si>
  <si>
    <t>تقديم 26 اغسطس</t>
  </si>
  <si>
    <t>الحاج  حماده</t>
  </si>
  <si>
    <t>قيمه 50000 $</t>
  </si>
  <si>
    <t>الحاج خيري استثمار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</si>
</sst>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_-;\-* #,##0.00_-;_-* &quot;-&quot;??_-;_-@_-"/>
    <numFmt numFmtId="165" formatCode="#,##0.0"/>
    <numFmt numFmtId="166" formatCode="[$-1010000]yyyy/mm/dd;@"/>
    <numFmt numFmtId="167" formatCode="yyyy\-mm\-dd"/>
    <numFmt numFmtId="168" formatCode="hh:mm"/>
    <numFmt numFmtId="169" formatCode="0.0"/>
    <numFmt numFmtId="170" formatCode="&quot;$&quot;#,##0.00"/>
    <numFmt numFmtId="171" formatCode="yyyy/mm/dd\ hh:mm"/>
    <numFmt numFmtId="172" formatCode="dd\-mmm"/>
    <numFmt numFmtId="173" formatCode="[$-2010000]yyyy/mm/dd;@"/>
    <numFmt numFmtId="174" formatCode="yyyy\-mm\-dd;@"/>
    <numFmt numFmtId="175" formatCode="[$-409]h:mm:ss\ AM/PM;@"/>
  </numFmts>
  <fonts count="9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25"/>
      <name val="Traditional Arabic"/>
      <family val="1"/>
    </font>
    <font>
      <b/>
      <sz val="25"/>
      <color theme="1"/>
      <name val="Traditional Arabic"/>
      <family val="1"/>
    </font>
    <font>
      <b/>
      <u/>
      <sz val="25"/>
      <color theme="1" tint="4.9989318521683403E-2"/>
      <name val="Traditional Arabic"/>
      <family val="1"/>
    </font>
    <font>
      <b/>
      <sz val="25"/>
      <color theme="1" tint="4.9989318521683403E-2"/>
      <name val="Traditional Arabic"/>
      <family val="1"/>
    </font>
    <font>
      <sz val="11"/>
      <color rgb="FF000000"/>
      <name val="Calibri"/>
      <family val="2"/>
    </font>
    <font>
      <b/>
      <sz val="28"/>
      <name val="Traditional Arabic"/>
      <family val="1"/>
    </font>
    <font>
      <u/>
      <sz val="28"/>
      <color theme="10"/>
      <name val="Aptos Narrow"/>
      <family val="2"/>
      <scheme val="minor"/>
    </font>
    <font>
      <b/>
      <sz val="28"/>
      <name val="Simplified Arabic"/>
      <family val="1"/>
    </font>
    <font>
      <b/>
      <sz val="28"/>
      <color theme="1"/>
      <name val="Simplified Arabic"/>
      <family val="1"/>
    </font>
    <font>
      <b/>
      <u/>
      <sz val="48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Simplified Arabic"/>
      <family val="1"/>
    </font>
    <font>
      <b/>
      <sz val="18"/>
      <name val="Simplified Arabic"/>
      <family val="1"/>
    </font>
    <font>
      <b/>
      <sz val="36"/>
      <name val="Traditional Arabic"/>
      <family val="1"/>
    </font>
    <font>
      <b/>
      <sz val="36"/>
      <color theme="1"/>
      <name val="Simplified Arabic"/>
      <family val="1"/>
    </font>
    <font>
      <b/>
      <sz val="36"/>
      <color rgb="FFFF0000"/>
      <name val="Traditional Arabic"/>
      <family val="1"/>
    </font>
    <font>
      <b/>
      <sz val="26"/>
      <color theme="1"/>
      <name val="Simplified Arabic"/>
      <family val="1"/>
    </font>
    <font>
      <sz val="26"/>
      <color theme="1"/>
      <name val="Simplified Arabic"/>
      <family val="1"/>
    </font>
    <font>
      <b/>
      <sz val="26"/>
      <name val="Simplified Arabic"/>
      <family val="1"/>
    </font>
    <font>
      <b/>
      <u/>
      <sz val="26"/>
      <color theme="10"/>
      <name val="Simplified Arabic"/>
      <family val="1"/>
    </font>
    <font>
      <b/>
      <sz val="24"/>
      <name val="Simplified Arabic"/>
      <family val="1"/>
    </font>
    <font>
      <b/>
      <sz val="24"/>
      <color theme="1"/>
      <name val="Simplified Arabic"/>
      <family val="1"/>
    </font>
    <font>
      <sz val="24"/>
      <color theme="1"/>
      <name val="Simplified Arabic"/>
      <family val="1"/>
    </font>
    <font>
      <b/>
      <u/>
      <sz val="24"/>
      <color theme="10"/>
      <name val="Simplified Arabic"/>
      <family val="1"/>
    </font>
    <font>
      <sz val="18"/>
      <color theme="1"/>
      <name val="Simplified Arabic"/>
      <family val="1"/>
    </font>
    <font>
      <b/>
      <sz val="24"/>
      <color rgb="FFFF0000"/>
      <name val="Simplified Arabic"/>
      <family val="1"/>
    </font>
    <font>
      <b/>
      <sz val="24"/>
      <color theme="1" tint="4.9989318521683403E-2"/>
      <name val="Simplified Arabic"/>
      <family val="1"/>
    </font>
    <font>
      <sz val="24"/>
      <color rgb="FFFF0000"/>
      <name val="Simplified Arabic"/>
      <family val="1"/>
    </font>
    <font>
      <sz val="26"/>
      <color rgb="FFFF0000"/>
      <name val="Simplified Arabic"/>
      <family val="1"/>
    </font>
    <font>
      <b/>
      <sz val="26"/>
      <color rgb="FFFF0000"/>
      <name val="Simplified Arabic"/>
      <family val="1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6"/>
      <name val="Simplified Arabic"/>
      <family val="1"/>
    </font>
    <font>
      <b/>
      <sz val="36"/>
      <color rgb="FFFF0000"/>
      <name val="Simplified Arabic"/>
      <family val="1"/>
    </font>
    <font>
      <sz val="36"/>
      <color theme="1"/>
      <name val="Simplified Arabic"/>
      <family val="1"/>
    </font>
    <font>
      <sz val="36"/>
      <color theme="1"/>
      <name val="Aptos Narrow"/>
      <family val="2"/>
      <scheme val="minor"/>
    </font>
    <font>
      <sz val="36"/>
      <name val="Simplified Arabic"/>
      <family val="1"/>
    </font>
    <font>
      <b/>
      <sz val="2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8"/>
      <color theme="1"/>
      <name val="Traditional Arabic"/>
      <family val="1"/>
    </font>
    <font>
      <sz val="36"/>
      <name val="Traditional Arabic"/>
      <family val="1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36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6"/>
      <color theme="0"/>
      <name val="Simplified Arabic"/>
      <family val="1"/>
    </font>
    <font>
      <b/>
      <sz val="36"/>
      <color theme="1"/>
      <name val="Traditional Arabic"/>
      <family val="1"/>
    </font>
    <font>
      <u/>
      <sz val="2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28"/>
      <color theme="1"/>
      <name val="Arial"/>
      <family val="2"/>
    </font>
    <font>
      <b/>
      <sz val="28"/>
      <color rgb="FFFF0000"/>
      <name val="Aptos Narrow"/>
      <family val="2"/>
      <scheme val="minor"/>
    </font>
    <font>
      <b/>
      <sz val="36"/>
      <color theme="1"/>
      <name val="Arial"/>
      <family val="2"/>
    </font>
    <font>
      <u/>
      <sz val="36"/>
      <color theme="1"/>
      <name val="Aptos Narrow"/>
      <family val="2"/>
      <scheme val="minor"/>
    </font>
    <font>
      <u/>
      <sz val="26"/>
      <color theme="1"/>
      <name val="Aptos Narrow"/>
      <family val="2"/>
      <scheme val="minor"/>
    </font>
    <font>
      <b/>
      <sz val="28"/>
      <name val="Traditional Arabic"/>
      <family val="1"/>
    </font>
    <font>
      <b/>
      <sz val="28"/>
      <name val="Traditional Arabic"/>
      <family val="1"/>
    </font>
    <font>
      <b/>
      <sz val="11"/>
      <color rgb="FFFF0000"/>
      <name val="Aptos Narrow"/>
      <family val="2"/>
      <scheme val="minor"/>
    </font>
    <font>
      <b/>
      <sz val="36"/>
      <color rgb="FFFF0000"/>
      <name val="Arial"/>
      <family val="2"/>
    </font>
    <font>
      <b/>
      <sz val="26"/>
      <name val="Traditional Arabic"/>
      <family val="1"/>
    </font>
    <font>
      <b/>
      <sz val="28"/>
      <name val="Traditional Arabic"/>
      <family val="1"/>
    </font>
    <font>
      <b/>
      <sz val="28"/>
      <color rgb="FFFF0000"/>
      <name val="Simplified Arabic"/>
      <family val="1"/>
    </font>
    <font>
      <sz val="36"/>
      <color rgb="FFFF0000"/>
      <name val="Simplified Arabic"/>
      <family val="1"/>
    </font>
    <font>
      <b/>
      <u/>
      <sz val="36"/>
      <color theme="10"/>
      <name val="Simplified Arabic"/>
      <family val="1"/>
    </font>
    <font>
      <b/>
      <u/>
      <sz val="36"/>
      <color theme="10"/>
      <name val="Aptos Narrow"/>
      <family val="2"/>
      <scheme val="minor"/>
    </font>
    <font>
      <b/>
      <sz val="36"/>
      <name val="Simplified Arabic"/>
      <family val="1"/>
      <charset val="178"/>
    </font>
    <font>
      <b/>
      <sz val="36"/>
      <color theme="1"/>
      <name val="Simplified Arabic"/>
      <family val="1"/>
      <charset val="178"/>
    </font>
    <font>
      <sz val="36"/>
      <color theme="1"/>
      <name val="Simplified Arabic"/>
      <family val="1"/>
      <charset val="178"/>
    </font>
    <font>
      <sz val="28"/>
      <color theme="1"/>
      <name val="Simplified Arabic"/>
      <family val="1"/>
    </font>
    <font>
      <b/>
      <sz val="48"/>
      <color theme="0"/>
      <name val="Traditional Arabic"/>
      <family val="1"/>
    </font>
    <font>
      <b/>
      <sz val="25"/>
      <color theme="0"/>
      <name val="Traditional Arabic"/>
      <family val="1"/>
    </font>
    <font>
      <u/>
      <sz val="2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8"/>
      <name val="Traditional Arabic"/>
      <family val="1"/>
    </font>
    <font>
      <sz val="2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Traditional Arabic"/>
      <family val="1"/>
    </font>
    <font>
      <b/>
      <sz val="18"/>
      <name val="Traditional Arabic"/>
      <family val="1"/>
    </font>
    <font>
      <b/>
      <sz val="28"/>
      <name val="Traditional Arabic"/>
      <family val="1"/>
    </font>
    <font>
      <u/>
      <sz val="24"/>
      <color theme="10"/>
      <name val="Aptos Narrow"/>
      <family val="2"/>
      <scheme val="minor"/>
    </font>
    <font>
      <b/>
      <sz val="28"/>
      <name val="Traditional Arabic"/>
    </font>
  </fonts>
  <fills count="2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2" borderId="0" applyNumberFormat="0" applyBorder="0" applyAlignment="0" applyProtection="0"/>
    <xf numFmtId="0" fontId="4" fillId="0" borderId="0"/>
    <xf numFmtId="0" fontId="1" fillId="2" borderId="0" applyNumberFormat="0" applyBorder="0" applyAlignment="0" applyProtection="0"/>
    <xf numFmtId="0" fontId="1" fillId="0" borderId="0"/>
    <xf numFmtId="0" fontId="9" fillId="0" borderId="0"/>
    <xf numFmtId="0" fontId="1" fillId="2" borderId="0" applyNumberFormat="0" applyBorder="0" applyAlignment="0" applyProtection="0"/>
  </cellStyleXfs>
  <cellXfs count="904">
    <xf numFmtId="0" fontId="0" fillId="0" borderId="0" xfId="0"/>
    <xf numFmtId="0" fontId="5" fillId="3" borderId="1" xfId="0" applyFont="1" applyFill="1" applyBorder="1" applyAlignment="1" applyProtection="1">
      <alignment horizontal="center" vertical="center"/>
      <protection locked="0"/>
    </xf>
    <xf numFmtId="3" fontId="6" fillId="6" borderId="1" xfId="6" applyNumberFormat="1" applyFont="1" applyFill="1" applyBorder="1" applyAlignment="1">
      <alignment horizontal="center" vertical="center" wrapText="1"/>
    </xf>
    <xf numFmtId="0" fontId="7" fillId="7" borderId="0" xfId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3" fontId="5" fillId="3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3" fontId="5" fillId="6" borderId="1" xfId="6" applyNumberFormat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/>
    </xf>
    <xf numFmtId="0" fontId="5" fillId="7" borderId="0" xfId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4" fontId="12" fillId="10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Continuous"/>
    </xf>
    <xf numFmtId="166" fontId="13" fillId="4" borderId="1" xfId="0" applyNumberFormat="1" applyFont="1" applyFill="1" applyBorder="1" applyAlignment="1">
      <alignment horizontal="centerContinuous"/>
    </xf>
    <xf numFmtId="4" fontId="13" fillId="0" borderId="1" xfId="0" applyNumberFormat="1" applyFont="1" applyBorder="1"/>
    <xf numFmtId="0" fontId="13" fillId="0" borderId="1" xfId="0" applyFont="1" applyBorder="1"/>
    <xf numFmtId="0" fontId="15" fillId="10" borderId="1" xfId="0" applyFont="1" applyFill="1" applyBorder="1" applyAlignment="1">
      <alignment horizontal="center"/>
    </xf>
    <xf numFmtId="167" fontId="15" fillId="10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167" fontId="0" fillId="0" borderId="0" xfId="0" applyNumberFormat="1"/>
    <xf numFmtId="0" fontId="16" fillId="0" borderId="1" xfId="0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9" fontId="17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0" fillId="0" borderId="1" xfId="0" applyFont="1" applyBorder="1" applyAlignment="1">
      <alignment horizontal="center"/>
    </xf>
    <xf numFmtId="4" fontId="20" fillId="10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Continuous"/>
    </xf>
    <xf numFmtId="166" fontId="19" fillId="4" borderId="1" xfId="0" applyNumberFormat="1" applyFont="1" applyFill="1" applyBorder="1" applyAlignment="1">
      <alignment horizontal="centerContinuous"/>
    </xf>
    <xf numFmtId="4" fontId="19" fillId="0" borderId="1" xfId="0" applyNumberFormat="1" applyFont="1" applyBorder="1"/>
    <xf numFmtId="0" fontId="19" fillId="0" borderId="1" xfId="0" applyFont="1" applyBorder="1"/>
    <xf numFmtId="167" fontId="10" fillId="0" borderId="1" xfId="0" applyNumberFormat="1" applyFont="1" applyBorder="1" applyAlignment="1">
      <alignment horizontal="center"/>
    </xf>
    <xf numFmtId="168" fontId="10" fillId="0" borderId="1" xfId="0" applyNumberFormat="1" applyFont="1" applyBorder="1" applyAlignment="1">
      <alignment horizontal="center"/>
    </xf>
    <xf numFmtId="0" fontId="19" fillId="5" borderId="8" xfId="0" applyFont="1" applyFill="1" applyBorder="1" applyAlignment="1">
      <alignment horizontal="centerContinuous" vertical="center" readingOrder="2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9" fontId="24" fillId="0" borderId="1" xfId="0" applyNumberFormat="1" applyFont="1" applyBorder="1" applyAlignment="1">
      <alignment horizontal="center"/>
    </xf>
    <xf numFmtId="169" fontId="24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Continuous"/>
    </xf>
    <xf numFmtId="166" fontId="24" fillId="4" borderId="1" xfId="0" applyNumberFormat="1" applyFont="1" applyFill="1" applyBorder="1" applyAlignment="1">
      <alignment horizontal="centerContinuous"/>
    </xf>
    <xf numFmtId="0" fontId="24" fillId="0" borderId="1" xfId="0" applyFont="1" applyBorder="1"/>
    <xf numFmtId="0" fontId="24" fillId="5" borderId="8" xfId="0" applyFont="1" applyFill="1" applyBorder="1" applyAlignment="1">
      <alignment horizontal="centerContinuous" vertical="center" readingOrder="2"/>
    </xf>
    <xf numFmtId="0" fontId="26" fillId="10" borderId="1" xfId="0" applyFont="1" applyFill="1" applyBorder="1" applyAlignment="1">
      <alignment horizontal="center"/>
    </xf>
    <xf numFmtId="167" fontId="26" fillId="10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25" fillId="0" borderId="0" xfId="0" applyFont="1"/>
    <xf numFmtId="167" fontId="25" fillId="0" borderId="1" xfId="0" applyNumberFormat="1" applyFont="1" applyBorder="1"/>
    <xf numFmtId="165" fontId="26" fillId="5" borderId="1" xfId="0" applyNumberFormat="1" applyFont="1" applyFill="1" applyBorder="1" applyAlignment="1">
      <alignment horizontal="center" vertical="center"/>
    </xf>
    <xf numFmtId="167" fontId="25" fillId="0" borderId="0" xfId="0" applyNumberFormat="1" applyFont="1"/>
    <xf numFmtId="0" fontId="28" fillId="10" borderId="1" xfId="0" applyFont="1" applyFill="1" applyBorder="1" applyAlignment="1">
      <alignment horizontal="center"/>
    </xf>
    <xf numFmtId="167" fontId="28" fillId="10" borderId="1" xfId="0" applyNumberFormat="1" applyFont="1" applyFill="1" applyBorder="1" applyAlignment="1">
      <alignment horizontal="center"/>
    </xf>
    <xf numFmtId="4" fontId="28" fillId="10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4" borderId="1" xfId="0" applyFont="1" applyFill="1" applyBorder="1" applyAlignment="1">
      <alignment horizontal="centerContinuous"/>
    </xf>
    <xf numFmtId="166" fontId="29" fillId="4" borderId="1" xfId="0" applyNumberFormat="1" applyFont="1" applyFill="1" applyBorder="1" applyAlignment="1">
      <alignment horizontal="centerContinuous"/>
    </xf>
    <xf numFmtId="4" fontId="29" fillId="0" borderId="1" xfId="0" applyNumberFormat="1" applyFont="1" applyBorder="1"/>
    <xf numFmtId="0" fontId="28" fillId="3" borderId="1" xfId="0" applyFont="1" applyFill="1" applyBorder="1" applyAlignment="1" applyProtection="1">
      <alignment horizontal="center" vertical="center"/>
      <protection locked="0"/>
    </xf>
    <xf numFmtId="0" fontId="29" fillId="0" borderId="1" xfId="0" applyFont="1" applyBorder="1"/>
    <xf numFmtId="167" fontId="28" fillId="0" borderId="1" xfId="0" applyNumberFormat="1" applyFont="1" applyBorder="1" applyAlignment="1">
      <alignment horizontal="center"/>
    </xf>
    <xf numFmtId="168" fontId="28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0" fillId="0" borderId="0" xfId="0" applyFont="1"/>
    <xf numFmtId="0" fontId="29" fillId="5" borderId="8" xfId="0" applyFont="1" applyFill="1" applyBorder="1" applyAlignment="1">
      <alignment horizontal="centerContinuous" vertical="center" readingOrder="2"/>
    </xf>
    <xf numFmtId="169" fontId="29" fillId="0" borderId="1" xfId="0" applyNumberFormat="1" applyFont="1" applyBorder="1" applyAlignment="1">
      <alignment horizontal="center"/>
    </xf>
    <xf numFmtId="169" fontId="29" fillId="0" borderId="1" xfId="0" applyNumberFormat="1" applyFont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167" fontId="30" fillId="0" borderId="0" xfId="0" applyNumberFormat="1" applyFont="1"/>
    <xf numFmtId="0" fontId="20" fillId="10" borderId="1" xfId="0" applyFont="1" applyFill="1" applyBorder="1" applyAlignment="1">
      <alignment horizontal="center"/>
    </xf>
    <xf numFmtId="167" fontId="20" fillId="10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68" fontId="20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32" fillId="0" borderId="0" xfId="0" applyFont="1"/>
    <xf numFmtId="165" fontId="20" fillId="5" borderId="1" xfId="0" applyNumberFormat="1" applyFont="1" applyFill="1" applyBorder="1" applyAlignment="1">
      <alignment horizontal="center" vertical="center"/>
    </xf>
    <xf numFmtId="167" fontId="32" fillId="0" borderId="0" xfId="0" applyNumberFormat="1" applyFont="1"/>
    <xf numFmtId="0" fontId="24" fillId="5" borderId="8" xfId="0" applyFont="1" applyFill="1" applyBorder="1" applyAlignment="1">
      <alignment vertical="center" readingOrder="2"/>
    </xf>
    <xf numFmtId="0" fontId="29" fillId="5" borderId="8" xfId="0" applyFont="1" applyFill="1" applyBorder="1" applyAlignment="1">
      <alignment horizontal="center" vertical="center" readingOrder="2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8" fontId="33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/>
    </xf>
    <xf numFmtId="167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0" borderId="1" xfId="0" applyFont="1" applyBorder="1"/>
    <xf numFmtId="0" fontId="36" fillId="0" borderId="1" xfId="0" applyFont="1" applyBorder="1"/>
    <xf numFmtId="0" fontId="36" fillId="0" borderId="0" xfId="0" applyFont="1"/>
    <xf numFmtId="167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68" fontId="37" fillId="0" borderId="1" xfId="0" applyNumberFormat="1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9" borderId="9" xfId="0" applyFont="1" applyFill="1" applyBorder="1" applyAlignment="1">
      <alignment horizontal="center"/>
    </xf>
    <xf numFmtId="0" fontId="38" fillId="9" borderId="10" xfId="0" applyFont="1" applyFill="1" applyBorder="1" applyAlignment="1">
      <alignment horizontal="center"/>
    </xf>
    <xf numFmtId="0" fontId="38" fillId="9" borderId="15" xfId="0" applyFont="1" applyFill="1" applyBorder="1" applyAlignment="1">
      <alignment horizontal="center"/>
    </xf>
    <xf numFmtId="0" fontId="38" fillId="9" borderId="16" xfId="0" applyFont="1" applyFill="1" applyBorder="1" applyAlignment="1">
      <alignment horizontal="center"/>
    </xf>
    <xf numFmtId="169" fontId="28" fillId="10" borderId="1" xfId="0" applyNumberFormat="1" applyFont="1" applyFill="1" applyBorder="1" applyAlignment="1">
      <alignment horizontal="center"/>
    </xf>
    <xf numFmtId="169" fontId="40" fillId="0" borderId="1" xfId="0" applyNumberFormat="1" applyFont="1" applyBorder="1" applyAlignment="1">
      <alignment horizontal="center"/>
    </xf>
    <xf numFmtId="169" fontId="40" fillId="0" borderId="0" xfId="0" applyNumberFormat="1" applyFont="1" applyAlignment="1">
      <alignment horizontal="center"/>
    </xf>
    <xf numFmtId="169" fontId="41" fillId="10" borderId="1" xfId="0" applyNumberFormat="1" applyFont="1" applyFill="1" applyBorder="1" applyAlignment="1">
      <alignment horizontal="center"/>
    </xf>
    <xf numFmtId="169" fontId="22" fillId="0" borderId="1" xfId="0" applyNumberFormat="1" applyFont="1" applyBorder="1" applyAlignment="1">
      <alignment horizontal="center"/>
    </xf>
    <xf numFmtId="169" fontId="42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9" fontId="12" fillId="10" borderId="1" xfId="0" applyNumberFormat="1" applyFont="1" applyFill="1" applyBorder="1" applyAlignment="1">
      <alignment horizontal="center"/>
    </xf>
    <xf numFmtId="169" fontId="21" fillId="3" borderId="1" xfId="0" applyNumberFormat="1" applyFont="1" applyFill="1" applyBorder="1" applyAlignment="1" applyProtection="1">
      <alignment horizontal="center" vertical="center"/>
      <protection locked="0"/>
    </xf>
    <xf numFmtId="169" fontId="0" fillId="0" borderId="0" xfId="0" applyNumberFormat="1"/>
    <xf numFmtId="0" fontId="10" fillId="10" borderId="1" xfId="0" applyFont="1" applyFill="1" applyBorder="1" applyAlignment="1">
      <alignment horizontal="center"/>
    </xf>
    <xf numFmtId="169" fontId="13" fillId="0" borderId="1" xfId="0" applyNumberFormat="1" applyFont="1" applyBorder="1" applyAlignment="1">
      <alignment horizontal="center"/>
    </xf>
    <xf numFmtId="0" fontId="43" fillId="0" borderId="1" xfId="0" applyFont="1" applyBorder="1"/>
    <xf numFmtId="0" fontId="44" fillId="0" borderId="1" xfId="0" applyFont="1" applyBorder="1"/>
    <xf numFmtId="0" fontId="44" fillId="0" borderId="0" xfId="0" applyFont="1"/>
    <xf numFmtId="169" fontId="45" fillId="10" borderId="1" xfId="0" applyNumberFormat="1" applyFont="1" applyFill="1" applyBorder="1" applyAlignment="1">
      <alignment horizontal="center"/>
    </xf>
    <xf numFmtId="169" fontId="43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9" fontId="44" fillId="0" borderId="0" xfId="0" applyNumberFormat="1" applyFont="1" applyAlignment="1">
      <alignment horizontal="center"/>
    </xf>
    <xf numFmtId="169" fontId="10" fillId="3" borderId="1" xfId="0" applyNumberFormat="1" applyFont="1" applyFill="1" applyBorder="1" applyAlignment="1" applyProtection="1">
      <alignment horizontal="center" vertical="center"/>
      <protection locked="0"/>
    </xf>
    <xf numFmtId="169" fontId="13" fillId="0" borderId="0" xfId="0" applyNumberFormat="1" applyFont="1" applyAlignment="1">
      <alignment horizontal="center"/>
    </xf>
    <xf numFmtId="169" fontId="38" fillId="9" borderId="18" xfId="0" applyNumberFormat="1" applyFont="1" applyFill="1" applyBorder="1" applyAlignment="1">
      <alignment horizontal="center"/>
    </xf>
    <xf numFmtId="169" fontId="38" fillId="0" borderId="19" xfId="0" applyNumberFormat="1" applyFont="1" applyBorder="1" applyAlignment="1">
      <alignment horizontal="center"/>
    </xf>
    <xf numFmtId="169" fontId="38" fillId="9" borderId="20" xfId="0" applyNumberFormat="1" applyFont="1" applyFill="1" applyBorder="1" applyAlignment="1">
      <alignment horizontal="center"/>
    </xf>
    <xf numFmtId="169" fontId="39" fillId="9" borderId="0" xfId="0" applyNumberFormat="1" applyFont="1" applyFill="1" applyAlignment="1">
      <alignment horizontal="left"/>
    </xf>
    <xf numFmtId="0" fontId="17" fillId="0" borderId="1" xfId="0" applyFont="1" applyBorder="1" applyAlignment="1">
      <alignment horizontal="center"/>
    </xf>
    <xf numFmtId="169" fontId="46" fillId="0" borderId="1" xfId="0" applyNumberFormat="1" applyFont="1" applyBorder="1" applyAlignment="1">
      <alignment horizontal="center"/>
    </xf>
    <xf numFmtId="169" fontId="46" fillId="0" borderId="0" xfId="0" applyNumberFormat="1" applyFont="1" applyAlignment="1">
      <alignment horizontal="center"/>
    </xf>
    <xf numFmtId="169" fontId="22" fillId="0" borderId="1" xfId="0" applyNumberFormat="1" applyFont="1" applyBorder="1" applyAlignment="1">
      <alignment horizontal="center" vertical="center"/>
    </xf>
    <xf numFmtId="0" fontId="51" fillId="0" borderId="24" xfId="0" applyFont="1" applyBorder="1" applyAlignment="1">
      <alignment horizontal="center"/>
    </xf>
    <xf numFmtId="0" fontId="51" fillId="0" borderId="25" xfId="0" applyFont="1" applyBorder="1" applyAlignment="1">
      <alignment horizontal="center"/>
    </xf>
    <xf numFmtId="169" fontId="38" fillId="9" borderId="11" xfId="0" applyNumberFormat="1" applyFont="1" applyFill="1" applyBorder="1" applyAlignment="1">
      <alignment horizontal="center"/>
    </xf>
    <xf numFmtId="169" fontId="38" fillId="0" borderId="14" xfId="0" applyNumberFormat="1" applyFont="1" applyBorder="1" applyAlignment="1">
      <alignment horizontal="center"/>
    </xf>
    <xf numFmtId="169" fontId="38" fillId="9" borderId="17" xfId="0" applyNumberFormat="1" applyFont="1" applyFill="1" applyBorder="1" applyAlignment="1">
      <alignment horizontal="center"/>
    </xf>
    <xf numFmtId="0" fontId="51" fillId="13" borderId="21" xfId="0" applyFont="1" applyFill="1" applyBorder="1" applyAlignment="1">
      <alignment horizontal="center"/>
    </xf>
    <xf numFmtId="0" fontId="51" fillId="13" borderId="22" xfId="0" applyFont="1" applyFill="1" applyBorder="1" applyAlignment="1">
      <alignment horizontal="center"/>
    </xf>
    <xf numFmtId="0" fontId="51" fillId="13" borderId="27" xfId="0" applyFont="1" applyFill="1" applyBorder="1" applyAlignment="1">
      <alignment horizontal="center"/>
    </xf>
    <xf numFmtId="0" fontId="51" fillId="13" borderId="28" xfId="0" applyFont="1" applyFill="1" applyBorder="1" applyAlignment="1">
      <alignment horizontal="center"/>
    </xf>
    <xf numFmtId="169" fontId="44" fillId="0" borderId="1" xfId="0" applyNumberFormat="1" applyFont="1" applyBorder="1"/>
    <xf numFmtId="169" fontId="44" fillId="0" borderId="0" xfId="0" applyNumberFormat="1" applyFont="1"/>
    <xf numFmtId="169" fontId="17" fillId="0" borderId="1" xfId="0" applyNumberFormat="1" applyFont="1" applyBorder="1"/>
    <xf numFmtId="169" fontId="17" fillId="0" borderId="0" xfId="0" applyNumberFormat="1" applyFont="1"/>
    <xf numFmtId="0" fontId="0" fillId="0" borderId="1" xfId="0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6" xfId="0" applyFont="1" applyBorder="1" applyAlignment="1">
      <alignment horizontal="center"/>
    </xf>
    <xf numFmtId="169" fontId="26" fillId="0" borderId="1" xfId="0" applyNumberFormat="1" applyFont="1" applyBorder="1" applyAlignment="1">
      <alignment horizontal="center"/>
    </xf>
    <xf numFmtId="169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53" fillId="0" borderId="1" xfId="0" applyNumberFormat="1" applyFont="1" applyBorder="1" applyAlignment="1">
      <alignment horizontal="center"/>
    </xf>
    <xf numFmtId="169" fontId="53" fillId="0" borderId="0" xfId="0" applyNumberFormat="1" applyFont="1" applyAlignment="1">
      <alignment horizontal="center"/>
    </xf>
    <xf numFmtId="169" fontId="13" fillId="0" borderId="1" xfId="0" applyNumberFormat="1" applyFont="1" applyBorder="1" applyAlignment="1">
      <alignment horizontal="center" vertical="center"/>
    </xf>
    <xf numFmtId="169" fontId="28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9" fontId="0" fillId="0" borderId="1" xfId="0" applyNumberFormat="1" applyBorder="1"/>
    <xf numFmtId="169" fontId="15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/>
    </xf>
    <xf numFmtId="169" fontId="55" fillId="0" borderId="1" xfId="0" applyNumberFormat="1" applyFont="1" applyBorder="1"/>
    <xf numFmtId="169" fontId="56" fillId="0" borderId="1" xfId="0" applyNumberFormat="1" applyFont="1" applyBorder="1"/>
    <xf numFmtId="0" fontId="0" fillId="12" borderId="1" xfId="0" applyFill="1" applyBorder="1"/>
    <xf numFmtId="169" fontId="25" fillId="0" borderId="1" xfId="0" applyNumberFormat="1" applyFont="1" applyBorder="1"/>
    <xf numFmtId="169" fontId="55" fillId="0" borderId="1" xfId="0" applyNumberFormat="1" applyFont="1" applyBorder="1" applyAlignment="1">
      <alignment horizontal="center"/>
    </xf>
    <xf numFmtId="169" fontId="23" fillId="0" borderId="1" xfId="0" applyNumberFormat="1" applyFont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72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16" fontId="10" fillId="0" borderId="1" xfId="0" applyNumberFormat="1" applyFont="1" applyBorder="1" applyAlignment="1">
      <alignment horizontal="center"/>
    </xf>
    <xf numFmtId="169" fontId="54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 vertical="center"/>
    </xf>
    <xf numFmtId="169" fontId="56" fillId="0" borderId="1" xfId="0" applyNumberFormat="1" applyFont="1" applyBorder="1" applyAlignment="1">
      <alignment horizontal="center"/>
    </xf>
    <xf numFmtId="169" fontId="12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0" xfId="0" applyNumberFormat="1" applyFont="1" applyAlignment="1">
      <alignment horizontal="center"/>
    </xf>
    <xf numFmtId="169" fontId="17" fillId="3" borderId="1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69" fontId="41" fillId="10" borderId="1" xfId="0" applyNumberFormat="1" applyFont="1" applyFill="1" applyBorder="1" applyAlignment="1">
      <alignment horizontal="center" vertical="center"/>
    </xf>
    <xf numFmtId="169" fontId="22" fillId="0" borderId="1" xfId="0" applyNumberFormat="1" applyFont="1" applyBorder="1" applyAlignment="1">
      <alignment vertical="center"/>
    </xf>
    <xf numFmtId="169" fontId="17" fillId="0" borderId="1" xfId="0" applyNumberFormat="1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vertical="center"/>
    </xf>
    <xf numFmtId="165" fontId="41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 applyAlignment="1">
      <alignment horizontal="center"/>
    </xf>
    <xf numFmtId="0" fontId="37" fillId="0" borderId="1" xfId="0" applyFont="1" applyBorder="1"/>
    <xf numFmtId="0" fontId="53" fillId="0" borderId="1" xfId="0" applyFont="1" applyBorder="1"/>
    <xf numFmtId="0" fontId="10" fillId="3" borderId="1" xfId="0" applyFont="1" applyFill="1" applyBorder="1"/>
    <xf numFmtId="0" fontId="15" fillId="5" borderId="1" xfId="0" applyFont="1" applyFill="1" applyBorder="1" applyAlignment="1">
      <alignment horizontal="center"/>
    </xf>
    <xf numFmtId="169" fontId="21" fillId="5" borderId="1" xfId="0" applyNumberFormat="1" applyFont="1" applyFill="1" applyBorder="1" applyAlignment="1">
      <alignment horizontal="center" vertical="center"/>
    </xf>
    <xf numFmtId="169" fontId="21" fillId="5" borderId="1" xfId="0" applyNumberFormat="1" applyFont="1" applyFill="1" applyBorder="1" applyAlignment="1">
      <alignment horizontal="center"/>
    </xf>
    <xf numFmtId="0" fontId="48" fillId="16" borderId="1" xfId="0" applyFont="1" applyFill="1" applyBorder="1" applyAlignment="1">
      <alignment horizontal="center"/>
    </xf>
    <xf numFmtId="169" fontId="17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0" fontId="10" fillId="12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25" fillId="16" borderId="1" xfId="0" applyFont="1" applyFill="1" applyBorder="1"/>
    <xf numFmtId="169" fontId="53" fillId="0" borderId="1" xfId="0" applyNumberFormat="1" applyFont="1" applyBorder="1"/>
    <xf numFmtId="0" fontId="57" fillId="0" borderId="1" xfId="0" applyFont="1" applyBorder="1"/>
    <xf numFmtId="167" fontId="57" fillId="0" borderId="1" xfId="0" applyNumberFormat="1" applyFont="1" applyBorder="1"/>
    <xf numFmtId="0" fontId="57" fillId="0" borderId="1" xfId="0" applyFont="1" applyBorder="1" applyAlignment="1">
      <alignment horizontal="center"/>
    </xf>
    <xf numFmtId="16" fontId="57" fillId="0" borderId="1" xfId="0" applyNumberFormat="1" applyFont="1" applyBorder="1" applyAlignment="1">
      <alignment horizontal="center"/>
    </xf>
    <xf numFmtId="0" fontId="59" fillId="9" borderId="1" xfId="1" applyFont="1" applyFill="1" applyBorder="1" applyAlignment="1">
      <alignment horizontal="center" vertical="center"/>
    </xf>
    <xf numFmtId="4" fontId="6" fillId="6" borderId="1" xfId="6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4" fontId="8" fillId="7" borderId="0" xfId="0" applyNumberFormat="1" applyFont="1" applyFill="1" applyAlignment="1">
      <alignment horizontal="center" vertical="center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1" xfId="0" applyNumberFormat="1" applyFont="1" applyBorder="1"/>
    <xf numFmtId="0" fontId="46" fillId="0" borderId="1" xfId="0" applyFont="1" applyBorder="1" applyAlignment="1">
      <alignment horizontal="center"/>
    </xf>
    <xf numFmtId="20" fontId="57" fillId="0" borderId="1" xfId="0" applyNumberFormat="1" applyFont="1" applyBorder="1" applyAlignment="1">
      <alignment horizontal="center"/>
    </xf>
    <xf numFmtId="167" fontId="46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 vertical="center"/>
    </xf>
    <xf numFmtId="169" fontId="41" fillId="0" borderId="1" xfId="0" applyNumberFormat="1" applyFont="1" applyBorder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169" fontId="17" fillId="0" borderId="1" xfId="0" applyNumberFormat="1" applyFont="1" applyBorder="1" applyAlignment="1">
      <alignment vertical="center"/>
    </xf>
    <xf numFmtId="0" fontId="32" fillId="0" borderId="6" xfId="0" applyFont="1" applyBorder="1"/>
    <xf numFmtId="167" fontId="32" fillId="0" borderId="1" xfId="0" applyNumberFormat="1" applyFont="1" applyBorder="1"/>
    <xf numFmtId="165" fontId="13" fillId="0" borderId="6" xfId="0" applyNumberFormat="1" applyFont="1" applyBorder="1" applyAlignment="1">
      <alignment horizontal="center"/>
    </xf>
    <xf numFmtId="0" fontId="25" fillId="0" borderId="6" xfId="0" applyFont="1" applyBorder="1"/>
    <xf numFmtId="0" fontId="0" fillId="0" borderId="6" xfId="0" applyBorder="1"/>
    <xf numFmtId="0" fontId="24" fillId="5" borderId="1" xfId="0" applyFont="1" applyFill="1" applyBorder="1" applyAlignment="1">
      <alignment horizontal="centerContinuous" vertical="center" readingOrder="2"/>
    </xf>
    <xf numFmtId="0" fontId="10" fillId="12" borderId="1" xfId="0" applyFont="1" applyFill="1" applyBorder="1"/>
    <xf numFmtId="0" fontId="10" fillId="5" borderId="1" xfId="0" applyFont="1" applyFill="1" applyBorder="1"/>
    <xf numFmtId="169" fontId="22" fillId="5" borderId="1" xfId="0" applyNumberFormat="1" applyFont="1" applyFill="1" applyBorder="1" applyAlignment="1">
      <alignment horizontal="center" vertical="center" readingOrder="2"/>
    </xf>
    <xf numFmtId="0" fontId="17" fillId="0" borderId="1" xfId="0" applyFont="1" applyBorder="1"/>
    <xf numFmtId="167" fontId="10" fillId="0" borderId="6" xfId="0" applyNumberFormat="1" applyFont="1" applyBorder="1" applyAlignment="1">
      <alignment horizontal="center"/>
    </xf>
    <xf numFmtId="0" fontId="24" fillId="3" borderId="1" xfId="0" applyFont="1" applyFill="1" applyBorder="1" applyAlignment="1">
      <alignment horizontal="centerContinuous" vertical="center" readingOrder="2"/>
    </xf>
    <xf numFmtId="0" fontId="60" fillId="0" borderId="1" xfId="0" applyFont="1" applyBorder="1" applyAlignment="1">
      <alignment horizontal="center"/>
    </xf>
    <xf numFmtId="169" fontId="43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168" fontId="24" fillId="0" borderId="1" xfId="0" applyNumberFormat="1" applyFont="1" applyBorder="1" applyAlignment="1">
      <alignment horizontal="center"/>
    </xf>
    <xf numFmtId="169" fontId="12" fillId="10" borderId="1" xfId="0" applyNumberFormat="1" applyFont="1" applyFill="1" applyBorder="1" applyAlignment="1">
      <alignment horizontal="center" vertical="center"/>
    </xf>
    <xf numFmtId="169" fontId="46" fillId="0" borderId="1" xfId="0" applyNumberFormat="1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169" fontId="46" fillId="0" borderId="0" xfId="0" applyNumberFormat="1" applyFont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0" fontId="61" fillId="3" borderId="1" xfId="0" applyFont="1" applyFill="1" applyBorder="1" applyAlignment="1">
      <alignment horizontal="centerContinuous" vertical="center" readingOrder="2"/>
    </xf>
    <xf numFmtId="14" fontId="51" fillId="0" borderId="24" xfId="0" applyNumberFormat="1" applyFont="1" applyBorder="1" applyAlignment="1">
      <alignment horizontal="center"/>
    </xf>
    <xf numFmtId="14" fontId="38" fillId="0" borderId="12" xfId="0" applyNumberFormat="1" applyFont="1" applyBorder="1" applyAlignment="1">
      <alignment horizontal="center"/>
    </xf>
    <xf numFmtId="169" fontId="41" fillId="0" borderId="1" xfId="0" applyNumberFormat="1" applyFont="1" applyBorder="1" applyAlignment="1">
      <alignment horizontal="center"/>
    </xf>
    <xf numFmtId="169" fontId="41" fillId="3" borderId="1" xfId="0" applyNumberFormat="1" applyFont="1" applyFill="1" applyBorder="1" applyAlignment="1" applyProtection="1">
      <alignment horizontal="center" vertical="center"/>
      <protection locked="0"/>
    </xf>
    <xf numFmtId="167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44" fillId="3" borderId="1" xfId="0" applyFont="1" applyFill="1" applyBorder="1" applyAlignment="1">
      <alignment horizontal="center"/>
    </xf>
    <xf numFmtId="167" fontId="30" fillId="0" borderId="1" xfId="0" applyNumberFormat="1" applyFont="1" applyBorder="1"/>
    <xf numFmtId="0" fontId="19" fillId="5" borderId="1" xfId="0" applyFont="1" applyFill="1" applyBorder="1" applyAlignment="1">
      <alignment horizontal="centerContinuous" vertical="center" readingOrder="2"/>
    </xf>
    <xf numFmtId="0" fontId="6" fillId="3" borderId="1" xfId="0" applyFont="1" applyFill="1" applyBorder="1" applyAlignment="1">
      <alignment horizontal="centerContinuous"/>
    </xf>
    <xf numFmtId="0" fontId="10" fillId="8" borderId="1" xfId="0" applyFont="1" applyFill="1" applyBorder="1"/>
    <xf numFmtId="0" fontId="6" fillId="12" borderId="1" xfId="0" applyFont="1" applyFill="1" applyBorder="1" applyAlignment="1">
      <alignment horizontal="centerContinuous"/>
    </xf>
    <xf numFmtId="0" fontId="21" fillId="3" borderId="1" xfId="0" applyFont="1" applyFill="1" applyBorder="1"/>
    <xf numFmtId="167" fontId="28" fillId="0" borderId="6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Continuous" vertical="center" readingOrder="2"/>
    </xf>
    <xf numFmtId="0" fontId="0" fillId="3" borderId="1" xfId="0" applyFill="1" applyBorder="1"/>
    <xf numFmtId="169" fontId="44" fillId="0" borderId="1" xfId="0" applyNumberFormat="1" applyFont="1" applyBorder="1" applyAlignment="1">
      <alignment horizontal="center" vertical="center"/>
    </xf>
    <xf numFmtId="169" fontId="42" fillId="0" borderId="1" xfId="0" applyNumberFormat="1" applyFont="1" applyBorder="1" applyAlignment="1">
      <alignment horizontal="center" vertical="center"/>
    </xf>
    <xf numFmtId="0" fontId="44" fillId="3" borderId="1" xfId="0" applyFont="1" applyFill="1" applyBorder="1"/>
    <xf numFmtId="167" fontId="57" fillId="0" borderId="1" xfId="0" applyNumberFormat="1" applyFont="1" applyBorder="1" applyAlignment="1">
      <alignment horizontal="center"/>
    </xf>
    <xf numFmtId="14" fontId="39" fillId="9" borderId="0" xfId="0" applyNumberFormat="1" applyFont="1" applyFill="1" applyAlignment="1">
      <alignment horizontal="left"/>
    </xf>
    <xf numFmtId="14" fontId="0" fillId="0" borderId="0" xfId="0" applyNumberFormat="1"/>
    <xf numFmtId="14" fontId="38" fillId="9" borderId="18" xfId="0" applyNumberFormat="1" applyFont="1" applyFill="1" applyBorder="1" applyAlignment="1">
      <alignment horizontal="center"/>
    </xf>
    <xf numFmtId="14" fontId="38" fillId="0" borderId="19" xfId="0" applyNumberFormat="1" applyFont="1" applyBorder="1" applyAlignment="1">
      <alignment horizontal="center"/>
    </xf>
    <xf numFmtId="14" fontId="38" fillId="9" borderId="20" xfId="0" applyNumberFormat="1" applyFont="1" applyFill="1" applyBorder="1" applyAlignment="1">
      <alignment horizontal="center"/>
    </xf>
    <xf numFmtId="167" fontId="15" fillId="5" borderId="1" xfId="0" applyNumberFormat="1" applyFont="1" applyFill="1" applyBorder="1" applyAlignment="1">
      <alignment horizontal="center"/>
    </xf>
    <xf numFmtId="168" fontId="15" fillId="5" borderId="1" xfId="0" applyNumberFormat="1" applyFont="1" applyFill="1" applyBorder="1" applyAlignment="1">
      <alignment horizontal="center"/>
    </xf>
    <xf numFmtId="0" fontId="57" fillId="3" borderId="1" xfId="0" applyFont="1" applyFill="1" applyBorder="1"/>
    <xf numFmtId="0" fontId="46" fillId="3" borderId="1" xfId="0" applyFont="1" applyFill="1" applyBorder="1"/>
    <xf numFmtId="167" fontId="46" fillId="3" borderId="1" xfId="0" applyNumberFormat="1" applyFont="1" applyFill="1" applyBorder="1"/>
    <xf numFmtId="0" fontId="46" fillId="3" borderId="1" xfId="0" applyFont="1" applyFill="1" applyBorder="1" applyAlignment="1">
      <alignment horizontal="center"/>
    </xf>
    <xf numFmtId="16" fontId="46" fillId="3" borderId="1" xfId="0" applyNumberFormat="1" applyFont="1" applyFill="1" applyBorder="1" applyAlignment="1">
      <alignment horizontal="center"/>
    </xf>
    <xf numFmtId="167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8" fontId="15" fillId="3" borderId="1" xfId="0" applyNumberFormat="1" applyFont="1" applyFill="1" applyBorder="1" applyAlignment="1">
      <alignment horizontal="center"/>
    </xf>
    <xf numFmtId="0" fontId="26" fillId="10" borderId="30" xfId="0" applyFont="1" applyFill="1" applyBorder="1" applyAlignment="1">
      <alignment horizontal="center"/>
    </xf>
    <xf numFmtId="167" fontId="26" fillId="10" borderId="30" xfId="0" applyNumberFormat="1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Continuous" vertical="center" readingOrder="2"/>
    </xf>
    <xf numFmtId="169" fontId="22" fillId="3" borderId="1" xfId="0" applyNumberFormat="1" applyFont="1" applyFill="1" applyBorder="1" applyAlignment="1">
      <alignment horizontal="center" vertical="center" readingOrder="2"/>
    </xf>
    <xf numFmtId="167" fontId="44" fillId="0" borderId="1" xfId="0" applyNumberFormat="1" applyFont="1" applyBorder="1"/>
    <xf numFmtId="167" fontId="0" fillId="0" borderId="6" xfId="0" applyNumberFormat="1" applyBorder="1"/>
    <xf numFmtId="0" fontId="29" fillId="0" borderId="0" xfId="0" applyFont="1"/>
    <xf numFmtId="169" fontId="46" fillId="0" borderId="1" xfId="0" applyNumberFormat="1" applyFont="1" applyBorder="1"/>
    <xf numFmtId="169" fontId="53" fillId="0" borderId="0" xfId="0" applyNumberFormat="1" applyFont="1"/>
    <xf numFmtId="0" fontId="10" fillId="0" borderId="7" xfId="0" applyFont="1" applyBorder="1" applyAlignment="1">
      <alignment horizontal="center"/>
    </xf>
    <xf numFmtId="167" fontId="53" fillId="0" borderId="1" xfId="0" applyNumberFormat="1" applyFont="1" applyBorder="1"/>
    <xf numFmtId="0" fontId="53" fillId="0" borderId="0" xfId="0" applyFont="1"/>
    <xf numFmtId="0" fontId="16" fillId="0" borderId="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67" fontId="10" fillId="0" borderId="30" xfId="0" applyNumberFormat="1" applyFont="1" applyBorder="1" applyAlignment="1">
      <alignment horizontal="center"/>
    </xf>
    <xf numFmtId="168" fontId="10" fillId="0" borderId="30" xfId="0" applyNumberFormat="1" applyFont="1" applyBorder="1" applyAlignment="1">
      <alignment horizontal="center"/>
    </xf>
    <xf numFmtId="0" fontId="0" fillId="0" borderId="30" xfId="0" applyBorder="1"/>
    <xf numFmtId="0" fontId="20" fillId="0" borderId="6" xfId="0" applyFont="1" applyBorder="1" applyAlignment="1">
      <alignment horizontal="center"/>
    </xf>
    <xf numFmtId="165" fontId="19" fillId="0" borderId="6" xfId="0" applyNumberFormat="1" applyFont="1" applyBorder="1" applyAlignment="1">
      <alignment horizontal="center"/>
    </xf>
    <xf numFmtId="165" fontId="19" fillId="5" borderId="6" xfId="0" applyNumberFormat="1" applyFont="1" applyFill="1" applyBorder="1" applyAlignment="1">
      <alignment horizontal="center" vertical="center"/>
    </xf>
    <xf numFmtId="167" fontId="32" fillId="0" borderId="6" xfId="0" applyNumberFormat="1" applyFont="1" applyBorder="1"/>
    <xf numFmtId="0" fontId="32" fillId="3" borderId="6" xfId="0" applyFont="1" applyFill="1" applyBorder="1"/>
    <xf numFmtId="169" fontId="13" fillId="5" borderId="1" xfId="0" applyNumberFormat="1" applyFont="1" applyFill="1" applyBorder="1" applyAlignment="1">
      <alignment horizontal="center" vertical="center" readingOrder="2"/>
    </xf>
    <xf numFmtId="0" fontId="29" fillId="5" borderId="1" xfId="0" applyFont="1" applyFill="1" applyBorder="1" applyAlignment="1">
      <alignment horizontal="centerContinuous" vertical="center" readingOrder="2"/>
    </xf>
    <xf numFmtId="0" fontId="29" fillId="0" borderId="1" xfId="0" applyFont="1" applyBorder="1" applyAlignment="1">
      <alignment horizontal="center"/>
    </xf>
    <xf numFmtId="167" fontId="2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44" fillId="3" borderId="6" xfId="0" applyFont="1" applyFill="1" applyBorder="1"/>
    <xf numFmtId="0" fontId="29" fillId="3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5" fillId="3" borderId="1" xfId="0" applyFont="1" applyFill="1" applyBorder="1"/>
    <xf numFmtId="0" fontId="53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 vertical="center"/>
    </xf>
    <xf numFmtId="0" fontId="44" fillId="12" borderId="1" xfId="0" applyFont="1" applyFill="1" applyBorder="1" applyAlignment="1">
      <alignment horizontal="center"/>
    </xf>
    <xf numFmtId="169" fontId="21" fillId="3" borderId="1" xfId="0" applyNumberFormat="1" applyFont="1" applyFill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 applyProtection="1">
      <alignment horizontal="center" vertical="center"/>
      <protection locked="0"/>
    </xf>
    <xf numFmtId="169" fontId="43" fillId="5" borderId="1" xfId="0" applyNumberFormat="1" applyFont="1" applyFill="1" applyBorder="1" applyAlignment="1">
      <alignment horizontal="centerContinuous" vertical="center" readingOrder="2"/>
    </xf>
    <xf numFmtId="169" fontId="43" fillId="0" borderId="1" xfId="0" applyNumberFormat="1" applyFont="1" applyBorder="1"/>
    <xf numFmtId="0" fontId="48" fillId="0" borderId="1" xfId="0" applyFont="1" applyBorder="1" applyAlignment="1">
      <alignment horizontal="center"/>
    </xf>
    <xf numFmtId="167" fontId="48" fillId="0" borderId="1" xfId="0" applyNumberFormat="1" applyFont="1" applyBorder="1" applyAlignment="1">
      <alignment horizontal="center"/>
    </xf>
    <xf numFmtId="168" fontId="48" fillId="0" borderId="1" xfId="0" applyNumberFormat="1" applyFont="1" applyBorder="1" applyAlignment="1">
      <alignment horizontal="center"/>
    </xf>
    <xf numFmtId="0" fontId="63" fillId="9" borderId="1" xfId="1" quotePrefix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167" fontId="64" fillId="0" borderId="1" xfId="0" applyNumberFormat="1" applyFont="1" applyBorder="1" applyAlignment="1">
      <alignment horizontal="center"/>
    </xf>
    <xf numFmtId="168" fontId="64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167" fontId="65" fillId="0" borderId="1" xfId="0" applyNumberFormat="1" applyFont="1" applyBorder="1" applyAlignment="1">
      <alignment horizontal="center"/>
    </xf>
    <xf numFmtId="168" fontId="65" fillId="0" borderId="1" xfId="0" applyNumberFormat="1" applyFont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0" fontId="46" fillId="0" borderId="1" xfId="0" applyFont="1" applyBorder="1"/>
    <xf numFmtId="40" fontId="66" fillId="0" borderId="1" xfId="0" applyNumberFormat="1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/>
    </xf>
    <xf numFmtId="169" fontId="17" fillId="0" borderId="30" xfId="0" applyNumberFormat="1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67" fontId="2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0" fillId="0" borderId="31" xfId="0" applyFont="1" applyBorder="1" applyAlignment="1">
      <alignment horizontal="center"/>
    </xf>
    <xf numFmtId="167" fontId="10" fillId="0" borderId="31" xfId="0" applyNumberFormat="1" applyFont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169" fontId="67" fillId="0" borderId="1" xfId="0" applyNumberFormat="1" applyFont="1" applyBorder="1" applyAlignment="1">
      <alignment horizontal="center"/>
    </xf>
    <xf numFmtId="0" fontId="53" fillId="3" borderId="1" xfId="0" applyFont="1" applyFill="1" applyBorder="1"/>
    <xf numFmtId="169" fontId="22" fillId="10" borderId="1" xfId="0" applyNumberFormat="1" applyFont="1" applyFill="1" applyBorder="1" applyAlignment="1">
      <alignment horizontal="center"/>
    </xf>
    <xf numFmtId="169" fontId="62" fillId="0" borderId="1" xfId="0" applyNumberFormat="1" applyFont="1" applyBorder="1" applyAlignment="1">
      <alignment horizontal="center"/>
    </xf>
    <xf numFmtId="169" fontId="68" fillId="0" borderId="32" xfId="0" applyNumberFormat="1" applyFont="1" applyBorder="1" applyAlignment="1">
      <alignment horizontal="center" vertical="center" wrapText="1"/>
    </xf>
    <xf numFmtId="169" fontId="68" fillId="3" borderId="1" xfId="0" applyNumberFormat="1" applyFont="1" applyFill="1" applyBorder="1" applyAlignment="1">
      <alignment horizontal="center" vertical="center" wrapText="1"/>
    </xf>
    <xf numFmtId="169" fontId="17" fillId="0" borderId="30" xfId="0" applyNumberFormat="1" applyFont="1" applyBorder="1" applyAlignment="1">
      <alignment vertical="center"/>
    </xf>
    <xf numFmtId="169" fontId="17" fillId="0" borderId="31" xfId="0" applyNumberFormat="1" applyFont="1" applyBorder="1" applyAlignment="1">
      <alignment vertical="center"/>
    </xf>
    <xf numFmtId="169" fontId="51" fillId="13" borderId="34" xfId="0" applyNumberFormat="1" applyFont="1" applyFill="1" applyBorder="1" applyAlignment="1">
      <alignment horizontal="center"/>
    </xf>
    <xf numFmtId="169" fontId="51" fillId="0" borderId="0" xfId="0" applyNumberFormat="1" applyFont="1" applyAlignment="1">
      <alignment horizontal="center"/>
    </xf>
    <xf numFmtId="169" fontId="51" fillId="0" borderId="35" xfId="0" applyNumberFormat="1" applyFont="1" applyBorder="1" applyAlignment="1">
      <alignment horizontal="center"/>
    </xf>
    <xf numFmtId="169" fontId="51" fillId="13" borderId="36" xfId="0" applyNumberFormat="1" applyFont="1" applyFill="1" applyBorder="1" applyAlignment="1">
      <alignment horizontal="center"/>
    </xf>
    <xf numFmtId="14" fontId="48" fillId="0" borderId="1" xfId="0" applyNumberFormat="1" applyFont="1" applyBorder="1" applyAlignment="1">
      <alignment horizontal="center"/>
    </xf>
    <xf numFmtId="169" fontId="18" fillId="0" borderId="1" xfId="0" applyNumberFormat="1" applyFont="1" applyBorder="1"/>
    <xf numFmtId="169" fontId="68" fillId="0" borderId="1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5" fillId="12" borderId="1" xfId="0" applyFont="1" applyFill="1" applyBorder="1" applyAlignment="1">
      <alignment horizontal="center"/>
    </xf>
    <xf numFmtId="167" fontId="15" fillId="12" borderId="1" xfId="0" applyNumberFormat="1" applyFont="1" applyFill="1" applyBorder="1" applyAlignment="1">
      <alignment horizontal="center"/>
    </xf>
    <xf numFmtId="0" fontId="21" fillId="12" borderId="7" xfId="0" applyFont="1" applyFill="1" applyBorder="1"/>
    <xf numFmtId="0" fontId="21" fillId="12" borderId="8" xfId="0" applyFont="1" applyFill="1" applyBorder="1"/>
    <xf numFmtId="0" fontId="21" fillId="12" borderId="6" xfId="0" applyFont="1" applyFill="1" applyBorder="1"/>
    <xf numFmtId="169" fontId="21" fillId="0" borderId="30" xfId="0" applyNumberFormat="1" applyFont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26" fillId="16" borderId="1" xfId="0" applyFont="1" applyFill="1" applyBorder="1" applyAlignment="1">
      <alignment horizontal="center"/>
    </xf>
    <xf numFmtId="169" fontId="44" fillId="0" borderId="30" xfId="0" applyNumberFormat="1" applyFont="1" applyBorder="1" applyAlignment="1">
      <alignment horizontal="center"/>
    </xf>
    <xf numFmtId="169" fontId="62" fillId="3" borderId="1" xfId="0" applyNumberFormat="1" applyFont="1" applyFill="1" applyBorder="1" applyAlignment="1">
      <alignment horizontal="center"/>
    </xf>
    <xf numFmtId="3" fontId="70" fillId="8" borderId="1" xfId="1" applyNumberFormat="1" applyFont="1" applyFill="1" applyBorder="1" applyAlignment="1">
      <alignment horizontal="center" vertical="center"/>
    </xf>
    <xf numFmtId="16" fontId="46" fillId="0" borderId="1" xfId="0" applyNumberFormat="1" applyFont="1" applyBorder="1" applyAlignment="1">
      <alignment horizontal="center"/>
    </xf>
    <xf numFmtId="40" fontId="66" fillId="0" borderId="1" xfId="0" applyNumberFormat="1" applyFont="1" applyBorder="1" applyAlignment="1">
      <alignment horizontal="center" vertical="center"/>
    </xf>
    <xf numFmtId="169" fontId="46" fillId="3" borderId="1" xfId="0" applyNumberFormat="1" applyFont="1" applyFill="1" applyBorder="1" applyAlignment="1">
      <alignment horizontal="center" vertical="center"/>
    </xf>
    <xf numFmtId="40" fontId="66" fillId="0" borderId="32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7" fillId="3" borderId="1" xfId="0" applyNumberFormat="1" applyFont="1" applyFill="1" applyBorder="1" applyAlignment="1">
      <alignment horizontal="center" vertical="center"/>
    </xf>
    <xf numFmtId="169" fontId="22" fillId="3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9" fontId="68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16" fontId="21" fillId="3" borderId="1" xfId="0" applyNumberFormat="1" applyFont="1" applyFill="1" applyBorder="1" applyAlignment="1">
      <alignment horizontal="center"/>
    </xf>
    <xf numFmtId="169" fontId="57" fillId="0" borderId="1" xfId="0" applyNumberFormat="1" applyFont="1" applyBorder="1"/>
    <xf numFmtId="169" fontId="46" fillId="0" borderId="1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57" fillId="0" borderId="7" xfId="0" applyFont="1" applyBorder="1"/>
    <xf numFmtId="0" fontId="46" fillId="0" borderId="7" xfId="0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168" fontId="71" fillId="0" borderId="1" xfId="0" applyNumberFormat="1" applyFont="1" applyBorder="1" applyAlignment="1">
      <alignment horizontal="center"/>
    </xf>
    <xf numFmtId="0" fontId="7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167" fontId="48" fillId="3" borderId="1" xfId="0" applyNumberFormat="1" applyFont="1" applyFill="1" applyBorder="1" applyAlignment="1">
      <alignment horizontal="center"/>
    </xf>
    <xf numFmtId="168" fontId="48" fillId="3" borderId="1" xfId="0" applyNumberFormat="1" applyFont="1" applyFill="1" applyBorder="1" applyAlignment="1">
      <alignment horizontal="center"/>
    </xf>
    <xf numFmtId="0" fontId="72" fillId="0" borderId="1" xfId="0" applyFont="1" applyBorder="1" applyAlignment="1">
      <alignment horizontal="center"/>
    </xf>
    <xf numFmtId="168" fontId="72" fillId="0" borderId="1" xfId="0" applyNumberFormat="1" applyFont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169" fontId="21" fillId="3" borderId="1" xfId="0" applyNumberFormat="1" applyFont="1" applyFill="1" applyBorder="1"/>
    <xf numFmtId="169" fontId="24" fillId="5" borderId="1" xfId="0" applyNumberFormat="1" applyFont="1" applyFill="1" applyBorder="1" applyAlignment="1">
      <alignment horizontal="center" vertical="center" readingOrder="2"/>
    </xf>
    <xf numFmtId="169" fontId="10" fillId="5" borderId="1" xfId="0" applyNumberFormat="1" applyFont="1" applyFill="1" applyBorder="1" applyAlignment="1">
      <alignment horizontal="center"/>
    </xf>
    <xf numFmtId="169" fontId="10" fillId="12" borderId="1" xfId="0" applyNumberFormat="1" applyFont="1" applyFill="1" applyBorder="1" applyAlignment="1">
      <alignment horizontal="center"/>
    </xf>
    <xf numFmtId="169" fontId="37" fillId="0" borderId="1" xfId="0" applyNumberFormat="1" applyFont="1" applyBorder="1" applyAlignment="1">
      <alignment horizontal="center"/>
    </xf>
    <xf numFmtId="169" fontId="73" fillId="0" borderId="1" xfId="0" applyNumberFormat="1" applyFont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Continuous"/>
    </xf>
    <xf numFmtId="173" fontId="6" fillId="12" borderId="30" xfId="0" applyNumberFormat="1" applyFont="1" applyFill="1" applyBorder="1" applyAlignment="1">
      <alignment horizontal="centerContinuous"/>
    </xf>
    <xf numFmtId="169" fontId="44" fillId="3" borderId="1" xfId="0" applyNumberFormat="1" applyFont="1" applyFill="1" applyBorder="1" applyAlignment="1">
      <alignment horizontal="center"/>
    </xf>
    <xf numFmtId="0" fontId="25" fillId="0" borderId="7" xfId="0" applyFont="1" applyBorder="1"/>
    <xf numFmtId="0" fontId="48" fillId="20" borderId="1" xfId="0" applyFont="1" applyFill="1" applyBorder="1" applyAlignment="1">
      <alignment horizontal="center"/>
    </xf>
    <xf numFmtId="168" fontId="48" fillId="20" borderId="1" xfId="0" applyNumberFormat="1" applyFont="1" applyFill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/>
    </xf>
    <xf numFmtId="168" fontId="10" fillId="21" borderId="1" xfId="0" applyNumberFormat="1" applyFont="1" applyFill="1" applyBorder="1" applyAlignment="1">
      <alignment horizontal="center"/>
    </xf>
    <xf numFmtId="0" fontId="75" fillId="3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/>
    </xf>
    <xf numFmtId="168" fontId="76" fillId="0" borderId="1" xfId="0" applyNumberFormat="1" applyFont="1" applyBorder="1" applyAlignment="1">
      <alignment horizontal="center"/>
    </xf>
    <xf numFmtId="0" fontId="13" fillId="0" borderId="0" xfId="0" applyFont="1"/>
    <xf numFmtId="0" fontId="13" fillId="3" borderId="1" xfId="0" applyFont="1" applyFill="1" applyBorder="1" applyAlignment="1">
      <alignment horizontal="centerContinuous"/>
    </xf>
    <xf numFmtId="166" fontId="13" fillId="3" borderId="1" xfId="0" applyNumberFormat="1" applyFont="1" applyFill="1" applyBorder="1" applyAlignment="1">
      <alignment horizontal="centerContinuous"/>
    </xf>
    <xf numFmtId="1" fontId="48" fillId="3" borderId="1" xfId="0" applyNumberFormat="1" applyFont="1" applyFill="1" applyBorder="1" applyAlignment="1">
      <alignment horizontal="center" vertical="center"/>
    </xf>
    <xf numFmtId="174" fontId="10" fillId="3" borderId="1" xfId="0" applyNumberFormat="1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" fontId="77" fillId="3" borderId="1" xfId="0" applyNumberFormat="1" applyFont="1" applyFill="1" applyBorder="1" applyAlignment="1">
      <alignment horizontal="center" vertical="center"/>
    </xf>
    <xf numFmtId="174" fontId="77" fillId="0" borderId="1" xfId="0" applyNumberFormat="1" applyFont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16" fontId="77" fillId="0" borderId="1" xfId="0" applyNumberFormat="1" applyFont="1" applyBorder="1" applyAlignment="1">
      <alignment horizontal="center" vertical="center"/>
    </xf>
    <xf numFmtId="16" fontId="77" fillId="3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6" fillId="20" borderId="1" xfId="0" applyFont="1" applyFill="1" applyBorder="1" applyAlignment="1">
      <alignment horizontal="center"/>
    </xf>
    <xf numFmtId="168" fontId="76" fillId="20" borderId="1" xfId="0" applyNumberFormat="1" applyFont="1" applyFill="1" applyBorder="1" applyAlignment="1">
      <alignment horizontal="center"/>
    </xf>
    <xf numFmtId="167" fontId="46" fillId="16" borderId="1" xfId="0" applyNumberFormat="1" applyFont="1" applyFill="1" applyBorder="1" applyAlignment="1">
      <alignment horizontal="center"/>
    </xf>
    <xf numFmtId="16" fontId="46" fillId="16" borderId="1" xfId="0" applyNumberFormat="1" applyFont="1" applyFill="1" applyBorder="1" applyAlignment="1">
      <alignment horizontal="center"/>
    </xf>
    <xf numFmtId="169" fontId="46" fillId="16" borderId="1" xfId="0" applyNumberFormat="1" applyFont="1" applyFill="1" applyBorder="1" applyAlignment="1">
      <alignment horizontal="center" vertical="center"/>
    </xf>
    <xf numFmtId="168" fontId="10" fillId="16" borderId="1" xfId="0" applyNumberFormat="1" applyFont="1" applyFill="1" applyBorder="1" applyAlignment="1">
      <alignment horizontal="center"/>
    </xf>
    <xf numFmtId="169" fontId="22" fillId="5" borderId="8" xfId="0" applyNumberFormat="1" applyFont="1" applyFill="1" applyBorder="1" applyAlignment="1">
      <alignment horizontal="center" vertical="center" readingOrder="2"/>
    </xf>
    <xf numFmtId="165" fontId="21" fillId="0" borderId="1" xfId="0" applyNumberFormat="1" applyFont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168" fontId="10" fillId="20" borderId="1" xfId="0" applyNumberFormat="1" applyFont="1" applyFill="1" applyBorder="1" applyAlignment="1">
      <alignment horizontal="center"/>
    </xf>
    <xf numFmtId="0" fontId="71" fillId="20" borderId="1" xfId="0" applyFont="1" applyFill="1" applyBorder="1" applyAlignment="1">
      <alignment horizontal="center"/>
    </xf>
    <xf numFmtId="168" fontId="71" fillId="20" borderId="1" xfId="0" applyNumberFormat="1" applyFont="1" applyFill="1" applyBorder="1" applyAlignment="1">
      <alignment horizontal="center"/>
    </xf>
    <xf numFmtId="4" fontId="45" fillId="10" borderId="1" xfId="0" applyNumberFormat="1" applyFont="1" applyFill="1" applyBorder="1" applyAlignment="1">
      <alignment horizontal="center"/>
    </xf>
    <xf numFmtId="4" fontId="43" fillId="0" borderId="1" xfId="0" applyNumberFormat="1" applyFont="1" applyBorder="1" applyAlignment="1">
      <alignment horizontal="center"/>
    </xf>
    <xf numFmtId="0" fontId="43" fillId="5" borderId="8" xfId="0" applyFont="1" applyFill="1" applyBorder="1" applyAlignment="1">
      <alignment horizontal="center" vertical="center" readingOrder="2"/>
    </xf>
    <xf numFmtId="0" fontId="78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4" fontId="43" fillId="0" borderId="1" xfId="0" applyNumberFormat="1" applyFont="1" applyBorder="1"/>
    <xf numFmtId="0" fontId="43" fillId="3" borderId="1" xfId="0" applyFont="1" applyFill="1" applyBorder="1" applyAlignment="1">
      <alignment horizontal="centerContinuous"/>
    </xf>
    <xf numFmtId="2" fontId="10" fillId="0" borderId="1" xfId="0" applyNumberFormat="1" applyFont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/>
    </xf>
    <xf numFmtId="169" fontId="74" fillId="0" borderId="1" xfId="0" applyNumberFormat="1" applyFont="1" applyBorder="1" applyAlignment="1">
      <alignment horizontal="center" vertical="center"/>
    </xf>
    <xf numFmtId="169" fontId="62" fillId="3" borderId="30" xfId="0" applyNumberFormat="1" applyFont="1" applyFill="1" applyBorder="1" applyAlignment="1">
      <alignment horizontal="centerContinuous"/>
    </xf>
    <xf numFmtId="0" fontId="38" fillId="0" borderId="25" xfId="0" applyFont="1" applyBorder="1" applyAlignment="1">
      <alignment horizontal="center"/>
    </xf>
    <xf numFmtId="0" fontId="25" fillId="0" borderId="30" xfId="0" applyFont="1" applyBorder="1"/>
    <xf numFmtId="167" fontId="25" fillId="0" borderId="30" xfId="0" applyNumberFormat="1" applyFont="1" applyBorder="1"/>
    <xf numFmtId="167" fontId="21" fillId="0" borderId="1" xfId="0" applyNumberFormat="1" applyFont="1" applyBorder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167" fontId="44" fillId="0" borderId="0" xfId="0" applyNumberFormat="1" applyFont="1"/>
    <xf numFmtId="165" fontId="0" fillId="0" borderId="0" xfId="0" applyNumberFormat="1"/>
    <xf numFmtId="165" fontId="51" fillId="13" borderId="23" xfId="0" applyNumberFormat="1" applyFont="1" applyFill="1" applyBorder="1" applyAlignment="1">
      <alignment horizontal="center"/>
    </xf>
    <xf numFmtId="165" fontId="51" fillId="0" borderId="26" xfId="0" applyNumberFormat="1" applyFont="1" applyBorder="1" applyAlignment="1">
      <alignment horizontal="center"/>
    </xf>
    <xf numFmtId="165" fontId="51" fillId="16" borderId="26" xfId="0" applyNumberFormat="1" applyFont="1" applyFill="1" applyBorder="1" applyAlignment="1">
      <alignment horizontal="center"/>
    </xf>
    <xf numFmtId="165" fontId="51" fillId="13" borderId="29" xfId="0" applyNumberFormat="1" applyFont="1" applyFill="1" applyBorder="1" applyAlignment="1">
      <alignment horizontal="center"/>
    </xf>
    <xf numFmtId="14" fontId="71" fillId="0" borderId="1" xfId="0" applyNumberFormat="1" applyFont="1" applyBorder="1" applyAlignment="1">
      <alignment horizontal="center"/>
    </xf>
    <xf numFmtId="165" fontId="41" fillId="10" borderId="1" xfId="0" applyNumberFormat="1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174" fontId="20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5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9" fontId="43" fillId="0" borderId="1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65" fontId="22" fillId="0" borderId="1" xfId="0" applyNumberFormat="1" applyFont="1" applyBorder="1" applyAlignment="1">
      <alignment horizontal="center"/>
    </xf>
    <xf numFmtId="165" fontId="21" fillId="3" borderId="1" xfId="0" applyNumberFormat="1" applyFont="1" applyFill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9" fontId="81" fillId="10" borderId="1" xfId="0" applyNumberFormat="1" applyFont="1" applyFill="1" applyBorder="1" applyAlignment="1">
      <alignment horizontal="center" vertical="center"/>
    </xf>
    <xf numFmtId="169" fontId="82" fillId="0" borderId="1" xfId="0" applyNumberFormat="1" applyFont="1" applyBorder="1" applyAlignment="1">
      <alignment horizontal="center" vertical="center"/>
    </xf>
    <xf numFmtId="0" fontId="83" fillId="0" borderId="1" xfId="0" applyFont="1" applyBorder="1" applyAlignment="1">
      <alignment vertical="center"/>
    </xf>
    <xf numFmtId="40" fontId="82" fillId="0" borderId="1" xfId="0" applyNumberFormat="1" applyFont="1" applyBorder="1" applyAlignment="1">
      <alignment horizontal="center" vertical="center" wrapText="1"/>
    </xf>
    <xf numFmtId="169" fontId="82" fillId="0" borderId="30" xfId="0" applyNumberFormat="1" applyFont="1" applyBorder="1" applyAlignment="1">
      <alignment horizontal="center" vertical="center"/>
    </xf>
    <xf numFmtId="0" fontId="44" fillId="0" borderId="30" xfId="0" applyFont="1" applyBorder="1"/>
    <xf numFmtId="40" fontId="68" fillId="0" borderId="1" xfId="0" applyNumberFormat="1" applyFont="1" applyBorder="1" applyAlignment="1">
      <alignment horizontal="center" vertical="center" wrapText="1"/>
    </xf>
    <xf numFmtId="40" fontId="68" fillId="0" borderId="30" xfId="0" applyNumberFormat="1" applyFont="1" applyBorder="1" applyAlignment="1">
      <alignment horizontal="center" vertical="center" wrapText="1"/>
    </xf>
    <xf numFmtId="169" fontId="82" fillId="0" borderId="0" xfId="0" applyNumberFormat="1" applyFont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0" fontId="84" fillId="0" borderId="1" xfId="0" applyFont="1" applyBorder="1"/>
    <xf numFmtId="167" fontId="84" fillId="0" borderId="1" xfId="0" applyNumberFormat="1" applyFont="1" applyBorder="1"/>
    <xf numFmtId="169" fontId="46" fillId="16" borderId="1" xfId="0" applyNumberFormat="1" applyFont="1" applyFill="1" applyBorder="1" applyAlignment="1">
      <alignment horizontal="center"/>
    </xf>
    <xf numFmtId="169" fontId="82" fillId="16" borderId="1" xfId="0" applyNumberFormat="1" applyFont="1" applyFill="1" applyBorder="1" applyAlignment="1">
      <alignment horizontal="center" vertical="center"/>
    </xf>
    <xf numFmtId="173" fontId="6" fillId="12" borderId="1" xfId="0" applyNumberFormat="1" applyFont="1" applyFill="1" applyBorder="1" applyAlignment="1">
      <alignment horizontal="centerContinuous"/>
    </xf>
    <xf numFmtId="165" fontId="22" fillId="10" borderId="1" xfId="0" applyNumberFormat="1" applyFont="1" applyFill="1" applyBorder="1" applyAlignment="1">
      <alignment horizontal="center"/>
    </xf>
    <xf numFmtId="165" fontId="62" fillId="0" borderId="1" xfId="0" applyNumberFormat="1" applyFont="1" applyBorder="1" applyAlignment="1">
      <alignment horizontal="center"/>
    </xf>
    <xf numFmtId="165" fontId="68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5" fontId="46" fillId="0" borderId="1" xfId="0" applyNumberFormat="1" applyFont="1" applyBorder="1" applyAlignment="1">
      <alignment horizontal="center"/>
    </xf>
    <xf numFmtId="165" fontId="57" fillId="0" borderId="1" xfId="0" applyNumberFormat="1" applyFont="1" applyBorder="1"/>
    <xf numFmtId="165" fontId="10" fillId="0" borderId="1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/>
    </xf>
    <xf numFmtId="165" fontId="21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/>
    </xf>
    <xf numFmtId="165" fontId="41" fillId="0" borderId="1" xfId="0" applyNumberFormat="1" applyFont="1" applyBorder="1" applyAlignment="1">
      <alignment horizontal="center" vertical="center"/>
    </xf>
    <xf numFmtId="165" fontId="71" fillId="0" borderId="1" xfId="0" applyNumberFormat="1" applyFont="1" applyBorder="1" applyAlignment="1">
      <alignment horizontal="center"/>
    </xf>
    <xf numFmtId="165" fontId="41" fillId="10" borderId="6" xfId="0" applyNumberFormat="1" applyFont="1" applyFill="1" applyBorder="1" applyAlignment="1">
      <alignment horizontal="center" vertical="center"/>
    </xf>
    <xf numFmtId="165" fontId="22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/>
    </xf>
    <xf numFmtId="165" fontId="17" fillId="0" borderId="6" xfId="0" applyNumberFormat="1" applyFont="1" applyBorder="1" applyAlignment="1">
      <alignment horizontal="center"/>
    </xf>
    <xf numFmtId="165" fontId="44" fillId="0" borderId="1" xfId="0" applyNumberFormat="1" applyFont="1" applyBorder="1"/>
    <xf numFmtId="169" fontId="46" fillId="3" borderId="1" xfId="0" applyNumberFormat="1" applyFont="1" applyFill="1" applyBorder="1" applyAlignment="1">
      <alignment horizontal="center"/>
    </xf>
    <xf numFmtId="169" fontId="62" fillId="3" borderId="2" xfId="0" applyNumberFormat="1" applyFont="1" applyFill="1" applyBorder="1" applyAlignment="1">
      <alignment horizontal="center"/>
    </xf>
    <xf numFmtId="169" fontId="57" fillId="0" borderId="1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 vertical="center"/>
    </xf>
    <xf numFmtId="0" fontId="86" fillId="22" borderId="1" xfId="1" applyFont="1" applyFill="1" applyBorder="1" applyAlignment="1">
      <alignment horizontal="center" vertical="center"/>
    </xf>
    <xf numFmtId="0" fontId="87" fillId="22" borderId="1" xfId="1" applyFont="1" applyFill="1" applyBorder="1" applyAlignment="1">
      <alignment horizontal="center" vertical="center"/>
    </xf>
    <xf numFmtId="3" fontId="86" fillId="22" borderId="1" xfId="0" applyNumberFormat="1" applyFont="1" applyFill="1" applyBorder="1" applyAlignment="1">
      <alignment horizontal="center" vertical="center"/>
    </xf>
    <xf numFmtId="4" fontId="86" fillId="22" borderId="1" xfId="0" applyNumberFormat="1" applyFont="1" applyFill="1" applyBorder="1" applyAlignment="1">
      <alignment horizontal="center" vertical="center"/>
    </xf>
    <xf numFmtId="3" fontId="6" fillId="22" borderId="1" xfId="0" applyNumberFormat="1" applyFont="1" applyFill="1" applyBorder="1" applyAlignment="1">
      <alignment horizontal="center" vertical="center"/>
    </xf>
    <xf numFmtId="169" fontId="17" fillId="16" borderId="30" xfId="0" applyNumberFormat="1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69" fontId="88" fillId="0" borderId="35" xfId="0" applyNumberFormat="1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169" fontId="44" fillId="16" borderId="1" xfId="0" applyNumberFormat="1" applyFont="1" applyFill="1" applyBorder="1" applyAlignment="1">
      <alignment horizontal="center"/>
    </xf>
    <xf numFmtId="0" fontId="0" fillId="3" borderId="0" xfId="0" applyFill="1"/>
    <xf numFmtId="165" fontId="21" fillId="0" borderId="7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66" fillId="0" borderId="1" xfId="0" applyNumberFormat="1" applyFont="1" applyBorder="1" applyAlignment="1">
      <alignment horizontal="center" vertical="center" wrapText="1"/>
    </xf>
    <xf numFmtId="165" fontId="66" fillId="0" borderId="1" xfId="0" applyNumberFormat="1" applyFont="1" applyBorder="1" applyAlignment="1">
      <alignment horizontal="center" vertical="center"/>
    </xf>
    <xf numFmtId="165" fontId="62" fillId="3" borderId="1" xfId="0" applyNumberFormat="1" applyFont="1" applyFill="1" applyBorder="1" applyAlignment="1">
      <alignment horizontal="center"/>
    </xf>
    <xf numFmtId="165" fontId="68" fillId="3" borderId="1" xfId="0" applyNumberFormat="1" applyFont="1" applyFill="1" applyBorder="1" applyAlignment="1">
      <alignment horizontal="center" vertical="center" wrapText="1"/>
    </xf>
    <xf numFmtId="165" fontId="41" fillId="0" borderId="1" xfId="0" applyNumberFormat="1" applyFont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165" fontId="68" fillId="16" borderId="1" xfId="0" applyNumberFormat="1" applyFont="1" applyFill="1" applyBorder="1" applyAlignment="1">
      <alignment horizontal="center" vertical="center" wrapText="1"/>
    </xf>
    <xf numFmtId="165" fontId="68" fillId="3" borderId="32" xfId="0" applyNumberFormat="1" applyFont="1" applyFill="1" applyBorder="1" applyAlignment="1">
      <alignment horizontal="center" vertical="center"/>
    </xf>
    <xf numFmtId="165" fontId="38" fillId="9" borderId="10" xfId="0" applyNumberFormat="1" applyFont="1" applyFill="1" applyBorder="1" applyAlignment="1">
      <alignment horizontal="center"/>
    </xf>
    <xf numFmtId="165" fontId="38" fillId="0" borderId="13" xfId="0" applyNumberFormat="1" applyFont="1" applyBorder="1" applyAlignment="1">
      <alignment horizontal="center"/>
    </xf>
    <xf numFmtId="165" fontId="38" fillId="16" borderId="13" xfId="0" applyNumberFormat="1" applyFont="1" applyFill="1" applyBorder="1" applyAlignment="1">
      <alignment horizontal="center"/>
    </xf>
    <xf numFmtId="165" fontId="38" fillId="3" borderId="13" xfId="0" applyNumberFormat="1" applyFont="1" applyFill="1" applyBorder="1" applyAlignment="1">
      <alignment horizontal="center"/>
    </xf>
    <xf numFmtId="165" fontId="38" fillId="9" borderId="16" xfId="0" applyNumberFormat="1" applyFont="1" applyFill="1" applyBorder="1" applyAlignment="1">
      <alignment horizontal="center"/>
    </xf>
    <xf numFmtId="3" fontId="39" fillId="9" borderId="0" xfId="0" applyNumberFormat="1" applyFont="1" applyFill="1" applyAlignment="1">
      <alignment horizontal="left"/>
    </xf>
    <xf numFmtId="3" fontId="0" fillId="0" borderId="0" xfId="0" applyNumberFormat="1"/>
    <xf numFmtId="3" fontId="38" fillId="9" borderId="18" xfId="0" applyNumberFormat="1" applyFont="1" applyFill="1" applyBorder="1" applyAlignment="1">
      <alignment horizontal="center"/>
    </xf>
    <xf numFmtId="3" fontId="38" fillId="0" borderId="19" xfId="0" applyNumberFormat="1" applyFont="1" applyBorder="1" applyAlignment="1">
      <alignment horizontal="center"/>
    </xf>
    <xf numFmtId="3" fontId="38" fillId="16" borderId="19" xfId="0" applyNumberFormat="1" applyFont="1" applyFill="1" applyBorder="1" applyAlignment="1">
      <alignment horizontal="center"/>
    </xf>
    <xf numFmtId="3" fontId="38" fillId="3" borderId="19" xfId="0" applyNumberFormat="1" applyFont="1" applyFill="1" applyBorder="1" applyAlignment="1">
      <alignment horizontal="center"/>
    </xf>
    <xf numFmtId="3" fontId="38" fillId="9" borderId="20" xfId="0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67" fontId="89" fillId="0" borderId="1" xfId="0" applyNumberFormat="1" applyFont="1" applyBorder="1" applyAlignment="1">
      <alignment horizontal="center"/>
    </xf>
    <xf numFmtId="172" fontId="89" fillId="0" borderId="1" xfId="0" applyNumberFormat="1" applyFont="1" applyBorder="1" applyAlignment="1">
      <alignment horizontal="center"/>
    </xf>
    <xf numFmtId="171" fontId="89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14" fontId="38" fillId="3" borderId="19" xfId="0" applyNumberFormat="1" applyFont="1" applyFill="1" applyBorder="1" applyAlignment="1">
      <alignment horizontal="center"/>
    </xf>
    <xf numFmtId="169" fontId="38" fillId="3" borderId="19" xfId="0" applyNumberFormat="1" applyFont="1" applyFill="1" applyBorder="1" applyAlignment="1">
      <alignment horizontal="center"/>
    </xf>
    <xf numFmtId="169" fontId="38" fillId="3" borderId="14" xfId="0" applyNumberFormat="1" applyFont="1" applyFill="1" applyBorder="1" applyAlignment="1">
      <alignment horizontal="center"/>
    </xf>
    <xf numFmtId="165" fontId="22" fillId="0" borderId="1" xfId="0" applyNumberFormat="1" applyFont="1" applyBorder="1"/>
    <xf numFmtId="165" fontId="55" fillId="0" borderId="1" xfId="0" applyNumberFormat="1" applyFont="1" applyBorder="1" applyAlignment="1">
      <alignment horizontal="center"/>
    </xf>
    <xf numFmtId="165" fontId="25" fillId="0" borderId="1" xfId="0" applyNumberFormat="1" applyFont="1" applyBorder="1"/>
    <xf numFmtId="169" fontId="57" fillId="0" borderId="1" xfId="0" applyNumberFormat="1" applyFont="1" applyBorder="1" applyAlignment="1">
      <alignment horizontal="center"/>
    </xf>
    <xf numFmtId="169" fontId="21" fillId="0" borderId="7" xfId="0" applyNumberFormat="1" applyFont="1" applyBorder="1" applyAlignment="1">
      <alignment horizontal="center"/>
    </xf>
    <xf numFmtId="2" fontId="62" fillId="3" borderId="1" xfId="0" applyNumberFormat="1" applyFont="1" applyFill="1" applyBorder="1" applyAlignment="1">
      <alignment horizontal="center"/>
    </xf>
    <xf numFmtId="0" fontId="90" fillId="0" borderId="1" xfId="0" applyFont="1" applyBorder="1" applyAlignment="1">
      <alignment horizontal="center"/>
    </xf>
    <xf numFmtId="0" fontId="91" fillId="0" borderId="1" xfId="0" applyFont="1" applyBorder="1"/>
    <xf numFmtId="0" fontId="43" fillId="0" borderId="1" xfId="0" applyFont="1" applyBorder="1" applyAlignment="1">
      <alignment horizontal="center"/>
    </xf>
    <xf numFmtId="167" fontId="43" fillId="0" borderId="1" xfId="0" applyNumberFormat="1" applyFont="1" applyBorder="1" applyAlignment="1">
      <alignment horizontal="center"/>
    </xf>
    <xf numFmtId="165" fontId="10" fillId="10" borderId="1" xfId="0" applyNumberFormat="1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16" fontId="21" fillId="18" borderId="1" xfId="0" applyNumberFormat="1" applyFont="1" applyFill="1" applyBorder="1" applyAlignment="1">
      <alignment horizontal="center"/>
    </xf>
    <xf numFmtId="0" fontId="0" fillId="18" borderId="1" xfId="0" applyFill="1" applyBorder="1"/>
    <xf numFmtId="169" fontId="17" fillId="18" borderId="1" xfId="0" applyNumberFormat="1" applyFont="1" applyFill="1" applyBorder="1" applyAlignment="1">
      <alignment horizontal="center"/>
    </xf>
    <xf numFmtId="14" fontId="21" fillId="18" borderId="1" xfId="0" applyNumberFormat="1" applyFont="1" applyFill="1" applyBorder="1" applyAlignment="1">
      <alignment horizontal="center"/>
    </xf>
    <xf numFmtId="169" fontId="17" fillId="24" borderId="1" xfId="0" applyNumberFormat="1" applyFont="1" applyFill="1" applyBorder="1" applyAlignment="1">
      <alignment horizontal="center"/>
    </xf>
    <xf numFmtId="0" fontId="71" fillId="24" borderId="1" xfId="0" applyFont="1" applyFill="1" applyBorder="1" applyAlignment="1">
      <alignment horizontal="center"/>
    </xf>
    <xf numFmtId="168" fontId="71" fillId="24" borderId="1" xfId="0" applyNumberFormat="1" applyFont="1" applyFill="1" applyBorder="1" applyAlignment="1">
      <alignment horizontal="center"/>
    </xf>
    <xf numFmtId="0" fontId="0" fillId="24" borderId="1" xfId="0" applyFill="1" applyBorder="1"/>
    <xf numFmtId="0" fontId="10" fillId="24" borderId="1" xfId="0" applyFont="1" applyFill="1" applyBorder="1" applyAlignment="1">
      <alignment horizontal="center"/>
    </xf>
    <xf numFmtId="0" fontId="63" fillId="9" borderId="1" xfId="1" applyFont="1" applyFill="1" applyBorder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Continuous"/>
    </xf>
    <xf numFmtId="169" fontId="10" fillId="3" borderId="1" xfId="0" applyNumberFormat="1" applyFont="1" applyFill="1" applyBorder="1"/>
    <xf numFmtId="169" fontId="57" fillId="0" borderId="0" xfId="0" applyNumberFormat="1" applyFont="1" applyAlignment="1">
      <alignment horizontal="center"/>
    </xf>
    <xf numFmtId="2" fontId="21" fillId="0" borderId="1" xfId="0" applyNumberFormat="1" applyFont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center" vertical="center"/>
    </xf>
    <xf numFmtId="165" fontId="22" fillId="5" borderId="1" xfId="0" applyNumberFormat="1" applyFont="1" applyFill="1" applyBorder="1" applyAlignment="1">
      <alignment horizontal="center" vertical="center" readingOrder="2"/>
    </xf>
    <xf numFmtId="165" fontId="22" fillId="3" borderId="1" xfId="0" applyNumberFormat="1" applyFont="1" applyFill="1" applyBorder="1" applyAlignment="1">
      <alignment horizontal="center" vertical="center"/>
    </xf>
    <xf numFmtId="165" fontId="68" fillId="0" borderId="1" xfId="0" applyNumberFormat="1" applyFont="1" applyBorder="1" applyAlignment="1">
      <alignment horizontal="center" vertical="center"/>
    </xf>
    <xf numFmtId="165" fontId="43" fillId="0" borderId="1" xfId="0" applyNumberFormat="1" applyFont="1" applyBorder="1"/>
    <xf numFmtId="165" fontId="22" fillId="16" borderId="1" xfId="0" applyNumberFormat="1" applyFont="1" applyFill="1" applyBorder="1" applyAlignment="1">
      <alignment horizontal="center"/>
    </xf>
    <xf numFmtId="165" fontId="43" fillId="16" borderId="1" xfId="0" applyNumberFormat="1" applyFont="1" applyFill="1" applyBorder="1" applyAlignment="1">
      <alignment horizontal="center"/>
    </xf>
    <xf numFmtId="0" fontId="51" fillId="0" borderId="12" xfId="0" applyFont="1" applyBorder="1" applyAlignment="1">
      <alignment horizontal="center"/>
    </xf>
    <xf numFmtId="0" fontId="51" fillId="18" borderId="9" xfId="0" applyFont="1" applyFill="1" applyBorder="1" applyAlignment="1">
      <alignment horizontal="center"/>
    </xf>
    <xf numFmtId="0" fontId="51" fillId="18" borderId="15" xfId="0" applyFont="1" applyFill="1" applyBorder="1" applyAlignment="1">
      <alignment horizontal="center"/>
    </xf>
    <xf numFmtId="14" fontId="51" fillId="0" borderId="12" xfId="0" applyNumberFormat="1" applyFont="1" applyBorder="1" applyAlignment="1">
      <alignment horizontal="center"/>
    </xf>
    <xf numFmtId="165" fontId="51" fillId="18" borderId="11" xfId="0" applyNumberFormat="1" applyFont="1" applyFill="1" applyBorder="1" applyAlignment="1">
      <alignment horizontal="center"/>
    </xf>
    <xf numFmtId="165" fontId="51" fillId="0" borderId="14" xfId="0" applyNumberFormat="1" applyFont="1" applyBorder="1" applyAlignment="1">
      <alignment horizontal="center"/>
    </xf>
    <xf numFmtId="165" fontId="51" fillId="18" borderId="17" xfId="0" applyNumberFormat="1" applyFont="1" applyFill="1" applyBorder="1" applyAlignment="1">
      <alignment horizontal="center"/>
    </xf>
    <xf numFmtId="165" fontId="51" fillId="18" borderId="10" xfId="0" applyNumberFormat="1" applyFont="1" applyFill="1" applyBorder="1" applyAlignment="1">
      <alignment horizontal="center"/>
    </xf>
    <xf numFmtId="165" fontId="51" fillId="0" borderId="13" xfId="0" applyNumberFormat="1" applyFont="1" applyBorder="1" applyAlignment="1">
      <alignment horizontal="center"/>
    </xf>
    <xf numFmtId="165" fontId="51" fillId="18" borderId="16" xfId="0" applyNumberFormat="1" applyFont="1" applyFill="1" applyBorder="1" applyAlignment="1">
      <alignment horizontal="center"/>
    </xf>
    <xf numFmtId="165" fontId="21" fillId="3" borderId="1" xfId="0" applyNumberFormat="1" applyFont="1" applyFill="1" applyBorder="1" applyAlignment="1" applyProtection="1">
      <alignment horizontal="center" vertical="center"/>
      <protection locked="0"/>
    </xf>
    <xf numFmtId="165" fontId="44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174" fontId="94" fillId="3" borderId="1" xfId="0" applyNumberFormat="1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center" vertical="center"/>
    </xf>
    <xf numFmtId="1" fontId="93" fillId="3" borderId="1" xfId="0" applyNumberFormat="1" applyFont="1" applyFill="1" applyBorder="1" applyAlignment="1">
      <alignment horizontal="center" vertical="center"/>
    </xf>
    <xf numFmtId="175" fontId="93" fillId="0" borderId="1" xfId="0" applyNumberFormat="1" applyFont="1" applyBorder="1" applyAlignment="1">
      <alignment horizontal="center" vertical="center"/>
    </xf>
    <xf numFmtId="49" fontId="93" fillId="0" borderId="1" xfId="0" applyNumberFormat="1" applyFont="1" applyBorder="1" applyAlignment="1">
      <alignment horizontal="center" vertical="center"/>
    </xf>
    <xf numFmtId="16" fontId="93" fillId="0" borderId="1" xfId="0" applyNumberFormat="1" applyFont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vertical="center"/>
    </xf>
    <xf numFmtId="165" fontId="93" fillId="0" borderId="1" xfId="0" applyNumberFormat="1" applyFont="1" applyBorder="1" applyAlignment="1">
      <alignment horizontal="center" vertical="center"/>
    </xf>
    <xf numFmtId="1" fontId="48" fillId="16" borderId="1" xfId="0" applyNumberFormat="1" applyFont="1" applyFill="1" applyBorder="1" applyAlignment="1">
      <alignment horizontal="center" vertical="center"/>
    </xf>
    <xf numFmtId="169" fontId="10" fillId="0" borderId="7" xfId="0" applyNumberFormat="1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95" fillId="16" borderId="1" xfId="0" applyFont="1" applyFill="1" applyBorder="1" applyAlignment="1">
      <alignment horizontal="center"/>
    </xf>
    <xf numFmtId="169" fontId="84" fillId="0" borderId="1" xfId="0" applyNumberFormat="1" applyFont="1" applyBorder="1" applyAlignment="1">
      <alignment horizontal="center"/>
    </xf>
    <xf numFmtId="169" fontId="43" fillId="0" borderId="0" xfId="0" applyNumberFormat="1" applyFont="1" applyAlignment="1">
      <alignment horizontal="center"/>
    </xf>
    <xf numFmtId="169" fontId="21" fillId="16" borderId="1" xfId="0" applyNumberFormat="1" applyFont="1" applyFill="1" applyBorder="1" applyAlignment="1">
      <alignment horizontal="center"/>
    </xf>
    <xf numFmtId="165" fontId="17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 vertical="center"/>
    </xf>
    <xf numFmtId="168" fontId="10" fillId="3" borderId="1" xfId="0" applyNumberFormat="1" applyFont="1" applyFill="1" applyBorder="1" applyAlignment="1">
      <alignment horizontal="center"/>
    </xf>
    <xf numFmtId="165" fontId="17" fillId="0" borderId="31" xfId="0" applyNumberFormat="1" applyFont="1" applyBorder="1" applyAlignment="1">
      <alignment horizontal="center"/>
    </xf>
    <xf numFmtId="165" fontId="68" fillId="0" borderId="30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>
      <alignment horizontal="center"/>
    </xf>
    <xf numFmtId="165" fontId="17" fillId="0" borderId="1" xfId="0" applyNumberFormat="1" applyFont="1" applyBorder="1"/>
    <xf numFmtId="165" fontId="21" fillId="3" borderId="1" xfId="0" applyNumberFormat="1" applyFont="1" applyFill="1" applyBorder="1"/>
    <xf numFmtId="165" fontId="95" fillId="0" borderId="1" xfId="0" applyNumberFormat="1" applyFont="1" applyBorder="1" applyAlignment="1">
      <alignment horizontal="center"/>
    </xf>
    <xf numFmtId="168" fontId="95" fillId="16" borderId="1" xfId="0" applyNumberFormat="1" applyFont="1" applyFill="1" applyBorder="1" applyAlignment="1">
      <alignment horizontal="center"/>
    </xf>
    <xf numFmtId="0" fontId="96" fillId="9" borderId="1" xfId="1" quotePrefix="1" applyFont="1" applyFill="1" applyBorder="1" applyAlignment="1">
      <alignment horizontal="center" vertical="center"/>
    </xf>
    <xf numFmtId="167" fontId="57" fillId="3" borderId="1" xfId="0" applyNumberFormat="1" applyFont="1" applyFill="1" applyBorder="1"/>
    <xf numFmtId="165" fontId="51" fillId="3" borderId="26" xfId="0" applyNumberFormat="1" applyFont="1" applyFill="1" applyBorder="1" applyAlignment="1">
      <alignment horizontal="center"/>
    </xf>
    <xf numFmtId="0" fontId="0" fillId="0" borderId="31" xfId="0" applyBorder="1"/>
    <xf numFmtId="167" fontId="10" fillId="23" borderId="1" xfId="0" applyNumberFormat="1" applyFont="1" applyFill="1" applyBorder="1" applyAlignment="1">
      <alignment horizontal="center"/>
    </xf>
    <xf numFmtId="168" fontId="10" fillId="23" borderId="1" xfId="0" applyNumberFormat="1" applyFont="1" applyFill="1" applyBorder="1" applyAlignment="1">
      <alignment horizontal="center"/>
    </xf>
    <xf numFmtId="169" fontId="21" fillId="0" borderId="0" xfId="0" applyNumberFormat="1" applyFont="1" applyAlignment="1">
      <alignment horizontal="center"/>
    </xf>
    <xf numFmtId="169" fontId="22" fillId="11" borderId="1" xfId="0" applyNumberFormat="1" applyFont="1" applyFill="1" applyBorder="1" applyAlignment="1">
      <alignment horizontal="center" vertical="center" readingOrder="2"/>
    </xf>
    <xf numFmtId="169" fontId="21" fillId="12" borderId="1" xfId="0" applyNumberFormat="1" applyFont="1" applyFill="1" applyBorder="1" applyAlignment="1">
      <alignment horizontal="center"/>
    </xf>
    <xf numFmtId="0" fontId="11" fillId="9" borderId="1" xfId="1" quotePrefix="1" applyFont="1" applyFill="1" applyBorder="1" applyAlignment="1">
      <alignment horizontal="center" vertical="center"/>
    </xf>
    <xf numFmtId="169" fontId="10" fillId="0" borderId="0" xfId="0" applyNumberFormat="1" applyFont="1" applyAlignment="1">
      <alignment horizontal="center"/>
    </xf>
    <xf numFmtId="0" fontId="97" fillId="0" borderId="1" xfId="0" applyFont="1" applyBorder="1" applyAlignment="1">
      <alignment horizontal="center"/>
    </xf>
    <xf numFmtId="168" fontId="97" fillId="0" borderId="1" xfId="0" applyNumberFormat="1" applyFont="1" applyBorder="1" applyAlignment="1">
      <alignment horizontal="center"/>
    </xf>
    <xf numFmtId="0" fontId="97" fillId="16" borderId="1" xfId="0" applyFont="1" applyFill="1" applyBorder="1" applyAlignment="1">
      <alignment horizontal="center"/>
    </xf>
    <xf numFmtId="0" fontId="57" fillId="0" borderId="0" xfId="0" applyFont="1"/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2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84" fillId="5" borderId="8" xfId="0" applyFont="1" applyFill="1" applyBorder="1" applyAlignment="1">
      <alignment horizontal="center"/>
    </xf>
    <xf numFmtId="0" fontId="84" fillId="5" borderId="6" xfId="0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64" fillId="5" borderId="7" xfId="0" applyFont="1" applyFill="1" applyBorder="1" applyAlignment="1">
      <alignment horizontal="center"/>
    </xf>
    <xf numFmtId="0" fontId="64" fillId="5" borderId="8" xfId="0" applyFont="1" applyFill="1" applyBorder="1" applyAlignment="1">
      <alignment horizontal="center"/>
    </xf>
    <xf numFmtId="0" fontId="64" fillId="5" borderId="6" xfId="0" applyFont="1" applyFill="1" applyBorder="1" applyAlignment="1">
      <alignment horizontal="center"/>
    </xf>
    <xf numFmtId="0" fontId="71" fillId="5" borderId="7" xfId="0" applyFont="1" applyFill="1" applyBorder="1" applyAlignment="1">
      <alignment horizontal="center"/>
    </xf>
    <xf numFmtId="0" fontId="71" fillId="5" borderId="8" xfId="0" applyFont="1" applyFill="1" applyBorder="1" applyAlignment="1">
      <alignment horizontal="center"/>
    </xf>
    <xf numFmtId="0" fontId="71" fillId="5" borderId="6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vertical="center" readingOrder="2"/>
    </xf>
    <xf numFmtId="0" fontId="10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167" fontId="44" fillId="12" borderId="1" xfId="0" applyNumberFormat="1" applyFont="1" applyFill="1" applyBorder="1" applyAlignment="1">
      <alignment horizontal="center"/>
    </xf>
    <xf numFmtId="0" fontId="44" fillId="1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80" fillId="0" borderId="1" xfId="1" applyFont="1" applyBorder="1" applyAlignment="1">
      <alignment horizontal="center" vertical="center"/>
    </xf>
    <xf numFmtId="0" fontId="72" fillId="5" borderId="8" xfId="0" applyFont="1" applyFill="1" applyBorder="1" applyAlignment="1">
      <alignment horizontal="center"/>
    </xf>
    <xf numFmtId="0" fontId="72" fillId="5" borderId="6" xfId="0" applyFont="1" applyFill="1" applyBorder="1" applyAlignment="1">
      <alignment horizontal="center"/>
    </xf>
    <xf numFmtId="0" fontId="97" fillId="5" borderId="8" xfId="0" applyFont="1" applyFill="1" applyBorder="1" applyAlignment="1">
      <alignment horizontal="center"/>
    </xf>
    <xf numFmtId="0" fontId="97" fillId="5" borderId="6" xfId="0" applyFont="1" applyFill="1" applyBorder="1" applyAlignment="1">
      <alignment horizontal="center"/>
    </xf>
    <xf numFmtId="0" fontId="6" fillId="4" borderId="7" xfId="6" applyFont="1" applyFill="1" applyBorder="1" applyAlignment="1">
      <alignment horizontal="center" vertical="center" wrapText="1"/>
    </xf>
    <xf numFmtId="0" fontId="6" fillId="4" borderId="8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85" fillId="22" borderId="7" xfId="0" applyFont="1" applyFill="1" applyBorder="1" applyAlignment="1" applyProtection="1">
      <alignment horizontal="center" vertical="center"/>
      <protection locked="0"/>
    </xf>
    <xf numFmtId="0" fontId="85" fillId="22" borderId="8" xfId="0" applyFont="1" applyFill="1" applyBorder="1" applyAlignment="1" applyProtection="1">
      <alignment horizontal="center" vertical="center"/>
      <protection locked="0"/>
    </xf>
    <xf numFmtId="0" fontId="85" fillId="22" borderId="6" xfId="0" applyFont="1" applyFill="1" applyBorder="1" applyAlignment="1" applyProtection="1">
      <alignment horizontal="center" vertical="center"/>
      <protection locked="0"/>
    </xf>
    <xf numFmtId="0" fontId="92" fillId="18" borderId="0" xfId="0" applyFont="1" applyFill="1" applyAlignment="1">
      <alignment horizontal="center"/>
    </xf>
    <xf numFmtId="0" fontId="39" fillId="9" borderId="0" xfId="0" applyFont="1" applyFill="1" applyAlignment="1">
      <alignment horizontal="left"/>
    </xf>
    <xf numFmtId="0" fontId="52" fillId="13" borderId="0" xfId="0" applyFont="1" applyFill="1" applyAlignment="1">
      <alignment horizontal="center"/>
    </xf>
    <xf numFmtId="0" fontId="57" fillId="12" borderId="7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6" xfId="0" applyFont="1" applyFill="1" applyBorder="1" applyAlignment="1">
      <alignment horizontal="center"/>
    </xf>
    <xf numFmtId="0" fontId="14" fillId="0" borderId="3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readingOrder="2"/>
    </xf>
    <xf numFmtId="0" fontId="15" fillId="5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0" fillId="5" borderId="1" xfId="0" applyFont="1" applyFill="1" applyBorder="1" applyAlignment="1">
      <alignment horizontal="center"/>
    </xf>
    <xf numFmtId="0" fontId="64" fillId="5" borderId="1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0" fontId="44" fillId="17" borderId="8" xfId="0" applyFont="1" applyFill="1" applyBorder="1" applyAlignment="1">
      <alignment horizontal="center"/>
    </xf>
    <xf numFmtId="0" fontId="44" fillId="17" borderId="6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57" fillId="5" borderId="7" xfId="0" applyFont="1" applyFill="1" applyBorder="1" applyAlignment="1">
      <alignment horizontal="center"/>
    </xf>
    <xf numFmtId="0" fontId="57" fillId="5" borderId="8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48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24" fillId="5" borderId="8" xfId="0" applyFont="1" applyFill="1" applyBorder="1" applyAlignment="1">
      <alignment horizontal="center" vertical="center" readingOrder="2"/>
    </xf>
    <xf numFmtId="0" fontId="10" fillId="17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53" fillId="12" borderId="1" xfId="0" applyFont="1" applyFill="1" applyBorder="1" applyAlignment="1">
      <alignment horizontal="center"/>
    </xf>
    <xf numFmtId="0" fontId="62" fillId="12" borderId="7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0" fontId="14" fillId="0" borderId="37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25" fillId="12" borderId="7" xfId="0" applyFont="1" applyFill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72" fillId="5" borderId="1" xfId="0" applyFont="1" applyFill="1" applyBorder="1" applyAlignment="1">
      <alignment horizontal="center"/>
    </xf>
    <xf numFmtId="0" fontId="15" fillId="12" borderId="8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/>
    </xf>
    <xf numFmtId="0" fontId="17" fillId="12" borderId="8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44" fillId="5" borderId="7" xfId="0" applyFont="1" applyFill="1" applyBorder="1" applyAlignment="1">
      <alignment horizontal="center"/>
    </xf>
    <xf numFmtId="0" fontId="44" fillId="5" borderId="8" xfId="0" applyFont="1" applyFill="1" applyBorder="1" applyAlignment="1">
      <alignment horizontal="center"/>
    </xf>
    <xf numFmtId="0" fontId="44" fillId="5" borderId="6" xfId="0" applyFont="1" applyFill="1" applyBorder="1" applyAlignment="1">
      <alignment horizontal="center"/>
    </xf>
    <xf numFmtId="0" fontId="44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1" fillId="0" borderId="2" xfId="1" applyFont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0" fontId="31" fillId="0" borderId="4" xfId="1" applyFont="1" applyBorder="1" applyAlignment="1">
      <alignment horizontal="center" vertical="center"/>
    </xf>
    <xf numFmtId="0" fontId="31" fillId="0" borderId="5" xfId="1" applyFont="1" applyBorder="1" applyAlignment="1">
      <alignment horizontal="center" vertical="center"/>
    </xf>
    <xf numFmtId="0" fontId="29" fillId="12" borderId="1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vertical="center" readingOrder="2"/>
    </xf>
    <xf numFmtId="0" fontId="33" fillId="12" borderId="1" xfId="0" applyFont="1" applyFill="1" applyBorder="1" applyAlignment="1">
      <alignment horizontal="center"/>
    </xf>
    <xf numFmtId="0" fontId="43" fillId="12" borderId="7" xfId="0" applyFont="1" applyFill="1" applyBorder="1" applyAlignment="1">
      <alignment horizontal="center"/>
    </xf>
    <xf numFmtId="0" fontId="43" fillId="12" borderId="8" xfId="0" applyFont="1" applyFill="1" applyBorder="1" applyAlignment="1">
      <alignment horizontal="center"/>
    </xf>
    <xf numFmtId="0" fontId="43" fillId="12" borderId="6" xfId="0" applyFont="1" applyFill="1" applyBorder="1" applyAlignment="1">
      <alignment horizontal="center"/>
    </xf>
    <xf numFmtId="0" fontId="43" fillId="12" borderId="1" xfId="0" applyFont="1" applyFill="1" applyBorder="1" applyAlignment="1">
      <alignment horizontal="center"/>
    </xf>
    <xf numFmtId="0" fontId="72" fillId="12" borderId="8" xfId="0" applyFont="1" applyFill="1" applyBorder="1" applyAlignment="1">
      <alignment horizontal="center"/>
    </xf>
    <xf numFmtId="0" fontId="72" fillId="12" borderId="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76" fillId="5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7" fillId="1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6" fillId="12" borderId="8" xfId="0" applyFont="1" applyFill="1" applyBorder="1" applyAlignment="1">
      <alignment horizontal="center"/>
    </xf>
    <xf numFmtId="0" fontId="76" fillId="12" borderId="6" xfId="0" applyFont="1" applyFill="1" applyBorder="1" applyAlignment="1">
      <alignment horizontal="center"/>
    </xf>
    <xf numFmtId="0" fontId="46" fillId="5" borderId="1" xfId="0" applyFont="1" applyFill="1" applyBorder="1" applyAlignment="1">
      <alignment horizontal="center"/>
    </xf>
    <xf numFmtId="0" fontId="71" fillId="1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62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79" fillId="0" borderId="2" xfId="1" applyFont="1" applyBorder="1" applyAlignment="1">
      <alignment horizontal="center" vertical="center"/>
    </xf>
    <xf numFmtId="0" fontId="79" fillId="0" borderId="3" xfId="1" applyFont="1" applyBorder="1" applyAlignment="1">
      <alignment horizontal="center" vertical="center"/>
    </xf>
    <xf numFmtId="0" fontId="79" fillId="0" borderId="4" xfId="1" applyFont="1" applyBorder="1" applyAlignment="1">
      <alignment horizontal="center" vertical="center"/>
    </xf>
    <xf numFmtId="0" fontId="79" fillId="0" borderId="5" xfId="1" applyFont="1" applyBorder="1" applyAlignment="1">
      <alignment horizontal="center" vertical="center"/>
    </xf>
    <xf numFmtId="0" fontId="46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21" fillId="15" borderId="7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0" fontId="64" fillId="5" borderId="2" xfId="0" applyFont="1" applyFill="1" applyBorder="1" applyAlignment="1">
      <alignment horizontal="center"/>
    </xf>
    <xf numFmtId="0" fontId="64" fillId="5" borderId="33" xfId="0" applyFont="1" applyFill="1" applyBorder="1" applyAlignment="1">
      <alignment horizontal="center"/>
    </xf>
    <xf numFmtId="0" fontId="64" fillId="5" borderId="3" xfId="0" applyFont="1" applyFill="1" applyBorder="1" applyAlignment="1">
      <alignment horizontal="center"/>
    </xf>
    <xf numFmtId="0" fontId="48" fillId="5" borderId="8" xfId="0" applyFont="1" applyFill="1" applyBorder="1" applyAlignment="1">
      <alignment horizontal="center"/>
    </xf>
    <xf numFmtId="0" fontId="48" fillId="5" borderId="6" xfId="0" applyFont="1" applyFill="1" applyBorder="1" applyAlignment="1">
      <alignment horizontal="center"/>
    </xf>
    <xf numFmtId="0" fontId="27" fillId="0" borderId="1" xfId="1" applyFont="1" applyBorder="1" applyAlignment="1">
      <alignment horizontal="center" vertical="center"/>
    </xf>
    <xf numFmtId="0" fontId="43" fillId="12" borderId="7" xfId="0" applyFont="1" applyFill="1" applyBorder="1" applyAlignment="1">
      <alignment horizontal="center" vertical="center"/>
    </xf>
    <xf numFmtId="0" fontId="43" fillId="12" borderId="8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76" fillId="14" borderId="30" xfId="0" applyFont="1" applyFill="1" applyBorder="1" applyAlignment="1">
      <alignment horizontal="center"/>
    </xf>
    <xf numFmtId="0" fontId="90" fillId="12" borderId="7" xfId="0" applyFont="1" applyFill="1" applyBorder="1" applyAlignment="1">
      <alignment horizontal="center"/>
    </xf>
    <xf numFmtId="0" fontId="90" fillId="12" borderId="8" xfId="0" applyFont="1" applyFill="1" applyBorder="1" applyAlignment="1">
      <alignment horizontal="center"/>
    </xf>
    <xf numFmtId="0" fontId="90" fillId="12" borderId="6" xfId="0" applyFont="1" applyFill="1" applyBorder="1" applyAlignment="1">
      <alignment horizontal="center"/>
    </xf>
    <xf numFmtId="0" fontId="71" fillId="12" borderId="8" xfId="0" applyFont="1" applyFill="1" applyBorder="1" applyAlignment="1">
      <alignment horizontal="center"/>
    </xf>
    <xf numFmtId="0" fontId="71" fillId="12" borderId="6" xfId="0" applyFont="1" applyFill="1" applyBorder="1" applyAlignment="1">
      <alignment horizontal="center"/>
    </xf>
    <xf numFmtId="167" fontId="21" fillId="12" borderId="1" xfId="0" applyNumberFormat="1" applyFont="1" applyFill="1" applyBorder="1" applyAlignment="1">
      <alignment horizontal="center" vertical="center"/>
    </xf>
    <xf numFmtId="0" fontId="46" fillId="12" borderId="7" xfId="0" applyFont="1" applyFill="1" applyBorder="1" applyAlignment="1">
      <alignment horizontal="center"/>
    </xf>
    <xf numFmtId="0" fontId="46" fillId="12" borderId="8" xfId="0" applyFont="1" applyFill="1" applyBorder="1" applyAlignment="1">
      <alignment horizontal="center"/>
    </xf>
    <xf numFmtId="0" fontId="46" fillId="12" borderId="6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44" fillId="4" borderId="7" xfId="0" applyFont="1" applyFill="1" applyBorder="1" applyAlignment="1">
      <alignment horizontal="center"/>
    </xf>
    <xf numFmtId="0" fontId="44" fillId="4" borderId="8" xfId="0" applyFont="1" applyFill="1" applyBorder="1" applyAlignment="1">
      <alignment horizontal="center"/>
    </xf>
    <xf numFmtId="0" fontId="44" fillId="4" borderId="6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 vertical="center" readingOrder="2"/>
    </xf>
    <xf numFmtId="0" fontId="76" fillId="14" borderId="7" xfId="0" applyFont="1" applyFill="1" applyBorder="1" applyAlignment="1">
      <alignment horizontal="center"/>
    </xf>
    <xf numFmtId="0" fontId="76" fillId="14" borderId="8" xfId="0" applyFont="1" applyFill="1" applyBorder="1" applyAlignment="1">
      <alignment horizontal="center"/>
    </xf>
    <xf numFmtId="0" fontId="76" fillId="14" borderId="6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44" fillId="15" borderId="7" xfId="0" applyFont="1" applyFill="1" applyBorder="1" applyAlignment="1">
      <alignment horizontal="center"/>
    </xf>
    <xf numFmtId="0" fontId="44" fillId="15" borderId="8" xfId="0" applyFont="1" applyFill="1" applyBorder="1" applyAlignment="1">
      <alignment horizontal="center"/>
    </xf>
    <xf numFmtId="0" fontId="44" fillId="15" borderId="6" xfId="0" applyFont="1" applyFill="1" applyBorder="1" applyAlignment="1">
      <alignment horizontal="center"/>
    </xf>
    <xf numFmtId="0" fontId="44" fillId="12" borderId="33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49" fillId="12" borderId="7" xfId="0" applyFont="1" applyFill="1" applyBorder="1" applyAlignment="1">
      <alignment horizontal="center"/>
    </xf>
    <xf numFmtId="0" fontId="49" fillId="12" borderId="8" xfId="0" applyFont="1" applyFill="1" applyBorder="1" applyAlignment="1">
      <alignment horizontal="center"/>
    </xf>
    <xf numFmtId="0" fontId="49" fillId="12" borderId="6" xfId="0" applyFont="1" applyFill="1" applyBorder="1" applyAlignment="1">
      <alignment horizontal="center"/>
    </xf>
    <xf numFmtId="167" fontId="21" fillId="5" borderId="7" xfId="0" applyNumberFormat="1" applyFont="1" applyFill="1" applyBorder="1" applyAlignment="1">
      <alignment horizontal="center"/>
    </xf>
    <xf numFmtId="167" fontId="21" fillId="5" borderId="8" xfId="0" applyNumberFormat="1" applyFont="1" applyFill="1" applyBorder="1" applyAlignment="1">
      <alignment horizontal="center"/>
    </xf>
    <xf numFmtId="167" fontId="21" fillId="5" borderId="6" xfId="0" applyNumberFormat="1" applyFont="1" applyFill="1" applyBorder="1" applyAlignment="1">
      <alignment horizontal="center"/>
    </xf>
    <xf numFmtId="0" fontId="46" fillId="5" borderId="7" xfId="0" applyFont="1" applyFill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22" fillId="12" borderId="8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/>
    </xf>
    <xf numFmtId="0" fontId="44" fillId="17" borderId="1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3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1" fontId="41" fillId="12" borderId="7" xfId="0" applyNumberFormat="1" applyFont="1" applyFill="1" applyBorder="1" applyAlignment="1">
      <alignment horizontal="center" vertical="center"/>
    </xf>
    <xf numFmtId="1" fontId="41" fillId="12" borderId="8" xfId="0" applyNumberFormat="1" applyFont="1" applyFill="1" applyBorder="1" applyAlignment="1">
      <alignment horizontal="center" vertical="center"/>
    </xf>
    <xf numFmtId="1" fontId="41" fillId="12" borderId="6" xfId="0" applyNumberFormat="1" applyFont="1" applyFill="1" applyBorder="1" applyAlignment="1">
      <alignment horizontal="center" vertical="center"/>
    </xf>
    <xf numFmtId="1" fontId="12" fillId="12" borderId="7" xfId="0" applyNumberFormat="1" applyFont="1" applyFill="1" applyBorder="1" applyAlignment="1">
      <alignment horizontal="center" vertical="center"/>
    </xf>
    <xf numFmtId="1" fontId="12" fillId="12" borderId="8" xfId="0" applyNumberFormat="1" applyFont="1" applyFill="1" applyBorder="1" applyAlignment="1">
      <alignment horizontal="center" vertical="center"/>
    </xf>
    <xf numFmtId="1" fontId="12" fillId="12" borderId="6" xfId="0" applyNumberFormat="1" applyFont="1" applyFill="1" applyBorder="1" applyAlignment="1">
      <alignment horizontal="center" vertical="center"/>
    </xf>
    <xf numFmtId="0" fontId="14" fillId="0" borderId="31" xfId="1" applyFont="1" applyBorder="1" applyAlignment="1">
      <alignment horizontal="center" vertical="center" readingOrder="1"/>
    </xf>
    <xf numFmtId="0" fontId="14" fillId="0" borderId="1" xfId="1" applyFont="1" applyBorder="1" applyAlignment="1">
      <alignment horizontal="center" vertical="center" readingOrder="1"/>
    </xf>
    <xf numFmtId="0" fontId="48" fillId="12" borderId="1" xfId="0" applyFont="1" applyFill="1" applyBorder="1" applyAlignment="1">
      <alignment horizontal="center"/>
    </xf>
    <xf numFmtId="170" fontId="19" fillId="12" borderId="1" xfId="0" applyNumberFormat="1" applyFont="1" applyFill="1" applyBorder="1" applyAlignment="1">
      <alignment horizontal="center" vertical="center"/>
    </xf>
    <xf numFmtId="0" fontId="95" fillId="12" borderId="8" xfId="0" applyFont="1" applyFill="1" applyBorder="1" applyAlignment="1">
      <alignment horizontal="center"/>
    </xf>
    <xf numFmtId="0" fontId="95" fillId="12" borderId="6" xfId="0" applyFont="1" applyFill="1" applyBorder="1" applyAlignment="1">
      <alignment horizontal="center"/>
    </xf>
    <xf numFmtId="0" fontId="57" fillId="12" borderId="1" xfId="0" applyFont="1" applyFill="1" applyBorder="1" applyAlignment="1">
      <alignment horizontal="center" vertical="center"/>
    </xf>
  </cellXfs>
  <cellStyles count="10">
    <cellStyle name="60% - Accent1" xfId="6" builtinId="32"/>
    <cellStyle name="60% - Accent1 2" xfId="4" xr:uid="{4001F314-A0EE-4461-AC54-D7676F111D08}"/>
    <cellStyle name="60% - Accent1 2 2" xfId="9" xr:uid="{6EB1F450-2D74-42AA-8465-AF5D28076560}"/>
    <cellStyle name="Comma 2" xfId="2" xr:uid="{50825DB4-2F09-4698-994F-3315A9C4B82C}"/>
    <cellStyle name="Hyperlink" xfId="1" builtinId="8"/>
    <cellStyle name="Normal" xfId="0" builtinId="0"/>
    <cellStyle name="Normal 2" xfId="3" xr:uid="{6B8B1160-A5F7-4085-BAEB-B86EC3243690}"/>
    <cellStyle name="Normal 2 2" xfId="8" xr:uid="{6FC80B32-6210-4854-9BE9-A202A7D86C14}"/>
    <cellStyle name="Normal 2 4" xfId="7" xr:uid="{ACE3A3E3-C5DF-4505-9BAB-15DF5720D56F}"/>
    <cellStyle name="Normal 3" xfId="5" xr:uid="{F5563CCA-EF47-434C-A0EB-92770ECD828F}"/>
  </cellStyles>
  <dxfs count="16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CBF8A8A-868C-49D3-927A-CE7576BD50D3}"/>
  </tableStyles>
  <colors>
    <mruColors>
      <color rgb="FFA5ED5B"/>
      <color rgb="FF99CC00"/>
      <color rgb="FFB3FF63"/>
      <color rgb="FFABFF00"/>
      <color rgb="FF9A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microsoft.com/office/2017/10/relationships/person" Target="persons/person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BAB-F7DD-43AE-845F-EC8E050E0FFD}">
  <dimension ref="A1:EM110"/>
  <sheetViews>
    <sheetView rightToLeft="1" zoomScale="40" zoomScaleNormal="40" workbookViewId="0">
      <pane ySplit="1" topLeftCell="A17" activePane="bottomLeft" state="frozen"/>
      <selection activeCell="G24" sqref="G24"/>
      <selection pane="bottomLeft" activeCell="A31" sqref="A31:S32"/>
    </sheetView>
  </sheetViews>
  <sheetFormatPr defaultColWidth="64.140625" defaultRowHeight="54" customHeight="1" x14ac:dyDescent="1.65"/>
  <cols>
    <col min="1" max="1" width="85.5703125" style="55" customWidth="1"/>
    <col min="2" max="2" width="43.140625" style="58" customWidth="1"/>
    <col min="3" max="3" width="36.140625" style="55" hidden="1" customWidth="1"/>
    <col min="4" max="4" width="50.140625" style="55" customWidth="1"/>
    <col min="5" max="5" width="26.140625" style="55" bestFit="1" customWidth="1"/>
    <col min="6" max="6" width="29.140625" style="55" customWidth="1"/>
    <col min="7" max="7" width="31.5703125" style="55" customWidth="1"/>
    <col min="8" max="8" width="38.42578125" style="55" bestFit="1" customWidth="1"/>
    <col min="9" max="9" width="44.42578125" style="55" hidden="1" customWidth="1"/>
    <col min="10" max="10" width="40.5703125" style="55" customWidth="1"/>
    <col min="11" max="11" width="40.42578125" style="55" hidden="1" customWidth="1"/>
    <col min="12" max="12" width="29.42578125" style="55" bestFit="1" customWidth="1"/>
    <col min="13" max="13" width="44.140625" style="55" bestFit="1" customWidth="1"/>
    <col min="14" max="15" width="64.140625" style="55" hidden="1" customWidth="1"/>
    <col min="16" max="16" width="48.5703125" style="243" hidden="1" customWidth="1"/>
    <col min="17" max="18" width="64.140625" style="55" hidden="1" customWidth="1"/>
    <col min="19" max="19" width="64.140625" style="190"/>
    <col min="20" max="16384" width="64.140625" style="55"/>
  </cols>
  <sheetData>
    <row r="1" spans="1:20" s="51" customFormat="1" ht="51.75" customHeight="1" x14ac:dyDescent="1.65">
      <c r="A1" s="290" t="s">
        <v>7</v>
      </c>
      <c r="B1" s="291" t="s">
        <v>2</v>
      </c>
      <c r="C1" s="290" t="s">
        <v>92</v>
      </c>
      <c r="D1" s="290" t="s">
        <v>4</v>
      </c>
      <c r="E1" s="290" t="s">
        <v>87</v>
      </c>
      <c r="F1" s="290" t="s">
        <v>93</v>
      </c>
      <c r="G1" s="290" t="s">
        <v>94</v>
      </c>
      <c r="H1" s="290" t="s">
        <v>86</v>
      </c>
      <c r="I1" s="290" t="s">
        <v>95</v>
      </c>
      <c r="J1" s="290" t="s">
        <v>85</v>
      </c>
      <c r="K1" s="290" t="s">
        <v>96</v>
      </c>
      <c r="L1" s="290" t="s">
        <v>89</v>
      </c>
      <c r="M1" s="290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110" spans="143:143" s="54" customFormat="1" ht="54" customHeight="1" x14ac:dyDescent="1.25">
      <c r="EM110" s="54">
        <f ca="1">EM110</f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90B8-28BE-4E97-AE08-1793FB1F9F9C}">
  <dimension ref="A1:HL1016"/>
  <sheetViews>
    <sheetView rightToLeft="1" topLeftCell="B1" zoomScale="40" zoomScaleNormal="40" workbookViewId="0">
      <pane ySplit="1" topLeftCell="A109" activePane="bottomLeft" state="frozen"/>
      <selection activeCell="G24" sqref="G24"/>
      <selection pane="bottomLeft" activeCell="A116" sqref="A116:S119"/>
    </sheetView>
  </sheetViews>
  <sheetFormatPr defaultColWidth="64.140625" defaultRowHeight="54" customHeight="1" x14ac:dyDescent="1.65"/>
  <cols>
    <col min="1" max="1" width="85.5703125" style="55" customWidth="1"/>
    <col min="2" max="2" width="43.140625" style="58" customWidth="1"/>
    <col min="3" max="3" width="36.140625" style="55" hidden="1" customWidth="1"/>
    <col min="4" max="4" width="50.140625" style="55" customWidth="1"/>
    <col min="5" max="5" width="26.140625" style="55" bestFit="1" customWidth="1"/>
    <col min="6" max="6" width="29.140625" style="55" customWidth="1"/>
    <col min="7" max="7" width="43" style="55" customWidth="1"/>
    <col min="8" max="8" width="38.42578125" style="55" bestFit="1" customWidth="1"/>
    <col min="9" max="9" width="44.42578125" style="55" customWidth="1"/>
    <col min="10" max="10" width="40.5703125" style="55" customWidth="1"/>
    <col min="11" max="11" width="40.42578125" style="55" hidden="1" customWidth="1"/>
    <col min="12" max="12" width="44.85546875" style="55" customWidth="1"/>
    <col min="13" max="13" width="44.140625" style="55" bestFit="1" customWidth="1"/>
    <col min="14" max="15" width="64.140625" style="55" hidden="1" customWidth="1"/>
    <col min="16" max="16" width="48.5703125" style="243" hidden="1" customWidth="1"/>
    <col min="17" max="18" width="64.140625" style="55" hidden="1" customWidth="1"/>
    <col min="19" max="19" width="53" style="190" customWidth="1"/>
    <col min="20" max="16384" width="64.140625" style="55"/>
  </cols>
  <sheetData>
    <row r="1" spans="1:175" s="51" customFormat="1" ht="51.75" customHeight="1" x14ac:dyDescent="1.65">
      <c r="A1" s="290" t="s">
        <v>7</v>
      </c>
      <c r="B1" s="291" t="s">
        <v>2</v>
      </c>
      <c r="C1" s="290" t="s">
        <v>92</v>
      </c>
      <c r="D1" s="290" t="s">
        <v>4</v>
      </c>
      <c r="E1" s="290" t="s">
        <v>87</v>
      </c>
      <c r="F1" s="290" t="s">
        <v>93</v>
      </c>
      <c r="G1" s="290" t="s">
        <v>94</v>
      </c>
      <c r="H1" s="290" t="s">
        <v>86</v>
      </c>
      <c r="I1" s="290" t="s">
        <v>95</v>
      </c>
      <c r="J1" s="290" t="s">
        <v>85</v>
      </c>
      <c r="K1" s="290" t="s">
        <v>96</v>
      </c>
      <c r="L1" s="290" t="s">
        <v>89</v>
      </c>
      <c r="M1" s="290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175" ht="54" customHeight="1" x14ac:dyDescent="1.65">
      <c r="B2" s="55"/>
      <c r="P2" s="55"/>
      <c r="S2" s="55"/>
      <c r="T2" s="23"/>
      <c r="AN2" s="23"/>
      <c r="BH2" s="23"/>
      <c r="EG2" s="23"/>
      <c r="EI2" s="58"/>
      <c r="EW2" s="243"/>
      <c r="EZ2" s="190"/>
    </row>
    <row r="3" spans="1:175" ht="54" customHeight="1" x14ac:dyDescent="1.65">
      <c r="B3" s="55"/>
      <c r="P3" s="55"/>
      <c r="S3" s="55"/>
      <c r="T3" s="23"/>
      <c r="AN3" s="23"/>
      <c r="BH3" s="23"/>
      <c r="CB3" s="166"/>
      <c r="CC3" s="166"/>
      <c r="CD3" s="260"/>
      <c r="CE3" s="166"/>
      <c r="CF3" s="166"/>
      <c r="CG3" s="166"/>
      <c r="CH3" s="166"/>
      <c r="CI3"/>
      <c r="CJ3"/>
      <c r="CK3"/>
      <c r="CL3"/>
      <c r="CM3"/>
      <c r="CN3" s="119"/>
      <c r="ET3"/>
      <c r="EV3" s="58"/>
      <c r="FJ3" s="243"/>
      <c r="FM3" s="190"/>
    </row>
    <row r="4" spans="1:175" ht="54" customHeight="1" x14ac:dyDescent="1.65">
      <c r="B4" s="55"/>
      <c r="P4" s="55"/>
      <c r="S4" s="55"/>
      <c r="T4" s="23"/>
      <c r="AN4" s="23"/>
      <c r="BH4" s="23"/>
      <c r="EG4" s="23"/>
      <c r="EI4" s="58"/>
      <c r="EW4" s="243"/>
      <c r="EZ4" s="190"/>
    </row>
    <row r="5" spans="1:175" ht="54" customHeight="1" x14ac:dyDescent="1.65">
      <c r="B5" s="55"/>
      <c r="P5" s="55"/>
      <c r="S5" s="55"/>
      <c r="T5" s="23"/>
      <c r="AN5" s="23"/>
      <c r="BH5" s="23"/>
      <c r="CB5" s="31"/>
      <c r="CC5" s="31"/>
      <c r="CD5" s="38"/>
      <c r="CE5" s="31"/>
      <c r="CF5" s="31"/>
      <c r="CG5" s="31"/>
      <c r="CH5" s="31"/>
      <c r="CI5" s="23"/>
      <c r="CJ5" s="23"/>
      <c r="CK5" s="23"/>
      <c r="CL5" s="23"/>
      <c r="CM5" s="23"/>
      <c r="CN5" s="29"/>
      <c r="ET5"/>
      <c r="EV5" s="58"/>
      <c r="FJ5" s="243"/>
      <c r="FM5" s="190"/>
    </row>
    <row r="6" spans="1:175" ht="54" customHeight="1" x14ac:dyDescent="1.65">
      <c r="B6" s="55"/>
      <c r="P6" s="55"/>
      <c r="S6" s="55"/>
      <c r="T6" s="23"/>
      <c r="AN6" s="23"/>
      <c r="BH6" s="23"/>
      <c r="CB6" s="166"/>
      <c r="CC6" s="166"/>
      <c r="CD6" s="260"/>
      <c r="CE6" s="166"/>
      <c r="CF6" s="166"/>
      <c r="CG6" s="166"/>
      <c r="CH6" s="166"/>
      <c r="CI6"/>
      <c r="CJ6"/>
      <c r="CK6"/>
      <c r="CL6"/>
      <c r="CM6"/>
      <c r="CN6" s="119"/>
      <c r="ET6"/>
      <c r="EV6" s="58"/>
      <c r="FJ6" s="243"/>
      <c r="FM6" s="190"/>
    </row>
    <row r="7" spans="1:175" ht="54" customHeight="1" x14ac:dyDescent="1.65">
      <c r="B7" s="55"/>
      <c r="P7" s="55"/>
      <c r="S7" s="55"/>
      <c r="T7" s="23"/>
      <c r="AN7" s="23"/>
      <c r="BH7" s="23"/>
      <c r="EG7" s="23"/>
      <c r="EI7" s="58"/>
      <c r="EW7" s="243"/>
      <c r="EZ7" s="190"/>
    </row>
    <row r="8" spans="1:175" ht="54" customHeight="1" x14ac:dyDescent="1.65">
      <c r="B8" s="55"/>
      <c r="P8" s="55"/>
      <c r="S8" s="55"/>
      <c r="T8" s="23"/>
      <c r="AN8" s="23"/>
      <c r="BH8" s="23"/>
      <c r="CB8" s="31"/>
      <c r="CC8" s="31"/>
      <c r="CD8" s="38"/>
      <c r="CE8" s="31"/>
      <c r="CF8" s="31"/>
      <c r="CG8" s="31"/>
      <c r="CH8" s="31"/>
      <c r="CI8" s="23"/>
      <c r="CJ8" s="23"/>
      <c r="CK8" s="23"/>
      <c r="CL8" s="23"/>
      <c r="CM8" s="23"/>
      <c r="CN8" s="29"/>
      <c r="ET8"/>
      <c r="EV8" s="58"/>
      <c r="FJ8" s="243"/>
      <c r="FM8" s="190"/>
    </row>
    <row r="9" spans="1:175" ht="54" customHeight="1" x14ac:dyDescent="1.65">
      <c r="B9" s="55"/>
      <c r="P9" s="55"/>
      <c r="S9" s="55"/>
      <c r="T9" s="23"/>
      <c r="AN9" s="23"/>
      <c r="BH9" s="23"/>
      <c r="DN9" s="23"/>
      <c r="DP9" s="58"/>
      <c r="ED9" s="243"/>
      <c r="EG9" s="190"/>
    </row>
    <row r="10" spans="1:175" ht="54" customHeight="1" x14ac:dyDescent="1.65">
      <c r="B10" s="55"/>
      <c r="P10" s="55"/>
      <c r="S10" s="55"/>
      <c r="T10" s="23"/>
      <c r="AN10" s="23"/>
      <c r="BH10" s="23"/>
      <c r="DN10" s="23"/>
      <c r="DP10" s="58"/>
      <c r="ED10" s="243"/>
      <c r="EG10" s="190"/>
    </row>
    <row r="11" spans="1:175" ht="54" customHeight="1" x14ac:dyDescent="1.65">
      <c r="B11" s="55"/>
      <c r="P11" s="55"/>
      <c r="S11" s="55"/>
      <c r="T11" s="23"/>
      <c r="AN11" s="23"/>
      <c r="BH11" s="23"/>
      <c r="DN11" s="23"/>
      <c r="DP11" s="58"/>
      <c r="ED11" s="243"/>
      <c r="EG11" s="190"/>
    </row>
    <row r="12" spans="1:175" ht="54" customHeight="1" x14ac:dyDescent="1.65">
      <c r="B12" s="55"/>
      <c r="P12" s="55"/>
      <c r="S12" s="55"/>
      <c r="T12" s="23"/>
      <c r="AN12" s="23"/>
      <c r="BH12" s="23"/>
      <c r="DN12" s="23"/>
      <c r="EI12" s="58"/>
      <c r="EW12" s="243"/>
      <c r="EZ12" s="190"/>
    </row>
    <row r="13" spans="1:175" ht="54" customHeight="1" x14ac:dyDescent="1.65">
      <c r="B13" s="55"/>
      <c r="P13" s="55"/>
      <c r="S13" s="55"/>
      <c r="T13" s="23"/>
      <c r="AN13" s="23"/>
      <c r="BH13" s="23"/>
      <c r="CB13" s="31"/>
      <c r="CC13" s="31"/>
      <c r="CD13" s="38"/>
      <c r="CE13" s="31"/>
      <c r="CF13" s="31"/>
      <c r="CG13" s="31"/>
      <c r="CH13" s="31"/>
      <c r="CI13" s="23"/>
      <c r="CJ13" s="23"/>
      <c r="CK13" s="23"/>
      <c r="CL13" s="23"/>
      <c r="CM13" s="23"/>
      <c r="CN13" s="29"/>
      <c r="ET13"/>
      <c r="EV13" s="58"/>
      <c r="FJ13" s="243"/>
      <c r="FM13" s="190"/>
    </row>
    <row r="14" spans="1:175" ht="54" customHeight="1" x14ac:dyDescent="1.65">
      <c r="B14" s="55"/>
      <c r="P14" s="55"/>
      <c r="S14" s="55"/>
      <c r="T14" s="23"/>
      <c r="AN14" s="23"/>
      <c r="BH14" s="23"/>
      <c r="EG14" s="23"/>
      <c r="EI14" s="58"/>
      <c r="EW14" s="243"/>
      <c r="EZ14" s="190"/>
    </row>
    <row r="15" spans="1:175" ht="54" customHeight="1" x14ac:dyDescent="1.65">
      <c r="B15" s="55"/>
      <c r="P15" s="55"/>
      <c r="S15" s="55"/>
      <c r="T15" s="23"/>
      <c r="AN15" s="23"/>
      <c r="BH15" s="23"/>
      <c r="EG15" s="23"/>
      <c r="EI15" s="58"/>
      <c r="EW15" s="243"/>
      <c r="EZ15" s="190"/>
    </row>
    <row r="16" spans="1:175" ht="54" customHeight="1" x14ac:dyDescent="1.65">
      <c r="B16" s="55"/>
      <c r="P16" s="55"/>
      <c r="S16" s="55"/>
      <c r="T16" s="23"/>
      <c r="AN16" s="23"/>
      <c r="BH16" s="23"/>
      <c r="EG16" s="23"/>
      <c r="FB16" s="58"/>
      <c r="FP16" s="243"/>
      <c r="FS16" s="190"/>
    </row>
    <row r="17" spans="2:156" ht="54" customHeight="1" x14ac:dyDescent="1.65">
      <c r="B17" s="55"/>
      <c r="P17" s="55"/>
      <c r="S17" s="55"/>
      <c r="T17" s="23"/>
      <c r="AN17" s="23"/>
      <c r="BH17" s="23"/>
      <c r="EG17" s="23"/>
      <c r="EI17" s="58"/>
      <c r="EW17" s="243"/>
      <c r="EZ17" s="190"/>
    </row>
    <row r="18" spans="2:156" ht="54" customHeight="1" x14ac:dyDescent="1.65">
      <c r="B18" s="55"/>
      <c r="P18" s="55"/>
      <c r="S18" s="55"/>
      <c r="T18" s="23"/>
      <c r="AN18" s="23"/>
      <c r="BH18" s="23"/>
      <c r="EG18" s="23"/>
      <c r="EI18" s="58"/>
      <c r="EW18" s="243"/>
      <c r="EZ18" s="190"/>
    </row>
    <row r="19" spans="2:156" ht="54" customHeight="1" x14ac:dyDescent="1.65">
      <c r="B19" s="55"/>
      <c r="P19" s="55"/>
      <c r="S19" s="55"/>
      <c r="T19" s="23"/>
      <c r="AN19" s="23"/>
      <c r="BH19" s="23"/>
      <c r="EG19" s="23"/>
      <c r="EI19" s="58"/>
      <c r="EW19" s="243"/>
      <c r="EZ19" s="190"/>
    </row>
    <row r="20" spans="2:156" ht="54" customHeight="1" x14ac:dyDescent="1.65">
      <c r="B20" s="55"/>
      <c r="P20" s="55"/>
      <c r="S20" s="55"/>
      <c r="T20" s="23"/>
      <c r="AN20" s="23"/>
      <c r="BH20" s="23"/>
      <c r="EG20" s="23"/>
      <c r="EI20" s="58"/>
      <c r="EW20" s="243"/>
      <c r="EZ20" s="190"/>
    </row>
    <row r="21" spans="2:156" ht="54" customHeight="1" x14ac:dyDescent="1.65">
      <c r="B21" s="55"/>
      <c r="P21" s="55"/>
      <c r="S21" s="55"/>
      <c r="T21" s="23"/>
      <c r="AN21" s="23"/>
      <c r="BH21" s="23"/>
      <c r="EG21" s="23"/>
      <c r="EI21" s="58"/>
      <c r="EW21" s="243"/>
      <c r="EZ21" s="190"/>
    </row>
    <row r="22" spans="2:156" ht="54" customHeight="1" x14ac:dyDescent="1.65">
      <c r="B22" s="55"/>
      <c r="P22" s="55"/>
      <c r="S22" s="55"/>
      <c r="T22" s="23"/>
      <c r="AN22" s="23"/>
      <c r="BH22" s="23"/>
      <c r="EG22" s="23"/>
      <c r="EI22" s="58"/>
      <c r="EW22" s="243"/>
      <c r="EZ22" s="190"/>
    </row>
    <row r="23" spans="2:156" ht="54" customHeight="1" x14ac:dyDescent="1.65">
      <c r="B23" s="55"/>
      <c r="P23" s="55"/>
      <c r="S23" s="55"/>
      <c r="T23" s="23"/>
      <c r="AN23" s="23"/>
      <c r="BH23" s="23"/>
      <c r="EG23" s="23"/>
      <c r="EI23" s="58"/>
      <c r="EW23" s="243"/>
      <c r="EZ23" s="190"/>
    </row>
    <row r="24" spans="2:156" ht="54" customHeight="1" x14ac:dyDescent="1.65">
      <c r="B24" s="55"/>
      <c r="P24" s="55"/>
      <c r="S24" s="55"/>
      <c r="T24" s="23"/>
      <c r="AN24" s="23"/>
      <c r="BH24" s="23"/>
      <c r="EG24" s="23"/>
      <c r="EI24" s="58"/>
      <c r="EW24" s="243"/>
      <c r="EZ24" s="190"/>
    </row>
    <row r="25" spans="2:156" ht="54" customHeight="1" x14ac:dyDescent="1.65">
      <c r="B25" s="55"/>
      <c r="P25" s="55"/>
      <c r="S25" s="55"/>
      <c r="T25" s="23"/>
      <c r="AN25" s="23"/>
      <c r="BH25" s="23"/>
      <c r="EG25" s="23"/>
      <c r="EI25" s="58"/>
      <c r="EW25" s="243"/>
      <c r="EZ25" s="190"/>
    </row>
    <row r="26" spans="2:156" ht="54" customHeight="1" x14ac:dyDescent="1.65">
      <c r="B26" s="55"/>
      <c r="P26" s="55"/>
      <c r="S26" s="55"/>
      <c r="T26" s="23"/>
      <c r="AN26" s="23"/>
      <c r="BH26" s="23"/>
      <c r="EG26" s="23"/>
      <c r="EI26" s="58"/>
      <c r="EW26" s="243"/>
      <c r="EZ26" s="190"/>
    </row>
    <row r="27" spans="2:156" ht="54" customHeight="1" x14ac:dyDescent="1.65">
      <c r="B27" s="55"/>
      <c r="P27" s="55"/>
      <c r="S27" s="55"/>
      <c r="T27" s="23"/>
      <c r="AN27" s="23"/>
      <c r="BH27" s="23"/>
      <c r="EG27" s="23"/>
      <c r="EI27" s="58"/>
      <c r="EW27" s="243"/>
      <c r="EZ27" s="190"/>
    </row>
    <row r="28" spans="2:156" ht="54" customHeight="1" x14ac:dyDescent="1.65">
      <c r="B28" s="55"/>
      <c r="P28" s="55"/>
      <c r="S28" s="55"/>
      <c r="T28" s="23"/>
      <c r="AN28" s="23"/>
      <c r="BH28" s="23"/>
      <c r="EG28" s="23"/>
      <c r="EI28" s="58"/>
      <c r="EW28" s="243"/>
      <c r="EZ28" s="190"/>
    </row>
    <row r="29" spans="2:156" ht="54" customHeight="1" x14ac:dyDescent="1.65">
      <c r="B29" s="55"/>
      <c r="P29" s="55"/>
      <c r="S29" s="55"/>
      <c r="T29" s="23"/>
      <c r="AN29" s="23"/>
      <c r="BH29" s="23"/>
      <c r="EG29" s="23"/>
      <c r="EI29" s="58"/>
      <c r="EW29" s="243"/>
      <c r="EZ29" s="190"/>
    </row>
    <row r="30" spans="2:156" ht="54" customHeight="1" x14ac:dyDescent="1.65">
      <c r="B30" s="55"/>
      <c r="P30" s="55"/>
      <c r="S30" s="55"/>
      <c r="T30" s="23"/>
      <c r="AN30" s="23"/>
      <c r="BH30" s="23"/>
      <c r="EG30" s="23"/>
      <c r="EI30" s="58"/>
      <c r="EW30" s="243"/>
      <c r="EZ30" s="190"/>
    </row>
    <row r="31" spans="2:156" ht="54" customHeight="1" x14ac:dyDescent="1.65">
      <c r="B31" s="55"/>
      <c r="P31" s="55"/>
      <c r="S31" s="55"/>
      <c r="T31" s="23"/>
      <c r="AN31" s="23"/>
      <c r="BH31" s="23"/>
      <c r="EG31" s="23"/>
      <c r="EI31" s="58"/>
      <c r="EW31" s="243"/>
      <c r="EZ31" s="190"/>
    </row>
    <row r="32" spans="2:156" ht="54" customHeight="1" x14ac:dyDescent="1.65">
      <c r="B32" s="55"/>
      <c r="P32" s="55"/>
      <c r="S32" s="55"/>
      <c r="T32" s="23"/>
      <c r="AN32" s="23"/>
      <c r="BH32" s="23"/>
      <c r="EG32" s="23"/>
      <c r="EI32" s="58"/>
      <c r="EW32" s="243"/>
      <c r="EZ32" s="190"/>
    </row>
    <row r="33" spans="2:169" ht="54" customHeight="1" x14ac:dyDescent="1.65">
      <c r="B33" s="55"/>
      <c r="P33" s="55"/>
      <c r="S33" s="55"/>
      <c r="T33" s="23"/>
      <c r="AN33" s="23"/>
      <c r="BH33" s="23"/>
      <c r="EG33" s="23"/>
      <c r="EI33" s="58"/>
      <c r="EW33" s="243"/>
      <c r="EZ33" s="190"/>
    </row>
    <row r="34" spans="2:169" ht="54" customHeight="1" x14ac:dyDescent="1.65">
      <c r="B34" s="55"/>
      <c r="P34" s="55"/>
      <c r="S34" s="55"/>
      <c r="T34" s="23"/>
      <c r="AN34" s="23"/>
      <c r="BH34" s="23"/>
      <c r="EG34" s="23"/>
      <c r="EI34" s="58"/>
      <c r="EW34" s="243"/>
      <c r="EZ34" s="190"/>
    </row>
    <row r="35" spans="2:169" ht="54" customHeight="1" x14ac:dyDescent="1.65">
      <c r="B35" s="55"/>
      <c r="P35" s="55"/>
      <c r="S35" s="55"/>
      <c r="T35" s="23"/>
      <c r="AN35" s="23"/>
      <c r="BH35" s="23"/>
      <c r="EG35" s="23"/>
      <c r="EI35" s="58"/>
      <c r="EW35" s="243"/>
      <c r="EZ35" s="190"/>
    </row>
    <row r="36" spans="2:169" ht="54" customHeight="1" x14ac:dyDescent="1.65">
      <c r="B36" s="55"/>
      <c r="P36" s="55"/>
      <c r="S36" s="55"/>
      <c r="T36" s="23"/>
      <c r="AN36" s="23"/>
      <c r="BH36" s="23"/>
      <c r="EG36" s="23"/>
      <c r="EI36" s="58"/>
      <c r="EW36" s="243"/>
      <c r="EZ36" s="190"/>
    </row>
    <row r="37" spans="2:169" ht="54" customHeight="1" x14ac:dyDescent="1.65">
      <c r="B37" s="55"/>
      <c r="P37" s="55"/>
      <c r="S37" s="55"/>
      <c r="T37" s="23"/>
      <c r="AN37" s="23"/>
      <c r="BH37" s="23"/>
      <c r="EG37" s="23"/>
      <c r="EI37" s="58"/>
      <c r="EW37" s="243"/>
      <c r="EZ37" s="190"/>
    </row>
    <row r="38" spans="2:169" ht="54" customHeight="1" x14ac:dyDescent="1.65">
      <c r="B38" s="55"/>
      <c r="P38" s="55"/>
      <c r="S38" s="55"/>
      <c r="T38" s="23"/>
      <c r="AN38" s="23"/>
      <c r="BH38" s="23"/>
      <c r="CB38" s="166"/>
      <c r="CC38" s="166"/>
      <c r="CD38" s="260"/>
      <c r="CE38" s="166"/>
      <c r="CF38" s="166"/>
      <c r="CG38" s="166"/>
      <c r="CH38" s="166"/>
      <c r="CI38"/>
      <c r="CJ38"/>
      <c r="CK38"/>
      <c r="CL38"/>
      <c r="CM38"/>
      <c r="CN38" s="119"/>
      <c r="ET38"/>
      <c r="EV38" s="58"/>
      <c r="FJ38" s="243"/>
      <c r="FM38" s="190"/>
    </row>
    <row r="39" spans="2:169" ht="54" customHeight="1" x14ac:dyDescent="1.65">
      <c r="B39" s="55"/>
      <c r="P39" s="55"/>
      <c r="S39" s="55"/>
      <c r="T39" s="23"/>
      <c r="AN39" s="23"/>
      <c r="BH39" s="23"/>
      <c r="EG39" s="23"/>
      <c r="EI39" s="58"/>
      <c r="EW39" s="243"/>
      <c r="EZ39" s="190"/>
    </row>
    <row r="40" spans="2:169" ht="54" customHeight="1" x14ac:dyDescent="1.65">
      <c r="B40" s="55"/>
      <c r="P40" s="55"/>
      <c r="S40" s="55"/>
      <c r="T40" s="23"/>
      <c r="AN40" s="23"/>
      <c r="BH40" s="23"/>
      <c r="CB40" s="166"/>
      <c r="CC40" s="166"/>
      <c r="CD40" s="260"/>
      <c r="CE40" s="166"/>
      <c r="CF40" s="166"/>
      <c r="CG40" s="166"/>
      <c r="CH40" s="166"/>
      <c r="CI40"/>
      <c r="CJ40"/>
      <c r="CK40"/>
      <c r="CL40"/>
      <c r="CM40"/>
      <c r="CN40" s="119"/>
      <c r="ET40"/>
      <c r="EV40" s="58"/>
      <c r="FJ40" s="243"/>
      <c r="FM40" s="190"/>
    </row>
    <row r="41" spans="2:169" ht="54" customHeight="1" x14ac:dyDescent="1.65">
      <c r="B41" s="55"/>
      <c r="P41" s="55"/>
      <c r="S41" s="55"/>
      <c r="T41" s="23"/>
      <c r="AN41" s="23"/>
      <c r="BH41" s="23"/>
      <c r="EG41" s="23"/>
      <c r="EI41" s="58"/>
      <c r="EW41" s="243"/>
      <c r="EZ41" s="190"/>
    </row>
    <row r="42" spans="2:169" ht="54" customHeight="1" x14ac:dyDescent="1.65">
      <c r="B42" s="55"/>
      <c r="P42" s="55"/>
      <c r="S42" s="55"/>
      <c r="T42" s="23"/>
      <c r="AN42" s="23"/>
      <c r="BH42" s="23"/>
      <c r="EG42" s="23"/>
      <c r="EI42" s="58"/>
      <c r="EW42" s="243"/>
      <c r="EZ42" s="190"/>
    </row>
    <row r="43" spans="2:169" ht="54" customHeight="1" x14ac:dyDescent="1.65">
      <c r="B43" s="55"/>
      <c r="P43" s="55"/>
      <c r="S43" s="55"/>
      <c r="T43" s="23"/>
      <c r="AN43" s="23"/>
      <c r="BH43" s="23"/>
      <c r="CB43" s="31"/>
      <c r="CC43" s="31"/>
      <c r="CD43" s="38"/>
      <c r="CE43" s="31"/>
      <c r="CF43" s="31"/>
      <c r="CG43" s="31"/>
      <c r="CH43" s="31"/>
      <c r="CI43" s="23"/>
      <c r="CJ43" s="23"/>
      <c r="CK43" s="23"/>
      <c r="CL43" s="23"/>
      <c r="CM43" s="23"/>
      <c r="CN43" s="29"/>
      <c r="ET43"/>
      <c r="EV43" s="58"/>
      <c r="FJ43" s="243"/>
      <c r="FM43" s="190"/>
    </row>
    <row r="44" spans="2:169" ht="54" customHeight="1" x14ac:dyDescent="1.65">
      <c r="B44" s="55"/>
      <c r="P44" s="55"/>
      <c r="S44" s="55"/>
      <c r="T44" s="23"/>
      <c r="AN44" s="23"/>
      <c r="BH44" s="23"/>
      <c r="EG44" s="23"/>
      <c r="EI44" s="58"/>
      <c r="EW44" s="243"/>
      <c r="EZ44" s="190"/>
    </row>
    <row r="45" spans="2:169" ht="54" customHeight="1" x14ac:dyDescent="1.65">
      <c r="B45" s="55"/>
      <c r="P45" s="55"/>
      <c r="S45" s="55"/>
      <c r="T45" s="23"/>
      <c r="AN45" s="23"/>
      <c r="BH45" s="23"/>
      <c r="EG45" s="23"/>
      <c r="EI45" s="58"/>
      <c r="EW45" s="243"/>
      <c r="EZ45" s="190"/>
    </row>
    <row r="46" spans="2:169" ht="54" customHeight="1" x14ac:dyDescent="1.65">
      <c r="B46" s="55"/>
      <c r="P46" s="55"/>
      <c r="S46" s="55"/>
      <c r="T46" s="23"/>
      <c r="AN46" s="23"/>
      <c r="BH46" s="23"/>
      <c r="EG46" s="23"/>
      <c r="EI46" s="58"/>
      <c r="EW46" s="243"/>
      <c r="EZ46" s="190"/>
    </row>
    <row r="47" spans="2:169" ht="54" customHeight="1" x14ac:dyDescent="1.65">
      <c r="B47" s="55"/>
      <c r="P47" s="55"/>
      <c r="S47" s="55"/>
      <c r="T47" s="23"/>
      <c r="AN47" s="23"/>
      <c r="BH47" s="23"/>
      <c r="EG47" s="23"/>
      <c r="EI47" s="58"/>
      <c r="EW47" s="243"/>
      <c r="EZ47" s="190"/>
    </row>
    <row r="48" spans="2:169" ht="54" customHeight="1" x14ac:dyDescent="1.65">
      <c r="B48" s="55"/>
      <c r="P48" s="55"/>
      <c r="S48" s="55"/>
      <c r="T48" s="23"/>
      <c r="AN48" s="23"/>
      <c r="BH48" s="23"/>
      <c r="CB48" s="31"/>
      <c r="CC48" s="31"/>
      <c r="CD48" s="38"/>
      <c r="CE48" s="31"/>
      <c r="CF48" s="31"/>
      <c r="CG48" s="31"/>
      <c r="CH48" s="31"/>
      <c r="CI48" s="23"/>
      <c r="CJ48" s="23"/>
      <c r="CK48" s="23"/>
      <c r="CL48" s="23"/>
      <c r="CM48" s="23"/>
      <c r="CN48" s="29"/>
      <c r="ET48"/>
      <c r="EV48" s="58"/>
      <c r="FJ48" s="243"/>
      <c r="FM48" s="190"/>
    </row>
    <row r="49" spans="2:169" ht="54" customHeight="1" x14ac:dyDescent="1.65">
      <c r="B49" s="55"/>
      <c r="P49" s="55"/>
      <c r="S49" s="55"/>
      <c r="T49" s="23"/>
      <c r="AN49" s="23"/>
      <c r="BH49" s="23"/>
      <c r="EG49" s="23"/>
      <c r="EI49" s="58"/>
      <c r="EW49" s="243"/>
      <c r="EZ49" s="190"/>
    </row>
    <row r="50" spans="2:169" ht="54" customHeight="1" x14ac:dyDescent="1.65">
      <c r="B50" s="55"/>
      <c r="P50" s="55"/>
      <c r="S50" s="55"/>
      <c r="T50" s="23"/>
      <c r="AN50" s="23"/>
      <c r="BH50" s="23"/>
      <c r="DN50" s="23"/>
      <c r="DP50" s="58"/>
      <c r="ED50" s="243"/>
      <c r="EG50" s="190"/>
    </row>
    <row r="51" spans="2:169" ht="54" customHeight="1" x14ac:dyDescent="1.65">
      <c r="B51" s="55"/>
      <c r="P51" s="55"/>
      <c r="S51" s="55"/>
      <c r="T51" s="23"/>
      <c r="AN51" s="23"/>
      <c r="BH51" s="23"/>
      <c r="EG51" s="23"/>
      <c r="EI51" s="58"/>
      <c r="EW51" s="243"/>
      <c r="EZ51" s="190"/>
    </row>
    <row r="52" spans="2:169" ht="54" customHeight="1" x14ac:dyDescent="1.65">
      <c r="B52" s="55"/>
      <c r="P52" s="55"/>
      <c r="S52" s="55"/>
      <c r="T52" s="23"/>
      <c r="AN52" s="23"/>
      <c r="BH52" s="23"/>
      <c r="CB52" s="31"/>
      <c r="CC52" s="31"/>
      <c r="CD52" s="38"/>
      <c r="CE52" s="31"/>
      <c r="CF52" s="31"/>
      <c r="CG52" s="31"/>
      <c r="CH52" s="31"/>
      <c r="CI52" s="23"/>
      <c r="CJ52" s="23"/>
      <c r="CK52" s="23"/>
      <c r="CL52" s="23"/>
      <c r="CM52" s="23"/>
      <c r="CN52" s="29"/>
      <c r="ET52"/>
      <c r="EV52" s="58"/>
      <c r="FJ52" s="243"/>
      <c r="FM52" s="190"/>
    </row>
    <row r="53" spans="2:169" ht="54" customHeight="1" x14ac:dyDescent="1.65">
      <c r="B53" s="55"/>
      <c r="P53" s="55"/>
      <c r="S53" s="55"/>
      <c r="T53" s="23"/>
      <c r="AN53" s="23"/>
      <c r="BH53" s="23"/>
      <c r="EG53" s="23"/>
      <c r="EI53" s="58"/>
      <c r="EW53" s="243"/>
      <c r="EZ53" s="190"/>
    </row>
    <row r="54" spans="2:169" ht="54" customHeight="1" x14ac:dyDescent="1.65">
      <c r="B54" s="55"/>
      <c r="P54" s="55"/>
      <c r="S54" s="55"/>
      <c r="T54" s="23"/>
      <c r="AN54" s="23"/>
      <c r="BH54" s="23"/>
      <c r="CB54" s="31"/>
      <c r="CC54" s="31"/>
      <c r="CD54" s="38"/>
      <c r="CE54" s="31"/>
      <c r="CF54" s="31"/>
      <c r="CG54" s="31"/>
      <c r="CH54" s="31"/>
      <c r="CI54" s="23"/>
      <c r="CJ54" s="23"/>
      <c r="CK54" s="23"/>
      <c r="CL54" s="23"/>
      <c r="CM54" s="23"/>
      <c r="CN54" s="29"/>
      <c r="ET54"/>
      <c r="EV54" s="58"/>
      <c r="FJ54" s="243"/>
      <c r="FM54" s="190"/>
    </row>
    <row r="55" spans="2:169" ht="54" customHeight="1" x14ac:dyDescent="1.65">
      <c r="B55" s="55"/>
      <c r="P55" s="55"/>
      <c r="S55" s="55"/>
      <c r="T55" s="23"/>
      <c r="AN55" s="23"/>
      <c r="BH55" s="23"/>
      <c r="EG55" s="23"/>
      <c r="EI55" s="58"/>
      <c r="EW55" s="243"/>
      <c r="EZ55" s="190"/>
    </row>
    <row r="56" spans="2:169" ht="54" customHeight="1" x14ac:dyDescent="1.65">
      <c r="B56" s="55"/>
      <c r="P56" s="55"/>
      <c r="S56" s="55"/>
      <c r="T56" s="23"/>
      <c r="AN56" s="23"/>
      <c r="BH56" s="23"/>
      <c r="CB56" s="166"/>
      <c r="CC56" s="166"/>
      <c r="CD56" s="260"/>
      <c r="CE56" s="166"/>
      <c r="CF56" s="166"/>
      <c r="CG56" s="166"/>
      <c r="CH56" s="166"/>
      <c r="CI56"/>
      <c r="CJ56"/>
      <c r="CK56"/>
      <c r="CL56"/>
      <c r="CM56"/>
      <c r="CN56" s="119"/>
      <c r="ET56"/>
      <c r="EV56" s="58"/>
      <c r="FJ56" s="243"/>
      <c r="FM56" s="190"/>
    </row>
    <row r="57" spans="2:169" ht="54" customHeight="1" x14ac:dyDescent="1.65">
      <c r="B57" s="55"/>
      <c r="P57" s="55"/>
      <c r="S57" s="55"/>
      <c r="T57" s="23"/>
      <c r="AN57" s="23"/>
      <c r="BH57" s="23"/>
      <c r="EG57" s="23"/>
      <c r="EI57" s="58"/>
      <c r="EW57" s="243"/>
      <c r="EZ57" s="190"/>
    </row>
    <row r="58" spans="2:169" ht="54" customHeight="1" x14ac:dyDescent="1.65">
      <c r="B58" s="55"/>
      <c r="P58" s="55"/>
      <c r="S58" s="55"/>
      <c r="T58" s="23"/>
      <c r="AN58" s="23"/>
      <c r="BH58" s="23"/>
      <c r="CB58" s="166"/>
      <c r="CC58" s="166"/>
      <c r="CD58" s="260"/>
      <c r="CE58" s="166"/>
      <c r="CF58" s="166"/>
      <c r="CG58" s="166"/>
      <c r="CH58" s="166"/>
      <c r="CI58"/>
      <c r="CJ58"/>
      <c r="CK58"/>
      <c r="CL58"/>
      <c r="CM58"/>
      <c r="CN58" s="119"/>
      <c r="ET58"/>
      <c r="EV58" s="58"/>
      <c r="FJ58" s="243"/>
      <c r="FM58" s="190"/>
    </row>
    <row r="59" spans="2:169" ht="54" customHeight="1" x14ac:dyDescent="1.65">
      <c r="B59" s="55"/>
      <c r="P59" s="55"/>
      <c r="S59" s="55"/>
      <c r="T59" s="23"/>
      <c r="AN59" s="23"/>
      <c r="BH59" s="23"/>
      <c r="EG59" s="23"/>
      <c r="EI59" s="58"/>
      <c r="EW59" s="243"/>
      <c r="EZ59" s="190"/>
    </row>
    <row r="60" spans="2:169" ht="54" customHeight="1" x14ac:dyDescent="1.65">
      <c r="B60" s="55"/>
      <c r="P60" s="55"/>
      <c r="S60" s="55"/>
      <c r="T60" s="23"/>
      <c r="AN60" s="23"/>
      <c r="BH60" s="23"/>
      <c r="EG60" s="23"/>
      <c r="EI60" s="58"/>
      <c r="EW60" s="243"/>
      <c r="EZ60" s="190"/>
    </row>
    <row r="61" spans="2:169" ht="54" customHeight="1" x14ac:dyDescent="1.65">
      <c r="B61" s="55"/>
      <c r="P61" s="55"/>
      <c r="S61" s="55"/>
      <c r="T61" s="23"/>
      <c r="AN61" s="23"/>
      <c r="BH61" s="23"/>
      <c r="EG61" s="23"/>
      <c r="EI61" s="58"/>
      <c r="EW61" s="243"/>
      <c r="EZ61" s="190"/>
    </row>
    <row r="62" spans="2:169" ht="54" customHeight="1" x14ac:dyDescent="1.65">
      <c r="B62" s="55"/>
      <c r="P62" s="55"/>
      <c r="S62" s="55"/>
      <c r="T62" s="23"/>
      <c r="AN62" s="23"/>
      <c r="BH62" s="23"/>
      <c r="EG62" s="23"/>
      <c r="EI62" s="58"/>
      <c r="EW62" s="243"/>
      <c r="EZ62" s="190"/>
    </row>
    <row r="63" spans="2:169" ht="54" customHeight="1" x14ac:dyDescent="1.65">
      <c r="B63" s="55"/>
      <c r="P63" s="55"/>
      <c r="S63" s="55"/>
      <c r="T63" s="23"/>
      <c r="AN63" s="23"/>
      <c r="BH63" s="23"/>
      <c r="CB63" s="31"/>
      <c r="CC63" s="31"/>
      <c r="CD63" s="38"/>
      <c r="CE63" s="31"/>
      <c r="CF63" s="31"/>
      <c r="CG63" s="31"/>
      <c r="CH63" s="31"/>
      <c r="CI63" s="23"/>
      <c r="CJ63" s="23"/>
      <c r="CK63" s="23"/>
      <c r="CL63" s="23"/>
      <c r="CM63" s="23"/>
      <c r="CN63" s="29"/>
      <c r="ET63"/>
      <c r="EV63" s="58"/>
      <c r="FJ63" s="243"/>
      <c r="FM63" s="190"/>
    </row>
    <row r="64" spans="2:169" ht="54" customHeight="1" x14ac:dyDescent="1.65">
      <c r="B64" s="55"/>
      <c r="P64" s="55"/>
      <c r="S64" s="55"/>
      <c r="T64" s="23"/>
      <c r="AN64" s="23"/>
      <c r="BH64" s="23"/>
      <c r="EG64" s="23"/>
      <c r="EI64" s="58"/>
      <c r="EW64" s="243"/>
      <c r="EZ64" s="190"/>
    </row>
    <row r="65" spans="2:175" ht="54" customHeight="1" x14ac:dyDescent="1.65">
      <c r="B65" s="55"/>
      <c r="P65" s="55"/>
      <c r="S65" s="55"/>
      <c r="T65" s="23"/>
      <c r="AN65" s="23"/>
      <c r="BH65" s="23"/>
      <c r="EG65" s="23"/>
      <c r="EI65" s="58"/>
      <c r="EW65" s="243"/>
      <c r="EZ65" s="190"/>
    </row>
    <row r="66" spans="2:175" ht="54" customHeight="1" x14ac:dyDescent="1.65">
      <c r="B66" s="55"/>
      <c r="P66" s="55"/>
      <c r="S66" s="55"/>
      <c r="T66" s="23"/>
      <c r="AN66" s="23"/>
      <c r="BH66" s="23"/>
      <c r="CB66" s="166"/>
      <c r="CC66" s="166"/>
      <c r="CD66" s="260"/>
      <c r="CE66" s="166"/>
      <c r="CF66" s="166"/>
      <c r="CG66" s="166"/>
      <c r="CH66" s="166"/>
      <c r="CI66"/>
      <c r="CJ66"/>
      <c r="CK66"/>
      <c r="CL66"/>
      <c r="CM66"/>
      <c r="CN66" s="119"/>
      <c r="ET66"/>
      <c r="EV66" s="58"/>
      <c r="FJ66" s="243"/>
      <c r="FM66" s="190"/>
    </row>
    <row r="67" spans="2:175" ht="54" customHeight="1" x14ac:dyDescent="1.65">
      <c r="B67" s="55"/>
      <c r="P67" s="55"/>
      <c r="S67" s="55"/>
      <c r="T67" s="23"/>
      <c r="AN67" s="23"/>
      <c r="BH67" s="23"/>
      <c r="EG67" s="23"/>
      <c r="EI67" s="58"/>
      <c r="EW67" s="243"/>
      <c r="EZ67" s="190"/>
    </row>
    <row r="68" spans="2:175" ht="54" customHeight="1" x14ac:dyDescent="1.65">
      <c r="B68" s="55"/>
      <c r="P68" s="55"/>
      <c r="S68" s="55"/>
      <c r="T68" s="23"/>
      <c r="AN68" s="23"/>
      <c r="BH68" s="23"/>
      <c r="EG68" s="23"/>
      <c r="EI68" s="58"/>
      <c r="EW68" s="243"/>
      <c r="EZ68" s="190"/>
    </row>
    <row r="69" spans="2:175" ht="54" customHeight="1" x14ac:dyDescent="1.65">
      <c r="B69" s="55"/>
      <c r="P69" s="55"/>
      <c r="S69" s="55"/>
      <c r="T69" s="23"/>
      <c r="AN69" s="23"/>
      <c r="BH69" s="23"/>
      <c r="CB69" s="31"/>
      <c r="CC69" s="31"/>
      <c r="CD69" s="38"/>
      <c r="CE69" s="31"/>
      <c r="CF69" s="31"/>
      <c r="CG69" s="31"/>
      <c r="CH69" s="31"/>
      <c r="CI69" s="23"/>
      <c r="CJ69" s="23"/>
      <c r="CK69" s="23"/>
      <c r="CL69" s="23"/>
      <c r="CM69" s="23"/>
      <c r="CN69" s="29"/>
      <c r="ET69"/>
      <c r="EV69" s="58"/>
      <c r="FJ69" s="243"/>
      <c r="FM69" s="190"/>
    </row>
    <row r="70" spans="2:175" ht="54" customHeight="1" x14ac:dyDescent="1.65">
      <c r="B70" s="55"/>
      <c r="P70" s="55"/>
      <c r="S70" s="55"/>
      <c r="T70" s="23"/>
      <c r="AN70" s="23"/>
      <c r="BH70" s="23"/>
      <c r="EG70" s="23"/>
      <c r="EI70" s="58"/>
      <c r="EW70" s="243"/>
      <c r="EZ70" s="190"/>
    </row>
    <row r="71" spans="2:175" ht="54" customHeight="1" x14ac:dyDescent="1.65">
      <c r="B71" s="55"/>
      <c r="P71" s="55"/>
      <c r="S71" s="55"/>
      <c r="T71" s="23"/>
      <c r="AN71" s="23"/>
      <c r="BH71" s="23"/>
      <c r="EG71" s="23"/>
      <c r="FB71" s="58"/>
      <c r="FP71" s="243"/>
      <c r="FS71" s="190"/>
    </row>
    <row r="72" spans="2:175" ht="54" customHeight="1" x14ac:dyDescent="1.65">
      <c r="B72" s="55"/>
      <c r="P72" s="55"/>
      <c r="S72" s="55"/>
      <c r="T72" s="23"/>
      <c r="AN72" s="23"/>
      <c r="BH72" s="23"/>
      <c r="CB72" s="166"/>
      <c r="CC72" s="166"/>
      <c r="CD72" s="260"/>
      <c r="CE72" s="166"/>
      <c r="CF72" s="166"/>
      <c r="CG72" s="166"/>
      <c r="CH72" s="166"/>
      <c r="CI72"/>
      <c r="CJ72"/>
      <c r="CK72"/>
      <c r="CL72"/>
      <c r="CM72"/>
      <c r="CN72" s="119"/>
      <c r="ET72"/>
      <c r="EV72" s="58"/>
      <c r="FJ72" s="243"/>
      <c r="FM72" s="190"/>
    </row>
    <row r="73" spans="2:175" ht="54" customHeight="1" x14ac:dyDescent="1.65">
      <c r="B73" s="55"/>
      <c r="P73" s="55"/>
      <c r="S73" s="55"/>
      <c r="T73" s="23"/>
      <c r="AN73" s="23"/>
      <c r="BH73" s="23"/>
      <c r="EG73" s="23"/>
      <c r="FB73" s="58"/>
      <c r="FP73" s="243"/>
      <c r="FS73" s="190"/>
    </row>
    <row r="74" spans="2:175" ht="54" customHeight="1" x14ac:dyDescent="1.65">
      <c r="B74" s="55"/>
      <c r="P74" s="55"/>
      <c r="S74" s="55"/>
      <c r="T74" s="23"/>
      <c r="AN74" s="23"/>
      <c r="BH74" s="23"/>
      <c r="EG74" s="23"/>
      <c r="FB74" s="58"/>
      <c r="FP74" s="243"/>
      <c r="FS74" s="190"/>
    </row>
    <row r="75" spans="2:175" ht="54" customHeight="1" x14ac:dyDescent="1.65">
      <c r="B75" s="55"/>
      <c r="P75" s="55"/>
      <c r="S75" s="55"/>
      <c r="T75" s="23"/>
      <c r="AN75" s="23"/>
      <c r="BH75" s="23"/>
      <c r="EG75" s="23"/>
      <c r="EI75" s="58"/>
      <c r="EW75" s="243"/>
      <c r="EZ75" s="190"/>
    </row>
    <row r="76" spans="2:175" ht="54" customHeight="1" x14ac:dyDescent="1.65">
      <c r="B76" s="55"/>
      <c r="P76" s="55"/>
      <c r="S76" s="55"/>
      <c r="T76" s="23"/>
      <c r="AN76" s="23"/>
      <c r="BH76" s="23"/>
      <c r="CB76" s="166"/>
      <c r="CC76" s="166"/>
      <c r="CD76" s="260"/>
      <c r="CE76" s="166"/>
      <c r="CF76" s="166"/>
      <c r="CG76" s="166"/>
      <c r="CH76" s="166"/>
      <c r="CI76"/>
      <c r="CJ76"/>
      <c r="CK76"/>
      <c r="CL76"/>
      <c r="CM76"/>
      <c r="CN76" s="119"/>
      <c r="ET76"/>
      <c r="EV76" s="58"/>
      <c r="FJ76" s="243"/>
      <c r="FM76" s="190"/>
    </row>
    <row r="77" spans="2:175" ht="54" customHeight="1" x14ac:dyDescent="1.65">
      <c r="B77" s="55"/>
      <c r="P77" s="55"/>
      <c r="S77" s="55"/>
      <c r="T77" s="23"/>
      <c r="AN77" s="23"/>
      <c r="BH77" s="23"/>
      <c r="CB77" s="31"/>
      <c r="CC77" s="31"/>
      <c r="CD77" s="38"/>
      <c r="CE77" s="31"/>
      <c r="CF77" s="31"/>
      <c r="CG77" s="31"/>
      <c r="CH77" s="31"/>
      <c r="CI77" s="23"/>
      <c r="CJ77" s="23"/>
      <c r="CK77" s="23"/>
      <c r="CL77" s="23"/>
      <c r="CM77" s="23"/>
      <c r="CN77" s="29"/>
      <c r="ET77"/>
      <c r="EV77" s="58"/>
      <c r="FJ77" s="243"/>
      <c r="FM77" s="190"/>
    </row>
    <row r="78" spans="2:175" ht="54" customHeight="1" x14ac:dyDescent="1.65">
      <c r="B78" s="55"/>
      <c r="P78" s="55"/>
      <c r="S78" s="55"/>
      <c r="T78" s="23"/>
      <c r="AN78" s="23"/>
      <c r="BH78" s="23"/>
      <c r="EG78" s="23"/>
      <c r="FB78" s="58"/>
      <c r="FP78" s="243"/>
      <c r="FS78" s="190"/>
    </row>
    <row r="79" spans="2:175" ht="54" customHeight="1" x14ac:dyDescent="1.65">
      <c r="B79" s="55"/>
      <c r="P79" s="55"/>
      <c r="S79" s="55"/>
      <c r="T79" s="23"/>
      <c r="AN79" s="23"/>
      <c r="BH79" s="23"/>
      <c r="CB79" s="31"/>
      <c r="CC79" s="31"/>
      <c r="CD79" s="38"/>
      <c r="CE79" s="31"/>
      <c r="CF79" s="31"/>
      <c r="CG79" s="31"/>
      <c r="CH79" s="31"/>
      <c r="CI79" s="23"/>
      <c r="CJ79" s="23"/>
      <c r="CK79" s="23"/>
      <c r="CL79" s="23"/>
      <c r="CM79" s="23"/>
      <c r="CN79" s="29"/>
      <c r="ET79"/>
      <c r="EV79" s="58"/>
      <c r="FJ79" s="243"/>
      <c r="FM79" s="190"/>
    </row>
    <row r="80" spans="2:175" ht="54" customHeight="1" x14ac:dyDescent="1.65">
      <c r="B80" s="55"/>
      <c r="P80" s="55"/>
      <c r="S80" s="55"/>
      <c r="T80" s="23"/>
      <c r="AN80" s="23"/>
      <c r="BH80" s="23"/>
      <c r="EG80" s="23"/>
      <c r="FB80" s="58"/>
      <c r="FP80" s="243"/>
      <c r="FS80" s="190"/>
    </row>
    <row r="81" spans="2:175" ht="54" customHeight="1" x14ac:dyDescent="1.65">
      <c r="B81" s="55"/>
      <c r="P81" s="55"/>
      <c r="S81" s="55"/>
      <c r="T81" s="23"/>
      <c r="AN81" s="23"/>
      <c r="BH81" s="23"/>
      <c r="EG81" s="23"/>
      <c r="FB81" s="58"/>
      <c r="FP81" s="243"/>
      <c r="FS81" s="190"/>
    </row>
    <row r="82" spans="2:175" ht="54" customHeight="1" x14ac:dyDescent="1.65">
      <c r="B82" s="55"/>
      <c r="P82" s="55"/>
      <c r="S82" s="55"/>
      <c r="T82" s="23"/>
      <c r="AN82" s="23"/>
      <c r="BH82" s="23"/>
      <c r="EG82" s="23"/>
      <c r="FB82" s="58"/>
      <c r="FP82" s="243"/>
      <c r="FS82" s="190"/>
    </row>
    <row r="83" spans="2:175" ht="54" customHeight="1" x14ac:dyDescent="1.65">
      <c r="B83" s="55"/>
      <c r="P83" s="55"/>
      <c r="S83" s="55"/>
      <c r="T83" s="23"/>
      <c r="AN83" s="23"/>
      <c r="BH83" s="23"/>
      <c r="EG83" s="23"/>
      <c r="EI83" s="58"/>
      <c r="EW83" s="243"/>
      <c r="EZ83" s="190"/>
    </row>
    <row r="84" spans="2:175" ht="54" customHeight="1" x14ac:dyDescent="1.65">
      <c r="B84" s="55"/>
      <c r="P84" s="55"/>
      <c r="S84" s="55"/>
      <c r="T84" s="23"/>
      <c r="AN84" s="23"/>
      <c r="BH84" s="23"/>
      <c r="EG84" s="23"/>
      <c r="FB84" s="58"/>
      <c r="FP84" s="243"/>
      <c r="FS84" s="190"/>
    </row>
    <row r="85" spans="2:175" ht="54" customHeight="1" x14ac:dyDescent="1.65">
      <c r="B85" s="55"/>
      <c r="P85" s="55"/>
      <c r="S85" s="55"/>
      <c r="T85" s="23"/>
      <c r="AN85" s="23"/>
      <c r="BH85" s="23"/>
      <c r="CB85" s="166"/>
      <c r="CC85" s="166"/>
      <c r="CD85" s="260"/>
      <c r="CE85" s="166"/>
      <c r="CF85" s="166"/>
      <c r="CG85" s="166"/>
      <c r="CH85" s="166"/>
      <c r="CI85"/>
      <c r="CJ85"/>
      <c r="CK85"/>
      <c r="CL85"/>
      <c r="CM85"/>
      <c r="CN85" s="119"/>
      <c r="ET85"/>
      <c r="EV85" s="58"/>
      <c r="FJ85" s="243"/>
      <c r="FM85" s="190"/>
    </row>
    <row r="86" spans="2:175" ht="54" customHeight="1" x14ac:dyDescent="1.65">
      <c r="B86" s="55"/>
      <c r="P86" s="55"/>
      <c r="S86" s="55"/>
      <c r="T86" s="23"/>
      <c r="AN86" s="23"/>
      <c r="BH86" s="23"/>
      <c r="CB86" s="31"/>
      <c r="CC86" s="31"/>
      <c r="CD86" s="38"/>
      <c r="CE86" s="31"/>
      <c r="CF86" s="31"/>
      <c r="CG86" s="31"/>
      <c r="CH86" s="31"/>
      <c r="CI86" s="23"/>
      <c r="CJ86" s="23"/>
      <c r="CK86" s="23"/>
      <c r="CL86" s="23"/>
      <c r="CM86" s="23"/>
      <c r="CN86" s="29"/>
      <c r="ET86"/>
      <c r="EV86" s="58"/>
      <c r="FJ86" s="243"/>
      <c r="FM86" s="190"/>
    </row>
    <row r="87" spans="2:175" ht="54" customHeight="1" x14ac:dyDescent="1.65">
      <c r="B87" s="55"/>
      <c r="P87" s="55"/>
      <c r="S87" s="55"/>
      <c r="T87" s="23"/>
      <c r="AN87" s="23"/>
      <c r="BH87" s="23"/>
      <c r="DN87" s="23"/>
      <c r="DP87" s="58"/>
      <c r="ED87" s="243"/>
      <c r="EG87" s="190"/>
    </row>
    <row r="88" spans="2:175" ht="54" customHeight="1" x14ac:dyDescent="1.65">
      <c r="B88" s="55"/>
      <c r="P88" s="55"/>
      <c r="S88" s="55"/>
      <c r="T88" s="23"/>
      <c r="AN88" s="23"/>
      <c r="BH88" s="23"/>
      <c r="EG88" s="23"/>
      <c r="FB88" s="58"/>
      <c r="FP88" s="243"/>
      <c r="FS88" s="190"/>
    </row>
    <row r="89" spans="2:175" ht="54" customHeight="1" x14ac:dyDescent="1.65">
      <c r="B89" s="55"/>
      <c r="P89" s="55"/>
      <c r="S89" s="55"/>
      <c r="T89" s="23"/>
      <c r="AN89" s="23"/>
      <c r="BH89" s="23"/>
      <c r="EG89" s="23"/>
      <c r="EI89" s="58"/>
      <c r="EW89" s="243"/>
      <c r="EZ89" s="190"/>
    </row>
    <row r="90" spans="2:175" ht="54" customHeight="1" x14ac:dyDescent="1.65">
      <c r="B90" s="55"/>
      <c r="P90" s="55"/>
      <c r="S90" s="55"/>
      <c r="T90" s="23"/>
      <c r="AN90" s="23"/>
      <c r="BH90" s="23"/>
      <c r="EG90" s="23"/>
      <c r="EI90" s="58"/>
      <c r="EW90" s="243"/>
      <c r="EZ90" s="190"/>
    </row>
    <row r="91" spans="2:175" ht="54" customHeight="1" x14ac:dyDescent="1.65">
      <c r="B91" s="55"/>
      <c r="P91" s="55"/>
      <c r="S91" s="55"/>
      <c r="T91" s="23"/>
      <c r="AN91" s="23"/>
      <c r="BH91" s="23"/>
      <c r="EG91" s="23"/>
      <c r="FB91" s="58"/>
      <c r="FP91" s="243"/>
      <c r="FS91" s="190"/>
    </row>
    <row r="92" spans="2:175" ht="54" customHeight="1" x14ac:dyDescent="1.65">
      <c r="B92" s="55"/>
      <c r="P92" s="55"/>
      <c r="S92" s="55"/>
      <c r="T92" s="23"/>
      <c r="AN92" s="23"/>
      <c r="BH92" s="23"/>
      <c r="EG92" s="23"/>
      <c r="EI92" s="58"/>
      <c r="EW92" s="243"/>
      <c r="EZ92" s="190"/>
    </row>
    <row r="93" spans="2:175" ht="54" customHeight="1" x14ac:dyDescent="1.65">
      <c r="B93" s="55"/>
      <c r="P93" s="55"/>
      <c r="S93" s="55"/>
      <c r="T93" s="23"/>
      <c r="AN93" s="23"/>
      <c r="BH93" s="23"/>
      <c r="EG93" s="23"/>
      <c r="FB93" s="58"/>
      <c r="FP93" s="243"/>
      <c r="FS93" s="190"/>
    </row>
    <row r="94" spans="2:175" ht="54" customHeight="1" x14ac:dyDescent="1.65">
      <c r="B94" s="55"/>
      <c r="P94" s="55"/>
      <c r="S94" s="55"/>
      <c r="T94" s="23"/>
      <c r="AN94" s="23"/>
      <c r="BH94" s="23"/>
      <c r="DN94" s="23"/>
      <c r="DP94" s="58"/>
      <c r="ED94" s="243"/>
      <c r="EG94" s="190"/>
    </row>
    <row r="95" spans="2:175" ht="54" customHeight="1" x14ac:dyDescent="1.65">
      <c r="B95" s="55"/>
      <c r="P95" s="55"/>
      <c r="S95" s="55"/>
      <c r="T95" s="23"/>
      <c r="AN95" s="23"/>
      <c r="BH95" s="23"/>
      <c r="EG95" s="23"/>
      <c r="FB95" s="58"/>
      <c r="FP95" s="243"/>
      <c r="FS95" s="190"/>
    </row>
    <row r="96" spans="2:175" ht="54" customHeight="1" x14ac:dyDescent="1.65">
      <c r="B96" s="55"/>
      <c r="P96" s="55"/>
      <c r="S96" s="55"/>
      <c r="T96" s="23"/>
      <c r="AN96" s="23"/>
      <c r="BH96" s="23"/>
      <c r="EG96" s="23"/>
      <c r="EI96" s="58"/>
      <c r="EW96" s="243"/>
      <c r="EZ96" s="190"/>
    </row>
    <row r="97" spans="2:175" ht="54" customHeight="1" x14ac:dyDescent="1.65">
      <c r="B97" s="55"/>
      <c r="P97" s="55"/>
      <c r="S97" s="55"/>
      <c r="T97" s="23"/>
      <c r="AN97" s="23"/>
      <c r="BH97" s="23"/>
      <c r="EG97" s="23"/>
      <c r="FB97" s="58"/>
      <c r="FP97" s="243"/>
      <c r="FS97" s="190"/>
    </row>
    <row r="98" spans="2:175" ht="54" customHeight="1" x14ac:dyDescent="1.65">
      <c r="B98" s="55"/>
      <c r="P98" s="55"/>
      <c r="S98" s="55"/>
      <c r="T98" s="23"/>
      <c r="AN98" s="23"/>
      <c r="BH98" s="23"/>
      <c r="EG98" s="23"/>
      <c r="FB98" s="58"/>
      <c r="FP98" s="243"/>
      <c r="FS98" s="190"/>
    </row>
    <row r="99" spans="2:175" ht="54" customHeight="1" x14ac:dyDescent="1.65">
      <c r="B99" s="55"/>
      <c r="P99" s="55"/>
      <c r="S99" s="55"/>
      <c r="T99" s="23"/>
      <c r="AN99" s="23"/>
      <c r="BH99" s="23"/>
      <c r="EG99" s="23"/>
      <c r="EI99" s="58"/>
      <c r="EW99" s="243"/>
      <c r="EZ99" s="190"/>
    </row>
    <row r="100" spans="2:175" ht="54" customHeight="1" x14ac:dyDescent="1.65">
      <c r="B100" s="55"/>
      <c r="P100" s="55"/>
      <c r="S100" s="55"/>
      <c r="T100" s="23"/>
      <c r="AN100" s="23"/>
      <c r="BH100" s="23"/>
      <c r="EG100" s="23"/>
      <c r="FB100" s="58"/>
      <c r="FP100" s="243"/>
      <c r="FS100" s="190"/>
    </row>
    <row r="101" spans="2:175" ht="54" customHeight="1" x14ac:dyDescent="1.65">
      <c r="B101" s="55"/>
      <c r="P101" s="55"/>
      <c r="S101" s="55"/>
      <c r="T101" s="23"/>
      <c r="AN101" s="23"/>
      <c r="BH101" s="23"/>
      <c r="EG101" s="23"/>
      <c r="EI101" s="58"/>
      <c r="EW101" s="243"/>
      <c r="EZ101" s="190"/>
    </row>
    <row r="102" spans="2:175" ht="54" customHeight="1" x14ac:dyDescent="1.65">
      <c r="B102" s="55"/>
      <c r="P102" s="55"/>
      <c r="S102" s="55"/>
      <c r="T102" s="23"/>
      <c r="AN102" s="23"/>
      <c r="BH102" s="23"/>
      <c r="EG102" s="23"/>
      <c r="FB102" s="58"/>
      <c r="FP102" s="243"/>
      <c r="FS102" s="190"/>
    </row>
    <row r="103" spans="2:175" ht="54" customHeight="1" x14ac:dyDescent="1.65">
      <c r="B103" s="55"/>
      <c r="P103" s="55"/>
      <c r="S103" s="55"/>
      <c r="T103" s="23"/>
      <c r="AN103" s="23"/>
      <c r="BH103" s="23"/>
      <c r="EG103" s="23"/>
      <c r="EI103" s="58"/>
      <c r="EW103" s="243"/>
      <c r="EZ103" s="190"/>
    </row>
    <row r="104" spans="2:175" ht="54" customHeight="1" x14ac:dyDescent="1.65">
      <c r="B104" s="55"/>
      <c r="P104" s="55"/>
      <c r="S104" s="55"/>
      <c r="T104" s="23"/>
      <c r="AN104" s="23"/>
      <c r="BH104" s="23"/>
      <c r="DN104" s="23"/>
      <c r="DP104" s="58"/>
      <c r="ED104" s="243"/>
      <c r="EG104" s="190"/>
    </row>
    <row r="105" spans="2:175" ht="54" customHeight="1" x14ac:dyDescent="1.65">
      <c r="B105" s="55"/>
      <c r="P105" s="55"/>
      <c r="S105" s="55"/>
      <c r="T105" s="23"/>
      <c r="AN105" s="23"/>
      <c r="BH105" s="23"/>
      <c r="EG105" s="23"/>
      <c r="EI105" s="58"/>
      <c r="EW105" s="243"/>
      <c r="EZ105" s="190"/>
    </row>
    <row r="106" spans="2:175" ht="54" customHeight="1" x14ac:dyDescent="1.65">
      <c r="B106" s="55"/>
      <c r="P106" s="55"/>
      <c r="S106" s="55"/>
      <c r="T106" s="23"/>
      <c r="AN106" s="23"/>
      <c r="BH106" s="23"/>
      <c r="EG106" s="23"/>
      <c r="EI106" s="58"/>
      <c r="EW106" s="243"/>
      <c r="EZ106" s="190"/>
    </row>
    <row r="107" spans="2:175" ht="54" customHeight="1" x14ac:dyDescent="1.65">
      <c r="B107" s="55"/>
      <c r="P107" s="55"/>
      <c r="S107" s="55"/>
      <c r="T107" s="23"/>
      <c r="AN107" s="23"/>
      <c r="BH107" s="23"/>
      <c r="EG107" s="23"/>
      <c r="EI107" s="58"/>
      <c r="EW107" s="243"/>
      <c r="EZ107" s="190"/>
    </row>
    <row r="108" spans="2:175" ht="54" customHeight="1" x14ac:dyDescent="1.65">
      <c r="B108" s="55"/>
      <c r="P108" s="55"/>
      <c r="S108" s="55"/>
      <c r="T108" s="23"/>
      <c r="AN108" s="23"/>
      <c r="BH108" s="23"/>
      <c r="EG108" s="23"/>
      <c r="EI108" s="58"/>
      <c r="EW108" s="243"/>
      <c r="EZ108" s="190"/>
    </row>
    <row r="109" spans="2:175" ht="54" customHeight="1" x14ac:dyDescent="1.65">
      <c r="B109" s="55"/>
      <c r="P109" s="55"/>
      <c r="S109" s="55"/>
      <c r="T109" s="23"/>
      <c r="AN109" s="23"/>
      <c r="BH109" s="23"/>
      <c r="EG109" s="23"/>
      <c r="EI109" s="58"/>
      <c r="EW109" s="243"/>
      <c r="EZ109" s="190"/>
    </row>
    <row r="110" spans="2:175" ht="54" customHeight="1" x14ac:dyDescent="1.65">
      <c r="B110" s="55"/>
      <c r="P110" s="55"/>
      <c r="S110" s="55"/>
      <c r="T110" s="23"/>
      <c r="AN110" s="23"/>
      <c r="BH110" s="23"/>
      <c r="EG110" s="23"/>
      <c r="FB110" s="58"/>
      <c r="FP110" s="243"/>
      <c r="FS110" s="190"/>
    </row>
    <row r="111" spans="2:175" ht="54" customHeight="1" x14ac:dyDescent="1.65">
      <c r="B111" s="55"/>
      <c r="P111" s="55"/>
      <c r="S111" s="55"/>
      <c r="T111" s="23"/>
      <c r="AN111" s="23"/>
      <c r="BH111" s="23"/>
      <c r="EG111" s="23"/>
      <c r="EI111" s="58"/>
      <c r="EW111" s="243"/>
      <c r="EZ111" s="190"/>
    </row>
    <row r="112" spans="2:175" ht="54" customHeight="1" x14ac:dyDescent="1.65">
      <c r="B112" s="55"/>
      <c r="P112" s="55"/>
      <c r="S112" s="55"/>
      <c r="T112" s="23"/>
      <c r="AN112" s="23"/>
      <c r="BH112" s="23"/>
      <c r="EG112" s="23"/>
      <c r="EI112" s="58"/>
      <c r="EW112" s="243"/>
      <c r="EZ112" s="190"/>
    </row>
    <row r="113" spans="2:175" ht="54" customHeight="1" x14ac:dyDescent="1.65">
      <c r="B113" s="55"/>
      <c r="P113" s="55"/>
      <c r="S113" s="55"/>
      <c r="T113" s="23"/>
      <c r="AN113" s="23"/>
      <c r="BH113" s="23"/>
      <c r="CB113" s="166"/>
      <c r="CC113" s="166"/>
      <c r="CD113" s="260"/>
      <c r="CE113" s="166"/>
      <c r="CF113" s="166"/>
      <c r="CG113" s="166"/>
      <c r="CH113" s="166"/>
      <c r="CI113"/>
      <c r="CJ113"/>
      <c r="CK113"/>
      <c r="CL113"/>
      <c r="CM113"/>
      <c r="CN113" s="119"/>
      <c r="ET113"/>
      <c r="EV113" s="58"/>
      <c r="FJ113" s="243"/>
      <c r="FM113" s="190"/>
    </row>
    <row r="114" spans="2:175" ht="54" customHeight="1" x14ac:dyDescent="1.65">
      <c r="B114" s="55"/>
      <c r="P114" s="55"/>
      <c r="S114" s="55"/>
      <c r="T114" s="23"/>
      <c r="AN114" s="23"/>
      <c r="BH114" s="23"/>
      <c r="EG114" s="23"/>
      <c r="EI114" s="58"/>
      <c r="EW114" s="243"/>
      <c r="EZ114" s="190"/>
    </row>
    <row r="115" spans="2:175" ht="54" customHeight="1" x14ac:dyDescent="1.65">
      <c r="B115" s="55"/>
      <c r="P115" s="55"/>
      <c r="S115" s="55"/>
      <c r="T115" s="23"/>
      <c r="AN115" s="23"/>
      <c r="BH115" s="23"/>
      <c r="EG115" s="23"/>
      <c r="EI115" s="58"/>
      <c r="EW115" s="243"/>
      <c r="EZ115" s="190"/>
    </row>
    <row r="116" spans="2:175" ht="54" customHeight="1" x14ac:dyDescent="1.65">
      <c r="B116" s="55"/>
      <c r="P116" s="55"/>
      <c r="S116" s="55"/>
      <c r="T116" s="23"/>
      <c r="AN116" s="23"/>
      <c r="BH116" s="23"/>
      <c r="EG116" s="23"/>
      <c r="EI116" s="58"/>
      <c r="EW116" s="243"/>
      <c r="EZ116" s="190"/>
    </row>
    <row r="117" spans="2:175" ht="54" customHeight="1" x14ac:dyDescent="1.65">
      <c r="B117" s="55"/>
      <c r="P117" s="55"/>
      <c r="S117" s="55"/>
      <c r="T117" s="23"/>
      <c r="AN117" s="23"/>
      <c r="BH117" s="23"/>
      <c r="EG117" s="23"/>
      <c r="FB117" s="58"/>
      <c r="FP117" s="243"/>
      <c r="FS117" s="190"/>
    </row>
    <row r="118" spans="2:175" ht="54" customHeight="1" x14ac:dyDescent="1.65">
      <c r="B118" s="55"/>
      <c r="P118" s="55"/>
      <c r="S118" s="55"/>
      <c r="T118" s="23"/>
      <c r="AN118" s="23"/>
      <c r="BH118" s="23"/>
      <c r="EG118" s="23"/>
      <c r="EI118" s="58"/>
      <c r="EW118" s="243"/>
      <c r="EZ118" s="190"/>
    </row>
    <row r="119" spans="2:175" ht="54" customHeight="1" x14ac:dyDescent="1.65">
      <c r="B119" s="55"/>
      <c r="P119" s="55"/>
      <c r="S119" s="55"/>
      <c r="T119" s="23"/>
      <c r="AN119" s="23"/>
      <c r="BH119" s="23"/>
      <c r="EG119" s="23"/>
      <c r="EI119" s="58"/>
      <c r="EW119" s="243"/>
      <c r="EZ119" s="190"/>
    </row>
    <row r="120" spans="2:175" ht="54" customHeight="1" x14ac:dyDescent="1.65">
      <c r="B120" s="55"/>
      <c r="P120" s="55"/>
      <c r="S120" s="55"/>
      <c r="T120" s="23"/>
      <c r="AN120" s="23"/>
      <c r="CT120" s="23"/>
      <c r="CV120" s="58"/>
      <c r="DJ120" s="243"/>
      <c r="DM120" s="190"/>
    </row>
    <row r="121" spans="2:175" ht="54" customHeight="1" x14ac:dyDescent="1.65">
      <c r="B121" s="55"/>
      <c r="P121" s="55"/>
      <c r="S121" s="55"/>
      <c r="T121" s="23"/>
      <c r="AN121" s="23"/>
      <c r="DM121" s="23"/>
      <c r="DO121" s="58"/>
      <c r="EC121" s="243"/>
      <c r="EF121" s="190"/>
    </row>
    <row r="122" spans="2:175" ht="54" customHeight="1" x14ac:dyDescent="1.65">
      <c r="B122" s="55"/>
      <c r="P122" s="55"/>
      <c r="S122" s="55"/>
      <c r="T122" s="23"/>
      <c r="AN122" s="23"/>
      <c r="DM122" s="23"/>
      <c r="EH122" s="58"/>
      <c r="EV122" s="243"/>
      <c r="EY122" s="190"/>
    </row>
    <row r="123" spans="2:175" ht="54" customHeight="1" x14ac:dyDescent="1.65">
      <c r="B123" s="55"/>
      <c r="P123" s="55"/>
      <c r="S123" s="55"/>
      <c r="T123" s="23"/>
      <c r="AN123" s="23"/>
      <c r="BH123" s="166"/>
      <c r="BI123" s="166"/>
      <c r="BJ123" s="260"/>
      <c r="BK123" s="166"/>
      <c r="BL123" s="166"/>
      <c r="BM123" s="166"/>
      <c r="BN123" s="166"/>
      <c r="BO123"/>
      <c r="BP123"/>
      <c r="BQ123"/>
      <c r="BR123"/>
      <c r="BS123"/>
      <c r="BT123" s="119"/>
      <c r="DZ123"/>
      <c r="EB123" s="58"/>
      <c r="EP123" s="243"/>
      <c r="ES123" s="190"/>
    </row>
    <row r="124" spans="2:175" ht="54" customHeight="1" x14ac:dyDescent="1.65">
      <c r="B124" s="55"/>
      <c r="P124" s="55"/>
      <c r="S124" s="55"/>
      <c r="T124" s="23"/>
      <c r="AN124" s="23"/>
      <c r="DM124" s="23"/>
      <c r="DO124" s="58"/>
      <c r="EC124" s="243"/>
      <c r="EF124" s="190"/>
    </row>
    <row r="125" spans="2:175" ht="54" customHeight="1" x14ac:dyDescent="1.65">
      <c r="B125" s="55"/>
      <c r="P125" s="55"/>
      <c r="S125" s="55"/>
      <c r="T125" s="23"/>
      <c r="AN125" s="23"/>
      <c r="DM125" s="23"/>
      <c r="EH125" s="58"/>
      <c r="EV125" s="243"/>
      <c r="EY125" s="190"/>
    </row>
    <row r="126" spans="2:175" ht="54" customHeight="1" x14ac:dyDescent="1.65">
      <c r="B126" s="55"/>
      <c r="P126" s="55"/>
      <c r="S126" s="55"/>
      <c r="T126" s="23"/>
      <c r="AN126" s="23"/>
      <c r="BH126" s="31"/>
      <c r="BI126" s="31"/>
      <c r="BJ126" s="38"/>
      <c r="BK126" s="31"/>
      <c r="BL126" s="31"/>
      <c r="BM126" s="31"/>
      <c r="BN126" s="31"/>
      <c r="BO126" s="23"/>
      <c r="BP126" s="23"/>
      <c r="BQ126" s="23"/>
      <c r="BR126" s="23"/>
      <c r="BS126" s="23"/>
      <c r="BT126" s="29"/>
      <c r="DZ126"/>
      <c r="EB126" s="58"/>
      <c r="EP126" s="243"/>
      <c r="ES126" s="190"/>
    </row>
    <row r="127" spans="2:175" ht="54" customHeight="1" x14ac:dyDescent="1.65">
      <c r="B127" s="55"/>
      <c r="P127" s="55"/>
      <c r="S127" s="55"/>
      <c r="T127" s="23"/>
      <c r="AN127" s="23"/>
      <c r="DM127" s="23"/>
      <c r="EH127" s="58"/>
      <c r="EV127" s="243"/>
      <c r="EY127" s="190"/>
    </row>
    <row r="128" spans="2:175" ht="54" customHeight="1" x14ac:dyDescent="1.65">
      <c r="B128" s="55"/>
      <c r="P128" s="55"/>
      <c r="S128" s="55"/>
      <c r="T128" s="23"/>
      <c r="AN128" s="23"/>
      <c r="DM128" s="23"/>
      <c r="DO128" s="58"/>
      <c r="EC128" s="243"/>
      <c r="EF128" s="190"/>
    </row>
    <row r="129" spans="2:155" ht="54" customHeight="1" x14ac:dyDescent="1.65">
      <c r="B129" s="55"/>
      <c r="P129" s="55"/>
      <c r="S129" s="55"/>
      <c r="T129" s="23"/>
      <c r="AN129" s="23"/>
      <c r="DM129" s="23"/>
      <c r="EH129" s="58"/>
      <c r="EV129" s="243"/>
      <c r="EY129" s="190"/>
    </row>
    <row r="130" spans="2:155" ht="54" customHeight="1" x14ac:dyDescent="1.65">
      <c r="B130" s="55"/>
      <c r="P130" s="55"/>
      <c r="S130" s="55"/>
      <c r="T130" s="23"/>
      <c r="AN130" s="23"/>
      <c r="BH130" s="166"/>
      <c r="BI130" s="166"/>
      <c r="BJ130" s="260"/>
      <c r="BK130" s="166"/>
      <c r="BL130" s="166"/>
      <c r="BM130" s="166"/>
      <c r="BN130" s="166"/>
      <c r="BO130"/>
      <c r="BP130"/>
      <c r="BQ130"/>
      <c r="BR130"/>
      <c r="BS130"/>
      <c r="BT130" s="119"/>
      <c r="DZ130"/>
      <c r="EB130" s="58"/>
      <c r="EP130" s="243"/>
      <c r="ES130" s="190"/>
    </row>
    <row r="131" spans="2:155" ht="54" customHeight="1" x14ac:dyDescent="1.65">
      <c r="B131" s="55"/>
      <c r="P131" s="55"/>
      <c r="S131" s="55"/>
      <c r="T131" s="23"/>
      <c r="AN131" s="23"/>
      <c r="BH131" s="31"/>
      <c r="BI131" s="31"/>
      <c r="BJ131" s="38"/>
      <c r="BK131" s="31"/>
      <c r="BL131" s="31"/>
      <c r="BM131" s="31"/>
      <c r="BN131" s="31"/>
      <c r="BO131" s="23"/>
      <c r="BP131" s="23"/>
      <c r="BQ131" s="23"/>
      <c r="BR131" s="23"/>
      <c r="BS131" s="23"/>
      <c r="BT131" s="29"/>
      <c r="DZ131"/>
      <c r="EB131" s="58"/>
      <c r="EP131" s="243"/>
      <c r="ES131" s="190"/>
    </row>
    <row r="132" spans="2:155" ht="54" customHeight="1" x14ac:dyDescent="1.65">
      <c r="B132" s="55"/>
      <c r="P132" s="55"/>
      <c r="S132" s="55"/>
      <c r="T132" s="23"/>
      <c r="AN132" s="23"/>
      <c r="DM132" s="23"/>
      <c r="EH132" s="58"/>
      <c r="EV132" s="243"/>
      <c r="EY132" s="190"/>
    </row>
    <row r="133" spans="2:155" ht="54" customHeight="1" x14ac:dyDescent="1.65">
      <c r="B133" s="55"/>
      <c r="P133" s="55"/>
      <c r="S133" s="55"/>
      <c r="T133" s="23"/>
      <c r="AN133" s="23"/>
      <c r="BH133" s="166"/>
      <c r="BI133" s="166"/>
      <c r="BJ133" s="260"/>
      <c r="BK133" s="166"/>
      <c r="BL133" s="166"/>
      <c r="BM133" s="166"/>
      <c r="BN133" s="166"/>
      <c r="BO133"/>
      <c r="BP133"/>
      <c r="BQ133"/>
      <c r="BR133"/>
      <c r="BS133"/>
      <c r="BT133" s="119"/>
      <c r="DZ133"/>
      <c r="EB133" s="58"/>
      <c r="EP133" s="243"/>
      <c r="ES133" s="190"/>
    </row>
    <row r="134" spans="2:155" ht="54" customHeight="1" x14ac:dyDescent="1.65">
      <c r="B134" s="55"/>
      <c r="P134" s="55"/>
      <c r="S134" s="55"/>
      <c r="T134" s="23"/>
      <c r="AN134" s="23"/>
      <c r="DM134" s="23"/>
      <c r="EH134" s="58"/>
      <c r="EV134" s="243"/>
      <c r="EY134" s="190"/>
    </row>
    <row r="135" spans="2:155" ht="54" customHeight="1" x14ac:dyDescent="1.65">
      <c r="B135" s="55"/>
      <c r="P135" s="55"/>
      <c r="S135" s="55"/>
      <c r="T135" s="23"/>
      <c r="AN135" s="23"/>
      <c r="DM135" s="23"/>
      <c r="DO135" s="58"/>
      <c r="EC135" s="243"/>
      <c r="EF135" s="190"/>
    </row>
    <row r="136" spans="2:155" ht="54" customHeight="1" x14ac:dyDescent="1.65">
      <c r="B136" s="55"/>
      <c r="P136" s="55"/>
      <c r="S136" s="55"/>
      <c r="T136" s="23"/>
      <c r="AN136" s="23"/>
      <c r="DM136" s="23"/>
      <c r="EH136" s="58"/>
      <c r="EV136" s="243"/>
      <c r="EY136" s="190"/>
    </row>
    <row r="137" spans="2:155" ht="54" customHeight="1" x14ac:dyDescent="1.65">
      <c r="B137" s="55"/>
      <c r="P137" s="55"/>
      <c r="S137" s="55"/>
      <c r="T137" s="23"/>
      <c r="AN137" s="23"/>
      <c r="BH137" s="166"/>
      <c r="BI137" s="166"/>
      <c r="BJ137" s="260"/>
      <c r="BK137" s="166"/>
      <c r="BL137" s="166"/>
      <c r="BM137" s="166"/>
      <c r="BN137" s="166"/>
      <c r="BO137"/>
      <c r="BP137"/>
      <c r="BQ137"/>
      <c r="BR137"/>
      <c r="BS137"/>
      <c r="BT137" s="119"/>
      <c r="DZ137"/>
      <c r="EB137" s="58"/>
      <c r="EP137" s="243"/>
      <c r="ES137" s="190"/>
    </row>
    <row r="138" spans="2:155" ht="54" customHeight="1" x14ac:dyDescent="1.65">
      <c r="B138" s="55"/>
      <c r="P138" s="55"/>
      <c r="S138" s="55"/>
      <c r="T138" s="23"/>
      <c r="AN138" s="23"/>
      <c r="DM138" s="23"/>
      <c r="DO138" s="58"/>
      <c r="EC138" s="243"/>
      <c r="EF138" s="190"/>
    </row>
    <row r="139" spans="2:155" ht="54" customHeight="1" x14ac:dyDescent="1.65">
      <c r="B139" s="55"/>
      <c r="P139" s="55"/>
      <c r="S139" s="55"/>
      <c r="T139" s="23"/>
      <c r="AN139" s="23"/>
      <c r="DM139" s="23"/>
      <c r="DO139" s="58"/>
      <c r="EC139" s="243"/>
      <c r="EF139" s="190"/>
    </row>
    <row r="140" spans="2:155" ht="54" customHeight="1" x14ac:dyDescent="1.65">
      <c r="B140" s="55"/>
      <c r="P140" s="55"/>
      <c r="S140" s="55"/>
      <c r="T140" s="23"/>
      <c r="AN140" s="23"/>
      <c r="DM140" s="23"/>
      <c r="DO140" s="58"/>
      <c r="EC140" s="243"/>
      <c r="EF140" s="190"/>
    </row>
    <row r="141" spans="2:155" ht="54" customHeight="1" x14ac:dyDescent="1.65">
      <c r="B141" s="55"/>
      <c r="P141" s="55"/>
      <c r="S141" s="55"/>
      <c r="T141" s="23"/>
      <c r="AN141" s="23"/>
      <c r="DM141" s="23"/>
      <c r="DO141" s="58"/>
      <c r="EC141" s="243"/>
      <c r="EF141" s="190"/>
    </row>
    <row r="142" spans="2:155" ht="54" customHeight="1" x14ac:dyDescent="1.65">
      <c r="B142" s="55"/>
      <c r="P142" s="55"/>
      <c r="S142" s="55"/>
      <c r="T142" s="23"/>
      <c r="AN142" s="23"/>
      <c r="DM142" s="23"/>
      <c r="DO142" s="58"/>
      <c r="EC142" s="243"/>
      <c r="EF142" s="190"/>
    </row>
    <row r="143" spans="2:155" ht="54" customHeight="1" x14ac:dyDescent="1.65">
      <c r="B143" s="55"/>
      <c r="P143" s="55"/>
      <c r="S143" s="55"/>
      <c r="T143" s="23"/>
      <c r="AN143" s="23"/>
      <c r="DM143" s="23"/>
      <c r="EH143" s="58"/>
      <c r="EV143" s="243"/>
      <c r="EY143" s="190"/>
    </row>
    <row r="144" spans="2:155" ht="54" customHeight="1" x14ac:dyDescent="1.65">
      <c r="B144" s="55"/>
      <c r="P144" s="55"/>
      <c r="S144" s="55"/>
      <c r="T144" s="23"/>
      <c r="AN144" s="23"/>
      <c r="DM144" s="23"/>
      <c r="DO144" s="58"/>
      <c r="EC144" s="243"/>
      <c r="EF144" s="190"/>
    </row>
    <row r="145" spans="2:155" ht="54" customHeight="1" x14ac:dyDescent="1.65">
      <c r="B145" s="55"/>
      <c r="P145" s="55"/>
      <c r="S145" s="55"/>
      <c r="T145" s="23"/>
      <c r="AN145" s="23"/>
      <c r="DM145" s="23"/>
      <c r="DO145" s="58"/>
      <c r="EC145" s="243"/>
      <c r="EF145" s="190"/>
    </row>
    <row r="146" spans="2:155" ht="54" customHeight="1" x14ac:dyDescent="1.65">
      <c r="B146" s="55"/>
      <c r="P146" s="55"/>
      <c r="S146" s="55"/>
      <c r="T146" s="23"/>
      <c r="AN146" s="23"/>
      <c r="DM146" s="23"/>
      <c r="DO146" s="58"/>
      <c r="EC146" s="243"/>
      <c r="EF146" s="190"/>
    </row>
    <row r="147" spans="2:155" ht="54" customHeight="1" x14ac:dyDescent="1.65">
      <c r="B147" s="55"/>
      <c r="P147" s="55"/>
      <c r="S147" s="55"/>
      <c r="T147" s="23"/>
      <c r="AN147" s="23"/>
      <c r="DM147" s="23"/>
      <c r="EH147" s="58"/>
      <c r="EV147" s="243"/>
      <c r="EY147" s="190"/>
    </row>
    <row r="148" spans="2:155" ht="54" customHeight="1" x14ac:dyDescent="1.65">
      <c r="B148" s="55"/>
      <c r="P148" s="55"/>
      <c r="S148" s="55"/>
      <c r="T148" s="23"/>
      <c r="AN148" s="23"/>
      <c r="DM148" s="23"/>
      <c r="EH148" s="58"/>
      <c r="EV148" s="243"/>
      <c r="EY148" s="190"/>
    </row>
    <row r="149" spans="2:155" ht="54" customHeight="1" x14ac:dyDescent="1.65">
      <c r="B149" s="55"/>
      <c r="P149" s="55"/>
      <c r="S149" s="55"/>
      <c r="T149" s="23"/>
      <c r="AN149" s="23"/>
      <c r="DM149" s="23"/>
      <c r="EH149" s="58"/>
      <c r="EV149" s="243"/>
      <c r="EY149" s="190"/>
    </row>
    <row r="150" spans="2:155" ht="54" customHeight="1" x14ac:dyDescent="1.65">
      <c r="B150" s="55"/>
      <c r="P150" s="55"/>
      <c r="S150" s="55"/>
      <c r="T150" s="23"/>
      <c r="AN150" s="23"/>
      <c r="DM150" s="23"/>
      <c r="EH150" s="58"/>
      <c r="EV150" s="243"/>
      <c r="EY150" s="190"/>
    </row>
    <row r="151" spans="2:155" ht="54" customHeight="1" x14ac:dyDescent="1.65">
      <c r="B151" s="55"/>
      <c r="P151" s="55"/>
      <c r="S151" s="55"/>
      <c r="T151" s="23"/>
      <c r="AN151" s="23"/>
      <c r="DM151" s="23"/>
      <c r="DO151" s="58"/>
      <c r="EC151" s="243"/>
      <c r="EF151" s="190"/>
    </row>
    <row r="152" spans="2:155" ht="54" customHeight="1" x14ac:dyDescent="1.65">
      <c r="B152" s="55"/>
      <c r="P152" s="55"/>
      <c r="S152" s="55"/>
      <c r="T152" s="23"/>
      <c r="AN152" s="23"/>
      <c r="DM152" s="23"/>
      <c r="EH152" s="58"/>
      <c r="EV152" s="243"/>
      <c r="EY152" s="190"/>
    </row>
    <row r="153" spans="2:155" ht="54" customHeight="1" x14ac:dyDescent="1.65">
      <c r="B153" s="55"/>
      <c r="P153" s="55"/>
      <c r="S153" s="55"/>
      <c r="T153" s="23"/>
      <c r="AN153" s="23"/>
      <c r="CT153" s="23"/>
      <c r="CV153" s="58"/>
      <c r="DJ153" s="243"/>
      <c r="DM153" s="190"/>
    </row>
    <row r="154" spans="2:155" ht="54" customHeight="1" x14ac:dyDescent="1.65">
      <c r="B154" s="55"/>
      <c r="P154" s="55"/>
      <c r="S154" s="55"/>
      <c r="T154" s="23"/>
      <c r="AN154" s="23"/>
      <c r="DM154" s="23"/>
      <c r="DO154" s="58"/>
      <c r="EC154" s="243"/>
      <c r="EF154" s="190"/>
    </row>
    <row r="155" spans="2:155" ht="54" customHeight="1" x14ac:dyDescent="1.65">
      <c r="B155" s="55"/>
      <c r="P155" s="55"/>
      <c r="S155" s="55"/>
      <c r="T155" s="23"/>
      <c r="AN155" s="23"/>
      <c r="DM155" s="23"/>
      <c r="DO155" s="58"/>
      <c r="EC155" s="243"/>
      <c r="EF155" s="190"/>
    </row>
    <row r="156" spans="2:155" ht="54" customHeight="1" x14ac:dyDescent="1.65">
      <c r="B156" s="55"/>
      <c r="P156" s="55"/>
      <c r="S156" s="55"/>
      <c r="T156" s="23"/>
      <c r="AN156" s="23"/>
      <c r="DM156" s="23"/>
      <c r="EH156" s="58"/>
      <c r="EV156" s="243"/>
      <c r="EY156" s="190"/>
    </row>
    <row r="157" spans="2:155" ht="54" customHeight="1" x14ac:dyDescent="1.65">
      <c r="B157" s="55"/>
      <c r="P157" s="55"/>
      <c r="S157" s="55"/>
      <c r="T157" s="23"/>
      <c r="AN157" s="23"/>
      <c r="DM157" s="23"/>
      <c r="DO157" s="58"/>
      <c r="EC157" s="243"/>
      <c r="EF157" s="190"/>
    </row>
    <row r="158" spans="2:155" ht="54" customHeight="1" x14ac:dyDescent="1.65">
      <c r="B158" s="55"/>
      <c r="P158" s="55"/>
      <c r="S158" s="55"/>
      <c r="T158" s="23"/>
      <c r="AN158" s="23"/>
      <c r="DM158" s="23"/>
      <c r="EH158" s="58"/>
      <c r="EV158" s="243"/>
      <c r="EY158" s="190"/>
    </row>
    <row r="159" spans="2:155" ht="54" customHeight="1" x14ac:dyDescent="1.65">
      <c r="B159" s="55"/>
      <c r="P159" s="55"/>
      <c r="S159" s="55"/>
      <c r="T159" s="23"/>
      <c r="AN159" s="23"/>
      <c r="DM159" s="23"/>
      <c r="EH159" s="58"/>
      <c r="EV159" s="243"/>
      <c r="EY159" s="190"/>
    </row>
    <row r="160" spans="2:155" ht="54" customHeight="1" x14ac:dyDescent="1.65">
      <c r="B160" s="55"/>
      <c r="P160" s="55"/>
      <c r="S160" s="55"/>
      <c r="T160" s="23"/>
      <c r="AN160" s="23"/>
      <c r="CT160" s="23"/>
      <c r="CV160" s="58"/>
      <c r="DJ160" s="243"/>
      <c r="DM160" s="190"/>
    </row>
    <row r="161" spans="2:155" ht="54" customHeight="1" x14ac:dyDescent="1.65">
      <c r="B161" s="55"/>
      <c r="P161" s="55"/>
      <c r="S161" s="55"/>
      <c r="T161" s="23"/>
      <c r="AN161" s="23"/>
      <c r="DM161" s="23"/>
      <c r="EH161" s="58"/>
      <c r="EV161" s="243"/>
      <c r="EY161" s="190"/>
    </row>
    <row r="162" spans="2:155" ht="54" customHeight="1" x14ac:dyDescent="1.65">
      <c r="B162" s="55"/>
      <c r="P162" s="55"/>
      <c r="S162" s="55"/>
      <c r="T162" s="23"/>
      <c r="AN162" s="23"/>
      <c r="CT162" s="23"/>
      <c r="DO162" s="58"/>
      <c r="EC162" s="243"/>
      <c r="EF162" s="190"/>
    </row>
    <row r="163" spans="2:155" ht="54" customHeight="1" x14ac:dyDescent="1.65">
      <c r="B163" s="55"/>
      <c r="P163" s="55"/>
      <c r="S163" s="55"/>
      <c r="T163" s="23"/>
      <c r="AN163" s="23"/>
      <c r="BH163" s="166"/>
      <c r="BI163" s="166"/>
      <c r="BJ163" s="260"/>
      <c r="BK163" s="166"/>
      <c r="BL163" s="166"/>
      <c r="BM163" s="166"/>
      <c r="BN163" s="166"/>
      <c r="BO163"/>
      <c r="BP163"/>
      <c r="BQ163"/>
      <c r="BR163"/>
      <c r="BS163"/>
      <c r="BT163" s="119"/>
      <c r="DZ163"/>
      <c r="EB163" s="58"/>
      <c r="EP163" s="243"/>
      <c r="ES163" s="190"/>
    </row>
    <row r="164" spans="2:155" ht="54" customHeight="1" x14ac:dyDescent="1.65">
      <c r="B164" s="55"/>
      <c r="P164" s="55"/>
      <c r="S164" s="55"/>
      <c r="T164" s="23"/>
      <c r="AN164" s="23"/>
      <c r="CT164" s="23"/>
      <c r="DO164" s="58"/>
      <c r="EC164" s="243"/>
      <c r="EF164" s="190"/>
    </row>
    <row r="165" spans="2:155" ht="54" customHeight="1" x14ac:dyDescent="1.65">
      <c r="B165" s="55"/>
      <c r="P165" s="55"/>
      <c r="S165" s="55"/>
      <c r="T165" s="23"/>
      <c r="AN165" s="23"/>
      <c r="CA165" s="23"/>
      <c r="CC165" s="58"/>
      <c r="CQ165" s="243"/>
      <c r="CT165" s="190"/>
    </row>
    <row r="166" spans="2:155" ht="54" customHeight="1" x14ac:dyDescent="1.65">
      <c r="B166" s="55"/>
      <c r="P166" s="55"/>
      <c r="S166" s="55"/>
      <c r="T166" s="23"/>
      <c r="AN166" s="23"/>
      <c r="CT166" s="23"/>
      <c r="DO166" s="58"/>
      <c r="EC166" s="243"/>
      <c r="EF166" s="190"/>
    </row>
    <row r="167" spans="2:155" ht="54" customHeight="1" x14ac:dyDescent="1.65">
      <c r="B167" s="55"/>
      <c r="P167" s="55"/>
      <c r="S167" s="55"/>
      <c r="T167" s="23"/>
      <c r="AN167" s="23"/>
      <c r="CT167" s="23"/>
      <c r="DO167" s="58"/>
      <c r="EC167" s="243"/>
      <c r="EF167" s="190"/>
    </row>
    <row r="168" spans="2:155" ht="54" customHeight="1" x14ac:dyDescent="1.65">
      <c r="B168" s="55"/>
      <c r="P168" s="55"/>
      <c r="S168" s="55"/>
      <c r="T168" s="23"/>
      <c r="AN168" s="23"/>
      <c r="CT168" s="23"/>
      <c r="DO168" s="58"/>
      <c r="EC168" s="243"/>
      <c r="EF168" s="190"/>
    </row>
    <row r="169" spans="2:155" ht="54" customHeight="1" x14ac:dyDescent="1.65">
      <c r="B169" s="55"/>
      <c r="P169" s="55"/>
      <c r="S169" s="55"/>
      <c r="T169" s="23"/>
      <c r="AN169" s="23"/>
      <c r="CT169" s="23"/>
      <c r="DO169" s="58"/>
      <c r="EC169" s="243"/>
      <c r="EF169" s="190"/>
    </row>
    <row r="170" spans="2:155" ht="54" customHeight="1" x14ac:dyDescent="1.65">
      <c r="B170" s="55"/>
      <c r="P170" s="55"/>
      <c r="S170" s="55"/>
      <c r="T170" s="23"/>
      <c r="AN170" s="23"/>
      <c r="BH170" s="31"/>
      <c r="BI170" s="31"/>
      <c r="BJ170" s="38"/>
      <c r="BK170" s="31"/>
      <c r="BL170" s="31"/>
      <c r="BM170" s="31"/>
      <c r="BN170" s="31"/>
      <c r="BO170" s="23"/>
      <c r="BP170" s="23"/>
      <c r="BQ170" s="23"/>
      <c r="BR170" s="23"/>
      <c r="BS170" s="23"/>
      <c r="BT170" s="29"/>
      <c r="DZ170"/>
      <c r="EB170" s="58"/>
      <c r="EP170" s="243"/>
      <c r="ES170" s="190"/>
    </row>
    <row r="171" spans="2:155" ht="54" customHeight="1" x14ac:dyDescent="1.65">
      <c r="B171" s="55"/>
      <c r="P171" s="55"/>
      <c r="S171" s="55"/>
      <c r="T171" s="23"/>
      <c r="AN171" s="23"/>
      <c r="CT171" s="23"/>
      <c r="DO171" s="58"/>
      <c r="EC171" s="243"/>
      <c r="EF171" s="190"/>
    </row>
    <row r="172" spans="2:155" ht="54" customHeight="1" x14ac:dyDescent="1.65">
      <c r="B172" s="55"/>
      <c r="P172" s="55"/>
      <c r="S172" s="55"/>
      <c r="T172" s="23"/>
      <c r="AN172" s="23"/>
      <c r="BH172" s="31"/>
      <c r="BI172" s="31"/>
      <c r="BJ172" s="38"/>
      <c r="BK172" s="31"/>
      <c r="BL172" s="31"/>
      <c r="BM172" s="31"/>
      <c r="BN172" s="31"/>
      <c r="BO172" s="23"/>
      <c r="BP172" s="23"/>
      <c r="BQ172" s="23"/>
      <c r="BR172" s="23"/>
      <c r="BS172" s="23"/>
      <c r="BT172" s="29"/>
      <c r="DZ172"/>
      <c r="EB172" s="58"/>
      <c r="EP172" s="243"/>
      <c r="ES172" s="190"/>
    </row>
    <row r="173" spans="2:155" ht="54" customHeight="1" x14ac:dyDescent="1.65">
      <c r="B173" s="55"/>
      <c r="P173" s="55"/>
      <c r="S173" s="55"/>
      <c r="T173" s="23"/>
      <c r="AN173" s="23"/>
      <c r="CA173" s="23"/>
      <c r="CC173" s="58"/>
      <c r="CQ173" s="243"/>
      <c r="CT173" s="190"/>
    </row>
    <row r="174" spans="2:155" ht="54" customHeight="1" x14ac:dyDescent="1.65">
      <c r="B174" s="55"/>
      <c r="P174" s="55"/>
      <c r="S174" s="55"/>
      <c r="T174" s="23"/>
      <c r="AN174" s="23"/>
      <c r="DM174" s="23"/>
      <c r="DO174" s="58"/>
      <c r="EC174" s="243"/>
      <c r="EF174" s="190"/>
    </row>
    <row r="175" spans="2:155" ht="54" customHeight="1" x14ac:dyDescent="1.65">
      <c r="B175" s="55"/>
      <c r="P175" s="55"/>
      <c r="S175" s="55"/>
      <c r="T175" s="23"/>
      <c r="AN175" s="23"/>
      <c r="CT175" s="23"/>
      <c r="DO175" s="58"/>
      <c r="EC175" s="243"/>
      <c r="EF175" s="190"/>
    </row>
    <row r="176" spans="2:155" ht="54" customHeight="1" x14ac:dyDescent="1.65">
      <c r="B176" s="55"/>
      <c r="P176" s="55"/>
      <c r="S176" s="55"/>
      <c r="T176" s="23"/>
      <c r="AN176" s="23"/>
      <c r="CT176" s="23"/>
      <c r="DO176" s="58"/>
      <c r="EC176" s="243"/>
      <c r="EF176" s="190"/>
    </row>
    <row r="177" spans="2:149" ht="54" customHeight="1" x14ac:dyDescent="1.65">
      <c r="B177" s="55"/>
      <c r="P177" s="55"/>
      <c r="S177" s="55"/>
      <c r="T177" s="23"/>
      <c r="AN177" s="23"/>
      <c r="BH177" s="166"/>
      <c r="BI177" s="166"/>
      <c r="BJ177" s="260"/>
      <c r="BK177" s="166"/>
      <c r="BL177" s="166"/>
      <c r="BM177" s="166"/>
      <c r="BN177" s="166"/>
      <c r="BO177"/>
      <c r="BP177"/>
      <c r="BQ177"/>
      <c r="BR177"/>
      <c r="BS177"/>
      <c r="BT177" s="119"/>
      <c r="DZ177"/>
      <c r="EB177" s="58"/>
      <c r="EP177" s="243"/>
      <c r="ES177" s="190"/>
    </row>
    <row r="178" spans="2:149" ht="54" customHeight="1" x14ac:dyDescent="1.65">
      <c r="B178" s="55"/>
      <c r="P178" s="55"/>
      <c r="S178" s="55"/>
      <c r="T178" s="23"/>
      <c r="AN178" s="23"/>
      <c r="CT178" s="23"/>
      <c r="DO178" s="58"/>
      <c r="EC178" s="243"/>
      <c r="EF178" s="190"/>
    </row>
    <row r="179" spans="2:149" ht="54" customHeight="1" x14ac:dyDescent="1.65">
      <c r="B179" s="55"/>
      <c r="P179" s="55"/>
      <c r="S179" s="55"/>
      <c r="T179" s="23"/>
      <c r="AN179" s="23"/>
      <c r="CT179" s="23"/>
      <c r="DO179" s="58"/>
      <c r="EC179" s="243"/>
      <c r="EF179" s="190"/>
    </row>
    <row r="180" spans="2:149" ht="54" customHeight="1" x14ac:dyDescent="1.65">
      <c r="B180" s="55"/>
      <c r="P180" s="55"/>
      <c r="S180" s="55"/>
      <c r="T180" s="23"/>
      <c r="AN180" s="23"/>
      <c r="CT180" s="23"/>
      <c r="DO180" s="58"/>
      <c r="EC180" s="243"/>
      <c r="EF180" s="190"/>
    </row>
    <row r="181" spans="2:149" ht="54" customHeight="1" x14ac:dyDescent="1.65">
      <c r="B181" s="55"/>
      <c r="P181" s="55"/>
      <c r="S181" s="55"/>
      <c r="T181" s="23"/>
      <c r="AN181" s="23"/>
      <c r="DM181" s="23"/>
      <c r="DO181" s="58"/>
      <c r="EC181" s="243"/>
      <c r="EF181" s="190"/>
    </row>
    <row r="182" spans="2:149" ht="54" customHeight="1" x14ac:dyDescent="1.65">
      <c r="B182" s="55"/>
      <c r="P182" s="55"/>
      <c r="S182" s="55"/>
      <c r="T182" s="23"/>
      <c r="AN182" s="23"/>
      <c r="BH182" s="31"/>
      <c r="BI182" s="31"/>
      <c r="BJ182" s="38"/>
      <c r="BK182" s="31"/>
      <c r="BL182" s="31"/>
      <c r="BM182" s="31"/>
      <c r="BN182" s="31"/>
      <c r="BO182" s="23"/>
      <c r="BP182" s="23"/>
      <c r="BQ182" s="23"/>
      <c r="BR182" s="23"/>
      <c r="BS182" s="23"/>
      <c r="BT182" s="29"/>
      <c r="DZ182"/>
      <c r="EB182" s="58"/>
      <c r="EP182" s="243"/>
      <c r="ES182" s="190"/>
    </row>
    <row r="183" spans="2:149" ht="54" customHeight="1" x14ac:dyDescent="1.65">
      <c r="B183" s="55"/>
      <c r="P183" s="55"/>
      <c r="S183" s="55"/>
      <c r="T183" s="23"/>
      <c r="AN183" s="23"/>
      <c r="CT183" s="23"/>
      <c r="DO183" s="58"/>
      <c r="EC183" s="243"/>
      <c r="EF183" s="190"/>
    </row>
    <row r="184" spans="2:149" ht="54" customHeight="1" x14ac:dyDescent="1.65">
      <c r="B184" s="55"/>
      <c r="P184" s="55"/>
      <c r="S184" s="55"/>
      <c r="T184" s="23"/>
      <c r="AN184" s="23"/>
      <c r="CT184" s="23"/>
      <c r="DO184" s="58"/>
      <c r="EC184" s="243"/>
      <c r="EF184" s="190"/>
    </row>
    <row r="185" spans="2:149" ht="54" customHeight="1" x14ac:dyDescent="1.65">
      <c r="B185" s="55"/>
      <c r="P185" s="55"/>
      <c r="S185" s="55"/>
      <c r="T185" s="23"/>
      <c r="AN185" s="23"/>
      <c r="CT185" s="23"/>
      <c r="CV185" s="58"/>
      <c r="DJ185" s="243"/>
      <c r="DM185" s="190"/>
    </row>
    <row r="186" spans="2:149" ht="54" customHeight="1" x14ac:dyDescent="1.65">
      <c r="B186" s="55"/>
      <c r="P186" s="55"/>
      <c r="S186" s="55"/>
      <c r="T186" s="23"/>
      <c r="AN186" s="23"/>
      <c r="CT186" s="23"/>
      <c r="DO186" s="58"/>
      <c r="EC186" s="243"/>
      <c r="EF186" s="190"/>
    </row>
    <row r="187" spans="2:149" ht="54" customHeight="1" x14ac:dyDescent="1.65">
      <c r="B187" s="55"/>
      <c r="P187" s="55"/>
      <c r="S187" s="55"/>
      <c r="T187" s="23"/>
      <c r="AN187" s="23"/>
      <c r="DM187" s="23"/>
      <c r="DO187" s="58"/>
      <c r="EC187" s="243"/>
      <c r="EF187" s="190"/>
    </row>
    <row r="188" spans="2:149" ht="54" customHeight="1" x14ac:dyDescent="1.65">
      <c r="B188" s="55"/>
      <c r="P188" s="55"/>
      <c r="S188" s="55"/>
      <c r="T188" s="23"/>
      <c r="AN188" s="23"/>
      <c r="CT188" s="23"/>
      <c r="DO188" s="58"/>
      <c r="EC188" s="243"/>
      <c r="EF188" s="190"/>
    </row>
    <row r="189" spans="2:149" ht="54" customHeight="1" x14ac:dyDescent="1.65">
      <c r="B189" s="55"/>
      <c r="P189" s="55"/>
      <c r="S189" s="55"/>
      <c r="T189" s="23"/>
      <c r="AN189" s="23"/>
      <c r="BH189" s="166"/>
      <c r="BI189" s="166"/>
      <c r="BJ189" s="260"/>
      <c r="BK189" s="166"/>
      <c r="BL189" s="166"/>
      <c r="BM189" s="166"/>
      <c r="BN189" s="166"/>
      <c r="BO189"/>
      <c r="BP189"/>
      <c r="BQ189"/>
      <c r="BR189"/>
      <c r="BS189"/>
      <c r="BT189" s="119"/>
      <c r="DZ189"/>
      <c r="EB189" s="58"/>
      <c r="EP189" s="243"/>
      <c r="ES189" s="190"/>
    </row>
    <row r="190" spans="2:149" ht="54" customHeight="1" x14ac:dyDescent="1.65">
      <c r="B190" s="55"/>
      <c r="P190" s="55"/>
      <c r="S190" s="55"/>
      <c r="T190" s="23"/>
      <c r="AN190" s="23"/>
      <c r="CT190" s="23"/>
      <c r="DO190" s="58"/>
      <c r="EC190" s="243"/>
      <c r="EF190" s="190"/>
    </row>
    <row r="191" spans="2:149" ht="54" customHeight="1" x14ac:dyDescent="1.65">
      <c r="B191" s="55"/>
      <c r="P191" s="55"/>
      <c r="S191" s="55"/>
      <c r="T191" s="23"/>
      <c r="AN191" s="23"/>
      <c r="CT191" s="23"/>
      <c r="DO191" s="58"/>
      <c r="EC191" s="243"/>
      <c r="EF191" s="190"/>
    </row>
    <row r="192" spans="2:149" ht="54" customHeight="1" x14ac:dyDescent="1.65">
      <c r="B192" s="55"/>
      <c r="P192" s="55"/>
      <c r="S192" s="55"/>
      <c r="T192" s="23"/>
      <c r="AN192" s="23"/>
      <c r="DM192" s="23"/>
      <c r="DO192" s="58"/>
      <c r="EC192" s="243"/>
      <c r="EF192" s="190"/>
    </row>
    <row r="193" spans="2:149" ht="54" customHeight="1" x14ac:dyDescent="1.65">
      <c r="B193" s="55"/>
      <c r="P193" s="55"/>
      <c r="S193" s="55"/>
      <c r="T193" s="23"/>
      <c r="AN193" s="23"/>
      <c r="BH193" s="31"/>
      <c r="BI193" s="31"/>
      <c r="BJ193" s="38"/>
      <c r="BK193" s="31"/>
      <c r="BL193" s="31"/>
      <c r="BM193" s="31"/>
      <c r="BN193" s="31"/>
      <c r="BO193" s="23"/>
      <c r="BP193" s="23"/>
      <c r="BQ193" s="23"/>
      <c r="BR193" s="23"/>
      <c r="BS193" s="23"/>
      <c r="BT193" s="29"/>
      <c r="DZ193"/>
      <c r="EB193" s="58"/>
      <c r="EP193" s="243"/>
      <c r="ES193" s="190"/>
    </row>
    <row r="194" spans="2:149" ht="54" customHeight="1" x14ac:dyDescent="1.65">
      <c r="B194" s="55"/>
      <c r="P194" s="55"/>
      <c r="S194" s="55"/>
      <c r="T194" s="23"/>
      <c r="AN194" s="23"/>
      <c r="CT194" s="23"/>
      <c r="DO194" s="58"/>
      <c r="EC194" s="243"/>
      <c r="EF194" s="190"/>
    </row>
    <row r="195" spans="2:149" ht="54" customHeight="1" x14ac:dyDescent="1.65">
      <c r="B195" s="55"/>
      <c r="P195" s="55"/>
      <c r="S195" s="55"/>
      <c r="T195" s="23"/>
      <c r="AN195" s="23"/>
      <c r="CT195" s="23"/>
      <c r="DO195" s="58"/>
      <c r="EC195" s="243"/>
      <c r="EF195" s="190"/>
    </row>
    <row r="196" spans="2:149" ht="54" customHeight="1" x14ac:dyDescent="1.65">
      <c r="B196" s="55"/>
      <c r="P196" s="55"/>
      <c r="S196" s="55"/>
      <c r="T196" s="23"/>
      <c r="AN196" s="23"/>
      <c r="BH196" s="166"/>
      <c r="BI196" s="166"/>
      <c r="BJ196" s="260"/>
      <c r="BK196" s="166"/>
      <c r="BL196" s="166"/>
      <c r="BM196" s="166"/>
      <c r="BN196" s="166"/>
      <c r="BO196"/>
      <c r="BP196"/>
      <c r="BQ196"/>
      <c r="BR196"/>
      <c r="BS196"/>
      <c r="BT196" s="119"/>
      <c r="DZ196"/>
      <c r="EB196" s="58"/>
      <c r="EP196" s="243"/>
      <c r="ES196" s="190"/>
    </row>
    <row r="197" spans="2:149" ht="54" customHeight="1" x14ac:dyDescent="1.65">
      <c r="B197" s="55"/>
      <c r="P197" s="55"/>
      <c r="S197" s="55"/>
      <c r="T197" s="23"/>
      <c r="AN197" s="23"/>
      <c r="CT197" s="23"/>
      <c r="DO197" s="58"/>
      <c r="EC197" s="243"/>
      <c r="EF197" s="190"/>
    </row>
    <row r="198" spans="2:149" ht="54" customHeight="1" x14ac:dyDescent="1.65">
      <c r="B198" s="55"/>
      <c r="P198" s="55"/>
      <c r="S198" s="55"/>
      <c r="T198" s="23"/>
      <c r="AN198" s="23"/>
      <c r="CT198" s="23"/>
      <c r="DO198" s="58"/>
      <c r="EC198" s="243"/>
      <c r="EF198" s="190"/>
    </row>
    <row r="199" spans="2:149" ht="54" customHeight="1" x14ac:dyDescent="1.65">
      <c r="B199" s="55"/>
      <c r="P199" s="55"/>
      <c r="S199" s="55"/>
      <c r="T199" s="23"/>
      <c r="AN199" s="23"/>
      <c r="CT199" s="23"/>
      <c r="DO199" s="58"/>
      <c r="EC199" s="243"/>
      <c r="EF199" s="190"/>
    </row>
    <row r="200" spans="2:149" ht="54" customHeight="1" x14ac:dyDescent="1.65">
      <c r="B200" s="55"/>
      <c r="P200" s="55"/>
      <c r="S200" s="55"/>
      <c r="T200" s="23"/>
      <c r="AN200" s="23"/>
      <c r="CT200" s="23"/>
      <c r="DO200" s="58"/>
      <c r="EC200" s="243"/>
      <c r="EF200" s="190"/>
    </row>
    <row r="201" spans="2:149" ht="54" customHeight="1" x14ac:dyDescent="1.65">
      <c r="B201" s="55"/>
      <c r="P201" s="55"/>
      <c r="S201" s="55"/>
      <c r="T201" s="23"/>
      <c r="AN201" s="23"/>
      <c r="CT201" s="23"/>
      <c r="CV201" s="58"/>
      <c r="DJ201" s="243"/>
      <c r="DM201" s="190"/>
    </row>
    <row r="202" spans="2:149" ht="54" customHeight="1" x14ac:dyDescent="1.65">
      <c r="B202" s="55"/>
      <c r="P202" s="55"/>
      <c r="S202" s="55"/>
      <c r="T202" s="23"/>
      <c r="AN202" s="23"/>
      <c r="CA202" s="23"/>
      <c r="CC202" s="58"/>
      <c r="CQ202" s="243"/>
      <c r="CT202" s="190"/>
    </row>
    <row r="203" spans="2:149" ht="54" customHeight="1" x14ac:dyDescent="1.65">
      <c r="B203" s="55"/>
      <c r="P203" s="55"/>
      <c r="S203" s="55"/>
      <c r="T203" s="23"/>
      <c r="AN203" s="23"/>
      <c r="CT203" s="23"/>
      <c r="DO203" s="58"/>
      <c r="EC203" s="243"/>
      <c r="EF203" s="190"/>
    </row>
    <row r="204" spans="2:149" ht="54" customHeight="1" x14ac:dyDescent="1.65">
      <c r="B204" s="55"/>
      <c r="P204" s="55"/>
      <c r="S204" s="55"/>
      <c r="T204" s="23"/>
      <c r="AN204" s="23"/>
      <c r="CT204" s="23"/>
      <c r="DO204" s="58"/>
      <c r="EC204" s="243"/>
      <c r="EF204" s="190"/>
    </row>
    <row r="205" spans="2:149" ht="54" customHeight="1" x14ac:dyDescent="1.65">
      <c r="B205" s="55"/>
      <c r="P205" s="55"/>
      <c r="S205" s="55"/>
      <c r="T205" s="23"/>
      <c r="AN205" s="23"/>
      <c r="CA205" s="23"/>
      <c r="CC205" s="58"/>
      <c r="CQ205" s="243"/>
      <c r="CT205" s="190"/>
    </row>
    <row r="206" spans="2:149" ht="54" customHeight="1" x14ac:dyDescent="1.65">
      <c r="B206" s="55"/>
      <c r="P206" s="55"/>
      <c r="S206" s="55"/>
      <c r="T206" s="23"/>
      <c r="BZ206" s="23"/>
      <c r="CU206" s="58"/>
      <c r="DI206" s="243"/>
      <c r="DL206" s="190"/>
    </row>
    <row r="207" spans="2:149" ht="54" customHeight="1" x14ac:dyDescent="1.65">
      <c r="B207" s="55"/>
      <c r="P207" s="55"/>
      <c r="S207" s="55"/>
      <c r="T207" s="23"/>
      <c r="BZ207" s="23"/>
      <c r="CU207" s="58"/>
      <c r="DI207" s="243"/>
      <c r="DL207" s="190"/>
    </row>
    <row r="208" spans="2:149" ht="54" customHeight="1" x14ac:dyDescent="1.65">
      <c r="B208" s="55"/>
      <c r="P208" s="55"/>
      <c r="S208" s="55"/>
      <c r="T208" s="23"/>
      <c r="BZ208" s="23"/>
      <c r="CU208" s="58"/>
      <c r="DI208" s="243"/>
      <c r="DL208" s="190"/>
    </row>
    <row r="209" spans="2:149" ht="54" customHeight="1" x14ac:dyDescent="1.65">
      <c r="B209" s="55"/>
      <c r="P209" s="55"/>
      <c r="S209" s="55"/>
      <c r="T209" s="23"/>
      <c r="BZ209" s="23"/>
      <c r="CU209" s="58"/>
      <c r="DI209" s="243"/>
      <c r="DL209" s="190"/>
    </row>
    <row r="210" spans="2:149" ht="54" customHeight="1" x14ac:dyDescent="1.65">
      <c r="B210" s="55"/>
      <c r="P210" s="55"/>
      <c r="S210" s="55"/>
      <c r="T210" s="23"/>
      <c r="BZ210" s="23"/>
      <c r="CU210" s="58"/>
      <c r="DI210" s="243"/>
      <c r="DL210" s="190"/>
    </row>
    <row r="211" spans="2:149" ht="54" customHeight="1" x14ac:dyDescent="1.65">
      <c r="B211" s="55"/>
      <c r="P211" s="55"/>
      <c r="S211" s="55"/>
      <c r="T211" s="23"/>
      <c r="BZ211" s="23"/>
      <c r="CU211" s="58"/>
      <c r="DI211" s="243"/>
      <c r="DL211" s="190"/>
    </row>
    <row r="212" spans="2:149" ht="54" customHeight="1" x14ac:dyDescent="1.65">
      <c r="B212" s="55"/>
      <c r="P212" s="55"/>
      <c r="S212" s="55"/>
      <c r="T212" s="23"/>
      <c r="AN212" s="31"/>
      <c r="AO212" s="31"/>
      <c r="AP212" s="38"/>
      <c r="AQ212" s="31"/>
      <c r="AR212" s="31"/>
      <c r="AS212" s="31"/>
      <c r="AT212" s="31"/>
      <c r="AU212" s="23"/>
      <c r="AV212" s="23"/>
      <c r="AW212" s="23"/>
      <c r="AX212" s="23"/>
      <c r="AY212" s="23"/>
      <c r="AZ212" s="29"/>
      <c r="DF212"/>
      <c r="DH212" s="58"/>
      <c r="DV212" s="243"/>
      <c r="DY212" s="190"/>
    </row>
    <row r="213" spans="2:149" ht="54" customHeight="1" x14ac:dyDescent="1.65">
      <c r="B213" s="55"/>
      <c r="P213" s="55"/>
      <c r="S213" s="55"/>
      <c r="T213" s="23"/>
      <c r="BZ213" s="23"/>
      <c r="CU213" s="58"/>
      <c r="DI213" s="243"/>
      <c r="DL213" s="190"/>
    </row>
    <row r="214" spans="2:149" ht="54" customHeight="1" x14ac:dyDescent="1.65">
      <c r="B214" s="55"/>
      <c r="P214" s="55"/>
      <c r="S214" s="55"/>
      <c r="T214" s="23"/>
      <c r="BG214" s="23"/>
      <c r="BI214" s="58"/>
      <c r="BW214" s="243"/>
      <c r="BZ214" s="190"/>
    </row>
    <row r="215" spans="2:149" ht="54" customHeight="1" x14ac:dyDescent="1.65">
      <c r="B215" s="55"/>
      <c r="P215" s="55"/>
      <c r="S215" s="55"/>
      <c r="T215" s="23"/>
      <c r="BZ215" s="23"/>
      <c r="CU215" s="58"/>
      <c r="DI215" s="243"/>
      <c r="DL215" s="190"/>
    </row>
    <row r="216" spans="2:149" ht="54" customHeight="1" x14ac:dyDescent="1.65">
      <c r="B216" s="55"/>
      <c r="P216" s="55"/>
      <c r="S216" s="55"/>
      <c r="T216" s="23"/>
      <c r="BZ216" s="23"/>
      <c r="CU216" s="58"/>
      <c r="DI216" s="243"/>
      <c r="DL216" s="190"/>
    </row>
    <row r="217" spans="2:149" ht="54" customHeight="1" x14ac:dyDescent="1.65">
      <c r="B217" s="55"/>
      <c r="P217" s="55"/>
      <c r="S217" s="55"/>
      <c r="T217" s="23"/>
      <c r="BG217" s="23"/>
      <c r="CB217" s="58"/>
      <c r="CP217" s="243"/>
      <c r="CS217" s="190"/>
    </row>
    <row r="218" spans="2:149" ht="54" customHeight="1" x14ac:dyDescent="1.65">
      <c r="B218" s="55"/>
      <c r="P218" s="55"/>
      <c r="S218" s="55"/>
      <c r="T218" s="23"/>
      <c r="AN218" s="23"/>
      <c r="BH218" s="166"/>
      <c r="BI218" s="166"/>
      <c r="BJ218" s="260"/>
      <c r="BK218" s="166"/>
      <c r="BL218" s="166"/>
      <c r="BM218" s="166"/>
      <c r="BN218" s="166"/>
      <c r="BO218"/>
      <c r="BP218"/>
      <c r="BQ218"/>
      <c r="BR218"/>
      <c r="BS218"/>
      <c r="BT218" s="119"/>
      <c r="DZ218"/>
      <c r="EB218" s="58"/>
      <c r="EP218" s="243"/>
      <c r="ES218" s="190"/>
    </row>
    <row r="219" spans="2:149" ht="54" customHeight="1" x14ac:dyDescent="1.65">
      <c r="B219" s="55"/>
      <c r="P219" s="55"/>
      <c r="S219" s="55"/>
      <c r="T219" s="23"/>
      <c r="BG219" s="23"/>
      <c r="BI219" s="58"/>
      <c r="BW219" s="243"/>
      <c r="BZ219" s="190"/>
    </row>
    <row r="220" spans="2:149" ht="54" customHeight="1" x14ac:dyDescent="1.65">
      <c r="B220" s="55"/>
      <c r="P220" s="55"/>
      <c r="S220" s="55"/>
      <c r="T220" s="23"/>
      <c r="BG220" s="23"/>
      <c r="CB220" s="58"/>
      <c r="CP220" s="243"/>
      <c r="CS220" s="190"/>
    </row>
    <row r="221" spans="2:149" ht="54" customHeight="1" x14ac:dyDescent="1.65">
      <c r="B221" s="55"/>
      <c r="P221" s="55"/>
      <c r="S221" s="55"/>
      <c r="T221" s="23"/>
      <c r="BG221" s="23"/>
      <c r="BI221" s="58"/>
      <c r="BW221" s="243"/>
      <c r="BZ221" s="190"/>
    </row>
    <row r="222" spans="2:149" ht="54" customHeight="1" x14ac:dyDescent="1.65">
      <c r="B222" s="55"/>
      <c r="P222" s="55"/>
      <c r="S222" s="55"/>
      <c r="T222" s="23"/>
      <c r="BG222" s="23"/>
      <c r="CB222" s="58"/>
      <c r="CP222" s="243"/>
      <c r="CS222" s="190"/>
    </row>
    <row r="223" spans="2:149" ht="54" customHeight="1" x14ac:dyDescent="1.65">
      <c r="B223" s="55"/>
      <c r="P223" s="55"/>
      <c r="S223" s="55"/>
      <c r="T223" s="23"/>
      <c r="BG223" s="23"/>
      <c r="BI223" s="58"/>
      <c r="BW223" s="243"/>
      <c r="BZ223" s="190"/>
    </row>
    <row r="224" spans="2:149" ht="54" customHeight="1" x14ac:dyDescent="1.65">
      <c r="B224" s="55"/>
      <c r="P224" s="55"/>
      <c r="S224" s="55"/>
      <c r="T224" s="23"/>
      <c r="BG224" s="23"/>
      <c r="CB224" s="58"/>
      <c r="CP224" s="243"/>
      <c r="CS224" s="190"/>
    </row>
    <row r="225" spans="2:97" ht="54" customHeight="1" x14ac:dyDescent="1.65">
      <c r="B225" s="55"/>
      <c r="P225" s="55"/>
      <c r="S225" s="55"/>
      <c r="T225" s="23"/>
      <c r="BG225" s="23"/>
      <c r="CB225" s="58"/>
      <c r="CP225" s="243"/>
      <c r="CS225" s="190"/>
    </row>
    <row r="226" spans="2:97" ht="54" customHeight="1" x14ac:dyDescent="1.65">
      <c r="B226" s="55"/>
      <c r="P226" s="55"/>
      <c r="S226" s="55"/>
      <c r="T226" s="23"/>
      <c r="BG226" s="23"/>
      <c r="CB226" s="58"/>
      <c r="CP226" s="243"/>
      <c r="CS226" s="190"/>
    </row>
    <row r="227" spans="2:97" ht="54" customHeight="1" x14ac:dyDescent="1.65">
      <c r="B227" s="55"/>
      <c r="P227" s="55"/>
      <c r="S227" s="55"/>
      <c r="T227" s="23"/>
      <c r="BG227" s="23"/>
      <c r="CB227" s="58"/>
      <c r="CP227" s="243"/>
      <c r="CS227" s="190"/>
    </row>
    <row r="228" spans="2:97" ht="54" customHeight="1" x14ac:dyDescent="1.65">
      <c r="B228" s="55"/>
      <c r="P228" s="55"/>
      <c r="S228" s="55"/>
      <c r="T228" s="23"/>
      <c r="BG228" s="23"/>
      <c r="CB228" s="58"/>
      <c r="CP228" s="243"/>
      <c r="CS228" s="190"/>
    </row>
    <row r="229" spans="2:97" ht="54" customHeight="1" x14ac:dyDescent="1.65">
      <c r="B229" s="55"/>
      <c r="P229" s="55"/>
      <c r="S229" s="55"/>
      <c r="T229" s="23"/>
      <c r="BG229" s="23"/>
      <c r="CB229" s="58"/>
      <c r="CP229" s="243"/>
      <c r="CS229" s="190"/>
    </row>
    <row r="230" spans="2:97" ht="54" customHeight="1" x14ac:dyDescent="1.65">
      <c r="B230" s="55"/>
      <c r="P230" s="55"/>
      <c r="S230" s="55"/>
      <c r="T230" s="23"/>
      <c r="BG230" s="23"/>
      <c r="CB230" s="58"/>
      <c r="CP230" s="243"/>
      <c r="CS230" s="190"/>
    </row>
    <row r="231" spans="2:97" ht="54" customHeight="1" x14ac:dyDescent="1.65">
      <c r="B231" s="55"/>
      <c r="P231" s="55"/>
      <c r="S231" s="55"/>
      <c r="T231" s="23"/>
      <c r="BG231" s="23"/>
      <c r="CB231" s="58"/>
      <c r="CP231" s="243"/>
      <c r="CS231" s="190"/>
    </row>
    <row r="232" spans="2:97" ht="54" customHeight="1" x14ac:dyDescent="1.65">
      <c r="B232" s="55"/>
      <c r="P232" s="55"/>
      <c r="S232" s="55"/>
      <c r="T232" s="23"/>
      <c r="BG232" s="23"/>
      <c r="BI232" s="58"/>
      <c r="BW232" s="243"/>
      <c r="BZ232" s="190"/>
    </row>
    <row r="233" spans="2:97" ht="54" customHeight="1" x14ac:dyDescent="1.65">
      <c r="B233" s="55"/>
      <c r="P233" s="55"/>
      <c r="S233" s="55"/>
      <c r="T233" s="23"/>
      <c r="BG233" s="23"/>
      <c r="CB233" s="58"/>
      <c r="CP233" s="243"/>
      <c r="CS233" s="190"/>
    </row>
    <row r="234" spans="2:97" ht="54" customHeight="1" x14ac:dyDescent="1.65">
      <c r="B234" s="55"/>
      <c r="P234" s="55"/>
      <c r="S234" s="55"/>
      <c r="T234" s="23"/>
      <c r="BG234" s="23"/>
      <c r="CB234" s="58"/>
      <c r="CP234" s="243"/>
      <c r="CS234" s="190"/>
    </row>
    <row r="235" spans="2:97" ht="54" customHeight="1" x14ac:dyDescent="1.65">
      <c r="B235" s="55"/>
      <c r="P235" s="55"/>
      <c r="S235" s="55"/>
      <c r="T235" s="23"/>
      <c r="BG235" s="23"/>
      <c r="CB235" s="58"/>
      <c r="CP235" s="243"/>
      <c r="CS235" s="190"/>
    </row>
    <row r="236" spans="2:97" ht="54" customHeight="1" x14ac:dyDescent="1.65">
      <c r="B236" s="55"/>
      <c r="P236" s="55"/>
      <c r="S236" s="55"/>
      <c r="T236" s="23"/>
      <c r="BG236" s="23"/>
      <c r="CB236" s="58"/>
      <c r="CP236" s="243"/>
      <c r="CS236" s="190"/>
    </row>
    <row r="237" spans="2:97" ht="54" customHeight="1" x14ac:dyDescent="1.65">
      <c r="B237" s="55"/>
      <c r="P237" s="55"/>
      <c r="S237" s="55"/>
      <c r="T237" s="23"/>
      <c r="BG237" s="23"/>
      <c r="CB237" s="58"/>
      <c r="CP237" s="243"/>
      <c r="CS237" s="190"/>
    </row>
    <row r="238" spans="2:97" ht="54" customHeight="1" x14ac:dyDescent="1.65">
      <c r="B238" s="55"/>
      <c r="P238" s="55"/>
      <c r="S238" s="55"/>
      <c r="T238" s="23"/>
      <c r="BG238" s="23"/>
      <c r="CB238" s="58"/>
      <c r="CP238" s="243"/>
      <c r="CS238" s="190"/>
    </row>
    <row r="239" spans="2:97" ht="54" customHeight="1" x14ac:dyDescent="1.65">
      <c r="B239" s="55"/>
      <c r="P239" s="55"/>
      <c r="S239" s="55"/>
      <c r="T239" s="23"/>
      <c r="BG239" s="23"/>
      <c r="CB239" s="58"/>
      <c r="CP239" s="243"/>
      <c r="CS239" s="190"/>
    </row>
    <row r="240" spans="2:97" ht="54" customHeight="1" x14ac:dyDescent="1.65">
      <c r="B240" s="55"/>
      <c r="P240" s="55"/>
      <c r="S240" s="55"/>
      <c r="T240" s="23"/>
      <c r="BG240" s="23"/>
      <c r="CB240" s="58"/>
      <c r="CP240" s="243"/>
      <c r="CS240" s="190"/>
    </row>
    <row r="241" spans="2:149" ht="54" customHeight="1" x14ac:dyDescent="1.65">
      <c r="B241" s="55"/>
      <c r="P241" s="55"/>
      <c r="S241" s="55"/>
      <c r="T241" s="23"/>
      <c r="AN241" s="23"/>
      <c r="BH241" s="166"/>
      <c r="BI241" s="166"/>
      <c r="BJ241" s="260"/>
      <c r="BK241" s="166"/>
      <c r="BL241" s="166"/>
      <c r="BM241" s="166"/>
      <c r="BN241" s="166"/>
      <c r="BO241"/>
      <c r="BP241"/>
      <c r="BQ241"/>
      <c r="BR241"/>
      <c r="BS241"/>
      <c r="BT241" s="119"/>
      <c r="DZ241"/>
      <c r="EB241" s="58"/>
      <c r="EP241" s="243"/>
      <c r="ES241" s="190"/>
    </row>
    <row r="242" spans="2:149" ht="54" customHeight="1" x14ac:dyDescent="1.65">
      <c r="B242" s="55"/>
      <c r="P242" s="55"/>
      <c r="S242" s="55"/>
      <c r="T242" s="23"/>
      <c r="BG242" s="23"/>
      <c r="CB242" s="58"/>
      <c r="CP242" s="243"/>
      <c r="CS242" s="190"/>
    </row>
    <row r="243" spans="2:149" ht="54" customHeight="1" x14ac:dyDescent="1.65">
      <c r="B243" s="55"/>
      <c r="P243" s="55"/>
      <c r="S243" s="55"/>
      <c r="T243" s="23"/>
      <c r="BG243" s="23"/>
      <c r="CB243" s="58"/>
      <c r="CP243" s="243"/>
      <c r="CS243" s="190"/>
    </row>
    <row r="244" spans="2:149" ht="54" customHeight="1" x14ac:dyDescent="1.65">
      <c r="B244" s="55"/>
      <c r="P244" s="55"/>
      <c r="S244" s="55"/>
      <c r="T244" s="23"/>
      <c r="BG244" s="23"/>
      <c r="CB244" s="58"/>
      <c r="CP244" s="243"/>
      <c r="CS244" s="190"/>
    </row>
    <row r="245" spans="2:149" ht="54" customHeight="1" x14ac:dyDescent="1.65">
      <c r="B245" s="55"/>
      <c r="P245" s="55"/>
      <c r="S245" s="55"/>
      <c r="T245" s="23"/>
      <c r="BG245" s="23"/>
      <c r="CB245" s="58"/>
      <c r="CP245" s="243"/>
      <c r="CS245" s="190"/>
    </row>
    <row r="246" spans="2:149" ht="54" customHeight="1" x14ac:dyDescent="1.65">
      <c r="B246" s="55"/>
      <c r="P246" s="55"/>
      <c r="S246" s="55"/>
      <c r="T246" s="23"/>
      <c r="BG246" s="23"/>
      <c r="CB246" s="58"/>
      <c r="CP246" s="243"/>
      <c r="CS246" s="190"/>
    </row>
    <row r="247" spans="2:149" ht="54" customHeight="1" x14ac:dyDescent="1.65">
      <c r="B247" s="55"/>
      <c r="P247" s="55"/>
      <c r="S247" s="55"/>
      <c r="T247" s="23"/>
      <c r="BG247" s="23"/>
      <c r="CB247" s="58"/>
      <c r="CP247" s="243"/>
      <c r="CS247" s="190"/>
    </row>
    <row r="248" spans="2:149" ht="54" customHeight="1" x14ac:dyDescent="1.65">
      <c r="B248" s="55"/>
      <c r="P248" s="55"/>
      <c r="S248" s="55"/>
      <c r="T248" s="23"/>
      <c r="BG248" s="23"/>
      <c r="CB248" s="58"/>
      <c r="CP248" s="243"/>
      <c r="CS248" s="190"/>
    </row>
    <row r="249" spans="2:149" ht="54" customHeight="1" x14ac:dyDescent="1.65">
      <c r="B249" s="55"/>
      <c r="P249" s="55"/>
      <c r="S249" s="55"/>
      <c r="T249" s="23"/>
      <c r="BG249" s="23"/>
      <c r="CB249" s="58"/>
      <c r="CP249" s="243"/>
      <c r="CS249" s="190"/>
    </row>
    <row r="250" spans="2:149" ht="54" customHeight="1" x14ac:dyDescent="1.65">
      <c r="B250" s="55"/>
      <c r="P250" s="55"/>
      <c r="S250" s="55"/>
      <c r="T250" s="23"/>
      <c r="BG250" s="23"/>
      <c r="CB250" s="58"/>
      <c r="CP250" s="243"/>
      <c r="CS250" s="190"/>
    </row>
    <row r="251" spans="2:149" ht="54" customHeight="1" x14ac:dyDescent="1.65">
      <c r="B251" s="55"/>
      <c r="P251" s="55"/>
      <c r="S251" s="55"/>
      <c r="T251" s="23"/>
      <c r="BG251" s="23"/>
      <c r="CB251" s="58"/>
      <c r="CP251" s="243"/>
      <c r="CS251" s="190"/>
    </row>
    <row r="252" spans="2:149" ht="54" customHeight="1" x14ac:dyDescent="1.65">
      <c r="B252" s="55"/>
      <c r="P252" s="55"/>
      <c r="S252" s="55"/>
      <c r="T252" s="23"/>
      <c r="BG252" s="23"/>
      <c r="CB252" s="58"/>
      <c r="CP252" s="243"/>
      <c r="CS252" s="190"/>
    </row>
    <row r="253" spans="2:149" ht="54" customHeight="1" x14ac:dyDescent="1.65">
      <c r="B253" s="55"/>
      <c r="P253" s="55"/>
      <c r="S253" s="55"/>
      <c r="T253" s="23"/>
      <c r="BG253" s="23"/>
      <c r="CB253" s="58"/>
      <c r="CP253" s="243"/>
      <c r="CS253" s="190"/>
    </row>
    <row r="254" spans="2:149" ht="54" customHeight="1" x14ac:dyDescent="1.65">
      <c r="B254" s="55"/>
      <c r="P254" s="55"/>
      <c r="S254" s="55"/>
      <c r="T254" s="23"/>
      <c r="BG254" s="23"/>
      <c r="CB254" s="58"/>
      <c r="CP254" s="243"/>
      <c r="CS254" s="190"/>
    </row>
    <row r="255" spans="2:149" ht="54" customHeight="1" x14ac:dyDescent="1.65">
      <c r="B255" s="55"/>
      <c r="P255" s="55"/>
      <c r="S255" s="55"/>
      <c r="T255" s="23"/>
      <c r="AN255" s="23"/>
      <c r="AP255" s="58"/>
      <c r="BD255" s="243"/>
      <c r="BG255" s="190"/>
    </row>
    <row r="256" spans="2:149" ht="54" customHeight="1" x14ac:dyDescent="1.65">
      <c r="B256" s="55"/>
      <c r="P256" s="55"/>
      <c r="S256" s="55"/>
      <c r="T256" s="23"/>
      <c r="BG256" s="23"/>
      <c r="CB256" s="58"/>
      <c r="CP256" s="243"/>
      <c r="CS256" s="190"/>
    </row>
    <row r="257" spans="2:149" ht="54" customHeight="1" x14ac:dyDescent="1.65">
      <c r="B257" s="55"/>
      <c r="P257" s="55"/>
      <c r="S257" s="55"/>
      <c r="T257" s="23"/>
      <c r="BG257" s="23"/>
      <c r="CB257" s="58"/>
      <c r="CP257" s="243"/>
      <c r="CS257" s="190"/>
    </row>
    <row r="258" spans="2:149" ht="54" customHeight="1" x14ac:dyDescent="1.65">
      <c r="B258" s="55"/>
      <c r="P258" s="55"/>
      <c r="S258" s="55"/>
      <c r="T258" s="23"/>
      <c r="BG258" s="23"/>
      <c r="CB258" s="58"/>
      <c r="CP258" s="243"/>
      <c r="CS258" s="190"/>
    </row>
    <row r="259" spans="2:149" ht="54" customHeight="1" x14ac:dyDescent="1.65">
      <c r="B259" s="55"/>
      <c r="P259" s="55"/>
      <c r="S259" s="55"/>
      <c r="T259" s="23"/>
      <c r="BG259" s="23"/>
      <c r="CB259" s="58"/>
      <c r="CP259" s="243"/>
      <c r="CS259" s="190"/>
    </row>
    <row r="260" spans="2:149" ht="54" customHeight="1" x14ac:dyDescent="1.65">
      <c r="B260" s="55"/>
      <c r="P260" s="55"/>
      <c r="S260" s="55"/>
      <c r="T260" s="23"/>
      <c r="BG260" s="23"/>
      <c r="CB260" s="58"/>
      <c r="CP260" s="243"/>
      <c r="CS260" s="190"/>
    </row>
    <row r="261" spans="2:149" ht="54" customHeight="1" x14ac:dyDescent="1.65">
      <c r="B261" s="55"/>
      <c r="P261" s="55"/>
      <c r="S261" s="55"/>
      <c r="T261" s="23"/>
      <c r="AN261" s="23"/>
      <c r="BH261" s="166"/>
      <c r="BI261" s="166"/>
      <c r="BJ261" s="260"/>
      <c r="BK261" s="166"/>
      <c r="BL261" s="166"/>
      <c r="BM261" s="166"/>
      <c r="BN261" s="166"/>
      <c r="BO261"/>
      <c r="BP261"/>
      <c r="BQ261"/>
      <c r="BR261"/>
      <c r="BS261"/>
      <c r="BT261" s="119"/>
      <c r="DZ261"/>
      <c r="EB261" s="58"/>
      <c r="EP261" s="243"/>
      <c r="ES261" s="190"/>
    </row>
    <row r="262" spans="2:149" ht="54" customHeight="1" x14ac:dyDescent="1.65">
      <c r="B262" s="55"/>
      <c r="P262" s="55"/>
      <c r="S262" s="55"/>
      <c r="T262" s="23"/>
      <c r="BG262" s="23"/>
      <c r="CB262" s="58"/>
      <c r="CP262" s="243"/>
      <c r="CS262" s="190"/>
    </row>
    <row r="263" spans="2:149" ht="54" customHeight="1" x14ac:dyDescent="1.65">
      <c r="B263" s="55"/>
      <c r="P263" s="55"/>
      <c r="S263" s="55"/>
      <c r="T263" s="23"/>
      <c r="BG263" s="23"/>
      <c r="CB263" s="58"/>
      <c r="CP263" s="243"/>
      <c r="CS263" s="190"/>
    </row>
    <row r="264" spans="2:149" ht="54" customHeight="1" x14ac:dyDescent="1.65">
      <c r="B264" s="55"/>
      <c r="P264" s="55"/>
      <c r="S264" s="55"/>
      <c r="T264" s="23"/>
      <c r="BG264" s="23"/>
      <c r="CB264" s="58"/>
      <c r="CP264" s="243"/>
      <c r="CS264" s="190"/>
    </row>
    <row r="265" spans="2:149" ht="54" customHeight="1" x14ac:dyDescent="1.65">
      <c r="B265" s="55"/>
      <c r="P265" s="55"/>
      <c r="S265" s="55"/>
      <c r="T265" s="23"/>
      <c r="BG265" s="23"/>
      <c r="CB265" s="58"/>
      <c r="CP265" s="243"/>
      <c r="CS265" s="190"/>
    </row>
    <row r="266" spans="2:149" ht="54" customHeight="1" x14ac:dyDescent="1.65">
      <c r="B266" s="55"/>
      <c r="P266" s="55"/>
      <c r="S266" s="55"/>
      <c r="T266" s="23"/>
      <c r="BG266" s="23"/>
      <c r="BI266" s="58"/>
      <c r="BW266" s="243"/>
      <c r="BZ266" s="190"/>
    </row>
    <row r="267" spans="2:149" ht="54" customHeight="1" x14ac:dyDescent="1.65">
      <c r="B267" s="55"/>
      <c r="P267" s="55"/>
      <c r="S267" s="55"/>
      <c r="T267" s="23"/>
      <c r="BG267" s="23"/>
      <c r="CB267" s="58"/>
      <c r="CP267" s="243"/>
      <c r="CS267" s="190"/>
    </row>
    <row r="268" spans="2:149" ht="54" customHeight="1" x14ac:dyDescent="1.65">
      <c r="B268" s="55"/>
      <c r="P268" s="55"/>
      <c r="S268" s="55"/>
      <c r="T268" s="23"/>
      <c r="BG268" s="23"/>
      <c r="CB268" s="58"/>
      <c r="CP268" s="243"/>
      <c r="CS268" s="190"/>
    </row>
    <row r="269" spans="2:149" ht="54" customHeight="1" x14ac:dyDescent="1.65">
      <c r="B269" s="55"/>
      <c r="P269" s="55"/>
      <c r="S269" s="55"/>
      <c r="T269" s="23"/>
      <c r="BG269" s="23"/>
      <c r="CB269" s="58"/>
      <c r="CP269" s="243"/>
      <c r="CS269" s="190"/>
    </row>
    <row r="270" spans="2:149" ht="54" customHeight="1" x14ac:dyDescent="1.65">
      <c r="B270" s="55"/>
      <c r="P270" s="55"/>
      <c r="S270" s="55"/>
      <c r="T270" s="23"/>
      <c r="BG270" s="23"/>
      <c r="CB270" s="58"/>
      <c r="CP270" s="243"/>
      <c r="CS270" s="190"/>
    </row>
    <row r="271" spans="2:149" ht="54" customHeight="1" x14ac:dyDescent="1.65">
      <c r="B271" s="55"/>
      <c r="P271" s="55"/>
      <c r="S271" s="55"/>
      <c r="T271" s="23"/>
      <c r="BG271" s="23"/>
      <c r="CB271" s="58"/>
      <c r="CP271" s="243"/>
      <c r="CS271" s="190"/>
    </row>
    <row r="272" spans="2:149" ht="54" customHeight="1" x14ac:dyDescent="1.65">
      <c r="B272" s="55"/>
      <c r="P272" s="55"/>
      <c r="S272" s="55"/>
      <c r="T272" s="23"/>
      <c r="BG272" s="23"/>
      <c r="CB272" s="58"/>
      <c r="CP272" s="243"/>
      <c r="CS272" s="190"/>
    </row>
    <row r="273" spans="2:77" ht="54" customHeight="1" x14ac:dyDescent="1.65">
      <c r="B273" s="55"/>
      <c r="P273" s="55"/>
      <c r="S273" s="55"/>
      <c r="T273" s="23"/>
      <c r="AN273" s="23"/>
      <c r="AP273" s="58"/>
      <c r="BD273" s="243"/>
      <c r="BG273" s="190"/>
    </row>
    <row r="274" spans="2:77" ht="54" customHeight="1" x14ac:dyDescent="1.65">
      <c r="B274" s="55"/>
      <c r="P274" s="55"/>
      <c r="S274" s="55"/>
      <c r="AM274" s="23"/>
      <c r="BH274" s="58"/>
      <c r="BV274" s="243"/>
      <c r="BY274" s="190"/>
    </row>
    <row r="275" spans="2:77" ht="54" customHeight="1" x14ac:dyDescent="1.65">
      <c r="B275" s="55"/>
      <c r="P275" s="55"/>
      <c r="S275" s="55"/>
      <c r="AM275" s="23"/>
      <c r="AO275" s="58"/>
      <c r="BC275" s="243"/>
      <c r="BF275" s="190"/>
    </row>
    <row r="276" spans="2:77" ht="54" customHeight="1" x14ac:dyDescent="1.65">
      <c r="B276" s="55"/>
      <c r="P276" s="55"/>
      <c r="S276" s="55"/>
      <c r="AM276" s="23"/>
      <c r="BH276" s="58"/>
      <c r="BV276" s="243"/>
      <c r="BY276" s="190"/>
    </row>
    <row r="277" spans="2:77" ht="54" customHeight="1" x14ac:dyDescent="1.65">
      <c r="B277" s="55"/>
      <c r="P277" s="55"/>
      <c r="S277" s="55"/>
      <c r="AM277" s="23"/>
      <c r="BH277" s="58"/>
      <c r="BV277" s="243"/>
      <c r="BY277" s="190"/>
    </row>
    <row r="278" spans="2:77" ht="54" customHeight="1" x14ac:dyDescent="1.65">
      <c r="B278" s="55"/>
      <c r="P278" s="55"/>
      <c r="S278" s="55"/>
      <c r="AM278" s="23"/>
      <c r="BH278" s="58"/>
      <c r="BV278" s="243"/>
      <c r="BY278" s="190"/>
    </row>
    <row r="279" spans="2:77" ht="54" customHeight="1" x14ac:dyDescent="1.65">
      <c r="B279" s="55"/>
      <c r="P279" s="55"/>
      <c r="S279" s="55"/>
      <c r="AM279" s="23"/>
      <c r="BH279" s="58"/>
      <c r="BV279" s="243"/>
      <c r="BY279" s="190"/>
    </row>
    <row r="280" spans="2:77" ht="54" customHeight="1" x14ac:dyDescent="1.65">
      <c r="B280" s="55"/>
      <c r="P280" s="55"/>
      <c r="S280" s="55"/>
      <c r="AM280" s="23"/>
      <c r="BH280" s="58"/>
      <c r="BV280" s="243"/>
      <c r="BY280" s="190"/>
    </row>
    <row r="281" spans="2:77" ht="54" customHeight="1" x14ac:dyDescent="1.65">
      <c r="B281" s="55"/>
      <c r="P281" s="55"/>
      <c r="S281" s="55"/>
      <c r="AM281" s="23"/>
      <c r="BH281" s="58"/>
      <c r="BV281" s="243"/>
      <c r="BY281" s="190"/>
    </row>
    <row r="282" spans="2:77" ht="54" customHeight="1" x14ac:dyDescent="1.65">
      <c r="B282" s="55"/>
      <c r="P282" s="55"/>
      <c r="S282" s="55"/>
      <c r="AM282" s="23"/>
      <c r="BH282" s="58"/>
      <c r="BV282" s="243"/>
      <c r="BY282" s="190"/>
    </row>
    <row r="283" spans="2:77" ht="54" customHeight="1" x14ac:dyDescent="1.65">
      <c r="B283" s="55"/>
      <c r="P283" s="55"/>
      <c r="S283" s="55"/>
      <c r="AM283" s="23"/>
      <c r="BH283" s="58"/>
      <c r="BV283" s="243"/>
      <c r="BY283" s="190"/>
    </row>
    <row r="284" spans="2:77" ht="54" customHeight="1" x14ac:dyDescent="1.65">
      <c r="B284" s="55"/>
      <c r="P284" s="55"/>
      <c r="S284" s="55"/>
      <c r="AM284" s="23"/>
      <c r="BH284" s="58"/>
      <c r="BV284" s="243"/>
      <c r="BY284" s="190"/>
    </row>
    <row r="285" spans="2:77" ht="54" customHeight="1" x14ac:dyDescent="1.65">
      <c r="B285" s="55"/>
      <c r="P285" s="55"/>
      <c r="S285" s="55"/>
      <c r="AM285" s="23"/>
      <c r="AO285" s="58"/>
      <c r="BC285" s="243"/>
      <c r="BF285" s="190"/>
    </row>
    <row r="286" spans="2:77" ht="54" customHeight="1" x14ac:dyDescent="1.65">
      <c r="B286" s="55"/>
      <c r="P286" s="55"/>
      <c r="S286" s="55"/>
      <c r="AM286" s="23"/>
      <c r="BH286" s="58"/>
      <c r="BV286" s="243"/>
      <c r="BY286" s="190"/>
    </row>
    <row r="287" spans="2:77" ht="54" customHeight="1" x14ac:dyDescent="1.65">
      <c r="B287" s="55"/>
      <c r="P287" s="55"/>
      <c r="S287" s="55"/>
      <c r="T287" s="23"/>
      <c r="V287" s="58"/>
      <c r="AJ287" s="243"/>
      <c r="AM287" s="190"/>
    </row>
    <row r="288" spans="2:77" ht="54" customHeight="1" x14ac:dyDescent="1.65">
      <c r="B288" s="55"/>
      <c r="P288" s="55"/>
      <c r="S288" s="55"/>
      <c r="AM288" s="23"/>
      <c r="BH288" s="58"/>
      <c r="BV288" s="243"/>
      <c r="BY288" s="190"/>
    </row>
    <row r="289" spans="2:77" ht="54" customHeight="1" x14ac:dyDescent="1.65">
      <c r="B289" s="55"/>
      <c r="P289" s="55"/>
      <c r="S289" s="55"/>
      <c r="AM289" s="23"/>
      <c r="BH289" s="58"/>
      <c r="BV289" s="243"/>
      <c r="BY289" s="190"/>
    </row>
    <row r="290" spans="2:77" ht="54" customHeight="1" x14ac:dyDescent="1.65">
      <c r="B290" s="55"/>
      <c r="P290" s="55"/>
      <c r="S290" s="55"/>
      <c r="AM290" s="23"/>
      <c r="BH290" s="58"/>
      <c r="BV290" s="243"/>
      <c r="BY290" s="190"/>
    </row>
    <row r="291" spans="2:77" ht="54" customHeight="1" x14ac:dyDescent="1.65">
      <c r="B291" s="55"/>
      <c r="P291" s="55"/>
      <c r="S291" s="55"/>
      <c r="AM291" s="23"/>
      <c r="BH291" s="58"/>
      <c r="BV291" s="243"/>
      <c r="BY291" s="190"/>
    </row>
    <row r="292" spans="2:77" ht="54" customHeight="1" x14ac:dyDescent="1.65">
      <c r="B292" s="55"/>
      <c r="P292" s="55"/>
      <c r="S292" s="55"/>
      <c r="AM292" s="23"/>
      <c r="AO292" s="58"/>
      <c r="BC292" s="243"/>
      <c r="BF292" s="190"/>
    </row>
    <row r="293" spans="2:77" ht="54" customHeight="1" x14ac:dyDescent="1.65">
      <c r="B293" s="55"/>
      <c r="P293" s="55"/>
      <c r="S293" s="55"/>
      <c r="AM293" s="23"/>
      <c r="BH293" s="58"/>
      <c r="BV293" s="243"/>
      <c r="BY293" s="190"/>
    </row>
    <row r="294" spans="2:77" ht="54" customHeight="1" x14ac:dyDescent="1.65">
      <c r="B294" s="55"/>
      <c r="P294" s="55"/>
      <c r="S294" s="55"/>
      <c r="AM294" s="23"/>
      <c r="BH294" s="58"/>
      <c r="BV294" s="243"/>
      <c r="BY294" s="190"/>
    </row>
    <row r="295" spans="2:77" ht="54" customHeight="1" x14ac:dyDescent="1.65">
      <c r="B295" s="55"/>
      <c r="P295" s="55"/>
      <c r="S295" s="55"/>
      <c r="AM295" s="23"/>
      <c r="BH295" s="58"/>
      <c r="BV295" s="243"/>
      <c r="BY295" s="190"/>
    </row>
    <row r="296" spans="2:77" ht="54" customHeight="1" x14ac:dyDescent="1.65">
      <c r="B296" s="55"/>
      <c r="P296" s="55"/>
      <c r="S296" s="55"/>
      <c r="AM296" s="23"/>
      <c r="BH296" s="58"/>
      <c r="BV296" s="243"/>
      <c r="BY296" s="190"/>
    </row>
    <row r="297" spans="2:77" ht="54" customHeight="1" x14ac:dyDescent="1.65">
      <c r="B297" s="55"/>
      <c r="P297" s="55"/>
      <c r="S297" s="55"/>
      <c r="AM297" s="23"/>
      <c r="BH297" s="58"/>
      <c r="BV297" s="243"/>
      <c r="BY297" s="190"/>
    </row>
    <row r="298" spans="2:77" ht="54" customHeight="1" x14ac:dyDescent="1.65">
      <c r="B298" s="55"/>
      <c r="P298" s="55"/>
      <c r="S298" s="55"/>
      <c r="AM298" s="23"/>
      <c r="BH298" s="58"/>
      <c r="BV298" s="243"/>
      <c r="BY298" s="190"/>
    </row>
    <row r="299" spans="2:77" ht="54" customHeight="1" x14ac:dyDescent="1.65">
      <c r="B299" s="55"/>
      <c r="P299" s="55"/>
      <c r="S299" s="55"/>
      <c r="AM299" s="23"/>
      <c r="BH299" s="58"/>
      <c r="BV299" s="243"/>
      <c r="BY299" s="190"/>
    </row>
    <row r="300" spans="2:77" ht="54" customHeight="1" x14ac:dyDescent="1.65">
      <c r="B300" s="55"/>
      <c r="P300" s="55"/>
      <c r="S300" s="55"/>
      <c r="AM300" s="23"/>
      <c r="AO300" s="58"/>
      <c r="BC300" s="243"/>
      <c r="BF300" s="190"/>
    </row>
    <row r="301" spans="2:77" ht="54" customHeight="1" x14ac:dyDescent="1.65">
      <c r="B301" s="55"/>
      <c r="P301" s="55"/>
      <c r="S301" s="55"/>
      <c r="AM301" s="23"/>
      <c r="BH301" s="58"/>
      <c r="BV301" s="243"/>
      <c r="BY301" s="190"/>
    </row>
    <row r="302" spans="2:77" ht="54" customHeight="1" x14ac:dyDescent="1.65">
      <c r="B302" s="55"/>
      <c r="P302" s="55"/>
      <c r="S302" s="55"/>
      <c r="AM302" s="23"/>
      <c r="BH302" s="58"/>
      <c r="BV302" s="243"/>
      <c r="BY302" s="190"/>
    </row>
    <row r="303" spans="2:77" ht="54" customHeight="1" x14ac:dyDescent="1.65">
      <c r="B303" s="55"/>
      <c r="P303" s="55"/>
      <c r="S303" s="55"/>
      <c r="AM303" s="23"/>
      <c r="BH303" s="58"/>
      <c r="BV303" s="243"/>
      <c r="BY303" s="190"/>
    </row>
    <row r="304" spans="2:77" ht="54" customHeight="1" x14ac:dyDescent="1.65">
      <c r="B304" s="55"/>
      <c r="P304" s="55"/>
      <c r="S304" s="55"/>
      <c r="AM304" s="23"/>
      <c r="AO304" s="58"/>
      <c r="BC304" s="243"/>
      <c r="BF304" s="190"/>
    </row>
    <row r="305" spans="2:77" ht="54" customHeight="1" x14ac:dyDescent="1.65">
      <c r="B305" s="55"/>
      <c r="P305" s="55"/>
      <c r="S305" s="55"/>
      <c r="AM305" s="23"/>
      <c r="BH305" s="58"/>
      <c r="BV305" s="243"/>
      <c r="BY305" s="190"/>
    </row>
    <row r="306" spans="2:77" ht="54" customHeight="1" x14ac:dyDescent="1.65">
      <c r="B306" s="55"/>
      <c r="P306" s="55"/>
      <c r="S306" s="55"/>
      <c r="AM306" s="23"/>
      <c r="BH306" s="58"/>
      <c r="BV306" s="243"/>
      <c r="BY306" s="190"/>
    </row>
    <row r="307" spans="2:77" ht="54" customHeight="1" x14ac:dyDescent="1.65">
      <c r="B307" s="55"/>
      <c r="P307" s="55"/>
      <c r="S307" s="55"/>
      <c r="T307" s="23"/>
      <c r="V307" s="58"/>
      <c r="AJ307" s="243"/>
      <c r="AM307" s="190"/>
    </row>
    <row r="308" spans="2:77" ht="54" customHeight="1" x14ac:dyDescent="1.65">
      <c r="B308" s="55"/>
      <c r="P308" s="55"/>
      <c r="S308" s="55"/>
      <c r="AM308" s="23"/>
      <c r="BH308" s="58"/>
      <c r="BV308" s="243"/>
      <c r="BY308" s="190"/>
    </row>
    <row r="309" spans="2:77" ht="54" customHeight="1" x14ac:dyDescent="1.65">
      <c r="B309" s="55"/>
      <c r="P309" s="55"/>
      <c r="S309" s="55"/>
      <c r="AM309" s="23"/>
      <c r="BH309" s="58"/>
      <c r="BV309" s="243"/>
      <c r="BY309" s="190"/>
    </row>
    <row r="310" spans="2:77" ht="54" customHeight="1" x14ac:dyDescent="1.65">
      <c r="B310" s="55"/>
      <c r="P310" s="55"/>
      <c r="S310" s="55"/>
      <c r="AM310" s="23"/>
      <c r="BH310" s="58"/>
      <c r="BV310" s="243"/>
      <c r="BY310" s="190"/>
    </row>
    <row r="311" spans="2:77" ht="54" customHeight="1" x14ac:dyDescent="1.65">
      <c r="B311" s="55"/>
      <c r="P311" s="55"/>
      <c r="S311" s="55"/>
      <c r="AM311" s="23"/>
      <c r="BH311" s="58"/>
      <c r="BV311" s="243"/>
      <c r="BY311" s="190"/>
    </row>
    <row r="312" spans="2:77" ht="54" customHeight="1" x14ac:dyDescent="1.65">
      <c r="B312" s="55"/>
      <c r="P312" s="55"/>
      <c r="S312" s="55"/>
      <c r="AM312" s="23"/>
      <c r="AO312" s="58"/>
      <c r="BC312" s="243"/>
      <c r="BF312" s="190"/>
    </row>
    <row r="313" spans="2:77" ht="54" customHeight="1" x14ac:dyDescent="1.65">
      <c r="B313" s="55"/>
      <c r="P313" s="55"/>
      <c r="S313" s="55"/>
      <c r="AM313" s="23"/>
      <c r="BH313" s="58"/>
      <c r="BV313" s="243"/>
      <c r="BY313" s="190"/>
    </row>
    <row r="314" spans="2:77" ht="54" customHeight="1" x14ac:dyDescent="1.65">
      <c r="B314" s="55"/>
      <c r="P314" s="55"/>
      <c r="S314" s="55"/>
      <c r="AM314" s="23"/>
      <c r="BH314" s="58"/>
      <c r="BV314" s="243"/>
      <c r="BY314" s="190"/>
    </row>
    <row r="315" spans="2:77" ht="54" customHeight="1" x14ac:dyDescent="1.65">
      <c r="B315" s="55"/>
      <c r="P315" s="55"/>
      <c r="S315" s="55"/>
      <c r="AM315" s="23"/>
      <c r="BH315" s="58"/>
      <c r="BV315" s="243"/>
      <c r="BY315" s="190"/>
    </row>
    <row r="316" spans="2:77" ht="54" customHeight="1" x14ac:dyDescent="1.65">
      <c r="B316" s="55"/>
      <c r="P316" s="55"/>
      <c r="S316" s="55"/>
      <c r="AM316" s="23"/>
      <c r="BH316" s="58"/>
      <c r="BV316" s="243"/>
      <c r="BY316" s="190"/>
    </row>
    <row r="317" spans="2:77" ht="54" customHeight="1" x14ac:dyDescent="1.65">
      <c r="B317" s="55"/>
      <c r="P317" s="55"/>
      <c r="S317" s="55"/>
      <c r="AM317" s="23"/>
      <c r="AO317" s="58"/>
      <c r="BC317" s="243"/>
      <c r="BF317" s="190"/>
    </row>
    <row r="318" spans="2:77" ht="54" customHeight="1" x14ac:dyDescent="1.65">
      <c r="B318" s="55"/>
      <c r="P318" s="55"/>
      <c r="S318" s="55"/>
      <c r="T318" s="23"/>
      <c r="V318" s="58"/>
      <c r="AJ318" s="243"/>
      <c r="AM318" s="190"/>
    </row>
    <row r="319" spans="2:77" ht="54" customHeight="1" x14ac:dyDescent="1.65">
      <c r="B319" s="55"/>
      <c r="P319" s="55"/>
      <c r="S319" s="55"/>
      <c r="AM319" s="23"/>
      <c r="BH319" s="58"/>
      <c r="BV319" s="243"/>
      <c r="BY319" s="190"/>
    </row>
    <row r="320" spans="2:77" ht="54" customHeight="1" x14ac:dyDescent="1.65">
      <c r="B320" s="55"/>
      <c r="P320" s="55"/>
      <c r="S320" s="55"/>
      <c r="AN320" s="58"/>
      <c r="BB320" s="243"/>
      <c r="BE320" s="190"/>
    </row>
    <row r="321" spans="2:57" ht="54" customHeight="1" x14ac:dyDescent="1.65">
      <c r="B321" s="55"/>
      <c r="P321" s="55"/>
      <c r="S321" s="55"/>
      <c r="T321" s="23"/>
      <c r="V321" s="58"/>
      <c r="AJ321" s="243"/>
      <c r="AM321" s="190"/>
    </row>
    <row r="322" spans="2:57" ht="54" customHeight="1" x14ac:dyDescent="1.65">
      <c r="B322" s="55"/>
      <c r="P322" s="55"/>
      <c r="S322" s="55"/>
      <c r="AN322" s="58"/>
      <c r="BB322" s="243"/>
      <c r="BE322" s="190"/>
    </row>
    <row r="323" spans="2:57" ht="54" customHeight="1" x14ac:dyDescent="1.65">
      <c r="B323" s="55"/>
      <c r="P323" s="55"/>
      <c r="S323" s="55"/>
      <c r="AN323" s="58"/>
      <c r="BB323" s="243"/>
      <c r="BE323" s="190"/>
    </row>
    <row r="324" spans="2:57" ht="54" customHeight="1" x14ac:dyDescent="1.65">
      <c r="B324" s="55"/>
      <c r="P324" s="55"/>
      <c r="S324" s="55"/>
      <c r="AN324" s="58"/>
      <c r="BB324" s="243"/>
      <c r="BE324" s="190"/>
    </row>
    <row r="325" spans="2:57" ht="54" customHeight="1" x14ac:dyDescent="1.65">
      <c r="B325" s="55"/>
      <c r="P325" s="55"/>
      <c r="S325" s="55"/>
      <c r="T325" s="23"/>
      <c r="V325" s="58"/>
      <c r="AJ325" s="243"/>
      <c r="AM325" s="190"/>
    </row>
    <row r="326" spans="2:57" ht="54" customHeight="1" x14ac:dyDescent="1.65">
      <c r="B326" s="55"/>
      <c r="P326" s="55"/>
      <c r="S326" s="55"/>
      <c r="U326" s="58"/>
      <c r="AI326" s="243"/>
      <c r="AL326" s="190"/>
    </row>
    <row r="327" spans="2:57" ht="54" customHeight="1" x14ac:dyDescent="1.65">
      <c r="B327" s="55"/>
      <c r="P327" s="55"/>
      <c r="S327" s="55"/>
      <c r="U327" s="58"/>
      <c r="AI327" s="243"/>
      <c r="AL327" s="190"/>
    </row>
    <row r="328" spans="2:57" ht="54" customHeight="1" x14ac:dyDescent="1.65">
      <c r="B328" s="55"/>
      <c r="P328" s="55"/>
      <c r="S328" s="55"/>
      <c r="U328" s="58"/>
      <c r="AI328" s="243"/>
      <c r="AL328" s="190"/>
    </row>
    <row r="329" spans="2:57" ht="54" customHeight="1" x14ac:dyDescent="1.65">
      <c r="B329" s="55"/>
      <c r="P329" s="55"/>
      <c r="S329" s="55"/>
      <c r="T329" s="23"/>
      <c r="V329" s="58"/>
      <c r="AJ329" s="243"/>
      <c r="AM329" s="190"/>
    </row>
    <row r="330" spans="2:57" ht="54" customHeight="1" x14ac:dyDescent="1.65">
      <c r="B330" s="55"/>
      <c r="P330" s="55"/>
      <c r="S330" s="55"/>
      <c r="U330" s="58"/>
      <c r="AI330" s="243"/>
      <c r="AL330" s="190"/>
    </row>
    <row r="331" spans="2:57" ht="54" customHeight="1" x14ac:dyDescent="1.65">
      <c r="B331" s="55"/>
      <c r="P331" s="55"/>
      <c r="S331" s="55"/>
      <c r="U331" s="58"/>
      <c r="AI331" s="243"/>
      <c r="AL331" s="190"/>
    </row>
    <row r="332" spans="2:57" ht="54" customHeight="1" x14ac:dyDescent="1.65">
      <c r="B332" s="55"/>
      <c r="P332" s="55"/>
      <c r="S332" s="55"/>
      <c r="T332" s="23"/>
      <c r="V332" s="58"/>
      <c r="AJ332" s="243"/>
      <c r="AM332" s="190"/>
    </row>
    <row r="333" spans="2:57" ht="54" customHeight="1" x14ac:dyDescent="1.65">
      <c r="B333" s="55"/>
      <c r="P333" s="55"/>
      <c r="S333" s="55"/>
      <c r="U333" s="58"/>
      <c r="AI333" s="243"/>
      <c r="AL333" s="190"/>
    </row>
    <row r="359" spans="38:38" ht="54" customHeight="1" x14ac:dyDescent="1.65">
      <c r="AL359" s="29">
        <v>22200</v>
      </c>
    </row>
    <row r="697" spans="220:220" ht="54" customHeight="1" x14ac:dyDescent="1.65">
      <c r="HL697" s="55" t="e">
        <f>#REF!</f>
        <v>#REF!</v>
      </c>
    </row>
    <row r="1016" spans="216:216" s="54" customFormat="1" ht="54" customHeight="1" x14ac:dyDescent="1.25">
      <c r="HH1016" s="54">
        <f ca="1">HH1016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30F-E8C8-3A42-B9A5-0227101A1D43}">
  <sheetPr codeName="Sheet5">
    <pageSetUpPr autoPageBreaks="0" fitToPage="1"/>
  </sheetPr>
  <dimension ref="A1:E93"/>
  <sheetViews>
    <sheetView rightToLeft="1" zoomScale="40" zoomScaleNormal="40" zoomScaleSheetLayoutView="4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61.140625" defaultRowHeight="55.5" customHeight="1" x14ac:dyDescent="0.25"/>
  <cols>
    <col min="1" max="1" width="17.140625" style="1" customWidth="1"/>
    <col min="2" max="2" width="61.140625" style="1"/>
    <col min="3" max="3" width="61.140625" style="5" customWidth="1"/>
    <col min="4" max="4" width="61.140625" style="221" customWidth="1"/>
    <col min="5" max="16384" width="61.140625" style="1"/>
  </cols>
  <sheetData>
    <row r="1" spans="1:5" ht="55.5" customHeight="1" x14ac:dyDescent="0.25">
      <c r="A1" s="425"/>
      <c r="B1" s="718" t="s">
        <v>84</v>
      </c>
      <c r="C1" s="719"/>
      <c r="D1" s="720"/>
    </row>
    <row r="2" spans="1:5" ht="51" customHeight="1" x14ac:dyDescent="0.25">
      <c r="A2" s="8" t="s">
        <v>3</v>
      </c>
      <c r="B2" s="2" t="s">
        <v>6</v>
      </c>
      <c r="C2" s="2" t="s">
        <v>0</v>
      </c>
      <c r="D2" s="218" t="s">
        <v>44</v>
      </c>
    </row>
    <row r="3" spans="1:5" ht="55.5" customHeight="1" x14ac:dyDescent="0.25">
      <c r="A3" s="9">
        <v>1</v>
      </c>
      <c r="B3" s="11" t="s">
        <v>34</v>
      </c>
      <c r="C3" s="6">
        <f>المليجي!J720</f>
        <v>0</v>
      </c>
      <c r="D3" s="219">
        <f>المليجي!J721</f>
        <v>10894</v>
      </c>
      <c r="E3" s="390">
        <f>D3/45200</f>
        <v>0.24101769911504425</v>
      </c>
    </row>
    <row r="4" spans="1:5" ht="55.5" customHeight="1" x14ac:dyDescent="0.25">
      <c r="A4" s="9">
        <v>2</v>
      </c>
      <c r="B4" s="11" t="s">
        <v>24</v>
      </c>
      <c r="C4" s="6">
        <f>'ضياء الجملي'!J851</f>
        <v>0</v>
      </c>
      <c r="D4" s="219">
        <f>'ضياء الجملي'!J852</f>
        <v>-775650</v>
      </c>
      <c r="E4" s="390">
        <f t="shared" ref="E4:E67" si="0">D4/45200</f>
        <v>-17.160398230088497</v>
      </c>
    </row>
    <row r="5" spans="1:5" ht="55.5" customHeight="1" x14ac:dyDescent="0.25">
      <c r="A5" s="9">
        <v>3</v>
      </c>
      <c r="B5" s="11" t="s">
        <v>20</v>
      </c>
      <c r="C5" s="6">
        <f>'حمدي الجازوي'!J1366</f>
        <v>0</v>
      </c>
      <c r="D5" s="219">
        <f>'حمدي الجازوي'!J1367</f>
        <v>-315953</v>
      </c>
      <c r="E5" s="390">
        <f t="shared" si="0"/>
        <v>-6.9901106194690268</v>
      </c>
    </row>
    <row r="6" spans="1:5" ht="55.5" customHeight="1" x14ac:dyDescent="0.25">
      <c r="A6" s="9">
        <v>4</v>
      </c>
      <c r="B6" s="11" t="s">
        <v>18446</v>
      </c>
      <c r="C6" s="6">
        <f>SUM(منصور!H794)</f>
        <v>0</v>
      </c>
      <c r="D6" s="219">
        <f>SUM(صابر!J549)</f>
        <v>-1171900</v>
      </c>
      <c r="E6" s="390">
        <f t="shared" si="0"/>
        <v>-25.926991150442479</v>
      </c>
    </row>
    <row r="7" spans="1:5" ht="55.5" customHeight="1" x14ac:dyDescent="0.25">
      <c r="A7" s="9">
        <v>5</v>
      </c>
      <c r="B7" s="605" t="s">
        <v>33508</v>
      </c>
      <c r="C7" s="6">
        <f>SUM('شركه هاي لايتس'!J20)</f>
        <v>0</v>
      </c>
      <c r="D7" s="219">
        <f>SUM('شركه هاي لايتس'!J21)</f>
        <v>0</v>
      </c>
      <c r="E7" s="390">
        <f t="shared" si="0"/>
        <v>0</v>
      </c>
    </row>
    <row r="8" spans="1:5" ht="55.5" customHeight="1" x14ac:dyDescent="0.25">
      <c r="A8" s="9">
        <v>6</v>
      </c>
      <c r="B8" s="217" t="s">
        <v>33509</v>
      </c>
      <c r="C8" s="6">
        <f>SUM(لاكي!J11)</f>
        <v>1700</v>
      </c>
      <c r="D8" s="219">
        <f>SUM('شركه هاي لايتس'!J21)</f>
        <v>0</v>
      </c>
      <c r="E8" s="390">
        <f t="shared" si="0"/>
        <v>0</v>
      </c>
    </row>
    <row r="9" spans="1:5" ht="55.5" customHeight="1" x14ac:dyDescent="0.25">
      <c r="A9" s="9">
        <v>7</v>
      </c>
      <c r="B9" s="11" t="s">
        <v>33</v>
      </c>
      <c r="C9" s="6">
        <f>'أبو رحمه'!J276</f>
        <v>0</v>
      </c>
      <c r="D9" s="219">
        <f>'أبو رحمه'!J277</f>
        <v>-154901</v>
      </c>
      <c r="E9" s="390">
        <f t="shared" si="0"/>
        <v>-3.4270132743362831</v>
      </c>
    </row>
    <row r="10" spans="1:5" ht="55.5" customHeight="1" x14ac:dyDescent="0.25">
      <c r="A10" s="9">
        <v>8</v>
      </c>
      <c r="B10" s="11" t="s">
        <v>30</v>
      </c>
      <c r="C10" s="6">
        <f>'أبو عطيه'!J1231</f>
        <v>0</v>
      </c>
      <c r="D10" s="219">
        <f>'أبو عطيه'!J1232</f>
        <v>451271</v>
      </c>
      <c r="E10" s="390">
        <f t="shared" si="0"/>
        <v>9.9838716814159287</v>
      </c>
    </row>
    <row r="11" spans="1:5" ht="55.5" customHeight="1" x14ac:dyDescent="0.25">
      <c r="A11" s="9">
        <v>9</v>
      </c>
      <c r="B11" s="11" t="s">
        <v>13</v>
      </c>
      <c r="C11" s="6">
        <f>'م رضا '!J590</f>
        <v>0</v>
      </c>
      <c r="D11" s="219">
        <f>'م رضا '!J591</f>
        <v>53906</v>
      </c>
      <c r="E11" s="390">
        <f t="shared" si="0"/>
        <v>1.1926106194690265</v>
      </c>
    </row>
    <row r="12" spans="1:5" ht="55.5" customHeight="1" x14ac:dyDescent="0.25">
      <c r="A12" s="9">
        <v>10</v>
      </c>
      <c r="B12" s="11" t="s">
        <v>50</v>
      </c>
      <c r="C12" s="6">
        <f>'عبدالرحمن زاهر'!J657</f>
        <v>0</v>
      </c>
      <c r="D12" s="219">
        <f>'عبدالرحمن زاهر'!J658</f>
        <v>-261950</v>
      </c>
      <c r="E12" s="390">
        <f t="shared" si="0"/>
        <v>-5.7953539823008846</v>
      </c>
    </row>
    <row r="13" spans="1:5" ht="55.5" customHeight="1" x14ac:dyDescent="0.25">
      <c r="A13" s="9">
        <v>11</v>
      </c>
      <c r="B13" s="11" t="s">
        <v>32</v>
      </c>
      <c r="C13" s="6">
        <f>'تامر عفيفي'!J166</f>
        <v>0</v>
      </c>
      <c r="D13" s="219">
        <f>'تامر عفيفي'!J167</f>
        <v>159721.5</v>
      </c>
      <c r="E13" s="390">
        <f t="shared" si="0"/>
        <v>3.5336615044247788</v>
      </c>
    </row>
    <row r="14" spans="1:5" ht="55.5" customHeight="1" x14ac:dyDescent="0.25">
      <c r="A14" s="9">
        <v>12</v>
      </c>
      <c r="B14" s="11" t="s">
        <v>22</v>
      </c>
      <c r="C14" s="6">
        <f>'الحاج كارم'!J336</f>
        <v>0</v>
      </c>
      <c r="D14" s="219">
        <f>'الحاج كارم'!J337</f>
        <v>-38433</v>
      </c>
      <c r="E14" s="390">
        <f t="shared" si="0"/>
        <v>-0.850287610619469</v>
      </c>
    </row>
    <row r="15" spans="1:5" ht="55.5" customHeight="1" x14ac:dyDescent="0.25">
      <c r="A15" s="9">
        <v>13</v>
      </c>
      <c r="B15" s="11" t="s">
        <v>28</v>
      </c>
      <c r="C15" s="6">
        <f>'محمد عبدالله'!J357</f>
        <v>0</v>
      </c>
      <c r="D15" s="219">
        <f>'محمد عبدالله'!J358</f>
        <v>-336810</v>
      </c>
      <c r="E15" s="390">
        <f t="shared" si="0"/>
        <v>-7.4515486725663713</v>
      </c>
    </row>
    <row r="16" spans="1:5" ht="55.5" customHeight="1" x14ac:dyDescent="0.25">
      <c r="A16" s="9">
        <v>14</v>
      </c>
      <c r="B16" s="11" t="s">
        <v>57</v>
      </c>
      <c r="C16" s="6">
        <f>'سعفان رافع'!J683</f>
        <v>-740</v>
      </c>
      <c r="D16" s="219">
        <f>'سعفان رافع'!J684</f>
        <v>232878</v>
      </c>
      <c r="E16" s="390">
        <f t="shared" si="0"/>
        <v>5.1521681415929201</v>
      </c>
    </row>
    <row r="17" spans="1:5" ht="55.5" customHeight="1" x14ac:dyDescent="0.25">
      <c r="A17" s="9">
        <v>15</v>
      </c>
      <c r="B17" s="11" t="s">
        <v>39</v>
      </c>
      <c r="C17" s="6">
        <f>'عبدالرحمن الليبيه'!J300</f>
        <v>0</v>
      </c>
      <c r="D17" s="219">
        <f>'عبدالرحمن الليبيه'!J301</f>
        <v>-166754</v>
      </c>
      <c r="E17" s="390">
        <f t="shared" si="0"/>
        <v>-3.6892477876106193</v>
      </c>
    </row>
    <row r="18" spans="1:5" ht="55.5" customHeight="1" x14ac:dyDescent="0.25">
      <c r="A18" s="9">
        <v>16</v>
      </c>
      <c r="B18" s="11" t="s">
        <v>80</v>
      </c>
      <c r="C18" s="6">
        <f>جادو!J223</f>
        <v>-800</v>
      </c>
      <c r="D18" s="219">
        <f>جادو!J224</f>
        <v>-29458</v>
      </c>
      <c r="E18" s="390">
        <f t="shared" si="0"/>
        <v>-0.65172566371681417</v>
      </c>
    </row>
    <row r="19" spans="1:5" ht="55.5" customHeight="1" x14ac:dyDescent="0.25">
      <c r="A19" s="9">
        <v>17</v>
      </c>
      <c r="B19" s="11" t="s">
        <v>51</v>
      </c>
      <c r="C19" s="6">
        <f>'خالد الزعيم'!J233</f>
        <v>0</v>
      </c>
      <c r="D19" s="219">
        <f>'خالد الزعيم'!J234</f>
        <v>-7917</v>
      </c>
      <c r="E19" s="390">
        <f t="shared" si="0"/>
        <v>-0.17515486725663718</v>
      </c>
    </row>
    <row r="20" spans="1:5" ht="55.5" customHeight="1" x14ac:dyDescent="0.25">
      <c r="A20" s="9">
        <v>18</v>
      </c>
      <c r="B20" s="11" t="s">
        <v>21</v>
      </c>
      <c r="C20" s="6">
        <f>'الحاج بدر'!J249</f>
        <v>-375</v>
      </c>
      <c r="D20" s="219">
        <f>'الحاج بدر'!J250</f>
        <v>-105453</v>
      </c>
      <c r="E20" s="390">
        <f t="shared" si="0"/>
        <v>-2.3330309734513275</v>
      </c>
    </row>
    <row r="21" spans="1:5" ht="55.5" customHeight="1" x14ac:dyDescent="0.25">
      <c r="A21" s="9">
        <v>19</v>
      </c>
      <c r="B21" s="11" t="s">
        <v>73</v>
      </c>
      <c r="C21" s="6">
        <f>'ناجي العربي'!J881</f>
        <v>0</v>
      </c>
      <c r="D21" s="219">
        <f>'ناجي العربي'!J882</f>
        <v>-207580</v>
      </c>
      <c r="E21" s="390">
        <f t="shared" si="0"/>
        <v>-4.5924778761061944</v>
      </c>
    </row>
    <row r="22" spans="1:5" ht="55.5" customHeight="1" x14ac:dyDescent="0.25">
      <c r="A22" s="9">
        <v>20</v>
      </c>
      <c r="B22" s="11" t="s">
        <v>26</v>
      </c>
      <c r="C22" s="6">
        <f>'عادل نصار'!J83</f>
        <v>-750</v>
      </c>
      <c r="D22" s="219">
        <f>'عادل نصار'!J84</f>
        <v>-37</v>
      </c>
      <c r="E22" s="390">
        <f t="shared" si="0"/>
        <v>-8.1858407079646019E-4</v>
      </c>
    </row>
    <row r="23" spans="1:5" ht="55.5" customHeight="1" x14ac:dyDescent="0.25">
      <c r="A23" s="9">
        <v>21</v>
      </c>
      <c r="B23" s="11" t="s">
        <v>22963</v>
      </c>
      <c r="C23" s="6">
        <f>SUM('الحاج مجدي'!J115)</f>
        <v>0</v>
      </c>
      <c r="D23" s="219">
        <f>SUM('الحاج مجدي'!J116)</f>
        <v>-8875</v>
      </c>
      <c r="E23" s="390">
        <f t="shared" si="0"/>
        <v>-0.19634955752212391</v>
      </c>
    </row>
    <row r="24" spans="1:5" ht="55.5" customHeight="1" x14ac:dyDescent="0.25">
      <c r="A24" s="9">
        <v>22</v>
      </c>
      <c r="B24" s="11" t="s">
        <v>41</v>
      </c>
      <c r="C24" s="6">
        <f>الزاجل!J11</f>
        <v>0</v>
      </c>
      <c r="D24" s="219">
        <f>الزاجل!J12</f>
        <v>-86300</v>
      </c>
      <c r="E24" s="390">
        <f t="shared" si="0"/>
        <v>-1.9092920353982301</v>
      </c>
    </row>
    <row r="25" spans="1:5" ht="55.5" customHeight="1" x14ac:dyDescent="0.25">
      <c r="A25" s="9">
        <v>23</v>
      </c>
      <c r="B25" s="11" t="s">
        <v>75</v>
      </c>
      <c r="C25" s="6">
        <f>'فلاي ليبيا'!J113</f>
        <v>0</v>
      </c>
      <c r="D25" s="219">
        <f>'فلاي ليبيا'!J114</f>
        <v>0</v>
      </c>
      <c r="E25" s="390">
        <f t="shared" si="0"/>
        <v>0</v>
      </c>
    </row>
    <row r="26" spans="1:5" ht="55.5" customHeight="1" x14ac:dyDescent="0.25">
      <c r="A26" s="9">
        <v>24</v>
      </c>
      <c r="B26" s="11" t="s">
        <v>36</v>
      </c>
      <c r="C26" s="6">
        <f>السويسي!J506</f>
        <v>0</v>
      </c>
      <c r="D26" s="219">
        <f>السويسي!J507</f>
        <v>561125</v>
      </c>
      <c r="E26" s="390">
        <f t="shared" si="0"/>
        <v>12.414269911504425</v>
      </c>
    </row>
    <row r="27" spans="1:5" ht="55.5" customHeight="1" x14ac:dyDescent="0.25">
      <c r="A27" s="9">
        <v>25</v>
      </c>
      <c r="B27" s="11" t="s">
        <v>68</v>
      </c>
      <c r="C27" s="6">
        <f>'ايزي ترافيل'!J38</f>
        <v>113825</v>
      </c>
      <c r="D27" s="219">
        <f>'ايزي ترافيل'!J39</f>
        <v>-249232</v>
      </c>
      <c r="E27" s="390">
        <f t="shared" si="0"/>
        <v>-5.5139823008849556</v>
      </c>
    </row>
    <row r="28" spans="1:5" ht="55.5" customHeight="1" x14ac:dyDescent="0.25">
      <c r="A28" s="9">
        <v>26</v>
      </c>
      <c r="B28" s="11" t="s">
        <v>46</v>
      </c>
      <c r="C28" s="6">
        <f>العنوان!J19</f>
        <v>0</v>
      </c>
      <c r="D28" s="219">
        <f>العنوان!J20</f>
        <v>-41985</v>
      </c>
      <c r="E28" s="390">
        <f t="shared" si="0"/>
        <v>-0.92887168141592924</v>
      </c>
    </row>
    <row r="29" spans="1:5" ht="55.5" customHeight="1" x14ac:dyDescent="0.25">
      <c r="A29" s="9">
        <v>27</v>
      </c>
      <c r="B29" s="11" t="s">
        <v>35</v>
      </c>
      <c r="C29" s="6">
        <f>البشائر!J72</f>
        <v>0</v>
      </c>
      <c r="D29" s="219">
        <f>البشائر!J73</f>
        <v>-37899</v>
      </c>
      <c r="E29" s="390">
        <f t="shared" si="0"/>
        <v>-0.83847345132743367</v>
      </c>
    </row>
    <row r="30" spans="1:5" ht="55.5" customHeight="1" x14ac:dyDescent="0.25">
      <c r="A30" s="9">
        <v>28</v>
      </c>
      <c r="B30" s="11" t="s">
        <v>77</v>
      </c>
      <c r="C30" s="6">
        <f>'وائل العبدلي'!J43</f>
        <v>125</v>
      </c>
      <c r="D30" s="219">
        <f>'وائل العبدلي'!J44</f>
        <v>86850</v>
      </c>
      <c r="E30" s="390">
        <f t="shared" si="0"/>
        <v>1.9214601769911503</v>
      </c>
    </row>
    <row r="31" spans="1:5" ht="55.5" customHeight="1" x14ac:dyDescent="0.25">
      <c r="A31" s="9">
        <v>29</v>
      </c>
      <c r="B31" s="11" t="s">
        <v>64</v>
      </c>
      <c r="C31" s="6">
        <f>ريهام!J53</f>
        <v>0</v>
      </c>
      <c r="D31" s="219">
        <f>ريهام!J54</f>
        <v>24000</v>
      </c>
      <c r="E31" s="390">
        <f t="shared" si="0"/>
        <v>0.53097345132743368</v>
      </c>
    </row>
    <row r="32" spans="1:5" ht="55.5" customHeight="1" x14ac:dyDescent="0.25">
      <c r="A32" s="9">
        <v>30</v>
      </c>
      <c r="B32" s="217" t="s">
        <v>4040</v>
      </c>
      <c r="C32" s="6">
        <f>SUM(تايجر!J39)</f>
        <v>0</v>
      </c>
      <c r="D32" s="219">
        <f>SUM(تايجر!J38,تايجر!J40)</f>
        <v>0</v>
      </c>
      <c r="E32" s="390">
        <f t="shared" si="0"/>
        <v>0</v>
      </c>
    </row>
    <row r="33" spans="1:5" ht="55.5" customHeight="1" x14ac:dyDescent="0.25">
      <c r="A33" s="9">
        <v>31</v>
      </c>
      <c r="B33" s="11" t="s">
        <v>8</v>
      </c>
      <c r="C33" s="6">
        <f>عفاف!J277</f>
        <v>0</v>
      </c>
      <c r="D33" s="219">
        <f>عفاف!J278</f>
        <v>-49552</v>
      </c>
      <c r="E33" s="390">
        <f t="shared" si="0"/>
        <v>-1.0962831858407081</v>
      </c>
    </row>
    <row r="34" spans="1:5" ht="55.5" customHeight="1" x14ac:dyDescent="0.25">
      <c r="A34" s="9">
        <v>32</v>
      </c>
      <c r="B34" s="11" t="s">
        <v>37</v>
      </c>
      <c r="C34" s="6">
        <f>'ايمن حامد'!J62</f>
        <v>0</v>
      </c>
      <c r="D34" s="219">
        <f>'ايمن حامد'!J63</f>
        <v>-200</v>
      </c>
      <c r="E34" s="390">
        <f t="shared" si="0"/>
        <v>-4.4247787610619468E-3</v>
      </c>
    </row>
    <row r="35" spans="1:5" ht="55.5" customHeight="1" x14ac:dyDescent="0.25">
      <c r="A35" s="9">
        <v>33</v>
      </c>
      <c r="B35" s="11" t="s">
        <v>54</v>
      </c>
      <c r="C35" s="6">
        <f>'كابلات مصر'!J11</f>
        <v>0</v>
      </c>
      <c r="D35" s="219">
        <f>'كابلات مصر'!J12</f>
        <v>-21000</v>
      </c>
      <c r="E35" s="390">
        <f t="shared" si="0"/>
        <v>-0.46460176991150443</v>
      </c>
    </row>
    <row r="36" spans="1:5" ht="55.5" customHeight="1" x14ac:dyDescent="0.25">
      <c r="A36" s="9">
        <v>34</v>
      </c>
      <c r="B36" s="11" t="s">
        <v>25</v>
      </c>
      <c r="C36" s="6">
        <f>'مزار مصر'!J393</f>
        <v>0</v>
      </c>
      <c r="D36" s="219">
        <f>'مزار مصر'!J394</f>
        <v>56551</v>
      </c>
      <c r="E36" s="390">
        <f t="shared" si="0"/>
        <v>1.2511283185840707</v>
      </c>
    </row>
    <row r="37" spans="1:5" ht="55.5" customHeight="1" x14ac:dyDescent="0.25">
      <c r="A37" s="9">
        <v>35</v>
      </c>
      <c r="B37" s="11" t="s">
        <v>22230</v>
      </c>
      <c r="C37" s="6">
        <f>SUM('عبد الحليم رشوان'!J11)</f>
        <v>0</v>
      </c>
      <c r="D37" s="219">
        <f>SUM('عبد الحليم رشوان'!J12)</f>
        <v>0</v>
      </c>
      <c r="E37" s="390">
        <f t="shared" si="0"/>
        <v>0</v>
      </c>
    </row>
    <row r="38" spans="1:5" ht="55.5" customHeight="1" x14ac:dyDescent="0.25">
      <c r="A38" s="9">
        <v>36</v>
      </c>
      <c r="B38" s="11" t="s">
        <v>18</v>
      </c>
      <c r="C38" s="6">
        <f>الصياد!J21</f>
        <v>625</v>
      </c>
      <c r="D38" s="219">
        <f>الصياد!J22</f>
        <v>-3675</v>
      </c>
      <c r="E38" s="390">
        <f t="shared" si="0"/>
        <v>-8.1305309734513276E-2</v>
      </c>
    </row>
    <row r="39" spans="1:5" ht="55.5" customHeight="1" x14ac:dyDescent="0.25">
      <c r="A39" s="9">
        <v>37</v>
      </c>
      <c r="B39" s="11" t="s">
        <v>40</v>
      </c>
      <c r="C39" s="6">
        <f>'غيث يامن'!J61</f>
        <v>0</v>
      </c>
      <c r="D39" s="219">
        <f>'غيث يامن'!J62</f>
        <v>166</v>
      </c>
      <c r="E39" s="390">
        <f t="shared" si="0"/>
        <v>3.6725663716814161E-3</v>
      </c>
    </row>
    <row r="40" spans="1:5" ht="55.5" customHeight="1" x14ac:dyDescent="0.25">
      <c r="A40" s="9">
        <v>38</v>
      </c>
      <c r="B40" s="11" t="s">
        <v>70</v>
      </c>
      <c r="C40" s="6">
        <f>'حسام حلمي'!J11</f>
        <v>0</v>
      </c>
      <c r="D40" s="219">
        <f>'حسام حلمي'!J12</f>
        <v>0</v>
      </c>
      <c r="E40" s="390">
        <f t="shared" si="0"/>
        <v>0</v>
      </c>
    </row>
    <row r="41" spans="1:5" ht="55.5" customHeight="1" x14ac:dyDescent="0.25">
      <c r="A41" s="9">
        <v>39</v>
      </c>
      <c r="B41" s="11" t="s">
        <v>48</v>
      </c>
      <c r="C41" s="6">
        <f>'ياسر حسني'!J48</f>
        <v>0</v>
      </c>
      <c r="D41" s="219">
        <f>'ياسر حسني'!J49</f>
        <v>-4200</v>
      </c>
      <c r="E41" s="390">
        <f t="shared" si="0"/>
        <v>-9.2920353982300891E-2</v>
      </c>
    </row>
    <row r="42" spans="1:5" ht="55.5" customHeight="1" x14ac:dyDescent="0.25">
      <c r="A42" s="9">
        <v>40</v>
      </c>
      <c r="B42" s="11" t="s">
        <v>47</v>
      </c>
      <c r="C42" s="6">
        <f>'محمد يوسف'!J18</f>
        <v>0</v>
      </c>
      <c r="D42" s="219">
        <f>'محمد يوسف'!J19</f>
        <v>-2205</v>
      </c>
      <c r="E42" s="390">
        <f t="shared" si="0"/>
        <v>-4.8783185840707961E-2</v>
      </c>
    </row>
    <row r="43" spans="1:5" ht="55.5" customHeight="1" x14ac:dyDescent="0.25">
      <c r="A43" s="9">
        <v>41</v>
      </c>
      <c r="B43" s="11" t="s">
        <v>27</v>
      </c>
      <c r="C43" s="6">
        <f>'رافت سلطان'!J133</f>
        <v>0</v>
      </c>
      <c r="D43" s="219">
        <f>'رافت سلطان'!J134</f>
        <v>-3710</v>
      </c>
      <c r="E43" s="390">
        <f t="shared" si="0"/>
        <v>-8.2079646017699112E-2</v>
      </c>
    </row>
    <row r="44" spans="1:5" ht="55.5" customHeight="1" x14ac:dyDescent="0.25">
      <c r="A44" s="9">
        <v>42</v>
      </c>
      <c r="B44" s="11" t="s">
        <v>82</v>
      </c>
      <c r="C44" s="6">
        <f>افاق!J75</f>
        <v>0</v>
      </c>
      <c r="D44" s="219">
        <f>افاق!J76</f>
        <v>0</v>
      </c>
      <c r="E44" s="390">
        <f t="shared" si="0"/>
        <v>0</v>
      </c>
    </row>
    <row r="45" spans="1:5" ht="55.5" customHeight="1" x14ac:dyDescent="0.25">
      <c r="A45" s="9">
        <v>43</v>
      </c>
      <c r="B45" s="11" t="s">
        <v>29</v>
      </c>
      <c r="C45" s="6">
        <f>'شريف ريحان'!J11</f>
        <v>0</v>
      </c>
      <c r="D45" s="219">
        <f>'شريف ريحان'!J12</f>
        <v>-222</v>
      </c>
      <c r="E45" s="390">
        <f t="shared" si="0"/>
        <v>-4.9115044247787613E-3</v>
      </c>
    </row>
    <row r="46" spans="1:5" ht="55.5" customHeight="1" x14ac:dyDescent="0.25">
      <c r="A46" s="9">
        <v>44</v>
      </c>
      <c r="B46" s="11" t="s">
        <v>56</v>
      </c>
      <c r="C46" s="6">
        <f>مصعب!J11</f>
        <v>0</v>
      </c>
      <c r="D46" s="219">
        <f>مصعب!J12</f>
        <v>0</v>
      </c>
      <c r="E46" s="390">
        <f t="shared" si="0"/>
        <v>0</v>
      </c>
    </row>
    <row r="47" spans="1:5" ht="49.5" customHeight="1" x14ac:dyDescent="0.25">
      <c r="A47" s="9">
        <v>45</v>
      </c>
      <c r="B47" s="11" t="s">
        <v>69</v>
      </c>
      <c r="C47" s="6">
        <f>'عمرو صادق'!J35</f>
        <v>0</v>
      </c>
      <c r="D47" s="219">
        <f>'عمرو صادق'!J36</f>
        <v>27200</v>
      </c>
      <c r="E47" s="390">
        <f t="shared" si="0"/>
        <v>0.60176991150442483</v>
      </c>
    </row>
    <row r="48" spans="1:5" ht="55.5" customHeight="1" x14ac:dyDescent="0.25">
      <c r="A48" s="9">
        <v>46</v>
      </c>
      <c r="B48" s="11" t="s">
        <v>61</v>
      </c>
      <c r="C48" s="6">
        <f>'احمد مجدي'!J78</f>
        <v>0</v>
      </c>
      <c r="D48" s="219">
        <f>'احمد مجدي'!J79</f>
        <v>0</v>
      </c>
      <c r="E48" s="390">
        <f t="shared" si="0"/>
        <v>0</v>
      </c>
    </row>
    <row r="49" spans="1:5" ht="55.5" customHeight="1" x14ac:dyDescent="0.25">
      <c r="A49" s="9">
        <v>47</v>
      </c>
      <c r="B49" s="11" t="s">
        <v>52</v>
      </c>
      <c r="C49" s="6">
        <f>'اكرم المنقوش'!J31</f>
        <v>0</v>
      </c>
      <c r="D49" s="219">
        <f>'اكرم المنقوش'!J32</f>
        <v>69975</v>
      </c>
      <c r="E49" s="390">
        <f t="shared" si="0"/>
        <v>1.5481194690265487</v>
      </c>
    </row>
    <row r="50" spans="1:5" ht="55.5" customHeight="1" x14ac:dyDescent="0.25">
      <c r="A50" s="9">
        <v>48</v>
      </c>
      <c r="B50" s="11" t="s">
        <v>67</v>
      </c>
      <c r="C50" s="6">
        <f>البهلول!J142</f>
        <v>0</v>
      </c>
      <c r="D50" s="219">
        <f>البهلول!J143</f>
        <v>-156915</v>
      </c>
      <c r="E50" s="390">
        <f t="shared" si="0"/>
        <v>-3.4715707964601772</v>
      </c>
    </row>
    <row r="51" spans="1:5" ht="55.5" customHeight="1" x14ac:dyDescent="0.25">
      <c r="A51" s="9">
        <v>49</v>
      </c>
      <c r="B51" s="11" t="s">
        <v>19</v>
      </c>
      <c r="C51" s="6">
        <f>منصور!H794</f>
        <v>0</v>
      </c>
      <c r="D51" s="219">
        <f>منصور!H795</f>
        <v>40943</v>
      </c>
      <c r="E51" s="390">
        <f t="shared" si="0"/>
        <v>0.90581858407079641</v>
      </c>
    </row>
    <row r="52" spans="1:5" ht="55.5" customHeight="1" x14ac:dyDescent="0.25">
      <c r="A52" s="9">
        <v>50</v>
      </c>
      <c r="B52" s="11" t="s">
        <v>23</v>
      </c>
      <c r="C52" s="6">
        <f>'فاطمه الجازوي'!J276</f>
        <v>0</v>
      </c>
      <c r="D52" s="219">
        <f>'فاطمه الجازوي'!J277</f>
        <v>3981</v>
      </c>
      <c r="E52" s="390">
        <f t="shared" si="0"/>
        <v>8.8075221238938059E-2</v>
      </c>
    </row>
    <row r="53" spans="1:5" ht="55.5" customHeight="1" x14ac:dyDescent="0.25">
      <c r="A53" s="9">
        <v>51</v>
      </c>
      <c r="B53" s="11" t="s">
        <v>16</v>
      </c>
      <c r="C53" s="6">
        <f>'سيد القذافي'!J11</f>
        <v>0</v>
      </c>
      <c r="D53" s="219">
        <f>'سيد القذافي'!J12</f>
        <v>0</v>
      </c>
      <c r="E53" s="390">
        <f t="shared" si="0"/>
        <v>0</v>
      </c>
    </row>
    <row r="54" spans="1:5" ht="55.5" customHeight="1" x14ac:dyDescent="0.25">
      <c r="A54" s="9">
        <v>52</v>
      </c>
      <c r="B54" s="11" t="s">
        <v>74</v>
      </c>
      <c r="C54" s="6">
        <f>رحليستا!J257</f>
        <v>0</v>
      </c>
      <c r="D54" s="219">
        <f>رحليستا!J258</f>
        <v>0</v>
      </c>
      <c r="E54" s="390">
        <f t="shared" si="0"/>
        <v>0</v>
      </c>
    </row>
    <row r="55" spans="1:5" ht="55.5" customHeight="1" x14ac:dyDescent="0.25">
      <c r="A55" s="9">
        <v>53</v>
      </c>
      <c r="B55" s="11" t="s">
        <v>62</v>
      </c>
      <c r="C55" s="6">
        <f>'احمد الصعيدي'!J157</f>
        <v>0</v>
      </c>
      <c r="D55" s="219">
        <f>'احمد الصعيدي'!J158</f>
        <v>71346</v>
      </c>
      <c r="E55" s="390">
        <f t="shared" si="0"/>
        <v>1.5784513274336283</v>
      </c>
    </row>
    <row r="56" spans="1:5" ht="55.5" customHeight="1" x14ac:dyDescent="0.25">
      <c r="A56" s="9">
        <v>54</v>
      </c>
      <c r="B56" s="11" t="s">
        <v>38</v>
      </c>
      <c r="C56" s="6">
        <f>'خالد نجيب'!J224</f>
        <v>0</v>
      </c>
      <c r="D56" s="219">
        <f>'خالد نجيب'!J225</f>
        <v>0</v>
      </c>
      <c r="E56" s="390">
        <f t="shared" si="0"/>
        <v>0</v>
      </c>
    </row>
    <row r="57" spans="1:5" ht="55.5" customHeight="1" x14ac:dyDescent="0.25">
      <c r="A57" s="9">
        <v>55</v>
      </c>
      <c r="B57" s="11" t="s">
        <v>17</v>
      </c>
      <c r="C57" s="6">
        <f>'الحاج رافع'!J394</f>
        <v>750</v>
      </c>
      <c r="D57" s="219">
        <f>'الحاج رافع'!J395</f>
        <v>1903640</v>
      </c>
      <c r="E57" s="390">
        <f t="shared" si="0"/>
        <v>42.115929203539821</v>
      </c>
    </row>
    <row r="58" spans="1:5" ht="54" customHeight="1" x14ac:dyDescent="0.25">
      <c r="A58" s="9">
        <v>56</v>
      </c>
      <c r="B58" s="11" t="s">
        <v>81</v>
      </c>
      <c r="C58" s="6">
        <f>'اشرف شيحه'!J414</f>
        <v>0</v>
      </c>
      <c r="D58" s="219">
        <f>'اشرف شيحه'!J415</f>
        <v>1857600</v>
      </c>
      <c r="E58" s="390">
        <f t="shared" si="0"/>
        <v>41.097345132743364</v>
      </c>
    </row>
    <row r="59" spans="1:5" ht="55.5" customHeight="1" x14ac:dyDescent="0.25">
      <c r="A59" s="9">
        <v>57</v>
      </c>
      <c r="B59" s="11" t="s">
        <v>20596</v>
      </c>
      <c r="C59" s="6">
        <f>SUM('هاليبرتون (2)'!J67)</f>
        <v>0</v>
      </c>
      <c r="D59" s="219">
        <f>SUM('هاليبرتون (2)'!J68)</f>
        <v>-22000</v>
      </c>
      <c r="E59" s="390">
        <f t="shared" si="0"/>
        <v>-0.48672566371681414</v>
      </c>
    </row>
    <row r="60" spans="1:5" ht="55.5" customHeight="1" x14ac:dyDescent="0.25">
      <c r="A60" s="9">
        <v>58</v>
      </c>
      <c r="B60" s="11" t="s">
        <v>78</v>
      </c>
      <c r="C60" s="6">
        <f>'نيو ايدج'!J123</f>
        <v>-51</v>
      </c>
      <c r="D60" s="219">
        <f>'نيو ايدج'!J124</f>
        <v>0</v>
      </c>
      <c r="E60" s="390">
        <f t="shared" si="0"/>
        <v>0</v>
      </c>
    </row>
    <row r="61" spans="1:5" ht="55.5" customHeight="1" x14ac:dyDescent="0.25">
      <c r="A61" s="9">
        <v>59</v>
      </c>
      <c r="B61" s="11" t="s">
        <v>83</v>
      </c>
      <c r="C61" s="6">
        <f>'احمد غزي'!J84</f>
        <v>0</v>
      </c>
      <c r="D61" s="219">
        <f>'احمد غزي'!J85</f>
        <v>0</v>
      </c>
      <c r="E61" s="390">
        <f t="shared" si="0"/>
        <v>0</v>
      </c>
    </row>
    <row r="62" spans="1:5" ht="55.5" customHeight="1" x14ac:dyDescent="0.25">
      <c r="A62" s="9">
        <v>60</v>
      </c>
      <c r="B62" s="11" t="s">
        <v>55</v>
      </c>
      <c r="C62" s="6">
        <f>'مصطفى ياسين'!J92</f>
        <v>24320</v>
      </c>
      <c r="D62" s="219">
        <f>'مصطفى ياسين'!J93</f>
        <v>22200</v>
      </c>
      <c r="E62" s="390">
        <f t="shared" si="0"/>
        <v>0.49115044247787609</v>
      </c>
    </row>
    <row r="63" spans="1:5" ht="55.5" customHeight="1" x14ac:dyDescent="0.25">
      <c r="A63" s="9">
        <v>61</v>
      </c>
      <c r="B63" s="11" t="s">
        <v>59</v>
      </c>
      <c r="C63" s="6">
        <f>'هاني ماستر'!J11</f>
        <v>0</v>
      </c>
      <c r="D63" s="219">
        <f>'هاني ماستر'!J12</f>
        <v>0</v>
      </c>
      <c r="E63" s="390">
        <f t="shared" si="0"/>
        <v>0</v>
      </c>
    </row>
    <row r="64" spans="1:5" ht="55.5" customHeight="1" x14ac:dyDescent="0.25">
      <c r="A64" s="9">
        <v>62</v>
      </c>
      <c r="B64" s="333" t="s">
        <v>6768</v>
      </c>
      <c r="C64" s="6">
        <f>SUM('اللواء حاتم محمود'!J20)</f>
        <v>0</v>
      </c>
      <c r="D64" s="219">
        <f>SUM('اللواء حاتم محمود'!J21)</f>
        <v>0</v>
      </c>
      <c r="E64" s="390">
        <f t="shared" si="0"/>
        <v>0</v>
      </c>
    </row>
    <row r="65" spans="1:5" ht="55.5" customHeight="1" x14ac:dyDescent="0.25">
      <c r="A65" s="9">
        <v>63</v>
      </c>
      <c r="B65" s="11" t="s">
        <v>42</v>
      </c>
      <c r="C65" s="6">
        <f>'أبو بكر'!J11</f>
        <v>0</v>
      </c>
      <c r="D65" s="219">
        <f>'أبو بكر'!J12</f>
        <v>0</v>
      </c>
      <c r="E65" s="390">
        <f t="shared" si="0"/>
        <v>0</v>
      </c>
    </row>
    <row r="66" spans="1:5" ht="55.5" customHeight="1" x14ac:dyDescent="0.25">
      <c r="A66" s="9">
        <v>64</v>
      </c>
      <c r="B66" s="11" t="s">
        <v>45</v>
      </c>
      <c r="C66" s="6">
        <f>'عبدالله طبيقه'!J10</f>
        <v>-150</v>
      </c>
      <c r="D66" s="219">
        <f>'عبدالله طبيقه'!J11</f>
        <v>0</v>
      </c>
      <c r="E66" s="390">
        <f t="shared" si="0"/>
        <v>0</v>
      </c>
    </row>
    <row r="67" spans="1:5" ht="55.5" customHeight="1" x14ac:dyDescent="0.25">
      <c r="A67" s="9">
        <v>65</v>
      </c>
      <c r="B67" s="11" t="s">
        <v>53</v>
      </c>
      <c r="C67" s="6">
        <f>معتصم!J11</f>
        <v>-375</v>
      </c>
      <c r="D67" s="219">
        <f>معتصم!J12</f>
        <v>0</v>
      </c>
      <c r="E67" s="390">
        <f t="shared" si="0"/>
        <v>0</v>
      </c>
    </row>
    <row r="68" spans="1:5" ht="55.5" customHeight="1" x14ac:dyDescent="0.25">
      <c r="A68" s="9">
        <v>66</v>
      </c>
      <c r="B68" s="11" t="s">
        <v>58</v>
      </c>
      <c r="C68" s="6">
        <f>فينا!J25</f>
        <v>0</v>
      </c>
      <c r="D68" s="219">
        <f>فينا!J26</f>
        <v>-30982</v>
      </c>
      <c r="E68" s="390">
        <f t="shared" ref="E68:E82" si="1">D68/45200</f>
        <v>-0.68544247787610624</v>
      </c>
    </row>
    <row r="69" spans="1:5" ht="55.5" customHeight="1" x14ac:dyDescent="0.25">
      <c r="A69" s="9">
        <v>67</v>
      </c>
      <c r="B69" s="605" t="s">
        <v>34418</v>
      </c>
      <c r="C69" s="6">
        <f>SUM('دكتور عبد الله'!J11)</f>
        <v>0</v>
      </c>
      <c r="D69" s="219">
        <f>SUM('دكتور عبد الله'!J12)</f>
        <v>-2150</v>
      </c>
      <c r="E69" s="390">
        <f t="shared" si="1"/>
        <v>-4.7566371681415927E-2</v>
      </c>
    </row>
    <row r="70" spans="1:5" ht="55.5" customHeight="1" x14ac:dyDescent="0.25">
      <c r="A70" s="9">
        <v>68</v>
      </c>
      <c r="B70" s="11" t="s">
        <v>72</v>
      </c>
      <c r="C70" s="6">
        <f>'أبو الجود'!J11</f>
        <v>0</v>
      </c>
      <c r="D70" s="219">
        <f>'أبو الجود'!J12</f>
        <v>0</v>
      </c>
      <c r="E70" s="390">
        <f t="shared" si="1"/>
        <v>0</v>
      </c>
    </row>
    <row r="71" spans="1:5" ht="55.5" customHeight="1" x14ac:dyDescent="0.25">
      <c r="A71" s="9">
        <v>69</v>
      </c>
      <c r="B71" s="11" t="s">
        <v>71</v>
      </c>
      <c r="C71" s="541">
        <f>الزوي!J11</f>
        <v>0</v>
      </c>
      <c r="D71" s="219">
        <f>الزوي!J12</f>
        <v>0</v>
      </c>
      <c r="E71" s="390">
        <f t="shared" si="1"/>
        <v>0</v>
      </c>
    </row>
    <row r="72" spans="1:5" ht="55.5" customHeight="1" x14ac:dyDescent="0.25">
      <c r="A72" s="9">
        <v>70</v>
      </c>
      <c r="B72" s="11" t="s">
        <v>9</v>
      </c>
      <c r="C72" s="6">
        <f>هاليبرتون!J43</f>
        <v>0</v>
      </c>
      <c r="D72" s="219">
        <f>هاليبرتون!J44</f>
        <v>0</v>
      </c>
      <c r="E72" s="390">
        <f t="shared" si="1"/>
        <v>0</v>
      </c>
    </row>
    <row r="73" spans="1:5" ht="55.5" customHeight="1" x14ac:dyDescent="0.25">
      <c r="A73" s="9">
        <v>71</v>
      </c>
      <c r="B73" s="11" t="s">
        <v>65</v>
      </c>
      <c r="C73" s="6">
        <f>'محمد رخا'!J11</f>
        <v>0</v>
      </c>
      <c r="D73" s="219">
        <f>'محمد رخا'!J12</f>
        <v>0</v>
      </c>
      <c r="E73" s="390">
        <f t="shared" si="1"/>
        <v>0</v>
      </c>
    </row>
    <row r="74" spans="1:5" ht="55.5" customHeight="1" x14ac:dyDescent="0.25">
      <c r="A74" s="9">
        <v>72</v>
      </c>
      <c r="B74" s="11" t="s">
        <v>76</v>
      </c>
      <c r="C74" s="6">
        <f>تريبس!J53</f>
        <v>0</v>
      </c>
      <c r="D74" s="219">
        <f>تريبس!J54</f>
        <v>25200</v>
      </c>
      <c r="E74" s="390">
        <f t="shared" si="1"/>
        <v>0.55752212389380529</v>
      </c>
    </row>
    <row r="75" spans="1:5" ht="55.5" customHeight="1" x14ac:dyDescent="0.25">
      <c r="A75" s="9">
        <v>73</v>
      </c>
      <c r="B75" s="11" t="s">
        <v>63</v>
      </c>
      <c r="C75" s="6">
        <f>'حسام أبو النصر'!J20</f>
        <v>0</v>
      </c>
      <c r="D75" s="219">
        <f>'حسام أبو النصر'!J21</f>
        <v>0</v>
      </c>
      <c r="E75" s="390">
        <f t="shared" si="1"/>
        <v>0</v>
      </c>
    </row>
    <row r="76" spans="1:5" ht="55.5" customHeight="1" x14ac:dyDescent="0.25">
      <c r="A76" s="9">
        <v>74</v>
      </c>
      <c r="B76" s="11" t="s">
        <v>31</v>
      </c>
      <c r="C76" s="6">
        <f>'م عزه '!J50</f>
        <v>0</v>
      </c>
      <c r="D76" s="219">
        <f>'م عزه '!J51</f>
        <v>-50</v>
      </c>
      <c r="E76" s="390">
        <f t="shared" si="1"/>
        <v>-1.1061946902654867E-3</v>
      </c>
    </row>
    <row r="77" spans="1:5" ht="55.5" customHeight="1" x14ac:dyDescent="0.25">
      <c r="A77" s="9">
        <v>75</v>
      </c>
      <c r="B77" s="11" t="s">
        <v>15609</v>
      </c>
      <c r="C77" s="379">
        <f>SUM(دهب!J11)</f>
        <v>0</v>
      </c>
      <c r="D77" s="219">
        <f>SUM(دهب!J12)</f>
        <v>-25000</v>
      </c>
      <c r="E77" s="390">
        <f t="shared" si="1"/>
        <v>-0.55309734513274333</v>
      </c>
    </row>
    <row r="78" spans="1:5" ht="55.5" customHeight="1" x14ac:dyDescent="0.25">
      <c r="A78" s="9">
        <v>76</v>
      </c>
      <c r="B78" s="11" t="s">
        <v>66</v>
      </c>
      <c r="C78" s="6">
        <f>'ام سالم'!J211</f>
        <v>0</v>
      </c>
      <c r="D78" s="219">
        <f>'ام سالم'!J212</f>
        <v>1250</v>
      </c>
      <c r="E78" s="390">
        <f t="shared" si="1"/>
        <v>2.7654867256637169E-2</v>
      </c>
    </row>
    <row r="79" spans="1:5" ht="55.5" customHeight="1" x14ac:dyDescent="0.25">
      <c r="A79" s="9">
        <v>77</v>
      </c>
      <c r="B79" s="664" t="s">
        <v>37347</v>
      </c>
      <c r="C79" s="6">
        <f>SUM('مصطفي صادق'!J97)</f>
        <v>0</v>
      </c>
      <c r="D79" s="219">
        <f>SUM('مصطفي صادق'!J98)</f>
        <v>51996</v>
      </c>
      <c r="E79" s="390">
        <f t="shared" si="1"/>
        <v>1.150353982300885</v>
      </c>
    </row>
    <row r="80" spans="1:5" ht="55.5" customHeight="1" x14ac:dyDescent="0.25">
      <c r="A80" s="9">
        <v>78</v>
      </c>
      <c r="B80" s="11" t="s">
        <v>21825</v>
      </c>
      <c r="C80" s="6">
        <f>SUM(رضا!J107)</f>
        <v>0</v>
      </c>
      <c r="D80" s="219">
        <f>SUM(رضا!J108)</f>
        <v>0</v>
      </c>
      <c r="E80" s="390">
        <f t="shared" si="1"/>
        <v>0</v>
      </c>
    </row>
    <row r="81" spans="1:5" ht="55.5" customHeight="1" x14ac:dyDescent="0.25">
      <c r="A81" s="9">
        <v>79</v>
      </c>
      <c r="B81" s="673" t="s">
        <v>38426</v>
      </c>
      <c r="C81" s="6">
        <f>SUM('ابو سليم'!J31)</f>
        <v>0</v>
      </c>
      <c r="D81" s="219">
        <f>SUM('ابو سليم'!J32)</f>
        <v>395400</v>
      </c>
      <c r="E81" s="390">
        <f t="shared" si="1"/>
        <v>8.7477876106194685</v>
      </c>
    </row>
    <row r="82" spans="1:5" ht="55.5" customHeight="1" x14ac:dyDescent="0.25">
      <c r="A82" s="9">
        <v>80</v>
      </c>
      <c r="B82" s="673" t="s">
        <v>23244</v>
      </c>
      <c r="C82" s="6">
        <f>SUM('د يارا (2)'!J10)</f>
        <v>0</v>
      </c>
      <c r="D82" s="219">
        <f>SUM('د يارا (2)'!J11)</f>
        <v>-43925</v>
      </c>
      <c r="E82" s="390">
        <f t="shared" si="1"/>
        <v>-0.97179203539823011</v>
      </c>
    </row>
    <row r="83" spans="1:5" ht="55.5" customHeight="1" x14ac:dyDescent="0.25">
      <c r="A83" s="10"/>
      <c r="B83" s="3" t="s">
        <v>1</v>
      </c>
      <c r="C83" s="4">
        <f>SUM(C3:C58)</f>
        <v>114360</v>
      </c>
      <c r="D83" s="220">
        <f>SUM(D3:D82)</f>
        <v>1745220.5</v>
      </c>
    </row>
    <row r="87" spans="1:5" ht="55.5" customHeight="1" x14ac:dyDescent="0.25">
      <c r="A87" s="721" t="s">
        <v>28608</v>
      </c>
      <c r="B87" s="722"/>
      <c r="C87" s="722"/>
      <c r="D87" s="723"/>
    </row>
    <row r="88" spans="1:5" ht="55.5" customHeight="1" x14ac:dyDescent="0.25">
      <c r="A88" s="9"/>
      <c r="B88" s="11" t="s">
        <v>49</v>
      </c>
      <c r="C88" s="6">
        <f>'أبو عبده'!J11</f>
        <v>0</v>
      </c>
      <c r="D88" s="219">
        <f>'أبو عبده'!J12</f>
        <v>85325</v>
      </c>
      <c r="E88" s="390"/>
    </row>
    <row r="89" spans="1:5" ht="55.5" customHeight="1" x14ac:dyDescent="0.25">
      <c r="A89" s="9"/>
      <c r="B89" s="11" t="s">
        <v>60</v>
      </c>
      <c r="C89" s="6">
        <f>'اوت سايد'!J11</f>
        <v>0</v>
      </c>
      <c r="D89" s="219">
        <f>'اوت سايد'!J12</f>
        <v>149650</v>
      </c>
      <c r="E89" s="390"/>
    </row>
    <row r="90" spans="1:5" ht="55.5" customHeight="1" x14ac:dyDescent="0.25">
      <c r="A90" s="9"/>
      <c r="B90" s="11" t="s">
        <v>43</v>
      </c>
      <c r="C90" s="6">
        <f>'وادي النيل'!J11</f>
        <v>0</v>
      </c>
      <c r="D90" s="219">
        <f>'وادي النيل'!J12</f>
        <v>36000</v>
      </c>
      <c r="E90" s="390"/>
    </row>
    <row r="91" spans="1:5" ht="55.5" customHeight="1" x14ac:dyDescent="0.25">
      <c r="A91" s="537"/>
      <c r="B91" s="538"/>
      <c r="C91" s="539"/>
      <c r="D91" s="540">
        <f>SUM(D88:D90)</f>
        <v>270975</v>
      </c>
      <c r="E91" s="390"/>
    </row>
    <row r="93" spans="1:5" ht="55.5" customHeight="1" x14ac:dyDescent="0.25">
      <c r="A93" s="9" t="s">
        <v>38943</v>
      </c>
      <c r="B93" s="11" t="s">
        <v>5</v>
      </c>
      <c r="C93" s="6">
        <f>'احمد الحرك'!J11</f>
        <v>0</v>
      </c>
      <c r="D93" s="219">
        <f>'احمد الحرك'!J12</f>
        <v>-33792</v>
      </c>
      <c r="E93" s="390"/>
    </row>
  </sheetData>
  <sheetProtection formatCells="0" formatColumns="0" formatRows="0" insertColumns="0" insertRows="0" insertHyperlinks="0" deleteColumns="0" deleteRows="0" sort="0" autoFilter="0" pivotTables="0"/>
  <autoFilter ref="B2:L83" xr:uid="{7A1EA30F-E8C8-3A42-B9A5-0227101A1D43}">
    <sortState xmlns:xlrd2="http://schemas.microsoft.com/office/spreadsheetml/2017/richdata2" ref="B3:E83">
      <sortCondition ref="E2:E83"/>
    </sortState>
  </autoFilter>
  <sortState xmlns:xlrd2="http://schemas.microsoft.com/office/spreadsheetml/2017/richdata2" ref="B3:E58">
    <sortCondition descending="1" ref="D3:D58"/>
  </sortState>
  <mergeCells count="2">
    <mergeCell ref="B1:D1"/>
    <mergeCell ref="A87:D87"/>
  </mergeCells>
  <conditionalFormatting sqref="B1">
    <cfRule type="duplicateValues" dxfId="1696" priority="14"/>
  </conditionalFormatting>
  <hyperlinks>
    <hyperlink ref="B11" location="'م رضا '!A1" display="م رضا " xr:uid="{339307AB-1CDF-3441-AE8C-A648E1223D87}"/>
    <hyperlink ref="B51" location="منصور!A1" display="منصور" xr:uid="{0E62CB97-3F7F-4E5D-8ED6-C12C869C67B4}"/>
    <hyperlink ref="B36" location="'مزار مصر'!A1" display="مزار مصر " xr:uid="{560BB896-E002-46B9-9146-A4E806F81258}"/>
    <hyperlink ref="B3" location="المليجي!A1" display="المليجي" xr:uid="{76BCDF94-A8B8-4540-A547-E0C4BCFB2E6C}"/>
    <hyperlink ref="B26" location="السويسي!A1" display="السويسي" xr:uid="{74BF865D-8FBA-4310-9A82-728264EB06EC}"/>
    <hyperlink ref="B56" location="'خالد نجيب'!A1" display="خالد نجيب" xr:uid="{BA0C45B6-E372-400E-B86B-3723E12E9136}"/>
    <hyperlink ref="B25" location="'محمد صبحي'!A1" display="محمد صبحي" xr:uid="{4C611B05-6016-4D4D-9DFF-AA99A6722BA3}"/>
    <hyperlink ref="B10" location="'أبو عطيه'!A1" display="ابو عطيه" xr:uid="{2FF845FB-AE6F-C042-A9D3-887FF3937736}"/>
    <hyperlink ref="B60" location="'نيو ايدج'!A1" display="نيو ايدج" xr:uid="{099071E2-8522-2C42-81E7-83ACE9360646}"/>
    <hyperlink ref="B55" location="'احمد الصعيدي'!A1" display="احمد الصعيدي" xr:uid="{B2AB91A5-75C6-334C-9E2D-FC44934E6B55}"/>
    <hyperlink ref="B58" location="'اشرف شيحه'!A1" display="اشرف شيحه" xr:uid="{E1EB59C2-044E-4C40-935A-44ADAAEEE278}"/>
    <hyperlink ref="B54" location="رحليستا!A1" display="رحاليستا" xr:uid="{4558959A-FB05-CE45-BBCF-DE606FAFC220}"/>
    <hyperlink ref="B13" location="'تامر عفيفي'!A1" display="تامر عفيفي" xr:uid="{DADBAF50-B1FC-CB41-90C4-9544BE40EEDE}"/>
    <hyperlink ref="B20" location="'الحاج بدر'!A1" display="الحاج بدر" xr:uid="{ACD4581C-6EE1-A845-BEA4-DD076A510081}"/>
    <hyperlink ref="B12" location="'عبدالرحمن زاهر'!A1" display="عبد الرحمن  زاهر " xr:uid="{90428A56-7C91-F448-9CF4-9F7CA32164C3}"/>
    <hyperlink ref="B16" location="'سعفان رافع'!A1" display="سعفان رافع" xr:uid="{50634BE1-1033-C046-8A65-6826E39677A7}"/>
    <hyperlink ref="B50" location="البهلول!A1" display="علي البهلول" xr:uid="{CFB2B569-D861-474A-A4A2-1DD409F185D1}"/>
    <hyperlink ref="B39" location="'غيث يامن'!A1" display="غيث يامن" xr:uid="{DF5A904C-4F17-0648-A675-F1F8EE8476E2}"/>
    <hyperlink ref="B53" location="'سيد القذافي'!A1" display="سيد القذافي" xr:uid="{47A8C470-110F-9545-A112-4B2A679116C5}"/>
    <hyperlink ref="B14" location="'الحاج كارم'!A1" display="الحاج كارم" xr:uid="{5AEBBFE7-BDDF-434C-9D22-C407CE458CF9}"/>
    <hyperlink ref="B29" location="البشائر!A1" display="البشاير " xr:uid="{CAB1F435-8DD2-6346-9982-B7B4E1AC9B0E}"/>
    <hyperlink ref="B52" location="'فاطمه الجازوي'!A1" display="فاطمة الجازوي" xr:uid="{1B743463-F1FB-6F45-982D-5C62A7048488}"/>
    <hyperlink ref="B61" location="'احمد غزي'!A1" display="احمد غزي " xr:uid="{70716909-98E5-1146-9E90-01A1A13C45B8}"/>
    <hyperlink ref="B17" location="'عبدالرحمن الليبيه'!A1" display="عبد الرحمن الليبية" xr:uid="{A0F4035A-0425-C44E-ADA5-682FA1E5E5C6}"/>
    <hyperlink ref="B62" location="'مصطفى ياسين'!A1" display="مصطفي ياسين " xr:uid="{1178AC9D-152A-B741-BFAF-59313D5CC8B5}"/>
    <hyperlink ref="B43" location="'رافت سلطان'!A1" display="رافت سلطان" xr:uid="{FBD09C8E-4EF0-5B48-9414-9FDB324F1D09}"/>
    <hyperlink ref="B89" location="'اوت سايد'!A1" display="اوت سايد (احمد موسي)" xr:uid="{64907C65-BEA5-C54C-861D-316335661538}"/>
    <hyperlink ref="B31" location="ريهام!A1" display="ريهام" xr:uid="{25B20EB9-6CAE-F845-9FC2-49EC607BB2F0}"/>
    <hyperlink ref="B88" location="'أبو عبده'!A1" display="ابو عبده" xr:uid="{A71139F4-DE32-A44F-9250-B749D38ECA8D}"/>
    <hyperlink ref="B48" location="'احمد مجدي'!A1" display="احمد مجدي" xr:uid="{1F7D0255-EF1E-544E-8391-D6DDE1467ABE}"/>
    <hyperlink ref="B18" location="جادو!A1" display="جادو" xr:uid="{A864261D-3C23-EC44-B52C-5F0BF575E01A}"/>
    <hyperlink ref="B34" location="'ايمن حامد'!A1" display="ايمن حامد" xr:uid="{D2E2E4A2-1746-1044-B248-244020A3C8D9}"/>
    <hyperlink ref="B30" location="'وائل العبدلي'!A1" display="وائل العبدلي" xr:uid="{236ACC12-59A8-384A-99E9-DCDF09295CAB}"/>
    <hyperlink ref="B90" location="'وادي النيل'!A1" display="وادي النيل" xr:uid="{367570E3-D162-EF4E-84EA-A63F260E5D1F}"/>
    <hyperlink ref="B22" location="'عادل نصار'!A1" display="عادل نصار" xr:uid="{25D97F07-4B24-C942-960F-A769025D48B4}"/>
    <hyperlink ref="B47" location="'عمرو صادق'!A1" display="عمروصادق" xr:uid="{2B957EC6-2CBC-9E43-8494-F5A9940D0EA8}"/>
    <hyperlink ref="B42" location="'محمد يوسف'!A1" display="محمد يوسف " xr:uid="{3812744D-4DC2-1E42-9463-CB12789AEA4B}"/>
    <hyperlink ref="B63" location="'هاني ماستر'!A1" display="هاني ماستر" xr:uid="{39B69FED-9C28-3D43-9C07-523A2BF6EA75}"/>
    <hyperlink ref="B24" location="الزاجل!A1" display="الزاجل" xr:uid="{53E89865-D0AD-C147-B699-1626D68E181A}"/>
    <hyperlink ref="B28" location="العنوان!A1" display="شركة العنوان (اعمار ليبيا)" xr:uid="{80CB819B-AA38-3E4D-8AAB-6C1630C3BFD8}"/>
    <hyperlink ref="B65" location="'أبو بكر'!A1" display="ابو بكر " xr:uid="{8A2DEEB2-6228-5F48-8FE6-F095C7D88428}"/>
    <hyperlink ref="B66" location="'عبدالله طبيقه'!A1" display=" عبدالله طبيقه (عبد الله العنوان)" xr:uid="{5E2669FD-0EC3-FA4A-9372-59579B44EC7B}"/>
    <hyperlink ref="B67" location="معتصم!A1" display="معتصم " xr:uid="{3B7F5979-240A-EF48-96C2-3C2FF7E485D8}"/>
    <hyperlink ref="B68" location="فينا!A1" display="شركة فينا" xr:uid="{377CCBEB-DC55-0A4D-AB54-ED66F35E9EBC}"/>
    <hyperlink ref="B70" location="'أبو الجود'!A1" display="ابو الجود" xr:uid="{9EC41A05-84CC-584A-AD59-4FCAB4F3DF00}"/>
    <hyperlink ref="B71" location="الزوي!A1" display="الزوي" xr:uid="{C7E95819-0DB4-F54E-B2CB-549829F7A511}"/>
    <hyperlink ref="B46" location="مصعب!A1" display="الحمد (مصعب)   " xr:uid="{F8F0C0D9-6C1F-114D-B524-25F5C51AD8FF}"/>
    <hyperlink ref="B72" location="هاليبرتون!A1" display="هاليبرتون" xr:uid="{DB2218EB-96E5-5545-BEC3-624FDDBCA855}"/>
    <hyperlink ref="B40" location="'حسام حلمي'!A1" display="حسام حلمي" xr:uid="{52CBE601-8515-E344-AA85-858219399DC1}"/>
    <hyperlink ref="B49" location="'اكرم المنقوش'!A1" display="اكرم المنقوش" xr:uid="{0ED705E9-F797-A04F-AD22-2D7E2B3FFFFE}"/>
    <hyperlink ref="B38" location="الصياد!A1" display="الصياد" xr:uid="{0307B7B8-03D1-7642-89BD-67E3300A2950}"/>
    <hyperlink ref="B73" location="'محمد رخا'!A1" display="محمد رخا " xr:uid="{4C31A878-4499-6A40-BC1E-E832A2B6C45F}"/>
    <hyperlink ref="B74" location="فردي!A1" display="فردي" xr:uid="{9C8E41C4-F499-E446-BFED-BA74E8C8FCC7}"/>
    <hyperlink ref="B75" location="'حسام أبو النصر'!A1" display="حسام ابو النصر" xr:uid="{22CA1E07-DFD1-FC40-AF15-49E848F78BD5}"/>
    <hyperlink ref="B19" location="'خالد الزعيم'!A1" display="خالد الزعيم " xr:uid="{2074BACD-4ADC-5747-A476-9E3EE6802BEE}"/>
    <hyperlink ref="B35" location="'كابلات مصر'!A1" display="كابلات مصر " xr:uid="{BD476A80-6167-5047-A6C0-0499112A7C62}"/>
    <hyperlink ref="B93" location="'احمد الحرك'!A1" display="احمد الحرك" xr:uid="{9449967B-AD26-474D-8958-AFD940C64794}"/>
    <hyperlink ref="B45" location="'شريف ريحان'!A1" display="شريف ريحان " xr:uid="{A8892C2F-974D-124A-BCB7-3BF13B31718D}"/>
    <hyperlink ref="B76" location="'م عزه '!A1" display="م عزة" xr:uid="{CE86673A-7308-214F-9D0A-AF3F60794EE0}"/>
    <hyperlink ref="B41" location="'ياسر حسني'!A1" display="ياسر حسني " xr:uid="{3424AF74-F191-9145-BF0E-C9DEF563A98B}"/>
    <hyperlink ref="B21" location="'ناجي العربي'!A1" display="ناجي العربي" xr:uid="{E4185693-7CBB-BC49-9395-8A09C8701572}"/>
    <hyperlink ref="B57" location="'الحاج رافع'!A1" display="الحاج رافع" xr:uid="{E4BBED4F-19C9-4440-90CB-BEA9BBA3D215}"/>
    <hyperlink ref="B4" location="'ضياء الجملي'!A1" display="ضياء الجملي" xr:uid="{1A8BCDF9-D729-0644-9547-DD3B91AA3B8D}"/>
    <hyperlink ref="B33" location="عفاف!A1" display="الحاجه عفاف" xr:uid="{29F0D996-50F9-FB42-A1F9-2E174BA29A76}"/>
    <hyperlink ref="B15" location="'محمد عبدالله'!A1" display="محمد عبد الله (المميز)" xr:uid="{CD6CA326-B254-E84E-A462-6509BEDF6132}"/>
    <hyperlink ref="B9" location="'أبو رحمه'!A1" display="ابو رحمة " xr:uid="{0F77357D-F123-F048-8A88-7D1A4D0CBC9D}"/>
    <hyperlink ref="B44" location="افاق!A1" display="افاق" xr:uid="{D5B5B0C1-4D56-CC46-A25E-06E96D12A498}"/>
    <hyperlink ref="B78" location="'ام سالم'!A1" display="ام سالم" xr:uid="{84D9B825-1F09-2B4E-BBB9-9B6E73EF4BC4}"/>
    <hyperlink ref="B5" location="'حمدي الجازوي'!A1" display="حمدي الجازوي" xr:uid="{4C63197A-BC26-E544-A879-D613F356A3D7}"/>
    <hyperlink ref="B27" location="'ايزي ترافيل'!A1" display="ايزي ترافيل" xr:uid="{C679F8CD-84FD-684C-993F-72D8253E7492}"/>
    <hyperlink ref="B32" location="تايجر!A1" display="تايجر!A1" xr:uid="{30D13499-17EE-4BA9-9BA8-6D1638B76931}"/>
    <hyperlink ref="B64" location="'اللواء حاتم محمود'!A1" display="'اللواء حاتم محمود'!A1" xr:uid="{F2FB056E-E3BE-4F69-BFAB-FE5CCC6D6F4D}"/>
    <hyperlink ref="C32" location="تايجر!A1" display="تايجر!A1" xr:uid="{278F1118-875F-40C4-BABB-D734550AFCA0}"/>
    <hyperlink ref="B77" location="الرئيسيه!A1" display="دهب" xr:uid="{A206A33C-1384-4E15-853D-C21D0E64AE42}"/>
    <hyperlink ref="B6" location="الرئيسيه!A1" display="صابر" xr:uid="{4C12FC5C-E0DA-434C-8A5A-0A505CCF74C5}"/>
    <hyperlink ref="B59" location="الرئيسيه!A1" display="هاليبرتون 2" xr:uid="{463AAADB-10B7-4979-B4C7-C58C18967375}"/>
    <hyperlink ref="B37" location="الرئيسيه!A1" display="عبدالحليم رشوان" xr:uid="{C815BA2E-98A9-4F3F-91AA-EA8EA23AAE7E}"/>
    <hyperlink ref="B23" location="الرئيسيه!A1" display="الحاج مجدي" xr:uid="{44B8FC5A-0D10-4E04-B026-8B9A9020A1BE}"/>
    <hyperlink ref="B7" location="الرئيسيه!A1" display="هاي لايت" xr:uid="{F107BA40-CA49-408C-B305-524BAE6E68BF}"/>
    <hyperlink ref="B8" location="لاكي!A1" display="لاكي" xr:uid="{AB72E714-7830-4FC2-93BF-55046BFA1EFC}"/>
    <hyperlink ref="B69" location="الرئيسيه!A1" display="دكتور مجدي" xr:uid="{4BE93668-D85E-47D7-817E-943175340EC8}"/>
    <hyperlink ref="B80" location="رضا!A1" display="رضا" xr:uid="{EF3B7B29-665F-498D-A5BE-9653718AC76C}"/>
    <hyperlink ref="B79" location="'مصطفي صادق'!A1" display="'مصطفي صادق'!A1" xr:uid="{FEFA4548-1FA6-4B8D-B56D-AB14C83A8AFD}"/>
    <hyperlink ref="B82" location="'د يارا (2)'!A1" display="'د يارا (2)'!A1" xr:uid="{0FD8B63A-DAB1-4C94-81BE-E7D07F20DE86}"/>
    <hyperlink ref="B81" location="'ابو سليم'!A1" display="'ابو سليم'!A1" xr:uid="{C5A24A96-FCE8-463D-B66C-6FA31E64FABD}"/>
  </hyperlinks>
  <printOptions horizontalCentered="1" verticalCentered="1"/>
  <pageMargins left="0.7" right="0.7" top="0.75" bottom="0.75" header="0.3" footer="0.3"/>
  <pageSetup paperSize="9" scale="4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47D4-2742-4F27-A9AC-4BFA5BF6F73C}">
  <dimension ref="B2:E49"/>
  <sheetViews>
    <sheetView rightToLeft="1" tabSelected="1" workbookViewId="0">
      <selection activeCell="H9" sqref="H9"/>
    </sheetView>
  </sheetViews>
  <sheetFormatPr defaultRowHeight="15" x14ac:dyDescent="0.25"/>
  <cols>
    <col min="2" max="2" width="37.85546875" customWidth="1"/>
    <col min="3" max="3" width="35.7109375" style="473" customWidth="1"/>
    <col min="4" max="4" width="30.28515625" style="473" customWidth="1"/>
    <col min="5" max="5" width="35.42578125" style="473" customWidth="1"/>
  </cols>
  <sheetData>
    <row r="2" spans="2:5" ht="28.5" x14ac:dyDescent="0.45">
      <c r="C2" s="724" t="s">
        <v>40512</v>
      </c>
      <c r="D2" s="724"/>
    </row>
    <row r="3" spans="2:5" ht="15.75" thickBot="1" x14ac:dyDescent="0.3"/>
    <row r="4" spans="2:5" ht="25.5" thickTop="1" thickBot="1" x14ac:dyDescent="0.45">
      <c r="B4" s="625" t="s">
        <v>1253</v>
      </c>
      <c r="C4" s="631" t="s">
        <v>34425</v>
      </c>
      <c r="D4" s="631" t="s">
        <v>1299</v>
      </c>
      <c r="E4" s="628" t="s">
        <v>1272</v>
      </c>
    </row>
    <row r="5" spans="2:5" ht="25.5" thickTop="1" thickBot="1" x14ac:dyDescent="0.45">
      <c r="B5" s="627">
        <v>46334</v>
      </c>
      <c r="C5" s="632"/>
      <c r="D5" s="632"/>
      <c r="E5" s="629">
        <v>22800730</v>
      </c>
    </row>
    <row r="6" spans="2:5" ht="25.5" thickTop="1" thickBot="1" x14ac:dyDescent="0.45">
      <c r="B6" s="627">
        <v>46364</v>
      </c>
      <c r="C6" s="632"/>
      <c r="D6" s="632">
        <v>1500000</v>
      </c>
      <c r="E6" s="629">
        <f>E5+C6-D6</f>
        <v>21300730</v>
      </c>
    </row>
    <row r="7" spans="2:5" ht="25.5" thickTop="1" thickBot="1" x14ac:dyDescent="0.45">
      <c r="B7" s="627">
        <v>46364</v>
      </c>
      <c r="C7" s="632">
        <v>7876660</v>
      </c>
      <c r="D7" s="632"/>
      <c r="E7" s="629">
        <f t="shared" ref="E7:E48" si="0">E6+C7-D7</f>
        <v>29177390</v>
      </c>
    </row>
    <row r="8" spans="2:5" ht="25.5" thickTop="1" thickBot="1" x14ac:dyDescent="0.45">
      <c r="B8" s="624" t="s">
        <v>35153</v>
      </c>
      <c r="C8" s="632">
        <v>5664675</v>
      </c>
      <c r="D8" s="632"/>
      <c r="E8" s="629">
        <f t="shared" si="0"/>
        <v>34842065</v>
      </c>
    </row>
    <row r="9" spans="2:5" ht="25.5" thickTop="1" thickBot="1" x14ac:dyDescent="0.45">
      <c r="B9" s="624" t="s">
        <v>35972</v>
      </c>
      <c r="C9" s="632">
        <v>2616065</v>
      </c>
      <c r="D9" s="632"/>
      <c r="E9" s="629">
        <f>E8+C9-D9</f>
        <v>37458130</v>
      </c>
    </row>
    <row r="10" spans="2:5" ht="25.5" thickTop="1" thickBot="1" x14ac:dyDescent="0.45">
      <c r="B10" s="624" t="s">
        <v>35973</v>
      </c>
      <c r="C10" s="632"/>
      <c r="D10" s="632">
        <v>10000000</v>
      </c>
      <c r="E10" s="629">
        <f>E9+C10-D10</f>
        <v>27458130</v>
      </c>
    </row>
    <row r="11" spans="2:5" ht="25.5" thickTop="1" thickBot="1" x14ac:dyDescent="0.45">
      <c r="B11" s="624" t="s">
        <v>35973</v>
      </c>
      <c r="C11" s="632"/>
      <c r="D11" s="632">
        <v>2000000</v>
      </c>
      <c r="E11" s="629">
        <f t="shared" si="0"/>
        <v>25458130</v>
      </c>
    </row>
    <row r="12" spans="2:5" ht="25.5" thickTop="1" thickBot="1" x14ac:dyDescent="0.45">
      <c r="B12" s="624" t="s">
        <v>35973</v>
      </c>
      <c r="C12" s="632"/>
      <c r="D12" s="632">
        <v>1500000</v>
      </c>
      <c r="E12" s="629">
        <f t="shared" si="0"/>
        <v>23958130</v>
      </c>
    </row>
    <row r="13" spans="2:5" ht="25.5" thickTop="1" thickBot="1" x14ac:dyDescent="0.45">
      <c r="B13" s="624" t="s">
        <v>35973</v>
      </c>
      <c r="C13" s="632"/>
      <c r="D13" s="632">
        <v>3548250</v>
      </c>
      <c r="E13" s="629">
        <f t="shared" si="0"/>
        <v>20409880</v>
      </c>
    </row>
    <row r="14" spans="2:5" ht="25.5" thickTop="1" thickBot="1" x14ac:dyDescent="0.45">
      <c r="B14" s="624" t="s">
        <v>35973</v>
      </c>
      <c r="C14" s="632">
        <v>5174585</v>
      </c>
      <c r="D14" s="632"/>
      <c r="E14" s="629">
        <f t="shared" si="0"/>
        <v>25584465</v>
      </c>
    </row>
    <row r="15" spans="2:5" ht="25.5" thickTop="1" thickBot="1" x14ac:dyDescent="0.45">
      <c r="B15" s="624" t="s">
        <v>36484</v>
      </c>
      <c r="C15" s="632">
        <v>8581075</v>
      </c>
      <c r="D15" s="632"/>
      <c r="E15" s="629">
        <f t="shared" si="0"/>
        <v>34165540</v>
      </c>
    </row>
    <row r="16" spans="2:5" ht="25.5" thickTop="1" thickBot="1" x14ac:dyDescent="0.45">
      <c r="B16" s="624" t="s">
        <v>37351</v>
      </c>
      <c r="C16" s="632"/>
      <c r="D16" s="632">
        <v>1000000</v>
      </c>
      <c r="E16" s="629">
        <f t="shared" si="0"/>
        <v>33165540</v>
      </c>
    </row>
    <row r="17" spans="2:5" ht="25.5" thickTop="1" thickBot="1" x14ac:dyDescent="0.45">
      <c r="B17" s="624" t="s">
        <v>37351</v>
      </c>
      <c r="C17" s="632"/>
      <c r="D17" s="632">
        <v>2580000</v>
      </c>
      <c r="E17" s="629">
        <f t="shared" si="0"/>
        <v>30585540</v>
      </c>
    </row>
    <row r="18" spans="2:5" ht="25.5" thickTop="1" thickBot="1" x14ac:dyDescent="0.45">
      <c r="B18" s="624" t="s">
        <v>37351</v>
      </c>
      <c r="C18" s="632">
        <v>6484680</v>
      </c>
      <c r="D18" s="632"/>
      <c r="E18" s="629">
        <f t="shared" si="0"/>
        <v>37070220</v>
      </c>
    </row>
    <row r="19" spans="2:5" ht="25.5" thickTop="1" thickBot="1" x14ac:dyDescent="0.45">
      <c r="B19" s="624" t="s">
        <v>37945</v>
      </c>
      <c r="C19" s="632">
        <v>4012535</v>
      </c>
      <c r="D19" s="632"/>
      <c r="E19" s="629">
        <f t="shared" si="0"/>
        <v>41082755</v>
      </c>
    </row>
    <row r="20" spans="2:5" ht="25.5" thickTop="1" thickBot="1" x14ac:dyDescent="0.45">
      <c r="B20" s="624" t="s">
        <v>38406</v>
      </c>
      <c r="C20" s="632"/>
      <c r="D20" s="632">
        <v>3642300</v>
      </c>
      <c r="E20" s="629">
        <f t="shared" si="0"/>
        <v>37440455</v>
      </c>
    </row>
    <row r="21" spans="2:5" ht="25.5" thickTop="1" thickBot="1" x14ac:dyDescent="0.45">
      <c r="B21" s="624" t="s">
        <v>38406</v>
      </c>
      <c r="C21" s="632"/>
      <c r="D21" s="632">
        <v>3000000</v>
      </c>
      <c r="E21" s="629">
        <f t="shared" si="0"/>
        <v>34440455</v>
      </c>
    </row>
    <row r="22" spans="2:5" ht="25.5" thickTop="1" thickBot="1" x14ac:dyDescent="0.45">
      <c r="B22" s="624" t="s">
        <v>38406</v>
      </c>
      <c r="C22" s="632"/>
      <c r="D22" s="632">
        <v>10000000</v>
      </c>
      <c r="E22" s="629">
        <f t="shared" si="0"/>
        <v>24440455</v>
      </c>
    </row>
    <row r="23" spans="2:5" ht="25.5" thickTop="1" thickBot="1" x14ac:dyDescent="0.45">
      <c r="B23" s="624" t="s">
        <v>38406</v>
      </c>
      <c r="C23" s="632"/>
      <c r="D23" s="632">
        <v>1000000</v>
      </c>
      <c r="E23" s="629">
        <f t="shared" si="0"/>
        <v>23440455</v>
      </c>
    </row>
    <row r="24" spans="2:5" ht="25.5" thickTop="1" thickBot="1" x14ac:dyDescent="0.45">
      <c r="B24" s="624" t="s">
        <v>38406</v>
      </c>
      <c r="C24" s="632">
        <v>5191110</v>
      </c>
      <c r="D24" s="632"/>
      <c r="E24" s="629">
        <f t="shared" si="0"/>
        <v>28631565</v>
      </c>
    </row>
    <row r="25" spans="2:5" ht="25.5" thickTop="1" thickBot="1" x14ac:dyDescent="0.45">
      <c r="B25" s="624" t="s">
        <v>38947</v>
      </c>
      <c r="C25" s="632"/>
      <c r="D25" s="632">
        <v>2000000</v>
      </c>
      <c r="E25" s="629">
        <f t="shared" si="0"/>
        <v>26631565</v>
      </c>
    </row>
    <row r="26" spans="2:5" ht="25.5" thickTop="1" thickBot="1" x14ac:dyDescent="0.45">
      <c r="B26" s="624" t="s">
        <v>38947</v>
      </c>
      <c r="C26" s="632"/>
      <c r="D26" s="632">
        <v>1500000</v>
      </c>
      <c r="E26" s="629">
        <f t="shared" si="0"/>
        <v>25131565</v>
      </c>
    </row>
    <row r="27" spans="2:5" ht="25.5" thickTop="1" thickBot="1" x14ac:dyDescent="0.45">
      <c r="B27" s="624" t="s">
        <v>38947</v>
      </c>
      <c r="C27" s="632"/>
      <c r="D27" s="632">
        <v>20000000</v>
      </c>
      <c r="E27" s="629">
        <f t="shared" si="0"/>
        <v>5131565</v>
      </c>
    </row>
    <row r="28" spans="2:5" ht="25.5" thickTop="1" thickBot="1" x14ac:dyDescent="0.45">
      <c r="B28" s="624" t="s">
        <v>38947</v>
      </c>
      <c r="C28" s="632">
        <v>6049875</v>
      </c>
      <c r="D28" s="632"/>
      <c r="E28" s="629">
        <f t="shared" si="0"/>
        <v>11181440</v>
      </c>
    </row>
    <row r="29" spans="2:5" ht="25.5" thickTop="1" thickBot="1" x14ac:dyDescent="0.45">
      <c r="B29" s="624" t="s">
        <v>39554</v>
      </c>
      <c r="C29" s="632">
        <v>6784895</v>
      </c>
      <c r="D29" s="632"/>
      <c r="E29" s="629">
        <f t="shared" si="0"/>
        <v>17966335</v>
      </c>
    </row>
    <row r="30" spans="2:5" ht="25.5" thickTop="1" thickBot="1" x14ac:dyDescent="0.45">
      <c r="B30" s="624" t="s">
        <v>40266</v>
      </c>
      <c r="C30" s="632">
        <v>2666700</v>
      </c>
      <c r="D30" s="632"/>
      <c r="E30" s="629">
        <f t="shared" si="0"/>
        <v>20633035</v>
      </c>
    </row>
    <row r="31" spans="2:5" ht="25.5" thickTop="1" thickBot="1" x14ac:dyDescent="0.45">
      <c r="B31" s="624" t="s">
        <v>40510</v>
      </c>
      <c r="C31" s="632"/>
      <c r="D31" s="632">
        <v>5000000</v>
      </c>
      <c r="E31" s="629">
        <f t="shared" si="0"/>
        <v>15633035</v>
      </c>
    </row>
    <row r="32" spans="2:5" ht="25.5" thickTop="1" thickBot="1" x14ac:dyDescent="0.45">
      <c r="B32" s="624" t="s">
        <v>40510</v>
      </c>
      <c r="C32" s="632"/>
      <c r="D32" s="632">
        <v>1000000</v>
      </c>
      <c r="E32" s="629">
        <f t="shared" si="0"/>
        <v>14633035</v>
      </c>
    </row>
    <row r="33" spans="2:5" ht="25.5" thickTop="1" thickBot="1" x14ac:dyDescent="0.45">
      <c r="B33" s="624" t="s">
        <v>40510</v>
      </c>
      <c r="C33" s="632"/>
      <c r="D33" s="632">
        <v>1900000</v>
      </c>
      <c r="E33" s="629">
        <f t="shared" si="0"/>
        <v>12733035</v>
      </c>
    </row>
    <row r="34" spans="2:5" ht="25.5" thickTop="1" thickBot="1" x14ac:dyDescent="0.45">
      <c r="B34" s="624" t="s">
        <v>40510</v>
      </c>
      <c r="C34" s="632">
        <v>5248000</v>
      </c>
      <c r="D34" s="632"/>
      <c r="E34" s="629">
        <f t="shared" si="0"/>
        <v>17981035</v>
      </c>
    </row>
    <row r="35" spans="2:5" ht="25.5" thickTop="1" thickBot="1" x14ac:dyDescent="0.45">
      <c r="B35" s="624" t="s">
        <v>40965</v>
      </c>
      <c r="C35" s="632"/>
      <c r="D35" s="632">
        <v>2000000</v>
      </c>
      <c r="E35" s="629">
        <f t="shared" si="0"/>
        <v>15981035</v>
      </c>
    </row>
    <row r="36" spans="2:5" ht="25.5" thickTop="1" thickBot="1" x14ac:dyDescent="0.45">
      <c r="B36" s="624" t="s">
        <v>40965</v>
      </c>
      <c r="C36" s="632">
        <v>5179000</v>
      </c>
      <c r="D36" s="632"/>
      <c r="E36" s="629">
        <f t="shared" si="0"/>
        <v>21160035</v>
      </c>
    </row>
    <row r="37" spans="2:5" ht="25.5" thickTop="1" thickBot="1" x14ac:dyDescent="0.45">
      <c r="B37" s="624" t="s">
        <v>41452</v>
      </c>
      <c r="C37" s="632"/>
      <c r="D37" s="632">
        <v>1328900</v>
      </c>
      <c r="E37" s="629">
        <f t="shared" si="0"/>
        <v>19831135</v>
      </c>
    </row>
    <row r="38" spans="2:5" ht="25.5" thickTop="1" thickBot="1" x14ac:dyDescent="0.45">
      <c r="B38" s="624" t="s">
        <v>41452</v>
      </c>
      <c r="C38" s="632"/>
      <c r="D38" s="632">
        <v>2000000</v>
      </c>
      <c r="E38" s="629">
        <f t="shared" si="0"/>
        <v>17831135</v>
      </c>
    </row>
    <row r="39" spans="2:5" ht="25.5" thickTop="1" thickBot="1" x14ac:dyDescent="0.45">
      <c r="B39" s="624" t="s">
        <v>41452</v>
      </c>
      <c r="C39" s="632">
        <v>8212000</v>
      </c>
      <c r="D39" s="632"/>
      <c r="E39" s="629">
        <f t="shared" si="0"/>
        <v>26043135</v>
      </c>
    </row>
    <row r="40" spans="2:5" ht="25.5" thickTop="1" thickBot="1" x14ac:dyDescent="0.45">
      <c r="B40" s="624" t="s">
        <v>42246</v>
      </c>
      <c r="C40" s="632"/>
      <c r="D40" s="632">
        <v>6000000</v>
      </c>
      <c r="E40" s="629">
        <f t="shared" si="0"/>
        <v>20043135</v>
      </c>
    </row>
    <row r="41" spans="2:5" ht="25.5" thickTop="1" thickBot="1" x14ac:dyDescent="0.45">
      <c r="B41" s="624" t="s">
        <v>42246</v>
      </c>
      <c r="C41" s="632"/>
      <c r="D41" s="632">
        <v>1500000</v>
      </c>
      <c r="E41" s="629">
        <f t="shared" si="0"/>
        <v>18543135</v>
      </c>
    </row>
    <row r="42" spans="2:5" ht="25.5" thickTop="1" thickBot="1" x14ac:dyDescent="0.45">
      <c r="B42" s="624" t="s">
        <v>42246</v>
      </c>
      <c r="C42" s="632"/>
      <c r="D42" s="632">
        <v>4000000</v>
      </c>
      <c r="E42" s="629">
        <f t="shared" si="0"/>
        <v>14543135</v>
      </c>
    </row>
    <row r="43" spans="2:5" ht="25.5" thickTop="1" thickBot="1" x14ac:dyDescent="0.45">
      <c r="B43" s="624" t="s">
        <v>42246</v>
      </c>
      <c r="C43" s="632"/>
      <c r="D43" s="632">
        <v>2575000</v>
      </c>
      <c r="E43" s="629">
        <f t="shared" si="0"/>
        <v>11968135</v>
      </c>
    </row>
    <row r="44" spans="2:5" ht="25.5" thickTop="1" thickBot="1" x14ac:dyDescent="0.45">
      <c r="B44" s="624" t="s">
        <v>42246</v>
      </c>
      <c r="C44" s="632">
        <v>3383000</v>
      </c>
      <c r="D44" s="632"/>
      <c r="E44" s="629">
        <f t="shared" si="0"/>
        <v>15351135</v>
      </c>
    </row>
    <row r="45" spans="2:5" ht="25.5" thickTop="1" thickBot="1" x14ac:dyDescent="0.45">
      <c r="B45" s="624"/>
      <c r="C45" s="632"/>
      <c r="D45" s="632"/>
      <c r="E45" s="629">
        <f t="shared" si="0"/>
        <v>15351135</v>
      </c>
    </row>
    <row r="46" spans="2:5" ht="25.5" thickTop="1" thickBot="1" x14ac:dyDescent="0.45">
      <c r="B46" s="624"/>
      <c r="C46" s="632"/>
      <c r="D46" s="632"/>
      <c r="E46" s="629">
        <f t="shared" si="0"/>
        <v>15351135</v>
      </c>
    </row>
    <row r="47" spans="2:5" ht="25.5" thickTop="1" thickBot="1" x14ac:dyDescent="0.45">
      <c r="B47" s="624"/>
      <c r="C47" s="632"/>
      <c r="D47" s="632"/>
      <c r="E47" s="629">
        <f t="shared" si="0"/>
        <v>15351135</v>
      </c>
    </row>
    <row r="48" spans="2:5" ht="25.5" thickTop="1" thickBot="1" x14ac:dyDescent="0.45">
      <c r="B48" s="624"/>
      <c r="C48" s="632"/>
      <c r="D48" s="632"/>
      <c r="E48" s="629">
        <f t="shared" si="0"/>
        <v>15351135</v>
      </c>
    </row>
    <row r="49" spans="2:5" ht="25.5" thickTop="1" thickBot="1" x14ac:dyDescent="0.45">
      <c r="B49" s="626" t="s">
        <v>1260</v>
      </c>
      <c r="C49" s="633">
        <f>SUM(C6:C48)</f>
        <v>83124855</v>
      </c>
      <c r="D49" s="633">
        <f>SUM(D6:D48)</f>
        <v>90574450</v>
      </c>
      <c r="E49" s="630">
        <f>E5+C49-D49</f>
        <v>15351135</v>
      </c>
    </row>
  </sheetData>
  <mergeCells count="1">
    <mergeCell ref="C2:D2"/>
  </mergeCells>
  <phoneticPr fontId="5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582-D309-4AC1-97B7-4ADC66A9D087}">
  <dimension ref="C2:N411"/>
  <sheetViews>
    <sheetView rightToLeft="1" topLeftCell="B396" zoomScale="80" zoomScaleNormal="80" workbookViewId="0">
      <selection activeCell="B407" sqref="B407"/>
    </sheetView>
  </sheetViews>
  <sheetFormatPr defaultRowHeight="15" x14ac:dyDescent="0.25"/>
  <cols>
    <col min="3" max="3" width="21.140625" customWidth="1"/>
    <col min="4" max="4" width="28.42578125" customWidth="1"/>
    <col min="5" max="5" width="21.5703125" style="473" customWidth="1"/>
    <col min="6" max="6" width="25" style="473" customWidth="1"/>
    <col min="7" max="7" width="18.42578125" style="569" customWidth="1"/>
    <col min="8" max="8" width="18.42578125" style="276" customWidth="1"/>
    <col min="9" max="9" width="24.5703125" style="123" customWidth="1"/>
    <col min="10" max="11" width="18.42578125" style="123" customWidth="1"/>
    <col min="12" max="12" width="22.5703125" style="123" customWidth="1"/>
  </cols>
  <sheetData>
    <row r="2" spans="3:12" ht="26.25" x14ac:dyDescent="0.4">
      <c r="D2" s="725" t="s">
        <v>1258</v>
      </c>
      <c r="E2" s="725"/>
      <c r="F2" s="725"/>
      <c r="G2" s="568"/>
      <c r="H2" s="275"/>
      <c r="I2" s="138"/>
      <c r="J2" s="138"/>
      <c r="K2" s="138"/>
    </row>
    <row r="3" spans="3:12" ht="15.75" thickBot="1" x14ac:dyDescent="0.3"/>
    <row r="4" spans="3:12" ht="22.5" thickTop="1" thickBot="1" x14ac:dyDescent="0.4">
      <c r="C4" s="109" t="s">
        <v>1253</v>
      </c>
      <c r="D4" s="110" t="s">
        <v>1254</v>
      </c>
      <c r="E4" s="563" t="s">
        <v>1255</v>
      </c>
      <c r="F4" s="563" t="s">
        <v>1256</v>
      </c>
      <c r="G4" s="570" t="s">
        <v>1272</v>
      </c>
      <c r="H4" s="277" t="s">
        <v>1253</v>
      </c>
      <c r="I4" s="135" t="s">
        <v>1254</v>
      </c>
      <c r="J4" s="135" t="s">
        <v>3996</v>
      </c>
      <c r="K4" s="135" t="s">
        <v>3997</v>
      </c>
      <c r="L4" s="145" t="s">
        <v>1257</v>
      </c>
    </row>
    <row r="5" spans="3:12" ht="22.5" thickTop="1" thickBot="1" x14ac:dyDescent="0.4">
      <c r="C5" s="107" t="s">
        <v>1259</v>
      </c>
      <c r="D5" s="108" t="s">
        <v>1273</v>
      </c>
      <c r="E5" s="564"/>
      <c r="F5" s="564"/>
      <c r="G5" s="571">
        <v>11400505</v>
      </c>
      <c r="H5" s="278" t="s">
        <v>1259</v>
      </c>
      <c r="I5" s="136"/>
      <c r="J5" s="136"/>
      <c r="K5" s="136"/>
      <c r="L5" s="146">
        <v>48900</v>
      </c>
    </row>
    <row r="6" spans="3:12" ht="22.5" thickTop="1" thickBot="1" x14ac:dyDescent="0.4">
      <c r="C6" s="107" t="s">
        <v>1259</v>
      </c>
      <c r="D6" s="108" t="s">
        <v>1298</v>
      </c>
      <c r="E6" s="564"/>
      <c r="F6" s="564">
        <v>796470</v>
      </c>
      <c r="G6" s="571">
        <f>G5+E6-F6</f>
        <v>10604035</v>
      </c>
      <c r="H6" s="278" t="s">
        <v>3995</v>
      </c>
      <c r="I6" s="136" t="s">
        <v>78</v>
      </c>
      <c r="J6" s="136">
        <v>3000</v>
      </c>
      <c r="K6" s="136"/>
      <c r="L6" s="146">
        <f>L5+J6-K6</f>
        <v>51900</v>
      </c>
    </row>
    <row r="7" spans="3:12" ht="22.5" thickTop="1" thickBot="1" x14ac:dyDescent="0.4">
      <c r="C7" s="107" t="s">
        <v>1259</v>
      </c>
      <c r="D7" s="108" t="s">
        <v>1298</v>
      </c>
      <c r="E7" s="564"/>
      <c r="F7" s="565">
        <v>128190</v>
      </c>
      <c r="G7" s="571">
        <f t="shared" ref="G7:G70" si="0">G6+E7-F7</f>
        <v>10475845</v>
      </c>
      <c r="H7" s="278"/>
      <c r="I7" s="136"/>
      <c r="J7" s="136"/>
      <c r="K7" s="136"/>
      <c r="L7" s="146">
        <f t="shared" ref="L7:L70" si="1">L6+J7-K7</f>
        <v>51900</v>
      </c>
    </row>
    <row r="8" spans="3:12" ht="22.5" thickTop="1" thickBot="1" x14ac:dyDescent="0.4">
      <c r="C8" s="107" t="s">
        <v>2009</v>
      </c>
      <c r="D8" s="108" t="s">
        <v>19</v>
      </c>
      <c r="E8" s="564">
        <v>619000</v>
      </c>
      <c r="F8" s="564"/>
      <c r="G8" s="571">
        <f t="shared" si="0"/>
        <v>11094845</v>
      </c>
      <c r="H8" s="278" t="s">
        <v>3995</v>
      </c>
      <c r="I8" s="136" t="s">
        <v>3994</v>
      </c>
      <c r="J8" s="136">
        <v>800</v>
      </c>
      <c r="K8" s="136"/>
      <c r="L8" s="146">
        <f t="shared" si="1"/>
        <v>52700</v>
      </c>
    </row>
    <row r="9" spans="3:12" ht="22.5" thickTop="1" thickBot="1" x14ac:dyDescent="0.4">
      <c r="C9" s="107" t="s">
        <v>2009</v>
      </c>
      <c r="D9" s="108" t="s">
        <v>508</v>
      </c>
      <c r="E9" s="564">
        <v>300000</v>
      </c>
      <c r="F9" s="564"/>
      <c r="G9" s="571">
        <f t="shared" si="0"/>
        <v>11394845</v>
      </c>
      <c r="H9" s="278" t="s">
        <v>3995</v>
      </c>
      <c r="I9" s="136" t="s">
        <v>32</v>
      </c>
      <c r="J9" s="136">
        <v>4000</v>
      </c>
      <c r="K9" s="136"/>
      <c r="L9" s="146">
        <f t="shared" si="1"/>
        <v>56700</v>
      </c>
    </row>
    <row r="10" spans="3:12" ht="22.5" thickTop="1" thickBot="1" x14ac:dyDescent="0.4">
      <c r="C10" s="107" t="s">
        <v>2009</v>
      </c>
      <c r="D10" s="108" t="s">
        <v>73</v>
      </c>
      <c r="E10" s="564">
        <v>1185000</v>
      </c>
      <c r="F10" s="564"/>
      <c r="G10" s="571">
        <f t="shared" si="0"/>
        <v>12579845</v>
      </c>
      <c r="H10" s="278" t="s">
        <v>4016</v>
      </c>
      <c r="I10" s="136" t="s">
        <v>3994</v>
      </c>
      <c r="J10" s="136">
        <v>1000</v>
      </c>
      <c r="K10" s="136"/>
      <c r="L10" s="146">
        <f t="shared" si="1"/>
        <v>57700</v>
      </c>
    </row>
    <row r="11" spans="3:12" ht="22.5" thickTop="1" thickBot="1" x14ac:dyDescent="0.4">
      <c r="C11" s="107" t="s">
        <v>2009</v>
      </c>
      <c r="D11" s="108" t="s">
        <v>30</v>
      </c>
      <c r="E11" s="564">
        <v>1303650</v>
      </c>
      <c r="F11" s="564"/>
      <c r="G11" s="571">
        <f t="shared" si="0"/>
        <v>13883495</v>
      </c>
      <c r="H11" s="278" t="s">
        <v>4016</v>
      </c>
      <c r="I11" s="136" t="s">
        <v>779</v>
      </c>
      <c r="J11" s="136">
        <v>250</v>
      </c>
      <c r="K11" s="136"/>
      <c r="L11" s="146">
        <f t="shared" si="1"/>
        <v>57950</v>
      </c>
    </row>
    <row r="12" spans="3:12" ht="22.5" thickTop="1" thickBot="1" x14ac:dyDescent="0.4">
      <c r="C12" s="107" t="s">
        <v>2009</v>
      </c>
      <c r="D12" s="108" t="s">
        <v>779</v>
      </c>
      <c r="E12" s="564">
        <v>1114000</v>
      </c>
      <c r="F12" s="564"/>
      <c r="G12" s="571">
        <f t="shared" si="0"/>
        <v>14997495</v>
      </c>
      <c r="H12" s="278" t="s">
        <v>4041</v>
      </c>
      <c r="I12" s="136" t="s">
        <v>6768</v>
      </c>
      <c r="J12" s="136">
        <v>350</v>
      </c>
      <c r="K12" s="136"/>
      <c r="L12" s="146">
        <f t="shared" si="1"/>
        <v>58300</v>
      </c>
    </row>
    <row r="13" spans="3:12" ht="22.5" thickTop="1" thickBot="1" x14ac:dyDescent="0.4">
      <c r="C13" s="107" t="s">
        <v>2009</v>
      </c>
      <c r="D13" s="108" t="s">
        <v>20</v>
      </c>
      <c r="E13" s="564">
        <v>1089500</v>
      </c>
      <c r="F13" s="564"/>
      <c r="G13" s="571">
        <f t="shared" si="0"/>
        <v>16086995</v>
      </c>
      <c r="H13" s="278">
        <v>46060</v>
      </c>
      <c r="I13" s="136" t="s">
        <v>6784</v>
      </c>
      <c r="J13" s="136"/>
      <c r="K13" s="136">
        <v>1400</v>
      </c>
      <c r="L13" s="146">
        <f t="shared" si="1"/>
        <v>56900</v>
      </c>
    </row>
    <row r="14" spans="3:12" ht="22.5" thickTop="1" thickBot="1" x14ac:dyDescent="0.4">
      <c r="C14" s="107" t="s">
        <v>3995</v>
      </c>
      <c r="D14" s="108" t="s">
        <v>3991</v>
      </c>
      <c r="E14" s="564">
        <v>22000</v>
      </c>
      <c r="F14" s="564"/>
      <c r="G14" s="571">
        <f>G13+E14-F14</f>
        <v>16108995</v>
      </c>
      <c r="H14" s="278">
        <v>46119</v>
      </c>
      <c r="I14" s="136" t="s">
        <v>9543</v>
      </c>
      <c r="J14" s="136">
        <v>900</v>
      </c>
      <c r="K14" s="136"/>
      <c r="L14" s="146">
        <f t="shared" si="1"/>
        <v>57800</v>
      </c>
    </row>
    <row r="15" spans="3:12" ht="22.5" thickTop="1" thickBot="1" x14ac:dyDescent="0.4">
      <c r="C15" s="107" t="s">
        <v>3995</v>
      </c>
      <c r="D15" s="108" t="s">
        <v>3992</v>
      </c>
      <c r="E15" s="564"/>
      <c r="F15" s="564">
        <v>18000</v>
      </c>
      <c r="G15" s="571">
        <f t="shared" si="0"/>
        <v>16090995</v>
      </c>
      <c r="H15" s="278">
        <v>46119</v>
      </c>
      <c r="I15" s="136" t="s">
        <v>9544</v>
      </c>
      <c r="J15" s="136"/>
      <c r="K15" s="136">
        <v>5000</v>
      </c>
      <c r="L15" s="146">
        <f t="shared" si="1"/>
        <v>52800</v>
      </c>
    </row>
    <row r="16" spans="3:12" ht="22.5" thickTop="1" thickBot="1" x14ac:dyDescent="0.4">
      <c r="C16" s="107" t="s">
        <v>3995</v>
      </c>
      <c r="D16" s="108" t="s">
        <v>3993</v>
      </c>
      <c r="E16" s="564">
        <v>620000</v>
      </c>
      <c r="F16" s="564"/>
      <c r="G16" s="571">
        <f t="shared" si="0"/>
        <v>16710995</v>
      </c>
      <c r="H16" s="278">
        <v>46149</v>
      </c>
      <c r="I16" s="136" t="s">
        <v>3994</v>
      </c>
      <c r="J16" s="136">
        <v>3000</v>
      </c>
      <c r="K16" s="136"/>
      <c r="L16" s="146">
        <f t="shared" si="1"/>
        <v>55800</v>
      </c>
    </row>
    <row r="17" spans="3:12" ht="22.5" thickTop="1" thickBot="1" x14ac:dyDescent="0.4">
      <c r="C17" s="107" t="s">
        <v>3995</v>
      </c>
      <c r="D17" s="108" t="s">
        <v>1171</v>
      </c>
      <c r="E17" s="564">
        <v>550000</v>
      </c>
      <c r="F17" s="564"/>
      <c r="G17" s="571">
        <f t="shared" si="0"/>
        <v>17260995</v>
      </c>
      <c r="H17" s="278">
        <v>46149</v>
      </c>
      <c r="I17" s="136" t="s">
        <v>10735</v>
      </c>
      <c r="J17" s="136"/>
      <c r="K17" s="136">
        <v>2400</v>
      </c>
      <c r="L17" s="146">
        <f t="shared" si="1"/>
        <v>53400</v>
      </c>
    </row>
    <row r="18" spans="3:12" ht="22.5" thickTop="1" thickBot="1" x14ac:dyDescent="0.4">
      <c r="C18" s="107" t="s">
        <v>3995</v>
      </c>
      <c r="D18" s="108" t="s">
        <v>3993</v>
      </c>
      <c r="E18" s="564">
        <v>100000</v>
      </c>
      <c r="F18" s="564"/>
      <c r="G18" s="571">
        <f t="shared" si="0"/>
        <v>17360995</v>
      </c>
      <c r="H18" s="278">
        <v>46180</v>
      </c>
      <c r="I18" s="136" t="s">
        <v>78</v>
      </c>
      <c r="J18" s="136">
        <v>1000</v>
      </c>
      <c r="K18" s="136"/>
      <c r="L18" s="146">
        <f t="shared" si="1"/>
        <v>54400</v>
      </c>
    </row>
    <row r="19" spans="3:12" ht="22.5" thickTop="1" thickBot="1" x14ac:dyDescent="0.4">
      <c r="C19" s="107" t="s">
        <v>3995</v>
      </c>
      <c r="D19" s="108" t="s">
        <v>4003</v>
      </c>
      <c r="E19" s="564"/>
      <c r="F19" s="564">
        <v>10000000</v>
      </c>
      <c r="G19" s="571">
        <f t="shared" si="0"/>
        <v>7360995</v>
      </c>
      <c r="H19" s="278">
        <v>46210</v>
      </c>
      <c r="I19" s="136" t="s">
        <v>34</v>
      </c>
      <c r="J19" s="136">
        <v>6500</v>
      </c>
      <c r="K19" s="136"/>
      <c r="L19" s="146">
        <f t="shared" si="1"/>
        <v>60900</v>
      </c>
    </row>
    <row r="20" spans="3:12" ht="22.5" thickTop="1" thickBot="1" x14ac:dyDescent="0.4">
      <c r="C20" s="107" t="s">
        <v>3995</v>
      </c>
      <c r="D20" s="108" t="s">
        <v>4085</v>
      </c>
      <c r="E20" s="565">
        <v>27000</v>
      </c>
      <c r="F20" s="564"/>
      <c r="G20" s="571">
        <f t="shared" si="0"/>
        <v>7387995</v>
      </c>
      <c r="H20" s="278">
        <v>46241</v>
      </c>
      <c r="I20" s="136" t="s">
        <v>13369</v>
      </c>
      <c r="J20" s="136"/>
      <c r="K20" s="136">
        <v>10000</v>
      </c>
      <c r="L20" s="146">
        <f t="shared" si="1"/>
        <v>50900</v>
      </c>
    </row>
    <row r="21" spans="3:12" ht="22.5" thickTop="1" thickBot="1" x14ac:dyDescent="0.4">
      <c r="C21" s="107" t="s">
        <v>3995</v>
      </c>
      <c r="D21" s="108" t="s">
        <v>66</v>
      </c>
      <c r="E21" s="564">
        <v>210000</v>
      </c>
      <c r="F21" s="564"/>
      <c r="G21" s="571">
        <f t="shared" si="0"/>
        <v>7597995</v>
      </c>
      <c r="H21" s="278">
        <v>46241</v>
      </c>
      <c r="I21" s="136" t="s">
        <v>32</v>
      </c>
      <c r="J21" s="136">
        <v>4700</v>
      </c>
      <c r="K21" s="136"/>
      <c r="L21" s="146">
        <f t="shared" si="1"/>
        <v>55600</v>
      </c>
    </row>
    <row r="22" spans="3:12" ht="22.5" thickTop="1" thickBot="1" x14ac:dyDescent="0.4">
      <c r="C22" s="107" t="s">
        <v>4016</v>
      </c>
      <c r="D22" s="108" t="s">
        <v>3993</v>
      </c>
      <c r="E22" s="566">
        <v>350000</v>
      </c>
      <c r="F22" s="564"/>
      <c r="G22" s="571">
        <f t="shared" si="0"/>
        <v>7947995</v>
      </c>
      <c r="H22" s="278">
        <v>46241</v>
      </c>
      <c r="I22" s="136" t="s">
        <v>3994</v>
      </c>
      <c r="J22" s="136">
        <v>500</v>
      </c>
      <c r="K22" s="136"/>
      <c r="L22" s="146">
        <f t="shared" si="1"/>
        <v>56100</v>
      </c>
    </row>
    <row r="23" spans="3:12" ht="22.5" thickTop="1" thickBot="1" x14ac:dyDescent="0.4">
      <c r="C23" s="107" t="s">
        <v>4016</v>
      </c>
      <c r="D23" s="108" t="s">
        <v>66</v>
      </c>
      <c r="E23" s="566">
        <v>50000</v>
      </c>
      <c r="F23" s="564"/>
      <c r="G23" s="571">
        <f t="shared" si="0"/>
        <v>7997995</v>
      </c>
      <c r="H23" s="278">
        <v>46363</v>
      </c>
      <c r="I23" s="136" t="s">
        <v>2717</v>
      </c>
      <c r="J23" s="136">
        <v>1000</v>
      </c>
      <c r="K23" s="136"/>
      <c r="L23" s="146">
        <f t="shared" si="1"/>
        <v>57100</v>
      </c>
    </row>
    <row r="24" spans="3:12" ht="22.5" thickTop="1" thickBot="1" x14ac:dyDescent="0.4">
      <c r="C24" s="107" t="s">
        <v>4016</v>
      </c>
      <c r="D24" s="108" t="s">
        <v>3993</v>
      </c>
      <c r="E24" s="566">
        <v>100000</v>
      </c>
      <c r="F24" s="564"/>
      <c r="G24" s="571">
        <f t="shared" si="0"/>
        <v>8097995</v>
      </c>
      <c r="H24" s="278" t="s">
        <v>15625</v>
      </c>
      <c r="I24" s="136" t="s">
        <v>21</v>
      </c>
      <c r="J24" s="136">
        <v>350</v>
      </c>
      <c r="K24" s="136"/>
      <c r="L24" s="146">
        <f t="shared" si="1"/>
        <v>57450</v>
      </c>
    </row>
    <row r="25" spans="3:12" ht="22.5" thickTop="1" thickBot="1" x14ac:dyDescent="0.4">
      <c r="C25" s="107" t="s">
        <v>4016</v>
      </c>
      <c r="D25" s="108" t="s">
        <v>32</v>
      </c>
      <c r="E25" s="566">
        <v>250000</v>
      </c>
      <c r="F25" s="564"/>
      <c r="G25" s="571">
        <f t="shared" si="0"/>
        <v>8347995</v>
      </c>
      <c r="H25" s="278" t="s">
        <v>16737</v>
      </c>
      <c r="I25" s="136" t="s">
        <v>16736</v>
      </c>
      <c r="J25" s="136"/>
      <c r="K25" s="136">
        <v>4900</v>
      </c>
      <c r="L25" s="146">
        <f t="shared" si="1"/>
        <v>52550</v>
      </c>
    </row>
    <row r="26" spans="3:12" ht="22.5" thickTop="1" thickBot="1" x14ac:dyDescent="0.4">
      <c r="C26" s="107" t="s">
        <v>4016</v>
      </c>
      <c r="D26" s="108" t="s">
        <v>52</v>
      </c>
      <c r="E26" s="566">
        <v>12000</v>
      </c>
      <c r="F26" s="564"/>
      <c r="G26" s="571">
        <f t="shared" si="0"/>
        <v>8359995</v>
      </c>
      <c r="H26" s="278" t="s">
        <v>16737</v>
      </c>
      <c r="I26" s="136" t="s">
        <v>78</v>
      </c>
      <c r="J26" s="136">
        <v>3600</v>
      </c>
      <c r="K26" s="136"/>
      <c r="L26" s="146">
        <f t="shared" si="1"/>
        <v>56150</v>
      </c>
    </row>
    <row r="27" spans="3:12" ht="22.5" thickTop="1" thickBot="1" x14ac:dyDescent="0.4">
      <c r="C27" s="107" t="s">
        <v>4016</v>
      </c>
      <c r="D27" s="108" t="s">
        <v>1772</v>
      </c>
      <c r="E27" s="565">
        <v>499400</v>
      </c>
      <c r="F27" s="564"/>
      <c r="G27" s="571">
        <f t="shared" si="0"/>
        <v>8859395</v>
      </c>
      <c r="H27" s="278" t="s">
        <v>16737</v>
      </c>
      <c r="I27" s="136" t="s">
        <v>32</v>
      </c>
      <c r="J27" s="136">
        <v>1100</v>
      </c>
      <c r="K27" s="136"/>
      <c r="L27" s="146">
        <f t="shared" si="1"/>
        <v>57250</v>
      </c>
    </row>
    <row r="28" spans="3:12" ht="22.5" thickTop="1" thickBot="1" x14ac:dyDescent="0.4">
      <c r="C28" s="107" t="s">
        <v>4016</v>
      </c>
      <c r="D28" s="108" t="s">
        <v>36</v>
      </c>
      <c r="E28" s="566">
        <v>580000</v>
      </c>
      <c r="F28" s="564"/>
      <c r="G28" s="571">
        <f t="shared" si="0"/>
        <v>9439395</v>
      </c>
      <c r="H28" s="278" t="s">
        <v>17968</v>
      </c>
      <c r="I28" s="136" t="s">
        <v>17974</v>
      </c>
      <c r="J28" s="136"/>
      <c r="K28" s="136">
        <v>3000</v>
      </c>
      <c r="L28" s="146">
        <f t="shared" si="1"/>
        <v>54250</v>
      </c>
    </row>
    <row r="29" spans="3:12" ht="22.5" thickTop="1" thickBot="1" x14ac:dyDescent="0.4">
      <c r="C29" s="107" t="s">
        <v>4016</v>
      </c>
      <c r="D29" s="108" t="s">
        <v>1772</v>
      </c>
      <c r="E29" s="566">
        <v>167000</v>
      </c>
      <c r="F29" s="564"/>
      <c r="G29" s="571">
        <f t="shared" si="0"/>
        <v>9606395</v>
      </c>
      <c r="H29" s="278" t="s">
        <v>20032</v>
      </c>
      <c r="I29" s="136" t="s">
        <v>311</v>
      </c>
      <c r="J29" s="136">
        <v>6200</v>
      </c>
      <c r="K29" s="136"/>
      <c r="L29" s="146">
        <f t="shared" si="1"/>
        <v>60450</v>
      </c>
    </row>
    <row r="30" spans="3:12" ht="22.5" thickTop="1" thickBot="1" x14ac:dyDescent="0.4">
      <c r="C30" s="107" t="s">
        <v>4016</v>
      </c>
      <c r="D30" s="108" t="s">
        <v>38</v>
      </c>
      <c r="E30" s="566">
        <v>815000</v>
      </c>
      <c r="F30" s="564"/>
      <c r="G30" s="571">
        <f t="shared" si="0"/>
        <v>10421395</v>
      </c>
      <c r="H30" s="278" t="s">
        <v>20599</v>
      </c>
      <c r="I30" s="136" t="s">
        <v>779</v>
      </c>
      <c r="J30" s="136">
        <v>600</v>
      </c>
      <c r="K30" s="136"/>
      <c r="L30" s="146">
        <f t="shared" si="1"/>
        <v>61050</v>
      </c>
    </row>
    <row r="31" spans="3:12" ht="22.5" thickTop="1" thickBot="1" x14ac:dyDescent="0.4">
      <c r="C31" s="107" t="s">
        <v>4016</v>
      </c>
      <c r="D31" s="108" t="s">
        <v>1751</v>
      </c>
      <c r="E31" s="566">
        <v>492000</v>
      </c>
      <c r="F31" s="564"/>
      <c r="G31" s="571">
        <f t="shared" si="0"/>
        <v>10913395</v>
      </c>
      <c r="H31" s="278" t="s">
        <v>20599</v>
      </c>
      <c r="I31" s="136" t="s">
        <v>11353</v>
      </c>
      <c r="J31" s="136">
        <v>8000</v>
      </c>
      <c r="K31" s="136"/>
      <c r="L31" s="146">
        <f t="shared" si="1"/>
        <v>69050</v>
      </c>
    </row>
    <row r="32" spans="3:12" ht="22.5" thickTop="1" thickBot="1" x14ac:dyDescent="0.4">
      <c r="C32" s="107" t="s">
        <v>4016</v>
      </c>
      <c r="D32" s="108" t="s">
        <v>779</v>
      </c>
      <c r="E32" s="566">
        <v>1258650</v>
      </c>
      <c r="F32" s="564"/>
      <c r="G32" s="571">
        <f t="shared" si="0"/>
        <v>12172045</v>
      </c>
      <c r="H32" s="278" t="s">
        <v>20599</v>
      </c>
      <c r="I32" s="136" t="s">
        <v>21</v>
      </c>
      <c r="J32" s="136">
        <v>850</v>
      </c>
      <c r="K32" s="136"/>
      <c r="L32" s="146">
        <f t="shared" si="1"/>
        <v>69900</v>
      </c>
    </row>
    <row r="33" spans="3:12" ht="22.5" thickTop="1" thickBot="1" x14ac:dyDescent="0.4">
      <c r="C33" s="107" t="s">
        <v>4041</v>
      </c>
      <c r="D33" s="108" t="s">
        <v>4040</v>
      </c>
      <c r="E33" s="564">
        <v>308000</v>
      </c>
      <c r="F33" s="564"/>
      <c r="G33" s="571">
        <f t="shared" si="0"/>
        <v>12480045</v>
      </c>
      <c r="H33" s="278" t="s">
        <v>22808</v>
      </c>
      <c r="I33" s="136" t="s">
        <v>32</v>
      </c>
      <c r="J33" s="136">
        <v>4000</v>
      </c>
      <c r="K33" s="136"/>
      <c r="L33" s="146">
        <f t="shared" si="1"/>
        <v>73900</v>
      </c>
    </row>
    <row r="34" spans="3:12" ht="22.5" thickTop="1" thickBot="1" x14ac:dyDescent="0.4">
      <c r="C34" s="107" t="s">
        <v>4041</v>
      </c>
      <c r="D34" s="108" t="s">
        <v>61</v>
      </c>
      <c r="E34" s="564">
        <v>100000</v>
      </c>
      <c r="F34" s="564"/>
      <c r="G34" s="571">
        <f t="shared" si="0"/>
        <v>12580045</v>
      </c>
      <c r="H34" s="278" t="s">
        <v>24905</v>
      </c>
      <c r="I34" s="136" t="s">
        <v>14207</v>
      </c>
      <c r="J34" s="136">
        <v>3000</v>
      </c>
      <c r="K34" s="136"/>
      <c r="L34" s="146">
        <f t="shared" si="1"/>
        <v>76900</v>
      </c>
    </row>
    <row r="35" spans="3:12" ht="22.5" thickTop="1" thickBot="1" x14ac:dyDescent="0.4">
      <c r="C35" s="107" t="s">
        <v>4041</v>
      </c>
      <c r="D35" s="108" t="s">
        <v>4067</v>
      </c>
      <c r="E35" s="564">
        <v>600000</v>
      </c>
      <c r="F35" s="564"/>
      <c r="G35" s="571">
        <f t="shared" si="0"/>
        <v>13180045</v>
      </c>
      <c r="H35" s="278" t="s">
        <v>24905</v>
      </c>
      <c r="I35" s="136" t="s">
        <v>14207</v>
      </c>
      <c r="J35" s="136">
        <v>400</v>
      </c>
      <c r="K35" s="136"/>
      <c r="L35" s="146">
        <f t="shared" si="1"/>
        <v>77300</v>
      </c>
    </row>
    <row r="36" spans="3:12" ht="22.5" thickTop="1" thickBot="1" x14ac:dyDescent="0.4">
      <c r="C36" s="107" t="s">
        <v>4041</v>
      </c>
      <c r="D36" s="108" t="s">
        <v>66</v>
      </c>
      <c r="E36" s="564">
        <v>120000</v>
      </c>
      <c r="F36" s="564"/>
      <c r="G36" s="571">
        <f t="shared" si="0"/>
        <v>13300045</v>
      </c>
      <c r="H36" s="278" t="s">
        <v>26798</v>
      </c>
      <c r="I36" s="136" t="s">
        <v>26</v>
      </c>
      <c r="J36" s="136">
        <v>2000</v>
      </c>
      <c r="K36" s="136"/>
      <c r="L36" s="146">
        <f t="shared" si="1"/>
        <v>79300</v>
      </c>
    </row>
    <row r="37" spans="3:12" ht="22.5" thickTop="1" thickBot="1" x14ac:dyDescent="0.4">
      <c r="C37" s="107" t="s">
        <v>4041</v>
      </c>
      <c r="D37" s="108" t="s">
        <v>36</v>
      </c>
      <c r="E37" s="564">
        <v>730000</v>
      </c>
      <c r="F37" s="564"/>
      <c r="G37" s="571">
        <f t="shared" si="0"/>
        <v>14030045</v>
      </c>
      <c r="H37" s="278" t="s">
        <v>27236</v>
      </c>
      <c r="I37" s="136" t="s">
        <v>3994</v>
      </c>
      <c r="J37" s="136">
        <v>1000</v>
      </c>
      <c r="K37" s="136"/>
      <c r="L37" s="146">
        <f t="shared" si="1"/>
        <v>80300</v>
      </c>
    </row>
    <row r="38" spans="3:12" ht="22.5" thickTop="1" thickBot="1" x14ac:dyDescent="0.4">
      <c r="C38" s="107" t="s">
        <v>4041</v>
      </c>
      <c r="D38" s="108" t="s">
        <v>20</v>
      </c>
      <c r="E38" s="564">
        <v>930000</v>
      </c>
      <c r="F38" s="564"/>
      <c r="G38" s="571">
        <f t="shared" si="0"/>
        <v>14960045</v>
      </c>
      <c r="H38" s="278">
        <v>46030</v>
      </c>
      <c r="I38" s="136" t="s">
        <v>27730</v>
      </c>
      <c r="J38" s="136"/>
      <c r="K38" s="136">
        <v>5000</v>
      </c>
      <c r="L38" s="146">
        <f t="shared" si="1"/>
        <v>75300</v>
      </c>
    </row>
    <row r="39" spans="3:12" ht="22.5" thickTop="1" thickBot="1" x14ac:dyDescent="0.4">
      <c r="C39" s="107" t="s">
        <v>4041</v>
      </c>
      <c r="D39" s="108" t="s">
        <v>1772</v>
      </c>
      <c r="E39" s="564">
        <v>300000</v>
      </c>
      <c r="F39" s="564"/>
      <c r="G39" s="571">
        <f t="shared" si="0"/>
        <v>15260045</v>
      </c>
      <c r="H39" s="278">
        <v>46030</v>
      </c>
      <c r="I39" s="136" t="s">
        <v>32</v>
      </c>
      <c r="J39" s="136">
        <v>4985</v>
      </c>
      <c r="K39" s="136"/>
      <c r="L39" s="146">
        <f t="shared" si="1"/>
        <v>80285</v>
      </c>
    </row>
    <row r="40" spans="3:12" ht="22.5" thickTop="1" thickBot="1" x14ac:dyDescent="0.4">
      <c r="C40" s="107" t="s">
        <v>4041</v>
      </c>
      <c r="D40" s="108" t="s">
        <v>30</v>
      </c>
      <c r="E40" s="564">
        <v>2103000</v>
      </c>
      <c r="F40" s="564"/>
      <c r="G40" s="571">
        <f t="shared" si="0"/>
        <v>17363045</v>
      </c>
      <c r="H40" s="278">
        <v>46061</v>
      </c>
      <c r="I40" s="136" t="s">
        <v>80</v>
      </c>
      <c r="J40" s="136">
        <v>2000</v>
      </c>
      <c r="K40" s="136"/>
      <c r="L40" s="146">
        <f t="shared" si="1"/>
        <v>82285</v>
      </c>
    </row>
    <row r="41" spans="3:12" ht="22.5" thickTop="1" thickBot="1" x14ac:dyDescent="0.4">
      <c r="C41" s="256">
        <v>46029</v>
      </c>
      <c r="D41" s="108" t="s">
        <v>4003</v>
      </c>
      <c r="E41" s="564"/>
      <c r="F41" s="564">
        <v>15000000</v>
      </c>
      <c r="G41" s="571">
        <f t="shared" si="0"/>
        <v>2363045</v>
      </c>
      <c r="H41" s="278">
        <v>46150</v>
      </c>
      <c r="I41" s="136" t="s">
        <v>9552</v>
      </c>
      <c r="J41" s="136">
        <v>1000</v>
      </c>
      <c r="K41" s="136"/>
      <c r="L41" s="146">
        <f t="shared" si="1"/>
        <v>83285</v>
      </c>
    </row>
    <row r="42" spans="3:12" ht="22.5" thickTop="1" thickBot="1" x14ac:dyDescent="0.4">
      <c r="C42" s="256">
        <v>46029</v>
      </c>
      <c r="D42" s="108" t="s">
        <v>3993</v>
      </c>
      <c r="E42" s="564">
        <v>853000</v>
      </c>
      <c r="F42" s="564"/>
      <c r="G42" s="571">
        <f t="shared" si="0"/>
        <v>3216045</v>
      </c>
      <c r="H42" s="278">
        <v>46181</v>
      </c>
      <c r="I42" s="136" t="s">
        <v>26</v>
      </c>
      <c r="J42" s="136">
        <v>1500</v>
      </c>
      <c r="K42" s="136"/>
      <c r="L42" s="146">
        <f t="shared" si="1"/>
        <v>84785</v>
      </c>
    </row>
    <row r="43" spans="3:12" ht="22.5" thickTop="1" thickBot="1" x14ac:dyDescent="0.4">
      <c r="C43" s="256">
        <v>46028</v>
      </c>
      <c r="D43" s="108" t="s">
        <v>66</v>
      </c>
      <c r="E43" s="564">
        <v>400000</v>
      </c>
      <c r="F43" s="564"/>
      <c r="G43" s="571">
        <f t="shared" si="0"/>
        <v>3616045</v>
      </c>
      <c r="H43" s="278">
        <v>46211</v>
      </c>
      <c r="I43" s="136" t="s">
        <v>32</v>
      </c>
      <c r="J43" s="136">
        <v>1500</v>
      </c>
      <c r="K43" s="136"/>
      <c r="L43" s="146">
        <f t="shared" si="1"/>
        <v>86285</v>
      </c>
    </row>
    <row r="44" spans="3:12" ht="22.5" thickTop="1" thickBot="1" x14ac:dyDescent="0.4">
      <c r="C44" s="256">
        <v>46029</v>
      </c>
      <c r="D44" s="108" t="s">
        <v>36</v>
      </c>
      <c r="E44" s="564">
        <v>210000</v>
      </c>
      <c r="F44" s="564"/>
      <c r="G44" s="571">
        <f t="shared" si="0"/>
        <v>3826045</v>
      </c>
      <c r="H44" s="278">
        <v>46273</v>
      </c>
      <c r="I44" s="136" t="s">
        <v>11353</v>
      </c>
      <c r="J44" s="136">
        <v>10000</v>
      </c>
      <c r="K44" s="136"/>
      <c r="L44" s="146">
        <f t="shared" si="1"/>
        <v>96285</v>
      </c>
    </row>
    <row r="45" spans="3:12" ht="22.5" thickTop="1" thickBot="1" x14ac:dyDescent="0.4">
      <c r="C45" s="256">
        <v>46060</v>
      </c>
      <c r="D45" s="108" t="s">
        <v>52</v>
      </c>
      <c r="E45" s="564">
        <v>22000</v>
      </c>
      <c r="F45" s="564"/>
      <c r="G45" s="571">
        <f t="shared" si="0"/>
        <v>3848045</v>
      </c>
      <c r="H45" s="278">
        <v>46273</v>
      </c>
      <c r="I45" s="136" t="s">
        <v>14207</v>
      </c>
      <c r="J45" s="136">
        <v>400</v>
      </c>
      <c r="K45" s="136"/>
      <c r="L45" s="146">
        <f t="shared" si="1"/>
        <v>96685</v>
      </c>
    </row>
    <row r="46" spans="3:12" ht="22.5" thickTop="1" thickBot="1" x14ac:dyDescent="0.4">
      <c r="C46" s="256">
        <v>46060</v>
      </c>
      <c r="D46" s="108" t="s">
        <v>779</v>
      </c>
      <c r="E46" s="564">
        <v>500000</v>
      </c>
      <c r="F46" s="564"/>
      <c r="G46" s="571">
        <f t="shared" si="0"/>
        <v>4348045</v>
      </c>
      <c r="H46" s="278">
        <v>46273</v>
      </c>
      <c r="I46" s="136" t="s">
        <v>14207</v>
      </c>
      <c r="J46" s="136">
        <v>2000</v>
      </c>
      <c r="K46" s="136"/>
      <c r="L46" s="146">
        <f t="shared" si="1"/>
        <v>98685</v>
      </c>
    </row>
    <row r="47" spans="3:12" ht="22.5" thickTop="1" thickBot="1" x14ac:dyDescent="0.4">
      <c r="C47" s="256">
        <v>46060</v>
      </c>
      <c r="D47" s="108" t="s">
        <v>75</v>
      </c>
      <c r="E47" s="564">
        <v>85000</v>
      </c>
      <c r="F47" s="564"/>
      <c r="G47" s="571">
        <f t="shared" si="0"/>
        <v>4433045</v>
      </c>
      <c r="H47" s="278">
        <v>46303</v>
      </c>
      <c r="I47" s="136" t="s">
        <v>6768</v>
      </c>
      <c r="J47" s="136">
        <v>120</v>
      </c>
      <c r="K47" s="136"/>
      <c r="L47" s="146">
        <f t="shared" si="1"/>
        <v>98805</v>
      </c>
    </row>
    <row r="48" spans="3:12" ht="22.5" thickTop="1" thickBot="1" x14ac:dyDescent="0.4">
      <c r="C48" s="256">
        <v>46060</v>
      </c>
      <c r="D48" s="108" t="s">
        <v>7859</v>
      </c>
      <c r="E48" s="564">
        <v>660000</v>
      </c>
      <c r="F48" s="564"/>
      <c r="G48" s="571">
        <f t="shared" si="0"/>
        <v>5093045</v>
      </c>
      <c r="H48" s="278">
        <v>46364</v>
      </c>
      <c r="I48" s="136" t="s">
        <v>34419</v>
      </c>
      <c r="J48" s="136">
        <v>3000</v>
      </c>
      <c r="K48" s="136"/>
      <c r="L48" s="146">
        <f t="shared" si="1"/>
        <v>101805</v>
      </c>
    </row>
    <row r="49" spans="3:12" ht="22.5" thickTop="1" thickBot="1" x14ac:dyDescent="0.4">
      <c r="C49" s="256">
        <v>46060</v>
      </c>
      <c r="D49" s="108" t="s">
        <v>508</v>
      </c>
      <c r="E49" s="564">
        <v>460000</v>
      </c>
      <c r="F49" s="564"/>
      <c r="G49" s="572">
        <f t="shared" si="0"/>
        <v>5553045</v>
      </c>
      <c r="H49" s="278">
        <v>46364</v>
      </c>
      <c r="I49" s="136" t="s">
        <v>78</v>
      </c>
      <c r="J49" s="136">
        <v>6300</v>
      </c>
      <c r="K49" s="136"/>
      <c r="L49" s="146">
        <f t="shared" si="1"/>
        <v>108105</v>
      </c>
    </row>
    <row r="50" spans="3:12" ht="22.5" thickTop="1" thickBot="1" x14ac:dyDescent="0.4">
      <c r="C50" s="256">
        <v>46119</v>
      </c>
      <c r="D50" s="108" t="s">
        <v>4040</v>
      </c>
      <c r="E50" s="564">
        <v>44000</v>
      </c>
      <c r="F50" s="564"/>
      <c r="G50" s="571">
        <f t="shared" si="0"/>
        <v>5597045</v>
      </c>
      <c r="H50" s="278" t="s">
        <v>35153</v>
      </c>
      <c r="I50" s="136" t="s">
        <v>35162</v>
      </c>
      <c r="J50" s="136"/>
      <c r="K50" s="136">
        <v>82500</v>
      </c>
      <c r="L50" s="146">
        <f t="shared" si="1"/>
        <v>25605</v>
      </c>
    </row>
    <row r="51" spans="3:12" ht="22.5" thickTop="1" thickBot="1" x14ac:dyDescent="0.4">
      <c r="C51" s="256">
        <v>46119</v>
      </c>
      <c r="D51" s="108" t="s">
        <v>9543</v>
      </c>
      <c r="E51" s="564">
        <v>1065000</v>
      </c>
      <c r="F51" s="564"/>
      <c r="G51" s="571">
        <f t="shared" si="0"/>
        <v>6662045</v>
      </c>
      <c r="H51" s="278" t="s">
        <v>35973</v>
      </c>
      <c r="I51" s="136" t="s">
        <v>32</v>
      </c>
      <c r="J51" s="136">
        <v>5000</v>
      </c>
      <c r="K51" s="136"/>
      <c r="L51" s="146">
        <f t="shared" si="1"/>
        <v>30605</v>
      </c>
    </row>
    <row r="52" spans="3:12" ht="22.5" thickTop="1" thickBot="1" x14ac:dyDescent="0.4">
      <c r="C52" s="256">
        <v>46119</v>
      </c>
      <c r="D52" s="108" t="s">
        <v>550</v>
      </c>
      <c r="E52" s="564">
        <v>399400</v>
      </c>
      <c r="F52" s="564"/>
      <c r="G52" s="571">
        <f t="shared" si="0"/>
        <v>7061445</v>
      </c>
      <c r="H52" s="278" t="s">
        <v>35973</v>
      </c>
      <c r="I52" s="136" t="s">
        <v>35993</v>
      </c>
      <c r="J52" s="136"/>
      <c r="K52" s="136">
        <v>5000</v>
      </c>
      <c r="L52" s="146">
        <f t="shared" si="1"/>
        <v>25605</v>
      </c>
    </row>
    <row r="53" spans="3:12" ht="22.5" thickTop="1" thickBot="1" x14ac:dyDescent="0.4">
      <c r="C53" s="256">
        <v>46149</v>
      </c>
      <c r="D53" s="108" t="s">
        <v>61</v>
      </c>
      <c r="E53" s="564">
        <v>150000</v>
      </c>
      <c r="F53" s="564"/>
      <c r="G53" s="571">
        <f t="shared" si="0"/>
        <v>7211445</v>
      </c>
      <c r="H53" s="278" t="s">
        <v>36484</v>
      </c>
      <c r="I53" s="136" t="s">
        <v>8</v>
      </c>
      <c r="J53" s="136">
        <v>1350</v>
      </c>
      <c r="K53" s="136"/>
      <c r="L53" s="146">
        <f t="shared" si="1"/>
        <v>26955</v>
      </c>
    </row>
    <row r="54" spans="3:12" ht="22.5" thickTop="1" thickBot="1" x14ac:dyDescent="0.4">
      <c r="C54" s="256">
        <v>46149</v>
      </c>
      <c r="D54" s="108" t="s">
        <v>4003</v>
      </c>
      <c r="E54" s="564"/>
      <c r="F54" s="564">
        <v>7000000</v>
      </c>
      <c r="G54" s="571">
        <f t="shared" si="0"/>
        <v>211445</v>
      </c>
      <c r="H54" s="278" t="s">
        <v>38406</v>
      </c>
      <c r="I54" s="136" t="s">
        <v>33509</v>
      </c>
      <c r="J54" s="136">
        <v>1275</v>
      </c>
      <c r="K54" s="136"/>
      <c r="L54" s="146">
        <f t="shared" si="1"/>
        <v>28230</v>
      </c>
    </row>
    <row r="55" spans="3:12" ht="22.5" thickTop="1" thickBot="1" x14ac:dyDescent="0.4">
      <c r="C55" s="256">
        <v>46149</v>
      </c>
      <c r="D55" s="108" t="s">
        <v>9567</v>
      </c>
      <c r="E55" s="564">
        <v>300000</v>
      </c>
      <c r="F55" s="564"/>
      <c r="G55" s="571">
        <f t="shared" si="0"/>
        <v>511445</v>
      </c>
      <c r="H55" s="278" t="s">
        <v>38947</v>
      </c>
      <c r="I55" s="136" t="s">
        <v>78</v>
      </c>
      <c r="J55" s="136">
        <v>6940</v>
      </c>
      <c r="K55" s="136"/>
      <c r="L55" s="146">
        <f t="shared" si="1"/>
        <v>35170</v>
      </c>
    </row>
    <row r="56" spans="3:12" ht="22.5" thickTop="1" thickBot="1" x14ac:dyDescent="0.4">
      <c r="C56" s="256">
        <v>46149</v>
      </c>
      <c r="D56" s="108" t="s">
        <v>66</v>
      </c>
      <c r="E56" s="564">
        <v>100000</v>
      </c>
      <c r="F56" s="564"/>
      <c r="G56" s="571">
        <f t="shared" si="0"/>
        <v>611445</v>
      </c>
      <c r="H56" s="278" t="s">
        <v>40266</v>
      </c>
      <c r="I56" s="136" t="s">
        <v>40271</v>
      </c>
      <c r="J56" s="136"/>
      <c r="K56" s="136">
        <v>19200</v>
      </c>
      <c r="L56" s="146">
        <f t="shared" si="1"/>
        <v>15970</v>
      </c>
    </row>
    <row r="57" spans="3:12" ht="22.5" thickTop="1" thickBot="1" x14ac:dyDescent="0.4">
      <c r="C57" s="256">
        <v>46149</v>
      </c>
      <c r="D57" s="108" t="s">
        <v>10734</v>
      </c>
      <c r="E57" s="564">
        <v>200000</v>
      </c>
      <c r="F57" s="564"/>
      <c r="G57" s="571">
        <f t="shared" si="0"/>
        <v>811445</v>
      </c>
      <c r="H57" s="278" t="s">
        <v>40266</v>
      </c>
      <c r="I57" s="136" t="s">
        <v>80</v>
      </c>
      <c r="J57" s="136">
        <v>1000</v>
      </c>
      <c r="K57" s="136"/>
      <c r="L57" s="146">
        <f t="shared" si="1"/>
        <v>16970</v>
      </c>
    </row>
    <row r="58" spans="3:12" ht="22.5" thickTop="1" thickBot="1" x14ac:dyDescent="0.4">
      <c r="C58" s="256">
        <v>46149</v>
      </c>
      <c r="D58" s="108" t="s">
        <v>10735</v>
      </c>
      <c r="E58" s="564"/>
      <c r="F58" s="564">
        <v>50000</v>
      </c>
      <c r="G58" s="571">
        <f t="shared" si="0"/>
        <v>761445</v>
      </c>
      <c r="H58" s="278"/>
      <c r="I58" s="136"/>
      <c r="J58" s="136"/>
      <c r="K58" s="136"/>
      <c r="L58" s="146">
        <f t="shared" si="1"/>
        <v>16970</v>
      </c>
    </row>
    <row r="59" spans="3:12" ht="22.5" thickTop="1" thickBot="1" x14ac:dyDescent="0.4">
      <c r="C59" s="256">
        <v>46180</v>
      </c>
      <c r="D59" s="108" t="s">
        <v>19</v>
      </c>
      <c r="E59" s="564">
        <v>4130000</v>
      </c>
      <c r="F59" s="564"/>
      <c r="G59" s="571">
        <f t="shared" si="0"/>
        <v>4891445</v>
      </c>
      <c r="H59" s="278"/>
      <c r="I59" s="136"/>
      <c r="J59" s="136"/>
      <c r="K59" s="136"/>
      <c r="L59" s="146">
        <f t="shared" si="1"/>
        <v>16970</v>
      </c>
    </row>
    <row r="60" spans="3:12" ht="22.5" thickTop="1" thickBot="1" x14ac:dyDescent="0.4">
      <c r="C60" s="256">
        <v>46180</v>
      </c>
      <c r="D60" s="108" t="s">
        <v>73</v>
      </c>
      <c r="E60" s="564">
        <v>260000</v>
      </c>
      <c r="F60" s="564"/>
      <c r="G60" s="571">
        <f t="shared" si="0"/>
        <v>5151445</v>
      </c>
      <c r="H60" s="278"/>
      <c r="I60" s="136"/>
      <c r="J60" s="136"/>
      <c r="K60" s="136"/>
      <c r="L60" s="146">
        <f t="shared" si="1"/>
        <v>16970</v>
      </c>
    </row>
    <row r="61" spans="3:12" ht="22.5" thickTop="1" thickBot="1" x14ac:dyDescent="0.4">
      <c r="C61" s="256">
        <v>46180</v>
      </c>
      <c r="D61" s="108" t="s">
        <v>61</v>
      </c>
      <c r="E61" s="564">
        <v>50000</v>
      </c>
      <c r="F61" s="564"/>
      <c r="G61" s="571">
        <f t="shared" si="0"/>
        <v>5201445</v>
      </c>
      <c r="H61" s="278"/>
      <c r="I61" s="136"/>
      <c r="J61" s="136"/>
      <c r="K61" s="136"/>
      <c r="L61" s="146">
        <f t="shared" si="1"/>
        <v>16970</v>
      </c>
    </row>
    <row r="62" spans="3:12" ht="22.5" thickTop="1" thickBot="1" x14ac:dyDescent="0.4">
      <c r="C62" s="256">
        <v>46180</v>
      </c>
      <c r="D62" s="108" t="s">
        <v>11350</v>
      </c>
      <c r="E62" s="564">
        <v>88000</v>
      </c>
      <c r="F62" s="564"/>
      <c r="G62" s="571">
        <f t="shared" si="0"/>
        <v>5289445</v>
      </c>
      <c r="H62" s="278"/>
      <c r="I62" s="136"/>
      <c r="J62" s="136"/>
      <c r="K62" s="136"/>
      <c r="L62" s="146">
        <f t="shared" si="1"/>
        <v>16970</v>
      </c>
    </row>
    <row r="63" spans="3:12" ht="22.5" thickTop="1" thickBot="1" x14ac:dyDescent="0.4">
      <c r="C63" s="256">
        <v>46180</v>
      </c>
      <c r="D63" s="108" t="s">
        <v>66</v>
      </c>
      <c r="E63" s="564">
        <v>170000</v>
      </c>
      <c r="F63" s="564"/>
      <c r="G63" s="571">
        <f t="shared" si="0"/>
        <v>5459445</v>
      </c>
      <c r="H63" s="278"/>
      <c r="I63" s="136"/>
      <c r="J63" s="136"/>
      <c r="K63" s="136"/>
      <c r="L63" s="146">
        <f t="shared" si="1"/>
        <v>16970</v>
      </c>
    </row>
    <row r="64" spans="3:12" ht="22.5" thickTop="1" thickBot="1" x14ac:dyDescent="0.4">
      <c r="C64" s="256">
        <v>46180</v>
      </c>
      <c r="D64" s="108" t="s">
        <v>3993</v>
      </c>
      <c r="E64" s="564">
        <v>650000</v>
      </c>
      <c r="F64" s="564"/>
      <c r="G64" s="571">
        <f t="shared" si="0"/>
        <v>6109445</v>
      </c>
      <c r="H64" s="278"/>
      <c r="I64" s="136"/>
      <c r="J64" s="136"/>
      <c r="K64" s="136"/>
      <c r="L64" s="146">
        <f t="shared" si="1"/>
        <v>16970</v>
      </c>
    </row>
    <row r="65" spans="3:12" ht="22.5" thickTop="1" thickBot="1" x14ac:dyDescent="0.4">
      <c r="C65" s="256">
        <v>46180</v>
      </c>
      <c r="D65" s="108" t="s">
        <v>1171</v>
      </c>
      <c r="E65" s="564">
        <v>600000</v>
      </c>
      <c r="F65" s="564"/>
      <c r="G65" s="571">
        <f t="shared" si="0"/>
        <v>6709445</v>
      </c>
      <c r="H65" s="278"/>
      <c r="I65" s="136"/>
      <c r="J65" s="136"/>
      <c r="K65" s="136"/>
      <c r="L65" s="146">
        <f t="shared" si="1"/>
        <v>16970</v>
      </c>
    </row>
    <row r="66" spans="3:12" ht="22.5" thickTop="1" thickBot="1" x14ac:dyDescent="0.4">
      <c r="C66" s="256">
        <v>46180</v>
      </c>
      <c r="D66" s="108" t="s">
        <v>508</v>
      </c>
      <c r="E66" s="564">
        <v>120000</v>
      </c>
      <c r="F66" s="564"/>
      <c r="G66" s="571">
        <f t="shared" si="0"/>
        <v>6829445</v>
      </c>
      <c r="H66" s="278"/>
      <c r="I66" s="136"/>
      <c r="J66" s="136"/>
      <c r="K66" s="136"/>
      <c r="L66" s="146">
        <f t="shared" si="1"/>
        <v>16970</v>
      </c>
    </row>
    <row r="67" spans="3:12" ht="22.5" thickTop="1" thickBot="1" x14ac:dyDescent="0.4">
      <c r="C67" s="256">
        <v>46180</v>
      </c>
      <c r="D67" s="108" t="s">
        <v>11353</v>
      </c>
      <c r="E67" s="564">
        <v>800000</v>
      </c>
      <c r="F67" s="564"/>
      <c r="G67" s="571">
        <f t="shared" si="0"/>
        <v>7629445</v>
      </c>
      <c r="H67" s="278"/>
      <c r="I67" s="136"/>
      <c r="J67" s="136"/>
      <c r="K67" s="136"/>
      <c r="L67" s="146">
        <f t="shared" si="1"/>
        <v>16970</v>
      </c>
    </row>
    <row r="68" spans="3:12" ht="22.5" thickTop="1" thickBot="1" x14ac:dyDescent="0.4">
      <c r="C68" s="256">
        <v>46210</v>
      </c>
      <c r="D68" s="108" t="s">
        <v>11358</v>
      </c>
      <c r="E68" s="564"/>
      <c r="F68" s="564">
        <v>1000000</v>
      </c>
      <c r="G68" s="571">
        <f t="shared" si="0"/>
        <v>6629445</v>
      </c>
      <c r="H68" s="278"/>
      <c r="I68" s="136"/>
      <c r="J68" s="136"/>
      <c r="K68" s="136"/>
      <c r="L68" s="146">
        <f t="shared" si="1"/>
        <v>16970</v>
      </c>
    </row>
    <row r="69" spans="3:12" ht="22.5" thickTop="1" thickBot="1" x14ac:dyDescent="0.4">
      <c r="C69" s="256">
        <v>46210</v>
      </c>
      <c r="D69" s="108" t="s">
        <v>66</v>
      </c>
      <c r="E69" s="564">
        <v>250000</v>
      </c>
      <c r="F69" s="564"/>
      <c r="G69" s="571">
        <f t="shared" si="0"/>
        <v>6879445</v>
      </c>
      <c r="H69" s="278"/>
      <c r="I69" s="136"/>
      <c r="J69" s="136"/>
      <c r="K69" s="136"/>
      <c r="L69" s="146">
        <f t="shared" si="1"/>
        <v>16970</v>
      </c>
    </row>
    <row r="70" spans="3:12" ht="22.5" thickTop="1" thickBot="1" x14ac:dyDescent="0.4">
      <c r="C70" s="256">
        <v>46210</v>
      </c>
      <c r="D70" s="108" t="s">
        <v>36</v>
      </c>
      <c r="E70" s="564">
        <v>457600</v>
      </c>
      <c r="F70" s="564"/>
      <c r="G70" s="571">
        <f t="shared" si="0"/>
        <v>7337045</v>
      </c>
      <c r="H70" s="278"/>
      <c r="I70" s="136"/>
      <c r="J70" s="136"/>
      <c r="K70" s="136"/>
      <c r="L70" s="146">
        <f t="shared" si="1"/>
        <v>16970</v>
      </c>
    </row>
    <row r="71" spans="3:12" ht="22.5" thickTop="1" thickBot="1" x14ac:dyDescent="0.4">
      <c r="C71" s="256">
        <v>46210</v>
      </c>
      <c r="D71" s="108" t="s">
        <v>27</v>
      </c>
      <c r="E71" s="564">
        <v>200000</v>
      </c>
      <c r="F71" s="564"/>
      <c r="G71" s="571">
        <f t="shared" ref="G71:G136" si="2">G70+E71-F71</f>
        <v>7537045</v>
      </c>
      <c r="H71" s="278"/>
      <c r="I71" s="136"/>
      <c r="J71" s="136"/>
      <c r="K71" s="136"/>
      <c r="L71" s="146">
        <f t="shared" ref="L71:L135" si="3">L70+J71-K71</f>
        <v>16970</v>
      </c>
    </row>
    <row r="72" spans="3:12" ht="22.5" thickTop="1" thickBot="1" x14ac:dyDescent="0.4">
      <c r="C72" s="256">
        <v>46210</v>
      </c>
      <c r="D72" s="108" t="s">
        <v>34</v>
      </c>
      <c r="E72" s="564">
        <v>1220000</v>
      </c>
      <c r="F72" s="564"/>
      <c r="G72" s="571">
        <f t="shared" si="2"/>
        <v>8757045</v>
      </c>
      <c r="H72" s="278"/>
      <c r="I72" s="136"/>
      <c r="J72" s="136"/>
      <c r="K72" s="136"/>
      <c r="L72" s="146">
        <f t="shared" si="3"/>
        <v>16970</v>
      </c>
    </row>
    <row r="73" spans="3:12" ht="22.5" thickTop="1" thickBot="1" x14ac:dyDescent="0.4">
      <c r="C73" s="256">
        <v>46241</v>
      </c>
      <c r="D73" s="108" t="s">
        <v>3993</v>
      </c>
      <c r="E73" s="564">
        <v>170000</v>
      </c>
      <c r="F73" s="564"/>
      <c r="G73" s="571">
        <f t="shared" si="2"/>
        <v>8927045</v>
      </c>
      <c r="H73" s="278"/>
      <c r="I73" s="136"/>
      <c r="J73" s="136"/>
      <c r="K73" s="136"/>
      <c r="L73" s="146">
        <f t="shared" si="3"/>
        <v>16970</v>
      </c>
    </row>
    <row r="74" spans="3:12" ht="22.5" thickTop="1" thickBot="1" x14ac:dyDescent="0.4">
      <c r="C74" s="256">
        <v>46241</v>
      </c>
      <c r="D74" s="108" t="s">
        <v>13368</v>
      </c>
      <c r="E74" s="564"/>
      <c r="F74" s="564">
        <v>416710</v>
      </c>
      <c r="G74" s="571">
        <f t="shared" si="2"/>
        <v>8510335</v>
      </c>
      <c r="H74" s="278"/>
      <c r="I74" s="136"/>
      <c r="J74" s="136"/>
      <c r="K74" s="136"/>
      <c r="L74" s="146">
        <f t="shared" si="3"/>
        <v>16970</v>
      </c>
    </row>
    <row r="75" spans="3:12" ht="22.5" thickTop="1" thickBot="1" x14ac:dyDescent="0.4">
      <c r="C75" s="256">
        <v>46241</v>
      </c>
      <c r="D75" s="108" t="s">
        <v>66</v>
      </c>
      <c r="E75" s="564">
        <v>160000</v>
      </c>
      <c r="F75" s="564"/>
      <c r="G75" s="571">
        <f t="shared" si="2"/>
        <v>8670335</v>
      </c>
      <c r="H75" s="278"/>
      <c r="I75" s="136"/>
      <c r="J75" s="136"/>
      <c r="K75" s="136"/>
      <c r="L75" s="146">
        <f t="shared" si="3"/>
        <v>16970</v>
      </c>
    </row>
    <row r="76" spans="3:12" ht="22.5" thickTop="1" thickBot="1" x14ac:dyDescent="0.4">
      <c r="C76" s="256">
        <v>46241</v>
      </c>
      <c r="D76" s="108" t="s">
        <v>13370</v>
      </c>
      <c r="E76" s="564"/>
      <c r="F76" s="564">
        <v>8500000</v>
      </c>
      <c r="G76" s="571">
        <f t="shared" si="2"/>
        <v>170335</v>
      </c>
      <c r="H76" s="278"/>
      <c r="I76" s="136"/>
      <c r="J76" s="136"/>
      <c r="K76" s="136"/>
      <c r="L76" s="146">
        <f t="shared" si="3"/>
        <v>16970</v>
      </c>
    </row>
    <row r="77" spans="3:12" ht="22.5" thickTop="1" thickBot="1" x14ac:dyDescent="0.4">
      <c r="C77" s="256">
        <v>46241</v>
      </c>
      <c r="D77" s="108" t="s">
        <v>13371</v>
      </c>
      <c r="E77" s="564"/>
      <c r="F77" s="564">
        <v>60000</v>
      </c>
      <c r="G77" s="571">
        <f t="shared" si="2"/>
        <v>110335</v>
      </c>
      <c r="H77" s="278"/>
      <c r="I77" s="136"/>
      <c r="J77" s="136"/>
      <c r="K77" s="136"/>
      <c r="L77" s="146">
        <f t="shared" si="3"/>
        <v>16970</v>
      </c>
    </row>
    <row r="78" spans="3:12" ht="22.5" thickTop="1" thickBot="1" x14ac:dyDescent="0.4">
      <c r="C78" s="256">
        <v>46241</v>
      </c>
      <c r="D78" s="108" t="s">
        <v>52</v>
      </c>
      <c r="E78" s="564">
        <v>19000</v>
      </c>
      <c r="F78" s="564"/>
      <c r="G78" s="571">
        <f t="shared" si="2"/>
        <v>129335</v>
      </c>
      <c r="H78" s="278"/>
      <c r="I78" s="136"/>
      <c r="J78" s="136"/>
      <c r="K78" s="136"/>
      <c r="L78" s="146">
        <f t="shared" si="3"/>
        <v>16970</v>
      </c>
    </row>
    <row r="79" spans="3:12" ht="22.5" thickTop="1" thickBot="1" x14ac:dyDescent="0.4">
      <c r="C79" s="256">
        <v>46241</v>
      </c>
      <c r="D79" s="108" t="s">
        <v>38</v>
      </c>
      <c r="E79" s="564">
        <v>1584000</v>
      </c>
      <c r="F79" s="564"/>
      <c r="G79" s="571">
        <f t="shared" si="2"/>
        <v>1713335</v>
      </c>
      <c r="H79" s="278"/>
      <c r="I79" s="136"/>
      <c r="J79" s="136"/>
      <c r="K79" s="136"/>
      <c r="L79" s="146">
        <f t="shared" si="3"/>
        <v>16970</v>
      </c>
    </row>
    <row r="80" spans="3:12" ht="22.5" thickTop="1" thickBot="1" x14ac:dyDescent="0.4">
      <c r="C80" s="256">
        <v>46272</v>
      </c>
      <c r="D80" s="108" t="s">
        <v>73</v>
      </c>
      <c r="E80" s="564">
        <v>1060000</v>
      </c>
      <c r="F80" s="564"/>
      <c r="G80" s="571">
        <f t="shared" si="2"/>
        <v>2773335</v>
      </c>
      <c r="H80" s="278"/>
      <c r="I80" s="136"/>
      <c r="J80" s="136"/>
      <c r="K80" s="136"/>
      <c r="L80" s="146">
        <f t="shared" si="3"/>
        <v>16970</v>
      </c>
    </row>
    <row r="81" spans="3:12" ht="22.5" thickTop="1" thickBot="1" x14ac:dyDescent="0.4">
      <c r="C81" s="256">
        <v>46272</v>
      </c>
      <c r="D81" s="108" t="s">
        <v>34</v>
      </c>
      <c r="E81" s="564">
        <v>1699800</v>
      </c>
      <c r="F81" s="564"/>
      <c r="G81" s="571">
        <f t="shared" si="2"/>
        <v>4473135</v>
      </c>
      <c r="H81" s="278"/>
      <c r="I81" s="136"/>
      <c r="J81" s="136"/>
      <c r="K81" s="136"/>
      <c r="L81" s="146">
        <f t="shared" si="3"/>
        <v>16970</v>
      </c>
    </row>
    <row r="82" spans="3:12" ht="22.5" thickTop="1" thickBot="1" x14ac:dyDescent="0.4">
      <c r="C82" s="256">
        <v>46272</v>
      </c>
      <c r="D82" s="108" t="s">
        <v>66</v>
      </c>
      <c r="E82" s="566">
        <v>243600</v>
      </c>
      <c r="F82" s="564"/>
      <c r="G82" s="571">
        <f t="shared" si="2"/>
        <v>4716735</v>
      </c>
      <c r="H82" s="278"/>
      <c r="I82" s="136"/>
      <c r="J82" s="136"/>
      <c r="K82" s="136"/>
      <c r="L82" s="146">
        <f t="shared" si="3"/>
        <v>16970</v>
      </c>
    </row>
    <row r="83" spans="3:12" ht="22.5" thickTop="1" thickBot="1" x14ac:dyDescent="0.4">
      <c r="C83" s="256">
        <v>46272</v>
      </c>
      <c r="D83" s="108" t="s">
        <v>13744</v>
      </c>
      <c r="E83" s="566">
        <v>88000</v>
      </c>
      <c r="F83" s="564"/>
      <c r="G83" s="571">
        <f t="shared" si="2"/>
        <v>4804735</v>
      </c>
      <c r="H83" s="278"/>
      <c r="I83" s="136"/>
      <c r="J83" s="136"/>
      <c r="K83" s="136"/>
      <c r="L83" s="146">
        <f t="shared" si="3"/>
        <v>16970</v>
      </c>
    </row>
    <row r="84" spans="3:12" ht="22.5" thickTop="1" thickBot="1" x14ac:dyDescent="0.4">
      <c r="C84" s="256">
        <v>46272</v>
      </c>
      <c r="D84" s="108" t="s">
        <v>21</v>
      </c>
      <c r="E84" s="564">
        <v>200000</v>
      </c>
      <c r="F84" s="564"/>
      <c r="G84" s="571">
        <f t="shared" si="2"/>
        <v>5004735</v>
      </c>
      <c r="H84" s="278"/>
      <c r="I84" s="136"/>
      <c r="J84" s="136"/>
      <c r="K84" s="136"/>
      <c r="L84" s="146">
        <f t="shared" si="3"/>
        <v>16970</v>
      </c>
    </row>
    <row r="85" spans="3:12" ht="22.5" thickTop="1" thickBot="1" x14ac:dyDescent="0.4">
      <c r="C85" s="256">
        <v>46272</v>
      </c>
      <c r="D85" s="108" t="s">
        <v>36</v>
      </c>
      <c r="E85" s="564">
        <v>560000</v>
      </c>
      <c r="F85" s="564"/>
      <c r="G85" s="571">
        <f t="shared" si="2"/>
        <v>5564735</v>
      </c>
      <c r="H85" s="278"/>
      <c r="I85" s="136"/>
      <c r="J85" s="136"/>
      <c r="K85" s="136"/>
      <c r="L85" s="146">
        <f t="shared" si="3"/>
        <v>16970</v>
      </c>
    </row>
    <row r="86" spans="3:12" ht="22.5" thickTop="1" thickBot="1" x14ac:dyDescent="0.4">
      <c r="C86" s="256">
        <v>46272</v>
      </c>
      <c r="D86" s="108" t="s">
        <v>14205</v>
      </c>
      <c r="E86" s="564">
        <v>1000000</v>
      </c>
      <c r="F86" s="564"/>
      <c r="G86" s="571">
        <f t="shared" si="2"/>
        <v>6564735</v>
      </c>
      <c r="H86" s="278"/>
      <c r="I86" s="136"/>
      <c r="J86" s="136"/>
      <c r="K86" s="136"/>
      <c r="L86" s="146">
        <f t="shared" si="3"/>
        <v>16970</v>
      </c>
    </row>
    <row r="87" spans="3:12" ht="22.5" thickTop="1" thickBot="1" x14ac:dyDescent="0.4">
      <c r="C87" s="256">
        <v>46272</v>
      </c>
      <c r="D87" s="108" t="s">
        <v>1171</v>
      </c>
      <c r="E87" s="564">
        <v>500000</v>
      </c>
      <c r="F87" s="564"/>
      <c r="G87" s="571">
        <f t="shared" si="2"/>
        <v>7064735</v>
      </c>
      <c r="H87" s="278"/>
      <c r="I87" s="136"/>
      <c r="J87" s="136"/>
      <c r="K87" s="136"/>
      <c r="L87" s="146">
        <f t="shared" si="3"/>
        <v>16970</v>
      </c>
    </row>
    <row r="88" spans="3:12" ht="22.5" thickTop="1" thickBot="1" x14ac:dyDescent="0.4">
      <c r="C88" s="256">
        <v>46272</v>
      </c>
      <c r="D88" s="108" t="s">
        <v>14206</v>
      </c>
      <c r="E88" s="564">
        <v>50000</v>
      </c>
      <c r="F88" s="564"/>
      <c r="G88" s="571">
        <f t="shared" si="2"/>
        <v>7114735</v>
      </c>
      <c r="H88" s="278"/>
      <c r="I88" s="136"/>
      <c r="J88" s="136"/>
      <c r="K88" s="136"/>
      <c r="L88" s="146">
        <f t="shared" si="3"/>
        <v>16970</v>
      </c>
    </row>
    <row r="89" spans="3:12" ht="22.5" thickTop="1" thickBot="1" x14ac:dyDescent="0.4">
      <c r="C89" s="256">
        <v>46272</v>
      </c>
      <c r="D89" s="108" t="s">
        <v>14207</v>
      </c>
      <c r="E89" s="564">
        <v>811000</v>
      </c>
      <c r="F89" s="564"/>
      <c r="G89" s="571">
        <f t="shared" si="2"/>
        <v>7925735</v>
      </c>
      <c r="H89" s="278"/>
      <c r="I89" s="136"/>
      <c r="J89" s="136"/>
      <c r="K89" s="136"/>
      <c r="L89" s="146">
        <f t="shared" si="3"/>
        <v>16970</v>
      </c>
    </row>
    <row r="90" spans="3:12" ht="22.5" thickTop="1" thickBot="1" x14ac:dyDescent="0.4">
      <c r="C90" s="256">
        <v>46272</v>
      </c>
      <c r="D90" s="108" t="s">
        <v>32</v>
      </c>
      <c r="E90" s="564">
        <v>500000</v>
      </c>
      <c r="F90" s="564"/>
      <c r="G90" s="571">
        <f t="shared" si="2"/>
        <v>8425735</v>
      </c>
      <c r="H90" s="278"/>
      <c r="I90" s="136"/>
      <c r="J90" s="136"/>
      <c r="K90" s="136"/>
      <c r="L90" s="146">
        <f t="shared" si="3"/>
        <v>16970</v>
      </c>
    </row>
    <row r="91" spans="3:12" ht="22.5" thickTop="1" thickBot="1" x14ac:dyDescent="0.4">
      <c r="C91" s="256">
        <v>46333</v>
      </c>
      <c r="D91" s="108" t="s">
        <v>52</v>
      </c>
      <c r="E91" s="564">
        <v>154000</v>
      </c>
      <c r="F91" s="564"/>
      <c r="G91" s="571">
        <f t="shared" si="2"/>
        <v>8579735</v>
      </c>
      <c r="H91" s="278"/>
      <c r="I91" s="136"/>
      <c r="J91" s="136"/>
      <c r="K91" s="136"/>
      <c r="L91" s="146">
        <f t="shared" si="3"/>
        <v>16970</v>
      </c>
    </row>
    <row r="92" spans="3:12" ht="22.5" thickTop="1" thickBot="1" x14ac:dyDescent="0.4">
      <c r="C92" s="256">
        <v>46333</v>
      </c>
      <c r="D92" s="108" t="s">
        <v>66</v>
      </c>
      <c r="E92" s="564">
        <v>184900</v>
      </c>
      <c r="F92" s="564"/>
      <c r="G92" s="571">
        <f t="shared" si="2"/>
        <v>8764635</v>
      </c>
      <c r="H92" s="278"/>
      <c r="I92" s="136"/>
      <c r="J92" s="136"/>
      <c r="K92" s="136"/>
      <c r="L92" s="146">
        <f t="shared" si="3"/>
        <v>16970</v>
      </c>
    </row>
    <row r="93" spans="3:12" ht="22.5" thickTop="1" thickBot="1" x14ac:dyDescent="0.4">
      <c r="C93" s="256">
        <v>46333</v>
      </c>
      <c r="D93" s="108" t="s">
        <v>21</v>
      </c>
      <c r="E93" s="564">
        <v>295000</v>
      </c>
      <c r="F93" s="564"/>
      <c r="G93" s="571">
        <f t="shared" si="2"/>
        <v>9059635</v>
      </c>
      <c r="H93" s="278"/>
      <c r="I93" s="136"/>
      <c r="J93" s="136"/>
      <c r="K93" s="136"/>
      <c r="L93" s="146">
        <f t="shared" si="3"/>
        <v>16970</v>
      </c>
    </row>
    <row r="94" spans="3:12" ht="22.5" thickTop="1" thickBot="1" x14ac:dyDescent="0.4">
      <c r="C94" s="256">
        <v>46333</v>
      </c>
      <c r="D94" s="108" t="s">
        <v>1793</v>
      </c>
      <c r="E94" s="564">
        <v>30400</v>
      </c>
      <c r="F94" s="564"/>
      <c r="G94" s="571">
        <f t="shared" si="2"/>
        <v>9090035</v>
      </c>
      <c r="H94" s="278"/>
      <c r="I94" s="136"/>
      <c r="J94" s="136"/>
      <c r="K94" s="136"/>
      <c r="L94" s="146">
        <f t="shared" si="3"/>
        <v>16970</v>
      </c>
    </row>
    <row r="95" spans="3:12" ht="22.5" thickTop="1" thickBot="1" x14ac:dyDescent="0.4">
      <c r="C95" s="256">
        <v>46333</v>
      </c>
      <c r="D95" s="108" t="s">
        <v>15397</v>
      </c>
      <c r="E95" s="564">
        <v>1200000</v>
      </c>
      <c r="F95" s="564"/>
      <c r="G95" s="571">
        <f t="shared" si="2"/>
        <v>10290035</v>
      </c>
      <c r="H95" s="278"/>
      <c r="I95" s="136"/>
      <c r="J95" s="136"/>
      <c r="K95" s="136"/>
      <c r="L95" s="146">
        <f t="shared" si="3"/>
        <v>16970</v>
      </c>
    </row>
    <row r="96" spans="3:12" ht="22.5" thickTop="1" thickBot="1" x14ac:dyDescent="0.4">
      <c r="C96" s="256">
        <v>46333</v>
      </c>
      <c r="D96" s="108" t="s">
        <v>19</v>
      </c>
      <c r="E96" s="564">
        <v>899400</v>
      </c>
      <c r="F96" s="564"/>
      <c r="G96" s="571">
        <f t="shared" si="2"/>
        <v>11189435</v>
      </c>
      <c r="H96" s="278"/>
      <c r="I96" s="136"/>
      <c r="J96" s="136"/>
      <c r="K96" s="136"/>
      <c r="L96" s="146">
        <f t="shared" si="3"/>
        <v>16970</v>
      </c>
    </row>
    <row r="97" spans="3:12" ht="22.5" thickTop="1" thickBot="1" x14ac:dyDescent="0.4">
      <c r="C97" s="256">
        <v>46333</v>
      </c>
      <c r="D97" s="108" t="s">
        <v>20</v>
      </c>
      <c r="E97" s="564">
        <v>500000</v>
      </c>
      <c r="F97" s="564"/>
      <c r="G97" s="571">
        <f t="shared" si="2"/>
        <v>11689435</v>
      </c>
      <c r="H97" s="278"/>
      <c r="I97" s="136"/>
      <c r="J97" s="136"/>
      <c r="K97" s="136"/>
      <c r="L97" s="146">
        <f t="shared" si="3"/>
        <v>16970</v>
      </c>
    </row>
    <row r="98" spans="3:12" ht="22.5" thickTop="1" thickBot="1" x14ac:dyDescent="0.4">
      <c r="C98" s="256">
        <v>46333</v>
      </c>
      <c r="D98" s="108" t="s">
        <v>24</v>
      </c>
      <c r="E98" s="564">
        <v>379200</v>
      </c>
      <c r="F98" s="564"/>
      <c r="G98" s="571">
        <f t="shared" si="2"/>
        <v>12068635</v>
      </c>
      <c r="H98" s="278"/>
      <c r="I98" s="136"/>
      <c r="J98" s="136"/>
      <c r="K98" s="136"/>
      <c r="L98" s="146">
        <f t="shared" si="3"/>
        <v>16970</v>
      </c>
    </row>
    <row r="99" spans="3:12" ht="22.5" thickTop="1" thickBot="1" x14ac:dyDescent="0.4">
      <c r="C99" s="256">
        <v>46333</v>
      </c>
      <c r="D99" s="108" t="s">
        <v>14207</v>
      </c>
      <c r="E99" s="564">
        <v>150000</v>
      </c>
      <c r="F99" s="564"/>
      <c r="G99" s="571">
        <f t="shared" si="2"/>
        <v>12218635</v>
      </c>
      <c r="H99" s="278"/>
      <c r="I99" s="136"/>
      <c r="J99" s="136"/>
      <c r="K99" s="136"/>
      <c r="L99" s="146">
        <f t="shared" si="3"/>
        <v>16970</v>
      </c>
    </row>
    <row r="100" spans="3:12" ht="22.5" thickTop="1" thickBot="1" x14ac:dyDescent="0.4">
      <c r="C100" s="256">
        <v>46333</v>
      </c>
      <c r="D100" s="108" t="s">
        <v>5854</v>
      </c>
      <c r="E100" s="564"/>
      <c r="F100" s="564">
        <v>12000000</v>
      </c>
      <c r="G100" s="571">
        <f t="shared" si="2"/>
        <v>218635</v>
      </c>
      <c r="H100" s="278"/>
      <c r="I100" s="136"/>
      <c r="J100" s="136"/>
      <c r="K100" s="136"/>
      <c r="L100" s="146">
        <f t="shared" si="3"/>
        <v>16970</v>
      </c>
    </row>
    <row r="101" spans="3:12" ht="22.5" thickTop="1" thickBot="1" x14ac:dyDescent="0.4">
      <c r="C101" s="256">
        <v>46363</v>
      </c>
      <c r="D101" s="108" t="s">
        <v>508</v>
      </c>
      <c r="E101" s="564">
        <v>357300</v>
      </c>
      <c r="F101" s="564"/>
      <c r="G101" s="571">
        <f t="shared" si="2"/>
        <v>575935</v>
      </c>
      <c r="H101" s="278"/>
      <c r="I101" s="136"/>
      <c r="J101" s="136"/>
      <c r="K101" s="136"/>
      <c r="L101" s="146">
        <f t="shared" si="3"/>
        <v>16970</v>
      </c>
    </row>
    <row r="102" spans="3:12" ht="22.5" thickTop="1" thickBot="1" x14ac:dyDescent="0.4">
      <c r="C102" s="256">
        <v>46363</v>
      </c>
      <c r="D102" s="108" t="s">
        <v>1772</v>
      </c>
      <c r="E102" s="564">
        <v>1000000</v>
      </c>
      <c r="F102" s="564"/>
      <c r="G102" s="571">
        <f t="shared" si="2"/>
        <v>1575935</v>
      </c>
      <c r="H102" s="278"/>
      <c r="I102" s="136"/>
      <c r="J102" s="136"/>
      <c r="K102" s="136"/>
      <c r="L102" s="146">
        <f t="shared" si="3"/>
        <v>16970</v>
      </c>
    </row>
    <row r="103" spans="3:12" ht="22.5" thickTop="1" thickBot="1" x14ac:dyDescent="0.4">
      <c r="C103" s="256">
        <v>46363</v>
      </c>
      <c r="D103" s="108" t="s">
        <v>61</v>
      </c>
      <c r="E103" s="564">
        <v>150000</v>
      </c>
      <c r="F103" s="564"/>
      <c r="G103" s="571">
        <f t="shared" si="2"/>
        <v>1725935</v>
      </c>
      <c r="H103" s="278"/>
      <c r="I103" s="136"/>
      <c r="J103" s="136"/>
      <c r="K103" s="136"/>
      <c r="L103" s="146">
        <f t="shared" si="3"/>
        <v>16970</v>
      </c>
    </row>
    <row r="104" spans="3:12" ht="22.5" thickTop="1" thickBot="1" x14ac:dyDescent="0.4">
      <c r="C104" s="256">
        <v>46363</v>
      </c>
      <c r="D104" s="108" t="s">
        <v>34</v>
      </c>
      <c r="E104" s="564">
        <v>1100000</v>
      </c>
      <c r="F104" s="564"/>
      <c r="G104" s="571">
        <f t="shared" si="2"/>
        <v>2825935</v>
      </c>
      <c r="H104" s="278"/>
      <c r="I104" s="136"/>
      <c r="J104" s="136"/>
      <c r="K104" s="136"/>
      <c r="L104" s="146">
        <f t="shared" si="3"/>
        <v>16970</v>
      </c>
    </row>
    <row r="105" spans="3:12" ht="22.5" thickTop="1" thickBot="1" x14ac:dyDescent="0.4">
      <c r="C105" s="256">
        <v>46363</v>
      </c>
      <c r="D105" s="108" t="s">
        <v>15610</v>
      </c>
      <c r="E105" s="564">
        <v>22000</v>
      </c>
      <c r="F105" s="564"/>
      <c r="G105" s="571">
        <f t="shared" si="2"/>
        <v>2847935</v>
      </c>
      <c r="H105" s="278"/>
      <c r="I105" s="136"/>
      <c r="J105" s="136"/>
      <c r="K105" s="136"/>
      <c r="L105" s="146">
        <f t="shared" si="3"/>
        <v>16970</v>
      </c>
    </row>
    <row r="106" spans="3:12" ht="22.5" thickTop="1" thickBot="1" x14ac:dyDescent="0.4">
      <c r="C106" s="256">
        <v>46363</v>
      </c>
      <c r="D106" s="108" t="s">
        <v>66</v>
      </c>
      <c r="E106" s="564">
        <v>365000</v>
      </c>
      <c r="F106" s="564"/>
      <c r="G106" s="571">
        <f t="shared" si="2"/>
        <v>3212935</v>
      </c>
      <c r="H106" s="278"/>
      <c r="I106" s="136"/>
      <c r="J106" s="136"/>
      <c r="K106" s="136"/>
      <c r="L106" s="146">
        <f t="shared" si="3"/>
        <v>16970</v>
      </c>
    </row>
    <row r="107" spans="3:12" ht="22.5" thickTop="1" thickBot="1" x14ac:dyDescent="0.4">
      <c r="C107" s="256">
        <v>46363</v>
      </c>
      <c r="D107" s="108" t="s">
        <v>3993</v>
      </c>
      <c r="E107" s="564">
        <v>603000</v>
      </c>
      <c r="F107" s="564"/>
      <c r="G107" s="571">
        <f t="shared" si="2"/>
        <v>3815935</v>
      </c>
      <c r="H107" s="278"/>
      <c r="I107" s="136"/>
      <c r="J107" s="136"/>
      <c r="K107" s="136"/>
      <c r="L107" s="146">
        <f t="shared" si="3"/>
        <v>16970</v>
      </c>
    </row>
    <row r="108" spans="3:12" ht="22.5" thickTop="1" thickBot="1" x14ac:dyDescent="0.4">
      <c r="C108" s="256">
        <v>59512</v>
      </c>
      <c r="D108" s="108" t="s">
        <v>26</v>
      </c>
      <c r="E108" s="564">
        <v>200000</v>
      </c>
      <c r="F108" s="564"/>
      <c r="G108" s="571">
        <f t="shared" si="2"/>
        <v>4015935</v>
      </c>
      <c r="H108" s="278"/>
      <c r="I108" s="136"/>
      <c r="J108" s="136"/>
      <c r="K108" s="136"/>
      <c r="L108" s="146">
        <f t="shared" si="3"/>
        <v>16970</v>
      </c>
    </row>
    <row r="109" spans="3:12" ht="22.5" thickTop="1" thickBot="1" x14ac:dyDescent="0.4">
      <c r="C109" s="256">
        <v>46363</v>
      </c>
      <c r="D109" s="108" t="s">
        <v>14205</v>
      </c>
      <c r="E109" s="564">
        <v>999800</v>
      </c>
      <c r="F109" s="564"/>
      <c r="G109" s="571">
        <f t="shared" si="2"/>
        <v>5015735</v>
      </c>
      <c r="H109" s="278"/>
      <c r="I109" s="136"/>
      <c r="J109" s="136"/>
      <c r="K109" s="136"/>
      <c r="L109" s="146">
        <f t="shared" si="3"/>
        <v>16970</v>
      </c>
    </row>
    <row r="110" spans="3:12" ht="22.5" thickTop="1" thickBot="1" x14ac:dyDescent="0.4">
      <c r="C110" s="256">
        <v>46363</v>
      </c>
      <c r="D110" s="108" t="s">
        <v>22</v>
      </c>
      <c r="E110" s="564">
        <v>1310000</v>
      </c>
      <c r="F110" s="564"/>
      <c r="G110" s="571">
        <f t="shared" si="2"/>
        <v>6325735</v>
      </c>
      <c r="H110" s="278"/>
      <c r="I110" s="136"/>
      <c r="J110" s="136"/>
      <c r="K110" s="136"/>
      <c r="L110" s="146">
        <f t="shared" si="3"/>
        <v>16970</v>
      </c>
    </row>
    <row r="111" spans="3:12" ht="22.5" thickTop="1" thickBot="1" x14ac:dyDescent="0.4">
      <c r="C111" s="256">
        <v>46363</v>
      </c>
      <c r="D111" s="108" t="s">
        <v>27</v>
      </c>
      <c r="E111" s="564">
        <v>150000</v>
      </c>
      <c r="F111" s="564"/>
      <c r="G111" s="571">
        <f t="shared" si="2"/>
        <v>6475735</v>
      </c>
      <c r="H111" s="278"/>
      <c r="I111" s="136"/>
      <c r="J111" s="136"/>
      <c r="K111" s="136"/>
      <c r="L111" s="146">
        <f t="shared" si="3"/>
        <v>16970</v>
      </c>
    </row>
    <row r="112" spans="3:12" ht="22.5" thickTop="1" thickBot="1" x14ac:dyDescent="0.4">
      <c r="C112" s="256">
        <v>46363</v>
      </c>
      <c r="D112" s="108" t="s">
        <v>1772</v>
      </c>
      <c r="E112" s="564">
        <v>499400</v>
      </c>
      <c r="F112" s="564"/>
      <c r="G112" s="571">
        <f t="shared" si="2"/>
        <v>6975135</v>
      </c>
      <c r="H112" s="278"/>
      <c r="I112" s="136"/>
      <c r="J112" s="136"/>
      <c r="K112" s="136"/>
      <c r="L112" s="146">
        <f t="shared" si="3"/>
        <v>16970</v>
      </c>
    </row>
    <row r="113" spans="3:12" ht="22.5" thickTop="1" thickBot="1" x14ac:dyDescent="0.4">
      <c r="C113" s="256">
        <v>46363</v>
      </c>
      <c r="D113" s="108" t="s">
        <v>38</v>
      </c>
      <c r="E113" s="564">
        <v>604000</v>
      </c>
      <c r="F113" s="564"/>
      <c r="G113" s="571">
        <f t="shared" si="2"/>
        <v>7579135</v>
      </c>
      <c r="H113" s="278"/>
      <c r="I113" s="136"/>
      <c r="J113" s="136"/>
      <c r="K113" s="136"/>
      <c r="L113" s="146">
        <f t="shared" si="3"/>
        <v>16970</v>
      </c>
    </row>
    <row r="114" spans="3:12" ht="22.5" thickTop="1" thickBot="1" x14ac:dyDescent="0.4">
      <c r="C114" s="256">
        <v>46363</v>
      </c>
      <c r="D114" s="108" t="s">
        <v>1772</v>
      </c>
      <c r="E114" s="564">
        <v>1000000</v>
      </c>
      <c r="F114" s="564"/>
      <c r="G114" s="571">
        <f t="shared" si="2"/>
        <v>8579135</v>
      </c>
      <c r="H114" s="278"/>
      <c r="I114" s="136"/>
      <c r="J114" s="136"/>
      <c r="K114" s="136"/>
      <c r="L114" s="146">
        <f t="shared" si="3"/>
        <v>16970</v>
      </c>
    </row>
    <row r="115" spans="3:12" ht="22.5" thickTop="1" thickBot="1" x14ac:dyDescent="0.4">
      <c r="C115" s="256" t="s">
        <v>15625</v>
      </c>
      <c r="D115" s="108" t="s">
        <v>3993</v>
      </c>
      <c r="E115" s="564">
        <v>250000</v>
      </c>
      <c r="F115" s="564"/>
      <c r="G115" s="571">
        <f t="shared" si="2"/>
        <v>8829135</v>
      </c>
      <c r="H115" s="278"/>
      <c r="I115" s="136"/>
      <c r="J115" s="136"/>
      <c r="K115" s="136"/>
      <c r="L115" s="146">
        <f t="shared" si="3"/>
        <v>16970</v>
      </c>
    </row>
    <row r="116" spans="3:12" ht="22.5" thickTop="1" thickBot="1" x14ac:dyDescent="0.4">
      <c r="C116" s="256" t="s">
        <v>15625</v>
      </c>
      <c r="D116" s="108" t="s">
        <v>311</v>
      </c>
      <c r="E116" s="564">
        <v>639000</v>
      </c>
      <c r="F116" s="564"/>
      <c r="G116" s="571">
        <f t="shared" si="2"/>
        <v>9468135</v>
      </c>
      <c r="H116" s="278"/>
      <c r="I116" s="136"/>
      <c r="J116" s="136"/>
      <c r="K116" s="136"/>
      <c r="L116" s="146">
        <f t="shared" si="3"/>
        <v>16970</v>
      </c>
    </row>
    <row r="117" spans="3:12" ht="22.5" thickTop="1" thickBot="1" x14ac:dyDescent="0.4">
      <c r="C117" s="256" t="s">
        <v>15625</v>
      </c>
      <c r="D117" s="108" t="s">
        <v>4315</v>
      </c>
      <c r="E117" s="564">
        <v>149300</v>
      </c>
      <c r="F117" s="564"/>
      <c r="G117" s="571">
        <f t="shared" si="2"/>
        <v>9617435</v>
      </c>
      <c r="H117" s="278"/>
      <c r="I117" s="136"/>
      <c r="J117" s="136"/>
      <c r="K117" s="136"/>
      <c r="L117" s="146">
        <f t="shared" si="3"/>
        <v>16970</v>
      </c>
    </row>
    <row r="118" spans="3:12" ht="22.5" thickTop="1" thickBot="1" x14ac:dyDescent="0.4">
      <c r="C118" s="256" t="s">
        <v>15625</v>
      </c>
      <c r="D118" s="108" t="s">
        <v>4085</v>
      </c>
      <c r="E118" s="564">
        <v>19700</v>
      </c>
      <c r="F118" s="564"/>
      <c r="G118" s="571">
        <f t="shared" si="2"/>
        <v>9637135</v>
      </c>
      <c r="H118" s="278"/>
      <c r="I118" s="136"/>
      <c r="J118" s="136"/>
      <c r="K118" s="136"/>
      <c r="L118" s="146">
        <f t="shared" si="3"/>
        <v>16970</v>
      </c>
    </row>
    <row r="119" spans="3:12" ht="22.5" thickTop="1" thickBot="1" x14ac:dyDescent="0.4">
      <c r="C119" s="256" t="s">
        <v>15625</v>
      </c>
      <c r="D119" s="108" t="s">
        <v>66</v>
      </c>
      <c r="E119" s="564">
        <v>102000</v>
      </c>
      <c r="F119" s="564"/>
      <c r="G119" s="571">
        <f t="shared" si="2"/>
        <v>9739135</v>
      </c>
      <c r="H119" s="278"/>
      <c r="I119" s="136"/>
      <c r="J119" s="136"/>
      <c r="K119" s="136"/>
      <c r="L119" s="146">
        <f t="shared" si="3"/>
        <v>16970</v>
      </c>
    </row>
    <row r="120" spans="3:12" ht="22.5" thickTop="1" thickBot="1" x14ac:dyDescent="0.4">
      <c r="C120" s="256" t="s">
        <v>15625</v>
      </c>
      <c r="D120" s="108" t="s">
        <v>21</v>
      </c>
      <c r="E120" s="564">
        <v>160000</v>
      </c>
      <c r="F120" s="564"/>
      <c r="G120" s="573">
        <f t="shared" si="2"/>
        <v>9899135</v>
      </c>
      <c r="H120" s="278"/>
      <c r="I120" s="136"/>
      <c r="J120" s="136"/>
      <c r="K120" s="136"/>
      <c r="L120" s="146">
        <f t="shared" si="3"/>
        <v>16970</v>
      </c>
    </row>
    <row r="121" spans="3:12" ht="22.5" thickTop="1" thickBot="1" x14ac:dyDescent="0.4">
      <c r="C121" s="256" t="s">
        <v>16737</v>
      </c>
      <c r="D121" s="108" t="s">
        <v>16738</v>
      </c>
      <c r="E121" s="564"/>
      <c r="F121" s="564">
        <v>5000000</v>
      </c>
      <c r="G121" s="571">
        <f t="shared" si="2"/>
        <v>4899135</v>
      </c>
      <c r="H121" s="278"/>
      <c r="I121" s="136"/>
      <c r="J121" s="136"/>
      <c r="K121" s="136"/>
      <c r="L121" s="146">
        <f t="shared" si="3"/>
        <v>16970</v>
      </c>
    </row>
    <row r="122" spans="3:12" ht="22.5" thickTop="1" thickBot="1" x14ac:dyDescent="0.4">
      <c r="C122" s="256" t="s">
        <v>16737</v>
      </c>
      <c r="D122" s="108" t="s">
        <v>66</v>
      </c>
      <c r="E122" s="564">
        <v>342500</v>
      </c>
      <c r="F122" s="564"/>
      <c r="G122" s="571">
        <f t="shared" si="2"/>
        <v>5241635</v>
      </c>
      <c r="H122" s="278"/>
      <c r="I122" s="136"/>
      <c r="J122" s="136"/>
      <c r="K122" s="136"/>
      <c r="L122" s="146">
        <f t="shared" si="3"/>
        <v>16970</v>
      </c>
    </row>
    <row r="123" spans="3:12" ht="22.5" thickTop="1" thickBot="1" x14ac:dyDescent="0.4">
      <c r="C123" s="256" t="s">
        <v>16737</v>
      </c>
      <c r="D123" s="108" t="s">
        <v>22</v>
      </c>
      <c r="E123" s="564">
        <v>349600</v>
      </c>
      <c r="F123" s="564"/>
      <c r="G123" s="571">
        <f t="shared" si="2"/>
        <v>5591235</v>
      </c>
      <c r="H123" s="278"/>
      <c r="I123" s="136"/>
      <c r="J123" s="136"/>
      <c r="K123" s="136"/>
      <c r="L123" s="146">
        <f t="shared" si="3"/>
        <v>16970</v>
      </c>
    </row>
    <row r="124" spans="3:12" ht="22.5" thickTop="1" thickBot="1" x14ac:dyDescent="0.4">
      <c r="C124" s="256" t="s">
        <v>16737</v>
      </c>
      <c r="D124" s="108" t="s">
        <v>34</v>
      </c>
      <c r="E124" s="564">
        <v>600000</v>
      </c>
      <c r="F124" s="564"/>
      <c r="G124" s="571">
        <f t="shared" si="2"/>
        <v>6191235</v>
      </c>
      <c r="H124" s="278"/>
      <c r="I124" s="136"/>
      <c r="J124" s="136"/>
      <c r="K124" s="136"/>
      <c r="L124" s="146">
        <f t="shared" si="3"/>
        <v>16970</v>
      </c>
    </row>
    <row r="125" spans="3:12" ht="22.5" thickTop="1" thickBot="1" x14ac:dyDescent="0.4">
      <c r="C125" s="256" t="s">
        <v>16737</v>
      </c>
      <c r="D125" s="108" t="s">
        <v>32</v>
      </c>
      <c r="E125" s="564">
        <v>431000</v>
      </c>
      <c r="F125" s="564"/>
      <c r="G125" s="571">
        <f t="shared" si="2"/>
        <v>6622235</v>
      </c>
      <c r="H125" s="278"/>
      <c r="I125" s="136"/>
      <c r="J125" s="136"/>
      <c r="K125" s="136"/>
      <c r="L125" s="146">
        <f t="shared" si="3"/>
        <v>16970</v>
      </c>
    </row>
    <row r="126" spans="3:12" ht="22.5" thickTop="1" thickBot="1" x14ac:dyDescent="0.4">
      <c r="C126" s="256" t="s">
        <v>16737</v>
      </c>
      <c r="D126" s="108" t="s">
        <v>30</v>
      </c>
      <c r="E126" s="564">
        <v>985000</v>
      </c>
      <c r="F126" s="564"/>
      <c r="G126" s="571">
        <f t="shared" si="2"/>
        <v>7607235</v>
      </c>
      <c r="H126" s="278"/>
      <c r="I126" s="136"/>
      <c r="J126" s="136"/>
      <c r="K126" s="136"/>
      <c r="L126" s="146">
        <f t="shared" si="3"/>
        <v>16970</v>
      </c>
    </row>
    <row r="127" spans="3:12" ht="22.5" thickTop="1" thickBot="1" x14ac:dyDescent="0.4">
      <c r="C127" s="256" t="s">
        <v>17243</v>
      </c>
      <c r="D127" s="108" t="s">
        <v>61</v>
      </c>
      <c r="E127" s="564">
        <v>130000</v>
      </c>
      <c r="F127" s="564"/>
      <c r="G127" s="571">
        <f t="shared" si="2"/>
        <v>7737235</v>
      </c>
      <c r="H127" s="278"/>
      <c r="I127" s="136"/>
      <c r="J127" s="136"/>
      <c r="K127" s="136"/>
      <c r="L127" s="146">
        <f t="shared" si="3"/>
        <v>16970</v>
      </c>
    </row>
    <row r="128" spans="3:12" ht="22.5" thickTop="1" thickBot="1" x14ac:dyDescent="0.4">
      <c r="C128" s="256" t="s">
        <v>17243</v>
      </c>
      <c r="D128" s="108" t="s">
        <v>3993</v>
      </c>
      <c r="E128" s="564">
        <v>400000</v>
      </c>
      <c r="F128" s="564"/>
      <c r="G128" s="571">
        <f t="shared" si="2"/>
        <v>8137235</v>
      </c>
      <c r="H128" s="278"/>
      <c r="I128" s="136"/>
      <c r="J128" s="136"/>
      <c r="K128" s="136"/>
      <c r="L128" s="146">
        <f t="shared" si="3"/>
        <v>16970</v>
      </c>
    </row>
    <row r="129" spans="3:12" ht="22.5" thickTop="1" thickBot="1" x14ac:dyDescent="0.4">
      <c r="C129" s="256" t="s">
        <v>17243</v>
      </c>
      <c r="D129" s="108" t="s">
        <v>66</v>
      </c>
      <c r="E129" s="564">
        <v>134000</v>
      </c>
      <c r="F129" s="564"/>
      <c r="G129" s="571">
        <f t="shared" si="2"/>
        <v>8271235</v>
      </c>
      <c r="H129" s="278"/>
      <c r="I129" s="136"/>
      <c r="J129" s="136"/>
      <c r="K129" s="136"/>
      <c r="L129" s="146">
        <f t="shared" si="3"/>
        <v>16970</v>
      </c>
    </row>
    <row r="130" spans="3:12" ht="22.5" thickTop="1" thickBot="1" x14ac:dyDescent="0.4">
      <c r="C130" s="256" t="s">
        <v>17243</v>
      </c>
      <c r="D130" s="108" t="s">
        <v>36</v>
      </c>
      <c r="E130" s="564">
        <v>506500</v>
      </c>
      <c r="F130" s="564"/>
      <c r="G130" s="571">
        <f t="shared" si="2"/>
        <v>8777735</v>
      </c>
      <c r="H130" s="278"/>
      <c r="I130" s="136"/>
      <c r="J130" s="136"/>
      <c r="K130" s="136"/>
      <c r="L130" s="146">
        <f t="shared" si="3"/>
        <v>16970</v>
      </c>
    </row>
    <row r="131" spans="3:12" ht="22.5" thickTop="1" thickBot="1" x14ac:dyDescent="0.4">
      <c r="C131" s="256" t="s">
        <v>17243</v>
      </c>
      <c r="D131" s="108" t="s">
        <v>1516</v>
      </c>
      <c r="E131" s="564">
        <v>150000</v>
      </c>
      <c r="F131" s="564"/>
      <c r="G131" s="571">
        <f t="shared" si="2"/>
        <v>8927735</v>
      </c>
      <c r="H131" s="278"/>
      <c r="I131" s="136"/>
      <c r="J131" s="136"/>
      <c r="K131" s="136"/>
      <c r="L131" s="146">
        <f t="shared" si="3"/>
        <v>16970</v>
      </c>
    </row>
    <row r="132" spans="3:12" ht="22.5" thickTop="1" thickBot="1" x14ac:dyDescent="0.4">
      <c r="C132" s="256" t="s">
        <v>17243</v>
      </c>
      <c r="D132" s="108" t="s">
        <v>19</v>
      </c>
      <c r="E132" s="564">
        <v>797700</v>
      </c>
      <c r="F132" s="564"/>
      <c r="G132" s="571">
        <f t="shared" si="2"/>
        <v>9725435</v>
      </c>
      <c r="H132" s="278"/>
      <c r="I132" s="136"/>
      <c r="J132" s="136"/>
      <c r="K132" s="136"/>
      <c r="L132" s="146">
        <f t="shared" si="3"/>
        <v>16970</v>
      </c>
    </row>
    <row r="133" spans="3:12" ht="22.5" thickTop="1" thickBot="1" x14ac:dyDescent="0.4">
      <c r="C133" s="256" t="s">
        <v>17243</v>
      </c>
      <c r="D133" s="108" t="s">
        <v>1171</v>
      </c>
      <c r="E133" s="564">
        <v>800000</v>
      </c>
      <c r="F133" s="564"/>
      <c r="G133" s="572">
        <f t="shared" si="2"/>
        <v>10525435</v>
      </c>
      <c r="H133" s="278"/>
      <c r="I133" s="136"/>
      <c r="J133" s="136"/>
      <c r="K133" s="136"/>
      <c r="L133" s="146">
        <f t="shared" si="3"/>
        <v>16970</v>
      </c>
    </row>
    <row r="134" spans="3:12" ht="22.5" thickTop="1" thickBot="1" x14ac:dyDescent="0.4">
      <c r="C134" s="256" t="s">
        <v>17968</v>
      </c>
      <c r="D134" s="108" t="s">
        <v>61</v>
      </c>
      <c r="E134" s="564">
        <v>50000</v>
      </c>
      <c r="F134" s="564"/>
      <c r="G134" s="571">
        <f t="shared" si="2"/>
        <v>10575435</v>
      </c>
      <c r="H134" s="278"/>
      <c r="I134" s="136"/>
      <c r="J134" s="136"/>
      <c r="K134" s="136"/>
      <c r="L134" s="146">
        <f t="shared" si="3"/>
        <v>16970</v>
      </c>
    </row>
    <row r="135" spans="3:12" ht="22.5" thickTop="1" thickBot="1" x14ac:dyDescent="0.4">
      <c r="C135" s="256" t="s">
        <v>17968</v>
      </c>
      <c r="D135" s="108" t="s">
        <v>27</v>
      </c>
      <c r="E135" s="564">
        <v>100000</v>
      </c>
      <c r="F135" s="564"/>
      <c r="G135" s="571">
        <f t="shared" si="2"/>
        <v>10675435</v>
      </c>
      <c r="H135" s="278"/>
      <c r="I135" s="136"/>
      <c r="J135" s="136"/>
      <c r="K135" s="136"/>
      <c r="L135" s="146">
        <f t="shared" si="3"/>
        <v>16970</v>
      </c>
    </row>
    <row r="136" spans="3:12" ht="22.5" thickTop="1" thickBot="1" x14ac:dyDescent="0.4">
      <c r="C136" s="256" t="s">
        <v>17968</v>
      </c>
      <c r="D136" s="108" t="s">
        <v>66</v>
      </c>
      <c r="E136" s="564">
        <v>170000</v>
      </c>
      <c r="F136" s="564"/>
      <c r="G136" s="571">
        <f t="shared" si="2"/>
        <v>10845435</v>
      </c>
      <c r="H136" s="278"/>
      <c r="I136" s="136"/>
      <c r="J136" s="136"/>
      <c r="K136" s="136"/>
      <c r="L136" s="146">
        <f t="shared" ref="L136:L165" si="4">L135+J136-K136</f>
        <v>16970</v>
      </c>
    </row>
    <row r="137" spans="3:12" ht="22.5" thickTop="1" thickBot="1" x14ac:dyDescent="0.4">
      <c r="C137" s="256" t="s">
        <v>17968</v>
      </c>
      <c r="D137" s="108" t="s">
        <v>14205</v>
      </c>
      <c r="E137" s="564">
        <v>2000000</v>
      </c>
      <c r="F137" s="564"/>
      <c r="G137" s="571">
        <f t="shared" ref="G137:G200" si="5">G136+E137-F137</f>
        <v>12845435</v>
      </c>
      <c r="H137" s="278"/>
      <c r="I137" s="136"/>
      <c r="J137" s="136"/>
      <c r="K137" s="136"/>
      <c r="L137" s="146">
        <f t="shared" si="4"/>
        <v>16970</v>
      </c>
    </row>
    <row r="138" spans="3:12" ht="22.5" thickTop="1" thickBot="1" x14ac:dyDescent="0.4">
      <c r="C138" s="256" t="s">
        <v>17968</v>
      </c>
      <c r="D138" s="108" t="s">
        <v>22</v>
      </c>
      <c r="E138" s="564">
        <v>300000</v>
      </c>
      <c r="F138" s="564"/>
      <c r="G138" s="571">
        <f t="shared" si="5"/>
        <v>13145435</v>
      </c>
      <c r="H138" s="278"/>
      <c r="I138" s="136"/>
      <c r="J138" s="136"/>
      <c r="K138" s="136"/>
      <c r="L138" s="146">
        <f t="shared" si="4"/>
        <v>16970</v>
      </c>
    </row>
    <row r="139" spans="3:12" ht="22.5" thickTop="1" thickBot="1" x14ac:dyDescent="0.4">
      <c r="C139" s="256" t="s">
        <v>17968</v>
      </c>
      <c r="D139" s="108" t="s">
        <v>21</v>
      </c>
      <c r="E139" s="564">
        <v>300000</v>
      </c>
      <c r="F139" s="564"/>
      <c r="G139" s="571">
        <f t="shared" si="5"/>
        <v>13445435</v>
      </c>
      <c r="H139" s="278"/>
      <c r="I139" s="136"/>
      <c r="J139" s="136"/>
      <c r="K139" s="136"/>
      <c r="L139" s="146">
        <f t="shared" si="4"/>
        <v>16970</v>
      </c>
    </row>
    <row r="140" spans="3:12" ht="22.5" thickTop="1" thickBot="1" x14ac:dyDescent="0.4">
      <c r="C140" s="256" t="s">
        <v>17968</v>
      </c>
      <c r="D140" s="108" t="s">
        <v>61</v>
      </c>
      <c r="E140" s="564">
        <v>100000</v>
      </c>
      <c r="F140" s="564"/>
      <c r="G140" s="571">
        <f t="shared" si="5"/>
        <v>13545435</v>
      </c>
      <c r="H140" s="278"/>
      <c r="I140" s="136"/>
      <c r="J140" s="136"/>
      <c r="K140" s="136"/>
      <c r="L140" s="146">
        <f t="shared" si="4"/>
        <v>16970</v>
      </c>
    </row>
    <row r="141" spans="3:12" ht="22.5" thickTop="1" thickBot="1" x14ac:dyDescent="0.4">
      <c r="C141" s="256" t="s">
        <v>17968</v>
      </c>
      <c r="D141" s="108" t="s">
        <v>21</v>
      </c>
      <c r="E141" s="564">
        <v>400000</v>
      </c>
      <c r="F141" s="564"/>
      <c r="G141" s="571">
        <f t="shared" si="5"/>
        <v>13945435</v>
      </c>
      <c r="H141" s="278"/>
      <c r="I141" s="136"/>
      <c r="J141" s="136"/>
      <c r="K141" s="136"/>
      <c r="L141" s="146">
        <f t="shared" si="4"/>
        <v>16970</v>
      </c>
    </row>
    <row r="142" spans="3:12" ht="22.5" thickTop="1" thickBot="1" x14ac:dyDescent="0.4">
      <c r="C142" s="256" t="s">
        <v>17968</v>
      </c>
      <c r="D142" s="108" t="s">
        <v>1846</v>
      </c>
      <c r="E142" s="564"/>
      <c r="F142" s="564">
        <v>50000</v>
      </c>
      <c r="G142" s="571">
        <f t="shared" si="5"/>
        <v>13895435</v>
      </c>
      <c r="H142" s="278"/>
      <c r="I142" s="136"/>
      <c r="J142" s="136"/>
      <c r="K142" s="136"/>
      <c r="L142" s="146">
        <f t="shared" si="4"/>
        <v>16970</v>
      </c>
    </row>
    <row r="143" spans="3:12" ht="22.5" thickTop="1" thickBot="1" x14ac:dyDescent="0.4">
      <c r="C143" s="256" t="s">
        <v>19288</v>
      </c>
      <c r="D143" s="108" t="s">
        <v>66</v>
      </c>
      <c r="E143" s="564">
        <v>500000</v>
      </c>
      <c r="F143" s="564"/>
      <c r="G143" s="571">
        <f t="shared" si="5"/>
        <v>14395435</v>
      </c>
      <c r="H143" s="278"/>
      <c r="I143" s="136"/>
      <c r="J143" s="136"/>
      <c r="K143" s="136"/>
      <c r="L143" s="146">
        <f t="shared" si="4"/>
        <v>16970</v>
      </c>
    </row>
    <row r="144" spans="3:12" ht="22.5" thickTop="1" thickBot="1" x14ac:dyDescent="0.4">
      <c r="C144" s="256" t="s">
        <v>19288</v>
      </c>
      <c r="D144" s="108" t="s">
        <v>34</v>
      </c>
      <c r="E144" s="564">
        <v>1253800</v>
      </c>
      <c r="F144" s="564"/>
      <c r="G144" s="571">
        <f t="shared" si="5"/>
        <v>15649235</v>
      </c>
      <c r="H144" s="278"/>
      <c r="I144" s="136"/>
      <c r="J144" s="136"/>
      <c r="K144" s="136"/>
      <c r="L144" s="146">
        <f t="shared" si="4"/>
        <v>16970</v>
      </c>
    </row>
    <row r="145" spans="3:12" ht="22.5" thickTop="1" thickBot="1" x14ac:dyDescent="0.4">
      <c r="C145" s="256" t="s">
        <v>19288</v>
      </c>
      <c r="D145" s="108" t="s">
        <v>30</v>
      </c>
      <c r="E145" s="564">
        <v>1225000</v>
      </c>
      <c r="F145" s="564"/>
      <c r="G145" s="571">
        <f t="shared" si="5"/>
        <v>16874235</v>
      </c>
      <c r="H145" s="278"/>
      <c r="I145" s="136"/>
      <c r="J145" s="136"/>
      <c r="K145" s="136"/>
      <c r="L145" s="146">
        <f t="shared" si="4"/>
        <v>16970</v>
      </c>
    </row>
    <row r="146" spans="3:12" ht="22.5" thickTop="1" thickBot="1" x14ac:dyDescent="0.4">
      <c r="C146" s="256" t="s">
        <v>19288</v>
      </c>
      <c r="D146" s="108" t="s">
        <v>19</v>
      </c>
      <c r="E146" s="564">
        <v>1241440</v>
      </c>
      <c r="F146" s="564"/>
      <c r="G146" s="571">
        <f t="shared" si="5"/>
        <v>18115675</v>
      </c>
      <c r="H146" s="278"/>
      <c r="I146" s="136"/>
      <c r="J146" s="136"/>
      <c r="K146" s="136"/>
      <c r="L146" s="146">
        <f t="shared" si="4"/>
        <v>16970</v>
      </c>
    </row>
    <row r="147" spans="3:12" ht="22.5" thickTop="1" thickBot="1" x14ac:dyDescent="0.4">
      <c r="C147" s="256" t="s">
        <v>19288</v>
      </c>
      <c r="D147" s="108" t="s">
        <v>30</v>
      </c>
      <c r="E147" s="564">
        <v>200000</v>
      </c>
      <c r="F147" s="564"/>
      <c r="G147" s="571">
        <f t="shared" si="5"/>
        <v>18315675</v>
      </c>
      <c r="H147" s="278"/>
      <c r="I147" s="136"/>
      <c r="J147" s="136"/>
      <c r="K147" s="136"/>
      <c r="L147" s="146">
        <f t="shared" si="4"/>
        <v>16970</v>
      </c>
    </row>
    <row r="148" spans="3:12" ht="22.5" thickTop="1" thickBot="1" x14ac:dyDescent="0.4">
      <c r="C148" s="256" t="s">
        <v>19288</v>
      </c>
      <c r="D148" s="108" t="s">
        <v>66</v>
      </c>
      <c r="E148" s="564">
        <v>55000</v>
      </c>
      <c r="F148" s="564"/>
      <c r="G148" s="571">
        <f t="shared" si="5"/>
        <v>18370675</v>
      </c>
      <c r="H148" s="278"/>
      <c r="I148" s="136"/>
      <c r="J148" s="136"/>
      <c r="K148" s="136"/>
      <c r="L148" s="146">
        <f t="shared" si="4"/>
        <v>16970</v>
      </c>
    </row>
    <row r="149" spans="3:12" ht="22.5" thickTop="1" thickBot="1" x14ac:dyDescent="0.4">
      <c r="C149" s="256" t="s">
        <v>19288</v>
      </c>
      <c r="D149" s="108" t="s">
        <v>14489</v>
      </c>
      <c r="E149" s="564">
        <v>53000</v>
      </c>
      <c r="F149" s="564"/>
      <c r="G149" s="571">
        <f t="shared" si="5"/>
        <v>18423675</v>
      </c>
      <c r="H149" s="278"/>
      <c r="I149" s="136"/>
      <c r="J149" s="136"/>
      <c r="K149" s="136"/>
      <c r="L149" s="146">
        <f t="shared" si="4"/>
        <v>16970</v>
      </c>
    </row>
    <row r="150" spans="3:12" ht="22.5" thickTop="1" thickBot="1" x14ac:dyDescent="0.4">
      <c r="C150" s="256" t="s">
        <v>19288</v>
      </c>
      <c r="D150" s="108" t="s">
        <v>4315</v>
      </c>
      <c r="E150" s="564">
        <v>50000</v>
      </c>
      <c r="F150" s="564"/>
      <c r="G150" s="571">
        <f t="shared" si="5"/>
        <v>18473675</v>
      </c>
      <c r="H150" s="278"/>
      <c r="I150" s="136"/>
      <c r="J150" s="136"/>
      <c r="K150" s="136"/>
      <c r="L150" s="146">
        <f t="shared" si="4"/>
        <v>16970</v>
      </c>
    </row>
    <row r="151" spans="3:12" ht="22.5" thickTop="1" thickBot="1" x14ac:dyDescent="0.4">
      <c r="C151" s="256" t="s">
        <v>19288</v>
      </c>
      <c r="D151" s="108" t="s">
        <v>21</v>
      </c>
      <c r="E151" s="564">
        <v>240000</v>
      </c>
      <c r="F151" s="564"/>
      <c r="G151" s="571">
        <f t="shared" si="5"/>
        <v>18713675</v>
      </c>
      <c r="H151" s="278"/>
      <c r="I151" s="136"/>
      <c r="J151" s="136"/>
      <c r="K151" s="136"/>
      <c r="L151" s="146">
        <f t="shared" si="4"/>
        <v>16970</v>
      </c>
    </row>
    <row r="152" spans="3:12" ht="22.5" thickTop="1" thickBot="1" x14ac:dyDescent="0.4">
      <c r="C152" s="256" t="s">
        <v>19288</v>
      </c>
      <c r="D152" s="108" t="s">
        <v>20</v>
      </c>
      <c r="E152" s="564">
        <v>1500000</v>
      </c>
      <c r="F152" s="564"/>
      <c r="G152" s="571">
        <f t="shared" si="5"/>
        <v>20213675</v>
      </c>
      <c r="H152" s="278"/>
      <c r="I152" s="136"/>
      <c r="J152" s="136"/>
      <c r="K152" s="136"/>
      <c r="L152" s="146">
        <f t="shared" si="4"/>
        <v>16970</v>
      </c>
    </row>
    <row r="153" spans="3:12" ht="22.5" thickTop="1" thickBot="1" x14ac:dyDescent="0.4">
      <c r="C153" s="256" t="s">
        <v>20032</v>
      </c>
      <c r="D153" s="108" t="s">
        <v>311</v>
      </c>
      <c r="E153" s="564">
        <v>250000</v>
      </c>
      <c r="F153" s="564"/>
      <c r="G153" s="571">
        <f t="shared" si="5"/>
        <v>20463675</v>
      </c>
      <c r="H153" s="278"/>
      <c r="I153" s="136"/>
      <c r="J153" s="136"/>
      <c r="K153" s="136"/>
      <c r="L153" s="146">
        <f t="shared" si="4"/>
        <v>16970</v>
      </c>
    </row>
    <row r="154" spans="3:12" ht="22.5" thickTop="1" thickBot="1" x14ac:dyDescent="0.4">
      <c r="C154" s="256" t="s">
        <v>20032</v>
      </c>
      <c r="D154" s="108" t="s">
        <v>9543</v>
      </c>
      <c r="E154" s="564">
        <v>3000000</v>
      </c>
      <c r="F154" s="564"/>
      <c r="G154" s="571">
        <f t="shared" si="5"/>
        <v>23463675</v>
      </c>
      <c r="H154" s="278"/>
      <c r="I154" s="136"/>
      <c r="J154" s="136"/>
      <c r="K154" s="136"/>
      <c r="L154" s="146">
        <f t="shared" si="4"/>
        <v>16970</v>
      </c>
    </row>
    <row r="155" spans="3:12" ht="22.5" thickTop="1" thickBot="1" x14ac:dyDescent="0.4">
      <c r="C155" s="256" t="s">
        <v>20032</v>
      </c>
      <c r="D155" s="108" t="s">
        <v>13370</v>
      </c>
      <c r="E155" s="564"/>
      <c r="F155" s="564">
        <v>10000000</v>
      </c>
      <c r="G155" s="571">
        <f t="shared" si="5"/>
        <v>13463675</v>
      </c>
      <c r="H155" s="278"/>
      <c r="I155" s="136"/>
      <c r="J155" s="136"/>
      <c r="K155" s="136"/>
      <c r="L155" s="146">
        <f t="shared" si="4"/>
        <v>16970</v>
      </c>
    </row>
    <row r="156" spans="3:12" ht="22.5" thickTop="1" thickBot="1" x14ac:dyDescent="0.4">
      <c r="C156" s="256" t="s">
        <v>20032</v>
      </c>
      <c r="D156" s="108" t="s">
        <v>11359</v>
      </c>
      <c r="E156" s="564"/>
      <c r="F156" s="564">
        <v>400000</v>
      </c>
      <c r="G156" s="571">
        <f t="shared" si="5"/>
        <v>13063675</v>
      </c>
      <c r="H156" s="278"/>
      <c r="I156" s="136"/>
      <c r="J156" s="136"/>
      <c r="K156" s="136"/>
      <c r="L156" s="146">
        <f t="shared" si="4"/>
        <v>16970</v>
      </c>
    </row>
    <row r="157" spans="3:12" ht="22.5" thickTop="1" thickBot="1" x14ac:dyDescent="0.4">
      <c r="C157" s="256" t="s">
        <v>20032</v>
      </c>
      <c r="D157" s="108" t="s">
        <v>61</v>
      </c>
      <c r="E157" s="564">
        <v>50000</v>
      </c>
      <c r="F157" s="564"/>
      <c r="G157" s="571">
        <f t="shared" si="5"/>
        <v>13113675</v>
      </c>
      <c r="H157" s="278"/>
      <c r="I157" s="136"/>
      <c r="J157" s="136"/>
      <c r="K157" s="136"/>
      <c r="L157" s="146">
        <f t="shared" si="4"/>
        <v>16970</v>
      </c>
    </row>
    <row r="158" spans="3:12" ht="22.5" thickTop="1" thickBot="1" x14ac:dyDescent="0.4">
      <c r="C158" s="256" t="s">
        <v>20032</v>
      </c>
      <c r="D158" s="108" t="s">
        <v>27</v>
      </c>
      <c r="E158" s="564">
        <v>50000</v>
      </c>
      <c r="F158" s="564"/>
      <c r="G158" s="571">
        <f t="shared" si="5"/>
        <v>13163675</v>
      </c>
      <c r="H158" s="278"/>
      <c r="I158" s="136"/>
      <c r="J158" s="136"/>
      <c r="K158" s="136"/>
      <c r="L158" s="146">
        <f t="shared" si="4"/>
        <v>16970</v>
      </c>
    </row>
    <row r="159" spans="3:12" ht="22.5" thickTop="1" thickBot="1" x14ac:dyDescent="0.4">
      <c r="C159" s="256" t="s">
        <v>20032</v>
      </c>
      <c r="D159" s="108" t="s">
        <v>66</v>
      </c>
      <c r="E159" s="564">
        <v>65000</v>
      </c>
      <c r="F159" s="564"/>
      <c r="G159" s="571">
        <f t="shared" si="5"/>
        <v>13228675</v>
      </c>
      <c r="H159" s="278"/>
      <c r="I159" s="136"/>
      <c r="J159" s="136"/>
      <c r="K159" s="136"/>
      <c r="L159" s="146">
        <f t="shared" si="4"/>
        <v>16970</v>
      </c>
    </row>
    <row r="160" spans="3:12" ht="22.5" thickTop="1" thickBot="1" x14ac:dyDescent="0.4">
      <c r="C160" s="256" t="s">
        <v>20032</v>
      </c>
      <c r="D160" s="108" t="s">
        <v>34</v>
      </c>
      <c r="E160" s="564">
        <v>700000</v>
      </c>
      <c r="F160" s="564"/>
      <c r="G160" s="571">
        <f t="shared" si="5"/>
        <v>13928675</v>
      </c>
      <c r="H160" s="278"/>
      <c r="I160" s="136"/>
      <c r="J160" s="136"/>
      <c r="K160" s="136"/>
      <c r="L160" s="146">
        <f t="shared" si="4"/>
        <v>16970</v>
      </c>
    </row>
    <row r="161" spans="3:12" ht="22.5" thickTop="1" thickBot="1" x14ac:dyDescent="0.4">
      <c r="C161" s="256" t="s">
        <v>20032</v>
      </c>
      <c r="D161" s="108" t="s">
        <v>6803</v>
      </c>
      <c r="E161" s="564"/>
      <c r="F161" s="564">
        <v>8000000</v>
      </c>
      <c r="G161" s="571">
        <f t="shared" si="5"/>
        <v>5928675</v>
      </c>
      <c r="H161" s="278"/>
      <c r="I161" s="136"/>
      <c r="J161" s="136"/>
      <c r="K161" s="136"/>
      <c r="L161" s="146">
        <f t="shared" si="4"/>
        <v>16970</v>
      </c>
    </row>
    <row r="162" spans="3:12" ht="22.5" thickTop="1" thickBot="1" x14ac:dyDescent="0.4">
      <c r="C162" s="256" t="s">
        <v>20032</v>
      </c>
      <c r="D162" s="108" t="s">
        <v>1772</v>
      </c>
      <c r="E162" s="564">
        <v>499600</v>
      </c>
      <c r="F162" s="564"/>
      <c r="G162" s="571">
        <f t="shared" si="5"/>
        <v>6428275</v>
      </c>
      <c r="H162" s="278"/>
      <c r="I162" s="136"/>
      <c r="J162" s="136"/>
      <c r="K162" s="136"/>
      <c r="L162" s="146">
        <f t="shared" si="4"/>
        <v>16970</v>
      </c>
    </row>
    <row r="163" spans="3:12" ht="22.5" thickTop="1" thickBot="1" x14ac:dyDescent="0.4">
      <c r="C163" s="256" t="s">
        <v>20599</v>
      </c>
      <c r="D163" s="108" t="s">
        <v>21</v>
      </c>
      <c r="E163" s="564">
        <v>140000</v>
      </c>
      <c r="F163" s="564"/>
      <c r="G163" s="571">
        <f t="shared" si="5"/>
        <v>6568275</v>
      </c>
      <c r="H163" s="278"/>
      <c r="I163" s="136"/>
      <c r="J163" s="136"/>
      <c r="K163" s="136"/>
      <c r="L163" s="146">
        <f>L162+J163-K163</f>
        <v>16970</v>
      </c>
    </row>
    <row r="164" spans="3:12" ht="22.5" thickTop="1" thickBot="1" x14ac:dyDescent="0.4">
      <c r="C164" s="256" t="s">
        <v>20599</v>
      </c>
      <c r="D164" s="108" t="s">
        <v>74</v>
      </c>
      <c r="E164" s="564">
        <v>222000</v>
      </c>
      <c r="F164" s="564"/>
      <c r="G164" s="571">
        <f t="shared" si="5"/>
        <v>6790275</v>
      </c>
      <c r="H164" s="278"/>
      <c r="I164" s="136"/>
      <c r="J164" s="136"/>
      <c r="K164" s="136"/>
      <c r="L164" s="146">
        <f t="shared" si="4"/>
        <v>16970</v>
      </c>
    </row>
    <row r="165" spans="3:12" ht="22.5" thickTop="1" thickBot="1" x14ac:dyDescent="0.4">
      <c r="C165" s="256" t="s">
        <v>20599</v>
      </c>
      <c r="D165" s="108" t="s">
        <v>37</v>
      </c>
      <c r="E165" s="564">
        <v>3050</v>
      </c>
      <c r="F165" s="564"/>
      <c r="G165" s="571">
        <f t="shared" si="5"/>
        <v>6793325</v>
      </c>
      <c r="H165" s="278"/>
      <c r="I165" s="136"/>
      <c r="J165" s="136"/>
      <c r="K165" s="136"/>
      <c r="L165" s="146">
        <f t="shared" si="4"/>
        <v>16970</v>
      </c>
    </row>
    <row r="166" spans="3:12" ht="22.5" thickTop="1" thickBot="1" x14ac:dyDescent="0.4">
      <c r="C166" s="256" t="s">
        <v>20599</v>
      </c>
      <c r="D166" s="108" t="s">
        <v>20644</v>
      </c>
      <c r="E166" s="564">
        <v>44000</v>
      </c>
      <c r="F166" s="564"/>
      <c r="G166" s="571">
        <f t="shared" si="5"/>
        <v>6837325</v>
      </c>
      <c r="H166" s="278"/>
      <c r="I166" s="136"/>
      <c r="J166" s="136"/>
      <c r="K166" s="136"/>
      <c r="L166" s="146">
        <f>L165+J166-K166</f>
        <v>16970</v>
      </c>
    </row>
    <row r="167" spans="3:12" ht="22.5" thickTop="1" thickBot="1" x14ac:dyDescent="0.4">
      <c r="C167" s="256" t="s">
        <v>20599</v>
      </c>
      <c r="D167" s="108" t="s">
        <v>1171</v>
      </c>
      <c r="E167" s="564">
        <v>400000</v>
      </c>
      <c r="F167" s="564"/>
      <c r="G167" s="571">
        <f t="shared" si="5"/>
        <v>7237325</v>
      </c>
      <c r="H167" s="278"/>
      <c r="I167" s="136"/>
      <c r="J167" s="136"/>
      <c r="K167" s="136"/>
      <c r="L167" s="146">
        <f t="shared" ref="L167:L231" si="6">L166+J167-K167</f>
        <v>16970</v>
      </c>
    </row>
    <row r="168" spans="3:12" ht="22.5" thickTop="1" thickBot="1" x14ac:dyDescent="0.4">
      <c r="C168" s="256" t="s">
        <v>20599</v>
      </c>
      <c r="D168" s="108" t="s">
        <v>22</v>
      </c>
      <c r="E168" s="564">
        <v>300000</v>
      </c>
      <c r="F168" s="564"/>
      <c r="G168" s="571">
        <f t="shared" si="5"/>
        <v>7537325</v>
      </c>
      <c r="H168" s="278"/>
      <c r="I168" s="136"/>
      <c r="J168" s="136"/>
      <c r="K168" s="136"/>
      <c r="L168" s="146">
        <f t="shared" si="6"/>
        <v>16970</v>
      </c>
    </row>
    <row r="169" spans="3:12" ht="22.5" thickTop="1" thickBot="1" x14ac:dyDescent="0.4">
      <c r="C169" s="256" t="s">
        <v>20599</v>
      </c>
      <c r="D169" s="108" t="s">
        <v>14205</v>
      </c>
      <c r="E169" s="564">
        <v>1605000</v>
      </c>
      <c r="F169" s="564"/>
      <c r="G169" s="571">
        <f t="shared" si="5"/>
        <v>9142325</v>
      </c>
      <c r="H169" s="278"/>
      <c r="I169" s="136"/>
      <c r="J169" s="136"/>
      <c r="K169" s="136"/>
      <c r="L169" s="146">
        <f t="shared" si="6"/>
        <v>16970</v>
      </c>
    </row>
    <row r="170" spans="3:12" ht="22.5" thickTop="1" thickBot="1" x14ac:dyDescent="0.4">
      <c r="C170" s="256" t="s">
        <v>20599</v>
      </c>
      <c r="D170" s="108" t="s">
        <v>779</v>
      </c>
      <c r="E170" s="564">
        <v>200000</v>
      </c>
      <c r="F170" s="564"/>
      <c r="G170" s="571">
        <f t="shared" si="5"/>
        <v>9342325</v>
      </c>
      <c r="H170" s="278"/>
      <c r="I170" s="136"/>
      <c r="J170" s="136"/>
      <c r="K170" s="136"/>
      <c r="L170" s="146">
        <f t="shared" si="6"/>
        <v>16970</v>
      </c>
    </row>
    <row r="171" spans="3:12" ht="22.5" thickTop="1" thickBot="1" x14ac:dyDescent="0.4">
      <c r="C171" s="256" t="s">
        <v>20599</v>
      </c>
      <c r="D171" s="108" t="s">
        <v>4085</v>
      </c>
      <c r="E171" s="564">
        <v>2800</v>
      </c>
      <c r="F171" s="564"/>
      <c r="G171" s="571">
        <f t="shared" si="5"/>
        <v>9345125</v>
      </c>
      <c r="H171" s="278"/>
      <c r="I171" s="136"/>
      <c r="J171" s="136"/>
      <c r="K171" s="136"/>
      <c r="L171" s="146">
        <f t="shared" si="6"/>
        <v>16970</v>
      </c>
    </row>
    <row r="172" spans="3:12" ht="22.5" thickTop="1" thickBot="1" x14ac:dyDescent="0.4">
      <c r="C172" s="256" t="s">
        <v>20599</v>
      </c>
      <c r="D172" s="108" t="s">
        <v>36</v>
      </c>
      <c r="E172" s="564">
        <v>510000</v>
      </c>
      <c r="F172" s="564"/>
      <c r="G172" s="571">
        <f t="shared" si="5"/>
        <v>9855125</v>
      </c>
      <c r="H172" s="278"/>
      <c r="I172" s="136"/>
      <c r="J172" s="136"/>
      <c r="K172" s="136"/>
      <c r="L172" s="146">
        <f t="shared" si="6"/>
        <v>16970</v>
      </c>
    </row>
    <row r="173" spans="3:12" ht="22.5" thickTop="1" thickBot="1" x14ac:dyDescent="0.4">
      <c r="C173" s="256" t="s">
        <v>20957</v>
      </c>
      <c r="D173" s="108" t="s">
        <v>20959</v>
      </c>
      <c r="E173" s="564"/>
      <c r="F173" s="564">
        <v>350000</v>
      </c>
      <c r="G173" s="571">
        <f t="shared" si="5"/>
        <v>9505125</v>
      </c>
      <c r="H173" s="278"/>
      <c r="I173" s="136"/>
      <c r="J173" s="136"/>
      <c r="K173" s="136"/>
      <c r="L173" s="146">
        <f t="shared" si="6"/>
        <v>16970</v>
      </c>
    </row>
    <row r="174" spans="3:12" ht="22.5" thickTop="1" thickBot="1" x14ac:dyDescent="0.4">
      <c r="C174" s="256" t="s">
        <v>20957</v>
      </c>
      <c r="D174" s="108" t="s">
        <v>9</v>
      </c>
      <c r="E174" s="564">
        <v>22000</v>
      </c>
      <c r="F174" s="564"/>
      <c r="G174" s="571">
        <f t="shared" si="5"/>
        <v>9527125</v>
      </c>
      <c r="H174" s="278"/>
      <c r="I174" s="136"/>
      <c r="J174" s="136"/>
      <c r="K174" s="136"/>
      <c r="L174" s="146">
        <f t="shared" si="6"/>
        <v>16970</v>
      </c>
    </row>
    <row r="175" spans="3:12" ht="22.5" thickTop="1" thickBot="1" x14ac:dyDescent="0.4">
      <c r="C175" s="256" t="s">
        <v>20957</v>
      </c>
      <c r="D175" s="108" t="s">
        <v>13370</v>
      </c>
      <c r="E175" s="564"/>
      <c r="F175" s="564">
        <v>5000000</v>
      </c>
      <c r="G175" s="571">
        <f t="shared" si="5"/>
        <v>4527125</v>
      </c>
      <c r="H175" s="278"/>
      <c r="I175" s="136"/>
      <c r="J175" s="136"/>
      <c r="K175" s="136"/>
      <c r="L175" s="146">
        <f t="shared" si="6"/>
        <v>16970</v>
      </c>
    </row>
    <row r="176" spans="3:12" ht="22.5" thickTop="1" thickBot="1" x14ac:dyDescent="0.4">
      <c r="C176" s="256" t="s">
        <v>20957</v>
      </c>
      <c r="D176" s="108" t="s">
        <v>20960</v>
      </c>
      <c r="E176" s="564"/>
      <c r="F176" s="564">
        <v>2000000</v>
      </c>
      <c r="G176" s="571">
        <f t="shared" si="5"/>
        <v>2527125</v>
      </c>
      <c r="H176" s="278"/>
      <c r="I176" s="136"/>
      <c r="J176" s="136"/>
      <c r="K176" s="136"/>
      <c r="L176" s="146">
        <f t="shared" si="6"/>
        <v>16970</v>
      </c>
    </row>
    <row r="177" spans="3:12" ht="22.5" thickTop="1" thickBot="1" x14ac:dyDescent="0.4">
      <c r="C177" s="256" t="s">
        <v>20957</v>
      </c>
      <c r="D177" s="108" t="s">
        <v>298</v>
      </c>
      <c r="E177" s="564">
        <v>385000</v>
      </c>
      <c r="F177" s="564"/>
      <c r="G177" s="571">
        <f t="shared" si="5"/>
        <v>2912125</v>
      </c>
      <c r="H177" s="278"/>
      <c r="I177" s="136"/>
      <c r="J177" s="136"/>
      <c r="K177" s="136"/>
      <c r="L177" s="146">
        <f t="shared" si="6"/>
        <v>16970</v>
      </c>
    </row>
    <row r="178" spans="3:12" ht="22.5" thickTop="1" thickBot="1" x14ac:dyDescent="0.4">
      <c r="C178" s="256" t="s">
        <v>20957</v>
      </c>
      <c r="D178" s="108" t="s">
        <v>298</v>
      </c>
      <c r="E178" s="564">
        <v>52000</v>
      </c>
      <c r="F178" s="564"/>
      <c r="G178" s="571">
        <f t="shared" si="5"/>
        <v>2964125</v>
      </c>
      <c r="H178" s="278"/>
      <c r="I178" s="136"/>
      <c r="J178" s="136"/>
      <c r="K178" s="136"/>
      <c r="L178" s="146">
        <f t="shared" si="6"/>
        <v>16970</v>
      </c>
    </row>
    <row r="179" spans="3:12" ht="22.5" thickTop="1" thickBot="1" x14ac:dyDescent="0.4">
      <c r="C179" s="256" t="s">
        <v>20957</v>
      </c>
      <c r="D179" s="108" t="s">
        <v>20962</v>
      </c>
      <c r="E179" s="564">
        <v>100000</v>
      </c>
      <c r="F179" s="564"/>
      <c r="G179" s="571">
        <f t="shared" si="5"/>
        <v>3064125</v>
      </c>
      <c r="H179" s="278"/>
      <c r="I179" s="136"/>
      <c r="J179" s="136"/>
      <c r="K179" s="136"/>
      <c r="L179" s="146">
        <f t="shared" si="6"/>
        <v>16970</v>
      </c>
    </row>
    <row r="180" spans="3:12" ht="22.5" thickTop="1" thickBot="1" x14ac:dyDescent="0.4">
      <c r="C180" s="256" t="s">
        <v>21797</v>
      </c>
      <c r="D180" s="108" t="s">
        <v>61</v>
      </c>
      <c r="E180" s="564">
        <v>100000</v>
      </c>
      <c r="F180" s="564"/>
      <c r="G180" s="572">
        <f t="shared" si="5"/>
        <v>3164125</v>
      </c>
      <c r="H180" s="278"/>
      <c r="I180" s="136"/>
      <c r="J180" s="136"/>
      <c r="K180" s="136"/>
      <c r="L180" s="146">
        <f t="shared" si="6"/>
        <v>16970</v>
      </c>
    </row>
    <row r="181" spans="3:12" ht="22.5" thickTop="1" thickBot="1" x14ac:dyDescent="0.4">
      <c r="C181" s="256" t="s">
        <v>21797</v>
      </c>
      <c r="D181" s="108" t="s">
        <v>21796</v>
      </c>
      <c r="E181" s="564"/>
      <c r="F181" s="564">
        <v>1500000</v>
      </c>
      <c r="G181" s="571">
        <f t="shared" si="5"/>
        <v>1664125</v>
      </c>
      <c r="H181" s="278"/>
      <c r="I181" s="136"/>
      <c r="J181" s="136"/>
      <c r="K181" s="136"/>
      <c r="L181" s="146">
        <f t="shared" si="6"/>
        <v>16970</v>
      </c>
    </row>
    <row r="182" spans="3:12" ht="22.5" thickTop="1" thickBot="1" x14ac:dyDescent="0.4">
      <c r="C182" s="256" t="s">
        <v>21797</v>
      </c>
      <c r="D182" s="108" t="s">
        <v>22</v>
      </c>
      <c r="E182" s="564">
        <v>519600</v>
      </c>
      <c r="F182" s="564"/>
      <c r="G182" s="571">
        <f t="shared" si="5"/>
        <v>2183725</v>
      </c>
      <c r="H182" s="278"/>
      <c r="I182" s="136"/>
      <c r="J182" s="136"/>
      <c r="K182" s="136"/>
      <c r="L182" s="146">
        <f t="shared" si="6"/>
        <v>16970</v>
      </c>
    </row>
    <row r="183" spans="3:12" ht="22.5" thickTop="1" thickBot="1" x14ac:dyDescent="0.4">
      <c r="C183" s="256" t="s">
        <v>21797</v>
      </c>
      <c r="D183" s="108" t="s">
        <v>21</v>
      </c>
      <c r="E183" s="564">
        <v>100000</v>
      </c>
      <c r="F183" s="564"/>
      <c r="G183" s="571">
        <f t="shared" si="5"/>
        <v>2283725</v>
      </c>
      <c r="H183" s="278"/>
      <c r="I183" s="136"/>
      <c r="J183" s="136"/>
      <c r="K183" s="136"/>
      <c r="L183" s="146">
        <f t="shared" si="6"/>
        <v>16970</v>
      </c>
    </row>
    <row r="184" spans="3:12" ht="22.5" thickTop="1" thickBot="1" x14ac:dyDescent="0.4">
      <c r="C184" s="256" t="s">
        <v>21797</v>
      </c>
      <c r="D184" s="108" t="s">
        <v>27</v>
      </c>
      <c r="E184" s="564">
        <v>25000</v>
      </c>
      <c r="F184" s="564"/>
      <c r="G184" s="571">
        <f t="shared" si="5"/>
        <v>2308725</v>
      </c>
      <c r="H184" s="278"/>
      <c r="I184" s="136"/>
      <c r="J184" s="136"/>
      <c r="K184" s="136"/>
      <c r="L184" s="146">
        <f t="shared" si="6"/>
        <v>16970</v>
      </c>
    </row>
    <row r="185" spans="3:12" ht="22.5" thickTop="1" thickBot="1" x14ac:dyDescent="0.4">
      <c r="C185" s="256" t="s">
        <v>21797</v>
      </c>
      <c r="D185" s="108" t="s">
        <v>21825</v>
      </c>
      <c r="E185" s="564">
        <v>199400</v>
      </c>
      <c r="F185" s="564"/>
      <c r="G185" s="571">
        <f t="shared" si="5"/>
        <v>2508125</v>
      </c>
      <c r="H185" s="278"/>
      <c r="I185" s="136"/>
      <c r="J185" s="136"/>
      <c r="K185" s="136"/>
      <c r="L185" s="146">
        <f t="shared" si="6"/>
        <v>16970</v>
      </c>
    </row>
    <row r="186" spans="3:12" ht="22.5" thickTop="1" thickBot="1" x14ac:dyDescent="0.4">
      <c r="C186" s="256" t="s">
        <v>21797</v>
      </c>
      <c r="D186" s="108" t="s">
        <v>21</v>
      </c>
      <c r="E186" s="564">
        <v>200000</v>
      </c>
      <c r="F186" s="564"/>
      <c r="G186" s="571">
        <f t="shared" si="5"/>
        <v>2708125</v>
      </c>
      <c r="H186" s="278"/>
      <c r="I186" s="136"/>
      <c r="J186" s="136"/>
      <c r="K186" s="136"/>
      <c r="L186" s="146">
        <f t="shared" si="6"/>
        <v>16970</v>
      </c>
    </row>
    <row r="187" spans="3:12" ht="22.5" thickTop="1" thickBot="1" x14ac:dyDescent="0.4">
      <c r="C187" s="256" t="s">
        <v>21797</v>
      </c>
      <c r="D187" s="108" t="s">
        <v>20</v>
      </c>
      <c r="E187" s="564">
        <v>1200000</v>
      </c>
      <c r="F187" s="564"/>
      <c r="G187" s="571">
        <f t="shared" si="5"/>
        <v>3908125</v>
      </c>
      <c r="H187" s="278"/>
      <c r="I187" s="136"/>
      <c r="J187" s="136"/>
      <c r="K187" s="136"/>
      <c r="L187" s="146">
        <f t="shared" si="6"/>
        <v>16970</v>
      </c>
    </row>
    <row r="188" spans="3:12" ht="22.5" thickTop="1" thickBot="1" x14ac:dyDescent="0.4">
      <c r="C188" s="256" t="s">
        <v>21797</v>
      </c>
      <c r="D188" s="108" t="s">
        <v>5850</v>
      </c>
      <c r="E188" s="564"/>
      <c r="F188" s="564">
        <v>3900000</v>
      </c>
      <c r="G188" s="571">
        <f t="shared" si="5"/>
        <v>8125</v>
      </c>
      <c r="H188" s="278"/>
      <c r="I188" s="136"/>
      <c r="J188" s="136"/>
      <c r="K188" s="136"/>
      <c r="L188" s="146">
        <f t="shared" si="6"/>
        <v>16970</v>
      </c>
    </row>
    <row r="189" spans="3:12" ht="22.5" thickTop="1" thickBot="1" x14ac:dyDescent="0.4">
      <c r="C189" s="256" t="s">
        <v>22231</v>
      </c>
      <c r="D189" s="108" t="s">
        <v>22229</v>
      </c>
      <c r="E189" s="564">
        <v>60000</v>
      </c>
      <c r="F189" s="564"/>
      <c r="G189" s="571">
        <f t="shared" si="5"/>
        <v>68125</v>
      </c>
      <c r="H189" s="278"/>
      <c r="I189" s="136"/>
      <c r="J189" s="136"/>
      <c r="K189" s="136"/>
      <c r="L189" s="146">
        <f t="shared" si="6"/>
        <v>16970</v>
      </c>
    </row>
    <row r="190" spans="3:12" ht="22.5" thickTop="1" thickBot="1" x14ac:dyDescent="0.4">
      <c r="C190" s="256" t="s">
        <v>22231</v>
      </c>
      <c r="D190" s="108" t="s">
        <v>1171</v>
      </c>
      <c r="E190" s="564">
        <v>500000</v>
      </c>
      <c r="F190" s="564"/>
      <c r="G190" s="571">
        <f t="shared" si="5"/>
        <v>568125</v>
      </c>
      <c r="H190" s="278"/>
      <c r="I190" s="136"/>
      <c r="J190" s="136"/>
      <c r="K190" s="136"/>
      <c r="L190" s="146">
        <f t="shared" si="6"/>
        <v>16970</v>
      </c>
    </row>
    <row r="191" spans="3:12" ht="22.5" thickTop="1" thickBot="1" x14ac:dyDescent="0.4">
      <c r="C191" s="256" t="s">
        <v>22231</v>
      </c>
      <c r="D191" s="108" t="s">
        <v>14205</v>
      </c>
      <c r="E191" s="564">
        <v>1000000</v>
      </c>
      <c r="F191" s="564"/>
      <c r="G191" s="571">
        <f t="shared" si="5"/>
        <v>1568125</v>
      </c>
      <c r="H191" s="278"/>
      <c r="I191" s="136"/>
      <c r="J191" s="136"/>
      <c r="K191" s="136"/>
      <c r="L191" s="146">
        <f t="shared" si="6"/>
        <v>16970</v>
      </c>
    </row>
    <row r="192" spans="3:12" ht="22.5" thickTop="1" thickBot="1" x14ac:dyDescent="0.4">
      <c r="C192" s="256" t="s">
        <v>22231</v>
      </c>
      <c r="D192" s="108" t="s">
        <v>22</v>
      </c>
      <c r="E192" s="564">
        <v>270000</v>
      </c>
      <c r="F192" s="564"/>
      <c r="G192" s="571">
        <f t="shared" si="5"/>
        <v>1838125</v>
      </c>
      <c r="H192" s="278"/>
      <c r="I192" s="136"/>
      <c r="J192" s="136"/>
      <c r="K192" s="136"/>
      <c r="L192" s="146">
        <f t="shared" si="6"/>
        <v>16970</v>
      </c>
    </row>
    <row r="193" spans="3:12" ht="22.5" thickTop="1" thickBot="1" x14ac:dyDescent="0.4">
      <c r="C193" s="256" t="s">
        <v>22231</v>
      </c>
      <c r="D193" s="108" t="s">
        <v>38</v>
      </c>
      <c r="E193" s="564">
        <v>2248000</v>
      </c>
      <c r="F193" s="564"/>
      <c r="G193" s="571">
        <f t="shared" si="5"/>
        <v>4086125</v>
      </c>
      <c r="H193" s="278"/>
      <c r="I193" s="136"/>
      <c r="J193" s="136"/>
      <c r="K193" s="136"/>
      <c r="L193" s="146">
        <f t="shared" si="6"/>
        <v>16970</v>
      </c>
    </row>
    <row r="194" spans="3:12" ht="22.5" thickTop="1" thickBot="1" x14ac:dyDescent="0.4">
      <c r="C194" s="256" t="s">
        <v>22808</v>
      </c>
      <c r="D194" s="108" t="s">
        <v>36</v>
      </c>
      <c r="E194" s="564">
        <v>350000</v>
      </c>
      <c r="F194" s="564"/>
      <c r="G194" s="571">
        <f t="shared" si="5"/>
        <v>4436125</v>
      </c>
      <c r="H194" s="278"/>
      <c r="I194" s="136"/>
      <c r="J194" s="136"/>
      <c r="K194" s="136"/>
      <c r="L194" s="146">
        <f t="shared" si="6"/>
        <v>16970</v>
      </c>
    </row>
    <row r="195" spans="3:12" ht="22.5" thickTop="1" thickBot="1" x14ac:dyDescent="0.4">
      <c r="C195" s="256" t="s">
        <v>22808</v>
      </c>
      <c r="D195" s="108" t="s">
        <v>18446</v>
      </c>
      <c r="E195" s="564">
        <v>500000</v>
      </c>
      <c r="F195" s="564"/>
      <c r="G195" s="571">
        <f t="shared" si="5"/>
        <v>4936125</v>
      </c>
      <c r="H195" s="278"/>
      <c r="I195" s="136"/>
      <c r="J195" s="136"/>
      <c r="K195" s="136"/>
      <c r="L195" s="146">
        <f t="shared" si="6"/>
        <v>16970</v>
      </c>
    </row>
    <row r="196" spans="3:12" ht="22.5" thickTop="1" thickBot="1" x14ac:dyDescent="0.4">
      <c r="C196" s="256" t="s">
        <v>22808</v>
      </c>
      <c r="D196" s="108" t="s">
        <v>30</v>
      </c>
      <c r="E196" s="564">
        <v>1000000</v>
      </c>
      <c r="F196" s="564"/>
      <c r="G196" s="571">
        <f t="shared" si="5"/>
        <v>5936125</v>
      </c>
      <c r="H196" s="278"/>
      <c r="I196" s="136"/>
      <c r="J196" s="136"/>
      <c r="K196" s="136"/>
      <c r="L196" s="146">
        <f t="shared" si="6"/>
        <v>16970</v>
      </c>
    </row>
    <row r="197" spans="3:12" ht="22.5" thickTop="1" thickBot="1" x14ac:dyDescent="0.4">
      <c r="C197" s="256" t="s">
        <v>22964</v>
      </c>
      <c r="D197" s="108" t="s">
        <v>22963</v>
      </c>
      <c r="E197" s="565">
        <v>130000</v>
      </c>
      <c r="F197" s="564"/>
      <c r="G197" s="571">
        <f t="shared" si="5"/>
        <v>6066125</v>
      </c>
      <c r="H197" s="278"/>
      <c r="I197" s="136"/>
      <c r="J197" s="136"/>
      <c r="K197" s="136"/>
      <c r="L197" s="146">
        <f t="shared" si="6"/>
        <v>16970</v>
      </c>
    </row>
    <row r="198" spans="3:12" ht="22.5" thickTop="1" thickBot="1" x14ac:dyDescent="0.4">
      <c r="C198" s="256" t="s">
        <v>22964</v>
      </c>
      <c r="D198" s="108" t="s">
        <v>22</v>
      </c>
      <c r="E198" s="564">
        <v>120000</v>
      </c>
      <c r="F198" s="564"/>
      <c r="G198" s="571">
        <f t="shared" si="5"/>
        <v>6186125</v>
      </c>
      <c r="H198" s="278"/>
      <c r="I198" s="136"/>
      <c r="J198" s="136"/>
      <c r="K198" s="136"/>
      <c r="L198" s="146">
        <f t="shared" si="6"/>
        <v>16970</v>
      </c>
    </row>
    <row r="199" spans="3:12" ht="22.5" thickTop="1" thickBot="1" x14ac:dyDescent="0.4">
      <c r="C199" s="256" t="s">
        <v>22964</v>
      </c>
      <c r="D199" s="108" t="s">
        <v>13370</v>
      </c>
      <c r="E199" s="564"/>
      <c r="F199" s="564">
        <v>4000000</v>
      </c>
      <c r="G199" s="571">
        <f t="shared" si="5"/>
        <v>2186125</v>
      </c>
      <c r="H199" s="278"/>
      <c r="I199" s="136"/>
      <c r="J199" s="136"/>
      <c r="K199" s="136"/>
      <c r="L199" s="146">
        <f t="shared" si="6"/>
        <v>16970</v>
      </c>
    </row>
    <row r="200" spans="3:12" ht="22.5" thickTop="1" thickBot="1" x14ac:dyDescent="0.4">
      <c r="C200" s="256" t="s">
        <v>22964</v>
      </c>
      <c r="D200" s="108" t="s">
        <v>13370</v>
      </c>
      <c r="E200" s="564"/>
      <c r="F200" s="564">
        <v>2000000</v>
      </c>
      <c r="G200" s="571">
        <f t="shared" si="5"/>
        <v>186125</v>
      </c>
      <c r="H200" s="278"/>
      <c r="I200" s="136"/>
      <c r="J200" s="136"/>
      <c r="K200" s="136"/>
      <c r="L200" s="146">
        <f t="shared" si="6"/>
        <v>16970</v>
      </c>
    </row>
    <row r="201" spans="3:12" ht="22.5" thickTop="1" thickBot="1" x14ac:dyDescent="0.4">
      <c r="C201" s="256" t="s">
        <v>22964</v>
      </c>
      <c r="D201" s="108" t="s">
        <v>14207</v>
      </c>
      <c r="E201" s="564">
        <v>175000</v>
      </c>
      <c r="F201" s="564"/>
      <c r="G201" s="571">
        <f t="shared" ref="G201:G265" si="7">G200+E201-F201</f>
        <v>361125</v>
      </c>
      <c r="H201" s="278"/>
      <c r="I201" s="136"/>
      <c r="J201" s="136"/>
      <c r="K201" s="136"/>
      <c r="L201" s="146">
        <f t="shared" si="6"/>
        <v>16970</v>
      </c>
    </row>
    <row r="202" spans="3:12" ht="22.5" thickTop="1" thickBot="1" x14ac:dyDescent="0.4">
      <c r="C202" s="256" t="s">
        <v>23247</v>
      </c>
      <c r="D202" s="108" t="s">
        <v>23246</v>
      </c>
      <c r="E202" s="564">
        <v>330000</v>
      </c>
      <c r="F202" s="564"/>
      <c r="G202" s="571">
        <f t="shared" si="7"/>
        <v>691125</v>
      </c>
      <c r="H202" s="278"/>
      <c r="I202" s="136"/>
      <c r="J202" s="136"/>
      <c r="K202" s="136"/>
      <c r="L202" s="146">
        <f t="shared" si="6"/>
        <v>16970</v>
      </c>
    </row>
    <row r="203" spans="3:12" ht="22.5" thickTop="1" thickBot="1" x14ac:dyDescent="0.4">
      <c r="C203" s="256" t="s">
        <v>23247</v>
      </c>
      <c r="D203" s="108" t="s">
        <v>18446</v>
      </c>
      <c r="E203" s="564">
        <v>2000000</v>
      </c>
      <c r="F203" s="564"/>
      <c r="G203" s="571">
        <f t="shared" si="7"/>
        <v>2691125</v>
      </c>
      <c r="H203" s="278"/>
      <c r="I203" s="136"/>
      <c r="J203" s="136"/>
      <c r="K203" s="136"/>
      <c r="L203" s="146">
        <f t="shared" si="6"/>
        <v>16970</v>
      </c>
    </row>
    <row r="204" spans="3:12" ht="22.5" thickTop="1" thickBot="1" x14ac:dyDescent="0.4">
      <c r="C204" s="256" t="s">
        <v>23247</v>
      </c>
      <c r="D204" s="108" t="s">
        <v>22963</v>
      </c>
      <c r="E204" s="565">
        <v>50000</v>
      </c>
      <c r="F204" s="564"/>
      <c r="G204" s="571">
        <f t="shared" si="7"/>
        <v>2741125</v>
      </c>
      <c r="H204" s="278"/>
      <c r="I204" s="136"/>
      <c r="J204" s="136"/>
      <c r="K204" s="136"/>
      <c r="L204" s="146">
        <f t="shared" si="6"/>
        <v>16970</v>
      </c>
    </row>
    <row r="205" spans="3:12" ht="22.5" thickTop="1" thickBot="1" x14ac:dyDescent="0.4">
      <c r="C205" s="256" t="s">
        <v>23247</v>
      </c>
      <c r="D205" s="108" t="s">
        <v>36</v>
      </c>
      <c r="E205" s="564">
        <v>540000</v>
      </c>
      <c r="F205" s="564"/>
      <c r="G205" s="571">
        <f t="shared" si="7"/>
        <v>3281125</v>
      </c>
      <c r="H205" s="278"/>
      <c r="I205" s="136"/>
      <c r="J205" s="136"/>
      <c r="K205" s="136"/>
      <c r="L205" s="146">
        <f t="shared" si="6"/>
        <v>16970</v>
      </c>
    </row>
    <row r="206" spans="3:12" ht="22.5" thickTop="1" thickBot="1" x14ac:dyDescent="0.4">
      <c r="C206" s="256" t="s">
        <v>23247</v>
      </c>
      <c r="D206" s="108" t="s">
        <v>779</v>
      </c>
      <c r="E206" s="564">
        <v>480000</v>
      </c>
      <c r="F206" s="564"/>
      <c r="G206" s="571">
        <f t="shared" si="7"/>
        <v>3761125</v>
      </c>
      <c r="H206" s="278"/>
      <c r="I206" s="136"/>
      <c r="J206" s="136"/>
      <c r="K206" s="136"/>
      <c r="L206" s="146">
        <f t="shared" si="6"/>
        <v>16970</v>
      </c>
    </row>
    <row r="207" spans="3:12" ht="22.5" thickTop="1" thickBot="1" x14ac:dyDescent="0.4">
      <c r="C207" s="256" t="s">
        <v>23247</v>
      </c>
      <c r="D207" s="108" t="s">
        <v>41</v>
      </c>
      <c r="E207" s="564">
        <v>100000</v>
      </c>
      <c r="F207" s="564"/>
      <c r="G207" s="571">
        <f t="shared" si="7"/>
        <v>3861125</v>
      </c>
      <c r="H207" s="278"/>
      <c r="I207" s="136"/>
      <c r="J207" s="136"/>
      <c r="K207" s="136"/>
      <c r="L207" s="146">
        <f t="shared" si="6"/>
        <v>16970</v>
      </c>
    </row>
    <row r="208" spans="3:12" ht="22.5" thickTop="1" thickBot="1" x14ac:dyDescent="0.4">
      <c r="C208" s="256" t="s">
        <v>23247</v>
      </c>
      <c r="D208" s="108" t="s">
        <v>21825</v>
      </c>
      <c r="E208" s="564">
        <v>249400</v>
      </c>
      <c r="F208" s="564"/>
      <c r="G208" s="571">
        <f t="shared" si="7"/>
        <v>4110525</v>
      </c>
      <c r="H208" s="278"/>
      <c r="I208" s="136"/>
      <c r="J208" s="136"/>
      <c r="K208" s="136"/>
      <c r="L208" s="146">
        <f t="shared" si="6"/>
        <v>16970</v>
      </c>
    </row>
    <row r="209" spans="3:12" ht="22.5" thickTop="1" thickBot="1" x14ac:dyDescent="0.4">
      <c r="C209" s="256" t="s">
        <v>23927</v>
      </c>
      <c r="D209" s="108" t="s">
        <v>23246</v>
      </c>
      <c r="E209" s="564">
        <v>100000</v>
      </c>
      <c r="F209" s="564"/>
      <c r="G209" s="571">
        <f t="shared" si="7"/>
        <v>4210525</v>
      </c>
      <c r="H209" s="278"/>
      <c r="I209" s="136"/>
      <c r="J209" s="136"/>
      <c r="K209" s="136"/>
      <c r="L209" s="146">
        <f t="shared" si="6"/>
        <v>16970</v>
      </c>
    </row>
    <row r="210" spans="3:12" ht="22.5" thickTop="1" thickBot="1" x14ac:dyDescent="0.4">
      <c r="C210" s="256" t="s">
        <v>23927</v>
      </c>
      <c r="D210" s="108" t="s">
        <v>23926</v>
      </c>
      <c r="E210" s="564">
        <v>22000</v>
      </c>
      <c r="F210" s="564"/>
      <c r="G210" s="571">
        <f t="shared" si="7"/>
        <v>4232525</v>
      </c>
      <c r="H210" s="278"/>
      <c r="I210" s="136"/>
      <c r="J210" s="136"/>
      <c r="K210" s="136"/>
      <c r="L210" s="146">
        <f t="shared" si="6"/>
        <v>16970</v>
      </c>
    </row>
    <row r="211" spans="3:12" ht="22.5" thickTop="1" thickBot="1" x14ac:dyDescent="0.4">
      <c r="C211" s="256" t="s">
        <v>23927</v>
      </c>
      <c r="D211" s="108" t="s">
        <v>21</v>
      </c>
      <c r="E211" s="564">
        <v>150000</v>
      </c>
      <c r="F211" s="564"/>
      <c r="G211" s="571">
        <f t="shared" si="7"/>
        <v>4382525</v>
      </c>
      <c r="H211" s="278"/>
      <c r="I211" s="136"/>
      <c r="J211" s="136"/>
      <c r="K211" s="136"/>
      <c r="L211" s="146">
        <f t="shared" si="6"/>
        <v>16970</v>
      </c>
    </row>
    <row r="212" spans="3:12" ht="22.5" thickTop="1" thickBot="1" x14ac:dyDescent="0.4">
      <c r="C212" s="256" t="s">
        <v>23927</v>
      </c>
      <c r="D212" s="108" t="s">
        <v>26</v>
      </c>
      <c r="E212" s="564">
        <v>70000</v>
      </c>
      <c r="F212" s="564"/>
      <c r="G212" s="571">
        <f t="shared" si="7"/>
        <v>4452525</v>
      </c>
      <c r="H212" s="278"/>
      <c r="I212" s="136"/>
      <c r="J212" s="136"/>
      <c r="K212" s="136"/>
      <c r="L212" s="146">
        <f t="shared" si="6"/>
        <v>16970</v>
      </c>
    </row>
    <row r="213" spans="3:12" ht="22.5" thickTop="1" thickBot="1" x14ac:dyDescent="0.4">
      <c r="C213" s="256" t="s">
        <v>23927</v>
      </c>
      <c r="D213" s="108" t="s">
        <v>36</v>
      </c>
      <c r="E213" s="564">
        <v>550000</v>
      </c>
      <c r="F213" s="564"/>
      <c r="G213" s="571">
        <f t="shared" si="7"/>
        <v>5002525</v>
      </c>
      <c r="H213" s="278"/>
      <c r="I213" s="136"/>
      <c r="J213" s="136"/>
      <c r="K213" s="136"/>
      <c r="L213" s="146">
        <f t="shared" si="6"/>
        <v>16970</v>
      </c>
    </row>
    <row r="214" spans="3:12" ht="22.5" thickTop="1" thickBot="1" x14ac:dyDescent="0.4">
      <c r="C214" s="256" t="s">
        <v>23927</v>
      </c>
      <c r="D214" s="108" t="s">
        <v>23940</v>
      </c>
      <c r="E214" s="564"/>
      <c r="F214" s="564">
        <v>500000</v>
      </c>
      <c r="G214" s="571">
        <f t="shared" si="7"/>
        <v>4502525</v>
      </c>
      <c r="H214" s="278"/>
      <c r="I214" s="136"/>
      <c r="J214" s="136"/>
      <c r="K214" s="136"/>
      <c r="L214" s="146">
        <f t="shared" si="6"/>
        <v>16970</v>
      </c>
    </row>
    <row r="215" spans="3:12" ht="22.5" thickTop="1" thickBot="1" x14ac:dyDescent="0.4">
      <c r="C215" s="256" t="s">
        <v>24905</v>
      </c>
      <c r="D215" s="108" t="s">
        <v>22963</v>
      </c>
      <c r="E215" s="565">
        <v>50000</v>
      </c>
      <c r="F215" s="564"/>
      <c r="G215" s="571">
        <f t="shared" si="7"/>
        <v>4552525</v>
      </c>
      <c r="H215" s="278"/>
      <c r="I215" s="136"/>
      <c r="J215" s="136"/>
      <c r="K215" s="136"/>
      <c r="L215" s="146">
        <f t="shared" si="6"/>
        <v>16970</v>
      </c>
    </row>
    <row r="216" spans="3:12" ht="22.5" thickTop="1" thickBot="1" x14ac:dyDescent="0.4">
      <c r="C216" s="256" t="s">
        <v>24905</v>
      </c>
      <c r="D216" s="108" t="s">
        <v>14207</v>
      </c>
      <c r="E216" s="564">
        <v>33000</v>
      </c>
      <c r="F216" s="564"/>
      <c r="G216" s="571">
        <f t="shared" si="7"/>
        <v>4585525</v>
      </c>
      <c r="H216" s="278"/>
      <c r="I216" s="136"/>
      <c r="J216" s="136"/>
      <c r="K216" s="136"/>
      <c r="L216" s="146">
        <f t="shared" si="6"/>
        <v>16970</v>
      </c>
    </row>
    <row r="217" spans="3:12" ht="22.5" thickTop="1" thickBot="1" x14ac:dyDescent="0.4">
      <c r="C217" s="256" t="s">
        <v>24905</v>
      </c>
      <c r="D217" s="108" t="s">
        <v>36</v>
      </c>
      <c r="E217" s="564">
        <v>160000</v>
      </c>
      <c r="F217" s="564"/>
      <c r="G217" s="571">
        <f t="shared" si="7"/>
        <v>4745525</v>
      </c>
      <c r="H217" s="278"/>
      <c r="I217" s="136"/>
      <c r="J217" s="136"/>
      <c r="K217" s="136"/>
      <c r="L217" s="146">
        <f t="shared" si="6"/>
        <v>16970</v>
      </c>
    </row>
    <row r="218" spans="3:12" ht="22.5" thickTop="1" thickBot="1" x14ac:dyDescent="0.4">
      <c r="C218" s="256" t="s">
        <v>24905</v>
      </c>
      <c r="D218" s="108" t="s">
        <v>34</v>
      </c>
      <c r="E218" s="564">
        <v>508000</v>
      </c>
      <c r="F218" s="564"/>
      <c r="G218" s="571">
        <f t="shared" si="7"/>
        <v>5253525</v>
      </c>
      <c r="H218" s="278"/>
      <c r="I218" s="136"/>
      <c r="J218" s="136"/>
      <c r="K218" s="136"/>
      <c r="L218" s="146">
        <f t="shared" si="6"/>
        <v>16970</v>
      </c>
    </row>
    <row r="219" spans="3:12" ht="22.5" thickTop="1" thickBot="1" x14ac:dyDescent="0.4">
      <c r="C219" s="256" t="s">
        <v>24905</v>
      </c>
      <c r="D219" s="108" t="s">
        <v>14207</v>
      </c>
      <c r="E219" s="564">
        <v>28600</v>
      </c>
      <c r="F219" s="564"/>
      <c r="G219" s="571">
        <f t="shared" si="7"/>
        <v>5282125</v>
      </c>
      <c r="H219" s="278"/>
      <c r="I219" s="136"/>
      <c r="J219" s="136"/>
      <c r="K219" s="136"/>
      <c r="L219" s="146">
        <f t="shared" si="6"/>
        <v>16970</v>
      </c>
    </row>
    <row r="220" spans="3:12" ht="22.5" thickTop="1" thickBot="1" x14ac:dyDescent="0.4">
      <c r="C220" s="256" t="s">
        <v>24905</v>
      </c>
      <c r="D220" s="108" t="s">
        <v>22</v>
      </c>
      <c r="E220" s="564">
        <v>465000</v>
      </c>
      <c r="F220" s="564"/>
      <c r="G220" s="571">
        <f t="shared" si="7"/>
        <v>5747125</v>
      </c>
      <c r="H220" s="278"/>
      <c r="I220" s="136"/>
      <c r="J220" s="136"/>
      <c r="K220" s="136"/>
      <c r="L220" s="146">
        <f t="shared" si="6"/>
        <v>16970</v>
      </c>
    </row>
    <row r="221" spans="3:12" ht="22.5" thickTop="1" thickBot="1" x14ac:dyDescent="0.4">
      <c r="C221" s="256" t="s">
        <v>24905</v>
      </c>
      <c r="D221" s="108" t="s">
        <v>19</v>
      </c>
      <c r="E221" s="564">
        <v>1300000</v>
      </c>
      <c r="F221" s="564"/>
      <c r="G221" s="571">
        <f t="shared" si="7"/>
        <v>7047125</v>
      </c>
      <c r="H221" s="278"/>
      <c r="I221" s="136"/>
      <c r="J221" s="136"/>
      <c r="K221" s="136"/>
      <c r="L221" s="146">
        <f t="shared" si="6"/>
        <v>16970</v>
      </c>
    </row>
    <row r="222" spans="3:12" ht="22.5" thickTop="1" thickBot="1" x14ac:dyDescent="0.4">
      <c r="C222" s="256" t="s">
        <v>24905</v>
      </c>
      <c r="D222" s="108" t="s">
        <v>24916</v>
      </c>
      <c r="E222" s="564"/>
      <c r="F222" s="564">
        <v>7000000</v>
      </c>
      <c r="G222" s="572">
        <f t="shared" si="7"/>
        <v>47125</v>
      </c>
      <c r="H222" s="278"/>
      <c r="I222" s="136"/>
      <c r="J222" s="136"/>
      <c r="K222" s="136"/>
      <c r="L222" s="146">
        <f t="shared" si="6"/>
        <v>16970</v>
      </c>
    </row>
    <row r="223" spans="3:12" ht="22.5" thickTop="1" thickBot="1" x14ac:dyDescent="0.4">
      <c r="C223" s="256" t="s">
        <v>24905</v>
      </c>
      <c r="D223" s="108" t="s">
        <v>1171</v>
      </c>
      <c r="E223" s="564">
        <v>300000</v>
      </c>
      <c r="F223" s="564"/>
      <c r="G223" s="571">
        <f t="shared" si="7"/>
        <v>347125</v>
      </c>
      <c r="H223" s="278"/>
      <c r="I223" s="136"/>
      <c r="J223" s="136"/>
      <c r="K223" s="136"/>
      <c r="L223" s="146">
        <f t="shared" si="6"/>
        <v>16970</v>
      </c>
    </row>
    <row r="224" spans="3:12" ht="22.5" thickTop="1" thickBot="1" x14ac:dyDescent="0.4">
      <c r="C224" s="256" t="s">
        <v>25355</v>
      </c>
      <c r="D224" s="108" t="s">
        <v>14206</v>
      </c>
      <c r="E224" s="564">
        <v>4503000</v>
      </c>
      <c r="F224" s="564"/>
      <c r="G224" s="571">
        <f t="shared" si="7"/>
        <v>4850125</v>
      </c>
      <c r="H224" s="278"/>
      <c r="I224" s="136"/>
      <c r="J224" s="136"/>
      <c r="K224" s="136"/>
      <c r="L224" s="146">
        <f t="shared" si="6"/>
        <v>16970</v>
      </c>
    </row>
    <row r="225" spans="3:14" ht="22.5" thickTop="1" thickBot="1" x14ac:dyDescent="0.4">
      <c r="C225" s="256" t="s">
        <v>25355</v>
      </c>
      <c r="D225" s="108" t="s">
        <v>3993</v>
      </c>
      <c r="E225" s="564">
        <v>20000</v>
      </c>
      <c r="F225" s="564"/>
      <c r="G225" s="571">
        <f t="shared" si="7"/>
        <v>4870125</v>
      </c>
      <c r="H225" s="278"/>
      <c r="I225" s="136"/>
      <c r="J225" s="136"/>
      <c r="K225" s="136"/>
      <c r="L225" s="146">
        <f t="shared" si="6"/>
        <v>16970</v>
      </c>
    </row>
    <row r="226" spans="3:14" ht="22.5" thickTop="1" thickBot="1" x14ac:dyDescent="0.4">
      <c r="C226" s="256" t="s">
        <v>25355</v>
      </c>
      <c r="D226" s="108" t="s">
        <v>22963</v>
      </c>
      <c r="E226" s="565">
        <v>50000</v>
      </c>
      <c r="F226" s="564"/>
      <c r="G226" s="571">
        <f t="shared" si="7"/>
        <v>4920125</v>
      </c>
      <c r="H226" s="278"/>
      <c r="I226" s="136"/>
      <c r="J226" s="136"/>
      <c r="K226" s="136"/>
      <c r="L226" s="146">
        <f t="shared" si="6"/>
        <v>16970</v>
      </c>
    </row>
    <row r="227" spans="3:14" ht="22.5" thickTop="1" thickBot="1" x14ac:dyDescent="0.4">
      <c r="C227" s="256" t="s">
        <v>25355</v>
      </c>
      <c r="D227" s="108" t="s">
        <v>13369</v>
      </c>
      <c r="E227" s="564"/>
      <c r="F227" s="564">
        <v>3677000</v>
      </c>
      <c r="G227" s="571">
        <f t="shared" si="7"/>
        <v>1243125</v>
      </c>
      <c r="H227" s="278"/>
      <c r="I227" s="136"/>
      <c r="J227" s="136"/>
      <c r="K227" s="136"/>
      <c r="L227" s="146">
        <f t="shared" si="6"/>
        <v>16970</v>
      </c>
    </row>
    <row r="228" spans="3:14" ht="22.5" thickTop="1" thickBot="1" x14ac:dyDescent="0.4">
      <c r="C228" s="256" t="s">
        <v>25355</v>
      </c>
      <c r="D228" s="108" t="s">
        <v>3993</v>
      </c>
      <c r="E228" s="564">
        <v>260000</v>
      </c>
      <c r="F228" s="564"/>
      <c r="G228" s="571">
        <f t="shared" si="7"/>
        <v>1503125</v>
      </c>
      <c r="H228" s="278"/>
      <c r="I228" s="136"/>
      <c r="J228" s="136"/>
      <c r="K228" s="136"/>
      <c r="L228" s="146">
        <f t="shared" si="6"/>
        <v>16970</v>
      </c>
    </row>
    <row r="229" spans="3:14" ht="22.5" thickTop="1" thickBot="1" x14ac:dyDescent="0.4">
      <c r="C229" s="256" t="s">
        <v>25355</v>
      </c>
      <c r="D229" s="108" t="s">
        <v>30</v>
      </c>
      <c r="E229" s="564">
        <v>860000</v>
      </c>
      <c r="F229" s="564"/>
      <c r="G229" s="571">
        <f t="shared" si="7"/>
        <v>2363125</v>
      </c>
      <c r="H229" s="278"/>
      <c r="I229" s="136"/>
      <c r="J229" s="136"/>
      <c r="K229" s="136"/>
      <c r="L229" s="146">
        <f t="shared" si="6"/>
        <v>16970</v>
      </c>
    </row>
    <row r="230" spans="3:14" ht="22.5" thickTop="1" thickBot="1" x14ac:dyDescent="0.4">
      <c r="C230" s="256" t="s">
        <v>25355</v>
      </c>
      <c r="D230" s="108" t="s">
        <v>281</v>
      </c>
      <c r="E230" s="564">
        <v>2000000</v>
      </c>
      <c r="F230" s="564"/>
      <c r="G230" s="571">
        <f t="shared" si="7"/>
        <v>4363125</v>
      </c>
      <c r="H230" s="278"/>
      <c r="I230" s="136"/>
      <c r="J230" s="136"/>
      <c r="K230" s="136"/>
      <c r="L230" s="146">
        <f t="shared" si="6"/>
        <v>16970</v>
      </c>
    </row>
    <row r="231" spans="3:14" ht="22.5" thickTop="1" thickBot="1" x14ac:dyDescent="0.4">
      <c r="C231" s="256" t="s">
        <v>25355</v>
      </c>
      <c r="D231" s="108" t="s">
        <v>1171</v>
      </c>
      <c r="E231" s="564">
        <v>499300</v>
      </c>
      <c r="F231" s="564"/>
      <c r="G231" s="571">
        <f t="shared" si="7"/>
        <v>4862425</v>
      </c>
      <c r="H231" s="278"/>
      <c r="I231" s="136"/>
      <c r="J231" s="136"/>
      <c r="K231" s="136"/>
      <c r="L231" s="146">
        <f t="shared" si="6"/>
        <v>16970</v>
      </c>
    </row>
    <row r="232" spans="3:14" ht="22.5" thickTop="1" thickBot="1" x14ac:dyDescent="0.4">
      <c r="C232" s="256" t="s">
        <v>25355</v>
      </c>
      <c r="D232" s="108" t="s">
        <v>3993</v>
      </c>
      <c r="E232" s="564">
        <v>127500</v>
      </c>
      <c r="F232" s="564"/>
      <c r="G232" s="571">
        <f t="shared" si="7"/>
        <v>4989925</v>
      </c>
      <c r="H232" s="278"/>
      <c r="I232" s="136"/>
      <c r="J232" s="136"/>
      <c r="K232" s="136"/>
      <c r="L232" s="146">
        <f t="shared" ref="L232:L296" si="8">L231+J232-K232</f>
        <v>16970</v>
      </c>
    </row>
    <row r="233" spans="3:14" ht="22.5" thickTop="1" thickBot="1" x14ac:dyDescent="0.4">
      <c r="C233" s="256" t="s">
        <v>26798</v>
      </c>
      <c r="D233" s="108" t="s">
        <v>22229</v>
      </c>
      <c r="E233" s="564">
        <v>50000</v>
      </c>
      <c r="F233" s="564"/>
      <c r="G233" s="571">
        <f t="shared" si="7"/>
        <v>5039925</v>
      </c>
      <c r="H233" s="278"/>
      <c r="I233" s="136"/>
      <c r="J233" s="136"/>
      <c r="K233" s="136"/>
      <c r="L233" s="146">
        <f t="shared" si="8"/>
        <v>16970</v>
      </c>
    </row>
    <row r="234" spans="3:14" ht="22.5" thickTop="1" thickBot="1" x14ac:dyDescent="0.4">
      <c r="C234" s="256" t="s">
        <v>26798</v>
      </c>
      <c r="D234" s="108" t="s">
        <v>26</v>
      </c>
      <c r="E234" s="564">
        <v>20000</v>
      </c>
      <c r="F234" s="564"/>
      <c r="G234" s="571">
        <f t="shared" si="7"/>
        <v>5059925</v>
      </c>
      <c r="H234" s="278"/>
      <c r="I234" s="136"/>
      <c r="J234" s="136"/>
      <c r="K234" s="136"/>
      <c r="L234" s="146">
        <f t="shared" si="8"/>
        <v>16970</v>
      </c>
    </row>
    <row r="235" spans="3:14" ht="22.5" thickTop="1" thickBot="1" x14ac:dyDescent="0.4">
      <c r="C235" s="256" t="s">
        <v>26798</v>
      </c>
      <c r="D235" s="108" t="s">
        <v>36</v>
      </c>
      <c r="E235" s="564">
        <v>670000</v>
      </c>
      <c r="F235" s="564"/>
      <c r="G235" s="571">
        <f t="shared" si="7"/>
        <v>5729925</v>
      </c>
      <c r="H235" s="278"/>
      <c r="I235" s="136"/>
      <c r="J235" s="136"/>
      <c r="K235" s="136"/>
      <c r="L235" s="146">
        <f t="shared" si="8"/>
        <v>16970</v>
      </c>
    </row>
    <row r="236" spans="3:14" ht="22.5" thickTop="1" thickBot="1" x14ac:dyDescent="0.4">
      <c r="C236" s="256" t="s">
        <v>26798</v>
      </c>
      <c r="D236" s="108" t="s">
        <v>40</v>
      </c>
      <c r="E236" s="564">
        <v>67150</v>
      </c>
      <c r="F236" s="564"/>
      <c r="G236" s="571">
        <f t="shared" si="7"/>
        <v>5797075</v>
      </c>
      <c r="H236" s="278"/>
      <c r="I236" s="136"/>
      <c r="J236" s="136"/>
      <c r="K236" s="136"/>
      <c r="L236" s="146">
        <f t="shared" si="8"/>
        <v>16970</v>
      </c>
    </row>
    <row r="237" spans="3:14" ht="22.5" thickTop="1" thickBot="1" x14ac:dyDescent="0.4">
      <c r="C237" s="256" t="s">
        <v>26798</v>
      </c>
      <c r="D237" s="108" t="s">
        <v>1793</v>
      </c>
      <c r="E237" s="564">
        <v>110000</v>
      </c>
      <c r="F237" s="564"/>
      <c r="G237" s="571">
        <f t="shared" si="7"/>
        <v>5907075</v>
      </c>
      <c r="H237" s="278"/>
      <c r="I237" s="136"/>
      <c r="J237" s="136"/>
      <c r="K237" s="136"/>
      <c r="L237" s="146">
        <f t="shared" si="8"/>
        <v>16970</v>
      </c>
      <c r="N237">
        <f>N206</f>
        <v>0</v>
      </c>
    </row>
    <row r="238" spans="3:14" ht="22.5" thickTop="1" thickBot="1" x14ac:dyDescent="0.4">
      <c r="C238" s="256" t="s">
        <v>26798</v>
      </c>
      <c r="D238" s="108" t="s">
        <v>779</v>
      </c>
      <c r="E238" s="564">
        <v>500000</v>
      </c>
      <c r="F238" s="564"/>
      <c r="G238" s="571">
        <f t="shared" si="7"/>
        <v>6407075</v>
      </c>
      <c r="H238" s="278"/>
      <c r="I238" s="136"/>
      <c r="J238" s="136"/>
      <c r="K238" s="136"/>
      <c r="L238" s="146">
        <f t="shared" si="8"/>
        <v>16970</v>
      </c>
    </row>
    <row r="239" spans="3:14" ht="22.5" thickTop="1" thickBot="1" x14ac:dyDescent="0.4">
      <c r="C239" s="256" t="s">
        <v>26798</v>
      </c>
      <c r="D239" s="108" t="s">
        <v>14207</v>
      </c>
      <c r="E239" s="564">
        <v>7000</v>
      </c>
      <c r="F239" s="564"/>
      <c r="G239" s="571">
        <f t="shared" si="7"/>
        <v>6414075</v>
      </c>
      <c r="H239" s="278"/>
      <c r="I239" s="136"/>
      <c r="J239" s="136"/>
      <c r="K239" s="136"/>
      <c r="L239" s="146">
        <f t="shared" si="8"/>
        <v>16970</v>
      </c>
    </row>
    <row r="240" spans="3:14" ht="22.5" thickTop="1" thickBot="1" x14ac:dyDescent="0.4">
      <c r="C240" s="256" t="s">
        <v>27236</v>
      </c>
      <c r="D240" s="108" t="s">
        <v>73</v>
      </c>
      <c r="E240" s="564">
        <v>464500</v>
      </c>
      <c r="F240" s="564"/>
      <c r="G240" s="571">
        <f t="shared" si="7"/>
        <v>6878575</v>
      </c>
      <c r="H240" s="278"/>
      <c r="I240" s="136"/>
      <c r="J240" s="136"/>
      <c r="K240" s="136"/>
      <c r="L240" s="146">
        <f t="shared" si="8"/>
        <v>16970</v>
      </c>
    </row>
    <row r="241" spans="3:12" ht="22.5" thickTop="1" thickBot="1" x14ac:dyDescent="0.4">
      <c r="C241" s="256">
        <v>46030</v>
      </c>
      <c r="D241" s="108" t="s">
        <v>22963</v>
      </c>
      <c r="E241" s="565">
        <v>100000</v>
      </c>
      <c r="F241" s="564"/>
      <c r="G241" s="571">
        <f t="shared" si="7"/>
        <v>6978575</v>
      </c>
      <c r="H241" s="278"/>
      <c r="I241" s="136"/>
      <c r="J241" s="136"/>
      <c r="K241" s="136"/>
      <c r="L241" s="146">
        <f t="shared" si="8"/>
        <v>16970</v>
      </c>
    </row>
    <row r="242" spans="3:12" ht="22.5" thickTop="1" thickBot="1" x14ac:dyDescent="0.4">
      <c r="C242" s="256">
        <v>46030</v>
      </c>
      <c r="D242" s="108" t="s">
        <v>19</v>
      </c>
      <c r="E242" s="564">
        <v>500000</v>
      </c>
      <c r="F242" s="564"/>
      <c r="G242" s="571">
        <f t="shared" si="7"/>
        <v>7478575</v>
      </c>
      <c r="H242" s="278"/>
      <c r="I242" s="136"/>
      <c r="J242" s="136"/>
      <c r="K242" s="136"/>
      <c r="L242" s="146">
        <f t="shared" si="8"/>
        <v>16970</v>
      </c>
    </row>
    <row r="243" spans="3:12" ht="22.5" thickTop="1" thickBot="1" x14ac:dyDescent="0.4">
      <c r="C243" s="256">
        <v>46030</v>
      </c>
      <c r="D243" s="108" t="s">
        <v>18446</v>
      </c>
      <c r="E243" s="564">
        <v>999500</v>
      </c>
      <c r="F243" s="564"/>
      <c r="G243" s="571">
        <f t="shared" si="7"/>
        <v>8478075</v>
      </c>
      <c r="H243" s="278"/>
      <c r="I243" s="136"/>
      <c r="J243" s="136"/>
      <c r="K243" s="136"/>
      <c r="L243" s="146">
        <f t="shared" si="8"/>
        <v>16970</v>
      </c>
    </row>
    <row r="244" spans="3:12" ht="22.5" thickTop="1" thickBot="1" x14ac:dyDescent="0.4">
      <c r="C244" s="256">
        <v>46030</v>
      </c>
      <c r="D244" s="108" t="s">
        <v>21825</v>
      </c>
      <c r="E244" s="564">
        <v>399400</v>
      </c>
      <c r="F244" s="564"/>
      <c r="G244" s="571">
        <f t="shared" si="7"/>
        <v>8877475</v>
      </c>
      <c r="H244" s="278"/>
      <c r="I244" s="136"/>
      <c r="J244" s="136"/>
      <c r="K244" s="136"/>
      <c r="L244" s="146">
        <f t="shared" si="8"/>
        <v>16970</v>
      </c>
    </row>
    <row r="245" spans="3:12" ht="22.5" thickTop="1" thickBot="1" x14ac:dyDescent="0.4">
      <c r="C245" s="256">
        <v>46030</v>
      </c>
      <c r="D245" s="108" t="s">
        <v>1516</v>
      </c>
      <c r="E245" s="564">
        <v>350000</v>
      </c>
      <c r="F245" s="564"/>
      <c r="G245" s="571">
        <f t="shared" si="7"/>
        <v>9227475</v>
      </c>
      <c r="H245" s="278"/>
      <c r="I245" s="136"/>
      <c r="J245" s="136"/>
      <c r="K245" s="136"/>
      <c r="L245" s="146">
        <f t="shared" si="8"/>
        <v>16970</v>
      </c>
    </row>
    <row r="246" spans="3:12" ht="22.5" thickTop="1" thickBot="1" x14ac:dyDescent="0.4">
      <c r="C246" s="256">
        <v>46061</v>
      </c>
      <c r="D246" s="108" t="s">
        <v>13370</v>
      </c>
      <c r="E246" s="564"/>
      <c r="F246" s="564">
        <v>9000000</v>
      </c>
      <c r="G246" s="571">
        <f t="shared" si="7"/>
        <v>227475</v>
      </c>
      <c r="H246" s="278"/>
      <c r="I246" s="136"/>
      <c r="J246" s="136"/>
      <c r="K246" s="136"/>
      <c r="L246" s="146">
        <f t="shared" si="8"/>
        <v>16970</v>
      </c>
    </row>
    <row r="247" spans="3:12" ht="22.5" thickTop="1" thickBot="1" x14ac:dyDescent="0.4">
      <c r="C247" s="256">
        <v>46061</v>
      </c>
      <c r="D247" s="108" t="s">
        <v>28004</v>
      </c>
      <c r="E247" s="564"/>
      <c r="F247" s="564">
        <v>128000</v>
      </c>
      <c r="G247" s="572">
        <f t="shared" si="7"/>
        <v>99475</v>
      </c>
      <c r="H247" s="278"/>
      <c r="I247" s="136"/>
      <c r="J247" s="136"/>
      <c r="K247" s="136"/>
      <c r="L247" s="146">
        <f t="shared" si="8"/>
        <v>16970</v>
      </c>
    </row>
    <row r="248" spans="3:12" ht="22.5" thickTop="1" thickBot="1" x14ac:dyDescent="0.4">
      <c r="C248" s="256">
        <v>46061</v>
      </c>
      <c r="D248" s="108" t="s">
        <v>80</v>
      </c>
      <c r="E248" s="564">
        <v>320000</v>
      </c>
      <c r="F248" s="564"/>
      <c r="G248" s="571">
        <f t="shared" si="7"/>
        <v>419475</v>
      </c>
      <c r="H248" s="278"/>
      <c r="I248" s="136"/>
      <c r="J248" s="136"/>
      <c r="K248" s="136"/>
      <c r="L248" s="146">
        <f t="shared" si="8"/>
        <v>16970</v>
      </c>
    </row>
    <row r="249" spans="3:12" ht="22.5" thickTop="1" thickBot="1" x14ac:dyDescent="0.4">
      <c r="C249" s="256">
        <v>46061</v>
      </c>
      <c r="D249" s="108" t="s">
        <v>28007</v>
      </c>
      <c r="E249" s="564"/>
      <c r="F249" s="564">
        <v>12870</v>
      </c>
      <c r="G249" s="571">
        <f t="shared" si="7"/>
        <v>406605</v>
      </c>
      <c r="H249" s="278"/>
      <c r="I249" s="136"/>
      <c r="J249" s="136"/>
      <c r="K249" s="136"/>
      <c r="L249" s="146">
        <f t="shared" si="8"/>
        <v>16970</v>
      </c>
    </row>
    <row r="250" spans="3:12" ht="22.5" thickTop="1" thickBot="1" x14ac:dyDescent="0.4">
      <c r="C250" s="256">
        <v>46061</v>
      </c>
      <c r="D250" s="108" t="s">
        <v>3993</v>
      </c>
      <c r="E250" s="564">
        <v>280000</v>
      </c>
      <c r="F250" s="564"/>
      <c r="G250" s="571">
        <f t="shared" si="7"/>
        <v>686605</v>
      </c>
      <c r="H250" s="278"/>
      <c r="I250" s="136"/>
      <c r="J250" s="136"/>
      <c r="K250" s="136"/>
      <c r="L250" s="146">
        <f t="shared" si="8"/>
        <v>16970</v>
      </c>
    </row>
    <row r="251" spans="3:12" ht="22.5" thickTop="1" thickBot="1" x14ac:dyDescent="0.4">
      <c r="C251" s="256">
        <v>46061</v>
      </c>
      <c r="D251" s="108" t="s">
        <v>1516</v>
      </c>
      <c r="E251" s="564">
        <v>149000</v>
      </c>
      <c r="F251" s="564"/>
      <c r="G251" s="571">
        <f t="shared" si="7"/>
        <v>835605</v>
      </c>
      <c r="H251" s="278"/>
      <c r="I251" s="136"/>
      <c r="J251" s="136"/>
      <c r="K251" s="136"/>
      <c r="L251" s="146">
        <f t="shared" si="8"/>
        <v>16970</v>
      </c>
    </row>
    <row r="252" spans="3:12" ht="22.5" thickTop="1" thickBot="1" x14ac:dyDescent="0.4">
      <c r="C252" s="256">
        <v>46061</v>
      </c>
      <c r="D252" s="108" t="s">
        <v>18446</v>
      </c>
      <c r="E252" s="564">
        <v>1000000</v>
      </c>
      <c r="F252" s="564"/>
      <c r="G252" s="571">
        <f t="shared" si="7"/>
        <v>1835605</v>
      </c>
      <c r="H252" s="278"/>
      <c r="I252" s="136"/>
      <c r="J252" s="136"/>
      <c r="K252" s="136"/>
      <c r="L252" s="146">
        <f t="shared" si="8"/>
        <v>16970</v>
      </c>
    </row>
    <row r="253" spans="3:12" ht="22.5" thickTop="1" thickBot="1" x14ac:dyDescent="0.4">
      <c r="C253" s="256">
        <v>46061</v>
      </c>
      <c r="D253" s="108" t="s">
        <v>20</v>
      </c>
      <c r="E253" s="564">
        <v>600000</v>
      </c>
      <c r="F253" s="564"/>
      <c r="G253" s="571">
        <f t="shared" si="7"/>
        <v>2435605</v>
      </c>
      <c r="H253" s="278"/>
      <c r="I253" s="136"/>
      <c r="J253" s="136"/>
      <c r="K253" s="136"/>
      <c r="L253" s="146">
        <f t="shared" si="8"/>
        <v>16970</v>
      </c>
    </row>
    <row r="254" spans="3:12" ht="22.5" thickTop="1" thickBot="1" x14ac:dyDescent="0.4">
      <c r="C254" s="256">
        <v>46061</v>
      </c>
      <c r="D254" s="108" t="s">
        <v>30</v>
      </c>
      <c r="E254" s="564">
        <v>599500</v>
      </c>
      <c r="F254" s="564"/>
      <c r="G254" s="571">
        <f t="shared" si="7"/>
        <v>3035105</v>
      </c>
      <c r="H254" s="278"/>
      <c r="I254" s="136"/>
      <c r="J254" s="136"/>
      <c r="K254" s="136"/>
      <c r="L254" s="146">
        <f t="shared" si="8"/>
        <v>16970</v>
      </c>
    </row>
    <row r="255" spans="3:12" ht="22.5" thickTop="1" thickBot="1" x14ac:dyDescent="0.4">
      <c r="C255" s="256">
        <v>46061</v>
      </c>
      <c r="D255" s="108" t="s">
        <v>28587</v>
      </c>
      <c r="E255" s="564">
        <v>50000</v>
      </c>
      <c r="F255" s="564"/>
      <c r="G255" s="571">
        <f t="shared" si="7"/>
        <v>3085105</v>
      </c>
      <c r="H255" s="278"/>
      <c r="I255" s="136"/>
      <c r="J255" s="136"/>
      <c r="K255" s="136"/>
      <c r="L255" s="146">
        <f t="shared" si="8"/>
        <v>16970</v>
      </c>
    </row>
    <row r="256" spans="3:12" ht="22.5" thickTop="1" thickBot="1" x14ac:dyDescent="0.4">
      <c r="C256" s="256">
        <v>46089</v>
      </c>
      <c r="D256" s="108" t="s">
        <v>66</v>
      </c>
      <c r="E256" s="564">
        <v>76250</v>
      </c>
      <c r="F256" s="564"/>
      <c r="G256" s="571">
        <f t="shared" si="7"/>
        <v>3161355</v>
      </c>
      <c r="H256" s="278"/>
      <c r="I256" s="136"/>
      <c r="J256" s="136"/>
      <c r="K256" s="136"/>
      <c r="L256" s="146">
        <f t="shared" si="8"/>
        <v>16970</v>
      </c>
    </row>
    <row r="257" spans="3:12" ht="22.5" thickTop="1" thickBot="1" x14ac:dyDescent="0.4">
      <c r="C257" s="256">
        <v>46089</v>
      </c>
      <c r="D257" s="108" t="s">
        <v>14207</v>
      </c>
      <c r="E257" s="564">
        <v>50000</v>
      </c>
      <c r="F257" s="564"/>
      <c r="G257" s="571">
        <f t="shared" si="7"/>
        <v>3211355</v>
      </c>
      <c r="H257" s="278"/>
      <c r="I257" s="136"/>
      <c r="J257" s="136"/>
      <c r="K257" s="136"/>
      <c r="L257" s="146">
        <f t="shared" si="8"/>
        <v>16970</v>
      </c>
    </row>
    <row r="258" spans="3:12" ht="22.5" thickTop="1" thickBot="1" x14ac:dyDescent="0.4">
      <c r="C258" s="256">
        <v>46120</v>
      </c>
      <c r="D258" s="108" t="s">
        <v>4085</v>
      </c>
      <c r="E258" s="564">
        <v>22400</v>
      </c>
      <c r="F258" s="564"/>
      <c r="G258" s="571">
        <f t="shared" si="7"/>
        <v>3233755</v>
      </c>
      <c r="H258" s="278"/>
      <c r="I258" s="136"/>
      <c r="J258" s="136"/>
      <c r="K258" s="136"/>
      <c r="L258" s="146">
        <f t="shared" si="8"/>
        <v>16970</v>
      </c>
    </row>
    <row r="259" spans="3:12" ht="22.5" thickTop="1" thickBot="1" x14ac:dyDescent="0.4">
      <c r="C259" s="256">
        <v>46120</v>
      </c>
      <c r="D259" s="108" t="s">
        <v>37</v>
      </c>
      <c r="E259" s="564">
        <v>26400</v>
      </c>
      <c r="F259" s="564"/>
      <c r="G259" s="571">
        <f t="shared" si="7"/>
        <v>3260155</v>
      </c>
      <c r="H259" s="278"/>
      <c r="I259" s="136"/>
      <c r="J259" s="136"/>
      <c r="K259" s="136"/>
      <c r="L259" s="146">
        <f t="shared" si="8"/>
        <v>16970</v>
      </c>
    </row>
    <row r="260" spans="3:12" ht="22.5" thickTop="1" thickBot="1" x14ac:dyDescent="0.4">
      <c r="C260" s="256">
        <v>46120</v>
      </c>
      <c r="D260" s="108" t="s">
        <v>38</v>
      </c>
      <c r="E260" s="564">
        <v>1330000</v>
      </c>
      <c r="F260" s="564"/>
      <c r="G260" s="571">
        <f t="shared" si="7"/>
        <v>4590155</v>
      </c>
      <c r="H260" s="278"/>
      <c r="I260" s="136"/>
      <c r="J260" s="136"/>
      <c r="K260" s="136"/>
      <c r="L260" s="146">
        <f t="shared" si="8"/>
        <v>16970</v>
      </c>
    </row>
    <row r="261" spans="3:12" ht="22.5" thickTop="1" thickBot="1" x14ac:dyDescent="0.4">
      <c r="C261" s="256">
        <v>46120</v>
      </c>
      <c r="D261" s="108" t="s">
        <v>30</v>
      </c>
      <c r="E261" s="564">
        <v>900000</v>
      </c>
      <c r="F261" s="564"/>
      <c r="G261" s="571">
        <f t="shared" si="7"/>
        <v>5490155</v>
      </c>
      <c r="H261" s="278"/>
      <c r="I261" s="136"/>
      <c r="J261" s="136"/>
      <c r="K261" s="136"/>
      <c r="L261" s="146">
        <f t="shared" si="8"/>
        <v>16970</v>
      </c>
    </row>
    <row r="262" spans="3:12" ht="22.5" thickTop="1" thickBot="1" x14ac:dyDescent="0.4">
      <c r="C262" s="256">
        <v>46120</v>
      </c>
      <c r="D262" s="108" t="s">
        <v>20</v>
      </c>
      <c r="E262" s="564">
        <v>800000</v>
      </c>
      <c r="F262" s="564"/>
      <c r="G262" s="571">
        <f t="shared" si="7"/>
        <v>6290155</v>
      </c>
      <c r="H262" s="278"/>
      <c r="I262" s="136"/>
      <c r="J262" s="136"/>
      <c r="K262" s="136"/>
      <c r="L262" s="146">
        <f t="shared" si="8"/>
        <v>16970</v>
      </c>
    </row>
    <row r="263" spans="3:12" ht="22.5" thickTop="1" thickBot="1" x14ac:dyDescent="0.4">
      <c r="C263" s="256">
        <v>46150</v>
      </c>
      <c r="D263" s="108" t="s">
        <v>8</v>
      </c>
      <c r="E263" s="564">
        <v>100000</v>
      </c>
      <c r="F263" s="564"/>
      <c r="G263" s="571">
        <f t="shared" si="7"/>
        <v>6390155</v>
      </c>
      <c r="H263" s="278"/>
      <c r="I263" s="136"/>
      <c r="J263" s="136"/>
      <c r="K263" s="136"/>
      <c r="L263" s="146">
        <f t="shared" si="8"/>
        <v>16970</v>
      </c>
    </row>
    <row r="264" spans="3:12" ht="22.5" thickTop="1" thickBot="1" x14ac:dyDescent="0.4">
      <c r="C264" s="256">
        <v>46150</v>
      </c>
      <c r="D264" s="108" t="s">
        <v>13991</v>
      </c>
      <c r="E264" s="564"/>
      <c r="F264" s="564">
        <v>2000000</v>
      </c>
      <c r="G264" s="571">
        <f t="shared" si="7"/>
        <v>4390155</v>
      </c>
      <c r="H264" s="278"/>
      <c r="I264" s="136"/>
      <c r="J264" s="136"/>
      <c r="K264" s="136"/>
      <c r="L264" s="146">
        <f t="shared" si="8"/>
        <v>16970</v>
      </c>
    </row>
    <row r="265" spans="3:12" ht="22.5" thickTop="1" thickBot="1" x14ac:dyDescent="0.4">
      <c r="C265" s="256">
        <v>46150</v>
      </c>
      <c r="D265" s="108" t="s">
        <v>21</v>
      </c>
      <c r="E265" s="564">
        <v>300000</v>
      </c>
      <c r="F265" s="564"/>
      <c r="G265" s="571">
        <f t="shared" si="7"/>
        <v>4690155</v>
      </c>
      <c r="H265" s="278"/>
      <c r="I265" s="136"/>
      <c r="J265" s="136"/>
      <c r="K265" s="136"/>
      <c r="L265" s="146">
        <f t="shared" si="8"/>
        <v>16970</v>
      </c>
    </row>
    <row r="266" spans="3:12" ht="22.5" thickTop="1" thickBot="1" x14ac:dyDescent="0.4">
      <c r="C266" s="256">
        <v>46150</v>
      </c>
      <c r="D266" s="108" t="s">
        <v>40</v>
      </c>
      <c r="E266" s="564">
        <v>44400</v>
      </c>
      <c r="F266" s="564"/>
      <c r="G266" s="571">
        <f t="shared" ref="G266:G306" si="9">G265+E266-F266</f>
        <v>4734555</v>
      </c>
      <c r="H266" s="278"/>
      <c r="I266" s="136"/>
      <c r="J266" s="136"/>
      <c r="K266" s="136"/>
      <c r="L266" s="146">
        <f t="shared" si="8"/>
        <v>16970</v>
      </c>
    </row>
    <row r="267" spans="3:12" ht="22.5" thickTop="1" thickBot="1" x14ac:dyDescent="0.4">
      <c r="C267" s="256">
        <v>46150</v>
      </c>
      <c r="D267" s="108" t="s">
        <v>9552</v>
      </c>
      <c r="E267" s="564">
        <v>270000</v>
      </c>
      <c r="F267" s="564"/>
      <c r="G267" s="571">
        <f t="shared" si="9"/>
        <v>5004555</v>
      </c>
      <c r="H267" s="278"/>
      <c r="I267" s="136"/>
      <c r="J267" s="136"/>
      <c r="K267" s="136"/>
      <c r="L267" s="146">
        <f t="shared" si="8"/>
        <v>16970</v>
      </c>
    </row>
    <row r="268" spans="3:12" ht="22.5" thickTop="1" thickBot="1" x14ac:dyDescent="0.4">
      <c r="C268" s="256">
        <v>46150</v>
      </c>
      <c r="D268" s="108" t="s">
        <v>18446</v>
      </c>
      <c r="E268" s="564">
        <v>1000000</v>
      </c>
      <c r="F268" s="564"/>
      <c r="G268" s="571">
        <f t="shared" si="9"/>
        <v>6004555</v>
      </c>
      <c r="H268" s="278"/>
      <c r="I268" s="136"/>
      <c r="J268" s="136"/>
      <c r="K268" s="136"/>
      <c r="L268" s="146">
        <f t="shared" si="8"/>
        <v>16970</v>
      </c>
    </row>
    <row r="269" spans="3:12" ht="22.5" thickTop="1" thickBot="1" x14ac:dyDescent="0.4">
      <c r="C269" s="256">
        <v>46150</v>
      </c>
      <c r="D269" s="108" t="s">
        <v>30</v>
      </c>
      <c r="E269" s="564">
        <v>1000000</v>
      </c>
      <c r="F269" s="564"/>
      <c r="G269" s="571">
        <f t="shared" si="9"/>
        <v>7004555</v>
      </c>
      <c r="H269" s="278"/>
      <c r="I269" s="136"/>
      <c r="J269" s="136"/>
      <c r="K269" s="136"/>
      <c r="L269" s="146">
        <f t="shared" si="8"/>
        <v>16970</v>
      </c>
    </row>
    <row r="270" spans="3:12" ht="22.5" thickTop="1" thickBot="1" x14ac:dyDescent="0.4">
      <c r="C270" s="256">
        <v>46150</v>
      </c>
      <c r="D270" s="108" t="s">
        <v>19</v>
      </c>
      <c r="E270" s="564">
        <v>1000000</v>
      </c>
      <c r="F270" s="564"/>
      <c r="G270" s="571">
        <f t="shared" si="9"/>
        <v>8004555</v>
      </c>
      <c r="H270" s="278"/>
      <c r="I270" s="136"/>
      <c r="J270" s="136"/>
      <c r="K270" s="136"/>
      <c r="L270" s="146">
        <f t="shared" si="8"/>
        <v>16970</v>
      </c>
    </row>
    <row r="271" spans="3:12" ht="22.5" thickTop="1" thickBot="1" x14ac:dyDescent="0.4">
      <c r="C271" s="256">
        <v>46150</v>
      </c>
      <c r="D271" s="108" t="s">
        <v>24916</v>
      </c>
      <c r="E271" s="564"/>
      <c r="F271" s="564">
        <v>8000000</v>
      </c>
      <c r="G271" s="571">
        <f t="shared" si="9"/>
        <v>4555</v>
      </c>
      <c r="H271" s="278"/>
      <c r="I271" s="136"/>
      <c r="J271" s="136"/>
      <c r="K271" s="136"/>
      <c r="L271" s="146">
        <f t="shared" si="8"/>
        <v>16970</v>
      </c>
    </row>
    <row r="272" spans="3:12" ht="22.5" thickTop="1" thickBot="1" x14ac:dyDescent="0.4">
      <c r="C272" s="256">
        <v>46150</v>
      </c>
      <c r="D272" s="108" t="s">
        <v>18446</v>
      </c>
      <c r="E272" s="564">
        <v>310000</v>
      </c>
      <c r="F272" s="564"/>
      <c r="G272" s="571">
        <f t="shared" si="9"/>
        <v>314555</v>
      </c>
      <c r="H272" s="278"/>
      <c r="I272" s="136"/>
      <c r="J272" s="136"/>
      <c r="K272" s="136"/>
      <c r="L272" s="146">
        <f t="shared" si="8"/>
        <v>16970</v>
      </c>
    </row>
    <row r="273" spans="3:12" ht="22.5" thickTop="1" thickBot="1" x14ac:dyDescent="0.4">
      <c r="C273" s="256">
        <v>46181</v>
      </c>
      <c r="D273" s="108" t="s">
        <v>22963</v>
      </c>
      <c r="E273" s="565">
        <v>100000</v>
      </c>
      <c r="F273" s="564"/>
      <c r="G273" s="571">
        <f t="shared" si="9"/>
        <v>414555</v>
      </c>
      <c r="H273" s="278"/>
      <c r="I273" s="136"/>
      <c r="J273" s="136"/>
      <c r="K273" s="136"/>
      <c r="L273" s="146">
        <f t="shared" si="8"/>
        <v>16970</v>
      </c>
    </row>
    <row r="274" spans="3:12" ht="22.5" thickTop="1" thickBot="1" x14ac:dyDescent="0.4">
      <c r="C274" s="256">
        <v>46181</v>
      </c>
      <c r="D274" s="108" t="s">
        <v>26</v>
      </c>
      <c r="E274" s="564">
        <v>40000</v>
      </c>
      <c r="F274" s="564"/>
      <c r="G274" s="571">
        <f t="shared" si="9"/>
        <v>454555</v>
      </c>
      <c r="H274" s="278"/>
      <c r="I274" s="136"/>
      <c r="J274" s="136"/>
      <c r="K274" s="136"/>
      <c r="L274" s="146">
        <f t="shared" si="8"/>
        <v>16970</v>
      </c>
    </row>
    <row r="275" spans="3:12" ht="22.5" thickTop="1" thickBot="1" x14ac:dyDescent="0.4">
      <c r="C275" s="256">
        <v>46181</v>
      </c>
      <c r="D275" s="108" t="s">
        <v>36</v>
      </c>
      <c r="E275" s="564">
        <v>720000</v>
      </c>
      <c r="F275" s="564"/>
      <c r="G275" s="571">
        <f t="shared" si="9"/>
        <v>1174555</v>
      </c>
      <c r="H275" s="278"/>
      <c r="I275" s="136"/>
      <c r="J275" s="136"/>
      <c r="K275" s="136"/>
      <c r="L275" s="146">
        <f t="shared" si="8"/>
        <v>16970</v>
      </c>
    </row>
    <row r="276" spans="3:12" ht="22.5" thickTop="1" thickBot="1" x14ac:dyDescent="0.4">
      <c r="C276" s="256">
        <v>46181</v>
      </c>
      <c r="D276" s="108" t="s">
        <v>34</v>
      </c>
      <c r="E276" s="564">
        <v>694800</v>
      </c>
      <c r="F276" s="564"/>
      <c r="G276" s="571">
        <f t="shared" si="9"/>
        <v>1869355</v>
      </c>
      <c r="H276" s="278"/>
      <c r="I276" s="136"/>
      <c r="J276" s="136"/>
      <c r="K276" s="136"/>
      <c r="L276" s="146">
        <f t="shared" si="8"/>
        <v>16970</v>
      </c>
    </row>
    <row r="277" spans="3:12" ht="22.5" thickTop="1" thickBot="1" x14ac:dyDescent="0.4">
      <c r="C277" s="256">
        <v>46181</v>
      </c>
      <c r="D277" s="108" t="s">
        <v>19</v>
      </c>
      <c r="E277" s="564">
        <v>550000</v>
      </c>
      <c r="F277" s="564"/>
      <c r="G277" s="571">
        <f t="shared" si="9"/>
        <v>2419355</v>
      </c>
      <c r="H277" s="278"/>
      <c r="I277" s="136"/>
      <c r="J277" s="136"/>
      <c r="K277" s="136"/>
      <c r="L277" s="146">
        <f t="shared" si="8"/>
        <v>16970</v>
      </c>
    </row>
    <row r="278" spans="3:12" ht="22.5" thickTop="1" thickBot="1" x14ac:dyDescent="0.4">
      <c r="C278" s="256">
        <v>46181</v>
      </c>
      <c r="D278" s="108" t="s">
        <v>20</v>
      </c>
      <c r="E278" s="564">
        <v>550000</v>
      </c>
      <c r="F278" s="564"/>
      <c r="G278" s="571">
        <f t="shared" si="9"/>
        <v>2969355</v>
      </c>
      <c r="H278" s="278"/>
      <c r="I278" s="136"/>
      <c r="J278" s="136"/>
      <c r="K278" s="136"/>
      <c r="L278" s="146">
        <f t="shared" si="8"/>
        <v>16970</v>
      </c>
    </row>
    <row r="279" spans="3:12" ht="22.5" thickTop="1" thickBot="1" x14ac:dyDescent="0.4">
      <c r="C279" s="256">
        <v>46242</v>
      </c>
      <c r="D279" s="108" t="s">
        <v>30</v>
      </c>
      <c r="E279" s="564">
        <v>1000000</v>
      </c>
      <c r="F279" s="564"/>
      <c r="G279" s="571">
        <f t="shared" si="9"/>
        <v>3969355</v>
      </c>
      <c r="H279" s="278"/>
      <c r="I279" s="136"/>
      <c r="J279" s="136"/>
      <c r="K279" s="136"/>
      <c r="L279" s="146">
        <f t="shared" si="8"/>
        <v>16970</v>
      </c>
    </row>
    <row r="280" spans="3:12" ht="22.5" thickTop="1" thickBot="1" x14ac:dyDescent="0.4">
      <c r="C280" s="256">
        <v>46242</v>
      </c>
      <c r="D280" s="108" t="s">
        <v>20</v>
      </c>
      <c r="E280" s="564">
        <v>1000000</v>
      </c>
      <c r="F280" s="564"/>
      <c r="G280" s="571">
        <f t="shared" si="9"/>
        <v>4969355</v>
      </c>
      <c r="H280" s="278"/>
      <c r="I280" s="136"/>
      <c r="J280" s="136"/>
      <c r="K280" s="136"/>
      <c r="L280" s="146">
        <f t="shared" si="8"/>
        <v>16970</v>
      </c>
    </row>
    <row r="281" spans="3:12" ht="22.5" thickTop="1" thickBot="1" x14ac:dyDescent="0.4">
      <c r="C281" s="256">
        <v>46242</v>
      </c>
      <c r="D281" s="108" t="s">
        <v>19</v>
      </c>
      <c r="E281" s="564">
        <v>700000</v>
      </c>
      <c r="F281" s="564"/>
      <c r="G281" s="571">
        <f t="shared" si="9"/>
        <v>5669355</v>
      </c>
      <c r="H281" s="278"/>
      <c r="I281" s="136"/>
      <c r="J281" s="136"/>
      <c r="K281" s="136"/>
      <c r="L281" s="146">
        <f t="shared" si="8"/>
        <v>16970</v>
      </c>
    </row>
    <row r="282" spans="3:12" ht="22.5" thickTop="1" thickBot="1" x14ac:dyDescent="0.4">
      <c r="C282" s="256">
        <v>46242</v>
      </c>
      <c r="D282" s="108" t="s">
        <v>22</v>
      </c>
      <c r="E282" s="564">
        <v>360000</v>
      </c>
      <c r="F282" s="564"/>
      <c r="G282" s="571">
        <f t="shared" si="9"/>
        <v>6029355</v>
      </c>
      <c r="H282" s="278"/>
      <c r="I282" s="136"/>
      <c r="J282" s="136"/>
      <c r="K282" s="136"/>
      <c r="L282" s="146">
        <f t="shared" si="8"/>
        <v>16970</v>
      </c>
    </row>
    <row r="283" spans="3:12" ht="22.5" thickTop="1" thickBot="1" x14ac:dyDescent="0.4">
      <c r="C283" s="256">
        <v>46242</v>
      </c>
      <c r="D283" s="108" t="s">
        <v>21</v>
      </c>
      <c r="E283" s="564">
        <v>200000</v>
      </c>
      <c r="F283" s="564"/>
      <c r="G283" s="571">
        <f t="shared" si="9"/>
        <v>6229355</v>
      </c>
      <c r="H283" s="278"/>
      <c r="I283" s="136"/>
      <c r="J283" s="136"/>
      <c r="K283" s="136"/>
      <c r="L283" s="146">
        <f t="shared" si="8"/>
        <v>16970</v>
      </c>
    </row>
    <row r="284" spans="3:12" ht="22.5" thickTop="1" thickBot="1" x14ac:dyDescent="0.4">
      <c r="C284" s="256">
        <v>46242</v>
      </c>
      <c r="D284" s="108" t="s">
        <v>1171</v>
      </c>
      <c r="E284" s="564">
        <v>770000</v>
      </c>
      <c r="F284" s="564"/>
      <c r="G284" s="571">
        <f t="shared" si="9"/>
        <v>6999355</v>
      </c>
      <c r="H284" s="278"/>
      <c r="I284" s="136"/>
      <c r="J284" s="136"/>
      <c r="K284" s="136"/>
      <c r="L284" s="146">
        <f t="shared" si="8"/>
        <v>16970</v>
      </c>
    </row>
    <row r="285" spans="3:12" ht="22.5" thickTop="1" thickBot="1" x14ac:dyDescent="0.4">
      <c r="C285" s="256">
        <v>46242</v>
      </c>
      <c r="D285" s="108" t="s">
        <v>21825</v>
      </c>
      <c r="E285" s="564">
        <v>299400</v>
      </c>
      <c r="F285" s="564"/>
      <c r="G285" s="571">
        <f t="shared" si="9"/>
        <v>7298755</v>
      </c>
      <c r="H285" s="278"/>
      <c r="I285" s="136"/>
      <c r="J285" s="136"/>
      <c r="K285" s="136"/>
      <c r="L285" s="146">
        <f t="shared" si="8"/>
        <v>16970</v>
      </c>
    </row>
    <row r="286" spans="3:12" ht="22.5" thickTop="1" thickBot="1" x14ac:dyDescent="0.4">
      <c r="C286" s="256">
        <v>46242</v>
      </c>
      <c r="D286" s="108" t="s">
        <v>31917</v>
      </c>
      <c r="E286" s="564"/>
      <c r="F286" s="564">
        <v>1000000</v>
      </c>
      <c r="G286" s="571">
        <f t="shared" si="9"/>
        <v>6298755</v>
      </c>
      <c r="H286" s="278"/>
      <c r="I286" s="136"/>
      <c r="J286" s="136"/>
      <c r="K286" s="136"/>
      <c r="L286" s="146">
        <f t="shared" si="8"/>
        <v>16970</v>
      </c>
    </row>
    <row r="287" spans="3:12" ht="22.5" thickTop="1" thickBot="1" x14ac:dyDescent="0.4">
      <c r="C287" s="256">
        <v>46242</v>
      </c>
      <c r="D287" s="108" t="s">
        <v>281</v>
      </c>
      <c r="E287" s="564">
        <v>2000200</v>
      </c>
      <c r="F287" s="564"/>
      <c r="G287" s="571">
        <f t="shared" si="9"/>
        <v>8298955</v>
      </c>
      <c r="H287" s="278"/>
      <c r="I287" s="136"/>
      <c r="J287" s="136"/>
      <c r="K287" s="136"/>
      <c r="L287" s="146">
        <f t="shared" si="8"/>
        <v>16970</v>
      </c>
    </row>
    <row r="288" spans="3:12" ht="22.5" thickTop="1" thickBot="1" x14ac:dyDescent="0.4">
      <c r="C288" s="256">
        <v>46242</v>
      </c>
      <c r="D288" s="108" t="s">
        <v>14207</v>
      </c>
      <c r="E288" s="564">
        <v>150000</v>
      </c>
      <c r="F288" s="564"/>
      <c r="G288" s="571">
        <f t="shared" si="9"/>
        <v>8448955</v>
      </c>
      <c r="H288" s="278"/>
      <c r="I288" s="136"/>
      <c r="J288" s="136"/>
      <c r="K288" s="136"/>
      <c r="L288" s="146">
        <f t="shared" si="8"/>
        <v>16970</v>
      </c>
    </row>
    <row r="289" spans="3:12" ht="22.5" thickTop="1" thickBot="1" x14ac:dyDescent="0.4">
      <c r="C289" s="256">
        <v>46273</v>
      </c>
      <c r="D289" s="108" t="s">
        <v>11353</v>
      </c>
      <c r="E289" s="564">
        <v>500000</v>
      </c>
      <c r="F289" s="564"/>
      <c r="G289" s="573">
        <f t="shared" si="9"/>
        <v>8948955</v>
      </c>
      <c r="H289" s="581"/>
      <c r="I289" s="582"/>
      <c r="J289" s="582"/>
      <c r="K289" s="582"/>
      <c r="L289" s="583">
        <f t="shared" si="8"/>
        <v>16970</v>
      </c>
    </row>
    <row r="290" spans="3:12" ht="22.5" thickTop="1" thickBot="1" x14ac:dyDescent="0.4">
      <c r="C290" s="256">
        <v>46273</v>
      </c>
      <c r="D290" s="108" t="s">
        <v>298</v>
      </c>
      <c r="E290" s="564">
        <v>110000</v>
      </c>
      <c r="F290" s="564"/>
      <c r="G290" s="573">
        <f t="shared" si="9"/>
        <v>9058955</v>
      </c>
      <c r="H290" s="581"/>
      <c r="I290" s="582"/>
      <c r="J290" s="582"/>
      <c r="K290" s="582"/>
      <c r="L290" s="583">
        <f t="shared" si="8"/>
        <v>16970</v>
      </c>
    </row>
    <row r="291" spans="3:12" ht="22.5" thickTop="1" thickBot="1" x14ac:dyDescent="0.4">
      <c r="C291" s="256">
        <v>46273</v>
      </c>
      <c r="D291" s="108" t="s">
        <v>18446</v>
      </c>
      <c r="E291" s="564">
        <v>1000000</v>
      </c>
      <c r="F291" s="564"/>
      <c r="G291" s="573">
        <f t="shared" si="9"/>
        <v>10058955</v>
      </c>
      <c r="H291" s="581"/>
      <c r="I291" s="582"/>
      <c r="J291" s="582"/>
      <c r="K291" s="582"/>
      <c r="L291" s="583">
        <f t="shared" si="8"/>
        <v>16970</v>
      </c>
    </row>
    <row r="292" spans="3:12" ht="22.5" thickTop="1" thickBot="1" x14ac:dyDescent="0.4">
      <c r="C292" s="256">
        <v>46273</v>
      </c>
      <c r="D292" s="108" t="s">
        <v>21</v>
      </c>
      <c r="E292" s="564">
        <v>165000</v>
      </c>
      <c r="F292" s="564"/>
      <c r="G292" s="573">
        <f t="shared" si="9"/>
        <v>10223955</v>
      </c>
      <c r="H292" s="581"/>
      <c r="I292" s="582"/>
      <c r="J292" s="582"/>
      <c r="K292" s="582"/>
      <c r="L292" s="583">
        <f t="shared" si="8"/>
        <v>16970</v>
      </c>
    </row>
    <row r="293" spans="3:12" ht="22.5" thickTop="1" thickBot="1" x14ac:dyDescent="0.4">
      <c r="C293" s="256">
        <v>46273</v>
      </c>
      <c r="D293" s="108" t="s">
        <v>14207</v>
      </c>
      <c r="E293" s="564">
        <v>40000</v>
      </c>
      <c r="F293" s="564"/>
      <c r="G293" s="573">
        <f t="shared" si="9"/>
        <v>10263955</v>
      </c>
      <c r="H293" s="581"/>
      <c r="I293" s="582"/>
      <c r="J293" s="582"/>
      <c r="K293" s="582"/>
      <c r="L293" s="583">
        <f t="shared" si="8"/>
        <v>16970</v>
      </c>
    </row>
    <row r="294" spans="3:12" ht="22.5" thickTop="1" thickBot="1" x14ac:dyDescent="0.4">
      <c r="C294" s="256">
        <v>46273</v>
      </c>
      <c r="D294" s="108" t="s">
        <v>36</v>
      </c>
      <c r="E294" s="564">
        <v>260000</v>
      </c>
      <c r="F294" s="564"/>
      <c r="G294" s="573">
        <f t="shared" si="9"/>
        <v>10523955</v>
      </c>
      <c r="H294" s="581"/>
      <c r="I294" s="582"/>
      <c r="J294" s="582"/>
      <c r="K294" s="582"/>
      <c r="L294" s="583">
        <f t="shared" si="8"/>
        <v>16970</v>
      </c>
    </row>
    <row r="295" spans="3:12" ht="22.5" thickTop="1" thickBot="1" x14ac:dyDescent="0.4">
      <c r="C295" s="256">
        <v>46273</v>
      </c>
      <c r="D295" s="108" t="s">
        <v>32436</v>
      </c>
      <c r="E295" s="564"/>
      <c r="F295" s="564">
        <v>150000</v>
      </c>
      <c r="G295" s="573">
        <f t="shared" si="9"/>
        <v>10373955</v>
      </c>
      <c r="H295" s="581"/>
      <c r="I295" s="582"/>
      <c r="J295" s="582"/>
      <c r="K295" s="582"/>
      <c r="L295" s="583">
        <f t="shared" si="8"/>
        <v>16970</v>
      </c>
    </row>
    <row r="296" spans="3:12" ht="22.5" thickTop="1" thickBot="1" x14ac:dyDescent="0.4">
      <c r="C296" s="256">
        <v>46273</v>
      </c>
      <c r="D296" s="108" t="s">
        <v>18446</v>
      </c>
      <c r="E296" s="564">
        <v>140000</v>
      </c>
      <c r="F296" s="564"/>
      <c r="G296" s="573">
        <f t="shared" si="9"/>
        <v>10513955</v>
      </c>
      <c r="H296" s="581"/>
      <c r="I296" s="582"/>
      <c r="J296" s="582"/>
      <c r="K296" s="582"/>
      <c r="L296" s="583">
        <f t="shared" si="8"/>
        <v>16970</v>
      </c>
    </row>
    <row r="297" spans="3:12" ht="22.5" thickTop="1" thickBot="1" x14ac:dyDescent="0.4">
      <c r="C297" s="256">
        <v>46303</v>
      </c>
      <c r="D297" s="108" t="s">
        <v>80</v>
      </c>
      <c r="E297" s="564">
        <v>131000</v>
      </c>
      <c r="F297" s="564"/>
      <c r="G297" s="573">
        <f t="shared" si="9"/>
        <v>10644955</v>
      </c>
      <c r="H297" s="581"/>
      <c r="I297" s="582"/>
      <c r="J297" s="582"/>
      <c r="K297" s="582"/>
      <c r="L297" s="583">
        <f t="shared" ref="L297:L360" si="10">L296+J297-K297</f>
        <v>16970</v>
      </c>
    </row>
    <row r="298" spans="3:12" ht="22.5" thickTop="1" thickBot="1" x14ac:dyDescent="0.4">
      <c r="C298" s="256">
        <v>46303</v>
      </c>
      <c r="D298" s="108" t="s">
        <v>36</v>
      </c>
      <c r="E298" s="564">
        <v>560000</v>
      </c>
      <c r="F298" s="564"/>
      <c r="G298" s="573">
        <f t="shared" si="9"/>
        <v>11204955</v>
      </c>
      <c r="H298" s="581"/>
      <c r="I298" s="582"/>
      <c r="J298" s="582"/>
      <c r="K298" s="582"/>
      <c r="L298" s="583">
        <f t="shared" si="10"/>
        <v>16970</v>
      </c>
    </row>
    <row r="299" spans="3:12" ht="22.5" thickTop="1" thickBot="1" x14ac:dyDescent="0.4">
      <c r="C299" s="256">
        <v>46303</v>
      </c>
      <c r="D299" s="108" t="s">
        <v>24916</v>
      </c>
      <c r="E299" s="564"/>
      <c r="F299" s="564">
        <v>6000000</v>
      </c>
      <c r="G299" s="573">
        <f t="shared" si="9"/>
        <v>5204955</v>
      </c>
      <c r="H299" s="581"/>
      <c r="I299" s="582"/>
      <c r="J299" s="582"/>
      <c r="K299" s="582"/>
      <c r="L299" s="583">
        <f t="shared" si="10"/>
        <v>16970</v>
      </c>
    </row>
    <row r="300" spans="3:12" ht="22.5" thickTop="1" thickBot="1" x14ac:dyDescent="0.4">
      <c r="C300" s="256">
        <v>46303</v>
      </c>
      <c r="D300" s="108" t="s">
        <v>20960</v>
      </c>
      <c r="E300" s="564"/>
      <c r="F300" s="564">
        <v>4000000</v>
      </c>
      <c r="G300" s="573">
        <f t="shared" si="9"/>
        <v>1204955</v>
      </c>
      <c r="H300" s="581"/>
      <c r="I300" s="582"/>
      <c r="J300" s="582"/>
      <c r="K300" s="582"/>
      <c r="L300" s="583">
        <f t="shared" si="10"/>
        <v>16970</v>
      </c>
    </row>
    <row r="301" spans="3:12" ht="22.5" thickTop="1" thickBot="1" x14ac:dyDescent="0.4">
      <c r="C301" s="256">
        <v>46303</v>
      </c>
      <c r="D301" s="108" t="s">
        <v>34</v>
      </c>
      <c r="E301" s="564">
        <v>1230000</v>
      </c>
      <c r="F301" s="564"/>
      <c r="G301" s="573">
        <f t="shared" si="9"/>
        <v>2434955</v>
      </c>
      <c r="H301" s="581"/>
      <c r="I301" s="582"/>
      <c r="J301" s="582"/>
      <c r="K301" s="582"/>
      <c r="L301" s="583">
        <f t="shared" si="10"/>
        <v>16970</v>
      </c>
    </row>
    <row r="302" spans="3:12" ht="22.5" thickTop="1" thickBot="1" x14ac:dyDescent="0.4">
      <c r="C302" s="256">
        <v>46303</v>
      </c>
      <c r="D302" s="108" t="s">
        <v>32864</v>
      </c>
      <c r="E302" s="564"/>
      <c r="F302" s="564">
        <v>2000000</v>
      </c>
      <c r="G302" s="573">
        <f t="shared" si="9"/>
        <v>434955</v>
      </c>
      <c r="H302" s="581"/>
      <c r="I302" s="582"/>
      <c r="J302" s="582"/>
      <c r="K302" s="582"/>
      <c r="L302" s="583">
        <f t="shared" si="10"/>
        <v>16970</v>
      </c>
    </row>
    <row r="303" spans="3:12" ht="22.5" thickTop="1" thickBot="1" x14ac:dyDescent="0.4">
      <c r="C303" s="256">
        <v>46303</v>
      </c>
      <c r="D303" s="108" t="s">
        <v>18446</v>
      </c>
      <c r="E303" s="564">
        <v>325000</v>
      </c>
      <c r="F303" s="564"/>
      <c r="G303" s="573">
        <f t="shared" si="9"/>
        <v>759955</v>
      </c>
      <c r="H303" s="581"/>
      <c r="I303" s="582"/>
      <c r="J303" s="582"/>
      <c r="K303" s="582"/>
      <c r="L303" s="583">
        <f t="shared" si="10"/>
        <v>16970</v>
      </c>
    </row>
    <row r="304" spans="3:12" ht="22.5" thickTop="1" thickBot="1" x14ac:dyDescent="0.4">
      <c r="C304" s="256">
        <v>46303</v>
      </c>
      <c r="D304" s="108" t="s">
        <v>5140</v>
      </c>
      <c r="E304" s="564">
        <v>465000</v>
      </c>
      <c r="F304" s="564"/>
      <c r="G304" s="573">
        <f t="shared" si="9"/>
        <v>1224955</v>
      </c>
      <c r="H304" s="581"/>
      <c r="I304" s="582"/>
      <c r="J304" s="582"/>
      <c r="K304" s="582"/>
      <c r="L304" s="583">
        <f t="shared" si="10"/>
        <v>16970</v>
      </c>
    </row>
    <row r="305" spans="3:12" ht="22.5" thickTop="1" thickBot="1" x14ac:dyDescent="0.4">
      <c r="C305" s="256">
        <v>46303</v>
      </c>
      <c r="D305" s="108" t="s">
        <v>30</v>
      </c>
      <c r="E305" s="564">
        <v>1000200</v>
      </c>
      <c r="F305" s="564"/>
      <c r="G305" s="573">
        <f t="shared" si="9"/>
        <v>2225155</v>
      </c>
      <c r="H305" s="581"/>
      <c r="I305" s="582"/>
      <c r="J305" s="582"/>
      <c r="K305" s="582"/>
      <c r="L305" s="583">
        <f t="shared" si="10"/>
        <v>16970</v>
      </c>
    </row>
    <row r="306" spans="3:12" ht="22.5" thickTop="1" thickBot="1" x14ac:dyDescent="0.4">
      <c r="C306" s="256">
        <v>46303</v>
      </c>
      <c r="D306" s="108" t="s">
        <v>20</v>
      </c>
      <c r="E306" s="564">
        <v>1500000</v>
      </c>
      <c r="F306" s="564"/>
      <c r="G306" s="573">
        <f t="shared" si="9"/>
        <v>3725155</v>
      </c>
      <c r="H306" s="581"/>
      <c r="I306" s="582"/>
      <c r="J306" s="582"/>
      <c r="K306" s="582"/>
      <c r="L306" s="583">
        <f t="shared" si="10"/>
        <v>16970</v>
      </c>
    </row>
    <row r="307" spans="3:12" ht="22.5" thickTop="1" thickBot="1" x14ac:dyDescent="0.4">
      <c r="C307" s="256">
        <v>46303</v>
      </c>
      <c r="D307" s="108" t="s">
        <v>30</v>
      </c>
      <c r="E307" s="564">
        <v>825000</v>
      </c>
      <c r="F307" s="564"/>
      <c r="G307" s="573">
        <f>G306+E307-F307</f>
        <v>4550155</v>
      </c>
      <c r="H307" s="581"/>
      <c r="I307" s="582"/>
      <c r="J307" s="582"/>
      <c r="K307" s="582"/>
      <c r="L307" s="583">
        <f t="shared" si="10"/>
        <v>16970</v>
      </c>
    </row>
    <row r="308" spans="3:12" ht="22.5" thickTop="1" thickBot="1" x14ac:dyDescent="0.4">
      <c r="C308" s="256">
        <v>46334</v>
      </c>
      <c r="D308" s="108" t="s">
        <v>9992</v>
      </c>
      <c r="E308" s="564">
        <v>22200</v>
      </c>
      <c r="F308" s="564"/>
      <c r="G308" s="573">
        <f t="shared" ref="G308:G371" si="11">G307+E308-F308</f>
        <v>4572355</v>
      </c>
      <c r="H308" s="581"/>
      <c r="I308" s="582"/>
      <c r="J308" s="582"/>
      <c r="K308" s="582"/>
      <c r="L308" s="583">
        <f t="shared" si="10"/>
        <v>16970</v>
      </c>
    </row>
    <row r="309" spans="3:12" ht="22.5" thickTop="1" thickBot="1" x14ac:dyDescent="0.4">
      <c r="C309" s="256">
        <v>46334</v>
      </c>
      <c r="D309" s="108" t="s">
        <v>61</v>
      </c>
      <c r="E309" s="564">
        <v>100000</v>
      </c>
      <c r="F309" s="564"/>
      <c r="G309" s="573">
        <f t="shared" si="11"/>
        <v>4672355</v>
      </c>
      <c r="H309" s="581"/>
      <c r="I309" s="582"/>
      <c r="J309" s="582"/>
      <c r="K309" s="582"/>
      <c r="L309" s="583">
        <f t="shared" si="10"/>
        <v>16970</v>
      </c>
    </row>
    <row r="310" spans="3:12" ht="22.5" thickTop="1" thickBot="1" x14ac:dyDescent="0.4">
      <c r="C310" s="256">
        <v>46334</v>
      </c>
      <c r="D310" s="108" t="s">
        <v>37</v>
      </c>
      <c r="E310" s="564">
        <v>22400</v>
      </c>
      <c r="F310" s="564"/>
      <c r="G310" s="573">
        <f t="shared" si="11"/>
        <v>4694755</v>
      </c>
      <c r="H310" s="581"/>
      <c r="I310" s="582"/>
      <c r="J310" s="582"/>
      <c r="K310" s="582"/>
      <c r="L310" s="583">
        <f t="shared" si="10"/>
        <v>16970</v>
      </c>
    </row>
    <row r="311" spans="3:12" ht="22.5" thickTop="1" thickBot="1" x14ac:dyDescent="0.4">
      <c r="C311" s="256">
        <v>46334</v>
      </c>
      <c r="D311" s="108" t="s">
        <v>78</v>
      </c>
      <c r="E311" s="564">
        <v>72250</v>
      </c>
      <c r="F311" s="564"/>
      <c r="G311" s="573">
        <f t="shared" si="11"/>
        <v>4767005</v>
      </c>
      <c r="H311" s="581"/>
      <c r="I311" s="582"/>
      <c r="J311" s="582"/>
      <c r="K311" s="582"/>
      <c r="L311" s="583">
        <f t="shared" si="10"/>
        <v>16970</v>
      </c>
    </row>
    <row r="312" spans="3:12" ht="22.5" thickTop="1" thickBot="1" x14ac:dyDescent="0.4">
      <c r="C312" s="256">
        <v>46334</v>
      </c>
      <c r="D312" s="108" t="s">
        <v>27</v>
      </c>
      <c r="E312" s="564">
        <v>230000</v>
      </c>
      <c r="F312" s="564"/>
      <c r="G312" s="573">
        <f t="shared" si="11"/>
        <v>4997005</v>
      </c>
      <c r="H312" s="581"/>
      <c r="I312" s="582"/>
      <c r="J312" s="582"/>
      <c r="K312" s="582"/>
      <c r="L312" s="583">
        <f t="shared" si="10"/>
        <v>16970</v>
      </c>
    </row>
    <row r="313" spans="3:12" ht="22.5" thickTop="1" thickBot="1" x14ac:dyDescent="0.4">
      <c r="C313" s="256">
        <v>46334</v>
      </c>
      <c r="D313" s="108" t="s">
        <v>22</v>
      </c>
      <c r="E313" s="564">
        <v>350000</v>
      </c>
      <c r="F313" s="564"/>
      <c r="G313" s="573">
        <f t="shared" si="11"/>
        <v>5347005</v>
      </c>
      <c r="H313" s="581"/>
      <c r="I313" s="582"/>
      <c r="J313" s="582"/>
      <c r="K313" s="582"/>
      <c r="L313" s="583">
        <f t="shared" si="10"/>
        <v>16970</v>
      </c>
    </row>
    <row r="314" spans="3:12" ht="22.5" thickTop="1" thickBot="1" x14ac:dyDescent="0.4">
      <c r="C314" s="256">
        <v>46334</v>
      </c>
      <c r="D314" s="108" t="s">
        <v>30</v>
      </c>
      <c r="E314" s="564">
        <v>665000</v>
      </c>
      <c r="F314" s="564"/>
      <c r="G314" s="573">
        <f t="shared" si="11"/>
        <v>6012005</v>
      </c>
      <c r="H314" s="581"/>
      <c r="I314" s="582"/>
      <c r="J314" s="582"/>
      <c r="K314" s="582"/>
      <c r="L314" s="583">
        <f t="shared" si="10"/>
        <v>16970</v>
      </c>
    </row>
    <row r="315" spans="3:12" ht="22.5" thickTop="1" thickBot="1" x14ac:dyDescent="0.4">
      <c r="C315" s="256">
        <v>46334</v>
      </c>
      <c r="D315" s="108" t="s">
        <v>9</v>
      </c>
      <c r="E315" s="564">
        <v>22000</v>
      </c>
      <c r="F315" s="564"/>
      <c r="G315" s="573">
        <f t="shared" si="11"/>
        <v>6034005</v>
      </c>
      <c r="H315" s="581"/>
      <c r="I315" s="582"/>
      <c r="J315" s="582"/>
      <c r="K315" s="582"/>
      <c r="L315" s="583">
        <f t="shared" si="10"/>
        <v>16970</v>
      </c>
    </row>
    <row r="316" spans="3:12" ht="22.5" thickTop="1" thickBot="1" x14ac:dyDescent="0.4">
      <c r="C316" s="256">
        <v>46364</v>
      </c>
      <c r="D316" s="108" t="s">
        <v>9</v>
      </c>
      <c r="E316" s="564">
        <v>22000</v>
      </c>
      <c r="F316" s="564"/>
      <c r="G316" s="573">
        <f t="shared" si="11"/>
        <v>6056005</v>
      </c>
      <c r="H316" s="581"/>
      <c r="I316" s="582"/>
      <c r="J316" s="582"/>
      <c r="K316" s="582"/>
      <c r="L316" s="583">
        <f t="shared" si="10"/>
        <v>16970</v>
      </c>
    </row>
    <row r="317" spans="3:12" ht="22.5" thickTop="1" thickBot="1" x14ac:dyDescent="0.4">
      <c r="C317" s="256">
        <v>46364</v>
      </c>
      <c r="D317" s="108" t="s">
        <v>311</v>
      </c>
      <c r="E317" s="564">
        <v>205000</v>
      </c>
      <c r="F317" s="564"/>
      <c r="G317" s="573">
        <f t="shared" si="11"/>
        <v>6261005</v>
      </c>
      <c r="H317" s="581"/>
      <c r="I317" s="582"/>
      <c r="J317" s="582"/>
      <c r="K317" s="582"/>
      <c r="L317" s="583">
        <f t="shared" si="10"/>
        <v>16970</v>
      </c>
    </row>
    <row r="318" spans="3:12" ht="22.5" thickTop="1" thickBot="1" x14ac:dyDescent="0.4">
      <c r="C318" s="256">
        <v>46364</v>
      </c>
      <c r="D318" s="108" t="s">
        <v>14206</v>
      </c>
      <c r="E318" s="564">
        <v>150000</v>
      </c>
      <c r="F318" s="564"/>
      <c r="G318" s="573">
        <f t="shared" si="11"/>
        <v>6411005</v>
      </c>
      <c r="H318" s="581"/>
      <c r="I318" s="582"/>
      <c r="J318" s="582"/>
      <c r="K318" s="582"/>
      <c r="L318" s="583">
        <f t="shared" si="10"/>
        <v>16970</v>
      </c>
    </row>
    <row r="319" spans="3:12" ht="22.5" thickTop="1" thickBot="1" x14ac:dyDescent="0.4">
      <c r="C319" s="256">
        <v>46364</v>
      </c>
      <c r="D319" s="108" t="s">
        <v>36</v>
      </c>
      <c r="E319" s="564">
        <v>340000</v>
      </c>
      <c r="F319" s="564"/>
      <c r="G319" s="573">
        <f t="shared" si="11"/>
        <v>6751005</v>
      </c>
      <c r="H319" s="581"/>
      <c r="I319" s="582"/>
      <c r="J319" s="582"/>
      <c r="K319" s="582"/>
      <c r="L319" s="583">
        <f t="shared" si="10"/>
        <v>16970</v>
      </c>
    </row>
    <row r="320" spans="3:12" ht="22.5" thickTop="1" thickBot="1" x14ac:dyDescent="0.4">
      <c r="C320" s="256">
        <v>46364</v>
      </c>
      <c r="D320" s="108" t="s">
        <v>34418</v>
      </c>
      <c r="E320" s="564">
        <v>90000</v>
      </c>
      <c r="F320" s="564"/>
      <c r="G320" s="573">
        <f t="shared" si="11"/>
        <v>6841005</v>
      </c>
      <c r="H320" s="581"/>
      <c r="I320" s="582"/>
      <c r="J320" s="582"/>
      <c r="K320" s="582"/>
      <c r="L320" s="583">
        <f t="shared" si="10"/>
        <v>16970</v>
      </c>
    </row>
    <row r="321" spans="3:12" ht="22.5" thickTop="1" thickBot="1" x14ac:dyDescent="0.4">
      <c r="C321" s="256">
        <v>46364</v>
      </c>
      <c r="D321" s="108" t="s">
        <v>124</v>
      </c>
      <c r="E321" s="564"/>
      <c r="F321" s="564">
        <v>1500000</v>
      </c>
      <c r="G321" s="573">
        <f t="shared" si="11"/>
        <v>5341005</v>
      </c>
      <c r="H321" s="581"/>
      <c r="I321" s="582"/>
      <c r="J321" s="582"/>
      <c r="K321" s="582"/>
      <c r="L321" s="583">
        <f t="shared" si="10"/>
        <v>16970</v>
      </c>
    </row>
    <row r="322" spans="3:12" ht="22.5" thickTop="1" thickBot="1" x14ac:dyDescent="0.4">
      <c r="C322" s="256">
        <v>46364</v>
      </c>
      <c r="D322" s="108" t="s">
        <v>20</v>
      </c>
      <c r="E322" s="564">
        <v>540000</v>
      </c>
      <c r="F322" s="564"/>
      <c r="G322" s="573">
        <f t="shared" si="11"/>
        <v>5881005</v>
      </c>
      <c r="H322" s="581"/>
      <c r="I322" s="582"/>
      <c r="J322" s="582"/>
      <c r="K322" s="582"/>
      <c r="L322" s="583">
        <f t="shared" si="10"/>
        <v>16970</v>
      </c>
    </row>
    <row r="323" spans="3:12" ht="22.5" thickTop="1" thickBot="1" x14ac:dyDescent="0.4">
      <c r="C323" s="256">
        <v>46364</v>
      </c>
      <c r="D323" s="108" t="s">
        <v>14207</v>
      </c>
      <c r="E323" s="564">
        <v>64000</v>
      </c>
      <c r="F323" s="564"/>
      <c r="G323" s="573">
        <f t="shared" si="11"/>
        <v>5945005</v>
      </c>
      <c r="H323" s="581"/>
      <c r="I323" s="582"/>
      <c r="J323" s="582"/>
      <c r="K323" s="582"/>
      <c r="L323" s="583">
        <f t="shared" si="10"/>
        <v>16970</v>
      </c>
    </row>
    <row r="324" spans="3:12" ht="22.5" thickTop="1" thickBot="1" x14ac:dyDescent="0.4">
      <c r="C324" s="256">
        <v>46364</v>
      </c>
      <c r="D324" s="108" t="s">
        <v>18446</v>
      </c>
      <c r="E324" s="564">
        <v>1898800</v>
      </c>
      <c r="F324" s="564"/>
      <c r="G324" s="573">
        <f t="shared" si="11"/>
        <v>7843805</v>
      </c>
      <c r="H324" s="581"/>
      <c r="I324" s="582"/>
      <c r="J324" s="582"/>
      <c r="K324" s="582"/>
      <c r="L324" s="583">
        <f t="shared" si="10"/>
        <v>16970</v>
      </c>
    </row>
    <row r="325" spans="3:12" ht="22.5" thickTop="1" thickBot="1" x14ac:dyDescent="0.4">
      <c r="C325" s="256">
        <v>46364</v>
      </c>
      <c r="D325" s="108" t="s">
        <v>15397</v>
      </c>
      <c r="E325" s="564">
        <v>1280000</v>
      </c>
      <c r="F325" s="564"/>
      <c r="G325" s="573">
        <f t="shared" si="11"/>
        <v>9123805</v>
      </c>
      <c r="H325" s="581"/>
      <c r="I325" s="582"/>
      <c r="J325" s="582"/>
      <c r="K325" s="582"/>
      <c r="L325" s="583">
        <f t="shared" si="10"/>
        <v>16970</v>
      </c>
    </row>
    <row r="326" spans="3:12" ht="22.5" thickTop="1" thickBot="1" x14ac:dyDescent="0.4">
      <c r="C326" s="256" t="s">
        <v>35153</v>
      </c>
      <c r="D326" s="108" t="s">
        <v>32890</v>
      </c>
      <c r="E326" s="564">
        <v>66600</v>
      </c>
      <c r="F326" s="564"/>
      <c r="G326" s="573">
        <f t="shared" si="11"/>
        <v>9190405</v>
      </c>
      <c r="H326" s="581"/>
      <c r="I326" s="582"/>
      <c r="J326" s="582"/>
      <c r="K326" s="582"/>
      <c r="L326" s="583">
        <f t="shared" si="10"/>
        <v>16970</v>
      </c>
    </row>
    <row r="327" spans="3:12" ht="22.5" thickTop="1" thickBot="1" x14ac:dyDescent="0.4">
      <c r="C327" s="256" t="s">
        <v>35153</v>
      </c>
      <c r="D327" s="108" t="s">
        <v>27</v>
      </c>
      <c r="E327" s="564">
        <v>49600</v>
      </c>
      <c r="F327" s="564"/>
      <c r="G327" s="573">
        <f t="shared" si="11"/>
        <v>9240005</v>
      </c>
      <c r="H327" s="581"/>
      <c r="I327" s="582"/>
      <c r="J327" s="582"/>
      <c r="K327" s="582"/>
      <c r="L327" s="583">
        <f t="shared" si="10"/>
        <v>16970</v>
      </c>
    </row>
    <row r="328" spans="3:12" ht="22.5" thickTop="1" thickBot="1" x14ac:dyDescent="0.4">
      <c r="C328" s="256" t="s">
        <v>35153</v>
      </c>
      <c r="D328" s="108" t="s">
        <v>34</v>
      </c>
      <c r="E328" s="564">
        <v>1300000</v>
      </c>
      <c r="F328" s="564"/>
      <c r="G328" s="573">
        <f t="shared" si="11"/>
        <v>10540005</v>
      </c>
      <c r="H328" s="581"/>
      <c r="I328" s="582"/>
      <c r="J328" s="582"/>
      <c r="K328" s="582"/>
      <c r="L328" s="583">
        <f t="shared" si="10"/>
        <v>16970</v>
      </c>
    </row>
    <row r="329" spans="3:12" ht="22.5" thickTop="1" thickBot="1" x14ac:dyDescent="0.4">
      <c r="C329" s="256" t="s">
        <v>35153</v>
      </c>
      <c r="D329" s="108" t="s">
        <v>5140</v>
      </c>
      <c r="E329" s="564">
        <v>395000</v>
      </c>
      <c r="F329" s="564"/>
      <c r="G329" s="573">
        <f t="shared" si="11"/>
        <v>10935005</v>
      </c>
      <c r="H329" s="581"/>
      <c r="I329" s="582"/>
      <c r="J329" s="582"/>
      <c r="K329" s="582"/>
      <c r="L329" s="583">
        <f t="shared" si="10"/>
        <v>16970</v>
      </c>
    </row>
    <row r="330" spans="3:12" ht="22.5" thickTop="1" thickBot="1" x14ac:dyDescent="0.4">
      <c r="C330" s="256" t="s">
        <v>35153</v>
      </c>
      <c r="D330" s="108" t="s">
        <v>20</v>
      </c>
      <c r="E330" s="564">
        <v>1090000</v>
      </c>
      <c r="F330" s="564"/>
      <c r="G330" s="573">
        <f t="shared" si="11"/>
        <v>12025005</v>
      </c>
      <c r="H330" s="581"/>
      <c r="I330" s="582"/>
      <c r="J330" s="582"/>
      <c r="K330" s="582"/>
      <c r="L330" s="583">
        <f t="shared" si="10"/>
        <v>16970</v>
      </c>
    </row>
    <row r="331" spans="3:12" ht="22.5" thickTop="1" thickBot="1" x14ac:dyDescent="0.4">
      <c r="C331" s="256" t="s">
        <v>35973</v>
      </c>
      <c r="D331" s="108" t="s">
        <v>9552</v>
      </c>
      <c r="E331" s="564">
        <v>645000</v>
      </c>
      <c r="F331" s="564"/>
      <c r="G331" s="573">
        <f t="shared" si="11"/>
        <v>12670005</v>
      </c>
      <c r="H331" s="581"/>
      <c r="I331" s="582"/>
      <c r="J331" s="582"/>
      <c r="K331" s="582"/>
      <c r="L331" s="583">
        <f t="shared" si="10"/>
        <v>16970</v>
      </c>
    </row>
    <row r="332" spans="3:12" ht="22.5" thickTop="1" thickBot="1" x14ac:dyDescent="0.4">
      <c r="C332" s="256" t="s">
        <v>35973</v>
      </c>
      <c r="D332" s="108" t="s">
        <v>80</v>
      </c>
      <c r="E332" s="564">
        <v>200000</v>
      </c>
      <c r="F332" s="564"/>
      <c r="G332" s="573">
        <f t="shared" si="11"/>
        <v>12870005</v>
      </c>
      <c r="H332" s="581"/>
      <c r="I332" s="582"/>
      <c r="J332" s="582"/>
      <c r="K332" s="582"/>
      <c r="L332" s="583">
        <f t="shared" si="10"/>
        <v>16970</v>
      </c>
    </row>
    <row r="333" spans="3:12" ht="22.5" thickTop="1" thickBot="1" x14ac:dyDescent="0.4">
      <c r="C333" s="256" t="s">
        <v>35973</v>
      </c>
      <c r="D333" s="108" t="s">
        <v>22963</v>
      </c>
      <c r="E333" s="564">
        <v>130000</v>
      </c>
      <c r="F333" s="564"/>
      <c r="G333" s="573">
        <f t="shared" si="11"/>
        <v>13000005</v>
      </c>
      <c r="H333" s="581"/>
      <c r="I333" s="582"/>
      <c r="J333" s="582"/>
      <c r="K333" s="582"/>
      <c r="L333" s="583">
        <f t="shared" si="10"/>
        <v>16970</v>
      </c>
    </row>
    <row r="334" spans="3:12" ht="22.5" thickTop="1" thickBot="1" x14ac:dyDescent="0.4">
      <c r="C334" s="256" t="s">
        <v>35973</v>
      </c>
      <c r="D334" s="108" t="s">
        <v>13370</v>
      </c>
      <c r="E334" s="564"/>
      <c r="F334" s="564">
        <v>10000000</v>
      </c>
      <c r="G334" s="573">
        <f t="shared" si="11"/>
        <v>3000005</v>
      </c>
      <c r="H334" s="581"/>
      <c r="I334" s="582"/>
      <c r="J334" s="582"/>
      <c r="K334" s="582"/>
      <c r="L334" s="583">
        <f t="shared" si="10"/>
        <v>16970</v>
      </c>
    </row>
    <row r="335" spans="3:12" ht="22.5" thickTop="1" thickBot="1" x14ac:dyDescent="0.4">
      <c r="C335" s="256" t="s">
        <v>35973</v>
      </c>
      <c r="D335" s="108" t="s">
        <v>35974</v>
      </c>
      <c r="E335" s="564"/>
      <c r="F335" s="564">
        <v>2000000</v>
      </c>
      <c r="G335" s="573">
        <f t="shared" si="11"/>
        <v>1000005</v>
      </c>
      <c r="H335" s="581"/>
      <c r="I335" s="582"/>
      <c r="J335" s="582"/>
      <c r="K335" s="582"/>
      <c r="L335" s="583">
        <f t="shared" si="10"/>
        <v>16970</v>
      </c>
    </row>
    <row r="336" spans="3:12" ht="22.5" thickTop="1" thickBot="1" x14ac:dyDescent="0.4">
      <c r="C336" s="256" t="s">
        <v>35973</v>
      </c>
      <c r="D336" s="108" t="s">
        <v>36</v>
      </c>
      <c r="E336" s="564">
        <v>715000</v>
      </c>
      <c r="F336" s="564"/>
      <c r="G336" s="573">
        <f t="shared" si="11"/>
        <v>1715005</v>
      </c>
      <c r="H336" s="581"/>
      <c r="I336" s="582"/>
      <c r="J336" s="582"/>
      <c r="K336" s="582"/>
      <c r="L336" s="583">
        <f t="shared" si="10"/>
        <v>16970</v>
      </c>
    </row>
    <row r="337" spans="3:12" ht="22.5" thickTop="1" thickBot="1" x14ac:dyDescent="0.4">
      <c r="C337" s="256" t="s">
        <v>35973</v>
      </c>
      <c r="D337" s="108"/>
      <c r="E337" s="564"/>
      <c r="F337" s="564">
        <v>1500000</v>
      </c>
      <c r="G337" s="573">
        <f t="shared" si="11"/>
        <v>215005</v>
      </c>
      <c r="H337" s="581"/>
      <c r="I337" s="582"/>
      <c r="J337" s="582"/>
      <c r="K337" s="582"/>
      <c r="L337" s="583">
        <f t="shared" si="10"/>
        <v>16970</v>
      </c>
    </row>
    <row r="338" spans="3:12" ht="22.5" thickTop="1" thickBot="1" x14ac:dyDescent="0.4">
      <c r="C338" s="256" t="s">
        <v>35973</v>
      </c>
      <c r="D338" s="108" t="s">
        <v>35994</v>
      </c>
      <c r="E338" s="564">
        <v>200</v>
      </c>
      <c r="F338" s="564"/>
      <c r="G338" s="573">
        <f t="shared" si="11"/>
        <v>215205</v>
      </c>
      <c r="H338" s="581"/>
      <c r="I338" s="582"/>
      <c r="J338" s="582"/>
      <c r="K338" s="582"/>
      <c r="L338" s="583">
        <f t="shared" si="10"/>
        <v>16970</v>
      </c>
    </row>
    <row r="339" spans="3:12" ht="22.5" thickTop="1" thickBot="1" x14ac:dyDescent="0.4">
      <c r="C339" s="256" t="s">
        <v>35973</v>
      </c>
      <c r="D339" s="108" t="s">
        <v>21</v>
      </c>
      <c r="E339" s="564">
        <v>500000</v>
      </c>
      <c r="F339" s="564"/>
      <c r="G339" s="573">
        <f t="shared" si="11"/>
        <v>715205</v>
      </c>
      <c r="H339" s="581"/>
      <c r="I339" s="582"/>
      <c r="J339" s="582"/>
      <c r="K339" s="582"/>
      <c r="L339" s="583">
        <f t="shared" si="10"/>
        <v>16970</v>
      </c>
    </row>
    <row r="340" spans="3:12" ht="22.5" thickTop="1" thickBot="1" x14ac:dyDescent="0.4">
      <c r="C340" s="256" t="s">
        <v>35973</v>
      </c>
      <c r="D340" s="108" t="s">
        <v>19</v>
      </c>
      <c r="E340" s="564">
        <v>800000</v>
      </c>
      <c r="F340" s="564"/>
      <c r="G340" s="573">
        <f t="shared" si="11"/>
        <v>1515205</v>
      </c>
      <c r="H340" s="581"/>
      <c r="I340" s="582"/>
      <c r="J340" s="582"/>
      <c r="K340" s="582"/>
      <c r="L340" s="583">
        <f t="shared" si="10"/>
        <v>16970</v>
      </c>
    </row>
    <row r="341" spans="3:12" ht="22.5" thickTop="1" thickBot="1" x14ac:dyDescent="0.4">
      <c r="C341" s="256" t="s">
        <v>35973</v>
      </c>
      <c r="D341" s="108" t="s">
        <v>30</v>
      </c>
      <c r="E341" s="564">
        <v>1845000</v>
      </c>
      <c r="F341" s="564"/>
      <c r="G341" s="573">
        <f t="shared" si="11"/>
        <v>3360205</v>
      </c>
      <c r="H341" s="581"/>
      <c r="I341" s="582"/>
      <c r="J341" s="582"/>
      <c r="K341" s="582"/>
      <c r="L341" s="583">
        <f t="shared" si="10"/>
        <v>16970</v>
      </c>
    </row>
    <row r="342" spans="3:12" ht="22.5" thickTop="1" thickBot="1" x14ac:dyDescent="0.4">
      <c r="C342" s="256" t="s">
        <v>36484</v>
      </c>
      <c r="D342" s="108" t="s">
        <v>779</v>
      </c>
      <c r="E342" s="564">
        <v>200000</v>
      </c>
      <c r="F342" s="564"/>
      <c r="G342" s="573">
        <f t="shared" si="11"/>
        <v>3560205</v>
      </c>
      <c r="H342" s="581"/>
      <c r="I342" s="582"/>
      <c r="J342" s="582"/>
      <c r="K342" s="582"/>
      <c r="L342" s="583">
        <f t="shared" si="10"/>
        <v>16970</v>
      </c>
    </row>
    <row r="343" spans="3:12" ht="22.5" thickTop="1" thickBot="1" x14ac:dyDescent="0.4">
      <c r="C343" s="256" t="s">
        <v>36484</v>
      </c>
      <c r="D343" s="108" t="s">
        <v>36483</v>
      </c>
      <c r="E343" s="564"/>
      <c r="F343" s="564">
        <v>250</v>
      </c>
      <c r="G343" s="573">
        <f t="shared" si="11"/>
        <v>3559955</v>
      </c>
      <c r="H343" s="581"/>
      <c r="I343" s="582"/>
      <c r="J343" s="582"/>
      <c r="K343" s="582"/>
      <c r="L343" s="583">
        <f t="shared" si="10"/>
        <v>16970</v>
      </c>
    </row>
    <row r="344" spans="3:12" ht="22.5" thickTop="1" thickBot="1" x14ac:dyDescent="0.4">
      <c r="C344" s="256" t="s">
        <v>36484</v>
      </c>
      <c r="D344" s="108" t="s">
        <v>281</v>
      </c>
      <c r="E344" s="564">
        <v>1000000</v>
      </c>
      <c r="F344" s="564"/>
      <c r="G344" s="573">
        <f t="shared" si="11"/>
        <v>4559955</v>
      </c>
      <c r="H344" s="581"/>
      <c r="I344" s="582"/>
      <c r="J344" s="582"/>
      <c r="K344" s="582"/>
      <c r="L344" s="583">
        <f t="shared" si="10"/>
        <v>16970</v>
      </c>
    </row>
    <row r="345" spans="3:12" ht="22.5" thickTop="1" thickBot="1" x14ac:dyDescent="0.4">
      <c r="C345" s="256" t="s">
        <v>36484</v>
      </c>
      <c r="D345" s="108" t="s">
        <v>3993</v>
      </c>
      <c r="E345" s="564">
        <v>635000</v>
      </c>
      <c r="F345" s="564"/>
      <c r="G345" s="573">
        <f t="shared" si="11"/>
        <v>5194955</v>
      </c>
      <c r="H345" s="581"/>
      <c r="I345" s="582"/>
      <c r="J345" s="582"/>
      <c r="K345" s="582"/>
      <c r="L345" s="583">
        <f t="shared" si="10"/>
        <v>16970</v>
      </c>
    </row>
    <row r="346" spans="3:12" ht="22.5" thickTop="1" thickBot="1" x14ac:dyDescent="0.4">
      <c r="C346" s="256" t="s">
        <v>36484</v>
      </c>
      <c r="D346" s="108" t="s">
        <v>21</v>
      </c>
      <c r="E346" s="564">
        <v>95000</v>
      </c>
      <c r="F346" s="564"/>
      <c r="G346" s="573">
        <f t="shared" si="11"/>
        <v>5289955</v>
      </c>
      <c r="H346" s="581"/>
      <c r="I346" s="582"/>
      <c r="J346" s="582"/>
      <c r="K346" s="582"/>
      <c r="L346" s="583">
        <f t="shared" si="10"/>
        <v>16970</v>
      </c>
    </row>
    <row r="347" spans="3:12" ht="22.5" thickTop="1" thickBot="1" x14ac:dyDescent="0.4">
      <c r="C347" s="256" t="s">
        <v>36484</v>
      </c>
      <c r="D347" s="108" t="s">
        <v>38</v>
      </c>
      <c r="E347" s="564">
        <v>754000</v>
      </c>
      <c r="F347" s="564"/>
      <c r="G347" s="573">
        <f t="shared" si="11"/>
        <v>6043955</v>
      </c>
      <c r="H347" s="581"/>
      <c r="I347" s="582"/>
      <c r="J347" s="582"/>
      <c r="K347" s="582"/>
      <c r="L347" s="583">
        <f t="shared" si="10"/>
        <v>16970</v>
      </c>
    </row>
    <row r="348" spans="3:12" ht="22.5" thickTop="1" thickBot="1" x14ac:dyDescent="0.4">
      <c r="C348" s="256" t="s">
        <v>37351</v>
      </c>
      <c r="D348" s="108" t="s">
        <v>14207</v>
      </c>
      <c r="E348" s="564">
        <v>55000</v>
      </c>
      <c r="F348" s="564"/>
      <c r="G348" s="573">
        <f t="shared" si="11"/>
        <v>6098955</v>
      </c>
      <c r="H348" s="581"/>
      <c r="I348" s="582"/>
      <c r="J348" s="582"/>
      <c r="K348" s="582"/>
      <c r="L348" s="583">
        <f t="shared" si="10"/>
        <v>16970</v>
      </c>
    </row>
    <row r="349" spans="3:12" ht="22.5" thickTop="1" thickBot="1" x14ac:dyDescent="0.4">
      <c r="C349" s="256" t="s">
        <v>37351</v>
      </c>
      <c r="D349" s="108" t="s">
        <v>34</v>
      </c>
      <c r="E349" s="564">
        <v>973400</v>
      </c>
      <c r="F349" s="564"/>
      <c r="G349" s="573">
        <f t="shared" si="11"/>
        <v>7072355</v>
      </c>
      <c r="H349" s="581"/>
      <c r="I349" s="582"/>
      <c r="J349" s="582"/>
      <c r="K349" s="582"/>
      <c r="L349" s="583">
        <f t="shared" si="10"/>
        <v>16970</v>
      </c>
    </row>
    <row r="350" spans="3:12" ht="22.5" thickTop="1" thickBot="1" x14ac:dyDescent="0.4">
      <c r="C350" s="256" t="s">
        <v>37351</v>
      </c>
      <c r="D350" s="108" t="s">
        <v>36</v>
      </c>
      <c r="E350" s="564">
        <v>400000</v>
      </c>
      <c r="F350" s="564"/>
      <c r="G350" s="573">
        <f t="shared" si="11"/>
        <v>7472355</v>
      </c>
      <c r="H350" s="581"/>
      <c r="I350" s="582"/>
      <c r="J350" s="582"/>
      <c r="K350" s="582"/>
      <c r="L350" s="583">
        <f t="shared" si="10"/>
        <v>16970</v>
      </c>
    </row>
    <row r="351" spans="3:12" ht="22.5" thickTop="1" thickBot="1" x14ac:dyDescent="0.4">
      <c r="C351" s="256" t="s">
        <v>37351</v>
      </c>
      <c r="D351" s="108" t="s">
        <v>32864</v>
      </c>
      <c r="E351" s="564"/>
      <c r="F351" s="564">
        <v>1000000</v>
      </c>
      <c r="G351" s="573">
        <f t="shared" si="11"/>
        <v>6472355</v>
      </c>
      <c r="H351" s="581"/>
      <c r="I351" s="582"/>
      <c r="J351" s="582"/>
      <c r="K351" s="582"/>
      <c r="L351" s="583">
        <f t="shared" si="10"/>
        <v>16970</v>
      </c>
    </row>
    <row r="352" spans="3:12" ht="22.5" thickTop="1" thickBot="1" x14ac:dyDescent="0.4">
      <c r="C352" s="256" t="s">
        <v>37351</v>
      </c>
      <c r="D352" s="108" t="s">
        <v>3993</v>
      </c>
      <c r="E352" s="564">
        <v>500000</v>
      </c>
      <c r="F352" s="564"/>
      <c r="G352" s="573">
        <f t="shared" si="11"/>
        <v>6972355</v>
      </c>
      <c r="H352" s="581"/>
      <c r="I352" s="582"/>
      <c r="J352" s="582"/>
      <c r="K352" s="582"/>
      <c r="L352" s="583">
        <f t="shared" si="10"/>
        <v>16970</v>
      </c>
    </row>
    <row r="353" spans="3:12" ht="22.5" thickTop="1" thickBot="1" x14ac:dyDescent="0.4">
      <c r="C353" s="256" t="s">
        <v>37351</v>
      </c>
      <c r="D353" s="108" t="s">
        <v>21825</v>
      </c>
      <c r="E353" s="564">
        <v>334550</v>
      </c>
      <c r="F353" s="564"/>
      <c r="G353" s="573">
        <f t="shared" si="11"/>
        <v>7306905</v>
      </c>
      <c r="H353" s="581"/>
      <c r="I353" s="582"/>
      <c r="J353" s="582"/>
      <c r="K353" s="582"/>
      <c r="L353" s="583">
        <f t="shared" si="10"/>
        <v>16970</v>
      </c>
    </row>
    <row r="354" spans="3:12" ht="22.5" thickTop="1" thickBot="1" x14ac:dyDescent="0.4">
      <c r="C354" s="256" t="s">
        <v>37351</v>
      </c>
      <c r="D354" s="108" t="s">
        <v>15397</v>
      </c>
      <c r="E354" s="564">
        <v>1000000</v>
      </c>
      <c r="F354" s="564"/>
      <c r="G354" s="573">
        <f t="shared" si="11"/>
        <v>8306905</v>
      </c>
      <c r="H354" s="581"/>
      <c r="I354" s="582"/>
      <c r="J354" s="582"/>
      <c r="K354" s="582"/>
      <c r="L354" s="583">
        <f t="shared" si="10"/>
        <v>16970</v>
      </c>
    </row>
    <row r="355" spans="3:12" ht="22.5" thickTop="1" thickBot="1" x14ac:dyDescent="0.4">
      <c r="C355" s="256" t="s">
        <v>37351</v>
      </c>
      <c r="D355" s="108" t="s">
        <v>20</v>
      </c>
      <c r="E355" s="564">
        <v>1000000</v>
      </c>
      <c r="F355" s="564"/>
      <c r="G355" s="573">
        <f t="shared" si="11"/>
        <v>9306905</v>
      </c>
      <c r="H355" s="581"/>
      <c r="I355" s="582"/>
      <c r="J355" s="582"/>
      <c r="K355" s="582"/>
      <c r="L355" s="583">
        <f t="shared" si="10"/>
        <v>16970</v>
      </c>
    </row>
    <row r="356" spans="3:12" ht="22.5" thickTop="1" thickBot="1" x14ac:dyDescent="0.4">
      <c r="C356" s="256" t="s">
        <v>37351</v>
      </c>
      <c r="D356" s="108" t="s">
        <v>1171</v>
      </c>
      <c r="E356" s="564">
        <v>500000</v>
      </c>
      <c r="F356" s="564"/>
      <c r="G356" s="573">
        <f t="shared" si="11"/>
        <v>9806905</v>
      </c>
      <c r="H356" s="581"/>
      <c r="I356" s="582"/>
      <c r="J356" s="582"/>
      <c r="K356" s="582"/>
      <c r="L356" s="583">
        <f t="shared" si="10"/>
        <v>16970</v>
      </c>
    </row>
    <row r="357" spans="3:12" ht="22.5" thickTop="1" thickBot="1" x14ac:dyDescent="0.4">
      <c r="C357" s="256" t="s">
        <v>37945</v>
      </c>
      <c r="D357" s="108" t="s">
        <v>36</v>
      </c>
      <c r="E357" s="564">
        <v>610000</v>
      </c>
      <c r="F357" s="564"/>
      <c r="G357" s="573">
        <f t="shared" si="11"/>
        <v>10416905</v>
      </c>
      <c r="H357" s="581"/>
      <c r="I357" s="582"/>
      <c r="J357" s="582"/>
      <c r="K357" s="582"/>
      <c r="L357" s="583">
        <f t="shared" si="10"/>
        <v>16970</v>
      </c>
    </row>
    <row r="358" spans="3:12" ht="22.5" thickTop="1" thickBot="1" x14ac:dyDescent="0.4">
      <c r="C358" s="256" t="s">
        <v>37945</v>
      </c>
      <c r="D358" s="108" t="s">
        <v>22963</v>
      </c>
      <c r="E358" s="564">
        <v>20000</v>
      </c>
      <c r="F358" s="564"/>
      <c r="G358" s="573">
        <f t="shared" si="11"/>
        <v>10436905</v>
      </c>
      <c r="H358" s="581"/>
      <c r="I358" s="582"/>
      <c r="J358" s="582"/>
      <c r="K358" s="582"/>
      <c r="L358" s="583">
        <f t="shared" si="10"/>
        <v>16970</v>
      </c>
    </row>
    <row r="359" spans="3:12" ht="22.5" thickTop="1" thickBot="1" x14ac:dyDescent="0.4">
      <c r="C359" s="256" t="s">
        <v>37945</v>
      </c>
      <c r="D359" s="108" t="s">
        <v>298</v>
      </c>
      <c r="E359" s="564">
        <v>400000</v>
      </c>
      <c r="F359" s="564"/>
      <c r="G359" s="573">
        <f t="shared" si="11"/>
        <v>10836905</v>
      </c>
      <c r="H359" s="581"/>
      <c r="I359" s="582"/>
      <c r="J359" s="582"/>
      <c r="K359" s="582"/>
      <c r="L359" s="583">
        <f t="shared" si="10"/>
        <v>16970</v>
      </c>
    </row>
    <row r="360" spans="3:12" ht="22.5" thickTop="1" thickBot="1" x14ac:dyDescent="0.4">
      <c r="C360" s="256" t="s">
        <v>37945</v>
      </c>
      <c r="D360" s="108" t="s">
        <v>22</v>
      </c>
      <c r="E360" s="564">
        <v>670000</v>
      </c>
      <c r="F360" s="564"/>
      <c r="G360" s="573">
        <f t="shared" si="11"/>
        <v>11506905</v>
      </c>
      <c r="H360" s="581"/>
      <c r="I360" s="582"/>
      <c r="J360" s="582"/>
      <c r="K360" s="582"/>
      <c r="L360" s="583">
        <f t="shared" si="10"/>
        <v>16970</v>
      </c>
    </row>
    <row r="361" spans="3:12" ht="22.5" thickTop="1" thickBot="1" x14ac:dyDescent="0.4">
      <c r="C361" s="256" t="s">
        <v>38406</v>
      </c>
      <c r="D361" s="108" t="s">
        <v>66</v>
      </c>
      <c r="E361" s="564">
        <v>53450</v>
      </c>
      <c r="F361" s="564"/>
      <c r="G361" s="573">
        <f t="shared" si="11"/>
        <v>11560355</v>
      </c>
      <c r="H361" s="581"/>
      <c r="I361" s="582"/>
      <c r="J361" s="582"/>
      <c r="K361" s="582"/>
      <c r="L361" s="583">
        <f t="shared" ref="L361:L410" si="12">L360+J361-K361</f>
        <v>16970</v>
      </c>
    </row>
    <row r="362" spans="3:12" ht="22.5" thickTop="1" thickBot="1" x14ac:dyDescent="0.4">
      <c r="C362" s="256" t="s">
        <v>38406</v>
      </c>
      <c r="D362" s="108" t="s">
        <v>38408</v>
      </c>
      <c r="E362" s="564"/>
      <c r="F362" s="564">
        <v>10000000</v>
      </c>
      <c r="G362" s="573">
        <f t="shared" si="11"/>
        <v>1560355</v>
      </c>
      <c r="H362" s="581"/>
      <c r="I362" s="582"/>
      <c r="J362" s="582"/>
      <c r="K362" s="582"/>
      <c r="L362" s="583">
        <f t="shared" si="12"/>
        <v>16970</v>
      </c>
    </row>
    <row r="363" spans="3:12" ht="22.5" thickTop="1" thickBot="1" x14ac:dyDescent="0.4">
      <c r="C363" s="256" t="s">
        <v>38406</v>
      </c>
      <c r="D363" s="108" t="s">
        <v>20959</v>
      </c>
      <c r="E363" s="564"/>
      <c r="F363" s="564">
        <v>1000000</v>
      </c>
      <c r="G363" s="573">
        <f t="shared" si="11"/>
        <v>560355</v>
      </c>
      <c r="H363" s="581"/>
      <c r="I363" s="582"/>
      <c r="J363" s="582"/>
      <c r="K363" s="582"/>
      <c r="L363" s="583">
        <f t="shared" si="12"/>
        <v>16970</v>
      </c>
    </row>
    <row r="364" spans="3:12" ht="22.5" thickTop="1" thickBot="1" x14ac:dyDescent="0.4">
      <c r="C364" s="256" t="s">
        <v>38406</v>
      </c>
      <c r="D364" s="108" t="s">
        <v>22963</v>
      </c>
      <c r="E364" s="564">
        <v>97000</v>
      </c>
      <c r="F364" s="564"/>
      <c r="G364" s="573">
        <f t="shared" si="11"/>
        <v>657355</v>
      </c>
      <c r="H364" s="581"/>
      <c r="I364" s="582"/>
      <c r="J364" s="582"/>
      <c r="K364" s="582"/>
      <c r="L364" s="583">
        <f t="shared" si="12"/>
        <v>16970</v>
      </c>
    </row>
    <row r="365" spans="3:12" ht="22.5" thickTop="1" thickBot="1" x14ac:dyDescent="0.4">
      <c r="C365" s="256" t="s">
        <v>38406</v>
      </c>
      <c r="D365" s="108" t="s">
        <v>14205</v>
      </c>
      <c r="E365" s="564">
        <v>1000000</v>
      </c>
      <c r="F365" s="564"/>
      <c r="G365" s="573">
        <f t="shared" si="11"/>
        <v>1657355</v>
      </c>
      <c r="H365" s="581"/>
      <c r="I365" s="582"/>
      <c r="J365" s="582"/>
      <c r="K365" s="582"/>
      <c r="L365" s="583">
        <f t="shared" si="12"/>
        <v>16970</v>
      </c>
    </row>
    <row r="366" spans="3:12" ht="22.5" thickTop="1" thickBot="1" x14ac:dyDescent="0.4">
      <c r="C366" s="256" t="s">
        <v>38406</v>
      </c>
      <c r="D366" s="108" t="s">
        <v>21825</v>
      </c>
      <c r="E366" s="564">
        <v>348500</v>
      </c>
      <c r="F366" s="564"/>
      <c r="G366" s="573">
        <f t="shared" si="11"/>
        <v>2005855</v>
      </c>
      <c r="H366" s="581"/>
      <c r="I366" s="582"/>
      <c r="J366" s="582"/>
      <c r="K366" s="582"/>
      <c r="L366" s="583">
        <f t="shared" si="12"/>
        <v>16970</v>
      </c>
    </row>
    <row r="367" spans="3:12" ht="22.5" thickTop="1" thickBot="1" x14ac:dyDescent="0.4">
      <c r="C367" s="256" t="s">
        <v>38406</v>
      </c>
      <c r="D367" s="108" t="s">
        <v>18446</v>
      </c>
      <c r="E367" s="564">
        <v>1000000</v>
      </c>
      <c r="F367" s="564"/>
      <c r="G367" s="573">
        <f t="shared" si="11"/>
        <v>3005855</v>
      </c>
      <c r="H367" s="581"/>
      <c r="I367" s="582"/>
      <c r="J367" s="582"/>
      <c r="K367" s="582"/>
      <c r="L367" s="583">
        <f t="shared" si="12"/>
        <v>16970</v>
      </c>
    </row>
    <row r="368" spans="3:12" ht="22.5" thickTop="1" thickBot="1" x14ac:dyDescent="0.4">
      <c r="C368" s="256" t="s">
        <v>38406</v>
      </c>
      <c r="D368" s="108" t="s">
        <v>30</v>
      </c>
      <c r="E368" s="564">
        <v>755000</v>
      </c>
      <c r="F368" s="564"/>
      <c r="G368" s="573">
        <f t="shared" si="11"/>
        <v>3760855</v>
      </c>
      <c r="H368" s="581"/>
      <c r="I368" s="582"/>
      <c r="J368" s="582"/>
      <c r="K368" s="582"/>
      <c r="L368" s="583">
        <f t="shared" si="12"/>
        <v>16970</v>
      </c>
    </row>
    <row r="369" spans="3:12" ht="22.5" thickTop="1" thickBot="1" x14ac:dyDescent="0.4">
      <c r="C369" s="256" t="s">
        <v>38406</v>
      </c>
      <c r="D369" s="108" t="s">
        <v>20</v>
      </c>
      <c r="E369" s="564">
        <v>996000</v>
      </c>
      <c r="F369" s="564"/>
      <c r="G369" s="573">
        <f t="shared" si="11"/>
        <v>4756855</v>
      </c>
      <c r="H369" s="581"/>
      <c r="I369" s="582"/>
      <c r="J369" s="582"/>
      <c r="K369" s="582"/>
      <c r="L369" s="583">
        <f t="shared" si="12"/>
        <v>16970</v>
      </c>
    </row>
    <row r="370" spans="3:12" ht="22.5" thickTop="1" thickBot="1" x14ac:dyDescent="0.4">
      <c r="C370" s="256" t="s">
        <v>38947</v>
      </c>
      <c r="D370" s="108" t="s">
        <v>36</v>
      </c>
      <c r="E370" s="564">
        <v>765000</v>
      </c>
      <c r="F370" s="564"/>
      <c r="G370" s="573">
        <f t="shared" si="11"/>
        <v>5521855</v>
      </c>
      <c r="H370" s="581"/>
      <c r="I370" s="582"/>
      <c r="J370" s="582"/>
      <c r="K370" s="582"/>
      <c r="L370" s="583">
        <f t="shared" si="12"/>
        <v>16970</v>
      </c>
    </row>
    <row r="371" spans="3:12" ht="22.5" thickTop="1" thickBot="1" x14ac:dyDescent="0.4">
      <c r="C371" s="256" t="s">
        <v>38947</v>
      </c>
      <c r="D371" s="108" t="s">
        <v>32864</v>
      </c>
      <c r="E371" s="564"/>
      <c r="F371" s="564">
        <v>2000000</v>
      </c>
      <c r="G371" s="573">
        <f t="shared" si="11"/>
        <v>3521855</v>
      </c>
      <c r="H371" s="581"/>
      <c r="I371" s="582"/>
      <c r="J371" s="582"/>
      <c r="K371" s="582"/>
      <c r="L371" s="583">
        <f t="shared" si="12"/>
        <v>16970</v>
      </c>
    </row>
    <row r="372" spans="3:12" ht="22.5" thickTop="1" thickBot="1" x14ac:dyDescent="0.4">
      <c r="C372" s="256" t="s">
        <v>38947</v>
      </c>
      <c r="D372" s="108" t="s">
        <v>22963</v>
      </c>
      <c r="E372" s="564">
        <v>250000</v>
      </c>
      <c r="F372" s="564"/>
      <c r="G372" s="573">
        <f t="shared" ref="G372:G410" si="13">G371+E372-F372</f>
        <v>3771855</v>
      </c>
      <c r="H372" s="581"/>
      <c r="I372" s="582"/>
      <c r="J372" s="582"/>
      <c r="K372" s="582"/>
      <c r="L372" s="583">
        <f t="shared" si="12"/>
        <v>16970</v>
      </c>
    </row>
    <row r="373" spans="3:12" ht="22.5" thickTop="1" thickBot="1" x14ac:dyDescent="0.4">
      <c r="C373" s="256" t="s">
        <v>38947</v>
      </c>
      <c r="D373" s="108" t="s">
        <v>20959</v>
      </c>
      <c r="E373" s="564"/>
      <c r="F373" s="564">
        <v>1500000</v>
      </c>
      <c r="G373" s="573">
        <f t="shared" si="13"/>
        <v>2271855</v>
      </c>
      <c r="H373" s="581"/>
      <c r="I373" s="582"/>
      <c r="J373" s="582"/>
      <c r="K373" s="582"/>
      <c r="L373" s="583">
        <f t="shared" si="12"/>
        <v>16970</v>
      </c>
    </row>
    <row r="374" spans="3:12" ht="22.5" thickTop="1" thickBot="1" x14ac:dyDescent="0.4">
      <c r="C374" s="256" t="s">
        <v>38947</v>
      </c>
      <c r="D374" s="108" t="s">
        <v>14207</v>
      </c>
      <c r="E374" s="564">
        <v>90000</v>
      </c>
      <c r="F374" s="564"/>
      <c r="G374" s="573">
        <f t="shared" si="13"/>
        <v>2361855</v>
      </c>
      <c r="H374" s="581"/>
      <c r="I374" s="582"/>
      <c r="J374" s="582"/>
      <c r="K374" s="582"/>
      <c r="L374" s="583">
        <f t="shared" si="12"/>
        <v>16970</v>
      </c>
    </row>
    <row r="375" spans="3:12" ht="22.5" thickTop="1" thickBot="1" x14ac:dyDescent="0.4">
      <c r="C375" s="256" t="s">
        <v>38947</v>
      </c>
      <c r="D375" s="108" t="s">
        <v>22</v>
      </c>
      <c r="E375" s="564">
        <v>515000</v>
      </c>
      <c r="F375" s="564"/>
      <c r="G375" s="573">
        <f t="shared" si="13"/>
        <v>2876855</v>
      </c>
      <c r="H375" s="581"/>
      <c r="I375" s="582"/>
      <c r="J375" s="582"/>
      <c r="K375" s="582"/>
      <c r="L375" s="583">
        <f t="shared" si="12"/>
        <v>16970</v>
      </c>
    </row>
    <row r="376" spans="3:12" ht="22.5" thickTop="1" thickBot="1" x14ac:dyDescent="0.4">
      <c r="C376" s="256" t="s">
        <v>38947</v>
      </c>
      <c r="D376" s="108" t="s">
        <v>9</v>
      </c>
      <c r="E376" s="564">
        <v>22000</v>
      </c>
      <c r="F376" s="564"/>
      <c r="G376" s="573">
        <f t="shared" si="13"/>
        <v>2898855</v>
      </c>
      <c r="H376" s="581"/>
      <c r="I376" s="582"/>
      <c r="J376" s="582"/>
      <c r="K376" s="582"/>
      <c r="L376" s="583">
        <f t="shared" si="12"/>
        <v>16970</v>
      </c>
    </row>
    <row r="377" spans="3:12" ht="22.5" thickTop="1" thickBot="1" x14ac:dyDescent="0.4">
      <c r="C377" s="256" t="s">
        <v>39554</v>
      </c>
      <c r="D377" s="108" t="s">
        <v>34</v>
      </c>
      <c r="E377" s="564">
        <v>1177000</v>
      </c>
      <c r="F377" s="564"/>
      <c r="G377" s="573">
        <f t="shared" si="13"/>
        <v>4075855</v>
      </c>
      <c r="H377" s="581"/>
      <c r="I377" s="582"/>
      <c r="J377" s="582"/>
      <c r="K377" s="582"/>
      <c r="L377" s="583">
        <f t="shared" si="12"/>
        <v>16970</v>
      </c>
    </row>
    <row r="378" spans="3:12" ht="22.5" thickTop="1" thickBot="1" x14ac:dyDescent="0.4">
      <c r="C378" s="256" t="s">
        <v>40266</v>
      </c>
      <c r="D378" s="108" t="s">
        <v>22963</v>
      </c>
      <c r="E378" s="564">
        <v>210000</v>
      </c>
      <c r="F378" s="564"/>
      <c r="G378" s="573">
        <f t="shared" si="13"/>
        <v>4285855</v>
      </c>
      <c r="H378" s="581"/>
      <c r="I378" s="582"/>
      <c r="J378" s="582"/>
      <c r="K378" s="582"/>
      <c r="L378" s="583">
        <f t="shared" si="12"/>
        <v>16970</v>
      </c>
    </row>
    <row r="379" spans="3:12" ht="22.5" thickTop="1" thickBot="1" x14ac:dyDescent="0.4">
      <c r="C379" s="256" t="s">
        <v>40266</v>
      </c>
      <c r="D379" s="108" t="s">
        <v>20</v>
      </c>
      <c r="E379" s="564">
        <v>600000</v>
      </c>
      <c r="F379" s="564"/>
      <c r="G379" s="573">
        <f t="shared" si="13"/>
        <v>4885855</v>
      </c>
      <c r="H379" s="581"/>
      <c r="I379" s="582"/>
      <c r="J379" s="582"/>
      <c r="K379" s="582"/>
      <c r="L379" s="583">
        <f t="shared" si="12"/>
        <v>16970</v>
      </c>
    </row>
    <row r="380" spans="3:12" ht="22.5" thickTop="1" thickBot="1" x14ac:dyDescent="0.4">
      <c r="C380" s="256" t="s">
        <v>40266</v>
      </c>
      <c r="D380" s="108" t="s">
        <v>30</v>
      </c>
      <c r="E380" s="564">
        <v>500000</v>
      </c>
      <c r="F380" s="564"/>
      <c r="G380" s="573">
        <f t="shared" si="13"/>
        <v>5385855</v>
      </c>
      <c r="H380" s="581"/>
      <c r="I380" s="582"/>
      <c r="J380" s="582"/>
      <c r="K380" s="582"/>
      <c r="L380" s="583">
        <f t="shared" si="12"/>
        <v>16970</v>
      </c>
    </row>
    <row r="381" spans="3:12" ht="22.5" thickTop="1" thickBot="1" x14ac:dyDescent="0.4">
      <c r="C381" s="256" t="s">
        <v>40266</v>
      </c>
      <c r="D381" s="108" t="s">
        <v>80</v>
      </c>
      <c r="E381" s="564">
        <v>300000</v>
      </c>
      <c r="F381" s="564"/>
      <c r="G381" s="573">
        <f t="shared" si="13"/>
        <v>5685855</v>
      </c>
      <c r="H381" s="581"/>
      <c r="I381" s="582"/>
      <c r="J381" s="582"/>
      <c r="K381" s="582"/>
      <c r="L381" s="583">
        <f t="shared" si="12"/>
        <v>16970</v>
      </c>
    </row>
    <row r="382" spans="3:12" ht="22.5" thickTop="1" thickBot="1" x14ac:dyDescent="0.4">
      <c r="C382" s="256" t="s">
        <v>40266</v>
      </c>
      <c r="D382" s="108" t="s">
        <v>30</v>
      </c>
      <c r="E382" s="564">
        <v>1000000</v>
      </c>
      <c r="F382" s="564"/>
      <c r="G382" s="573">
        <f t="shared" si="13"/>
        <v>6685855</v>
      </c>
      <c r="H382" s="581"/>
      <c r="I382" s="582"/>
      <c r="J382" s="582"/>
      <c r="K382" s="582"/>
      <c r="L382" s="583">
        <f t="shared" si="12"/>
        <v>16970</v>
      </c>
    </row>
    <row r="383" spans="3:12" ht="22.5" thickTop="1" thickBot="1" x14ac:dyDescent="0.4">
      <c r="C383" s="256" t="s">
        <v>40266</v>
      </c>
      <c r="D383" s="108" t="s">
        <v>18446</v>
      </c>
      <c r="E383" s="564">
        <v>1000000</v>
      </c>
      <c r="F383" s="564"/>
      <c r="G383" s="573">
        <f t="shared" si="13"/>
        <v>7685855</v>
      </c>
      <c r="H383" s="581"/>
      <c r="I383" s="582"/>
      <c r="J383" s="582"/>
      <c r="K383" s="582"/>
      <c r="L383" s="583">
        <f t="shared" si="12"/>
        <v>16970</v>
      </c>
    </row>
    <row r="384" spans="3:12" ht="22.5" thickTop="1" thickBot="1" x14ac:dyDescent="0.4">
      <c r="C384" s="256" t="s">
        <v>40510</v>
      </c>
      <c r="D384" s="108" t="s">
        <v>78</v>
      </c>
      <c r="E384" s="564">
        <v>220000</v>
      </c>
      <c r="F384" s="564"/>
      <c r="G384" s="573">
        <f t="shared" si="13"/>
        <v>7905855</v>
      </c>
      <c r="H384" s="581"/>
      <c r="I384" s="582"/>
      <c r="J384" s="582"/>
      <c r="K384" s="582"/>
      <c r="L384" s="583">
        <f t="shared" si="12"/>
        <v>16970</v>
      </c>
    </row>
    <row r="385" spans="3:12" ht="22.5" thickTop="1" thickBot="1" x14ac:dyDescent="0.4">
      <c r="C385" s="256" t="s">
        <v>40510</v>
      </c>
      <c r="D385" s="108" t="s">
        <v>5854</v>
      </c>
      <c r="E385" s="564"/>
      <c r="F385" s="564">
        <v>5000000</v>
      </c>
      <c r="G385" s="573">
        <f t="shared" si="13"/>
        <v>2905855</v>
      </c>
      <c r="H385" s="581"/>
      <c r="I385" s="582"/>
      <c r="J385" s="582"/>
      <c r="K385" s="582"/>
      <c r="L385" s="583">
        <f t="shared" si="12"/>
        <v>16970</v>
      </c>
    </row>
    <row r="386" spans="3:12" ht="22.5" thickTop="1" thickBot="1" x14ac:dyDescent="0.4">
      <c r="C386" s="256" t="s">
        <v>40510</v>
      </c>
      <c r="D386" s="108" t="s">
        <v>32864</v>
      </c>
      <c r="E386" s="564"/>
      <c r="F386" s="564">
        <v>1000000</v>
      </c>
      <c r="G386" s="573">
        <f t="shared" si="13"/>
        <v>1905855</v>
      </c>
      <c r="H386" s="581"/>
      <c r="I386" s="582"/>
      <c r="J386" s="582"/>
      <c r="K386" s="582"/>
      <c r="L386" s="583">
        <f t="shared" si="12"/>
        <v>16970</v>
      </c>
    </row>
    <row r="387" spans="3:12" ht="22.5" thickTop="1" thickBot="1" x14ac:dyDescent="0.4">
      <c r="C387" s="256" t="s">
        <v>40510</v>
      </c>
      <c r="D387" s="108" t="s">
        <v>20959</v>
      </c>
      <c r="E387" s="564"/>
      <c r="F387" s="564">
        <v>1900000</v>
      </c>
      <c r="G387" s="573">
        <f t="shared" si="13"/>
        <v>5855</v>
      </c>
      <c r="H387" s="581"/>
      <c r="I387" s="582"/>
      <c r="J387" s="582"/>
      <c r="K387" s="582"/>
      <c r="L387" s="583">
        <f t="shared" si="12"/>
        <v>16970</v>
      </c>
    </row>
    <row r="388" spans="3:12" ht="22.5" thickTop="1" thickBot="1" x14ac:dyDescent="0.4">
      <c r="C388" s="256" t="s">
        <v>40965</v>
      </c>
      <c r="D388" s="108" t="s">
        <v>311</v>
      </c>
      <c r="E388" s="564">
        <v>220000</v>
      </c>
      <c r="F388" s="564"/>
      <c r="G388" s="573">
        <f t="shared" si="13"/>
        <v>225855</v>
      </c>
      <c r="H388" s="581"/>
      <c r="I388" s="582"/>
      <c r="J388" s="582"/>
      <c r="K388" s="582"/>
      <c r="L388" s="583">
        <f t="shared" si="12"/>
        <v>16970</v>
      </c>
    </row>
    <row r="389" spans="3:12" ht="22.5" thickTop="1" thickBot="1" x14ac:dyDescent="0.4">
      <c r="C389" s="256" t="s">
        <v>40965</v>
      </c>
      <c r="D389" s="108" t="s">
        <v>3993</v>
      </c>
      <c r="E389" s="564">
        <v>108000</v>
      </c>
      <c r="F389" s="564"/>
      <c r="G389" s="573">
        <f t="shared" si="13"/>
        <v>333855</v>
      </c>
      <c r="H389" s="581"/>
      <c r="I389" s="582"/>
      <c r="J389" s="582"/>
      <c r="K389" s="582"/>
      <c r="L389" s="583">
        <f t="shared" si="12"/>
        <v>16970</v>
      </c>
    </row>
    <row r="390" spans="3:12" ht="22.5" thickTop="1" thickBot="1" x14ac:dyDescent="0.4">
      <c r="C390" s="256" t="s">
        <v>40965</v>
      </c>
      <c r="D390" s="108" t="s">
        <v>28587</v>
      </c>
      <c r="E390" s="564">
        <v>25000</v>
      </c>
      <c r="F390" s="564"/>
      <c r="G390" s="573">
        <f t="shared" si="13"/>
        <v>358855</v>
      </c>
      <c r="H390" s="581"/>
      <c r="I390" s="582"/>
      <c r="J390" s="582"/>
      <c r="K390" s="582"/>
      <c r="L390" s="583">
        <f t="shared" si="12"/>
        <v>16970</v>
      </c>
    </row>
    <row r="391" spans="3:12" ht="22.5" thickTop="1" thickBot="1" x14ac:dyDescent="0.4">
      <c r="C391" s="256" t="s">
        <v>40965</v>
      </c>
      <c r="D391" s="108" t="s">
        <v>1171</v>
      </c>
      <c r="E391" s="564">
        <v>600000</v>
      </c>
      <c r="F391" s="564"/>
      <c r="G391" s="573">
        <f t="shared" si="13"/>
        <v>958855</v>
      </c>
      <c r="H391" s="581"/>
      <c r="I391" s="582"/>
      <c r="J391" s="582"/>
      <c r="K391" s="582"/>
      <c r="L391" s="583">
        <f t="shared" si="12"/>
        <v>16970</v>
      </c>
    </row>
    <row r="392" spans="3:12" ht="22.5" thickTop="1" thickBot="1" x14ac:dyDescent="0.4">
      <c r="C392" s="256" t="s">
        <v>40965</v>
      </c>
      <c r="D392" s="108" t="s">
        <v>27</v>
      </c>
      <c r="E392" s="564">
        <v>330000</v>
      </c>
      <c r="F392" s="564"/>
      <c r="G392" s="573">
        <f t="shared" si="13"/>
        <v>1288855</v>
      </c>
      <c r="H392" s="581"/>
      <c r="I392" s="582"/>
      <c r="J392" s="582"/>
      <c r="K392" s="582"/>
      <c r="L392" s="583">
        <f t="shared" si="12"/>
        <v>16970</v>
      </c>
    </row>
    <row r="393" spans="3:12" ht="22.5" thickTop="1" thickBot="1" x14ac:dyDescent="0.4">
      <c r="C393" s="256" t="s">
        <v>41452</v>
      </c>
      <c r="D393" s="108" t="s">
        <v>22963</v>
      </c>
      <c r="E393" s="564">
        <v>20000</v>
      </c>
      <c r="F393" s="564"/>
      <c r="G393" s="573">
        <f t="shared" si="13"/>
        <v>1308855</v>
      </c>
      <c r="H393" s="581"/>
      <c r="I393" s="582"/>
      <c r="J393" s="582"/>
      <c r="K393" s="582"/>
      <c r="L393" s="583">
        <f t="shared" si="12"/>
        <v>16970</v>
      </c>
    </row>
    <row r="394" spans="3:12" ht="22.5" thickTop="1" thickBot="1" x14ac:dyDescent="0.4">
      <c r="C394" s="256" t="s">
        <v>41452</v>
      </c>
      <c r="D394" s="108" t="s">
        <v>41453</v>
      </c>
      <c r="E394" s="564">
        <v>25000</v>
      </c>
      <c r="F394" s="564"/>
      <c r="G394" s="573">
        <f t="shared" si="13"/>
        <v>1333855</v>
      </c>
      <c r="H394" s="581"/>
      <c r="I394" s="582"/>
      <c r="J394" s="582"/>
      <c r="K394" s="582"/>
      <c r="L394" s="583">
        <f t="shared" si="12"/>
        <v>16970</v>
      </c>
    </row>
    <row r="395" spans="3:12" ht="22.5" thickTop="1" thickBot="1" x14ac:dyDescent="0.4">
      <c r="C395" s="256" t="s">
        <v>41452</v>
      </c>
      <c r="D395" s="108" t="s">
        <v>3993</v>
      </c>
      <c r="E395" s="564">
        <v>206000</v>
      </c>
      <c r="F395" s="564"/>
      <c r="G395" s="573">
        <f t="shared" si="13"/>
        <v>1539855</v>
      </c>
      <c r="H395" s="581"/>
      <c r="I395" s="582"/>
      <c r="J395" s="582"/>
      <c r="K395" s="582"/>
      <c r="L395" s="583">
        <f t="shared" si="12"/>
        <v>16970</v>
      </c>
    </row>
    <row r="396" spans="3:12" ht="22.5" thickTop="1" thickBot="1" x14ac:dyDescent="0.4">
      <c r="C396" s="256" t="s">
        <v>41452</v>
      </c>
      <c r="D396" s="108" t="s">
        <v>34</v>
      </c>
      <c r="E396" s="564">
        <v>475000</v>
      </c>
      <c r="F396" s="564"/>
      <c r="G396" s="573">
        <f t="shared" si="13"/>
        <v>2014855</v>
      </c>
      <c r="H396" s="581"/>
      <c r="I396" s="582"/>
      <c r="J396" s="582"/>
      <c r="K396" s="582"/>
      <c r="L396" s="583">
        <f t="shared" si="12"/>
        <v>16970</v>
      </c>
    </row>
    <row r="397" spans="3:12" ht="22.5" thickTop="1" thickBot="1" x14ac:dyDescent="0.4">
      <c r="C397" s="256" t="s">
        <v>41452</v>
      </c>
      <c r="D397" s="108" t="s">
        <v>20959</v>
      </c>
      <c r="E397" s="564"/>
      <c r="F397" s="564">
        <v>2000000</v>
      </c>
      <c r="G397" s="573">
        <f t="shared" si="13"/>
        <v>14855</v>
      </c>
      <c r="H397" s="581"/>
      <c r="I397" s="582"/>
      <c r="J397" s="582"/>
      <c r="K397" s="582"/>
      <c r="L397" s="583">
        <f t="shared" si="12"/>
        <v>16970</v>
      </c>
    </row>
    <row r="398" spans="3:12" ht="22.5" thickTop="1" thickBot="1" x14ac:dyDescent="0.4">
      <c r="C398" s="256" t="s">
        <v>41452</v>
      </c>
      <c r="D398" s="108" t="s">
        <v>20</v>
      </c>
      <c r="E398" s="564">
        <v>800000</v>
      </c>
      <c r="F398" s="564"/>
      <c r="G398" s="573">
        <f t="shared" si="13"/>
        <v>814855</v>
      </c>
      <c r="H398" s="581"/>
      <c r="I398" s="582"/>
      <c r="J398" s="582"/>
      <c r="K398" s="582"/>
      <c r="L398" s="583">
        <f t="shared" si="12"/>
        <v>16970</v>
      </c>
    </row>
    <row r="399" spans="3:12" ht="22.5" thickTop="1" thickBot="1" x14ac:dyDescent="0.4">
      <c r="C399" s="256" t="s">
        <v>41452</v>
      </c>
      <c r="D399" s="108" t="s">
        <v>30</v>
      </c>
      <c r="E399" s="564">
        <v>1000000</v>
      </c>
      <c r="F399" s="564"/>
      <c r="G399" s="573">
        <f t="shared" si="13"/>
        <v>1814855</v>
      </c>
      <c r="H399" s="581"/>
      <c r="I399" s="582"/>
      <c r="J399" s="582"/>
      <c r="K399" s="582"/>
      <c r="L399" s="583">
        <f t="shared" si="12"/>
        <v>16970</v>
      </c>
    </row>
    <row r="400" spans="3:12" ht="22.5" thickTop="1" thickBot="1" x14ac:dyDescent="0.4">
      <c r="C400" s="256" t="s">
        <v>42246</v>
      </c>
      <c r="D400" s="108" t="s">
        <v>14207</v>
      </c>
      <c r="E400" s="564">
        <v>75000</v>
      </c>
      <c r="F400" s="564"/>
      <c r="G400" s="573">
        <f t="shared" si="13"/>
        <v>1889855</v>
      </c>
      <c r="H400" s="581"/>
      <c r="I400" s="582"/>
      <c r="J400" s="582"/>
      <c r="K400" s="582"/>
      <c r="L400" s="583">
        <f t="shared" si="12"/>
        <v>16970</v>
      </c>
    </row>
    <row r="401" spans="3:12" ht="22.5" thickTop="1" thickBot="1" x14ac:dyDescent="0.4">
      <c r="C401" s="256" t="s">
        <v>42246</v>
      </c>
      <c r="D401" s="108" t="s">
        <v>27</v>
      </c>
      <c r="E401" s="564">
        <v>60000</v>
      </c>
      <c r="F401" s="564"/>
      <c r="G401" s="573">
        <f t="shared" si="13"/>
        <v>1949855</v>
      </c>
      <c r="H401" s="581"/>
      <c r="I401" s="582"/>
      <c r="J401" s="582"/>
      <c r="K401" s="582"/>
      <c r="L401" s="583">
        <f t="shared" si="12"/>
        <v>16970</v>
      </c>
    </row>
    <row r="402" spans="3:12" ht="22.5" thickTop="1" thickBot="1" x14ac:dyDescent="0.4">
      <c r="C402" s="256" t="s">
        <v>42246</v>
      </c>
      <c r="D402" s="108" t="s">
        <v>4040</v>
      </c>
      <c r="E402" s="564">
        <v>50400</v>
      </c>
      <c r="F402" s="564"/>
      <c r="G402" s="573">
        <f t="shared" si="13"/>
        <v>2000255</v>
      </c>
      <c r="H402" s="581"/>
      <c r="I402" s="582"/>
      <c r="J402" s="582"/>
      <c r="K402" s="582"/>
      <c r="L402" s="583">
        <f t="shared" si="12"/>
        <v>16970</v>
      </c>
    </row>
    <row r="403" spans="3:12" ht="22.5" thickTop="1" thickBot="1" x14ac:dyDescent="0.4">
      <c r="C403" s="256" t="s">
        <v>42246</v>
      </c>
      <c r="D403" s="108" t="s">
        <v>4085</v>
      </c>
      <c r="E403" s="564">
        <v>17100</v>
      </c>
      <c r="F403" s="564"/>
      <c r="G403" s="573">
        <f t="shared" si="13"/>
        <v>2017355</v>
      </c>
      <c r="H403" s="581"/>
      <c r="I403" s="582"/>
      <c r="J403" s="582"/>
      <c r="K403" s="582"/>
      <c r="L403" s="583">
        <f t="shared" si="12"/>
        <v>16970</v>
      </c>
    </row>
    <row r="404" spans="3:12" ht="22.5" thickTop="1" thickBot="1" x14ac:dyDescent="0.4">
      <c r="C404" s="256" t="s">
        <v>42246</v>
      </c>
      <c r="D404" s="108" t="s">
        <v>14205</v>
      </c>
      <c r="E404" s="564">
        <v>1000000</v>
      </c>
      <c r="F404" s="564"/>
      <c r="G404" s="573">
        <f t="shared" si="13"/>
        <v>3017355</v>
      </c>
      <c r="H404" s="581"/>
      <c r="I404" s="582"/>
      <c r="J404" s="582"/>
      <c r="K404" s="582"/>
      <c r="L404" s="583">
        <f t="shared" si="12"/>
        <v>16970</v>
      </c>
    </row>
    <row r="405" spans="3:12" ht="22.5" thickTop="1" thickBot="1" x14ac:dyDescent="0.4">
      <c r="C405" s="256" t="s">
        <v>42246</v>
      </c>
      <c r="D405" s="108" t="s">
        <v>18446</v>
      </c>
      <c r="E405" s="564">
        <v>1200000</v>
      </c>
      <c r="F405" s="564"/>
      <c r="G405" s="573">
        <f t="shared" si="13"/>
        <v>4217355</v>
      </c>
      <c r="H405" s="581"/>
      <c r="I405" s="582"/>
      <c r="J405" s="582"/>
      <c r="K405" s="582"/>
      <c r="L405" s="583">
        <f t="shared" si="12"/>
        <v>16970</v>
      </c>
    </row>
    <row r="406" spans="3:12" ht="22.5" thickTop="1" thickBot="1" x14ac:dyDescent="0.4">
      <c r="C406" s="256" t="s">
        <v>42246</v>
      </c>
      <c r="D406" s="108" t="s">
        <v>14207</v>
      </c>
      <c r="E406" s="564">
        <v>155000</v>
      </c>
      <c r="F406" s="564"/>
      <c r="G406" s="573">
        <f t="shared" si="13"/>
        <v>4372355</v>
      </c>
      <c r="H406" s="581"/>
      <c r="I406" s="582"/>
      <c r="J406" s="582"/>
      <c r="K406" s="582"/>
      <c r="L406" s="583">
        <f t="shared" si="12"/>
        <v>16970</v>
      </c>
    </row>
    <row r="407" spans="3:12" ht="22.5" thickTop="1" thickBot="1" x14ac:dyDescent="0.4">
      <c r="C407" s="256"/>
      <c r="D407" s="108"/>
      <c r="E407" s="564"/>
      <c r="F407" s="564"/>
      <c r="G407" s="573">
        <f t="shared" si="13"/>
        <v>4372355</v>
      </c>
      <c r="H407" s="581"/>
      <c r="I407" s="582"/>
      <c r="J407" s="582"/>
      <c r="K407" s="582"/>
      <c r="L407" s="583">
        <f t="shared" si="12"/>
        <v>16970</v>
      </c>
    </row>
    <row r="408" spans="3:12" ht="22.5" thickTop="1" thickBot="1" x14ac:dyDescent="0.4">
      <c r="C408" s="256"/>
      <c r="D408" s="108"/>
      <c r="E408" s="564"/>
      <c r="F408" s="564"/>
      <c r="G408" s="573">
        <f t="shared" si="13"/>
        <v>4372355</v>
      </c>
      <c r="H408" s="581"/>
      <c r="I408" s="582"/>
      <c r="J408" s="582"/>
      <c r="K408" s="582"/>
      <c r="L408" s="583">
        <f t="shared" si="12"/>
        <v>16970</v>
      </c>
    </row>
    <row r="409" spans="3:12" ht="22.5" thickTop="1" thickBot="1" x14ac:dyDescent="0.4">
      <c r="C409" s="256"/>
      <c r="D409" s="108"/>
      <c r="E409" s="564"/>
      <c r="F409" s="564"/>
      <c r="G409" s="573">
        <f t="shared" si="13"/>
        <v>4372355</v>
      </c>
      <c r="H409" s="581"/>
      <c r="I409" s="582"/>
      <c r="J409" s="582"/>
      <c r="K409" s="582"/>
      <c r="L409" s="583">
        <f t="shared" si="12"/>
        <v>16970</v>
      </c>
    </row>
    <row r="410" spans="3:12" ht="22.5" thickTop="1" thickBot="1" x14ac:dyDescent="0.4">
      <c r="C410" s="107"/>
      <c r="D410" s="108"/>
      <c r="E410" s="564"/>
      <c r="F410" s="564"/>
      <c r="G410" s="573">
        <f t="shared" si="13"/>
        <v>4372355</v>
      </c>
      <c r="H410" s="278"/>
      <c r="I410" s="136"/>
      <c r="J410" s="136"/>
      <c r="K410" s="136"/>
      <c r="L410" s="583">
        <f t="shared" si="12"/>
        <v>16970</v>
      </c>
    </row>
    <row r="411" spans="3:12" ht="22.5" thickTop="1" thickBot="1" x14ac:dyDescent="0.4">
      <c r="C411" s="111" t="s">
        <v>1260</v>
      </c>
      <c r="D411" s="112"/>
      <c r="E411" s="567">
        <f>SUM(E5:E410)</f>
        <v>174009340</v>
      </c>
      <c r="F411" s="567">
        <f>SUM(F5:F410)</f>
        <v>181037490</v>
      </c>
      <c r="G411" s="574">
        <f>G5+E411-F411</f>
        <v>4372355</v>
      </c>
      <c r="H411" s="279"/>
      <c r="I411" s="137"/>
      <c r="J411" s="137">
        <f>SUM(J5:J410)</f>
        <v>106470</v>
      </c>
      <c r="K411" s="137">
        <f>SUM(K5:K410)</f>
        <v>138400</v>
      </c>
      <c r="L411" s="147">
        <f>L5+J411-K411</f>
        <v>16970</v>
      </c>
    </row>
  </sheetData>
  <mergeCells count="1">
    <mergeCell ref="D2:F2"/>
  </mergeCells>
  <phoneticPr fontId="5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946D-05BD-4371-9CBB-2E703BC3D51C}">
  <dimension ref="C2:F111"/>
  <sheetViews>
    <sheetView rightToLeft="1" topLeftCell="B104" zoomScale="120" zoomScaleNormal="120" workbookViewId="0">
      <selection activeCell="B112" sqref="B112"/>
    </sheetView>
  </sheetViews>
  <sheetFormatPr defaultRowHeight="24" x14ac:dyDescent="0.4"/>
  <cols>
    <col min="3" max="3" width="24" customWidth="1"/>
    <col min="4" max="4" width="40.28515625" customWidth="1"/>
    <col min="5" max="5" width="33.42578125" style="473" customWidth="1"/>
    <col min="6" max="6" width="39.85546875" style="360" customWidth="1"/>
  </cols>
  <sheetData>
    <row r="2" spans="3:6" ht="26.25" x14ac:dyDescent="0.4">
      <c r="C2" s="726" t="s">
        <v>1300</v>
      </c>
      <c r="D2" s="726"/>
      <c r="E2" s="726"/>
    </row>
    <row r="3" spans="3:6" ht="24.75" thickBot="1" x14ac:dyDescent="0.45"/>
    <row r="4" spans="3:6" ht="25.5" thickTop="1" thickBot="1" x14ac:dyDescent="0.45">
      <c r="C4" s="148" t="s">
        <v>1253</v>
      </c>
      <c r="D4" s="149" t="s">
        <v>1254</v>
      </c>
      <c r="E4" s="474" t="s">
        <v>1299</v>
      </c>
      <c r="F4" s="359" t="s">
        <v>13372</v>
      </c>
    </row>
    <row r="5" spans="3:6" ht="24.75" thickBot="1" x14ac:dyDescent="0.45">
      <c r="C5" s="143"/>
      <c r="D5" s="144" t="s">
        <v>1257</v>
      </c>
      <c r="E5" s="475">
        <v>76541667</v>
      </c>
      <c r="F5" s="361"/>
    </row>
    <row r="6" spans="3:6" ht="24.75" thickBot="1" x14ac:dyDescent="0.45">
      <c r="C6" s="143" t="s">
        <v>1259</v>
      </c>
      <c r="D6" s="144" t="s">
        <v>1298</v>
      </c>
      <c r="E6" s="475">
        <v>796470</v>
      </c>
      <c r="F6" s="361"/>
    </row>
    <row r="7" spans="3:6" ht="24.75" thickBot="1" x14ac:dyDescent="0.45">
      <c r="C7" s="143" t="s">
        <v>2010</v>
      </c>
      <c r="D7" s="144" t="s">
        <v>1301</v>
      </c>
      <c r="E7" s="476">
        <v>5000000</v>
      </c>
      <c r="F7" s="361"/>
    </row>
    <row r="8" spans="3:6" ht="24.75" thickBot="1" x14ac:dyDescent="0.45">
      <c r="C8" s="143" t="s">
        <v>2009</v>
      </c>
      <c r="D8" s="144" t="s">
        <v>2011</v>
      </c>
      <c r="E8" s="476">
        <v>5000000</v>
      </c>
      <c r="F8" s="361"/>
    </row>
    <row r="9" spans="3:6" ht="24.75" thickBot="1" x14ac:dyDescent="0.45">
      <c r="C9" s="143" t="s">
        <v>3995</v>
      </c>
      <c r="D9" s="144" t="s">
        <v>4003</v>
      </c>
      <c r="E9" s="475">
        <v>10000000</v>
      </c>
      <c r="F9" s="361"/>
    </row>
    <row r="10" spans="3:6" ht="24.75" thickBot="1" x14ac:dyDescent="0.45">
      <c r="C10" s="143" t="s">
        <v>3995</v>
      </c>
      <c r="D10" s="144" t="s">
        <v>124</v>
      </c>
      <c r="E10" s="475">
        <v>1700000</v>
      </c>
      <c r="F10" s="361"/>
    </row>
    <row r="11" spans="3:6" ht="24.75" thickBot="1" x14ac:dyDescent="0.45">
      <c r="C11" s="143" t="s">
        <v>3995</v>
      </c>
      <c r="D11" s="144" t="s">
        <v>2011</v>
      </c>
      <c r="E11" s="476">
        <v>5000000</v>
      </c>
      <c r="F11" s="361"/>
    </row>
    <row r="12" spans="3:6" ht="24.75" thickBot="1" x14ac:dyDescent="0.45">
      <c r="C12" s="143" t="s">
        <v>3995</v>
      </c>
      <c r="D12" s="144" t="s">
        <v>2011</v>
      </c>
      <c r="E12" s="476">
        <v>5000000</v>
      </c>
      <c r="F12" s="361"/>
    </row>
    <row r="13" spans="3:6" ht="24.75" thickBot="1" x14ac:dyDescent="0.45">
      <c r="C13" s="143" t="s">
        <v>3995</v>
      </c>
      <c r="D13" s="144" t="s">
        <v>4084</v>
      </c>
      <c r="E13" s="475">
        <v>72000</v>
      </c>
      <c r="F13" s="361"/>
    </row>
    <row r="14" spans="3:6" ht="24.75" thickBot="1" x14ac:dyDescent="0.45">
      <c r="C14" s="143" t="s">
        <v>4041</v>
      </c>
      <c r="D14" s="144" t="s">
        <v>490</v>
      </c>
      <c r="E14" s="475">
        <v>2000000</v>
      </c>
      <c r="F14" s="361"/>
    </row>
    <row r="15" spans="3:6" ht="24.75" thickBot="1" x14ac:dyDescent="0.45">
      <c r="C15" s="143" t="s">
        <v>4041</v>
      </c>
      <c r="D15" s="144" t="s">
        <v>4083</v>
      </c>
      <c r="E15" s="475">
        <v>1332000</v>
      </c>
      <c r="F15" s="361"/>
    </row>
    <row r="16" spans="3:6" ht="24.75" thickBot="1" x14ac:dyDescent="0.45">
      <c r="C16" s="255">
        <v>46029</v>
      </c>
      <c r="D16" s="144" t="s">
        <v>5851</v>
      </c>
      <c r="E16" s="666">
        <v>1891500</v>
      </c>
      <c r="F16" s="361"/>
    </row>
    <row r="17" spans="3:6" ht="24.75" thickBot="1" x14ac:dyDescent="0.45">
      <c r="C17" s="255">
        <v>46029</v>
      </c>
      <c r="D17" s="144" t="s">
        <v>5853</v>
      </c>
      <c r="E17" s="666">
        <v>126050</v>
      </c>
      <c r="F17" s="361"/>
    </row>
    <row r="18" spans="3:6" ht="24.75" thickBot="1" x14ac:dyDescent="0.45">
      <c r="C18" s="255">
        <v>46029</v>
      </c>
      <c r="D18" s="144" t="s">
        <v>5854</v>
      </c>
      <c r="E18" s="475">
        <v>15000000</v>
      </c>
      <c r="F18" s="361"/>
    </row>
    <row r="19" spans="3:6" ht="24.75" thickBot="1" x14ac:dyDescent="0.45">
      <c r="C19" s="255">
        <v>46029</v>
      </c>
      <c r="D19" s="144" t="s">
        <v>6769</v>
      </c>
      <c r="E19" s="475">
        <v>9690000</v>
      </c>
      <c r="F19" s="361"/>
    </row>
    <row r="20" spans="3:6" ht="24.75" thickBot="1" x14ac:dyDescent="0.45">
      <c r="C20" s="255">
        <v>46060</v>
      </c>
      <c r="D20" s="144" t="s">
        <v>6786</v>
      </c>
      <c r="E20" s="476">
        <v>5000000</v>
      </c>
      <c r="F20" s="361"/>
    </row>
    <row r="21" spans="3:6" ht="24.75" thickBot="1" x14ac:dyDescent="0.45">
      <c r="C21" s="255">
        <v>46060</v>
      </c>
      <c r="D21" s="144" t="s">
        <v>6800</v>
      </c>
      <c r="E21" s="475">
        <v>2400000</v>
      </c>
      <c r="F21" s="361"/>
    </row>
    <row r="22" spans="3:6" ht="24.75" thickBot="1" x14ac:dyDescent="0.45">
      <c r="C22" s="255">
        <v>46060</v>
      </c>
      <c r="D22" s="144" t="s">
        <v>6800</v>
      </c>
      <c r="E22" s="475">
        <v>3000000</v>
      </c>
      <c r="F22" s="361"/>
    </row>
    <row r="23" spans="3:6" ht="24.75" thickBot="1" x14ac:dyDescent="0.45">
      <c r="C23" s="255">
        <v>46060</v>
      </c>
      <c r="D23" s="144" t="s">
        <v>6801</v>
      </c>
      <c r="E23" s="475">
        <v>3000000</v>
      </c>
      <c r="F23" s="361"/>
    </row>
    <row r="24" spans="3:6" ht="24.75" thickBot="1" x14ac:dyDescent="0.45">
      <c r="C24" s="255">
        <v>46060</v>
      </c>
      <c r="D24" s="144" t="s">
        <v>6802</v>
      </c>
      <c r="E24" s="475">
        <v>5100000</v>
      </c>
      <c r="F24" s="361"/>
    </row>
    <row r="25" spans="3:6" ht="24.75" thickBot="1" x14ac:dyDescent="0.45">
      <c r="C25" s="255">
        <v>46060</v>
      </c>
      <c r="D25" s="144" t="s">
        <v>6803</v>
      </c>
      <c r="E25" s="475">
        <v>3000000</v>
      </c>
      <c r="F25" s="361"/>
    </row>
    <row r="26" spans="3:6" ht="24.75" thickBot="1" x14ac:dyDescent="0.45">
      <c r="C26" s="255">
        <v>46149</v>
      </c>
      <c r="D26" s="144" t="s">
        <v>5854</v>
      </c>
      <c r="E26" s="475">
        <v>7000000</v>
      </c>
      <c r="F26" s="361"/>
    </row>
    <row r="27" spans="3:6" ht="24.75" thickBot="1" x14ac:dyDescent="0.45">
      <c r="C27" s="255">
        <v>46149</v>
      </c>
      <c r="D27" s="144" t="s">
        <v>10738</v>
      </c>
      <c r="E27" s="475">
        <v>1000000</v>
      </c>
      <c r="F27" s="361"/>
    </row>
    <row r="28" spans="3:6" ht="24.75" thickBot="1" x14ac:dyDescent="0.45">
      <c r="C28" s="255">
        <v>46180</v>
      </c>
      <c r="D28" s="144" t="s">
        <v>11352</v>
      </c>
      <c r="E28" s="475">
        <v>7488750</v>
      </c>
      <c r="F28" s="361"/>
    </row>
    <row r="29" spans="3:6" ht="24.75" thickBot="1" x14ac:dyDescent="0.45">
      <c r="C29" s="255">
        <v>46210</v>
      </c>
      <c r="D29" s="144" t="s">
        <v>11359</v>
      </c>
      <c r="E29" s="475">
        <v>1000000</v>
      </c>
      <c r="F29" s="361"/>
    </row>
    <row r="30" spans="3:6" ht="24.75" thickBot="1" x14ac:dyDescent="0.45">
      <c r="C30" s="255">
        <v>46241</v>
      </c>
      <c r="D30" s="144" t="s">
        <v>13361</v>
      </c>
      <c r="E30" s="475">
        <v>1000000</v>
      </c>
      <c r="F30" s="361"/>
    </row>
    <row r="31" spans="3:6" ht="24.75" thickBot="1" x14ac:dyDescent="0.45">
      <c r="C31" s="255">
        <v>46241</v>
      </c>
      <c r="D31" s="144" t="s">
        <v>13368</v>
      </c>
      <c r="E31" s="475">
        <v>416707</v>
      </c>
      <c r="F31" s="361"/>
    </row>
    <row r="32" spans="3:6" ht="24.75" thickBot="1" x14ac:dyDescent="0.45">
      <c r="C32" s="255">
        <v>46241</v>
      </c>
      <c r="D32" s="144" t="s">
        <v>15401</v>
      </c>
      <c r="E32" s="475">
        <v>500000</v>
      </c>
      <c r="F32" s="361"/>
    </row>
    <row r="33" spans="3:6" ht="24.75" thickBot="1" x14ac:dyDescent="0.45">
      <c r="C33" s="255">
        <v>46241</v>
      </c>
      <c r="D33" s="144" t="s">
        <v>5854</v>
      </c>
      <c r="E33" s="475">
        <v>8500000</v>
      </c>
      <c r="F33" s="361"/>
    </row>
    <row r="34" spans="3:6" ht="24.75" thickBot="1" x14ac:dyDescent="0.45">
      <c r="C34" s="255">
        <v>46241</v>
      </c>
      <c r="D34" s="144" t="s">
        <v>13374</v>
      </c>
      <c r="E34" s="476">
        <v>5000000</v>
      </c>
      <c r="F34" s="361"/>
    </row>
    <row r="35" spans="3:6" ht="24.75" thickBot="1" x14ac:dyDescent="0.45">
      <c r="C35" s="255">
        <v>46272</v>
      </c>
      <c r="D35" s="144" t="s">
        <v>13745</v>
      </c>
      <c r="E35" s="475">
        <v>8454780</v>
      </c>
      <c r="F35" s="361"/>
    </row>
    <row r="36" spans="3:6" ht="24.75" thickBot="1" x14ac:dyDescent="0.45">
      <c r="C36" s="255">
        <v>46333</v>
      </c>
      <c r="D36" s="144" t="s">
        <v>124</v>
      </c>
      <c r="E36" s="475">
        <v>2000000</v>
      </c>
      <c r="F36" s="361"/>
    </row>
    <row r="37" spans="3:6" ht="24.75" thickBot="1" x14ac:dyDescent="0.45">
      <c r="C37" s="255">
        <v>46333</v>
      </c>
      <c r="D37" s="144" t="s">
        <v>490</v>
      </c>
      <c r="E37" s="475">
        <v>1000000</v>
      </c>
      <c r="F37" s="361"/>
    </row>
    <row r="38" spans="3:6" ht="24.75" thickBot="1" x14ac:dyDescent="0.45">
      <c r="C38" s="255">
        <v>46333</v>
      </c>
      <c r="D38" s="144" t="s">
        <v>13745</v>
      </c>
      <c r="E38" s="475">
        <v>1500000</v>
      </c>
      <c r="F38" s="361"/>
    </row>
    <row r="39" spans="3:6" ht="24.75" thickBot="1" x14ac:dyDescent="0.45">
      <c r="C39" s="255">
        <v>46333</v>
      </c>
      <c r="D39" s="144" t="s">
        <v>15398</v>
      </c>
      <c r="E39" s="475">
        <v>9103900</v>
      </c>
      <c r="F39" s="361"/>
    </row>
    <row r="40" spans="3:6" ht="24.75" thickBot="1" x14ac:dyDescent="0.45">
      <c r="C40" s="255">
        <v>46333</v>
      </c>
      <c r="D40" s="144" t="s">
        <v>5854</v>
      </c>
      <c r="E40" s="475">
        <v>12000000</v>
      </c>
      <c r="F40" s="361"/>
    </row>
    <row r="41" spans="3:6" ht="24.75" thickBot="1" x14ac:dyDescent="0.45">
      <c r="C41" s="255" t="s">
        <v>15625</v>
      </c>
      <c r="D41" s="144" t="s">
        <v>13745</v>
      </c>
      <c r="E41" s="475">
        <v>2486333</v>
      </c>
      <c r="F41" s="361"/>
    </row>
    <row r="42" spans="3:6" ht="24.75" thickBot="1" x14ac:dyDescent="0.45">
      <c r="C42" s="255" t="s">
        <v>15625</v>
      </c>
      <c r="D42" s="144" t="s">
        <v>15626</v>
      </c>
      <c r="E42" s="475">
        <v>4000000</v>
      </c>
      <c r="F42" s="361"/>
    </row>
    <row r="43" spans="3:6" ht="24.75" thickBot="1" x14ac:dyDescent="0.45">
      <c r="C43" s="255" t="s">
        <v>16737</v>
      </c>
      <c r="D43" s="144" t="s">
        <v>6803</v>
      </c>
      <c r="E43" s="476">
        <v>5000000</v>
      </c>
      <c r="F43" s="361"/>
    </row>
    <row r="44" spans="3:6" ht="24.75" thickBot="1" x14ac:dyDescent="0.45">
      <c r="C44" s="255" t="s">
        <v>16737</v>
      </c>
      <c r="D44" s="144" t="s">
        <v>13361</v>
      </c>
      <c r="E44" s="475">
        <v>900000</v>
      </c>
      <c r="F44" s="361"/>
    </row>
    <row r="45" spans="3:6" ht="24.75" thickBot="1" x14ac:dyDescent="0.45">
      <c r="C45" s="255" t="s">
        <v>20032</v>
      </c>
      <c r="D45" s="144" t="s">
        <v>20041</v>
      </c>
      <c r="E45" s="475">
        <v>10000000</v>
      </c>
      <c r="F45" s="361"/>
    </row>
    <row r="46" spans="3:6" ht="24.75" thickBot="1" x14ac:dyDescent="0.45">
      <c r="C46" s="255" t="s">
        <v>20032</v>
      </c>
      <c r="D46" s="144" t="s">
        <v>11359</v>
      </c>
      <c r="E46" s="475">
        <v>400000</v>
      </c>
      <c r="F46" s="361"/>
    </row>
    <row r="47" spans="3:6" ht="24.75" thickBot="1" x14ac:dyDescent="0.45">
      <c r="C47" s="255" t="s">
        <v>20032</v>
      </c>
      <c r="D47" s="144" t="s">
        <v>124</v>
      </c>
      <c r="E47" s="475">
        <v>1000000</v>
      </c>
      <c r="F47" s="361"/>
    </row>
    <row r="48" spans="3:6" ht="24.75" thickBot="1" x14ac:dyDescent="0.45">
      <c r="C48" s="255" t="s">
        <v>20032</v>
      </c>
      <c r="D48" s="144" t="s">
        <v>490</v>
      </c>
      <c r="E48" s="475">
        <v>1500000</v>
      </c>
      <c r="F48" s="361"/>
    </row>
    <row r="49" spans="3:6" ht="24.75" thickBot="1" x14ac:dyDescent="0.45">
      <c r="C49" s="255" t="s">
        <v>20032</v>
      </c>
      <c r="D49" s="144" t="s">
        <v>6803</v>
      </c>
      <c r="E49" s="475">
        <v>8000000</v>
      </c>
      <c r="F49" s="361"/>
    </row>
    <row r="50" spans="3:6" ht="24.75" thickBot="1" x14ac:dyDescent="0.45">
      <c r="C50" s="255" t="s">
        <v>20599</v>
      </c>
      <c r="D50" s="144" t="s">
        <v>6803</v>
      </c>
      <c r="E50" s="475">
        <v>6000000</v>
      </c>
      <c r="F50" s="361"/>
    </row>
    <row r="51" spans="3:6" ht="24.75" thickBot="1" x14ac:dyDescent="0.45">
      <c r="C51" s="255" t="s">
        <v>20957</v>
      </c>
      <c r="D51" s="144" t="s">
        <v>6803</v>
      </c>
      <c r="E51" s="475">
        <v>4400000</v>
      </c>
      <c r="F51" s="361"/>
    </row>
    <row r="52" spans="3:6" ht="24.75" thickBot="1" x14ac:dyDescent="0.45">
      <c r="C52" s="255">
        <v>46333</v>
      </c>
      <c r="D52" s="144"/>
      <c r="E52" s="475">
        <v>1907000</v>
      </c>
      <c r="F52" s="361"/>
    </row>
    <row r="53" spans="3:6" ht="24.75" thickBot="1" x14ac:dyDescent="0.45">
      <c r="C53" s="255" t="s">
        <v>20957</v>
      </c>
      <c r="D53" s="144" t="s">
        <v>20958</v>
      </c>
      <c r="E53" s="475">
        <v>350000</v>
      </c>
      <c r="F53" s="361"/>
    </row>
    <row r="54" spans="3:6" ht="24.75" thickBot="1" x14ac:dyDescent="0.45">
      <c r="C54" s="255" t="s">
        <v>20957</v>
      </c>
      <c r="D54" s="144" t="s">
        <v>20960</v>
      </c>
      <c r="E54" s="475">
        <v>2000000</v>
      </c>
      <c r="F54" s="361"/>
    </row>
    <row r="55" spans="3:6" ht="24.75" thickBot="1" x14ac:dyDescent="0.45">
      <c r="C55" s="255" t="s">
        <v>20957</v>
      </c>
      <c r="D55" s="144" t="s">
        <v>5850</v>
      </c>
      <c r="E55" s="476">
        <v>5000000</v>
      </c>
      <c r="F55" s="361"/>
    </row>
    <row r="56" spans="3:6" ht="24.75" thickBot="1" x14ac:dyDescent="0.45">
      <c r="C56" s="255" t="s">
        <v>20957</v>
      </c>
      <c r="D56" s="144" t="s">
        <v>6769</v>
      </c>
      <c r="E56" s="476">
        <v>5000000</v>
      </c>
      <c r="F56" s="361"/>
    </row>
    <row r="57" spans="3:6" ht="24.75" thickBot="1" x14ac:dyDescent="0.45">
      <c r="C57" s="255" t="s">
        <v>21797</v>
      </c>
      <c r="D57" s="144" t="s">
        <v>124</v>
      </c>
      <c r="E57" s="475">
        <v>1500000</v>
      </c>
      <c r="F57" s="361"/>
    </row>
    <row r="58" spans="3:6" ht="24.75" thickBot="1" x14ac:dyDescent="0.45">
      <c r="C58" s="255" t="s">
        <v>21797</v>
      </c>
      <c r="D58" s="144" t="s">
        <v>22806</v>
      </c>
      <c r="E58" s="475">
        <v>6900000</v>
      </c>
      <c r="F58" s="361"/>
    </row>
    <row r="59" spans="3:6" ht="24.75" thickBot="1" x14ac:dyDescent="0.45">
      <c r="C59" s="255" t="s">
        <v>22231</v>
      </c>
      <c r="D59" s="144" t="s">
        <v>22807</v>
      </c>
      <c r="E59" s="475">
        <v>3900000</v>
      </c>
      <c r="F59" s="361"/>
    </row>
    <row r="60" spans="3:6" ht="24.75" thickBot="1" x14ac:dyDescent="0.45">
      <c r="C60" s="255" t="s">
        <v>22964</v>
      </c>
      <c r="D60" s="144" t="s">
        <v>5850</v>
      </c>
      <c r="E60" s="475">
        <v>4000000</v>
      </c>
      <c r="F60" s="361"/>
    </row>
    <row r="61" spans="3:6" ht="24.75" thickBot="1" x14ac:dyDescent="0.45">
      <c r="C61" s="255" t="s">
        <v>22964</v>
      </c>
      <c r="D61" s="144" t="s">
        <v>13745</v>
      </c>
      <c r="E61" s="475">
        <v>8000000</v>
      </c>
      <c r="F61" s="361"/>
    </row>
    <row r="62" spans="3:6" ht="24.75" thickBot="1" x14ac:dyDescent="0.45">
      <c r="C62" s="255" t="s">
        <v>22964</v>
      </c>
      <c r="D62" s="144" t="s">
        <v>5850</v>
      </c>
      <c r="E62" s="475">
        <v>2000000</v>
      </c>
      <c r="F62" s="361"/>
    </row>
    <row r="63" spans="3:6" ht="24.75" thickBot="1" x14ac:dyDescent="0.45">
      <c r="C63" s="255" t="s">
        <v>23247</v>
      </c>
      <c r="D63" s="144" t="s">
        <v>6803</v>
      </c>
      <c r="E63" s="476">
        <v>5000000</v>
      </c>
      <c r="F63" s="361"/>
    </row>
    <row r="64" spans="3:6" ht="24.75" thickBot="1" x14ac:dyDescent="0.45">
      <c r="C64" s="255" t="s">
        <v>23927</v>
      </c>
      <c r="D64" s="144" t="s">
        <v>11359</v>
      </c>
      <c r="E64" s="475">
        <v>500000</v>
      </c>
      <c r="F64" s="361"/>
    </row>
    <row r="65" spans="3:6" ht="24.75" thickBot="1" x14ac:dyDescent="0.45">
      <c r="C65" s="255" t="s">
        <v>24905</v>
      </c>
      <c r="D65" s="144" t="s">
        <v>5850</v>
      </c>
      <c r="E65" s="475">
        <v>7000000</v>
      </c>
      <c r="F65" s="361"/>
    </row>
    <row r="66" spans="3:6" ht="24.75" thickBot="1" x14ac:dyDescent="0.45">
      <c r="C66" s="255" t="s">
        <v>25355</v>
      </c>
      <c r="D66" s="144" t="s">
        <v>6803</v>
      </c>
      <c r="E66" s="476">
        <v>5000000</v>
      </c>
      <c r="F66" s="361"/>
    </row>
    <row r="67" spans="3:6" ht="24.75" thickBot="1" x14ac:dyDescent="0.45">
      <c r="C67" s="255" t="s">
        <v>26798</v>
      </c>
      <c r="D67" s="144" t="s">
        <v>490</v>
      </c>
      <c r="E67" s="475">
        <v>1000000</v>
      </c>
      <c r="F67" s="361"/>
    </row>
    <row r="68" spans="3:6" ht="24.75" thickBot="1" x14ac:dyDescent="0.45">
      <c r="C68" s="255" t="s">
        <v>26798</v>
      </c>
      <c r="D68" s="144" t="s">
        <v>11352</v>
      </c>
      <c r="E68" s="475">
        <v>3654000</v>
      </c>
      <c r="F68" s="361"/>
    </row>
    <row r="69" spans="3:6" ht="24.75" thickBot="1" x14ac:dyDescent="0.45">
      <c r="C69" s="255" t="s">
        <v>26798</v>
      </c>
      <c r="D69" s="467" t="s">
        <v>26810</v>
      </c>
      <c r="E69" s="475">
        <v>5000000</v>
      </c>
      <c r="F69" s="361"/>
    </row>
    <row r="70" spans="3:6" ht="24.75" thickBot="1" x14ac:dyDescent="0.45">
      <c r="C70" s="255" t="s">
        <v>27236</v>
      </c>
      <c r="D70" s="144" t="s">
        <v>27235</v>
      </c>
      <c r="E70" s="476">
        <v>5000000</v>
      </c>
      <c r="F70" s="361"/>
    </row>
    <row r="71" spans="3:6" ht="24.75" thickBot="1" x14ac:dyDescent="0.45">
      <c r="C71" s="255" t="s">
        <v>27236</v>
      </c>
      <c r="D71" s="144" t="s">
        <v>27235</v>
      </c>
      <c r="E71" s="475">
        <v>4000000</v>
      </c>
      <c r="F71" s="361"/>
    </row>
    <row r="72" spans="3:6" ht="24.75" thickBot="1" x14ac:dyDescent="0.45">
      <c r="C72" s="255">
        <v>46030</v>
      </c>
      <c r="D72" s="144" t="s">
        <v>27235</v>
      </c>
      <c r="E72" s="475">
        <v>9000000</v>
      </c>
      <c r="F72" s="361"/>
    </row>
    <row r="73" spans="3:6" ht="24.75" thickBot="1" x14ac:dyDescent="0.45">
      <c r="C73" s="255">
        <v>46030</v>
      </c>
      <c r="D73" s="144" t="s">
        <v>124</v>
      </c>
      <c r="E73" s="475">
        <v>2000000</v>
      </c>
      <c r="F73" s="361"/>
    </row>
    <row r="74" spans="3:6" ht="24.75" thickBot="1" x14ac:dyDescent="0.45">
      <c r="C74" s="255">
        <v>46061</v>
      </c>
      <c r="D74" s="144" t="s">
        <v>5850</v>
      </c>
      <c r="E74" s="475">
        <v>9000000</v>
      </c>
      <c r="F74" s="361"/>
    </row>
    <row r="75" spans="3:6" ht="24.75" thickBot="1" x14ac:dyDescent="0.45">
      <c r="C75" s="255">
        <v>46089</v>
      </c>
      <c r="D75" s="144" t="s">
        <v>29188</v>
      </c>
      <c r="E75" s="475">
        <v>11000000</v>
      </c>
      <c r="F75" s="545" t="s">
        <v>29190</v>
      </c>
    </row>
    <row r="76" spans="3:6" ht="24.75" thickBot="1" x14ac:dyDescent="0.45">
      <c r="C76" s="255">
        <v>46150</v>
      </c>
      <c r="D76" s="144" t="s">
        <v>5854</v>
      </c>
      <c r="E76" s="475">
        <v>8000000</v>
      </c>
      <c r="F76" s="361"/>
    </row>
    <row r="77" spans="3:6" ht="24.75" thickBot="1" x14ac:dyDescent="0.45">
      <c r="C77" s="255">
        <v>46181</v>
      </c>
      <c r="D77" s="144" t="s">
        <v>30218</v>
      </c>
      <c r="E77" s="475">
        <v>5164000</v>
      </c>
      <c r="F77" s="361"/>
    </row>
    <row r="78" spans="3:6" ht="24.75" thickBot="1" x14ac:dyDescent="0.45">
      <c r="C78" s="255">
        <v>46242</v>
      </c>
      <c r="D78" s="144" t="s">
        <v>20959</v>
      </c>
      <c r="E78" s="475">
        <v>1000000</v>
      </c>
      <c r="F78" s="361"/>
    </row>
    <row r="79" spans="3:6" ht="24.75" thickBot="1" x14ac:dyDescent="0.45">
      <c r="C79" s="255">
        <v>46303</v>
      </c>
      <c r="D79" s="144" t="s">
        <v>5850</v>
      </c>
      <c r="E79" s="475">
        <v>6000000</v>
      </c>
      <c r="F79" s="361"/>
    </row>
    <row r="80" spans="3:6" ht="24.75" thickBot="1" x14ac:dyDescent="0.45">
      <c r="C80" s="255">
        <v>46303</v>
      </c>
      <c r="D80" s="144" t="s">
        <v>20960</v>
      </c>
      <c r="E80" s="475">
        <v>4000000</v>
      </c>
      <c r="F80" s="361"/>
    </row>
    <row r="81" spans="3:6" ht="24.75" thickBot="1" x14ac:dyDescent="0.45">
      <c r="C81" s="255">
        <v>46303</v>
      </c>
      <c r="D81" s="144" t="s">
        <v>124</v>
      </c>
      <c r="E81" s="475">
        <v>2000000</v>
      </c>
      <c r="F81" s="361"/>
    </row>
    <row r="82" spans="3:6" ht="24.75" thickBot="1" x14ac:dyDescent="0.45">
      <c r="C82" s="255">
        <v>46364</v>
      </c>
      <c r="D82" s="144" t="s">
        <v>124</v>
      </c>
      <c r="E82" s="475">
        <v>1500000</v>
      </c>
      <c r="F82" s="361"/>
    </row>
    <row r="83" spans="3:6" ht="24.75" thickBot="1" x14ac:dyDescent="0.45">
      <c r="C83" s="255" t="s">
        <v>35973</v>
      </c>
      <c r="D83" s="144" t="s">
        <v>5854</v>
      </c>
      <c r="E83" s="475">
        <v>10000000</v>
      </c>
      <c r="F83" s="361"/>
    </row>
    <row r="84" spans="3:6" ht="24.75" thickBot="1" x14ac:dyDescent="0.45">
      <c r="C84" s="255" t="s">
        <v>35973</v>
      </c>
      <c r="D84" s="144" t="s">
        <v>20959</v>
      </c>
      <c r="E84" s="475">
        <v>2000000</v>
      </c>
      <c r="F84" s="361"/>
    </row>
    <row r="85" spans="3:6" ht="24.75" thickBot="1" x14ac:dyDescent="0.45">
      <c r="C85" s="255" t="s">
        <v>35973</v>
      </c>
      <c r="D85" s="144" t="s">
        <v>124</v>
      </c>
      <c r="E85" s="475">
        <v>1500000</v>
      </c>
      <c r="F85" s="361"/>
    </row>
    <row r="86" spans="3:6" ht="24.75" thickBot="1" x14ac:dyDescent="0.45">
      <c r="C86" s="255" t="s">
        <v>35973</v>
      </c>
      <c r="D86" s="144" t="s">
        <v>5854</v>
      </c>
      <c r="E86" s="475">
        <v>3548250</v>
      </c>
      <c r="F86" s="361"/>
    </row>
    <row r="87" spans="3:6" ht="24.75" thickBot="1" x14ac:dyDescent="0.45">
      <c r="C87" s="255" t="s">
        <v>37351</v>
      </c>
      <c r="D87" s="144" t="s">
        <v>124</v>
      </c>
      <c r="E87" s="475">
        <v>1000000</v>
      </c>
      <c r="F87" s="361"/>
    </row>
    <row r="88" spans="3:6" ht="24.75" thickBot="1" x14ac:dyDescent="0.45">
      <c r="C88" s="255" t="s">
        <v>37351</v>
      </c>
      <c r="D88" s="144" t="s">
        <v>11352</v>
      </c>
      <c r="E88" s="475">
        <v>2580000</v>
      </c>
      <c r="F88" s="361"/>
    </row>
    <row r="89" spans="3:6" ht="24.75" thickBot="1" x14ac:dyDescent="0.45">
      <c r="C89" s="255" t="s">
        <v>38406</v>
      </c>
      <c r="D89" s="144" t="s">
        <v>38407</v>
      </c>
      <c r="E89" s="475">
        <v>3642300</v>
      </c>
      <c r="F89" s="361"/>
    </row>
    <row r="90" spans="3:6" ht="24.75" thickBot="1" x14ac:dyDescent="0.45">
      <c r="C90" s="255" t="s">
        <v>38406</v>
      </c>
      <c r="D90" s="144" t="s">
        <v>6801</v>
      </c>
      <c r="E90" s="475">
        <v>3000000</v>
      </c>
      <c r="F90" s="361"/>
    </row>
    <row r="91" spans="3:6" ht="24.75" thickBot="1" x14ac:dyDescent="0.45">
      <c r="C91" s="255" t="s">
        <v>38406</v>
      </c>
      <c r="D91" s="144" t="s">
        <v>38408</v>
      </c>
      <c r="E91" s="475">
        <v>10000000</v>
      </c>
      <c r="F91" s="361"/>
    </row>
    <row r="92" spans="3:6" ht="24.75" thickBot="1" x14ac:dyDescent="0.45">
      <c r="C92" s="255" t="s">
        <v>38406</v>
      </c>
      <c r="D92" s="144" t="s">
        <v>20958</v>
      </c>
      <c r="E92" s="475">
        <v>1000000</v>
      </c>
      <c r="F92" s="361"/>
    </row>
    <row r="93" spans="3:6" ht="24.75" thickBot="1" x14ac:dyDescent="0.45">
      <c r="C93" s="255">
        <v>46273</v>
      </c>
      <c r="D93" s="144" t="s">
        <v>38420</v>
      </c>
      <c r="E93" s="475">
        <v>1000000</v>
      </c>
      <c r="F93" s="361"/>
    </row>
    <row r="94" spans="3:6" ht="24.75" thickBot="1" x14ac:dyDescent="0.45">
      <c r="C94" s="255" t="s">
        <v>38947</v>
      </c>
      <c r="D94" s="144" t="s">
        <v>124</v>
      </c>
      <c r="E94" s="475">
        <v>2000000</v>
      </c>
      <c r="F94" s="361"/>
    </row>
    <row r="95" spans="3:6" ht="24.75" thickBot="1" x14ac:dyDescent="0.45">
      <c r="C95" s="255" t="s">
        <v>38950</v>
      </c>
      <c r="D95" s="144" t="s">
        <v>20958</v>
      </c>
      <c r="E95" s="475">
        <v>1500000</v>
      </c>
      <c r="F95" s="361"/>
    </row>
    <row r="96" spans="3:6" ht="24.75" thickBot="1" x14ac:dyDescent="0.45">
      <c r="C96" s="255" t="s">
        <v>38947</v>
      </c>
      <c r="D96" s="144" t="s">
        <v>27235</v>
      </c>
      <c r="E96" s="475">
        <v>10000000</v>
      </c>
      <c r="F96" s="361"/>
    </row>
    <row r="97" spans="3:6" ht="24.75" thickBot="1" x14ac:dyDescent="0.45">
      <c r="C97" s="255" t="s">
        <v>38947</v>
      </c>
      <c r="D97" s="144" t="s">
        <v>27235</v>
      </c>
      <c r="E97" s="475">
        <v>10000000</v>
      </c>
      <c r="F97" s="361"/>
    </row>
    <row r="98" spans="3:6" ht="24.75" thickBot="1" x14ac:dyDescent="0.45">
      <c r="C98" s="255" t="s">
        <v>40510</v>
      </c>
      <c r="D98" s="144" t="s">
        <v>38408</v>
      </c>
      <c r="E98" s="475">
        <v>5000000</v>
      </c>
      <c r="F98" s="361"/>
    </row>
    <row r="99" spans="3:6" ht="24.75" thickBot="1" x14ac:dyDescent="0.45">
      <c r="C99" s="255" t="s">
        <v>40510</v>
      </c>
      <c r="D99" s="144" t="s">
        <v>124</v>
      </c>
      <c r="E99" s="475">
        <v>1000000</v>
      </c>
      <c r="F99" s="361"/>
    </row>
    <row r="100" spans="3:6" ht="24.75" thickBot="1" x14ac:dyDescent="0.45">
      <c r="C100" s="255" t="s">
        <v>40510</v>
      </c>
      <c r="D100" s="144" t="s">
        <v>20959</v>
      </c>
      <c r="E100" s="475">
        <v>1900000</v>
      </c>
      <c r="F100" s="361"/>
    </row>
    <row r="101" spans="3:6" ht="24.75" thickBot="1" x14ac:dyDescent="0.45">
      <c r="C101" s="255" t="s">
        <v>40965</v>
      </c>
      <c r="D101" s="144" t="s">
        <v>124</v>
      </c>
      <c r="E101" s="475">
        <v>2000000</v>
      </c>
      <c r="F101" s="361"/>
    </row>
    <row r="102" spans="3:6" ht="24.75" thickBot="1" x14ac:dyDescent="0.45">
      <c r="C102" s="255" t="s">
        <v>41452</v>
      </c>
      <c r="D102" s="144" t="s">
        <v>41455</v>
      </c>
      <c r="E102" s="475">
        <v>1328900</v>
      </c>
      <c r="F102" s="361"/>
    </row>
    <row r="103" spans="3:6" ht="24.75" thickBot="1" x14ac:dyDescent="0.45">
      <c r="C103" s="255" t="s">
        <v>41452</v>
      </c>
      <c r="D103" s="144" t="s">
        <v>20959</v>
      </c>
      <c r="E103" s="475">
        <v>2000000</v>
      </c>
      <c r="F103" s="361"/>
    </row>
    <row r="104" spans="3:6" ht="24.75" thickBot="1" x14ac:dyDescent="0.45">
      <c r="C104" s="255" t="s">
        <v>42246</v>
      </c>
      <c r="D104" s="144" t="s">
        <v>42247</v>
      </c>
      <c r="E104" s="475">
        <v>6000000</v>
      </c>
      <c r="F104" s="361"/>
    </row>
    <row r="105" spans="3:6" ht="24.75" thickBot="1" x14ac:dyDescent="0.45">
      <c r="C105" s="255" t="s">
        <v>42246</v>
      </c>
      <c r="D105" s="144" t="s">
        <v>124</v>
      </c>
      <c r="E105" s="475">
        <v>1500000</v>
      </c>
      <c r="F105" s="361"/>
    </row>
    <row r="106" spans="3:6" ht="24.75" thickBot="1" x14ac:dyDescent="0.45">
      <c r="C106" s="255" t="s">
        <v>42246</v>
      </c>
      <c r="D106" s="144" t="s">
        <v>42590</v>
      </c>
      <c r="E106" s="475">
        <v>4000000</v>
      </c>
      <c r="F106" s="361"/>
    </row>
    <row r="107" spans="3:6" ht="24.75" thickBot="1" x14ac:dyDescent="0.45">
      <c r="C107" s="255" t="s">
        <v>42246</v>
      </c>
      <c r="D107" s="144" t="s">
        <v>42592</v>
      </c>
      <c r="E107" s="475">
        <v>2575000</v>
      </c>
      <c r="F107" s="361" t="s">
        <v>42591</v>
      </c>
    </row>
    <row r="108" spans="3:6" ht="24.75" thickBot="1" x14ac:dyDescent="0.45">
      <c r="C108" s="255"/>
      <c r="D108" s="144"/>
      <c r="E108" s="475"/>
      <c r="F108" s="361"/>
    </row>
    <row r="109" spans="3:6" ht="24.75" thickBot="1" x14ac:dyDescent="0.45">
      <c r="C109" s="255"/>
      <c r="D109" s="144"/>
      <c r="E109" s="475"/>
      <c r="F109" s="361"/>
    </row>
    <row r="110" spans="3:6" ht="24.75" thickBot="1" x14ac:dyDescent="0.45">
      <c r="C110" s="143"/>
      <c r="D110" s="144"/>
      <c r="E110" s="475"/>
      <c r="F110" s="361"/>
    </row>
    <row r="111" spans="3:6" ht="24.75" thickBot="1" x14ac:dyDescent="0.45">
      <c r="C111" s="150" t="s">
        <v>1260</v>
      </c>
      <c r="D111" s="151"/>
      <c r="E111" s="477">
        <f>SUM(E5:E110)</f>
        <v>495749607</v>
      </c>
      <c r="F111" s="362">
        <f>SUM(F12:F110)</f>
        <v>0</v>
      </c>
    </row>
  </sheetData>
  <mergeCells count="1">
    <mergeCell ref="C2:E2"/>
  </mergeCells>
  <phoneticPr fontId="5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8A05-E20B-ED4B-86FF-CC8548C0105E}">
  <sheetPr codeName="Sheet2">
    <pageSetUpPr fitToPage="1"/>
  </sheetPr>
  <dimension ref="A1:AM723"/>
  <sheetViews>
    <sheetView rightToLeft="1" topLeftCell="E1" zoomScale="41" zoomScaleNormal="40" workbookViewId="0">
      <pane ySplit="1" topLeftCell="A707" activePane="bottomLeft" state="frozen"/>
      <selection activeCell="G24" sqref="G24"/>
      <selection pane="bottomLeft" activeCell="Q714" sqref="Q714"/>
    </sheetView>
  </sheetViews>
  <sheetFormatPr defaultColWidth="64.140625" defaultRowHeight="54" customHeight="1" x14ac:dyDescent="0.7"/>
  <cols>
    <col min="1" max="1" width="70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customWidth="1"/>
    <col min="14" max="14" width="29.42578125" hidden="1" customWidth="1"/>
    <col min="15" max="16" width="64.140625" hidden="1" customWidth="1"/>
    <col min="17" max="17" width="32.5703125" style="132" customWidth="1"/>
    <col min="18" max="18" width="29.85546875" style="119" customWidth="1"/>
    <col min="19" max="19" width="39.140625" style="119" customWidth="1"/>
    <col min="20" max="20" width="37" style="494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514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42">
        <v>913687</v>
      </c>
      <c r="T2" s="492">
        <v>0</v>
      </c>
    </row>
    <row r="3" spans="1:20" s="39" customFormat="1" ht="67.5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38"/>
      <c r="R3" s="238"/>
      <c r="S3" s="29"/>
      <c r="T3" s="388"/>
    </row>
    <row r="4" spans="1:20" ht="50.1" customHeight="1" x14ac:dyDescent="1.3">
      <c r="A4" s="19" t="s">
        <v>568</v>
      </c>
      <c r="B4" s="21" t="s">
        <v>569</v>
      </c>
      <c r="C4" s="40" t="s">
        <v>570</v>
      </c>
      <c r="D4" s="19" t="s">
        <v>571</v>
      </c>
      <c r="E4" s="19" t="s">
        <v>101</v>
      </c>
      <c r="F4" s="19" t="s">
        <v>102</v>
      </c>
      <c r="G4" s="19" t="s">
        <v>572</v>
      </c>
      <c r="H4" s="19" t="s">
        <v>104</v>
      </c>
      <c r="I4" s="22">
        <v>0.41666666666666669</v>
      </c>
      <c r="J4" s="19" t="s">
        <v>34</v>
      </c>
      <c r="K4" s="19" t="s">
        <v>105</v>
      </c>
      <c r="L4" s="19" t="s">
        <v>106</v>
      </c>
      <c r="M4" s="19" t="s">
        <v>107</v>
      </c>
      <c r="N4" s="23"/>
      <c r="O4" s="23"/>
      <c r="P4" s="23"/>
      <c r="Q4" s="131"/>
      <c r="R4" s="29"/>
      <c r="S4" s="29">
        <v>18000</v>
      </c>
      <c r="T4" s="388"/>
    </row>
    <row r="5" spans="1:20" ht="50.1" customHeight="1" x14ac:dyDescent="1.3">
      <c r="A5" s="19" t="s">
        <v>614</v>
      </c>
      <c r="B5" s="21" t="s">
        <v>615</v>
      </c>
      <c r="C5" s="40" t="s">
        <v>616</v>
      </c>
      <c r="D5" s="19" t="s">
        <v>617</v>
      </c>
      <c r="E5" s="19" t="s">
        <v>101</v>
      </c>
      <c r="F5" s="19" t="s">
        <v>102</v>
      </c>
      <c r="G5" s="19" t="s">
        <v>490</v>
      </c>
      <c r="H5" s="19" t="s">
        <v>104</v>
      </c>
      <c r="I5" s="22">
        <v>0.41666666666666669</v>
      </c>
      <c r="J5" s="19" t="s">
        <v>34</v>
      </c>
      <c r="K5" s="19" t="s">
        <v>105</v>
      </c>
      <c r="L5" s="19" t="s">
        <v>106</v>
      </c>
      <c r="M5" s="19" t="s">
        <v>491</v>
      </c>
      <c r="N5" s="23"/>
      <c r="O5" s="23"/>
      <c r="P5" s="23"/>
      <c r="Q5" s="131"/>
      <c r="R5" s="29"/>
      <c r="S5" s="29">
        <v>26000</v>
      </c>
      <c r="T5" s="388"/>
    </row>
    <row r="6" spans="1:20" ht="50.1" customHeight="1" x14ac:dyDescent="1.3">
      <c r="A6" s="19" t="s">
        <v>635</v>
      </c>
      <c r="B6" s="21">
        <v>36541</v>
      </c>
      <c r="C6" s="40" t="s">
        <v>636</v>
      </c>
      <c r="D6" s="19" t="s">
        <v>637</v>
      </c>
      <c r="E6" s="19" t="s">
        <v>101</v>
      </c>
      <c r="F6" s="19" t="s">
        <v>102</v>
      </c>
      <c r="G6" s="19" t="s">
        <v>572</v>
      </c>
      <c r="H6" s="19" t="s">
        <v>104</v>
      </c>
      <c r="I6" s="22">
        <v>0.41666666666666669</v>
      </c>
      <c r="J6" s="19" t="s">
        <v>34</v>
      </c>
      <c r="K6" s="19" t="s">
        <v>105</v>
      </c>
      <c r="L6" s="19" t="s">
        <v>106</v>
      </c>
      <c r="M6" s="19" t="s">
        <v>107</v>
      </c>
      <c r="N6" s="23"/>
      <c r="O6" s="23"/>
      <c r="P6" s="23"/>
      <c r="Q6" s="131"/>
      <c r="R6" s="29"/>
      <c r="S6" s="29">
        <v>18000</v>
      </c>
      <c r="T6" s="388"/>
    </row>
    <row r="7" spans="1:20" ht="50.1" customHeight="1" x14ac:dyDescent="1.3">
      <c r="A7" s="19" t="s">
        <v>678</v>
      </c>
      <c r="B7" s="21" t="s">
        <v>679</v>
      </c>
      <c r="C7" s="40" t="s">
        <v>680</v>
      </c>
      <c r="D7" s="19" t="s">
        <v>681</v>
      </c>
      <c r="E7" s="19" t="s">
        <v>101</v>
      </c>
      <c r="F7" s="19" t="s">
        <v>102</v>
      </c>
      <c r="G7" s="19" t="s">
        <v>490</v>
      </c>
      <c r="H7" s="19" t="s">
        <v>104</v>
      </c>
      <c r="I7" s="22">
        <v>0.41666666666666669</v>
      </c>
      <c r="J7" s="19" t="s">
        <v>34</v>
      </c>
      <c r="K7" s="19" t="s">
        <v>105</v>
      </c>
      <c r="L7" s="19" t="s">
        <v>106</v>
      </c>
      <c r="M7" s="19" t="s">
        <v>491</v>
      </c>
      <c r="N7" s="23"/>
      <c r="O7" s="23"/>
      <c r="P7" s="23"/>
      <c r="Q7" s="131"/>
      <c r="R7" s="29"/>
      <c r="S7" s="29">
        <v>26000</v>
      </c>
      <c r="T7" s="388"/>
    </row>
    <row r="8" spans="1:20" ht="50.1" customHeight="1" x14ac:dyDescent="1.3">
      <c r="A8" s="19" t="s">
        <v>682</v>
      </c>
      <c r="B8" s="21" t="s">
        <v>683</v>
      </c>
      <c r="C8" s="40" t="s">
        <v>684</v>
      </c>
      <c r="D8" s="19" t="s">
        <v>685</v>
      </c>
      <c r="E8" s="19" t="s">
        <v>101</v>
      </c>
      <c r="F8" s="19" t="s">
        <v>102</v>
      </c>
      <c r="G8" s="19" t="s">
        <v>572</v>
      </c>
      <c r="H8" s="19" t="s">
        <v>104</v>
      </c>
      <c r="I8" s="22">
        <v>0.60416666666666663</v>
      </c>
      <c r="J8" s="19" t="s">
        <v>34</v>
      </c>
      <c r="K8" s="19" t="s">
        <v>105</v>
      </c>
      <c r="L8" s="19" t="s">
        <v>106</v>
      </c>
      <c r="M8" s="19" t="s">
        <v>107</v>
      </c>
      <c r="N8" s="23"/>
      <c r="O8" s="23"/>
      <c r="P8" s="23"/>
      <c r="Q8" s="131"/>
      <c r="R8" s="29"/>
      <c r="S8" s="29">
        <v>18000</v>
      </c>
      <c r="T8" s="388"/>
    </row>
    <row r="9" spans="1:20" ht="50.1" customHeight="1" x14ac:dyDescent="1.05">
      <c r="A9" s="696" t="s">
        <v>1280</v>
      </c>
      <c r="B9" s="733"/>
      <c r="C9" s="733"/>
      <c r="D9" s="733"/>
      <c r="E9" s="733"/>
      <c r="F9" s="733"/>
      <c r="G9" s="733"/>
      <c r="H9" s="733"/>
      <c r="I9" s="733"/>
      <c r="J9" s="733"/>
      <c r="K9" s="19"/>
      <c r="L9" s="19"/>
      <c r="M9" s="19"/>
      <c r="N9" s="23"/>
      <c r="O9" s="23"/>
      <c r="P9" s="23"/>
      <c r="Q9" s="131"/>
      <c r="R9" s="29"/>
      <c r="S9" s="29">
        <v>8000</v>
      </c>
      <c r="T9" s="388"/>
    </row>
    <row r="10" spans="1:20" ht="50.1" customHeight="1" x14ac:dyDescent="1.05">
      <c r="A10" s="696" t="s">
        <v>1281</v>
      </c>
      <c r="B10" s="733"/>
      <c r="C10" s="733"/>
      <c r="D10" s="733"/>
      <c r="E10" s="733"/>
      <c r="F10" s="733"/>
      <c r="G10" s="733"/>
      <c r="H10" s="733"/>
      <c r="I10" s="733"/>
      <c r="J10" s="733"/>
      <c r="K10" s="19"/>
      <c r="L10" s="19"/>
      <c r="M10" s="19"/>
      <c r="N10" s="23"/>
      <c r="O10" s="23"/>
      <c r="P10" s="23"/>
      <c r="Q10" s="131"/>
      <c r="R10" s="29"/>
      <c r="S10" s="29">
        <v>8700</v>
      </c>
      <c r="T10" s="388"/>
    </row>
    <row r="11" spans="1:20" ht="50.1" customHeight="1" x14ac:dyDescent="1.05">
      <c r="A11" s="696" t="s">
        <v>1282</v>
      </c>
      <c r="B11" s="733"/>
      <c r="C11" s="733"/>
      <c r="D11" s="733"/>
      <c r="E11" s="733"/>
      <c r="F11" s="733"/>
      <c r="G11" s="733"/>
      <c r="H11" s="733"/>
      <c r="I11" s="733"/>
      <c r="J11" s="733"/>
      <c r="K11" s="19"/>
      <c r="L11" s="19"/>
      <c r="M11" s="19"/>
      <c r="N11" s="23"/>
      <c r="O11" s="23"/>
      <c r="P11" s="23"/>
      <c r="Q11" s="131"/>
      <c r="R11" s="29"/>
      <c r="S11" s="29">
        <v>10550</v>
      </c>
      <c r="T11" s="388"/>
    </row>
    <row r="12" spans="1:20" ht="50.1" customHeight="1" x14ac:dyDescent="1.3">
      <c r="A12" s="696" t="s">
        <v>1302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696"/>
      <c r="O12" s="696"/>
      <c r="P12" s="696"/>
      <c r="Q12" s="696"/>
      <c r="R12" s="170"/>
      <c r="S12" s="170"/>
      <c r="T12" s="515"/>
    </row>
    <row r="13" spans="1:20" ht="50.1" customHeight="1" x14ac:dyDescent="1.3">
      <c r="A13" s="31" t="s">
        <v>1472</v>
      </c>
      <c r="B13" s="37" t="s">
        <v>1473</v>
      </c>
      <c r="C13" s="31" t="s">
        <v>1474</v>
      </c>
      <c r="D13" s="31" t="s">
        <v>1475</v>
      </c>
      <c r="E13" s="31" t="s">
        <v>101</v>
      </c>
      <c r="F13" s="31" t="s">
        <v>1304</v>
      </c>
      <c r="G13" s="31" t="s">
        <v>124</v>
      </c>
      <c r="H13" s="31" t="s">
        <v>1303</v>
      </c>
      <c r="I13" s="38">
        <v>0.79513888888888884</v>
      </c>
      <c r="J13" s="31" t="s">
        <v>34</v>
      </c>
      <c r="K13" s="31" t="s">
        <v>105</v>
      </c>
      <c r="L13" s="31" t="s">
        <v>106</v>
      </c>
      <c r="M13" s="31" t="s">
        <v>491</v>
      </c>
      <c r="N13" s="23"/>
      <c r="O13" s="23"/>
      <c r="P13" s="154"/>
      <c r="Q13" s="131"/>
      <c r="R13" s="170"/>
      <c r="S13" s="170">
        <v>26000</v>
      </c>
      <c r="T13" s="515"/>
    </row>
    <row r="14" spans="1:20" ht="50.1" customHeight="1" x14ac:dyDescent="1.3">
      <c r="A14" s="31" t="s">
        <v>1564</v>
      </c>
      <c r="B14" s="37" t="s">
        <v>1565</v>
      </c>
      <c r="C14" s="31" t="s">
        <v>1566</v>
      </c>
      <c r="D14" s="31" t="s">
        <v>1567</v>
      </c>
      <c r="E14" s="31" t="s">
        <v>101</v>
      </c>
      <c r="F14" s="31" t="s">
        <v>102</v>
      </c>
      <c r="G14" s="31" t="s">
        <v>562</v>
      </c>
      <c r="H14" s="31" t="s">
        <v>1303</v>
      </c>
      <c r="I14" s="38">
        <v>0.41666666666666669</v>
      </c>
      <c r="J14" s="31" t="s">
        <v>34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320"/>
      <c r="R14" s="29"/>
      <c r="S14" s="170">
        <v>18000</v>
      </c>
      <c r="T14" s="388"/>
    </row>
    <row r="15" spans="1:20" ht="50.1" customHeight="1" x14ac:dyDescent="1.3">
      <c r="A15" s="734"/>
      <c r="B15" s="734"/>
      <c r="C15" s="734"/>
      <c r="D15" s="734"/>
      <c r="E15" s="734"/>
      <c r="F15" s="734"/>
      <c r="G15" s="734"/>
      <c r="H15" s="734"/>
      <c r="I15" s="734"/>
      <c r="J15" s="734"/>
      <c r="K15" s="734"/>
      <c r="L15" s="734"/>
      <c r="M15" s="734"/>
      <c r="N15" s="734"/>
      <c r="O15" s="180"/>
      <c r="P15" s="264"/>
      <c r="Q15" s="378"/>
      <c r="R15" s="29"/>
      <c r="S15" s="29"/>
      <c r="T15" s="388"/>
    </row>
    <row r="16" spans="1:20" ht="50.1" customHeight="1" x14ac:dyDescent="1.3">
      <c r="A16" s="31" t="s">
        <v>1993</v>
      </c>
      <c r="B16" s="37" t="s">
        <v>1994</v>
      </c>
      <c r="C16" s="185">
        <v>46194</v>
      </c>
      <c r="D16" s="31" t="s">
        <v>1997</v>
      </c>
      <c r="E16" s="38" t="s">
        <v>101</v>
      </c>
      <c r="F16" s="31" t="s">
        <v>1996</v>
      </c>
      <c r="G16" s="31" t="s">
        <v>1995</v>
      </c>
      <c r="H16" s="31" t="s">
        <v>1997</v>
      </c>
      <c r="I16" s="38">
        <v>8.6805555555555552E-2</v>
      </c>
      <c r="J16" s="31" t="s">
        <v>1999</v>
      </c>
      <c r="K16" s="31"/>
      <c r="L16" s="31" t="s">
        <v>1998</v>
      </c>
      <c r="M16" s="180" t="s">
        <v>2000</v>
      </c>
      <c r="N16" s="180"/>
      <c r="O16" s="180" t="s">
        <v>105</v>
      </c>
      <c r="P16" s="182"/>
      <c r="Q16" s="170">
        <v>400</v>
      </c>
      <c r="R16" s="29"/>
      <c r="S16" s="29"/>
      <c r="T16" s="388"/>
    </row>
    <row r="17" spans="1:35" ht="50.1" customHeight="1" x14ac:dyDescent="1.05">
      <c r="A17" s="708" t="s">
        <v>3093</v>
      </c>
      <c r="B17" s="708"/>
      <c r="C17" s="708"/>
      <c r="D17" s="708"/>
      <c r="E17" s="708"/>
      <c r="F17" s="708"/>
      <c r="G17" s="708"/>
      <c r="H17" s="708"/>
      <c r="I17" s="708"/>
      <c r="J17" s="708"/>
      <c r="K17" s="708"/>
      <c r="L17" s="708"/>
      <c r="M17" s="708"/>
      <c r="N17" s="708"/>
      <c r="O17" s="708"/>
      <c r="P17" s="708"/>
      <c r="Q17" s="708"/>
      <c r="R17" s="708"/>
      <c r="S17" s="708"/>
      <c r="T17" s="708"/>
      <c r="U17" s="192"/>
      <c r="V17" s="37"/>
      <c r="W17" s="185">
        <v>46197</v>
      </c>
      <c r="X17" s="31"/>
      <c r="Y17" s="38"/>
      <c r="Z17" s="31"/>
      <c r="AA17" s="31"/>
      <c r="AB17" s="31"/>
      <c r="AC17" s="38"/>
      <c r="AD17" s="31"/>
      <c r="AE17" s="31"/>
      <c r="AF17" s="31"/>
      <c r="AG17" s="180"/>
      <c r="AH17" s="180"/>
      <c r="AI17" s="180" t="s">
        <v>105</v>
      </c>
    </row>
    <row r="18" spans="1:35" ht="50.1" customHeight="1" x14ac:dyDescent="1.65">
      <c r="A18" s="31" t="s">
        <v>2271</v>
      </c>
      <c r="B18" s="37" t="s">
        <v>2272</v>
      </c>
      <c r="C18" s="31" t="s">
        <v>2273</v>
      </c>
      <c r="D18" s="31" t="s">
        <v>2274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34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92"/>
      <c r="R18" s="117"/>
      <c r="S18" s="29">
        <v>43725</v>
      </c>
      <c r="T18" s="492"/>
    </row>
    <row r="19" spans="1:35" ht="50.1" customHeight="1" x14ac:dyDescent="1.65">
      <c r="A19" s="31" t="s">
        <v>2275</v>
      </c>
      <c r="B19" s="37" t="s">
        <v>2276</v>
      </c>
      <c r="C19" s="31" t="s">
        <v>2277</v>
      </c>
      <c r="D19" s="31" t="s">
        <v>2278</v>
      </c>
      <c r="E19" s="31" t="s">
        <v>101</v>
      </c>
      <c r="F19" s="31" t="s">
        <v>102</v>
      </c>
      <c r="G19" s="31" t="s">
        <v>1544</v>
      </c>
      <c r="H19" s="31" t="s">
        <v>2017</v>
      </c>
      <c r="I19" s="38">
        <v>0.52083333333333337</v>
      </c>
      <c r="J19" s="31" t="s">
        <v>34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92"/>
      <c r="R19" s="117"/>
      <c r="S19" s="29">
        <v>18000</v>
      </c>
      <c r="T19" s="492"/>
    </row>
    <row r="20" spans="1:35" ht="50.1" customHeight="1" x14ac:dyDescent="1.65">
      <c r="A20" s="31" t="s">
        <v>2279</v>
      </c>
      <c r="B20" s="37" t="s">
        <v>2280</v>
      </c>
      <c r="C20" s="31" t="s">
        <v>2281</v>
      </c>
      <c r="D20" s="31" t="s">
        <v>2282</v>
      </c>
      <c r="E20" s="31" t="s">
        <v>101</v>
      </c>
      <c r="F20" s="31" t="s">
        <v>102</v>
      </c>
      <c r="G20" s="31" t="s">
        <v>1544</v>
      </c>
      <c r="H20" s="31" t="s">
        <v>2017</v>
      </c>
      <c r="I20" s="38">
        <v>0.52083333333333337</v>
      </c>
      <c r="J20" s="31" t="s">
        <v>34</v>
      </c>
      <c r="K20" s="31" t="s">
        <v>105</v>
      </c>
      <c r="L20" s="31" t="s">
        <v>106</v>
      </c>
      <c r="M20" s="31" t="s">
        <v>107</v>
      </c>
      <c r="N20" s="29"/>
      <c r="O20" s="23"/>
      <c r="P20" s="54"/>
      <c r="Q20" s="592"/>
      <c r="R20" s="117"/>
      <c r="S20" s="29">
        <v>18000</v>
      </c>
      <c r="T20" s="492"/>
    </row>
    <row r="21" spans="1:35" ht="50.1" customHeight="1" x14ac:dyDescent="1.65">
      <c r="A21" s="31" t="s">
        <v>2283</v>
      </c>
      <c r="B21" s="37" t="s">
        <v>2284</v>
      </c>
      <c r="C21" s="31" t="s">
        <v>2285</v>
      </c>
      <c r="D21" s="31" t="s">
        <v>2286</v>
      </c>
      <c r="E21" s="31" t="s">
        <v>101</v>
      </c>
      <c r="F21" s="31" t="s">
        <v>102</v>
      </c>
      <c r="G21" s="31" t="s">
        <v>567</v>
      </c>
      <c r="H21" s="31" t="s">
        <v>2017</v>
      </c>
      <c r="I21" s="38">
        <v>0.52430555555555558</v>
      </c>
      <c r="J21" s="31" t="s">
        <v>34</v>
      </c>
      <c r="K21" s="31" t="s">
        <v>105</v>
      </c>
      <c r="L21" s="31" t="s">
        <v>106</v>
      </c>
      <c r="M21" s="31" t="s">
        <v>107</v>
      </c>
      <c r="N21" s="29"/>
      <c r="O21" s="23"/>
      <c r="P21" s="54"/>
      <c r="Q21" s="592"/>
      <c r="R21" s="117"/>
      <c r="S21" s="29">
        <v>18000</v>
      </c>
      <c r="T21" s="492"/>
    </row>
    <row r="22" spans="1:35" ht="50.1" customHeight="1" x14ac:dyDescent="1.65">
      <c r="A22" s="31" t="s">
        <v>2287</v>
      </c>
      <c r="B22" s="37" t="s">
        <v>2288</v>
      </c>
      <c r="C22" s="31" t="s">
        <v>2289</v>
      </c>
      <c r="D22" s="31" t="s">
        <v>2290</v>
      </c>
      <c r="E22" s="31" t="s">
        <v>101</v>
      </c>
      <c r="F22" s="31" t="s">
        <v>102</v>
      </c>
      <c r="G22" s="31" t="s">
        <v>567</v>
      </c>
      <c r="H22" s="31" t="s">
        <v>2017</v>
      </c>
      <c r="I22" s="38">
        <v>0.52430555555555558</v>
      </c>
      <c r="J22" s="31" t="s">
        <v>34</v>
      </c>
      <c r="K22" s="31" t="s">
        <v>105</v>
      </c>
      <c r="L22" s="31" t="s">
        <v>106</v>
      </c>
      <c r="M22" s="31" t="s">
        <v>107</v>
      </c>
      <c r="N22" s="29"/>
      <c r="O22" s="23"/>
      <c r="P22" s="54"/>
      <c r="Q22" s="592"/>
      <c r="R22" s="117"/>
      <c r="S22" s="29">
        <v>18000</v>
      </c>
      <c r="T22" s="492"/>
    </row>
    <row r="23" spans="1:35" ht="50.1" customHeight="1" x14ac:dyDescent="1.65">
      <c r="A23" s="31" t="s">
        <v>2291</v>
      </c>
      <c r="B23" s="37" t="s">
        <v>2292</v>
      </c>
      <c r="C23" s="31" t="s">
        <v>2293</v>
      </c>
      <c r="D23" s="31" t="s">
        <v>2294</v>
      </c>
      <c r="E23" s="31" t="s">
        <v>101</v>
      </c>
      <c r="F23" s="31" t="s">
        <v>102</v>
      </c>
      <c r="G23" s="31" t="s">
        <v>567</v>
      </c>
      <c r="H23" s="31" t="s">
        <v>2017</v>
      </c>
      <c r="I23" s="38">
        <v>0.52430555555555558</v>
      </c>
      <c r="J23" s="31" t="s">
        <v>34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592"/>
      <c r="R23" s="117"/>
      <c r="S23" s="29">
        <v>18000</v>
      </c>
      <c r="T23" s="492"/>
    </row>
    <row r="24" spans="1:35" ht="50.1" customHeight="1" x14ac:dyDescent="1.05">
      <c r="A24" s="696" t="s">
        <v>3094</v>
      </c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6"/>
      <c r="P24" s="696"/>
      <c r="Q24" s="696"/>
      <c r="R24" s="696"/>
      <c r="S24" s="696"/>
      <c r="T24" s="388"/>
    </row>
    <row r="25" spans="1:35" ht="50.1" customHeight="1" x14ac:dyDescent="1.65">
      <c r="A25" s="31" t="s">
        <v>3317</v>
      </c>
      <c r="B25" s="37" t="s">
        <v>3318</v>
      </c>
      <c r="C25" s="31" t="s">
        <v>3319</v>
      </c>
      <c r="D25" s="31" t="s">
        <v>3320</v>
      </c>
      <c r="E25" s="31" t="s">
        <v>101</v>
      </c>
      <c r="F25" s="31" t="s">
        <v>1304</v>
      </c>
      <c r="G25" s="31" t="s">
        <v>490</v>
      </c>
      <c r="H25" s="31" t="s">
        <v>3098</v>
      </c>
      <c r="I25" s="38">
        <v>0.75</v>
      </c>
      <c r="J25" s="31" t="s">
        <v>34</v>
      </c>
      <c r="K25" s="31" t="s">
        <v>105</v>
      </c>
      <c r="L25" s="31" t="s">
        <v>106</v>
      </c>
      <c r="M25" s="31" t="s">
        <v>491</v>
      </c>
      <c r="N25" s="29">
        <v>26000</v>
      </c>
      <c r="O25" s="23"/>
      <c r="P25" s="54"/>
      <c r="Q25" s="592"/>
      <c r="R25" s="117"/>
      <c r="S25" s="29">
        <v>26000</v>
      </c>
      <c r="T25" s="388"/>
    </row>
    <row r="26" spans="1:35" ht="50.1" customHeight="1" x14ac:dyDescent="1.65">
      <c r="A26" s="31" t="s">
        <v>3321</v>
      </c>
      <c r="B26" s="37" t="s">
        <v>856</v>
      </c>
      <c r="C26" s="31" t="s">
        <v>3322</v>
      </c>
      <c r="D26" s="31" t="s">
        <v>3323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34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92"/>
      <c r="R26" s="117"/>
      <c r="S26" s="29">
        <v>38750</v>
      </c>
      <c r="T26" s="388"/>
    </row>
    <row r="27" spans="1:35" ht="50.1" customHeight="1" x14ac:dyDescent="1.65">
      <c r="A27" s="31" t="s">
        <v>3324</v>
      </c>
      <c r="B27" s="37" t="s">
        <v>3325</v>
      </c>
      <c r="C27" s="31" t="s">
        <v>3326</v>
      </c>
      <c r="D27" s="31" t="s">
        <v>3327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34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92"/>
      <c r="R27" s="117"/>
      <c r="S27" s="29">
        <v>38750</v>
      </c>
      <c r="T27" s="388"/>
    </row>
    <row r="28" spans="1:35" ht="50.1" customHeight="1" x14ac:dyDescent="1.65">
      <c r="A28" s="31" t="s">
        <v>3328</v>
      </c>
      <c r="B28" s="37" t="s">
        <v>3329</v>
      </c>
      <c r="C28" s="31" t="s">
        <v>3330</v>
      </c>
      <c r="D28" s="31" t="s">
        <v>3331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34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92"/>
      <c r="R28" s="117"/>
      <c r="S28" s="29">
        <v>38750</v>
      </c>
      <c r="T28" s="388"/>
    </row>
    <row r="29" spans="1:35" ht="50.1" customHeight="1" x14ac:dyDescent="1.65">
      <c r="A29" s="31" t="s">
        <v>3332</v>
      </c>
      <c r="B29" s="37" t="s">
        <v>3333</v>
      </c>
      <c r="C29" s="31" t="s">
        <v>3334</v>
      </c>
      <c r="D29" s="31" t="s">
        <v>3335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34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92"/>
      <c r="R29" s="117"/>
      <c r="S29" s="29">
        <v>38750</v>
      </c>
      <c r="T29" s="388"/>
    </row>
    <row r="30" spans="1:35" ht="50.1" customHeight="1" x14ac:dyDescent="1.65">
      <c r="A30" s="31" t="s">
        <v>3336</v>
      </c>
      <c r="B30" s="37" t="s">
        <v>3337</v>
      </c>
      <c r="C30" s="31" t="s">
        <v>3338</v>
      </c>
      <c r="D30" s="31" t="s">
        <v>3339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34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92"/>
      <c r="R30" s="117"/>
      <c r="S30" s="29">
        <v>38750</v>
      </c>
      <c r="T30" s="388"/>
    </row>
    <row r="31" spans="1:35" ht="50.1" customHeight="1" x14ac:dyDescent="1.65">
      <c r="A31" s="31" t="s">
        <v>3340</v>
      </c>
      <c r="B31" s="37" t="s">
        <v>3341</v>
      </c>
      <c r="C31" s="31" t="s">
        <v>3342</v>
      </c>
      <c r="D31" s="31" t="s">
        <v>3343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34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92"/>
      <c r="R31" s="117"/>
      <c r="S31" s="29">
        <v>38750</v>
      </c>
      <c r="T31" s="388"/>
    </row>
    <row r="32" spans="1:35" ht="50.1" customHeight="1" x14ac:dyDescent="1.65">
      <c r="A32" s="31" t="s">
        <v>3344</v>
      </c>
      <c r="B32" s="37" t="s">
        <v>3345</v>
      </c>
      <c r="C32" s="31" t="s">
        <v>3346</v>
      </c>
      <c r="D32" s="31" t="s">
        <v>3347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34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92"/>
      <c r="R32" s="117"/>
      <c r="S32" s="29">
        <v>38750</v>
      </c>
      <c r="T32" s="388"/>
    </row>
    <row r="33" spans="1:20" ht="50.1" customHeight="1" x14ac:dyDescent="1.65">
      <c r="A33" s="31" t="s">
        <v>3348</v>
      </c>
      <c r="B33" s="37" t="s">
        <v>2525</v>
      </c>
      <c r="C33" s="31" t="s">
        <v>3349</v>
      </c>
      <c r="D33" s="31" t="s">
        <v>3350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34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92"/>
      <c r="R33" s="117"/>
      <c r="S33" s="29">
        <v>38750</v>
      </c>
      <c r="T33" s="388"/>
    </row>
    <row r="34" spans="1:20" ht="50.1" customHeight="1" x14ac:dyDescent="1.65">
      <c r="A34" s="31" t="s">
        <v>3351</v>
      </c>
      <c r="B34" s="37" t="s">
        <v>3352</v>
      </c>
      <c r="C34" s="31" t="s">
        <v>3353</v>
      </c>
      <c r="D34" s="31" t="s">
        <v>3354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34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92"/>
      <c r="R34" s="117"/>
      <c r="S34" s="29">
        <v>38750</v>
      </c>
      <c r="T34" s="388"/>
    </row>
    <row r="35" spans="1:20" ht="50.1" customHeight="1" x14ac:dyDescent="1.65">
      <c r="A35" s="31" t="s">
        <v>3355</v>
      </c>
      <c r="B35" s="37" t="s">
        <v>3356</v>
      </c>
      <c r="C35" s="31" t="s">
        <v>3357</v>
      </c>
      <c r="D35" s="31" t="s">
        <v>3358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34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92"/>
      <c r="R35" s="117"/>
      <c r="S35" s="29">
        <v>38750</v>
      </c>
      <c r="T35" s="388"/>
    </row>
    <row r="36" spans="1:20" ht="50.1" customHeight="1" x14ac:dyDescent="0.7">
      <c r="A36" s="711" t="s">
        <v>4009</v>
      </c>
      <c r="B36" s="711"/>
      <c r="C36" s="711"/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23"/>
      <c r="O36" s="23"/>
      <c r="P36" s="23"/>
      <c r="Q36" s="131"/>
      <c r="R36" s="29"/>
      <c r="S36" s="29"/>
      <c r="T36" s="388">
        <v>2380000</v>
      </c>
    </row>
    <row r="37" spans="1:20" ht="50.1" customHeight="1" x14ac:dyDescent="0.7">
      <c r="A37" s="711" t="s">
        <v>4009</v>
      </c>
      <c r="B37" s="711"/>
      <c r="C37" s="711"/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23"/>
      <c r="O37" s="23"/>
      <c r="P37" s="23"/>
      <c r="Q37" s="131"/>
      <c r="R37" s="29"/>
      <c r="S37" s="29"/>
      <c r="T37" s="388">
        <v>210223</v>
      </c>
    </row>
    <row r="38" spans="1:20" ht="50.1" customHeight="1" x14ac:dyDescent="1.65">
      <c r="A38" s="696" t="s">
        <v>5847</v>
      </c>
      <c r="B38" s="735"/>
      <c r="C38" s="735"/>
      <c r="D38" s="735"/>
      <c r="E38" s="735"/>
      <c r="F38" s="735"/>
      <c r="G38" s="735"/>
      <c r="H38" s="735"/>
      <c r="I38" s="735"/>
      <c r="J38" s="735"/>
      <c r="K38" s="735"/>
      <c r="L38" s="735"/>
      <c r="M38" s="735"/>
      <c r="N38" s="23"/>
      <c r="O38" s="23"/>
      <c r="P38" s="29"/>
      <c r="Q38" s="320"/>
      <c r="R38" s="29"/>
      <c r="S38" s="29"/>
      <c r="T38" s="492"/>
    </row>
    <row r="39" spans="1:20" ht="50.1" customHeight="1" x14ac:dyDescent="1.65">
      <c r="A39" s="697" t="s">
        <v>5860</v>
      </c>
      <c r="B39" s="697"/>
      <c r="C39" s="697"/>
      <c r="D39" s="697"/>
      <c r="E39" s="697"/>
      <c r="F39" s="697"/>
      <c r="G39" s="697"/>
      <c r="H39" s="697"/>
      <c r="I39" s="697"/>
      <c r="J39" s="697"/>
      <c r="K39" s="697"/>
      <c r="L39" s="697"/>
      <c r="M39" s="697"/>
      <c r="N39" s="29"/>
      <c r="O39" s="23"/>
      <c r="P39" s="54"/>
      <c r="Q39" s="593"/>
      <c r="R39" s="117"/>
      <c r="S39" s="29"/>
      <c r="T39" s="492"/>
    </row>
    <row r="40" spans="1:20" ht="50.1" customHeight="1" x14ac:dyDescent="1.65">
      <c r="A40" s="31" t="s">
        <v>4360</v>
      </c>
      <c r="B40" s="37" t="s">
        <v>98</v>
      </c>
      <c r="C40" s="31" t="s">
        <v>4426</v>
      </c>
      <c r="D40" s="31" t="s">
        <v>4427</v>
      </c>
      <c r="E40" s="31" t="s">
        <v>687</v>
      </c>
      <c r="F40" s="31" t="s">
        <v>123</v>
      </c>
      <c r="G40" s="31" t="s">
        <v>490</v>
      </c>
      <c r="H40" s="31" t="s">
        <v>4090</v>
      </c>
      <c r="I40" s="38">
        <v>0.125</v>
      </c>
      <c r="J40" s="31" t="s">
        <v>34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93"/>
      <c r="R40" s="117"/>
      <c r="S40" s="29">
        <v>43225</v>
      </c>
      <c r="T40" s="492"/>
    </row>
    <row r="41" spans="1:20" ht="50.1" customHeight="1" x14ac:dyDescent="1.65">
      <c r="A41" s="31" t="s">
        <v>4348</v>
      </c>
      <c r="B41" s="37" t="s">
        <v>4414</v>
      </c>
      <c r="C41" s="31" t="s">
        <v>4415</v>
      </c>
      <c r="D41" s="31" t="s">
        <v>4416</v>
      </c>
      <c r="E41" s="31" t="s">
        <v>687</v>
      </c>
      <c r="F41" s="31" t="s">
        <v>123</v>
      </c>
      <c r="G41" s="31" t="s">
        <v>490</v>
      </c>
      <c r="H41" s="31" t="s">
        <v>4090</v>
      </c>
      <c r="I41" s="38">
        <v>0.125</v>
      </c>
      <c r="J41" s="31" t="s">
        <v>34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93"/>
      <c r="R41" s="117"/>
      <c r="S41" s="29">
        <v>43225</v>
      </c>
      <c r="T41" s="492"/>
    </row>
    <row r="42" spans="1:20" ht="50.1" customHeight="1" x14ac:dyDescent="1.65">
      <c r="A42" s="31" t="s">
        <v>4368</v>
      </c>
      <c r="B42" s="37" t="s">
        <v>4433</v>
      </c>
      <c r="C42" s="31" t="s">
        <v>4434</v>
      </c>
      <c r="D42" s="31" t="s">
        <v>4435</v>
      </c>
      <c r="E42" s="31" t="s">
        <v>687</v>
      </c>
      <c r="F42" s="31" t="s">
        <v>123</v>
      </c>
      <c r="G42" s="31" t="s">
        <v>490</v>
      </c>
      <c r="H42" s="31" t="s">
        <v>4090</v>
      </c>
      <c r="I42" s="38">
        <v>0.125</v>
      </c>
      <c r="J42" s="31" t="s">
        <v>34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93"/>
      <c r="R42" s="117"/>
      <c r="S42" s="29">
        <v>43225</v>
      </c>
      <c r="T42" s="492"/>
    </row>
    <row r="43" spans="1:20" ht="50.1" customHeight="1" x14ac:dyDescent="1.65">
      <c r="A43" s="31" t="s">
        <v>4425</v>
      </c>
      <c r="B43" s="37" t="s">
        <v>4502</v>
      </c>
      <c r="C43" s="31" t="s">
        <v>4503</v>
      </c>
      <c r="D43" s="31" t="s">
        <v>4504</v>
      </c>
      <c r="E43" s="31" t="s">
        <v>687</v>
      </c>
      <c r="F43" s="31" t="s">
        <v>123</v>
      </c>
      <c r="G43" s="31" t="s">
        <v>490</v>
      </c>
      <c r="H43" s="31" t="s">
        <v>4090</v>
      </c>
      <c r="I43" s="38">
        <v>0.53125</v>
      </c>
      <c r="J43" s="31" t="s">
        <v>34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93"/>
      <c r="R43" s="117"/>
      <c r="S43" s="29">
        <v>43225</v>
      </c>
      <c r="T43" s="492"/>
    </row>
    <row r="44" spans="1:20" ht="50.1" customHeight="1" x14ac:dyDescent="1.65">
      <c r="A44" s="31" t="s">
        <v>4402</v>
      </c>
      <c r="B44" s="37" t="s">
        <v>4468</v>
      </c>
      <c r="C44" s="31" t="s">
        <v>4469</v>
      </c>
      <c r="D44" s="31" t="s">
        <v>4470</v>
      </c>
      <c r="E44" s="31" t="s">
        <v>687</v>
      </c>
      <c r="F44" s="31" t="s">
        <v>123</v>
      </c>
      <c r="G44" s="31" t="s">
        <v>490</v>
      </c>
      <c r="H44" s="31" t="s">
        <v>4090</v>
      </c>
      <c r="I44" s="38">
        <v>0.125</v>
      </c>
      <c r="J44" s="31" t="s">
        <v>34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93"/>
      <c r="R44" s="117"/>
      <c r="S44" s="29">
        <v>43225</v>
      </c>
      <c r="T44" s="492"/>
    </row>
    <row r="45" spans="1:20" ht="50.1" customHeight="1" x14ac:dyDescent="1.65">
      <c r="A45" s="31" t="s">
        <v>5856</v>
      </c>
      <c r="B45" s="37" t="s">
        <v>1729</v>
      </c>
      <c r="C45" s="31" t="s">
        <v>4480</v>
      </c>
      <c r="D45" s="31" t="s">
        <v>4481</v>
      </c>
      <c r="E45" s="31" t="s">
        <v>687</v>
      </c>
      <c r="F45" s="31" t="s">
        <v>123</v>
      </c>
      <c r="G45" s="31" t="s">
        <v>490</v>
      </c>
      <c r="H45" s="31" t="s">
        <v>4090</v>
      </c>
      <c r="I45" s="38">
        <v>0.125</v>
      </c>
      <c r="J45" s="31" t="s">
        <v>34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93"/>
      <c r="R45" s="117"/>
      <c r="S45" s="29">
        <v>43225</v>
      </c>
      <c r="T45" s="492"/>
    </row>
    <row r="46" spans="1:20" ht="50.1" customHeight="1" x14ac:dyDescent="1.65">
      <c r="A46" s="31" t="s">
        <v>4421</v>
      </c>
      <c r="B46" s="37" t="s">
        <v>4498</v>
      </c>
      <c r="C46" s="31" t="s">
        <v>4499</v>
      </c>
      <c r="D46" s="31" t="s">
        <v>4500</v>
      </c>
      <c r="E46" s="31" t="s">
        <v>687</v>
      </c>
      <c r="F46" s="31" t="s">
        <v>123</v>
      </c>
      <c r="G46" s="31" t="s">
        <v>490</v>
      </c>
      <c r="H46" s="31" t="s">
        <v>4090</v>
      </c>
      <c r="I46" s="38">
        <v>0.53125</v>
      </c>
      <c r="J46" s="31" t="s">
        <v>34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93"/>
      <c r="R46" s="117"/>
      <c r="S46" s="29">
        <v>43225</v>
      </c>
      <c r="T46" s="492"/>
    </row>
    <row r="47" spans="1:20" ht="50.1" customHeight="1" x14ac:dyDescent="1.65">
      <c r="A47" s="31" t="s">
        <v>4398</v>
      </c>
      <c r="B47" s="37" t="s">
        <v>4464</v>
      </c>
      <c r="C47" s="31" t="s">
        <v>4465</v>
      </c>
      <c r="D47" s="31" t="s">
        <v>4466</v>
      </c>
      <c r="E47" s="31" t="s">
        <v>687</v>
      </c>
      <c r="F47" s="31" t="s">
        <v>123</v>
      </c>
      <c r="G47" s="31" t="s">
        <v>490</v>
      </c>
      <c r="H47" s="31" t="s">
        <v>4090</v>
      </c>
      <c r="I47" s="38">
        <v>0.125</v>
      </c>
      <c r="J47" s="31" t="s">
        <v>34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93"/>
      <c r="R47" s="117"/>
      <c r="S47" s="29">
        <v>43225</v>
      </c>
      <c r="T47" s="492"/>
    </row>
    <row r="48" spans="1:20" ht="50.1" customHeight="1" x14ac:dyDescent="1.65">
      <c r="A48" s="31" t="s">
        <v>4413</v>
      </c>
      <c r="B48" s="37" t="s">
        <v>4490</v>
      </c>
      <c r="C48" s="31" t="s">
        <v>4491</v>
      </c>
      <c r="D48" s="31" t="s">
        <v>4492</v>
      </c>
      <c r="E48" s="31" t="s">
        <v>687</v>
      </c>
      <c r="F48" s="31" t="s">
        <v>123</v>
      </c>
      <c r="G48" s="31" t="s">
        <v>490</v>
      </c>
      <c r="H48" s="31" t="s">
        <v>4090</v>
      </c>
      <c r="I48" s="38">
        <v>0.125</v>
      </c>
      <c r="J48" s="31" t="s">
        <v>34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93"/>
      <c r="R48" s="117"/>
      <c r="S48" s="29">
        <v>43225</v>
      </c>
      <c r="T48" s="492"/>
    </row>
    <row r="49" spans="1:20" ht="50.1" customHeight="1" x14ac:dyDescent="1.65">
      <c r="A49" s="31" t="s">
        <v>4384</v>
      </c>
      <c r="B49" s="37" t="s">
        <v>4333</v>
      </c>
      <c r="C49" s="31" t="s">
        <v>4449</v>
      </c>
      <c r="D49" s="31" t="s">
        <v>4450</v>
      </c>
      <c r="E49" s="31" t="s">
        <v>687</v>
      </c>
      <c r="F49" s="31" t="s">
        <v>123</v>
      </c>
      <c r="G49" s="31" t="s">
        <v>490</v>
      </c>
      <c r="H49" s="31" t="s">
        <v>4090</v>
      </c>
      <c r="I49" s="38">
        <v>0.125</v>
      </c>
      <c r="J49" s="31" t="s">
        <v>34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93"/>
      <c r="R49" s="117"/>
      <c r="S49" s="29">
        <v>43225</v>
      </c>
      <c r="T49" s="492"/>
    </row>
    <row r="50" spans="1:20" ht="50.1" customHeight="1" x14ac:dyDescent="1.65">
      <c r="A50" s="31" t="s">
        <v>4372</v>
      </c>
      <c r="B50" s="37" t="s">
        <v>4437</v>
      </c>
      <c r="C50" s="31" t="s">
        <v>4438</v>
      </c>
      <c r="D50" s="31" t="s">
        <v>4439</v>
      </c>
      <c r="E50" s="31" t="s">
        <v>687</v>
      </c>
      <c r="F50" s="31" t="s">
        <v>123</v>
      </c>
      <c r="G50" s="31" t="s">
        <v>490</v>
      </c>
      <c r="H50" s="31" t="s">
        <v>4090</v>
      </c>
      <c r="I50" s="38">
        <v>0.125</v>
      </c>
      <c r="J50" s="31" t="s">
        <v>34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93"/>
      <c r="R50" s="117"/>
      <c r="S50" s="29">
        <v>43225</v>
      </c>
      <c r="T50" s="492"/>
    </row>
    <row r="51" spans="1:20" ht="50.1" customHeight="1" x14ac:dyDescent="1.65">
      <c r="A51" s="31" t="s">
        <v>4406</v>
      </c>
      <c r="B51" s="37" t="s">
        <v>4472</v>
      </c>
      <c r="C51" s="31" t="s">
        <v>4473</v>
      </c>
      <c r="D51" s="31" t="s">
        <v>4474</v>
      </c>
      <c r="E51" s="31" t="s">
        <v>687</v>
      </c>
      <c r="F51" s="31" t="s">
        <v>123</v>
      </c>
      <c r="G51" s="31" t="s">
        <v>490</v>
      </c>
      <c r="H51" s="31" t="s">
        <v>4090</v>
      </c>
      <c r="I51" s="38">
        <v>0.125</v>
      </c>
      <c r="J51" s="31" t="s">
        <v>34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93"/>
      <c r="R51" s="117"/>
      <c r="S51" s="29">
        <v>43225</v>
      </c>
      <c r="T51" s="492"/>
    </row>
    <row r="52" spans="1:20" ht="50.1" customHeight="1" x14ac:dyDescent="1.65">
      <c r="A52" s="31" t="s">
        <v>4394</v>
      </c>
      <c r="B52" s="37" t="s">
        <v>4460</v>
      </c>
      <c r="C52" s="31" t="s">
        <v>4461</v>
      </c>
      <c r="D52" s="31" t="s">
        <v>4462</v>
      </c>
      <c r="E52" s="31" t="s">
        <v>687</v>
      </c>
      <c r="F52" s="31" t="s">
        <v>123</v>
      </c>
      <c r="G52" s="31" t="s">
        <v>490</v>
      </c>
      <c r="H52" s="31" t="s">
        <v>4090</v>
      </c>
      <c r="I52" s="38">
        <v>0.125</v>
      </c>
      <c r="J52" s="31" t="s">
        <v>34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93"/>
      <c r="R52" s="117"/>
      <c r="S52" s="29">
        <v>43225</v>
      </c>
      <c r="T52" s="492"/>
    </row>
    <row r="53" spans="1:20" ht="50.1" customHeight="1" x14ac:dyDescent="1.65">
      <c r="A53" s="31" t="s">
        <v>4380</v>
      </c>
      <c r="B53" s="37" t="s">
        <v>4445</v>
      </c>
      <c r="C53" s="31" t="s">
        <v>4446</v>
      </c>
      <c r="D53" s="31" t="s">
        <v>4447</v>
      </c>
      <c r="E53" s="31" t="s">
        <v>687</v>
      </c>
      <c r="F53" s="31" t="s">
        <v>123</v>
      </c>
      <c r="G53" s="31" t="s">
        <v>490</v>
      </c>
      <c r="H53" s="31" t="s">
        <v>4090</v>
      </c>
      <c r="I53" s="38">
        <v>0.125</v>
      </c>
      <c r="J53" s="31" t="s">
        <v>34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93"/>
      <c r="R53" s="117"/>
      <c r="S53" s="29">
        <v>43225</v>
      </c>
      <c r="T53" s="492"/>
    </row>
    <row r="54" spans="1:20" ht="50.1" customHeight="1" x14ac:dyDescent="1.65">
      <c r="A54" s="31" t="s">
        <v>4356</v>
      </c>
      <c r="B54" s="37" t="s">
        <v>4422</v>
      </c>
      <c r="C54" s="31" t="s">
        <v>4423</v>
      </c>
      <c r="D54" s="31" t="s">
        <v>4424</v>
      </c>
      <c r="E54" s="31" t="s">
        <v>687</v>
      </c>
      <c r="F54" s="31" t="s">
        <v>123</v>
      </c>
      <c r="G54" s="31" t="s">
        <v>490</v>
      </c>
      <c r="H54" s="31" t="s">
        <v>4090</v>
      </c>
      <c r="I54" s="38">
        <v>0.125</v>
      </c>
      <c r="J54" s="31" t="s">
        <v>34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93"/>
      <c r="R54" s="117"/>
      <c r="S54" s="29">
        <v>43225</v>
      </c>
      <c r="T54" s="492"/>
    </row>
    <row r="55" spans="1:20" ht="50.1" customHeight="1" x14ac:dyDescent="1.65">
      <c r="A55" s="31" t="s">
        <v>4417</v>
      </c>
      <c r="B55" s="37" t="s">
        <v>4494</v>
      </c>
      <c r="C55" s="31" t="s">
        <v>4495</v>
      </c>
      <c r="D55" s="31" t="s">
        <v>4496</v>
      </c>
      <c r="E55" s="31" t="s">
        <v>687</v>
      </c>
      <c r="F55" s="31" t="s">
        <v>123</v>
      </c>
      <c r="G55" s="31" t="s">
        <v>490</v>
      </c>
      <c r="H55" s="31" t="s">
        <v>4090</v>
      </c>
      <c r="I55" s="38">
        <v>0.53125</v>
      </c>
      <c r="J55" s="31" t="s">
        <v>34</v>
      </c>
      <c r="K55" s="31" t="s">
        <v>105</v>
      </c>
      <c r="L55" s="31" t="s">
        <v>106</v>
      </c>
      <c r="M55" s="31" t="s">
        <v>995</v>
      </c>
      <c r="N55" s="29"/>
      <c r="O55" s="23"/>
      <c r="P55" s="54"/>
      <c r="Q55" s="593"/>
      <c r="R55" s="117"/>
      <c r="S55" s="29">
        <v>43225</v>
      </c>
      <c r="T55" s="492"/>
    </row>
    <row r="56" spans="1:20" ht="50.1" customHeight="1" x14ac:dyDescent="1.65">
      <c r="A56" s="31" t="s">
        <v>4364</v>
      </c>
      <c r="B56" s="37" t="s">
        <v>4429</v>
      </c>
      <c r="C56" s="31" t="s">
        <v>4430</v>
      </c>
      <c r="D56" s="31" t="s">
        <v>4431</v>
      </c>
      <c r="E56" s="31" t="s">
        <v>687</v>
      </c>
      <c r="F56" s="31" t="s">
        <v>123</v>
      </c>
      <c r="G56" s="31" t="s">
        <v>490</v>
      </c>
      <c r="H56" s="31" t="s">
        <v>4090</v>
      </c>
      <c r="I56" s="38">
        <v>0.125</v>
      </c>
      <c r="J56" s="31" t="s">
        <v>34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93"/>
      <c r="R56" s="117"/>
      <c r="S56" s="29">
        <v>43225</v>
      </c>
      <c r="T56" s="492"/>
    </row>
    <row r="57" spans="1:20" ht="50.1" customHeight="1" x14ac:dyDescent="1.65">
      <c r="A57" s="31" t="s">
        <v>5349</v>
      </c>
      <c r="B57" s="37" t="s">
        <v>4518</v>
      </c>
      <c r="C57" s="31" t="s">
        <v>4519</v>
      </c>
      <c r="D57" s="31" t="s">
        <v>4520</v>
      </c>
      <c r="E57" s="31" t="s">
        <v>101</v>
      </c>
      <c r="F57" s="31" t="s">
        <v>102</v>
      </c>
      <c r="G57" s="31" t="s">
        <v>103</v>
      </c>
      <c r="H57" s="31" t="s">
        <v>4090</v>
      </c>
      <c r="I57" s="38">
        <v>0.41666666666666669</v>
      </c>
      <c r="J57" s="31" t="s">
        <v>34</v>
      </c>
      <c r="K57" s="31" t="s">
        <v>105</v>
      </c>
      <c r="L57" s="31" t="s">
        <v>106</v>
      </c>
      <c r="M57" s="31" t="s">
        <v>107</v>
      </c>
      <c r="N57" s="29"/>
      <c r="O57" s="23"/>
      <c r="P57" s="54"/>
      <c r="Q57" s="593"/>
      <c r="R57" s="117"/>
      <c r="S57" s="29">
        <v>18000</v>
      </c>
      <c r="T57" s="492"/>
    </row>
    <row r="58" spans="1:20" ht="50.1" customHeight="1" x14ac:dyDescent="1.65">
      <c r="A58" s="31" t="s">
        <v>4410</v>
      </c>
      <c r="B58" s="37" t="s">
        <v>4486</v>
      </c>
      <c r="C58" s="31" t="s">
        <v>4487</v>
      </c>
      <c r="D58" s="31" t="s">
        <v>4488</v>
      </c>
      <c r="E58" s="31" t="s">
        <v>687</v>
      </c>
      <c r="F58" s="31" t="s">
        <v>123</v>
      </c>
      <c r="G58" s="31" t="s">
        <v>490</v>
      </c>
      <c r="H58" s="31" t="s">
        <v>4090</v>
      </c>
      <c r="I58" s="38">
        <v>0.125</v>
      </c>
      <c r="J58" s="31" t="s">
        <v>34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93"/>
      <c r="R58" s="117"/>
      <c r="S58" s="29">
        <v>43225</v>
      </c>
      <c r="T58" s="492"/>
    </row>
    <row r="59" spans="1:20" ht="50.1" customHeight="1" x14ac:dyDescent="1.65">
      <c r="A59" s="31" t="s">
        <v>5857</v>
      </c>
      <c r="B59" s="37" t="s">
        <v>4476</v>
      </c>
      <c r="C59" s="31" t="s">
        <v>4477</v>
      </c>
      <c r="D59" s="31" t="s">
        <v>4478</v>
      </c>
      <c r="E59" s="31" t="s">
        <v>687</v>
      </c>
      <c r="F59" s="31" t="s">
        <v>123</v>
      </c>
      <c r="G59" s="31" t="s">
        <v>490</v>
      </c>
      <c r="H59" s="31" t="s">
        <v>4090</v>
      </c>
      <c r="I59" s="38">
        <v>0.125</v>
      </c>
      <c r="J59" s="31" t="s">
        <v>34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593"/>
      <c r="R59" s="117"/>
      <c r="S59" s="29">
        <v>43225</v>
      </c>
      <c r="T59" s="492"/>
    </row>
    <row r="60" spans="1:20" ht="50.1" customHeight="1" x14ac:dyDescent="1.65">
      <c r="A60" s="31" t="s">
        <v>4344</v>
      </c>
      <c r="B60" s="37" t="s">
        <v>3849</v>
      </c>
      <c r="C60" s="31" t="s">
        <v>4411</v>
      </c>
      <c r="D60" s="31" t="s">
        <v>4412</v>
      </c>
      <c r="E60" s="31" t="s">
        <v>687</v>
      </c>
      <c r="F60" s="31" t="s">
        <v>123</v>
      </c>
      <c r="G60" s="31" t="s">
        <v>490</v>
      </c>
      <c r="H60" s="31" t="s">
        <v>4090</v>
      </c>
      <c r="I60" s="38">
        <v>0.125</v>
      </c>
      <c r="J60" s="31" t="s">
        <v>34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593"/>
      <c r="R60" s="117"/>
      <c r="S60" s="29">
        <v>43225</v>
      </c>
      <c r="T60" s="492"/>
    </row>
    <row r="61" spans="1:20" ht="50.1" customHeight="1" x14ac:dyDescent="1.65">
      <c r="A61" s="31" t="s">
        <v>4390</v>
      </c>
      <c r="B61" s="37" t="s">
        <v>4456</v>
      </c>
      <c r="C61" s="31" t="s">
        <v>4457</v>
      </c>
      <c r="D61" s="31" t="s">
        <v>4458</v>
      </c>
      <c r="E61" s="31" t="s">
        <v>687</v>
      </c>
      <c r="F61" s="31" t="s">
        <v>123</v>
      </c>
      <c r="G61" s="31" t="s">
        <v>490</v>
      </c>
      <c r="H61" s="31" t="s">
        <v>4090</v>
      </c>
      <c r="I61" s="38">
        <v>0.125</v>
      </c>
      <c r="J61" s="31" t="s">
        <v>34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593"/>
      <c r="R61" s="117"/>
      <c r="S61" s="29">
        <v>43225</v>
      </c>
      <c r="T61" s="492"/>
    </row>
    <row r="62" spans="1:20" ht="50.1" customHeight="1" x14ac:dyDescent="1.65">
      <c r="A62" s="31" t="s">
        <v>4386</v>
      </c>
      <c r="B62" s="37" t="s">
        <v>4452</v>
      </c>
      <c r="C62" s="31" t="s">
        <v>4453</v>
      </c>
      <c r="D62" s="31" t="s">
        <v>4454</v>
      </c>
      <c r="E62" s="31" t="s">
        <v>687</v>
      </c>
      <c r="F62" s="31" t="s">
        <v>123</v>
      </c>
      <c r="G62" s="31" t="s">
        <v>490</v>
      </c>
      <c r="H62" s="31" t="s">
        <v>4090</v>
      </c>
      <c r="I62" s="38">
        <v>0.125</v>
      </c>
      <c r="J62" s="31" t="s">
        <v>34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593"/>
      <c r="R62" s="117"/>
      <c r="S62" s="29">
        <v>43225</v>
      </c>
      <c r="T62" s="492"/>
    </row>
    <row r="63" spans="1:20" ht="50.1" customHeight="1" x14ac:dyDescent="1.65">
      <c r="A63" s="31" t="s">
        <v>4352</v>
      </c>
      <c r="B63" s="37" t="s">
        <v>4418</v>
      </c>
      <c r="C63" s="31" t="s">
        <v>4419</v>
      </c>
      <c r="D63" s="31" t="s">
        <v>4420</v>
      </c>
      <c r="E63" s="31" t="s">
        <v>687</v>
      </c>
      <c r="F63" s="31" t="s">
        <v>123</v>
      </c>
      <c r="G63" s="31" t="s">
        <v>490</v>
      </c>
      <c r="H63" s="31" t="s">
        <v>4090</v>
      </c>
      <c r="I63" s="38">
        <v>0.125</v>
      </c>
      <c r="J63" s="31" t="s">
        <v>34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593"/>
      <c r="R63" s="117"/>
      <c r="S63" s="29">
        <v>43225</v>
      </c>
      <c r="T63" s="492"/>
    </row>
    <row r="64" spans="1:20" ht="50.1" customHeight="1" x14ac:dyDescent="1.65">
      <c r="A64" s="31" t="s">
        <v>4432</v>
      </c>
      <c r="B64" s="37" t="s">
        <v>4510</v>
      </c>
      <c r="C64" s="31" t="s">
        <v>4511</v>
      </c>
      <c r="D64" s="31" t="s">
        <v>4512</v>
      </c>
      <c r="E64" s="31" t="s">
        <v>687</v>
      </c>
      <c r="F64" s="31" t="s">
        <v>123</v>
      </c>
      <c r="G64" s="31" t="s">
        <v>490</v>
      </c>
      <c r="H64" s="31" t="s">
        <v>4090</v>
      </c>
      <c r="I64" s="38">
        <v>0.53125</v>
      </c>
      <c r="J64" s="31" t="s">
        <v>34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593"/>
      <c r="R64" s="117"/>
      <c r="S64" s="29">
        <v>43225</v>
      </c>
      <c r="T64" s="492"/>
    </row>
    <row r="65" spans="1:20" ht="50.1" customHeight="1" x14ac:dyDescent="1.65">
      <c r="A65" s="31" t="s">
        <v>4376</v>
      </c>
      <c r="B65" s="37" t="s">
        <v>4441</v>
      </c>
      <c r="C65" s="31" t="s">
        <v>4442</v>
      </c>
      <c r="D65" s="31" t="s">
        <v>4443</v>
      </c>
      <c r="E65" s="31" t="s">
        <v>687</v>
      </c>
      <c r="F65" s="31" t="s">
        <v>123</v>
      </c>
      <c r="G65" s="31" t="s">
        <v>490</v>
      </c>
      <c r="H65" s="31" t="s">
        <v>4090</v>
      </c>
      <c r="I65" s="38">
        <v>0.125</v>
      </c>
      <c r="J65" s="31" t="s">
        <v>34</v>
      </c>
      <c r="K65" s="31" t="s">
        <v>105</v>
      </c>
      <c r="L65" s="31" t="s">
        <v>106</v>
      </c>
      <c r="M65" s="31" t="s">
        <v>995</v>
      </c>
      <c r="N65" s="29"/>
      <c r="O65" s="23"/>
      <c r="P65" s="54"/>
      <c r="Q65" s="593"/>
      <c r="R65" s="117"/>
      <c r="S65" s="29">
        <v>43225</v>
      </c>
      <c r="T65" s="492"/>
    </row>
    <row r="66" spans="1:20" ht="50.1" customHeight="1" x14ac:dyDescent="1.65">
      <c r="A66" s="31" t="s">
        <v>5858</v>
      </c>
      <c r="B66" s="37" t="s">
        <v>2248</v>
      </c>
      <c r="C66" s="31" t="s">
        <v>4483</v>
      </c>
      <c r="D66" s="31" t="s">
        <v>4484</v>
      </c>
      <c r="E66" s="31" t="s">
        <v>687</v>
      </c>
      <c r="F66" s="31" t="s">
        <v>123</v>
      </c>
      <c r="G66" s="31" t="s">
        <v>490</v>
      </c>
      <c r="H66" s="31" t="s">
        <v>4090</v>
      </c>
      <c r="I66" s="38">
        <v>0.125</v>
      </c>
      <c r="J66" s="31" t="s">
        <v>34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593"/>
      <c r="R66" s="117"/>
      <c r="S66" s="29">
        <v>43225</v>
      </c>
      <c r="T66" s="492"/>
    </row>
    <row r="67" spans="1:20" ht="50.1" customHeight="1" x14ac:dyDescent="1.65">
      <c r="A67" s="31" t="s">
        <v>4428</v>
      </c>
      <c r="B67" s="37" t="s">
        <v>4506</v>
      </c>
      <c r="C67" s="31" t="s">
        <v>4507</v>
      </c>
      <c r="D67" s="31" t="s">
        <v>4508</v>
      </c>
      <c r="E67" s="31" t="s">
        <v>687</v>
      </c>
      <c r="F67" s="31" t="s">
        <v>123</v>
      </c>
      <c r="G67" s="31" t="s">
        <v>490</v>
      </c>
      <c r="H67" s="31" t="s">
        <v>4090</v>
      </c>
      <c r="I67" s="38">
        <v>0.53125</v>
      </c>
      <c r="J67" s="31" t="s">
        <v>34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593"/>
      <c r="R67" s="117"/>
      <c r="S67" s="29">
        <v>43225</v>
      </c>
      <c r="T67" s="492"/>
    </row>
    <row r="68" spans="1:20" ht="50.1" customHeight="1" x14ac:dyDescent="1.65">
      <c r="A68" s="31" t="s">
        <v>4436</v>
      </c>
      <c r="B68" s="37" t="s">
        <v>4514</v>
      </c>
      <c r="C68" s="31" t="s">
        <v>4515</v>
      </c>
      <c r="D68" s="31" t="s">
        <v>4516</v>
      </c>
      <c r="E68" s="31" t="s">
        <v>687</v>
      </c>
      <c r="F68" s="31" t="s">
        <v>123</v>
      </c>
      <c r="G68" s="31" t="s">
        <v>490</v>
      </c>
      <c r="H68" s="31" t="s">
        <v>4090</v>
      </c>
      <c r="I68" s="38">
        <v>0.53125</v>
      </c>
      <c r="J68" s="31" t="s">
        <v>34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593"/>
      <c r="R68" s="117"/>
      <c r="S68" s="29">
        <v>43225</v>
      </c>
      <c r="T68" s="492"/>
    </row>
    <row r="69" spans="1:20" ht="50.1" customHeight="1" x14ac:dyDescent="1.65">
      <c r="A69" s="712" t="s">
        <v>6765</v>
      </c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23"/>
      <c r="O69" s="23"/>
      <c r="P69" s="29"/>
      <c r="Q69" s="320"/>
      <c r="R69" s="117"/>
      <c r="S69" s="29"/>
      <c r="T69" s="388"/>
    </row>
    <row r="70" spans="1:20" ht="50.1" customHeight="1" x14ac:dyDescent="1.65">
      <c r="A70" s="31" t="s">
        <v>6209</v>
      </c>
      <c r="B70" s="37" t="s">
        <v>6210</v>
      </c>
      <c r="C70" s="31" t="s">
        <v>6211</v>
      </c>
      <c r="D70" s="31" t="s">
        <v>6212</v>
      </c>
      <c r="E70" s="31" t="s">
        <v>101</v>
      </c>
      <c r="F70" s="31" t="s">
        <v>1304</v>
      </c>
      <c r="G70" s="31" t="s">
        <v>124</v>
      </c>
      <c r="H70" s="31" t="s">
        <v>5801</v>
      </c>
      <c r="I70" s="38">
        <v>0.34027777777777779</v>
      </c>
      <c r="J70" s="31" t="s">
        <v>34</v>
      </c>
      <c r="K70" s="31" t="s">
        <v>105</v>
      </c>
      <c r="L70" s="31" t="s">
        <v>106</v>
      </c>
      <c r="M70" s="31" t="s">
        <v>491</v>
      </c>
      <c r="N70" s="23"/>
      <c r="O70" s="23"/>
      <c r="P70" s="29"/>
      <c r="Q70" s="320"/>
      <c r="R70" s="117"/>
      <c r="S70" s="29">
        <v>26000</v>
      </c>
      <c r="T70" s="388"/>
    </row>
    <row r="71" spans="1:20" ht="50.1" customHeight="1" x14ac:dyDescent="1.65">
      <c r="A71" s="31" t="s">
        <v>6213</v>
      </c>
      <c r="B71" s="37" t="s">
        <v>6214</v>
      </c>
      <c r="C71" s="31" t="s">
        <v>6215</v>
      </c>
      <c r="D71" s="31" t="s">
        <v>6216</v>
      </c>
      <c r="E71" s="31" t="s">
        <v>101</v>
      </c>
      <c r="F71" s="31" t="s">
        <v>1304</v>
      </c>
      <c r="G71" s="31" t="s">
        <v>124</v>
      </c>
      <c r="H71" s="31" t="s">
        <v>5801</v>
      </c>
      <c r="I71" s="38">
        <v>0.34027777777777779</v>
      </c>
      <c r="J71" s="31" t="s">
        <v>34</v>
      </c>
      <c r="K71" s="31" t="s">
        <v>105</v>
      </c>
      <c r="L71" s="31" t="s">
        <v>106</v>
      </c>
      <c r="M71" s="31" t="s">
        <v>491</v>
      </c>
      <c r="N71" s="23"/>
      <c r="O71" s="23"/>
      <c r="P71" s="29"/>
      <c r="Q71" s="320"/>
      <c r="R71" s="117"/>
      <c r="S71" s="29">
        <v>26000</v>
      </c>
      <c r="T71" s="388"/>
    </row>
    <row r="72" spans="1:20" ht="50.1" customHeight="1" x14ac:dyDescent="1.25">
      <c r="A72" s="696" t="s">
        <v>7858</v>
      </c>
      <c r="B72" s="696"/>
      <c r="C72" s="696"/>
      <c r="D72" s="696"/>
      <c r="E72" s="696"/>
      <c r="F72" s="696"/>
      <c r="G72" s="696"/>
      <c r="H72" s="696"/>
      <c r="I72" s="696"/>
      <c r="J72" s="696"/>
      <c r="K72" s="696"/>
      <c r="L72" s="696"/>
      <c r="M72" s="696"/>
      <c r="N72" s="23"/>
      <c r="O72" s="54"/>
      <c r="P72" s="131"/>
      <c r="Q72" s="320"/>
      <c r="R72" s="29"/>
      <c r="S72" s="139"/>
      <c r="T72" s="388"/>
    </row>
    <row r="73" spans="1:20" ht="50.1" customHeight="1" x14ac:dyDescent="1.25">
      <c r="A73" s="31" t="s">
        <v>7029</v>
      </c>
      <c r="B73" s="37" t="s">
        <v>7030</v>
      </c>
      <c r="C73" s="31" t="s">
        <v>7031</v>
      </c>
      <c r="D73" s="31" t="s">
        <v>7032</v>
      </c>
      <c r="E73" s="31" t="s">
        <v>687</v>
      </c>
      <c r="F73" s="31" t="s">
        <v>123</v>
      </c>
      <c r="G73" s="31" t="s">
        <v>1127</v>
      </c>
      <c r="H73" s="31" t="s">
        <v>6809</v>
      </c>
      <c r="I73" s="38">
        <v>4.1666666666666664E-2</v>
      </c>
      <c r="J73" s="31" t="s">
        <v>34</v>
      </c>
      <c r="K73" s="31" t="s">
        <v>105</v>
      </c>
      <c r="L73" s="31" t="s">
        <v>106</v>
      </c>
      <c r="M73" s="31" t="s">
        <v>995</v>
      </c>
      <c r="N73" s="23"/>
      <c r="O73" s="54"/>
      <c r="P73" s="131"/>
      <c r="Q73" s="320"/>
      <c r="R73" s="29"/>
      <c r="S73" s="29">
        <v>43225</v>
      </c>
      <c r="T73" s="388"/>
    </row>
    <row r="74" spans="1:20" ht="50.1" customHeight="1" x14ac:dyDescent="1.25">
      <c r="A74" s="31" t="s">
        <v>7033</v>
      </c>
      <c r="B74" s="37" t="s">
        <v>7034</v>
      </c>
      <c r="C74" s="31" t="s">
        <v>7035</v>
      </c>
      <c r="D74" s="31" t="s">
        <v>7036</v>
      </c>
      <c r="E74" s="31" t="s">
        <v>687</v>
      </c>
      <c r="F74" s="31" t="s">
        <v>102</v>
      </c>
      <c r="G74" s="31" t="s">
        <v>490</v>
      </c>
      <c r="H74" s="31" t="s">
        <v>6809</v>
      </c>
      <c r="I74" s="38">
        <v>0.375</v>
      </c>
      <c r="J74" s="31" t="s">
        <v>34</v>
      </c>
      <c r="K74" s="31" t="s">
        <v>105</v>
      </c>
      <c r="L74" s="31" t="s">
        <v>106</v>
      </c>
      <c r="M74" s="31" t="s">
        <v>491</v>
      </c>
      <c r="N74" s="23"/>
      <c r="O74" s="54"/>
      <c r="P74" s="131"/>
      <c r="Q74" s="320"/>
      <c r="R74" s="29"/>
      <c r="S74" s="29">
        <v>25000</v>
      </c>
      <c r="T74" s="388"/>
    </row>
    <row r="75" spans="1:20" ht="50.1" customHeight="1" x14ac:dyDescent="1.25">
      <c r="A75" s="31" t="s">
        <v>7037</v>
      </c>
      <c r="B75" s="37" t="s">
        <v>7038</v>
      </c>
      <c r="C75" s="31" t="s">
        <v>7039</v>
      </c>
      <c r="D75" s="31" t="s">
        <v>7040</v>
      </c>
      <c r="E75" s="31" t="s">
        <v>687</v>
      </c>
      <c r="F75" s="31" t="s">
        <v>102</v>
      </c>
      <c r="G75" s="31" t="s">
        <v>490</v>
      </c>
      <c r="H75" s="31" t="s">
        <v>6809</v>
      </c>
      <c r="I75" s="38">
        <v>0.375</v>
      </c>
      <c r="J75" s="31" t="s">
        <v>34</v>
      </c>
      <c r="K75" s="31" t="s">
        <v>105</v>
      </c>
      <c r="L75" s="31" t="s">
        <v>106</v>
      </c>
      <c r="M75" s="31" t="s">
        <v>491</v>
      </c>
      <c r="N75" s="23"/>
      <c r="O75" s="54"/>
      <c r="P75" s="131"/>
      <c r="Q75" s="320"/>
      <c r="R75" s="29"/>
      <c r="S75" s="29">
        <v>25000</v>
      </c>
      <c r="T75" s="388"/>
    </row>
    <row r="76" spans="1:20" ht="50.1" customHeight="1" x14ac:dyDescent="1.25">
      <c r="A76" s="31" t="s">
        <v>7045</v>
      </c>
      <c r="B76" s="37" t="s">
        <v>7046</v>
      </c>
      <c r="C76" s="31" t="s">
        <v>7047</v>
      </c>
      <c r="D76" s="31" t="s">
        <v>7048</v>
      </c>
      <c r="E76" s="31" t="s">
        <v>687</v>
      </c>
      <c r="F76" s="31" t="s">
        <v>102</v>
      </c>
      <c r="G76" s="31" t="s">
        <v>490</v>
      </c>
      <c r="H76" s="31" t="s">
        <v>6809</v>
      </c>
      <c r="I76" s="38">
        <v>0.375</v>
      </c>
      <c r="J76" s="31" t="s">
        <v>34</v>
      </c>
      <c r="K76" s="31" t="s">
        <v>105</v>
      </c>
      <c r="L76" s="31" t="s">
        <v>106</v>
      </c>
      <c r="M76" s="31" t="s">
        <v>491</v>
      </c>
      <c r="N76" s="23"/>
      <c r="O76" s="54"/>
      <c r="P76" s="131"/>
      <c r="Q76" s="320"/>
      <c r="R76" s="29"/>
      <c r="S76" s="29">
        <v>25000</v>
      </c>
      <c r="T76" s="388"/>
    </row>
    <row r="77" spans="1:20" ht="54" customHeight="1" x14ac:dyDescent="1.05">
      <c r="A77" s="696" t="s">
        <v>9528</v>
      </c>
      <c r="B77" s="696"/>
      <c r="C77" s="696"/>
      <c r="D77" s="696"/>
      <c r="E77" s="696"/>
      <c r="F77" s="696"/>
      <c r="G77" s="696"/>
      <c r="H77" s="696"/>
      <c r="I77" s="696"/>
      <c r="J77" s="696"/>
      <c r="K77" s="696"/>
      <c r="L77" s="696"/>
      <c r="M77" s="696"/>
      <c r="N77" s="23"/>
      <c r="O77" s="23"/>
      <c r="P77" s="23"/>
      <c r="Q77" s="320"/>
      <c r="R77" s="29"/>
      <c r="S77" s="29"/>
      <c r="T77" s="388"/>
    </row>
    <row r="78" spans="1:20" ht="54" customHeight="1" x14ac:dyDescent="1.05">
      <c r="A78" s="31" t="s">
        <v>9047</v>
      </c>
      <c r="B78" s="37" t="s">
        <v>9048</v>
      </c>
      <c r="C78" s="31" t="s">
        <v>9049</v>
      </c>
      <c r="D78" s="31" t="s">
        <v>9050</v>
      </c>
      <c r="E78" s="31" t="s">
        <v>101</v>
      </c>
      <c r="F78" s="31" t="s">
        <v>102</v>
      </c>
      <c r="G78" s="31" t="s">
        <v>490</v>
      </c>
      <c r="H78" s="31" t="s">
        <v>8888</v>
      </c>
      <c r="I78" s="38">
        <v>0.41666666666666669</v>
      </c>
      <c r="J78" s="31" t="s">
        <v>34</v>
      </c>
      <c r="K78" s="31" t="s">
        <v>105</v>
      </c>
      <c r="L78" s="31" t="s">
        <v>106</v>
      </c>
      <c r="M78" s="31" t="s">
        <v>491</v>
      </c>
      <c r="N78" s="23"/>
      <c r="O78" s="23"/>
      <c r="P78" s="23"/>
      <c r="Q78" s="320"/>
      <c r="R78" s="29"/>
      <c r="S78" s="29">
        <v>26000</v>
      </c>
      <c r="T78" s="388"/>
    </row>
    <row r="79" spans="1:20" ht="54" customHeight="1" x14ac:dyDescent="1.05">
      <c r="A79" s="31" t="s">
        <v>9051</v>
      </c>
      <c r="B79" s="37" t="s">
        <v>9052</v>
      </c>
      <c r="C79" s="31" t="s">
        <v>9053</v>
      </c>
      <c r="D79" s="31" t="s">
        <v>9054</v>
      </c>
      <c r="E79" s="31" t="s">
        <v>101</v>
      </c>
      <c r="F79" s="31" t="s">
        <v>102</v>
      </c>
      <c r="G79" s="31" t="s">
        <v>490</v>
      </c>
      <c r="H79" s="31" t="s">
        <v>8888</v>
      </c>
      <c r="I79" s="38">
        <v>0.41666666666666669</v>
      </c>
      <c r="J79" s="31" t="s">
        <v>34</v>
      </c>
      <c r="K79" s="31" t="s">
        <v>105</v>
      </c>
      <c r="L79" s="31" t="s">
        <v>106</v>
      </c>
      <c r="M79" s="31" t="s">
        <v>491</v>
      </c>
      <c r="N79" s="23"/>
      <c r="O79" s="23"/>
      <c r="P79" s="23"/>
      <c r="Q79" s="320"/>
      <c r="R79" s="29"/>
      <c r="S79" s="29">
        <v>26000</v>
      </c>
      <c r="T79" s="388"/>
    </row>
    <row r="80" spans="1:20" ht="54" customHeight="1" x14ac:dyDescent="1.05">
      <c r="A80" s="31" t="s">
        <v>9055</v>
      </c>
      <c r="B80" s="37" t="s">
        <v>9056</v>
      </c>
      <c r="C80" s="31" t="s">
        <v>9057</v>
      </c>
      <c r="D80" s="31" t="s">
        <v>9058</v>
      </c>
      <c r="E80" s="31" t="s">
        <v>101</v>
      </c>
      <c r="F80" s="31" t="s">
        <v>102</v>
      </c>
      <c r="G80" s="31" t="s">
        <v>490</v>
      </c>
      <c r="H80" s="31" t="s">
        <v>8888</v>
      </c>
      <c r="I80" s="38">
        <v>0.41666666666666669</v>
      </c>
      <c r="J80" s="31" t="s">
        <v>34</v>
      </c>
      <c r="K80" s="31" t="s">
        <v>105</v>
      </c>
      <c r="L80" s="31" t="s">
        <v>106</v>
      </c>
      <c r="M80" s="31" t="s">
        <v>491</v>
      </c>
      <c r="N80" s="23"/>
      <c r="O80" s="23"/>
      <c r="P80" s="23"/>
      <c r="Q80" s="320"/>
      <c r="R80" s="29"/>
      <c r="S80" s="29">
        <v>26000</v>
      </c>
      <c r="T80" s="388"/>
    </row>
    <row r="81" spans="1:20" ht="54" customHeight="1" x14ac:dyDescent="1.05">
      <c r="A81" s="31" t="s">
        <v>9059</v>
      </c>
      <c r="B81" s="37" t="s">
        <v>9060</v>
      </c>
      <c r="C81" s="31" t="s">
        <v>9061</v>
      </c>
      <c r="D81" s="31" t="s">
        <v>9062</v>
      </c>
      <c r="E81" s="31" t="s">
        <v>101</v>
      </c>
      <c r="F81" s="31" t="s">
        <v>102</v>
      </c>
      <c r="G81" s="31" t="s">
        <v>490</v>
      </c>
      <c r="H81" s="31" t="s">
        <v>8888</v>
      </c>
      <c r="I81" s="38">
        <v>0.41666666666666669</v>
      </c>
      <c r="J81" s="31" t="s">
        <v>34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320"/>
      <c r="R81" s="29"/>
      <c r="S81" s="29">
        <v>26000</v>
      </c>
      <c r="T81" s="388"/>
    </row>
    <row r="82" spans="1:20" ht="54" customHeight="1" x14ac:dyDescent="1.05">
      <c r="A82" s="31" t="s">
        <v>9063</v>
      </c>
      <c r="B82" s="37" t="s">
        <v>9064</v>
      </c>
      <c r="C82" s="31" t="s">
        <v>9065</v>
      </c>
      <c r="D82" s="31" t="s">
        <v>9066</v>
      </c>
      <c r="E82" s="31" t="s">
        <v>101</v>
      </c>
      <c r="F82" s="31" t="s">
        <v>102</v>
      </c>
      <c r="G82" s="31" t="s">
        <v>490</v>
      </c>
      <c r="H82" s="31" t="s">
        <v>8888</v>
      </c>
      <c r="I82" s="38">
        <v>0.41666666666666669</v>
      </c>
      <c r="J82" s="31" t="s">
        <v>34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320"/>
      <c r="R82" s="29"/>
      <c r="S82" s="29">
        <v>26000</v>
      </c>
      <c r="T82" s="388"/>
    </row>
    <row r="83" spans="1:20" ht="54" customHeight="1" x14ac:dyDescent="1.05">
      <c r="A83" s="31" t="s">
        <v>9067</v>
      </c>
      <c r="B83" s="37" t="s">
        <v>9068</v>
      </c>
      <c r="C83" s="31" t="s">
        <v>9069</v>
      </c>
      <c r="D83" s="31" t="s">
        <v>9070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34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320"/>
      <c r="R83" s="29"/>
      <c r="S83" s="29">
        <v>25000</v>
      </c>
      <c r="T83" s="388"/>
    </row>
    <row r="84" spans="1:20" ht="54" customHeight="1" x14ac:dyDescent="1.05">
      <c r="A84" s="31" t="s">
        <v>9071</v>
      </c>
      <c r="B84" s="37" t="s">
        <v>423</v>
      </c>
      <c r="C84" s="31" t="s">
        <v>9072</v>
      </c>
      <c r="D84" s="31" t="s">
        <v>9073</v>
      </c>
      <c r="E84" s="31" t="s">
        <v>687</v>
      </c>
      <c r="F84" s="31" t="s">
        <v>102</v>
      </c>
      <c r="G84" s="31" t="s">
        <v>1127</v>
      </c>
      <c r="H84" s="31" t="s">
        <v>8888</v>
      </c>
      <c r="I84" s="38">
        <v>0.66666666666666663</v>
      </c>
      <c r="J84" s="31" t="s">
        <v>34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320"/>
      <c r="R84" s="29"/>
      <c r="S84" s="29">
        <v>25000</v>
      </c>
      <c r="T84" s="388"/>
    </row>
    <row r="85" spans="1:20" ht="54" customHeight="1" x14ac:dyDescent="1.05">
      <c r="A85" s="31" t="s">
        <v>9074</v>
      </c>
      <c r="B85" s="37" t="s">
        <v>9075</v>
      </c>
      <c r="C85" s="31" t="s">
        <v>9076</v>
      </c>
      <c r="D85" s="31" t="s">
        <v>9077</v>
      </c>
      <c r="E85" s="31" t="s">
        <v>687</v>
      </c>
      <c r="F85" s="31" t="s">
        <v>123</v>
      </c>
      <c r="G85" s="31" t="s">
        <v>994</v>
      </c>
      <c r="H85" s="31" t="s">
        <v>8888</v>
      </c>
      <c r="I85" s="38">
        <v>0.83333333333333337</v>
      </c>
      <c r="J85" s="31" t="s">
        <v>34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320"/>
      <c r="R85" s="29"/>
      <c r="S85" s="29">
        <v>43225</v>
      </c>
      <c r="T85" s="388"/>
    </row>
    <row r="86" spans="1:20" ht="54" customHeight="1" x14ac:dyDescent="1.05">
      <c r="A86" s="31" t="s">
        <v>9078</v>
      </c>
      <c r="B86" s="37" t="s">
        <v>9079</v>
      </c>
      <c r="C86" s="31" t="s">
        <v>9080</v>
      </c>
      <c r="D86" s="31" t="s">
        <v>9081</v>
      </c>
      <c r="E86" s="31" t="s">
        <v>687</v>
      </c>
      <c r="F86" s="31" t="s">
        <v>123</v>
      </c>
      <c r="G86" s="31" t="s">
        <v>994</v>
      </c>
      <c r="H86" s="31" t="s">
        <v>8888</v>
      </c>
      <c r="I86" s="38">
        <v>0.83333333333333337</v>
      </c>
      <c r="J86" s="31" t="s">
        <v>34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320"/>
      <c r="R86" s="29"/>
      <c r="S86" s="29">
        <v>43225</v>
      </c>
      <c r="T86" s="388"/>
    </row>
    <row r="87" spans="1:20" ht="54" customHeight="1" x14ac:dyDescent="1.05">
      <c r="A87" s="31" t="s">
        <v>9082</v>
      </c>
      <c r="B87" s="37" t="s">
        <v>7670</v>
      </c>
      <c r="C87" s="31" t="s">
        <v>9083</v>
      </c>
      <c r="D87" s="31" t="s">
        <v>9084</v>
      </c>
      <c r="E87" s="31" t="s">
        <v>687</v>
      </c>
      <c r="F87" s="31" t="s">
        <v>123</v>
      </c>
      <c r="G87" s="31" t="s">
        <v>994</v>
      </c>
      <c r="H87" s="31" t="s">
        <v>8888</v>
      </c>
      <c r="I87" s="38">
        <v>0.83333333333333337</v>
      </c>
      <c r="J87" s="31" t="s">
        <v>34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320"/>
      <c r="R87" s="29"/>
      <c r="S87" s="29">
        <v>43225</v>
      </c>
      <c r="T87" s="388"/>
    </row>
    <row r="88" spans="1:20" ht="54" customHeight="1" x14ac:dyDescent="1.05">
      <c r="A88" s="31" t="s">
        <v>9085</v>
      </c>
      <c r="B88" s="37" t="s">
        <v>9086</v>
      </c>
      <c r="C88" s="31" t="s">
        <v>9087</v>
      </c>
      <c r="D88" s="31" t="s">
        <v>9088</v>
      </c>
      <c r="E88" s="31" t="s">
        <v>687</v>
      </c>
      <c r="F88" s="31" t="s">
        <v>123</v>
      </c>
      <c r="G88" s="31" t="s">
        <v>994</v>
      </c>
      <c r="H88" s="31" t="s">
        <v>8888</v>
      </c>
      <c r="I88" s="38">
        <v>0.83333333333333337</v>
      </c>
      <c r="J88" s="31" t="s">
        <v>34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320"/>
      <c r="R88" s="29"/>
      <c r="S88" s="29">
        <v>43225</v>
      </c>
      <c r="T88" s="388"/>
    </row>
    <row r="89" spans="1:20" ht="54" customHeight="1" x14ac:dyDescent="1.05">
      <c r="A89" s="210" t="s">
        <v>9089</v>
      </c>
      <c r="B89" s="37" t="s">
        <v>9090</v>
      </c>
      <c r="C89" s="31" t="s">
        <v>9091</v>
      </c>
      <c r="D89" s="31" t="s">
        <v>9092</v>
      </c>
      <c r="E89" s="31" t="s">
        <v>687</v>
      </c>
      <c r="F89" s="31" t="s">
        <v>123</v>
      </c>
      <c r="G89" s="31" t="s">
        <v>994</v>
      </c>
      <c r="H89" s="31" t="s">
        <v>8888</v>
      </c>
      <c r="I89" s="38">
        <v>0.83333333333333337</v>
      </c>
      <c r="J89" s="31" t="s">
        <v>34</v>
      </c>
      <c r="K89" s="31" t="s">
        <v>105</v>
      </c>
      <c r="L89" s="31" t="s">
        <v>106</v>
      </c>
      <c r="M89" s="31" t="s">
        <v>995</v>
      </c>
      <c r="N89" s="23"/>
      <c r="O89" s="23"/>
      <c r="P89" s="23"/>
      <c r="Q89" s="320"/>
      <c r="R89" s="29"/>
      <c r="S89" s="29">
        <v>43225</v>
      </c>
      <c r="T89" s="388"/>
    </row>
    <row r="90" spans="1:20" ht="54" customHeight="1" x14ac:dyDescent="1.05">
      <c r="A90" s="31" t="s">
        <v>9093</v>
      </c>
      <c r="B90" s="37" t="s">
        <v>9094</v>
      </c>
      <c r="C90" s="31" t="s">
        <v>9095</v>
      </c>
      <c r="D90" s="31" t="s">
        <v>9096</v>
      </c>
      <c r="E90" s="31" t="s">
        <v>687</v>
      </c>
      <c r="F90" s="31" t="s">
        <v>123</v>
      </c>
      <c r="G90" s="31" t="s">
        <v>994</v>
      </c>
      <c r="H90" s="31" t="s">
        <v>8888</v>
      </c>
      <c r="I90" s="38">
        <v>0.83333333333333337</v>
      </c>
      <c r="J90" s="31" t="s">
        <v>34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320"/>
      <c r="R90" s="29"/>
      <c r="S90" s="29">
        <v>43225</v>
      </c>
      <c r="T90" s="388"/>
    </row>
    <row r="91" spans="1:20" ht="54" customHeight="1" x14ac:dyDescent="1.05">
      <c r="A91" s="31" t="s">
        <v>9097</v>
      </c>
      <c r="B91" s="37" t="s">
        <v>9098</v>
      </c>
      <c r="C91" s="31" t="s">
        <v>9099</v>
      </c>
      <c r="D91" s="31" t="s">
        <v>9100</v>
      </c>
      <c r="E91" s="31" t="s">
        <v>687</v>
      </c>
      <c r="F91" s="31" t="s">
        <v>123</v>
      </c>
      <c r="G91" s="31" t="s">
        <v>994</v>
      </c>
      <c r="H91" s="31" t="s">
        <v>8888</v>
      </c>
      <c r="I91" s="38">
        <v>0.83333333333333337</v>
      </c>
      <c r="J91" s="31" t="s">
        <v>34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320"/>
      <c r="R91" s="29"/>
      <c r="S91" s="29">
        <v>43225</v>
      </c>
      <c r="T91" s="388"/>
    </row>
    <row r="92" spans="1:20" ht="54" customHeight="1" x14ac:dyDescent="1.05">
      <c r="A92" s="31" t="s">
        <v>9101</v>
      </c>
      <c r="B92" s="37" t="s">
        <v>9102</v>
      </c>
      <c r="C92" s="31" t="s">
        <v>9103</v>
      </c>
      <c r="D92" s="31" t="s">
        <v>9104</v>
      </c>
      <c r="E92" s="31" t="s">
        <v>687</v>
      </c>
      <c r="F92" s="31" t="s">
        <v>123</v>
      </c>
      <c r="G92" s="31" t="s">
        <v>994</v>
      </c>
      <c r="H92" s="31" t="s">
        <v>8888</v>
      </c>
      <c r="I92" s="38">
        <v>0.83333333333333337</v>
      </c>
      <c r="J92" s="31" t="s">
        <v>34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320"/>
      <c r="R92" s="29"/>
      <c r="S92" s="29">
        <v>43225</v>
      </c>
      <c r="T92" s="388"/>
    </row>
    <row r="93" spans="1:20" ht="54" customHeight="1" x14ac:dyDescent="1.05">
      <c r="A93" s="31" t="s">
        <v>9105</v>
      </c>
      <c r="B93" s="37" t="s">
        <v>9106</v>
      </c>
      <c r="C93" s="31" t="s">
        <v>9107</v>
      </c>
      <c r="D93" s="31" t="s">
        <v>9108</v>
      </c>
      <c r="E93" s="31" t="s">
        <v>687</v>
      </c>
      <c r="F93" s="31" t="s">
        <v>123</v>
      </c>
      <c r="G93" s="31" t="s">
        <v>994</v>
      </c>
      <c r="H93" s="31" t="s">
        <v>8888</v>
      </c>
      <c r="I93" s="38">
        <v>0.83333333333333337</v>
      </c>
      <c r="J93" s="31" t="s">
        <v>34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320"/>
      <c r="R93" s="29"/>
      <c r="S93" s="29">
        <v>43225</v>
      </c>
      <c r="T93" s="388"/>
    </row>
    <row r="94" spans="1:20" ht="54" customHeight="1" x14ac:dyDescent="1.05">
      <c r="A94" s="31" t="s">
        <v>9109</v>
      </c>
      <c r="B94" s="37" t="s">
        <v>2782</v>
      </c>
      <c r="C94" s="31" t="s">
        <v>9110</v>
      </c>
      <c r="D94" s="31" t="s">
        <v>9111</v>
      </c>
      <c r="E94" s="31" t="s">
        <v>687</v>
      </c>
      <c r="F94" s="31" t="s">
        <v>123</v>
      </c>
      <c r="G94" s="31" t="s">
        <v>994</v>
      </c>
      <c r="H94" s="31" t="s">
        <v>8888</v>
      </c>
      <c r="I94" s="38">
        <v>0.83333333333333337</v>
      </c>
      <c r="J94" s="31" t="s">
        <v>34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320"/>
      <c r="R94" s="29"/>
      <c r="S94" s="29">
        <v>43225</v>
      </c>
      <c r="T94" s="388"/>
    </row>
    <row r="95" spans="1:20" ht="54" customHeight="1" x14ac:dyDescent="1.05">
      <c r="A95" s="696" t="s">
        <v>9526</v>
      </c>
      <c r="B95" s="696"/>
      <c r="C95" s="696"/>
      <c r="D95" s="696"/>
      <c r="E95" s="696"/>
      <c r="F95" s="696"/>
      <c r="G95" s="696"/>
      <c r="H95" s="696"/>
      <c r="I95" s="696"/>
      <c r="J95" s="696"/>
      <c r="K95" s="696"/>
      <c r="L95" s="696"/>
      <c r="M95" s="696"/>
      <c r="N95" s="23"/>
      <c r="O95" s="23"/>
      <c r="P95" s="23"/>
      <c r="Q95" s="320"/>
      <c r="R95" s="29"/>
      <c r="S95" s="29"/>
      <c r="T95" s="388"/>
    </row>
    <row r="96" spans="1:20" ht="54" customHeight="1" x14ac:dyDescent="1.05">
      <c r="A96" s="31" t="s">
        <v>7957</v>
      </c>
      <c r="B96" s="37" t="s">
        <v>7958</v>
      </c>
      <c r="C96" s="31" t="s">
        <v>7959</v>
      </c>
      <c r="D96" s="31" t="s">
        <v>7960</v>
      </c>
      <c r="E96" s="31" t="s">
        <v>101</v>
      </c>
      <c r="F96" s="31" t="s">
        <v>123</v>
      </c>
      <c r="G96" s="31" t="s">
        <v>1127</v>
      </c>
      <c r="H96" s="31" t="s">
        <v>7872</v>
      </c>
      <c r="I96" s="38">
        <v>0.375</v>
      </c>
      <c r="J96" s="31" t="s">
        <v>34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320"/>
      <c r="R96" s="29"/>
      <c r="S96" s="29">
        <v>43725</v>
      </c>
      <c r="T96" s="388"/>
    </row>
    <row r="97" spans="1:20" ht="54" customHeight="1" x14ac:dyDescent="1.05">
      <c r="A97" s="31" t="s">
        <v>7961</v>
      </c>
      <c r="B97" s="37" t="s">
        <v>7962</v>
      </c>
      <c r="C97" s="31" t="s">
        <v>7963</v>
      </c>
      <c r="D97" s="31" t="s">
        <v>7964</v>
      </c>
      <c r="E97" s="31" t="s">
        <v>101</v>
      </c>
      <c r="F97" s="31" t="s">
        <v>123</v>
      </c>
      <c r="G97" s="31" t="s">
        <v>1127</v>
      </c>
      <c r="H97" s="31" t="s">
        <v>7872</v>
      </c>
      <c r="I97" s="38">
        <v>0.375</v>
      </c>
      <c r="J97" s="31" t="s">
        <v>34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320"/>
      <c r="R97" s="29"/>
      <c r="S97" s="29">
        <v>43725</v>
      </c>
      <c r="T97" s="388"/>
    </row>
    <row r="98" spans="1:20" ht="54" customHeight="1" x14ac:dyDescent="1.05">
      <c r="A98" s="31" t="s">
        <v>7965</v>
      </c>
      <c r="B98" s="37" t="s">
        <v>7966</v>
      </c>
      <c r="C98" s="31" t="s">
        <v>7967</v>
      </c>
      <c r="D98" s="31" t="s">
        <v>7968</v>
      </c>
      <c r="E98" s="31" t="s">
        <v>101</v>
      </c>
      <c r="F98" s="31" t="s">
        <v>123</v>
      </c>
      <c r="G98" s="31" t="s">
        <v>1127</v>
      </c>
      <c r="H98" s="31" t="s">
        <v>7872</v>
      </c>
      <c r="I98" s="38">
        <v>0.375</v>
      </c>
      <c r="J98" s="31" t="s">
        <v>34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320"/>
      <c r="R98" s="29"/>
      <c r="S98" s="29">
        <v>43725</v>
      </c>
      <c r="T98" s="388"/>
    </row>
    <row r="99" spans="1:20" ht="54" customHeight="1" x14ac:dyDescent="1.05">
      <c r="A99" s="31" t="s">
        <v>7969</v>
      </c>
      <c r="B99" s="37" t="s">
        <v>7970</v>
      </c>
      <c r="C99" s="31" t="s">
        <v>7971</v>
      </c>
      <c r="D99" s="31" t="s">
        <v>7972</v>
      </c>
      <c r="E99" s="31" t="s">
        <v>101</v>
      </c>
      <c r="F99" s="31" t="s">
        <v>123</v>
      </c>
      <c r="G99" s="31" t="s">
        <v>1127</v>
      </c>
      <c r="H99" s="31" t="s">
        <v>7872</v>
      </c>
      <c r="I99" s="38">
        <v>0.375</v>
      </c>
      <c r="J99" s="31" t="s">
        <v>34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320"/>
      <c r="R99" s="29"/>
      <c r="S99" s="29">
        <v>43725</v>
      </c>
      <c r="T99" s="388"/>
    </row>
    <row r="100" spans="1:20" ht="54" customHeight="1" x14ac:dyDescent="1.05">
      <c r="A100" s="31" t="s">
        <v>7973</v>
      </c>
      <c r="B100" s="37" t="s">
        <v>7974</v>
      </c>
      <c r="C100" s="31" t="s">
        <v>7975</v>
      </c>
      <c r="D100" s="31" t="s">
        <v>7976</v>
      </c>
      <c r="E100" s="31" t="s">
        <v>101</v>
      </c>
      <c r="F100" s="31" t="s">
        <v>102</v>
      </c>
      <c r="G100" s="31" t="s">
        <v>567</v>
      </c>
      <c r="H100" s="31" t="s">
        <v>7872</v>
      </c>
      <c r="I100" s="38">
        <v>0.375</v>
      </c>
      <c r="J100" s="31" t="s">
        <v>34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320"/>
      <c r="R100" s="29"/>
      <c r="S100" s="29">
        <v>22000</v>
      </c>
      <c r="T100" s="388"/>
    </row>
    <row r="101" spans="1:20" ht="54" customHeight="1" x14ac:dyDescent="1.05">
      <c r="A101" s="31" t="s">
        <v>7977</v>
      </c>
      <c r="B101" s="37" t="s">
        <v>7978</v>
      </c>
      <c r="C101" s="31" t="s">
        <v>7979</v>
      </c>
      <c r="D101" s="31" t="s">
        <v>7980</v>
      </c>
      <c r="E101" s="31" t="s">
        <v>101</v>
      </c>
      <c r="F101" s="31" t="s">
        <v>102</v>
      </c>
      <c r="G101" s="31" t="s">
        <v>567</v>
      </c>
      <c r="H101" s="31" t="s">
        <v>7872</v>
      </c>
      <c r="I101" s="38">
        <v>0.375</v>
      </c>
      <c r="J101" s="31" t="s">
        <v>34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320"/>
      <c r="R101" s="29"/>
      <c r="S101" s="29">
        <v>22000</v>
      </c>
      <c r="T101" s="388"/>
    </row>
    <row r="102" spans="1:20" ht="54" customHeight="1" x14ac:dyDescent="1.05">
      <c r="A102" s="31" t="s">
        <v>7981</v>
      </c>
      <c r="B102" s="37" t="s">
        <v>7982</v>
      </c>
      <c r="C102" s="31" t="s">
        <v>7983</v>
      </c>
      <c r="D102" s="31" t="s">
        <v>7984</v>
      </c>
      <c r="E102" s="31" t="s">
        <v>688</v>
      </c>
      <c r="F102" s="31" t="s">
        <v>123</v>
      </c>
      <c r="G102" s="31" t="s">
        <v>689</v>
      </c>
      <c r="H102" s="31" t="s">
        <v>7872</v>
      </c>
      <c r="I102" s="38">
        <v>0.41666666666666669</v>
      </c>
      <c r="J102" s="31" t="s">
        <v>34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320"/>
      <c r="R102" s="29"/>
      <c r="S102" s="29">
        <v>38750</v>
      </c>
      <c r="T102" s="388"/>
    </row>
    <row r="103" spans="1:20" ht="54" customHeight="1" x14ac:dyDescent="1.05">
      <c r="A103" s="31" t="s">
        <v>7985</v>
      </c>
      <c r="B103" s="37" t="s">
        <v>7986</v>
      </c>
      <c r="C103" s="31" t="s">
        <v>7987</v>
      </c>
      <c r="D103" s="31" t="s">
        <v>7988</v>
      </c>
      <c r="E103" s="31" t="s">
        <v>688</v>
      </c>
      <c r="F103" s="31" t="s">
        <v>123</v>
      </c>
      <c r="G103" s="31" t="s">
        <v>689</v>
      </c>
      <c r="H103" s="31" t="s">
        <v>7872</v>
      </c>
      <c r="I103" s="38">
        <v>0.41666666666666669</v>
      </c>
      <c r="J103" s="31" t="s">
        <v>34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320"/>
      <c r="R103" s="29"/>
      <c r="S103" s="29">
        <v>38750</v>
      </c>
      <c r="T103" s="388"/>
    </row>
    <row r="104" spans="1:20" ht="54" customHeight="1" x14ac:dyDescent="1.05">
      <c r="A104" s="31" t="s">
        <v>7989</v>
      </c>
      <c r="B104" s="37" t="s">
        <v>7990</v>
      </c>
      <c r="C104" s="31" t="s">
        <v>7991</v>
      </c>
      <c r="D104" s="31" t="s">
        <v>7992</v>
      </c>
      <c r="E104" s="31" t="s">
        <v>688</v>
      </c>
      <c r="F104" s="31" t="s">
        <v>123</v>
      </c>
      <c r="G104" s="31" t="s">
        <v>689</v>
      </c>
      <c r="H104" s="31" t="s">
        <v>7872</v>
      </c>
      <c r="I104" s="38">
        <v>0.41666666666666669</v>
      </c>
      <c r="J104" s="31" t="s">
        <v>34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320"/>
      <c r="R104" s="29"/>
      <c r="S104" s="29">
        <v>38750</v>
      </c>
      <c r="T104" s="388"/>
    </row>
    <row r="105" spans="1:20" ht="54" customHeight="1" x14ac:dyDescent="1.05">
      <c r="A105" s="31" t="s">
        <v>7993</v>
      </c>
      <c r="B105" s="37" t="s">
        <v>7994</v>
      </c>
      <c r="C105" s="31" t="s">
        <v>7995</v>
      </c>
      <c r="D105" s="31" t="s">
        <v>7996</v>
      </c>
      <c r="E105" s="31" t="s">
        <v>688</v>
      </c>
      <c r="F105" s="31" t="s">
        <v>123</v>
      </c>
      <c r="G105" s="31" t="s">
        <v>689</v>
      </c>
      <c r="H105" s="31" t="s">
        <v>7872</v>
      </c>
      <c r="I105" s="38">
        <v>0.41666666666666669</v>
      </c>
      <c r="J105" s="31" t="s">
        <v>34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320"/>
      <c r="R105" s="29"/>
      <c r="S105" s="29">
        <v>38750</v>
      </c>
      <c r="T105" s="388"/>
    </row>
    <row r="106" spans="1:20" ht="54" customHeight="1" x14ac:dyDescent="1.05">
      <c r="A106" s="31" t="s">
        <v>7997</v>
      </c>
      <c r="B106" s="37" t="s">
        <v>3670</v>
      </c>
      <c r="C106" s="31" t="s">
        <v>7998</v>
      </c>
      <c r="D106" s="31" t="s">
        <v>7999</v>
      </c>
      <c r="E106" s="31" t="s">
        <v>688</v>
      </c>
      <c r="F106" s="31" t="s">
        <v>123</v>
      </c>
      <c r="G106" s="31" t="s">
        <v>689</v>
      </c>
      <c r="H106" s="31" t="s">
        <v>7872</v>
      </c>
      <c r="I106" s="38">
        <v>0.41666666666666669</v>
      </c>
      <c r="J106" s="31" t="s">
        <v>34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320"/>
      <c r="R106" s="29"/>
      <c r="S106" s="29">
        <v>38750</v>
      </c>
      <c r="T106" s="388"/>
    </row>
    <row r="107" spans="1:20" ht="54" customHeight="1" x14ac:dyDescent="1.05">
      <c r="A107" s="31" t="s">
        <v>8000</v>
      </c>
      <c r="B107" s="37" t="s">
        <v>8001</v>
      </c>
      <c r="C107" s="31" t="s">
        <v>8002</v>
      </c>
      <c r="D107" s="31" t="s">
        <v>8003</v>
      </c>
      <c r="E107" s="31" t="s">
        <v>688</v>
      </c>
      <c r="F107" s="31" t="s">
        <v>123</v>
      </c>
      <c r="G107" s="31" t="s">
        <v>689</v>
      </c>
      <c r="H107" s="31" t="s">
        <v>7872</v>
      </c>
      <c r="I107" s="38">
        <v>0.41666666666666669</v>
      </c>
      <c r="J107" s="31" t="s">
        <v>34</v>
      </c>
      <c r="K107" s="31" t="s">
        <v>105</v>
      </c>
      <c r="L107" s="31" t="s">
        <v>106</v>
      </c>
      <c r="M107" s="31" t="s">
        <v>194</v>
      </c>
      <c r="N107" s="23"/>
      <c r="O107" s="23"/>
      <c r="P107" s="23"/>
      <c r="Q107" s="320"/>
      <c r="R107" s="29"/>
      <c r="S107" s="29">
        <v>38750</v>
      </c>
      <c r="T107" s="388"/>
    </row>
    <row r="108" spans="1:20" ht="54" customHeight="1" x14ac:dyDescent="1.05">
      <c r="A108" s="31" t="s">
        <v>8004</v>
      </c>
      <c r="B108" s="37" t="s">
        <v>8005</v>
      </c>
      <c r="C108" s="31" t="s">
        <v>8006</v>
      </c>
      <c r="D108" s="31" t="s">
        <v>8007</v>
      </c>
      <c r="E108" s="31" t="s">
        <v>688</v>
      </c>
      <c r="F108" s="31" t="s">
        <v>123</v>
      </c>
      <c r="G108" s="31" t="s">
        <v>689</v>
      </c>
      <c r="H108" s="31" t="s">
        <v>7872</v>
      </c>
      <c r="I108" s="38">
        <v>0.41666666666666669</v>
      </c>
      <c r="J108" s="31" t="s">
        <v>34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320"/>
      <c r="R108" s="29"/>
      <c r="S108" s="29">
        <v>38750</v>
      </c>
      <c r="T108" s="388"/>
    </row>
    <row r="109" spans="1:20" ht="54" customHeight="1" x14ac:dyDescent="1.05">
      <c r="A109" s="31" t="s">
        <v>8008</v>
      </c>
      <c r="B109" s="37" t="s">
        <v>3266</v>
      </c>
      <c r="C109" s="31" t="s">
        <v>8009</v>
      </c>
      <c r="D109" s="31" t="s">
        <v>8010</v>
      </c>
      <c r="E109" s="31" t="s">
        <v>688</v>
      </c>
      <c r="F109" s="31" t="s">
        <v>123</v>
      </c>
      <c r="G109" s="31" t="s">
        <v>689</v>
      </c>
      <c r="H109" s="31" t="s">
        <v>7872</v>
      </c>
      <c r="I109" s="38">
        <v>0.41666666666666669</v>
      </c>
      <c r="J109" s="31" t="s">
        <v>34</v>
      </c>
      <c r="K109" s="31" t="s">
        <v>105</v>
      </c>
      <c r="L109" s="31" t="s">
        <v>106</v>
      </c>
      <c r="M109" s="31" t="s">
        <v>194</v>
      </c>
      <c r="N109" s="23"/>
      <c r="O109" s="23"/>
      <c r="P109" s="23"/>
      <c r="Q109" s="320"/>
      <c r="R109" s="29"/>
      <c r="S109" s="29">
        <v>38750</v>
      </c>
      <c r="T109" s="388"/>
    </row>
    <row r="110" spans="1:20" ht="54" customHeight="1" x14ac:dyDescent="1.05">
      <c r="A110" s="31" t="s">
        <v>8011</v>
      </c>
      <c r="B110" s="37" t="s">
        <v>8012</v>
      </c>
      <c r="C110" s="31" t="s">
        <v>8013</v>
      </c>
      <c r="D110" s="31" t="s">
        <v>8014</v>
      </c>
      <c r="E110" s="31" t="s">
        <v>688</v>
      </c>
      <c r="F110" s="31" t="s">
        <v>123</v>
      </c>
      <c r="G110" s="31" t="s">
        <v>689</v>
      </c>
      <c r="H110" s="31" t="s">
        <v>7872</v>
      </c>
      <c r="I110" s="38">
        <v>0.41666666666666669</v>
      </c>
      <c r="J110" s="31" t="s">
        <v>34</v>
      </c>
      <c r="K110" s="31" t="s">
        <v>105</v>
      </c>
      <c r="L110" s="31" t="s">
        <v>106</v>
      </c>
      <c r="M110" s="31" t="s">
        <v>194</v>
      </c>
      <c r="N110" s="23"/>
      <c r="O110" s="23"/>
      <c r="P110" s="23"/>
      <c r="Q110" s="320"/>
      <c r="R110" s="29"/>
      <c r="S110" s="29">
        <v>38750</v>
      </c>
      <c r="T110" s="388"/>
    </row>
    <row r="111" spans="1:20" ht="54" customHeight="1" x14ac:dyDescent="1.05">
      <c r="A111" s="31" t="s">
        <v>8015</v>
      </c>
      <c r="B111" s="37" t="s">
        <v>8016</v>
      </c>
      <c r="C111" s="31" t="s">
        <v>8017</v>
      </c>
      <c r="D111" s="31" t="s">
        <v>8018</v>
      </c>
      <c r="E111" s="31" t="s">
        <v>688</v>
      </c>
      <c r="F111" s="31" t="s">
        <v>123</v>
      </c>
      <c r="G111" s="31" t="s">
        <v>689</v>
      </c>
      <c r="H111" s="31" t="s">
        <v>7872</v>
      </c>
      <c r="I111" s="38">
        <v>0.41666666666666669</v>
      </c>
      <c r="J111" s="31" t="s">
        <v>34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320"/>
      <c r="R111" s="29"/>
      <c r="S111" s="29">
        <v>38750</v>
      </c>
      <c r="T111" s="388"/>
    </row>
    <row r="112" spans="1:20" ht="54" customHeight="1" x14ac:dyDescent="1.05">
      <c r="A112" s="31" t="s">
        <v>8019</v>
      </c>
      <c r="B112" s="37" t="s">
        <v>8020</v>
      </c>
      <c r="C112" s="31" t="s">
        <v>8021</v>
      </c>
      <c r="D112" s="31" t="s">
        <v>8022</v>
      </c>
      <c r="E112" s="31" t="s">
        <v>688</v>
      </c>
      <c r="F112" s="31" t="s">
        <v>123</v>
      </c>
      <c r="G112" s="31" t="s">
        <v>689</v>
      </c>
      <c r="H112" s="31" t="s">
        <v>7872</v>
      </c>
      <c r="I112" s="38">
        <v>0.41666666666666669</v>
      </c>
      <c r="J112" s="31" t="s">
        <v>34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320"/>
      <c r="R112" s="29"/>
      <c r="S112" s="29">
        <v>38750</v>
      </c>
      <c r="T112" s="388"/>
    </row>
    <row r="113" spans="1:20" ht="54" customHeight="1" x14ac:dyDescent="1.05">
      <c r="A113" s="31" t="s">
        <v>8023</v>
      </c>
      <c r="B113" s="37" t="s">
        <v>1972</v>
      </c>
      <c r="C113" s="31" t="s">
        <v>8024</v>
      </c>
      <c r="D113" s="31" t="s">
        <v>8025</v>
      </c>
      <c r="E113" s="31" t="s">
        <v>688</v>
      </c>
      <c r="F113" s="31" t="s">
        <v>123</v>
      </c>
      <c r="G113" s="31" t="s">
        <v>689</v>
      </c>
      <c r="H113" s="31" t="s">
        <v>7872</v>
      </c>
      <c r="I113" s="38">
        <v>0.41666666666666669</v>
      </c>
      <c r="J113" s="31" t="s">
        <v>34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320"/>
      <c r="R113" s="29"/>
      <c r="S113" s="29">
        <v>38750</v>
      </c>
      <c r="T113" s="388"/>
    </row>
    <row r="114" spans="1:20" ht="54" customHeight="1" x14ac:dyDescent="1.05">
      <c r="A114" s="31" t="s">
        <v>8026</v>
      </c>
      <c r="B114" s="37" t="s">
        <v>8027</v>
      </c>
      <c r="C114" s="31" t="s">
        <v>8028</v>
      </c>
      <c r="D114" s="31" t="s">
        <v>8029</v>
      </c>
      <c r="E114" s="31" t="s">
        <v>688</v>
      </c>
      <c r="F114" s="31" t="s">
        <v>123</v>
      </c>
      <c r="G114" s="31" t="s">
        <v>689</v>
      </c>
      <c r="H114" s="31" t="s">
        <v>7872</v>
      </c>
      <c r="I114" s="38">
        <v>0.41666666666666669</v>
      </c>
      <c r="J114" s="31" t="s">
        <v>34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320"/>
      <c r="R114" s="29"/>
      <c r="S114" s="29">
        <v>38750</v>
      </c>
      <c r="T114" s="388"/>
    </row>
    <row r="115" spans="1:20" ht="54" customHeight="1" x14ac:dyDescent="1.05">
      <c r="A115" s="31" t="s">
        <v>8030</v>
      </c>
      <c r="B115" s="37" t="s">
        <v>8031</v>
      </c>
      <c r="C115" s="31" t="s">
        <v>8032</v>
      </c>
      <c r="D115" s="31" t="s">
        <v>8033</v>
      </c>
      <c r="E115" s="31" t="s">
        <v>688</v>
      </c>
      <c r="F115" s="31" t="s">
        <v>123</v>
      </c>
      <c r="G115" s="31" t="s">
        <v>689</v>
      </c>
      <c r="H115" s="31" t="s">
        <v>7872</v>
      </c>
      <c r="I115" s="38">
        <v>0.41666666666666669</v>
      </c>
      <c r="J115" s="31" t="s">
        <v>34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320"/>
      <c r="R115" s="29"/>
      <c r="S115" s="29">
        <v>38750</v>
      </c>
      <c r="T115" s="388"/>
    </row>
    <row r="116" spans="1:20" ht="54" customHeight="1" x14ac:dyDescent="1.05">
      <c r="A116" s="31" t="s">
        <v>8034</v>
      </c>
      <c r="B116" s="37" t="s">
        <v>8035</v>
      </c>
      <c r="C116" s="31" t="s">
        <v>8036</v>
      </c>
      <c r="D116" s="31" t="s">
        <v>8037</v>
      </c>
      <c r="E116" s="31" t="s">
        <v>688</v>
      </c>
      <c r="F116" s="31" t="s">
        <v>123</v>
      </c>
      <c r="G116" s="31" t="s">
        <v>689</v>
      </c>
      <c r="H116" s="31" t="s">
        <v>7872</v>
      </c>
      <c r="I116" s="38">
        <v>0.41666666666666669</v>
      </c>
      <c r="J116" s="31" t="s">
        <v>34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320"/>
      <c r="R116" s="29"/>
      <c r="S116" s="29">
        <v>38750</v>
      </c>
      <c r="T116" s="388"/>
    </row>
    <row r="117" spans="1:20" ht="54" customHeight="1" x14ac:dyDescent="1.05">
      <c r="A117" s="31" t="s">
        <v>8038</v>
      </c>
      <c r="B117" s="37" t="s">
        <v>8039</v>
      </c>
      <c r="C117" s="31" t="s">
        <v>8040</v>
      </c>
      <c r="D117" s="31" t="s">
        <v>8041</v>
      </c>
      <c r="E117" s="31" t="s">
        <v>688</v>
      </c>
      <c r="F117" s="31" t="s">
        <v>123</v>
      </c>
      <c r="G117" s="31" t="s">
        <v>689</v>
      </c>
      <c r="H117" s="31" t="s">
        <v>7872</v>
      </c>
      <c r="I117" s="38">
        <v>0.41666666666666669</v>
      </c>
      <c r="J117" s="31" t="s">
        <v>34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320"/>
      <c r="R117" s="29"/>
      <c r="S117" s="29">
        <v>38750</v>
      </c>
      <c r="T117" s="388"/>
    </row>
    <row r="118" spans="1:20" ht="54" customHeight="1" x14ac:dyDescent="1.05">
      <c r="A118" s="31" t="s">
        <v>8042</v>
      </c>
      <c r="B118" s="37" t="s">
        <v>8043</v>
      </c>
      <c r="C118" s="31" t="s">
        <v>8044</v>
      </c>
      <c r="D118" s="31" t="s">
        <v>8045</v>
      </c>
      <c r="E118" s="31" t="s">
        <v>688</v>
      </c>
      <c r="F118" s="31" t="s">
        <v>123</v>
      </c>
      <c r="G118" s="31" t="s">
        <v>689</v>
      </c>
      <c r="H118" s="31" t="s">
        <v>7872</v>
      </c>
      <c r="I118" s="38">
        <v>0.41666666666666669</v>
      </c>
      <c r="J118" s="31" t="s">
        <v>34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320"/>
      <c r="R118" s="29"/>
      <c r="S118" s="29">
        <v>38750</v>
      </c>
      <c r="T118" s="388"/>
    </row>
    <row r="119" spans="1:20" ht="54" customHeight="1" x14ac:dyDescent="1.05">
      <c r="A119" s="31" t="s">
        <v>8046</v>
      </c>
      <c r="B119" s="37" t="s">
        <v>6932</v>
      </c>
      <c r="C119" s="31" t="s">
        <v>8047</v>
      </c>
      <c r="D119" s="31" t="s">
        <v>8048</v>
      </c>
      <c r="E119" s="31" t="s">
        <v>688</v>
      </c>
      <c r="F119" s="31" t="s">
        <v>123</v>
      </c>
      <c r="G119" s="31" t="s">
        <v>689</v>
      </c>
      <c r="H119" s="31" t="s">
        <v>7872</v>
      </c>
      <c r="I119" s="38">
        <v>0.41666666666666669</v>
      </c>
      <c r="J119" s="31" t="s">
        <v>34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320"/>
      <c r="R119" s="29"/>
      <c r="S119" s="29">
        <v>38750</v>
      </c>
      <c r="T119" s="388"/>
    </row>
    <row r="120" spans="1:20" ht="54" customHeight="1" x14ac:dyDescent="1.05">
      <c r="A120" s="31" t="s">
        <v>8049</v>
      </c>
      <c r="B120" s="37" t="s">
        <v>8050</v>
      </c>
      <c r="C120" s="31" t="s">
        <v>8051</v>
      </c>
      <c r="D120" s="31" t="s">
        <v>8052</v>
      </c>
      <c r="E120" s="31" t="s">
        <v>688</v>
      </c>
      <c r="F120" s="31" t="s">
        <v>123</v>
      </c>
      <c r="G120" s="31" t="s">
        <v>689</v>
      </c>
      <c r="H120" s="31" t="s">
        <v>7872</v>
      </c>
      <c r="I120" s="38">
        <v>0.41666666666666669</v>
      </c>
      <c r="J120" s="31" t="s">
        <v>34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320"/>
      <c r="R120" s="29"/>
      <c r="S120" s="29">
        <v>38750</v>
      </c>
      <c r="T120" s="388"/>
    </row>
    <row r="121" spans="1:20" ht="54" customHeight="1" x14ac:dyDescent="1.05">
      <c r="A121" s="31" t="s">
        <v>8053</v>
      </c>
      <c r="B121" s="37" t="s">
        <v>8054</v>
      </c>
      <c r="C121" s="31" t="s">
        <v>8055</v>
      </c>
      <c r="D121" s="31" t="s">
        <v>8056</v>
      </c>
      <c r="E121" s="31" t="s">
        <v>688</v>
      </c>
      <c r="F121" s="31" t="s">
        <v>123</v>
      </c>
      <c r="G121" s="31" t="s">
        <v>689</v>
      </c>
      <c r="H121" s="31" t="s">
        <v>7872</v>
      </c>
      <c r="I121" s="38">
        <v>0.41666666666666669</v>
      </c>
      <c r="J121" s="31" t="s">
        <v>34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320"/>
      <c r="R121" s="29"/>
      <c r="S121" s="29">
        <v>38750</v>
      </c>
      <c r="T121" s="388"/>
    </row>
    <row r="122" spans="1:20" ht="54" customHeight="1" x14ac:dyDescent="1.05">
      <c r="A122" s="31" t="s">
        <v>8057</v>
      </c>
      <c r="B122" s="37" t="s">
        <v>8058</v>
      </c>
      <c r="C122" s="31" t="s">
        <v>8059</v>
      </c>
      <c r="D122" s="31" t="s">
        <v>8060</v>
      </c>
      <c r="E122" s="31" t="s">
        <v>688</v>
      </c>
      <c r="F122" s="31" t="s">
        <v>123</v>
      </c>
      <c r="G122" s="31" t="s">
        <v>689</v>
      </c>
      <c r="H122" s="31" t="s">
        <v>7872</v>
      </c>
      <c r="I122" s="38">
        <v>0.41666666666666669</v>
      </c>
      <c r="J122" s="31" t="s">
        <v>34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320"/>
      <c r="R122" s="29"/>
      <c r="S122" s="29">
        <v>38750</v>
      </c>
      <c r="T122" s="388"/>
    </row>
    <row r="123" spans="1:20" ht="54" customHeight="1" x14ac:dyDescent="1.05">
      <c r="A123" s="31" t="s">
        <v>8061</v>
      </c>
      <c r="B123" s="37" t="s">
        <v>7640</v>
      </c>
      <c r="C123" s="31" t="s">
        <v>8062</v>
      </c>
      <c r="D123" s="31" t="s">
        <v>8063</v>
      </c>
      <c r="E123" s="31" t="s">
        <v>688</v>
      </c>
      <c r="F123" s="31" t="s">
        <v>123</v>
      </c>
      <c r="G123" s="31" t="s">
        <v>689</v>
      </c>
      <c r="H123" s="31" t="s">
        <v>7872</v>
      </c>
      <c r="I123" s="38">
        <v>0.41666666666666669</v>
      </c>
      <c r="J123" s="31" t="s">
        <v>34</v>
      </c>
      <c r="K123" s="31" t="s">
        <v>105</v>
      </c>
      <c r="L123" s="31" t="s">
        <v>106</v>
      </c>
      <c r="M123" s="31" t="s">
        <v>194</v>
      </c>
      <c r="N123" s="23"/>
      <c r="O123" s="23"/>
      <c r="P123" s="23"/>
      <c r="Q123" s="320"/>
      <c r="R123" s="29"/>
      <c r="S123" s="29">
        <v>38750</v>
      </c>
      <c r="T123" s="388"/>
    </row>
    <row r="124" spans="1:20" ht="54" customHeight="1" x14ac:dyDescent="1.05">
      <c r="A124" s="31" t="s">
        <v>8064</v>
      </c>
      <c r="B124" s="37" t="s">
        <v>8065</v>
      </c>
      <c r="C124" s="31" t="s">
        <v>8066</v>
      </c>
      <c r="D124" s="31" t="s">
        <v>8067</v>
      </c>
      <c r="E124" s="31" t="s">
        <v>688</v>
      </c>
      <c r="F124" s="31" t="s">
        <v>123</v>
      </c>
      <c r="G124" s="31" t="s">
        <v>689</v>
      </c>
      <c r="H124" s="31" t="s">
        <v>7872</v>
      </c>
      <c r="I124" s="38">
        <v>0.41666666666666669</v>
      </c>
      <c r="J124" s="31" t="s">
        <v>34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320"/>
      <c r="R124" s="29"/>
      <c r="S124" s="29">
        <v>38750</v>
      </c>
      <c r="T124" s="388"/>
    </row>
    <row r="125" spans="1:20" ht="54" customHeight="1" x14ac:dyDescent="1.05">
      <c r="A125" s="31" t="s">
        <v>8068</v>
      </c>
      <c r="B125" s="37" t="s">
        <v>8069</v>
      </c>
      <c r="C125" s="31" t="s">
        <v>8070</v>
      </c>
      <c r="D125" s="31" t="s">
        <v>8071</v>
      </c>
      <c r="E125" s="31" t="s">
        <v>688</v>
      </c>
      <c r="F125" s="31" t="s">
        <v>123</v>
      </c>
      <c r="G125" s="31" t="s">
        <v>689</v>
      </c>
      <c r="H125" s="31" t="s">
        <v>7872</v>
      </c>
      <c r="I125" s="38">
        <v>0.41666666666666669</v>
      </c>
      <c r="J125" s="31" t="s">
        <v>34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320"/>
      <c r="R125" s="29"/>
      <c r="S125" s="29">
        <v>38750</v>
      </c>
      <c r="T125" s="388"/>
    </row>
    <row r="126" spans="1:20" ht="54" customHeight="1" x14ac:dyDescent="1.05">
      <c r="A126" s="31" t="s">
        <v>8072</v>
      </c>
      <c r="B126" s="37" t="s">
        <v>8073</v>
      </c>
      <c r="C126" s="31" t="s">
        <v>8074</v>
      </c>
      <c r="D126" s="31" t="s">
        <v>8075</v>
      </c>
      <c r="E126" s="31" t="s">
        <v>688</v>
      </c>
      <c r="F126" s="31" t="s">
        <v>123</v>
      </c>
      <c r="G126" s="31" t="s">
        <v>689</v>
      </c>
      <c r="H126" s="31" t="s">
        <v>7872</v>
      </c>
      <c r="I126" s="38">
        <v>0.41666666666666669</v>
      </c>
      <c r="J126" s="31" t="s">
        <v>34</v>
      </c>
      <c r="K126" s="31" t="s">
        <v>105</v>
      </c>
      <c r="L126" s="31" t="s">
        <v>106</v>
      </c>
      <c r="M126" s="31" t="s">
        <v>194</v>
      </c>
      <c r="N126" s="23"/>
      <c r="O126" s="23"/>
      <c r="P126" s="23"/>
      <c r="Q126" s="320"/>
      <c r="R126" s="29"/>
      <c r="S126" s="29">
        <v>38750</v>
      </c>
      <c r="T126" s="388"/>
    </row>
    <row r="127" spans="1:20" ht="54" customHeight="1" x14ac:dyDescent="1.05">
      <c r="A127" s="31" t="s">
        <v>8076</v>
      </c>
      <c r="B127" s="37" t="s">
        <v>7864</v>
      </c>
      <c r="C127" s="31" t="s">
        <v>8077</v>
      </c>
      <c r="D127" s="31" t="s">
        <v>8078</v>
      </c>
      <c r="E127" s="31" t="s">
        <v>688</v>
      </c>
      <c r="F127" s="31" t="s">
        <v>123</v>
      </c>
      <c r="G127" s="31" t="s">
        <v>689</v>
      </c>
      <c r="H127" s="31" t="s">
        <v>7872</v>
      </c>
      <c r="I127" s="38">
        <v>0.41666666666666669</v>
      </c>
      <c r="J127" s="31" t="s">
        <v>34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320"/>
      <c r="R127" s="29"/>
      <c r="S127" s="29">
        <v>38750</v>
      </c>
      <c r="T127" s="388"/>
    </row>
    <row r="128" spans="1:20" ht="54" customHeight="1" x14ac:dyDescent="1.05">
      <c r="A128" s="31" t="s">
        <v>8079</v>
      </c>
      <c r="B128" s="37" t="s">
        <v>8080</v>
      </c>
      <c r="C128" s="31" t="s">
        <v>8081</v>
      </c>
      <c r="D128" s="31" t="s">
        <v>8082</v>
      </c>
      <c r="E128" s="31" t="s">
        <v>688</v>
      </c>
      <c r="F128" s="31" t="s">
        <v>123</v>
      </c>
      <c r="G128" s="31" t="s">
        <v>689</v>
      </c>
      <c r="H128" s="31" t="s">
        <v>7872</v>
      </c>
      <c r="I128" s="38">
        <v>0.41666666666666669</v>
      </c>
      <c r="J128" s="31" t="s">
        <v>34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320"/>
      <c r="R128" s="29"/>
      <c r="S128" s="29">
        <v>38750</v>
      </c>
      <c r="T128" s="388"/>
    </row>
    <row r="129" spans="1:20" ht="54" customHeight="1" x14ac:dyDescent="1.05">
      <c r="A129" s="31" t="s">
        <v>8083</v>
      </c>
      <c r="B129" s="37" t="s">
        <v>8084</v>
      </c>
      <c r="C129" s="31" t="s">
        <v>8085</v>
      </c>
      <c r="D129" s="31" t="s">
        <v>8086</v>
      </c>
      <c r="E129" s="31" t="s">
        <v>688</v>
      </c>
      <c r="F129" s="31" t="s">
        <v>123</v>
      </c>
      <c r="G129" s="31" t="s">
        <v>689</v>
      </c>
      <c r="H129" s="31" t="s">
        <v>7872</v>
      </c>
      <c r="I129" s="38">
        <v>0.41666666666666669</v>
      </c>
      <c r="J129" s="31" t="s">
        <v>34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320"/>
      <c r="R129" s="29"/>
      <c r="S129" s="29">
        <v>38750</v>
      </c>
      <c r="T129" s="388"/>
    </row>
    <row r="130" spans="1:20" ht="54" customHeight="1" x14ac:dyDescent="1.05">
      <c r="A130" s="31" t="s">
        <v>8087</v>
      </c>
      <c r="B130" s="37" t="s">
        <v>8088</v>
      </c>
      <c r="C130" s="31" t="s">
        <v>8089</v>
      </c>
      <c r="D130" s="31" t="s">
        <v>8090</v>
      </c>
      <c r="E130" s="31" t="s">
        <v>688</v>
      </c>
      <c r="F130" s="31" t="s">
        <v>123</v>
      </c>
      <c r="G130" s="31" t="s">
        <v>689</v>
      </c>
      <c r="H130" s="31" t="s">
        <v>7872</v>
      </c>
      <c r="I130" s="38">
        <v>0.41666666666666669</v>
      </c>
      <c r="J130" s="31" t="s">
        <v>34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320"/>
      <c r="R130" s="29"/>
      <c r="S130" s="29">
        <v>38750</v>
      </c>
      <c r="T130" s="388"/>
    </row>
    <row r="131" spans="1:20" ht="54" customHeight="1" x14ac:dyDescent="1.05">
      <c r="A131" s="31" t="s">
        <v>8091</v>
      </c>
      <c r="B131" s="37" t="s">
        <v>8092</v>
      </c>
      <c r="C131" s="31" t="s">
        <v>8093</v>
      </c>
      <c r="D131" s="31" t="s">
        <v>8094</v>
      </c>
      <c r="E131" s="31" t="s">
        <v>688</v>
      </c>
      <c r="F131" s="31" t="s">
        <v>123</v>
      </c>
      <c r="G131" s="31" t="s">
        <v>689</v>
      </c>
      <c r="H131" s="31" t="s">
        <v>7872</v>
      </c>
      <c r="I131" s="38">
        <v>0.41666666666666669</v>
      </c>
      <c r="J131" s="31" t="s">
        <v>34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320"/>
      <c r="R131" s="29"/>
      <c r="S131" s="29">
        <v>38750</v>
      </c>
      <c r="T131" s="388"/>
    </row>
    <row r="132" spans="1:20" ht="54" customHeight="1" x14ac:dyDescent="1.05">
      <c r="A132" s="31" t="s">
        <v>8095</v>
      </c>
      <c r="B132" s="37" t="s">
        <v>720</v>
      </c>
      <c r="C132" s="31" t="s">
        <v>8096</v>
      </c>
      <c r="D132" s="31" t="s">
        <v>8097</v>
      </c>
      <c r="E132" s="31" t="s">
        <v>688</v>
      </c>
      <c r="F132" s="31" t="s">
        <v>123</v>
      </c>
      <c r="G132" s="31" t="s">
        <v>689</v>
      </c>
      <c r="H132" s="31" t="s">
        <v>7872</v>
      </c>
      <c r="I132" s="38">
        <v>0.41666666666666669</v>
      </c>
      <c r="J132" s="31" t="s">
        <v>34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320"/>
      <c r="R132" s="29"/>
      <c r="S132" s="29">
        <v>38750</v>
      </c>
      <c r="T132" s="388"/>
    </row>
    <row r="133" spans="1:20" ht="54" customHeight="1" x14ac:dyDescent="1.05">
      <c r="A133" s="31" t="s">
        <v>8098</v>
      </c>
      <c r="B133" s="37" t="s">
        <v>8099</v>
      </c>
      <c r="C133" s="31" t="s">
        <v>8100</v>
      </c>
      <c r="D133" s="31" t="s">
        <v>8101</v>
      </c>
      <c r="E133" s="31" t="s">
        <v>688</v>
      </c>
      <c r="F133" s="31" t="s">
        <v>123</v>
      </c>
      <c r="G133" s="31" t="s">
        <v>689</v>
      </c>
      <c r="H133" s="31" t="s">
        <v>7872</v>
      </c>
      <c r="I133" s="38">
        <v>0.41666666666666669</v>
      </c>
      <c r="J133" s="31" t="s">
        <v>34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320"/>
      <c r="R133" s="29"/>
      <c r="S133" s="29">
        <v>38750</v>
      </c>
      <c r="T133" s="388"/>
    </row>
    <row r="134" spans="1:20" ht="54" customHeight="1" x14ac:dyDescent="1.05">
      <c r="A134" s="31" t="s">
        <v>8102</v>
      </c>
      <c r="B134" s="37" t="s">
        <v>8103</v>
      </c>
      <c r="C134" s="31" t="s">
        <v>8104</v>
      </c>
      <c r="D134" s="31" t="s">
        <v>8105</v>
      </c>
      <c r="E134" s="31" t="s">
        <v>688</v>
      </c>
      <c r="F134" s="31" t="s">
        <v>123</v>
      </c>
      <c r="G134" s="31" t="s">
        <v>689</v>
      </c>
      <c r="H134" s="31" t="s">
        <v>7872</v>
      </c>
      <c r="I134" s="38">
        <v>0.41666666666666669</v>
      </c>
      <c r="J134" s="31" t="s">
        <v>34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320"/>
      <c r="R134" s="29"/>
      <c r="S134" s="29">
        <v>38750</v>
      </c>
      <c r="T134" s="388"/>
    </row>
    <row r="135" spans="1:20" ht="54" customHeight="1" x14ac:dyDescent="1.05">
      <c r="A135" s="31" t="s">
        <v>8106</v>
      </c>
      <c r="B135" s="37" t="s">
        <v>7867</v>
      </c>
      <c r="C135" s="31" t="s">
        <v>8107</v>
      </c>
      <c r="D135" s="31" t="s">
        <v>8108</v>
      </c>
      <c r="E135" s="31" t="s">
        <v>688</v>
      </c>
      <c r="F135" s="31" t="s">
        <v>123</v>
      </c>
      <c r="G135" s="31" t="s">
        <v>689</v>
      </c>
      <c r="H135" s="31" t="s">
        <v>7872</v>
      </c>
      <c r="I135" s="38">
        <v>0.41666666666666669</v>
      </c>
      <c r="J135" s="31" t="s">
        <v>34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320"/>
      <c r="R135" s="29"/>
      <c r="S135" s="29">
        <v>38750</v>
      </c>
      <c r="T135" s="388"/>
    </row>
    <row r="136" spans="1:20" ht="54" customHeight="1" x14ac:dyDescent="1.05">
      <c r="A136" s="31" t="s">
        <v>8109</v>
      </c>
      <c r="B136" s="37" t="s">
        <v>8110</v>
      </c>
      <c r="C136" s="31" t="s">
        <v>8111</v>
      </c>
      <c r="D136" s="31" t="s">
        <v>8112</v>
      </c>
      <c r="E136" s="31" t="s">
        <v>688</v>
      </c>
      <c r="F136" s="31" t="s">
        <v>123</v>
      </c>
      <c r="G136" s="31" t="s">
        <v>689</v>
      </c>
      <c r="H136" s="31" t="s">
        <v>7872</v>
      </c>
      <c r="I136" s="38">
        <v>0.41666666666666669</v>
      </c>
      <c r="J136" s="31" t="s">
        <v>34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320"/>
      <c r="R136" s="29"/>
      <c r="S136" s="29">
        <v>38750</v>
      </c>
      <c r="T136" s="388"/>
    </row>
    <row r="137" spans="1:20" ht="54" customHeight="1" x14ac:dyDescent="1.05">
      <c r="A137" s="31" t="s">
        <v>8113</v>
      </c>
      <c r="B137" s="37" t="s">
        <v>8114</v>
      </c>
      <c r="C137" s="31" t="s">
        <v>8115</v>
      </c>
      <c r="D137" s="31" t="s">
        <v>8116</v>
      </c>
      <c r="E137" s="31" t="s">
        <v>688</v>
      </c>
      <c r="F137" s="31" t="s">
        <v>123</v>
      </c>
      <c r="G137" s="31" t="s">
        <v>689</v>
      </c>
      <c r="H137" s="31" t="s">
        <v>7872</v>
      </c>
      <c r="I137" s="38">
        <v>0.41666666666666669</v>
      </c>
      <c r="J137" s="31" t="s">
        <v>34</v>
      </c>
      <c r="K137" s="31" t="s">
        <v>105</v>
      </c>
      <c r="L137" s="31" t="s">
        <v>106</v>
      </c>
      <c r="M137" s="31" t="s">
        <v>194</v>
      </c>
      <c r="N137" s="23"/>
      <c r="O137" s="23"/>
      <c r="P137" s="23"/>
      <c r="Q137" s="320"/>
      <c r="R137" s="29"/>
      <c r="S137" s="29">
        <v>38750</v>
      </c>
      <c r="T137" s="388"/>
    </row>
    <row r="138" spans="1:20" ht="54" customHeight="1" x14ac:dyDescent="1.05">
      <c r="A138" s="31" t="s">
        <v>8117</v>
      </c>
      <c r="B138" s="37" t="s">
        <v>8118</v>
      </c>
      <c r="C138" s="31" t="s">
        <v>8119</v>
      </c>
      <c r="D138" s="31" t="s">
        <v>8120</v>
      </c>
      <c r="E138" s="31" t="s">
        <v>688</v>
      </c>
      <c r="F138" s="31" t="s">
        <v>123</v>
      </c>
      <c r="G138" s="31" t="s">
        <v>689</v>
      </c>
      <c r="H138" s="31" t="s">
        <v>7872</v>
      </c>
      <c r="I138" s="38">
        <v>0.41666666666666669</v>
      </c>
      <c r="J138" s="31" t="s">
        <v>34</v>
      </c>
      <c r="K138" s="31" t="s">
        <v>105</v>
      </c>
      <c r="L138" s="31" t="s">
        <v>106</v>
      </c>
      <c r="M138" s="31" t="s">
        <v>194</v>
      </c>
      <c r="N138" s="23"/>
      <c r="O138" s="23"/>
      <c r="P138" s="23"/>
      <c r="Q138" s="320"/>
      <c r="R138" s="29"/>
      <c r="S138" s="29">
        <v>38750</v>
      </c>
      <c r="T138" s="388"/>
    </row>
    <row r="139" spans="1:20" ht="54" customHeight="1" x14ac:dyDescent="1.05">
      <c r="A139" s="31" t="s">
        <v>8121</v>
      </c>
      <c r="B139" s="37" t="s">
        <v>8122</v>
      </c>
      <c r="C139" s="31" t="s">
        <v>8123</v>
      </c>
      <c r="D139" s="31" t="s">
        <v>8124</v>
      </c>
      <c r="E139" s="31" t="s">
        <v>688</v>
      </c>
      <c r="F139" s="31" t="s">
        <v>123</v>
      </c>
      <c r="G139" s="31" t="s">
        <v>689</v>
      </c>
      <c r="H139" s="31" t="s">
        <v>7872</v>
      </c>
      <c r="I139" s="38">
        <v>0.41666666666666669</v>
      </c>
      <c r="J139" s="31" t="s">
        <v>34</v>
      </c>
      <c r="K139" s="31" t="s">
        <v>105</v>
      </c>
      <c r="L139" s="31" t="s">
        <v>106</v>
      </c>
      <c r="M139" s="31" t="s">
        <v>194</v>
      </c>
      <c r="N139" s="23"/>
      <c r="O139" s="23"/>
      <c r="P139" s="23"/>
      <c r="Q139" s="320"/>
      <c r="R139" s="29"/>
      <c r="S139" s="29">
        <v>38750</v>
      </c>
      <c r="T139" s="388"/>
    </row>
    <row r="140" spans="1:20" ht="54" customHeight="1" x14ac:dyDescent="1.05">
      <c r="A140" s="31" t="s">
        <v>8125</v>
      </c>
      <c r="B140" s="37" t="s">
        <v>2659</v>
      </c>
      <c r="C140" s="31" t="s">
        <v>8126</v>
      </c>
      <c r="D140" s="31" t="s">
        <v>8127</v>
      </c>
      <c r="E140" s="31" t="s">
        <v>688</v>
      </c>
      <c r="F140" s="31" t="s">
        <v>123</v>
      </c>
      <c r="G140" s="31" t="s">
        <v>689</v>
      </c>
      <c r="H140" s="31" t="s">
        <v>7872</v>
      </c>
      <c r="I140" s="38">
        <v>0.41666666666666669</v>
      </c>
      <c r="J140" s="31" t="s">
        <v>34</v>
      </c>
      <c r="K140" s="31" t="s">
        <v>105</v>
      </c>
      <c r="L140" s="31" t="s">
        <v>106</v>
      </c>
      <c r="M140" s="31" t="s">
        <v>194</v>
      </c>
      <c r="N140" s="23"/>
      <c r="O140" s="23"/>
      <c r="P140" s="23"/>
      <c r="Q140" s="320"/>
      <c r="R140" s="29"/>
      <c r="S140" s="29">
        <v>38750</v>
      </c>
      <c r="T140" s="388"/>
    </row>
    <row r="141" spans="1:20" ht="54" customHeight="1" x14ac:dyDescent="1.05">
      <c r="A141" s="31" t="s">
        <v>8128</v>
      </c>
      <c r="B141" s="37" t="s">
        <v>1799</v>
      </c>
      <c r="C141" s="31" t="s">
        <v>8129</v>
      </c>
      <c r="D141" s="31" t="s">
        <v>8130</v>
      </c>
      <c r="E141" s="31" t="s">
        <v>688</v>
      </c>
      <c r="F141" s="31" t="s">
        <v>123</v>
      </c>
      <c r="G141" s="31" t="s">
        <v>689</v>
      </c>
      <c r="H141" s="31" t="s">
        <v>7872</v>
      </c>
      <c r="I141" s="38">
        <v>0.41666666666666669</v>
      </c>
      <c r="J141" s="31" t="s">
        <v>34</v>
      </c>
      <c r="K141" s="31" t="s">
        <v>105</v>
      </c>
      <c r="L141" s="31" t="s">
        <v>106</v>
      </c>
      <c r="M141" s="31" t="s">
        <v>194</v>
      </c>
      <c r="N141" s="23"/>
      <c r="O141" s="23"/>
      <c r="P141" s="23"/>
      <c r="Q141" s="320"/>
      <c r="R141" s="29"/>
      <c r="S141" s="29">
        <v>38750</v>
      </c>
      <c r="T141" s="388"/>
    </row>
    <row r="142" spans="1:20" ht="54" customHeight="1" x14ac:dyDescent="1.05">
      <c r="A142" s="31" t="s">
        <v>8131</v>
      </c>
      <c r="B142" s="37" t="s">
        <v>7865</v>
      </c>
      <c r="C142" s="31" t="s">
        <v>8132</v>
      </c>
      <c r="D142" s="31" t="s">
        <v>8133</v>
      </c>
      <c r="E142" s="31" t="s">
        <v>688</v>
      </c>
      <c r="F142" s="31" t="s">
        <v>123</v>
      </c>
      <c r="G142" s="31" t="s">
        <v>689</v>
      </c>
      <c r="H142" s="31" t="s">
        <v>7872</v>
      </c>
      <c r="I142" s="38">
        <v>0.41666666666666669</v>
      </c>
      <c r="J142" s="31" t="s">
        <v>34</v>
      </c>
      <c r="K142" s="31" t="s">
        <v>105</v>
      </c>
      <c r="L142" s="31" t="s">
        <v>106</v>
      </c>
      <c r="M142" s="31" t="s">
        <v>194</v>
      </c>
      <c r="N142" s="23"/>
      <c r="O142" s="23"/>
      <c r="P142" s="23"/>
      <c r="Q142" s="320"/>
      <c r="R142" s="29"/>
      <c r="S142" s="29">
        <v>38750</v>
      </c>
      <c r="T142" s="388"/>
    </row>
    <row r="143" spans="1:20" ht="54" customHeight="1" x14ac:dyDescent="1.05">
      <c r="A143" s="31" t="s">
        <v>8134</v>
      </c>
      <c r="B143" s="37" t="s">
        <v>5889</v>
      </c>
      <c r="C143" s="31" t="s">
        <v>8135</v>
      </c>
      <c r="D143" s="31" t="s">
        <v>8136</v>
      </c>
      <c r="E143" s="31" t="s">
        <v>688</v>
      </c>
      <c r="F143" s="31" t="s">
        <v>123</v>
      </c>
      <c r="G143" s="31" t="s">
        <v>689</v>
      </c>
      <c r="H143" s="31" t="s">
        <v>7872</v>
      </c>
      <c r="I143" s="38">
        <v>0.41666666666666669</v>
      </c>
      <c r="J143" s="31" t="s">
        <v>34</v>
      </c>
      <c r="K143" s="31" t="s">
        <v>105</v>
      </c>
      <c r="L143" s="31" t="s">
        <v>106</v>
      </c>
      <c r="M143" s="31" t="s">
        <v>194</v>
      </c>
      <c r="N143" s="23"/>
      <c r="O143" s="23"/>
      <c r="P143" s="23"/>
      <c r="Q143" s="320"/>
      <c r="R143" s="29"/>
      <c r="S143" s="29">
        <v>38750</v>
      </c>
      <c r="T143" s="388"/>
    </row>
    <row r="144" spans="1:20" ht="54" customHeight="1" x14ac:dyDescent="1.05">
      <c r="A144" s="31" t="s">
        <v>8137</v>
      </c>
      <c r="B144" s="37" t="s">
        <v>8138</v>
      </c>
      <c r="C144" s="31" t="s">
        <v>8139</v>
      </c>
      <c r="D144" s="31" t="s">
        <v>8140</v>
      </c>
      <c r="E144" s="31" t="s">
        <v>688</v>
      </c>
      <c r="F144" s="31" t="s">
        <v>123</v>
      </c>
      <c r="G144" s="31" t="s">
        <v>689</v>
      </c>
      <c r="H144" s="31" t="s">
        <v>7872</v>
      </c>
      <c r="I144" s="38">
        <v>0.41666666666666669</v>
      </c>
      <c r="J144" s="31" t="s">
        <v>34</v>
      </c>
      <c r="K144" s="31" t="s">
        <v>105</v>
      </c>
      <c r="L144" s="31" t="s">
        <v>106</v>
      </c>
      <c r="M144" s="31" t="s">
        <v>194</v>
      </c>
      <c r="N144" s="23"/>
      <c r="O144" s="23"/>
      <c r="P144" s="23"/>
      <c r="Q144" s="320"/>
      <c r="R144" s="29"/>
      <c r="S144" s="29">
        <v>38750</v>
      </c>
      <c r="T144" s="388"/>
    </row>
    <row r="145" spans="1:20" ht="54" customHeight="1" x14ac:dyDescent="1.05">
      <c r="A145" s="31" t="s">
        <v>8141</v>
      </c>
      <c r="B145" s="37" t="s">
        <v>8142</v>
      </c>
      <c r="C145" s="31" t="s">
        <v>8143</v>
      </c>
      <c r="D145" s="31" t="s">
        <v>8144</v>
      </c>
      <c r="E145" s="31" t="s">
        <v>688</v>
      </c>
      <c r="F145" s="31" t="s">
        <v>123</v>
      </c>
      <c r="G145" s="31" t="s">
        <v>689</v>
      </c>
      <c r="H145" s="31" t="s">
        <v>7872</v>
      </c>
      <c r="I145" s="38">
        <v>0.41666666666666669</v>
      </c>
      <c r="J145" s="31" t="s">
        <v>34</v>
      </c>
      <c r="K145" s="31" t="s">
        <v>105</v>
      </c>
      <c r="L145" s="31" t="s">
        <v>106</v>
      </c>
      <c r="M145" s="31" t="s">
        <v>194</v>
      </c>
      <c r="N145" s="23"/>
      <c r="O145" s="23"/>
      <c r="P145" s="23"/>
      <c r="Q145" s="320"/>
      <c r="R145" s="29"/>
      <c r="S145" s="29">
        <v>38750</v>
      </c>
      <c r="T145" s="388"/>
    </row>
    <row r="146" spans="1:20" ht="54" customHeight="1" x14ac:dyDescent="1.05">
      <c r="A146" s="31" t="s">
        <v>8145</v>
      </c>
      <c r="B146" s="37" t="s">
        <v>2686</v>
      </c>
      <c r="C146" s="31" t="s">
        <v>8146</v>
      </c>
      <c r="D146" s="31" t="s">
        <v>8147</v>
      </c>
      <c r="E146" s="31" t="s">
        <v>688</v>
      </c>
      <c r="F146" s="31" t="s">
        <v>123</v>
      </c>
      <c r="G146" s="31" t="s">
        <v>689</v>
      </c>
      <c r="H146" s="31" t="s">
        <v>7872</v>
      </c>
      <c r="I146" s="38">
        <v>0.41666666666666669</v>
      </c>
      <c r="J146" s="31" t="s">
        <v>34</v>
      </c>
      <c r="K146" s="31" t="s">
        <v>105</v>
      </c>
      <c r="L146" s="31" t="s">
        <v>106</v>
      </c>
      <c r="M146" s="31" t="s">
        <v>194</v>
      </c>
      <c r="N146" s="23"/>
      <c r="O146" s="23"/>
      <c r="P146" s="23"/>
      <c r="Q146" s="320"/>
      <c r="R146" s="29"/>
      <c r="S146" s="29">
        <v>38750</v>
      </c>
      <c r="T146" s="388"/>
    </row>
    <row r="147" spans="1:20" ht="54" customHeight="1" x14ac:dyDescent="1.05">
      <c r="A147" s="31" t="s">
        <v>8148</v>
      </c>
      <c r="B147" s="37" t="s">
        <v>8149</v>
      </c>
      <c r="C147" s="31" t="s">
        <v>8150</v>
      </c>
      <c r="D147" s="31" t="s">
        <v>8151</v>
      </c>
      <c r="E147" s="31" t="s">
        <v>688</v>
      </c>
      <c r="F147" s="31" t="s">
        <v>123</v>
      </c>
      <c r="G147" s="31" t="s">
        <v>689</v>
      </c>
      <c r="H147" s="31" t="s">
        <v>7872</v>
      </c>
      <c r="I147" s="38">
        <v>0.41666666666666669</v>
      </c>
      <c r="J147" s="31" t="s">
        <v>34</v>
      </c>
      <c r="K147" s="31" t="s">
        <v>105</v>
      </c>
      <c r="L147" s="31" t="s">
        <v>106</v>
      </c>
      <c r="M147" s="31" t="s">
        <v>194</v>
      </c>
      <c r="N147" s="23"/>
      <c r="O147" s="23"/>
      <c r="P147" s="23"/>
      <c r="Q147" s="320"/>
      <c r="R147" s="29"/>
      <c r="S147" s="29">
        <v>38750</v>
      </c>
      <c r="T147" s="388"/>
    </row>
    <row r="148" spans="1:20" ht="54" customHeight="1" x14ac:dyDescent="1.05">
      <c r="A148" s="31" t="s">
        <v>8152</v>
      </c>
      <c r="B148" s="37" t="s">
        <v>7404</v>
      </c>
      <c r="C148" s="31" t="s">
        <v>8153</v>
      </c>
      <c r="D148" s="31" t="s">
        <v>8154</v>
      </c>
      <c r="E148" s="31" t="s">
        <v>688</v>
      </c>
      <c r="F148" s="31" t="s">
        <v>123</v>
      </c>
      <c r="G148" s="31" t="s">
        <v>689</v>
      </c>
      <c r="H148" s="31" t="s">
        <v>7872</v>
      </c>
      <c r="I148" s="38">
        <v>0.41666666666666669</v>
      </c>
      <c r="J148" s="31" t="s">
        <v>34</v>
      </c>
      <c r="K148" s="31" t="s">
        <v>105</v>
      </c>
      <c r="L148" s="31" t="s">
        <v>106</v>
      </c>
      <c r="M148" s="31" t="s">
        <v>194</v>
      </c>
      <c r="N148" s="23"/>
      <c r="O148" s="23"/>
      <c r="P148" s="23"/>
      <c r="Q148" s="320"/>
      <c r="R148" s="29"/>
      <c r="S148" s="29">
        <v>38750</v>
      </c>
      <c r="T148" s="388"/>
    </row>
    <row r="149" spans="1:20" ht="54" customHeight="1" x14ac:dyDescent="1.05">
      <c r="A149" s="31" t="s">
        <v>8155</v>
      </c>
      <c r="B149" s="37" t="s">
        <v>8156</v>
      </c>
      <c r="C149" s="31" t="s">
        <v>8157</v>
      </c>
      <c r="D149" s="31" t="s">
        <v>8158</v>
      </c>
      <c r="E149" s="31" t="s">
        <v>688</v>
      </c>
      <c r="F149" s="31" t="s">
        <v>123</v>
      </c>
      <c r="G149" s="31" t="s">
        <v>689</v>
      </c>
      <c r="H149" s="31" t="s">
        <v>7872</v>
      </c>
      <c r="I149" s="38">
        <v>0.41666666666666669</v>
      </c>
      <c r="J149" s="31" t="s">
        <v>34</v>
      </c>
      <c r="K149" s="31" t="s">
        <v>105</v>
      </c>
      <c r="L149" s="31" t="s">
        <v>106</v>
      </c>
      <c r="M149" s="31" t="s">
        <v>194</v>
      </c>
      <c r="N149" s="23"/>
      <c r="O149" s="23"/>
      <c r="P149" s="23"/>
      <c r="Q149" s="320"/>
      <c r="R149" s="29"/>
      <c r="S149" s="29">
        <v>38750</v>
      </c>
      <c r="T149" s="388"/>
    </row>
    <row r="150" spans="1:20" ht="54" customHeight="1" x14ac:dyDescent="1.05">
      <c r="A150" s="31" t="s">
        <v>8159</v>
      </c>
      <c r="B150" s="37" t="s">
        <v>8160</v>
      </c>
      <c r="C150" s="31" t="s">
        <v>8161</v>
      </c>
      <c r="D150" s="31" t="s">
        <v>8162</v>
      </c>
      <c r="E150" s="31" t="s">
        <v>688</v>
      </c>
      <c r="F150" s="31" t="s">
        <v>123</v>
      </c>
      <c r="G150" s="31" t="s">
        <v>689</v>
      </c>
      <c r="H150" s="31" t="s">
        <v>7872</v>
      </c>
      <c r="I150" s="38">
        <v>0.41666666666666669</v>
      </c>
      <c r="J150" s="31" t="s">
        <v>34</v>
      </c>
      <c r="K150" s="31" t="s">
        <v>105</v>
      </c>
      <c r="L150" s="31" t="s">
        <v>106</v>
      </c>
      <c r="M150" s="31" t="s">
        <v>194</v>
      </c>
      <c r="N150" s="23"/>
      <c r="O150" s="23"/>
      <c r="P150" s="23"/>
      <c r="Q150" s="320"/>
      <c r="R150" s="29"/>
      <c r="S150" s="29">
        <v>38750</v>
      </c>
      <c r="T150" s="388"/>
    </row>
    <row r="151" spans="1:20" ht="54" customHeight="1" x14ac:dyDescent="1.05">
      <c r="A151" s="31" t="s">
        <v>8163</v>
      </c>
      <c r="B151" s="37" t="s">
        <v>8164</v>
      </c>
      <c r="C151" s="31" t="s">
        <v>8165</v>
      </c>
      <c r="D151" s="31" t="s">
        <v>8166</v>
      </c>
      <c r="E151" s="31" t="s">
        <v>688</v>
      </c>
      <c r="F151" s="31" t="s">
        <v>123</v>
      </c>
      <c r="G151" s="31" t="s">
        <v>689</v>
      </c>
      <c r="H151" s="31" t="s">
        <v>7872</v>
      </c>
      <c r="I151" s="38">
        <v>0.41666666666666669</v>
      </c>
      <c r="J151" s="31" t="s">
        <v>34</v>
      </c>
      <c r="K151" s="31" t="s">
        <v>105</v>
      </c>
      <c r="L151" s="31" t="s">
        <v>106</v>
      </c>
      <c r="M151" s="31" t="s">
        <v>194</v>
      </c>
      <c r="N151" s="23"/>
      <c r="O151" s="23"/>
      <c r="P151" s="23"/>
      <c r="Q151" s="320"/>
      <c r="R151" s="29"/>
      <c r="S151" s="29">
        <v>38750</v>
      </c>
      <c r="T151" s="388"/>
    </row>
    <row r="152" spans="1:20" ht="54" customHeight="1" x14ac:dyDescent="1.05">
      <c r="A152" s="31" t="s">
        <v>8167</v>
      </c>
      <c r="B152" s="37" t="s">
        <v>8168</v>
      </c>
      <c r="C152" s="31" t="s">
        <v>8169</v>
      </c>
      <c r="D152" s="31" t="s">
        <v>8170</v>
      </c>
      <c r="E152" s="31" t="s">
        <v>688</v>
      </c>
      <c r="F152" s="31" t="s">
        <v>123</v>
      </c>
      <c r="G152" s="31" t="s">
        <v>689</v>
      </c>
      <c r="H152" s="31" t="s">
        <v>7872</v>
      </c>
      <c r="I152" s="38">
        <v>0.41666666666666669</v>
      </c>
      <c r="J152" s="31" t="s">
        <v>34</v>
      </c>
      <c r="K152" s="31" t="s">
        <v>105</v>
      </c>
      <c r="L152" s="31" t="s">
        <v>106</v>
      </c>
      <c r="M152" s="31" t="s">
        <v>194</v>
      </c>
      <c r="N152" s="23"/>
      <c r="O152" s="23"/>
      <c r="P152" s="23"/>
      <c r="Q152" s="320"/>
      <c r="R152" s="29"/>
      <c r="S152" s="29">
        <v>38750</v>
      </c>
      <c r="T152" s="388"/>
    </row>
    <row r="153" spans="1:20" ht="54" customHeight="1" x14ac:dyDescent="1.3">
      <c r="A153" s="736" t="s">
        <v>6799</v>
      </c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  <c r="M153" s="736"/>
      <c r="N153" s="23"/>
      <c r="O153" s="23"/>
      <c r="P153" s="23"/>
      <c r="Q153" s="320"/>
      <c r="R153" s="29"/>
      <c r="S153" s="29"/>
      <c r="T153" s="515"/>
    </row>
    <row r="154" spans="1:20" ht="54" customHeight="1" x14ac:dyDescent="1.3">
      <c r="A154" s="334" t="s">
        <v>9754</v>
      </c>
      <c r="B154" s="335" t="s">
        <v>7690</v>
      </c>
      <c r="C154" s="334" t="s">
        <v>9755</v>
      </c>
      <c r="D154" s="334" t="s">
        <v>9756</v>
      </c>
      <c r="E154" s="334" t="s">
        <v>101</v>
      </c>
      <c r="F154" s="334" t="s">
        <v>102</v>
      </c>
      <c r="G154" s="334" t="s">
        <v>572</v>
      </c>
      <c r="H154" s="334" t="s">
        <v>9573</v>
      </c>
      <c r="I154" s="336">
        <v>0.375</v>
      </c>
      <c r="J154" s="334" t="s">
        <v>34</v>
      </c>
      <c r="K154" s="334" t="s">
        <v>105</v>
      </c>
      <c r="L154" s="334" t="s">
        <v>106</v>
      </c>
      <c r="M154" s="334" t="s">
        <v>107</v>
      </c>
      <c r="N154" s="23"/>
      <c r="O154" s="23"/>
      <c r="P154" s="23"/>
      <c r="Q154" s="320"/>
      <c r="R154" s="29"/>
      <c r="S154" s="29">
        <v>22000</v>
      </c>
      <c r="T154" s="515"/>
    </row>
    <row r="155" spans="1:20" ht="54" customHeight="1" x14ac:dyDescent="1.3">
      <c r="A155" s="712" t="s">
        <v>10732</v>
      </c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23"/>
      <c r="O155" s="23"/>
      <c r="P155" s="23"/>
      <c r="Q155" s="320"/>
      <c r="R155" s="29"/>
      <c r="S155" s="29"/>
      <c r="T155" s="388"/>
    </row>
    <row r="156" spans="1:20" ht="54" customHeight="1" x14ac:dyDescent="1.05">
      <c r="A156" s="334" t="s">
        <v>10339</v>
      </c>
      <c r="B156" s="335" t="s">
        <v>10340</v>
      </c>
      <c r="C156" s="334" t="s">
        <v>10341</v>
      </c>
      <c r="D156" s="334" t="s">
        <v>10342</v>
      </c>
      <c r="E156" s="334" t="s">
        <v>101</v>
      </c>
      <c r="F156" s="334" t="s">
        <v>123</v>
      </c>
      <c r="G156" s="334" t="s">
        <v>1127</v>
      </c>
      <c r="H156" s="334" t="s">
        <v>10166</v>
      </c>
      <c r="I156" s="336">
        <v>0.41666666666666669</v>
      </c>
      <c r="J156" s="334" t="s">
        <v>34</v>
      </c>
      <c r="K156" s="334" t="s">
        <v>105</v>
      </c>
      <c r="L156" s="334" t="s">
        <v>106</v>
      </c>
      <c r="M156" s="334" t="s">
        <v>995</v>
      </c>
      <c r="N156" s="23"/>
      <c r="O156" s="23"/>
      <c r="P156" s="23"/>
      <c r="Q156" s="320"/>
      <c r="R156" s="29"/>
      <c r="S156" s="29">
        <v>43725</v>
      </c>
      <c r="T156" s="388"/>
    </row>
    <row r="157" spans="1:20" ht="54" customHeight="1" x14ac:dyDescent="1.05">
      <c r="A157" s="334" t="s">
        <v>10343</v>
      </c>
      <c r="B157" s="335" t="s">
        <v>10344</v>
      </c>
      <c r="C157" s="334" t="s">
        <v>10345</v>
      </c>
      <c r="D157" s="334" t="s">
        <v>10346</v>
      </c>
      <c r="E157" s="334" t="s">
        <v>101</v>
      </c>
      <c r="F157" s="334" t="s">
        <v>102</v>
      </c>
      <c r="G157" s="334" t="s">
        <v>572</v>
      </c>
      <c r="H157" s="334" t="s">
        <v>10166</v>
      </c>
      <c r="I157" s="336">
        <v>0.41666666666666669</v>
      </c>
      <c r="J157" s="334" t="s">
        <v>34</v>
      </c>
      <c r="K157" s="334" t="s">
        <v>105</v>
      </c>
      <c r="L157" s="334" t="s">
        <v>106</v>
      </c>
      <c r="M157" s="334" t="s">
        <v>107</v>
      </c>
      <c r="N157" s="23"/>
      <c r="O157" s="23"/>
      <c r="P157" s="23"/>
      <c r="Q157" s="320"/>
      <c r="R157" s="29"/>
      <c r="S157" s="29">
        <v>22000</v>
      </c>
      <c r="T157" s="388"/>
    </row>
    <row r="158" spans="1:20" ht="54" customHeight="1" x14ac:dyDescent="1.05">
      <c r="A158" s="334" t="s">
        <v>10347</v>
      </c>
      <c r="B158" s="335" t="s">
        <v>10348</v>
      </c>
      <c r="C158" s="334" t="s">
        <v>10349</v>
      </c>
      <c r="D158" s="334" t="s">
        <v>10350</v>
      </c>
      <c r="E158" s="334" t="s">
        <v>101</v>
      </c>
      <c r="F158" s="334" t="s">
        <v>102</v>
      </c>
      <c r="G158" s="334" t="s">
        <v>1544</v>
      </c>
      <c r="H158" s="334" t="s">
        <v>10166</v>
      </c>
      <c r="I158" s="336">
        <v>0.41666666666666669</v>
      </c>
      <c r="J158" s="334" t="s">
        <v>34</v>
      </c>
      <c r="K158" s="334" t="s">
        <v>105</v>
      </c>
      <c r="L158" s="334" t="s">
        <v>106</v>
      </c>
      <c r="M158" s="334" t="s">
        <v>107</v>
      </c>
      <c r="N158" s="23"/>
      <c r="O158" s="23"/>
      <c r="P158" s="23"/>
      <c r="Q158" s="320"/>
      <c r="R158" s="29"/>
      <c r="S158" s="29">
        <v>22000</v>
      </c>
      <c r="T158" s="388"/>
    </row>
    <row r="159" spans="1:20" ht="54" customHeight="1" x14ac:dyDescent="1.3">
      <c r="A159" s="712" t="s">
        <v>11343</v>
      </c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23"/>
      <c r="O159" s="23"/>
      <c r="P159" s="23"/>
      <c r="Q159" s="320"/>
      <c r="R159" s="29"/>
      <c r="S159" s="29"/>
      <c r="T159" s="388"/>
    </row>
    <row r="160" spans="1:20" ht="54" customHeight="1" x14ac:dyDescent="1.05">
      <c r="A160" s="31" t="s">
        <v>10841</v>
      </c>
      <c r="B160" s="37" t="s">
        <v>10842</v>
      </c>
      <c r="C160" s="31" t="s">
        <v>10843</v>
      </c>
      <c r="D160" s="31" t="s">
        <v>10844</v>
      </c>
      <c r="E160" s="31" t="s">
        <v>101</v>
      </c>
      <c r="F160" s="31" t="s">
        <v>102</v>
      </c>
      <c r="G160" s="31" t="s">
        <v>103</v>
      </c>
      <c r="H160" s="31" t="s">
        <v>10749</v>
      </c>
      <c r="I160" s="38">
        <v>0.54166666666666663</v>
      </c>
      <c r="J160" s="31" t="s">
        <v>34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320"/>
      <c r="R160" s="29"/>
      <c r="S160" s="29">
        <v>22000</v>
      </c>
      <c r="T160" s="388"/>
    </row>
    <row r="161" spans="1:20" ht="54" customHeight="1" x14ac:dyDescent="1.05">
      <c r="A161" s="31" t="s">
        <v>10845</v>
      </c>
      <c r="B161" s="37" t="s">
        <v>3674</v>
      </c>
      <c r="C161" s="31" t="s">
        <v>10846</v>
      </c>
      <c r="D161" s="31" t="s">
        <v>10847</v>
      </c>
      <c r="E161" s="31" t="s">
        <v>101</v>
      </c>
      <c r="F161" s="31" t="s">
        <v>102</v>
      </c>
      <c r="G161" s="31" t="s">
        <v>103</v>
      </c>
      <c r="H161" s="31" t="s">
        <v>10749</v>
      </c>
      <c r="I161" s="38">
        <v>0.54166666666666663</v>
      </c>
      <c r="J161" s="31" t="s">
        <v>34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320"/>
      <c r="R161" s="29"/>
      <c r="S161" s="29">
        <v>22000</v>
      </c>
      <c r="T161" s="388"/>
    </row>
    <row r="162" spans="1:20" ht="54" customHeight="1" x14ac:dyDescent="0.7">
      <c r="A162" s="711" t="s">
        <v>11349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23"/>
      <c r="O162" s="23"/>
      <c r="P162" s="23"/>
      <c r="Q162" s="131"/>
      <c r="R162" s="29"/>
      <c r="S162" s="29"/>
      <c r="T162" s="516">
        <v>1500000</v>
      </c>
    </row>
    <row r="163" spans="1:20" ht="54" customHeight="1" x14ac:dyDescent="1.3">
      <c r="A163" s="712" t="s">
        <v>13348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23"/>
      <c r="O163" s="23"/>
      <c r="P163" s="23"/>
      <c r="Q163" s="320"/>
      <c r="R163" s="29"/>
      <c r="S163" s="29"/>
      <c r="T163" s="388"/>
    </row>
    <row r="164" spans="1:20" ht="54" customHeight="1" x14ac:dyDescent="1.05">
      <c r="A164" s="31" t="s">
        <v>12926</v>
      </c>
      <c r="B164" s="37" t="s">
        <v>12927</v>
      </c>
      <c r="C164" s="31" t="s">
        <v>12928</v>
      </c>
      <c r="D164" s="31" t="s">
        <v>12929</v>
      </c>
      <c r="E164" s="31" t="s">
        <v>101</v>
      </c>
      <c r="F164" s="31" t="s">
        <v>102</v>
      </c>
      <c r="G164" s="31" t="s">
        <v>562</v>
      </c>
      <c r="H164" s="31" t="s">
        <v>12839</v>
      </c>
      <c r="I164" s="38">
        <v>4.1666666666666664E-2</v>
      </c>
      <c r="J164" s="31" t="s">
        <v>34</v>
      </c>
      <c r="K164" s="31" t="s">
        <v>105</v>
      </c>
      <c r="L164" s="31" t="s">
        <v>106</v>
      </c>
      <c r="M164" s="31" t="s">
        <v>107</v>
      </c>
      <c r="N164" s="23"/>
      <c r="O164" s="23"/>
      <c r="P164" s="23"/>
      <c r="Q164" s="320"/>
      <c r="R164" s="29"/>
      <c r="S164" s="29">
        <v>22000</v>
      </c>
      <c r="T164" s="388"/>
    </row>
    <row r="165" spans="1:20" ht="54" customHeight="1" x14ac:dyDescent="0.7">
      <c r="A165" s="711" t="s">
        <v>13359</v>
      </c>
      <c r="B165" s="711"/>
      <c r="C165" s="711"/>
      <c r="D165" s="711"/>
      <c r="E165" s="711"/>
      <c r="F165" s="711"/>
      <c r="G165" s="711"/>
      <c r="H165" s="711"/>
      <c r="I165" s="711"/>
      <c r="J165" s="711"/>
      <c r="K165" s="711"/>
      <c r="L165" s="711"/>
      <c r="M165" s="711"/>
      <c r="N165" s="23"/>
      <c r="O165" s="23"/>
      <c r="P165" s="23"/>
      <c r="Q165" s="131"/>
      <c r="R165" s="29"/>
      <c r="S165" s="29"/>
      <c r="T165" s="388">
        <v>1220000</v>
      </c>
    </row>
    <row r="166" spans="1:20" ht="54" customHeight="1" x14ac:dyDescent="0.7">
      <c r="A166" s="711" t="s">
        <v>13359</v>
      </c>
      <c r="B166" s="711"/>
      <c r="C166" s="711"/>
      <c r="D166" s="711"/>
      <c r="E166" s="711"/>
      <c r="F166" s="711"/>
      <c r="G166" s="711"/>
      <c r="H166" s="711"/>
      <c r="I166" s="711"/>
      <c r="J166" s="711"/>
      <c r="K166" s="711"/>
      <c r="L166" s="711"/>
      <c r="M166" s="711"/>
      <c r="N166" s="23"/>
      <c r="O166" s="23"/>
      <c r="P166" s="23"/>
      <c r="Q166" s="131"/>
      <c r="R166" s="29">
        <v>6500</v>
      </c>
      <c r="S166" s="29"/>
      <c r="T166" s="388"/>
    </row>
    <row r="167" spans="1:20" ht="54" customHeight="1" x14ac:dyDescent="0.7">
      <c r="A167" s="711" t="s">
        <v>13377</v>
      </c>
      <c r="B167" s="711"/>
      <c r="C167" s="711"/>
      <c r="D167" s="711"/>
      <c r="E167" s="711"/>
      <c r="F167" s="711"/>
      <c r="G167" s="711"/>
      <c r="H167" s="711"/>
      <c r="I167" s="711"/>
      <c r="J167" s="711"/>
      <c r="K167" s="711"/>
      <c r="L167" s="711"/>
      <c r="M167" s="711"/>
      <c r="N167" s="23"/>
      <c r="O167" s="23"/>
      <c r="P167" s="23"/>
      <c r="Q167" s="131"/>
      <c r="R167" s="29"/>
      <c r="S167" s="29"/>
      <c r="T167" s="388">
        <v>850000</v>
      </c>
    </row>
    <row r="168" spans="1:20" ht="54" customHeight="1" x14ac:dyDescent="0.7">
      <c r="A168" s="711" t="s">
        <v>13740</v>
      </c>
      <c r="B168" s="711"/>
      <c r="C168" s="711"/>
      <c r="D168" s="711"/>
      <c r="E168" s="711"/>
      <c r="F168" s="711"/>
      <c r="G168" s="711"/>
      <c r="H168" s="711"/>
      <c r="I168" s="711"/>
      <c r="J168" s="711"/>
      <c r="K168" s="711"/>
      <c r="L168" s="711"/>
      <c r="M168" s="711"/>
      <c r="N168" s="23"/>
      <c r="O168" s="23"/>
      <c r="P168" s="23"/>
      <c r="Q168" s="131"/>
      <c r="R168" s="29"/>
      <c r="S168" s="29"/>
      <c r="T168" s="388">
        <v>1699800</v>
      </c>
    </row>
    <row r="169" spans="1:20" ht="54" customHeight="1" x14ac:dyDescent="1.3">
      <c r="A169" s="712" t="s">
        <v>15032</v>
      </c>
      <c r="B169" s="696"/>
      <c r="C169" s="696"/>
      <c r="D169" s="696"/>
      <c r="E169" s="696"/>
      <c r="F169" s="696"/>
      <c r="G169" s="696"/>
      <c r="H169" s="696"/>
      <c r="I169" s="696"/>
      <c r="J169" s="696"/>
      <c r="K169" s="696"/>
      <c r="L169" s="696"/>
      <c r="M169" s="696"/>
      <c r="N169" s="23"/>
      <c r="O169" s="23"/>
      <c r="P169" s="23"/>
      <c r="Q169" s="320"/>
      <c r="R169" s="23"/>
      <c r="S169" s="29"/>
      <c r="T169" s="517"/>
    </row>
    <row r="170" spans="1:20" ht="54" customHeight="1" x14ac:dyDescent="1.05">
      <c r="A170" s="31" t="s">
        <v>13780</v>
      </c>
      <c r="B170" s="37" t="s">
        <v>13781</v>
      </c>
      <c r="C170" s="31" t="s">
        <v>13782</v>
      </c>
      <c r="D170" s="31" t="s">
        <v>13783</v>
      </c>
      <c r="E170" s="31" t="s">
        <v>101</v>
      </c>
      <c r="F170" s="31" t="s">
        <v>102</v>
      </c>
      <c r="G170" s="31" t="s">
        <v>1544</v>
      </c>
      <c r="H170" s="31" t="s">
        <v>13746</v>
      </c>
      <c r="I170" s="38">
        <v>8.3333333333333329E-2</v>
      </c>
      <c r="J170" s="31" t="s">
        <v>34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320"/>
      <c r="R170" s="23"/>
      <c r="S170" s="29">
        <v>22000</v>
      </c>
      <c r="T170" s="517"/>
    </row>
    <row r="171" spans="1:20" ht="54" customHeight="1" x14ac:dyDescent="1.05">
      <c r="A171" s="31" t="s">
        <v>13962</v>
      </c>
      <c r="B171" s="37" t="s">
        <v>1249</v>
      </c>
      <c r="C171" s="31" t="s">
        <v>13963</v>
      </c>
      <c r="D171" s="31" t="s">
        <v>13964</v>
      </c>
      <c r="E171" s="31" t="s">
        <v>101</v>
      </c>
      <c r="F171" s="31" t="s">
        <v>1304</v>
      </c>
      <c r="G171" s="31" t="s">
        <v>124</v>
      </c>
      <c r="H171" s="31" t="s">
        <v>13746</v>
      </c>
      <c r="I171" s="38">
        <v>0.16666666666666666</v>
      </c>
      <c r="J171" s="31" t="s">
        <v>34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320"/>
      <c r="R171" s="23"/>
      <c r="S171" s="29">
        <v>26000</v>
      </c>
      <c r="T171" s="517"/>
    </row>
    <row r="172" spans="1:20" ht="54" customHeight="1" x14ac:dyDescent="1.3">
      <c r="A172" s="712" t="s">
        <v>15033</v>
      </c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23"/>
      <c r="O172" s="23"/>
      <c r="P172" s="23"/>
      <c r="Q172" s="320"/>
      <c r="R172" s="23"/>
      <c r="S172" s="29"/>
      <c r="T172" s="517"/>
    </row>
    <row r="173" spans="1:20" ht="54" customHeight="1" x14ac:dyDescent="1.05">
      <c r="A173" s="31" t="s">
        <v>14427</v>
      </c>
      <c r="B173" s="37" t="s">
        <v>14428</v>
      </c>
      <c r="C173" s="31" t="s">
        <v>14429</v>
      </c>
      <c r="D173" s="31" t="s">
        <v>14430</v>
      </c>
      <c r="E173" s="31" t="s">
        <v>101</v>
      </c>
      <c r="F173" s="31" t="s">
        <v>102</v>
      </c>
      <c r="G173" s="31" t="s">
        <v>567</v>
      </c>
      <c r="H173" s="31" t="s">
        <v>14213</v>
      </c>
      <c r="I173" s="38">
        <v>0.41666666666666669</v>
      </c>
      <c r="J173" s="31" t="s">
        <v>34</v>
      </c>
      <c r="K173" s="31" t="s">
        <v>105</v>
      </c>
      <c r="L173" s="31" t="s">
        <v>106</v>
      </c>
      <c r="M173" s="31" t="s">
        <v>491</v>
      </c>
      <c r="N173" s="23"/>
      <c r="O173" s="23"/>
      <c r="P173" s="23"/>
      <c r="Q173" s="320"/>
      <c r="R173" s="23"/>
      <c r="S173" s="29">
        <v>26000</v>
      </c>
      <c r="T173" s="517"/>
    </row>
    <row r="174" spans="1:20" ht="54" customHeight="1" x14ac:dyDescent="1.05">
      <c r="A174" s="31" t="s">
        <v>14435</v>
      </c>
      <c r="B174" s="37" t="s">
        <v>14436</v>
      </c>
      <c r="C174" s="31" t="s">
        <v>14437</v>
      </c>
      <c r="D174" s="31" t="s">
        <v>14438</v>
      </c>
      <c r="E174" s="31" t="s">
        <v>101</v>
      </c>
      <c r="F174" s="31" t="s">
        <v>102</v>
      </c>
      <c r="G174" s="31" t="s">
        <v>567</v>
      </c>
      <c r="H174" s="31" t="s">
        <v>14213</v>
      </c>
      <c r="I174" s="38">
        <v>0.41666666666666669</v>
      </c>
      <c r="J174" s="31" t="s">
        <v>34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320"/>
      <c r="R174" s="23"/>
      <c r="S174" s="29">
        <v>26000</v>
      </c>
      <c r="T174" s="517"/>
    </row>
    <row r="175" spans="1:20" ht="54" customHeight="1" x14ac:dyDescent="1.05">
      <c r="A175" s="31" t="s">
        <v>14439</v>
      </c>
      <c r="B175" s="37" t="s">
        <v>14440</v>
      </c>
      <c r="C175" s="31" t="s">
        <v>14441</v>
      </c>
      <c r="D175" s="31" t="s">
        <v>14442</v>
      </c>
      <c r="E175" s="31" t="s">
        <v>101</v>
      </c>
      <c r="F175" s="31" t="s">
        <v>102</v>
      </c>
      <c r="G175" s="31" t="s">
        <v>567</v>
      </c>
      <c r="H175" s="31" t="s">
        <v>14213</v>
      </c>
      <c r="I175" s="38">
        <v>0.41666666666666669</v>
      </c>
      <c r="J175" s="31" t="s">
        <v>34</v>
      </c>
      <c r="K175" s="31" t="s">
        <v>105</v>
      </c>
      <c r="L175" s="31" t="s">
        <v>106</v>
      </c>
      <c r="M175" s="31" t="s">
        <v>491</v>
      </c>
      <c r="N175" s="23"/>
      <c r="O175" s="23"/>
      <c r="P175" s="23"/>
      <c r="Q175" s="320"/>
      <c r="R175" s="23"/>
      <c r="S175" s="29">
        <v>26000</v>
      </c>
      <c r="T175" s="517"/>
    </row>
    <row r="176" spans="1:20" ht="54" customHeight="1" x14ac:dyDescent="1.05">
      <c r="A176" s="31" t="s">
        <v>14446</v>
      </c>
      <c r="B176" s="37" t="s">
        <v>14447</v>
      </c>
      <c r="C176" s="31" t="s">
        <v>14448</v>
      </c>
      <c r="D176" s="31" t="s">
        <v>14449</v>
      </c>
      <c r="E176" s="31" t="s">
        <v>101</v>
      </c>
      <c r="F176" s="31" t="s">
        <v>102</v>
      </c>
      <c r="G176" s="31" t="s">
        <v>567</v>
      </c>
      <c r="H176" s="31" t="s">
        <v>14213</v>
      </c>
      <c r="I176" s="38">
        <v>0.41666666666666669</v>
      </c>
      <c r="J176" s="31" t="s">
        <v>34</v>
      </c>
      <c r="K176" s="31" t="s">
        <v>105</v>
      </c>
      <c r="L176" s="31" t="s">
        <v>106</v>
      </c>
      <c r="M176" s="31" t="s">
        <v>491</v>
      </c>
      <c r="N176" s="23"/>
      <c r="O176" s="23"/>
      <c r="P176" s="23"/>
      <c r="Q176" s="320"/>
      <c r="R176" s="23"/>
      <c r="S176" s="29">
        <v>26000</v>
      </c>
      <c r="T176" s="517"/>
    </row>
    <row r="177" spans="1:20" ht="54" customHeight="1" x14ac:dyDescent="1.05">
      <c r="A177" s="31" t="s">
        <v>14450</v>
      </c>
      <c r="B177" s="37" t="s">
        <v>14451</v>
      </c>
      <c r="C177" s="31" t="s">
        <v>14452</v>
      </c>
      <c r="D177" s="31" t="s">
        <v>14453</v>
      </c>
      <c r="E177" s="31" t="s">
        <v>101</v>
      </c>
      <c r="F177" s="31" t="s">
        <v>102</v>
      </c>
      <c r="G177" s="31" t="s">
        <v>567</v>
      </c>
      <c r="H177" s="31" t="s">
        <v>14213</v>
      </c>
      <c r="I177" s="38">
        <v>0.41666666666666669</v>
      </c>
      <c r="J177" s="31" t="s">
        <v>34</v>
      </c>
      <c r="K177" s="31" t="s">
        <v>105</v>
      </c>
      <c r="L177" s="31" t="s">
        <v>106</v>
      </c>
      <c r="M177" s="31" t="s">
        <v>491</v>
      </c>
      <c r="N177" s="23"/>
      <c r="O177" s="23"/>
      <c r="P177" s="23"/>
      <c r="Q177" s="320"/>
      <c r="R177" s="23"/>
      <c r="S177" s="29">
        <v>26000</v>
      </c>
      <c r="T177" s="517"/>
    </row>
    <row r="178" spans="1:20" ht="54" customHeight="1" x14ac:dyDescent="1.05">
      <c r="A178" s="31" t="s">
        <v>14454</v>
      </c>
      <c r="B178" s="37" t="s">
        <v>14455</v>
      </c>
      <c r="C178" s="31" t="s">
        <v>14456</v>
      </c>
      <c r="D178" s="31" t="s">
        <v>14457</v>
      </c>
      <c r="E178" s="31" t="s">
        <v>101</v>
      </c>
      <c r="F178" s="31" t="s">
        <v>102</v>
      </c>
      <c r="G178" s="31" t="s">
        <v>567</v>
      </c>
      <c r="H178" s="31" t="s">
        <v>14213</v>
      </c>
      <c r="I178" s="38">
        <v>0.41666666666666669</v>
      </c>
      <c r="J178" s="31" t="s">
        <v>34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320"/>
      <c r="R178" s="23"/>
      <c r="S178" s="29">
        <v>26000</v>
      </c>
      <c r="T178" s="517"/>
    </row>
    <row r="179" spans="1:20" ht="54" customHeight="1" x14ac:dyDescent="1.05">
      <c r="A179" s="31" t="s">
        <v>14458</v>
      </c>
      <c r="B179" s="37" t="s">
        <v>14459</v>
      </c>
      <c r="C179" s="31" t="s">
        <v>14460</v>
      </c>
      <c r="D179" s="31" t="s">
        <v>14461</v>
      </c>
      <c r="E179" s="31" t="s">
        <v>101</v>
      </c>
      <c r="F179" s="31" t="s">
        <v>102</v>
      </c>
      <c r="G179" s="31" t="s">
        <v>567</v>
      </c>
      <c r="H179" s="31" t="s">
        <v>14213</v>
      </c>
      <c r="I179" s="38">
        <v>0.41666666666666669</v>
      </c>
      <c r="J179" s="31" t="s">
        <v>34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320"/>
      <c r="R179" s="23"/>
      <c r="S179" s="29">
        <v>26000</v>
      </c>
      <c r="T179" s="517"/>
    </row>
    <row r="180" spans="1:20" ht="54" customHeight="1" x14ac:dyDescent="1.05">
      <c r="A180" s="31" t="s">
        <v>14462</v>
      </c>
      <c r="B180" s="37" t="s">
        <v>14463</v>
      </c>
      <c r="C180" s="31" t="s">
        <v>14464</v>
      </c>
      <c r="D180" s="31" t="s">
        <v>14465</v>
      </c>
      <c r="E180" s="31" t="s">
        <v>101</v>
      </c>
      <c r="F180" s="31" t="s">
        <v>102</v>
      </c>
      <c r="G180" s="31" t="s">
        <v>567</v>
      </c>
      <c r="H180" s="31" t="s">
        <v>14213</v>
      </c>
      <c r="I180" s="38">
        <v>0.41666666666666669</v>
      </c>
      <c r="J180" s="31" t="s">
        <v>34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320"/>
      <c r="R180" s="23"/>
      <c r="S180" s="29">
        <v>26000</v>
      </c>
      <c r="T180" s="517"/>
    </row>
    <row r="181" spans="1:20" ht="54" customHeight="1" x14ac:dyDescent="1.05">
      <c r="A181" s="31" t="s">
        <v>14466</v>
      </c>
      <c r="B181" s="37" t="s">
        <v>14467</v>
      </c>
      <c r="C181" s="31" t="s">
        <v>14468</v>
      </c>
      <c r="D181" s="31" t="s">
        <v>14469</v>
      </c>
      <c r="E181" s="31" t="s">
        <v>101</v>
      </c>
      <c r="F181" s="31" t="s">
        <v>102</v>
      </c>
      <c r="G181" s="31" t="s">
        <v>567</v>
      </c>
      <c r="H181" s="31" t="s">
        <v>14213</v>
      </c>
      <c r="I181" s="38">
        <v>0.41666666666666669</v>
      </c>
      <c r="J181" s="31" t="s">
        <v>34</v>
      </c>
      <c r="K181" s="31" t="s">
        <v>105</v>
      </c>
      <c r="L181" s="31" t="s">
        <v>106</v>
      </c>
      <c r="M181" s="31" t="s">
        <v>491</v>
      </c>
      <c r="N181" s="23"/>
      <c r="O181" s="23"/>
      <c r="P181" s="23"/>
      <c r="Q181" s="320"/>
      <c r="R181" s="23"/>
      <c r="S181" s="29">
        <v>26000</v>
      </c>
      <c r="T181" s="517"/>
    </row>
    <row r="182" spans="1:20" ht="54" customHeight="1" x14ac:dyDescent="1.05">
      <c r="A182" s="31" t="s">
        <v>14470</v>
      </c>
      <c r="B182" s="37" t="s">
        <v>2702</v>
      </c>
      <c r="C182" s="31" t="s">
        <v>14471</v>
      </c>
      <c r="D182" s="31" t="s">
        <v>14472</v>
      </c>
      <c r="E182" s="31" t="s">
        <v>101</v>
      </c>
      <c r="F182" s="31" t="s">
        <v>102</v>
      </c>
      <c r="G182" s="31" t="s">
        <v>567</v>
      </c>
      <c r="H182" s="31" t="s">
        <v>14213</v>
      </c>
      <c r="I182" s="38">
        <v>0.41666666666666669</v>
      </c>
      <c r="J182" s="31" t="s">
        <v>34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320"/>
      <c r="R182" s="23"/>
      <c r="S182" s="29">
        <v>26000</v>
      </c>
      <c r="T182" s="517"/>
    </row>
    <row r="183" spans="1:20" ht="54" customHeight="1" x14ac:dyDescent="1.05">
      <c r="A183" s="31" t="s">
        <v>14473</v>
      </c>
      <c r="B183" s="37" t="s">
        <v>14474</v>
      </c>
      <c r="C183" s="31" t="s">
        <v>14475</v>
      </c>
      <c r="D183" s="31" t="s">
        <v>14476</v>
      </c>
      <c r="E183" s="31" t="s">
        <v>101</v>
      </c>
      <c r="F183" s="31" t="s">
        <v>102</v>
      </c>
      <c r="G183" s="31" t="s">
        <v>567</v>
      </c>
      <c r="H183" s="31" t="s">
        <v>14213</v>
      </c>
      <c r="I183" s="38">
        <v>0.41666666666666669</v>
      </c>
      <c r="J183" s="31" t="s">
        <v>34</v>
      </c>
      <c r="K183" s="31" t="s">
        <v>105</v>
      </c>
      <c r="L183" s="31" t="s">
        <v>106</v>
      </c>
      <c r="M183" s="31" t="s">
        <v>491</v>
      </c>
      <c r="N183" s="23"/>
      <c r="O183" s="23"/>
      <c r="P183" s="23"/>
      <c r="Q183" s="320"/>
      <c r="R183" s="23"/>
      <c r="S183" s="29">
        <v>26000</v>
      </c>
      <c r="T183" s="517"/>
    </row>
    <row r="184" spans="1:20" ht="54" customHeight="1" x14ac:dyDescent="1.05">
      <c r="A184" s="31" t="s">
        <v>14477</v>
      </c>
      <c r="B184" s="37" t="s">
        <v>14478</v>
      </c>
      <c r="C184" s="31" t="s">
        <v>14479</v>
      </c>
      <c r="D184" s="31" t="s">
        <v>14480</v>
      </c>
      <c r="E184" s="31" t="s">
        <v>101</v>
      </c>
      <c r="F184" s="31" t="s">
        <v>102</v>
      </c>
      <c r="G184" s="31" t="s">
        <v>567</v>
      </c>
      <c r="H184" s="31" t="s">
        <v>14213</v>
      </c>
      <c r="I184" s="38">
        <v>0.41666666666666669</v>
      </c>
      <c r="J184" s="31" t="s">
        <v>34</v>
      </c>
      <c r="K184" s="31" t="s">
        <v>105</v>
      </c>
      <c r="L184" s="31" t="s">
        <v>106</v>
      </c>
      <c r="M184" s="31" t="s">
        <v>491</v>
      </c>
      <c r="N184" s="23"/>
      <c r="O184" s="23"/>
      <c r="P184" s="23"/>
      <c r="Q184" s="320"/>
      <c r="R184" s="23"/>
      <c r="S184" s="29">
        <v>26000</v>
      </c>
      <c r="T184" s="517"/>
    </row>
    <row r="185" spans="1:20" ht="54" customHeight="1" x14ac:dyDescent="1.05">
      <c r="A185" s="26" t="s">
        <v>14481</v>
      </c>
      <c r="B185" s="27" t="s">
        <v>14482</v>
      </c>
      <c r="C185" s="31" t="s">
        <v>14483</v>
      </c>
      <c r="D185" s="26" t="s">
        <v>14484</v>
      </c>
      <c r="E185" s="26" t="s">
        <v>101</v>
      </c>
      <c r="F185" s="26" t="s">
        <v>102</v>
      </c>
      <c r="G185" s="26" t="s">
        <v>572</v>
      </c>
      <c r="H185" s="26" t="s">
        <v>14213</v>
      </c>
      <c r="I185" s="28">
        <v>0.52083333333333337</v>
      </c>
      <c r="J185" s="26" t="s">
        <v>34</v>
      </c>
      <c r="K185" s="31" t="s">
        <v>105</v>
      </c>
      <c r="L185" s="26" t="s">
        <v>106</v>
      </c>
      <c r="M185" s="26" t="s">
        <v>107</v>
      </c>
      <c r="N185" s="23"/>
      <c r="O185" s="23"/>
      <c r="P185" s="23"/>
      <c r="Q185" s="320"/>
      <c r="R185" s="23"/>
      <c r="S185" s="175">
        <v>22000</v>
      </c>
      <c r="T185" s="517"/>
    </row>
    <row r="186" spans="1:20" ht="54" customHeight="1" x14ac:dyDescent="1.3">
      <c r="A186" s="712" t="s">
        <v>15034</v>
      </c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23"/>
      <c r="O186" s="23"/>
      <c r="P186" s="23"/>
      <c r="Q186" s="320"/>
      <c r="R186" s="23"/>
      <c r="S186" s="29"/>
      <c r="T186" s="517"/>
    </row>
    <row r="187" spans="1:20" ht="54" customHeight="1" x14ac:dyDescent="1.05">
      <c r="A187" s="31" t="s">
        <v>907</v>
      </c>
      <c r="B187" s="37" t="s">
        <v>14728</v>
      </c>
      <c r="C187" s="31" t="s">
        <v>14729</v>
      </c>
      <c r="D187" s="31" t="s">
        <v>14730</v>
      </c>
      <c r="E187" s="31" t="s">
        <v>101</v>
      </c>
      <c r="F187" s="31" t="s">
        <v>102</v>
      </c>
      <c r="G187" s="31" t="s">
        <v>572</v>
      </c>
      <c r="H187" s="31" t="s">
        <v>14534</v>
      </c>
      <c r="I187" s="38">
        <v>0.52083333333333337</v>
      </c>
      <c r="J187" s="31" t="s">
        <v>34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320"/>
      <c r="R187" s="23"/>
      <c r="S187" s="29">
        <v>22000</v>
      </c>
      <c r="T187" s="517"/>
    </row>
    <row r="188" spans="1:20" ht="54" customHeight="1" x14ac:dyDescent="1.05">
      <c r="A188" s="741" t="s">
        <v>15396</v>
      </c>
      <c r="B188" s="742"/>
      <c r="C188" s="742"/>
      <c r="D188" s="742"/>
      <c r="E188" s="742"/>
      <c r="F188" s="742"/>
      <c r="G188" s="742"/>
      <c r="H188" s="742"/>
      <c r="I188" s="742"/>
      <c r="J188" s="742"/>
      <c r="K188" s="742"/>
      <c r="L188" s="742"/>
      <c r="M188" s="742"/>
      <c r="N188" s="23"/>
      <c r="O188" s="23"/>
      <c r="P188" s="23"/>
      <c r="Q188" s="320"/>
      <c r="R188" s="23"/>
      <c r="S188" s="175"/>
      <c r="T188" s="517"/>
    </row>
    <row r="189" spans="1:20" ht="54" customHeight="1" x14ac:dyDescent="1.05">
      <c r="A189" s="31" t="s">
        <v>15231</v>
      </c>
      <c r="B189" s="37" t="s">
        <v>15232</v>
      </c>
      <c r="C189" s="31" t="s">
        <v>15233</v>
      </c>
      <c r="D189" s="31" t="s">
        <v>15234</v>
      </c>
      <c r="E189" s="31" t="s">
        <v>687</v>
      </c>
      <c r="F189" s="31" t="s">
        <v>123</v>
      </c>
      <c r="G189" s="31" t="s">
        <v>1127</v>
      </c>
      <c r="H189" s="31" t="s">
        <v>15049</v>
      </c>
      <c r="I189" s="38">
        <v>8.3333333333333329E-2</v>
      </c>
      <c r="J189" s="31" t="s">
        <v>34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320"/>
      <c r="R189" s="23"/>
      <c r="S189" s="29">
        <v>43225</v>
      </c>
      <c r="T189" s="517"/>
    </row>
    <row r="190" spans="1:20" ht="54" customHeight="1" x14ac:dyDescent="1.05">
      <c r="A190" s="31" t="s">
        <v>15235</v>
      </c>
      <c r="B190" s="37" t="s">
        <v>15236</v>
      </c>
      <c r="C190" s="31" t="s">
        <v>15237</v>
      </c>
      <c r="D190" s="31" t="s">
        <v>15238</v>
      </c>
      <c r="E190" s="31" t="s">
        <v>687</v>
      </c>
      <c r="F190" s="31" t="s">
        <v>123</v>
      </c>
      <c r="G190" s="31" t="s">
        <v>1127</v>
      </c>
      <c r="H190" s="31" t="s">
        <v>15049</v>
      </c>
      <c r="I190" s="38">
        <v>8.3333333333333329E-2</v>
      </c>
      <c r="J190" s="31" t="s">
        <v>34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320"/>
      <c r="R190" s="23"/>
      <c r="S190" s="29">
        <v>43225</v>
      </c>
      <c r="T190" s="517"/>
    </row>
    <row r="191" spans="1:20" ht="54" customHeight="1" x14ac:dyDescent="1.05">
      <c r="A191" s="31" t="s">
        <v>15239</v>
      </c>
      <c r="B191" s="37" t="s">
        <v>15240</v>
      </c>
      <c r="C191" s="31" t="s">
        <v>15241</v>
      </c>
      <c r="D191" s="31" t="s">
        <v>15242</v>
      </c>
      <c r="E191" s="31" t="s">
        <v>687</v>
      </c>
      <c r="F191" s="31" t="s">
        <v>123</v>
      </c>
      <c r="G191" s="31" t="s">
        <v>1127</v>
      </c>
      <c r="H191" s="31" t="s">
        <v>15049</v>
      </c>
      <c r="I191" s="38">
        <v>8.3333333333333329E-2</v>
      </c>
      <c r="J191" s="31" t="s">
        <v>34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320"/>
      <c r="R191" s="23"/>
      <c r="S191" s="29">
        <v>43225</v>
      </c>
      <c r="T191" s="517"/>
    </row>
    <row r="192" spans="1:20" ht="54" customHeight="1" x14ac:dyDescent="1.05">
      <c r="A192" s="31" t="s">
        <v>15243</v>
      </c>
      <c r="B192" s="37" t="s">
        <v>3238</v>
      </c>
      <c r="C192" s="31" t="s">
        <v>15244</v>
      </c>
      <c r="D192" s="31" t="s">
        <v>15245</v>
      </c>
      <c r="E192" s="31" t="s">
        <v>687</v>
      </c>
      <c r="F192" s="31" t="s">
        <v>123</v>
      </c>
      <c r="G192" s="31" t="s">
        <v>1127</v>
      </c>
      <c r="H192" s="31" t="s">
        <v>15049</v>
      </c>
      <c r="I192" s="38">
        <v>8.3333333333333329E-2</v>
      </c>
      <c r="J192" s="31" t="s">
        <v>34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320"/>
      <c r="R192" s="23"/>
      <c r="S192" s="29">
        <v>43225</v>
      </c>
      <c r="T192" s="517"/>
    </row>
    <row r="193" spans="1:20" ht="54" customHeight="1" x14ac:dyDescent="1.05">
      <c r="A193" s="31" t="s">
        <v>15246</v>
      </c>
      <c r="B193" s="37" t="s">
        <v>15247</v>
      </c>
      <c r="C193" s="31" t="s">
        <v>15248</v>
      </c>
      <c r="D193" s="31" t="s">
        <v>15249</v>
      </c>
      <c r="E193" s="31" t="s">
        <v>687</v>
      </c>
      <c r="F193" s="31" t="s">
        <v>123</v>
      </c>
      <c r="G193" s="31" t="s">
        <v>1127</v>
      </c>
      <c r="H193" s="31" t="s">
        <v>15049</v>
      </c>
      <c r="I193" s="38">
        <v>8.3333333333333329E-2</v>
      </c>
      <c r="J193" s="31" t="s">
        <v>34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320"/>
      <c r="R193" s="23"/>
      <c r="S193" s="29">
        <v>43225</v>
      </c>
      <c r="T193" s="517"/>
    </row>
    <row r="194" spans="1:20" ht="54" customHeight="1" x14ac:dyDescent="1.05">
      <c r="A194" s="31" t="s">
        <v>15250</v>
      </c>
      <c r="B194" s="37" t="s">
        <v>15251</v>
      </c>
      <c r="C194" s="31" t="s">
        <v>15252</v>
      </c>
      <c r="D194" s="31" t="s">
        <v>15253</v>
      </c>
      <c r="E194" s="31" t="s">
        <v>687</v>
      </c>
      <c r="F194" s="31" t="s">
        <v>123</v>
      </c>
      <c r="G194" s="31" t="s">
        <v>1127</v>
      </c>
      <c r="H194" s="31" t="s">
        <v>15049</v>
      </c>
      <c r="I194" s="38">
        <v>8.3333333333333329E-2</v>
      </c>
      <c r="J194" s="31" t="s">
        <v>34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320"/>
      <c r="R194" s="23"/>
      <c r="S194" s="29">
        <v>43225</v>
      </c>
      <c r="T194" s="517"/>
    </row>
    <row r="195" spans="1:20" ht="54" customHeight="1" x14ac:dyDescent="1.05">
      <c r="A195" s="31" t="s">
        <v>7041</v>
      </c>
      <c r="B195" s="37" t="s">
        <v>7042</v>
      </c>
      <c r="C195" s="31" t="s">
        <v>7043</v>
      </c>
      <c r="D195" s="31" t="s">
        <v>7044</v>
      </c>
      <c r="E195" s="31" t="s">
        <v>687</v>
      </c>
      <c r="F195" s="31" t="s">
        <v>123</v>
      </c>
      <c r="G195" s="31" t="s">
        <v>1127</v>
      </c>
      <c r="H195" s="31" t="s">
        <v>15049</v>
      </c>
      <c r="I195" s="38">
        <v>8.3333333333333329E-2</v>
      </c>
      <c r="J195" s="31" t="s">
        <v>34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320"/>
      <c r="R195" s="23"/>
      <c r="S195" s="29">
        <v>43225</v>
      </c>
      <c r="T195" s="517"/>
    </row>
    <row r="196" spans="1:20" ht="54" customHeight="1" x14ac:dyDescent="1.05">
      <c r="A196" s="31" t="s">
        <v>15254</v>
      </c>
      <c r="B196" s="37" t="s">
        <v>5500</v>
      </c>
      <c r="C196" s="31" t="s">
        <v>15255</v>
      </c>
      <c r="D196" s="31" t="s">
        <v>15256</v>
      </c>
      <c r="E196" s="31" t="s">
        <v>687</v>
      </c>
      <c r="F196" s="31" t="s">
        <v>123</v>
      </c>
      <c r="G196" s="31" t="s">
        <v>1127</v>
      </c>
      <c r="H196" s="31" t="s">
        <v>15049</v>
      </c>
      <c r="I196" s="38">
        <v>8.3333333333333329E-2</v>
      </c>
      <c r="J196" s="31" t="s">
        <v>34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320"/>
      <c r="R196" s="23"/>
      <c r="S196" s="29">
        <v>43225</v>
      </c>
      <c r="T196" s="517"/>
    </row>
    <row r="197" spans="1:20" ht="54" customHeight="1" x14ac:dyDescent="1.05">
      <c r="A197" s="31" t="s">
        <v>15257</v>
      </c>
      <c r="B197" s="37" t="s">
        <v>15258</v>
      </c>
      <c r="C197" s="31" t="s">
        <v>15259</v>
      </c>
      <c r="D197" s="31" t="s">
        <v>15260</v>
      </c>
      <c r="E197" s="31" t="s">
        <v>687</v>
      </c>
      <c r="F197" s="31" t="s">
        <v>123</v>
      </c>
      <c r="G197" s="31" t="s">
        <v>1127</v>
      </c>
      <c r="H197" s="31" t="s">
        <v>15049</v>
      </c>
      <c r="I197" s="38">
        <v>8.3333333333333329E-2</v>
      </c>
      <c r="J197" s="31" t="s">
        <v>34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320"/>
      <c r="R197" s="23"/>
      <c r="S197" s="29">
        <v>43225</v>
      </c>
      <c r="T197" s="517"/>
    </row>
    <row r="198" spans="1:20" ht="54" customHeight="1" x14ac:dyDescent="1.05">
      <c r="A198" s="31" t="s">
        <v>15261</v>
      </c>
      <c r="B198" s="37" t="s">
        <v>13683</v>
      </c>
      <c r="C198" s="31" t="s">
        <v>15262</v>
      </c>
      <c r="D198" s="31" t="s">
        <v>15263</v>
      </c>
      <c r="E198" s="31" t="s">
        <v>687</v>
      </c>
      <c r="F198" s="31" t="s">
        <v>123</v>
      </c>
      <c r="G198" s="31" t="s">
        <v>1127</v>
      </c>
      <c r="H198" s="31" t="s">
        <v>15049</v>
      </c>
      <c r="I198" s="38">
        <v>8.3333333333333329E-2</v>
      </c>
      <c r="J198" s="31" t="s">
        <v>34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320"/>
      <c r="R198" s="23"/>
      <c r="S198" s="29">
        <v>43225</v>
      </c>
      <c r="T198" s="517"/>
    </row>
    <row r="199" spans="1:20" ht="54" customHeight="1" x14ac:dyDescent="1.05">
      <c r="A199" s="31" t="s">
        <v>15264</v>
      </c>
      <c r="B199" s="37" t="s">
        <v>15265</v>
      </c>
      <c r="C199" s="31" t="s">
        <v>15266</v>
      </c>
      <c r="D199" s="31" t="s">
        <v>15267</v>
      </c>
      <c r="E199" s="31" t="s">
        <v>687</v>
      </c>
      <c r="F199" s="31" t="s">
        <v>123</v>
      </c>
      <c r="G199" s="31" t="s">
        <v>1127</v>
      </c>
      <c r="H199" s="31" t="s">
        <v>15049</v>
      </c>
      <c r="I199" s="38">
        <v>8.3333333333333329E-2</v>
      </c>
      <c r="J199" s="31" t="s">
        <v>34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320"/>
      <c r="R199" s="23"/>
      <c r="S199" s="29">
        <v>43225</v>
      </c>
      <c r="T199" s="517"/>
    </row>
    <row r="200" spans="1:20" ht="54" customHeight="1" x14ac:dyDescent="1.05">
      <c r="A200" s="31" t="s">
        <v>15268</v>
      </c>
      <c r="B200" s="37" t="s">
        <v>10362</v>
      </c>
      <c r="C200" s="31" t="s">
        <v>15269</v>
      </c>
      <c r="D200" s="31" t="s">
        <v>15270</v>
      </c>
      <c r="E200" s="31" t="s">
        <v>687</v>
      </c>
      <c r="F200" s="31" t="s">
        <v>123</v>
      </c>
      <c r="G200" s="31" t="s">
        <v>1127</v>
      </c>
      <c r="H200" s="31" t="s">
        <v>15049</v>
      </c>
      <c r="I200" s="38">
        <v>8.3333333333333329E-2</v>
      </c>
      <c r="J200" s="31" t="s">
        <v>34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320"/>
      <c r="R200" s="23"/>
      <c r="S200" s="29">
        <v>43225</v>
      </c>
      <c r="T200" s="517"/>
    </row>
    <row r="201" spans="1:20" ht="54" customHeight="1" x14ac:dyDescent="1.05">
      <c r="A201" s="31" t="s">
        <v>15271</v>
      </c>
      <c r="B201" s="37" t="s">
        <v>15272</v>
      </c>
      <c r="C201" s="31" t="s">
        <v>15273</v>
      </c>
      <c r="D201" s="31" t="s">
        <v>15274</v>
      </c>
      <c r="E201" s="31" t="s">
        <v>687</v>
      </c>
      <c r="F201" s="31" t="s">
        <v>123</v>
      </c>
      <c r="G201" s="31" t="s">
        <v>1127</v>
      </c>
      <c r="H201" s="31" t="s">
        <v>15049</v>
      </c>
      <c r="I201" s="38">
        <v>8.3333333333333329E-2</v>
      </c>
      <c r="J201" s="31" t="s">
        <v>34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320"/>
      <c r="R201" s="23"/>
      <c r="S201" s="29">
        <v>43225</v>
      </c>
      <c r="T201" s="517"/>
    </row>
    <row r="202" spans="1:20" ht="54" customHeight="1" x14ac:dyDescent="1.05">
      <c r="A202" s="31" t="s">
        <v>15275</v>
      </c>
      <c r="B202" s="37" t="s">
        <v>15276</v>
      </c>
      <c r="C202" s="31" t="s">
        <v>15277</v>
      </c>
      <c r="D202" s="31" t="s">
        <v>15278</v>
      </c>
      <c r="E202" s="31" t="s">
        <v>687</v>
      </c>
      <c r="F202" s="31" t="s">
        <v>123</v>
      </c>
      <c r="G202" s="31" t="s">
        <v>1127</v>
      </c>
      <c r="H202" s="31" t="s">
        <v>15049</v>
      </c>
      <c r="I202" s="38">
        <v>0.39583333333333331</v>
      </c>
      <c r="J202" s="31" t="s">
        <v>34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320"/>
      <c r="R202" s="23"/>
      <c r="S202" s="29">
        <v>43225</v>
      </c>
      <c r="T202" s="517"/>
    </row>
    <row r="203" spans="1:20" ht="54" customHeight="1" x14ac:dyDescent="0.7">
      <c r="A203" s="711" t="s">
        <v>15402</v>
      </c>
      <c r="B203" s="711"/>
      <c r="C203" s="711"/>
      <c r="D203" s="711"/>
      <c r="E203" s="711"/>
      <c r="F203" s="711"/>
      <c r="G203" s="711"/>
      <c r="H203" s="711"/>
      <c r="I203" s="711"/>
      <c r="J203" s="711"/>
      <c r="K203" s="711"/>
      <c r="L203" s="711"/>
      <c r="M203" s="711"/>
      <c r="N203" s="23"/>
      <c r="O203" s="23"/>
      <c r="P203" s="23"/>
      <c r="Q203" s="131"/>
      <c r="R203" s="29"/>
      <c r="S203" s="29"/>
      <c r="T203" s="388">
        <v>1100000</v>
      </c>
    </row>
    <row r="204" spans="1:20" ht="54" customHeight="1" x14ac:dyDescent="1.05">
      <c r="A204" s="696" t="s">
        <v>15603</v>
      </c>
      <c r="B204" s="696"/>
      <c r="C204" s="696"/>
      <c r="D204" s="696"/>
      <c r="E204" s="696"/>
      <c r="F204" s="696"/>
      <c r="G204" s="696"/>
      <c r="H204" s="696"/>
      <c r="I204" s="696"/>
      <c r="J204" s="696"/>
      <c r="K204" s="696"/>
      <c r="L204" s="696"/>
      <c r="M204" s="696"/>
      <c r="N204" s="23"/>
      <c r="O204" s="23"/>
      <c r="P204" s="23"/>
      <c r="Q204" s="320"/>
      <c r="R204" s="23"/>
      <c r="S204" s="29"/>
      <c r="T204" s="517"/>
    </row>
    <row r="205" spans="1:20" ht="54" customHeight="1" x14ac:dyDescent="1.05">
      <c r="A205" s="26" t="s">
        <v>15476</v>
      </c>
      <c r="B205" s="27" t="s">
        <v>15477</v>
      </c>
      <c r="C205" s="31" t="s">
        <v>15478</v>
      </c>
      <c r="D205" s="26" t="s">
        <v>15479</v>
      </c>
      <c r="E205" s="26" t="s">
        <v>101</v>
      </c>
      <c r="F205" s="26" t="s">
        <v>102</v>
      </c>
      <c r="G205" s="26" t="s">
        <v>567</v>
      </c>
      <c r="H205" s="26" t="s">
        <v>15406</v>
      </c>
      <c r="I205" s="28">
        <v>0.50694444444444442</v>
      </c>
      <c r="J205" s="26" t="s">
        <v>34</v>
      </c>
      <c r="K205" s="31" t="s">
        <v>105</v>
      </c>
      <c r="L205" s="26" t="s">
        <v>106</v>
      </c>
      <c r="M205" s="26" t="s">
        <v>491</v>
      </c>
      <c r="N205" s="23"/>
      <c r="O205" s="23"/>
      <c r="P205" s="23"/>
      <c r="Q205" s="320"/>
      <c r="R205" s="23"/>
      <c r="S205" s="175">
        <v>26000</v>
      </c>
      <c r="T205" s="517"/>
    </row>
    <row r="206" spans="1:20" ht="54" customHeight="1" x14ac:dyDescent="1.05">
      <c r="A206" s="31" t="s">
        <v>15480</v>
      </c>
      <c r="B206" s="37" t="s">
        <v>12049</v>
      </c>
      <c r="C206" s="31" t="s">
        <v>15481</v>
      </c>
      <c r="D206" s="31" t="s">
        <v>15482</v>
      </c>
      <c r="E206" s="31" t="s">
        <v>101</v>
      </c>
      <c r="F206" s="31" t="s">
        <v>102</v>
      </c>
      <c r="G206" s="31" t="s">
        <v>567</v>
      </c>
      <c r="H206" s="31" t="s">
        <v>15406</v>
      </c>
      <c r="I206" s="38">
        <v>0.50694444444444442</v>
      </c>
      <c r="J206" s="31" t="s">
        <v>34</v>
      </c>
      <c r="K206" s="31" t="s">
        <v>105</v>
      </c>
      <c r="L206" s="31" t="s">
        <v>106</v>
      </c>
      <c r="M206" s="31" t="s">
        <v>491</v>
      </c>
      <c r="N206" s="23"/>
      <c r="O206" s="23"/>
      <c r="P206" s="23"/>
      <c r="Q206" s="320"/>
      <c r="R206" s="23"/>
      <c r="S206" s="29">
        <v>26000</v>
      </c>
      <c r="T206" s="517"/>
    </row>
    <row r="207" spans="1:20" ht="54" customHeight="1" x14ac:dyDescent="1.05">
      <c r="A207" s="31" t="s">
        <v>15483</v>
      </c>
      <c r="B207" s="37" t="s">
        <v>15484</v>
      </c>
      <c r="C207" s="31" t="s">
        <v>15485</v>
      </c>
      <c r="D207" s="31" t="s">
        <v>15486</v>
      </c>
      <c r="E207" s="31" t="s">
        <v>101</v>
      </c>
      <c r="F207" s="31" t="s">
        <v>102</v>
      </c>
      <c r="G207" s="31" t="s">
        <v>567</v>
      </c>
      <c r="H207" s="31" t="s">
        <v>15406</v>
      </c>
      <c r="I207" s="38">
        <v>0.50694444444444442</v>
      </c>
      <c r="J207" s="31" t="s">
        <v>34</v>
      </c>
      <c r="K207" s="31" t="s">
        <v>105</v>
      </c>
      <c r="L207" s="31" t="s">
        <v>106</v>
      </c>
      <c r="M207" s="31" t="s">
        <v>491</v>
      </c>
      <c r="N207" s="23"/>
      <c r="O207" s="23"/>
      <c r="P207" s="23"/>
      <c r="Q207" s="320"/>
      <c r="R207" s="23"/>
      <c r="S207" s="29">
        <v>26000</v>
      </c>
      <c r="T207" s="517"/>
    </row>
    <row r="208" spans="1:20" ht="54" customHeight="1" x14ac:dyDescent="1.05">
      <c r="A208" s="696" t="s">
        <v>16177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23"/>
      <c r="O208" s="23"/>
      <c r="P208" s="23"/>
      <c r="Q208" s="320"/>
      <c r="R208" s="23"/>
      <c r="S208" s="29"/>
      <c r="T208" s="517"/>
    </row>
    <row r="209" spans="1:20" ht="54" customHeight="1" x14ac:dyDescent="1.05">
      <c r="A209" s="26" t="s">
        <v>15714</v>
      </c>
      <c r="B209" s="27" t="s">
        <v>15715</v>
      </c>
      <c r="C209" s="31" t="s">
        <v>15716</v>
      </c>
      <c r="D209" s="26" t="s">
        <v>15717</v>
      </c>
      <c r="E209" s="26" t="s">
        <v>687</v>
      </c>
      <c r="F209" s="26" t="s">
        <v>123</v>
      </c>
      <c r="G209" s="26" t="s">
        <v>1127</v>
      </c>
      <c r="H209" s="26" t="s">
        <v>15633</v>
      </c>
      <c r="I209" s="28">
        <v>8.3333333333333329E-2</v>
      </c>
      <c r="J209" s="26" t="s">
        <v>34</v>
      </c>
      <c r="K209" s="31" t="s">
        <v>105</v>
      </c>
      <c r="L209" s="26" t="s">
        <v>106</v>
      </c>
      <c r="M209" s="26" t="s">
        <v>995</v>
      </c>
      <c r="N209" s="23"/>
      <c r="O209" s="23"/>
      <c r="P209" s="23"/>
      <c r="Q209" s="320"/>
      <c r="R209" s="23"/>
      <c r="S209" s="175">
        <v>43625</v>
      </c>
      <c r="T209" s="517"/>
    </row>
    <row r="210" spans="1:20" ht="54" customHeight="1" x14ac:dyDescent="1.05">
      <c r="A210" s="31" t="s">
        <v>15718</v>
      </c>
      <c r="B210" s="37" t="s">
        <v>6568</v>
      </c>
      <c r="C210" s="31" t="s">
        <v>15719</v>
      </c>
      <c r="D210" s="31" t="s">
        <v>15720</v>
      </c>
      <c r="E210" s="31" t="s">
        <v>687</v>
      </c>
      <c r="F210" s="31" t="s">
        <v>123</v>
      </c>
      <c r="G210" s="31" t="s">
        <v>1127</v>
      </c>
      <c r="H210" s="31" t="s">
        <v>15633</v>
      </c>
      <c r="I210" s="38">
        <v>8.3333333333333329E-2</v>
      </c>
      <c r="J210" s="31" t="s">
        <v>34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320"/>
      <c r="R210" s="23"/>
      <c r="S210" s="29">
        <v>43625</v>
      </c>
      <c r="T210" s="517"/>
    </row>
    <row r="211" spans="1:20" ht="54" customHeight="1" x14ac:dyDescent="1.05">
      <c r="A211" s="31" t="s">
        <v>15721</v>
      </c>
      <c r="B211" s="37" t="s">
        <v>15722</v>
      </c>
      <c r="C211" s="31" t="s">
        <v>15723</v>
      </c>
      <c r="D211" s="31" t="s">
        <v>15724</v>
      </c>
      <c r="E211" s="31" t="s">
        <v>687</v>
      </c>
      <c r="F211" s="31" t="s">
        <v>123</v>
      </c>
      <c r="G211" s="31" t="s">
        <v>1127</v>
      </c>
      <c r="H211" s="31" t="s">
        <v>15633</v>
      </c>
      <c r="I211" s="38">
        <v>8.3333333333333329E-2</v>
      </c>
      <c r="J211" s="31" t="s">
        <v>34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320"/>
      <c r="R211" s="23"/>
      <c r="S211" s="29">
        <v>43625</v>
      </c>
      <c r="T211" s="517"/>
    </row>
    <row r="212" spans="1:20" ht="54" customHeight="1" x14ac:dyDescent="1.05">
      <c r="A212" s="31" t="s">
        <v>15725</v>
      </c>
      <c r="B212" s="37" t="s">
        <v>15726</v>
      </c>
      <c r="C212" s="31" t="s">
        <v>15727</v>
      </c>
      <c r="D212" s="31" t="s">
        <v>15728</v>
      </c>
      <c r="E212" s="31" t="s">
        <v>687</v>
      </c>
      <c r="F212" s="31" t="s">
        <v>123</v>
      </c>
      <c r="G212" s="31" t="s">
        <v>1127</v>
      </c>
      <c r="H212" s="31" t="s">
        <v>15633</v>
      </c>
      <c r="I212" s="38">
        <v>8.3333333333333329E-2</v>
      </c>
      <c r="J212" s="31" t="s">
        <v>34</v>
      </c>
      <c r="K212" s="31" t="s">
        <v>105</v>
      </c>
      <c r="L212" s="31" t="s">
        <v>106</v>
      </c>
      <c r="M212" s="31" t="s">
        <v>995</v>
      </c>
      <c r="N212" s="23"/>
      <c r="O212" s="23"/>
      <c r="P212" s="23"/>
      <c r="Q212" s="320"/>
      <c r="R212" s="23"/>
      <c r="S212" s="29">
        <v>43625</v>
      </c>
      <c r="T212" s="517"/>
    </row>
    <row r="213" spans="1:20" ht="54" customHeight="1" x14ac:dyDescent="1.05">
      <c r="A213" s="31" t="s">
        <v>15729</v>
      </c>
      <c r="B213" s="37" t="s">
        <v>15730</v>
      </c>
      <c r="C213" s="31" t="s">
        <v>15731</v>
      </c>
      <c r="D213" s="31" t="s">
        <v>15732</v>
      </c>
      <c r="E213" s="31" t="s">
        <v>687</v>
      </c>
      <c r="F213" s="31" t="s">
        <v>123</v>
      </c>
      <c r="G213" s="31" t="s">
        <v>1127</v>
      </c>
      <c r="H213" s="31" t="s">
        <v>15633</v>
      </c>
      <c r="I213" s="38">
        <v>8.3333333333333329E-2</v>
      </c>
      <c r="J213" s="31" t="s">
        <v>34</v>
      </c>
      <c r="K213" s="31" t="s">
        <v>105</v>
      </c>
      <c r="L213" s="31" t="s">
        <v>106</v>
      </c>
      <c r="M213" s="31" t="s">
        <v>995</v>
      </c>
      <c r="N213" s="23"/>
      <c r="O213" s="23"/>
      <c r="P213" s="23"/>
      <c r="Q213" s="320"/>
      <c r="R213" s="23"/>
      <c r="S213" s="29">
        <v>43625</v>
      </c>
      <c r="T213" s="517"/>
    </row>
    <row r="214" spans="1:20" ht="54" customHeight="1" x14ac:dyDescent="1.05">
      <c r="A214" s="31" t="s">
        <v>15733</v>
      </c>
      <c r="B214" s="37" t="s">
        <v>15734</v>
      </c>
      <c r="C214" s="31" t="s">
        <v>15735</v>
      </c>
      <c r="D214" s="31" t="s">
        <v>15736</v>
      </c>
      <c r="E214" s="31" t="s">
        <v>687</v>
      </c>
      <c r="F214" s="31" t="s">
        <v>123</v>
      </c>
      <c r="G214" s="31" t="s">
        <v>1127</v>
      </c>
      <c r="H214" s="31" t="s">
        <v>15633</v>
      </c>
      <c r="I214" s="38">
        <v>8.3333333333333329E-2</v>
      </c>
      <c r="J214" s="31" t="s">
        <v>34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320"/>
      <c r="R214" s="23"/>
      <c r="S214" s="29">
        <v>43625</v>
      </c>
      <c r="T214" s="517"/>
    </row>
    <row r="215" spans="1:20" ht="54" customHeight="1" x14ac:dyDescent="1.05">
      <c r="A215" s="31" t="s">
        <v>15737</v>
      </c>
      <c r="B215" s="37" t="s">
        <v>15738</v>
      </c>
      <c r="C215" s="31" t="s">
        <v>15739</v>
      </c>
      <c r="D215" s="31" t="s">
        <v>15740</v>
      </c>
      <c r="E215" s="31" t="s">
        <v>687</v>
      </c>
      <c r="F215" s="31" t="s">
        <v>123</v>
      </c>
      <c r="G215" s="31" t="s">
        <v>1127</v>
      </c>
      <c r="H215" s="31" t="s">
        <v>15633</v>
      </c>
      <c r="I215" s="38">
        <v>8.3333333333333329E-2</v>
      </c>
      <c r="J215" s="31" t="s">
        <v>34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320"/>
      <c r="R215" s="23"/>
      <c r="S215" s="29">
        <v>43625</v>
      </c>
      <c r="T215" s="517"/>
    </row>
    <row r="216" spans="1:20" ht="54" customHeight="1" x14ac:dyDescent="1.05">
      <c r="A216" s="31" t="s">
        <v>15741</v>
      </c>
      <c r="B216" s="37" t="s">
        <v>15430</v>
      </c>
      <c r="C216" s="31" t="s">
        <v>15742</v>
      </c>
      <c r="D216" s="31" t="s">
        <v>15743</v>
      </c>
      <c r="E216" s="31" t="s">
        <v>687</v>
      </c>
      <c r="F216" s="31" t="s">
        <v>123</v>
      </c>
      <c r="G216" s="31" t="s">
        <v>1127</v>
      </c>
      <c r="H216" s="31" t="s">
        <v>15633</v>
      </c>
      <c r="I216" s="38">
        <v>8.3333333333333329E-2</v>
      </c>
      <c r="J216" s="31" t="s">
        <v>34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320"/>
      <c r="R216" s="23"/>
      <c r="S216" s="29">
        <v>43625</v>
      </c>
      <c r="T216" s="517"/>
    </row>
    <row r="217" spans="1:20" ht="54" customHeight="1" x14ac:dyDescent="1.05">
      <c r="A217" s="31" t="s">
        <v>15744</v>
      </c>
      <c r="B217" s="37" t="s">
        <v>15745</v>
      </c>
      <c r="C217" s="31" t="s">
        <v>15746</v>
      </c>
      <c r="D217" s="31" t="s">
        <v>15747</v>
      </c>
      <c r="E217" s="31" t="s">
        <v>687</v>
      </c>
      <c r="F217" s="31" t="s">
        <v>123</v>
      </c>
      <c r="G217" s="31" t="s">
        <v>994</v>
      </c>
      <c r="H217" s="31" t="s">
        <v>15633</v>
      </c>
      <c r="I217" s="38">
        <v>0.33333333333333331</v>
      </c>
      <c r="J217" s="31" t="s">
        <v>34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320"/>
      <c r="R217" s="23"/>
      <c r="S217" s="29">
        <v>43625</v>
      </c>
      <c r="T217" s="517"/>
    </row>
    <row r="218" spans="1:20" ht="54" customHeight="1" x14ac:dyDescent="1.05">
      <c r="A218" s="31" t="s">
        <v>15748</v>
      </c>
      <c r="B218" s="37" t="s">
        <v>15749</v>
      </c>
      <c r="C218" s="31" t="s">
        <v>15750</v>
      </c>
      <c r="D218" s="31" t="s">
        <v>15751</v>
      </c>
      <c r="E218" s="31" t="s">
        <v>687</v>
      </c>
      <c r="F218" s="31" t="s">
        <v>123</v>
      </c>
      <c r="G218" s="31" t="s">
        <v>994</v>
      </c>
      <c r="H218" s="31" t="s">
        <v>15633</v>
      </c>
      <c r="I218" s="38">
        <v>0.33333333333333331</v>
      </c>
      <c r="J218" s="31" t="s">
        <v>34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320"/>
      <c r="R218" s="23"/>
      <c r="S218" s="29">
        <v>43625</v>
      </c>
      <c r="T218" s="517"/>
    </row>
    <row r="219" spans="1:20" ht="54" customHeight="1" x14ac:dyDescent="1.05">
      <c r="A219" s="31" t="s">
        <v>15752</v>
      </c>
      <c r="B219" s="37" t="s">
        <v>15753</v>
      </c>
      <c r="C219" s="31" t="s">
        <v>15754</v>
      </c>
      <c r="D219" s="31" t="s">
        <v>15755</v>
      </c>
      <c r="E219" s="31" t="s">
        <v>687</v>
      </c>
      <c r="F219" s="31" t="s">
        <v>123</v>
      </c>
      <c r="G219" s="31" t="s">
        <v>994</v>
      </c>
      <c r="H219" s="31" t="s">
        <v>15633</v>
      </c>
      <c r="I219" s="38">
        <v>0.33333333333333331</v>
      </c>
      <c r="J219" s="31" t="s">
        <v>34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320"/>
      <c r="R219" s="23"/>
      <c r="S219" s="29">
        <v>43625</v>
      </c>
      <c r="T219" s="517"/>
    </row>
    <row r="220" spans="1:20" ht="54" customHeight="1" x14ac:dyDescent="1.05">
      <c r="A220" s="31" t="s">
        <v>15756</v>
      </c>
      <c r="B220" s="37" t="s">
        <v>15757</v>
      </c>
      <c r="C220" s="31" t="s">
        <v>15758</v>
      </c>
      <c r="D220" s="31" t="s">
        <v>15759</v>
      </c>
      <c r="E220" s="31" t="s">
        <v>687</v>
      </c>
      <c r="F220" s="31" t="s">
        <v>123</v>
      </c>
      <c r="G220" s="31" t="s">
        <v>994</v>
      </c>
      <c r="H220" s="31" t="s">
        <v>15633</v>
      </c>
      <c r="I220" s="38">
        <v>0.33333333333333331</v>
      </c>
      <c r="J220" s="31" t="s">
        <v>34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320"/>
      <c r="R220" s="23"/>
      <c r="S220" s="29">
        <v>43625</v>
      </c>
      <c r="T220" s="517"/>
    </row>
    <row r="221" spans="1:20" ht="54" customHeight="1" x14ac:dyDescent="1.05">
      <c r="A221" s="31" t="s">
        <v>15760</v>
      </c>
      <c r="B221" s="37" t="s">
        <v>3694</v>
      </c>
      <c r="C221" s="31" t="s">
        <v>15761</v>
      </c>
      <c r="D221" s="31" t="s">
        <v>15762</v>
      </c>
      <c r="E221" s="31" t="s">
        <v>687</v>
      </c>
      <c r="F221" s="31" t="s">
        <v>123</v>
      </c>
      <c r="G221" s="31" t="s">
        <v>994</v>
      </c>
      <c r="H221" s="31" t="s">
        <v>15633</v>
      </c>
      <c r="I221" s="38">
        <v>0.33333333333333331</v>
      </c>
      <c r="J221" s="31" t="s">
        <v>34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320"/>
      <c r="R221" s="23"/>
      <c r="S221" s="29">
        <v>43625</v>
      </c>
      <c r="T221" s="517"/>
    </row>
    <row r="222" spans="1:20" ht="54" customHeight="1" x14ac:dyDescent="1.05">
      <c r="A222" s="26" t="s">
        <v>15763</v>
      </c>
      <c r="B222" s="27" t="s">
        <v>15764</v>
      </c>
      <c r="C222" s="31" t="s">
        <v>15765</v>
      </c>
      <c r="D222" s="26" t="s">
        <v>15766</v>
      </c>
      <c r="E222" s="26" t="s">
        <v>101</v>
      </c>
      <c r="F222" s="26" t="s">
        <v>102</v>
      </c>
      <c r="G222" s="26" t="s">
        <v>1544</v>
      </c>
      <c r="H222" s="26" t="s">
        <v>15633</v>
      </c>
      <c r="I222" s="28">
        <v>0.41666666666666669</v>
      </c>
      <c r="J222" s="26" t="s">
        <v>34</v>
      </c>
      <c r="K222" s="31" t="s">
        <v>105</v>
      </c>
      <c r="L222" s="26" t="s">
        <v>106</v>
      </c>
      <c r="M222" s="26" t="s">
        <v>107</v>
      </c>
      <c r="N222" s="23"/>
      <c r="O222" s="23"/>
      <c r="P222" s="23"/>
      <c r="Q222" s="320"/>
      <c r="R222" s="23"/>
      <c r="S222" s="175">
        <v>22400</v>
      </c>
      <c r="T222" s="517"/>
    </row>
    <row r="223" spans="1:20" ht="54" customHeight="1" x14ac:dyDescent="1.05">
      <c r="A223" s="31" t="s">
        <v>15767</v>
      </c>
      <c r="B223" s="37" t="s">
        <v>15768</v>
      </c>
      <c r="C223" s="31" t="s">
        <v>15769</v>
      </c>
      <c r="D223" s="31" t="s">
        <v>15770</v>
      </c>
      <c r="E223" s="31" t="s">
        <v>101</v>
      </c>
      <c r="F223" s="31" t="s">
        <v>102</v>
      </c>
      <c r="G223" s="31" t="s">
        <v>567</v>
      </c>
      <c r="H223" s="31" t="s">
        <v>15633</v>
      </c>
      <c r="I223" s="38">
        <v>0.41666666666666669</v>
      </c>
      <c r="J223" s="31" t="s">
        <v>34</v>
      </c>
      <c r="K223" s="31" t="s">
        <v>105</v>
      </c>
      <c r="L223" s="31" t="s">
        <v>106</v>
      </c>
      <c r="M223" s="31" t="s">
        <v>491</v>
      </c>
      <c r="N223" s="23"/>
      <c r="O223" s="23"/>
      <c r="P223" s="23"/>
      <c r="Q223" s="320"/>
      <c r="R223" s="23"/>
      <c r="S223" s="29">
        <v>26400</v>
      </c>
      <c r="T223" s="517"/>
    </row>
    <row r="224" spans="1:20" ht="54" customHeight="1" x14ac:dyDescent="1.05">
      <c r="A224" s="26" t="s">
        <v>15771</v>
      </c>
      <c r="B224" s="27" t="s">
        <v>15772</v>
      </c>
      <c r="C224" s="31" t="s">
        <v>15773</v>
      </c>
      <c r="D224" s="26" t="s">
        <v>15774</v>
      </c>
      <c r="E224" s="26" t="s">
        <v>101</v>
      </c>
      <c r="F224" s="26" t="s">
        <v>102</v>
      </c>
      <c r="G224" s="26" t="s">
        <v>572</v>
      </c>
      <c r="H224" s="26" t="s">
        <v>15633</v>
      </c>
      <c r="I224" s="28">
        <v>0.52083333333333337</v>
      </c>
      <c r="J224" s="26" t="s">
        <v>34</v>
      </c>
      <c r="K224" s="31" t="s">
        <v>105</v>
      </c>
      <c r="L224" s="26" t="s">
        <v>106</v>
      </c>
      <c r="M224" s="26" t="s">
        <v>107</v>
      </c>
      <c r="N224" s="23"/>
      <c r="O224" s="23"/>
      <c r="P224" s="23"/>
      <c r="Q224" s="320"/>
      <c r="R224" s="23"/>
      <c r="S224" s="175">
        <v>22400</v>
      </c>
      <c r="T224" s="517"/>
    </row>
    <row r="225" spans="1:20" ht="54" customHeight="1" x14ac:dyDescent="1.05">
      <c r="A225" s="696" t="s">
        <v>16735</v>
      </c>
      <c r="B225" s="696"/>
      <c r="C225" s="696"/>
      <c r="D225" s="696"/>
      <c r="E225" s="696"/>
      <c r="F225" s="696"/>
      <c r="G225" s="696"/>
      <c r="H225" s="696"/>
      <c r="I225" s="696"/>
      <c r="J225" s="696"/>
      <c r="K225" s="696"/>
      <c r="L225" s="696"/>
      <c r="M225" s="696"/>
      <c r="N225" s="31"/>
      <c r="O225" s="31"/>
      <c r="P225" s="31"/>
      <c r="Q225" s="320"/>
      <c r="R225" s="23"/>
      <c r="S225" s="29"/>
      <c r="T225" s="517"/>
    </row>
    <row r="226" spans="1:20" ht="54" customHeight="1" x14ac:dyDescent="1.05">
      <c r="A226" s="31" t="s">
        <v>16284</v>
      </c>
      <c r="B226" s="31" t="s">
        <v>16285</v>
      </c>
      <c r="C226" s="31" t="s">
        <v>16183</v>
      </c>
      <c r="D226" s="31" t="s">
        <v>16286</v>
      </c>
      <c r="E226" s="31" t="s">
        <v>688</v>
      </c>
      <c r="F226" s="31" t="s">
        <v>123</v>
      </c>
      <c r="G226" s="31" t="s">
        <v>16287</v>
      </c>
      <c r="H226" s="31" t="s">
        <v>16186</v>
      </c>
      <c r="I226" s="31"/>
      <c r="J226" s="31" t="s">
        <v>34</v>
      </c>
      <c r="K226" s="31"/>
      <c r="L226" s="31" t="s">
        <v>106</v>
      </c>
      <c r="M226" s="31" t="s">
        <v>194</v>
      </c>
      <c r="N226" s="31" t="s">
        <v>105</v>
      </c>
      <c r="O226" s="31"/>
      <c r="P226" s="31"/>
      <c r="Q226" s="320"/>
      <c r="R226" s="23"/>
      <c r="S226" s="29">
        <v>39150</v>
      </c>
      <c r="T226" s="517"/>
    </row>
    <row r="227" spans="1:20" ht="54" customHeight="1" x14ac:dyDescent="1.05">
      <c r="A227" s="31" t="s">
        <v>16288</v>
      </c>
      <c r="B227" s="31" t="s">
        <v>16289</v>
      </c>
      <c r="C227" s="31" t="s">
        <v>16183</v>
      </c>
      <c r="D227" s="31" t="s">
        <v>16290</v>
      </c>
      <c r="E227" s="31" t="s">
        <v>688</v>
      </c>
      <c r="F227" s="31" t="s">
        <v>123</v>
      </c>
      <c r="G227" s="31" t="s">
        <v>16287</v>
      </c>
      <c r="H227" s="31" t="s">
        <v>16186</v>
      </c>
      <c r="I227" s="31"/>
      <c r="J227" s="31" t="s">
        <v>34</v>
      </c>
      <c r="K227" s="31"/>
      <c r="L227" s="31" t="s">
        <v>106</v>
      </c>
      <c r="M227" s="31" t="s">
        <v>194</v>
      </c>
      <c r="N227" s="31" t="s">
        <v>105</v>
      </c>
      <c r="O227" s="31"/>
      <c r="P227" s="31"/>
      <c r="Q227" s="320"/>
      <c r="R227" s="23"/>
      <c r="S227" s="29">
        <v>39150</v>
      </c>
      <c r="T227" s="517"/>
    </row>
    <row r="228" spans="1:20" ht="54" customHeight="1" x14ac:dyDescent="1.05">
      <c r="A228" s="31" t="s">
        <v>16291</v>
      </c>
      <c r="B228" s="31" t="s">
        <v>16292</v>
      </c>
      <c r="C228" s="31" t="s">
        <v>16183</v>
      </c>
      <c r="D228" s="31" t="s">
        <v>16293</v>
      </c>
      <c r="E228" s="31" t="s">
        <v>688</v>
      </c>
      <c r="F228" s="31" t="s">
        <v>123</v>
      </c>
      <c r="G228" s="31" t="s">
        <v>16287</v>
      </c>
      <c r="H228" s="31" t="s">
        <v>16186</v>
      </c>
      <c r="I228" s="31"/>
      <c r="J228" s="31" t="s">
        <v>34</v>
      </c>
      <c r="K228" s="31"/>
      <c r="L228" s="31" t="s">
        <v>106</v>
      </c>
      <c r="M228" s="31" t="s">
        <v>194</v>
      </c>
      <c r="N228" s="31" t="s">
        <v>105</v>
      </c>
      <c r="O228" s="31"/>
      <c r="P228" s="31"/>
      <c r="Q228" s="320"/>
      <c r="R228" s="23"/>
      <c r="S228" s="29">
        <v>39150</v>
      </c>
      <c r="T228" s="517"/>
    </row>
    <row r="229" spans="1:20" ht="54" customHeight="1" x14ac:dyDescent="1.05">
      <c r="A229" s="31" t="s">
        <v>16294</v>
      </c>
      <c r="B229" s="31" t="s">
        <v>16295</v>
      </c>
      <c r="C229" s="31" t="s">
        <v>16183</v>
      </c>
      <c r="D229" s="31" t="s">
        <v>16296</v>
      </c>
      <c r="E229" s="31" t="s">
        <v>688</v>
      </c>
      <c r="F229" s="31" t="s">
        <v>123</v>
      </c>
      <c r="G229" s="31" t="s">
        <v>16287</v>
      </c>
      <c r="H229" s="31" t="s">
        <v>16186</v>
      </c>
      <c r="I229" s="31"/>
      <c r="J229" s="31" t="s">
        <v>34</v>
      </c>
      <c r="K229" s="31"/>
      <c r="L229" s="31" t="s">
        <v>106</v>
      </c>
      <c r="M229" s="31" t="s">
        <v>194</v>
      </c>
      <c r="N229" s="31" t="s">
        <v>105</v>
      </c>
      <c r="O229" s="31"/>
      <c r="P229" s="31"/>
      <c r="Q229" s="320"/>
      <c r="R229" s="23"/>
      <c r="S229" s="29">
        <v>39150</v>
      </c>
      <c r="T229" s="517"/>
    </row>
    <row r="230" spans="1:20" ht="54" customHeight="1" x14ac:dyDescent="1.05">
      <c r="A230" s="31" t="s">
        <v>16297</v>
      </c>
      <c r="B230" s="31" t="s">
        <v>10900</v>
      </c>
      <c r="C230" s="31" t="s">
        <v>16183</v>
      </c>
      <c r="D230" s="31" t="s">
        <v>16298</v>
      </c>
      <c r="E230" s="31" t="s">
        <v>688</v>
      </c>
      <c r="F230" s="31" t="s">
        <v>123</v>
      </c>
      <c r="G230" s="31" t="s">
        <v>16287</v>
      </c>
      <c r="H230" s="31" t="s">
        <v>16186</v>
      </c>
      <c r="I230" s="31"/>
      <c r="J230" s="31" t="s">
        <v>34</v>
      </c>
      <c r="K230" s="31"/>
      <c r="L230" s="31" t="s">
        <v>106</v>
      </c>
      <c r="M230" s="31" t="s">
        <v>194</v>
      </c>
      <c r="N230" s="31" t="s">
        <v>105</v>
      </c>
      <c r="O230" s="31"/>
      <c r="P230" s="31"/>
      <c r="Q230" s="320"/>
      <c r="R230" s="23"/>
      <c r="S230" s="29">
        <v>39150</v>
      </c>
      <c r="T230" s="517"/>
    </row>
    <row r="231" spans="1:20" ht="54" customHeight="1" x14ac:dyDescent="1.05">
      <c r="A231" s="31" t="s">
        <v>16299</v>
      </c>
      <c r="B231" s="31" t="s">
        <v>16300</v>
      </c>
      <c r="C231" s="31" t="s">
        <v>16183</v>
      </c>
      <c r="D231" s="31" t="s">
        <v>16301</v>
      </c>
      <c r="E231" s="31" t="s">
        <v>688</v>
      </c>
      <c r="F231" s="31" t="s">
        <v>123</v>
      </c>
      <c r="G231" s="31" t="s">
        <v>16287</v>
      </c>
      <c r="H231" s="31" t="s">
        <v>16186</v>
      </c>
      <c r="I231" s="31"/>
      <c r="J231" s="31" t="s">
        <v>34</v>
      </c>
      <c r="K231" s="31"/>
      <c r="L231" s="31" t="s">
        <v>106</v>
      </c>
      <c r="M231" s="31" t="s">
        <v>194</v>
      </c>
      <c r="N231" s="31" t="s">
        <v>105</v>
      </c>
      <c r="O231" s="31"/>
      <c r="P231" s="31"/>
      <c r="Q231" s="320"/>
      <c r="R231" s="23"/>
      <c r="S231" s="29">
        <v>39150</v>
      </c>
      <c r="T231" s="517"/>
    </row>
    <row r="232" spans="1:20" ht="54" customHeight="1" x14ac:dyDescent="1.05">
      <c r="A232" s="31" t="s">
        <v>16302</v>
      </c>
      <c r="B232" s="31" t="s">
        <v>16303</v>
      </c>
      <c r="C232" s="31" t="s">
        <v>16183</v>
      </c>
      <c r="D232" s="31" t="s">
        <v>16304</v>
      </c>
      <c r="E232" s="31" t="s">
        <v>688</v>
      </c>
      <c r="F232" s="31" t="s">
        <v>123</v>
      </c>
      <c r="G232" s="31" t="s">
        <v>16287</v>
      </c>
      <c r="H232" s="31" t="s">
        <v>16186</v>
      </c>
      <c r="I232" s="31"/>
      <c r="J232" s="31" t="s">
        <v>34</v>
      </c>
      <c r="K232" s="31"/>
      <c r="L232" s="31" t="s">
        <v>106</v>
      </c>
      <c r="M232" s="31" t="s">
        <v>194</v>
      </c>
      <c r="N232" s="31" t="s">
        <v>105</v>
      </c>
      <c r="O232" s="31"/>
      <c r="P232" s="31"/>
      <c r="Q232" s="320"/>
      <c r="R232" s="23"/>
      <c r="S232" s="29">
        <v>39150</v>
      </c>
      <c r="T232" s="517"/>
    </row>
    <row r="233" spans="1:20" ht="54" customHeight="1" x14ac:dyDescent="1.05">
      <c r="A233" s="31" t="s">
        <v>16305</v>
      </c>
      <c r="B233" s="31" t="s">
        <v>291</v>
      </c>
      <c r="C233" s="31" t="s">
        <v>16183</v>
      </c>
      <c r="D233" s="31" t="s">
        <v>16306</v>
      </c>
      <c r="E233" s="31" t="s">
        <v>688</v>
      </c>
      <c r="F233" s="31" t="s">
        <v>123</v>
      </c>
      <c r="G233" s="31" t="s">
        <v>16287</v>
      </c>
      <c r="H233" s="31" t="s">
        <v>16186</v>
      </c>
      <c r="I233" s="31"/>
      <c r="J233" s="31" t="s">
        <v>34</v>
      </c>
      <c r="K233" s="31"/>
      <c r="L233" s="31" t="s">
        <v>106</v>
      </c>
      <c r="M233" s="31" t="s">
        <v>194</v>
      </c>
      <c r="N233" s="31" t="s">
        <v>105</v>
      </c>
      <c r="O233" s="31"/>
      <c r="P233" s="31"/>
      <c r="Q233" s="320"/>
      <c r="R233" s="23"/>
      <c r="S233" s="29">
        <v>39150</v>
      </c>
      <c r="T233" s="517"/>
    </row>
    <row r="234" spans="1:20" ht="54" customHeight="1" x14ac:dyDescent="1.05">
      <c r="A234" s="31" t="s">
        <v>16307</v>
      </c>
      <c r="B234" s="31" t="s">
        <v>16308</v>
      </c>
      <c r="C234" s="31" t="s">
        <v>16183</v>
      </c>
      <c r="D234" s="31" t="s">
        <v>16309</v>
      </c>
      <c r="E234" s="31" t="s">
        <v>688</v>
      </c>
      <c r="F234" s="31" t="s">
        <v>123</v>
      </c>
      <c r="G234" s="31" t="s">
        <v>16287</v>
      </c>
      <c r="H234" s="31" t="s">
        <v>16186</v>
      </c>
      <c r="I234" s="31"/>
      <c r="J234" s="31" t="s">
        <v>34</v>
      </c>
      <c r="K234" s="31"/>
      <c r="L234" s="31" t="s">
        <v>106</v>
      </c>
      <c r="M234" s="31" t="s">
        <v>194</v>
      </c>
      <c r="N234" s="31" t="s">
        <v>105</v>
      </c>
      <c r="O234" s="31"/>
      <c r="P234" s="31"/>
      <c r="Q234" s="320"/>
      <c r="R234" s="23"/>
      <c r="S234" s="29">
        <v>39150</v>
      </c>
      <c r="T234" s="517"/>
    </row>
    <row r="235" spans="1:20" ht="54" customHeight="1" x14ac:dyDescent="1.05">
      <c r="A235" s="31" t="s">
        <v>16310</v>
      </c>
      <c r="B235" s="31" t="s">
        <v>16311</v>
      </c>
      <c r="C235" s="31" t="s">
        <v>16183</v>
      </c>
      <c r="D235" s="31" t="s">
        <v>16312</v>
      </c>
      <c r="E235" s="31" t="s">
        <v>688</v>
      </c>
      <c r="F235" s="31" t="s">
        <v>123</v>
      </c>
      <c r="G235" s="31" t="s">
        <v>16287</v>
      </c>
      <c r="H235" s="31" t="s">
        <v>16186</v>
      </c>
      <c r="I235" s="31"/>
      <c r="J235" s="31" t="s">
        <v>34</v>
      </c>
      <c r="K235" s="31"/>
      <c r="L235" s="31" t="s">
        <v>106</v>
      </c>
      <c r="M235" s="31" t="s">
        <v>194</v>
      </c>
      <c r="N235" s="31" t="s">
        <v>105</v>
      </c>
      <c r="O235" s="31"/>
      <c r="P235" s="31"/>
      <c r="Q235" s="320"/>
      <c r="R235" s="23"/>
      <c r="S235" s="29">
        <v>39150</v>
      </c>
      <c r="T235" s="517"/>
    </row>
    <row r="236" spans="1:20" ht="54" customHeight="1" x14ac:dyDescent="1.05">
      <c r="A236" s="31" t="s">
        <v>16313</v>
      </c>
      <c r="B236" s="31" t="s">
        <v>16314</v>
      </c>
      <c r="C236" s="31" t="s">
        <v>16183</v>
      </c>
      <c r="D236" s="31" t="s">
        <v>16315</v>
      </c>
      <c r="E236" s="31" t="s">
        <v>688</v>
      </c>
      <c r="F236" s="31" t="s">
        <v>123</v>
      </c>
      <c r="G236" s="31" t="s">
        <v>16287</v>
      </c>
      <c r="H236" s="31" t="s">
        <v>16186</v>
      </c>
      <c r="I236" s="31"/>
      <c r="J236" s="31" t="s">
        <v>34</v>
      </c>
      <c r="K236" s="31"/>
      <c r="L236" s="31" t="s">
        <v>106</v>
      </c>
      <c r="M236" s="31" t="s">
        <v>194</v>
      </c>
      <c r="N236" s="31" t="s">
        <v>105</v>
      </c>
      <c r="O236" s="31"/>
      <c r="P236" s="31"/>
      <c r="Q236" s="320"/>
      <c r="R236" s="23"/>
      <c r="S236" s="29">
        <v>39150</v>
      </c>
      <c r="T236" s="517"/>
    </row>
    <row r="237" spans="1:20" ht="54" customHeight="1" x14ac:dyDescent="1.05">
      <c r="A237" s="31" t="s">
        <v>16316</v>
      </c>
      <c r="B237" s="31" t="s">
        <v>16317</v>
      </c>
      <c r="C237" s="31" t="s">
        <v>16183</v>
      </c>
      <c r="D237" s="31" t="s">
        <v>16318</v>
      </c>
      <c r="E237" s="31" t="s">
        <v>688</v>
      </c>
      <c r="F237" s="31" t="s">
        <v>123</v>
      </c>
      <c r="G237" s="31" t="s">
        <v>16287</v>
      </c>
      <c r="H237" s="31" t="s">
        <v>16186</v>
      </c>
      <c r="I237" s="31"/>
      <c r="J237" s="31" t="s">
        <v>34</v>
      </c>
      <c r="K237" s="31"/>
      <c r="L237" s="31" t="s">
        <v>106</v>
      </c>
      <c r="M237" s="31" t="s">
        <v>194</v>
      </c>
      <c r="N237" s="31" t="s">
        <v>105</v>
      </c>
      <c r="O237" s="31"/>
      <c r="P237" s="31"/>
      <c r="Q237" s="320"/>
      <c r="R237" s="23"/>
      <c r="S237" s="29">
        <v>39150</v>
      </c>
      <c r="T237" s="517"/>
    </row>
    <row r="238" spans="1:20" ht="54" customHeight="1" x14ac:dyDescent="1.05">
      <c r="A238" s="31" t="s">
        <v>16319</v>
      </c>
      <c r="B238" s="31" t="s">
        <v>3769</v>
      </c>
      <c r="C238" s="31" t="s">
        <v>16183</v>
      </c>
      <c r="D238" s="31" t="s">
        <v>16320</v>
      </c>
      <c r="E238" s="31" t="s">
        <v>688</v>
      </c>
      <c r="F238" s="31" t="s">
        <v>123</v>
      </c>
      <c r="G238" s="31" t="s">
        <v>16287</v>
      </c>
      <c r="H238" s="31" t="s">
        <v>16186</v>
      </c>
      <c r="I238" s="31"/>
      <c r="J238" s="31" t="s">
        <v>34</v>
      </c>
      <c r="K238" s="31"/>
      <c r="L238" s="31" t="s">
        <v>106</v>
      </c>
      <c r="M238" s="31" t="s">
        <v>194</v>
      </c>
      <c r="N238" s="31" t="s">
        <v>105</v>
      </c>
      <c r="O238" s="31"/>
      <c r="P238" s="31"/>
      <c r="Q238" s="320"/>
      <c r="R238" s="23"/>
      <c r="S238" s="29">
        <v>39150</v>
      </c>
      <c r="T238" s="517"/>
    </row>
    <row r="239" spans="1:20" ht="54" customHeight="1" x14ac:dyDescent="1.05">
      <c r="A239" s="31" t="s">
        <v>16321</v>
      </c>
      <c r="B239" s="31" t="s">
        <v>16322</v>
      </c>
      <c r="C239" s="31" t="s">
        <v>16183</v>
      </c>
      <c r="D239" s="31" t="s">
        <v>16323</v>
      </c>
      <c r="E239" s="31" t="s">
        <v>687</v>
      </c>
      <c r="F239" s="31" t="s">
        <v>102</v>
      </c>
      <c r="G239" s="31" t="s">
        <v>16324</v>
      </c>
      <c r="H239" s="31" t="s">
        <v>16224</v>
      </c>
      <c r="I239" s="31"/>
      <c r="J239" s="31" t="s">
        <v>34</v>
      </c>
      <c r="K239" s="31"/>
      <c r="L239" s="31" t="s">
        <v>106</v>
      </c>
      <c r="M239" s="31" t="s">
        <v>491</v>
      </c>
      <c r="N239" s="31" t="s">
        <v>105</v>
      </c>
      <c r="O239" s="31"/>
      <c r="P239" s="31"/>
      <c r="Q239" s="320"/>
      <c r="R239" s="23"/>
      <c r="S239" s="29">
        <v>25400</v>
      </c>
      <c r="T239" s="517"/>
    </row>
    <row r="240" spans="1:20" ht="54" customHeight="1" x14ac:dyDescent="1.05">
      <c r="A240" s="31" t="s">
        <v>16325</v>
      </c>
      <c r="B240" s="31" t="s">
        <v>16326</v>
      </c>
      <c r="C240" s="31" t="s">
        <v>16183</v>
      </c>
      <c r="D240" s="31" t="s">
        <v>16327</v>
      </c>
      <c r="E240" s="31" t="s">
        <v>687</v>
      </c>
      <c r="F240" s="31" t="s">
        <v>102</v>
      </c>
      <c r="G240" s="31" t="s">
        <v>16324</v>
      </c>
      <c r="H240" s="31" t="s">
        <v>16224</v>
      </c>
      <c r="I240" s="31"/>
      <c r="J240" s="31" t="s">
        <v>34</v>
      </c>
      <c r="K240" s="31"/>
      <c r="L240" s="31" t="s">
        <v>106</v>
      </c>
      <c r="M240" s="31" t="s">
        <v>491</v>
      </c>
      <c r="N240" s="31" t="s">
        <v>105</v>
      </c>
      <c r="O240" s="31"/>
      <c r="P240" s="31"/>
      <c r="Q240" s="320"/>
      <c r="R240" s="23"/>
      <c r="S240" s="29">
        <v>25400</v>
      </c>
      <c r="T240" s="517"/>
    </row>
    <row r="241" spans="1:20" ht="54" customHeight="1" x14ac:dyDescent="1.05">
      <c r="A241" s="31" t="s">
        <v>16328</v>
      </c>
      <c r="B241" s="31" t="s">
        <v>16329</v>
      </c>
      <c r="C241" s="31" t="s">
        <v>16183</v>
      </c>
      <c r="D241" s="31" t="s">
        <v>16330</v>
      </c>
      <c r="E241" s="31" t="s">
        <v>688</v>
      </c>
      <c r="F241" s="31" t="s">
        <v>123</v>
      </c>
      <c r="G241" s="31" t="s">
        <v>16287</v>
      </c>
      <c r="H241" s="31" t="s">
        <v>16186</v>
      </c>
      <c r="I241" s="31"/>
      <c r="J241" s="31" t="s">
        <v>34</v>
      </c>
      <c r="K241" s="31"/>
      <c r="L241" s="31" t="s">
        <v>106</v>
      </c>
      <c r="M241" s="31" t="s">
        <v>194</v>
      </c>
      <c r="N241" s="31" t="s">
        <v>105</v>
      </c>
      <c r="O241" s="31"/>
      <c r="P241" s="31"/>
      <c r="Q241" s="320"/>
      <c r="R241" s="23"/>
      <c r="S241" s="29">
        <v>39150</v>
      </c>
      <c r="T241" s="517"/>
    </row>
    <row r="242" spans="1:20" ht="54" customHeight="1" x14ac:dyDescent="1.05">
      <c r="A242" s="31" t="s">
        <v>16331</v>
      </c>
      <c r="B242" s="31" t="s">
        <v>1497</v>
      </c>
      <c r="C242" s="31" t="s">
        <v>16183</v>
      </c>
      <c r="D242" s="31" t="s">
        <v>16332</v>
      </c>
      <c r="E242" s="31" t="s">
        <v>688</v>
      </c>
      <c r="F242" s="31" t="s">
        <v>123</v>
      </c>
      <c r="G242" s="31" t="s">
        <v>16287</v>
      </c>
      <c r="H242" s="31" t="s">
        <v>16186</v>
      </c>
      <c r="I242" s="31"/>
      <c r="J242" s="31" t="s">
        <v>34</v>
      </c>
      <c r="K242" s="31"/>
      <c r="L242" s="31" t="s">
        <v>106</v>
      </c>
      <c r="M242" s="31" t="s">
        <v>194</v>
      </c>
      <c r="N242" s="31" t="s">
        <v>105</v>
      </c>
      <c r="O242" s="31"/>
      <c r="P242" s="31"/>
      <c r="Q242" s="320"/>
      <c r="R242" s="23"/>
      <c r="S242" s="29">
        <v>39150</v>
      </c>
      <c r="T242" s="517"/>
    </row>
    <row r="243" spans="1:20" ht="54" customHeight="1" x14ac:dyDescent="1.05">
      <c r="A243" s="31" t="s">
        <v>16333</v>
      </c>
      <c r="B243" s="31" t="s">
        <v>16334</v>
      </c>
      <c r="C243" s="31" t="s">
        <v>16183</v>
      </c>
      <c r="D243" s="31" t="s">
        <v>16335</v>
      </c>
      <c r="E243" s="31" t="s">
        <v>688</v>
      </c>
      <c r="F243" s="31" t="s">
        <v>123</v>
      </c>
      <c r="G243" s="31" t="s">
        <v>16287</v>
      </c>
      <c r="H243" s="31" t="s">
        <v>16186</v>
      </c>
      <c r="I243" s="31"/>
      <c r="J243" s="31" t="s">
        <v>34</v>
      </c>
      <c r="K243" s="31"/>
      <c r="L243" s="31" t="s">
        <v>106</v>
      </c>
      <c r="M243" s="31" t="s">
        <v>194</v>
      </c>
      <c r="N243" s="31" t="s">
        <v>105</v>
      </c>
      <c r="O243" s="31"/>
      <c r="P243" s="31"/>
      <c r="Q243" s="320"/>
      <c r="R243" s="23"/>
      <c r="S243" s="29">
        <v>39150</v>
      </c>
      <c r="T243" s="517"/>
    </row>
    <row r="244" spans="1:20" ht="54" customHeight="1" x14ac:dyDescent="1.05">
      <c r="A244" s="210" t="s">
        <v>16336</v>
      </c>
      <c r="B244" s="31" t="s">
        <v>16337</v>
      </c>
      <c r="C244" s="31" t="s">
        <v>16183</v>
      </c>
      <c r="D244" s="31" t="s">
        <v>16338</v>
      </c>
      <c r="E244" s="31" t="s">
        <v>688</v>
      </c>
      <c r="F244" s="31" t="s">
        <v>123</v>
      </c>
      <c r="G244" s="31" t="s">
        <v>16287</v>
      </c>
      <c r="H244" s="31" t="s">
        <v>16186</v>
      </c>
      <c r="I244" s="31"/>
      <c r="J244" s="31" t="s">
        <v>34</v>
      </c>
      <c r="K244" s="31"/>
      <c r="L244" s="31" t="s">
        <v>106</v>
      </c>
      <c r="M244" s="31" t="s">
        <v>194</v>
      </c>
      <c r="N244" s="31" t="s">
        <v>105</v>
      </c>
      <c r="O244" s="31"/>
      <c r="P244" s="31"/>
      <c r="Q244" s="320"/>
      <c r="R244" s="23"/>
      <c r="S244" s="29">
        <v>39150</v>
      </c>
      <c r="T244" s="517"/>
    </row>
    <row r="245" spans="1:20" ht="54" customHeight="1" x14ac:dyDescent="1.05">
      <c r="A245" s="31" t="s">
        <v>16339</v>
      </c>
      <c r="B245" s="31" t="s">
        <v>16340</v>
      </c>
      <c r="C245" s="31" t="s">
        <v>16183</v>
      </c>
      <c r="D245" s="31" t="s">
        <v>16341</v>
      </c>
      <c r="E245" s="31" t="s">
        <v>688</v>
      </c>
      <c r="F245" s="31" t="s">
        <v>123</v>
      </c>
      <c r="G245" s="31" t="s">
        <v>16287</v>
      </c>
      <c r="H245" s="31" t="s">
        <v>16186</v>
      </c>
      <c r="I245" s="31"/>
      <c r="J245" s="31" t="s">
        <v>34</v>
      </c>
      <c r="K245" s="31"/>
      <c r="L245" s="31" t="s">
        <v>106</v>
      </c>
      <c r="M245" s="31" t="s">
        <v>194</v>
      </c>
      <c r="N245" s="31" t="s">
        <v>105</v>
      </c>
      <c r="O245" s="31"/>
      <c r="P245" s="31"/>
      <c r="Q245" s="320"/>
      <c r="R245" s="23"/>
      <c r="S245" s="29">
        <v>39150</v>
      </c>
      <c r="T245" s="517"/>
    </row>
    <row r="246" spans="1:20" ht="54" customHeight="1" x14ac:dyDescent="1.05">
      <c r="A246" s="31" t="s">
        <v>16342</v>
      </c>
      <c r="B246" s="31" t="s">
        <v>16343</v>
      </c>
      <c r="C246" s="31" t="s">
        <v>16183</v>
      </c>
      <c r="D246" s="31" t="s">
        <v>16344</v>
      </c>
      <c r="E246" s="31" t="s">
        <v>688</v>
      </c>
      <c r="F246" s="31" t="s">
        <v>123</v>
      </c>
      <c r="G246" s="31" t="s">
        <v>16287</v>
      </c>
      <c r="H246" s="31" t="s">
        <v>16186</v>
      </c>
      <c r="I246" s="31"/>
      <c r="J246" s="31" t="s">
        <v>34</v>
      </c>
      <c r="K246" s="31"/>
      <c r="L246" s="31" t="s">
        <v>106</v>
      </c>
      <c r="M246" s="31" t="s">
        <v>194</v>
      </c>
      <c r="N246" s="31" t="s">
        <v>105</v>
      </c>
      <c r="O246" s="31"/>
      <c r="P246" s="31"/>
      <c r="Q246" s="320"/>
      <c r="R246" s="23"/>
      <c r="S246" s="29">
        <v>39150</v>
      </c>
      <c r="T246" s="517"/>
    </row>
    <row r="247" spans="1:20" ht="54" customHeight="1" x14ac:dyDescent="1.05">
      <c r="A247" s="31" t="s">
        <v>16345</v>
      </c>
      <c r="B247" s="31" t="s">
        <v>2106</v>
      </c>
      <c r="C247" s="31" t="s">
        <v>16183</v>
      </c>
      <c r="D247" s="31" t="s">
        <v>16346</v>
      </c>
      <c r="E247" s="31" t="s">
        <v>688</v>
      </c>
      <c r="F247" s="31" t="s">
        <v>123</v>
      </c>
      <c r="G247" s="31" t="s">
        <v>16287</v>
      </c>
      <c r="H247" s="31" t="s">
        <v>16186</v>
      </c>
      <c r="I247" s="31"/>
      <c r="J247" s="31" t="s">
        <v>34</v>
      </c>
      <c r="K247" s="31"/>
      <c r="L247" s="31" t="s">
        <v>106</v>
      </c>
      <c r="M247" s="31" t="s">
        <v>194</v>
      </c>
      <c r="N247" s="31" t="s">
        <v>105</v>
      </c>
      <c r="O247" s="31"/>
      <c r="P247" s="31"/>
      <c r="Q247" s="320"/>
      <c r="R247" s="23"/>
      <c r="S247" s="29">
        <v>39150</v>
      </c>
      <c r="T247" s="517"/>
    </row>
    <row r="248" spans="1:20" ht="54" customHeight="1" x14ac:dyDescent="1.05">
      <c r="A248" s="31" t="s">
        <v>16347</v>
      </c>
      <c r="B248" s="31" t="s">
        <v>4904</v>
      </c>
      <c r="C248" s="31" t="s">
        <v>16183</v>
      </c>
      <c r="D248" s="31" t="s">
        <v>16348</v>
      </c>
      <c r="E248" s="31" t="s">
        <v>688</v>
      </c>
      <c r="F248" s="31" t="s">
        <v>123</v>
      </c>
      <c r="G248" s="31" t="s">
        <v>16287</v>
      </c>
      <c r="H248" s="31" t="s">
        <v>16186</v>
      </c>
      <c r="I248" s="31"/>
      <c r="J248" s="31" t="s">
        <v>34</v>
      </c>
      <c r="K248" s="31"/>
      <c r="L248" s="31" t="s">
        <v>106</v>
      </c>
      <c r="M248" s="31" t="s">
        <v>194</v>
      </c>
      <c r="N248" s="31" t="s">
        <v>105</v>
      </c>
      <c r="O248" s="31"/>
      <c r="P248" s="31"/>
      <c r="Q248" s="320"/>
      <c r="R248" s="23"/>
      <c r="S248" s="29">
        <v>39150</v>
      </c>
      <c r="T248" s="517"/>
    </row>
    <row r="249" spans="1:20" ht="54" customHeight="1" x14ac:dyDescent="1.05">
      <c r="A249" s="31" t="s">
        <v>16349</v>
      </c>
      <c r="B249" s="31" t="s">
        <v>16350</v>
      </c>
      <c r="C249" s="31" t="s">
        <v>16183</v>
      </c>
      <c r="D249" s="31" t="s">
        <v>16351</v>
      </c>
      <c r="E249" s="31" t="s">
        <v>688</v>
      </c>
      <c r="F249" s="31" t="s">
        <v>123</v>
      </c>
      <c r="G249" s="31" t="s">
        <v>16287</v>
      </c>
      <c r="H249" s="31" t="s">
        <v>16186</v>
      </c>
      <c r="I249" s="31"/>
      <c r="J249" s="31" t="s">
        <v>34</v>
      </c>
      <c r="K249" s="31"/>
      <c r="L249" s="31" t="s">
        <v>106</v>
      </c>
      <c r="M249" s="31" t="s">
        <v>194</v>
      </c>
      <c r="N249" s="31" t="s">
        <v>105</v>
      </c>
      <c r="O249" s="31"/>
      <c r="P249" s="31"/>
      <c r="Q249" s="320"/>
      <c r="R249" s="23"/>
      <c r="S249" s="29">
        <v>39150</v>
      </c>
      <c r="T249" s="517"/>
    </row>
    <row r="250" spans="1:20" ht="54" customHeight="1" x14ac:dyDescent="1.05">
      <c r="A250" s="31" t="s">
        <v>16352</v>
      </c>
      <c r="B250" s="31" t="s">
        <v>4952</v>
      </c>
      <c r="C250" s="31" t="s">
        <v>16183</v>
      </c>
      <c r="D250" s="31" t="s">
        <v>16353</v>
      </c>
      <c r="E250" s="31" t="s">
        <v>688</v>
      </c>
      <c r="F250" s="31" t="s">
        <v>123</v>
      </c>
      <c r="G250" s="31" t="s">
        <v>16287</v>
      </c>
      <c r="H250" s="31" t="s">
        <v>16186</v>
      </c>
      <c r="I250" s="31"/>
      <c r="J250" s="31" t="s">
        <v>34</v>
      </c>
      <c r="K250" s="31"/>
      <c r="L250" s="31" t="s">
        <v>106</v>
      </c>
      <c r="M250" s="31" t="s">
        <v>194</v>
      </c>
      <c r="N250" s="31" t="s">
        <v>105</v>
      </c>
      <c r="O250" s="31"/>
      <c r="P250" s="31"/>
      <c r="Q250" s="320"/>
      <c r="R250" s="23"/>
      <c r="S250" s="29">
        <v>39150</v>
      </c>
      <c r="T250" s="517"/>
    </row>
    <row r="251" spans="1:20" ht="54" customHeight="1" x14ac:dyDescent="1.05">
      <c r="A251" s="31" t="s">
        <v>16354</v>
      </c>
      <c r="B251" s="31" t="s">
        <v>16355</v>
      </c>
      <c r="C251" s="31" t="s">
        <v>16183</v>
      </c>
      <c r="D251" s="31" t="s">
        <v>16356</v>
      </c>
      <c r="E251" s="31" t="s">
        <v>688</v>
      </c>
      <c r="F251" s="31" t="s">
        <v>123</v>
      </c>
      <c r="G251" s="31" t="s">
        <v>16287</v>
      </c>
      <c r="H251" s="31" t="s">
        <v>16186</v>
      </c>
      <c r="I251" s="31"/>
      <c r="J251" s="31" t="s">
        <v>34</v>
      </c>
      <c r="K251" s="31"/>
      <c r="L251" s="31" t="s">
        <v>106</v>
      </c>
      <c r="M251" s="31" t="s">
        <v>194</v>
      </c>
      <c r="N251" s="31" t="s">
        <v>105</v>
      </c>
      <c r="O251" s="31"/>
      <c r="P251" s="31"/>
      <c r="Q251" s="320"/>
      <c r="R251" s="23"/>
      <c r="S251" s="29">
        <v>39150</v>
      </c>
      <c r="T251" s="517"/>
    </row>
    <row r="252" spans="1:20" ht="54" customHeight="1" x14ac:dyDescent="1.05">
      <c r="A252" s="31" t="s">
        <v>16357</v>
      </c>
      <c r="B252" s="31" t="s">
        <v>16358</v>
      </c>
      <c r="C252" s="31" t="s">
        <v>16183</v>
      </c>
      <c r="D252" s="31" t="s">
        <v>16359</v>
      </c>
      <c r="E252" s="31" t="s">
        <v>688</v>
      </c>
      <c r="F252" s="31" t="s">
        <v>123</v>
      </c>
      <c r="G252" s="31" t="s">
        <v>16287</v>
      </c>
      <c r="H252" s="31" t="s">
        <v>16186</v>
      </c>
      <c r="I252" s="31"/>
      <c r="J252" s="31" t="s">
        <v>34</v>
      </c>
      <c r="K252" s="31"/>
      <c r="L252" s="31" t="s">
        <v>106</v>
      </c>
      <c r="M252" s="31" t="s">
        <v>194</v>
      </c>
      <c r="N252" s="31" t="s">
        <v>105</v>
      </c>
      <c r="O252" s="31"/>
      <c r="P252" s="31"/>
      <c r="Q252" s="320"/>
      <c r="R252" s="23"/>
      <c r="S252" s="29">
        <v>39150</v>
      </c>
      <c r="T252" s="517"/>
    </row>
    <row r="253" spans="1:20" ht="54" customHeight="1" x14ac:dyDescent="1.05">
      <c r="A253" s="31" t="s">
        <v>16360</v>
      </c>
      <c r="B253" s="31" t="s">
        <v>16361</v>
      </c>
      <c r="C253" s="31" t="s">
        <v>16183</v>
      </c>
      <c r="D253" s="31" t="s">
        <v>16362</v>
      </c>
      <c r="E253" s="31" t="s">
        <v>688</v>
      </c>
      <c r="F253" s="31" t="s">
        <v>123</v>
      </c>
      <c r="G253" s="31" t="s">
        <v>16287</v>
      </c>
      <c r="H253" s="31" t="s">
        <v>16186</v>
      </c>
      <c r="I253" s="31"/>
      <c r="J253" s="31" t="s">
        <v>34</v>
      </c>
      <c r="K253" s="31"/>
      <c r="L253" s="31" t="s">
        <v>106</v>
      </c>
      <c r="M253" s="31" t="s">
        <v>194</v>
      </c>
      <c r="N253" s="31" t="s">
        <v>105</v>
      </c>
      <c r="O253" s="31"/>
      <c r="P253" s="31"/>
      <c r="Q253" s="320"/>
      <c r="R253" s="23"/>
      <c r="S253" s="29">
        <v>39150</v>
      </c>
      <c r="T253" s="517"/>
    </row>
    <row r="254" spans="1:20" ht="54" customHeight="1" x14ac:dyDescent="1.05">
      <c r="A254" s="31" t="s">
        <v>16363</v>
      </c>
      <c r="B254" s="31" t="s">
        <v>16364</v>
      </c>
      <c r="C254" s="31" t="s">
        <v>16183</v>
      </c>
      <c r="D254" s="31" t="s">
        <v>16365</v>
      </c>
      <c r="E254" s="31" t="s">
        <v>688</v>
      </c>
      <c r="F254" s="31" t="s">
        <v>123</v>
      </c>
      <c r="G254" s="31" t="s">
        <v>16287</v>
      </c>
      <c r="H254" s="31" t="s">
        <v>16186</v>
      </c>
      <c r="I254" s="31"/>
      <c r="J254" s="31" t="s">
        <v>34</v>
      </c>
      <c r="K254" s="31"/>
      <c r="L254" s="31" t="s">
        <v>106</v>
      </c>
      <c r="M254" s="31" t="s">
        <v>194</v>
      </c>
      <c r="N254" s="31" t="s">
        <v>105</v>
      </c>
      <c r="O254" s="31"/>
      <c r="P254" s="31"/>
      <c r="Q254" s="320"/>
      <c r="R254" s="23"/>
      <c r="S254" s="29">
        <v>39150</v>
      </c>
      <c r="T254" s="517"/>
    </row>
    <row r="255" spans="1:20" ht="54" customHeight="1" x14ac:dyDescent="1.05">
      <c r="A255" s="31" t="s">
        <v>16366</v>
      </c>
      <c r="B255" s="31" t="s">
        <v>16367</v>
      </c>
      <c r="C255" s="31" t="s">
        <v>16183</v>
      </c>
      <c r="D255" s="31" t="s">
        <v>16368</v>
      </c>
      <c r="E255" s="31" t="s">
        <v>688</v>
      </c>
      <c r="F255" s="31" t="s">
        <v>123</v>
      </c>
      <c r="G255" s="31" t="s">
        <v>16287</v>
      </c>
      <c r="H255" s="31" t="s">
        <v>16186</v>
      </c>
      <c r="I255" s="31"/>
      <c r="J255" s="31" t="s">
        <v>34</v>
      </c>
      <c r="K255" s="31"/>
      <c r="L255" s="31" t="s">
        <v>106</v>
      </c>
      <c r="M255" s="31" t="s">
        <v>194</v>
      </c>
      <c r="N255" s="31" t="s">
        <v>105</v>
      </c>
      <c r="O255" s="31"/>
      <c r="P255" s="31"/>
      <c r="Q255" s="320"/>
      <c r="R255" s="23"/>
      <c r="S255" s="29">
        <v>39150</v>
      </c>
      <c r="T255" s="517"/>
    </row>
    <row r="256" spans="1:20" ht="54" customHeight="1" x14ac:dyDescent="1.05">
      <c r="A256" s="31" t="s">
        <v>16369</v>
      </c>
      <c r="B256" s="31" t="s">
        <v>16370</v>
      </c>
      <c r="C256" s="31" t="s">
        <v>16183</v>
      </c>
      <c r="D256" s="31" t="s">
        <v>16371</v>
      </c>
      <c r="E256" s="31" t="s">
        <v>688</v>
      </c>
      <c r="F256" s="31" t="s">
        <v>123</v>
      </c>
      <c r="G256" s="31" t="s">
        <v>16287</v>
      </c>
      <c r="H256" s="31" t="s">
        <v>16186</v>
      </c>
      <c r="I256" s="31"/>
      <c r="J256" s="31" t="s">
        <v>34</v>
      </c>
      <c r="K256" s="31"/>
      <c r="L256" s="31" t="s">
        <v>106</v>
      </c>
      <c r="M256" s="31" t="s">
        <v>194</v>
      </c>
      <c r="N256" s="31" t="s">
        <v>105</v>
      </c>
      <c r="O256" s="31"/>
      <c r="P256" s="31"/>
      <c r="Q256" s="320"/>
      <c r="R256" s="23"/>
      <c r="S256" s="29">
        <v>39150</v>
      </c>
      <c r="T256" s="517"/>
    </row>
    <row r="257" spans="1:20" ht="54" customHeight="1" x14ac:dyDescent="1.05">
      <c r="A257" s="31" t="s">
        <v>16372</v>
      </c>
      <c r="B257" s="31" t="s">
        <v>16373</v>
      </c>
      <c r="C257" s="31" t="s">
        <v>16183</v>
      </c>
      <c r="D257" s="31" t="s">
        <v>16374</v>
      </c>
      <c r="E257" s="31" t="s">
        <v>688</v>
      </c>
      <c r="F257" s="31" t="s">
        <v>123</v>
      </c>
      <c r="G257" s="31" t="s">
        <v>16287</v>
      </c>
      <c r="H257" s="31" t="s">
        <v>16186</v>
      </c>
      <c r="I257" s="31"/>
      <c r="J257" s="31" t="s">
        <v>34</v>
      </c>
      <c r="K257" s="31"/>
      <c r="L257" s="31" t="s">
        <v>106</v>
      </c>
      <c r="M257" s="31" t="s">
        <v>194</v>
      </c>
      <c r="N257" s="31" t="s">
        <v>105</v>
      </c>
      <c r="O257" s="31"/>
      <c r="P257" s="31"/>
      <c r="Q257" s="320"/>
      <c r="R257" s="23"/>
      <c r="S257" s="29">
        <v>39150</v>
      </c>
      <c r="T257" s="517"/>
    </row>
    <row r="258" spans="1:20" ht="54" customHeight="1" x14ac:dyDescent="1.05">
      <c r="A258" s="31" t="s">
        <v>16375</v>
      </c>
      <c r="B258" s="31" t="s">
        <v>15658</v>
      </c>
      <c r="C258" s="31" t="s">
        <v>16183</v>
      </c>
      <c r="D258" s="31" t="s">
        <v>16376</v>
      </c>
      <c r="E258" s="31" t="s">
        <v>688</v>
      </c>
      <c r="F258" s="31" t="s">
        <v>123</v>
      </c>
      <c r="G258" s="31" t="s">
        <v>16287</v>
      </c>
      <c r="H258" s="31" t="s">
        <v>16186</v>
      </c>
      <c r="I258" s="31"/>
      <c r="J258" s="31" t="s">
        <v>34</v>
      </c>
      <c r="K258" s="31"/>
      <c r="L258" s="31" t="s">
        <v>106</v>
      </c>
      <c r="M258" s="31" t="s">
        <v>194</v>
      </c>
      <c r="N258" s="31" t="s">
        <v>105</v>
      </c>
      <c r="O258" s="31"/>
      <c r="P258" s="31"/>
      <c r="Q258" s="320"/>
      <c r="R258" s="23"/>
      <c r="S258" s="29">
        <v>39150</v>
      </c>
      <c r="T258" s="517"/>
    </row>
    <row r="259" spans="1:20" ht="54" customHeight="1" x14ac:dyDescent="0.7">
      <c r="A259" s="740" t="s">
        <v>16744</v>
      </c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23"/>
      <c r="O259" s="23"/>
      <c r="P259" s="23"/>
      <c r="Q259" s="29">
        <v>4876</v>
      </c>
      <c r="R259" s="29"/>
      <c r="S259" s="29"/>
      <c r="T259" s="388"/>
    </row>
    <row r="260" spans="1:20" ht="54" customHeight="1" x14ac:dyDescent="0.7">
      <c r="A260" s="711" t="s">
        <v>16739</v>
      </c>
      <c r="B260" s="711"/>
      <c r="C260" s="711"/>
      <c r="D260" s="711"/>
      <c r="E260" s="711"/>
      <c r="F260" s="711"/>
      <c r="G260" s="711"/>
      <c r="H260" s="711"/>
      <c r="I260" s="711"/>
      <c r="J260" s="711"/>
      <c r="K260" s="711"/>
      <c r="L260" s="711"/>
      <c r="M260" s="711"/>
      <c r="N260" s="23"/>
      <c r="O260" s="23"/>
      <c r="P260" s="23"/>
      <c r="Q260" s="131"/>
      <c r="R260" s="29"/>
      <c r="S260" s="29"/>
      <c r="T260" s="388">
        <v>600000</v>
      </c>
    </row>
    <row r="261" spans="1:20" ht="54" customHeight="1" x14ac:dyDescent="0.7">
      <c r="A261" s="737" t="s">
        <v>16747</v>
      </c>
      <c r="B261" s="738"/>
      <c r="C261" s="738"/>
      <c r="D261" s="738"/>
      <c r="E261" s="738"/>
      <c r="F261" s="738"/>
      <c r="G261" s="738"/>
      <c r="H261" s="738"/>
      <c r="I261" s="738"/>
      <c r="J261" s="738"/>
      <c r="K261" s="738"/>
      <c r="L261" s="738"/>
      <c r="M261" s="739"/>
      <c r="N261" s="23"/>
      <c r="O261" s="23"/>
      <c r="P261" s="23"/>
      <c r="Q261" s="29">
        <v>150</v>
      </c>
      <c r="R261" s="29"/>
      <c r="S261" s="29"/>
      <c r="T261" s="388"/>
    </row>
    <row r="262" spans="1:20" ht="54" customHeight="1" x14ac:dyDescent="1.05">
      <c r="A262" s="688" t="s">
        <v>17242</v>
      </c>
      <c r="B262" s="689"/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90"/>
      <c r="N262" s="23"/>
      <c r="O262" s="23"/>
      <c r="P262" s="23"/>
      <c r="Q262" s="320"/>
      <c r="R262" s="23"/>
      <c r="S262" s="29"/>
      <c r="T262" s="517"/>
    </row>
    <row r="263" spans="1:20" ht="54" customHeight="1" x14ac:dyDescent="1.05">
      <c r="A263" s="31" t="s">
        <v>16951</v>
      </c>
      <c r="B263" s="31" t="s">
        <v>16952</v>
      </c>
      <c r="C263" s="31" t="s">
        <v>16750</v>
      </c>
      <c r="D263" s="31" t="s">
        <v>16953</v>
      </c>
      <c r="E263" s="31" t="s">
        <v>101</v>
      </c>
      <c r="F263" s="31" t="s">
        <v>102</v>
      </c>
      <c r="G263" s="31" t="s">
        <v>16236</v>
      </c>
      <c r="H263" s="31" t="s">
        <v>16224</v>
      </c>
      <c r="I263" s="31" t="s">
        <v>16752</v>
      </c>
      <c r="J263" s="31" t="s">
        <v>34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320"/>
      <c r="R263" s="23"/>
      <c r="S263" s="29">
        <v>22400</v>
      </c>
      <c r="T263" s="517"/>
    </row>
    <row r="264" spans="1:20" ht="54" customHeight="1" x14ac:dyDescent="1.05">
      <c r="A264" s="31" t="s">
        <v>16954</v>
      </c>
      <c r="B264" s="31" t="s">
        <v>16955</v>
      </c>
      <c r="C264" s="31" t="s">
        <v>16750</v>
      </c>
      <c r="D264" s="31" t="s">
        <v>16956</v>
      </c>
      <c r="E264" s="31" t="s">
        <v>101</v>
      </c>
      <c r="F264" s="31" t="s">
        <v>102</v>
      </c>
      <c r="G264" s="31" t="s">
        <v>16270</v>
      </c>
      <c r="H264" s="31" t="s">
        <v>16649</v>
      </c>
      <c r="I264" s="31" t="s">
        <v>16752</v>
      </c>
      <c r="J264" s="31" t="s">
        <v>34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320"/>
      <c r="R264" s="23"/>
      <c r="S264" s="29">
        <v>22400</v>
      </c>
      <c r="T264" s="517"/>
    </row>
    <row r="265" spans="1:20" ht="54" customHeight="1" x14ac:dyDescent="1.05">
      <c r="A265" s="31" t="s">
        <v>16957</v>
      </c>
      <c r="B265" s="31" t="s">
        <v>16958</v>
      </c>
      <c r="C265" s="31" t="s">
        <v>16750</v>
      </c>
      <c r="D265" s="31" t="s">
        <v>16959</v>
      </c>
      <c r="E265" s="31" t="s">
        <v>101</v>
      </c>
      <c r="F265" s="31" t="s">
        <v>102</v>
      </c>
      <c r="G265" s="31" t="s">
        <v>16270</v>
      </c>
      <c r="H265" s="31" t="s">
        <v>16649</v>
      </c>
      <c r="I265" s="31" t="s">
        <v>16752</v>
      </c>
      <c r="J265" s="31" t="s">
        <v>34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320"/>
      <c r="R265" s="23"/>
      <c r="S265" s="29">
        <v>22400</v>
      </c>
      <c r="T265" s="517"/>
    </row>
    <row r="266" spans="1:20" ht="54" customHeight="1" x14ac:dyDescent="1.05">
      <c r="A266" s="31" t="s">
        <v>16960</v>
      </c>
      <c r="B266" s="31" t="s">
        <v>1245</v>
      </c>
      <c r="C266" s="31" t="s">
        <v>16750</v>
      </c>
      <c r="D266" s="31" t="s">
        <v>16961</v>
      </c>
      <c r="E266" s="31" t="s">
        <v>101</v>
      </c>
      <c r="F266" s="31" t="s">
        <v>102</v>
      </c>
      <c r="G266" s="31" t="s">
        <v>16190</v>
      </c>
      <c r="H266" s="31" t="s">
        <v>16224</v>
      </c>
      <c r="I266" s="31" t="s">
        <v>16752</v>
      </c>
      <c r="J266" s="31" t="s">
        <v>34</v>
      </c>
      <c r="K266" s="31" t="s">
        <v>105</v>
      </c>
      <c r="L266" s="31" t="s">
        <v>106</v>
      </c>
      <c r="M266" s="31" t="s">
        <v>491</v>
      </c>
      <c r="N266" s="23"/>
      <c r="O266" s="23"/>
      <c r="P266" s="23"/>
      <c r="Q266" s="320"/>
      <c r="R266" s="23"/>
      <c r="S266" s="29">
        <v>26400</v>
      </c>
      <c r="T266" s="517"/>
    </row>
    <row r="267" spans="1:20" ht="54" customHeight="1" x14ac:dyDescent="1.05">
      <c r="A267" s="31" t="s">
        <v>16962</v>
      </c>
      <c r="B267" s="31" t="s">
        <v>5578</v>
      </c>
      <c r="C267" s="31" t="s">
        <v>16750</v>
      </c>
      <c r="D267" s="31" t="s">
        <v>16963</v>
      </c>
      <c r="E267" s="31" t="s">
        <v>101</v>
      </c>
      <c r="F267" s="31" t="s">
        <v>102</v>
      </c>
      <c r="G267" s="31" t="s">
        <v>16190</v>
      </c>
      <c r="H267" s="31" t="s">
        <v>16224</v>
      </c>
      <c r="I267" s="31" t="s">
        <v>16752</v>
      </c>
      <c r="J267" s="31" t="s">
        <v>34</v>
      </c>
      <c r="K267" s="31" t="s">
        <v>105</v>
      </c>
      <c r="L267" s="31" t="s">
        <v>106</v>
      </c>
      <c r="M267" s="31" t="s">
        <v>491</v>
      </c>
      <c r="N267" s="23"/>
      <c r="O267" s="23"/>
      <c r="P267" s="23"/>
      <c r="Q267" s="320"/>
      <c r="R267" s="23"/>
      <c r="S267" s="29">
        <v>26400</v>
      </c>
      <c r="T267" s="517"/>
    </row>
    <row r="268" spans="1:20" ht="54" customHeight="1" x14ac:dyDescent="1.05">
      <c r="A268" s="688"/>
      <c r="B268" s="689"/>
      <c r="C268" s="689"/>
      <c r="D268" s="689"/>
      <c r="E268" s="689"/>
      <c r="F268" s="689"/>
      <c r="G268" s="689"/>
      <c r="H268" s="689"/>
      <c r="I268" s="689"/>
      <c r="J268" s="689"/>
      <c r="K268" s="689"/>
      <c r="L268" s="689"/>
      <c r="M268" s="690"/>
      <c r="N268" s="23"/>
      <c r="O268" s="23"/>
      <c r="P268" s="23"/>
      <c r="Q268" s="320"/>
      <c r="R268" s="23"/>
      <c r="S268" s="29"/>
      <c r="T268" s="517"/>
    </row>
    <row r="269" spans="1:20" ht="54" customHeight="1" x14ac:dyDescent="0.7">
      <c r="A269" s="421" t="s">
        <v>17295</v>
      </c>
      <c r="B269" s="225"/>
      <c r="C269" s="223"/>
      <c r="D269" s="223">
        <v>37322045</v>
      </c>
      <c r="E269" s="223" t="s">
        <v>17253</v>
      </c>
      <c r="F269" s="223" t="s">
        <v>1304</v>
      </c>
      <c r="G269" s="223"/>
      <c r="H269" s="380">
        <v>46196</v>
      </c>
      <c r="I269" s="223"/>
      <c r="J269" s="223"/>
      <c r="K269" s="223"/>
      <c r="L269" s="223"/>
      <c r="M269" s="223" t="s">
        <v>13363</v>
      </c>
      <c r="N269" s="213"/>
      <c r="O269" s="213"/>
      <c r="P269" s="213"/>
      <c r="Q269" s="131"/>
      <c r="R269" s="140"/>
      <c r="S269" s="29">
        <v>26000</v>
      </c>
      <c r="T269" s="518"/>
    </row>
    <row r="270" spans="1:20" ht="54" customHeight="1" x14ac:dyDescent="0.7">
      <c r="A270" s="285" t="s">
        <v>22226</v>
      </c>
      <c r="B270" s="225"/>
      <c r="C270" s="223"/>
      <c r="D270" s="223">
        <v>45098517</v>
      </c>
      <c r="E270" s="223" t="s">
        <v>22227</v>
      </c>
      <c r="F270" s="223" t="s">
        <v>4075</v>
      </c>
      <c r="G270" s="223"/>
      <c r="H270" s="380"/>
      <c r="I270" s="223"/>
      <c r="J270" s="223"/>
      <c r="K270" s="223"/>
      <c r="L270" s="223"/>
      <c r="M270" s="223" t="s">
        <v>13380</v>
      </c>
      <c r="N270" s="213"/>
      <c r="O270" s="213"/>
      <c r="P270" s="213"/>
      <c r="Q270" s="131"/>
      <c r="R270" s="140"/>
      <c r="S270" s="29">
        <v>25225</v>
      </c>
      <c r="T270" s="518"/>
    </row>
    <row r="271" spans="1:20" ht="54" customHeight="1" x14ac:dyDescent="0.7">
      <c r="A271" s="223" t="s">
        <v>21791</v>
      </c>
      <c r="B271" s="225"/>
      <c r="C271" s="223"/>
      <c r="D271" s="223">
        <v>40542644</v>
      </c>
      <c r="E271" s="223" t="s">
        <v>17263</v>
      </c>
      <c r="F271" s="223" t="s">
        <v>4075</v>
      </c>
      <c r="G271" s="223"/>
      <c r="H271" s="380"/>
      <c r="I271" s="223"/>
      <c r="J271" s="223"/>
      <c r="K271" s="223"/>
      <c r="L271" s="223"/>
      <c r="M271" s="223" t="s">
        <v>13380</v>
      </c>
      <c r="N271" s="213"/>
      <c r="O271" s="213"/>
      <c r="P271" s="213"/>
      <c r="Q271" s="131"/>
      <c r="R271" s="140"/>
      <c r="S271" s="29">
        <v>25225</v>
      </c>
      <c r="T271" s="518"/>
    </row>
    <row r="272" spans="1:20" ht="54" customHeight="1" x14ac:dyDescent="0.7">
      <c r="A272" s="223" t="s">
        <v>21792</v>
      </c>
      <c r="B272" s="225"/>
      <c r="C272" s="223"/>
      <c r="D272" s="223">
        <v>44658601</v>
      </c>
      <c r="E272" s="223" t="s">
        <v>13363</v>
      </c>
      <c r="F272" s="223" t="s">
        <v>17248</v>
      </c>
      <c r="G272" s="223"/>
      <c r="H272" s="380"/>
      <c r="I272" s="223"/>
      <c r="J272" s="223"/>
      <c r="K272" s="223"/>
      <c r="L272" s="223"/>
      <c r="M272" s="223" t="s">
        <v>13363</v>
      </c>
      <c r="N272" s="213"/>
      <c r="O272" s="213"/>
      <c r="P272" s="213"/>
      <c r="Q272" s="131"/>
      <c r="R272" s="140"/>
      <c r="S272" s="29">
        <v>20750</v>
      </c>
      <c r="T272" s="518"/>
    </row>
    <row r="273" spans="1:20" ht="54" customHeight="1" x14ac:dyDescent="0.7">
      <c r="A273" s="223" t="s">
        <v>21793</v>
      </c>
      <c r="B273" s="225"/>
      <c r="C273" s="223"/>
      <c r="D273" s="223">
        <v>44632718</v>
      </c>
      <c r="E273" s="223" t="s">
        <v>13363</v>
      </c>
      <c r="F273" s="223" t="s">
        <v>17248</v>
      </c>
      <c r="G273" s="223"/>
      <c r="H273" s="380"/>
      <c r="I273" s="223"/>
      <c r="J273" s="223"/>
      <c r="K273" s="223"/>
      <c r="L273" s="223"/>
      <c r="M273" s="223" t="s">
        <v>13363</v>
      </c>
      <c r="N273" s="213"/>
      <c r="O273" s="213"/>
      <c r="P273" s="213"/>
      <c r="Q273" s="131"/>
      <c r="R273" s="140"/>
      <c r="S273" s="29">
        <v>20750</v>
      </c>
      <c r="T273" s="518"/>
    </row>
    <row r="274" spans="1:20" ht="54" customHeight="1" x14ac:dyDescent="0.7">
      <c r="A274" s="421" t="s">
        <v>17296</v>
      </c>
      <c r="B274" s="225"/>
      <c r="C274" s="223"/>
      <c r="D274" s="223">
        <v>41035204</v>
      </c>
      <c r="E274" s="223" t="s">
        <v>17253</v>
      </c>
      <c r="F274" s="223" t="s">
        <v>102</v>
      </c>
      <c r="G274" s="223"/>
      <c r="H274" s="380">
        <v>46200</v>
      </c>
      <c r="I274" s="223"/>
      <c r="J274" s="223"/>
      <c r="K274" s="223"/>
      <c r="L274" s="223"/>
      <c r="M274" s="223" t="s">
        <v>11351</v>
      </c>
      <c r="N274" s="213"/>
      <c r="O274" s="213"/>
      <c r="P274" s="213"/>
      <c r="Q274" s="131"/>
      <c r="R274" s="140"/>
      <c r="S274" s="29">
        <v>22000</v>
      </c>
      <c r="T274" s="518"/>
    </row>
    <row r="275" spans="1:20" ht="54" customHeight="1" x14ac:dyDescent="0.7">
      <c r="A275" s="421" t="s">
        <v>17297</v>
      </c>
      <c r="B275" s="225"/>
      <c r="C275" s="223"/>
      <c r="D275" s="223">
        <v>44643369</v>
      </c>
      <c r="E275" s="223" t="s">
        <v>17253</v>
      </c>
      <c r="F275" s="223" t="s">
        <v>102</v>
      </c>
      <c r="G275" s="223"/>
      <c r="H275" s="380">
        <v>46200</v>
      </c>
      <c r="I275" s="223"/>
      <c r="J275" s="223"/>
      <c r="K275" s="223"/>
      <c r="L275" s="223"/>
      <c r="M275" s="223" t="s">
        <v>13363</v>
      </c>
      <c r="N275" s="213"/>
      <c r="O275" s="213"/>
      <c r="P275" s="213"/>
      <c r="Q275" s="131"/>
      <c r="R275" s="140"/>
      <c r="S275" s="29">
        <v>26000</v>
      </c>
      <c r="T275" s="518"/>
    </row>
    <row r="276" spans="1:20" ht="54" customHeight="1" x14ac:dyDescent="1.05">
      <c r="A276" s="704" t="s">
        <v>17937</v>
      </c>
      <c r="B276" s="705"/>
      <c r="C276" s="705"/>
      <c r="D276" s="705"/>
      <c r="E276" s="705"/>
      <c r="F276" s="705"/>
      <c r="G276" s="705"/>
      <c r="H276" s="705"/>
      <c r="I276" s="705"/>
      <c r="J276" s="705"/>
      <c r="K276" s="705"/>
      <c r="L276" s="705"/>
      <c r="M276" s="705"/>
      <c r="N276" s="706"/>
      <c r="O276" s="23"/>
      <c r="P276" s="23"/>
      <c r="Q276" s="320"/>
      <c r="R276" s="23"/>
      <c r="S276" s="29"/>
      <c r="T276" s="519"/>
    </row>
    <row r="277" spans="1:20" ht="54" customHeight="1" x14ac:dyDescent="1.05">
      <c r="A277" s="399" t="s">
        <v>17550</v>
      </c>
      <c r="B277" s="399" t="s">
        <v>7070</v>
      </c>
      <c r="C277" s="399" t="s">
        <v>17551</v>
      </c>
      <c r="D277" s="399" t="s">
        <v>17552</v>
      </c>
      <c r="E277" s="399" t="s">
        <v>101</v>
      </c>
      <c r="F277" s="399" t="s">
        <v>102</v>
      </c>
      <c r="G277" s="399" t="s">
        <v>16236</v>
      </c>
      <c r="H277" s="399" t="s">
        <v>16224</v>
      </c>
      <c r="I277" s="400">
        <v>8.3333333333333329E-2</v>
      </c>
      <c r="J277" s="399" t="s">
        <v>34</v>
      </c>
      <c r="K277" s="399" t="s">
        <v>105</v>
      </c>
      <c r="L277" s="399" t="s">
        <v>106</v>
      </c>
      <c r="M277" s="399" t="s">
        <v>11351</v>
      </c>
      <c r="N277" s="399" t="s">
        <v>107</v>
      </c>
      <c r="O277" s="23"/>
      <c r="P277" s="23"/>
      <c r="Q277" s="320"/>
      <c r="R277" s="23"/>
      <c r="S277" s="29">
        <v>22200</v>
      </c>
      <c r="T277" s="519"/>
    </row>
    <row r="278" spans="1:20" ht="54" customHeight="1" x14ac:dyDescent="1.05">
      <c r="A278" s="688" t="s">
        <v>18796</v>
      </c>
      <c r="B278" s="689"/>
      <c r="C278" s="689"/>
      <c r="D278" s="689"/>
      <c r="E278" s="689"/>
      <c r="F278" s="689"/>
      <c r="G278" s="689"/>
      <c r="H278" s="689"/>
      <c r="I278" s="689"/>
      <c r="J278" s="689"/>
      <c r="K278" s="689"/>
      <c r="L278" s="689"/>
      <c r="M278" s="690"/>
      <c r="N278" s="23"/>
      <c r="O278" s="23"/>
      <c r="P278" s="23"/>
      <c r="Q278" s="320"/>
      <c r="R278" s="23"/>
      <c r="S278" s="29"/>
      <c r="T278" s="519"/>
    </row>
    <row r="279" spans="1:20" ht="54" customHeight="1" x14ac:dyDescent="1.05">
      <c r="A279" s="31" t="s">
        <v>18109</v>
      </c>
      <c r="B279" s="31" t="s">
        <v>14529</v>
      </c>
      <c r="C279" s="31" t="s">
        <v>18110</v>
      </c>
      <c r="D279" s="31" t="s">
        <v>18111</v>
      </c>
      <c r="E279" s="31" t="s">
        <v>687</v>
      </c>
      <c r="F279" s="31" t="s">
        <v>123</v>
      </c>
      <c r="G279" s="31" t="s">
        <v>17532</v>
      </c>
      <c r="H279" s="31" t="s">
        <v>16249</v>
      </c>
      <c r="I279" s="38">
        <v>0.83333333333333337</v>
      </c>
      <c r="J279" s="31" t="s">
        <v>34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320"/>
      <c r="R279" s="23"/>
      <c r="S279" s="29">
        <v>43425</v>
      </c>
      <c r="T279" s="519"/>
    </row>
    <row r="280" spans="1:20" ht="54" customHeight="1" x14ac:dyDescent="1.05">
      <c r="A280" s="31" t="s">
        <v>18112</v>
      </c>
      <c r="B280" s="31" t="s">
        <v>18113</v>
      </c>
      <c r="C280" s="31" t="s">
        <v>18114</v>
      </c>
      <c r="D280" s="31" t="s">
        <v>18115</v>
      </c>
      <c r="E280" s="31" t="s">
        <v>687</v>
      </c>
      <c r="F280" s="31" t="s">
        <v>123</v>
      </c>
      <c r="G280" s="31" t="s">
        <v>17532</v>
      </c>
      <c r="H280" s="31" t="s">
        <v>16249</v>
      </c>
      <c r="I280" s="38">
        <v>0.83333333333333337</v>
      </c>
      <c r="J280" s="31" t="s">
        <v>34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320"/>
      <c r="R280" s="23"/>
      <c r="S280" s="29">
        <v>43425</v>
      </c>
      <c r="T280" s="519"/>
    </row>
    <row r="281" spans="1:20" ht="54" customHeight="1" x14ac:dyDescent="1.05">
      <c r="A281" s="31" t="s">
        <v>18116</v>
      </c>
      <c r="B281" s="31" t="s">
        <v>18117</v>
      </c>
      <c r="C281" s="31" t="s">
        <v>18118</v>
      </c>
      <c r="D281" s="31" t="s">
        <v>18119</v>
      </c>
      <c r="E281" s="31" t="s">
        <v>687</v>
      </c>
      <c r="F281" s="31" t="s">
        <v>123</v>
      </c>
      <c r="G281" s="31" t="s">
        <v>17532</v>
      </c>
      <c r="H281" s="31" t="s">
        <v>16249</v>
      </c>
      <c r="I281" s="38">
        <v>0.83333333333333337</v>
      </c>
      <c r="J281" s="31" t="s">
        <v>34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320"/>
      <c r="R281" s="23"/>
      <c r="S281" s="29">
        <v>43425</v>
      </c>
      <c r="T281" s="519"/>
    </row>
    <row r="282" spans="1:20" ht="54" customHeight="1" x14ac:dyDescent="1.05">
      <c r="A282" s="31" t="s">
        <v>18120</v>
      </c>
      <c r="B282" s="31" t="s">
        <v>14888</v>
      </c>
      <c r="C282" s="31" t="s">
        <v>18121</v>
      </c>
      <c r="D282" s="31" t="s">
        <v>18122</v>
      </c>
      <c r="E282" s="31" t="s">
        <v>687</v>
      </c>
      <c r="F282" s="31" t="s">
        <v>123</v>
      </c>
      <c r="G282" s="31" t="s">
        <v>17532</v>
      </c>
      <c r="H282" s="31" t="s">
        <v>16249</v>
      </c>
      <c r="I282" s="38">
        <v>0.83333333333333337</v>
      </c>
      <c r="J282" s="31" t="s">
        <v>34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320"/>
      <c r="R282" s="23"/>
      <c r="S282" s="29">
        <v>43425</v>
      </c>
      <c r="T282" s="517"/>
    </row>
    <row r="283" spans="1:20" ht="54" customHeight="1" x14ac:dyDescent="1.05">
      <c r="A283" s="31" t="s">
        <v>18123</v>
      </c>
      <c r="B283" s="31" t="s">
        <v>18124</v>
      </c>
      <c r="C283" s="31" t="s">
        <v>18125</v>
      </c>
      <c r="D283" s="31" t="s">
        <v>18126</v>
      </c>
      <c r="E283" s="31" t="s">
        <v>687</v>
      </c>
      <c r="F283" s="31" t="s">
        <v>123</v>
      </c>
      <c r="G283" s="31" t="s">
        <v>17532</v>
      </c>
      <c r="H283" s="31" t="s">
        <v>16249</v>
      </c>
      <c r="I283" s="38">
        <v>0.83333333333333337</v>
      </c>
      <c r="J283" s="31" t="s">
        <v>34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320"/>
      <c r="R283" s="23"/>
      <c r="S283" s="29">
        <v>43425</v>
      </c>
      <c r="T283" s="517"/>
    </row>
    <row r="284" spans="1:20" ht="54" customHeight="1" x14ac:dyDescent="1.05">
      <c r="A284" s="31" t="s">
        <v>18127</v>
      </c>
      <c r="B284" s="31" t="s">
        <v>18128</v>
      </c>
      <c r="C284" s="31" t="s">
        <v>18129</v>
      </c>
      <c r="D284" s="31" t="s">
        <v>18130</v>
      </c>
      <c r="E284" s="31" t="s">
        <v>687</v>
      </c>
      <c r="F284" s="31" t="s">
        <v>123</v>
      </c>
      <c r="G284" s="31" t="s">
        <v>17532</v>
      </c>
      <c r="H284" s="31" t="s">
        <v>16249</v>
      </c>
      <c r="I284" s="38">
        <v>0.83333333333333337</v>
      </c>
      <c r="J284" s="31" t="s">
        <v>34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320"/>
      <c r="R284" s="23"/>
      <c r="S284" s="29">
        <v>43425</v>
      </c>
      <c r="T284" s="517"/>
    </row>
    <row r="285" spans="1:20" ht="54" customHeight="1" x14ac:dyDescent="1.05">
      <c r="A285" s="31" t="s">
        <v>18131</v>
      </c>
      <c r="B285" s="31" t="s">
        <v>18132</v>
      </c>
      <c r="C285" s="31" t="s">
        <v>18133</v>
      </c>
      <c r="D285" s="31" t="s">
        <v>18134</v>
      </c>
      <c r="E285" s="31" t="s">
        <v>687</v>
      </c>
      <c r="F285" s="31" t="s">
        <v>123</v>
      </c>
      <c r="G285" s="31" t="s">
        <v>17532</v>
      </c>
      <c r="H285" s="31" t="s">
        <v>16249</v>
      </c>
      <c r="I285" s="38">
        <v>0.83333333333333337</v>
      </c>
      <c r="J285" s="31" t="s">
        <v>34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320"/>
      <c r="R285" s="23"/>
      <c r="S285" s="29">
        <v>43425</v>
      </c>
      <c r="T285" s="517"/>
    </row>
    <row r="286" spans="1:20" ht="54" customHeight="1" x14ac:dyDescent="1.05">
      <c r="A286" s="31" t="s">
        <v>18135</v>
      </c>
      <c r="B286" s="31" t="s">
        <v>18136</v>
      </c>
      <c r="C286" s="31" t="s">
        <v>18137</v>
      </c>
      <c r="D286" s="31" t="s">
        <v>18138</v>
      </c>
      <c r="E286" s="31" t="s">
        <v>687</v>
      </c>
      <c r="F286" s="31" t="s">
        <v>123</v>
      </c>
      <c r="G286" s="31" t="s">
        <v>17532</v>
      </c>
      <c r="H286" s="31" t="s">
        <v>16249</v>
      </c>
      <c r="I286" s="38">
        <v>0.83333333333333337</v>
      </c>
      <c r="J286" s="31" t="s">
        <v>34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320"/>
      <c r="R286" s="23"/>
      <c r="S286" s="29">
        <v>43425</v>
      </c>
      <c r="T286" s="517"/>
    </row>
    <row r="287" spans="1:20" ht="54" customHeight="1" x14ac:dyDescent="1.05">
      <c r="A287" s="31" t="s">
        <v>18139</v>
      </c>
      <c r="B287" s="31" t="s">
        <v>18140</v>
      </c>
      <c r="C287" s="31" t="s">
        <v>18141</v>
      </c>
      <c r="D287" s="31" t="s">
        <v>18142</v>
      </c>
      <c r="E287" s="31" t="s">
        <v>687</v>
      </c>
      <c r="F287" s="31" t="s">
        <v>123</v>
      </c>
      <c r="G287" s="31" t="s">
        <v>17532</v>
      </c>
      <c r="H287" s="31" t="s">
        <v>16249</v>
      </c>
      <c r="I287" s="38">
        <v>0.83333333333333337</v>
      </c>
      <c r="J287" s="31" t="s">
        <v>34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320"/>
      <c r="R287" s="23"/>
      <c r="S287" s="29">
        <v>43425</v>
      </c>
      <c r="T287" s="517"/>
    </row>
    <row r="288" spans="1:20" ht="54" customHeight="1" x14ac:dyDescent="1.05">
      <c r="A288" s="31" t="s">
        <v>18143</v>
      </c>
      <c r="B288" s="31" t="s">
        <v>18144</v>
      </c>
      <c r="C288" s="31" t="s">
        <v>18145</v>
      </c>
      <c r="D288" s="31" t="s">
        <v>18146</v>
      </c>
      <c r="E288" s="31" t="s">
        <v>687</v>
      </c>
      <c r="F288" s="31" t="s">
        <v>123</v>
      </c>
      <c r="G288" s="31" t="s">
        <v>17532</v>
      </c>
      <c r="H288" s="31" t="s">
        <v>16249</v>
      </c>
      <c r="I288" s="38">
        <v>0.83333333333333337</v>
      </c>
      <c r="J288" s="31" t="s">
        <v>34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320"/>
      <c r="R288" s="23"/>
      <c r="S288" s="29">
        <v>43425</v>
      </c>
      <c r="T288" s="517"/>
    </row>
    <row r="289" spans="1:20" ht="54" customHeight="1" x14ac:dyDescent="0.7">
      <c r="A289" s="698" t="s">
        <v>19289</v>
      </c>
      <c r="B289" s="699"/>
      <c r="C289" s="699"/>
      <c r="D289" s="699"/>
      <c r="E289" s="699"/>
      <c r="F289" s="699"/>
      <c r="G289" s="699"/>
      <c r="H289" s="699"/>
      <c r="I289" s="699"/>
      <c r="J289" s="699"/>
      <c r="K289" s="699"/>
      <c r="L289" s="699"/>
      <c r="M289" s="700"/>
      <c r="N289" s="23"/>
      <c r="O289" s="23"/>
      <c r="P289" s="23"/>
      <c r="Q289" s="131"/>
      <c r="R289" s="29"/>
      <c r="S289" s="29"/>
      <c r="T289" s="388">
        <v>1253800</v>
      </c>
    </row>
    <row r="290" spans="1:20" ht="54" customHeight="1" x14ac:dyDescent="1.05">
      <c r="A290" s="688" t="s">
        <v>20031</v>
      </c>
      <c r="B290" s="689"/>
      <c r="C290" s="689"/>
      <c r="D290" s="689"/>
      <c r="E290" s="689"/>
      <c r="F290" s="689"/>
      <c r="G290" s="689"/>
      <c r="H290" s="689"/>
      <c r="I290" s="689"/>
      <c r="J290" s="689"/>
      <c r="K290" s="689"/>
      <c r="L290" s="689"/>
      <c r="M290" s="690"/>
      <c r="N290" s="23"/>
      <c r="O290" s="23"/>
      <c r="P290" s="23"/>
      <c r="Q290" s="320"/>
      <c r="R290" s="23"/>
      <c r="S290" s="29"/>
      <c r="T290" s="517"/>
    </row>
    <row r="291" spans="1:20" ht="54" customHeight="1" x14ac:dyDescent="1.05">
      <c r="A291" s="31" t="s">
        <v>19565</v>
      </c>
      <c r="B291" s="31" t="s">
        <v>19566</v>
      </c>
      <c r="C291" s="31" t="s">
        <v>19567</v>
      </c>
      <c r="D291" s="31" t="s">
        <v>19568</v>
      </c>
      <c r="E291" s="31" t="s">
        <v>687</v>
      </c>
      <c r="F291" s="31" t="s">
        <v>123</v>
      </c>
      <c r="G291" s="31" t="s">
        <v>16504</v>
      </c>
      <c r="H291" s="31" t="s">
        <v>16244</v>
      </c>
      <c r="I291" s="38">
        <v>0.70833333333333337</v>
      </c>
      <c r="J291" s="31" t="s">
        <v>34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320"/>
      <c r="R291" s="23"/>
      <c r="S291" s="29">
        <v>43425</v>
      </c>
      <c r="T291" s="517"/>
    </row>
    <row r="292" spans="1:20" ht="54" customHeight="1" x14ac:dyDescent="1.05">
      <c r="A292" s="31" t="s">
        <v>19569</v>
      </c>
      <c r="B292" s="31" t="s">
        <v>19570</v>
      </c>
      <c r="C292" s="31" t="s">
        <v>19571</v>
      </c>
      <c r="D292" s="31" t="s">
        <v>19572</v>
      </c>
      <c r="E292" s="31" t="s">
        <v>687</v>
      </c>
      <c r="F292" s="31" t="s">
        <v>123</v>
      </c>
      <c r="G292" s="31" t="s">
        <v>16504</v>
      </c>
      <c r="H292" s="31" t="s">
        <v>16244</v>
      </c>
      <c r="I292" s="38">
        <v>0.70833333333333337</v>
      </c>
      <c r="J292" s="31" t="s">
        <v>34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320"/>
      <c r="R292" s="23"/>
      <c r="S292" s="29">
        <v>43425</v>
      </c>
      <c r="T292" s="517"/>
    </row>
    <row r="293" spans="1:20" ht="54" customHeight="1" x14ac:dyDescent="1.05">
      <c r="A293" s="31" t="s">
        <v>19577</v>
      </c>
      <c r="B293" s="31" t="s">
        <v>18140</v>
      </c>
      <c r="C293" s="31" t="s">
        <v>19578</v>
      </c>
      <c r="D293" s="31" t="s">
        <v>19579</v>
      </c>
      <c r="E293" s="31" t="s">
        <v>687</v>
      </c>
      <c r="F293" s="31" t="s">
        <v>123</v>
      </c>
      <c r="G293" s="31" t="s">
        <v>16504</v>
      </c>
      <c r="H293" s="31" t="s">
        <v>16244</v>
      </c>
      <c r="I293" s="38">
        <v>0.16666666666666666</v>
      </c>
      <c r="J293" s="31" t="s">
        <v>34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320"/>
      <c r="R293" s="23"/>
      <c r="S293" s="29">
        <v>43425</v>
      </c>
      <c r="T293" s="517"/>
    </row>
    <row r="294" spans="1:20" ht="54" customHeight="1" x14ac:dyDescent="1.05">
      <c r="A294" s="31" t="s">
        <v>19580</v>
      </c>
      <c r="B294" s="31" t="s">
        <v>19581</v>
      </c>
      <c r="C294" s="31" t="s">
        <v>19582</v>
      </c>
      <c r="D294" s="31" t="s">
        <v>19583</v>
      </c>
      <c r="E294" s="31" t="s">
        <v>687</v>
      </c>
      <c r="F294" s="31" t="s">
        <v>123</v>
      </c>
      <c r="G294" s="31" t="s">
        <v>16504</v>
      </c>
      <c r="H294" s="31" t="s">
        <v>16967</v>
      </c>
      <c r="I294" s="38">
        <v>0.33333333333333331</v>
      </c>
      <c r="J294" s="31" t="s">
        <v>34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320"/>
      <c r="R294" s="23"/>
      <c r="S294" s="29">
        <v>43425</v>
      </c>
      <c r="T294" s="517"/>
    </row>
    <row r="295" spans="1:20" ht="54" customHeight="1" x14ac:dyDescent="1.05">
      <c r="A295" s="31" t="s">
        <v>19584</v>
      </c>
      <c r="B295" s="31" t="s">
        <v>19585</v>
      </c>
      <c r="C295" s="31" t="s">
        <v>19586</v>
      </c>
      <c r="D295" s="31" t="s">
        <v>19587</v>
      </c>
      <c r="E295" s="31" t="s">
        <v>687</v>
      </c>
      <c r="F295" s="31" t="s">
        <v>123</v>
      </c>
      <c r="G295" s="31" t="s">
        <v>16504</v>
      </c>
      <c r="H295" s="31" t="s">
        <v>16244</v>
      </c>
      <c r="I295" s="38">
        <v>0.70833333333333337</v>
      </c>
      <c r="J295" s="31" t="s">
        <v>34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320"/>
      <c r="R295" s="23"/>
      <c r="S295" s="29">
        <v>43425</v>
      </c>
      <c r="T295" s="517"/>
    </row>
    <row r="296" spans="1:20" ht="54" customHeight="1" x14ac:dyDescent="1.05">
      <c r="A296" s="31" t="s">
        <v>19588</v>
      </c>
      <c r="B296" s="31" t="s">
        <v>19386</v>
      </c>
      <c r="C296" s="31" t="s">
        <v>19589</v>
      </c>
      <c r="D296" s="31" t="s">
        <v>19590</v>
      </c>
      <c r="E296" s="31" t="s">
        <v>687</v>
      </c>
      <c r="F296" s="31" t="s">
        <v>123</v>
      </c>
      <c r="G296" s="31" t="s">
        <v>16504</v>
      </c>
      <c r="H296" s="31" t="s">
        <v>16244</v>
      </c>
      <c r="I296" s="38">
        <v>0.70833333333333337</v>
      </c>
      <c r="J296" s="31" t="s">
        <v>34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320"/>
      <c r="R296" s="23"/>
      <c r="S296" s="29">
        <v>43425</v>
      </c>
      <c r="T296" s="517"/>
    </row>
    <row r="297" spans="1:20" ht="54" customHeight="1" x14ac:dyDescent="1.05">
      <c r="A297" s="31" t="s">
        <v>19591</v>
      </c>
      <c r="B297" s="31" t="s">
        <v>10298</v>
      </c>
      <c r="C297" s="31" t="s">
        <v>19592</v>
      </c>
      <c r="D297" s="31" t="s">
        <v>19593</v>
      </c>
      <c r="E297" s="31" t="s">
        <v>687</v>
      </c>
      <c r="F297" s="31" t="s">
        <v>123</v>
      </c>
      <c r="G297" s="31" t="s">
        <v>16504</v>
      </c>
      <c r="H297" s="31" t="s">
        <v>16244</v>
      </c>
      <c r="I297" s="38">
        <v>0.70833333333333337</v>
      </c>
      <c r="J297" s="31" t="s">
        <v>34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320"/>
      <c r="R297" s="23"/>
      <c r="S297" s="29">
        <v>43425</v>
      </c>
      <c r="T297" s="517"/>
    </row>
    <row r="298" spans="1:20" ht="54" customHeight="1" x14ac:dyDescent="1.05">
      <c r="A298" s="31" t="s">
        <v>19594</v>
      </c>
      <c r="B298" s="31" t="s">
        <v>19595</v>
      </c>
      <c r="C298" s="31" t="s">
        <v>19596</v>
      </c>
      <c r="D298" s="31" t="s">
        <v>19597</v>
      </c>
      <c r="E298" s="31" t="s">
        <v>687</v>
      </c>
      <c r="F298" s="31" t="s">
        <v>123</v>
      </c>
      <c r="G298" s="31" t="s">
        <v>16504</v>
      </c>
      <c r="H298" s="31" t="s">
        <v>16244</v>
      </c>
      <c r="I298" s="38">
        <v>0.70833333333333337</v>
      </c>
      <c r="J298" s="31" t="s">
        <v>34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320"/>
      <c r="R298" s="23"/>
      <c r="S298" s="29">
        <v>43425</v>
      </c>
      <c r="T298" s="517"/>
    </row>
    <row r="299" spans="1:20" ht="54" customHeight="1" x14ac:dyDescent="1.05">
      <c r="A299" s="31" t="s">
        <v>19598</v>
      </c>
      <c r="B299" s="31" t="s">
        <v>6178</v>
      </c>
      <c r="C299" s="31" t="s">
        <v>19599</v>
      </c>
      <c r="D299" s="31" t="s">
        <v>19600</v>
      </c>
      <c r="E299" s="31" t="s">
        <v>687</v>
      </c>
      <c r="F299" s="31" t="s">
        <v>123</v>
      </c>
      <c r="G299" s="31" t="s">
        <v>16504</v>
      </c>
      <c r="H299" s="31" t="s">
        <v>16244</v>
      </c>
      <c r="I299" s="38">
        <v>0.16666666666666666</v>
      </c>
      <c r="J299" s="31" t="s">
        <v>34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320"/>
      <c r="R299" s="23"/>
      <c r="S299" s="29">
        <v>43425</v>
      </c>
      <c r="T299" s="517"/>
    </row>
    <row r="300" spans="1:20" ht="54" customHeight="1" x14ac:dyDescent="1.05">
      <c r="A300" s="31" t="s">
        <v>19601</v>
      </c>
      <c r="B300" s="31" t="s">
        <v>19602</v>
      </c>
      <c r="C300" s="31" t="s">
        <v>19603</v>
      </c>
      <c r="D300" s="31" t="s">
        <v>19604</v>
      </c>
      <c r="E300" s="31" t="s">
        <v>687</v>
      </c>
      <c r="F300" s="31" t="s">
        <v>123</v>
      </c>
      <c r="G300" s="31" t="s">
        <v>16504</v>
      </c>
      <c r="H300" s="31" t="s">
        <v>16244</v>
      </c>
      <c r="I300" s="38">
        <v>0.70833333333333337</v>
      </c>
      <c r="J300" s="31" t="s">
        <v>34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320"/>
      <c r="R300" s="23"/>
      <c r="S300" s="29">
        <v>43425</v>
      </c>
      <c r="T300" s="517"/>
    </row>
    <row r="301" spans="1:20" ht="54" customHeight="1" x14ac:dyDescent="1.05">
      <c r="A301" s="31" t="s">
        <v>19605</v>
      </c>
      <c r="B301" s="31" t="s">
        <v>7548</v>
      </c>
      <c r="C301" s="31" t="s">
        <v>19606</v>
      </c>
      <c r="D301" s="31" t="s">
        <v>19607</v>
      </c>
      <c r="E301" s="31" t="s">
        <v>687</v>
      </c>
      <c r="F301" s="31" t="s">
        <v>123</v>
      </c>
      <c r="G301" s="31" t="s">
        <v>16504</v>
      </c>
      <c r="H301" s="31" t="s">
        <v>16244</v>
      </c>
      <c r="I301" s="38">
        <v>0.70833333333333337</v>
      </c>
      <c r="J301" s="31" t="s">
        <v>34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320"/>
      <c r="R301" s="23"/>
      <c r="S301" s="29">
        <v>43425</v>
      </c>
      <c r="T301" s="517"/>
    </row>
    <row r="302" spans="1:20" ht="54" customHeight="1" x14ac:dyDescent="1.05">
      <c r="A302" s="31" t="s">
        <v>19608</v>
      </c>
      <c r="B302" s="31" t="s">
        <v>19609</v>
      </c>
      <c r="C302" s="31" t="s">
        <v>19610</v>
      </c>
      <c r="D302" s="31" t="s">
        <v>19611</v>
      </c>
      <c r="E302" s="31" t="s">
        <v>687</v>
      </c>
      <c r="F302" s="31" t="s">
        <v>123</v>
      </c>
      <c r="G302" s="31" t="s">
        <v>16504</v>
      </c>
      <c r="H302" s="31" t="s">
        <v>16244</v>
      </c>
      <c r="I302" s="38">
        <v>0.70833333333333337</v>
      </c>
      <c r="J302" s="31" t="s">
        <v>34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320"/>
      <c r="R302" s="23"/>
      <c r="S302" s="29">
        <v>43425</v>
      </c>
      <c r="T302" s="517"/>
    </row>
    <row r="303" spans="1:20" ht="54" customHeight="1" x14ac:dyDescent="1.05">
      <c r="A303" s="31" t="s">
        <v>19612</v>
      </c>
      <c r="B303" s="31" t="s">
        <v>7162</v>
      </c>
      <c r="C303" s="31" t="s">
        <v>19613</v>
      </c>
      <c r="D303" s="31" t="s">
        <v>19614</v>
      </c>
      <c r="E303" s="31" t="s">
        <v>687</v>
      </c>
      <c r="F303" s="31" t="s">
        <v>123</v>
      </c>
      <c r="G303" s="31" t="s">
        <v>16504</v>
      </c>
      <c r="H303" s="31" t="s">
        <v>16244</v>
      </c>
      <c r="I303" s="38">
        <v>0.70833333333333337</v>
      </c>
      <c r="J303" s="31" t="s">
        <v>34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320"/>
      <c r="R303" s="23"/>
      <c r="S303" s="29">
        <v>43425</v>
      </c>
      <c r="T303" s="517"/>
    </row>
    <row r="304" spans="1:20" ht="54" customHeight="1" x14ac:dyDescent="1.05">
      <c r="A304" s="31" t="s">
        <v>19615</v>
      </c>
      <c r="B304" s="31" t="s">
        <v>18231</v>
      </c>
      <c r="C304" s="31" t="s">
        <v>19616</v>
      </c>
      <c r="D304" s="31" t="s">
        <v>19617</v>
      </c>
      <c r="E304" s="31" t="s">
        <v>687</v>
      </c>
      <c r="F304" s="31" t="s">
        <v>123</v>
      </c>
      <c r="G304" s="31" t="s">
        <v>16504</v>
      </c>
      <c r="H304" s="31" t="s">
        <v>16244</v>
      </c>
      <c r="I304" s="38">
        <v>0.70833333333333337</v>
      </c>
      <c r="J304" s="31" t="s">
        <v>34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320"/>
      <c r="R304" s="23"/>
      <c r="S304" s="29">
        <v>43425</v>
      </c>
      <c r="T304" s="517"/>
    </row>
    <row r="305" spans="1:20" ht="54" customHeight="1" x14ac:dyDescent="1.05">
      <c r="A305" s="31" t="s">
        <v>19618</v>
      </c>
      <c r="B305" s="31" t="s">
        <v>19619</v>
      </c>
      <c r="C305" s="31" t="s">
        <v>19620</v>
      </c>
      <c r="D305" s="31" t="s">
        <v>19621</v>
      </c>
      <c r="E305" s="31" t="s">
        <v>687</v>
      </c>
      <c r="F305" s="31" t="s">
        <v>123</v>
      </c>
      <c r="G305" s="31" t="s">
        <v>16504</v>
      </c>
      <c r="H305" s="31" t="s">
        <v>16244</v>
      </c>
      <c r="I305" s="38">
        <v>0.70833333333333337</v>
      </c>
      <c r="J305" s="31" t="s">
        <v>34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320"/>
      <c r="R305" s="23"/>
      <c r="S305" s="29">
        <v>43425</v>
      </c>
      <c r="T305" s="517"/>
    </row>
    <row r="306" spans="1:20" ht="54" customHeight="1" x14ac:dyDescent="1.65">
      <c r="A306" s="688" t="s">
        <v>20030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5"/>
      <c r="N306" s="54"/>
      <c r="O306" s="56"/>
      <c r="P306" s="54"/>
      <c r="Q306" s="592"/>
      <c r="R306" s="54"/>
      <c r="S306" s="117"/>
      <c r="T306" s="517"/>
    </row>
    <row r="307" spans="1:20" ht="54" customHeight="1" x14ac:dyDescent="1.65">
      <c r="A307" s="405" t="s">
        <v>19552</v>
      </c>
      <c r="B307" s="405" t="s">
        <v>2659</v>
      </c>
      <c r="C307" s="405" t="s">
        <v>19553</v>
      </c>
      <c r="D307" s="405" t="s">
        <v>19554</v>
      </c>
      <c r="E307" s="405" t="s">
        <v>101</v>
      </c>
      <c r="F307" s="405" t="s">
        <v>123</v>
      </c>
      <c r="G307" s="405" t="s">
        <v>16227</v>
      </c>
      <c r="H307" s="405" t="s">
        <v>16224</v>
      </c>
      <c r="I307" s="406">
        <v>0.41666666666666669</v>
      </c>
      <c r="J307" s="405" t="s">
        <v>34</v>
      </c>
      <c r="K307" s="405" t="s">
        <v>105</v>
      </c>
      <c r="L307" s="405" t="s">
        <v>106</v>
      </c>
      <c r="M307" s="405" t="s">
        <v>995</v>
      </c>
      <c r="N307" s="54"/>
      <c r="O307" s="56"/>
      <c r="P307" s="54"/>
      <c r="Q307" s="592"/>
      <c r="R307" s="54"/>
      <c r="S307" s="117">
        <v>43925</v>
      </c>
      <c r="T307" s="517"/>
    </row>
    <row r="308" spans="1:20" ht="54" customHeight="1" x14ac:dyDescent="1.65">
      <c r="A308" s="405" t="s">
        <v>19555</v>
      </c>
      <c r="B308" s="405" t="s">
        <v>14782</v>
      </c>
      <c r="C308" s="405" t="s">
        <v>19556</v>
      </c>
      <c r="D308" s="405" t="s">
        <v>19557</v>
      </c>
      <c r="E308" s="405" t="s">
        <v>101</v>
      </c>
      <c r="F308" s="405" t="s">
        <v>123</v>
      </c>
      <c r="G308" s="405" t="s">
        <v>16227</v>
      </c>
      <c r="H308" s="405" t="s">
        <v>16224</v>
      </c>
      <c r="I308" s="406">
        <v>0.41666666666666669</v>
      </c>
      <c r="J308" s="405" t="s">
        <v>34</v>
      </c>
      <c r="K308" s="405" t="s">
        <v>105</v>
      </c>
      <c r="L308" s="405" t="s">
        <v>106</v>
      </c>
      <c r="M308" s="405" t="s">
        <v>995</v>
      </c>
      <c r="N308" s="54"/>
      <c r="O308" s="56"/>
      <c r="P308" s="54"/>
      <c r="Q308" s="592"/>
      <c r="R308" s="54"/>
      <c r="S308" s="117">
        <v>43925</v>
      </c>
      <c r="T308" s="517"/>
    </row>
    <row r="309" spans="1:20" ht="54" customHeight="1" x14ac:dyDescent="1.65">
      <c r="A309" s="405" t="s">
        <v>19558</v>
      </c>
      <c r="B309" s="405" t="s">
        <v>16955</v>
      </c>
      <c r="C309" s="405" t="s">
        <v>19559</v>
      </c>
      <c r="D309" s="405" t="s">
        <v>19560</v>
      </c>
      <c r="E309" s="405" t="s">
        <v>101</v>
      </c>
      <c r="F309" s="405" t="s">
        <v>123</v>
      </c>
      <c r="G309" s="405" t="s">
        <v>16227</v>
      </c>
      <c r="H309" s="405" t="s">
        <v>16224</v>
      </c>
      <c r="I309" s="406">
        <v>0.41666666666666669</v>
      </c>
      <c r="J309" s="405" t="s">
        <v>34</v>
      </c>
      <c r="K309" s="405" t="s">
        <v>105</v>
      </c>
      <c r="L309" s="405" t="s">
        <v>106</v>
      </c>
      <c r="M309" s="405" t="s">
        <v>995</v>
      </c>
      <c r="N309" s="54"/>
      <c r="O309" s="56"/>
      <c r="P309" s="54"/>
      <c r="Q309" s="592"/>
      <c r="R309" s="54"/>
      <c r="S309" s="117">
        <v>43925</v>
      </c>
      <c r="T309" s="517"/>
    </row>
    <row r="310" spans="1:20" ht="54" customHeight="1" x14ac:dyDescent="1.65">
      <c r="A310" s="405" t="s">
        <v>19561</v>
      </c>
      <c r="B310" s="405" t="s">
        <v>19562</v>
      </c>
      <c r="C310" s="405" t="s">
        <v>19563</v>
      </c>
      <c r="D310" s="405" t="s">
        <v>19564</v>
      </c>
      <c r="E310" s="405" t="s">
        <v>101</v>
      </c>
      <c r="F310" s="405" t="s">
        <v>102</v>
      </c>
      <c r="G310" s="405" t="s">
        <v>16216</v>
      </c>
      <c r="H310" s="405" t="s">
        <v>16697</v>
      </c>
      <c r="I310" s="406">
        <v>0.41666666666666669</v>
      </c>
      <c r="J310" s="405" t="s">
        <v>34</v>
      </c>
      <c r="K310" s="405" t="s">
        <v>105</v>
      </c>
      <c r="L310" s="405" t="s">
        <v>106</v>
      </c>
      <c r="M310" s="405" t="s">
        <v>107</v>
      </c>
      <c r="N310" s="54"/>
      <c r="O310" s="56"/>
      <c r="P310" s="54"/>
      <c r="Q310" s="592"/>
      <c r="R310" s="54"/>
      <c r="S310" s="117">
        <v>22200</v>
      </c>
      <c r="T310" s="517"/>
    </row>
    <row r="311" spans="1:20" ht="54" customHeight="1" x14ac:dyDescent="1.65">
      <c r="A311" s="405" t="s">
        <v>19573</v>
      </c>
      <c r="B311" s="405" t="s">
        <v>19574</v>
      </c>
      <c r="C311" s="405" t="s">
        <v>19575</v>
      </c>
      <c r="D311" s="405" t="s">
        <v>19576</v>
      </c>
      <c r="E311" s="405" t="s">
        <v>687</v>
      </c>
      <c r="F311" s="405" t="s">
        <v>123</v>
      </c>
      <c r="G311" s="405" t="s">
        <v>16504</v>
      </c>
      <c r="H311" s="405" t="s">
        <v>16697</v>
      </c>
      <c r="I311" s="406">
        <v>0.20833333333333334</v>
      </c>
      <c r="J311" s="405" t="s">
        <v>34</v>
      </c>
      <c r="K311" s="405" t="s">
        <v>105</v>
      </c>
      <c r="L311" s="405" t="s">
        <v>106</v>
      </c>
      <c r="M311" s="405" t="s">
        <v>995</v>
      </c>
      <c r="N311" s="54"/>
      <c r="O311" s="56"/>
      <c r="P311" s="54"/>
      <c r="Q311" s="592"/>
      <c r="R311" s="54"/>
      <c r="S311" s="117">
        <v>43425</v>
      </c>
      <c r="T311" s="517"/>
    </row>
    <row r="312" spans="1:20" ht="54" customHeight="1" x14ac:dyDescent="0.7">
      <c r="A312" s="698" t="s">
        <v>20033</v>
      </c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700"/>
      <c r="N312" s="23"/>
      <c r="O312" s="23"/>
      <c r="P312" s="23"/>
      <c r="Q312" s="131"/>
      <c r="R312" s="29"/>
      <c r="S312" s="29"/>
      <c r="T312" s="388">
        <v>700000</v>
      </c>
    </row>
    <row r="313" spans="1:20" ht="54" customHeight="1" x14ac:dyDescent="1.3">
      <c r="A313" s="679" t="s">
        <v>20595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1"/>
      <c r="N313" s="23"/>
      <c r="O313" s="23"/>
      <c r="P313" s="23"/>
      <c r="Q313" s="320"/>
      <c r="R313" s="23"/>
      <c r="S313" s="29"/>
      <c r="T313" s="517"/>
    </row>
    <row r="314" spans="1:20" ht="54" customHeight="1" x14ac:dyDescent="1.05">
      <c r="A314" s="31" t="s">
        <v>20092</v>
      </c>
      <c r="B314" s="31" t="s">
        <v>20093</v>
      </c>
      <c r="C314" s="31" t="s">
        <v>20094</v>
      </c>
      <c r="D314" s="31" t="s">
        <v>20095</v>
      </c>
      <c r="E314" s="31" t="s">
        <v>101</v>
      </c>
      <c r="F314" s="31" t="s">
        <v>123</v>
      </c>
      <c r="G314" s="31" t="s">
        <v>16223</v>
      </c>
      <c r="H314" s="31" t="s">
        <v>16967</v>
      </c>
      <c r="I314" s="38">
        <v>0.25</v>
      </c>
      <c r="J314" s="31" t="s">
        <v>34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320"/>
      <c r="R314" s="23"/>
      <c r="S314" s="29">
        <v>43925</v>
      </c>
      <c r="T314" s="517"/>
    </row>
    <row r="315" spans="1:20" ht="54" customHeight="1" x14ac:dyDescent="1.05">
      <c r="A315" s="31" t="s">
        <v>20096</v>
      </c>
      <c r="B315" s="31" t="s">
        <v>20097</v>
      </c>
      <c r="C315" s="31" t="s">
        <v>20098</v>
      </c>
      <c r="D315" s="31" t="s">
        <v>20099</v>
      </c>
      <c r="E315" s="31" t="s">
        <v>101</v>
      </c>
      <c r="F315" s="31" t="s">
        <v>123</v>
      </c>
      <c r="G315" s="31" t="s">
        <v>16223</v>
      </c>
      <c r="H315" s="31" t="s">
        <v>16967</v>
      </c>
      <c r="I315" s="38">
        <v>0.25</v>
      </c>
      <c r="J315" s="31" t="s">
        <v>34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320"/>
      <c r="R315" s="23"/>
      <c r="S315" s="29">
        <v>43925</v>
      </c>
      <c r="T315" s="517"/>
    </row>
    <row r="316" spans="1:20" ht="54" customHeight="1" x14ac:dyDescent="1.05">
      <c r="A316" s="31" t="s">
        <v>20100</v>
      </c>
      <c r="B316" s="31" t="s">
        <v>6849</v>
      </c>
      <c r="C316" s="31" t="s">
        <v>20101</v>
      </c>
      <c r="D316" s="31" t="s">
        <v>20102</v>
      </c>
      <c r="E316" s="31" t="s">
        <v>101</v>
      </c>
      <c r="F316" s="31" t="s">
        <v>123</v>
      </c>
      <c r="G316" s="31" t="s">
        <v>16223</v>
      </c>
      <c r="H316" s="31" t="s">
        <v>16967</v>
      </c>
      <c r="I316" s="38">
        <v>0.25</v>
      </c>
      <c r="J316" s="31" t="s">
        <v>34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320"/>
      <c r="R316" s="23"/>
      <c r="S316" s="29">
        <v>43925</v>
      </c>
      <c r="T316" s="517"/>
    </row>
    <row r="317" spans="1:20" ht="54" customHeight="1" x14ac:dyDescent="1.05">
      <c r="A317" s="31" t="s">
        <v>20103</v>
      </c>
      <c r="B317" s="31" t="s">
        <v>20104</v>
      </c>
      <c r="C317" s="31" t="s">
        <v>20105</v>
      </c>
      <c r="D317" s="31" t="s">
        <v>20106</v>
      </c>
      <c r="E317" s="31" t="s">
        <v>687</v>
      </c>
      <c r="F317" s="31" t="s">
        <v>123</v>
      </c>
      <c r="G317" s="31" t="s">
        <v>16248</v>
      </c>
      <c r="H317" s="31" t="s">
        <v>16967</v>
      </c>
      <c r="I317" s="38">
        <v>0.41666666666666669</v>
      </c>
      <c r="J317" s="31" t="s">
        <v>34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320"/>
      <c r="R317" s="23"/>
      <c r="S317" s="29">
        <v>43425</v>
      </c>
      <c r="T317" s="517"/>
    </row>
    <row r="318" spans="1:20" ht="54" customHeight="1" x14ac:dyDescent="1.05">
      <c r="A318" s="31" t="s">
        <v>20107</v>
      </c>
      <c r="B318" s="31" t="s">
        <v>20108</v>
      </c>
      <c r="C318" s="31" t="s">
        <v>20109</v>
      </c>
      <c r="D318" s="31" t="s">
        <v>20110</v>
      </c>
      <c r="E318" s="31" t="s">
        <v>687</v>
      </c>
      <c r="F318" s="31" t="s">
        <v>123</v>
      </c>
      <c r="G318" s="31" t="s">
        <v>16248</v>
      </c>
      <c r="H318" s="31" t="s">
        <v>16967</v>
      </c>
      <c r="I318" s="38">
        <v>0.41666666666666669</v>
      </c>
      <c r="J318" s="31" t="s">
        <v>34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320"/>
      <c r="R318" s="23"/>
      <c r="S318" s="29">
        <v>43425</v>
      </c>
      <c r="T318" s="517"/>
    </row>
    <row r="319" spans="1:20" ht="54" customHeight="1" x14ac:dyDescent="1.05">
      <c r="A319" s="31" t="s">
        <v>20111</v>
      </c>
      <c r="B319" s="31" t="s">
        <v>20112</v>
      </c>
      <c r="C319" s="31" t="s">
        <v>20113</v>
      </c>
      <c r="D319" s="31" t="s">
        <v>20114</v>
      </c>
      <c r="E319" s="31" t="s">
        <v>687</v>
      </c>
      <c r="F319" s="31" t="s">
        <v>123</v>
      </c>
      <c r="G319" s="31" t="s">
        <v>16248</v>
      </c>
      <c r="H319" s="31" t="s">
        <v>16967</v>
      </c>
      <c r="I319" s="38">
        <v>0.41666666666666669</v>
      </c>
      <c r="J319" s="31" t="s">
        <v>34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320"/>
      <c r="R319" s="23"/>
      <c r="S319" s="29">
        <v>43425</v>
      </c>
      <c r="T319" s="517"/>
    </row>
    <row r="320" spans="1:20" ht="54" customHeight="1" x14ac:dyDescent="1.05">
      <c r="A320" s="31" t="s">
        <v>20115</v>
      </c>
      <c r="B320" s="31" t="s">
        <v>17823</v>
      </c>
      <c r="C320" s="31" t="s">
        <v>20116</v>
      </c>
      <c r="D320" s="31" t="s">
        <v>20117</v>
      </c>
      <c r="E320" s="31" t="s">
        <v>687</v>
      </c>
      <c r="F320" s="31" t="s">
        <v>123</v>
      </c>
      <c r="G320" s="31" t="s">
        <v>16248</v>
      </c>
      <c r="H320" s="31" t="s">
        <v>16967</v>
      </c>
      <c r="I320" s="38">
        <v>0.41666666666666669</v>
      </c>
      <c r="J320" s="31" t="s">
        <v>34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320"/>
      <c r="R320" s="23"/>
      <c r="S320" s="29">
        <v>43425</v>
      </c>
      <c r="T320" s="517"/>
    </row>
    <row r="321" spans="1:20" ht="54" customHeight="1" x14ac:dyDescent="1.65">
      <c r="A321" s="688" t="s">
        <v>20953</v>
      </c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90"/>
      <c r="N321" s="29"/>
      <c r="O321" s="23"/>
      <c r="P321" s="55"/>
      <c r="Q321" s="592"/>
      <c r="R321" s="54"/>
      <c r="S321" s="29"/>
      <c r="T321" s="517"/>
    </row>
    <row r="322" spans="1:20" ht="54" customHeight="1" x14ac:dyDescent="1.65">
      <c r="A322" s="31" t="s">
        <v>20741</v>
      </c>
      <c r="B322" s="31" t="s">
        <v>17466</v>
      </c>
      <c r="C322" s="31" t="s">
        <v>20742</v>
      </c>
      <c r="D322" s="31" t="s">
        <v>20743</v>
      </c>
      <c r="E322" s="31" t="s">
        <v>101</v>
      </c>
      <c r="F322" s="31" t="s">
        <v>102</v>
      </c>
      <c r="G322" s="31" t="s">
        <v>16190</v>
      </c>
      <c r="H322" s="31" t="s">
        <v>17640</v>
      </c>
      <c r="I322" s="38">
        <v>0.83333333333333337</v>
      </c>
      <c r="J322" s="31" t="s">
        <v>34</v>
      </c>
      <c r="K322" s="31" t="s">
        <v>105</v>
      </c>
      <c r="L322" s="31" t="s">
        <v>106</v>
      </c>
      <c r="M322" s="31" t="s">
        <v>491</v>
      </c>
      <c r="N322" s="29">
        <v>26200</v>
      </c>
      <c r="O322" s="23"/>
      <c r="P322" s="55"/>
      <c r="Q322" s="593"/>
      <c r="R322" s="54"/>
      <c r="S322" s="29">
        <v>26200</v>
      </c>
      <c r="T322" s="517"/>
    </row>
    <row r="323" spans="1:20" ht="54" customHeight="1" x14ac:dyDescent="1.65">
      <c r="A323" s="31" t="s">
        <v>20744</v>
      </c>
      <c r="B323" s="31" t="s">
        <v>20745</v>
      </c>
      <c r="C323" s="31" t="s">
        <v>20746</v>
      </c>
      <c r="D323" s="31" t="s">
        <v>20747</v>
      </c>
      <c r="E323" s="31" t="s">
        <v>101</v>
      </c>
      <c r="F323" s="31" t="s">
        <v>102</v>
      </c>
      <c r="G323" s="31" t="s">
        <v>16190</v>
      </c>
      <c r="H323" s="31" t="s">
        <v>17640</v>
      </c>
      <c r="I323" s="38">
        <v>0.83333333333333337</v>
      </c>
      <c r="J323" s="31" t="s">
        <v>34</v>
      </c>
      <c r="K323" s="31" t="s">
        <v>105</v>
      </c>
      <c r="L323" s="31" t="s">
        <v>106</v>
      </c>
      <c r="M323" s="31" t="s">
        <v>491</v>
      </c>
      <c r="N323" s="29">
        <v>26200</v>
      </c>
      <c r="O323" s="23"/>
      <c r="P323" s="55"/>
      <c r="Q323" s="593"/>
      <c r="R323" s="54"/>
      <c r="S323" s="29">
        <v>26200</v>
      </c>
      <c r="T323" s="517"/>
    </row>
    <row r="324" spans="1:20" ht="54" customHeight="1" x14ac:dyDescent="1.65">
      <c r="A324" s="31" t="s">
        <v>20748</v>
      </c>
      <c r="B324" s="31" t="s">
        <v>20749</v>
      </c>
      <c r="C324" s="31" t="s">
        <v>20750</v>
      </c>
      <c r="D324" s="31" t="s">
        <v>20751</v>
      </c>
      <c r="E324" s="31" t="s">
        <v>101</v>
      </c>
      <c r="F324" s="31" t="s">
        <v>123</v>
      </c>
      <c r="G324" s="31" t="s">
        <v>16223</v>
      </c>
      <c r="H324" s="31" t="s">
        <v>16967</v>
      </c>
      <c r="I324" s="38">
        <v>0.16666666666666666</v>
      </c>
      <c r="J324" s="31" t="s">
        <v>34</v>
      </c>
      <c r="K324" s="31" t="s">
        <v>105</v>
      </c>
      <c r="L324" s="31" t="s">
        <v>106</v>
      </c>
      <c r="M324" s="31" t="s">
        <v>995</v>
      </c>
      <c r="N324" s="29">
        <v>43925</v>
      </c>
      <c r="O324" s="23"/>
      <c r="P324" s="55"/>
      <c r="Q324" s="593"/>
      <c r="R324" s="54"/>
      <c r="S324" s="29">
        <v>43925</v>
      </c>
      <c r="T324" s="517"/>
    </row>
    <row r="325" spans="1:20" ht="54" customHeight="1" x14ac:dyDescent="1.65">
      <c r="A325" s="31" t="s">
        <v>20752</v>
      </c>
      <c r="B325" s="31" t="s">
        <v>20753</v>
      </c>
      <c r="C325" s="31" t="s">
        <v>20754</v>
      </c>
      <c r="D325" s="31" t="s">
        <v>20755</v>
      </c>
      <c r="E325" s="31" t="s">
        <v>688</v>
      </c>
      <c r="F325" s="31" t="s">
        <v>123</v>
      </c>
      <c r="G325" s="31" t="s">
        <v>16287</v>
      </c>
      <c r="H325" s="31" t="s">
        <v>17640</v>
      </c>
      <c r="I325" s="38">
        <v>0.41666666666666669</v>
      </c>
      <c r="J325" s="31" t="s">
        <v>34</v>
      </c>
      <c r="K325" s="31" t="s">
        <v>105</v>
      </c>
      <c r="L325" s="31" t="s">
        <v>106</v>
      </c>
      <c r="M325" s="31" t="s">
        <v>194</v>
      </c>
      <c r="N325" s="29">
        <v>38950</v>
      </c>
      <c r="O325" s="23"/>
      <c r="P325" s="55"/>
      <c r="Q325" s="593"/>
      <c r="R325" s="54"/>
      <c r="S325" s="29">
        <v>38950</v>
      </c>
      <c r="T325" s="517"/>
    </row>
    <row r="326" spans="1:20" ht="54" customHeight="1" x14ac:dyDescent="1.65">
      <c r="A326" s="31" t="s">
        <v>20756</v>
      </c>
      <c r="B326" s="31" t="s">
        <v>20757</v>
      </c>
      <c r="C326" s="31" t="s">
        <v>20758</v>
      </c>
      <c r="D326" s="31" t="s">
        <v>20759</v>
      </c>
      <c r="E326" s="31" t="s">
        <v>688</v>
      </c>
      <c r="F326" s="31" t="s">
        <v>123</v>
      </c>
      <c r="G326" s="31" t="s">
        <v>16287</v>
      </c>
      <c r="H326" s="31" t="s">
        <v>17640</v>
      </c>
      <c r="I326" s="38">
        <v>0.5</v>
      </c>
      <c r="J326" s="31" t="s">
        <v>34</v>
      </c>
      <c r="K326" s="31" t="s">
        <v>105</v>
      </c>
      <c r="L326" s="31" t="s">
        <v>106</v>
      </c>
      <c r="M326" s="31" t="s">
        <v>194</v>
      </c>
      <c r="N326" s="29">
        <v>38950</v>
      </c>
      <c r="O326" s="23"/>
      <c r="P326" s="55"/>
      <c r="Q326" s="593"/>
      <c r="R326" s="54"/>
      <c r="S326" s="29">
        <v>38950</v>
      </c>
      <c r="T326" s="517"/>
    </row>
    <row r="327" spans="1:20" ht="54" customHeight="1" x14ac:dyDescent="1.65">
      <c r="A327" s="31" t="s">
        <v>20760</v>
      </c>
      <c r="B327" s="31" t="s">
        <v>20761</v>
      </c>
      <c r="C327" s="31" t="s">
        <v>20762</v>
      </c>
      <c r="D327" s="31" t="s">
        <v>20763</v>
      </c>
      <c r="E327" s="31" t="s">
        <v>688</v>
      </c>
      <c r="F327" s="31" t="s">
        <v>123</v>
      </c>
      <c r="G327" s="31" t="s">
        <v>16287</v>
      </c>
      <c r="H327" s="31" t="s">
        <v>17640</v>
      </c>
      <c r="I327" s="38">
        <v>0.5</v>
      </c>
      <c r="J327" s="31" t="s">
        <v>34</v>
      </c>
      <c r="K327" s="31" t="s">
        <v>105</v>
      </c>
      <c r="L327" s="31" t="s">
        <v>106</v>
      </c>
      <c r="M327" s="31" t="s">
        <v>194</v>
      </c>
      <c r="N327" s="29">
        <v>38950</v>
      </c>
      <c r="O327" s="23"/>
      <c r="P327" s="55"/>
      <c r="Q327" s="593"/>
      <c r="R327" s="54"/>
      <c r="S327" s="29">
        <v>38950</v>
      </c>
      <c r="T327" s="517"/>
    </row>
    <row r="328" spans="1:20" ht="54" customHeight="1" x14ac:dyDescent="1.65">
      <c r="A328" s="31" t="s">
        <v>20764</v>
      </c>
      <c r="B328" s="31" t="s">
        <v>20765</v>
      </c>
      <c r="C328" s="31" t="s">
        <v>20766</v>
      </c>
      <c r="D328" s="31" t="s">
        <v>20767</v>
      </c>
      <c r="E328" s="31" t="s">
        <v>688</v>
      </c>
      <c r="F328" s="31" t="s">
        <v>123</v>
      </c>
      <c r="G328" s="31" t="s">
        <v>16287</v>
      </c>
      <c r="H328" s="31" t="s">
        <v>17640</v>
      </c>
      <c r="I328" s="38">
        <v>0.5</v>
      </c>
      <c r="J328" s="31" t="s">
        <v>34</v>
      </c>
      <c r="K328" s="31" t="s">
        <v>105</v>
      </c>
      <c r="L328" s="31" t="s">
        <v>106</v>
      </c>
      <c r="M328" s="31" t="s">
        <v>194</v>
      </c>
      <c r="N328" s="29">
        <v>38950</v>
      </c>
      <c r="O328" s="23"/>
      <c r="P328" s="55"/>
      <c r="Q328" s="593"/>
      <c r="R328" s="54"/>
      <c r="S328" s="29">
        <v>38950</v>
      </c>
      <c r="T328" s="517"/>
    </row>
    <row r="329" spans="1:20" ht="54" customHeight="1" x14ac:dyDescent="1.65">
      <c r="A329" s="31" t="s">
        <v>20768</v>
      </c>
      <c r="B329" s="31" t="s">
        <v>960</v>
      </c>
      <c r="C329" s="31" t="s">
        <v>20769</v>
      </c>
      <c r="D329" s="31" t="s">
        <v>20770</v>
      </c>
      <c r="E329" s="31" t="s">
        <v>688</v>
      </c>
      <c r="F329" s="31" t="s">
        <v>123</v>
      </c>
      <c r="G329" s="31" t="s">
        <v>16287</v>
      </c>
      <c r="H329" s="31" t="s">
        <v>17640</v>
      </c>
      <c r="I329" s="38">
        <v>0.5</v>
      </c>
      <c r="J329" s="31" t="s">
        <v>34</v>
      </c>
      <c r="K329" s="31" t="s">
        <v>105</v>
      </c>
      <c r="L329" s="31" t="s">
        <v>106</v>
      </c>
      <c r="M329" s="31" t="s">
        <v>194</v>
      </c>
      <c r="N329" s="29">
        <v>38950</v>
      </c>
      <c r="O329" s="23"/>
      <c r="P329" s="55"/>
      <c r="Q329" s="593"/>
      <c r="R329" s="54"/>
      <c r="S329" s="29">
        <v>38950</v>
      </c>
      <c r="T329" s="517"/>
    </row>
    <row r="330" spans="1:20" ht="54" customHeight="1" x14ac:dyDescent="1.65">
      <c r="A330" s="31" t="s">
        <v>20771</v>
      </c>
      <c r="B330" s="31" t="s">
        <v>20772</v>
      </c>
      <c r="C330" s="31" t="s">
        <v>20773</v>
      </c>
      <c r="D330" s="31" t="s">
        <v>20774</v>
      </c>
      <c r="E330" s="31" t="s">
        <v>688</v>
      </c>
      <c r="F330" s="31" t="s">
        <v>123</v>
      </c>
      <c r="G330" s="31" t="s">
        <v>16287</v>
      </c>
      <c r="H330" s="31" t="s">
        <v>17640</v>
      </c>
      <c r="I330" s="38">
        <v>0.5</v>
      </c>
      <c r="J330" s="31" t="s">
        <v>34</v>
      </c>
      <c r="K330" s="31" t="s">
        <v>105</v>
      </c>
      <c r="L330" s="31" t="s">
        <v>106</v>
      </c>
      <c r="M330" s="31" t="s">
        <v>194</v>
      </c>
      <c r="N330" s="29">
        <v>38950</v>
      </c>
      <c r="O330" s="23"/>
      <c r="P330" s="55"/>
      <c r="Q330" s="593"/>
      <c r="R330" s="54"/>
      <c r="S330" s="29">
        <v>38950</v>
      </c>
      <c r="T330" s="517"/>
    </row>
    <row r="331" spans="1:20" ht="54" customHeight="1" x14ac:dyDescent="1.65">
      <c r="A331" s="31" t="s">
        <v>20775</v>
      </c>
      <c r="B331" s="31" t="s">
        <v>20776</v>
      </c>
      <c r="C331" s="31" t="s">
        <v>20777</v>
      </c>
      <c r="D331" s="31" t="s">
        <v>20778</v>
      </c>
      <c r="E331" s="31" t="s">
        <v>688</v>
      </c>
      <c r="F331" s="31" t="s">
        <v>123</v>
      </c>
      <c r="G331" s="31" t="s">
        <v>16287</v>
      </c>
      <c r="H331" s="31" t="s">
        <v>17640</v>
      </c>
      <c r="I331" s="38">
        <v>0.5</v>
      </c>
      <c r="J331" s="31" t="s">
        <v>34</v>
      </c>
      <c r="K331" s="31" t="s">
        <v>105</v>
      </c>
      <c r="L331" s="31" t="s">
        <v>106</v>
      </c>
      <c r="M331" s="31" t="s">
        <v>194</v>
      </c>
      <c r="N331" s="29">
        <v>38950</v>
      </c>
      <c r="O331" s="23"/>
      <c r="P331" s="55"/>
      <c r="Q331" s="593"/>
      <c r="R331" s="54"/>
      <c r="S331" s="29">
        <v>38950</v>
      </c>
      <c r="T331" s="517"/>
    </row>
    <row r="332" spans="1:20" ht="54" customHeight="1" x14ac:dyDescent="1.65">
      <c r="A332" s="31" t="s">
        <v>20779</v>
      </c>
      <c r="B332" s="31" t="s">
        <v>18181</v>
      </c>
      <c r="C332" s="31" t="s">
        <v>20780</v>
      </c>
      <c r="D332" s="31" t="s">
        <v>20781</v>
      </c>
      <c r="E332" s="31" t="s">
        <v>688</v>
      </c>
      <c r="F332" s="31" t="s">
        <v>123</v>
      </c>
      <c r="G332" s="31" t="s">
        <v>16287</v>
      </c>
      <c r="H332" s="31" t="s">
        <v>17640</v>
      </c>
      <c r="I332" s="38">
        <v>0.5</v>
      </c>
      <c r="J332" s="31" t="s">
        <v>34</v>
      </c>
      <c r="K332" s="31" t="s">
        <v>105</v>
      </c>
      <c r="L332" s="31" t="s">
        <v>106</v>
      </c>
      <c r="M332" s="31" t="s">
        <v>194</v>
      </c>
      <c r="N332" s="29">
        <v>38950</v>
      </c>
      <c r="O332" s="23"/>
      <c r="P332" s="55"/>
      <c r="Q332" s="593"/>
      <c r="R332" s="54"/>
      <c r="S332" s="29">
        <v>38950</v>
      </c>
      <c r="T332" s="517"/>
    </row>
    <row r="333" spans="1:20" ht="54" customHeight="1" x14ac:dyDescent="1.65">
      <c r="A333" s="31" t="s">
        <v>20782</v>
      </c>
      <c r="B333" s="31" t="s">
        <v>16361</v>
      </c>
      <c r="C333" s="31" t="s">
        <v>20783</v>
      </c>
      <c r="D333" s="31" t="s">
        <v>20784</v>
      </c>
      <c r="E333" s="31" t="s">
        <v>688</v>
      </c>
      <c r="F333" s="31" t="s">
        <v>123</v>
      </c>
      <c r="G333" s="31" t="s">
        <v>16287</v>
      </c>
      <c r="H333" s="31" t="s">
        <v>17640</v>
      </c>
      <c r="I333" s="38">
        <v>0.5</v>
      </c>
      <c r="J333" s="31" t="s">
        <v>34</v>
      </c>
      <c r="K333" s="31" t="s">
        <v>105</v>
      </c>
      <c r="L333" s="31" t="s">
        <v>106</v>
      </c>
      <c r="M333" s="31" t="s">
        <v>194</v>
      </c>
      <c r="N333" s="29">
        <v>38950</v>
      </c>
      <c r="O333" s="23"/>
      <c r="P333" s="55"/>
      <c r="Q333" s="593"/>
      <c r="R333" s="54"/>
      <c r="S333" s="29">
        <v>38950</v>
      </c>
      <c r="T333" s="517"/>
    </row>
    <row r="334" spans="1:20" ht="54" customHeight="1" x14ac:dyDescent="1.65">
      <c r="A334" s="31" t="s">
        <v>20785</v>
      </c>
      <c r="B334" s="31" t="s">
        <v>20786</v>
      </c>
      <c r="C334" s="31" t="s">
        <v>20787</v>
      </c>
      <c r="D334" s="31" t="s">
        <v>20788</v>
      </c>
      <c r="E334" s="31" t="s">
        <v>688</v>
      </c>
      <c r="F334" s="31" t="s">
        <v>123</v>
      </c>
      <c r="G334" s="31" t="s">
        <v>16287</v>
      </c>
      <c r="H334" s="31" t="s">
        <v>17640</v>
      </c>
      <c r="I334" s="38">
        <v>0.5</v>
      </c>
      <c r="J334" s="31" t="s">
        <v>34</v>
      </c>
      <c r="K334" s="31" t="s">
        <v>105</v>
      </c>
      <c r="L334" s="31" t="s">
        <v>106</v>
      </c>
      <c r="M334" s="31" t="s">
        <v>194</v>
      </c>
      <c r="N334" s="29">
        <v>38950</v>
      </c>
      <c r="O334" s="23"/>
      <c r="P334" s="55"/>
      <c r="Q334" s="593"/>
      <c r="R334" s="54"/>
      <c r="S334" s="29">
        <v>38950</v>
      </c>
      <c r="T334" s="517"/>
    </row>
    <row r="335" spans="1:20" ht="54" customHeight="1" x14ac:dyDescent="1.65">
      <c r="A335" s="31" t="s">
        <v>20789</v>
      </c>
      <c r="B335" s="31" t="s">
        <v>20790</v>
      </c>
      <c r="C335" s="31" t="s">
        <v>20791</v>
      </c>
      <c r="D335" s="31" t="s">
        <v>20792</v>
      </c>
      <c r="E335" s="31" t="s">
        <v>688</v>
      </c>
      <c r="F335" s="31" t="s">
        <v>123</v>
      </c>
      <c r="G335" s="31" t="s">
        <v>16287</v>
      </c>
      <c r="H335" s="31" t="s">
        <v>17640</v>
      </c>
      <c r="I335" s="38">
        <v>0.5</v>
      </c>
      <c r="J335" s="31" t="s">
        <v>34</v>
      </c>
      <c r="K335" s="31" t="s">
        <v>105</v>
      </c>
      <c r="L335" s="31" t="s">
        <v>106</v>
      </c>
      <c r="M335" s="31" t="s">
        <v>194</v>
      </c>
      <c r="N335" s="29">
        <v>38950</v>
      </c>
      <c r="O335" s="23"/>
      <c r="P335" s="55"/>
      <c r="Q335" s="593"/>
      <c r="R335" s="54"/>
      <c r="S335" s="29">
        <v>38950</v>
      </c>
      <c r="T335" s="517"/>
    </row>
    <row r="336" spans="1:20" ht="54" customHeight="1" x14ac:dyDescent="1.65">
      <c r="A336" s="31" t="s">
        <v>20793</v>
      </c>
      <c r="B336" s="31" t="s">
        <v>8287</v>
      </c>
      <c r="C336" s="31" t="s">
        <v>20794</v>
      </c>
      <c r="D336" s="31" t="s">
        <v>20795</v>
      </c>
      <c r="E336" s="31" t="s">
        <v>688</v>
      </c>
      <c r="F336" s="31" t="s">
        <v>123</v>
      </c>
      <c r="G336" s="31" t="s">
        <v>16287</v>
      </c>
      <c r="H336" s="31" t="s">
        <v>17640</v>
      </c>
      <c r="I336" s="38">
        <v>0.5</v>
      </c>
      <c r="J336" s="31" t="s">
        <v>34</v>
      </c>
      <c r="K336" s="31" t="s">
        <v>105</v>
      </c>
      <c r="L336" s="31" t="s">
        <v>106</v>
      </c>
      <c r="M336" s="31" t="s">
        <v>194</v>
      </c>
      <c r="N336" s="29">
        <v>38950</v>
      </c>
      <c r="O336" s="23"/>
      <c r="P336" s="55"/>
      <c r="Q336" s="593"/>
      <c r="R336" s="54"/>
      <c r="S336" s="29">
        <v>38950</v>
      </c>
      <c r="T336" s="517"/>
    </row>
    <row r="337" spans="1:20" ht="54" customHeight="1" x14ac:dyDescent="1.65">
      <c r="A337" s="31" t="s">
        <v>20796</v>
      </c>
      <c r="B337" s="31" t="s">
        <v>20797</v>
      </c>
      <c r="C337" s="31" t="s">
        <v>20798</v>
      </c>
      <c r="D337" s="31" t="s">
        <v>20799</v>
      </c>
      <c r="E337" s="31" t="s">
        <v>688</v>
      </c>
      <c r="F337" s="31" t="s">
        <v>123</v>
      </c>
      <c r="G337" s="31" t="s">
        <v>16287</v>
      </c>
      <c r="H337" s="31" t="s">
        <v>17640</v>
      </c>
      <c r="I337" s="38">
        <v>0.5</v>
      </c>
      <c r="J337" s="31" t="s">
        <v>34</v>
      </c>
      <c r="K337" s="31" t="s">
        <v>105</v>
      </c>
      <c r="L337" s="31" t="s">
        <v>106</v>
      </c>
      <c r="M337" s="31" t="s">
        <v>194</v>
      </c>
      <c r="N337" s="29">
        <v>38950</v>
      </c>
      <c r="O337" s="23"/>
      <c r="P337" s="55"/>
      <c r="Q337" s="593"/>
      <c r="R337" s="54"/>
      <c r="S337" s="29">
        <v>38950</v>
      </c>
      <c r="T337" s="517"/>
    </row>
    <row r="338" spans="1:20" ht="54" customHeight="1" x14ac:dyDescent="1.65">
      <c r="A338" s="31" t="s">
        <v>20800</v>
      </c>
      <c r="B338" s="31" t="s">
        <v>20801</v>
      </c>
      <c r="C338" s="31" t="s">
        <v>20802</v>
      </c>
      <c r="D338" s="31" t="s">
        <v>20803</v>
      </c>
      <c r="E338" s="31" t="s">
        <v>688</v>
      </c>
      <c r="F338" s="31" t="s">
        <v>123</v>
      </c>
      <c r="G338" s="31" t="s">
        <v>16287</v>
      </c>
      <c r="H338" s="31" t="s">
        <v>17640</v>
      </c>
      <c r="I338" s="38">
        <v>0.5</v>
      </c>
      <c r="J338" s="31" t="s">
        <v>34</v>
      </c>
      <c r="K338" s="31" t="s">
        <v>105</v>
      </c>
      <c r="L338" s="31" t="s">
        <v>106</v>
      </c>
      <c r="M338" s="31" t="s">
        <v>194</v>
      </c>
      <c r="N338" s="29">
        <v>38950</v>
      </c>
      <c r="O338" s="23"/>
      <c r="P338" s="55"/>
      <c r="Q338" s="593"/>
      <c r="R338" s="54"/>
      <c r="S338" s="29">
        <v>38950</v>
      </c>
      <c r="T338" s="517"/>
    </row>
    <row r="339" spans="1:20" ht="54" customHeight="1" x14ac:dyDescent="1.65">
      <c r="A339" s="31" t="s">
        <v>20804</v>
      </c>
      <c r="B339" s="31" t="s">
        <v>20805</v>
      </c>
      <c r="C339" s="31" t="s">
        <v>20806</v>
      </c>
      <c r="D339" s="31" t="s">
        <v>20807</v>
      </c>
      <c r="E339" s="31" t="s">
        <v>688</v>
      </c>
      <c r="F339" s="31" t="s">
        <v>123</v>
      </c>
      <c r="G339" s="31" t="s">
        <v>16287</v>
      </c>
      <c r="H339" s="31" t="s">
        <v>17640</v>
      </c>
      <c r="I339" s="38">
        <v>0.5</v>
      </c>
      <c r="J339" s="31" t="s">
        <v>34</v>
      </c>
      <c r="K339" s="31" t="s">
        <v>105</v>
      </c>
      <c r="L339" s="31" t="s">
        <v>106</v>
      </c>
      <c r="M339" s="31" t="s">
        <v>194</v>
      </c>
      <c r="N339" s="29">
        <v>38950</v>
      </c>
      <c r="O339" s="23"/>
      <c r="P339" s="55"/>
      <c r="Q339" s="593"/>
      <c r="R339" s="54"/>
      <c r="S339" s="29">
        <v>38950</v>
      </c>
      <c r="T339" s="517"/>
    </row>
    <row r="340" spans="1:20" ht="54" customHeight="1" x14ac:dyDescent="1.65">
      <c r="A340" s="31" t="s">
        <v>20808</v>
      </c>
      <c r="B340" s="31" t="s">
        <v>20809</v>
      </c>
      <c r="C340" s="31" t="s">
        <v>20810</v>
      </c>
      <c r="D340" s="31" t="s">
        <v>20811</v>
      </c>
      <c r="E340" s="31" t="s">
        <v>688</v>
      </c>
      <c r="F340" s="31" t="s">
        <v>123</v>
      </c>
      <c r="G340" s="31" t="s">
        <v>16287</v>
      </c>
      <c r="H340" s="31" t="s">
        <v>17640</v>
      </c>
      <c r="I340" s="38">
        <v>0.5</v>
      </c>
      <c r="J340" s="31" t="s">
        <v>34</v>
      </c>
      <c r="K340" s="31" t="s">
        <v>105</v>
      </c>
      <c r="L340" s="31" t="s">
        <v>106</v>
      </c>
      <c r="M340" s="31" t="s">
        <v>194</v>
      </c>
      <c r="N340" s="29">
        <v>38950</v>
      </c>
      <c r="O340" s="23"/>
      <c r="P340" s="55"/>
      <c r="Q340" s="593"/>
      <c r="R340" s="54"/>
      <c r="S340" s="29">
        <v>38950</v>
      </c>
      <c r="T340" s="517"/>
    </row>
    <row r="341" spans="1:20" ht="54" customHeight="1" x14ac:dyDescent="1.65">
      <c r="A341" s="31" t="s">
        <v>20812</v>
      </c>
      <c r="B341" s="31" t="s">
        <v>20813</v>
      </c>
      <c r="C341" s="31" t="s">
        <v>20814</v>
      </c>
      <c r="D341" s="31" t="s">
        <v>20815</v>
      </c>
      <c r="E341" s="31" t="s">
        <v>688</v>
      </c>
      <c r="F341" s="31" t="s">
        <v>123</v>
      </c>
      <c r="G341" s="31" t="s">
        <v>16287</v>
      </c>
      <c r="H341" s="31" t="s">
        <v>17640</v>
      </c>
      <c r="I341" s="38">
        <v>0.5</v>
      </c>
      <c r="J341" s="31" t="s">
        <v>34</v>
      </c>
      <c r="K341" s="31" t="s">
        <v>105</v>
      </c>
      <c r="L341" s="31" t="s">
        <v>106</v>
      </c>
      <c r="M341" s="31" t="s">
        <v>194</v>
      </c>
      <c r="N341" s="29">
        <v>38950</v>
      </c>
      <c r="O341" s="23"/>
      <c r="P341" s="55"/>
      <c r="Q341" s="593"/>
      <c r="R341" s="54"/>
      <c r="S341" s="29">
        <v>38950</v>
      </c>
      <c r="T341" s="517"/>
    </row>
    <row r="342" spans="1:20" ht="54" customHeight="1" x14ac:dyDescent="0.7">
      <c r="A342" s="698" t="s">
        <v>22224</v>
      </c>
      <c r="B342" s="699"/>
      <c r="C342" s="699"/>
      <c r="D342" s="699"/>
      <c r="E342" s="699"/>
      <c r="F342" s="699"/>
      <c r="G342" s="699"/>
      <c r="H342" s="699"/>
      <c r="I342" s="699"/>
      <c r="J342" s="699"/>
      <c r="K342" s="699"/>
      <c r="L342" s="699"/>
      <c r="M342" s="700"/>
      <c r="N342" s="23"/>
      <c r="O342" s="23"/>
      <c r="P342" s="23"/>
      <c r="Q342" s="131"/>
      <c r="R342" s="29"/>
      <c r="S342" s="29"/>
      <c r="T342" s="388">
        <v>600000</v>
      </c>
    </row>
    <row r="343" spans="1:20" ht="54" customHeight="1" x14ac:dyDescent="0.7">
      <c r="A343" s="698" t="s">
        <v>23242</v>
      </c>
      <c r="B343" s="699"/>
      <c r="C343" s="699"/>
      <c r="D343" s="699"/>
      <c r="E343" s="699"/>
      <c r="F343" s="699"/>
      <c r="G343" s="699"/>
      <c r="H343" s="699"/>
      <c r="I343" s="699"/>
      <c r="J343" s="699"/>
      <c r="K343" s="699"/>
      <c r="L343" s="699"/>
      <c r="M343" s="700"/>
      <c r="N343" s="23"/>
      <c r="O343" s="23"/>
      <c r="P343" s="23"/>
      <c r="Q343" s="131"/>
      <c r="R343" s="29"/>
      <c r="S343" s="29"/>
      <c r="T343" s="388">
        <v>700000</v>
      </c>
    </row>
    <row r="344" spans="1:20" ht="54" customHeight="1" x14ac:dyDescent="0.7">
      <c r="A344" s="682" t="s">
        <v>23235</v>
      </c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  <c r="L344" s="683"/>
      <c r="M344" s="684"/>
      <c r="N344" s="23"/>
      <c r="O344" s="23"/>
      <c r="P344" s="23"/>
      <c r="Q344" s="320"/>
      <c r="R344" s="23"/>
      <c r="S344" s="29"/>
      <c r="T344" s="517"/>
    </row>
    <row r="345" spans="1:20" ht="54" customHeight="1" x14ac:dyDescent="1.05">
      <c r="A345" s="31" t="s">
        <v>23053</v>
      </c>
      <c r="B345" s="31" t="s">
        <v>20270</v>
      </c>
      <c r="C345" s="31" t="s">
        <v>23054</v>
      </c>
      <c r="D345" s="31" t="s">
        <v>23055</v>
      </c>
      <c r="E345" s="31" t="s">
        <v>688</v>
      </c>
      <c r="F345" s="31" t="s">
        <v>123</v>
      </c>
      <c r="G345" s="31" t="s">
        <v>16287</v>
      </c>
      <c r="H345" s="31" t="s">
        <v>21136</v>
      </c>
      <c r="I345" s="38">
        <v>0.83333333333333337</v>
      </c>
      <c r="J345" s="31" t="s">
        <v>34</v>
      </c>
      <c r="K345" s="31" t="s">
        <v>105</v>
      </c>
      <c r="L345" s="31" t="s">
        <v>106</v>
      </c>
      <c r="M345" s="31" t="s">
        <v>194</v>
      </c>
      <c r="N345" s="23"/>
      <c r="O345" s="23"/>
      <c r="P345" s="23"/>
      <c r="Q345" s="320"/>
      <c r="R345" s="23"/>
      <c r="S345" s="29">
        <v>38950</v>
      </c>
      <c r="T345" s="517"/>
    </row>
    <row r="346" spans="1:20" ht="54" customHeight="1" x14ac:dyDescent="0.7">
      <c r="A346" s="698" t="s">
        <v>23245</v>
      </c>
      <c r="B346" s="699"/>
      <c r="C346" s="699"/>
      <c r="D346" s="699"/>
      <c r="E346" s="699"/>
      <c r="F346" s="699"/>
      <c r="G346" s="699"/>
      <c r="H346" s="699"/>
      <c r="I346" s="699"/>
      <c r="J346" s="699"/>
      <c r="K346" s="699"/>
      <c r="L346" s="699"/>
      <c r="M346" s="700"/>
      <c r="N346" s="23"/>
      <c r="O346" s="23"/>
      <c r="P346" s="23"/>
      <c r="Q346" s="131"/>
      <c r="R346" s="29"/>
      <c r="S346" s="29"/>
      <c r="T346" s="388">
        <v>1090000</v>
      </c>
    </row>
    <row r="347" spans="1:20" ht="54" customHeight="1" x14ac:dyDescent="0.7">
      <c r="A347" s="682" t="s">
        <v>23919</v>
      </c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4"/>
      <c r="N347" s="23"/>
      <c r="O347" s="23"/>
      <c r="P347" s="23"/>
      <c r="Q347" s="320"/>
      <c r="R347" s="23"/>
      <c r="S347" s="29"/>
      <c r="T347" s="517"/>
    </row>
    <row r="348" spans="1:20" ht="54" customHeight="1" x14ac:dyDescent="1.05">
      <c r="A348" s="31" t="s">
        <v>23424</v>
      </c>
      <c r="B348" s="31" t="s">
        <v>23425</v>
      </c>
      <c r="C348" s="31" t="s">
        <v>23426</v>
      </c>
      <c r="D348" s="31" t="s">
        <v>23427</v>
      </c>
      <c r="E348" s="31" t="s">
        <v>687</v>
      </c>
      <c r="F348" s="31" t="s">
        <v>123</v>
      </c>
      <c r="G348" s="31" t="s">
        <v>17532</v>
      </c>
      <c r="H348" s="31" t="s">
        <v>21136</v>
      </c>
      <c r="I348" s="38">
        <v>0.75</v>
      </c>
      <c r="J348" s="31" t="s">
        <v>34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320"/>
      <c r="R348" s="23"/>
      <c r="S348" s="29">
        <v>43425</v>
      </c>
      <c r="T348" s="517"/>
    </row>
    <row r="349" spans="1:20" ht="54" customHeight="1" x14ac:dyDescent="1.05">
      <c r="A349" s="31" t="s">
        <v>23428</v>
      </c>
      <c r="B349" s="31" t="s">
        <v>23429</v>
      </c>
      <c r="C349" s="31" t="s">
        <v>23430</v>
      </c>
      <c r="D349" s="31" t="s">
        <v>23431</v>
      </c>
      <c r="E349" s="31" t="s">
        <v>687</v>
      </c>
      <c r="F349" s="31" t="s">
        <v>123</v>
      </c>
      <c r="G349" s="31" t="s">
        <v>17532</v>
      </c>
      <c r="H349" s="31" t="s">
        <v>21136</v>
      </c>
      <c r="I349" s="38">
        <v>0.75</v>
      </c>
      <c r="J349" s="31" t="s">
        <v>34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320"/>
      <c r="R349" s="23"/>
      <c r="S349" s="29">
        <v>43425</v>
      </c>
      <c r="T349" s="517"/>
    </row>
    <row r="350" spans="1:20" ht="54" customHeight="1" x14ac:dyDescent="1.05">
      <c r="A350" s="31" t="s">
        <v>23432</v>
      </c>
      <c r="B350" s="31" t="s">
        <v>6936</v>
      </c>
      <c r="C350" s="31" t="s">
        <v>23433</v>
      </c>
      <c r="D350" s="31" t="s">
        <v>23434</v>
      </c>
      <c r="E350" s="31" t="s">
        <v>101</v>
      </c>
      <c r="F350" s="31" t="s">
        <v>123</v>
      </c>
      <c r="G350" s="31" t="s">
        <v>16223</v>
      </c>
      <c r="H350" s="31" t="s">
        <v>20921</v>
      </c>
      <c r="I350" s="38">
        <v>0.25</v>
      </c>
      <c r="J350" s="31" t="s">
        <v>34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320"/>
      <c r="R350" s="23"/>
      <c r="S350" s="29">
        <v>43925</v>
      </c>
      <c r="T350" s="517"/>
    </row>
    <row r="351" spans="1:20" ht="54" customHeight="1" x14ac:dyDescent="1.05">
      <c r="A351" s="31" t="s">
        <v>23435</v>
      </c>
      <c r="B351" s="31" t="s">
        <v>471</v>
      </c>
      <c r="C351" s="31" t="s">
        <v>23436</v>
      </c>
      <c r="D351" s="31" t="s">
        <v>23437</v>
      </c>
      <c r="E351" s="31" t="s">
        <v>688</v>
      </c>
      <c r="F351" s="31" t="s">
        <v>123</v>
      </c>
      <c r="G351" s="31" t="s">
        <v>16287</v>
      </c>
      <c r="H351" s="31" t="s">
        <v>20921</v>
      </c>
      <c r="I351" s="38">
        <v>0.41666666666666669</v>
      </c>
      <c r="J351" s="31" t="s">
        <v>34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320"/>
      <c r="R351" s="23"/>
      <c r="S351" s="29">
        <v>38950</v>
      </c>
      <c r="T351" s="517"/>
    </row>
    <row r="352" spans="1:20" ht="54" customHeight="1" x14ac:dyDescent="1.05">
      <c r="A352" s="31" t="s">
        <v>23438</v>
      </c>
      <c r="B352" s="31" t="s">
        <v>1888</v>
      </c>
      <c r="C352" s="31" t="s">
        <v>23439</v>
      </c>
      <c r="D352" s="31" t="s">
        <v>23440</v>
      </c>
      <c r="E352" s="31" t="s">
        <v>688</v>
      </c>
      <c r="F352" s="31" t="s">
        <v>123</v>
      </c>
      <c r="G352" s="31" t="s">
        <v>16287</v>
      </c>
      <c r="H352" s="31" t="s">
        <v>20921</v>
      </c>
      <c r="I352" s="38">
        <v>0.41666666666666669</v>
      </c>
      <c r="J352" s="31" t="s">
        <v>34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320"/>
      <c r="R352" s="23"/>
      <c r="S352" s="29">
        <v>38950</v>
      </c>
      <c r="T352" s="517"/>
    </row>
    <row r="353" spans="1:19" ht="54" customHeight="1" x14ac:dyDescent="1.05">
      <c r="A353" s="31" t="s">
        <v>23441</v>
      </c>
      <c r="B353" s="31" t="s">
        <v>23442</v>
      </c>
      <c r="C353" s="31" t="s">
        <v>23443</v>
      </c>
      <c r="D353" s="31" t="s">
        <v>23444</v>
      </c>
      <c r="E353" s="31" t="s">
        <v>688</v>
      </c>
      <c r="F353" s="31" t="s">
        <v>123</v>
      </c>
      <c r="G353" s="31" t="s">
        <v>16287</v>
      </c>
      <c r="H353" s="31" t="s">
        <v>20921</v>
      </c>
      <c r="I353" s="38">
        <v>0.41666666666666669</v>
      </c>
      <c r="J353" s="31" t="s">
        <v>34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320"/>
      <c r="R353" s="23"/>
      <c r="S353" s="29">
        <v>38950</v>
      </c>
    </row>
    <row r="354" spans="1:19" ht="54" customHeight="1" x14ac:dyDescent="1.05">
      <c r="A354" s="31" t="s">
        <v>23445</v>
      </c>
      <c r="B354" s="31" t="s">
        <v>23446</v>
      </c>
      <c r="C354" s="31" t="s">
        <v>23447</v>
      </c>
      <c r="D354" s="31" t="s">
        <v>23448</v>
      </c>
      <c r="E354" s="31" t="s">
        <v>688</v>
      </c>
      <c r="F354" s="31" t="s">
        <v>123</v>
      </c>
      <c r="G354" s="31" t="s">
        <v>16287</v>
      </c>
      <c r="H354" s="31" t="s">
        <v>20921</v>
      </c>
      <c r="I354" s="38">
        <v>0.41666666666666669</v>
      </c>
      <c r="J354" s="31" t="s">
        <v>34</v>
      </c>
      <c r="K354" s="31" t="s">
        <v>105</v>
      </c>
      <c r="L354" s="31" t="s">
        <v>106</v>
      </c>
      <c r="M354" s="31" t="s">
        <v>194</v>
      </c>
      <c r="N354" s="23"/>
      <c r="O354" s="23"/>
      <c r="P354" s="23"/>
      <c r="Q354" s="320"/>
      <c r="R354" s="23"/>
      <c r="S354" s="29">
        <v>38950</v>
      </c>
    </row>
    <row r="355" spans="1:19" ht="54" customHeight="1" x14ac:dyDescent="1.05">
      <c r="A355" s="31" t="s">
        <v>23449</v>
      </c>
      <c r="B355" s="31" t="s">
        <v>2798</v>
      </c>
      <c r="C355" s="31" t="s">
        <v>23450</v>
      </c>
      <c r="D355" s="31" t="s">
        <v>23451</v>
      </c>
      <c r="E355" s="31" t="s">
        <v>688</v>
      </c>
      <c r="F355" s="31" t="s">
        <v>123</v>
      </c>
      <c r="G355" s="31" t="s">
        <v>16287</v>
      </c>
      <c r="H355" s="31" t="s">
        <v>20921</v>
      </c>
      <c r="I355" s="38">
        <v>0.41666666666666669</v>
      </c>
      <c r="J355" s="31" t="s">
        <v>34</v>
      </c>
      <c r="K355" s="31" t="s">
        <v>105</v>
      </c>
      <c r="L355" s="31" t="s">
        <v>106</v>
      </c>
      <c r="M355" s="31" t="s">
        <v>194</v>
      </c>
      <c r="N355" s="23"/>
      <c r="O355" s="23"/>
      <c r="P355" s="23"/>
      <c r="Q355" s="320"/>
      <c r="R355" s="23"/>
      <c r="S355" s="29">
        <v>38950</v>
      </c>
    </row>
    <row r="356" spans="1:19" ht="54" customHeight="1" x14ac:dyDescent="1.05">
      <c r="A356" s="31" t="s">
        <v>23452</v>
      </c>
      <c r="B356" s="31" t="s">
        <v>23453</v>
      </c>
      <c r="C356" s="31" t="s">
        <v>23454</v>
      </c>
      <c r="D356" s="31" t="s">
        <v>23455</v>
      </c>
      <c r="E356" s="31" t="s">
        <v>688</v>
      </c>
      <c r="F356" s="31" t="s">
        <v>123</v>
      </c>
      <c r="G356" s="31" t="s">
        <v>16287</v>
      </c>
      <c r="H356" s="31" t="s">
        <v>20921</v>
      </c>
      <c r="I356" s="38">
        <v>0.41666666666666669</v>
      </c>
      <c r="J356" s="31" t="s">
        <v>34</v>
      </c>
      <c r="K356" s="31" t="s">
        <v>105</v>
      </c>
      <c r="L356" s="31" t="s">
        <v>106</v>
      </c>
      <c r="M356" s="31" t="s">
        <v>194</v>
      </c>
      <c r="N356" s="23"/>
      <c r="O356" s="23"/>
      <c r="P356" s="23"/>
      <c r="Q356" s="320"/>
      <c r="R356" s="23"/>
      <c r="S356" s="29">
        <v>38950</v>
      </c>
    </row>
    <row r="357" spans="1:19" ht="54" customHeight="1" x14ac:dyDescent="1.05">
      <c r="A357" s="31" t="s">
        <v>23456</v>
      </c>
      <c r="B357" s="31" t="s">
        <v>3655</v>
      </c>
      <c r="C357" s="31" t="s">
        <v>23457</v>
      </c>
      <c r="D357" s="31" t="s">
        <v>23458</v>
      </c>
      <c r="E357" s="31" t="s">
        <v>688</v>
      </c>
      <c r="F357" s="31" t="s">
        <v>123</v>
      </c>
      <c r="G357" s="31" t="s">
        <v>16287</v>
      </c>
      <c r="H357" s="31" t="s">
        <v>20921</v>
      </c>
      <c r="I357" s="38">
        <v>0.41666666666666669</v>
      </c>
      <c r="J357" s="31" t="s">
        <v>34</v>
      </c>
      <c r="K357" s="31" t="s">
        <v>105</v>
      </c>
      <c r="L357" s="31" t="s">
        <v>106</v>
      </c>
      <c r="M357" s="31" t="s">
        <v>194</v>
      </c>
      <c r="N357" s="23"/>
      <c r="O357" s="23"/>
      <c r="P357" s="23"/>
      <c r="Q357" s="320"/>
      <c r="R357" s="23"/>
      <c r="S357" s="29">
        <v>38950</v>
      </c>
    </row>
    <row r="358" spans="1:19" ht="54" customHeight="1" x14ac:dyDescent="1.05">
      <c r="A358" s="31" t="s">
        <v>23459</v>
      </c>
      <c r="B358" s="31" t="s">
        <v>23460</v>
      </c>
      <c r="C358" s="31" t="s">
        <v>23461</v>
      </c>
      <c r="D358" s="31" t="s">
        <v>23462</v>
      </c>
      <c r="E358" s="31" t="s">
        <v>688</v>
      </c>
      <c r="F358" s="31" t="s">
        <v>123</v>
      </c>
      <c r="G358" s="31" t="s">
        <v>16287</v>
      </c>
      <c r="H358" s="31" t="s">
        <v>20921</v>
      </c>
      <c r="I358" s="38">
        <v>0.41666666666666669</v>
      </c>
      <c r="J358" s="31" t="s">
        <v>34</v>
      </c>
      <c r="K358" s="31" t="s">
        <v>105</v>
      </c>
      <c r="L358" s="31" t="s">
        <v>106</v>
      </c>
      <c r="M358" s="31" t="s">
        <v>194</v>
      </c>
      <c r="N358" s="23"/>
      <c r="O358" s="23"/>
      <c r="P358" s="23"/>
      <c r="Q358" s="320"/>
      <c r="R358" s="23"/>
      <c r="S358" s="29">
        <v>38950</v>
      </c>
    </row>
    <row r="359" spans="1:19" ht="54" customHeight="1" x14ac:dyDescent="1.05">
      <c r="A359" s="452" t="s">
        <v>23463</v>
      </c>
      <c r="B359" s="452" t="s">
        <v>23464</v>
      </c>
      <c r="C359" s="452" t="s">
        <v>23465</v>
      </c>
      <c r="D359" s="452" t="s">
        <v>23466</v>
      </c>
      <c r="E359" s="452" t="s">
        <v>688</v>
      </c>
      <c r="F359" s="452" t="s">
        <v>123</v>
      </c>
      <c r="G359" s="452" t="s">
        <v>16287</v>
      </c>
      <c r="H359" s="452" t="s">
        <v>20921</v>
      </c>
      <c r="I359" s="453">
        <v>0.41666666666666669</v>
      </c>
      <c r="J359" s="452" t="s">
        <v>34</v>
      </c>
      <c r="K359" s="452" t="s">
        <v>105</v>
      </c>
      <c r="L359" s="452" t="s">
        <v>106</v>
      </c>
      <c r="M359" s="452" t="s">
        <v>13380</v>
      </c>
      <c r="N359" s="23"/>
      <c r="O359" s="23"/>
      <c r="P359" s="23"/>
      <c r="Q359" s="320"/>
      <c r="R359" s="23"/>
      <c r="S359" s="29">
        <v>43425</v>
      </c>
    </row>
    <row r="360" spans="1:19" ht="54" customHeight="1" x14ac:dyDescent="1.05">
      <c r="A360" s="31" t="s">
        <v>23467</v>
      </c>
      <c r="B360" s="31" t="s">
        <v>6441</v>
      </c>
      <c r="C360" s="31" t="s">
        <v>23468</v>
      </c>
      <c r="D360" s="31" t="s">
        <v>23469</v>
      </c>
      <c r="E360" s="31" t="s">
        <v>688</v>
      </c>
      <c r="F360" s="31" t="s">
        <v>123</v>
      </c>
      <c r="G360" s="31" t="s">
        <v>16287</v>
      </c>
      <c r="H360" s="31" t="s">
        <v>20921</v>
      </c>
      <c r="I360" s="38">
        <v>0.41666666666666669</v>
      </c>
      <c r="J360" s="31" t="s">
        <v>34</v>
      </c>
      <c r="K360" s="31" t="s">
        <v>105</v>
      </c>
      <c r="L360" s="31" t="s">
        <v>106</v>
      </c>
      <c r="M360" s="31" t="s">
        <v>194</v>
      </c>
      <c r="N360" s="23"/>
      <c r="O360" s="23"/>
      <c r="P360" s="23"/>
      <c r="Q360" s="320"/>
      <c r="R360" s="23"/>
      <c r="S360" s="29">
        <v>38950</v>
      </c>
    </row>
    <row r="361" spans="1:19" ht="54" customHeight="1" x14ac:dyDescent="1.05">
      <c r="A361" s="31" t="s">
        <v>23470</v>
      </c>
      <c r="B361" s="31" t="s">
        <v>16262</v>
      </c>
      <c r="C361" s="31" t="s">
        <v>23471</v>
      </c>
      <c r="D361" s="31" t="s">
        <v>23472</v>
      </c>
      <c r="E361" s="31" t="s">
        <v>688</v>
      </c>
      <c r="F361" s="31" t="s">
        <v>123</v>
      </c>
      <c r="G361" s="31" t="s">
        <v>16287</v>
      </c>
      <c r="H361" s="31" t="s">
        <v>20921</v>
      </c>
      <c r="I361" s="38">
        <v>0.41666666666666669</v>
      </c>
      <c r="J361" s="31" t="s">
        <v>34</v>
      </c>
      <c r="K361" s="31" t="s">
        <v>105</v>
      </c>
      <c r="L361" s="31" t="s">
        <v>106</v>
      </c>
      <c r="M361" s="31" t="s">
        <v>194</v>
      </c>
      <c r="N361" s="23"/>
      <c r="O361" s="23"/>
      <c r="P361" s="23"/>
      <c r="Q361" s="320"/>
      <c r="R361" s="23"/>
      <c r="S361" s="29">
        <v>38950</v>
      </c>
    </row>
    <row r="362" spans="1:19" ht="54" customHeight="1" x14ac:dyDescent="1.05">
      <c r="A362" s="31" t="s">
        <v>23473</v>
      </c>
      <c r="B362" s="31" t="s">
        <v>23004</v>
      </c>
      <c r="C362" s="31" t="s">
        <v>23474</v>
      </c>
      <c r="D362" s="31" t="s">
        <v>23475</v>
      </c>
      <c r="E362" s="31" t="s">
        <v>688</v>
      </c>
      <c r="F362" s="31" t="s">
        <v>123</v>
      </c>
      <c r="G362" s="31" t="s">
        <v>16287</v>
      </c>
      <c r="H362" s="31" t="s">
        <v>20921</v>
      </c>
      <c r="I362" s="38">
        <v>0.41666666666666669</v>
      </c>
      <c r="J362" s="31" t="s">
        <v>34</v>
      </c>
      <c r="K362" s="31" t="s">
        <v>105</v>
      </c>
      <c r="L362" s="31" t="s">
        <v>106</v>
      </c>
      <c r="M362" s="31" t="s">
        <v>194</v>
      </c>
      <c r="N362" s="23"/>
      <c r="O362" s="23"/>
      <c r="P362" s="23"/>
      <c r="Q362" s="320"/>
      <c r="R362" s="23"/>
      <c r="S362" s="29">
        <v>38950</v>
      </c>
    </row>
    <row r="363" spans="1:19" ht="54" customHeight="1" x14ac:dyDescent="1.05">
      <c r="A363" s="31" t="s">
        <v>23476</v>
      </c>
      <c r="B363" s="31" t="s">
        <v>13781</v>
      </c>
      <c r="C363" s="31" t="s">
        <v>23477</v>
      </c>
      <c r="D363" s="31" t="s">
        <v>23478</v>
      </c>
      <c r="E363" s="31" t="s">
        <v>688</v>
      </c>
      <c r="F363" s="31" t="s">
        <v>123</v>
      </c>
      <c r="G363" s="31" t="s">
        <v>16287</v>
      </c>
      <c r="H363" s="31" t="s">
        <v>20921</v>
      </c>
      <c r="I363" s="38">
        <v>0.41666666666666669</v>
      </c>
      <c r="J363" s="31" t="s">
        <v>34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320"/>
      <c r="R363" s="23"/>
      <c r="S363" s="29">
        <v>38950</v>
      </c>
    </row>
    <row r="364" spans="1:19" ht="54" customHeight="1" x14ac:dyDescent="1.05">
      <c r="A364" s="31" t="s">
        <v>23479</v>
      </c>
      <c r="B364" s="31" t="s">
        <v>23480</v>
      </c>
      <c r="C364" s="31" t="s">
        <v>23481</v>
      </c>
      <c r="D364" s="31" t="s">
        <v>23482</v>
      </c>
      <c r="E364" s="31" t="s">
        <v>688</v>
      </c>
      <c r="F364" s="31" t="s">
        <v>123</v>
      </c>
      <c r="G364" s="31" t="s">
        <v>16287</v>
      </c>
      <c r="H364" s="31" t="s">
        <v>20921</v>
      </c>
      <c r="I364" s="38">
        <v>0.41666666666666669</v>
      </c>
      <c r="J364" s="31" t="s">
        <v>34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320"/>
      <c r="R364" s="23"/>
      <c r="S364" s="29">
        <v>38950</v>
      </c>
    </row>
    <row r="365" spans="1:19" ht="54" customHeight="1" x14ac:dyDescent="1.05">
      <c r="A365" s="31" t="s">
        <v>23483</v>
      </c>
      <c r="B365" s="31" t="s">
        <v>23484</v>
      </c>
      <c r="C365" s="31" t="s">
        <v>23485</v>
      </c>
      <c r="D365" s="31" t="s">
        <v>23486</v>
      </c>
      <c r="E365" s="31" t="s">
        <v>688</v>
      </c>
      <c r="F365" s="31" t="s">
        <v>123</v>
      </c>
      <c r="G365" s="31" t="s">
        <v>16287</v>
      </c>
      <c r="H365" s="31" t="s">
        <v>20921</v>
      </c>
      <c r="I365" s="38">
        <v>0.41666666666666669</v>
      </c>
      <c r="J365" s="31" t="s">
        <v>34</v>
      </c>
      <c r="K365" s="31" t="s">
        <v>105</v>
      </c>
      <c r="L365" s="31" t="s">
        <v>106</v>
      </c>
      <c r="M365" s="31" t="s">
        <v>194</v>
      </c>
      <c r="N365" s="23"/>
      <c r="O365" s="23"/>
      <c r="P365" s="23"/>
      <c r="Q365" s="320"/>
      <c r="R365" s="23"/>
      <c r="S365" s="29">
        <v>38950</v>
      </c>
    </row>
    <row r="366" spans="1:19" ht="54" customHeight="1" x14ac:dyDescent="1.05">
      <c r="A366" s="31" t="s">
        <v>23487</v>
      </c>
      <c r="B366" s="31" t="s">
        <v>23488</v>
      </c>
      <c r="C366" s="31" t="s">
        <v>23489</v>
      </c>
      <c r="D366" s="31" t="s">
        <v>23490</v>
      </c>
      <c r="E366" s="31" t="s">
        <v>688</v>
      </c>
      <c r="F366" s="31" t="s">
        <v>123</v>
      </c>
      <c r="G366" s="31" t="s">
        <v>16287</v>
      </c>
      <c r="H366" s="31" t="s">
        <v>20921</v>
      </c>
      <c r="I366" s="38">
        <v>0.41666666666666669</v>
      </c>
      <c r="J366" s="31" t="s">
        <v>34</v>
      </c>
      <c r="K366" s="31" t="s">
        <v>105</v>
      </c>
      <c r="L366" s="31" t="s">
        <v>106</v>
      </c>
      <c r="M366" s="31" t="s">
        <v>194</v>
      </c>
      <c r="N366" s="23"/>
      <c r="O366" s="23"/>
      <c r="P366" s="23"/>
      <c r="Q366" s="320"/>
      <c r="R366" s="23"/>
      <c r="S366" s="29">
        <v>38950</v>
      </c>
    </row>
    <row r="367" spans="1:19" ht="54" customHeight="1" x14ac:dyDescent="1.05">
      <c r="A367" s="31" t="s">
        <v>23491</v>
      </c>
      <c r="B367" s="31" t="s">
        <v>6489</v>
      </c>
      <c r="C367" s="31" t="s">
        <v>23492</v>
      </c>
      <c r="D367" s="31" t="s">
        <v>23493</v>
      </c>
      <c r="E367" s="31" t="s">
        <v>688</v>
      </c>
      <c r="F367" s="31" t="s">
        <v>123</v>
      </c>
      <c r="G367" s="31" t="s">
        <v>16287</v>
      </c>
      <c r="H367" s="31" t="s">
        <v>20921</v>
      </c>
      <c r="I367" s="38">
        <v>0.41666666666666669</v>
      </c>
      <c r="J367" s="31" t="s">
        <v>34</v>
      </c>
      <c r="K367" s="31" t="s">
        <v>105</v>
      </c>
      <c r="L367" s="31" t="s">
        <v>106</v>
      </c>
      <c r="M367" s="31" t="s">
        <v>194</v>
      </c>
      <c r="N367" s="23"/>
      <c r="O367" s="23"/>
      <c r="P367" s="23"/>
      <c r="Q367" s="320"/>
      <c r="R367" s="23"/>
      <c r="S367" s="29">
        <v>38950</v>
      </c>
    </row>
    <row r="368" spans="1:19" ht="54" customHeight="1" x14ac:dyDescent="1.05">
      <c r="A368" s="31" t="s">
        <v>23494</v>
      </c>
      <c r="B368" s="31" t="s">
        <v>2144</v>
      </c>
      <c r="C368" s="31" t="s">
        <v>23495</v>
      </c>
      <c r="D368" s="31" t="s">
        <v>23496</v>
      </c>
      <c r="E368" s="31" t="s">
        <v>688</v>
      </c>
      <c r="F368" s="31" t="s">
        <v>123</v>
      </c>
      <c r="G368" s="31" t="s">
        <v>16287</v>
      </c>
      <c r="H368" s="31" t="s">
        <v>20921</v>
      </c>
      <c r="I368" s="38">
        <v>0.41666666666666669</v>
      </c>
      <c r="J368" s="31" t="s">
        <v>34</v>
      </c>
      <c r="K368" s="31" t="s">
        <v>105</v>
      </c>
      <c r="L368" s="31" t="s">
        <v>106</v>
      </c>
      <c r="M368" s="31" t="s">
        <v>194</v>
      </c>
      <c r="N368" s="23"/>
      <c r="O368" s="23"/>
      <c r="P368" s="23"/>
      <c r="Q368" s="320"/>
      <c r="R368" s="23"/>
      <c r="S368" s="29">
        <v>38950</v>
      </c>
    </row>
    <row r="369" spans="1:19" ht="54" customHeight="1" x14ac:dyDescent="1.05">
      <c r="A369" s="31" t="s">
        <v>23497</v>
      </c>
      <c r="B369" s="31" t="s">
        <v>23498</v>
      </c>
      <c r="C369" s="31" t="s">
        <v>23499</v>
      </c>
      <c r="D369" s="31" t="s">
        <v>23500</v>
      </c>
      <c r="E369" s="31" t="s">
        <v>688</v>
      </c>
      <c r="F369" s="31" t="s">
        <v>123</v>
      </c>
      <c r="G369" s="31" t="s">
        <v>16287</v>
      </c>
      <c r="H369" s="31" t="s">
        <v>20921</v>
      </c>
      <c r="I369" s="38">
        <v>0.41666666666666669</v>
      </c>
      <c r="J369" s="31" t="s">
        <v>34</v>
      </c>
      <c r="K369" s="31" t="s">
        <v>105</v>
      </c>
      <c r="L369" s="31" t="s">
        <v>106</v>
      </c>
      <c r="M369" s="31" t="s">
        <v>194</v>
      </c>
      <c r="N369" s="23"/>
      <c r="O369" s="23"/>
      <c r="P369" s="23"/>
      <c r="Q369" s="320"/>
      <c r="R369" s="23"/>
      <c r="S369" s="29">
        <v>38950</v>
      </c>
    </row>
    <row r="370" spans="1:19" ht="54" customHeight="1" x14ac:dyDescent="1.05">
      <c r="A370" s="31" t="s">
        <v>23501</v>
      </c>
      <c r="B370" s="31" t="s">
        <v>23502</v>
      </c>
      <c r="C370" s="31" t="s">
        <v>23503</v>
      </c>
      <c r="D370" s="31" t="s">
        <v>23504</v>
      </c>
      <c r="E370" s="31" t="s">
        <v>688</v>
      </c>
      <c r="F370" s="31" t="s">
        <v>123</v>
      </c>
      <c r="G370" s="31" t="s">
        <v>16287</v>
      </c>
      <c r="H370" s="31" t="s">
        <v>20921</v>
      </c>
      <c r="I370" s="38">
        <v>0.41666666666666669</v>
      </c>
      <c r="J370" s="31" t="s">
        <v>34</v>
      </c>
      <c r="K370" s="31" t="s">
        <v>105</v>
      </c>
      <c r="L370" s="31" t="s">
        <v>106</v>
      </c>
      <c r="M370" s="31" t="s">
        <v>194</v>
      </c>
      <c r="N370" s="23"/>
      <c r="O370" s="23"/>
      <c r="P370" s="23"/>
      <c r="Q370" s="320"/>
      <c r="R370" s="23"/>
      <c r="S370" s="29">
        <v>38950</v>
      </c>
    </row>
    <row r="371" spans="1:19" ht="54" customHeight="1" x14ac:dyDescent="1.05">
      <c r="A371" s="31" t="s">
        <v>23505</v>
      </c>
      <c r="B371" s="31" t="s">
        <v>10155</v>
      </c>
      <c r="C371" s="31" t="s">
        <v>23506</v>
      </c>
      <c r="D371" s="31" t="s">
        <v>23507</v>
      </c>
      <c r="E371" s="31" t="s">
        <v>101</v>
      </c>
      <c r="F371" s="31" t="s">
        <v>102</v>
      </c>
      <c r="G371" s="31" t="s">
        <v>16190</v>
      </c>
      <c r="H371" s="31" t="s">
        <v>21584</v>
      </c>
      <c r="I371" s="38">
        <v>0.375</v>
      </c>
      <c r="J371" s="31" t="s">
        <v>34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320"/>
      <c r="R371" s="23"/>
      <c r="S371" s="29">
        <v>26200</v>
      </c>
    </row>
    <row r="372" spans="1:19" ht="54" customHeight="1" x14ac:dyDescent="1.05">
      <c r="A372" s="31" t="s">
        <v>23508</v>
      </c>
      <c r="B372" s="31" t="s">
        <v>17117</v>
      </c>
      <c r="C372" s="31" t="s">
        <v>23509</v>
      </c>
      <c r="D372" s="31" t="s">
        <v>23510</v>
      </c>
      <c r="E372" s="31" t="s">
        <v>101</v>
      </c>
      <c r="F372" s="31" t="s">
        <v>102</v>
      </c>
      <c r="G372" s="31" t="s">
        <v>16216</v>
      </c>
      <c r="H372" s="31" t="s">
        <v>21584</v>
      </c>
      <c r="I372" s="38">
        <v>0.41666666666666669</v>
      </c>
      <c r="J372" s="31" t="s">
        <v>34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320"/>
      <c r="R372" s="23"/>
      <c r="S372" s="29">
        <v>26200</v>
      </c>
    </row>
    <row r="373" spans="1:19" ht="54" customHeight="1" x14ac:dyDescent="1.05">
      <c r="A373" s="31" t="s">
        <v>23511</v>
      </c>
      <c r="B373" s="31" t="s">
        <v>9689</v>
      </c>
      <c r="C373" s="31" t="s">
        <v>23512</v>
      </c>
      <c r="D373" s="31" t="s">
        <v>23513</v>
      </c>
      <c r="E373" s="31" t="s">
        <v>101</v>
      </c>
      <c r="F373" s="31" t="s">
        <v>102</v>
      </c>
      <c r="G373" s="31" t="s">
        <v>16216</v>
      </c>
      <c r="H373" s="31" t="s">
        <v>21136</v>
      </c>
      <c r="I373" s="38">
        <v>0.41666666666666669</v>
      </c>
      <c r="J373" s="31" t="s">
        <v>34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320"/>
      <c r="R373" s="23"/>
      <c r="S373" s="29">
        <v>26200</v>
      </c>
    </row>
    <row r="374" spans="1:19" ht="54" customHeight="1" x14ac:dyDescent="1.05">
      <c r="A374" s="31" t="s">
        <v>23514</v>
      </c>
      <c r="B374" s="31" t="s">
        <v>23515</v>
      </c>
      <c r="C374" s="31" t="s">
        <v>23516</v>
      </c>
      <c r="D374" s="31" t="s">
        <v>23517</v>
      </c>
      <c r="E374" s="31" t="s">
        <v>101</v>
      </c>
      <c r="F374" s="31" t="s">
        <v>102</v>
      </c>
      <c r="G374" s="31" t="s">
        <v>16216</v>
      </c>
      <c r="H374" s="31" t="s">
        <v>21136</v>
      </c>
      <c r="I374" s="38">
        <v>0.41666666666666669</v>
      </c>
      <c r="J374" s="31" t="s">
        <v>34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320"/>
      <c r="R374" s="23"/>
      <c r="S374" s="29">
        <v>26200</v>
      </c>
    </row>
    <row r="375" spans="1:19" ht="54" customHeight="1" x14ac:dyDescent="1.05">
      <c r="A375" s="31" t="s">
        <v>23518</v>
      </c>
      <c r="B375" s="31" t="s">
        <v>23519</v>
      </c>
      <c r="C375" s="31" t="s">
        <v>23520</v>
      </c>
      <c r="D375" s="31" t="s">
        <v>23521</v>
      </c>
      <c r="E375" s="31" t="s">
        <v>101</v>
      </c>
      <c r="F375" s="31" t="s">
        <v>102</v>
      </c>
      <c r="G375" s="31" t="s">
        <v>16216</v>
      </c>
      <c r="H375" s="31" t="s">
        <v>21136</v>
      </c>
      <c r="I375" s="38">
        <v>0.41666666666666669</v>
      </c>
      <c r="J375" s="31" t="s">
        <v>34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320"/>
      <c r="R375" s="23"/>
      <c r="S375" s="29">
        <v>26200</v>
      </c>
    </row>
    <row r="376" spans="1:19" ht="54" customHeight="1" x14ac:dyDescent="1.05">
      <c r="A376" s="31" t="s">
        <v>23522</v>
      </c>
      <c r="B376" s="31" t="s">
        <v>23523</v>
      </c>
      <c r="C376" s="31" t="s">
        <v>23524</v>
      </c>
      <c r="D376" s="31" t="s">
        <v>23525</v>
      </c>
      <c r="E376" s="31" t="s">
        <v>101</v>
      </c>
      <c r="F376" s="31" t="s">
        <v>102</v>
      </c>
      <c r="G376" s="31" t="s">
        <v>16216</v>
      </c>
      <c r="H376" s="31" t="s">
        <v>21136</v>
      </c>
      <c r="I376" s="38">
        <v>0.41666666666666669</v>
      </c>
      <c r="J376" s="31" t="s">
        <v>34</v>
      </c>
      <c r="K376" s="31" t="s">
        <v>105</v>
      </c>
      <c r="L376" s="31" t="s">
        <v>106</v>
      </c>
      <c r="M376" s="31" t="s">
        <v>491</v>
      </c>
      <c r="N376" s="23"/>
      <c r="O376" s="23"/>
      <c r="P376" s="23"/>
      <c r="Q376" s="320"/>
      <c r="R376" s="23"/>
      <c r="S376" s="29">
        <v>26200</v>
      </c>
    </row>
    <row r="377" spans="1:19" ht="54" customHeight="1" x14ac:dyDescent="1.05">
      <c r="A377" s="31" t="s">
        <v>23526</v>
      </c>
      <c r="B377" s="31" t="s">
        <v>23527</v>
      </c>
      <c r="C377" s="31" t="s">
        <v>23528</v>
      </c>
      <c r="D377" s="31" t="s">
        <v>23529</v>
      </c>
      <c r="E377" s="31" t="s">
        <v>101</v>
      </c>
      <c r="F377" s="31" t="s">
        <v>102</v>
      </c>
      <c r="G377" s="31" t="s">
        <v>16216</v>
      </c>
      <c r="H377" s="31" t="s">
        <v>21136</v>
      </c>
      <c r="I377" s="38">
        <v>0.41666666666666669</v>
      </c>
      <c r="J377" s="31" t="s">
        <v>34</v>
      </c>
      <c r="K377" s="31" t="s">
        <v>105</v>
      </c>
      <c r="L377" s="31" t="s">
        <v>106</v>
      </c>
      <c r="M377" s="31" t="s">
        <v>491</v>
      </c>
      <c r="N377" s="23"/>
      <c r="O377" s="23"/>
      <c r="P377" s="23"/>
      <c r="Q377" s="320"/>
      <c r="R377" s="23"/>
      <c r="S377" s="29">
        <v>26200</v>
      </c>
    </row>
    <row r="378" spans="1:19" ht="54" customHeight="1" x14ac:dyDescent="1.05">
      <c r="A378" s="31" t="s">
        <v>23530</v>
      </c>
      <c r="B378" s="31" t="s">
        <v>23531</v>
      </c>
      <c r="C378" s="31" t="s">
        <v>23532</v>
      </c>
      <c r="D378" s="31" t="s">
        <v>23533</v>
      </c>
      <c r="E378" s="31" t="s">
        <v>101</v>
      </c>
      <c r="F378" s="31" t="s">
        <v>102</v>
      </c>
      <c r="G378" s="31" t="s">
        <v>16216</v>
      </c>
      <c r="H378" s="31" t="s">
        <v>21136</v>
      </c>
      <c r="I378" s="38">
        <v>0.41666666666666669</v>
      </c>
      <c r="J378" s="31" t="s">
        <v>34</v>
      </c>
      <c r="K378" s="31" t="s">
        <v>105</v>
      </c>
      <c r="L378" s="31" t="s">
        <v>106</v>
      </c>
      <c r="M378" s="31" t="s">
        <v>491</v>
      </c>
      <c r="N378" s="23"/>
      <c r="O378" s="23"/>
      <c r="P378" s="23"/>
      <c r="Q378" s="320"/>
      <c r="R378" s="23"/>
      <c r="S378" s="29">
        <v>26200</v>
      </c>
    </row>
    <row r="379" spans="1:19" ht="54" customHeight="1" x14ac:dyDescent="1.05">
      <c r="A379" s="31" t="s">
        <v>23534</v>
      </c>
      <c r="B379" s="31" t="s">
        <v>15074</v>
      </c>
      <c r="C379" s="31" t="s">
        <v>23535</v>
      </c>
      <c r="D379" s="31" t="s">
        <v>23536</v>
      </c>
      <c r="E379" s="31" t="s">
        <v>687</v>
      </c>
      <c r="F379" s="31" t="s">
        <v>123</v>
      </c>
      <c r="G379" s="31" t="s">
        <v>17532</v>
      </c>
      <c r="H379" s="31" t="s">
        <v>21136</v>
      </c>
      <c r="I379" s="38">
        <v>0.75</v>
      </c>
      <c r="J379" s="31" t="s">
        <v>34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320"/>
      <c r="R379" s="23"/>
      <c r="S379" s="29">
        <v>43425</v>
      </c>
    </row>
    <row r="380" spans="1:19" ht="54" customHeight="1" x14ac:dyDescent="1.05">
      <c r="A380" s="31" t="s">
        <v>23537</v>
      </c>
      <c r="B380" s="31" t="s">
        <v>19190</v>
      </c>
      <c r="C380" s="31" t="s">
        <v>23538</v>
      </c>
      <c r="D380" s="31" t="s">
        <v>23539</v>
      </c>
      <c r="E380" s="31" t="s">
        <v>687</v>
      </c>
      <c r="F380" s="31" t="s">
        <v>123</v>
      </c>
      <c r="G380" s="31" t="s">
        <v>17532</v>
      </c>
      <c r="H380" s="31" t="s">
        <v>21136</v>
      </c>
      <c r="I380" s="38">
        <v>0.75</v>
      </c>
      <c r="J380" s="31" t="s">
        <v>34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320"/>
      <c r="R380" s="23"/>
      <c r="S380" s="29">
        <v>43425</v>
      </c>
    </row>
    <row r="381" spans="1:19" ht="54" customHeight="1" x14ac:dyDescent="1.05">
      <c r="A381" s="31" t="s">
        <v>23540</v>
      </c>
      <c r="B381" s="31" t="s">
        <v>18231</v>
      </c>
      <c r="C381" s="31" t="s">
        <v>23541</v>
      </c>
      <c r="D381" s="31" t="s">
        <v>23542</v>
      </c>
      <c r="E381" s="31" t="s">
        <v>687</v>
      </c>
      <c r="F381" s="31" t="s">
        <v>123</v>
      </c>
      <c r="G381" s="31" t="s">
        <v>17532</v>
      </c>
      <c r="H381" s="31" t="s">
        <v>21136</v>
      </c>
      <c r="I381" s="38">
        <v>0.75</v>
      </c>
      <c r="J381" s="31" t="s">
        <v>34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320"/>
      <c r="R381" s="23"/>
      <c r="S381" s="29">
        <v>43425</v>
      </c>
    </row>
    <row r="382" spans="1:19" ht="54" customHeight="1" x14ac:dyDescent="1.05">
      <c r="A382" s="31" t="s">
        <v>23543</v>
      </c>
      <c r="B382" s="31" t="s">
        <v>23544</v>
      </c>
      <c r="C382" s="31" t="s">
        <v>23545</v>
      </c>
      <c r="D382" s="31" t="s">
        <v>23546</v>
      </c>
      <c r="E382" s="31" t="s">
        <v>687</v>
      </c>
      <c r="F382" s="31" t="s">
        <v>123</v>
      </c>
      <c r="G382" s="31" t="s">
        <v>17532</v>
      </c>
      <c r="H382" s="31" t="s">
        <v>21136</v>
      </c>
      <c r="I382" s="38">
        <v>0.75</v>
      </c>
      <c r="J382" s="31" t="s">
        <v>34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320"/>
      <c r="R382" s="23"/>
      <c r="S382" s="29">
        <v>43425</v>
      </c>
    </row>
    <row r="383" spans="1:19" ht="54" customHeight="1" x14ac:dyDescent="1.05">
      <c r="A383" s="31" t="s">
        <v>23547</v>
      </c>
      <c r="B383" s="31" t="s">
        <v>23548</v>
      </c>
      <c r="C383" s="31" t="s">
        <v>23549</v>
      </c>
      <c r="D383" s="31" t="s">
        <v>23550</v>
      </c>
      <c r="E383" s="31" t="s">
        <v>687</v>
      </c>
      <c r="F383" s="31" t="s">
        <v>123</v>
      </c>
      <c r="G383" s="31" t="s">
        <v>17532</v>
      </c>
      <c r="H383" s="31" t="s">
        <v>21136</v>
      </c>
      <c r="I383" s="38">
        <v>0.75</v>
      </c>
      <c r="J383" s="31" t="s">
        <v>34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320"/>
      <c r="R383" s="23"/>
      <c r="S383" s="29">
        <v>43425</v>
      </c>
    </row>
    <row r="384" spans="1:19" ht="54" customHeight="1" x14ac:dyDescent="1.05">
      <c r="A384" s="31" t="s">
        <v>23551</v>
      </c>
      <c r="B384" s="31" t="s">
        <v>23552</v>
      </c>
      <c r="C384" s="31" t="s">
        <v>23553</v>
      </c>
      <c r="D384" s="31" t="s">
        <v>23554</v>
      </c>
      <c r="E384" s="31" t="s">
        <v>687</v>
      </c>
      <c r="F384" s="31" t="s">
        <v>123</v>
      </c>
      <c r="G384" s="31" t="s">
        <v>17532</v>
      </c>
      <c r="H384" s="31" t="s">
        <v>21136</v>
      </c>
      <c r="I384" s="38">
        <v>0.75</v>
      </c>
      <c r="J384" s="31" t="s">
        <v>34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320"/>
      <c r="R384" s="23"/>
      <c r="S384" s="29">
        <v>43425</v>
      </c>
    </row>
    <row r="385" spans="1:19" ht="54" customHeight="1" x14ac:dyDescent="1.05">
      <c r="A385" s="31" t="s">
        <v>23555</v>
      </c>
      <c r="B385" s="31" t="s">
        <v>23556</v>
      </c>
      <c r="C385" s="31" t="s">
        <v>23557</v>
      </c>
      <c r="D385" s="31" t="s">
        <v>23558</v>
      </c>
      <c r="E385" s="31" t="s">
        <v>687</v>
      </c>
      <c r="F385" s="31" t="s">
        <v>123</v>
      </c>
      <c r="G385" s="31" t="s">
        <v>17532</v>
      </c>
      <c r="H385" s="31" t="s">
        <v>21136</v>
      </c>
      <c r="I385" s="38">
        <v>0.75</v>
      </c>
      <c r="J385" s="31" t="s">
        <v>34</v>
      </c>
      <c r="K385" s="31" t="s">
        <v>105</v>
      </c>
      <c r="L385" s="31" t="s">
        <v>106</v>
      </c>
      <c r="M385" s="31" t="s">
        <v>995</v>
      </c>
      <c r="N385" s="23"/>
      <c r="O385" s="23"/>
      <c r="P385" s="23"/>
      <c r="Q385" s="320"/>
      <c r="R385" s="23"/>
      <c r="S385" s="29">
        <v>43425</v>
      </c>
    </row>
    <row r="386" spans="1:19" ht="54" customHeight="1" x14ac:dyDescent="1.05">
      <c r="A386" s="31" t="s">
        <v>23559</v>
      </c>
      <c r="B386" s="31" t="s">
        <v>23560</v>
      </c>
      <c r="C386" s="31" t="s">
        <v>23561</v>
      </c>
      <c r="D386" s="31" t="s">
        <v>23562</v>
      </c>
      <c r="E386" s="31" t="s">
        <v>687</v>
      </c>
      <c r="F386" s="31" t="s">
        <v>123</v>
      </c>
      <c r="G386" s="31" t="s">
        <v>17532</v>
      </c>
      <c r="H386" s="31" t="s">
        <v>21136</v>
      </c>
      <c r="I386" s="38">
        <v>0.75</v>
      </c>
      <c r="J386" s="31" t="s">
        <v>34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320"/>
      <c r="R386" s="23"/>
      <c r="S386" s="29">
        <v>43425</v>
      </c>
    </row>
    <row r="387" spans="1:19" ht="54" customHeight="1" x14ac:dyDescent="1.05">
      <c r="A387" s="31" t="s">
        <v>23563</v>
      </c>
      <c r="B387" s="31" t="s">
        <v>23564</v>
      </c>
      <c r="C387" s="31" t="s">
        <v>23565</v>
      </c>
      <c r="D387" s="31" t="s">
        <v>23566</v>
      </c>
      <c r="E387" s="31" t="s">
        <v>687</v>
      </c>
      <c r="F387" s="31" t="s">
        <v>123</v>
      </c>
      <c r="G387" s="31" t="s">
        <v>17532</v>
      </c>
      <c r="H387" s="31" t="s">
        <v>21136</v>
      </c>
      <c r="I387" s="38">
        <v>0.75</v>
      </c>
      <c r="J387" s="31" t="s">
        <v>34</v>
      </c>
      <c r="K387" s="31" t="s">
        <v>105</v>
      </c>
      <c r="L387" s="31" t="s">
        <v>106</v>
      </c>
      <c r="M387" s="31" t="s">
        <v>995</v>
      </c>
      <c r="N387" s="23"/>
      <c r="O387" s="23"/>
      <c r="P387" s="23"/>
      <c r="Q387" s="320"/>
      <c r="R387" s="23"/>
      <c r="S387" s="29">
        <v>43425</v>
      </c>
    </row>
    <row r="388" spans="1:19" ht="54" customHeight="1" x14ac:dyDescent="1.05">
      <c r="A388" s="31" t="s">
        <v>23567</v>
      </c>
      <c r="B388" s="31" t="s">
        <v>23568</v>
      </c>
      <c r="C388" s="31" t="s">
        <v>23569</v>
      </c>
      <c r="D388" s="31" t="s">
        <v>23570</v>
      </c>
      <c r="E388" s="31" t="s">
        <v>687</v>
      </c>
      <c r="F388" s="31" t="s">
        <v>123</v>
      </c>
      <c r="G388" s="31" t="s">
        <v>16248</v>
      </c>
      <c r="H388" s="31" t="s">
        <v>21584</v>
      </c>
      <c r="I388" s="38">
        <v>0.25</v>
      </c>
      <c r="J388" s="31" t="s">
        <v>34</v>
      </c>
      <c r="K388" s="31" t="s">
        <v>105</v>
      </c>
      <c r="L388" s="31" t="s">
        <v>106</v>
      </c>
      <c r="M388" s="31" t="s">
        <v>995</v>
      </c>
      <c r="N388" s="23"/>
      <c r="O388" s="23"/>
      <c r="P388" s="23"/>
      <c r="Q388" s="320"/>
      <c r="R388" s="23"/>
      <c r="S388" s="29">
        <v>43425</v>
      </c>
    </row>
    <row r="389" spans="1:19" ht="54" customHeight="1" x14ac:dyDescent="1.05">
      <c r="A389" s="31" t="s">
        <v>23571</v>
      </c>
      <c r="B389" s="31" t="s">
        <v>23572</v>
      </c>
      <c r="C389" s="31" t="s">
        <v>23573</v>
      </c>
      <c r="D389" s="31" t="s">
        <v>23574</v>
      </c>
      <c r="E389" s="31" t="s">
        <v>687</v>
      </c>
      <c r="F389" s="31" t="s">
        <v>123</v>
      </c>
      <c r="G389" s="31" t="s">
        <v>17532</v>
      </c>
      <c r="H389" s="31" t="s">
        <v>21136</v>
      </c>
      <c r="I389" s="38">
        <v>0.75</v>
      </c>
      <c r="J389" s="31" t="s">
        <v>34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320"/>
      <c r="R389" s="23"/>
      <c r="S389" s="29">
        <v>43425</v>
      </c>
    </row>
    <row r="390" spans="1:19" ht="54" customHeight="1" x14ac:dyDescent="1.05">
      <c r="A390" s="31" t="s">
        <v>23575</v>
      </c>
      <c r="B390" s="31" t="s">
        <v>15976</v>
      </c>
      <c r="C390" s="31" t="s">
        <v>23576</v>
      </c>
      <c r="D390" s="31" t="s">
        <v>23577</v>
      </c>
      <c r="E390" s="31" t="s">
        <v>687</v>
      </c>
      <c r="F390" s="31" t="s">
        <v>123</v>
      </c>
      <c r="G390" s="31" t="s">
        <v>17532</v>
      </c>
      <c r="H390" s="31" t="s">
        <v>21136</v>
      </c>
      <c r="I390" s="38">
        <v>0.75</v>
      </c>
      <c r="J390" s="31" t="s">
        <v>34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320"/>
      <c r="R390" s="23"/>
      <c r="S390" s="29">
        <v>43425</v>
      </c>
    </row>
    <row r="391" spans="1:19" ht="54" customHeight="1" x14ac:dyDescent="1.05">
      <c r="A391" s="31" t="s">
        <v>23578</v>
      </c>
      <c r="B391" s="31" t="s">
        <v>23579</v>
      </c>
      <c r="C391" s="31" t="s">
        <v>23580</v>
      </c>
      <c r="D391" s="31" t="s">
        <v>23581</v>
      </c>
      <c r="E391" s="31" t="s">
        <v>687</v>
      </c>
      <c r="F391" s="31" t="s">
        <v>123</v>
      </c>
      <c r="G391" s="31" t="s">
        <v>17532</v>
      </c>
      <c r="H391" s="31" t="s">
        <v>21136</v>
      </c>
      <c r="I391" s="38">
        <v>0.75</v>
      </c>
      <c r="J391" s="31" t="s">
        <v>34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320"/>
      <c r="R391" s="23"/>
      <c r="S391" s="29">
        <v>43425</v>
      </c>
    </row>
    <row r="392" spans="1:19" ht="54" customHeight="1" x14ac:dyDescent="1.05">
      <c r="A392" s="31" t="s">
        <v>23582</v>
      </c>
      <c r="B392" s="31" t="s">
        <v>23583</v>
      </c>
      <c r="C392" s="31" t="s">
        <v>23584</v>
      </c>
      <c r="D392" s="31" t="s">
        <v>23585</v>
      </c>
      <c r="E392" s="31" t="s">
        <v>687</v>
      </c>
      <c r="F392" s="31" t="s">
        <v>123</v>
      </c>
      <c r="G392" s="31" t="s">
        <v>17532</v>
      </c>
      <c r="H392" s="31" t="s">
        <v>21136</v>
      </c>
      <c r="I392" s="38">
        <v>0.75</v>
      </c>
      <c r="J392" s="31" t="s">
        <v>34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320"/>
      <c r="R392" s="23"/>
      <c r="S392" s="29">
        <v>43425</v>
      </c>
    </row>
    <row r="393" spans="1:19" ht="54" customHeight="1" x14ac:dyDescent="1.05">
      <c r="A393" s="31" t="s">
        <v>23586</v>
      </c>
      <c r="B393" s="31" t="s">
        <v>19978</v>
      </c>
      <c r="C393" s="31" t="s">
        <v>23587</v>
      </c>
      <c r="D393" s="31" t="s">
        <v>23588</v>
      </c>
      <c r="E393" s="31" t="s">
        <v>687</v>
      </c>
      <c r="F393" s="31" t="s">
        <v>123</v>
      </c>
      <c r="G393" s="31" t="s">
        <v>17532</v>
      </c>
      <c r="H393" s="31" t="s">
        <v>21136</v>
      </c>
      <c r="I393" s="38">
        <v>0.75</v>
      </c>
      <c r="J393" s="31" t="s">
        <v>34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320"/>
      <c r="R393" s="23"/>
      <c r="S393" s="29">
        <v>43425</v>
      </c>
    </row>
    <row r="394" spans="1:19" ht="54" customHeight="1" x14ac:dyDescent="1.05">
      <c r="A394" s="31" t="s">
        <v>23589</v>
      </c>
      <c r="B394" s="31" t="s">
        <v>23590</v>
      </c>
      <c r="C394" s="31" t="s">
        <v>23591</v>
      </c>
      <c r="D394" s="31" t="s">
        <v>23592</v>
      </c>
      <c r="E394" s="31" t="s">
        <v>687</v>
      </c>
      <c r="F394" s="31" t="s">
        <v>123</v>
      </c>
      <c r="G394" s="31" t="s">
        <v>17532</v>
      </c>
      <c r="H394" s="31" t="s">
        <v>21136</v>
      </c>
      <c r="I394" s="38">
        <v>0.75</v>
      </c>
      <c r="J394" s="31" t="s">
        <v>34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320"/>
      <c r="R394" s="23"/>
      <c r="S394" s="29">
        <v>43425</v>
      </c>
    </row>
    <row r="395" spans="1:19" ht="54" customHeight="1" x14ac:dyDescent="1.05">
      <c r="A395" s="31" t="s">
        <v>23593</v>
      </c>
      <c r="B395" s="31" t="s">
        <v>12597</v>
      </c>
      <c r="C395" s="31" t="s">
        <v>23594</v>
      </c>
      <c r="D395" s="31" t="s">
        <v>23595</v>
      </c>
      <c r="E395" s="31" t="s">
        <v>101</v>
      </c>
      <c r="F395" s="31" t="s">
        <v>102</v>
      </c>
      <c r="G395" s="31" t="s">
        <v>16216</v>
      </c>
      <c r="H395" s="31" t="s">
        <v>21136</v>
      </c>
      <c r="I395" s="38">
        <v>0.41666666666666669</v>
      </c>
      <c r="J395" s="31" t="s">
        <v>34</v>
      </c>
      <c r="K395" s="31" t="s">
        <v>105</v>
      </c>
      <c r="L395" s="31" t="s">
        <v>106</v>
      </c>
      <c r="M395" s="31" t="s">
        <v>491</v>
      </c>
      <c r="N395" s="23"/>
      <c r="O395" s="23"/>
      <c r="P395" s="23"/>
      <c r="Q395" s="320"/>
      <c r="R395" s="23"/>
      <c r="S395" s="29">
        <v>26200</v>
      </c>
    </row>
    <row r="396" spans="1:19" ht="54" customHeight="1" x14ac:dyDescent="1.05">
      <c r="A396" s="31" t="s">
        <v>23596</v>
      </c>
      <c r="B396" s="31" t="s">
        <v>7773</v>
      </c>
      <c r="C396" s="31" t="s">
        <v>23597</v>
      </c>
      <c r="D396" s="31" t="s">
        <v>23598</v>
      </c>
      <c r="E396" s="31" t="s">
        <v>101</v>
      </c>
      <c r="F396" s="31" t="s">
        <v>102</v>
      </c>
      <c r="G396" s="31" t="s">
        <v>16216</v>
      </c>
      <c r="H396" s="31" t="s">
        <v>21136</v>
      </c>
      <c r="I396" s="38">
        <v>0.41666666666666669</v>
      </c>
      <c r="J396" s="31" t="s">
        <v>34</v>
      </c>
      <c r="K396" s="31" t="s">
        <v>105</v>
      </c>
      <c r="L396" s="31" t="s">
        <v>106</v>
      </c>
      <c r="M396" s="31" t="s">
        <v>491</v>
      </c>
      <c r="N396" s="23"/>
      <c r="O396" s="23"/>
      <c r="P396" s="23"/>
      <c r="Q396" s="320"/>
      <c r="R396" s="23"/>
      <c r="S396" s="29">
        <v>26200</v>
      </c>
    </row>
    <row r="397" spans="1:19" ht="54" customHeight="1" x14ac:dyDescent="1.05">
      <c r="A397" s="31" t="s">
        <v>23599</v>
      </c>
      <c r="B397" s="31" t="s">
        <v>23600</v>
      </c>
      <c r="C397" s="31" t="s">
        <v>23601</v>
      </c>
      <c r="D397" s="31" t="s">
        <v>23602</v>
      </c>
      <c r="E397" s="31" t="s">
        <v>101</v>
      </c>
      <c r="F397" s="31" t="s">
        <v>102</v>
      </c>
      <c r="G397" s="31" t="s">
        <v>16216</v>
      </c>
      <c r="H397" s="31" t="s">
        <v>21136</v>
      </c>
      <c r="I397" s="38">
        <v>0.41666666666666669</v>
      </c>
      <c r="J397" s="31" t="s">
        <v>34</v>
      </c>
      <c r="K397" s="31" t="s">
        <v>105</v>
      </c>
      <c r="L397" s="31" t="s">
        <v>106</v>
      </c>
      <c r="M397" s="31" t="s">
        <v>491</v>
      </c>
      <c r="N397" s="23"/>
      <c r="O397" s="23"/>
      <c r="P397" s="23"/>
      <c r="Q397" s="320"/>
      <c r="R397" s="23"/>
      <c r="S397" s="29">
        <v>26200</v>
      </c>
    </row>
    <row r="398" spans="1:19" ht="54" customHeight="1" x14ac:dyDescent="1.05">
      <c r="A398" s="31" t="s">
        <v>23603</v>
      </c>
      <c r="B398" s="31" t="s">
        <v>18647</v>
      </c>
      <c r="C398" s="31" t="s">
        <v>23604</v>
      </c>
      <c r="D398" s="31" t="s">
        <v>23605</v>
      </c>
      <c r="E398" s="31" t="s">
        <v>101</v>
      </c>
      <c r="F398" s="31" t="s">
        <v>102</v>
      </c>
      <c r="G398" s="31" t="s">
        <v>17639</v>
      </c>
      <c r="H398" s="31" t="s">
        <v>21136</v>
      </c>
      <c r="I398" s="38">
        <v>0.83333333333333337</v>
      </c>
      <c r="J398" s="31" t="s">
        <v>34</v>
      </c>
      <c r="K398" s="31" t="s">
        <v>105</v>
      </c>
      <c r="L398" s="31" t="s">
        <v>106</v>
      </c>
      <c r="M398" s="31" t="s">
        <v>107</v>
      </c>
      <c r="N398" s="23"/>
      <c r="O398" s="23"/>
      <c r="P398" s="23"/>
      <c r="Q398" s="320"/>
      <c r="R398" s="23"/>
      <c r="S398" s="29">
        <v>22200</v>
      </c>
    </row>
    <row r="399" spans="1:19" ht="56.25" customHeight="1" x14ac:dyDescent="1.05">
      <c r="A399" s="31" t="s">
        <v>23606</v>
      </c>
      <c r="B399" s="31" t="s">
        <v>1737</v>
      </c>
      <c r="C399" s="31" t="s">
        <v>23607</v>
      </c>
      <c r="D399" s="31" t="s">
        <v>23608</v>
      </c>
      <c r="E399" s="31" t="s">
        <v>101</v>
      </c>
      <c r="F399" s="31" t="s">
        <v>102</v>
      </c>
      <c r="G399" s="31" t="s">
        <v>17639</v>
      </c>
      <c r="H399" s="31" t="s">
        <v>21136</v>
      </c>
      <c r="I399" s="38">
        <v>0.83333333333333337</v>
      </c>
      <c r="J399" s="31" t="s">
        <v>34</v>
      </c>
      <c r="K399" s="31" t="s">
        <v>105</v>
      </c>
      <c r="L399" s="31" t="s">
        <v>106</v>
      </c>
      <c r="M399" s="31" t="s">
        <v>107</v>
      </c>
      <c r="N399" s="23"/>
      <c r="O399" s="23"/>
      <c r="P399" s="23"/>
      <c r="Q399" s="320"/>
      <c r="R399" s="23"/>
      <c r="S399" s="29">
        <v>22200</v>
      </c>
    </row>
    <row r="400" spans="1:19" ht="54" customHeight="1" x14ac:dyDescent="1.3">
      <c r="A400" s="679" t="s">
        <v>23941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1"/>
      <c r="N400" s="23"/>
      <c r="O400" s="23"/>
      <c r="P400" s="23"/>
      <c r="Q400" s="320"/>
      <c r="R400" s="23"/>
      <c r="S400" s="29"/>
    </row>
    <row r="401" spans="1:20" ht="54" customHeight="1" x14ac:dyDescent="1.05">
      <c r="A401" s="31" t="s">
        <v>24205</v>
      </c>
      <c r="B401" s="31" t="s">
        <v>5328</v>
      </c>
      <c r="C401" s="31" t="s">
        <v>24206</v>
      </c>
      <c r="D401" s="31" t="s">
        <v>24207</v>
      </c>
      <c r="E401" s="31" t="s">
        <v>101</v>
      </c>
      <c r="F401" s="31" t="s">
        <v>102</v>
      </c>
      <c r="G401" s="31" t="s">
        <v>16190</v>
      </c>
      <c r="H401" s="31" t="s">
        <v>21584</v>
      </c>
      <c r="I401" s="38">
        <v>0.83333333333333337</v>
      </c>
      <c r="J401" s="31" t="s">
        <v>34</v>
      </c>
      <c r="K401" s="31" t="s">
        <v>105</v>
      </c>
      <c r="L401" s="31" t="s">
        <v>106</v>
      </c>
      <c r="M401" s="31" t="s">
        <v>491</v>
      </c>
      <c r="N401" s="23"/>
      <c r="O401" s="23"/>
      <c r="P401" s="23"/>
      <c r="Q401" s="320"/>
      <c r="R401" s="23"/>
      <c r="S401" s="29">
        <v>26200</v>
      </c>
      <c r="T401" s="517"/>
    </row>
    <row r="402" spans="1:20" ht="54" customHeight="1" x14ac:dyDescent="1.05">
      <c r="A402" s="31" t="s">
        <v>24208</v>
      </c>
      <c r="B402" s="31" t="s">
        <v>24209</v>
      </c>
      <c r="C402" s="31" t="s">
        <v>24210</v>
      </c>
      <c r="D402" s="31" t="s">
        <v>24211</v>
      </c>
      <c r="E402" s="31" t="s">
        <v>687</v>
      </c>
      <c r="F402" s="31" t="s">
        <v>123</v>
      </c>
      <c r="G402" s="31" t="s">
        <v>17532</v>
      </c>
      <c r="H402" s="31" t="s">
        <v>21584</v>
      </c>
      <c r="I402" s="38">
        <v>0.91666666666666663</v>
      </c>
      <c r="J402" s="31" t="s">
        <v>34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320"/>
      <c r="R402" s="23"/>
      <c r="S402" s="29">
        <v>43425</v>
      </c>
      <c r="T402" s="517"/>
    </row>
    <row r="403" spans="1:20" ht="54" customHeight="1" x14ac:dyDescent="1.05">
      <c r="A403" s="31" t="s">
        <v>24212</v>
      </c>
      <c r="B403" s="31" t="s">
        <v>22478</v>
      </c>
      <c r="C403" s="31" t="s">
        <v>24213</v>
      </c>
      <c r="D403" s="31" t="s">
        <v>24214</v>
      </c>
      <c r="E403" s="31" t="s">
        <v>687</v>
      </c>
      <c r="F403" s="31" t="s">
        <v>123</v>
      </c>
      <c r="G403" s="31" t="s">
        <v>17532</v>
      </c>
      <c r="H403" s="31" t="s">
        <v>21584</v>
      </c>
      <c r="I403" s="38">
        <v>0.91666666666666663</v>
      </c>
      <c r="J403" s="31" t="s">
        <v>34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320"/>
      <c r="R403" s="23"/>
      <c r="S403" s="29">
        <v>43425</v>
      </c>
      <c r="T403" s="517"/>
    </row>
    <row r="404" spans="1:20" ht="54" customHeight="1" x14ac:dyDescent="1.05">
      <c r="A404" s="31" t="s">
        <v>24215</v>
      </c>
      <c r="B404" s="31" t="s">
        <v>24216</v>
      </c>
      <c r="C404" s="31" t="s">
        <v>24217</v>
      </c>
      <c r="D404" s="31" t="s">
        <v>24218</v>
      </c>
      <c r="E404" s="31" t="s">
        <v>687</v>
      </c>
      <c r="F404" s="31" t="s">
        <v>123</v>
      </c>
      <c r="G404" s="31" t="s">
        <v>17532</v>
      </c>
      <c r="H404" s="31" t="s">
        <v>21584</v>
      </c>
      <c r="I404" s="38">
        <v>0.91666666666666663</v>
      </c>
      <c r="J404" s="31" t="s">
        <v>34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320"/>
      <c r="R404" s="23"/>
      <c r="S404" s="29">
        <v>43425</v>
      </c>
      <c r="T404" s="517"/>
    </row>
    <row r="405" spans="1:20" ht="54" customHeight="1" x14ac:dyDescent="1.05">
      <c r="A405" s="31" t="s">
        <v>24219</v>
      </c>
      <c r="B405" s="31" t="s">
        <v>24220</v>
      </c>
      <c r="C405" s="31" t="s">
        <v>24221</v>
      </c>
      <c r="D405" s="31" t="s">
        <v>24222</v>
      </c>
      <c r="E405" s="31" t="s">
        <v>101</v>
      </c>
      <c r="F405" s="31" t="s">
        <v>102</v>
      </c>
      <c r="G405" s="31" t="s">
        <v>16190</v>
      </c>
      <c r="H405" s="31" t="s">
        <v>19365</v>
      </c>
      <c r="I405" s="38">
        <v>0.41666666666666669</v>
      </c>
      <c r="J405" s="31" t="s">
        <v>34</v>
      </c>
      <c r="K405" s="31" t="s">
        <v>105</v>
      </c>
      <c r="L405" s="31" t="s">
        <v>106</v>
      </c>
      <c r="M405" s="31" t="s">
        <v>491</v>
      </c>
      <c r="N405" s="23"/>
      <c r="O405" s="23"/>
      <c r="P405" s="23"/>
      <c r="Q405" s="320"/>
      <c r="R405" s="23"/>
      <c r="S405" s="29">
        <v>26200</v>
      </c>
      <c r="T405" s="517"/>
    </row>
    <row r="406" spans="1:20" ht="54" customHeight="1" x14ac:dyDescent="1.05">
      <c r="A406" s="31" t="s">
        <v>24223</v>
      </c>
      <c r="B406" s="31" t="s">
        <v>24224</v>
      </c>
      <c r="C406" s="31" t="s">
        <v>24225</v>
      </c>
      <c r="D406" s="31" t="s">
        <v>24226</v>
      </c>
      <c r="E406" s="31" t="s">
        <v>687</v>
      </c>
      <c r="F406" s="31" t="s">
        <v>123</v>
      </c>
      <c r="G406" s="31" t="s">
        <v>17532</v>
      </c>
      <c r="H406" s="31" t="s">
        <v>21584</v>
      </c>
      <c r="I406" s="38">
        <v>0.91666666666666663</v>
      </c>
      <c r="J406" s="31" t="s">
        <v>34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320"/>
      <c r="R406" s="23"/>
      <c r="S406" s="29">
        <v>43425</v>
      </c>
      <c r="T406" s="517"/>
    </row>
    <row r="407" spans="1:20" ht="54" customHeight="1" x14ac:dyDescent="1.05">
      <c r="A407" s="31" t="s">
        <v>24227</v>
      </c>
      <c r="B407" s="31" t="s">
        <v>24228</v>
      </c>
      <c r="C407" s="31" t="s">
        <v>24229</v>
      </c>
      <c r="D407" s="31" t="s">
        <v>24230</v>
      </c>
      <c r="E407" s="31" t="s">
        <v>687</v>
      </c>
      <c r="F407" s="31" t="s">
        <v>123</v>
      </c>
      <c r="G407" s="31" t="s">
        <v>17532</v>
      </c>
      <c r="H407" s="31" t="s">
        <v>21584</v>
      </c>
      <c r="I407" s="38">
        <v>0.91666666666666663</v>
      </c>
      <c r="J407" s="31" t="s">
        <v>34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320"/>
      <c r="R407" s="23"/>
      <c r="S407" s="29">
        <v>43425</v>
      </c>
      <c r="T407" s="517"/>
    </row>
    <row r="408" spans="1:20" ht="54" customHeight="1" x14ac:dyDescent="1.05">
      <c r="A408" s="31" t="s">
        <v>24231</v>
      </c>
      <c r="B408" s="31" t="s">
        <v>16134</v>
      </c>
      <c r="C408" s="31" t="s">
        <v>24232</v>
      </c>
      <c r="D408" s="31" t="s">
        <v>24233</v>
      </c>
      <c r="E408" s="31" t="s">
        <v>687</v>
      </c>
      <c r="F408" s="31" t="s">
        <v>123</v>
      </c>
      <c r="G408" s="31" t="s">
        <v>17532</v>
      </c>
      <c r="H408" s="31" t="s">
        <v>21584</v>
      </c>
      <c r="I408" s="38">
        <v>0.91666666666666663</v>
      </c>
      <c r="J408" s="31" t="s">
        <v>34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320"/>
      <c r="R408" s="23"/>
      <c r="S408" s="29">
        <v>43425</v>
      </c>
      <c r="T408" s="517"/>
    </row>
    <row r="409" spans="1:20" ht="54" customHeight="1" x14ac:dyDescent="1.05">
      <c r="A409" s="31" t="s">
        <v>24234</v>
      </c>
      <c r="B409" s="31" t="s">
        <v>4991</v>
      </c>
      <c r="C409" s="31" t="s">
        <v>24235</v>
      </c>
      <c r="D409" s="31" t="s">
        <v>24236</v>
      </c>
      <c r="E409" s="31" t="s">
        <v>687</v>
      </c>
      <c r="F409" s="31" t="s">
        <v>123</v>
      </c>
      <c r="G409" s="31" t="s">
        <v>17532</v>
      </c>
      <c r="H409" s="31" t="s">
        <v>21584</v>
      </c>
      <c r="I409" s="38">
        <v>0.91666666666666663</v>
      </c>
      <c r="J409" s="31" t="s">
        <v>34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320"/>
      <c r="R409" s="23"/>
      <c r="S409" s="29">
        <v>43425</v>
      </c>
      <c r="T409" s="517"/>
    </row>
    <row r="410" spans="1:20" ht="54" customHeight="1" x14ac:dyDescent="1.05">
      <c r="A410" s="31" t="s">
        <v>24237</v>
      </c>
      <c r="B410" s="31" t="s">
        <v>24238</v>
      </c>
      <c r="C410" s="31" t="s">
        <v>24239</v>
      </c>
      <c r="D410" s="31" t="s">
        <v>24240</v>
      </c>
      <c r="E410" s="31" t="s">
        <v>687</v>
      </c>
      <c r="F410" s="31" t="s">
        <v>123</v>
      </c>
      <c r="G410" s="31" t="s">
        <v>17532</v>
      </c>
      <c r="H410" s="31" t="s">
        <v>21584</v>
      </c>
      <c r="I410" s="38">
        <v>0.91666666666666663</v>
      </c>
      <c r="J410" s="31" t="s">
        <v>34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320"/>
      <c r="R410" s="23"/>
      <c r="S410" s="29">
        <v>43425</v>
      </c>
      <c r="T410" s="517"/>
    </row>
    <row r="411" spans="1:20" ht="54" customHeight="1" x14ac:dyDescent="1.05">
      <c r="A411" s="31" t="s">
        <v>24241</v>
      </c>
      <c r="B411" s="31" t="s">
        <v>24242</v>
      </c>
      <c r="C411" s="31" t="s">
        <v>24243</v>
      </c>
      <c r="D411" s="31" t="s">
        <v>24244</v>
      </c>
      <c r="E411" s="31" t="s">
        <v>687</v>
      </c>
      <c r="F411" s="31" t="s">
        <v>123</v>
      </c>
      <c r="G411" s="31" t="s">
        <v>17532</v>
      </c>
      <c r="H411" s="31" t="s">
        <v>21584</v>
      </c>
      <c r="I411" s="38">
        <v>0.91666666666666663</v>
      </c>
      <c r="J411" s="31" t="s">
        <v>34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320"/>
      <c r="R411" s="23"/>
      <c r="S411" s="29">
        <v>43425</v>
      </c>
      <c r="T411" s="517"/>
    </row>
    <row r="412" spans="1:20" ht="54" customHeight="1" x14ac:dyDescent="1.05">
      <c r="A412" s="31" t="s">
        <v>24245</v>
      </c>
      <c r="B412" s="31" t="s">
        <v>24246</v>
      </c>
      <c r="C412" s="31" t="s">
        <v>24247</v>
      </c>
      <c r="D412" s="31" t="s">
        <v>24248</v>
      </c>
      <c r="E412" s="31" t="s">
        <v>687</v>
      </c>
      <c r="F412" s="31" t="s">
        <v>123</v>
      </c>
      <c r="G412" s="31" t="s">
        <v>17532</v>
      </c>
      <c r="H412" s="31" t="s">
        <v>21584</v>
      </c>
      <c r="I412" s="38">
        <v>0.91666666666666663</v>
      </c>
      <c r="J412" s="31" t="s">
        <v>34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320"/>
      <c r="R412" s="23"/>
      <c r="S412" s="29">
        <v>43425</v>
      </c>
      <c r="T412" s="517"/>
    </row>
    <row r="413" spans="1:20" ht="54" customHeight="1" x14ac:dyDescent="1.05">
      <c r="A413" s="31" t="s">
        <v>24249</v>
      </c>
      <c r="B413" s="31" t="s">
        <v>23671</v>
      </c>
      <c r="C413" s="31" t="s">
        <v>24250</v>
      </c>
      <c r="D413" s="31" t="s">
        <v>24251</v>
      </c>
      <c r="E413" s="31" t="s">
        <v>687</v>
      </c>
      <c r="F413" s="31" t="s">
        <v>123</v>
      </c>
      <c r="G413" s="31" t="s">
        <v>17532</v>
      </c>
      <c r="H413" s="31" t="s">
        <v>21584</v>
      </c>
      <c r="I413" s="38">
        <v>0.91666666666666663</v>
      </c>
      <c r="J413" s="31" t="s">
        <v>34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320"/>
      <c r="R413" s="23"/>
      <c r="S413" s="29">
        <v>43425</v>
      </c>
      <c r="T413" s="517"/>
    </row>
    <row r="414" spans="1:20" ht="54" customHeight="1" x14ac:dyDescent="1.05">
      <c r="A414" s="31" t="s">
        <v>24252</v>
      </c>
      <c r="B414" s="31" t="s">
        <v>15236</v>
      </c>
      <c r="C414" s="31" t="s">
        <v>24253</v>
      </c>
      <c r="D414" s="31" t="s">
        <v>24254</v>
      </c>
      <c r="E414" s="31" t="s">
        <v>687</v>
      </c>
      <c r="F414" s="31" t="s">
        <v>123</v>
      </c>
      <c r="G414" s="31" t="s">
        <v>17532</v>
      </c>
      <c r="H414" s="31" t="s">
        <v>21584</v>
      </c>
      <c r="I414" s="38">
        <v>0.91666666666666663</v>
      </c>
      <c r="J414" s="31" t="s">
        <v>34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320"/>
      <c r="R414" s="23"/>
      <c r="S414" s="29">
        <v>43425</v>
      </c>
      <c r="T414" s="517"/>
    </row>
    <row r="415" spans="1:20" ht="54" customHeight="1" x14ac:dyDescent="1.05">
      <c r="A415" s="31" t="s">
        <v>24255</v>
      </c>
      <c r="B415" s="31" t="s">
        <v>24256</v>
      </c>
      <c r="C415" s="31" t="s">
        <v>24257</v>
      </c>
      <c r="D415" s="31" t="s">
        <v>24258</v>
      </c>
      <c r="E415" s="31" t="s">
        <v>687</v>
      </c>
      <c r="F415" s="31" t="s">
        <v>123</v>
      </c>
      <c r="G415" s="31" t="s">
        <v>17532</v>
      </c>
      <c r="H415" s="31" t="s">
        <v>21584</v>
      </c>
      <c r="I415" s="38">
        <v>0.91666666666666663</v>
      </c>
      <c r="J415" s="31" t="s">
        <v>34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320"/>
      <c r="R415" s="23"/>
      <c r="S415" s="29">
        <v>43425</v>
      </c>
      <c r="T415" s="517"/>
    </row>
    <row r="416" spans="1:20" ht="54" customHeight="1" x14ac:dyDescent="1.05">
      <c r="A416" s="31" t="s">
        <v>24259</v>
      </c>
      <c r="B416" s="31" t="s">
        <v>24260</v>
      </c>
      <c r="C416" s="31" t="s">
        <v>24261</v>
      </c>
      <c r="D416" s="31" t="s">
        <v>24262</v>
      </c>
      <c r="E416" s="31" t="s">
        <v>687</v>
      </c>
      <c r="F416" s="31" t="s">
        <v>123</v>
      </c>
      <c r="G416" s="31" t="s">
        <v>17532</v>
      </c>
      <c r="H416" s="31" t="s">
        <v>21584</v>
      </c>
      <c r="I416" s="38">
        <v>0.91666666666666663</v>
      </c>
      <c r="J416" s="31" t="s">
        <v>34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320"/>
      <c r="R416" s="23"/>
      <c r="S416" s="29">
        <v>43425</v>
      </c>
      <c r="T416" s="517"/>
    </row>
    <row r="417" spans="1:20" ht="54" customHeight="1" x14ac:dyDescent="1.05">
      <c r="A417" s="31" t="s">
        <v>24263</v>
      </c>
      <c r="B417" s="31" t="s">
        <v>11215</v>
      </c>
      <c r="C417" s="31" t="s">
        <v>24264</v>
      </c>
      <c r="D417" s="31" t="s">
        <v>24265</v>
      </c>
      <c r="E417" s="31" t="s">
        <v>687</v>
      </c>
      <c r="F417" s="31" t="s">
        <v>123</v>
      </c>
      <c r="G417" s="31" t="s">
        <v>17532</v>
      </c>
      <c r="H417" s="31" t="s">
        <v>21584</v>
      </c>
      <c r="I417" s="38">
        <v>0.91666666666666663</v>
      </c>
      <c r="J417" s="31" t="s">
        <v>34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320"/>
      <c r="R417" s="23"/>
      <c r="S417" s="29">
        <v>43425</v>
      </c>
      <c r="T417" s="517"/>
    </row>
    <row r="418" spans="1:20" ht="54" customHeight="1" x14ac:dyDescent="1.05">
      <c r="A418" s="31" t="s">
        <v>24266</v>
      </c>
      <c r="B418" s="31" t="s">
        <v>24267</v>
      </c>
      <c r="C418" s="31" t="s">
        <v>24268</v>
      </c>
      <c r="D418" s="31" t="s">
        <v>24269</v>
      </c>
      <c r="E418" s="31" t="s">
        <v>687</v>
      </c>
      <c r="F418" s="31" t="s">
        <v>123</v>
      </c>
      <c r="G418" s="31" t="s">
        <v>17532</v>
      </c>
      <c r="H418" s="31" t="s">
        <v>21584</v>
      </c>
      <c r="I418" s="38">
        <v>0.91666666666666663</v>
      </c>
      <c r="J418" s="31" t="s">
        <v>34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320"/>
      <c r="R418" s="23"/>
      <c r="S418" s="29">
        <v>43425</v>
      </c>
      <c r="T418" s="517"/>
    </row>
    <row r="419" spans="1:20" ht="54" customHeight="1" x14ac:dyDescent="1.05">
      <c r="A419" s="31" t="s">
        <v>24270</v>
      </c>
      <c r="B419" s="31" t="s">
        <v>14417</v>
      </c>
      <c r="C419" s="31" t="s">
        <v>24271</v>
      </c>
      <c r="D419" s="31" t="s">
        <v>24272</v>
      </c>
      <c r="E419" s="31" t="s">
        <v>687</v>
      </c>
      <c r="F419" s="31" t="s">
        <v>123</v>
      </c>
      <c r="G419" s="31" t="s">
        <v>17532</v>
      </c>
      <c r="H419" s="31" t="s">
        <v>21584</v>
      </c>
      <c r="I419" s="38">
        <v>0.41666666666666669</v>
      </c>
      <c r="J419" s="31" t="s">
        <v>34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320"/>
      <c r="R419" s="23"/>
      <c r="S419" s="29">
        <v>43425</v>
      </c>
      <c r="T419" s="517"/>
    </row>
    <row r="420" spans="1:20" ht="54" customHeight="1" x14ac:dyDescent="1.05">
      <c r="A420" s="31" t="s">
        <v>24273</v>
      </c>
      <c r="B420" s="31" t="s">
        <v>12499</v>
      </c>
      <c r="C420" s="31" t="s">
        <v>24274</v>
      </c>
      <c r="D420" s="31" t="s">
        <v>24275</v>
      </c>
      <c r="E420" s="31" t="s">
        <v>687</v>
      </c>
      <c r="F420" s="31" t="s">
        <v>123</v>
      </c>
      <c r="G420" s="31" t="s">
        <v>17532</v>
      </c>
      <c r="H420" s="31" t="s">
        <v>21584</v>
      </c>
      <c r="I420" s="38">
        <v>0.41666666666666669</v>
      </c>
      <c r="J420" s="31" t="s">
        <v>34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320"/>
      <c r="R420" s="23"/>
      <c r="S420" s="29">
        <v>43425</v>
      </c>
      <c r="T420" s="517"/>
    </row>
    <row r="421" spans="1:20" ht="54" customHeight="1" x14ac:dyDescent="0.7">
      <c r="A421" s="698" t="s">
        <v>24906</v>
      </c>
      <c r="B421" s="699"/>
      <c r="C421" s="699"/>
      <c r="D421" s="699"/>
      <c r="E421" s="699"/>
      <c r="F421" s="699"/>
      <c r="G421" s="699"/>
      <c r="H421" s="699"/>
      <c r="I421" s="699"/>
      <c r="J421" s="699"/>
      <c r="K421" s="699"/>
      <c r="L421" s="699"/>
      <c r="M421" s="700"/>
      <c r="N421" s="23"/>
      <c r="O421" s="23"/>
      <c r="P421" s="23"/>
      <c r="Q421" s="131"/>
      <c r="R421" s="29"/>
      <c r="S421" s="29"/>
      <c r="T421" s="388">
        <v>508000</v>
      </c>
    </row>
    <row r="422" spans="1:20" ht="54" customHeight="1" x14ac:dyDescent="0.7">
      <c r="A422" s="682" t="s">
        <v>25349</v>
      </c>
      <c r="B422" s="683"/>
      <c r="C422" s="683"/>
      <c r="D422" s="683"/>
      <c r="E422" s="683"/>
      <c r="F422" s="683"/>
      <c r="G422" s="683"/>
      <c r="H422" s="683"/>
      <c r="I422" s="683"/>
      <c r="J422" s="683"/>
      <c r="K422" s="683"/>
      <c r="L422" s="683"/>
      <c r="M422" s="684"/>
      <c r="N422" s="23"/>
      <c r="O422" s="23"/>
      <c r="P422" s="23"/>
      <c r="Q422" s="320"/>
      <c r="R422" s="23"/>
      <c r="S422" s="29"/>
      <c r="T422" s="517"/>
    </row>
    <row r="423" spans="1:20" ht="54" customHeight="1" x14ac:dyDescent="1.05">
      <c r="A423" s="31" t="s">
        <v>25100</v>
      </c>
      <c r="B423" s="31" t="s">
        <v>25101</v>
      </c>
      <c r="C423" s="31" t="s">
        <v>25102</v>
      </c>
      <c r="D423" s="31" t="s">
        <v>25103</v>
      </c>
      <c r="E423" s="31" t="s">
        <v>101</v>
      </c>
      <c r="F423" s="31" t="s">
        <v>102</v>
      </c>
      <c r="G423" s="31" t="s">
        <v>16216</v>
      </c>
      <c r="H423" s="31" t="s">
        <v>21584</v>
      </c>
      <c r="I423" s="38">
        <v>0.375</v>
      </c>
      <c r="J423" s="31" t="s">
        <v>34</v>
      </c>
      <c r="K423" s="31" t="s">
        <v>105</v>
      </c>
      <c r="L423" s="31" t="s">
        <v>106</v>
      </c>
      <c r="M423" s="31" t="s">
        <v>491</v>
      </c>
      <c r="N423" s="23"/>
      <c r="O423" s="23"/>
      <c r="P423" s="23"/>
      <c r="Q423" s="320"/>
      <c r="R423" s="23"/>
      <c r="S423" s="29">
        <v>26200</v>
      </c>
      <c r="T423" s="517"/>
    </row>
    <row r="424" spans="1:20" ht="54" customHeight="1" x14ac:dyDescent="0.7">
      <c r="A424" s="698" t="s">
        <v>24903</v>
      </c>
      <c r="B424" s="699"/>
      <c r="C424" s="699"/>
      <c r="D424" s="699"/>
      <c r="E424" s="699"/>
      <c r="F424" s="699"/>
      <c r="G424" s="699"/>
      <c r="H424" s="699"/>
      <c r="I424" s="699"/>
      <c r="J424" s="699"/>
      <c r="K424" s="699"/>
      <c r="L424" s="699"/>
      <c r="M424" s="700"/>
      <c r="N424" s="23"/>
      <c r="O424" s="23"/>
      <c r="P424" s="23"/>
      <c r="Q424" s="131"/>
      <c r="R424" s="29"/>
      <c r="S424" s="29"/>
      <c r="T424" s="388">
        <v>250000</v>
      </c>
    </row>
    <row r="425" spans="1:20" ht="54" customHeight="1" x14ac:dyDescent="1.3">
      <c r="A425" s="679" t="s">
        <v>26790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1"/>
      <c r="N425" s="23"/>
      <c r="O425" s="23"/>
      <c r="P425" s="23"/>
      <c r="Q425" s="320"/>
      <c r="R425" s="23"/>
      <c r="S425" s="29"/>
      <c r="T425" s="517"/>
    </row>
    <row r="426" spans="1:20" ht="54" customHeight="1" x14ac:dyDescent="1.05">
      <c r="A426" s="31" t="s">
        <v>25526</v>
      </c>
      <c r="B426" s="31" t="s">
        <v>25527</v>
      </c>
      <c r="C426" s="31" t="s">
        <v>25528</v>
      </c>
      <c r="D426" s="31" t="s">
        <v>25529</v>
      </c>
      <c r="E426" s="31" t="s">
        <v>101</v>
      </c>
      <c r="F426" s="31" t="s">
        <v>1304</v>
      </c>
      <c r="G426" s="31" t="s">
        <v>16185</v>
      </c>
      <c r="H426" s="31" t="s">
        <v>21619</v>
      </c>
      <c r="I426" s="38">
        <v>0.34027777777777779</v>
      </c>
      <c r="J426" s="31" t="s">
        <v>34</v>
      </c>
      <c r="K426" s="31" t="s">
        <v>105</v>
      </c>
      <c r="L426" s="31" t="s">
        <v>491</v>
      </c>
      <c r="M426" s="31" t="s">
        <v>106</v>
      </c>
      <c r="N426" s="23"/>
      <c r="O426" s="23"/>
      <c r="P426" s="23"/>
      <c r="Q426" s="320"/>
      <c r="R426" s="23"/>
      <c r="S426" s="29">
        <v>26200</v>
      </c>
      <c r="T426" s="517"/>
    </row>
    <row r="427" spans="1:20" ht="54" customHeight="1" x14ac:dyDescent="0.7">
      <c r="A427" s="698" t="s">
        <v>26799</v>
      </c>
      <c r="B427" s="699"/>
      <c r="C427" s="699"/>
      <c r="D427" s="699"/>
      <c r="E427" s="699"/>
      <c r="F427" s="699"/>
      <c r="G427" s="699"/>
      <c r="H427" s="699"/>
      <c r="I427" s="699"/>
      <c r="J427" s="699"/>
      <c r="K427" s="699"/>
      <c r="L427" s="699"/>
      <c r="M427" s="700"/>
      <c r="N427" s="23"/>
      <c r="O427" s="23"/>
      <c r="P427" s="23"/>
      <c r="Q427" s="131"/>
      <c r="R427" s="29"/>
      <c r="S427" s="29"/>
      <c r="T427" s="388">
        <v>975000</v>
      </c>
    </row>
    <row r="428" spans="1:20" ht="54" customHeight="1" x14ac:dyDescent="0.7">
      <c r="A428" s="698" t="s">
        <v>26799</v>
      </c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700"/>
      <c r="N428" s="23"/>
      <c r="O428" s="23"/>
      <c r="P428" s="23"/>
      <c r="Q428" s="131"/>
      <c r="R428" s="29"/>
      <c r="S428" s="29"/>
      <c r="T428" s="388">
        <v>252500</v>
      </c>
    </row>
    <row r="429" spans="1:20" ht="54" customHeight="1" x14ac:dyDescent="1.05">
      <c r="A429" s="688" t="s">
        <v>27234</v>
      </c>
      <c r="B429" s="689"/>
      <c r="C429" s="689"/>
      <c r="D429" s="689"/>
      <c r="E429" s="689"/>
      <c r="F429" s="689"/>
      <c r="G429" s="689"/>
      <c r="H429" s="689"/>
      <c r="I429" s="689"/>
      <c r="J429" s="689"/>
      <c r="K429" s="689"/>
      <c r="L429" s="689"/>
      <c r="M429" s="690"/>
      <c r="N429" s="23"/>
      <c r="O429" s="23"/>
      <c r="P429" s="23"/>
      <c r="Q429" s="320"/>
      <c r="R429" s="23"/>
      <c r="S429" s="29"/>
      <c r="T429" s="517"/>
    </row>
    <row r="430" spans="1:20" ht="54" customHeight="1" x14ac:dyDescent="1.05">
      <c r="A430" s="31" t="s">
        <v>26890</v>
      </c>
      <c r="B430" s="31" t="s">
        <v>4738</v>
      </c>
      <c r="C430" s="31" t="s">
        <v>26891</v>
      </c>
      <c r="D430" s="31" t="s">
        <v>26892</v>
      </c>
      <c r="E430" s="31" t="s">
        <v>687</v>
      </c>
      <c r="F430" s="31" t="s">
        <v>123</v>
      </c>
      <c r="G430" s="31" t="s">
        <v>18959</v>
      </c>
      <c r="H430" s="31" t="s">
        <v>21619</v>
      </c>
      <c r="I430" s="38">
        <v>0.41666666666666669</v>
      </c>
      <c r="J430" s="31" t="s">
        <v>34</v>
      </c>
      <c r="K430" s="31" t="s">
        <v>105</v>
      </c>
      <c r="L430" s="31" t="s">
        <v>995</v>
      </c>
      <c r="M430" s="31" t="s">
        <v>106</v>
      </c>
      <c r="N430" s="23"/>
      <c r="O430" s="23"/>
      <c r="P430" s="23"/>
      <c r="Q430" s="320"/>
      <c r="R430" s="23"/>
      <c r="S430" s="29">
        <v>43425</v>
      </c>
      <c r="T430" s="517"/>
    </row>
    <row r="431" spans="1:20" ht="54" customHeight="1" x14ac:dyDescent="1.05">
      <c r="A431" s="31" t="s">
        <v>26893</v>
      </c>
      <c r="B431" s="31" t="s">
        <v>14970</v>
      </c>
      <c r="C431" s="31" t="s">
        <v>26894</v>
      </c>
      <c r="D431" s="31" t="s">
        <v>26895</v>
      </c>
      <c r="E431" s="31" t="s">
        <v>687</v>
      </c>
      <c r="F431" s="31" t="s">
        <v>123</v>
      </c>
      <c r="G431" s="31" t="s">
        <v>18959</v>
      </c>
      <c r="H431" s="31" t="s">
        <v>21619</v>
      </c>
      <c r="I431" s="38">
        <v>0.41666666666666669</v>
      </c>
      <c r="J431" s="31" t="s">
        <v>34</v>
      </c>
      <c r="K431" s="31" t="s">
        <v>105</v>
      </c>
      <c r="L431" s="31" t="s">
        <v>995</v>
      </c>
      <c r="M431" s="31" t="s">
        <v>106</v>
      </c>
      <c r="N431" s="23"/>
      <c r="O431" s="23"/>
      <c r="P431" s="23"/>
      <c r="Q431" s="320"/>
      <c r="R431" s="23"/>
      <c r="S431" s="29">
        <v>43425</v>
      </c>
      <c r="T431" s="517"/>
    </row>
    <row r="432" spans="1:20" ht="54" customHeight="1" x14ac:dyDescent="1.05">
      <c r="A432" s="31" t="s">
        <v>26896</v>
      </c>
      <c r="B432" s="31" t="s">
        <v>3495</v>
      </c>
      <c r="C432" s="31" t="s">
        <v>26897</v>
      </c>
      <c r="D432" s="31" t="s">
        <v>26898</v>
      </c>
      <c r="E432" s="31" t="s">
        <v>687</v>
      </c>
      <c r="F432" s="31" t="s">
        <v>123</v>
      </c>
      <c r="G432" s="31" t="s">
        <v>18959</v>
      </c>
      <c r="H432" s="31" t="s">
        <v>21619</v>
      </c>
      <c r="I432" s="38">
        <v>0.41666666666666669</v>
      </c>
      <c r="J432" s="31" t="s">
        <v>34</v>
      </c>
      <c r="K432" s="31" t="s">
        <v>105</v>
      </c>
      <c r="L432" s="31" t="s">
        <v>995</v>
      </c>
      <c r="M432" s="31" t="s">
        <v>106</v>
      </c>
      <c r="N432" s="23"/>
      <c r="O432" s="23"/>
      <c r="P432" s="23"/>
      <c r="Q432" s="320"/>
      <c r="R432" s="23"/>
      <c r="S432" s="29">
        <v>43425</v>
      </c>
      <c r="T432" s="517"/>
    </row>
    <row r="433" spans="1:19" ht="54" customHeight="1" x14ac:dyDescent="1.05">
      <c r="A433" s="31" t="s">
        <v>26899</v>
      </c>
      <c r="B433" s="31" t="s">
        <v>26900</v>
      </c>
      <c r="C433" s="31" t="s">
        <v>26901</v>
      </c>
      <c r="D433" s="31" t="s">
        <v>26902</v>
      </c>
      <c r="E433" s="31" t="s">
        <v>687</v>
      </c>
      <c r="F433" s="31" t="s">
        <v>123</v>
      </c>
      <c r="G433" s="31" t="s">
        <v>18959</v>
      </c>
      <c r="H433" s="31" t="s">
        <v>21619</v>
      </c>
      <c r="I433" s="38">
        <v>0.41666666666666669</v>
      </c>
      <c r="J433" s="31" t="s">
        <v>34</v>
      </c>
      <c r="K433" s="31" t="s">
        <v>105</v>
      </c>
      <c r="L433" s="31" t="s">
        <v>995</v>
      </c>
      <c r="M433" s="31" t="s">
        <v>106</v>
      </c>
      <c r="N433" s="23"/>
      <c r="O433" s="23"/>
      <c r="P433" s="23"/>
      <c r="Q433" s="320"/>
      <c r="R433" s="23"/>
      <c r="S433" s="29">
        <v>43425</v>
      </c>
    </row>
    <row r="434" spans="1:19" ht="54" customHeight="1" x14ac:dyDescent="1.05">
      <c r="A434" s="31" t="s">
        <v>26903</v>
      </c>
      <c r="B434" s="31" t="s">
        <v>26904</v>
      </c>
      <c r="C434" s="31" t="s">
        <v>26905</v>
      </c>
      <c r="D434" s="31" t="s">
        <v>26906</v>
      </c>
      <c r="E434" s="31" t="s">
        <v>687</v>
      </c>
      <c r="F434" s="31" t="s">
        <v>123</v>
      </c>
      <c r="G434" s="31" t="s">
        <v>18959</v>
      </c>
      <c r="H434" s="31" t="s">
        <v>21619</v>
      </c>
      <c r="I434" s="38">
        <v>0.5</v>
      </c>
      <c r="J434" s="31" t="s">
        <v>34</v>
      </c>
      <c r="K434" s="31" t="s">
        <v>105</v>
      </c>
      <c r="L434" s="31" t="s">
        <v>995</v>
      </c>
      <c r="M434" s="31" t="s">
        <v>106</v>
      </c>
      <c r="N434" s="23"/>
      <c r="O434" s="23"/>
      <c r="P434" s="23"/>
      <c r="Q434" s="320"/>
      <c r="R434" s="23"/>
      <c r="S434" s="29">
        <v>43425</v>
      </c>
    </row>
    <row r="435" spans="1:19" ht="54" customHeight="1" x14ac:dyDescent="1.05">
      <c r="A435" s="31" t="s">
        <v>26907</v>
      </c>
      <c r="B435" s="31" t="s">
        <v>5125</v>
      </c>
      <c r="C435" s="31" t="s">
        <v>26908</v>
      </c>
      <c r="D435" s="31" t="s">
        <v>26909</v>
      </c>
      <c r="E435" s="31" t="s">
        <v>687</v>
      </c>
      <c r="F435" s="31" t="s">
        <v>123</v>
      </c>
      <c r="G435" s="31" t="s">
        <v>18959</v>
      </c>
      <c r="H435" s="31" t="s">
        <v>21619</v>
      </c>
      <c r="I435" s="38">
        <v>0.5</v>
      </c>
      <c r="J435" s="31" t="s">
        <v>34</v>
      </c>
      <c r="K435" s="31" t="s">
        <v>105</v>
      </c>
      <c r="L435" s="31" t="s">
        <v>995</v>
      </c>
      <c r="M435" s="31" t="s">
        <v>106</v>
      </c>
      <c r="N435" s="23"/>
      <c r="O435" s="23"/>
      <c r="P435" s="23"/>
      <c r="Q435" s="320"/>
      <c r="R435" s="23"/>
      <c r="S435" s="29">
        <v>43425</v>
      </c>
    </row>
    <row r="436" spans="1:19" ht="54" customHeight="1" x14ac:dyDescent="1.05">
      <c r="A436" s="31" t="s">
        <v>26910</v>
      </c>
      <c r="B436" s="31" t="s">
        <v>12323</v>
      </c>
      <c r="C436" s="31" t="s">
        <v>26911</v>
      </c>
      <c r="D436" s="31" t="s">
        <v>26912</v>
      </c>
      <c r="E436" s="31" t="s">
        <v>101</v>
      </c>
      <c r="F436" s="31" t="s">
        <v>123</v>
      </c>
      <c r="G436" s="31" t="s">
        <v>16205</v>
      </c>
      <c r="H436" s="31" t="s">
        <v>21610</v>
      </c>
      <c r="I436" s="38">
        <v>0.53125</v>
      </c>
      <c r="J436" s="31" t="s">
        <v>34</v>
      </c>
      <c r="K436" s="31" t="s">
        <v>105</v>
      </c>
      <c r="L436" s="31" t="s">
        <v>995</v>
      </c>
      <c r="M436" s="31" t="s">
        <v>106</v>
      </c>
      <c r="N436" s="23"/>
      <c r="O436" s="23"/>
      <c r="P436" s="23"/>
      <c r="Q436" s="320"/>
      <c r="R436" s="23"/>
      <c r="S436" s="29">
        <v>43925</v>
      </c>
    </row>
    <row r="437" spans="1:19" ht="54" customHeight="1" x14ac:dyDescent="1.05">
      <c r="A437" s="31" t="s">
        <v>26913</v>
      </c>
      <c r="B437" s="31" t="s">
        <v>11552</v>
      </c>
      <c r="C437" s="31" t="s">
        <v>26914</v>
      </c>
      <c r="D437" s="31" t="s">
        <v>26915</v>
      </c>
      <c r="E437" s="31" t="s">
        <v>687</v>
      </c>
      <c r="F437" s="31" t="s">
        <v>123</v>
      </c>
      <c r="G437" s="31" t="s">
        <v>18959</v>
      </c>
      <c r="H437" s="31" t="s">
        <v>21619</v>
      </c>
      <c r="I437" s="38">
        <v>0.41666666666666669</v>
      </c>
      <c r="J437" s="31" t="s">
        <v>34</v>
      </c>
      <c r="K437" s="31" t="s">
        <v>105</v>
      </c>
      <c r="L437" s="31" t="s">
        <v>995</v>
      </c>
      <c r="M437" s="31" t="s">
        <v>106</v>
      </c>
      <c r="N437" s="23"/>
      <c r="O437" s="23"/>
      <c r="P437" s="23"/>
      <c r="Q437" s="320"/>
      <c r="R437" s="23"/>
      <c r="S437" s="29">
        <v>43425</v>
      </c>
    </row>
    <row r="438" spans="1:19" ht="54" customHeight="1" x14ac:dyDescent="1.05">
      <c r="A438" s="31" t="s">
        <v>26916</v>
      </c>
      <c r="B438" s="31" t="s">
        <v>17514</v>
      </c>
      <c r="C438" s="31" t="s">
        <v>26917</v>
      </c>
      <c r="D438" s="31" t="s">
        <v>26918</v>
      </c>
      <c r="E438" s="31" t="s">
        <v>687</v>
      </c>
      <c r="F438" s="31" t="s">
        <v>123</v>
      </c>
      <c r="G438" s="31" t="s">
        <v>18959</v>
      </c>
      <c r="H438" s="31" t="s">
        <v>21619</v>
      </c>
      <c r="I438" s="38">
        <v>0.5</v>
      </c>
      <c r="J438" s="31" t="s">
        <v>34</v>
      </c>
      <c r="K438" s="31" t="s">
        <v>105</v>
      </c>
      <c r="L438" s="31" t="s">
        <v>995</v>
      </c>
      <c r="M438" s="31" t="s">
        <v>106</v>
      </c>
      <c r="N438" s="23"/>
      <c r="O438" s="23"/>
      <c r="P438" s="23"/>
      <c r="Q438" s="320"/>
      <c r="R438" s="23"/>
      <c r="S438" s="29">
        <v>43425</v>
      </c>
    </row>
    <row r="439" spans="1:19" ht="54" customHeight="1" x14ac:dyDescent="1.05">
      <c r="A439" s="31" t="s">
        <v>26919</v>
      </c>
      <c r="B439" s="31" t="s">
        <v>26920</v>
      </c>
      <c r="C439" s="31" t="s">
        <v>26921</v>
      </c>
      <c r="D439" s="31" t="s">
        <v>26922</v>
      </c>
      <c r="E439" s="31" t="s">
        <v>687</v>
      </c>
      <c r="F439" s="31" t="s">
        <v>123</v>
      </c>
      <c r="G439" s="31" t="s">
        <v>18959</v>
      </c>
      <c r="H439" s="31" t="s">
        <v>21619</v>
      </c>
      <c r="I439" s="38">
        <v>0.5</v>
      </c>
      <c r="J439" s="31" t="s">
        <v>34</v>
      </c>
      <c r="K439" s="31" t="s">
        <v>105</v>
      </c>
      <c r="L439" s="31" t="s">
        <v>995</v>
      </c>
      <c r="M439" s="31" t="s">
        <v>106</v>
      </c>
      <c r="N439" s="23"/>
      <c r="O439" s="23"/>
      <c r="P439" s="23"/>
      <c r="Q439" s="320"/>
      <c r="R439" s="23"/>
      <c r="S439" s="29">
        <v>43425</v>
      </c>
    </row>
    <row r="440" spans="1:19" ht="54" customHeight="1" x14ac:dyDescent="1.05">
      <c r="A440" s="31" t="s">
        <v>26923</v>
      </c>
      <c r="B440" s="31" t="s">
        <v>26924</v>
      </c>
      <c r="C440" s="31" t="s">
        <v>26925</v>
      </c>
      <c r="D440" s="31" t="s">
        <v>26926</v>
      </c>
      <c r="E440" s="31" t="s">
        <v>687</v>
      </c>
      <c r="F440" s="31" t="s">
        <v>123</v>
      </c>
      <c r="G440" s="31" t="s">
        <v>18959</v>
      </c>
      <c r="H440" s="31" t="s">
        <v>21619</v>
      </c>
      <c r="I440" s="38">
        <v>0.41666666666666669</v>
      </c>
      <c r="J440" s="31" t="s">
        <v>34</v>
      </c>
      <c r="K440" s="31" t="s">
        <v>105</v>
      </c>
      <c r="L440" s="31" t="s">
        <v>995</v>
      </c>
      <c r="M440" s="31" t="s">
        <v>106</v>
      </c>
      <c r="N440" s="23"/>
      <c r="O440" s="23"/>
      <c r="P440" s="23"/>
      <c r="Q440" s="320"/>
      <c r="R440" s="23"/>
      <c r="S440" s="29">
        <v>43425</v>
      </c>
    </row>
    <row r="441" spans="1:19" ht="54" customHeight="1" x14ac:dyDescent="1.05">
      <c r="A441" s="31" t="s">
        <v>26927</v>
      </c>
      <c r="B441" s="31" t="s">
        <v>16099</v>
      </c>
      <c r="C441" s="31" t="s">
        <v>26928</v>
      </c>
      <c r="D441" s="31" t="s">
        <v>26929</v>
      </c>
      <c r="E441" s="31" t="s">
        <v>687</v>
      </c>
      <c r="F441" s="31" t="s">
        <v>123</v>
      </c>
      <c r="G441" s="31" t="s">
        <v>18959</v>
      </c>
      <c r="H441" s="31" t="s">
        <v>21619</v>
      </c>
      <c r="I441" s="38">
        <v>0.5</v>
      </c>
      <c r="J441" s="31" t="s">
        <v>34</v>
      </c>
      <c r="K441" s="31" t="s">
        <v>105</v>
      </c>
      <c r="L441" s="31" t="s">
        <v>995</v>
      </c>
      <c r="M441" s="31" t="s">
        <v>106</v>
      </c>
      <c r="N441" s="23"/>
      <c r="O441" s="23"/>
      <c r="P441" s="23"/>
      <c r="Q441" s="320"/>
      <c r="R441" s="23"/>
      <c r="S441" s="29">
        <v>43425</v>
      </c>
    </row>
    <row r="442" spans="1:19" ht="54" customHeight="1" x14ac:dyDescent="1.05">
      <c r="A442" s="31" t="s">
        <v>26930</v>
      </c>
      <c r="B442" s="31" t="s">
        <v>26931</v>
      </c>
      <c r="C442" s="31" t="s">
        <v>26932</v>
      </c>
      <c r="D442" s="31" t="s">
        <v>26933</v>
      </c>
      <c r="E442" s="31" t="s">
        <v>687</v>
      </c>
      <c r="F442" s="31" t="s">
        <v>123</v>
      </c>
      <c r="G442" s="31" t="s">
        <v>18959</v>
      </c>
      <c r="H442" s="31" t="s">
        <v>21619</v>
      </c>
      <c r="I442" s="38">
        <v>0.41666666666666669</v>
      </c>
      <c r="J442" s="31" t="s">
        <v>34</v>
      </c>
      <c r="K442" s="31" t="s">
        <v>105</v>
      </c>
      <c r="L442" s="31" t="s">
        <v>995</v>
      </c>
      <c r="M442" s="31" t="s">
        <v>106</v>
      </c>
      <c r="N442" s="23"/>
      <c r="O442" s="23"/>
      <c r="P442" s="23"/>
      <c r="Q442" s="320"/>
      <c r="R442" s="23"/>
      <c r="S442" s="29">
        <v>43425</v>
      </c>
    </row>
    <row r="443" spans="1:19" ht="54" customHeight="1" x14ac:dyDescent="1.05">
      <c r="A443" s="31" t="s">
        <v>26934</v>
      </c>
      <c r="B443" s="31" t="s">
        <v>26935</v>
      </c>
      <c r="C443" s="31" t="s">
        <v>26936</v>
      </c>
      <c r="D443" s="31" t="s">
        <v>26937</v>
      </c>
      <c r="E443" s="31" t="s">
        <v>687</v>
      </c>
      <c r="F443" s="31" t="s">
        <v>123</v>
      </c>
      <c r="G443" s="31" t="s">
        <v>18959</v>
      </c>
      <c r="H443" s="31" t="s">
        <v>21619</v>
      </c>
      <c r="I443" s="38">
        <v>0.41666666666666669</v>
      </c>
      <c r="J443" s="31" t="s">
        <v>34</v>
      </c>
      <c r="K443" s="31" t="s">
        <v>105</v>
      </c>
      <c r="L443" s="31" t="s">
        <v>995</v>
      </c>
      <c r="M443" s="31" t="s">
        <v>106</v>
      </c>
      <c r="N443" s="23"/>
      <c r="O443" s="23"/>
      <c r="P443" s="23"/>
      <c r="Q443" s="320"/>
      <c r="R443" s="23"/>
      <c r="S443" s="29">
        <v>43425</v>
      </c>
    </row>
    <row r="444" spans="1:19" ht="54" customHeight="1" x14ac:dyDescent="1.05">
      <c r="A444" s="31" t="s">
        <v>26938</v>
      </c>
      <c r="B444" s="31" t="s">
        <v>26939</v>
      </c>
      <c r="C444" s="31" t="s">
        <v>26940</v>
      </c>
      <c r="D444" s="31" t="s">
        <v>26941</v>
      </c>
      <c r="E444" s="31" t="s">
        <v>687</v>
      </c>
      <c r="F444" s="31" t="s">
        <v>102</v>
      </c>
      <c r="G444" s="31" t="s">
        <v>17122</v>
      </c>
      <c r="H444" s="31" t="s">
        <v>21610</v>
      </c>
      <c r="I444" s="38">
        <v>0.41666666666666669</v>
      </c>
      <c r="J444" s="31" t="s">
        <v>34</v>
      </c>
      <c r="K444" s="31" t="s">
        <v>105</v>
      </c>
      <c r="L444" s="31" t="s">
        <v>491</v>
      </c>
      <c r="M444" s="31" t="s">
        <v>106</v>
      </c>
      <c r="N444" s="23"/>
      <c r="O444" s="23"/>
      <c r="P444" s="23"/>
      <c r="Q444" s="320"/>
      <c r="R444" s="23"/>
      <c r="S444" s="29">
        <v>25200</v>
      </c>
    </row>
    <row r="445" spans="1:19" ht="54" customHeight="1" x14ac:dyDescent="1.05">
      <c r="A445" s="31" t="s">
        <v>26942</v>
      </c>
      <c r="B445" s="31" t="s">
        <v>26943</v>
      </c>
      <c r="C445" s="31" t="s">
        <v>26944</v>
      </c>
      <c r="D445" s="31" t="s">
        <v>26945</v>
      </c>
      <c r="E445" s="31" t="s">
        <v>687</v>
      </c>
      <c r="F445" s="31" t="s">
        <v>123</v>
      </c>
      <c r="G445" s="31" t="s">
        <v>18959</v>
      </c>
      <c r="H445" s="31" t="s">
        <v>21619</v>
      </c>
      <c r="I445" s="38">
        <v>0.20833333333333334</v>
      </c>
      <c r="J445" s="31" t="s">
        <v>34</v>
      </c>
      <c r="K445" s="31" t="s">
        <v>105</v>
      </c>
      <c r="L445" s="31" t="s">
        <v>995</v>
      </c>
      <c r="M445" s="31" t="s">
        <v>106</v>
      </c>
      <c r="N445" s="23"/>
      <c r="O445" s="23"/>
      <c r="P445" s="23"/>
      <c r="Q445" s="320"/>
      <c r="R445" s="23"/>
      <c r="S445" s="29">
        <v>43425</v>
      </c>
    </row>
    <row r="446" spans="1:19" ht="54" customHeight="1" x14ac:dyDescent="1.3">
      <c r="A446" s="679" t="s">
        <v>27728</v>
      </c>
      <c r="B446" s="680"/>
      <c r="C446" s="680"/>
      <c r="D446" s="680"/>
      <c r="E446" s="680"/>
      <c r="F446" s="680"/>
      <c r="G446" s="680"/>
      <c r="H446" s="680"/>
      <c r="I446" s="680"/>
      <c r="J446" s="680"/>
      <c r="K446" s="680"/>
      <c r="L446" s="680"/>
      <c r="M446" s="681"/>
      <c r="N446" s="23"/>
      <c r="O446" s="23"/>
      <c r="P446" s="23"/>
      <c r="Q446" s="320"/>
      <c r="R446" s="23"/>
      <c r="S446" s="29"/>
    </row>
    <row r="447" spans="1:19" ht="54" customHeight="1" x14ac:dyDescent="1.05">
      <c r="A447" s="31" t="s">
        <v>27343</v>
      </c>
      <c r="B447" s="31" t="s">
        <v>27344</v>
      </c>
      <c r="C447" s="31" t="s">
        <v>27345</v>
      </c>
      <c r="D447" s="31" t="s">
        <v>27346</v>
      </c>
      <c r="E447" s="31" t="s">
        <v>687</v>
      </c>
      <c r="F447" s="31" t="s">
        <v>123</v>
      </c>
      <c r="G447" s="31" t="s">
        <v>27347</v>
      </c>
      <c r="H447" s="31" t="s">
        <v>21619</v>
      </c>
      <c r="I447" s="38">
        <v>0.97916666666666663</v>
      </c>
      <c r="J447" s="31" t="s">
        <v>34</v>
      </c>
      <c r="K447" s="31" t="s">
        <v>105</v>
      </c>
      <c r="L447" s="31" t="s">
        <v>995</v>
      </c>
      <c r="M447" s="31" t="s">
        <v>106</v>
      </c>
      <c r="N447" s="23"/>
      <c r="O447" s="23"/>
      <c r="P447" s="23"/>
      <c r="Q447" s="320"/>
      <c r="R447" s="23"/>
      <c r="S447" s="29">
        <v>43425</v>
      </c>
    </row>
    <row r="448" spans="1:19" ht="54" customHeight="1" x14ac:dyDescent="1.05">
      <c r="A448" s="31" t="s">
        <v>27348</v>
      </c>
      <c r="B448" s="31" t="s">
        <v>27349</v>
      </c>
      <c r="C448" s="31" t="s">
        <v>27350</v>
      </c>
      <c r="D448" s="31" t="s">
        <v>27351</v>
      </c>
      <c r="E448" s="31" t="s">
        <v>687</v>
      </c>
      <c r="F448" s="31" t="s">
        <v>123</v>
      </c>
      <c r="G448" s="31" t="s">
        <v>27347</v>
      </c>
      <c r="H448" s="31" t="s">
        <v>21619</v>
      </c>
      <c r="I448" s="38">
        <v>0.97916666666666663</v>
      </c>
      <c r="J448" s="31" t="s">
        <v>34</v>
      </c>
      <c r="K448" s="31" t="s">
        <v>105</v>
      </c>
      <c r="L448" s="31" t="s">
        <v>995</v>
      </c>
      <c r="M448" s="31" t="s">
        <v>106</v>
      </c>
      <c r="N448" s="23"/>
      <c r="O448" s="23"/>
      <c r="P448" s="23"/>
      <c r="Q448" s="320"/>
      <c r="R448" s="23"/>
      <c r="S448" s="29">
        <v>43425</v>
      </c>
    </row>
    <row r="449" spans="1:20" ht="54" customHeight="1" x14ac:dyDescent="1.05">
      <c r="A449" s="31" t="s">
        <v>27352</v>
      </c>
      <c r="B449" s="31" t="s">
        <v>27353</v>
      </c>
      <c r="C449" s="31" t="s">
        <v>27354</v>
      </c>
      <c r="D449" s="31" t="s">
        <v>27355</v>
      </c>
      <c r="E449" s="31" t="s">
        <v>687</v>
      </c>
      <c r="F449" s="31" t="s">
        <v>123</v>
      </c>
      <c r="G449" s="31" t="s">
        <v>27347</v>
      </c>
      <c r="H449" s="31" t="s">
        <v>21619</v>
      </c>
      <c r="I449" s="38">
        <v>0.97916666666666663</v>
      </c>
      <c r="J449" s="31" t="s">
        <v>34</v>
      </c>
      <c r="K449" s="31" t="s">
        <v>105</v>
      </c>
      <c r="L449" s="31" t="s">
        <v>995</v>
      </c>
      <c r="M449" s="31" t="s">
        <v>106</v>
      </c>
      <c r="N449" s="23"/>
      <c r="O449" s="23"/>
      <c r="P449" s="23"/>
      <c r="Q449" s="320"/>
      <c r="R449" s="23"/>
      <c r="S449" s="29">
        <v>43425</v>
      </c>
      <c r="T449" s="520"/>
    </row>
    <row r="450" spans="1:20" ht="54" customHeight="1" x14ac:dyDescent="1.05">
      <c r="A450" s="31" t="s">
        <v>27356</v>
      </c>
      <c r="B450" s="31" t="s">
        <v>27357</v>
      </c>
      <c r="C450" s="31" t="s">
        <v>27358</v>
      </c>
      <c r="D450" s="31" t="s">
        <v>27359</v>
      </c>
      <c r="E450" s="31" t="s">
        <v>687</v>
      </c>
      <c r="F450" s="31" t="s">
        <v>123</v>
      </c>
      <c r="G450" s="31" t="s">
        <v>27347</v>
      </c>
      <c r="H450" s="31" t="s">
        <v>21619</v>
      </c>
      <c r="I450" s="38">
        <v>0.97916666666666663</v>
      </c>
      <c r="J450" s="31" t="s">
        <v>34</v>
      </c>
      <c r="K450" s="31" t="s">
        <v>105</v>
      </c>
      <c r="L450" s="31" t="s">
        <v>995</v>
      </c>
      <c r="M450" s="31" t="s">
        <v>106</v>
      </c>
      <c r="N450" s="23"/>
      <c r="O450" s="23"/>
      <c r="P450" s="23"/>
      <c r="Q450" s="320"/>
      <c r="R450" s="23"/>
      <c r="S450" s="29">
        <v>43425</v>
      </c>
      <c r="T450" s="520"/>
    </row>
    <row r="451" spans="1:20" ht="54" customHeight="1" x14ac:dyDescent="1.05">
      <c r="A451" s="31" t="s">
        <v>27360</v>
      </c>
      <c r="B451" s="31" t="s">
        <v>27361</v>
      </c>
      <c r="C451" s="31" t="s">
        <v>27362</v>
      </c>
      <c r="D451" s="31" t="s">
        <v>27363</v>
      </c>
      <c r="E451" s="31" t="s">
        <v>101</v>
      </c>
      <c r="F451" s="31" t="s">
        <v>1304</v>
      </c>
      <c r="G451" s="31" t="s">
        <v>16185</v>
      </c>
      <c r="H451" s="31" t="s">
        <v>25340</v>
      </c>
      <c r="I451" s="38">
        <v>0.34027777777777779</v>
      </c>
      <c r="J451" s="31" t="s">
        <v>34</v>
      </c>
      <c r="K451" s="31" t="s">
        <v>105</v>
      </c>
      <c r="L451" s="31" t="s">
        <v>491</v>
      </c>
      <c r="M451" s="31" t="s">
        <v>106</v>
      </c>
      <c r="N451" s="23"/>
      <c r="O451" s="23"/>
      <c r="P451" s="23"/>
      <c r="Q451" s="320"/>
      <c r="R451" s="23"/>
      <c r="S451" s="29">
        <v>26200</v>
      </c>
      <c r="T451" s="520"/>
    </row>
    <row r="452" spans="1:20" ht="54" customHeight="1" x14ac:dyDescent="1.05">
      <c r="A452" s="31" t="s">
        <v>27364</v>
      </c>
      <c r="B452" s="31" t="s">
        <v>27365</v>
      </c>
      <c r="C452" s="31" t="s">
        <v>27366</v>
      </c>
      <c r="D452" s="31" t="s">
        <v>27367</v>
      </c>
      <c r="E452" s="31" t="s">
        <v>688</v>
      </c>
      <c r="F452" s="31" t="s">
        <v>123</v>
      </c>
      <c r="G452" s="31" t="s">
        <v>16287</v>
      </c>
      <c r="H452" s="31" t="s">
        <v>21619</v>
      </c>
      <c r="I452" s="38">
        <v>0.95833333333333337</v>
      </c>
      <c r="J452" s="31" t="s">
        <v>34</v>
      </c>
      <c r="K452" s="31" t="s">
        <v>105</v>
      </c>
      <c r="L452" s="31" t="s">
        <v>194</v>
      </c>
      <c r="M452" s="31" t="s">
        <v>106</v>
      </c>
      <c r="N452" s="23"/>
      <c r="O452" s="23"/>
      <c r="P452" s="23"/>
      <c r="Q452" s="320"/>
      <c r="R452" s="23"/>
      <c r="S452" s="29">
        <v>38950</v>
      </c>
      <c r="T452" s="520"/>
    </row>
    <row r="453" spans="1:20" ht="54" customHeight="1" x14ac:dyDescent="1.05">
      <c r="A453" s="31" t="s">
        <v>27368</v>
      </c>
      <c r="B453" s="31" t="s">
        <v>1673</v>
      </c>
      <c r="C453" s="31" t="s">
        <v>27369</v>
      </c>
      <c r="D453" s="31" t="s">
        <v>27370</v>
      </c>
      <c r="E453" s="31" t="s">
        <v>687</v>
      </c>
      <c r="F453" s="31" t="s">
        <v>123</v>
      </c>
      <c r="G453" s="31" t="s">
        <v>27347</v>
      </c>
      <c r="H453" s="31" t="s">
        <v>21619</v>
      </c>
      <c r="I453" s="38">
        <v>0.97916666666666663</v>
      </c>
      <c r="J453" s="31" t="s">
        <v>34</v>
      </c>
      <c r="K453" s="31" t="s">
        <v>105</v>
      </c>
      <c r="L453" s="31" t="s">
        <v>995</v>
      </c>
      <c r="M453" s="31" t="s">
        <v>106</v>
      </c>
      <c r="N453" s="23"/>
      <c r="O453" s="23"/>
      <c r="P453" s="23"/>
      <c r="Q453" s="320"/>
      <c r="R453" s="23"/>
      <c r="S453" s="29">
        <v>43425</v>
      </c>
      <c r="T453" s="520"/>
    </row>
    <row r="454" spans="1:20" ht="54" customHeight="1" x14ac:dyDescent="1.05">
      <c r="A454" s="31" t="s">
        <v>27371</v>
      </c>
      <c r="B454" s="31" t="s">
        <v>27372</v>
      </c>
      <c r="C454" s="31" t="s">
        <v>27373</v>
      </c>
      <c r="D454" s="31" t="s">
        <v>27374</v>
      </c>
      <c r="E454" s="31" t="s">
        <v>687</v>
      </c>
      <c r="F454" s="31" t="s">
        <v>123</v>
      </c>
      <c r="G454" s="31" t="s">
        <v>27347</v>
      </c>
      <c r="H454" s="31" t="s">
        <v>21619</v>
      </c>
      <c r="I454" s="38">
        <v>0.16666666666666666</v>
      </c>
      <c r="J454" s="31" t="s">
        <v>34</v>
      </c>
      <c r="K454" s="31" t="s">
        <v>105</v>
      </c>
      <c r="L454" s="31" t="s">
        <v>995</v>
      </c>
      <c r="M454" s="31" t="s">
        <v>106</v>
      </c>
      <c r="N454" s="23"/>
      <c r="O454" s="23"/>
      <c r="P454" s="23"/>
      <c r="Q454" s="320"/>
      <c r="R454" s="23"/>
      <c r="S454" s="29">
        <v>43425</v>
      </c>
      <c r="T454" s="520"/>
    </row>
    <row r="455" spans="1:20" ht="54" customHeight="1" x14ac:dyDescent="1.05">
      <c r="A455" s="682" t="s">
        <v>27996</v>
      </c>
      <c r="B455" s="683"/>
      <c r="C455" s="683"/>
      <c r="D455" s="683"/>
      <c r="E455" s="683"/>
      <c r="F455" s="683"/>
      <c r="G455" s="683"/>
      <c r="H455" s="683"/>
      <c r="I455" s="683"/>
      <c r="J455" s="683"/>
      <c r="K455" s="683"/>
      <c r="L455" s="683"/>
      <c r="M455" s="684"/>
      <c r="N455" s="23"/>
      <c r="O455" s="23"/>
      <c r="P455" s="23"/>
      <c r="Q455" s="320"/>
      <c r="R455" s="23"/>
      <c r="S455" s="195"/>
      <c r="T455" s="520"/>
    </row>
    <row r="456" spans="1:20" ht="54" customHeight="1" x14ac:dyDescent="1.05">
      <c r="A456" s="31" t="s">
        <v>27795</v>
      </c>
      <c r="B456" s="31" t="s">
        <v>27796</v>
      </c>
      <c r="C456" s="31" t="s">
        <v>27797</v>
      </c>
      <c r="D456" s="31" t="s">
        <v>27798</v>
      </c>
      <c r="E456" s="31" t="s">
        <v>688</v>
      </c>
      <c r="F456" s="31" t="s">
        <v>123</v>
      </c>
      <c r="G456" s="31" t="s">
        <v>16287</v>
      </c>
      <c r="H456" s="31" t="s">
        <v>27158</v>
      </c>
      <c r="I456" s="38">
        <v>0.95833333333333337</v>
      </c>
      <c r="J456" s="31" t="s">
        <v>34</v>
      </c>
      <c r="K456" s="31" t="s">
        <v>105</v>
      </c>
      <c r="L456" s="31" t="s">
        <v>106</v>
      </c>
      <c r="M456" s="31" t="s">
        <v>194</v>
      </c>
      <c r="N456" s="23"/>
      <c r="O456" s="23"/>
      <c r="P456" s="23"/>
      <c r="Q456" s="320"/>
      <c r="R456" s="23"/>
      <c r="S456" s="195">
        <v>38950</v>
      </c>
      <c r="T456" s="520"/>
    </row>
    <row r="457" spans="1:20" ht="54" customHeight="1" x14ac:dyDescent="1.05">
      <c r="A457" s="31" t="s">
        <v>27799</v>
      </c>
      <c r="B457" s="31" t="s">
        <v>27800</v>
      </c>
      <c r="C457" s="31" t="s">
        <v>27801</v>
      </c>
      <c r="D457" s="31" t="s">
        <v>27802</v>
      </c>
      <c r="E457" s="31" t="s">
        <v>101</v>
      </c>
      <c r="F457" s="31" t="s">
        <v>102</v>
      </c>
      <c r="G457" s="31" t="s">
        <v>16270</v>
      </c>
      <c r="H457" s="31" t="s">
        <v>25340</v>
      </c>
      <c r="I457" s="38">
        <v>0.41666666666666669</v>
      </c>
      <c r="J457" s="31" t="s">
        <v>34</v>
      </c>
      <c r="K457" s="31" t="s">
        <v>105</v>
      </c>
      <c r="L457" s="31" t="s">
        <v>106</v>
      </c>
      <c r="M457" s="31" t="s">
        <v>491</v>
      </c>
      <c r="N457" s="23"/>
      <c r="O457" s="23"/>
      <c r="P457" s="23"/>
      <c r="Q457" s="320"/>
      <c r="R457" s="23"/>
      <c r="S457" s="195">
        <v>26200</v>
      </c>
      <c r="T457" s="520"/>
    </row>
    <row r="458" spans="1:20" ht="54" customHeight="1" x14ac:dyDescent="1.3">
      <c r="A458" s="685" t="s">
        <v>27998</v>
      </c>
      <c r="B458" s="686"/>
      <c r="C458" s="686"/>
      <c r="D458" s="686"/>
      <c r="E458" s="686"/>
      <c r="F458" s="686"/>
      <c r="G458" s="686"/>
      <c r="H458" s="686"/>
      <c r="I458" s="686"/>
      <c r="J458" s="686"/>
      <c r="K458" s="686"/>
      <c r="L458" s="686"/>
      <c r="M458" s="687"/>
      <c r="N458" s="23"/>
      <c r="O458" s="23"/>
      <c r="P458" s="23"/>
      <c r="Q458" s="320"/>
      <c r="R458" s="23"/>
      <c r="S458" s="29"/>
      <c r="T458" s="521">
        <v>260000</v>
      </c>
    </row>
    <row r="459" spans="1:20" ht="54" customHeight="1" x14ac:dyDescent="1.3">
      <c r="A459" s="679" t="s">
        <v>28585</v>
      </c>
      <c r="B459" s="680"/>
      <c r="C459" s="680"/>
      <c r="D459" s="680"/>
      <c r="E459" s="680"/>
      <c r="F459" s="680"/>
      <c r="G459" s="680"/>
      <c r="H459" s="680"/>
      <c r="I459" s="680"/>
      <c r="J459" s="680"/>
      <c r="K459" s="680"/>
      <c r="L459" s="680"/>
      <c r="M459" s="681"/>
      <c r="N459" s="23"/>
      <c r="O459" s="23"/>
      <c r="P459" s="23"/>
      <c r="Q459" s="320"/>
      <c r="R459" s="23"/>
      <c r="S459" s="29"/>
      <c r="T459" s="520"/>
    </row>
    <row r="460" spans="1:20" ht="54" customHeight="1" x14ac:dyDescent="1.05">
      <c r="A460" s="31" t="s">
        <v>28157</v>
      </c>
      <c r="B460" s="31" t="s">
        <v>28158</v>
      </c>
      <c r="C460" s="31" t="s">
        <v>28159</v>
      </c>
      <c r="D460" s="31" t="s">
        <v>28160</v>
      </c>
      <c r="E460" s="31" t="s">
        <v>101</v>
      </c>
      <c r="F460" s="31" t="s">
        <v>102</v>
      </c>
      <c r="G460" s="31" t="s">
        <v>16216</v>
      </c>
      <c r="H460" s="31" t="s">
        <v>21599</v>
      </c>
      <c r="I460" s="38">
        <v>0.52083333333333337</v>
      </c>
      <c r="J460" s="31" t="s">
        <v>34</v>
      </c>
      <c r="K460" s="31" t="s">
        <v>105</v>
      </c>
      <c r="L460" s="31" t="s">
        <v>106</v>
      </c>
      <c r="M460" s="31" t="s">
        <v>491</v>
      </c>
      <c r="N460" s="23"/>
      <c r="O460" s="23"/>
      <c r="P460" s="23"/>
      <c r="Q460" s="320"/>
      <c r="R460" s="23"/>
      <c r="S460" s="29">
        <v>26200</v>
      </c>
      <c r="T460" s="520"/>
    </row>
    <row r="461" spans="1:20" ht="54" customHeight="1" x14ac:dyDescent="1.3">
      <c r="A461" s="685" t="s">
        <v>27998</v>
      </c>
      <c r="B461" s="686"/>
      <c r="C461" s="686"/>
      <c r="D461" s="686"/>
      <c r="E461" s="686"/>
      <c r="F461" s="686"/>
      <c r="G461" s="686"/>
      <c r="H461" s="686"/>
      <c r="I461" s="686"/>
      <c r="J461" s="686"/>
      <c r="K461" s="686"/>
      <c r="L461" s="686"/>
      <c r="M461" s="687"/>
      <c r="N461" s="23"/>
      <c r="O461" s="23"/>
      <c r="P461" s="23"/>
      <c r="Q461" s="320"/>
      <c r="R461" s="23"/>
      <c r="S461" s="29"/>
      <c r="T461" s="521">
        <v>1084000</v>
      </c>
    </row>
    <row r="462" spans="1:20" ht="54" customHeight="1" x14ac:dyDescent="1.3">
      <c r="A462" s="685" t="s">
        <v>28596</v>
      </c>
      <c r="B462" s="686"/>
      <c r="C462" s="686"/>
      <c r="D462" s="686"/>
      <c r="E462" s="686"/>
      <c r="F462" s="686"/>
      <c r="G462" s="686"/>
      <c r="H462" s="686"/>
      <c r="I462" s="686"/>
      <c r="J462" s="686"/>
      <c r="K462" s="686"/>
      <c r="L462" s="686"/>
      <c r="M462" s="687"/>
      <c r="N462" s="23"/>
      <c r="O462" s="23"/>
      <c r="P462" s="23"/>
      <c r="Q462" s="320"/>
      <c r="R462" s="23"/>
      <c r="S462" s="29"/>
      <c r="T462" s="493">
        <v>255000</v>
      </c>
    </row>
    <row r="463" spans="1:20" ht="54" customHeight="1" x14ac:dyDescent="1.05">
      <c r="A463" s="682" t="s">
        <v>29178</v>
      </c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4"/>
      <c r="N463" s="23"/>
      <c r="O463" s="23"/>
      <c r="P463" s="23"/>
      <c r="Q463" s="320"/>
      <c r="R463" s="23"/>
      <c r="S463" s="29"/>
      <c r="T463" s="31"/>
    </row>
    <row r="464" spans="1:20" ht="54" customHeight="1" x14ac:dyDescent="1.05">
      <c r="A464" s="31" t="s">
        <v>28883</v>
      </c>
      <c r="B464" s="31" t="s">
        <v>19351</v>
      </c>
      <c r="C464" s="31" t="s">
        <v>28884</v>
      </c>
      <c r="D464" s="31" t="s">
        <v>28885</v>
      </c>
      <c r="E464" s="31" t="s">
        <v>688</v>
      </c>
      <c r="F464" s="31" t="s">
        <v>123</v>
      </c>
      <c r="G464" s="31" t="s">
        <v>16287</v>
      </c>
      <c r="H464" s="31" t="s">
        <v>25340</v>
      </c>
      <c r="I464" s="38">
        <v>0.95833333333333337</v>
      </c>
      <c r="J464" s="31" t="s">
        <v>34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320"/>
      <c r="R464" s="23"/>
      <c r="S464" s="29">
        <v>38950</v>
      </c>
      <c r="T464" s="31"/>
    </row>
    <row r="465" spans="1:19" ht="54" customHeight="1" x14ac:dyDescent="1.05">
      <c r="A465" s="31" t="s">
        <v>28886</v>
      </c>
      <c r="B465" s="31" t="s">
        <v>28887</v>
      </c>
      <c r="C465" s="31" t="s">
        <v>28888</v>
      </c>
      <c r="D465" s="31" t="s">
        <v>28889</v>
      </c>
      <c r="E465" s="31" t="s">
        <v>688</v>
      </c>
      <c r="F465" s="31" t="s">
        <v>123</v>
      </c>
      <c r="G465" s="31" t="s">
        <v>16287</v>
      </c>
      <c r="H465" s="31" t="s">
        <v>25340</v>
      </c>
      <c r="I465" s="38">
        <v>0.95833333333333337</v>
      </c>
      <c r="J465" s="31" t="s">
        <v>34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320"/>
      <c r="R465" s="23"/>
      <c r="S465" s="29">
        <v>38950</v>
      </c>
    </row>
    <row r="466" spans="1:19" ht="54" customHeight="1" x14ac:dyDescent="1.05">
      <c r="A466" s="31" t="s">
        <v>28890</v>
      </c>
      <c r="B466" s="31" t="s">
        <v>28891</v>
      </c>
      <c r="C466" s="31" t="s">
        <v>28892</v>
      </c>
      <c r="D466" s="31" t="s">
        <v>28893</v>
      </c>
      <c r="E466" s="31" t="s">
        <v>688</v>
      </c>
      <c r="F466" s="31" t="s">
        <v>123</v>
      </c>
      <c r="G466" s="31" t="s">
        <v>16287</v>
      </c>
      <c r="H466" s="31" t="s">
        <v>25340</v>
      </c>
      <c r="I466" s="38">
        <v>0.95833333333333337</v>
      </c>
      <c r="J466" s="31" t="s">
        <v>34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320"/>
      <c r="R466" s="23"/>
      <c r="S466" s="29">
        <v>38950</v>
      </c>
    </row>
    <row r="467" spans="1:19" ht="54" customHeight="1" x14ac:dyDescent="1.05">
      <c r="A467" s="31" t="s">
        <v>28894</v>
      </c>
      <c r="B467" s="31" t="s">
        <v>28895</v>
      </c>
      <c r="C467" s="31" t="s">
        <v>28896</v>
      </c>
      <c r="D467" s="31" t="s">
        <v>28897</v>
      </c>
      <c r="E467" s="31" t="s">
        <v>688</v>
      </c>
      <c r="F467" s="31" t="s">
        <v>123</v>
      </c>
      <c r="G467" s="31" t="s">
        <v>16287</v>
      </c>
      <c r="H467" s="31" t="s">
        <v>25340</v>
      </c>
      <c r="I467" s="38">
        <v>0.95833333333333337</v>
      </c>
      <c r="J467" s="31" t="s">
        <v>34</v>
      </c>
      <c r="K467" s="31" t="s">
        <v>105</v>
      </c>
      <c r="L467" s="31" t="s">
        <v>106</v>
      </c>
      <c r="M467" s="31" t="s">
        <v>194</v>
      </c>
      <c r="N467" s="23"/>
      <c r="O467" s="23"/>
      <c r="P467" s="23"/>
      <c r="Q467" s="320"/>
      <c r="R467" s="23"/>
      <c r="S467" s="29">
        <v>38950</v>
      </c>
    </row>
    <row r="468" spans="1:19" ht="54" customHeight="1" x14ac:dyDescent="1.05">
      <c r="A468" s="31" t="s">
        <v>28898</v>
      </c>
      <c r="B468" s="31" t="s">
        <v>28899</v>
      </c>
      <c r="C468" s="31" t="s">
        <v>28900</v>
      </c>
      <c r="D468" s="31" t="s">
        <v>28901</v>
      </c>
      <c r="E468" s="31" t="s">
        <v>688</v>
      </c>
      <c r="F468" s="31" t="s">
        <v>123</v>
      </c>
      <c r="G468" s="31" t="s">
        <v>16287</v>
      </c>
      <c r="H468" s="31" t="s">
        <v>25340</v>
      </c>
      <c r="I468" s="38">
        <v>0.95833333333333337</v>
      </c>
      <c r="J468" s="31" t="s">
        <v>34</v>
      </c>
      <c r="K468" s="31" t="s">
        <v>105</v>
      </c>
      <c r="L468" s="31" t="s">
        <v>106</v>
      </c>
      <c r="M468" s="31" t="s">
        <v>194</v>
      </c>
      <c r="N468" s="23"/>
      <c r="O468" s="23"/>
      <c r="P468" s="23"/>
      <c r="Q468" s="320"/>
      <c r="R468" s="23"/>
      <c r="S468" s="29">
        <v>38950</v>
      </c>
    </row>
    <row r="469" spans="1:19" ht="54" customHeight="1" x14ac:dyDescent="1.05">
      <c r="A469" s="31" t="s">
        <v>28902</v>
      </c>
      <c r="B469" s="31" t="s">
        <v>10635</v>
      </c>
      <c r="C469" s="31" t="s">
        <v>28903</v>
      </c>
      <c r="D469" s="31" t="s">
        <v>28904</v>
      </c>
      <c r="E469" s="31" t="s">
        <v>688</v>
      </c>
      <c r="F469" s="31" t="s">
        <v>123</v>
      </c>
      <c r="G469" s="31" t="s">
        <v>16287</v>
      </c>
      <c r="H469" s="31" t="s">
        <v>25340</v>
      </c>
      <c r="I469" s="38">
        <v>0.95833333333333337</v>
      </c>
      <c r="J469" s="31" t="s">
        <v>34</v>
      </c>
      <c r="K469" s="31" t="s">
        <v>105</v>
      </c>
      <c r="L469" s="31" t="s">
        <v>106</v>
      </c>
      <c r="M469" s="31" t="s">
        <v>194</v>
      </c>
      <c r="N469" s="23"/>
      <c r="O469" s="23"/>
      <c r="P469" s="23"/>
      <c r="Q469" s="320"/>
      <c r="R469" s="23"/>
      <c r="S469" s="29">
        <v>38950</v>
      </c>
    </row>
    <row r="470" spans="1:19" ht="54" customHeight="1" x14ac:dyDescent="1.05">
      <c r="A470" s="31" t="s">
        <v>28905</v>
      </c>
      <c r="B470" s="31" t="s">
        <v>26370</v>
      </c>
      <c r="C470" s="31" t="s">
        <v>28906</v>
      </c>
      <c r="D470" s="31" t="s">
        <v>28907</v>
      </c>
      <c r="E470" s="31" t="s">
        <v>688</v>
      </c>
      <c r="F470" s="31" t="s">
        <v>123</v>
      </c>
      <c r="G470" s="31" t="s">
        <v>16287</v>
      </c>
      <c r="H470" s="31" t="s">
        <v>25340</v>
      </c>
      <c r="I470" s="38">
        <v>0.95833333333333337</v>
      </c>
      <c r="J470" s="31" t="s">
        <v>34</v>
      </c>
      <c r="K470" s="31" t="s">
        <v>105</v>
      </c>
      <c r="L470" s="31" t="s">
        <v>106</v>
      </c>
      <c r="M470" s="31" t="s">
        <v>194</v>
      </c>
      <c r="N470" s="23"/>
      <c r="O470" s="23"/>
      <c r="P470" s="23"/>
      <c r="Q470" s="320"/>
      <c r="R470" s="23"/>
      <c r="S470" s="29">
        <v>38950</v>
      </c>
    </row>
    <row r="471" spans="1:19" ht="54" customHeight="1" x14ac:dyDescent="1.05">
      <c r="A471" s="31" t="s">
        <v>28908</v>
      </c>
      <c r="B471" s="31" t="s">
        <v>19119</v>
      </c>
      <c r="C471" s="31" t="s">
        <v>28909</v>
      </c>
      <c r="D471" s="31" t="s">
        <v>28910</v>
      </c>
      <c r="E471" s="31" t="s">
        <v>688</v>
      </c>
      <c r="F471" s="31" t="s">
        <v>123</v>
      </c>
      <c r="G471" s="31" t="s">
        <v>16287</v>
      </c>
      <c r="H471" s="31" t="s">
        <v>25340</v>
      </c>
      <c r="I471" s="38">
        <v>0.95833333333333337</v>
      </c>
      <c r="J471" s="31" t="s">
        <v>34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320"/>
      <c r="R471" s="23"/>
      <c r="S471" s="29">
        <v>38950</v>
      </c>
    </row>
    <row r="472" spans="1:19" ht="54" customHeight="1" x14ac:dyDescent="1.05">
      <c r="A472" s="452" t="s">
        <v>28911</v>
      </c>
      <c r="B472" s="452" t="s">
        <v>28912</v>
      </c>
      <c r="C472" s="452" t="s">
        <v>28913</v>
      </c>
      <c r="D472" s="452" t="s">
        <v>28914</v>
      </c>
      <c r="E472" s="452" t="s">
        <v>688</v>
      </c>
      <c r="F472" s="452" t="s">
        <v>123</v>
      </c>
      <c r="G472" s="452" t="s">
        <v>16287</v>
      </c>
      <c r="H472" s="452" t="s">
        <v>25340</v>
      </c>
      <c r="I472" s="453">
        <v>0.95833333333333337</v>
      </c>
      <c r="J472" s="452" t="s">
        <v>34</v>
      </c>
      <c r="K472" s="452" t="s">
        <v>105</v>
      </c>
      <c r="L472" s="452" t="s">
        <v>106</v>
      </c>
      <c r="M472" s="452" t="s">
        <v>194</v>
      </c>
      <c r="N472" s="23"/>
      <c r="O472" s="23"/>
      <c r="P472" s="23"/>
      <c r="Q472" s="320"/>
      <c r="R472" s="23"/>
      <c r="S472" s="29"/>
    </row>
    <row r="473" spans="1:19" ht="54" customHeight="1" x14ac:dyDescent="1.05">
      <c r="A473" s="31" t="s">
        <v>28915</v>
      </c>
      <c r="B473" s="31" t="s">
        <v>9693</v>
      </c>
      <c r="C473" s="31" t="s">
        <v>28916</v>
      </c>
      <c r="D473" s="31" t="s">
        <v>28917</v>
      </c>
      <c r="E473" s="31" t="s">
        <v>688</v>
      </c>
      <c r="F473" s="31" t="s">
        <v>123</v>
      </c>
      <c r="G473" s="31" t="s">
        <v>16287</v>
      </c>
      <c r="H473" s="31" t="s">
        <v>25340</v>
      </c>
      <c r="I473" s="38">
        <v>0.95833333333333337</v>
      </c>
      <c r="J473" s="31" t="s">
        <v>34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320"/>
      <c r="R473" s="23"/>
      <c r="S473" s="29">
        <v>38950</v>
      </c>
    </row>
    <row r="474" spans="1:19" ht="54" customHeight="1" x14ac:dyDescent="1.05">
      <c r="A474" s="31" t="s">
        <v>28918</v>
      </c>
      <c r="B474" s="31" t="s">
        <v>28919</v>
      </c>
      <c r="C474" s="31" t="s">
        <v>28920</v>
      </c>
      <c r="D474" s="31" t="s">
        <v>28921</v>
      </c>
      <c r="E474" s="31" t="s">
        <v>688</v>
      </c>
      <c r="F474" s="31" t="s">
        <v>123</v>
      </c>
      <c r="G474" s="31" t="s">
        <v>16287</v>
      </c>
      <c r="H474" s="31" t="s">
        <v>25340</v>
      </c>
      <c r="I474" s="38">
        <v>0.95833333333333337</v>
      </c>
      <c r="J474" s="31" t="s">
        <v>34</v>
      </c>
      <c r="K474" s="31" t="s">
        <v>105</v>
      </c>
      <c r="L474" s="31" t="s">
        <v>106</v>
      </c>
      <c r="M474" s="31" t="s">
        <v>194</v>
      </c>
      <c r="N474" s="23"/>
      <c r="O474" s="23"/>
      <c r="P474" s="23"/>
      <c r="Q474" s="320"/>
      <c r="R474" s="23"/>
      <c r="S474" s="29">
        <v>38950</v>
      </c>
    </row>
    <row r="475" spans="1:19" ht="54" customHeight="1" x14ac:dyDescent="1.05">
      <c r="A475" s="31" t="s">
        <v>28922</v>
      </c>
      <c r="B475" s="31" t="s">
        <v>3070</v>
      </c>
      <c r="C475" s="31" t="s">
        <v>28923</v>
      </c>
      <c r="D475" s="31" t="s">
        <v>28924</v>
      </c>
      <c r="E475" s="31" t="s">
        <v>688</v>
      </c>
      <c r="F475" s="31" t="s">
        <v>123</v>
      </c>
      <c r="G475" s="31" t="s">
        <v>16287</v>
      </c>
      <c r="H475" s="31" t="s">
        <v>25340</v>
      </c>
      <c r="I475" s="38">
        <v>0.95833333333333337</v>
      </c>
      <c r="J475" s="31" t="s">
        <v>34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320"/>
      <c r="R475" s="23"/>
      <c r="S475" s="29">
        <v>38950</v>
      </c>
    </row>
    <row r="476" spans="1:19" ht="54" customHeight="1" x14ac:dyDescent="1.05">
      <c r="A476" s="31" t="s">
        <v>28925</v>
      </c>
      <c r="B476" s="31" t="s">
        <v>28926</v>
      </c>
      <c r="C476" s="31" t="s">
        <v>28927</v>
      </c>
      <c r="D476" s="31" t="s">
        <v>28928</v>
      </c>
      <c r="E476" s="31" t="s">
        <v>688</v>
      </c>
      <c r="F476" s="31" t="s">
        <v>123</v>
      </c>
      <c r="G476" s="31" t="s">
        <v>16287</v>
      </c>
      <c r="H476" s="31" t="s">
        <v>25340</v>
      </c>
      <c r="I476" s="38">
        <v>0.95833333333333337</v>
      </c>
      <c r="J476" s="31" t="s">
        <v>34</v>
      </c>
      <c r="K476" s="31" t="s">
        <v>105</v>
      </c>
      <c r="L476" s="31" t="s">
        <v>106</v>
      </c>
      <c r="M476" s="31" t="s">
        <v>194</v>
      </c>
      <c r="N476" s="23"/>
      <c r="O476" s="23"/>
      <c r="P476" s="23"/>
      <c r="Q476" s="320"/>
      <c r="R476" s="23"/>
      <c r="S476" s="29">
        <v>38950</v>
      </c>
    </row>
    <row r="477" spans="1:19" ht="54" customHeight="1" x14ac:dyDescent="1.05">
      <c r="A477" s="31" t="s">
        <v>28929</v>
      </c>
      <c r="B477" s="31" t="s">
        <v>28930</v>
      </c>
      <c r="C477" s="31" t="s">
        <v>28931</v>
      </c>
      <c r="D477" s="31" t="s">
        <v>28932</v>
      </c>
      <c r="E477" s="31" t="s">
        <v>688</v>
      </c>
      <c r="F477" s="31" t="s">
        <v>123</v>
      </c>
      <c r="G477" s="31" t="s">
        <v>16287</v>
      </c>
      <c r="H477" s="31" t="s">
        <v>25340</v>
      </c>
      <c r="I477" s="38">
        <v>0.95833333333333337</v>
      </c>
      <c r="J477" s="31" t="s">
        <v>34</v>
      </c>
      <c r="K477" s="31" t="s">
        <v>105</v>
      </c>
      <c r="L477" s="31" t="s">
        <v>106</v>
      </c>
      <c r="M477" s="31" t="s">
        <v>194</v>
      </c>
      <c r="N477" s="23"/>
      <c r="O477" s="23"/>
      <c r="P477" s="23"/>
      <c r="Q477" s="320"/>
      <c r="R477" s="23"/>
      <c r="S477" s="29">
        <v>38950</v>
      </c>
    </row>
    <row r="478" spans="1:19" ht="54" customHeight="1" x14ac:dyDescent="1.05">
      <c r="A478" s="31" t="s">
        <v>28933</v>
      </c>
      <c r="B478" s="31" t="s">
        <v>28934</v>
      </c>
      <c r="C478" s="31" t="s">
        <v>28935</v>
      </c>
      <c r="D478" s="31" t="s">
        <v>28936</v>
      </c>
      <c r="E478" s="31" t="s">
        <v>101</v>
      </c>
      <c r="F478" s="31" t="s">
        <v>1304</v>
      </c>
      <c r="G478" s="31" t="s">
        <v>16185</v>
      </c>
      <c r="H478" s="31" t="s">
        <v>17480</v>
      </c>
      <c r="I478" s="38">
        <v>0.34027777777777779</v>
      </c>
      <c r="J478" s="31" t="s">
        <v>34</v>
      </c>
      <c r="K478" s="31" t="s">
        <v>105</v>
      </c>
      <c r="L478" s="31" t="s">
        <v>106</v>
      </c>
      <c r="M478" s="31" t="s">
        <v>491</v>
      </c>
      <c r="N478" s="23"/>
      <c r="O478" s="23"/>
      <c r="P478" s="23"/>
      <c r="Q478" s="320"/>
      <c r="R478" s="23"/>
      <c r="S478" s="29">
        <v>26200</v>
      </c>
    </row>
    <row r="479" spans="1:19" ht="54" customHeight="1" x14ac:dyDescent="1.05">
      <c r="A479" s="31" t="s">
        <v>28937</v>
      </c>
      <c r="B479" s="31" t="s">
        <v>28938</v>
      </c>
      <c r="C479" s="31" t="s">
        <v>28939</v>
      </c>
      <c r="D479" s="31" t="s">
        <v>28940</v>
      </c>
      <c r="E479" s="31" t="s">
        <v>101</v>
      </c>
      <c r="F479" s="31" t="s">
        <v>1304</v>
      </c>
      <c r="G479" s="31" t="s">
        <v>16185</v>
      </c>
      <c r="H479" s="31" t="s">
        <v>17480</v>
      </c>
      <c r="I479" s="38">
        <v>0.34027777777777779</v>
      </c>
      <c r="J479" s="31" t="s">
        <v>34</v>
      </c>
      <c r="K479" s="31" t="s">
        <v>105</v>
      </c>
      <c r="L479" s="31" t="s">
        <v>106</v>
      </c>
      <c r="M479" s="31" t="s">
        <v>491</v>
      </c>
      <c r="N479" s="23"/>
      <c r="O479" s="23"/>
      <c r="P479" s="23"/>
      <c r="Q479" s="320"/>
      <c r="R479" s="23"/>
      <c r="S479" s="29">
        <v>26200</v>
      </c>
    </row>
    <row r="480" spans="1:19" ht="54" customHeight="1" x14ac:dyDescent="1.05">
      <c r="A480" s="31" t="s">
        <v>28941</v>
      </c>
      <c r="B480" s="31" t="s">
        <v>15980</v>
      </c>
      <c r="C480" s="31" t="s">
        <v>28942</v>
      </c>
      <c r="D480" s="31" t="s">
        <v>28943</v>
      </c>
      <c r="E480" s="31" t="s">
        <v>688</v>
      </c>
      <c r="F480" s="31" t="s">
        <v>123</v>
      </c>
      <c r="G480" s="31" t="s">
        <v>16287</v>
      </c>
      <c r="H480" s="31" t="s">
        <v>25340</v>
      </c>
      <c r="I480" s="38">
        <v>0.95833333333333337</v>
      </c>
      <c r="J480" s="31" t="s">
        <v>34</v>
      </c>
      <c r="K480" s="31" t="s">
        <v>105</v>
      </c>
      <c r="L480" s="31" t="s">
        <v>106</v>
      </c>
      <c r="M480" s="31" t="s">
        <v>194</v>
      </c>
      <c r="N480" s="23"/>
      <c r="O480" s="23"/>
      <c r="P480" s="23"/>
      <c r="Q480" s="320"/>
      <c r="R480" s="23"/>
      <c r="S480" s="29">
        <v>38950</v>
      </c>
    </row>
    <row r="481" spans="1:19" ht="54" customHeight="1" x14ac:dyDescent="1.05">
      <c r="A481" s="31" t="s">
        <v>28944</v>
      </c>
      <c r="B481" s="31" t="s">
        <v>5385</v>
      </c>
      <c r="C481" s="31" t="s">
        <v>28945</v>
      </c>
      <c r="D481" s="31" t="s">
        <v>28946</v>
      </c>
      <c r="E481" s="31" t="s">
        <v>688</v>
      </c>
      <c r="F481" s="31" t="s">
        <v>123</v>
      </c>
      <c r="G481" s="31" t="s">
        <v>16287</v>
      </c>
      <c r="H481" s="31" t="s">
        <v>25340</v>
      </c>
      <c r="I481" s="38">
        <v>0.95833333333333337</v>
      </c>
      <c r="J481" s="31" t="s">
        <v>34</v>
      </c>
      <c r="K481" s="31" t="s">
        <v>105</v>
      </c>
      <c r="L481" s="31" t="s">
        <v>106</v>
      </c>
      <c r="M481" s="31" t="s">
        <v>194</v>
      </c>
      <c r="N481" s="23"/>
      <c r="O481" s="23"/>
      <c r="P481" s="23"/>
      <c r="Q481" s="320"/>
      <c r="R481" s="23"/>
      <c r="S481" s="29">
        <v>38950</v>
      </c>
    </row>
    <row r="482" spans="1:19" ht="54" customHeight="1" x14ac:dyDescent="1.05">
      <c r="A482" s="31" t="s">
        <v>28947</v>
      </c>
      <c r="B482" s="31" t="s">
        <v>10127</v>
      </c>
      <c r="C482" s="31" t="s">
        <v>28948</v>
      </c>
      <c r="D482" s="31" t="s">
        <v>28949</v>
      </c>
      <c r="E482" s="31" t="s">
        <v>688</v>
      </c>
      <c r="F482" s="31" t="s">
        <v>123</v>
      </c>
      <c r="G482" s="31" t="s">
        <v>16287</v>
      </c>
      <c r="H482" s="31" t="s">
        <v>25340</v>
      </c>
      <c r="I482" s="38">
        <v>0.95833333333333337</v>
      </c>
      <c r="J482" s="31" t="s">
        <v>34</v>
      </c>
      <c r="K482" s="31" t="s">
        <v>105</v>
      </c>
      <c r="L482" s="31" t="s">
        <v>106</v>
      </c>
      <c r="M482" s="31" t="s">
        <v>194</v>
      </c>
      <c r="N482" s="23"/>
      <c r="O482" s="23"/>
      <c r="P482" s="23"/>
      <c r="Q482" s="320"/>
      <c r="R482" s="23"/>
      <c r="S482" s="29">
        <v>38950</v>
      </c>
    </row>
    <row r="483" spans="1:19" ht="54" customHeight="1" x14ac:dyDescent="1.05">
      <c r="A483" s="31" t="s">
        <v>28950</v>
      </c>
      <c r="B483" s="31" t="s">
        <v>6469</v>
      </c>
      <c r="C483" s="31" t="s">
        <v>28951</v>
      </c>
      <c r="D483" s="31" t="s">
        <v>28952</v>
      </c>
      <c r="E483" s="31" t="s">
        <v>688</v>
      </c>
      <c r="F483" s="31" t="s">
        <v>123</v>
      </c>
      <c r="G483" s="31" t="s">
        <v>16287</v>
      </c>
      <c r="H483" s="31" t="s">
        <v>25340</v>
      </c>
      <c r="I483" s="38">
        <v>0.95833333333333337</v>
      </c>
      <c r="J483" s="31" t="s">
        <v>34</v>
      </c>
      <c r="K483" s="31" t="s">
        <v>105</v>
      </c>
      <c r="L483" s="31" t="s">
        <v>106</v>
      </c>
      <c r="M483" s="31" t="s">
        <v>194</v>
      </c>
      <c r="N483" s="23"/>
      <c r="O483" s="23"/>
      <c r="P483" s="23"/>
      <c r="Q483" s="320"/>
      <c r="R483" s="23"/>
      <c r="S483" s="29">
        <v>38950</v>
      </c>
    </row>
    <row r="484" spans="1:19" ht="54" customHeight="1" x14ac:dyDescent="1.05">
      <c r="A484" s="31" t="s">
        <v>28953</v>
      </c>
      <c r="B484" s="31" t="s">
        <v>8287</v>
      </c>
      <c r="C484" s="31" t="s">
        <v>28954</v>
      </c>
      <c r="D484" s="31" t="s">
        <v>28955</v>
      </c>
      <c r="E484" s="31" t="s">
        <v>688</v>
      </c>
      <c r="F484" s="31" t="s">
        <v>123</v>
      </c>
      <c r="G484" s="31" t="s">
        <v>16287</v>
      </c>
      <c r="H484" s="31" t="s">
        <v>25340</v>
      </c>
      <c r="I484" s="38">
        <v>0.95833333333333337</v>
      </c>
      <c r="J484" s="31" t="s">
        <v>34</v>
      </c>
      <c r="K484" s="31" t="s">
        <v>105</v>
      </c>
      <c r="L484" s="31" t="s">
        <v>106</v>
      </c>
      <c r="M484" s="31" t="s">
        <v>194</v>
      </c>
      <c r="N484" s="23"/>
      <c r="O484" s="23"/>
      <c r="P484" s="23"/>
      <c r="Q484" s="320"/>
      <c r="R484" s="23"/>
      <c r="S484" s="29">
        <v>38950</v>
      </c>
    </row>
    <row r="485" spans="1:19" ht="54" customHeight="1" x14ac:dyDescent="1.05">
      <c r="A485" s="31" t="s">
        <v>28956</v>
      </c>
      <c r="B485" s="31" t="s">
        <v>28957</v>
      </c>
      <c r="C485" s="31" t="s">
        <v>28958</v>
      </c>
      <c r="D485" s="31" t="s">
        <v>28959</v>
      </c>
      <c r="E485" s="31" t="s">
        <v>688</v>
      </c>
      <c r="F485" s="31" t="s">
        <v>123</v>
      </c>
      <c r="G485" s="31" t="s">
        <v>16287</v>
      </c>
      <c r="H485" s="31" t="s">
        <v>25340</v>
      </c>
      <c r="I485" s="38">
        <v>0.95833333333333337</v>
      </c>
      <c r="J485" s="31" t="s">
        <v>34</v>
      </c>
      <c r="K485" s="31" t="s">
        <v>105</v>
      </c>
      <c r="L485" s="31" t="s">
        <v>106</v>
      </c>
      <c r="M485" s="31" t="s">
        <v>194</v>
      </c>
      <c r="N485" s="23"/>
      <c r="O485" s="23"/>
      <c r="P485" s="23"/>
      <c r="Q485" s="320"/>
      <c r="R485" s="23"/>
      <c r="S485" s="29">
        <v>38950</v>
      </c>
    </row>
    <row r="486" spans="1:19" ht="54" customHeight="1" x14ac:dyDescent="1.05">
      <c r="A486" s="31" t="s">
        <v>28960</v>
      </c>
      <c r="B486" s="31" t="s">
        <v>28961</v>
      </c>
      <c r="C486" s="31" t="s">
        <v>28962</v>
      </c>
      <c r="D486" s="31" t="s">
        <v>28963</v>
      </c>
      <c r="E486" s="31" t="s">
        <v>688</v>
      </c>
      <c r="F486" s="31" t="s">
        <v>123</v>
      </c>
      <c r="G486" s="31" t="s">
        <v>16287</v>
      </c>
      <c r="H486" s="31" t="s">
        <v>25340</v>
      </c>
      <c r="I486" s="38">
        <v>0.95833333333333337</v>
      </c>
      <c r="J486" s="31" t="s">
        <v>34</v>
      </c>
      <c r="K486" s="31" t="s">
        <v>105</v>
      </c>
      <c r="L486" s="31" t="s">
        <v>106</v>
      </c>
      <c r="M486" s="31" t="s">
        <v>194</v>
      </c>
      <c r="N486" s="23"/>
      <c r="O486" s="23"/>
      <c r="P486" s="23"/>
      <c r="Q486" s="320"/>
      <c r="R486" s="23"/>
      <c r="S486" s="29">
        <v>38950</v>
      </c>
    </row>
    <row r="487" spans="1:19" ht="54" customHeight="1" x14ac:dyDescent="1.05">
      <c r="A487" s="31" t="s">
        <v>28964</v>
      </c>
      <c r="B487" s="31" t="s">
        <v>3511</v>
      </c>
      <c r="C487" s="31" t="s">
        <v>28965</v>
      </c>
      <c r="D487" s="31" t="s">
        <v>28966</v>
      </c>
      <c r="E487" s="31" t="s">
        <v>688</v>
      </c>
      <c r="F487" s="31" t="s">
        <v>123</v>
      </c>
      <c r="G487" s="31" t="s">
        <v>16287</v>
      </c>
      <c r="H487" s="31" t="s">
        <v>25340</v>
      </c>
      <c r="I487" s="38">
        <v>0.95833333333333337</v>
      </c>
      <c r="J487" s="31" t="s">
        <v>34</v>
      </c>
      <c r="K487" s="31" t="s">
        <v>105</v>
      </c>
      <c r="L487" s="31" t="s">
        <v>106</v>
      </c>
      <c r="M487" s="31" t="s">
        <v>194</v>
      </c>
      <c r="N487" s="23"/>
      <c r="O487" s="23"/>
      <c r="P487" s="23"/>
      <c r="Q487" s="320"/>
      <c r="R487" s="23"/>
      <c r="S487" s="29">
        <v>38950</v>
      </c>
    </row>
    <row r="488" spans="1:19" ht="54" customHeight="1" x14ac:dyDescent="1.05">
      <c r="A488" s="452" t="s">
        <v>28967</v>
      </c>
      <c r="B488" s="452" t="s">
        <v>28968</v>
      </c>
      <c r="C488" s="452" t="s">
        <v>28969</v>
      </c>
      <c r="D488" s="452" t="s">
        <v>28970</v>
      </c>
      <c r="E488" s="452" t="s">
        <v>688</v>
      </c>
      <c r="F488" s="452" t="s">
        <v>123</v>
      </c>
      <c r="G488" s="452" t="s">
        <v>16287</v>
      </c>
      <c r="H488" s="452" t="s">
        <v>25340</v>
      </c>
      <c r="I488" s="453">
        <v>0.95833333333333337</v>
      </c>
      <c r="J488" s="452" t="s">
        <v>34</v>
      </c>
      <c r="K488" s="452" t="s">
        <v>105</v>
      </c>
      <c r="L488" s="452" t="s">
        <v>106</v>
      </c>
      <c r="M488" s="452" t="s">
        <v>194</v>
      </c>
      <c r="N488" s="23"/>
      <c r="O488" s="23"/>
      <c r="P488" s="23"/>
      <c r="Q488" s="320"/>
      <c r="R488" s="23"/>
      <c r="S488" s="29"/>
    </row>
    <row r="489" spans="1:19" ht="54" customHeight="1" x14ac:dyDescent="1.05">
      <c r="A489" s="31" t="s">
        <v>28971</v>
      </c>
      <c r="B489" s="31" t="s">
        <v>28972</v>
      </c>
      <c r="C489" s="31" t="s">
        <v>28973</v>
      </c>
      <c r="D489" s="31" t="s">
        <v>28974</v>
      </c>
      <c r="E489" s="31" t="s">
        <v>688</v>
      </c>
      <c r="F489" s="31" t="s">
        <v>123</v>
      </c>
      <c r="G489" s="31" t="s">
        <v>16287</v>
      </c>
      <c r="H489" s="31" t="s">
        <v>25340</v>
      </c>
      <c r="I489" s="38">
        <v>0.95833333333333337</v>
      </c>
      <c r="J489" s="31" t="s">
        <v>34</v>
      </c>
      <c r="K489" s="31" t="s">
        <v>105</v>
      </c>
      <c r="L489" s="31" t="s">
        <v>106</v>
      </c>
      <c r="M489" s="31" t="s">
        <v>194</v>
      </c>
      <c r="N489" s="23"/>
      <c r="O489" s="23"/>
      <c r="P489" s="23"/>
      <c r="Q489" s="320"/>
      <c r="R489" s="23"/>
      <c r="S489" s="29">
        <v>38950</v>
      </c>
    </row>
    <row r="490" spans="1:19" ht="54" customHeight="1" x14ac:dyDescent="1.05">
      <c r="A490" s="452" t="s">
        <v>28975</v>
      </c>
      <c r="B490" s="452" t="s">
        <v>28976</v>
      </c>
      <c r="C490" s="452" t="s">
        <v>28977</v>
      </c>
      <c r="D490" s="452" t="s">
        <v>28978</v>
      </c>
      <c r="E490" s="452" t="s">
        <v>688</v>
      </c>
      <c r="F490" s="452" t="s">
        <v>123</v>
      </c>
      <c r="G490" s="452" t="s">
        <v>16287</v>
      </c>
      <c r="H490" s="452" t="s">
        <v>25340</v>
      </c>
      <c r="I490" s="453">
        <v>0.95833333333333337</v>
      </c>
      <c r="J490" s="452" t="s">
        <v>34</v>
      </c>
      <c r="K490" s="452" t="s">
        <v>105</v>
      </c>
      <c r="L490" s="452" t="s">
        <v>106</v>
      </c>
      <c r="M490" s="452" t="s">
        <v>194</v>
      </c>
      <c r="N490" s="23"/>
      <c r="O490" s="23"/>
      <c r="P490" s="23"/>
      <c r="Q490" s="320"/>
      <c r="R490" s="23"/>
      <c r="S490" s="29"/>
    </row>
    <row r="491" spans="1:19" ht="54" customHeight="1" x14ac:dyDescent="1.05">
      <c r="A491" s="31" t="s">
        <v>28979</v>
      </c>
      <c r="B491" s="31" t="s">
        <v>28980</v>
      </c>
      <c r="C491" s="31" t="s">
        <v>28981</v>
      </c>
      <c r="D491" s="31" t="s">
        <v>28982</v>
      </c>
      <c r="E491" s="31" t="s">
        <v>688</v>
      </c>
      <c r="F491" s="31" t="s">
        <v>123</v>
      </c>
      <c r="G491" s="31" t="s">
        <v>16287</v>
      </c>
      <c r="H491" s="31" t="s">
        <v>25340</v>
      </c>
      <c r="I491" s="38">
        <v>0.95833333333333337</v>
      </c>
      <c r="J491" s="31" t="s">
        <v>34</v>
      </c>
      <c r="K491" s="31" t="s">
        <v>105</v>
      </c>
      <c r="L491" s="31" t="s">
        <v>106</v>
      </c>
      <c r="M491" s="31" t="s">
        <v>194</v>
      </c>
      <c r="N491" s="23"/>
      <c r="O491" s="23"/>
      <c r="P491" s="23"/>
      <c r="Q491" s="320"/>
      <c r="R491" s="23"/>
      <c r="S491" s="29">
        <v>38950</v>
      </c>
    </row>
    <row r="492" spans="1:19" ht="54" customHeight="1" x14ac:dyDescent="1.05">
      <c r="A492" s="31" t="s">
        <v>28983</v>
      </c>
      <c r="B492" s="31" t="s">
        <v>14276</v>
      </c>
      <c r="C492" s="31" t="s">
        <v>28984</v>
      </c>
      <c r="D492" s="31" t="s">
        <v>28985</v>
      </c>
      <c r="E492" s="31" t="s">
        <v>688</v>
      </c>
      <c r="F492" s="31" t="s">
        <v>123</v>
      </c>
      <c r="G492" s="31" t="s">
        <v>16287</v>
      </c>
      <c r="H492" s="31" t="s">
        <v>25340</v>
      </c>
      <c r="I492" s="38">
        <v>0.95833333333333337</v>
      </c>
      <c r="J492" s="31" t="s">
        <v>34</v>
      </c>
      <c r="K492" s="31" t="s">
        <v>105</v>
      </c>
      <c r="L492" s="31" t="s">
        <v>106</v>
      </c>
      <c r="M492" s="31" t="s">
        <v>194</v>
      </c>
      <c r="N492" s="23"/>
      <c r="O492" s="23"/>
      <c r="P492" s="23"/>
      <c r="Q492" s="320"/>
      <c r="R492" s="23"/>
      <c r="S492" s="29">
        <v>38950</v>
      </c>
    </row>
    <row r="493" spans="1:19" ht="54" customHeight="1" x14ac:dyDescent="1.05">
      <c r="A493" s="31" t="s">
        <v>28986</v>
      </c>
      <c r="B493" s="31" t="s">
        <v>1765</v>
      </c>
      <c r="C493" s="31" t="s">
        <v>28987</v>
      </c>
      <c r="D493" s="31" t="s">
        <v>28988</v>
      </c>
      <c r="E493" s="31" t="s">
        <v>688</v>
      </c>
      <c r="F493" s="31" t="s">
        <v>123</v>
      </c>
      <c r="G493" s="31" t="s">
        <v>16287</v>
      </c>
      <c r="H493" s="31" t="s">
        <v>25340</v>
      </c>
      <c r="I493" s="38">
        <v>0.95833333333333337</v>
      </c>
      <c r="J493" s="31" t="s">
        <v>34</v>
      </c>
      <c r="K493" s="31" t="s">
        <v>105</v>
      </c>
      <c r="L493" s="31" t="s">
        <v>106</v>
      </c>
      <c r="M493" s="31" t="s">
        <v>194</v>
      </c>
      <c r="N493" s="23"/>
      <c r="O493" s="23"/>
      <c r="P493" s="23"/>
      <c r="Q493" s="320"/>
      <c r="R493" s="23"/>
      <c r="S493" s="29">
        <v>38950</v>
      </c>
    </row>
    <row r="494" spans="1:19" ht="54" customHeight="1" x14ac:dyDescent="1.05">
      <c r="A494" s="688" t="s">
        <v>29699</v>
      </c>
      <c r="B494" s="689"/>
      <c r="C494" s="689"/>
      <c r="D494" s="689"/>
      <c r="E494" s="689"/>
      <c r="F494" s="689"/>
      <c r="G494" s="689"/>
      <c r="H494" s="689"/>
      <c r="I494" s="689"/>
      <c r="J494" s="689"/>
      <c r="K494" s="689"/>
      <c r="L494" s="689"/>
      <c r="M494" s="690"/>
      <c r="N494" s="23"/>
      <c r="O494" s="23"/>
      <c r="P494" s="23"/>
      <c r="Q494" s="320"/>
      <c r="R494" s="23"/>
      <c r="S494" s="29"/>
    </row>
    <row r="495" spans="1:19" ht="54" customHeight="1" x14ac:dyDescent="1.05">
      <c r="A495" s="31" t="s">
        <v>29386</v>
      </c>
      <c r="B495" s="31" t="s">
        <v>13626</v>
      </c>
      <c r="C495" s="31" t="s">
        <v>29387</v>
      </c>
      <c r="D495" s="31" t="s">
        <v>29388</v>
      </c>
      <c r="E495" s="31" t="s">
        <v>688</v>
      </c>
      <c r="F495" s="31" t="s">
        <v>123</v>
      </c>
      <c r="G495" s="31" t="s">
        <v>16287</v>
      </c>
      <c r="H495" s="31" t="s">
        <v>20462</v>
      </c>
      <c r="I495" s="38">
        <v>0.95833333333333337</v>
      </c>
      <c r="J495" s="31" t="s">
        <v>34</v>
      </c>
      <c r="K495" s="31" t="s">
        <v>105</v>
      </c>
      <c r="L495" s="31" t="s">
        <v>106</v>
      </c>
      <c r="M495" s="31" t="s">
        <v>194</v>
      </c>
      <c r="N495" s="23"/>
      <c r="O495" s="23"/>
      <c r="P495" s="23"/>
      <c r="Q495" s="320"/>
      <c r="R495" s="23"/>
      <c r="S495" s="29">
        <v>38950</v>
      </c>
    </row>
    <row r="496" spans="1:19" ht="54" customHeight="1" x14ac:dyDescent="1.05">
      <c r="A496" s="31" t="s">
        <v>29389</v>
      </c>
      <c r="B496" s="31" t="s">
        <v>29390</v>
      </c>
      <c r="C496" s="31" t="s">
        <v>29391</v>
      </c>
      <c r="D496" s="31" t="s">
        <v>29392</v>
      </c>
      <c r="E496" s="31" t="s">
        <v>688</v>
      </c>
      <c r="F496" s="31" t="s">
        <v>123</v>
      </c>
      <c r="G496" s="31" t="s">
        <v>16287</v>
      </c>
      <c r="H496" s="31" t="s">
        <v>20462</v>
      </c>
      <c r="I496" s="38">
        <v>0.95833333333333337</v>
      </c>
      <c r="J496" s="31" t="s">
        <v>34</v>
      </c>
      <c r="K496" s="31" t="s">
        <v>105</v>
      </c>
      <c r="L496" s="31" t="s">
        <v>106</v>
      </c>
      <c r="M496" s="31" t="s">
        <v>194</v>
      </c>
      <c r="N496" s="23"/>
      <c r="O496" s="23"/>
      <c r="P496" s="23"/>
      <c r="Q496" s="320"/>
      <c r="R496" s="23"/>
      <c r="S496" s="29">
        <v>38950</v>
      </c>
    </row>
    <row r="497" spans="1:20" ht="54" customHeight="1" x14ac:dyDescent="1.05">
      <c r="A497" s="31" t="s">
        <v>29393</v>
      </c>
      <c r="B497" s="31" t="s">
        <v>29394</v>
      </c>
      <c r="C497" s="31" t="s">
        <v>29395</v>
      </c>
      <c r="D497" s="31" t="s">
        <v>29396</v>
      </c>
      <c r="E497" s="31" t="s">
        <v>688</v>
      </c>
      <c r="F497" s="31" t="s">
        <v>123</v>
      </c>
      <c r="G497" s="31" t="s">
        <v>16287</v>
      </c>
      <c r="H497" s="31" t="s">
        <v>20462</v>
      </c>
      <c r="I497" s="38">
        <v>0.95833333333333337</v>
      </c>
      <c r="J497" s="31" t="s">
        <v>34</v>
      </c>
      <c r="K497" s="31" t="s">
        <v>105</v>
      </c>
      <c r="L497" s="31" t="s">
        <v>106</v>
      </c>
      <c r="M497" s="31" t="s">
        <v>194</v>
      </c>
      <c r="N497" s="23"/>
      <c r="O497" s="23"/>
      <c r="P497" s="23"/>
      <c r="Q497" s="320"/>
      <c r="R497" s="23"/>
      <c r="S497" s="29">
        <v>38950</v>
      </c>
      <c r="T497" s="23"/>
    </row>
    <row r="498" spans="1:20" ht="54" customHeight="1" x14ac:dyDescent="1.05">
      <c r="A498" s="31" t="s">
        <v>29397</v>
      </c>
      <c r="B498" s="31" t="s">
        <v>29398</v>
      </c>
      <c r="C498" s="31" t="s">
        <v>29399</v>
      </c>
      <c r="D498" s="31" t="s">
        <v>29400</v>
      </c>
      <c r="E498" s="31" t="s">
        <v>101</v>
      </c>
      <c r="F498" s="31" t="s">
        <v>102</v>
      </c>
      <c r="G498" s="31" t="s">
        <v>16270</v>
      </c>
      <c r="H498" s="31" t="s">
        <v>21599</v>
      </c>
      <c r="I498" s="38">
        <v>0.375</v>
      </c>
      <c r="J498" s="31" t="s">
        <v>34</v>
      </c>
      <c r="K498" s="31" t="s">
        <v>105</v>
      </c>
      <c r="L498" s="31" t="s">
        <v>106</v>
      </c>
      <c r="M498" s="31" t="s">
        <v>491</v>
      </c>
      <c r="N498" s="23"/>
      <c r="O498" s="23"/>
      <c r="P498" s="23"/>
      <c r="Q498" s="320"/>
      <c r="R498" s="23"/>
      <c r="S498" s="29">
        <v>26200</v>
      </c>
      <c r="T498" s="23"/>
    </row>
    <row r="499" spans="1:20" ht="54" customHeight="1" x14ac:dyDescent="1.05">
      <c r="A499" s="31" t="s">
        <v>29401</v>
      </c>
      <c r="B499" s="31" t="s">
        <v>29402</v>
      </c>
      <c r="C499" s="31" t="s">
        <v>29403</v>
      </c>
      <c r="D499" s="31" t="s">
        <v>29404</v>
      </c>
      <c r="E499" s="31" t="s">
        <v>101</v>
      </c>
      <c r="F499" s="31" t="s">
        <v>102</v>
      </c>
      <c r="G499" s="31" t="s">
        <v>16270</v>
      </c>
      <c r="H499" s="31" t="s">
        <v>17480</v>
      </c>
      <c r="I499" s="38">
        <v>0.375</v>
      </c>
      <c r="J499" s="31" t="s">
        <v>34</v>
      </c>
      <c r="K499" s="31" t="s">
        <v>105</v>
      </c>
      <c r="L499" s="31" t="s">
        <v>106</v>
      </c>
      <c r="M499" s="31" t="s">
        <v>491</v>
      </c>
      <c r="N499" s="23"/>
      <c r="O499" s="23"/>
      <c r="P499" s="23"/>
      <c r="Q499" s="320"/>
      <c r="R499" s="23"/>
      <c r="S499" s="29">
        <v>25200</v>
      </c>
      <c r="T499" s="23"/>
    </row>
    <row r="500" spans="1:20" ht="54" customHeight="1" x14ac:dyDescent="1.3">
      <c r="A500" s="679" t="s">
        <v>30211</v>
      </c>
      <c r="B500" s="680"/>
      <c r="C500" s="680"/>
      <c r="D500" s="680"/>
      <c r="E500" s="680"/>
      <c r="F500" s="680"/>
      <c r="G500" s="680"/>
      <c r="H500" s="680"/>
      <c r="I500" s="680"/>
      <c r="J500" s="680"/>
      <c r="K500" s="680"/>
      <c r="L500" s="680"/>
      <c r="M500" s="681"/>
      <c r="N500" s="23"/>
      <c r="O500" s="23"/>
      <c r="P500" s="23"/>
      <c r="Q500" s="320"/>
      <c r="R500" s="23"/>
      <c r="S500" s="29"/>
      <c r="T500" s="31"/>
    </row>
    <row r="501" spans="1:20" ht="54" customHeight="1" x14ac:dyDescent="1.05">
      <c r="A501" s="31" t="s">
        <v>29822</v>
      </c>
      <c r="B501" s="31" t="s">
        <v>29823</v>
      </c>
      <c r="C501" s="31" t="s">
        <v>29824</v>
      </c>
      <c r="D501" s="31" t="s">
        <v>29825</v>
      </c>
      <c r="E501" s="31" t="s">
        <v>687</v>
      </c>
      <c r="F501" s="31" t="s">
        <v>123</v>
      </c>
      <c r="G501" s="31" t="s">
        <v>16248</v>
      </c>
      <c r="H501" s="31" t="s">
        <v>25515</v>
      </c>
      <c r="I501" s="38">
        <v>0.41666666666666669</v>
      </c>
      <c r="J501" s="31" t="s">
        <v>34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320"/>
      <c r="R501" s="23"/>
      <c r="S501" s="29">
        <v>43425</v>
      </c>
      <c r="T501" s="31"/>
    </row>
    <row r="502" spans="1:20" ht="54" customHeight="1" x14ac:dyDescent="1.05">
      <c r="A502" s="31" t="s">
        <v>29826</v>
      </c>
      <c r="B502" s="31" t="s">
        <v>2595</v>
      </c>
      <c r="C502" s="31" t="s">
        <v>29827</v>
      </c>
      <c r="D502" s="31" t="s">
        <v>29828</v>
      </c>
      <c r="E502" s="31" t="s">
        <v>687</v>
      </c>
      <c r="F502" s="31" t="s">
        <v>123</v>
      </c>
      <c r="G502" s="31" t="s">
        <v>16248</v>
      </c>
      <c r="H502" s="31" t="s">
        <v>25515</v>
      </c>
      <c r="I502" s="38">
        <v>0.41666666666666669</v>
      </c>
      <c r="J502" s="31" t="s">
        <v>34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320"/>
      <c r="R502" s="23"/>
      <c r="S502" s="29">
        <v>43425</v>
      </c>
      <c r="T502" s="31"/>
    </row>
    <row r="503" spans="1:20" ht="54" customHeight="1" x14ac:dyDescent="1.05">
      <c r="A503" s="31" t="s">
        <v>29829</v>
      </c>
      <c r="B503" s="31" t="s">
        <v>29830</v>
      </c>
      <c r="C503" s="31" t="s">
        <v>29831</v>
      </c>
      <c r="D503" s="31" t="s">
        <v>29832</v>
      </c>
      <c r="E503" s="31" t="s">
        <v>687</v>
      </c>
      <c r="F503" s="31" t="s">
        <v>123</v>
      </c>
      <c r="G503" s="31" t="s">
        <v>16248</v>
      </c>
      <c r="H503" s="31" t="s">
        <v>25515</v>
      </c>
      <c r="I503" s="38">
        <v>0.41666666666666669</v>
      </c>
      <c r="J503" s="31" t="s">
        <v>34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320"/>
      <c r="R503" s="23"/>
      <c r="S503" s="29">
        <v>43425</v>
      </c>
      <c r="T503" s="31"/>
    </row>
    <row r="504" spans="1:20" ht="54" customHeight="1" x14ac:dyDescent="1.05">
      <c r="A504" s="31" t="s">
        <v>29833</v>
      </c>
      <c r="B504" s="31" t="s">
        <v>20923</v>
      </c>
      <c r="C504" s="31" t="s">
        <v>29834</v>
      </c>
      <c r="D504" s="31" t="s">
        <v>29835</v>
      </c>
      <c r="E504" s="31" t="s">
        <v>687</v>
      </c>
      <c r="F504" s="31" t="s">
        <v>123</v>
      </c>
      <c r="G504" s="31" t="s">
        <v>16248</v>
      </c>
      <c r="H504" s="31" t="s">
        <v>25515</v>
      </c>
      <c r="I504" s="38">
        <v>0.41666666666666669</v>
      </c>
      <c r="J504" s="31" t="s">
        <v>34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320"/>
      <c r="R504" s="23"/>
      <c r="S504" s="29">
        <v>43425</v>
      </c>
      <c r="T504" s="31"/>
    </row>
    <row r="505" spans="1:20" ht="54" customHeight="1" x14ac:dyDescent="1.05">
      <c r="A505" s="31" t="s">
        <v>29836</v>
      </c>
      <c r="B505" s="31" t="s">
        <v>29837</v>
      </c>
      <c r="C505" s="31" t="s">
        <v>29838</v>
      </c>
      <c r="D505" s="31" t="s">
        <v>29839</v>
      </c>
      <c r="E505" s="31" t="s">
        <v>687</v>
      </c>
      <c r="F505" s="31" t="s">
        <v>123</v>
      </c>
      <c r="G505" s="31" t="s">
        <v>16248</v>
      </c>
      <c r="H505" s="31" t="s">
        <v>25515</v>
      </c>
      <c r="I505" s="38">
        <v>0.41666666666666669</v>
      </c>
      <c r="J505" s="31" t="s">
        <v>34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320"/>
      <c r="R505" s="23"/>
      <c r="S505" s="29">
        <v>43425</v>
      </c>
      <c r="T505" s="31"/>
    </row>
    <row r="506" spans="1:20" ht="54" customHeight="1" x14ac:dyDescent="1.05">
      <c r="A506" s="31" t="s">
        <v>29840</v>
      </c>
      <c r="B506" s="31" t="s">
        <v>29841</v>
      </c>
      <c r="C506" s="31" t="s">
        <v>29842</v>
      </c>
      <c r="D506" s="31" t="s">
        <v>29843</v>
      </c>
      <c r="E506" s="31" t="s">
        <v>687</v>
      </c>
      <c r="F506" s="31" t="s">
        <v>123</v>
      </c>
      <c r="G506" s="31" t="s">
        <v>16248</v>
      </c>
      <c r="H506" s="31" t="s">
        <v>25515</v>
      </c>
      <c r="I506" s="38">
        <v>0.41666666666666669</v>
      </c>
      <c r="J506" s="31" t="s">
        <v>34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320"/>
      <c r="R506" s="23"/>
      <c r="S506" s="29">
        <v>43425</v>
      </c>
      <c r="T506" s="31"/>
    </row>
    <row r="507" spans="1:20" ht="54" customHeight="1" x14ac:dyDescent="1.05">
      <c r="A507" s="31" t="s">
        <v>29844</v>
      </c>
      <c r="B507" s="31" t="s">
        <v>14298</v>
      </c>
      <c r="C507" s="31" t="s">
        <v>29845</v>
      </c>
      <c r="D507" s="31" t="s">
        <v>29846</v>
      </c>
      <c r="E507" s="31" t="s">
        <v>687</v>
      </c>
      <c r="F507" s="31" t="s">
        <v>123</v>
      </c>
      <c r="G507" s="31" t="s">
        <v>16248</v>
      </c>
      <c r="H507" s="31" t="s">
        <v>25515</v>
      </c>
      <c r="I507" s="38">
        <v>0.41666666666666669</v>
      </c>
      <c r="J507" s="31" t="s">
        <v>34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320"/>
      <c r="R507" s="23"/>
      <c r="S507" s="29">
        <v>43425</v>
      </c>
      <c r="T507" s="31"/>
    </row>
    <row r="508" spans="1:20" ht="54" customHeight="1" x14ac:dyDescent="1.05">
      <c r="A508" s="31" t="s">
        <v>29847</v>
      </c>
      <c r="B508" s="31" t="s">
        <v>29848</v>
      </c>
      <c r="C508" s="31" t="s">
        <v>29849</v>
      </c>
      <c r="D508" s="31" t="s">
        <v>29850</v>
      </c>
      <c r="E508" s="31" t="s">
        <v>101</v>
      </c>
      <c r="F508" s="31" t="s">
        <v>102</v>
      </c>
      <c r="G508" s="31" t="s">
        <v>16236</v>
      </c>
      <c r="H508" s="31" t="s">
        <v>29748</v>
      </c>
      <c r="I508" s="38">
        <v>0.52083333333333337</v>
      </c>
      <c r="J508" s="31" t="s">
        <v>34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320"/>
      <c r="R508" s="23"/>
      <c r="S508" s="29">
        <v>22200</v>
      </c>
      <c r="T508" s="31"/>
    </row>
    <row r="509" spans="1:20" ht="54" customHeight="1" x14ac:dyDescent="1.3">
      <c r="A509" s="693" t="s">
        <v>30214</v>
      </c>
      <c r="B509" s="694"/>
      <c r="C509" s="694"/>
      <c r="D509" s="694"/>
      <c r="E509" s="694"/>
      <c r="F509" s="694"/>
      <c r="G509" s="694"/>
      <c r="H509" s="694"/>
      <c r="I509" s="694"/>
      <c r="J509" s="694"/>
      <c r="K509" s="694"/>
      <c r="L509" s="694"/>
      <c r="M509" s="695"/>
      <c r="N509" s="23"/>
      <c r="O509" s="23"/>
      <c r="P509" s="23"/>
      <c r="Q509" s="320"/>
      <c r="R509" s="23"/>
      <c r="S509" s="29"/>
      <c r="T509" s="451">
        <v>195000</v>
      </c>
    </row>
    <row r="510" spans="1:20" ht="54" customHeight="1" x14ac:dyDescent="1.05">
      <c r="A510" s="693" t="s">
        <v>30213</v>
      </c>
      <c r="B510" s="694"/>
      <c r="C510" s="694"/>
      <c r="D510" s="694"/>
      <c r="E510" s="694"/>
      <c r="F510" s="694"/>
      <c r="G510" s="694"/>
      <c r="H510" s="694"/>
      <c r="I510" s="694"/>
      <c r="J510" s="694"/>
      <c r="K510" s="694"/>
      <c r="L510" s="694"/>
      <c r="M510" s="695"/>
      <c r="N510" s="23"/>
      <c r="O510" s="23"/>
      <c r="P510" s="23"/>
      <c r="Q510" s="131"/>
      <c r="R510" s="29"/>
      <c r="S510" s="29"/>
      <c r="T510" s="388">
        <v>694800</v>
      </c>
    </row>
    <row r="511" spans="1:20" ht="54" customHeight="1" x14ac:dyDescent="1.3">
      <c r="A511" s="679" t="s">
        <v>31180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1"/>
      <c r="N511" s="23"/>
      <c r="O511" s="23"/>
      <c r="P511" s="23"/>
      <c r="Q511" s="320"/>
      <c r="R511" s="23"/>
      <c r="S511" s="29"/>
      <c r="T511" s="23"/>
    </row>
    <row r="512" spans="1:20" ht="54" customHeight="1" x14ac:dyDescent="1.05">
      <c r="A512" s="31" t="s">
        <v>30491</v>
      </c>
      <c r="B512" s="31" t="s">
        <v>30492</v>
      </c>
      <c r="C512" s="31" t="s">
        <v>30493</v>
      </c>
      <c r="D512" s="31" t="s">
        <v>30494</v>
      </c>
      <c r="E512" s="31" t="s">
        <v>687</v>
      </c>
      <c r="F512" s="31" t="s">
        <v>123</v>
      </c>
      <c r="G512" s="31" t="s">
        <v>18959</v>
      </c>
      <c r="H512" s="31" t="s">
        <v>17480</v>
      </c>
      <c r="I512" s="38">
        <v>0.41666666666666669</v>
      </c>
      <c r="J512" s="31" t="s">
        <v>34</v>
      </c>
      <c r="K512" s="31" t="s">
        <v>105</v>
      </c>
      <c r="L512" s="31" t="s">
        <v>106</v>
      </c>
      <c r="M512" s="31" t="s">
        <v>995</v>
      </c>
      <c r="N512" s="23"/>
      <c r="O512" s="23"/>
      <c r="P512" s="23"/>
      <c r="Q512" s="320"/>
      <c r="R512" s="23"/>
      <c r="S512" s="29">
        <v>43425</v>
      </c>
      <c r="T512" s="23"/>
    </row>
    <row r="513" spans="1:19" ht="54" customHeight="1" x14ac:dyDescent="1.05">
      <c r="A513" s="31" t="s">
        <v>30495</v>
      </c>
      <c r="B513" s="31" t="s">
        <v>30496</v>
      </c>
      <c r="C513" s="31" t="s">
        <v>30497</v>
      </c>
      <c r="D513" s="31" t="s">
        <v>30498</v>
      </c>
      <c r="E513" s="31" t="s">
        <v>687</v>
      </c>
      <c r="F513" s="31" t="s">
        <v>123</v>
      </c>
      <c r="G513" s="31" t="s">
        <v>18959</v>
      </c>
      <c r="H513" s="31" t="s">
        <v>17480</v>
      </c>
      <c r="I513" s="38">
        <v>0.41666666666666669</v>
      </c>
      <c r="J513" s="31" t="s">
        <v>34</v>
      </c>
      <c r="K513" s="31" t="s">
        <v>105</v>
      </c>
      <c r="L513" s="31" t="s">
        <v>106</v>
      </c>
      <c r="M513" s="31" t="s">
        <v>995</v>
      </c>
      <c r="N513" s="23"/>
      <c r="O513" s="23"/>
      <c r="P513" s="23"/>
      <c r="Q513" s="320"/>
      <c r="R513" s="23"/>
      <c r="S513" s="29">
        <v>43425</v>
      </c>
    </row>
    <row r="514" spans="1:19" ht="54" customHeight="1" x14ac:dyDescent="1.05">
      <c r="A514" s="31" t="s">
        <v>30499</v>
      </c>
      <c r="B514" s="31" t="s">
        <v>18406</v>
      </c>
      <c r="C514" s="31" t="s">
        <v>30500</v>
      </c>
      <c r="D514" s="31" t="s">
        <v>30501</v>
      </c>
      <c r="E514" s="31" t="s">
        <v>687</v>
      </c>
      <c r="F514" s="31" t="s">
        <v>123</v>
      </c>
      <c r="G514" s="31" t="s">
        <v>18959</v>
      </c>
      <c r="H514" s="31" t="s">
        <v>17480</v>
      </c>
      <c r="I514" s="38">
        <v>0.41666666666666669</v>
      </c>
      <c r="J514" s="31" t="s">
        <v>34</v>
      </c>
      <c r="K514" s="31" t="s">
        <v>105</v>
      </c>
      <c r="L514" s="31" t="s">
        <v>106</v>
      </c>
      <c r="M514" s="31" t="s">
        <v>995</v>
      </c>
      <c r="N514" s="23"/>
      <c r="O514" s="23"/>
      <c r="P514" s="23"/>
      <c r="Q514" s="320"/>
      <c r="R514" s="23"/>
      <c r="S514" s="29">
        <v>43425</v>
      </c>
    </row>
    <row r="515" spans="1:19" ht="54" customHeight="1" x14ac:dyDescent="1.05">
      <c r="A515" s="31" t="s">
        <v>30502</v>
      </c>
      <c r="B515" s="31" t="s">
        <v>25799</v>
      </c>
      <c r="C515" s="31" t="s">
        <v>30503</v>
      </c>
      <c r="D515" s="31" t="s">
        <v>30504</v>
      </c>
      <c r="E515" s="31" t="s">
        <v>687</v>
      </c>
      <c r="F515" s="31" t="s">
        <v>123</v>
      </c>
      <c r="G515" s="31" t="s">
        <v>18959</v>
      </c>
      <c r="H515" s="31" t="s">
        <v>17480</v>
      </c>
      <c r="I515" s="38">
        <v>0.41666666666666669</v>
      </c>
      <c r="J515" s="31" t="s">
        <v>34</v>
      </c>
      <c r="K515" s="31" t="s">
        <v>105</v>
      </c>
      <c r="L515" s="31" t="s">
        <v>106</v>
      </c>
      <c r="M515" s="31" t="s">
        <v>995</v>
      </c>
      <c r="N515" s="23"/>
      <c r="O515" s="23"/>
      <c r="P515" s="23"/>
      <c r="Q515" s="320"/>
      <c r="R515" s="23"/>
      <c r="S515" s="29">
        <v>43425</v>
      </c>
    </row>
    <row r="516" spans="1:19" ht="54" customHeight="1" x14ac:dyDescent="1.05">
      <c r="A516" s="31" t="s">
        <v>30505</v>
      </c>
      <c r="B516" s="31" t="s">
        <v>30506</v>
      </c>
      <c r="C516" s="31" t="s">
        <v>30507</v>
      </c>
      <c r="D516" s="31" t="s">
        <v>30508</v>
      </c>
      <c r="E516" s="31" t="s">
        <v>687</v>
      </c>
      <c r="F516" s="31" t="s">
        <v>123</v>
      </c>
      <c r="G516" s="31" t="s">
        <v>18959</v>
      </c>
      <c r="H516" s="31" t="s">
        <v>17480</v>
      </c>
      <c r="I516" s="38">
        <v>0.41666666666666669</v>
      </c>
      <c r="J516" s="31" t="s">
        <v>34</v>
      </c>
      <c r="K516" s="31" t="s">
        <v>105</v>
      </c>
      <c r="L516" s="31" t="s">
        <v>106</v>
      </c>
      <c r="M516" s="31" t="s">
        <v>995</v>
      </c>
      <c r="N516" s="23"/>
      <c r="O516" s="23"/>
      <c r="P516" s="23"/>
      <c r="Q516" s="320"/>
      <c r="R516" s="23"/>
      <c r="S516" s="29">
        <v>43425</v>
      </c>
    </row>
    <row r="517" spans="1:19" ht="54" customHeight="1" x14ac:dyDescent="1.05">
      <c r="A517" s="31" t="s">
        <v>30509</v>
      </c>
      <c r="B517" s="31" t="s">
        <v>6409</v>
      </c>
      <c r="C517" s="31" t="s">
        <v>30510</v>
      </c>
      <c r="D517" s="31" t="s">
        <v>30511</v>
      </c>
      <c r="E517" s="31" t="s">
        <v>687</v>
      </c>
      <c r="F517" s="31" t="s">
        <v>123</v>
      </c>
      <c r="G517" s="31" t="s">
        <v>18959</v>
      </c>
      <c r="H517" s="31" t="s">
        <v>17480</v>
      </c>
      <c r="I517" s="38">
        <v>0.41666666666666669</v>
      </c>
      <c r="J517" s="31" t="s">
        <v>34</v>
      </c>
      <c r="K517" s="31" t="s">
        <v>105</v>
      </c>
      <c r="L517" s="31" t="s">
        <v>106</v>
      </c>
      <c r="M517" s="31" t="s">
        <v>995</v>
      </c>
      <c r="N517" s="23"/>
      <c r="O517" s="23"/>
      <c r="P517" s="23"/>
      <c r="Q517" s="320"/>
      <c r="R517" s="23"/>
      <c r="S517" s="29">
        <v>43425</v>
      </c>
    </row>
    <row r="518" spans="1:19" ht="54" customHeight="1" x14ac:dyDescent="1.05">
      <c r="A518" s="210" t="s">
        <v>30512</v>
      </c>
      <c r="B518" s="31" t="s">
        <v>12468</v>
      </c>
      <c r="C518" s="31" t="s">
        <v>30513</v>
      </c>
      <c r="D518" s="31" t="s">
        <v>30514</v>
      </c>
      <c r="E518" s="31" t="s">
        <v>687</v>
      </c>
      <c r="F518" s="31" t="s">
        <v>123</v>
      </c>
      <c r="G518" s="31" t="s">
        <v>18959</v>
      </c>
      <c r="H518" s="31" t="s">
        <v>17480</v>
      </c>
      <c r="I518" s="38">
        <v>0.41666666666666669</v>
      </c>
      <c r="J518" s="31" t="s">
        <v>34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320"/>
      <c r="R518" s="23"/>
      <c r="S518" s="29">
        <v>43425</v>
      </c>
    </row>
    <row r="519" spans="1:19" ht="54" customHeight="1" x14ac:dyDescent="1.05">
      <c r="A519" s="31" t="s">
        <v>30515</v>
      </c>
      <c r="B519" s="31" t="s">
        <v>10031</v>
      </c>
      <c r="C519" s="31" t="s">
        <v>30516</v>
      </c>
      <c r="D519" s="31" t="s">
        <v>30517</v>
      </c>
      <c r="E519" s="31" t="s">
        <v>687</v>
      </c>
      <c r="F519" s="31" t="s">
        <v>123</v>
      </c>
      <c r="G519" s="31" t="s">
        <v>18959</v>
      </c>
      <c r="H519" s="31" t="s">
        <v>17480</v>
      </c>
      <c r="I519" s="38">
        <v>0.41666666666666669</v>
      </c>
      <c r="J519" s="31" t="s">
        <v>34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320"/>
      <c r="R519" s="23"/>
      <c r="S519" s="29">
        <v>43425</v>
      </c>
    </row>
    <row r="520" spans="1:19" ht="54" customHeight="1" x14ac:dyDescent="1.05">
      <c r="A520" s="31" t="s">
        <v>30518</v>
      </c>
      <c r="B520" s="31" t="s">
        <v>20647</v>
      </c>
      <c r="C520" s="31" t="s">
        <v>30519</v>
      </c>
      <c r="D520" s="31" t="s">
        <v>30520</v>
      </c>
      <c r="E520" s="31" t="s">
        <v>687</v>
      </c>
      <c r="F520" s="31" t="s">
        <v>123</v>
      </c>
      <c r="G520" s="31" t="s">
        <v>18959</v>
      </c>
      <c r="H520" s="31" t="s">
        <v>17480</v>
      </c>
      <c r="I520" s="38">
        <v>0.53125</v>
      </c>
      <c r="J520" s="31" t="s">
        <v>34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320"/>
      <c r="R520" s="23"/>
      <c r="S520" s="29">
        <v>43425</v>
      </c>
    </row>
    <row r="521" spans="1:19" ht="54" customHeight="1" x14ac:dyDescent="1.05">
      <c r="A521" s="31" t="s">
        <v>30521</v>
      </c>
      <c r="B521" s="31" t="s">
        <v>30522</v>
      </c>
      <c r="C521" s="31" t="s">
        <v>30523</v>
      </c>
      <c r="D521" s="31" t="s">
        <v>30524</v>
      </c>
      <c r="E521" s="31" t="s">
        <v>687</v>
      </c>
      <c r="F521" s="31" t="s">
        <v>123</v>
      </c>
      <c r="G521" s="31" t="s">
        <v>18959</v>
      </c>
      <c r="H521" s="31" t="s">
        <v>17480</v>
      </c>
      <c r="I521" s="38">
        <v>0.41666666666666669</v>
      </c>
      <c r="J521" s="31" t="s">
        <v>34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320"/>
      <c r="R521" s="23"/>
      <c r="S521" s="29">
        <v>43425</v>
      </c>
    </row>
    <row r="522" spans="1:19" ht="54" customHeight="1" x14ac:dyDescent="1.05">
      <c r="A522" s="31" t="s">
        <v>30525</v>
      </c>
      <c r="B522" s="31" t="s">
        <v>30526</v>
      </c>
      <c r="C522" s="31" t="s">
        <v>30527</v>
      </c>
      <c r="D522" s="31" t="s">
        <v>30528</v>
      </c>
      <c r="E522" s="31" t="s">
        <v>687</v>
      </c>
      <c r="F522" s="31" t="s">
        <v>123</v>
      </c>
      <c r="G522" s="31" t="s">
        <v>18959</v>
      </c>
      <c r="H522" s="31" t="s">
        <v>17480</v>
      </c>
      <c r="I522" s="38">
        <v>0.41666666666666669</v>
      </c>
      <c r="J522" s="31" t="s">
        <v>34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320"/>
      <c r="R522" s="23"/>
      <c r="S522" s="29">
        <v>43425</v>
      </c>
    </row>
    <row r="523" spans="1:19" ht="54" customHeight="1" x14ac:dyDescent="1.05">
      <c r="A523" s="31" t="s">
        <v>30529</v>
      </c>
      <c r="B523" s="31" t="s">
        <v>30530</v>
      </c>
      <c r="C523" s="31" t="s">
        <v>30531</v>
      </c>
      <c r="D523" s="31" t="s">
        <v>30532</v>
      </c>
      <c r="E523" s="31" t="s">
        <v>687</v>
      </c>
      <c r="F523" s="31" t="s">
        <v>123</v>
      </c>
      <c r="G523" s="31" t="s">
        <v>18959</v>
      </c>
      <c r="H523" s="31" t="s">
        <v>17480</v>
      </c>
      <c r="I523" s="38">
        <v>0.41666666666666669</v>
      </c>
      <c r="J523" s="31" t="s">
        <v>34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320"/>
      <c r="R523" s="23"/>
      <c r="S523" s="29">
        <v>43425</v>
      </c>
    </row>
    <row r="524" spans="1:19" ht="54" customHeight="1" x14ac:dyDescent="1.05">
      <c r="A524" s="31" t="s">
        <v>30533</v>
      </c>
      <c r="B524" s="31" t="s">
        <v>30534</v>
      </c>
      <c r="C524" s="31" t="s">
        <v>30535</v>
      </c>
      <c r="D524" s="31" t="s">
        <v>30536</v>
      </c>
      <c r="E524" s="31" t="s">
        <v>687</v>
      </c>
      <c r="F524" s="31" t="s">
        <v>123</v>
      </c>
      <c r="G524" s="31" t="s">
        <v>18959</v>
      </c>
      <c r="H524" s="31" t="s">
        <v>17480</v>
      </c>
      <c r="I524" s="38">
        <v>0.41666666666666669</v>
      </c>
      <c r="J524" s="31" t="s">
        <v>34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320"/>
      <c r="R524" s="23"/>
      <c r="S524" s="29">
        <v>43425</v>
      </c>
    </row>
    <row r="525" spans="1:19" ht="54" customHeight="1" x14ac:dyDescent="1.05">
      <c r="A525" s="31" t="s">
        <v>30537</v>
      </c>
      <c r="B525" s="31" t="s">
        <v>24415</v>
      </c>
      <c r="C525" s="31" t="s">
        <v>30538</v>
      </c>
      <c r="D525" s="31" t="s">
        <v>30539</v>
      </c>
      <c r="E525" s="31" t="s">
        <v>687</v>
      </c>
      <c r="F525" s="31" t="s">
        <v>123</v>
      </c>
      <c r="G525" s="31" t="s">
        <v>18959</v>
      </c>
      <c r="H525" s="31" t="s">
        <v>17480</v>
      </c>
      <c r="I525" s="38">
        <v>0.41666666666666669</v>
      </c>
      <c r="J525" s="31" t="s">
        <v>34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320"/>
      <c r="R525" s="23"/>
      <c r="S525" s="29">
        <v>43425</v>
      </c>
    </row>
    <row r="526" spans="1:19" ht="54" customHeight="1" x14ac:dyDescent="1.05">
      <c r="A526" s="210" t="s">
        <v>30540</v>
      </c>
      <c r="B526" s="31" t="s">
        <v>21350</v>
      </c>
      <c r="C526" s="31" t="s">
        <v>30541</v>
      </c>
      <c r="D526" s="31" t="s">
        <v>30542</v>
      </c>
      <c r="E526" s="31" t="s">
        <v>687</v>
      </c>
      <c r="F526" s="31" t="s">
        <v>123</v>
      </c>
      <c r="G526" s="31" t="s">
        <v>18959</v>
      </c>
      <c r="H526" s="31" t="s">
        <v>17480</v>
      </c>
      <c r="I526" s="38">
        <v>0.41666666666666669</v>
      </c>
      <c r="J526" s="31" t="s">
        <v>34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320"/>
      <c r="R526" s="23"/>
      <c r="S526" s="29">
        <v>43425</v>
      </c>
    </row>
    <row r="527" spans="1:19" ht="54" customHeight="1" x14ac:dyDescent="1.05">
      <c r="A527" s="31" t="s">
        <v>30543</v>
      </c>
      <c r="B527" s="31" t="s">
        <v>30544</v>
      </c>
      <c r="C527" s="31" t="s">
        <v>30545</v>
      </c>
      <c r="D527" s="31" t="s">
        <v>30546</v>
      </c>
      <c r="E527" s="31" t="s">
        <v>687</v>
      </c>
      <c r="F527" s="31" t="s">
        <v>123</v>
      </c>
      <c r="G527" s="31" t="s">
        <v>18959</v>
      </c>
      <c r="H527" s="31" t="s">
        <v>17480</v>
      </c>
      <c r="I527" s="38">
        <v>0.41666666666666669</v>
      </c>
      <c r="J527" s="31" t="s">
        <v>34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320"/>
      <c r="R527" s="23"/>
      <c r="S527" s="29">
        <v>43425</v>
      </c>
    </row>
    <row r="528" spans="1:19" ht="54" customHeight="1" x14ac:dyDescent="1.05">
      <c r="A528" s="31" t="s">
        <v>30547</v>
      </c>
      <c r="B528" s="31" t="s">
        <v>30548</v>
      </c>
      <c r="C528" s="31" t="s">
        <v>30549</v>
      </c>
      <c r="D528" s="31" t="s">
        <v>30550</v>
      </c>
      <c r="E528" s="31" t="s">
        <v>687</v>
      </c>
      <c r="F528" s="31" t="s">
        <v>123</v>
      </c>
      <c r="G528" s="31" t="s">
        <v>18959</v>
      </c>
      <c r="H528" s="31" t="s">
        <v>17480</v>
      </c>
      <c r="I528" s="38">
        <v>0.53125</v>
      </c>
      <c r="J528" s="31" t="s">
        <v>34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320"/>
      <c r="R528" s="23"/>
      <c r="S528" s="29">
        <v>43425</v>
      </c>
    </row>
    <row r="529" spans="1:20" ht="54" customHeight="1" x14ac:dyDescent="1.05">
      <c r="A529" s="31" t="s">
        <v>30551</v>
      </c>
      <c r="B529" s="31" t="s">
        <v>30552</v>
      </c>
      <c r="C529" s="31" t="s">
        <v>30553</v>
      </c>
      <c r="D529" s="31" t="s">
        <v>30554</v>
      </c>
      <c r="E529" s="31" t="s">
        <v>687</v>
      </c>
      <c r="F529" s="31" t="s">
        <v>123</v>
      </c>
      <c r="G529" s="31" t="s">
        <v>18959</v>
      </c>
      <c r="H529" s="31" t="s">
        <v>17480</v>
      </c>
      <c r="I529" s="38">
        <v>0.53125</v>
      </c>
      <c r="J529" s="31" t="s">
        <v>34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320"/>
      <c r="R529" s="23"/>
      <c r="S529" s="29">
        <v>43425</v>
      </c>
      <c r="T529" s="23"/>
    </row>
    <row r="530" spans="1:20" ht="54" customHeight="1" x14ac:dyDescent="1.05">
      <c r="A530" s="31" t="s">
        <v>30555</v>
      </c>
      <c r="B530" s="31" t="s">
        <v>11572</v>
      </c>
      <c r="C530" s="31" t="s">
        <v>30556</v>
      </c>
      <c r="D530" s="31" t="s">
        <v>30557</v>
      </c>
      <c r="E530" s="31" t="s">
        <v>101</v>
      </c>
      <c r="F530" s="31" t="s">
        <v>102</v>
      </c>
      <c r="G530" s="31" t="s">
        <v>16190</v>
      </c>
      <c r="H530" s="31" t="s">
        <v>24693</v>
      </c>
      <c r="I530" s="38">
        <v>0.52430555555555558</v>
      </c>
      <c r="J530" s="31" t="s">
        <v>34</v>
      </c>
      <c r="K530" s="31" t="s">
        <v>105</v>
      </c>
      <c r="L530" s="31" t="s">
        <v>106</v>
      </c>
      <c r="M530" s="31" t="s">
        <v>107</v>
      </c>
      <c r="N530" s="23"/>
      <c r="O530" s="23"/>
      <c r="P530" s="23"/>
      <c r="Q530" s="320"/>
      <c r="R530" s="23"/>
      <c r="S530" s="29">
        <v>22200</v>
      </c>
      <c r="T530" s="23"/>
    </row>
    <row r="531" spans="1:20" ht="54" customHeight="1" x14ac:dyDescent="1.3">
      <c r="A531" s="679" t="s">
        <v>31908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1"/>
      <c r="N531" s="23"/>
      <c r="O531" s="23"/>
      <c r="P531" s="23"/>
      <c r="Q531" s="320"/>
      <c r="R531" s="23"/>
      <c r="S531" s="29"/>
      <c r="T531" s="23"/>
    </row>
    <row r="532" spans="1:20" ht="54" customHeight="1" x14ac:dyDescent="1.05">
      <c r="A532" s="31" t="s">
        <v>31377</v>
      </c>
      <c r="B532" s="31" t="s">
        <v>15089</v>
      </c>
      <c r="C532" s="31" t="s">
        <v>31378</v>
      </c>
      <c r="D532" s="31" t="s">
        <v>31379</v>
      </c>
      <c r="E532" s="31" t="s">
        <v>101</v>
      </c>
      <c r="F532" s="31" t="s">
        <v>102</v>
      </c>
      <c r="G532" s="31" t="s">
        <v>16267</v>
      </c>
      <c r="H532" s="31" t="s">
        <v>24693</v>
      </c>
      <c r="I532" s="38">
        <v>0.125</v>
      </c>
      <c r="J532" s="31" t="s">
        <v>34</v>
      </c>
      <c r="K532" s="31" t="s">
        <v>105</v>
      </c>
      <c r="L532" s="31" t="s">
        <v>106</v>
      </c>
      <c r="M532" s="31" t="s">
        <v>491</v>
      </c>
      <c r="N532" s="23"/>
      <c r="O532" s="23"/>
      <c r="P532" s="23"/>
      <c r="Q532" s="320"/>
      <c r="R532" s="23"/>
      <c r="S532" s="29">
        <v>26200</v>
      </c>
      <c r="T532" s="23"/>
    </row>
    <row r="533" spans="1:20" ht="54" customHeight="1" x14ac:dyDescent="1.05">
      <c r="A533" s="31" t="s">
        <v>31380</v>
      </c>
      <c r="B533" s="31" t="s">
        <v>31381</v>
      </c>
      <c r="C533" s="31" t="s">
        <v>31382</v>
      </c>
      <c r="D533" s="31" t="s">
        <v>31383</v>
      </c>
      <c r="E533" s="31" t="s">
        <v>687</v>
      </c>
      <c r="F533" s="31" t="s">
        <v>123</v>
      </c>
      <c r="G533" s="31" t="s">
        <v>20129</v>
      </c>
      <c r="H533" s="31" t="s">
        <v>17480</v>
      </c>
      <c r="I533" s="38">
        <v>0.375</v>
      </c>
      <c r="J533" s="31" t="s">
        <v>34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320"/>
      <c r="R533" s="23"/>
      <c r="S533" s="29">
        <v>43425</v>
      </c>
      <c r="T533" s="23"/>
    </row>
    <row r="534" spans="1:20" ht="54" customHeight="1" x14ac:dyDescent="1.05">
      <c r="A534" s="688" t="s">
        <v>32412</v>
      </c>
      <c r="B534" s="689"/>
      <c r="C534" s="689"/>
      <c r="D534" s="689"/>
      <c r="E534" s="689"/>
      <c r="F534" s="689"/>
      <c r="G534" s="689"/>
      <c r="H534" s="689"/>
      <c r="I534" s="689"/>
      <c r="J534" s="689"/>
      <c r="K534" s="689"/>
      <c r="L534" s="689"/>
      <c r="M534" s="690"/>
      <c r="N534" s="31"/>
      <c r="O534" s="23"/>
      <c r="P534" s="23"/>
      <c r="Q534" s="320"/>
      <c r="R534" s="23"/>
      <c r="S534" s="29"/>
      <c r="T534" s="23"/>
    </row>
    <row r="535" spans="1:20" ht="54" customHeight="1" x14ac:dyDescent="1.05">
      <c r="A535" s="31" t="s">
        <v>32063</v>
      </c>
      <c r="B535" s="31" t="s">
        <v>20019</v>
      </c>
      <c r="C535" s="31" t="s">
        <v>32064</v>
      </c>
      <c r="D535" s="31" t="s">
        <v>32065</v>
      </c>
      <c r="E535" s="31" t="s">
        <v>101</v>
      </c>
      <c r="F535" s="31" t="s">
        <v>102</v>
      </c>
      <c r="G535" s="31" t="s">
        <v>16270</v>
      </c>
      <c r="H535" s="31" t="s">
        <v>28170</v>
      </c>
      <c r="I535" s="38">
        <v>0.53125</v>
      </c>
      <c r="J535" s="31" t="s">
        <v>34</v>
      </c>
      <c r="K535" s="31" t="s">
        <v>105</v>
      </c>
      <c r="L535" s="31" t="s">
        <v>106</v>
      </c>
      <c r="M535" s="31" t="s">
        <v>491</v>
      </c>
      <c r="N535" s="31" t="s">
        <v>105</v>
      </c>
      <c r="O535" s="23"/>
      <c r="P535" s="23"/>
      <c r="Q535" s="320"/>
      <c r="R535" s="23"/>
      <c r="S535" s="29">
        <v>26200</v>
      </c>
      <c r="T535" s="23"/>
    </row>
    <row r="536" spans="1:20" ht="54" customHeight="1" x14ac:dyDescent="1.05">
      <c r="A536" s="31" t="s">
        <v>32066</v>
      </c>
      <c r="B536" s="31" t="s">
        <v>18207</v>
      </c>
      <c r="C536" s="31" t="s">
        <v>32067</v>
      </c>
      <c r="D536" s="31" t="s">
        <v>32068</v>
      </c>
      <c r="E536" s="31" t="s">
        <v>101</v>
      </c>
      <c r="F536" s="31" t="s">
        <v>102</v>
      </c>
      <c r="G536" s="31" t="s">
        <v>16190</v>
      </c>
      <c r="H536" s="31" t="s">
        <v>29687</v>
      </c>
      <c r="I536" s="38">
        <v>0.52430555555555558</v>
      </c>
      <c r="J536" s="31" t="s">
        <v>34</v>
      </c>
      <c r="K536" s="31" t="s">
        <v>105</v>
      </c>
      <c r="L536" s="31" t="s">
        <v>106</v>
      </c>
      <c r="M536" s="31" t="s">
        <v>107</v>
      </c>
      <c r="N536" s="31" t="s">
        <v>105</v>
      </c>
      <c r="O536" s="23"/>
      <c r="P536" s="23"/>
      <c r="Q536" s="320"/>
      <c r="R536" s="23"/>
      <c r="S536" s="29">
        <v>22200</v>
      </c>
      <c r="T536" s="23"/>
    </row>
    <row r="537" spans="1:20" ht="54" customHeight="1" x14ac:dyDescent="1.05">
      <c r="A537" s="31" t="s">
        <v>32069</v>
      </c>
      <c r="B537" s="31" t="s">
        <v>26701</v>
      </c>
      <c r="C537" s="31" t="s">
        <v>32070</v>
      </c>
      <c r="D537" s="31" t="s">
        <v>32071</v>
      </c>
      <c r="E537" s="31" t="s">
        <v>101</v>
      </c>
      <c r="F537" s="31" t="s">
        <v>102</v>
      </c>
      <c r="G537" s="31" t="s">
        <v>16270</v>
      </c>
      <c r="H537" s="31" t="s">
        <v>28170</v>
      </c>
      <c r="I537" s="38">
        <v>0.53125</v>
      </c>
      <c r="J537" s="31" t="s">
        <v>34</v>
      </c>
      <c r="K537" s="31" t="s">
        <v>105</v>
      </c>
      <c r="L537" s="31" t="s">
        <v>106</v>
      </c>
      <c r="M537" s="31" t="s">
        <v>107</v>
      </c>
      <c r="N537" s="31" t="s">
        <v>105</v>
      </c>
      <c r="O537" s="23"/>
      <c r="P537" s="23"/>
      <c r="Q537" s="320"/>
      <c r="R537" s="23"/>
      <c r="S537" s="29">
        <v>22200</v>
      </c>
      <c r="T537" s="23"/>
    </row>
    <row r="538" spans="1:20" ht="54" customHeight="1" x14ac:dyDescent="1.05">
      <c r="A538" s="31" t="s">
        <v>19058</v>
      </c>
      <c r="B538" s="31" t="s">
        <v>32072</v>
      </c>
      <c r="C538" s="31" t="s">
        <v>32073</v>
      </c>
      <c r="D538" s="31" t="s">
        <v>32074</v>
      </c>
      <c r="E538" s="31" t="s">
        <v>101</v>
      </c>
      <c r="F538" s="31" t="s">
        <v>102</v>
      </c>
      <c r="G538" s="31" t="s">
        <v>16267</v>
      </c>
      <c r="H538" s="31" t="s">
        <v>28170</v>
      </c>
      <c r="I538" s="38">
        <v>0.27083333333333331</v>
      </c>
      <c r="J538" s="31" t="s">
        <v>34</v>
      </c>
      <c r="K538" s="31" t="s">
        <v>105</v>
      </c>
      <c r="L538" s="31" t="s">
        <v>106</v>
      </c>
      <c r="M538" s="31" t="s">
        <v>491</v>
      </c>
      <c r="N538" s="31" t="s">
        <v>105</v>
      </c>
      <c r="O538" s="23"/>
      <c r="P538" s="23"/>
      <c r="Q538" s="320"/>
      <c r="R538" s="23"/>
      <c r="S538" s="29">
        <v>26200</v>
      </c>
      <c r="T538" s="23"/>
    </row>
    <row r="539" spans="1:20" ht="54" customHeight="1" x14ac:dyDescent="1.05">
      <c r="A539" s="31" t="s">
        <v>32075</v>
      </c>
      <c r="B539" s="31" t="s">
        <v>32076</v>
      </c>
      <c r="C539" s="31" t="s">
        <v>32077</v>
      </c>
      <c r="D539" s="31" t="s">
        <v>32078</v>
      </c>
      <c r="E539" s="31" t="s">
        <v>101</v>
      </c>
      <c r="F539" s="31" t="s">
        <v>102</v>
      </c>
      <c r="G539" s="31" t="s">
        <v>16267</v>
      </c>
      <c r="H539" s="31" t="s">
        <v>28170</v>
      </c>
      <c r="I539" s="38">
        <v>0.53125</v>
      </c>
      <c r="J539" s="31" t="s">
        <v>34</v>
      </c>
      <c r="K539" s="31" t="s">
        <v>105</v>
      </c>
      <c r="L539" s="31" t="s">
        <v>106</v>
      </c>
      <c r="M539" s="31" t="s">
        <v>491</v>
      </c>
      <c r="N539" s="31" t="s">
        <v>105</v>
      </c>
      <c r="O539" s="23"/>
      <c r="P539" s="23"/>
      <c r="Q539" s="320"/>
      <c r="R539" s="23"/>
      <c r="S539" s="29">
        <v>26200</v>
      </c>
      <c r="T539" s="23"/>
    </row>
    <row r="540" spans="1:20" ht="54" customHeight="1" x14ac:dyDescent="1.05">
      <c r="A540" s="31" t="s">
        <v>32079</v>
      </c>
      <c r="B540" s="31" t="s">
        <v>32080</v>
      </c>
      <c r="C540" s="31" t="s">
        <v>32081</v>
      </c>
      <c r="D540" s="31" t="s">
        <v>32082</v>
      </c>
      <c r="E540" s="31" t="s">
        <v>101</v>
      </c>
      <c r="F540" s="31" t="s">
        <v>102</v>
      </c>
      <c r="G540" s="31" t="s">
        <v>16267</v>
      </c>
      <c r="H540" s="31" t="s">
        <v>28170</v>
      </c>
      <c r="I540" s="38">
        <v>0.27083333333333331</v>
      </c>
      <c r="J540" s="31" t="s">
        <v>34</v>
      </c>
      <c r="K540" s="31" t="s">
        <v>105</v>
      </c>
      <c r="L540" s="31" t="s">
        <v>106</v>
      </c>
      <c r="M540" s="31" t="s">
        <v>491</v>
      </c>
      <c r="N540" s="31" t="s">
        <v>105</v>
      </c>
      <c r="O540" s="23"/>
      <c r="P540" s="23"/>
      <c r="Q540" s="320"/>
      <c r="R540" s="23"/>
      <c r="S540" s="29">
        <v>26200</v>
      </c>
      <c r="T540" s="23"/>
    </row>
    <row r="541" spans="1:20" ht="54" customHeight="1" x14ac:dyDescent="0.7">
      <c r="A541" s="698" t="s">
        <v>32413</v>
      </c>
      <c r="B541" s="699"/>
      <c r="C541" s="699"/>
      <c r="D541" s="699"/>
      <c r="E541" s="699"/>
      <c r="F541" s="699"/>
      <c r="G541" s="699"/>
      <c r="H541" s="699"/>
      <c r="I541" s="699"/>
      <c r="J541" s="699"/>
      <c r="K541" s="699"/>
      <c r="L541" s="699"/>
      <c r="M541" s="700"/>
      <c r="N541" s="23"/>
      <c r="O541" s="23"/>
      <c r="P541" s="23"/>
      <c r="Q541" s="131"/>
      <c r="R541" s="29"/>
      <c r="S541" s="29"/>
      <c r="T541" s="388">
        <v>200000</v>
      </c>
    </row>
    <row r="542" spans="1:20" ht="54" customHeight="1" x14ac:dyDescent="0.7">
      <c r="A542" s="745" t="s">
        <v>32429</v>
      </c>
      <c r="B542" s="746"/>
      <c r="C542" s="746"/>
      <c r="D542" s="746"/>
      <c r="E542" s="746"/>
      <c r="F542" s="746"/>
      <c r="G542" s="746"/>
      <c r="H542" s="746"/>
      <c r="I542" s="746"/>
      <c r="J542" s="746"/>
      <c r="K542" s="746"/>
      <c r="L542" s="746"/>
      <c r="M542" s="747"/>
      <c r="N542" s="213"/>
      <c r="O542" s="213"/>
      <c r="P542" s="213"/>
      <c r="Q542" s="131"/>
      <c r="R542" s="140"/>
      <c r="S542" s="29"/>
      <c r="T542" s="518"/>
    </row>
    <row r="543" spans="1:20" ht="54" customHeight="1" x14ac:dyDescent="0.7">
      <c r="A543" s="223" t="s">
        <v>32430</v>
      </c>
      <c r="B543" s="225"/>
      <c r="C543" s="223"/>
      <c r="D543" s="223"/>
      <c r="E543" s="223" t="s">
        <v>17263</v>
      </c>
      <c r="F543" s="223" t="s">
        <v>123</v>
      </c>
      <c r="G543" s="223"/>
      <c r="H543" s="223"/>
      <c r="I543" s="223"/>
      <c r="J543" s="223" t="s">
        <v>34</v>
      </c>
      <c r="K543" s="223"/>
      <c r="L543" s="223"/>
      <c r="M543" s="223" t="s">
        <v>13380</v>
      </c>
      <c r="N543" s="215"/>
      <c r="O543" s="215"/>
      <c r="P543" s="215"/>
      <c r="Q543" s="131"/>
      <c r="R543" s="140"/>
      <c r="S543" s="29">
        <v>43425</v>
      </c>
      <c r="T543" s="518"/>
    </row>
    <row r="544" spans="1:20" ht="54" customHeight="1" x14ac:dyDescent="0.7">
      <c r="A544" s="223" t="s">
        <v>32431</v>
      </c>
      <c r="B544" s="225"/>
      <c r="C544" s="223"/>
      <c r="D544" s="223"/>
      <c r="E544" s="223" t="s">
        <v>17263</v>
      </c>
      <c r="F544" s="223" t="s">
        <v>123</v>
      </c>
      <c r="G544" s="223"/>
      <c r="H544" s="223"/>
      <c r="I544" s="223"/>
      <c r="J544" s="223" t="s">
        <v>34</v>
      </c>
      <c r="K544" s="223"/>
      <c r="L544" s="223"/>
      <c r="M544" s="223" t="s">
        <v>13380</v>
      </c>
      <c r="N544" s="215"/>
      <c r="O544" s="215"/>
      <c r="P544" s="215"/>
      <c r="Q544" s="131"/>
      <c r="R544" s="140"/>
      <c r="S544" s="29">
        <v>43425</v>
      </c>
      <c r="T544" s="518"/>
    </row>
    <row r="545" spans="1:20" ht="54" customHeight="1" x14ac:dyDescent="0.7">
      <c r="A545" s="223" t="s">
        <v>32432</v>
      </c>
      <c r="B545" s="225"/>
      <c r="C545" s="223"/>
      <c r="D545" s="223"/>
      <c r="E545" s="223" t="s">
        <v>17263</v>
      </c>
      <c r="F545" s="223" t="s">
        <v>123</v>
      </c>
      <c r="G545" s="223"/>
      <c r="H545" s="223"/>
      <c r="I545" s="223"/>
      <c r="J545" s="223" t="s">
        <v>34</v>
      </c>
      <c r="K545" s="223"/>
      <c r="L545" s="223"/>
      <c r="M545" s="223" t="s">
        <v>13380</v>
      </c>
      <c r="N545" s="215"/>
      <c r="O545" s="215"/>
      <c r="P545" s="215"/>
      <c r="Q545" s="131"/>
      <c r="R545" s="140"/>
      <c r="S545" s="29">
        <v>43425</v>
      </c>
      <c r="T545" s="518"/>
    </row>
    <row r="546" spans="1:20" ht="54" customHeight="1" x14ac:dyDescent="1.05">
      <c r="A546" s="688" t="s">
        <v>32847</v>
      </c>
      <c r="B546" s="689"/>
      <c r="C546" s="689"/>
      <c r="D546" s="689"/>
      <c r="E546" s="689"/>
      <c r="F546" s="689"/>
      <c r="G546" s="689"/>
      <c r="H546" s="689"/>
      <c r="I546" s="689"/>
      <c r="J546" s="689"/>
      <c r="K546" s="689"/>
      <c r="L546" s="689"/>
      <c r="M546" s="690"/>
      <c r="N546" s="23"/>
      <c r="O546" s="23"/>
      <c r="P546" s="23"/>
      <c r="Q546" s="320"/>
      <c r="R546" s="23"/>
      <c r="S546" s="29"/>
      <c r="T546" s="213"/>
    </row>
    <row r="547" spans="1:20" ht="54" customHeight="1" x14ac:dyDescent="1.05">
      <c r="A547" s="31" t="s">
        <v>32526</v>
      </c>
      <c r="B547" s="31" t="s">
        <v>32527</v>
      </c>
      <c r="C547" s="31" t="s">
        <v>32528</v>
      </c>
      <c r="D547" s="31" t="s">
        <v>32529</v>
      </c>
      <c r="E547" s="31" t="s">
        <v>687</v>
      </c>
      <c r="F547" s="31" t="s">
        <v>123</v>
      </c>
      <c r="G547" s="31" t="s">
        <v>16504</v>
      </c>
      <c r="H547" s="31" t="s">
        <v>24693</v>
      </c>
      <c r="I547" s="38">
        <v>0.41666666666666669</v>
      </c>
      <c r="J547" s="31" t="s">
        <v>34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320"/>
      <c r="R547" s="23"/>
      <c r="S547" s="29">
        <v>43425</v>
      </c>
      <c r="T547" s="23"/>
    </row>
    <row r="548" spans="1:20" ht="54" customHeight="1" x14ac:dyDescent="1.05">
      <c r="A548" s="31" t="s">
        <v>32530</v>
      </c>
      <c r="B548" s="31" t="s">
        <v>13840</v>
      </c>
      <c r="C548" s="31" t="s">
        <v>32531</v>
      </c>
      <c r="D548" s="31" t="s">
        <v>32532</v>
      </c>
      <c r="E548" s="31" t="s">
        <v>101</v>
      </c>
      <c r="F548" s="31" t="s">
        <v>102</v>
      </c>
      <c r="G548" s="31" t="s">
        <v>16270</v>
      </c>
      <c r="H548" s="31" t="s">
        <v>28170</v>
      </c>
      <c r="I548" s="38">
        <v>0.41666666666666669</v>
      </c>
      <c r="J548" s="31" t="s">
        <v>34</v>
      </c>
      <c r="K548" s="31" t="s">
        <v>105</v>
      </c>
      <c r="L548" s="31" t="s">
        <v>106</v>
      </c>
      <c r="M548" s="31" t="s">
        <v>491</v>
      </c>
      <c r="N548" s="23"/>
      <c r="O548" s="23"/>
      <c r="P548" s="23"/>
      <c r="Q548" s="320"/>
      <c r="R548" s="23"/>
      <c r="S548" s="29">
        <v>26200</v>
      </c>
      <c r="T548" s="23"/>
    </row>
    <row r="549" spans="1:20" ht="54" customHeight="1" x14ac:dyDescent="1.05">
      <c r="A549" s="31" t="s">
        <v>32533</v>
      </c>
      <c r="B549" s="31" t="s">
        <v>14119</v>
      </c>
      <c r="C549" s="31" t="s">
        <v>32534</v>
      </c>
      <c r="D549" s="31" t="s">
        <v>32535</v>
      </c>
      <c r="E549" s="31" t="s">
        <v>101</v>
      </c>
      <c r="F549" s="31" t="s">
        <v>123</v>
      </c>
      <c r="G549" s="31" t="s">
        <v>16205</v>
      </c>
      <c r="H549" s="31" t="s">
        <v>28170</v>
      </c>
      <c r="I549" s="38">
        <v>0.53125</v>
      </c>
      <c r="J549" s="31" t="s">
        <v>34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320"/>
      <c r="R549" s="23"/>
      <c r="S549" s="29">
        <v>43925</v>
      </c>
      <c r="T549" s="23"/>
    </row>
    <row r="550" spans="1:20" ht="54" customHeight="1" x14ac:dyDescent="1.05">
      <c r="A550" s="31" t="s">
        <v>32536</v>
      </c>
      <c r="B550" s="31" t="s">
        <v>32537</v>
      </c>
      <c r="C550" s="31" t="s">
        <v>32538</v>
      </c>
      <c r="D550" s="31" t="s">
        <v>32539</v>
      </c>
      <c r="E550" s="31" t="s">
        <v>101</v>
      </c>
      <c r="F550" s="31" t="s">
        <v>123</v>
      </c>
      <c r="G550" s="31" t="s">
        <v>16205</v>
      </c>
      <c r="H550" s="31" t="s">
        <v>28170</v>
      </c>
      <c r="I550" s="38">
        <v>0.53125</v>
      </c>
      <c r="J550" s="31" t="s">
        <v>34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320"/>
      <c r="R550" s="23"/>
      <c r="S550" s="29">
        <v>43925</v>
      </c>
      <c r="T550" s="23"/>
    </row>
    <row r="551" spans="1:20" ht="54" customHeight="1" x14ac:dyDescent="1.05">
      <c r="A551" s="31" t="s">
        <v>32540</v>
      </c>
      <c r="B551" s="31" t="s">
        <v>32541</v>
      </c>
      <c r="C551" s="31" t="s">
        <v>32542</v>
      </c>
      <c r="D551" s="31" t="s">
        <v>32543</v>
      </c>
      <c r="E551" s="31" t="s">
        <v>687</v>
      </c>
      <c r="F551" s="31" t="s">
        <v>123</v>
      </c>
      <c r="G551" s="31" t="s">
        <v>16504</v>
      </c>
      <c r="H551" s="31" t="s">
        <v>24693</v>
      </c>
      <c r="I551" s="38">
        <v>0.41666666666666669</v>
      </c>
      <c r="J551" s="31" t="s">
        <v>34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320"/>
      <c r="R551" s="23"/>
      <c r="S551" s="29">
        <v>43425</v>
      </c>
      <c r="T551" s="23"/>
    </row>
    <row r="552" spans="1:20" ht="54" customHeight="1" x14ac:dyDescent="1.05">
      <c r="A552" s="31" t="s">
        <v>32544</v>
      </c>
      <c r="B552" s="31" t="s">
        <v>3801</v>
      </c>
      <c r="C552" s="31" t="s">
        <v>32545</v>
      </c>
      <c r="D552" s="31" t="s">
        <v>32546</v>
      </c>
      <c r="E552" s="31" t="s">
        <v>687</v>
      </c>
      <c r="F552" s="31" t="s">
        <v>123</v>
      </c>
      <c r="G552" s="31" t="s">
        <v>16504</v>
      </c>
      <c r="H552" s="31" t="s">
        <v>24693</v>
      </c>
      <c r="I552" s="38">
        <v>0.41666666666666669</v>
      </c>
      <c r="J552" s="31" t="s">
        <v>34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320"/>
      <c r="R552" s="23"/>
      <c r="S552" s="29">
        <v>43425</v>
      </c>
      <c r="T552" s="23"/>
    </row>
    <row r="553" spans="1:20" ht="54" customHeight="1" x14ac:dyDescent="1.05">
      <c r="A553" s="31" t="s">
        <v>32547</v>
      </c>
      <c r="B553" s="31" t="s">
        <v>25788</v>
      </c>
      <c r="C553" s="31" t="s">
        <v>32548</v>
      </c>
      <c r="D553" s="31" t="s">
        <v>32549</v>
      </c>
      <c r="E553" s="31" t="s">
        <v>687</v>
      </c>
      <c r="F553" s="31" t="s">
        <v>123</v>
      </c>
      <c r="G553" s="31" t="s">
        <v>16504</v>
      </c>
      <c r="H553" s="31" t="s">
        <v>24693</v>
      </c>
      <c r="I553" s="38">
        <v>0.41666666666666669</v>
      </c>
      <c r="J553" s="31" t="s">
        <v>34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320"/>
      <c r="R553" s="23"/>
      <c r="S553" s="29">
        <v>43425</v>
      </c>
      <c r="T553" s="23"/>
    </row>
    <row r="554" spans="1:20" ht="54" customHeight="1" x14ac:dyDescent="1.05">
      <c r="A554" s="31" t="s">
        <v>32550</v>
      </c>
      <c r="B554" s="31" t="s">
        <v>23446</v>
      </c>
      <c r="C554" s="31" t="s">
        <v>32551</v>
      </c>
      <c r="D554" s="31" t="s">
        <v>32552</v>
      </c>
      <c r="E554" s="31" t="s">
        <v>687</v>
      </c>
      <c r="F554" s="31" t="s">
        <v>123</v>
      </c>
      <c r="G554" s="31" t="s">
        <v>16504</v>
      </c>
      <c r="H554" s="31" t="s">
        <v>24693</v>
      </c>
      <c r="I554" s="38">
        <v>0.41666666666666669</v>
      </c>
      <c r="J554" s="31" t="s">
        <v>34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320"/>
      <c r="R554" s="23"/>
      <c r="S554" s="29">
        <v>43425</v>
      </c>
      <c r="T554" s="23"/>
    </row>
    <row r="555" spans="1:20" ht="54" customHeight="1" x14ac:dyDescent="0.7">
      <c r="A555" s="727" t="s">
        <v>4068</v>
      </c>
      <c r="B555" s="728"/>
      <c r="C555" s="728"/>
      <c r="D555" s="728"/>
      <c r="E555" s="728"/>
      <c r="F555" s="728"/>
      <c r="G555" s="728"/>
      <c r="H555" s="728"/>
      <c r="I555" s="728"/>
      <c r="J555" s="728"/>
      <c r="K555" s="728"/>
      <c r="L555" s="728"/>
      <c r="M555" s="729"/>
      <c r="N555" s="23"/>
      <c r="O555" s="23"/>
      <c r="P555" s="23"/>
      <c r="Q555" s="131">
        <v>1074</v>
      </c>
      <c r="R555" s="29"/>
      <c r="S555" s="29"/>
      <c r="T555" s="388"/>
    </row>
    <row r="556" spans="1:20" ht="54" customHeight="1" x14ac:dyDescent="0.7">
      <c r="A556" s="727" t="s">
        <v>32856</v>
      </c>
      <c r="B556" s="728"/>
      <c r="C556" s="728"/>
      <c r="D556" s="728"/>
      <c r="E556" s="728"/>
      <c r="F556" s="728"/>
      <c r="G556" s="728"/>
      <c r="H556" s="728"/>
      <c r="I556" s="728"/>
      <c r="J556" s="728"/>
      <c r="K556" s="728"/>
      <c r="L556" s="728"/>
      <c r="M556" s="729"/>
      <c r="N556" s="23"/>
      <c r="O556" s="23"/>
      <c r="P556" s="23"/>
      <c r="Q556" s="131"/>
      <c r="R556" s="29"/>
      <c r="S556" s="29"/>
      <c r="T556" s="388">
        <v>53485</v>
      </c>
    </row>
    <row r="557" spans="1:20" ht="54" customHeight="1" x14ac:dyDescent="0.7">
      <c r="A557" s="727" t="s">
        <v>32861</v>
      </c>
      <c r="B557" s="728"/>
      <c r="C557" s="728"/>
      <c r="D557" s="728"/>
      <c r="E557" s="728"/>
      <c r="F557" s="728"/>
      <c r="G557" s="728"/>
      <c r="H557" s="728"/>
      <c r="I557" s="728"/>
      <c r="J557" s="728"/>
      <c r="K557" s="728"/>
      <c r="L557" s="728"/>
      <c r="M557" s="729"/>
      <c r="N557" s="23"/>
      <c r="O557" s="23"/>
      <c r="P557" s="23"/>
      <c r="Q557" s="131"/>
      <c r="R557" s="29"/>
      <c r="S557" s="29"/>
      <c r="T557" s="388">
        <v>1230000</v>
      </c>
    </row>
    <row r="558" spans="1:20" ht="54" customHeight="1" x14ac:dyDescent="0.7">
      <c r="A558" s="745" t="s">
        <v>32865</v>
      </c>
      <c r="B558" s="746"/>
      <c r="C558" s="746"/>
      <c r="D558" s="746"/>
      <c r="E558" s="746"/>
      <c r="F558" s="746"/>
      <c r="G558" s="746"/>
      <c r="H558" s="746"/>
      <c r="I558" s="746"/>
      <c r="J558" s="746"/>
      <c r="K558" s="746"/>
      <c r="L558" s="746"/>
      <c r="M558" s="747"/>
      <c r="N558" s="23"/>
      <c r="O558" s="23"/>
      <c r="P558" s="23"/>
      <c r="Q558" s="131"/>
      <c r="R558" s="29"/>
      <c r="S558" s="29"/>
      <c r="T558" s="388"/>
    </row>
    <row r="559" spans="1:20" ht="54" customHeight="1" x14ac:dyDescent="0.7">
      <c r="A559" s="223" t="s">
        <v>32866</v>
      </c>
      <c r="B559" s="225"/>
      <c r="C559" s="223"/>
      <c r="D559" s="223"/>
      <c r="E559" s="223" t="s">
        <v>17248</v>
      </c>
      <c r="F559" s="223" t="s">
        <v>123</v>
      </c>
      <c r="G559" s="223"/>
      <c r="H559" s="223"/>
      <c r="I559" s="223"/>
      <c r="J559" s="223" t="s">
        <v>34</v>
      </c>
      <c r="K559" s="223"/>
      <c r="L559" s="223" t="s">
        <v>106</v>
      </c>
      <c r="M559" s="223" t="s">
        <v>13363</v>
      </c>
      <c r="N559" s="23"/>
      <c r="O559" s="23"/>
      <c r="P559" s="23"/>
      <c r="Q559" s="131"/>
      <c r="R559" s="29"/>
      <c r="S559" s="29">
        <v>38950</v>
      </c>
      <c r="T559" s="388"/>
    </row>
    <row r="560" spans="1:20" ht="54" customHeight="1" x14ac:dyDescent="1.05">
      <c r="A560" s="31" t="s">
        <v>33061</v>
      </c>
      <c r="B560" s="31" t="s">
        <v>31876</v>
      </c>
      <c r="C560" s="31" t="s">
        <v>33062</v>
      </c>
      <c r="D560" s="31" t="s">
        <v>33063</v>
      </c>
      <c r="E560" s="31" t="s">
        <v>688</v>
      </c>
      <c r="F560" s="31" t="s">
        <v>123</v>
      </c>
      <c r="G560" s="31" t="s">
        <v>16287</v>
      </c>
      <c r="H560" s="31" t="s">
        <v>28170</v>
      </c>
      <c r="I560" s="38">
        <v>0.41666666666666669</v>
      </c>
      <c r="J560" s="31" t="s">
        <v>34</v>
      </c>
      <c r="K560" s="31" t="s">
        <v>105</v>
      </c>
      <c r="L560" s="31" t="s">
        <v>106</v>
      </c>
      <c r="M560" s="31" t="s">
        <v>194</v>
      </c>
      <c r="N560" s="23"/>
      <c r="O560" s="23"/>
      <c r="P560" s="23"/>
      <c r="Q560" s="23"/>
      <c r="R560" s="23"/>
      <c r="S560" s="29">
        <v>38950</v>
      </c>
      <c r="T560" s="23"/>
    </row>
    <row r="561" spans="1:19" ht="54" customHeight="1" x14ac:dyDescent="1.05">
      <c r="A561" s="31" t="s">
        <v>33064</v>
      </c>
      <c r="B561" s="31" t="s">
        <v>33065</v>
      </c>
      <c r="C561" s="31" t="s">
        <v>33066</v>
      </c>
      <c r="D561" s="31" t="s">
        <v>33067</v>
      </c>
      <c r="E561" s="31" t="s">
        <v>688</v>
      </c>
      <c r="F561" s="31" t="s">
        <v>123</v>
      </c>
      <c r="G561" s="31" t="s">
        <v>16287</v>
      </c>
      <c r="H561" s="31" t="s">
        <v>28170</v>
      </c>
      <c r="I561" s="38">
        <v>0.41666666666666669</v>
      </c>
      <c r="J561" s="31" t="s">
        <v>34</v>
      </c>
      <c r="K561" s="31" t="s">
        <v>105</v>
      </c>
      <c r="L561" s="31" t="s">
        <v>106</v>
      </c>
      <c r="M561" s="31" t="s">
        <v>194</v>
      </c>
      <c r="N561" s="23"/>
      <c r="O561" s="23"/>
      <c r="P561" s="23"/>
      <c r="Q561" s="23"/>
      <c r="R561" s="23"/>
      <c r="S561" s="29">
        <v>38950</v>
      </c>
    </row>
    <row r="562" spans="1:19" ht="54" customHeight="1" x14ac:dyDescent="1.05">
      <c r="A562" s="31" t="s">
        <v>33068</v>
      </c>
      <c r="B562" s="31" t="s">
        <v>33069</v>
      </c>
      <c r="C562" s="31" t="s">
        <v>33070</v>
      </c>
      <c r="D562" s="31" t="s">
        <v>33071</v>
      </c>
      <c r="E562" s="31" t="s">
        <v>688</v>
      </c>
      <c r="F562" s="31" t="s">
        <v>123</v>
      </c>
      <c r="G562" s="31" t="s">
        <v>16287</v>
      </c>
      <c r="H562" s="31" t="s">
        <v>28170</v>
      </c>
      <c r="I562" s="38">
        <v>0.41666666666666669</v>
      </c>
      <c r="J562" s="31" t="s">
        <v>34</v>
      </c>
      <c r="K562" s="31" t="s">
        <v>105</v>
      </c>
      <c r="L562" s="31" t="s">
        <v>106</v>
      </c>
      <c r="M562" s="31" t="s">
        <v>194</v>
      </c>
      <c r="N562" s="23"/>
      <c r="O562" s="23"/>
      <c r="P562" s="23"/>
      <c r="Q562" s="23"/>
      <c r="R562" s="23"/>
      <c r="S562" s="29">
        <v>38950</v>
      </c>
    </row>
    <row r="563" spans="1:19" ht="54" customHeight="1" x14ac:dyDescent="1.05">
      <c r="A563" s="31" t="s">
        <v>33072</v>
      </c>
      <c r="B563" s="31" t="s">
        <v>14096</v>
      </c>
      <c r="C563" s="31" t="s">
        <v>33073</v>
      </c>
      <c r="D563" s="31" t="s">
        <v>33074</v>
      </c>
      <c r="E563" s="31" t="s">
        <v>688</v>
      </c>
      <c r="F563" s="31" t="s">
        <v>123</v>
      </c>
      <c r="G563" s="31" t="s">
        <v>16287</v>
      </c>
      <c r="H563" s="31" t="s">
        <v>28170</v>
      </c>
      <c r="I563" s="38">
        <v>0.41666666666666669</v>
      </c>
      <c r="J563" s="31" t="s">
        <v>34</v>
      </c>
      <c r="K563" s="31" t="s">
        <v>105</v>
      </c>
      <c r="L563" s="31" t="s">
        <v>106</v>
      </c>
      <c r="M563" s="31" t="s">
        <v>194</v>
      </c>
      <c r="N563" s="23"/>
      <c r="O563" s="23"/>
      <c r="P563" s="23"/>
      <c r="Q563" s="23"/>
      <c r="R563" s="23"/>
      <c r="S563" s="29">
        <v>38950</v>
      </c>
    </row>
    <row r="564" spans="1:19" ht="54" customHeight="1" x14ac:dyDescent="1.05">
      <c r="A564" s="31" t="s">
        <v>33075</v>
      </c>
      <c r="B564" s="31" t="s">
        <v>11178</v>
      </c>
      <c r="C564" s="31" t="s">
        <v>33076</v>
      </c>
      <c r="D564" s="31" t="s">
        <v>33077</v>
      </c>
      <c r="E564" s="31" t="s">
        <v>688</v>
      </c>
      <c r="F564" s="31" t="s">
        <v>123</v>
      </c>
      <c r="G564" s="31" t="s">
        <v>16287</v>
      </c>
      <c r="H564" s="31" t="s">
        <v>28170</v>
      </c>
      <c r="I564" s="38">
        <v>0.41666666666666669</v>
      </c>
      <c r="J564" s="31" t="s">
        <v>34</v>
      </c>
      <c r="K564" s="31" t="s">
        <v>105</v>
      </c>
      <c r="L564" s="31" t="s">
        <v>106</v>
      </c>
      <c r="M564" s="31" t="s">
        <v>194</v>
      </c>
      <c r="N564" s="23"/>
      <c r="O564" s="23"/>
      <c r="P564" s="23"/>
      <c r="Q564" s="23"/>
      <c r="R564" s="23"/>
      <c r="S564" s="29">
        <v>38950</v>
      </c>
    </row>
    <row r="565" spans="1:19" ht="54" customHeight="1" x14ac:dyDescent="1.05">
      <c r="A565" s="31" t="s">
        <v>33078</v>
      </c>
      <c r="B565" s="31" t="s">
        <v>33079</v>
      </c>
      <c r="C565" s="31" t="s">
        <v>33080</v>
      </c>
      <c r="D565" s="31" t="s">
        <v>33081</v>
      </c>
      <c r="E565" s="31" t="s">
        <v>688</v>
      </c>
      <c r="F565" s="31" t="s">
        <v>123</v>
      </c>
      <c r="G565" s="31" t="s">
        <v>16287</v>
      </c>
      <c r="H565" s="31" t="s">
        <v>28170</v>
      </c>
      <c r="I565" s="38">
        <v>0.41666666666666669</v>
      </c>
      <c r="J565" s="31" t="s">
        <v>34</v>
      </c>
      <c r="K565" s="31" t="s">
        <v>105</v>
      </c>
      <c r="L565" s="31" t="s">
        <v>106</v>
      </c>
      <c r="M565" s="31" t="s">
        <v>194</v>
      </c>
      <c r="N565" s="23"/>
      <c r="O565" s="23"/>
      <c r="P565" s="23"/>
      <c r="Q565" s="23"/>
      <c r="R565" s="23"/>
      <c r="S565" s="29">
        <v>38950</v>
      </c>
    </row>
    <row r="566" spans="1:19" ht="54" customHeight="1" x14ac:dyDescent="1.05">
      <c r="A566" s="31" t="s">
        <v>33082</v>
      </c>
      <c r="B566" s="31" t="s">
        <v>6885</v>
      </c>
      <c r="C566" s="31" t="s">
        <v>33083</v>
      </c>
      <c r="D566" s="31" t="s">
        <v>33084</v>
      </c>
      <c r="E566" s="31" t="s">
        <v>688</v>
      </c>
      <c r="F566" s="31" t="s">
        <v>123</v>
      </c>
      <c r="G566" s="31" t="s">
        <v>16287</v>
      </c>
      <c r="H566" s="31" t="s">
        <v>28170</v>
      </c>
      <c r="I566" s="38">
        <v>0.41666666666666669</v>
      </c>
      <c r="J566" s="31" t="s">
        <v>34</v>
      </c>
      <c r="K566" s="31" t="s">
        <v>105</v>
      </c>
      <c r="L566" s="31" t="s">
        <v>106</v>
      </c>
      <c r="M566" s="31" t="s">
        <v>194</v>
      </c>
      <c r="N566" s="23"/>
      <c r="O566" s="23"/>
      <c r="P566" s="23"/>
      <c r="Q566" s="23"/>
      <c r="R566" s="23"/>
      <c r="S566" s="29">
        <v>38950</v>
      </c>
    </row>
    <row r="567" spans="1:19" ht="54" customHeight="1" x14ac:dyDescent="1.05">
      <c r="A567" s="31" t="s">
        <v>33085</v>
      </c>
      <c r="B567" s="31" t="s">
        <v>22482</v>
      </c>
      <c r="C567" s="31" t="s">
        <v>33086</v>
      </c>
      <c r="D567" s="31" t="s">
        <v>33087</v>
      </c>
      <c r="E567" s="31" t="s">
        <v>688</v>
      </c>
      <c r="F567" s="31" t="s">
        <v>123</v>
      </c>
      <c r="G567" s="31" t="s">
        <v>16287</v>
      </c>
      <c r="H567" s="31" t="s">
        <v>28170</v>
      </c>
      <c r="I567" s="38">
        <v>0.41666666666666669</v>
      </c>
      <c r="J567" s="31" t="s">
        <v>34</v>
      </c>
      <c r="K567" s="31" t="s">
        <v>105</v>
      </c>
      <c r="L567" s="31" t="s">
        <v>106</v>
      </c>
      <c r="M567" s="31" t="s">
        <v>194</v>
      </c>
      <c r="N567" s="23"/>
      <c r="O567" s="23"/>
      <c r="P567" s="23"/>
      <c r="Q567" s="23"/>
      <c r="R567" s="23"/>
      <c r="S567" s="29">
        <v>38950</v>
      </c>
    </row>
    <row r="568" spans="1:19" ht="54" customHeight="1" x14ac:dyDescent="1.05">
      <c r="A568" s="31" t="s">
        <v>33088</v>
      </c>
      <c r="B568" s="31" t="s">
        <v>33089</v>
      </c>
      <c r="C568" s="31" t="s">
        <v>33090</v>
      </c>
      <c r="D568" s="31" t="s">
        <v>33091</v>
      </c>
      <c r="E568" s="31" t="s">
        <v>688</v>
      </c>
      <c r="F568" s="31" t="s">
        <v>123</v>
      </c>
      <c r="G568" s="31" t="s">
        <v>16287</v>
      </c>
      <c r="H568" s="31" t="s">
        <v>28170</v>
      </c>
      <c r="I568" s="38">
        <v>0.41666666666666669</v>
      </c>
      <c r="J568" s="31" t="s">
        <v>34</v>
      </c>
      <c r="K568" s="31" t="s">
        <v>105</v>
      </c>
      <c r="L568" s="31" t="s">
        <v>106</v>
      </c>
      <c r="M568" s="31" t="s">
        <v>194</v>
      </c>
      <c r="N568" s="23"/>
      <c r="O568" s="23"/>
      <c r="P568" s="23"/>
      <c r="Q568" s="23"/>
      <c r="R568" s="23"/>
      <c r="S568" s="29">
        <v>38950</v>
      </c>
    </row>
    <row r="569" spans="1:19" ht="54" customHeight="1" x14ac:dyDescent="1.05">
      <c r="A569" s="31" t="s">
        <v>33092</v>
      </c>
      <c r="B569" s="31" t="s">
        <v>33093</v>
      </c>
      <c r="C569" s="31" t="s">
        <v>33094</v>
      </c>
      <c r="D569" s="31" t="s">
        <v>33095</v>
      </c>
      <c r="E569" s="31" t="s">
        <v>688</v>
      </c>
      <c r="F569" s="31" t="s">
        <v>123</v>
      </c>
      <c r="G569" s="31" t="s">
        <v>16287</v>
      </c>
      <c r="H569" s="31" t="s">
        <v>28170</v>
      </c>
      <c r="I569" s="38">
        <v>0.41666666666666669</v>
      </c>
      <c r="J569" s="31" t="s">
        <v>34</v>
      </c>
      <c r="K569" s="31" t="s">
        <v>105</v>
      </c>
      <c r="L569" s="31" t="s">
        <v>106</v>
      </c>
      <c r="M569" s="31" t="s">
        <v>194</v>
      </c>
      <c r="N569" s="23"/>
      <c r="O569" s="23"/>
      <c r="P569" s="23"/>
      <c r="Q569" s="23"/>
      <c r="R569" s="23"/>
      <c r="S569" s="29">
        <v>38950</v>
      </c>
    </row>
    <row r="570" spans="1:19" ht="54" customHeight="1" x14ac:dyDescent="1.05">
      <c r="A570" s="31" t="s">
        <v>33096</v>
      </c>
      <c r="B570" s="31" t="s">
        <v>33097</v>
      </c>
      <c r="C570" s="31" t="s">
        <v>33098</v>
      </c>
      <c r="D570" s="31" t="s">
        <v>33099</v>
      </c>
      <c r="E570" s="31" t="s">
        <v>688</v>
      </c>
      <c r="F570" s="31" t="s">
        <v>123</v>
      </c>
      <c r="G570" s="31" t="s">
        <v>16287</v>
      </c>
      <c r="H570" s="31" t="s">
        <v>28170</v>
      </c>
      <c r="I570" s="38">
        <v>0.41666666666666669</v>
      </c>
      <c r="J570" s="31" t="s">
        <v>34</v>
      </c>
      <c r="K570" s="31" t="s">
        <v>105</v>
      </c>
      <c r="L570" s="31" t="s">
        <v>106</v>
      </c>
      <c r="M570" s="31" t="s">
        <v>194</v>
      </c>
      <c r="N570" s="23"/>
      <c r="O570" s="23"/>
      <c r="P570" s="23"/>
      <c r="Q570" s="23"/>
      <c r="R570" s="23"/>
      <c r="S570" s="29">
        <v>38950</v>
      </c>
    </row>
    <row r="571" spans="1:19" ht="54" customHeight="1" x14ac:dyDescent="1.05">
      <c r="A571" s="31" t="s">
        <v>33100</v>
      </c>
      <c r="B571" s="31" t="s">
        <v>3422</v>
      </c>
      <c r="C571" s="31" t="s">
        <v>33101</v>
      </c>
      <c r="D571" s="31" t="s">
        <v>33102</v>
      </c>
      <c r="E571" s="31" t="s">
        <v>688</v>
      </c>
      <c r="F571" s="31" t="s">
        <v>123</v>
      </c>
      <c r="G571" s="31" t="s">
        <v>16287</v>
      </c>
      <c r="H571" s="31" t="s">
        <v>28170</v>
      </c>
      <c r="I571" s="38">
        <v>0.41666666666666669</v>
      </c>
      <c r="J571" s="31" t="s">
        <v>34</v>
      </c>
      <c r="K571" s="31" t="s">
        <v>105</v>
      </c>
      <c r="L571" s="31" t="s">
        <v>106</v>
      </c>
      <c r="M571" s="31" t="s">
        <v>194</v>
      </c>
      <c r="N571" s="23"/>
      <c r="O571" s="23"/>
      <c r="P571" s="23"/>
      <c r="Q571" s="23"/>
      <c r="R571" s="23"/>
      <c r="S571" s="29">
        <v>38950</v>
      </c>
    </row>
    <row r="572" spans="1:19" ht="54" customHeight="1" x14ac:dyDescent="1.05">
      <c r="A572" s="31" t="s">
        <v>33103</v>
      </c>
      <c r="B572" s="31" t="s">
        <v>23108</v>
      </c>
      <c r="C572" s="31" t="s">
        <v>33104</v>
      </c>
      <c r="D572" s="31" t="s">
        <v>33105</v>
      </c>
      <c r="E572" s="31" t="s">
        <v>688</v>
      </c>
      <c r="F572" s="31" t="s">
        <v>123</v>
      </c>
      <c r="G572" s="31" t="s">
        <v>16287</v>
      </c>
      <c r="H572" s="31" t="s">
        <v>28170</v>
      </c>
      <c r="I572" s="38">
        <v>0.41666666666666669</v>
      </c>
      <c r="J572" s="31" t="s">
        <v>34</v>
      </c>
      <c r="K572" s="31" t="s">
        <v>105</v>
      </c>
      <c r="L572" s="31" t="s">
        <v>106</v>
      </c>
      <c r="M572" s="31" t="s">
        <v>194</v>
      </c>
      <c r="N572" s="23"/>
      <c r="O572" s="23"/>
      <c r="P572" s="23"/>
      <c r="Q572" s="23"/>
      <c r="R572" s="23"/>
      <c r="S572" s="29">
        <v>38950</v>
      </c>
    </row>
    <row r="573" spans="1:19" ht="54" customHeight="1" x14ac:dyDescent="1.05">
      <c r="A573" s="31" t="s">
        <v>33106</v>
      </c>
      <c r="B573" s="31" t="s">
        <v>33107</v>
      </c>
      <c r="C573" s="31" t="s">
        <v>33108</v>
      </c>
      <c r="D573" s="31" t="s">
        <v>33109</v>
      </c>
      <c r="E573" s="31" t="s">
        <v>688</v>
      </c>
      <c r="F573" s="31" t="s">
        <v>123</v>
      </c>
      <c r="G573" s="31" t="s">
        <v>16287</v>
      </c>
      <c r="H573" s="31" t="s">
        <v>28170</v>
      </c>
      <c r="I573" s="38">
        <v>0.41666666666666669</v>
      </c>
      <c r="J573" s="31" t="s">
        <v>34</v>
      </c>
      <c r="K573" s="31" t="s">
        <v>105</v>
      </c>
      <c r="L573" s="31" t="s">
        <v>106</v>
      </c>
      <c r="M573" s="31" t="s">
        <v>194</v>
      </c>
      <c r="N573" s="23"/>
      <c r="O573" s="23"/>
      <c r="P573" s="23"/>
      <c r="Q573" s="23"/>
      <c r="R573" s="23"/>
      <c r="S573" s="29">
        <v>38950</v>
      </c>
    </row>
    <row r="574" spans="1:19" ht="54" customHeight="1" x14ac:dyDescent="1.05">
      <c r="A574" s="31" t="s">
        <v>33110</v>
      </c>
      <c r="B574" s="31" t="s">
        <v>33111</v>
      </c>
      <c r="C574" s="31" t="s">
        <v>33112</v>
      </c>
      <c r="D574" s="31" t="s">
        <v>33113</v>
      </c>
      <c r="E574" s="31" t="s">
        <v>688</v>
      </c>
      <c r="F574" s="31" t="s">
        <v>123</v>
      </c>
      <c r="G574" s="31" t="s">
        <v>16287</v>
      </c>
      <c r="H574" s="31" t="s">
        <v>28170</v>
      </c>
      <c r="I574" s="38">
        <v>0.41666666666666669</v>
      </c>
      <c r="J574" s="31" t="s">
        <v>34</v>
      </c>
      <c r="K574" s="31" t="s">
        <v>105</v>
      </c>
      <c r="L574" s="31" t="s">
        <v>106</v>
      </c>
      <c r="M574" s="31" t="s">
        <v>194</v>
      </c>
      <c r="N574" s="23"/>
      <c r="O574" s="23"/>
      <c r="P574" s="23"/>
      <c r="Q574" s="23"/>
      <c r="R574" s="23"/>
      <c r="S574" s="29">
        <v>38950</v>
      </c>
    </row>
    <row r="575" spans="1:19" ht="54" customHeight="1" x14ac:dyDescent="1.05">
      <c r="A575" s="31" t="s">
        <v>33114</v>
      </c>
      <c r="B575" s="31" t="s">
        <v>33115</v>
      </c>
      <c r="C575" s="31" t="s">
        <v>33116</v>
      </c>
      <c r="D575" s="31" t="s">
        <v>33117</v>
      </c>
      <c r="E575" s="31" t="s">
        <v>688</v>
      </c>
      <c r="F575" s="31" t="s">
        <v>123</v>
      </c>
      <c r="G575" s="31" t="s">
        <v>16287</v>
      </c>
      <c r="H575" s="31" t="s">
        <v>28170</v>
      </c>
      <c r="I575" s="38">
        <v>0.41666666666666669</v>
      </c>
      <c r="J575" s="31" t="s">
        <v>34</v>
      </c>
      <c r="K575" s="31" t="s">
        <v>105</v>
      </c>
      <c r="L575" s="31" t="s">
        <v>106</v>
      </c>
      <c r="M575" s="31" t="s">
        <v>194</v>
      </c>
      <c r="N575" s="23"/>
      <c r="O575" s="23"/>
      <c r="P575" s="23"/>
      <c r="Q575" s="23"/>
      <c r="R575" s="23"/>
      <c r="S575" s="29">
        <v>38950</v>
      </c>
    </row>
    <row r="576" spans="1:19" ht="54" customHeight="1" x14ac:dyDescent="1.05">
      <c r="A576" s="452" t="s">
        <v>33118</v>
      </c>
      <c r="B576" s="452" t="s">
        <v>2106</v>
      </c>
      <c r="C576" s="452" t="s">
        <v>33119</v>
      </c>
      <c r="D576" s="452" t="s">
        <v>33120</v>
      </c>
      <c r="E576" s="452" t="s">
        <v>688</v>
      </c>
      <c r="F576" s="452" t="s">
        <v>123</v>
      </c>
      <c r="G576" s="452" t="s">
        <v>16287</v>
      </c>
      <c r="H576" s="452" t="s">
        <v>28170</v>
      </c>
      <c r="I576" s="453">
        <v>0.41666666666666669</v>
      </c>
      <c r="J576" s="452" t="s">
        <v>34</v>
      </c>
      <c r="K576" s="452" t="s">
        <v>105</v>
      </c>
      <c r="L576" s="452" t="s">
        <v>106</v>
      </c>
      <c r="M576" s="452" t="s">
        <v>194</v>
      </c>
      <c r="N576" s="23"/>
      <c r="O576" s="23"/>
      <c r="P576" s="23"/>
      <c r="Q576" s="23"/>
      <c r="R576" s="23"/>
      <c r="S576" s="29"/>
    </row>
    <row r="577" spans="1:20" ht="54" customHeight="1" x14ac:dyDescent="1.05">
      <c r="A577" s="31" t="s">
        <v>33121</v>
      </c>
      <c r="B577" s="31" t="s">
        <v>19127</v>
      </c>
      <c r="C577" s="31" t="s">
        <v>33122</v>
      </c>
      <c r="D577" s="31" t="s">
        <v>33123</v>
      </c>
      <c r="E577" s="31" t="s">
        <v>688</v>
      </c>
      <c r="F577" s="31" t="s">
        <v>123</v>
      </c>
      <c r="G577" s="31" t="s">
        <v>16287</v>
      </c>
      <c r="H577" s="31" t="s">
        <v>28170</v>
      </c>
      <c r="I577" s="38">
        <v>0.41666666666666669</v>
      </c>
      <c r="J577" s="31" t="s">
        <v>34</v>
      </c>
      <c r="K577" s="31" t="s">
        <v>105</v>
      </c>
      <c r="L577" s="31" t="s">
        <v>106</v>
      </c>
      <c r="M577" s="31" t="s">
        <v>194</v>
      </c>
      <c r="N577" s="23"/>
      <c r="O577" s="23"/>
      <c r="P577" s="23"/>
      <c r="Q577" s="23"/>
      <c r="R577" s="23"/>
      <c r="S577" s="29">
        <v>38950</v>
      </c>
      <c r="T577" s="23"/>
    </row>
    <row r="578" spans="1:20" ht="54" customHeight="1" x14ac:dyDescent="1.05">
      <c r="A578" s="31" t="s">
        <v>33124</v>
      </c>
      <c r="B578" s="31" t="s">
        <v>5083</v>
      </c>
      <c r="C578" s="31" t="s">
        <v>33125</v>
      </c>
      <c r="D578" s="31" t="s">
        <v>33126</v>
      </c>
      <c r="E578" s="31" t="s">
        <v>688</v>
      </c>
      <c r="F578" s="31" t="s">
        <v>123</v>
      </c>
      <c r="G578" s="31" t="s">
        <v>16287</v>
      </c>
      <c r="H578" s="31" t="s">
        <v>28170</v>
      </c>
      <c r="I578" s="38">
        <v>0.41666666666666669</v>
      </c>
      <c r="J578" s="31" t="s">
        <v>34</v>
      </c>
      <c r="K578" s="31" t="s">
        <v>105</v>
      </c>
      <c r="L578" s="31" t="s">
        <v>106</v>
      </c>
      <c r="M578" s="31" t="s">
        <v>194</v>
      </c>
      <c r="N578" s="23"/>
      <c r="O578" s="23"/>
      <c r="P578" s="23"/>
      <c r="Q578" s="23"/>
      <c r="R578" s="23"/>
      <c r="S578" s="29">
        <v>38950</v>
      </c>
      <c r="T578" s="23"/>
    </row>
    <row r="579" spans="1:20" ht="54" customHeight="1" x14ac:dyDescent="1.05">
      <c r="A579" s="31" t="s">
        <v>33127</v>
      </c>
      <c r="B579" s="31" t="s">
        <v>33128</v>
      </c>
      <c r="C579" s="31" t="s">
        <v>33129</v>
      </c>
      <c r="D579" s="31" t="s">
        <v>33130</v>
      </c>
      <c r="E579" s="31" t="s">
        <v>688</v>
      </c>
      <c r="F579" s="31" t="s">
        <v>123</v>
      </c>
      <c r="G579" s="31" t="s">
        <v>16287</v>
      </c>
      <c r="H579" s="31" t="s">
        <v>28170</v>
      </c>
      <c r="I579" s="38">
        <v>0.41666666666666669</v>
      </c>
      <c r="J579" s="31" t="s">
        <v>34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23"/>
    </row>
    <row r="580" spans="1:20" ht="54" customHeight="1" x14ac:dyDescent="1.05">
      <c r="A580" s="31" t="s">
        <v>33131</v>
      </c>
      <c r="B580" s="31" t="s">
        <v>7808</v>
      </c>
      <c r="C580" s="31" t="s">
        <v>33132</v>
      </c>
      <c r="D580" s="31" t="s">
        <v>33133</v>
      </c>
      <c r="E580" s="31" t="s">
        <v>688</v>
      </c>
      <c r="F580" s="31" t="s">
        <v>123</v>
      </c>
      <c r="G580" s="31" t="s">
        <v>16287</v>
      </c>
      <c r="H580" s="31" t="s">
        <v>28170</v>
      </c>
      <c r="I580" s="38">
        <v>0.41666666666666669</v>
      </c>
      <c r="J580" s="31" t="s">
        <v>34</v>
      </c>
      <c r="K580" s="31" t="s">
        <v>105</v>
      </c>
      <c r="L580" s="31" t="s">
        <v>106</v>
      </c>
      <c r="M580" s="31" t="s">
        <v>194</v>
      </c>
      <c r="N580" s="23"/>
      <c r="O580" s="23"/>
      <c r="P580" s="23"/>
      <c r="Q580" s="23"/>
      <c r="R580" s="23"/>
      <c r="S580" s="29">
        <v>38950</v>
      </c>
      <c r="T580" s="23"/>
    </row>
    <row r="581" spans="1:20" ht="54" customHeight="1" x14ac:dyDescent="1.05">
      <c r="A581" s="688" t="s">
        <v>35141</v>
      </c>
      <c r="B581" s="689"/>
      <c r="C581" s="689"/>
      <c r="D581" s="689"/>
      <c r="E581" s="689"/>
      <c r="F581" s="689"/>
      <c r="G581" s="689"/>
      <c r="H581" s="689"/>
      <c r="I581" s="689"/>
      <c r="J581" s="689"/>
      <c r="K581" s="689"/>
      <c r="L581" s="689"/>
      <c r="M581" s="690"/>
      <c r="N581" s="23"/>
      <c r="O581" s="23"/>
      <c r="P581" s="23"/>
      <c r="Q581" s="23"/>
      <c r="R581" s="23"/>
      <c r="S581" s="29"/>
      <c r="T581" s="23"/>
    </row>
    <row r="582" spans="1:20" ht="54" customHeight="1" x14ac:dyDescent="1.05">
      <c r="A582" s="31" t="s">
        <v>34675</v>
      </c>
      <c r="B582" s="31" t="s">
        <v>34676</v>
      </c>
      <c r="C582" s="31" t="s">
        <v>34677</v>
      </c>
      <c r="D582" s="31" t="s">
        <v>34678</v>
      </c>
      <c r="E582" s="31" t="s">
        <v>687</v>
      </c>
      <c r="F582" s="31" t="s">
        <v>123</v>
      </c>
      <c r="G582" s="31" t="s">
        <v>16248</v>
      </c>
      <c r="H582" s="31" t="s">
        <v>29687</v>
      </c>
      <c r="I582" s="38">
        <v>0.53125</v>
      </c>
      <c r="J582" s="31" t="s">
        <v>34</v>
      </c>
      <c r="K582" s="31" t="s">
        <v>105</v>
      </c>
      <c r="L582" s="31" t="s">
        <v>106</v>
      </c>
      <c r="M582" s="31" t="s">
        <v>995</v>
      </c>
      <c r="N582" s="23"/>
      <c r="O582" s="23"/>
      <c r="P582" s="23"/>
      <c r="Q582" s="23"/>
      <c r="R582" s="23"/>
      <c r="S582" s="29">
        <v>43425</v>
      </c>
      <c r="T582" s="23"/>
    </row>
    <row r="583" spans="1:20" ht="54" customHeight="1" x14ac:dyDescent="1.05">
      <c r="A583" s="31" t="s">
        <v>34679</v>
      </c>
      <c r="B583" s="31" t="s">
        <v>34680</v>
      </c>
      <c r="C583" s="31" t="s">
        <v>34681</v>
      </c>
      <c r="D583" s="31" t="s">
        <v>34682</v>
      </c>
      <c r="E583" s="31" t="s">
        <v>687</v>
      </c>
      <c r="F583" s="31" t="s">
        <v>123</v>
      </c>
      <c r="G583" s="31" t="s">
        <v>16248</v>
      </c>
      <c r="H583" s="31" t="s">
        <v>29687</v>
      </c>
      <c r="I583" s="38">
        <v>0.53125</v>
      </c>
      <c r="J583" s="31" t="s">
        <v>34</v>
      </c>
      <c r="K583" s="31" t="s">
        <v>105</v>
      </c>
      <c r="L583" s="31" t="s">
        <v>106</v>
      </c>
      <c r="M583" s="31" t="s">
        <v>995</v>
      </c>
      <c r="N583" s="23"/>
      <c r="O583" s="23"/>
      <c r="P583" s="23"/>
      <c r="Q583" s="23"/>
      <c r="R583" s="23"/>
      <c r="S583" s="29">
        <v>43425</v>
      </c>
      <c r="T583" s="23"/>
    </row>
    <row r="584" spans="1:20" ht="54" customHeight="1" x14ac:dyDescent="1.05">
      <c r="A584" s="31" t="s">
        <v>34683</v>
      </c>
      <c r="B584" s="31" t="s">
        <v>34684</v>
      </c>
      <c r="C584" s="31" t="s">
        <v>34685</v>
      </c>
      <c r="D584" s="31" t="s">
        <v>34686</v>
      </c>
      <c r="E584" s="31" t="s">
        <v>687</v>
      </c>
      <c r="F584" s="31" t="s">
        <v>123</v>
      </c>
      <c r="G584" s="31" t="s">
        <v>16248</v>
      </c>
      <c r="H584" s="31" t="s">
        <v>29687</v>
      </c>
      <c r="I584" s="38">
        <v>0.53125</v>
      </c>
      <c r="J584" s="31" t="s">
        <v>34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23"/>
    </row>
    <row r="585" spans="1:20" ht="54" customHeight="1" x14ac:dyDescent="1.05">
      <c r="A585" s="31" t="s">
        <v>34687</v>
      </c>
      <c r="B585" s="31" t="s">
        <v>34688</v>
      </c>
      <c r="C585" s="31" t="s">
        <v>34689</v>
      </c>
      <c r="D585" s="31" t="s">
        <v>34690</v>
      </c>
      <c r="E585" s="31" t="s">
        <v>687</v>
      </c>
      <c r="F585" s="31" t="s">
        <v>123</v>
      </c>
      <c r="G585" s="31" t="s">
        <v>16248</v>
      </c>
      <c r="H585" s="31" t="s">
        <v>29687</v>
      </c>
      <c r="I585" s="38">
        <v>0.53125</v>
      </c>
      <c r="J585" s="31" t="s">
        <v>34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23"/>
    </row>
    <row r="586" spans="1:20" ht="54" customHeight="1" x14ac:dyDescent="1.05">
      <c r="A586" s="31" t="s">
        <v>34691</v>
      </c>
      <c r="B586" s="31" t="s">
        <v>34692</v>
      </c>
      <c r="C586" s="31" t="s">
        <v>34693</v>
      </c>
      <c r="D586" s="31" t="s">
        <v>34694</v>
      </c>
      <c r="E586" s="31" t="s">
        <v>687</v>
      </c>
      <c r="F586" s="31" t="s">
        <v>123</v>
      </c>
      <c r="G586" s="31" t="s">
        <v>16248</v>
      </c>
      <c r="H586" s="31" t="s">
        <v>29687</v>
      </c>
      <c r="I586" s="38">
        <v>0.53125</v>
      </c>
      <c r="J586" s="31" t="s">
        <v>34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43425</v>
      </c>
      <c r="T586" s="23"/>
    </row>
    <row r="587" spans="1:20" ht="54" customHeight="1" x14ac:dyDescent="1.05">
      <c r="A587" s="31" t="s">
        <v>34695</v>
      </c>
      <c r="B587" s="31" t="s">
        <v>34696</v>
      </c>
      <c r="C587" s="31" t="s">
        <v>34697</v>
      </c>
      <c r="D587" s="31" t="s">
        <v>34698</v>
      </c>
      <c r="E587" s="31" t="s">
        <v>687</v>
      </c>
      <c r="F587" s="31" t="s">
        <v>123</v>
      </c>
      <c r="G587" s="31" t="s">
        <v>16248</v>
      </c>
      <c r="H587" s="31" t="s">
        <v>29687</v>
      </c>
      <c r="I587" s="38">
        <v>0.53125</v>
      </c>
      <c r="J587" s="31" t="s">
        <v>34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23"/>
    </row>
    <row r="588" spans="1:20" ht="54" customHeight="1" x14ac:dyDescent="1.05">
      <c r="A588" s="31" t="s">
        <v>34699</v>
      </c>
      <c r="B588" s="31" t="s">
        <v>31592</v>
      </c>
      <c r="C588" s="31" t="s">
        <v>34700</v>
      </c>
      <c r="D588" s="31" t="s">
        <v>34701</v>
      </c>
      <c r="E588" s="31" t="s">
        <v>687</v>
      </c>
      <c r="F588" s="31" t="s">
        <v>123</v>
      </c>
      <c r="G588" s="31" t="s">
        <v>16248</v>
      </c>
      <c r="H588" s="31" t="s">
        <v>29687</v>
      </c>
      <c r="I588" s="38">
        <v>0.53125</v>
      </c>
      <c r="J588" s="31" t="s">
        <v>34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23"/>
    </row>
    <row r="589" spans="1:20" ht="54" customHeight="1" x14ac:dyDescent="1.05">
      <c r="A589" s="31" t="s">
        <v>34702</v>
      </c>
      <c r="B589" s="31" t="s">
        <v>16107</v>
      </c>
      <c r="C589" s="31" t="s">
        <v>34703</v>
      </c>
      <c r="D589" s="31" t="s">
        <v>34704</v>
      </c>
      <c r="E589" s="31" t="s">
        <v>687</v>
      </c>
      <c r="F589" s="31" t="s">
        <v>123</v>
      </c>
      <c r="G589" s="31" t="s">
        <v>16248</v>
      </c>
      <c r="H589" s="31" t="s">
        <v>29687</v>
      </c>
      <c r="I589" s="38">
        <v>0.53125</v>
      </c>
      <c r="J589" s="31" t="s">
        <v>34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23"/>
    </row>
    <row r="590" spans="1:20" ht="54" customHeight="1" x14ac:dyDescent="1.05">
      <c r="A590" s="31" t="s">
        <v>34705</v>
      </c>
      <c r="B590" s="31" t="s">
        <v>20685</v>
      </c>
      <c r="C590" s="31" t="s">
        <v>34706</v>
      </c>
      <c r="D590" s="31" t="s">
        <v>34707</v>
      </c>
      <c r="E590" s="31" t="s">
        <v>687</v>
      </c>
      <c r="F590" s="31" t="s">
        <v>123</v>
      </c>
      <c r="G590" s="31" t="s">
        <v>16248</v>
      </c>
      <c r="H590" s="31" t="s">
        <v>29687</v>
      </c>
      <c r="I590" s="38">
        <v>0.53125</v>
      </c>
      <c r="J590" s="31" t="s">
        <v>34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23"/>
    </row>
    <row r="591" spans="1:20" ht="54" customHeight="1" x14ac:dyDescent="1.05">
      <c r="A591" s="31" t="s">
        <v>34708</v>
      </c>
      <c r="B591" s="31" t="s">
        <v>34709</v>
      </c>
      <c r="C591" s="31" t="s">
        <v>34710</v>
      </c>
      <c r="D591" s="31" t="s">
        <v>34711</v>
      </c>
      <c r="E591" s="31" t="s">
        <v>687</v>
      </c>
      <c r="F591" s="31" t="s">
        <v>123</v>
      </c>
      <c r="G591" s="31" t="s">
        <v>16248</v>
      </c>
      <c r="H591" s="31" t="s">
        <v>29687</v>
      </c>
      <c r="I591" s="38">
        <v>0.53125</v>
      </c>
      <c r="J591" s="31" t="s">
        <v>34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23"/>
    </row>
    <row r="592" spans="1:20" ht="54" customHeight="1" x14ac:dyDescent="1.05">
      <c r="A592" s="31" t="s">
        <v>34712</v>
      </c>
      <c r="B592" s="31" t="s">
        <v>34713</v>
      </c>
      <c r="C592" s="31" t="s">
        <v>34714</v>
      </c>
      <c r="D592" s="31" t="s">
        <v>34715</v>
      </c>
      <c r="E592" s="31" t="s">
        <v>101</v>
      </c>
      <c r="F592" s="31" t="s">
        <v>102</v>
      </c>
      <c r="G592" s="31" t="s">
        <v>16236</v>
      </c>
      <c r="H592" s="31" t="s">
        <v>32006</v>
      </c>
      <c r="I592" s="38">
        <v>0.83333333333333337</v>
      </c>
      <c r="J592" s="31" t="s">
        <v>34</v>
      </c>
      <c r="K592" s="31" t="s">
        <v>105</v>
      </c>
      <c r="L592" s="31" t="s">
        <v>106</v>
      </c>
      <c r="M592" s="31" t="s">
        <v>107</v>
      </c>
      <c r="N592" s="23"/>
      <c r="O592" s="23"/>
      <c r="P592" s="23"/>
      <c r="Q592" s="23"/>
      <c r="R592" s="23"/>
      <c r="S592" s="29">
        <v>22200</v>
      </c>
      <c r="T592" s="23"/>
    </row>
    <row r="593" spans="1:20" ht="54" customHeight="1" x14ac:dyDescent="1.05">
      <c r="A593" s="31" t="s">
        <v>34716</v>
      </c>
      <c r="B593" s="31" t="s">
        <v>29497</v>
      </c>
      <c r="C593" s="31" t="s">
        <v>34717</v>
      </c>
      <c r="D593" s="31" t="s">
        <v>34718</v>
      </c>
      <c r="E593" s="31" t="s">
        <v>101</v>
      </c>
      <c r="F593" s="31" t="s">
        <v>102</v>
      </c>
      <c r="G593" s="31" t="s">
        <v>16267</v>
      </c>
      <c r="H593" s="31" t="s">
        <v>29687</v>
      </c>
      <c r="I593" s="38">
        <v>0.125</v>
      </c>
      <c r="J593" s="31" t="s">
        <v>34</v>
      </c>
      <c r="K593" s="31" t="s">
        <v>105</v>
      </c>
      <c r="L593" s="31" t="s">
        <v>106</v>
      </c>
      <c r="M593" s="31" t="s">
        <v>491</v>
      </c>
      <c r="N593" s="23"/>
      <c r="O593" s="23"/>
      <c r="P593" s="23"/>
      <c r="Q593" s="23"/>
      <c r="R593" s="23"/>
      <c r="S593" s="29">
        <v>26200</v>
      </c>
      <c r="T593" s="23"/>
    </row>
    <row r="594" spans="1:20" ht="54" customHeight="1" x14ac:dyDescent="1.05">
      <c r="A594" s="31" t="s">
        <v>34719</v>
      </c>
      <c r="B594" s="31" t="s">
        <v>28569</v>
      </c>
      <c r="C594" s="31" t="s">
        <v>34720</v>
      </c>
      <c r="D594" s="31" t="s">
        <v>34721</v>
      </c>
      <c r="E594" s="31" t="s">
        <v>101</v>
      </c>
      <c r="F594" s="31" t="s">
        <v>102</v>
      </c>
      <c r="G594" s="31" t="s">
        <v>16267</v>
      </c>
      <c r="H594" s="31" t="s">
        <v>29687</v>
      </c>
      <c r="I594" s="38">
        <v>0.125</v>
      </c>
      <c r="J594" s="31" t="s">
        <v>34</v>
      </c>
      <c r="K594" s="31" t="s">
        <v>105</v>
      </c>
      <c r="L594" s="31" t="s">
        <v>106</v>
      </c>
      <c r="M594" s="31" t="s">
        <v>491</v>
      </c>
      <c r="N594" s="23"/>
      <c r="O594" s="23"/>
      <c r="P594" s="23"/>
      <c r="Q594" s="23"/>
      <c r="R594" s="23"/>
      <c r="S594" s="29">
        <v>26200</v>
      </c>
      <c r="T594" s="23"/>
    </row>
    <row r="595" spans="1:20" ht="54" customHeight="1" x14ac:dyDescent="0.7">
      <c r="A595" s="727" t="s">
        <v>35154</v>
      </c>
      <c r="B595" s="728"/>
      <c r="C595" s="728"/>
      <c r="D595" s="728"/>
      <c r="E595" s="728"/>
      <c r="F595" s="728"/>
      <c r="G595" s="728"/>
      <c r="H595" s="728"/>
      <c r="I595" s="728"/>
      <c r="J595" s="728"/>
      <c r="K595" s="728"/>
      <c r="L595" s="728"/>
      <c r="M595" s="729"/>
      <c r="N595" s="23"/>
      <c r="O595" s="23"/>
      <c r="P595" s="23"/>
      <c r="Q595" s="131"/>
      <c r="R595" s="29"/>
      <c r="S595" s="29"/>
      <c r="T595" s="388">
        <v>1300000</v>
      </c>
    </row>
    <row r="596" spans="1:20" ht="54" customHeight="1" x14ac:dyDescent="1.3">
      <c r="A596" s="679" t="s">
        <v>35160</v>
      </c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1"/>
      <c r="N596" s="23"/>
      <c r="O596" s="23"/>
      <c r="P596" s="23"/>
      <c r="Q596" s="23"/>
      <c r="R596" s="23"/>
      <c r="S596" s="29"/>
      <c r="T596" s="23"/>
    </row>
    <row r="597" spans="1:20" ht="54" customHeight="1" x14ac:dyDescent="1.05">
      <c r="A597" s="647" t="s">
        <v>35314</v>
      </c>
      <c r="B597" s="647" t="s">
        <v>17992</v>
      </c>
      <c r="C597" s="647" t="s">
        <v>35315</v>
      </c>
      <c r="D597" s="647" t="s">
        <v>35316</v>
      </c>
      <c r="E597" s="647" t="s">
        <v>687</v>
      </c>
      <c r="F597" s="647" t="s">
        <v>123</v>
      </c>
      <c r="G597" s="647" t="s">
        <v>17532</v>
      </c>
      <c r="H597" s="647" t="s">
        <v>29345</v>
      </c>
      <c r="I597" s="648">
        <v>0.41666666666666669</v>
      </c>
      <c r="J597" s="647" t="s">
        <v>34</v>
      </c>
      <c r="K597" s="647" t="s">
        <v>105</v>
      </c>
      <c r="L597" s="647" t="s">
        <v>106</v>
      </c>
      <c r="M597" s="647" t="s">
        <v>995</v>
      </c>
      <c r="N597" s="23"/>
      <c r="O597" s="23"/>
      <c r="P597" s="23"/>
      <c r="Q597" s="23"/>
      <c r="R597" s="23"/>
      <c r="S597" s="29">
        <v>43425</v>
      </c>
      <c r="T597" s="23"/>
    </row>
    <row r="598" spans="1:20" ht="54" customHeight="1" x14ac:dyDescent="1.05">
      <c r="A598" s="647" t="s">
        <v>35317</v>
      </c>
      <c r="B598" s="647" t="s">
        <v>2924</v>
      </c>
      <c r="C598" s="647" t="s">
        <v>35318</v>
      </c>
      <c r="D598" s="647" t="s">
        <v>35319</v>
      </c>
      <c r="E598" s="647" t="s">
        <v>687</v>
      </c>
      <c r="F598" s="647" t="s">
        <v>123</v>
      </c>
      <c r="G598" s="647" t="s">
        <v>17532</v>
      </c>
      <c r="H598" s="647" t="s">
        <v>29345</v>
      </c>
      <c r="I598" s="648">
        <v>0.41666666666666669</v>
      </c>
      <c r="J598" s="647" t="s">
        <v>34</v>
      </c>
      <c r="K598" s="647" t="s">
        <v>105</v>
      </c>
      <c r="L598" s="647" t="s">
        <v>106</v>
      </c>
      <c r="M598" s="647" t="s">
        <v>995</v>
      </c>
      <c r="N598" s="23"/>
      <c r="O598" s="23"/>
      <c r="P598" s="23"/>
      <c r="Q598" s="23"/>
      <c r="R598" s="23"/>
      <c r="S598" s="29">
        <v>43425</v>
      </c>
      <c r="T598" s="23"/>
    </row>
    <row r="599" spans="1:20" ht="54" customHeight="1" x14ac:dyDescent="1.05">
      <c r="A599" s="647" t="s">
        <v>35320</v>
      </c>
      <c r="B599" s="647" t="s">
        <v>15062</v>
      </c>
      <c r="C599" s="647" t="s">
        <v>35321</v>
      </c>
      <c r="D599" s="647" t="s">
        <v>35322</v>
      </c>
      <c r="E599" s="647" t="s">
        <v>687</v>
      </c>
      <c r="F599" s="647" t="s">
        <v>123</v>
      </c>
      <c r="G599" s="647" t="s">
        <v>17532</v>
      </c>
      <c r="H599" s="647" t="s">
        <v>29345</v>
      </c>
      <c r="I599" s="648">
        <v>0.41666666666666669</v>
      </c>
      <c r="J599" s="647" t="s">
        <v>34</v>
      </c>
      <c r="K599" s="647" t="s">
        <v>105</v>
      </c>
      <c r="L599" s="647" t="s">
        <v>106</v>
      </c>
      <c r="M599" s="647" t="s">
        <v>995</v>
      </c>
      <c r="N599" s="23"/>
      <c r="O599" s="23"/>
      <c r="P599" s="23"/>
      <c r="Q599" s="23"/>
      <c r="R599" s="23"/>
      <c r="S599" s="29">
        <v>43425</v>
      </c>
      <c r="T599" s="23"/>
    </row>
    <row r="600" spans="1:20" ht="54" customHeight="1" x14ac:dyDescent="1.05">
      <c r="A600" s="647" t="s">
        <v>35323</v>
      </c>
      <c r="B600" s="647" t="s">
        <v>35324</v>
      </c>
      <c r="C600" s="647" t="s">
        <v>35325</v>
      </c>
      <c r="D600" s="647" t="s">
        <v>35326</v>
      </c>
      <c r="E600" s="647" t="s">
        <v>687</v>
      </c>
      <c r="F600" s="647" t="s">
        <v>123</v>
      </c>
      <c r="G600" s="647" t="s">
        <v>17532</v>
      </c>
      <c r="H600" s="647" t="s">
        <v>29345</v>
      </c>
      <c r="I600" s="648">
        <v>0.625</v>
      </c>
      <c r="J600" s="647" t="s">
        <v>34</v>
      </c>
      <c r="K600" s="647" t="s">
        <v>105</v>
      </c>
      <c r="L600" s="647" t="s">
        <v>106</v>
      </c>
      <c r="M600" s="647" t="s">
        <v>995</v>
      </c>
      <c r="N600" s="23"/>
      <c r="O600" s="23"/>
      <c r="P600" s="23"/>
      <c r="Q600" s="23"/>
      <c r="R600" s="23"/>
      <c r="S600" s="29">
        <v>43425</v>
      </c>
      <c r="T600" s="23"/>
    </row>
    <row r="601" spans="1:20" ht="54" customHeight="1" x14ac:dyDescent="1.05">
      <c r="A601" s="647" t="s">
        <v>35327</v>
      </c>
      <c r="B601" s="647" t="s">
        <v>23067</v>
      </c>
      <c r="C601" s="647" t="s">
        <v>35328</v>
      </c>
      <c r="D601" s="647" t="s">
        <v>35329</v>
      </c>
      <c r="E601" s="647" t="s">
        <v>687</v>
      </c>
      <c r="F601" s="647" t="s">
        <v>123</v>
      </c>
      <c r="G601" s="647" t="s">
        <v>17532</v>
      </c>
      <c r="H601" s="647" t="s">
        <v>29345</v>
      </c>
      <c r="I601" s="648">
        <v>0.41666666666666669</v>
      </c>
      <c r="J601" s="647" t="s">
        <v>34</v>
      </c>
      <c r="K601" s="647" t="s">
        <v>105</v>
      </c>
      <c r="L601" s="647" t="s">
        <v>106</v>
      </c>
      <c r="M601" s="647" t="s">
        <v>995</v>
      </c>
      <c r="N601" s="23"/>
      <c r="O601" s="23"/>
      <c r="P601" s="23"/>
      <c r="Q601" s="23"/>
      <c r="R601" s="23"/>
      <c r="S601" s="29">
        <v>43425</v>
      </c>
      <c r="T601" s="23"/>
    </row>
    <row r="602" spans="1:20" ht="54" customHeight="1" x14ac:dyDescent="1.05">
      <c r="A602" s="647" t="s">
        <v>35330</v>
      </c>
      <c r="B602" s="647" t="s">
        <v>14877</v>
      </c>
      <c r="C602" s="647" t="s">
        <v>35331</v>
      </c>
      <c r="D602" s="647" t="s">
        <v>35332</v>
      </c>
      <c r="E602" s="647" t="s">
        <v>687</v>
      </c>
      <c r="F602" s="647" t="s">
        <v>123</v>
      </c>
      <c r="G602" s="647" t="s">
        <v>17532</v>
      </c>
      <c r="H602" s="647" t="s">
        <v>29345</v>
      </c>
      <c r="I602" s="648">
        <v>0.41666666666666669</v>
      </c>
      <c r="J602" s="647" t="s">
        <v>34</v>
      </c>
      <c r="K602" s="647" t="s">
        <v>105</v>
      </c>
      <c r="L602" s="647" t="s">
        <v>125</v>
      </c>
      <c r="M602" s="647" t="s">
        <v>995</v>
      </c>
      <c r="N602" s="23"/>
      <c r="O602" s="23"/>
      <c r="P602" s="23"/>
      <c r="Q602" s="23"/>
      <c r="R602" s="23"/>
      <c r="S602" s="29">
        <v>35740</v>
      </c>
      <c r="T602" s="23"/>
    </row>
    <row r="603" spans="1:20" ht="54" customHeight="1" x14ac:dyDescent="1.05">
      <c r="A603" s="647" t="s">
        <v>35333</v>
      </c>
      <c r="B603" s="647" t="s">
        <v>35334</v>
      </c>
      <c r="C603" s="647" t="s">
        <v>35335</v>
      </c>
      <c r="D603" s="647" t="s">
        <v>35336</v>
      </c>
      <c r="E603" s="647" t="s">
        <v>687</v>
      </c>
      <c r="F603" s="647" t="s">
        <v>123</v>
      </c>
      <c r="G603" s="647" t="s">
        <v>17532</v>
      </c>
      <c r="H603" s="647" t="s">
        <v>29345</v>
      </c>
      <c r="I603" s="648">
        <v>0.41666666666666669</v>
      </c>
      <c r="J603" s="647" t="s">
        <v>34</v>
      </c>
      <c r="K603" s="647" t="s">
        <v>105</v>
      </c>
      <c r="L603" s="647" t="s">
        <v>106</v>
      </c>
      <c r="M603" s="647" t="s">
        <v>995</v>
      </c>
      <c r="N603" s="23"/>
      <c r="O603" s="23"/>
      <c r="P603" s="23"/>
      <c r="Q603" s="23"/>
      <c r="R603" s="23"/>
      <c r="S603" s="29">
        <v>43425</v>
      </c>
      <c r="T603" s="23"/>
    </row>
    <row r="604" spans="1:20" ht="54" customHeight="1" x14ac:dyDescent="1.05">
      <c r="A604" s="647" t="s">
        <v>35337</v>
      </c>
      <c r="B604" s="647" t="s">
        <v>35338</v>
      </c>
      <c r="C604" s="647" t="s">
        <v>35339</v>
      </c>
      <c r="D604" s="647" t="s">
        <v>35340</v>
      </c>
      <c r="E604" s="647" t="s">
        <v>687</v>
      </c>
      <c r="F604" s="647" t="s">
        <v>123</v>
      </c>
      <c r="G604" s="647" t="s">
        <v>17532</v>
      </c>
      <c r="H604" s="647" t="s">
        <v>29345</v>
      </c>
      <c r="I604" s="648">
        <v>0.91666666666666663</v>
      </c>
      <c r="J604" s="647" t="s">
        <v>34</v>
      </c>
      <c r="K604" s="647" t="s">
        <v>105</v>
      </c>
      <c r="L604" s="647" t="s">
        <v>106</v>
      </c>
      <c r="M604" s="647" t="s">
        <v>995</v>
      </c>
      <c r="N604" s="23"/>
      <c r="O604" s="23"/>
      <c r="P604" s="23"/>
      <c r="Q604" s="23"/>
      <c r="R604" s="23"/>
      <c r="S604" s="29">
        <v>43425</v>
      </c>
      <c r="T604" s="23"/>
    </row>
    <row r="605" spans="1:20" ht="54" customHeight="1" x14ac:dyDescent="1.05">
      <c r="A605" s="688" t="s">
        <v>35971</v>
      </c>
      <c r="B605" s="689"/>
      <c r="C605" s="689"/>
      <c r="D605" s="689"/>
      <c r="E605" s="689"/>
      <c r="F605" s="689"/>
      <c r="G605" s="689"/>
      <c r="H605" s="689"/>
      <c r="I605" s="689"/>
      <c r="J605" s="689"/>
      <c r="K605" s="689"/>
      <c r="L605" s="689"/>
      <c r="M605" s="690"/>
      <c r="N605" s="23"/>
      <c r="O605" s="23"/>
      <c r="P605" s="23"/>
      <c r="Q605" s="23"/>
      <c r="R605" s="23"/>
      <c r="S605" s="506"/>
      <c r="T605" s="23"/>
    </row>
    <row r="606" spans="1:20" ht="54" customHeight="1" x14ac:dyDescent="1.05">
      <c r="A606" s="31" t="s">
        <v>35750</v>
      </c>
      <c r="B606" s="31" t="s">
        <v>35751</v>
      </c>
      <c r="C606" s="31" t="s">
        <v>35752</v>
      </c>
      <c r="D606" s="31" t="s">
        <v>35753</v>
      </c>
      <c r="E606" s="31" t="s">
        <v>101</v>
      </c>
      <c r="F606" s="31" t="s">
        <v>102</v>
      </c>
      <c r="G606" s="31" t="s">
        <v>16267</v>
      </c>
      <c r="H606" s="31" t="s">
        <v>27147</v>
      </c>
      <c r="I606" s="38">
        <v>0.16666666666666666</v>
      </c>
      <c r="J606" s="31" t="s">
        <v>34</v>
      </c>
      <c r="K606" s="31" t="s">
        <v>105</v>
      </c>
      <c r="L606" s="31" t="s">
        <v>106</v>
      </c>
      <c r="M606" s="31" t="s">
        <v>491</v>
      </c>
      <c r="N606" s="23"/>
      <c r="O606" s="23"/>
      <c r="P606" s="23"/>
      <c r="Q606" s="23"/>
      <c r="R606" s="23"/>
      <c r="S606" s="506">
        <v>26200</v>
      </c>
      <c r="T606" s="23"/>
    </row>
    <row r="607" spans="1:20" ht="54" customHeight="1" x14ac:dyDescent="1.05">
      <c r="A607" s="31" t="s">
        <v>35754</v>
      </c>
      <c r="B607" s="31" t="s">
        <v>313</v>
      </c>
      <c r="C607" s="31" t="s">
        <v>35755</v>
      </c>
      <c r="D607" s="31" t="s">
        <v>35756</v>
      </c>
      <c r="E607" s="31" t="s">
        <v>101</v>
      </c>
      <c r="F607" s="31" t="s">
        <v>102</v>
      </c>
      <c r="G607" s="31" t="s">
        <v>16267</v>
      </c>
      <c r="H607" s="31" t="s">
        <v>27147</v>
      </c>
      <c r="I607" s="38">
        <v>0.16666666666666666</v>
      </c>
      <c r="J607" s="31" t="s">
        <v>34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506">
        <v>26200</v>
      </c>
      <c r="T607" s="23"/>
    </row>
    <row r="608" spans="1:20" ht="54" customHeight="1" x14ac:dyDescent="1.05">
      <c r="A608" s="31" t="s">
        <v>35757</v>
      </c>
      <c r="B608" s="31" t="s">
        <v>35758</v>
      </c>
      <c r="C608" s="31" t="s">
        <v>35759</v>
      </c>
      <c r="D608" s="31" t="s">
        <v>35760</v>
      </c>
      <c r="E608" s="31" t="s">
        <v>101</v>
      </c>
      <c r="F608" s="31" t="s">
        <v>102</v>
      </c>
      <c r="G608" s="31" t="s">
        <v>16267</v>
      </c>
      <c r="H608" s="31" t="s">
        <v>27147</v>
      </c>
      <c r="I608" s="38">
        <v>0.16666666666666666</v>
      </c>
      <c r="J608" s="31" t="s">
        <v>34</v>
      </c>
      <c r="K608" s="31" t="s">
        <v>105</v>
      </c>
      <c r="L608" s="31" t="s">
        <v>106</v>
      </c>
      <c r="M608" s="31" t="s">
        <v>491</v>
      </c>
      <c r="N608" s="23"/>
      <c r="O608" s="23"/>
      <c r="P608" s="23"/>
      <c r="Q608" s="23"/>
      <c r="R608" s="23"/>
      <c r="S608" s="506">
        <v>26200</v>
      </c>
      <c r="T608" s="23"/>
    </row>
    <row r="609" spans="1:19" ht="54" customHeight="1" x14ac:dyDescent="1.05">
      <c r="A609" s="31" t="s">
        <v>35761</v>
      </c>
      <c r="B609" s="31" t="s">
        <v>28192</v>
      </c>
      <c r="C609" s="31" t="s">
        <v>35762</v>
      </c>
      <c r="D609" s="31" t="s">
        <v>35763</v>
      </c>
      <c r="E609" s="31" t="s">
        <v>101</v>
      </c>
      <c r="F609" s="31" t="s">
        <v>102</v>
      </c>
      <c r="G609" s="31" t="s">
        <v>16267</v>
      </c>
      <c r="H609" s="31" t="s">
        <v>29377</v>
      </c>
      <c r="I609" s="38">
        <v>0.125</v>
      </c>
      <c r="J609" s="31" t="s">
        <v>34</v>
      </c>
      <c r="K609" s="31" t="s">
        <v>105</v>
      </c>
      <c r="L609" s="31" t="s">
        <v>106</v>
      </c>
      <c r="M609" s="31" t="s">
        <v>491</v>
      </c>
      <c r="N609" s="23"/>
      <c r="O609" s="23"/>
      <c r="P609" s="23"/>
      <c r="Q609" s="23"/>
      <c r="R609" s="23"/>
      <c r="S609" s="506">
        <v>26200</v>
      </c>
    </row>
    <row r="610" spans="1:19" ht="54" customHeight="1" x14ac:dyDescent="1.05">
      <c r="A610" s="31" t="s">
        <v>35764</v>
      </c>
      <c r="B610" s="31" t="s">
        <v>9281</v>
      </c>
      <c r="C610" s="31" t="s">
        <v>35765</v>
      </c>
      <c r="D610" s="31" t="s">
        <v>35766</v>
      </c>
      <c r="E610" s="31" t="s">
        <v>101</v>
      </c>
      <c r="F610" s="31" t="s">
        <v>102</v>
      </c>
      <c r="G610" s="31" t="s">
        <v>16267</v>
      </c>
      <c r="H610" s="31" t="s">
        <v>29377</v>
      </c>
      <c r="I610" s="38">
        <v>0.125</v>
      </c>
      <c r="J610" s="31" t="s">
        <v>34</v>
      </c>
      <c r="K610" s="31" t="s">
        <v>105</v>
      </c>
      <c r="L610" s="31" t="s">
        <v>106</v>
      </c>
      <c r="M610" s="31" t="s">
        <v>491</v>
      </c>
      <c r="N610" s="23"/>
      <c r="O610" s="23"/>
      <c r="P610" s="23"/>
      <c r="Q610" s="23"/>
      <c r="R610" s="23"/>
      <c r="S610" s="506">
        <v>26200</v>
      </c>
    </row>
    <row r="611" spans="1:19" ht="54" customHeight="1" x14ac:dyDescent="1.05">
      <c r="A611" s="31" t="s">
        <v>35767</v>
      </c>
      <c r="B611" s="31" t="s">
        <v>20661</v>
      </c>
      <c r="C611" s="31" t="s">
        <v>35768</v>
      </c>
      <c r="D611" s="31" t="s">
        <v>35769</v>
      </c>
      <c r="E611" s="31" t="s">
        <v>101</v>
      </c>
      <c r="F611" s="31" t="s">
        <v>102</v>
      </c>
      <c r="G611" s="31" t="s">
        <v>16267</v>
      </c>
      <c r="H611" s="31" t="s">
        <v>29377</v>
      </c>
      <c r="I611" s="38">
        <v>0.125</v>
      </c>
      <c r="J611" s="31" t="s">
        <v>34</v>
      </c>
      <c r="K611" s="31" t="s">
        <v>105</v>
      </c>
      <c r="L611" s="31" t="s">
        <v>106</v>
      </c>
      <c r="M611" s="31" t="s">
        <v>491</v>
      </c>
      <c r="N611" s="23"/>
      <c r="O611" s="23"/>
      <c r="P611" s="23"/>
      <c r="Q611" s="23"/>
      <c r="R611" s="23"/>
      <c r="S611" s="506">
        <v>26200</v>
      </c>
    </row>
    <row r="612" spans="1:19" ht="54" customHeight="1" x14ac:dyDescent="1.05">
      <c r="A612" s="31" t="s">
        <v>35770</v>
      </c>
      <c r="B612" s="31" t="s">
        <v>35771</v>
      </c>
      <c r="C612" s="31" t="s">
        <v>35772</v>
      </c>
      <c r="D612" s="31" t="s">
        <v>35773</v>
      </c>
      <c r="E612" s="31" t="s">
        <v>101</v>
      </c>
      <c r="F612" s="31" t="s">
        <v>102</v>
      </c>
      <c r="G612" s="31" t="s">
        <v>16267</v>
      </c>
      <c r="H612" s="31" t="s">
        <v>29377</v>
      </c>
      <c r="I612" s="38">
        <v>0.125</v>
      </c>
      <c r="J612" s="31" t="s">
        <v>34</v>
      </c>
      <c r="K612" s="31" t="s">
        <v>105</v>
      </c>
      <c r="L612" s="31" t="s">
        <v>106</v>
      </c>
      <c r="M612" s="31" t="s">
        <v>491</v>
      </c>
      <c r="N612" s="23"/>
      <c r="O612" s="23"/>
      <c r="P612" s="23"/>
      <c r="Q612" s="23"/>
      <c r="R612" s="23"/>
      <c r="S612" s="506">
        <v>26200</v>
      </c>
    </row>
    <row r="613" spans="1:19" ht="54" customHeight="1" x14ac:dyDescent="1.05">
      <c r="A613" s="31" t="s">
        <v>35754</v>
      </c>
      <c r="B613" s="31" t="s">
        <v>19495</v>
      </c>
      <c r="C613" s="31" t="s">
        <v>35755</v>
      </c>
      <c r="D613" s="31" t="s">
        <v>35774</v>
      </c>
      <c r="E613" s="31" t="s">
        <v>101</v>
      </c>
      <c r="F613" s="31" t="s">
        <v>102</v>
      </c>
      <c r="G613" s="31" t="s">
        <v>16267</v>
      </c>
      <c r="H613" s="31" t="s">
        <v>29345</v>
      </c>
      <c r="I613" s="38">
        <v>0.27083333333333331</v>
      </c>
      <c r="J613" s="31" t="s">
        <v>34</v>
      </c>
      <c r="K613" s="31" t="s">
        <v>105</v>
      </c>
      <c r="L613" s="31" t="s">
        <v>106</v>
      </c>
      <c r="M613" s="31" t="s">
        <v>491</v>
      </c>
      <c r="N613" s="23"/>
      <c r="O613" s="23"/>
      <c r="P613" s="23"/>
      <c r="Q613" s="23"/>
      <c r="R613" s="23"/>
      <c r="S613" s="506">
        <v>26200</v>
      </c>
    </row>
    <row r="614" spans="1:19" ht="54" customHeight="1" x14ac:dyDescent="1.05">
      <c r="A614" s="31" t="s">
        <v>35750</v>
      </c>
      <c r="B614" s="31" t="s">
        <v>35751</v>
      </c>
      <c r="C614" s="31" t="s">
        <v>35775</v>
      </c>
      <c r="D614" s="31" t="s">
        <v>35776</v>
      </c>
      <c r="E614" s="31" t="s">
        <v>101</v>
      </c>
      <c r="F614" s="31" t="s">
        <v>102</v>
      </c>
      <c r="G614" s="31" t="s">
        <v>16267</v>
      </c>
      <c r="H614" s="31" t="s">
        <v>29345</v>
      </c>
      <c r="I614" s="38">
        <v>0.27083333333333331</v>
      </c>
      <c r="J614" s="31" t="s">
        <v>34</v>
      </c>
      <c r="K614" s="31" t="s">
        <v>105</v>
      </c>
      <c r="L614" s="31" t="s">
        <v>106</v>
      </c>
      <c r="M614" s="31" t="s">
        <v>491</v>
      </c>
      <c r="N614" s="23"/>
      <c r="O614" s="23"/>
      <c r="P614" s="23"/>
      <c r="Q614" s="23"/>
      <c r="R614" s="23"/>
      <c r="S614" s="506">
        <v>26200</v>
      </c>
    </row>
    <row r="615" spans="1:19" ht="54" customHeight="1" x14ac:dyDescent="1.05">
      <c r="A615" s="31" t="s">
        <v>35757</v>
      </c>
      <c r="B615" s="31" t="s">
        <v>35758</v>
      </c>
      <c r="C615" s="31" t="s">
        <v>35759</v>
      </c>
      <c r="D615" s="31" t="s">
        <v>35777</v>
      </c>
      <c r="E615" s="31" t="s">
        <v>101</v>
      </c>
      <c r="F615" s="31" t="s">
        <v>102</v>
      </c>
      <c r="G615" s="31" t="s">
        <v>16267</v>
      </c>
      <c r="H615" s="31" t="s">
        <v>29345</v>
      </c>
      <c r="I615" s="38">
        <v>0.27083333333333331</v>
      </c>
      <c r="J615" s="31" t="s">
        <v>34</v>
      </c>
      <c r="K615" s="31" t="s">
        <v>105</v>
      </c>
      <c r="L615" s="31" t="s">
        <v>106</v>
      </c>
      <c r="M615" s="31" t="s">
        <v>491</v>
      </c>
      <c r="N615" s="23"/>
      <c r="O615" s="23"/>
      <c r="P615" s="23"/>
      <c r="Q615" s="23"/>
      <c r="R615" s="23"/>
      <c r="S615" s="506">
        <v>26200</v>
      </c>
    </row>
    <row r="616" spans="1:19" ht="54" customHeight="1" x14ac:dyDescent="1.05">
      <c r="A616" s="688" t="s">
        <v>36473</v>
      </c>
      <c r="B616" s="689"/>
      <c r="C616" s="689"/>
      <c r="D616" s="689"/>
      <c r="E616" s="689"/>
      <c r="F616" s="689"/>
      <c r="G616" s="689"/>
      <c r="H616" s="689"/>
      <c r="I616" s="689"/>
      <c r="J616" s="689"/>
      <c r="K616" s="689"/>
      <c r="L616" s="689"/>
      <c r="M616" s="690"/>
      <c r="N616" s="23"/>
      <c r="O616" s="23"/>
      <c r="P616" s="23"/>
      <c r="Q616" s="23"/>
      <c r="R616" s="23"/>
      <c r="S616" s="29"/>
    </row>
    <row r="617" spans="1:19" ht="54" customHeight="1" x14ac:dyDescent="1.05">
      <c r="A617" s="31" t="s">
        <v>36149</v>
      </c>
      <c r="B617" s="31" t="s">
        <v>36150</v>
      </c>
      <c r="C617" s="31" t="s">
        <v>36151</v>
      </c>
      <c r="D617" s="31" t="s">
        <v>36152</v>
      </c>
      <c r="E617" s="31" t="s">
        <v>688</v>
      </c>
      <c r="F617" s="31" t="s">
        <v>123</v>
      </c>
      <c r="G617" s="31" t="s">
        <v>16287</v>
      </c>
      <c r="H617" s="31" t="s">
        <v>27147</v>
      </c>
      <c r="I617" s="38">
        <v>0.41666666666666669</v>
      </c>
      <c r="J617" s="31" t="s">
        <v>34</v>
      </c>
      <c r="K617" s="31" t="s">
        <v>105</v>
      </c>
      <c r="L617" s="31" t="s">
        <v>106</v>
      </c>
      <c r="M617" s="31" t="s">
        <v>194</v>
      </c>
      <c r="N617" s="23"/>
      <c r="O617" s="23"/>
      <c r="P617" s="23"/>
      <c r="Q617" s="23"/>
      <c r="R617" s="23"/>
      <c r="S617" s="29">
        <v>38950</v>
      </c>
    </row>
    <row r="618" spans="1:19" ht="54" customHeight="1" x14ac:dyDescent="1.05">
      <c r="A618" s="31" t="s">
        <v>36153</v>
      </c>
      <c r="B618" s="31" t="s">
        <v>36154</v>
      </c>
      <c r="C618" s="31" t="s">
        <v>36155</v>
      </c>
      <c r="D618" s="31" t="s">
        <v>36156</v>
      </c>
      <c r="E618" s="31" t="s">
        <v>688</v>
      </c>
      <c r="F618" s="31" t="s">
        <v>123</v>
      </c>
      <c r="G618" s="31" t="s">
        <v>16287</v>
      </c>
      <c r="H618" s="31" t="s">
        <v>27147</v>
      </c>
      <c r="I618" s="38">
        <v>0.41666666666666669</v>
      </c>
      <c r="J618" s="31" t="s">
        <v>34</v>
      </c>
      <c r="K618" s="31" t="s">
        <v>105</v>
      </c>
      <c r="L618" s="31" t="s">
        <v>106</v>
      </c>
      <c r="M618" s="31" t="s">
        <v>194</v>
      </c>
      <c r="N618" s="23"/>
      <c r="O618" s="23"/>
      <c r="P618" s="23"/>
      <c r="Q618" s="23"/>
      <c r="R618" s="23"/>
      <c r="S618" s="29">
        <v>38950</v>
      </c>
    </row>
    <row r="619" spans="1:19" ht="54" customHeight="1" x14ac:dyDescent="1.05">
      <c r="A619" s="31" t="s">
        <v>36157</v>
      </c>
      <c r="B619" s="31" t="s">
        <v>36158</v>
      </c>
      <c r="C619" s="31" t="s">
        <v>36159</v>
      </c>
      <c r="D619" s="31" t="s">
        <v>36160</v>
      </c>
      <c r="E619" s="31" t="s">
        <v>687</v>
      </c>
      <c r="F619" s="31" t="s">
        <v>123</v>
      </c>
      <c r="G619" s="31" t="s">
        <v>16504</v>
      </c>
      <c r="H619" s="31" t="s">
        <v>28481</v>
      </c>
      <c r="I619" s="38">
        <v>0.70833333333333337</v>
      </c>
      <c r="J619" s="31" t="s">
        <v>34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</row>
    <row r="620" spans="1:19" ht="54" customHeight="1" x14ac:dyDescent="1.05">
      <c r="A620" s="31" t="s">
        <v>36161</v>
      </c>
      <c r="B620" s="31" t="s">
        <v>36162</v>
      </c>
      <c r="C620" s="31" t="s">
        <v>36163</v>
      </c>
      <c r="D620" s="31" t="s">
        <v>36164</v>
      </c>
      <c r="E620" s="31" t="s">
        <v>687</v>
      </c>
      <c r="F620" s="31" t="s">
        <v>123</v>
      </c>
      <c r="G620" s="31" t="s">
        <v>16504</v>
      </c>
      <c r="H620" s="31" t="s">
        <v>28481</v>
      </c>
      <c r="I620" s="38">
        <v>0.70833333333333337</v>
      </c>
      <c r="J620" s="31" t="s">
        <v>34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</row>
    <row r="621" spans="1:19" ht="54" customHeight="1" x14ac:dyDescent="1.05">
      <c r="A621" s="31" t="s">
        <v>36165</v>
      </c>
      <c r="B621" s="31" t="s">
        <v>36166</v>
      </c>
      <c r="C621" s="31" t="s">
        <v>36167</v>
      </c>
      <c r="D621" s="31" t="s">
        <v>36168</v>
      </c>
      <c r="E621" s="31" t="s">
        <v>687</v>
      </c>
      <c r="F621" s="31" t="s">
        <v>123</v>
      </c>
      <c r="G621" s="31" t="s">
        <v>16504</v>
      </c>
      <c r="H621" s="31" t="s">
        <v>28481</v>
      </c>
      <c r="I621" s="38">
        <v>0.70833333333333337</v>
      </c>
      <c r="J621" s="31" t="s">
        <v>34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</row>
    <row r="622" spans="1:19" ht="54" customHeight="1" x14ac:dyDescent="1.05">
      <c r="A622" s="31" t="s">
        <v>36169</v>
      </c>
      <c r="B622" s="31" t="s">
        <v>3227</v>
      </c>
      <c r="C622" s="31" t="s">
        <v>36170</v>
      </c>
      <c r="D622" s="31" t="s">
        <v>36171</v>
      </c>
      <c r="E622" s="31" t="s">
        <v>688</v>
      </c>
      <c r="F622" s="31" t="s">
        <v>123</v>
      </c>
      <c r="G622" s="31" t="s">
        <v>16287</v>
      </c>
      <c r="H622" s="31" t="s">
        <v>27147</v>
      </c>
      <c r="I622" s="38">
        <v>0.41666666666666669</v>
      </c>
      <c r="J622" s="31" t="s">
        <v>34</v>
      </c>
      <c r="K622" s="31" t="s">
        <v>105</v>
      </c>
      <c r="L622" s="31" t="s">
        <v>106</v>
      </c>
      <c r="M622" s="31" t="s">
        <v>194</v>
      </c>
      <c r="N622" s="23"/>
      <c r="O622" s="23"/>
      <c r="P622" s="23"/>
      <c r="Q622" s="23"/>
      <c r="R622" s="23"/>
      <c r="S622" s="29">
        <v>38950</v>
      </c>
    </row>
    <row r="623" spans="1:19" ht="54" customHeight="1" x14ac:dyDescent="1.05">
      <c r="A623" s="31" t="s">
        <v>36172</v>
      </c>
      <c r="B623" s="31" t="s">
        <v>5189</v>
      </c>
      <c r="C623" s="31" t="s">
        <v>36173</v>
      </c>
      <c r="D623" s="31" t="s">
        <v>36174</v>
      </c>
      <c r="E623" s="31" t="s">
        <v>688</v>
      </c>
      <c r="F623" s="31" t="s">
        <v>123</v>
      </c>
      <c r="G623" s="31" t="s">
        <v>16287</v>
      </c>
      <c r="H623" s="31" t="s">
        <v>27147</v>
      </c>
      <c r="I623" s="38">
        <v>0.41666666666666669</v>
      </c>
      <c r="J623" s="31" t="s">
        <v>34</v>
      </c>
      <c r="K623" s="31" t="s">
        <v>105</v>
      </c>
      <c r="L623" s="31" t="s">
        <v>106</v>
      </c>
      <c r="M623" s="31" t="s">
        <v>194</v>
      </c>
      <c r="N623" s="23"/>
      <c r="O623" s="23"/>
      <c r="P623" s="23"/>
      <c r="Q623" s="23"/>
      <c r="R623" s="23"/>
      <c r="S623" s="29">
        <v>38950</v>
      </c>
    </row>
    <row r="624" spans="1:19" ht="54" customHeight="1" x14ac:dyDescent="1.05">
      <c r="A624" s="31" t="s">
        <v>36175</v>
      </c>
      <c r="B624" s="31" t="s">
        <v>16095</v>
      </c>
      <c r="C624" s="31" t="s">
        <v>36176</v>
      </c>
      <c r="D624" s="31" t="s">
        <v>36177</v>
      </c>
      <c r="E624" s="31" t="s">
        <v>688</v>
      </c>
      <c r="F624" s="31" t="s">
        <v>123</v>
      </c>
      <c r="G624" s="31" t="s">
        <v>16287</v>
      </c>
      <c r="H624" s="31" t="s">
        <v>27147</v>
      </c>
      <c r="I624" s="38">
        <v>0.41666666666666669</v>
      </c>
      <c r="J624" s="31" t="s">
        <v>34</v>
      </c>
      <c r="K624" s="31" t="s">
        <v>105</v>
      </c>
      <c r="L624" s="31" t="s">
        <v>106</v>
      </c>
      <c r="M624" s="31" t="s">
        <v>194</v>
      </c>
      <c r="N624" s="23"/>
      <c r="O624" s="23"/>
      <c r="P624" s="23"/>
      <c r="Q624" s="23"/>
      <c r="R624" s="23"/>
      <c r="S624" s="29">
        <v>38950</v>
      </c>
    </row>
    <row r="625" spans="1:20" ht="54" customHeight="1" x14ac:dyDescent="1.05">
      <c r="A625" s="31" t="s">
        <v>36178</v>
      </c>
      <c r="B625" s="31" t="s">
        <v>36179</v>
      </c>
      <c r="C625" s="31" t="s">
        <v>36180</v>
      </c>
      <c r="D625" s="31" t="s">
        <v>36181</v>
      </c>
      <c r="E625" s="31" t="s">
        <v>688</v>
      </c>
      <c r="F625" s="31" t="s">
        <v>123</v>
      </c>
      <c r="G625" s="31" t="s">
        <v>16287</v>
      </c>
      <c r="H625" s="31" t="s">
        <v>27147</v>
      </c>
      <c r="I625" s="38">
        <v>0.41666666666666669</v>
      </c>
      <c r="J625" s="31" t="s">
        <v>34</v>
      </c>
      <c r="K625" s="31" t="s">
        <v>105</v>
      </c>
      <c r="L625" s="31" t="s">
        <v>106</v>
      </c>
      <c r="M625" s="31" t="s">
        <v>194</v>
      </c>
      <c r="N625" s="23"/>
      <c r="O625" s="23"/>
      <c r="P625" s="23"/>
      <c r="Q625" s="23"/>
      <c r="R625" s="23"/>
      <c r="S625" s="29">
        <v>38950</v>
      </c>
      <c r="T625" s="23"/>
    </row>
    <row r="626" spans="1:20" ht="54" customHeight="1" x14ac:dyDescent="1.05">
      <c r="A626" s="31" t="s">
        <v>36182</v>
      </c>
      <c r="B626" s="31" t="s">
        <v>36183</v>
      </c>
      <c r="C626" s="31" t="s">
        <v>36184</v>
      </c>
      <c r="D626" s="31" t="s">
        <v>36185</v>
      </c>
      <c r="E626" s="31" t="s">
        <v>688</v>
      </c>
      <c r="F626" s="31" t="s">
        <v>123</v>
      </c>
      <c r="G626" s="31" t="s">
        <v>16287</v>
      </c>
      <c r="H626" s="31" t="s">
        <v>27147</v>
      </c>
      <c r="I626" s="38">
        <v>0.41666666666666669</v>
      </c>
      <c r="J626" s="31" t="s">
        <v>34</v>
      </c>
      <c r="K626" s="31" t="s">
        <v>105</v>
      </c>
      <c r="L626" s="31" t="s">
        <v>106</v>
      </c>
      <c r="M626" s="31" t="s">
        <v>194</v>
      </c>
      <c r="N626" s="23"/>
      <c r="O626" s="23"/>
      <c r="P626" s="23"/>
      <c r="Q626" s="23"/>
      <c r="R626" s="23"/>
      <c r="S626" s="29">
        <v>38950</v>
      </c>
      <c r="T626" s="23"/>
    </row>
    <row r="627" spans="1:20" ht="54" customHeight="1" x14ac:dyDescent="1.05">
      <c r="A627" s="31" t="s">
        <v>36186</v>
      </c>
      <c r="B627" s="31" t="s">
        <v>5966</v>
      </c>
      <c r="C627" s="31" t="s">
        <v>36187</v>
      </c>
      <c r="D627" s="31" t="s">
        <v>36188</v>
      </c>
      <c r="E627" s="31" t="s">
        <v>687</v>
      </c>
      <c r="F627" s="31" t="s">
        <v>123</v>
      </c>
      <c r="G627" s="31" t="s">
        <v>16504</v>
      </c>
      <c r="H627" s="31" t="s">
        <v>28481</v>
      </c>
      <c r="I627" s="38">
        <v>0.70833333333333337</v>
      </c>
      <c r="J627" s="31" t="s">
        <v>34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43425</v>
      </c>
      <c r="T627" s="23"/>
    </row>
    <row r="628" spans="1:20" ht="54" customHeight="1" x14ac:dyDescent="1.05">
      <c r="A628" s="31" t="s">
        <v>36189</v>
      </c>
      <c r="B628" s="31" t="s">
        <v>924</v>
      </c>
      <c r="C628" s="31" t="s">
        <v>36190</v>
      </c>
      <c r="D628" s="31" t="s">
        <v>36191</v>
      </c>
      <c r="E628" s="31" t="s">
        <v>687</v>
      </c>
      <c r="F628" s="31" t="s">
        <v>123</v>
      </c>
      <c r="G628" s="31" t="s">
        <v>16504</v>
      </c>
      <c r="H628" s="31" t="s">
        <v>28481</v>
      </c>
      <c r="I628" s="38">
        <v>0.70833333333333337</v>
      </c>
      <c r="J628" s="31" t="s">
        <v>34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43425</v>
      </c>
      <c r="T628" s="23"/>
    </row>
    <row r="629" spans="1:20" ht="54" customHeight="1" x14ac:dyDescent="1.05">
      <c r="A629" s="31" t="s">
        <v>36192</v>
      </c>
      <c r="B629" s="31" t="s">
        <v>27672</v>
      </c>
      <c r="C629" s="31" t="s">
        <v>36193</v>
      </c>
      <c r="D629" s="31" t="s">
        <v>36194</v>
      </c>
      <c r="E629" s="31" t="s">
        <v>687</v>
      </c>
      <c r="F629" s="31" t="s">
        <v>123</v>
      </c>
      <c r="G629" s="31" t="s">
        <v>16504</v>
      </c>
      <c r="H629" s="31" t="s">
        <v>28481</v>
      </c>
      <c r="I629" s="38">
        <v>0.70833333333333337</v>
      </c>
      <c r="J629" s="31" t="s">
        <v>34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43425</v>
      </c>
      <c r="T629" s="23"/>
    </row>
    <row r="630" spans="1:20" ht="54" customHeight="1" x14ac:dyDescent="1.05">
      <c r="A630" s="31" t="s">
        <v>11473</v>
      </c>
      <c r="B630" s="31" t="s">
        <v>36195</v>
      </c>
      <c r="C630" s="31" t="s">
        <v>36196</v>
      </c>
      <c r="D630" s="31" t="s">
        <v>36197</v>
      </c>
      <c r="E630" s="31" t="s">
        <v>687</v>
      </c>
      <c r="F630" s="31" t="s">
        <v>123</v>
      </c>
      <c r="G630" s="31" t="s">
        <v>16504</v>
      </c>
      <c r="H630" s="31" t="s">
        <v>28481</v>
      </c>
      <c r="I630" s="38">
        <v>0.70833333333333337</v>
      </c>
      <c r="J630" s="31" t="s">
        <v>34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43425</v>
      </c>
      <c r="T630" s="23"/>
    </row>
    <row r="631" spans="1:20" ht="54" customHeight="1" x14ac:dyDescent="1.3">
      <c r="A631" s="679" t="s">
        <v>37346</v>
      </c>
      <c r="B631" s="680"/>
      <c r="C631" s="680"/>
      <c r="D631" s="680"/>
      <c r="E631" s="680"/>
      <c r="F631" s="680"/>
      <c r="G631" s="680"/>
      <c r="H631" s="680"/>
      <c r="I631" s="680"/>
      <c r="J631" s="680"/>
      <c r="K631" s="680"/>
      <c r="L631" s="680"/>
      <c r="M631" s="681"/>
      <c r="N631" s="23"/>
      <c r="O631" s="23"/>
      <c r="P631" s="23"/>
      <c r="Q631" s="23"/>
      <c r="R631" s="23"/>
      <c r="S631" s="29"/>
      <c r="T631" s="23"/>
    </row>
    <row r="632" spans="1:20" ht="54" customHeight="1" x14ac:dyDescent="1.05">
      <c r="A632" s="31" t="s">
        <v>36705</v>
      </c>
      <c r="B632" s="31" t="s">
        <v>30589</v>
      </c>
      <c r="C632" s="31" t="s">
        <v>36706</v>
      </c>
      <c r="D632" s="31" t="s">
        <v>36707</v>
      </c>
      <c r="E632" s="31" t="s">
        <v>688</v>
      </c>
      <c r="F632" s="31" t="s">
        <v>123</v>
      </c>
      <c r="G632" s="31" t="s">
        <v>16287</v>
      </c>
      <c r="H632" s="31" t="s">
        <v>33368</v>
      </c>
      <c r="I632" s="38">
        <v>0.83333333333333337</v>
      </c>
      <c r="J632" s="31" t="s">
        <v>34</v>
      </c>
      <c r="K632" s="31" t="s">
        <v>105</v>
      </c>
      <c r="L632" s="31" t="s">
        <v>106</v>
      </c>
      <c r="M632" s="31" t="s">
        <v>194</v>
      </c>
      <c r="N632" s="23"/>
      <c r="O632" s="23"/>
      <c r="P632" s="23"/>
      <c r="Q632" s="23"/>
      <c r="R632" s="23"/>
      <c r="S632" s="29">
        <v>38950</v>
      </c>
      <c r="T632" s="23"/>
    </row>
    <row r="633" spans="1:20" ht="54" customHeight="1" x14ac:dyDescent="1.05">
      <c r="A633" s="31" t="s">
        <v>36708</v>
      </c>
      <c r="B633" s="31" t="s">
        <v>36709</v>
      </c>
      <c r="C633" s="31" t="s">
        <v>36710</v>
      </c>
      <c r="D633" s="31" t="s">
        <v>36711</v>
      </c>
      <c r="E633" s="31" t="s">
        <v>101</v>
      </c>
      <c r="F633" s="31" t="s">
        <v>102</v>
      </c>
      <c r="G633" s="31" t="s">
        <v>16267</v>
      </c>
      <c r="H633" s="31" t="s">
        <v>29377</v>
      </c>
      <c r="I633" s="38">
        <v>0.83333333333333337</v>
      </c>
      <c r="J633" s="31" t="s">
        <v>34</v>
      </c>
      <c r="K633" s="31" t="s">
        <v>105</v>
      </c>
      <c r="L633" s="31" t="s">
        <v>106</v>
      </c>
      <c r="M633" s="31" t="s">
        <v>491</v>
      </c>
      <c r="N633" s="23"/>
      <c r="O633" s="23"/>
      <c r="P633" s="23"/>
      <c r="Q633" s="23"/>
      <c r="R633" s="23"/>
      <c r="S633" s="29">
        <v>26200</v>
      </c>
      <c r="T633" s="23"/>
    </row>
    <row r="634" spans="1:20" ht="54" customHeight="1" x14ac:dyDescent="0.7">
      <c r="A634" s="698" t="s">
        <v>37350</v>
      </c>
      <c r="B634" s="699"/>
      <c r="C634" s="699"/>
      <c r="D634" s="699"/>
      <c r="E634" s="699"/>
      <c r="F634" s="699"/>
      <c r="G634" s="699"/>
      <c r="H634" s="699"/>
      <c r="I634" s="699"/>
      <c r="J634" s="699"/>
      <c r="K634" s="699"/>
      <c r="L634" s="699"/>
      <c r="M634" s="700"/>
      <c r="N634" s="23"/>
      <c r="O634" s="23"/>
      <c r="P634" s="23"/>
      <c r="Q634" s="131"/>
      <c r="R634" s="29"/>
      <c r="S634" s="29"/>
      <c r="T634" s="388">
        <v>973400</v>
      </c>
    </row>
    <row r="635" spans="1:20" ht="54" customHeight="1" x14ac:dyDescent="1.05">
      <c r="A635" s="688" t="s">
        <v>37935</v>
      </c>
      <c r="B635" s="689"/>
      <c r="C635" s="689"/>
      <c r="D635" s="689"/>
      <c r="E635" s="689"/>
      <c r="F635" s="689"/>
      <c r="G635" s="689"/>
      <c r="H635" s="689"/>
      <c r="I635" s="689"/>
      <c r="J635" s="689"/>
      <c r="K635" s="689"/>
      <c r="L635" s="689"/>
      <c r="M635" s="690"/>
      <c r="N635" s="23"/>
      <c r="O635" s="23"/>
      <c r="P635" s="23"/>
      <c r="Q635" s="23"/>
      <c r="R635" s="23"/>
      <c r="S635" s="29"/>
      <c r="T635" s="23"/>
    </row>
    <row r="636" spans="1:20" ht="54" customHeight="1" x14ac:dyDescent="1.05">
      <c r="A636" s="244" t="s">
        <v>28967</v>
      </c>
      <c r="B636" s="244" t="s">
        <v>28968</v>
      </c>
      <c r="C636" s="244" t="s">
        <v>28969</v>
      </c>
      <c r="D636" s="244" t="s">
        <v>28970</v>
      </c>
      <c r="E636" s="244" t="s">
        <v>17263</v>
      </c>
      <c r="F636" s="244" t="s">
        <v>123</v>
      </c>
      <c r="G636" s="244"/>
      <c r="H636" s="244"/>
      <c r="I636" s="655"/>
      <c r="J636" s="244" t="s">
        <v>34</v>
      </c>
      <c r="K636" s="244" t="s">
        <v>105</v>
      </c>
      <c r="L636" s="244" t="s">
        <v>106</v>
      </c>
      <c r="M636" s="244" t="s">
        <v>13380</v>
      </c>
      <c r="N636" s="23"/>
      <c r="O636" s="23"/>
      <c r="P636" s="23"/>
      <c r="Q636" s="320"/>
      <c r="R636" s="23"/>
      <c r="S636" s="29">
        <v>43425</v>
      </c>
      <c r="T636" s="31"/>
    </row>
    <row r="637" spans="1:20" ht="54" customHeight="1" x14ac:dyDescent="1.05">
      <c r="A637" s="283" t="s">
        <v>37356</v>
      </c>
      <c r="B637" s="665">
        <v>31360</v>
      </c>
      <c r="C637" s="282"/>
      <c r="D637" s="282" t="s">
        <v>22816</v>
      </c>
      <c r="E637" s="244" t="s">
        <v>17263</v>
      </c>
      <c r="F637" s="244" t="s">
        <v>123</v>
      </c>
      <c r="G637" s="282"/>
      <c r="H637" s="282"/>
      <c r="I637" s="282"/>
      <c r="J637" s="244" t="s">
        <v>34</v>
      </c>
      <c r="K637" s="282"/>
      <c r="L637" s="244" t="s">
        <v>106</v>
      </c>
      <c r="M637" s="244" t="s">
        <v>13380</v>
      </c>
      <c r="N637" s="127"/>
      <c r="O637" s="127"/>
      <c r="P637" s="127"/>
      <c r="Q637" s="131"/>
      <c r="R637" s="29"/>
      <c r="S637" s="29">
        <v>43425</v>
      </c>
      <c r="T637" s="388"/>
    </row>
    <row r="638" spans="1:20" ht="54" customHeight="1" x14ac:dyDescent="1.05">
      <c r="A638" s="31" t="s">
        <v>37535</v>
      </c>
      <c r="B638" s="31" t="s">
        <v>9452</v>
      </c>
      <c r="C638" s="31" t="s">
        <v>37536</v>
      </c>
      <c r="D638" s="31" t="s">
        <v>37537</v>
      </c>
      <c r="E638" s="31" t="s">
        <v>687</v>
      </c>
      <c r="F638" s="31" t="s">
        <v>123</v>
      </c>
      <c r="G638" s="31" t="s">
        <v>16504</v>
      </c>
      <c r="H638" s="31" t="s">
        <v>28481</v>
      </c>
      <c r="I638" s="38">
        <v>0.70833333333333337</v>
      </c>
      <c r="J638" s="31" t="s">
        <v>34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23"/>
    </row>
    <row r="639" spans="1:20" ht="54" customHeight="1" x14ac:dyDescent="1.05">
      <c r="A639" s="31" t="s">
        <v>37538</v>
      </c>
      <c r="B639" s="31" t="s">
        <v>35628</v>
      </c>
      <c r="C639" s="31" t="s">
        <v>37539</v>
      </c>
      <c r="D639" s="31" t="s">
        <v>37540</v>
      </c>
      <c r="E639" s="31" t="s">
        <v>687</v>
      </c>
      <c r="F639" s="31" t="s">
        <v>123</v>
      </c>
      <c r="G639" s="31" t="s">
        <v>16504</v>
      </c>
      <c r="H639" s="31" t="s">
        <v>28481</v>
      </c>
      <c r="I639" s="38">
        <v>0.70833333333333337</v>
      </c>
      <c r="J639" s="31" t="s">
        <v>34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23"/>
    </row>
    <row r="640" spans="1:20" ht="54" customHeight="1" x14ac:dyDescent="1.05">
      <c r="A640" s="31" t="s">
        <v>37541</v>
      </c>
      <c r="B640" s="31" t="s">
        <v>15780</v>
      </c>
      <c r="C640" s="31" t="s">
        <v>37542</v>
      </c>
      <c r="D640" s="31" t="s">
        <v>37543</v>
      </c>
      <c r="E640" s="31" t="s">
        <v>687</v>
      </c>
      <c r="F640" s="31" t="s">
        <v>123</v>
      </c>
      <c r="G640" s="31" t="s">
        <v>16504</v>
      </c>
      <c r="H640" s="31" t="s">
        <v>28481</v>
      </c>
      <c r="I640" s="38">
        <v>0.70833333333333337</v>
      </c>
      <c r="J640" s="31" t="s">
        <v>34</v>
      </c>
      <c r="K640" s="31" t="s">
        <v>105</v>
      </c>
      <c r="L640" s="31" t="s">
        <v>106</v>
      </c>
      <c r="M640" s="31" t="s">
        <v>995</v>
      </c>
      <c r="N640" s="23"/>
      <c r="O640" s="23"/>
      <c r="P640" s="23"/>
      <c r="Q640" s="23"/>
      <c r="R640" s="23"/>
      <c r="S640" s="29">
        <v>43425</v>
      </c>
      <c r="T640" s="23"/>
    </row>
    <row r="641" spans="1:39" ht="54" customHeight="1" x14ac:dyDescent="1.05">
      <c r="A641" s="31" t="s">
        <v>37544</v>
      </c>
      <c r="B641" s="31" t="s">
        <v>37545</v>
      </c>
      <c r="C641" s="31" t="s">
        <v>37546</v>
      </c>
      <c r="D641" s="31" t="s">
        <v>37547</v>
      </c>
      <c r="E641" s="31" t="s">
        <v>687</v>
      </c>
      <c r="F641" s="31" t="s">
        <v>123</v>
      </c>
      <c r="G641" s="31" t="s">
        <v>16504</v>
      </c>
      <c r="H641" s="31" t="s">
        <v>28481</v>
      </c>
      <c r="I641" s="38">
        <v>0.70833333333333337</v>
      </c>
      <c r="J641" s="31" t="s">
        <v>34</v>
      </c>
      <c r="K641" s="31" t="s">
        <v>105</v>
      </c>
      <c r="L641" s="31" t="s">
        <v>106</v>
      </c>
      <c r="M641" s="31" t="s">
        <v>995</v>
      </c>
      <c r="N641" s="23"/>
      <c r="O641" s="23"/>
      <c r="P641" s="23"/>
      <c r="Q641" s="23"/>
      <c r="R641" s="23"/>
      <c r="S641" s="29">
        <v>43425</v>
      </c>
    </row>
    <row r="642" spans="1:39" ht="54" customHeight="1" x14ac:dyDescent="1.05">
      <c r="A642" s="31" t="s">
        <v>37548</v>
      </c>
      <c r="B642" s="31" t="s">
        <v>37549</v>
      </c>
      <c r="C642" s="31" t="s">
        <v>37550</v>
      </c>
      <c r="D642" s="31" t="s">
        <v>37551</v>
      </c>
      <c r="E642" s="31" t="s">
        <v>101</v>
      </c>
      <c r="F642" s="31" t="s">
        <v>102</v>
      </c>
      <c r="G642" s="31" t="s">
        <v>16267</v>
      </c>
      <c r="H642" s="31" t="s">
        <v>28481</v>
      </c>
      <c r="I642" s="38">
        <v>0.125</v>
      </c>
      <c r="J642" s="31" t="s">
        <v>34</v>
      </c>
      <c r="K642" s="31" t="s">
        <v>105</v>
      </c>
      <c r="L642" s="31" t="s">
        <v>106</v>
      </c>
      <c r="M642" s="31" t="s">
        <v>491</v>
      </c>
      <c r="N642" s="23"/>
      <c r="O642" s="23"/>
      <c r="P642" s="23"/>
      <c r="Q642" s="23"/>
      <c r="R642" s="23"/>
      <c r="S642" s="29">
        <v>26200</v>
      </c>
    </row>
    <row r="643" spans="1:39" ht="54" customHeight="1" x14ac:dyDescent="1.05">
      <c r="A643" s="31" t="s">
        <v>37552</v>
      </c>
      <c r="B643" s="31" t="s">
        <v>37553</v>
      </c>
      <c r="C643" s="31" t="s">
        <v>37554</v>
      </c>
      <c r="D643" s="31" t="s">
        <v>37555</v>
      </c>
      <c r="E643" s="31" t="s">
        <v>101</v>
      </c>
      <c r="F643" s="31" t="s">
        <v>102</v>
      </c>
      <c r="G643" s="31" t="s">
        <v>16267</v>
      </c>
      <c r="H643" s="31" t="s">
        <v>28481</v>
      </c>
      <c r="I643" s="38">
        <v>0.125</v>
      </c>
      <c r="J643" s="31" t="s">
        <v>34</v>
      </c>
      <c r="K643" s="31" t="s">
        <v>105</v>
      </c>
      <c r="L643" s="31" t="s">
        <v>106</v>
      </c>
      <c r="M643" s="31" t="s">
        <v>491</v>
      </c>
      <c r="N643" s="23"/>
      <c r="O643" s="23"/>
      <c r="P643" s="23"/>
      <c r="Q643" s="23"/>
      <c r="R643" s="23"/>
      <c r="S643" s="29">
        <v>26200</v>
      </c>
    </row>
    <row r="644" spans="1:39" ht="54" customHeight="1" x14ac:dyDescent="1.05">
      <c r="A644" s="31" t="s">
        <v>37556</v>
      </c>
      <c r="B644" s="31" t="s">
        <v>37557</v>
      </c>
      <c r="C644" s="31" t="s">
        <v>37558</v>
      </c>
      <c r="D644" s="31" t="s">
        <v>37559</v>
      </c>
      <c r="E644" s="31" t="s">
        <v>101</v>
      </c>
      <c r="F644" s="31" t="s">
        <v>102</v>
      </c>
      <c r="G644" s="31" t="s">
        <v>16267</v>
      </c>
      <c r="H644" s="31" t="s">
        <v>28481</v>
      </c>
      <c r="I644" s="38">
        <v>0.125</v>
      </c>
      <c r="J644" s="31" t="s">
        <v>34</v>
      </c>
      <c r="K644" s="31" t="s">
        <v>105</v>
      </c>
      <c r="L644" s="31" t="s">
        <v>106</v>
      </c>
      <c r="M644" s="31" t="s">
        <v>491</v>
      </c>
      <c r="N644" s="23"/>
      <c r="O644" s="23"/>
      <c r="P644" s="23"/>
      <c r="Q644" s="23"/>
      <c r="R644" s="23"/>
      <c r="S644" s="29">
        <v>26200</v>
      </c>
    </row>
    <row r="645" spans="1:39" ht="54" customHeight="1" x14ac:dyDescent="1.05">
      <c r="A645" s="31" t="s">
        <v>37560</v>
      </c>
      <c r="B645" s="31" t="s">
        <v>37561</v>
      </c>
      <c r="C645" s="31" t="s">
        <v>37562</v>
      </c>
      <c r="D645" s="31" t="s">
        <v>37563</v>
      </c>
      <c r="E645" s="31" t="s">
        <v>687</v>
      </c>
      <c r="F645" s="31" t="s">
        <v>123</v>
      </c>
      <c r="G645" s="31" t="s">
        <v>16504</v>
      </c>
      <c r="H645" s="31" t="s">
        <v>28481</v>
      </c>
      <c r="I645" s="38">
        <v>0.33333333333333331</v>
      </c>
      <c r="J645" s="31" t="s">
        <v>34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43425</v>
      </c>
    </row>
    <row r="646" spans="1:39" ht="54" customHeight="1" x14ac:dyDescent="1.05">
      <c r="A646" s="31" t="s">
        <v>37564</v>
      </c>
      <c r="B646" s="31" t="s">
        <v>37565</v>
      </c>
      <c r="C646" s="31" t="s">
        <v>37566</v>
      </c>
      <c r="D646" s="31" t="s">
        <v>37567</v>
      </c>
      <c r="E646" s="31" t="s">
        <v>687</v>
      </c>
      <c r="F646" s="31" t="s">
        <v>123</v>
      </c>
      <c r="G646" s="31" t="s">
        <v>16504</v>
      </c>
      <c r="H646" s="31" t="s">
        <v>28481</v>
      </c>
      <c r="I646" s="38">
        <v>0.33333333333333331</v>
      </c>
      <c r="J646" s="31" t="s">
        <v>34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43425</v>
      </c>
    </row>
    <row r="647" spans="1:39" ht="54" customHeight="1" x14ac:dyDescent="1.05">
      <c r="A647" s="31" t="s">
        <v>37568</v>
      </c>
      <c r="B647" s="31" t="s">
        <v>16440</v>
      </c>
      <c r="C647" s="31" t="s">
        <v>37569</v>
      </c>
      <c r="D647" s="31" t="s">
        <v>37570</v>
      </c>
      <c r="E647" s="31" t="s">
        <v>687</v>
      </c>
      <c r="F647" s="31" t="s">
        <v>123</v>
      </c>
      <c r="G647" s="31" t="s">
        <v>16504</v>
      </c>
      <c r="H647" s="31" t="s">
        <v>28481</v>
      </c>
      <c r="I647" s="38">
        <v>0.33333333333333331</v>
      </c>
      <c r="J647" s="31" t="s">
        <v>34</v>
      </c>
      <c r="K647" s="31" t="s">
        <v>105</v>
      </c>
      <c r="L647" s="31" t="s">
        <v>106</v>
      </c>
      <c r="M647" s="31" t="s">
        <v>995</v>
      </c>
      <c r="N647" s="23"/>
      <c r="O647" s="23"/>
      <c r="P647" s="23"/>
      <c r="Q647" s="23"/>
      <c r="R647" s="23"/>
      <c r="S647" s="29">
        <v>43425</v>
      </c>
    </row>
    <row r="648" spans="1:39" ht="54" customHeight="1" x14ac:dyDescent="1.05">
      <c r="A648" s="31" t="s">
        <v>37571</v>
      </c>
      <c r="B648" s="31" t="s">
        <v>30695</v>
      </c>
      <c r="C648" s="31" t="s">
        <v>37572</v>
      </c>
      <c r="D648" s="31" t="s">
        <v>37573</v>
      </c>
      <c r="E648" s="31" t="s">
        <v>687</v>
      </c>
      <c r="F648" s="31" t="s">
        <v>123</v>
      </c>
      <c r="G648" s="31" t="s">
        <v>16504</v>
      </c>
      <c r="H648" s="31" t="s">
        <v>28481</v>
      </c>
      <c r="I648" s="38">
        <v>0.33333333333333331</v>
      </c>
      <c r="J648" s="31" t="s">
        <v>34</v>
      </c>
      <c r="K648" s="31" t="s">
        <v>105</v>
      </c>
      <c r="L648" s="31" t="s">
        <v>125</v>
      </c>
      <c r="M648" s="31" t="s">
        <v>995</v>
      </c>
      <c r="N648" s="23"/>
      <c r="O648" s="23"/>
      <c r="P648" s="23"/>
      <c r="Q648" s="23"/>
      <c r="R648" s="23"/>
      <c r="S648" s="29">
        <v>43425</v>
      </c>
    </row>
    <row r="649" spans="1:39" ht="54" customHeight="1" x14ac:dyDescent="1.05">
      <c r="A649" s="31" t="s">
        <v>37574</v>
      </c>
      <c r="B649" s="31" t="s">
        <v>37575</v>
      </c>
      <c r="C649" s="31" t="s">
        <v>37576</v>
      </c>
      <c r="D649" s="31" t="s">
        <v>37577</v>
      </c>
      <c r="E649" s="31" t="s">
        <v>101</v>
      </c>
      <c r="F649" s="31" t="s">
        <v>102</v>
      </c>
      <c r="G649" s="31" t="s">
        <v>16236</v>
      </c>
      <c r="H649" s="31" t="s">
        <v>33674</v>
      </c>
      <c r="I649" s="38">
        <v>0.52083333333333337</v>
      </c>
      <c r="J649" s="31" t="s">
        <v>34</v>
      </c>
      <c r="K649" s="31" t="s">
        <v>105</v>
      </c>
      <c r="L649" s="31" t="s">
        <v>106</v>
      </c>
      <c r="M649" s="31" t="s">
        <v>107</v>
      </c>
      <c r="N649" s="23"/>
      <c r="O649" s="23"/>
      <c r="P649" s="23"/>
      <c r="Q649" s="23"/>
      <c r="R649" s="23"/>
      <c r="S649" s="29">
        <v>22200</v>
      </c>
    </row>
    <row r="650" spans="1:39" ht="54" customHeight="1" x14ac:dyDescent="1.05">
      <c r="A650" s="688" t="s">
        <v>38942</v>
      </c>
      <c r="B650" s="689"/>
      <c r="C650" s="689"/>
      <c r="D650" s="689"/>
      <c r="E650" s="689"/>
      <c r="F650" s="689"/>
      <c r="G650" s="689"/>
      <c r="H650" s="689"/>
      <c r="I650" s="689"/>
      <c r="J650" s="689"/>
      <c r="K650" s="689"/>
      <c r="L650" s="689"/>
      <c r="M650" s="690"/>
      <c r="N650" s="23"/>
      <c r="O650" s="23"/>
      <c r="P650" s="23"/>
      <c r="Q650" s="23"/>
      <c r="R650" s="23"/>
      <c r="S650" s="29"/>
      <c r="T650" s="23"/>
      <c r="U650" s="24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131"/>
      <c r="AK650" s="29"/>
      <c r="AL650" s="29"/>
      <c r="AM650" s="494"/>
    </row>
    <row r="651" spans="1:39" ht="54" customHeight="1" x14ac:dyDescent="1.05">
      <c r="A651" s="31" t="s">
        <v>38609</v>
      </c>
      <c r="B651" s="31" t="s">
        <v>38610</v>
      </c>
      <c r="C651" s="31" t="s">
        <v>38611</v>
      </c>
      <c r="D651" s="31" t="s">
        <v>38612</v>
      </c>
      <c r="E651" s="31" t="s">
        <v>101</v>
      </c>
      <c r="F651" s="31" t="s">
        <v>1304</v>
      </c>
      <c r="G651" s="31" t="s">
        <v>16185</v>
      </c>
      <c r="H651" s="31" t="s">
        <v>34007</v>
      </c>
      <c r="I651" s="38">
        <v>0.83333333333333337</v>
      </c>
      <c r="J651" s="31" t="s">
        <v>34</v>
      </c>
      <c r="K651" s="31" t="s">
        <v>105</v>
      </c>
      <c r="L651" s="31" t="s">
        <v>106</v>
      </c>
      <c r="M651" s="31" t="s">
        <v>491</v>
      </c>
      <c r="N651" s="23"/>
      <c r="O651" s="23"/>
      <c r="P651" s="23"/>
      <c r="Q651" s="23"/>
      <c r="R651" s="23"/>
      <c r="S651" s="29">
        <v>26200</v>
      </c>
      <c r="T651" s="23"/>
      <c r="U651" s="24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131"/>
      <c r="AK651" s="29"/>
      <c r="AL651" s="29"/>
      <c r="AM651" s="494"/>
    </row>
    <row r="652" spans="1:39" ht="54" customHeight="1" x14ac:dyDescent="0.7">
      <c r="A652" s="698" t="s">
        <v>39555</v>
      </c>
      <c r="B652" s="743"/>
      <c r="C652" s="743"/>
      <c r="D652" s="743"/>
      <c r="E652" s="743"/>
      <c r="F652" s="743"/>
      <c r="G652" s="743"/>
      <c r="H652" s="743"/>
      <c r="I652" s="743"/>
      <c r="J652" s="743"/>
      <c r="K652" s="743"/>
      <c r="L652" s="743"/>
      <c r="M652" s="744"/>
      <c r="N652" s="23"/>
      <c r="O652" s="23"/>
      <c r="P652" s="23"/>
      <c r="Q652" s="131"/>
      <c r="R652" s="29"/>
      <c r="S652" s="29"/>
      <c r="T652" s="388">
        <v>1177000</v>
      </c>
    </row>
    <row r="653" spans="1:39" ht="54" customHeight="1" x14ac:dyDescent="1.05">
      <c r="A653" s="688" t="s">
        <v>40262</v>
      </c>
      <c r="B653" s="689"/>
      <c r="C653" s="689"/>
      <c r="D653" s="689"/>
      <c r="E653" s="689"/>
      <c r="F653" s="689"/>
      <c r="G653" s="689"/>
      <c r="H653" s="689"/>
      <c r="I653" s="689"/>
      <c r="J653" s="689"/>
      <c r="K653" s="689"/>
      <c r="L653" s="689"/>
      <c r="M653" s="690"/>
      <c r="N653" s="23"/>
      <c r="O653" s="23"/>
      <c r="P653" s="23"/>
      <c r="Q653" s="23"/>
      <c r="R653" s="23"/>
      <c r="S653" s="29"/>
      <c r="T653" s="23"/>
      <c r="U653" s="24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131"/>
      <c r="AK653" s="29"/>
      <c r="AL653" s="29"/>
      <c r="AM653" s="388"/>
    </row>
    <row r="654" spans="1:39" ht="54" customHeight="1" x14ac:dyDescent="1.05">
      <c r="A654" s="31" t="s">
        <v>39689</v>
      </c>
      <c r="B654" s="31" t="s">
        <v>39690</v>
      </c>
      <c r="C654" s="31" t="s">
        <v>39691</v>
      </c>
      <c r="D654" s="31" t="s">
        <v>39692</v>
      </c>
      <c r="E654" s="31" t="s">
        <v>688</v>
      </c>
      <c r="F654" s="31" t="s">
        <v>123</v>
      </c>
      <c r="G654" s="31" t="s">
        <v>16287</v>
      </c>
      <c r="H654" s="31" t="s">
        <v>33148</v>
      </c>
      <c r="I654" s="38">
        <v>0.41666666666666669</v>
      </c>
      <c r="J654" s="31" t="s">
        <v>34</v>
      </c>
      <c r="K654" s="31" t="s">
        <v>105</v>
      </c>
      <c r="L654" s="31" t="s">
        <v>106</v>
      </c>
      <c r="M654" s="31" t="s">
        <v>194</v>
      </c>
      <c r="N654" s="23"/>
      <c r="O654" s="23"/>
      <c r="P654" s="23"/>
      <c r="Q654" s="23"/>
      <c r="R654" s="23"/>
      <c r="S654" s="29">
        <v>38950</v>
      </c>
      <c r="T654" s="23"/>
      <c r="U654" s="24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131"/>
      <c r="AK654" s="29"/>
      <c r="AL654" s="29"/>
      <c r="AM654" s="388"/>
    </row>
    <row r="655" spans="1:39" ht="54" customHeight="1" x14ac:dyDescent="1.05">
      <c r="A655" s="31" t="s">
        <v>39693</v>
      </c>
      <c r="B655" s="31" t="s">
        <v>39694</v>
      </c>
      <c r="C655" s="31" t="s">
        <v>39695</v>
      </c>
      <c r="D655" s="31" t="s">
        <v>39696</v>
      </c>
      <c r="E655" s="31" t="s">
        <v>688</v>
      </c>
      <c r="F655" s="31" t="s">
        <v>123</v>
      </c>
      <c r="G655" s="31" t="s">
        <v>16287</v>
      </c>
      <c r="H655" s="31" t="s">
        <v>33148</v>
      </c>
      <c r="I655" s="38">
        <v>0.41666666666666669</v>
      </c>
      <c r="J655" s="31" t="s">
        <v>34</v>
      </c>
      <c r="K655" s="31" t="s">
        <v>105</v>
      </c>
      <c r="L655" s="31" t="s">
        <v>106</v>
      </c>
      <c r="M655" s="31" t="s">
        <v>194</v>
      </c>
      <c r="N655" s="23"/>
      <c r="O655" s="23"/>
      <c r="P655" s="23"/>
      <c r="Q655" s="23"/>
      <c r="R655" s="23"/>
      <c r="S655" s="29">
        <v>38950</v>
      </c>
      <c r="T655" s="23"/>
      <c r="U655" s="24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131"/>
      <c r="AK655" s="29"/>
      <c r="AL655" s="29"/>
      <c r="AM655" s="388"/>
    </row>
    <row r="656" spans="1:39" ht="54" customHeight="1" x14ac:dyDescent="1.05">
      <c r="A656" s="31" t="s">
        <v>39697</v>
      </c>
      <c r="B656" s="31" t="s">
        <v>2144</v>
      </c>
      <c r="C656" s="31" t="s">
        <v>39698</v>
      </c>
      <c r="D656" s="31" t="s">
        <v>39699</v>
      </c>
      <c r="E656" s="31" t="s">
        <v>688</v>
      </c>
      <c r="F656" s="31" t="s">
        <v>123</v>
      </c>
      <c r="G656" s="31" t="s">
        <v>16287</v>
      </c>
      <c r="H656" s="31" t="s">
        <v>33148</v>
      </c>
      <c r="I656" s="38">
        <v>0.41666666666666669</v>
      </c>
      <c r="J656" s="31" t="s">
        <v>34</v>
      </c>
      <c r="K656" s="31" t="s">
        <v>105</v>
      </c>
      <c r="L656" s="31" t="s">
        <v>106</v>
      </c>
      <c r="M656" s="31" t="s">
        <v>194</v>
      </c>
      <c r="N656" s="23"/>
      <c r="O656" s="23"/>
      <c r="P656" s="23"/>
      <c r="Q656" s="23"/>
      <c r="R656" s="23"/>
      <c r="S656" s="29">
        <v>38950</v>
      </c>
      <c r="T656" s="23"/>
      <c r="U656" s="24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131"/>
      <c r="AK656" s="29"/>
      <c r="AL656" s="29"/>
      <c r="AM656" s="388"/>
    </row>
    <row r="657" spans="1:39" ht="54" customHeight="1" x14ac:dyDescent="1.05">
      <c r="A657" s="31" t="s">
        <v>39700</v>
      </c>
      <c r="B657" s="31" t="s">
        <v>39701</v>
      </c>
      <c r="C657" s="31" t="s">
        <v>39702</v>
      </c>
      <c r="D657" s="31" t="s">
        <v>39703</v>
      </c>
      <c r="E657" s="31" t="s">
        <v>688</v>
      </c>
      <c r="F657" s="31" t="s">
        <v>123</v>
      </c>
      <c r="G657" s="31" t="s">
        <v>16287</v>
      </c>
      <c r="H657" s="31" t="s">
        <v>33148</v>
      </c>
      <c r="I657" s="38">
        <v>0.41666666666666669</v>
      </c>
      <c r="J657" s="31" t="s">
        <v>34</v>
      </c>
      <c r="K657" s="31" t="s">
        <v>105</v>
      </c>
      <c r="L657" s="31" t="s">
        <v>106</v>
      </c>
      <c r="M657" s="31" t="s">
        <v>194</v>
      </c>
      <c r="N657" s="23"/>
      <c r="O657" s="23"/>
      <c r="P657" s="23"/>
      <c r="Q657" s="23"/>
      <c r="R657" s="23"/>
      <c r="S657" s="29">
        <v>38950</v>
      </c>
      <c r="T657" s="23"/>
      <c r="U657" s="24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131"/>
      <c r="AK657" s="29"/>
      <c r="AL657" s="29"/>
      <c r="AM657" s="388"/>
    </row>
    <row r="658" spans="1:39" ht="54" customHeight="1" x14ac:dyDescent="1.05">
      <c r="A658" s="31" t="s">
        <v>39704</v>
      </c>
      <c r="B658" s="31" t="s">
        <v>26849</v>
      </c>
      <c r="C658" s="31" t="s">
        <v>39705</v>
      </c>
      <c r="D658" s="31" t="s">
        <v>39706</v>
      </c>
      <c r="E658" s="31" t="s">
        <v>688</v>
      </c>
      <c r="F658" s="31" t="s">
        <v>123</v>
      </c>
      <c r="G658" s="31" t="s">
        <v>16287</v>
      </c>
      <c r="H658" s="31" t="s">
        <v>33148</v>
      </c>
      <c r="I658" s="38">
        <v>0.41666666666666669</v>
      </c>
      <c r="J658" s="31" t="s">
        <v>34</v>
      </c>
      <c r="K658" s="31" t="s">
        <v>105</v>
      </c>
      <c r="L658" s="31" t="s">
        <v>106</v>
      </c>
      <c r="M658" s="31" t="s">
        <v>194</v>
      </c>
      <c r="N658" s="23"/>
      <c r="O658" s="23"/>
      <c r="P658" s="23"/>
      <c r="Q658" s="23"/>
      <c r="R658" s="23"/>
      <c r="S658" s="29">
        <v>38950</v>
      </c>
      <c r="T658" s="23"/>
      <c r="U658" s="24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131"/>
      <c r="AK658" s="29"/>
      <c r="AL658" s="29"/>
      <c r="AM658" s="388"/>
    </row>
    <row r="659" spans="1:39" ht="54" customHeight="1" x14ac:dyDescent="1.05">
      <c r="A659" s="31" t="s">
        <v>39707</v>
      </c>
      <c r="B659" s="31" t="s">
        <v>8827</v>
      </c>
      <c r="C659" s="31" t="s">
        <v>39708</v>
      </c>
      <c r="D659" s="31" t="s">
        <v>39709</v>
      </c>
      <c r="E659" s="31" t="s">
        <v>688</v>
      </c>
      <c r="F659" s="31" t="s">
        <v>123</v>
      </c>
      <c r="G659" s="31" t="s">
        <v>16287</v>
      </c>
      <c r="H659" s="31" t="s">
        <v>33148</v>
      </c>
      <c r="I659" s="38">
        <v>0.41666666666666669</v>
      </c>
      <c r="J659" s="31" t="s">
        <v>34</v>
      </c>
      <c r="K659" s="31" t="s">
        <v>105</v>
      </c>
      <c r="L659" s="31" t="s">
        <v>106</v>
      </c>
      <c r="M659" s="31" t="s">
        <v>194</v>
      </c>
      <c r="N659" s="23"/>
      <c r="O659" s="23"/>
      <c r="P659" s="23"/>
      <c r="Q659" s="23"/>
      <c r="R659" s="23"/>
      <c r="S659" s="29">
        <v>38950</v>
      </c>
      <c r="T659" s="23"/>
      <c r="U659" s="24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131"/>
      <c r="AK659" s="29"/>
      <c r="AL659" s="29"/>
      <c r="AM659" s="388"/>
    </row>
    <row r="660" spans="1:39" ht="54" customHeight="1" x14ac:dyDescent="1.05">
      <c r="A660" s="31" t="s">
        <v>39710</v>
      </c>
      <c r="B660" s="31" t="s">
        <v>3857</v>
      </c>
      <c r="C660" s="31" t="s">
        <v>39711</v>
      </c>
      <c r="D660" s="31" t="s">
        <v>39712</v>
      </c>
      <c r="E660" s="31" t="s">
        <v>688</v>
      </c>
      <c r="F660" s="31" t="s">
        <v>123</v>
      </c>
      <c r="G660" s="31" t="s">
        <v>16287</v>
      </c>
      <c r="H660" s="31" t="s">
        <v>33148</v>
      </c>
      <c r="I660" s="38">
        <v>0.41666666666666669</v>
      </c>
      <c r="J660" s="31" t="s">
        <v>34</v>
      </c>
      <c r="K660" s="31" t="s">
        <v>105</v>
      </c>
      <c r="L660" s="31" t="s">
        <v>106</v>
      </c>
      <c r="M660" s="31" t="s">
        <v>194</v>
      </c>
      <c r="N660" s="23"/>
      <c r="O660" s="23"/>
      <c r="P660" s="23"/>
      <c r="Q660" s="23"/>
      <c r="R660" s="23"/>
      <c r="S660" s="29">
        <v>38950</v>
      </c>
      <c r="T660" s="23"/>
      <c r="U660" s="24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131"/>
      <c r="AK660" s="29"/>
      <c r="AL660" s="29"/>
      <c r="AM660" s="388"/>
    </row>
    <row r="661" spans="1:39" ht="54" customHeight="1" x14ac:dyDescent="1.05">
      <c r="A661" s="31" t="s">
        <v>39713</v>
      </c>
      <c r="B661" s="31" t="s">
        <v>39714</v>
      </c>
      <c r="C661" s="31" t="s">
        <v>39715</v>
      </c>
      <c r="D661" s="31" t="s">
        <v>39716</v>
      </c>
      <c r="E661" s="31" t="s">
        <v>688</v>
      </c>
      <c r="F661" s="31" t="s">
        <v>123</v>
      </c>
      <c r="G661" s="31" t="s">
        <v>16287</v>
      </c>
      <c r="H661" s="31" t="s">
        <v>33148</v>
      </c>
      <c r="I661" s="38">
        <v>0.41666666666666669</v>
      </c>
      <c r="J661" s="31" t="s">
        <v>34</v>
      </c>
      <c r="K661" s="31" t="s">
        <v>105</v>
      </c>
      <c r="L661" s="31" t="s">
        <v>106</v>
      </c>
      <c r="M661" s="31" t="s">
        <v>194</v>
      </c>
      <c r="N661" s="23"/>
      <c r="O661" s="23"/>
      <c r="P661" s="23"/>
      <c r="Q661" s="23"/>
      <c r="R661" s="23"/>
      <c r="S661" s="29">
        <v>38950</v>
      </c>
      <c r="T661" s="23"/>
      <c r="U661" s="24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131"/>
      <c r="AK661" s="29"/>
      <c r="AL661" s="29"/>
      <c r="AM661" s="388"/>
    </row>
    <row r="662" spans="1:39" ht="54" customHeight="1" x14ac:dyDescent="1.05">
      <c r="A662" s="31" t="s">
        <v>39717</v>
      </c>
      <c r="B662" s="31" t="s">
        <v>25268</v>
      </c>
      <c r="C662" s="31" t="s">
        <v>39718</v>
      </c>
      <c r="D662" s="31" t="s">
        <v>39719</v>
      </c>
      <c r="E662" s="31" t="s">
        <v>688</v>
      </c>
      <c r="F662" s="31" t="s">
        <v>123</v>
      </c>
      <c r="G662" s="31" t="s">
        <v>16287</v>
      </c>
      <c r="H662" s="31" t="s">
        <v>33148</v>
      </c>
      <c r="I662" s="38">
        <v>0.41666666666666669</v>
      </c>
      <c r="J662" s="31" t="s">
        <v>34</v>
      </c>
      <c r="K662" s="31" t="s">
        <v>105</v>
      </c>
      <c r="L662" s="31" t="s">
        <v>106</v>
      </c>
      <c r="M662" s="31" t="s">
        <v>194</v>
      </c>
      <c r="N662" s="23"/>
      <c r="O662" s="23"/>
      <c r="P662" s="23"/>
      <c r="Q662" s="23"/>
      <c r="R662" s="23"/>
      <c r="S662" s="29">
        <v>38950</v>
      </c>
      <c r="T662" s="23"/>
      <c r="U662" s="24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131"/>
      <c r="AK662" s="29"/>
      <c r="AL662" s="29"/>
      <c r="AM662" s="388"/>
    </row>
    <row r="663" spans="1:39" ht="54" customHeight="1" x14ac:dyDescent="1.05">
      <c r="A663" s="31" t="s">
        <v>39720</v>
      </c>
      <c r="B663" s="31" t="s">
        <v>5083</v>
      </c>
      <c r="C663" s="31" t="s">
        <v>39721</v>
      </c>
      <c r="D663" s="31" t="s">
        <v>39722</v>
      </c>
      <c r="E663" s="31" t="s">
        <v>688</v>
      </c>
      <c r="F663" s="31" t="s">
        <v>123</v>
      </c>
      <c r="G663" s="31" t="s">
        <v>16287</v>
      </c>
      <c r="H663" s="31" t="s">
        <v>33148</v>
      </c>
      <c r="I663" s="38">
        <v>0.41666666666666669</v>
      </c>
      <c r="J663" s="31" t="s">
        <v>34</v>
      </c>
      <c r="K663" s="31" t="s">
        <v>105</v>
      </c>
      <c r="L663" s="31" t="s">
        <v>106</v>
      </c>
      <c r="M663" s="31" t="s">
        <v>194</v>
      </c>
      <c r="N663" s="23"/>
      <c r="O663" s="23"/>
      <c r="P663" s="23"/>
      <c r="Q663" s="23"/>
      <c r="R663" s="23"/>
      <c r="S663" s="29">
        <v>38950</v>
      </c>
      <c r="T663" s="23"/>
      <c r="U663" s="24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131"/>
      <c r="AK663" s="29"/>
      <c r="AL663" s="29"/>
      <c r="AM663" s="388"/>
    </row>
    <row r="664" spans="1:39" ht="54" customHeight="1" x14ac:dyDescent="1.05">
      <c r="A664" s="31" t="s">
        <v>39723</v>
      </c>
      <c r="B664" s="31" t="s">
        <v>23579</v>
      </c>
      <c r="C664" s="31" t="s">
        <v>39724</v>
      </c>
      <c r="D664" s="31" t="s">
        <v>39725</v>
      </c>
      <c r="E664" s="31" t="s">
        <v>688</v>
      </c>
      <c r="F664" s="31" t="s">
        <v>123</v>
      </c>
      <c r="G664" s="31" t="s">
        <v>16287</v>
      </c>
      <c r="H664" s="31" t="s">
        <v>33148</v>
      </c>
      <c r="I664" s="38">
        <v>0.41666666666666669</v>
      </c>
      <c r="J664" s="31" t="s">
        <v>34</v>
      </c>
      <c r="K664" s="31" t="s">
        <v>105</v>
      </c>
      <c r="L664" s="31" t="s">
        <v>106</v>
      </c>
      <c r="M664" s="31" t="s">
        <v>194</v>
      </c>
      <c r="N664" s="23"/>
      <c r="O664" s="23"/>
      <c r="P664" s="23"/>
      <c r="Q664" s="23"/>
      <c r="R664" s="23"/>
      <c r="S664" s="29">
        <v>38950</v>
      </c>
      <c r="T664" s="23"/>
      <c r="U664" s="24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131"/>
      <c r="AK664" s="29"/>
      <c r="AL664" s="29"/>
      <c r="AM664" s="388"/>
    </row>
    <row r="665" spans="1:39" ht="54" customHeight="1" x14ac:dyDescent="1.05">
      <c r="A665" s="31" t="s">
        <v>39726</v>
      </c>
      <c r="B665" s="31" t="s">
        <v>39727</v>
      </c>
      <c r="C665" s="31" t="s">
        <v>39728</v>
      </c>
      <c r="D665" s="31" t="s">
        <v>39729</v>
      </c>
      <c r="E665" s="31" t="s">
        <v>688</v>
      </c>
      <c r="F665" s="31" t="s">
        <v>123</v>
      </c>
      <c r="G665" s="31" t="s">
        <v>16287</v>
      </c>
      <c r="H665" s="31" t="s">
        <v>33148</v>
      </c>
      <c r="I665" s="38">
        <v>0.41666666666666669</v>
      </c>
      <c r="J665" s="31" t="s">
        <v>34</v>
      </c>
      <c r="K665" s="31" t="s">
        <v>105</v>
      </c>
      <c r="L665" s="31" t="s">
        <v>106</v>
      </c>
      <c r="M665" s="31" t="s">
        <v>194</v>
      </c>
      <c r="N665" s="23"/>
      <c r="O665" s="23"/>
      <c r="P665" s="23"/>
      <c r="Q665" s="23"/>
      <c r="R665" s="23"/>
      <c r="S665" s="29">
        <v>38950</v>
      </c>
      <c r="T665" s="23"/>
      <c r="U665" s="24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131"/>
      <c r="AK665" s="29"/>
      <c r="AL665" s="29"/>
      <c r="AM665" s="388"/>
    </row>
    <row r="666" spans="1:39" ht="54" customHeight="1" x14ac:dyDescent="1.05">
      <c r="A666" s="31" t="s">
        <v>39730</v>
      </c>
      <c r="B666" s="31" t="s">
        <v>39731</v>
      </c>
      <c r="C666" s="31" t="s">
        <v>39732</v>
      </c>
      <c r="D666" s="31" t="s">
        <v>39733</v>
      </c>
      <c r="E666" s="31" t="s">
        <v>101</v>
      </c>
      <c r="F666" s="31" t="s">
        <v>102</v>
      </c>
      <c r="G666" s="31" t="s">
        <v>16267</v>
      </c>
      <c r="H666" s="31" t="s">
        <v>34007</v>
      </c>
      <c r="I666" s="38">
        <v>0.125</v>
      </c>
      <c r="J666" s="31" t="s">
        <v>34</v>
      </c>
      <c r="K666" s="31" t="s">
        <v>105</v>
      </c>
      <c r="L666" s="31" t="s">
        <v>106</v>
      </c>
      <c r="M666" s="31" t="s">
        <v>491</v>
      </c>
      <c r="N666" s="23"/>
      <c r="O666" s="23"/>
      <c r="P666" s="23"/>
      <c r="Q666" s="23"/>
      <c r="R666" s="23"/>
      <c r="S666" s="29">
        <v>26200</v>
      </c>
      <c r="T666" s="23"/>
      <c r="U666" s="24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131"/>
      <c r="AK666" s="29"/>
      <c r="AL666" s="29"/>
      <c r="AM666" s="388"/>
    </row>
    <row r="667" spans="1:39" ht="54" customHeight="1" x14ac:dyDescent="1.05">
      <c r="A667" s="31" t="s">
        <v>39734</v>
      </c>
      <c r="B667" s="31" t="s">
        <v>21053</v>
      </c>
      <c r="C667" s="31" t="s">
        <v>39735</v>
      </c>
      <c r="D667" s="31" t="s">
        <v>39736</v>
      </c>
      <c r="E667" s="31" t="s">
        <v>101</v>
      </c>
      <c r="F667" s="31" t="s">
        <v>102</v>
      </c>
      <c r="G667" s="31" t="s">
        <v>16267</v>
      </c>
      <c r="H667" s="31" t="s">
        <v>34007</v>
      </c>
      <c r="I667" s="38">
        <v>0.125</v>
      </c>
      <c r="J667" s="31" t="s">
        <v>34</v>
      </c>
      <c r="K667" s="31" t="s">
        <v>105</v>
      </c>
      <c r="L667" s="31" t="s">
        <v>106</v>
      </c>
      <c r="M667" s="31" t="s">
        <v>491</v>
      </c>
      <c r="N667" s="23"/>
      <c r="O667" s="23"/>
      <c r="P667" s="23"/>
      <c r="Q667" s="23"/>
      <c r="R667" s="23"/>
      <c r="S667" s="29">
        <v>26200</v>
      </c>
      <c r="T667" s="23"/>
      <c r="U667" s="24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131"/>
      <c r="AK667" s="29"/>
      <c r="AL667" s="29"/>
      <c r="AM667" s="388"/>
    </row>
    <row r="668" spans="1:39" ht="54" customHeight="1" x14ac:dyDescent="1.05">
      <c r="A668" s="31" t="s">
        <v>39737</v>
      </c>
      <c r="B668" s="31" t="s">
        <v>547</v>
      </c>
      <c r="C668" s="31" t="s">
        <v>39738</v>
      </c>
      <c r="D668" s="31" t="s">
        <v>39739</v>
      </c>
      <c r="E668" s="31" t="s">
        <v>101</v>
      </c>
      <c r="F668" s="31" t="s">
        <v>102</v>
      </c>
      <c r="G668" s="31" t="s">
        <v>16270</v>
      </c>
      <c r="H668" s="31" t="s">
        <v>34007</v>
      </c>
      <c r="I668" s="38">
        <v>0.83333333333333337</v>
      </c>
      <c r="J668" s="31" t="s">
        <v>34</v>
      </c>
      <c r="K668" s="31" t="s">
        <v>105</v>
      </c>
      <c r="L668" s="31" t="s">
        <v>106</v>
      </c>
      <c r="M668" s="31" t="s">
        <v>491</v>
      </c>
      <c r="N668" s="23"/>
      <c r="O668" s="23"/>
      <c r="P668" s="23"/>
      <c r="Q668" s="23"/>
      <c r="R668" s="23"/>
      <c r="S668" s="29">
        <v>26200</v>
      </c>
      <c r="T668" s="23"/>
      <c r="U668" s="24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131"/>
      <c r="AK668" s="29"/>
      <c r="AL668" s="29"/>
      <c r="AM668" s="388"/>
    </row>
    <row r="669" spans="1:39" ht="54" customHeight="1" x14ac:dyDescent="1.05">
      <c r="A669" s="31" t="s">
        <v>39740</v>
      </c>
      <c r="B669" s="31" t="s">
        <v>39741</v>
      </c>
      <c r="C669" s="31" t="s">
        <v>39742</v>
      </c>
      <c r="D669" s="31" t="s">
        <v>39743</v>
      </c>
      <c r="E669" s="31" t="s">
        <v>101</v>
      </c>
      <c r="F669" s="31" t="s">
        <v>102</v>
      </c>
      <c r="G669" s="31" t="s">
        <v>16216</v>
      </c>
      <c r="H669" s="31" t="s">
        <v>33477</v>
      </c>
      <c r="I669" s="38">
        <v>0.52083333333333337</v>
      </c>
      <c r="J669" s="31" t="s">
        <v>34</v>
      </c>
      <c r="K669" s="31" t="s">
        <v>105</v>
      </c>
      <c r="L669" s="31" t="s">
        <v>106</v>
      </c>
      <c r="M669" s="31" t="s">
        <v>107</v>
      </c>
      <c r="N669" s="23"/>
      <c r="O669" s="23"/>
      <c r="P669" s="23"/>
      <c r="Q669" s="23"/>
      <c r="R669" s="23"/>
      <c r="S669" s="29">
        <v>22200</v>
      </c>
      <c r="T669" s="23"/>
      <c r="U669" s="24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131"/>
      <c r="AK669" s="29"/>
      <c r="AL669" s="29"/>
      <c r="AM669" s="388"/>
    </row>
    <row r="670" spans="1:39" ht="54" customHeight="1" x14ac:dyDescent="1.05">
      <c r="A670" s="31" t="s">
        <v>39744</v>
      </c>
      <c r="B670" s="31" t="s">
        <v>25847</v>
      </c>
      <c r="C670" s="31" t="s">
        <v>39745</v>
      </c>
      <c r="D670" s="31" t="s">
        <v>39746</v>
      </c>
      <c r="E670" s="31" t="s">
        <v>101</v>
      </c>
      <c r="F670" s="31" t="s">
        <v>123</v>
      </c>
      <c r="G670" s="31" t="s">
        <v>16223</v>
      </c>
      <c r="H670" s="31" t="s">
        <v>33148</v>
      </c>
      <c r="I670" s="38">
        <v>0.83333333333333337</v>
      </c>
      <c r="J670" s="31" t="s">
        <v>34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43925</v>
      </c>
      <c r="T670" s="23"/>
      <c r="U670" s="24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131"/>
      <c r="AK670" s="29"/>
      <c r="AL670" s="29"/>
      <c r="AM670" s="388"/>
    </row>
    <row r="671" spans="1:39" ht="54" customHeight="1" x14ac:dyDescent="1.05">
      <c r="A671" s="688" t="s">
        <v>40504</v>
      </c>
      <c r="B671" s="689"/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90"/>
      <c r="N671" s="23"/>
      <c r="O671" s="23"/>
      <c r="P671" s="23"/>
      <c r="Q671" s="23"/>
      <c r="R671" s="23"/>
      <c r="S671" s="29"/>
      <c r="T671" s="23"/>
      <c r="U671" s="24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131"/>
      <c r="AK671" s="29"/>
      <c r="AL671" s="29"/>
      <c r="AM671" s="388"/>
    </row>
    <row r="672" spans="1:39" ht="54" customHeight="1" x14ac:dyDescent="1.05">
      <c r="A672" s="31" t="s">
        <v>40354</v>
      </c>
      <c r="B672" s="31" t="s">
        <v>40355</v>
      </c>
      <c r="C672" s="31" t="s">
        <v>40356</v>
      </c>
      <c r="D672" s="31" t="s">
        <v>40357</v>
      </c>
      <c r="E672" s="31" t="s">
        <v>687</v>
      </c>
      <c r="F672" s="31" t="s">
        <v>123</v>
      </c>
      <c r="G672" s="31" t="s">
        <v>17532</v>
      </c>
      <c r="H672" s="31" t="s">
        <v>33148</v>
      </c>
      <c r="I672" s="38">
        <v>0.41666666666666669</v>
      </c>
      <c r="J672" s="31" t="s">
        <v>34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44700</v>
      </c>
      <c r="T672" s="23"/>
      <c r="U672" s="24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131"/>
      <c r="AK672" s="29"/>
      <c r="AL672" s="29"/>
      <c r="AM672" s="388"/>
    </row>
    <row r="673" spans="1:39" ht="54" customHeight="1" x14ac:dyDescent="1.05">
      <c r="A673" s="31" t="s">
        <v>40358</v>
      </c>
      <c r="B673" s="31" t="s">
        <v>15730</v>
      </c>
      <c r="C673" s="31" t="s">
        <v>40359</v>
      </c>
      <c r="D673" s="31" t="s">
        <v>40360</v>
      </c>
      <c r="E673" s="31" t="s">
        <v>687</v>
      </c>
      <c r="F673" s="31" t="s">
        <v>123</v>
      </c>
      <c r="G673" s="31" t="s">
        <v>17532</v>
      </c>
      <c r="H673" s="31" t="s">
        <v>33148</v>
      </c>
      <c r="I673" s="38">
        <v>0.41666666666666669</v>
      </c>
      <c r="J673" s="31" t="s">
        <v>34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44700</v>
      </c>
      <c r="T673" s="23"/>
      <c r="U673" s="24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131"/>
      <c r="AK673" s="29"/>
      <c r="AL673" s="29"/>
      <c r="AM673" s="388"/>
    </row>
    <row r="674" spans="1:39" ht="54" customHeight="1" x14ac:dyDescent="1.05">
      <c r="A674" s="31" t="s">
        <v>40361</v>
      </c>
      <c r="B674" s="31" t="s">
        <v>27545</v>
      </c>
      <c r="C674" s="31" t="s">
        <v>40362</v>
      </c>
      <c r="D674" s="31" t="s">
        <v>40363</v>
      </c>
      <c r="E674" s="31" t="s">
        <v>687</v>
      </c>
      <c r="F674" s="31" t="s">
        <v>123</v>
      </c>
      <c r="G674" s="31" t="s">
        <v>17532</v>
      </c>
      <c r="H674" s="31" t="s">
        <v>33148</v>
      </c>
      <c r="I674" s="38">
        <v>0.41666666666666669</v>
      </c>
      <c r="J674" s="31" t="s">
        <v>34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44700</v>
      </c>
      <c r="T674" s="23"/>
      <c r="U674" s="24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131"/>
      <c r="AK674" s="29"/>
      <c r="AL674" s="29"/>
      <c r="AM674" s="388"/>
    </row>
    <row r="675" spans="1:39" ht="54" customHeight="1" x14ac:dyDescent="1.05">
      <c r="A675" s="31" t="s">
        <v>40364</v>
      </c>
      <c r="B675" s="31" t="s">
        <v>1029</v>
      </c>
      <c r="C675" s="31" t="s">
        <v>40365</v>
      </c>
      <c r="D675" s="31" t="s">
        <v>40366</v>
      </c>
      <c r="E675" s="31" t="s">
        <v>687</v>
      </c>
      <c r="F675" s="31" t="s">
        <v>123</v>
      </c>
      <c r="G675" s="31" t="s">
        <v>17532</v>
      </c>
      <c r="H675" s="31" t="s">
        <v>33148</v>
      </c>
      <c r="I675" s="38">
        <v>0.41666666666666669</v>
      </c>
      <c r="J675" s="31" t="s">
        <v>34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44700</v>
      </c>
      <c r="T675" s="23"/>
      <c r="U675" s="24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131"/>
      <c r="AK675" s="29"/>
      <c r="AL675" s="29"/>
      <c r="AM675" s="388"/>
    </row>
    <row r="676" spans="1:39" ht="54" customHeight="1" x14ac:dyDescent="1.05">
      <c r="A676" s="31" t="s">
        <v>40367</v>
      </c>
      <c r="B676" s="31" t="s">
        <v>6147</v>
      </c>
      <c r="C676" s="31" t="s">
        <v>40368</v>
      </c>
      <c r="D676" s="31" t="s">
        <v>40369</v>
      </c>
      <c r="E676" s="31" t="s">
        <v>687</v>
      </c>
      <c r="F676" s="31" t="s">
        <v>123</v>
      </c>
      <c r="G676" s="31" t="s">
        <v>17532</v>
      </c>
      <c r="H676" s="31" t="s">
        <v>33148</v>
      </c>
      <c r="I676" s="38">
        <v>0.41666666666666669</v>
      </c>
      <c r="J676" s="31" t="s">
        <v>34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44700</v>
      </c>
      <c r="T676" s="23"/>
      <c r="U676" s="24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131"/>
      <c r="AK676" s="29"/>
      <c r="AL676" s="29"/>
      <c r="AM676" s="388"/>
    </row>
    <row r="677" spans="1:39" ht="54" customHeight="1" x14ac:dyDescent="1.05">
      <c r="A677" s="31" t="s">
        <v>40370</v>
      </c>
      <c r="B677" s="31" t="s">
        <v>15334</v>
      </c>
      <c r="C677" s="31" t="s">
        <v>40371</v>
      </c>
      <c r="D677" s="31" t="s">
        <v>40372</v>
      </c>
      <c r="E677" s="31" t="s">
        <v>687</v>
      </c>
      <c r="F677" s="31" t="s">
        <v>123</v>
      </c>
      <c r="G677" s="31" t="s">
        <v>17532</v>
      </c>
      <c r="H677" s="31" t="s">
        <v>33148</v>
      </c>
      <c r="I677" s="38">
        <v>0.41666666666666669</v>
      </c>
      <c r="J677" s="31" t="s">
        <v>34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44700</v>
      </c>
      <c r="T677" s="23"/>
      <c r="U677" s="24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131"/>
      <c r="AK677" s="29"/>
      <c r="AL677" s="29"/>
      <c r="AM677" s="388"/>
    </row>
    <row r="678" spans="1:39" ht="54" customHeight="1" x14ac:dyDescent="1.05">
      <c r="A678" s="31" t="s">
        <v>40373</v>
      </c>
      <c r="B678" s="31" t="s">
        <v>3010</v>
      </c>
      <c r="C678" s="31" t="s">
        <v>40374</v>
      </c>
      <c r="D678" s="31" t="s">
        <v>40375</v>
      </c>
      <c r="E678" s="31" t="s">
        <v>687</v>
      </c>
      <c r="F678" s="31" t="s">
        <v>123</v>
      </c>
      <c r="G678" s="31" t="s">
        <v>17532</v>
      </c>
      <c r="H678" s="31" t="s">
        <v>33148</v>
      </c>
      <c r="I678" s="38">
        <v>0.41666666666666669</v>
      </c>
      <c r="J678" s="31" t="s">
        <v>34</v>
      </c>
      <c r="K678" s="31" t="s">
        <v>105</v>
      </c>
      <c r="L678" s="31" t="s">
        <v>106</v>
      </c>
      <c r="M678" s="31" t="s">
        <v>995</v>
      </c>
      <c r="N678" s="23"/>
      <c r="O678" s="23"/>
      <c r="P678" s="23"/>
      <c r="Q678" s="23"/>
      <c r="R678" s="23"/>
      <c r="S678" s="29">
        <v>44700</v>
      </c>
      <c r="T678" s="23"/>
      <c r="U678" s="24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131"/>
      <c r="AK678" s="29"/>
      <c r="AL678" s="29"/>
      <c r="AM678" s="388"/>
    </row>
    <row r="679" spans="1:39" ht="54" customHeight="1" x14ac:dyDescent="1.05">
      <c r="A679" s="31" t="s">
        <v>40376</v>
      </c>
      <c r="B679" s="31" t="s">
        <v>1803</v>
      </c>
      <c r="C679" s="31" t="s">
        <v>40377</v>
      </c>
      <c r="D679" s="31" t="s">
        <v>40378</v>
      </c>
      <c r="E679" s="31" t="s">
        <v>687</v>
      </c>
      <c r="F679" s="31" t="s">
        <v>123</v>
      </c>
      <c r="G679" s="31" t="s">
        <v>17532</v>
      </c>
      <c r="H679" s="31" t="s">
        <v>33148</v>
      </c>
      <c r="I679" s="38">
        <v>0.41666666666666669</v>
      </c>
      <c r="J679" s="31" t="s">
        <v>34</v>
      </c>
      <c r="K679" s="31" t="s">
        <v>105</v>
      </c>
      <c r="L679" s="31" t="s">
        <v>106</v>
      </c>
      <c r="M679" s="31" t="s">
        <v>995</v>
      </c>
      <c r="N679" s="23"/>
      <c r="O679" s="23"/>
      <c r="P679" s="23"/>
      <c r="Q679" s="23"/>
      <c r="R679" s="23"/>
      <c r="S679" s="29">
        <v>44700</v>
      </c>
      <c r="T679" s="23"/>
      <c r="U679" s="24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131"/>
      <c r="AK679" s="29"/>
      <c r="AL679" s="29"/>
      <c r="AM679" s="388"/>
    </row>
    <row r="680" spans="1:39" ht="54" customHeight="1" x14ac:dyDescent="1.05">
      <c r="A680" s="31" t="s">
        <v>40379</v>
      </c>
      <c r="B680" s="31" t="s">
        <v>29524</v>
      </c>
      <c r="C680" s="31" t="s">
        <v>40380</v>
      </c>
      <c r="D680" s="31" t="s">
        <v>40381</v>
      </c>
      <c r="E680" s="31" t="s">
        <v>687</v>
      </c>
      <c r="F680" s="31" t="s">
        <v>123</v>
      </c>
      <c r="G680" s="31" t="s">
        <v>17532</v>
      </c>
      <c r="H680" s="31" t="s">
        <v>33148</v>
      </c>
      <c r="I680" s="38">
        <v>0.41666666666666669</v>
      </c>
      <c r="J680" s="31" t="s">
        <v>34</v>
      </c>
      <c r="K680" s="31" t="s">
        <v>105</v>
      </c>
      <c r="L680" s="31" t="s">
        <v>106</v>
      </c>
      <c r="M680" s="31" t="s">
        <v>995</v>
      </c>
      <c r="N680" s="23"/>
      <c r="O680" s="23"/>
      <c r="P680" s="23"/>
      <c r="Q680" s="23"/>
      <c r="R680" s="23"/>
      <c r="S680" s="29">
        <v>44700</v>
      </c>
      <c r="T680" s="23"/>
      <c r="U680" s="24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131"/>
      <c r="AK680" s="29"/>
      <c r="AL680" s="29"/>
      <c r="AM680" s="388"/>
    </row>
    <row r="681" spans="1:39" ht="54" customHeight="1" x14ac:dyDescent="1.05">
      <c r="A681" s="31" t="s">
        <v>40382</v>
      </c>
      <c r="B681" s="31" t="s">
        <v>11645</v>
      </c>
      <c r="C681" s="31" t="s">
        <v>40383</v>
      </c>
      <c r="D681" s="31" t="s">
        <v>40384</v>
      </c>
      <c r="E681" s="31" t="s">
        <v>687</v>
      </c>
      <c r="F681" s="31" t="s">
        <v>123</v>
      </c>
      <c r="G681" s="31" t="s">
        <v>17532</v>
      </c>
      <c r="H681" s="31" t="s">
        <v>33148</v>
      </c>
      <c r="I681" s="38">
        <v>0.41666666666666669</v>
      </c>
      <c r="J681" s="31" t="s">
        <v>34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44700</v>
      </c>
      <c r="T681" s="23"/>
      <c r="U681" s="24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131"/>
      <c r="AK681" s="29"/>
      <c r="AL681" s="29"/>
      <c r="AM681" s="388"/>
    </row>
    <row r="682" spans="1:39" ht="54" customHeight="1" x14ac:dyDescent="1.05">
      <c r="A682" s="31" t="s">
        <v>40385</v>
      </c>
      <c r="B682" s="31" t="s">
        <v>40386</v>
      </c>
      <c r="C682" s="31" t="s">
        <v>40387</v>
      </c>
      <c r="D682" s="31" t="s">
        <v>40388</v>
      </c>
      <c r="E682" s="31" t="s">
        <v>687</v>
      </c>
      <c r="F682" s="31" t="s">
        <v>123</v>
      </c>
      <c r="G682" s="31" t="s">
        <v>17532</v>
      </c>
      <c r="H682" s="31" t="s">
        <v>33148</v>
      </c>
      <c r="I682" s="38">
        <v>0.41666666666666669</v>
      </c>
      <c r="J682" s="31" t="s">
        <v>34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44700</v>
      </c>
      <c r="T682" s="23"/>
      <c r="U682" s="24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131"/>
      <c r="AK682" s="29"/>
      <c r="AL682" s="29"/>
      <c r="AM682" s="388"/>
    </row>
    <row r="683" spans="1:39" ht="54" customHeight="1" x14ac:dyDescent="1.05">
      <c r="A683" s="31" t="s">
        <v>40389</v>
      </c>
      <c r="B683" s="31" t="s">
        <v>39388</v>
      </c>
      <c r="C683" s="31" t="s">
        <v>40390</v>
      </c>
      <c r="D683" s="31" t="s">
        <v>40391</v>
      </c>
      <c r="E683" s="31" t="s">
        <v>687</v>
      </c>
      <c r="F683" s="31" t="s">
        <v>123</v>
      </c>
      <c r="G683" s="31" t="s">
        <v>17532</v>
      </c>
      <c r="H683" s="31" t="s">
        <v>33148</v>
      </c>
      <c r="I683" s="38">
        <v>0.41666666666666669</v>
      </c>
      <c r="J683" s="31" t="s">
        <v>34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44700</v>
      </c>
      <c r="T683" s="23"/>
      <c r="U683" s="24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131"/>
      <c r="AK683" s="29"/>
      <c r="AL683" s="29"/>
      <c r="AM683" s="388"/>
    </row>
    <row r="684" spans="1:39" ht="54" customHeight="1" x14ac:dyDescent="1.05">
      <c r="A684" s="31" t="s">
        <v>40392</v>
      </c>
      <c r="B684" s="31" t="s">
        <v>3869</v>
      </c>
      <c r="C684" s="31" t="s">
        <v>40393</v>
      </c>
      <c r="D684" s="31" t="s">
        <v>40394</v>
      </c>
      <c r="E684" s="31" t="s">
        <v>687</v>
      </c>
      <c r="F684" s="31" t="s">
        <v>123</v>
      </c>
      <c r="G684" s="31" t="s">
        <v>17532</v>
      </c>
      <c r="H684" s="31" t="s">
        <v>33148</v>
      </c>
      <c r="I684" s="38">
        <v>0.41666666666666669</v>
      </c>
      <c r="J684" s="31" t="s">
        <v>34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44700</v>
      </c>
      <c r="T684" s="23"/>
      <c r="U684" s="24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131"/>
      <c r="AK684" s="29"/>
      <c r="AL684" s="29"/>
      <c r="AM684" s="388"/>
    </row>
    <row r="685" spans="1:39" ht="54" customHeight="1" x14ac:dyDescent="1.05">
      <c r="A685" s="31" t="s">
        <v>40395</v>
      </c>
      <c r="B685" s="31" t="s">
        <v>28130</v>
      </c>
      <c r="C685" s="31" t="s">
        <v>40396</v>
      </c>
      <c r="D685" s="31" t="s">
        <v>40397</v>
      </c>
      <c r="E685" s="31" t="s">
        <v>687</v>
      </c>
      <c r="F685" s="31" t="s">
        <v>123</v>
      </c>
      <c r="G685" s="31" t="s">
        <v>17532</v>
      </c>
      <c r="H685" s="31" t="s">
        <v>33148</v>
      </c>
      <c r="I685" s="38">
        <v>0.41666666666666669</v>
      </c>
      <c r="J685" s="31" t="s">
        <v>34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44700</v>
      </c>
      <c r="T685" s="23"/>
      <c r="U685" s="24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131"/>
      <c r="AK685" s="29"/>
      <c r="AL685" s="29"/>
      <c r="AM685" s="388"/>
    </row>
    <row r="686" spans="1:39" ht="54" customHeight="1" x14ac:dyDescent="1.05">
      <c r="A686" s="31" t="s">
        <v>40398</v>
      </c>
      <c r="B686" s="31" t="s">
        <v>40399</v>
      </c>
      <c r="C686" s="31" t="s">
        <v>40400</v>
      </c>
      <c r="D686" s="31" t="s">
        <v>40401</v>
      </c>
      <c r="E686" s="31" t="s">
        <v>687</v>
      </c>
      <c r="F686" s="31" t="s">
        <v>123</v>
      </c>
      <c r="G686" s="31" t="s">
        <v>17532</v>
      </c>
      <c r="H686" s="31" t="s">
        <v>33148</v>
      </c>
      <c r="I686" s="38">
        <v>0.41666666666666669</v>
      </c>
      <c r="J686" s="31" t="s">
        <v>34</v>
      </c>
      <c r="K686" s="31" t="s">
        <v>105</v>
      </c>
      <c r="L686" s="31" t="s">
        <v>106</v>
      </c>
      <c r="M686" s="31" t="s">
        <v>995</v>
      </c>
      <c r="N686" s="23"/>
      <c r="O686" s="23"/>
      <c r="P686" s="23"/>
      <c r="Q686" s="23"/>
      <c r="R686" s="23"/>
      <c r="S686" s="29">
        <v>44700</v>
      </c>
      <c r="T686" s="23"/>
      <c r="U686" s="24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131"/>
      <c r="AK686" s="29"/>
      <c r="AL686" s="29"/>
      <c r="AM686" s="388"/>
    </row>
    <row r="687" spans="1:39" ht="54" customHeight="1" x14ac:dyDescent="1.05">
      <c r="A687" s="31" t="s">
        <v>40402</v>
      </c>
      <c r="B687" s="31" t="s">
        <v>15832</v>
      </c>
      <c r="C687" s="31" t="s">
        <v>40403</v>
      </c>
      <c r="D687" s="31" t="s">
        <v>40404</v>
      </c>
      <c r="E687" s="31" t="s">
        <v>687</v>
      </c>
      <c r="F687" s="31" t="s">
        <v>123</v>
      </c>
      <c r="G687" s="31" t="s">
        <v>17532</v>
      </c>
      <c r="H687" s="31" t="s">
        <v>33148</v>
      </c>
      <c r="I687" s="38">
        <v>0.41666666666666669</v>
      </c>
      <c r="J687" s="31" t="s">
        <v>34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44700</v>
      </c>
      <c r="T687" s="23"/>
      <c r="U687" s="24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131"/>
      <c r="AK687" s="29"/>
      <c r="AL687" s="29"/>
      <c r="AM687" s="388"/>
    </row>
    <row r="688" spans="1:39" ht="54" customHeight="1" x14ac:dyDescent="1.05">
      <c r="A688" s="31" t="s">
        <v>40405</v>
      </c>
      <c r="B688" s="31" t="s">
        <v>40406</v>
      </c>
      <c r="C688" s="31" t="s">
        <v>40407</v>
      </c>
      <c r="D688" s="31" t="s">
        <v>40408</v>
      </c>
      <c r="E688" s="31" t="s">
        <v>687</v>
      </c>
      <c r="F688" s="31" t="s">
        <v>123</v>
      </c>
      <c r="G688" s="31" t="s">
        <v>17532</v>
      </c>
      <c r="H688" s="31" t="s">
        <v>33148</v>
      </c>
      <c r="I688" s="38">
        <v>0.41666666666666669</v>
      </c>
      <c r="J688" s="31" t="s">
        <v>34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44700</v>
      </c>
      <c r="T688" s="23"/>
      <c r="U688" s="24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131"/>
      <c r="AK688" s="29"/>
      <c r="AL688" s="29"/>
      <c r="AM688" s="388"/>
    </row>
    <row r="689" spans="1:39" ht="54" customHeight="1" x14ac:dyDescent="1.05">
      <c r="A689" s="31" t="s">
        <v>40409</v>
      </c>
      <c r="B689" s="31" t="s">
        <v>40410</v>
      </c>
      <c r="C689" s="31" t="s">
        <v>40411</v>
      </c>
      <c r="D689" s="31" t="s">
        <v>40412</v>
      </c>
      <c r="E689" s="31" t="s">
        <v>687</v>
      </c>
      <c r="F689" s="31" t="s">
        <v>123</v>
      </c>
      <c r="G689" s="31" t="s">
        <v>17532</v>
      </c>
      <c r="H689" s="31" t="s">
        <v>33148</v>
      </c>
      <c r="I689" s="38">
        <v>0.41666666666666669</v>
      </c>
      <c r="J689" s="31" t="s">
        <v>34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44700</v>
      </c>
      <c r="T689" s="23"/>
      <c r="U689" s="24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131"/>
      <c r="AK689" s="29"/>
      <c r="AL689" s="29"/>
      <c r="AM689" s="388"/>
    </row>
    <row r="690" spans="1:39" ht="54" customHeight="1" x14ac:dyDescent="1.05">
      <c r="A690" s="31" t="s">
        <v>40413</v>
      </c>
      <c r="B690" s="31" t="s">
        <v>4975</v>
      </c>
      <c r="C690" s="31" t="s">
        <v>40414</v>
      </c>
      <c r="D690" s="31" t="s">
        <v>40415</v>
      </c>
      <c r="E690" s="31" t="s">
        <v>101</v>
      </c>
      <c r="F690" s="31" t="s">
        <v>102</v>
      </c>
      <c r="G690" s="31" t="s">
        <v>16267</v>
      </c>
      <c r="H690" s="31" t="s">
        <v>37612</v>
      </c>
      <c r="I690" s="38">
        <v>0.27083333333333331</v>
      </c>
      <c r="J690" s="31" t="s">
        <v>34</v>
      </c>
      <c r="K690" s="31" t="s">
        <v>105</v>
      </c>
      <c r="L690" s="31" t="s">
        <v>106</v>
      </c>
      <c r="M690" s="31" t="s">
        <v>491</v>
      </c>
      <c r="N690" s="23"/>
      <c r="O690" s="23"/>
      <c r="P690" s="23"/>
      <c r="Q690" s="23"/>
      <c r="R690" s="23"/>
      <c r="S690" s="29">
        <v>27200</v>
      </c>
      <c r="T690" s="23"/>
      <c r="U690" s="24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131"/>
      <c r="AK690" s="29"/>
      <c r="AL690" s="29"/>
      <c r="AM690" s="388"/>
    </row>
    <row r="691" spans="1:39" ht="54" customHeight="1" x14ac:dyDescent="1.05">
      <c r="A691" s="688" t="s">
        <v>41448</v>
      </c>
      <c r="B691" s="716"/>
      <c r="C691" s="716"/>
      <c r="D691" s="716"/>
      <c r="E691" s="716"/>
      <c r="F691" s="716"/>
      <c r="G691" s="716"/>
      <c r="H691" s="716"/>
      <c r="I691" s="716"/>
      <c r="J691" s="716"/>
      <c r="K691" s="716"/>
      <c r="L691" s="716"/>
      <c r="M691" s="717"/>
      <c r="N691" s="23"/>
      <c r="O691" s="23"/>
      <c r="P691" s="23"/>
      <c r="Q691" s="23"/>
      <c r="R691" s="23"/>
      <c r="S691" s="29"/>
      <c r="T691" s="23"/>
      <c r="U691" s="24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131"/>
      <c r="AK691" s="29"/>
      <c r="AL691" s="29"/>
      <c r="AM691" s="388"/>
    </row>
    <row r="692" spans="1:39" ht="54" customHeight="1" x14ac:dyDescent="1.05">
      <c r="A692" s="675" t="s">
        <v>41126</v>
      </c>
      <c r="B692" s="675" t="s">
        <v>36414</v>
      </c>
      <c r="C692" s="675" t="s">
        <v>41127</v>
      </c>
      <c r="D692" s="675" t="s">
        <v>41128</v>
      </c>
      <c r="E692" s="675" t="s">
        <v>687</v>
      </c>
      <c r="F692" s="675" t="s">
        <v>123</v>
      </c>
      <c r="G692" s="675" t="s">
        <v>17532</v>
      </c>
      <c r="H692" s="675" t="s">
        <v>37612</v>
      </c>
      <c r="I692" s="676">
        <v>0.83333333333333337</v>
      </c>
      <c r="J692" s="675" t="s">
        <v>34</v>
      </c>
      <c r="K692" s="675" t="s">
        <v>105</v>
      </c>
      <c r="L692" s="675" t="s">
        <v>106</v>
      </c>
      <c r="M692" s="675" t="s">
        <v>995</v>
      </c>
      <c r="N692" s="23"/>
      <c r="O692" s="23"/>
      <c r="P692" s="23"/>
      <c r="Q692" s="23"/>
      <c r="R692" s="23"/>
      <c r="S692" s="29">
        <v>44700</v>
      </c>
      <c r="T692" s="23"/>
      <c r="U692" s="24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131"/>
      <c r="AK692" s="29"/>
      <c r="AL692" s="29"/>
      <c r="AM692" s="388"/>
    </row>
    <row r="693" spans="1:39" ht="54" customHeight="1" x14ac:dyDescent="1.05">
      <c r="A693" s="675" t="s">
        <v>41129</v>
      </c>
      <c r="B693" s="675" t="s">
        <v>4437</v>
      </c>
      <c r="C693" s="675" t="s">
        <v>41130</v>
      </c>
      <c r="D693" s="675" t="s">
        <v>41131</v>
      </c>
      <c r="E693" s="675" t="s">
        <v>687</v>
      </c>
      <c r="F693" s="675" t="s">
        <v>123</v>
      </c>
      <c r="G693" s="675" t="s">
        <v>17532</v>
      </c>
      <c r="H693" s="675" t="s">
        <v>37612</v>
      </c>
      <c r="I693" s="676">
        <v>0.83333333333333337</v>
      </c>
      <c r="J693" s="675" t="s">
        <v>34</v>
      </c>
      <c r="K693" s="675" t="s">
        <v>105</v>
      </c>
      <c r="L693" s="675" t="s">
        <v>106</v>
      </c>
      <c r="M693" s="675" t="s">
        <v>995</v>
      </c>
      <c r="N693" s="23"/>
      <c r="O693" s="23"/>
      <c r="P693" s="23"/>
      <c r="Q693" s="23"/>
      <c r="R693" s="23"/>
      <c r="S693" s="29">
        <v>44700</v>
      </c>
      <c r="T693" s="23"/>
      <c r="U693" s="24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131"/>
      <c r="AK693" s="29"/>
      <c r="AL693" s="29"/>
      <c r="AM693" s="388"/>
    </row>
    <row r="694" spans="1:39" ht="54" customHeight="1" x14ac:dyDescent="1.05">
      <c r="A694" s="675" t="s">
        <v>41132</v>
      </c>
      <c r="B694" s="675" t="s">
        <v>12204</v>
      </c>
      <c r="C694" s="675" t="s">
        <v>41133</v>
      </c>
      <c r="D694" s="675" t="s">
        <v>41134</v>
      </c>
      <c r="E694" s="675" t="s">
        <v>687</v>
      </c>
      <c r="F694" s="675" t="s">
        <v>123</v>
      </c>
      <c r="G694" s="675" t="s">
        <v>17532</v>
      </c>
      <c r="H694" s="675" t="s">
        <v>37612</v>
      </c>
      <c r="I694" s="676">
        <v>0.83333333333333337</v>
      </c>
      <c r="J694" s="675" t="s">
        <v>34</v>
      </c>
      <c r="K694" s="675" t="s">
        <v>105</v>
      </c>
      <c r="L694" s="675" t="s">
        <v>106</v>
      </c>
      <c r="M694" s="675" t="s">
        <v>995</v>
      </c>
      <c r="N694" s="23"/>
      <c r="O694" s="23"/>
      <c r="P694" s="23"/>
      <c r="Q694" s="23"/>
      <c r="R694" s="23"/>
      <c r="S694" s="29">
        <v>44700</v>
      </c>
      <c r="T694" s="23"/>
      <c r="U694" s="24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131"/>
      <c r="AK694" s="29"/>
      <c r="AL694" s="29"/>
      <c r="AM694" s="388"/>
    </row>
    <row r="695" spans="1:39" ht="54" customHeight="1" x14ac:dyDescent="1.05">
      <c r="A695" s="675" t="s">
        <v>41135</v>
      </c>
      <c r="B695" s="675" t="s">
        <v>40126</v>
      </c>
      <c r="C695" s="675" t="s">
        <v>41136</v>
      </c>
      <c r="D695" s="675" t="s">
        <v>41137</v>
      </c>
      <c r="E695" s="675" t="s">
        <v>687</v>
      </c>
      <c r="F695" s="675" t="s">
        <v>123</v>
      </c>
      <c r="G695" s="675" t="s">
        <v>17532</v>
      </c>
      <c r="H695" s="675" t="s">
        <v>37612</v>
      </c>
      <c r="I695" s="676">
        <v>0.83333333333333337</v>
      </c>
      <c r="J695" s="675" t="s">
        <v>34</v>
      </c>
      <c r="K695" s="675" t="s">
        <v>105</v>
      </c>
      <c r="L695" s="675" t="s">
        <v>106</v>
      </c>
      <c r="M695" s="675" t="s">
        <v>995</v>
      </c>
      <c r="N695" s="23"/>
      <c r="O695" s="23"/>
      <c r="P695" s="23"/>
      <c r="Q695" s="23"/>
      <c r="R695" s="23"/>
      <c r="S695" s="29">
        <v>44700</v>
      </c>
      <c r="T695" s="23"/>
      <c r="U695" s="24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131"/>
      <c r="AK695" s="29"/>
      <c r="AL695" s="29"/>
      <c r="AM695" s="388"/>
    </row>
    <row r="696" spans="1:39" ht="54" customHeight="1" x14ac:dyDescent="1.05">
      <c r="A696" s="675" t="s">
        <v>41138</v>
      </c>
      <c r="B696" s="675" t="s">
        <v>23345</v>
      </c>
      <c r="C696" s="675" t="s">
        <v>41139</v>
      </c>
      <c r="D696" s="675" t="s">
        <v>41140</v>
      </c>
      <c r="E696" s="675" t="s">
        <v>101</v>
      </c>
      <c r="F696" s="675" t="s">
        <v>123</v>
      </c>
      <c r="G696" s="675" t="s">
        <v>16205</v>
      </c>
      <c r="H696" s="675" t="s">
        <v>37612</v>
      </c>
      <c r="I696" s="676">
        <v>0.41666666666666669</v>
      </c>
      <c r="J696" s="675" t="s">
        <v>34</v>
      </c>
      <c r="K696" s="675" t="s">
        <v>105</v>
      </c>
      <c r="L696" s="675" t="s">
        <v>106</v>
      </c>
      <c r="M696" s="675" t="s">
        <v>995</v>
      </c>
      <c r="N696" s="23"/>
      <c r="O696" s="23"/>
      <c r="P696" s="23"/>
      <c r="Q696" s="23"/>
      <c r="R696" s="23"/>
      <c r="S696" s="29">
        <v>45200</v>
      </c>
      <c r="T696" s="23"/>
      <c r="U696" s="24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131"/>
      <c r="AK696" s="29"/>
      <c r="AL696" s="29"/>
      <c r="AM696" s="388"/>
    </row>
    <row r="697" spans="1:39" ht="54" customHeight="1" x14ac:dyDescent="1.05">
      <c r="A697" s="675" t="s">
        <v>41141</v>
      </c>
      <c r="B697" s="675" t="s">
        <v>27337</v>
      </c>
      <c r="C697" s="675" t="s">
        <v>41142</v>
      </c>
      <c r="D697" s="675" t="s">
        <v>41143</v>
      </c>
      <c r="E697" s="675" t="s">
        <v>101</v>
      </c>
      <c r="F697" s="675" t="s">
        <v>102</v>
      </c>
      <c r="G697" s="675" t="s">
        <v>16270</v>
      </c>
      <c r="H697" s="675" t="s">
        <v>33669</v>
      </c>
      <c r="I697" s="676">
        <v>0.41666666666666669</v>
      </c>
      <c r="J697" s="675" t="s">
        <v>34</v>
      </c>
      <c r="K697" s="675" t="s">
        <v>105</v>
      </c>
      <c r="L697" s="675" t="s">
        <v>106</v>
      </c>
      <c r="M697" s="675" t="s">
        <v>491</v>
      </c>
      <c r="N697" s="23"/>
      <c r="O697" s="23"/>
      <c r="P697" s="23"/>
      <c r="Q697" s="23"/>
      <c r="R697" s="23"/>
      <c r="S697" s="29">
        <v>27200</v>
      </c>
      <c r="T697" s="23"/>
      <c r="U697" s="24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131"/>
      <c r="AK697" s="29"/>
      <c r="AL697" s="29"/>
      <c r="AM697" s="388"/>
    </row>
    <row r="698" spans="1:39" ht="54" customHeight="1" x14ac:dyDescent="1.05">
      <c r="A698" s="675" t="s">
        <v>41144</v>
      </c>
      <c r="B698" s="675" t="s">
        <v>41145</v>
      </c>
      <c r="C698" s="675" t="s">
        <v>41146</v>
      </c>
      <c r="D698" s="675" t="s">
        <v>41147</v>
      </c>
      <c r="E698" s="675" t="s">
        <v>101</v>
      </c>
      <c r="F698" s="675" t="s">
        <v>102</v>
      </c>
      <c r="G698" s="675" t="s">
        <v>16236</v>
      </c>
      <c r="H698" s="675" t="s">
        <v>37612</v>
      </c>
      <c r="I698" s="676">
        <v>0.58333333333333337</v>
      </c>
      <c r="J698" s="675" t="s">
        <v>34</v>
      </c>
      <c r="K698" s="675" t="s">
        <v>105</v>
      </c>
      <c r="L698" s="675" t="s">
        <v>106</v>
      </c>
      <c r="M698" s="675" t="s">
        <v>107</v>
      </c>
      <c r="N698" s="23"/>
      <c r="O698" s="23"/>
      <c r="P698" s="23"/>
      <c r="Q698" s="23"/>
      <c r="R698" s="23"/>
      <c r="S698" s="29">
        <v>25200</v>
      </c>
      <c r="T698" s="23"/>
      <c r="U698" s="24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131"/>
      <c r="AK698" s="29"/>
      <c r="AL698" s="29"/>
      <c r="AM698" s="388"/>
    </row>
    <row r="699" spans="1:39" ht="54" customHeight="1" x14ac:dyDescent="1.05">
      <c r="A699" s="675" t="s">
        <v>41148</v>
      </c>
      <c r="B699" s="675" t="s">
        <v>41149</v>
      </c>
      <c r="C699" s="675" t="s">
        <v>41150</v>
      </c>
      <c r="D699" s="675" t="s">
        <v>41151</v>
      </c>
      <c r="E699" s="675" t="s">
        <v>687</v>
      </c>
      <c r="F699" s="675" t="s">
        <v>123</v>
      </c>
      <c r="G699" s="675" t="s">
        <v>17532</v>
      </c>
      <c r="H699" s="675" t="s">
        <v>37612</v>
      </c>
      <c r="I699" s="676">
        <v>0.83333333333333337</v>
      </c>
      <c r="J699" s="675" t="s">
        <v>34</v>
      </c>
      <c r="K699" s="675" t="s">
        <v>105</v>
      </c>
      <c r="L699" s="675" t="s">
        <v>106</v>
      </c>
      <c r="M699" s="675" t="s">
        <v>995</v>
      </c>
      <c r="N699" s="23"/>
      <c r="O699" s="23"/>
      <c r="P699" s="23"/>
      <c r="Q699" s="23"/>
      <c r="R699" s="23"/>
      <c r="S699" s="29">
        <v>44700</v>
      </c>
      <c r="T699" s="23"/>
      <c r="U699" s="24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131"/>
      <c r="AK699" s="29"/>
      <c r="AL699" s="29"/>
      <c r="AM699" s="388"/>
    </row>
    <row r="700" spans="1:39" ht="54" customHeight="1" x14ac:dyDescent="1.05">
      <c r="A700" s="675" t="s">
        <v>41152</v>
      </c>
      <c r="B700" s="675" t="s">
        <v>3678</v>
      </c>
      <c r="C700" s="675" t="s">
        <v>41153</v>
      </c>
      <c r="D700" s="675" t="s">
        <v>41154</v>
      </c>
      <c r="E700" s="675" t="s">
        <v>687</v>
      </c>
      <c r="F700" s="675" t="s">
        <v>123</v>
      </c>
      <c r="G700" s="675" t="s">
        <v>17532</v>
      </c>
      <c r="H700" s="675" t="s">
        <v>37612</v>
      </c>
      <c r="I700" s="676">
        <v>0.83333333333333337</v>
      </c>
      <c r="J700" s="675" t="s">
        <v>34</v>
      </c>
      <c r="K700" s="675" t="s">
        <v>105</v>
      </c>
      <c r="L700" s="675" t="s">
        <v>106</v>
      </c>
      <c r="M700" s="675" t="s">
        <v>995</v>
      </c>
      <c r="N700" s="23"/>
      <c r="O700" s="23"/>
      <c r="P700" s="23"/>
      <c r="Q700" s="23"/>
      <c r="R700" s="23"/>
      <c r="S700" s="29">
        <v>44700</v>
      </c>
      <c r="T700" s="23"/>
      <c r="U700" s="24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131"/>
      <c r="AK700" s="29"/>
      <c r="AL700" s="29"/>
      <c r="AM700" s="388"/>
    </row>
    <row r="701" spans="1:39" ht="54" customHeight="1" x14ac:dyDescent="1.05">
      <c r="A701" s="675" t="s">
        <v>41155</v>
      </c>
      <c r="B701" s="675" t="s">
        <v>41156</v>
      </c>
      <c r="C701" s="675" t="s">
        <v>41157</v>
      </c>
      <c r="D701" s="675" t="s">
        <v>41158</v>
      </c>
      <c r="E701" s="675" t="s">
        <v>101</v>
      </c>
      <c r="F701" s="675" t="s">
        <v>102</v>
      </c>
      <c r="G701" s="675" t="s">
        <v>16270</v>
      </c>
      <c r="H701" s="675" t="s">
        <v>33669</v>
      </c>
      <c r="I701" s="676">
        <v>0.53125</v>
      </c>
      <c r="J701" s="675" t="s">
        <v>34</v>
      </c>
      <c r="K701" s="675" t="s">
        <v>105</v>
      </c>
      <c r="L701" s="675" t="s">
        <v>106</v>
      </c>
      <c r="M701" s="675" t="s">
        <v>491</v>
      </c>
      <c r="N701" s="23"/>
      <c r="O701" s="23"/>
      <c r="P701" s="23"/>
      <c r="Q701" s="23"/>
      <c r="R701" s="23"/>
      <c r="S701" s="29">
        <v>27200</v>
      </c>
      <c r="T701" s="23"/>
      <c r="U701" s="24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131"/>
      <c r="AK701" s="29"/>
      <c r="AL701" s="29"/>
      <c r="AM701" s="388"/>
    </row>
    <row r="702" spans="1:39" ht="54" customHeight="1" x14ac:dyDescent="0.7">
      <c r="A702" s="698" t="s">
        <v>41450</v>
      </c>
      <c r="B702" s="743"/>
      <c r="C702" s="743"/>
      <c r="D702" s="743"/>
      <c r="E702" s="743"/>
      <c r="F702" s="743"/>
      <c r="G702" s="743"/>
      <c r="H702" s="743"/>
      <c r="I702" s="743"/>
      <c r="J702" s="743"/>
      <c r="K702" s="743"/>
      <c r="L702" s="743"/>
      <c r="M702" s="744"/>
      <c r="N702" s="23"/>
      <c r="O702" s="23"/>
      <c r="P702" s="23"/>
      <c r="Q702" s="131"/>
      <c r="R702" s="29"/>
      <c r="S702" s="29"/>
      <c r="T702" s="388">
        <v>475000</v>
      </c>
    </row>
    <row r="703" spans="1:39" ht="54" customHeight="1" x14ac:dyDescent="1.05">
      <c r="A703" s="688" t="s">
        <v>42243</v>
      </c>
      <c r="B703" s="689"/>
      <c r="C703" s="689"/>
      <c r="D703" s="689"/>
      <c r="E703" s="689"/>
      <c r="F703" s="689"/>
      <c r="G703" s="689"/>
      <c r="H703" s="689"/>
      <c r="I703" s="689"/>
      <c r="J703" s="689"/>
      <c r="K703" s="689"/>
      <c r="L703" s="689"/>
      <c r="M703" s="690"/>
      <c r="N703" s="23"/>
      <c r="O703" s="23"/>
      <c r="P703" s="23"/>
      <c r="Q703" s="23"/>
      <c r="R703" s="23"/>
      <c r="S703" s="29"/>
      <c r="T703" s="23"/>
      <c r="U703" s="24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131"/>
      <c r="AK703" s="29"/>
      <c r="AL703" s="29"/>
      <c r="AM703" s="388"/>
    </row>
    <row r="704" spans="1:39" ht="54" customHeight="1" x14ac:dyDescent="1.05">
      <c r="A704" s="31" t="s">
        <v>41741</v>
      </c>
      <c r="B704" s="31" t="s">
        <v>41742</v>
      </c>
      <c r="C704" s="31" t="s">
        <v>41743</v>
      </c>
      <c r="D704" s="31" t="s">
        <v>41744</v>
      </c>
      <c r="E704" s="31" t="s">
        <v>101</v>
      </c>
      <c r="F704" s="31" t="s">
        <v>102</v>
      </c>
      <c r="G704" s="31" t="s">
        <v>16267</v>
      </c>
      <c r="H704" s="31" t="s">
        <v>33669</v>
      </c>
      <c r="I704" s="38">
        <v>0.27083333333333331</v>
      </c>
      <c r="J704" s="31" t="s">
        <v>34</v>
      </c>
      <c r="K704" s="31" t="s">
        <v>105</v>
      </c>
      <c r="L704" s="31" t="s">
        <v>106</v>
      </c>
      <c r="M704" s="31" t="s">
        <v>491</v>
      </c>
      <c r="N704" s="23"/>
      <c r="O704" s="23"/>
      <c r="P704" s="23"/>
      <c r="Q704" s="23"/>
      <c r="R704" s="23"/>
      <c r="S704" s="29">
        <v>27200</v>
      </c>
      <c r="T704" s="23"/>
      <c r="U704" s="24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131"/>
      <c r="AK704" s="29"/>
      <c r="AL704" s="29"/>
      <c r="AM704" s="388"/>
    </row>
    <row r="705" spans="1:39" ht="54" customHeight="1" x14ac:dyDescent="1.05">
      <c r="A705" s="31" t="s">
        <v>41745</v>
      </c>
      <c r="B705" s="31" t="s">
        <v>41746</v>
      </c>
      <c r="C705" s="31" t="s">
        <v>41747</v>
      </c>
      <c r="D705" s="31" t="s">
        <v>41748</v>
      </c>
      <c r="E705" s="31" t="s">
        <v>101</v>
      </c>
      <c r="F705" s="31" t="s">
        <v>102</v>
      </c>
      <c r="G705" s="31" t="s">
        <v>16267</v>
      </c>
      <c r="H705" s="31" t="s">
        <v>33669</v>
      </c>
      <c r="I705" s="38">
        <v>0.27083333333333331</v>
      </c>
      <c r="J705" s="31" t="s">
        <v>34</v>
      </c>
      <c r="K705" s="31" t="s">
        <v>105</v>
      </c>
      <c r="L705" s="31" t="s">
        <v>106</v>
      </c>
      <c r="M705" s="31" t="s">
        <v>491</v>
      </c>
      <c r="N705" s="23"/>
      <c r="O705" s="23"/>
      <c r="P705" s="23"/>
      <c r="Q705" s="23"/>
      <c r="R705" s="23"/>
      <c r="S705" s="29">
        <v>27200</v>
      </c>
      <c r="T705" s="23"/>
      <c r="U705" s="24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131"/>
      <c r="AK705" s="29"/>
      <c r="AL705" s="29"/>
      <c r="AM705" s="388"/>
    </row>
    <row r="706" spans="1:39" ht="54" customHeight="1" x14ac:dyDescent="1.05">
      <c r="A706" s="31" t="s">
        <v>41749</v>
      </c>
      <c r="B706" s="31" t="s">
        <v>41750</v>
      </c>
      <c r="C706" s="31" t="s">
        <v>41751</v>
      </c>
      <c r="D706" s="31" t="s">
        <v>41752</v>
      </c>
      <c r="E706" s="31" t="s">
        <v>101</v>
      </c>
      <c r="F706" s="31" t="s">
        <v>102</v>
      </c>
      <c r="G706" s="31" t="s">
        <v>16267</v>
      </c>
      <c r="H706" s="31" t="s">
        <v>33669</v>
      </c>
      <c r="I706" s="38">
        <v>0.27083333333333331</v>
      </c>
      <c r="J706" s="31" t="s">
        <v>34</v>
      </c>
      <c r="K706" s="31" t="s">
        <v>105</v>
      </c>
      <c r="L706" s="31" t="s">
        <v>106</v>
      </c>
      <c r="M706" s="31" t="s">
        <v>491</v>
      </c>
      <c r="N706" s="23"/>
      <c r="O706" s="23"/>
      <c r="P706" s="23"/>
      <c r="Q706" s="23"/>
      <c r="R706" s="23"/>
      <c r="S706" s="29">
        <v>27200</v>
      </c>
      <c r="T706" s="23"/>
      <c r="U706" s="24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131"/>
      <c r="AK706" s="29"/>
      <c r="AL706" s="29"/>
      <c r="AM706" s="388"/>
    </row>
    <row r="707" spans="1:39" ht="54" customHeight="1" x14ac:dyDescent="1.05">
      <c r="A707" s="244" t="s">
        <v>41753</v>
      </c>
      <c r="B707" s="31" t="s">
        <v>41754</v>
      </c>
      <c r="C707" s="31" t="s">
        <v>41755</v>
      </c>
      <c r="D707" s="31" t="s">
        <v>41756</v>
      </c>
      <c r="E707" s="31" t="s">
        <v>101</v>
      </c>
      <c r="F707" s="31" t="s">
        <v>102</v>
      </c>
      <c r="G707" s="31" t="s">
        <v>16267</v>
      </c>
      <c r="H707" s="31" t="s">
        <v>33669</v>
      </c>
      <c r="I707" s="38">
        <v>0.27083333333333331</v>
      </c>
      <c r="J707" s="31" t="s">
        <v>34</v>
      </c>
      <c r="K707" s="31" t="s">
        <v>105</v>
      </c>
      <c r="L707" s="31" t="s">
        <v>106</v>
      </c>
      <c r="M707" s="31" t="s">
        <v>16567</v>
      </c>
      <c r="N707" s="23"/>
      <c r="O707" s="23"/>
      <c r="P707" s="23"/>
      <c r="Q707" s="23"/>
      <c r="R707" s="23"/>
      <c r="S707" s="29">
        <v>9500</v>
      </c>
      <c r="T707" s="23"/>
      <c r="U707" s="24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131"/>
      <c r="AK707" s="29"/>
      <c r="AL707" s="29"/>
      <c r="AM707" s="388"/>
    </row>
    <row r="708" spans="1:39" ht="54" customHeight="1" x14ac:dyDescent="1.05">
      <c r="A708" s="31" t="s">
        <v>41757</v>
      </c>
      <c r="B708" s="31" t="s">
        <v>2014</v>
      </c>
      <c r="C708" s="31" t="s">
        <v>41758</v>
      </c>
      <c r="D708" s="31" t="s">
        <v>41759</v>
      </c>
      <c r="E708" s="31" t="s">
        <v>688</v>
      </c>
      <c r="F708" s="31" t="s">
        <v>123</v>
      </c>
      <c r="G708" s="31" t="s">
        <v>16287</v>
      </c>
      <c r="H708" s="31" t="s">
        <v>33669</v>
      </c>
      <c r="I708" s="38">
        <v>0.95833333333333337</v>
      </c>
      <c r="J708" s="31" t="s">
        <v>34</v>
      </c>
      <c r="K708" s="31" t="s">
        <v>105</v>
      </c>
      <c r="L708" s="31" t="s">
        <v>106</v>
      </c>
      <c r="M708" s="31" t="s">
        <v>194</v>
      </c>
      <c r="N708" s="23"/>
      <c r="O708" s="23"/>
      <c r="P708" s="23"/>
      <c r="Q708" s="23"/>
      <c r="R708" s="23"/>
      <c r="S708" s="29">
        <v>40200</v>
      </c>
      <c r="T708" s="23"/>
      <c r="U708" s="24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131"/>
      <c r="AK708" s="29"/>
      <c r="AL708" s="29"/>
      <c r="AM708" s="388"/>
    </row>
    <row r="709" spans="1:39" ht="54" customHeight="1" x14ac:dyDescent="1.05">
      <c r="A709" s="452" t="s">
        <v>41760</v>
      </c>
      <c r="B709" s="452" t="s">
        <v>13116</v>
      </c>
      <c r="C709" s="452" t="s">
        <v>41761</v>
      </c>
      <c r="D709" s="452" t="s">
        <v>41762</v>
      </c>
      <c r="E709" s="452" t="s">
        <v>688</v>
      </c>
      <c r="F709" s="452" t="s">
        <v>123</v>
      </c>
      <c r="G709" s="452" t="s">
        <v>16287</v>
      </c>
      <c r="H709" s="452" t="s">
        <v>33669</v>
      </c>
      <c r="I709" s="453">
        <v>0.95833333333333337</v>
      </c>
      <c r="J709" s="452" t="s">
        <v>34</v>
      </c>
      <c r="K709" s="452" t="s">
        <v>105</v>
      </c>
      <c r="L709" s="452" t="s">
        <v>106</v>
      </c>
      <c r="M709" s="452" t="s">
        <v>194</v>
      </c>
      <c r="N709" s="23"/>
      <c r="O709" s="23"/>
      <c r="P709" s="23"/>
      <c r="Q709" s="23"/>
      <c r="R709" s="23"/>
      <c r="S709" s="29"/>
      <c r="T709" s="23"/>
      <c r="U709" s="24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131"/>
      <c r="AK709" s="29"/>
      <c r="AL709" s="29"/>
      <c r="AM709" s="388"/>
    </row>
    <row r="710" spans="1:39" ht="54" customHeight="1" x14ac:dyDescent="1.05">
      <c r="A710" s="31" t="s">
        <v>41763</v>
      </c>
      <c r="B710" s="31" t="s">
        <v>5484</v>
      </c>
      <c r="C710" s="31" t="s">
        <v>41764</v>
      </c>
      <c r="D710" s="31" t="s">
        <v>41765</v>
      </c>
      <c r="E710" s="31" t="s">
        <v>688</v>
      </c>
      <c r="F710" s="31" t="s">
        <v>123</v>
      </c>
      <c r="G710" s="31" t="s">
        <v>16287</v>
      </c>
      <c r="H710" s="31" t="s">
        <v>33669</v>
      </c>
      <c r="I710" s="38">
        <v>0.95833333333333337</v>
      </c>
      <c r="J710" s="31" t="s">
        <v>34</v>
      </c>
      <c r="K710" s="31" t="s">
        <v>105</v>
      </c>
      <c r="L710" s="31" t="s">
        <v>106</v>
      </c>
      <c r="M710" s="31" t="s">
        <v>194</v>
      </c>
      <c r="N710" s="23"/>
      <c r="O710" s="23"/>
      <c r="P710" s="23"/>
      <c r="Q710" s="23"/>
      <c r="R710" s="23"/>
      <c r="S710" s="29">
        <v>40200</v>
      </c>
      <c r="T710" s="23"/>
      <c r="U710" s="24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131"/>
      <c r="AK710" s="29"/>
      <c r="AL710" s="29"/>
      <c r="AM710" s="388"/>
    </row>
    <row r="711" spans="1:39" ht="54" customHeight="1" x14ac:dyDescent="1.05">
      <c r="A711" s="31" t="s">
        <v>41766</v>
      </c>
      <c r="B711" s="31" t="s">
        <v>41767</v>
      </c>
      <c r="C711" s="31" t="s">
        <v>41768</v>
      </c>
      <c r="D711" s="31" t="s">
        <v>41769</v>
      </c>
      <c r="E711" s="31" t="s">
        <v>101</v>
      </c>
      <c r="F711" s="31" t="s">
        <v>102</v>
      </c>
      <c r="G711" s="31" t="s">
        <v>16267</v>
      </c>
      <c r="H711" s="31" t="s">
        <v>33669</v>
      </c>
      <c r="I711" s="38">
        <v>0.27083333333333331</v>
      </c>
      <c r="J711" s="31" t="s">
        <v>34</v>
      </c>
      <c r="K711" s="31" t="s">
        <v>105</v>
      </c>
      <c r="L711" s="31" t="s">
        <v>106</v>
      </c>
      <c r="M711" s="31" t="s">
        <v>491</v>
      </c>
      <c r="N711" s="23"/>
      <c r="O711" s="23"/>
      <c r="P711" s="23"/>
      <c r="Q711" s="23"/>
      <c r="R711" s="23"/>
      <c r="S711" s="29">
        <v>27200</v>
      </c>
      <c r="T711" s="23"/>
      <c r="U711" s="24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131"/>
      <c r="AK711" s="29"/>
      <c r="AL711" s="29"/>
      <c r="AM711" s="388"/>
    </row>
    <row r="712" spans="1:39" ht="54" customHeight="1" x14ac:dyDescent="0.7">
      <c r="A712" s="23"/>
      <c r="B712" s="24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131"/>
      <c r="R712" s="29"/>
      <c r="S712" s="29"/>
      <c r="T712" s="388"/>
    </row>
    <row r="713" spans="1:39" ht="54" customHeight="1" x14ac:dyDescent="0.7">
      <c r="A713" s="23"/>
      <c r="B713" s="24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131"/>
      <c r="R713" s="29"/>
      <c r="S713" s="29"/>
      <c r="T713" s="388"/>
    </row>
    <row r="714" spans="1:39" ht="54" customHeight="1" x14ac:dyDescent="0.7">
      <c r="A714" s="23"/>
      <c r="B714" s="24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131"/>
      <c r="R714" s="29"/>
      <c r="S714" s="29"/>
      <c r="T714" s="388"/>
    </row>
    <row r="715" spans="1:39" ht="54" customHeight="1" x14ac:dyDescent="0.7">
      <c r="A715" s="23"/>
      <c r="B715" s="24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131"/>
      <c r="R715" s="29"/>
      <c r="S715" s="29"/>
      <c r="T715" s="388"/>
    </row>
    <row r="716" spans="1:39" ht="54" customHeight="1" x14ac:dyDescent="0.7">
      <c r="A716" s="23"/>
      <c r="B716" s="24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131"/>
      <c r="R716" s="29"/>
      <c r="S716" s="29"/>
      <c r="T716" s="388"/>
    </row>
    <row r="717" spans="1:39" ht="54" customHeight="1" x14ac:dyDescent="0.7">
      <c r="A717" s="23"/>
      <c r="B717" s="24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131"/>
      <c r="R717" s="29"/>
      <c r="S717" s="29"/>
      <c r="T717" s="388"/>
    </row>
    <row r="718" spans="1:39" ht="54" customHeight="1" x14ac:dyDescent="0.7">
      <c r="A718" s="23"/>
      <c r="B718" s="24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131"/>
      <c r="R718" s="29"/>
      <c r="S718" s="29"/>
      <c r="T718" s="388"/>
    </row>
    <row r="719" spans="1:39" ht="54" customHeight="1" x14ac:dyDescent="0.7">
      <c r="A719" s="23"/>
      <c r="B719" s="24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131"/>
      <c r="R719" s="29"/>
      <c r="S719" s="29"/>
      <c r="T719" s="388"/>
    </row>
    <row r="720" spans="1:39" ht="50.1" customHeight="1" x14ac:dyDescent="0.7">
      <c r="A720" s="23"/>
      <c r="B720" s="24"/>
      <c r="C720" s="23"/>
      <c r="D720" s="23"/>
      <c r="E720" s="23"/>
      <c r="F720" s="23"/>
      <c r="G720" s="23"/>
      <c r="H720" s="23"/>
      <c r="I720" s="7" t="s">
        <v>14</v>
      </c>
      <c r="J720" s="7">
        <f>SUM(Q:Q)-SUM(R:R)</f>
        <v>0</v>
      </c>
      <c r="K720" s="23"/>
      <c r="L720" s="23"/>
      <c r="M720" s="23"/>
      <c r="N720" s="23"/>
      <c r="O720" s="23"/>
      <c r="P720" s="23"/>
      <c r="Q720" s="131"/>
      <c r="R720" s="29"/>
      <c r="S720" s="29"/>
      <c r="T720" s="388"/>
    </row>
    <row r="721" spans="1:20" ht="50.1" customHeight="1" x14ac:dyDescent="0.7">
      <c r="A721" s="23"/>
      <c r="B721" s="24"/>
      <c r="C721" s="23"/>
      <c r="D721" s="23"/>
      <c r="E721" s="23"/>
      <c r="F721" s="23"/>
      <c r="G721" s="23"/>
      <c r="H721" s="23"/>
      <c r="I721" s="7" t="s">
        <v>15</v>
      </c>
      <c r="J721" s="7">
        <f>SUM(S:S)-SUM(T:T)</f>
        <v>10894</v>
      </c>
      <c r="K721" s="23"/>
      <c r="L721" s="23"/>
      <c r="M721" s="23"/>
      <c r="N721" s="23"/>
      <c r="O721" s="23"/>
      <c r="P721" s="23"/>
      <c r="Q721" s="131"/>
      <c r="R721" s="29"/>
      <c r="S721" s="29"/>
      <c r="T721" s="388"/>
    </row>
    <row r="722" spans="1:20" ht="50.1" customHeight="1" x14ac:dyDescent="0.7">
      <c r="I722" s="730" t="s">
        <v>91</v>
      </c>
      <c r="J722" s="730"/>
    </row>
    <row r="723" spans="1:20" ht="60.75" customHeight="1" x14ac:dyDescent="0.7">
      <c r="I723" s="731"/>
      <c r="J723" s="731"/>
    </row>
  </sheetData>
  <autoFilter ref="A1:AX1594" xr:uid="{00000000-0001-0000-0000-000000000000}"/>
  <mergeCells count="96">
    <mergeCell ref="A703:M703"/>
    <mergeCell ref="A702:M702"/>
    <mergeCell ref="A652:M652"/>
    <mergeCell ref="A650:M650"/>
    <mergeCell ref="A276:N276"/>
    <mergeCell ref="A427:M427"/>
    <mergeCell ref="A428:M428"/>
    <mergeCell ref="A422:M422"/>
    <mergeCell ref="A558:M558"/>
    <mergeCell ref="A555:M555"/>
    <mergeCell ref="A556:M556"/>
    <mergeCell ref="A462:M462"/>
    <mergeCell ref="A542:M542"/>
    <mergeCell ref="A534:M534"/>
    <mergeCell ref="A463:M463"/>
    <mergeCell ref="A429:M429"/>
    <mergeCell ref="A424:M424"/>
    <mergeCell ref="A169:M169"/>
    <mergeCell ref="A172:M172"/>
    <mergeCell ref="A400:M400"/>
    <mergeCell ref="A262:M262"/>
    <mergeCell ref="A347:M347"/>
    <mergeCell ref="A166:M166"/>
    <mergeCell ref="A631:M631"/>
    <mergeCell ref="A261:M261"/>
    <mergeCell ref="A186:M186"/>
    <mergeCell ref="A203:M203"/>
    <mergeCell ref="A225:M225"/>
    <mergeCell ref="A259:M259"/>
    <mergeCell ref="A260:M260"/>
    <mergeCell ref="A204:M204"/>
    <mergeCell ref="A188:M188"/>
    <mergeCell ref="A208:M208"/>
    <mergeCell ref="A459:M459"/>
    <mergeCell ref="A461:M461"/>
    <mergeCell ref="A458:M458"/>
    <mergeCell ref="A425:M425"/>
    <mergeCell ref="A446:M446"/>
    <mergeCell ref="A38:M38"/>
    <mergeCell ref="A153:M153"/>
    <mergeCell ref="A159:M159"/>
    <mergeCell ref="A268:M268"/>
    <mergeCell ref="A421:M421"/>
    <mergeCell ref="A39:M39"/>
    <mergeCell ref="A95:M95"/>
    <mergeCell ref="A165:M165"/>
    <mergeCell ref="A167:M167"/>
    <mergeCell ref="A168:M168"/>
    <mergeCell ref="A162:M162"/>
    <mergeCell ref="A163:M163"/>
    <mergeCell ref="A69:M69"/>
    <mergeCell ref="A155:M155"/>
    <mergeCell ref="A77:M77"/>
    <mergeCell ref="A72:M72"/>
    <mergeCell ref="A15:N15"/>
    <mergeCell ref="A17:T17"/>
    <mergeCell ref="A24:S24"/>
    <mergeCell ref="A36:M36"/>
    <mergeCell ref="A37:M37"/>
    <mergeCell ref="A3:M3"/>
    <mergeCell ref="A9:J9"/>
    <mergeCell ref="A10:J10"/>
    <mergeCell ref="A11:J11"/>
    <mergeCell ref="A12:Q12"/>
    <mergeCell ref="I722:J723"/>
    <mergeCell ref="A278:M278"/>
    <mergeCell ref="A289:M289"/>
    <mergeCell ref="A312:M312"/>
    <mergeCell ref="A290:M290"/>
    <mergeCell ref="A306:M306"/>
    <mergeCell ref="A313:M313"/>
    <mergeCell ref="A321:M321"/>
    <mergeCell ref="A344:M344"/>
    <mergeCell ref="A342:M342"/>
    <mergeCell ref="A343:M343"/>
    <mergeCell ref="A346:M346"/>
    <mergeCell ref="A455:M455"/>
    <mergeCell ref="A509:M509"/>
    <mergeCell ref="A546:M546"/>
    <mergeCell ref="A557:M557"/>
    <mergeCell ref="A691:M691"/>
    <mergeCell ref="A500:M500"/>
    <mergeCell ref="A541:M541"/>
    <mergeCell ref="A494:M494"/>
    <mergeCell ref="A635:M635"/>
    <mergeCell ref="A596:M596"/>
    <mergeCell ref="A510:M510"/>
    <mergeCell ref="A634:M634"/>
    <mergeCell ref="A616:M616"/>
    <mergeCell ref="A605:M605"/>
    <mergeCell ref="A595:M595"/>
    <mergeCell ref="A581:M581"/>
    <mergeCell ref="A531:M531"/>
    <mergeCell ref="A511:M511"/>
    <mergeCell ref="A671:M671"/>
    <mergeCell ref="A653:M653"/>
  </mergeCells>
  <conditionalFormatting sqref="D712:D1048576 W703:W711 W653:W701 W638:W651 D637 W596:W633 D543:D545 W560:W594 D559 W546:W554 W511:W540 W429:W445 W458 AP459:AP460 AP446:AP457 W425:W426 W422:W423 D1:D399 W400:W420 AP509 BI500:BI508 BJ494:BJ499 BI463:BI493 AP462">
    <cfRule type="duplicateValues" dxfId="1695" priority="4"/>
  </conditionalFormatting>
  <conditionalFormatting sqref="W461">
    <cfRule type="duplicateValues" dxfId="1694" priority="3"/>
  </conditionalFormatting>
  <conditionalFormatting sqref="W635">
    <cfRule type="duplicateValues" dxfId="1693" priority="1"/>
  </conditionalFormatting>
  <conditionalFormatting sqref="BI636">
    <cfRule type="duplicateValues" dxfId="1692" priority="2"/>
  </conditionalFormatting>
  <hyperlinks>
    <hyperlink ref="I722:J723" location="الرئيسيه!A1" display="الرئيسيه" xr:uid="{4B75A846-BC7C-5F40-B5F4-8664BC06C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2E4D-CDDD-4852-B30A-17BAA958433A}">
  <sheetPr>
    <pageSetUpPr fitToPage="1"/>
  </sheetPr>
  <dimension ref="A1:AM110"/>
  <sheetViews>
    <sheetView rightToLeft="1" topLeftCell="H1" zoomScale="40" zoomScaleNormal="40" workbookViewId="0">
      <pane ySplit="1" topLeftCell="A86" activePane="bottomLeft" state="frozen"/>
      <selection activeCell="G24" sqref="G24"/>
      <selection pane="bottomLeft" activeCell="A90" sqref="A90:T9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58"/>
    <col min="20" max="20" width="64.140625" style="494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0</v>
      </c>
      <c r="T2" s="492">
        <v>0</v>
      </c>
    </row>
    <row r="3" spans="1:20" s="428" customFormat="1" ht="54" customHeight="1" x14ac:dyDescent="1.65">
      <c r="A3" s="748" t="s">
        <v>34414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50"/>
      <c r="N3" s="13"/>
      <c r="O3" s="13"/>
      <c r="P3" s="13"/>
      <c r="Q3" s="122"/>
      <c r="R3" s="157"/>
      <c r="S3" s="157"/>
      <c r="T3" s="492"/>
    </row>
    <row r="4" spans="1:20" ht="57.75" customHeight="1" x14ac:dyDescent="1.3">
      <c r="A4" s="31" t="s">
        <v>34024</v>
      </c>
      <c r="B4" s="31" t="s">
        <v>1389</v>
      </c>
      <c r="C4" s="31" t="s">
        <v>34025</v>
      </c>
      <c r="D4" s="31" t="s">
        <v>34026</v>
      </c>
      <c r="E4" s="31" t="s">
        <v>687</v>
      </c>
      <c r="F4" s="31" t="s">
        <v>123</v>
      </c>
      <c r="G4" s="31" t="s">
        <v>20129</v>
      </c>
      <c r="H4" s="31" t="s">
        <v>32006</v>
      </c>
      <c r="I4" s="38">
        <v>0.33333333333333331</v>
      </c>
      <c r="J4" s="31" t="s">
        <v>21825</v>
      </c>
      <c r="K4" s="31" t="s">
        <v>105</v>
      </c>
      <c r="L4" s="31" t="s">
        <v>106</v>
      </c>
      <c r="M4" s="31" t="s">
        <v>995</v>
      </c>
      <c r="N4" s="23"/>
      <c r="O4" s="23"/>
      <c r="P4" s="23"/>
      <c r="Q4" s="23"/>
      <c r="R4" s="23"/>
      <c r="S4" s="29">
        <v>43225</v>
      </c>
      <c r="T4" s="451"/>
    </row>
    <row r="5" spans="1:20" ht="57.75" customHeight="1" x14ac:dyDescent="1.3">
      <c r="A5" s="31" t="s">
        <v>34027</v>
      </c>
      <c r="B5" s="31" t="s">
        <v>3152</v>
      </c>
      <c r="C5" s="31" t="s">
        <v>34028</v>
      </c>
      <c r="D5" s="31" t="s">
        <v>34029</v>
      </c>
      <c r="E5" s="31" t="s">
        <v>687</v>
      </c>
      <c r="F5" s="31" t="s">
        <v>123</v>
      </c>
      <c r="G5" s="31" t="s">
        <v>20129</v>
      </c>
      <c r="H5" s="31" t="s">
        <v>32006</v>
      </c>
      <c r="I5" s="38">
        <v>0.33333333333333331</v>
      </c>
      <c r="J5" s="31" t="s">
        <v>21825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3"/>
      <c r="R5" s="23"/>
      <c r="S5" s="29">
        <v>43225</v>
      </c>
      <c r="T5" s="451"/>
    </row>
    <row r="6" spans="1:20" ht="57.75" customHeight="1" x14ac:dyDescent="1.3">
      <c r="A6" s="31" t="s">
        <v>34030</v>
      </c>
      <c r="B6" s="31" t="s">
        <v>3082</v>
      </c>
      <c r="C6" s="31" t="s">
        <v>34031</v>
      </c>
      <c r="D6" s="31" t="s">
        <v>34032</v>
      </c>
      <c r="E6" s="31" t="s">
        <v>687</v>
      </c>
      <c r="F6" s="31" t="s">
        <v>123</v>
      </c>
      <c r="G6" s="31" t="s">
        <v>20129</v>
      </c>
      <c r="H6" s="31" t="s">
        <v>32006</v>
      </c>
      <c r="I6" s="38">
        <v>0.33333333333333331</v>
      </c>
      <c r="J6" s="31" t="s">
        <v>21825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43225</v>
      </c>
      <c r="T6" s="451"/>
    </row>
    <row r="7" spans="1:20" ht="57.75" customHeight="1" x14ac:dyDescent="1.3">
      <c r="A7" s="31" t="s">
        <v>34033</v>
      </c>
      <c r="B7" s="31" t="s">
        <v>34034</v>
      </c>
      <c r="C7" s="31" t="s">
        <v>34035</v>
      </c>
      <c r="D7" s="31" t="s">
        <v>34036</v>
      </c>
      <c r="E7" s="31" t="s">
        <v>687</v>
      </c>
      <c r="F7" s="31" t="s">
        <v>123</v>
      </c>
      <c r="G7" s="31" t="s">
        <v>20129</v>
      </c>
      <c r="H7" s="31" t="s">
        <v>32006</v>
      </c>
      <c r="I7" s="38">
        <v>0.33333333333333331</v>
      </c>
      <c r="J7" s="31" t="s">
        <v>21825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451"/>
    </row>
    <row r="8" spans="1:20" ht="57.75" customHeight="1" x14ac:dyDescent="1.3">
      <c r="A8" s="31" t="s">
        <v>34037</v>
      </c>
      <c r="B8" s="31" t="s">
        <v>18293</v>
      </c>
      <c r="C8" s="31" t="s">
        <v>34038</v>
      </c>
      <c r="D8" s="31" t="s">
        <v>34039</v>
      </c>
      <c r="E8" s="31" t="s">
        <v>687</v>
      </c>
      <c r="F8" s="31" t="s">
        <v>123</v>
      </c>
      <c r="G8" s="31" t="s">
        <v>20129</v>
      </c>
      <c r="H8" s="31" t="s">
        <v>32006</v>
      </c>
      <c r="I8" s="38">
        <v>0.33333333333333331</v>
      </c>
      <c r="J8" s="31" t="s">
        <v>21825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451"/>
    </row>
    <row r="9" spans="1:20" ht="57.75" customHeight="1" x14ac:dyDescent="1.3">
      <c r="A9" s="31" t="s">
        <v>34040</v>
      </c>
      <c r="B9" s="31" t="s">
        <v>34041</v>
      </c>
      <c r="C9" s="31" t="s">
        <v>34042</v>
      </c>
      <c r="D9" s="31" t="s">
        <v>34043</v>
      </c>
      <c r="E9" s="31" t="s">
        <v>687</v>
      </c>
      <c r="F9" s="31" t="s">
        <v>123</v>
      </c>
      <c r="G9" s="31" t="s">
        <v>20129</v>
      </c>
      <c r="H9" s="31" t="s">
        <v>32006</v>
      </c>
      <c r="I9" s="38">
        <v>0.33333333333333331</v>
      </c>
      <c r="J9" s="31" t="s">
        <v>21825</v>
      </c>
      <c r="K9" s="31" t="s">
        <v>105</v>
      </c>
      <c r="L9" s="31" t="s">
        <v>125</v>
      </c>
      <c r="M9" s="31" t="s">
        <v>995</v>
      </c>
      <c r="N9" s="23"/>
      <c r="O9" s="23"/>
      <c r="P9" s="23"/>
      <c r="Q9" s="23"/>
      <c r="R9" s="23"/>
      <c r="S9" s="29">
        <v>43225</v>
      </c>
      <c r="T9" s="451"/>
    </row>
    <row r="10" spans="1:20" ht="57.75" customHeight="1" x14ac:dyDescent="1.3">
      <c r="A10" s="31" t="s">
        <v>34044</v>
      </c>
      <c r="B10" s="31" t="s">
        <v>1096</v>
      </c>
      <c r="C10" s="31" t="s">
        <v>34045</v>
      </c>
      <c r="D10" s="31" t="s">
        <v>34046</v>
      </c>
      <c r="E10" s="31" t="s">
        <v>687</v>
      </c>
      <c r="F10" s="31" t="s">
        <v>123</v>
      </c>
      <c r="G10" s="31" t="s">
        <v>20129</v>
      </c>
      <c r="H10" s="31" t="s">
        <v>32006</v>
      </c>
      <c r="I10" s="38">
        <v>0.33333333333333331</v>
      </c>
      <c r="J10" s="31" t="s">
        <v>21825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3"/>
      <c r="R10" s="23"/>
      <c r="S10" s="29">
        <v>43225</v>
      </c>
      <c r="T10" s="451"/>
    </row>
    <row r="11" spans="1:20" ht="57.75" customHeight="1" x14ac:dyDescent="1.3">
      <c r="A11" s="31" t="s">
        <v>34047</v>
      </c>
      <c r="B11" s="31" t="s">
        <v>8221</v>
      </c>
      <c r="C11" s="31" t="s">
        <v>34048</v>
      </c>
      <c r="D11" s="31" t="s">
        <v>34049</v>
      </c>
      <c r="E11" s="31" t="s">
        <v>687</v>
      </c>
      <c r="F11" s="31" t="s">
        <v>123</v>
      </c>
      <c r="G11" s="31" t="s">
        <v>20129</v>
      </c>
      <c r="H11" s="31" t="s">
        <v>32006</v>
      </c>
      <c r="I11" s="38">
        <v>0.33333333333333331</v>
      </c>
      <c r="J11" s="31" t="s">
        <v>21825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43225</v>
      </c>
      <c r="T11" s="451"/>
    </row>
    <row r="12" spans="1:20" ht="57.75" customHeight="1" x14ac:dyDescent="1.3">
      <c r="A12" s="31" t="s">
        <v>34050</v>
      </c>
      <c r="B12" s="31" t="s">
        <v>34051</v>
      </c>
      <c r="C12" s="31" t="s">
        <v>34052</v>
      </c>
      <c r="D12" s="31" t="s">
        <v>34053</v>
      </c>
      <c r="E12" s="31" t="s">
        <v>687</v>
      </c>
      <c r="F12" s="31" t="s">
        <v>123</v>
      </c>
      <c r="G12" s="31" t="s">
        <v>20129</v>
      </c>
      <c r="H12" s="31" t="s">
        <v>32006</v>
      </c>
      <c r="I12" s="38">
        <v>0.33333333333333331</v>
      </c>
      <c r="J12" s="31" t="s">
        <v>21825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451"/>
    </row>
    <row r="13" spans="1:20" ht="57.75" customHeight="1" x14ac:dyDescent="1.3">
      <c r="A13" s="31" t="s">
        <v>34054</v>
      </c>
      <c r="B13" s="31" t="s">
        <v>34055</v>
      </c>
      <c r="C13" s="31" t="s">
        <v>34056</v>
      </c>
      <c r="D13" s="31" t="s">
        <v>34057</v>
      </c>
      <c r="E13" s="31" t="s">
        <v>687</v>
      </c>
      <c r="F13" s="31" t="s">
        <v>123</v>
      </c>
      <c r="G13" s="31" t="s">
        <v>20129</v>
      </c>
      <c r="H13" s="31" t="s">
        <v>32006</v>
      </c>
      <c r="I13" s="38">
        <v>0.33333333333333331</v>
      </c>
      <c r="J13" s="31" t="s">
        <v>21825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451"/>
    </row>
    <row r="14" spans="1:20" ht="57.75" customHeight="1" x14ac:dyDescent="1.3">
      <c r="A14" s="31" t="s">
        <v>34058</v>
      </c>
      <c r="B14" s="31" t="s">
        <v>34059</v>
      </c>
      <c r="C14" s="31" t="s">
        <v>34060</v>
      </c>
      <c r="D14" s="31" t="s">
        <v>34061</v>
      </c>
      <c r="E14" s="31" t="s">
        <v>687</v>
      </c>
      <c r="F14" s="31" t="s">
        <v>123</v>
      </c>
      <c r="G14" s="31" t="s">
        <v>20129</v>
      </c>
      <c r="H14" s="31" t="s">
        <v>32006</v>
      </c>
      <c r="I14" s="38">
        <v>0.33333333333333331</v>
      </c>
      <c r="J14" s="31" t="s">
        <v>21825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451"/>
    </row>
    <row r="15" spans="1:20" ht="57.75" customHeight="1" x14ac:dyDescent="1.3">
      <c r="A15" s="31" t="s">
        <v>34062</v>
      </c>
      <c r="B15" s="31" t="s">
        <v>17903</v>
      </c>
      <c r="C15" s="31" t="s">
        <v>34063</v>
      </c>
      <c r="D15" s="31" t="s">
        <v>34064</v>
      </c>
      <c r="E15" s="31" t="s">
        <v>687</v>
      </c>
      <c r="F15" s="31" t="s">
        <v>123</v>
      </c>
      <c r="G15" s="31" t="s">
        <v>20129</v>
      </c>
      <c r="H15" s="31" t="s">
        <v>32006</v>
      </c>
      <c r="I15" s="38">
        <v>0.33333333333333331</v>
      </c>
      <c r="J15" s="31" t="s">
        <v>21825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451"/>
    </row>
    <row r="16" spans="1:20" ht="57.75" customHeight="1" x14ac:dyDescent="1.3">
      <c r="A16" s="31" t="s">
        <v>34065</v>
      </c>
      <c r="B16" s="31" t="s">
        <v>966</v>
      </c>
      <c r="C16" s="31" t="s">
        <v>34066</v>
      </c>
      <c r="D16" s="31" t="s">
        <v>34067</v>
      </c>
      <c r="E16" s="31" t="s">
        <v>687</v>
      </c>
      <c r="F16" s="31" t="s">
        <v>123</v>
      </c>
      <c r="G16" s="31" t="s">
        <v>20129</v>
      </c>
      <c r="H16" s="31" t="s">
        <v>32006</v>
      </c>
      <c r="I16" s="38">
        <v>0.33333333333333331</v>
      </c>
      <c r="J16" s="31" t="s">
        <v>21825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451"/>
    </row>
    <row r="17" spans="1:20" ht="57.75" customHeight="1" x14ac:dyDescent="1.3">
      <c r="A17" s="31" t="s">
        <v>34068</v>
      </c>
      <c r="B17" s="31" t="s">
        <v>34069</v>
      </c>
      <c r="C17" s="31" t="s">
        <v>34070</v>
      </c>
      <c r="D17" s="31" t="s">
        <v>34071</v>
      </c>
      <c r="E17" s="31" t="s">
        <v>687</v>
      </c>
      <c r="F17" s="31" t="s">
        <v>123</v>
      </c>
      <c r="G17" s="31" t="s">
        <v>20129</v>
      </c>
      <c r="H17" s="31" t="s">
        <v>32006</v>
      </c>
      <c r="I17" s="38">
        <v>0.33333333333333331</v>
      </c>
      <c r="J17" s="31" t="s">
        <v>21825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  <c r="T17" s="451"/>
    </row>
    <row r="18" spans="1:20" ht="57.75" customHeight="1" x14ac:dyDescent="1.3">
      <c r="A18" s="31" t="s">
        <v>34072</v>
      </c>
      <c r="B18" s="31" t="s">
        <v>34073</v>
      </c>
      <c r="C18" s="31" t="s">
        <v>34074</v>
      </c>
      <c r="D18" s="31" t="s">
        <v>34075</v>
      </c>
      <c r="E18" s="31" t="s">
        <v>687</v>
      </c>
      <c r="F18" s="31" t="s">
        <v>123</v>
      </c>
      <c r="G18" s="31" t="s">
        <v>20129</v>
      </c>
      <c r="H18" s="31" t="s">
        <v>32006</v>
      </c>
      <c r="I18" s="38">
        <v>0.33333333333333331</v>
      </c>
      <c r="J18" s="31" t="s">
        <v>21825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  <c r="T18" s="451"/>
    </row>
    <row r="19" spans="1:20" ht="57.75" customHeight="1" x14ac:dyDescent="1.3">
      <c r="A19" s="31" t="s">
        <v>34076</v>
      </c>
      <c r="B19" s="31" t="s">
        <v>34077</v>
      </c>
      <c r="C19" s="31" t="s">
        <v>34078</v>
      </c>
      <c r="D19" s="31" t="s">
        <v>34079</v>
      </c>
      <c r="E19" s="31" t="s">
        <v>687</v>
      </c>
      <c r="F19" s="31" t="s">
        <v>123</v>
      </c>
      <c r="G19" s="31" t="s">
        <v>20129</v>
      </c>
      <c r="H19" s="31" t="s">
        <v>32006</v>
      </c>
      <c r="I19" s="38">
        <v>0.33333333333333331</v>
      </c>
      <c r="J19" s="31" t="s">
        <v>21825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451"/>
    </row>
    <row r="20" spans="1:20" ht="57.75" customHeight="1" x14ac:dyDescent="1.3">
      <c r="A20" s="31" t="s">
        <v>34080</v>
      </c>
      <c r="B20" s="31" t="s">
        <v>19861</v>
      </c>
      <c r="C20" s="31" t="s">
        <v>34081</v>
      </c>
      <c r="D20" s="31" t="s">
        <v>34082</v>
      </c>
      <c r="E20" s="31" t="s">
        <v>687</v>
      </c>
      <c r="F20" s="31" t="s">
        <v>123</v>
      </c>
      <c r="G20" s="31" t="s">
        <v>20129</v>
      </c>
      <c r="H20" s="31" t="s">
        <v>32006</v>
      </c>
      <c r="I20" s="38">
        <v>0.33333333333333331</v>
      </c>
      <c r="J20" s="31" t="s">
        <v>21825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451"/>
    </row>
    <row r="21" spans="1:20" ht="57.75" customHeight="1" x14ac:dyDescent="1.3">
      <c r="A21" s="31" t="s">
        <v>34083</v>
      </c>
      <c r="B21" s="31" t="s">
        <v>10362</v>
      </c>
      <c r="C21" s="31" t="s">
        <v>34084</v>
      </c>
      <c r="D21" s="31" t="s">
        <v>34085</v>
      </c>
      <c r="E21" s="31" t="s">
        <v>687</v>
      </c>
      <c r="F21" s="31" t="s">
        <v>123</v>
      </c>
      <c r="G21" s="31" t="s">
        <v>20129</v>
      </c>
      <c r="H21" s="31" t="s">
        <v>32006</v>
      </c>
      <c r="I21" s="38">
        <v>0.33333333333333331</v>
      </c>
      <c r="J21" s="31" t="s">
        <v>21825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451"/>
    </row>
    <row r="22" spans="1:20" ht="57.75" customHeight="1" x14ac:dyDescent="1.3">
      <c r="A22" s="31" t="s">
        <v>34086</v>
      </c>
      <c r="B22" s="31" t="s">
        <v>27140</v>
      </c>
      <c r="C22" s="31" t="s">
        <v>34087</v>
      </c>
      <c r="D22" s="31" t="s">
        <v>34088</v>
      </c>
      <c r="E22" s="31" t="s">
        <v>687</v>
      </c>
      <c r="F22" s="31" t="s">
        <v>123</v>
      </c>
      <c r="G22" s="31" t="s">
        <v>20129</v>
      </c>
      <c r="H22" s="31" t="s">
        <v>32006</v>
      </c>
      <c r="I22" s="38">
        <v>0.33333333333333331</v>
      </c>
      <c r="J22" s="31" t="s">
        <v>21825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451"/>
    </row>
    <row r="23" spans="1:20" ht="57.75" customHeight="1" x14ac:dyDescent="1.3">
      <c r="A23" s="31" t="s">
        <v>34089</v>
      </c>
      <c r="B23" s="31" t="s">
        <v>34090</v>
      </c>
      <c r="C23" s="31" t="s">
        <v>34091</v>
      </c>
      <c r="D23" s="31" t="s">
        <v>34092</v>
      </c>
      <c r="E23" s="31" t="s">
        <v>687</v>
      </c>
      <c r="F23" s="31" t="s">
        <v>123</v>
      </c>
      <c r="G23" s="31" t="s">
        <v>20129</v>
      </c>
      <c r="H23" s="31" t="s">
        <v>32006</v>
      </c>
      <c r="I23" s="38">
        <v>0.33333333333333331</v>
      </c>
      <c r="J23" s="31" t="s">
        <v>21825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451"/>
    </row>
    <row r="24" spans="1:20" ht="57.75" customHeight="1" x14ac:dyDescent="1.3">
      <c r="A24" s="31" t="s">
        <v>34093</v>
      </c>
      <c r="B24" s="31" t="s">
        <v>11754</v>
      </c>
      <c r="C24" s="31" t="s">
        <v>34094</v>
      </c>
      <c r="D24" s="31" t="s">
        <v>34095</v>
      </c>
      <c r="E24" s="31" t="s">
        <v>687</v>
      </c>
      <c r="F24" s="31" t="s">
        <v>123</v>
      </c>
      <c r="G24" s="31" t="s">
        <v>20129</v>
      </c>
      <c r="H24" s="31" t="s">
        <v>32006</v>
      </c>
      <c r="I24" s="38">
        <v>0.33333333333333331</v>
      </c>
      <c r="J24" s="31" t="s">
        <v>21825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451"/>
    </row>
    <row r="25" spans="1:20" ht="57.75" customHeight="1" x14ac:dyDescent="1.3">
      <c r="A25" s="31" t="s">
        <v>34096</v>
      </c>
      <c r="B25" s="31" t="s">
        <v>34097</v>
      </c>
      <c r="C25" s="31" t="s">
        <v>34098</v>
      </c>
      <c r="D25" s="31" t="s">
        <v>34099</v>
      </c>
      <c r="E25" s="31" t="s">
        <v>687</v>
      </c>
      <c r="F25" s="31" t="s">
        <v>123</v>
      </c>
      <c r="G25" s="31" t="s">
        <v>20129</v>
      </c>
      <c r="H25" s="31" t="s">
        <v>32006</v>
      </c>
      <c r="I25" s="38">
        <v>0.33333333333333331</v>
      </c>
      <c r="J25" s="31" t="s">
        <v>21825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451"/>
    </row>
    <row r="26" spans="1:20" ht="57.75" customHeight="1" x14ac:dyDescent="1.3">
      <c r="A26" s="31" t="s">
        <v>34100</v>
      </c>
      <c r="B26" s="31" t="s">
        <v>34101</v>
      </c>
      <c r="C26" s="31" t="s">
        <v>34102</v>
      </c>
      <c r="D26" s="31" t="s">
        <v>34103</v>
      </c>
      <c r="E26" s="31" t="s">
        <v>687</v>
      </c>
      <c r="F26" s="31" t="s">
        <v>123</v>
      </c>
      <c r="G26" s="31" t="s">
        <v>20129</v>
      </c>
      <c r="H26" s="31" t="s">
        <v>32006</v>
      </c>
      <c r="I26" s="38">
        <v>0.33333333333333331</v>
      </c>
      <c r="J26" s="31" t="s">
        <v>21825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451"/>
    </row>
    <row r="27" spans="1:20" ht="57.75" customHeight="1" x14ac:dyDescent="1.3">
      <c r="A27" s="31" t="s">
        <v>34104</v>
      </c>
      <c r="B27" s="31" t="s">
        <v>34105</v>
      </c>
      <c r="C27" s="31" t="s">
        <v>34106</v>
      </c>
      <c r="D27" s="31" t="s">
        <v>34107</v>
      </c>
      <c r="E27" s="31" t="s">
        <v>687</v>
      </c>
      <c r="F27" s="31" t="s">
        <v>123</v>
      </c>
      <c r="G27" s="31" t="s">
        <v>20129</v>
      </c>
      <c r="H27" s="31" t="s">
        <v>32006</v>
      </c>
      <c r="I27" s="38">
        <v>0.33333333333333331</v>
      </c>
      <c r="J27" s="31" t="s">
        <v>21825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451"/>
    </row>
    <row r="28" spans="1:20" ht="57.75" customHeight="1" x14ac:dyDescent="1.3">
      <c r="A28" s="31" t="s">
        <v>34108</v>
      </c>
      <c r="B28" s="31" t="s">
        <v>34109</v>
      </c>
      <c r="C28" s="31" t="s">
        <v>34110</v>
      </c>
      <c r="D28" s="31" t="s">
        <v>34111</v>
      </c>
      <c r="E28" s="31" t="s">
        <v>687</v>
      </c>
      <c r="F28" s="31" t="s">
        <v>123</v>
      </c>
      <c r="G28" s="31" t="s">
        <v>20129</v>
      </c>
      <c r="H28" s="31" t="s">
        <v>32006</v>
      </c>
      <c r="I28" s="38">
        <v>0.33333333333333331</v>
      </c>
      <c r="J28" s="31" t="s">
        <v>21825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451"/>
    </row>
    <row r="29" spans="1:20" ht="57.75" customHeight="1" x14ac:dyDescent="1.3">
      <c r="A29" s="31" t="s">
        <v>34112</v>
      </c>
      <c r="B29" s="31" t="s">
        <v>6226</v>
      </c>
      <c r="C29" s="31" t="s">
        <v>34113</v>
      </c>
      <c r="D29" s="31" t="s">
        <v>34114</v>
      </c>
      <c r="E29" s="31" t="s">
        <v>687</v>
      </c>
      <c r="F29" s="31" t="s">
        <v>123</v>
      </c>
      <c r="G29" s="31" t="s">
        <v>20129</v>
      </c>
      <c r="H29" s="31" t="s">
        <v>32006</v>
      </c>
      <c r="I29" s="38">
        <v>0.33333333333333331</v>
      </c>
      <c r="J29" s="31" t="s">
        <v>21825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451"/>
    </row>
    <row r="30" spans="1:20" ht="57.75" customHeight="1" x14ac:dyDescent="1.3">
      <c r="A30" s="31" t="s">
        <v>34115</v>
      </c>
      <c r="B30" s="31" t="s">
        <v>34116</v>
      </c>
      <c r="C30" s="31" t="s">
        <v>34117</v>
      </c>
      <c r="D30" s="31" t="s">
        <v>34118</v>
      </c>
      <c r="E30" s="31" t="s">
        <v>687</v>
      </c>
      <c r="F30" s="31" t="s">
        <v>123</v>
      </c>
      <c r="G30" s="31" t="s">
        <v>20129</v>
      </c>
      <c r="H30" s="31" t="s">
        <v>32006</v>
      </c>
      <c r="I30" s="38">
        <v>0.33333333333333331</v>
      </c>
      <c r="J30" s="31" t="s">
        <v>21825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451"/>
    </row>
    <row r="31" spans="1:20" ht="57.75" customHeight="1" x14ac:dyDescent="1.3">
      <c r="A31" s="31" t="s">
        <v>34119</v>
      </c>
      <c r="B31" s="31" t="s">
        <v>10127</v>
      </c>
      <c r="C31" s="31" t="s">
        <v>34120</v>
      </c>
      <c r="D31" s="31" t="s">
        <v>34121</v>
      </c>
      <c r="E31" s="31" t="s">
        <v>687</v>
      </c>
      <c r="F31" s="31" t="s">
        <v>123</v>
      </c>
      <c r="G31" s="31" t="s">
        <v>20129</v>
      </c>
      <c r="H31" s="31" t="s">
        <v>32006</v>
      </c>
      <c r="I31" s="38">
        <v>0.33333333333333331</v>
      </c>
      <c r="J31" s="31" t="s">
        <v>21825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451"/>
    </row>
    <row r="32" spans="1:20" ht="57.75" customHeight="1" x14ac:dyDescent="1.3">
      <c r="A32" s="31" t="s">
        <v>34122</v>
      </c>
      <c r="B32" s="31" t="s">
        <v>34123</v>
      </c>
      <c r="C32" s="31" t="s">
        <v>34124</v>
      </c>
      <c r="D32" s="31" t="s">
        <v>34125</v>
      </c>
      <c r="E32" s="31" t="s">
        <v>687</v>
      </c>
      <c r="F32" s="31" t="s">
        <v>123</v>
      </c>
      <c r="G32" s="31" t="s">
        <v>20129</v>
      </c>
      <c r="H32" s="31" t="s">
        <v>32006</v>
      </c>
      <c r="I32" s="38">
        <v>0.33333333333333331</v>
      </c>
      <c r="J32" s="31" t="s">
        <v>21825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451"/>
    </row>
    <row r="33" spans="1:20" ht="57.75" customHeight="1" x14ac:dyDescent="1.3">
      <c r="A33" s="31" t="s">
        <v>34126</v>
      </c>
      <c r="B33" s="31" t="s">
        <v>34127</v>
      </c>
      <c r="C33" s="31" t="s">
        <v>34128</v>
      </c>
      <c r="D33" s="31" t="s">
        <v>34129</v>
      </c>
      <c r="E33" s="31" t="s">
        <v>687</v>
      </c>
      <c r="F33" s="31" t="s">
        <v>123</v>
      </c>
      <c r="G33" s="31" t="s">
        <v>20129</v>
      </c>
      <c r="H33" s="31" t="s">
        <v>32006</v>
      </c>
      <c r="I33" s="38">
        <v>0.33333333333333331</v>
      </c>
      <c r="J33" s="31" t="s">
        <v>21825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451"/>
    </row>
    <row r="34" spans="1:20" ht="57.75" customHeight="1" x14ac:dyDescent="1.3">
      <c r="A34" s="31" t="s">
        <v>34130</v>
      </c>
      <c r="B34" s="31" t="s">
        <v>34131</v>
      </c>
      <c r="C34" s="31" t="s">
        <v>34132</v>
      </c>
      <c r="D34" s="31" t="s">
        <v>34133</v>
      </c>
      <c r="E34" s="31" t="s">
        <v>687</v>
      </c>
      <c r="F34" s="31" t="s">
        <v>123</v>
      </c>
      <c r="G34" s="31" t="s">
        <v>20129</v>
      </c>
      <c r="H34" s="31" t="s">
        <v>32006</v>
      </c>
      <c r="I34" s="38">
        <v>0.33333333333333331</v>
      </c>
      <c r="J34" s="31" t="s">
        <v>21825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451"/>
    </row>
    <row r="35" spans="1:20" ht="57.75" customHeight="1" x14ac:dyDescent="1.3">
      <c r="A35" s="31" t="s">
        <v>34134</v>
      </c>
      <c r="B35" s="31" t="s">
        <v>17240</v>
      </c>
      <c r="C35" s="31" t="s">
        <v>34135</v>
      </c>
      <c r="D35" s="31" t="s">
        <v>34136</v>
      </c>
      <c r="E35" s="31" t="s">
        <v>687</v>
      </c>
      <c r="F35" s="31" t="s">
        <v>123</v>
      </c>
      <c r="G35" s="31" t="s">
        <v>20129</v>
      </c>
      <c r="H35" s="31" t="s">
        <v>32006</v>
      </c>
      <c r="I35" s="38">
        <v>0.33333333333333331</v>
      </c>
      <c r="J35" s="31" t="s">
        <v>21825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451"/>
    </row>
    <row r="36" spans="1:20" ht="57.75" customHeight="1" x14ac:dyDescent="1.3">
      <c r="A36" s="31" t="s">
        <v>34137</v>
      </c>
      <c r="B36" s="31" t="s">
        <v>34138</v>
      </c>
      <c r="C36" s="31" t="s">
        <v>34139</v>
      </c>
      <c r="D36" s="31" t="s">
        <v>34140</v>
      </c>
      <c r="E36" s="31" t="s">
        <v>687</v>
      </c>
      <c r="F36" s="31" t="s">
        <v>123</v>
      </c>
      <c r="G36" s="31" t="s">
        <v>20129</v>
      </c>
      <c r="H36" s="31" t="s">
        <v>32006</v>
      </c>
      <c r="I36" s="38">
        <v>0.33333333333333331</v>
      </c>
      <c r="J36" s="31" t="s">
        <v>21825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451"/>
    </row>
    <row r="37" spans="1:20" ht="57.75" customHeight="1" x14ac:dyDescent="1.3">
      <c r="A37" s="31" t="s">
        <v>34141</v>
      </c>
      <c r="B37" s="31" t="s">
        <v>34142</v>
      </c>
      <c r="C37" s="31" t="s">
        <v>34143</v>
      </c>
      <c r="D37" s="31" t="s">
        <v>34144</v>
      </c>
      <c r="E37" s="31" t="s">
        <v>687</v>
      </c>
      <c r="F37" s="31" t="s">
        <v>123</v>
      </c>
      <c r="G37" s="31" t="s">
        <v>20129</v>
      </c>
      <c r="H37" s="31" t="s">
        <v>32006</v>
      </c>
      <c r="I37" s="38">
        <v>0.33333333333333331</v>
      </c>
      <c r="J37" s="31" t="s">
        <v>21825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451"/>
    </row>
    <row r="38" spans="1:20" ht="57.75" customHeight="1" x14ac:dyDescent="1.3">
      <c r="A38" s="31" t="s">
        <v>34145</v>
      </c>
      <c r="B38" s="31" t="s">
        <v>14150</v>
      </c>
      <c r="C38" s="31" t="s">
        <v>34146</v>
      </c>
      <c r="D38" s="31" t="s">
        <v>34147</v>
      </c>
      <c r="E38" s="31" t="s">
        <v>687</v>
      </c>
      <c r="F38" s="31" t="s">
        <v>123</v>
      </c>
      <c r="G38" s="31" t="s">
        <v>20129</v>
      </c>
      <c r="H38" s="31" t="s">
        <v>32006</v>
      </c>
      <c r="I38" s="38">
        <v>0.33333333333333331</v>
      </c>
      <c r="J38" s="31" t="s">
        <v>21825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451"/>
    </row>
    <row r="39" spans="1:20" ht="57.75" customHeight="1" x14ac:dyDescent="1.3">
      <c r="A39" s="31" t="s">
        <v>34148</v>
      </c>
      <c r="B39" s="31" t="s">
        <v>34149</v>
      </c>
      <c r="C39" s="31" t="s">
        <v>34150</v>
      </c>
      <c r="D39" s="31" t="s">
        <v>34151</v>
      </c>
      <c r="E39" s="31" t="s">
        <v>687</v>
      </c>
      <c r="F39" s="31" t="s">
        <v>123</v>
      </c>
      <c r="G39" s="31" t="s">
        <v>20129</v>
      </c>
      <c r="H39" s="31" t="s">
        <v>32006</v>
      </c>
      <c r="I39" s="38">
        <v>0.33333333333333331</v>
      </c>
      <c r="J39" s="31" t="s">
        <v>21825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451"/>
    </row>
    <row r="40" spans="1:20" ht="57.75" customHeight="1" x14ac:dyDescent="1.3">
      <c r="A40" s="31" t="s">
        <v>34152</v>
      </c>
      <c r="B40" s="31" t="s">
        <v>34153</v>
      </c>
      <c r="C40" s="31" t="s">
        <v>34154</v>
      </c>
      <c r="D40" s="31" t="s">
        <v>34155</v>
      </c>
      <c r="E40" s="31" t="s">
        <v>687</v>
      </c>
      <c r="F40" s="31" t="s">
        <v>123</v>
      </c>
      <c r="G40" s="31" t="s">
        <v>20129</v>
      </c>
      <c r="H40" s="31" t="s">
        <v>32006</v>
      </c>
      <c r="I40" s="38">
        <v>0.33333333333333331</v>
      </c>
      <c r="J40" s="31" t="s">
        <v>21825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451"/>
    </row>
    <row r="41" spans="1:20" ht="57.75" customHeight="1" x14ac:dyDescent="1.3">
      <c r="A41" s="31" t="s">
        <v>34156</v>
      </c>
      <c r="B41" s="31" t="s">
        <v>6600</v>
      </c>
      <c r="C41" s="31" t="s">
        <v>34157</v>
      </c>
      <c r="D41" s="31" t="s">
        <v>34158</v>
      </c>
      <c r="E41" s="31" t="s">
        <v>687</v>
      </c>
      <c r="F41" s="31" t="s">
        <v>123</v>
      </c>
      <c r="G41" s="31" t="s">
        <v>20129</v>
      </c>
      <c r="H41" s="31" t="s">
        <v>32006</v>
      </c>
      <c r="I41" s="38">
        <v>0.33333333333333331</v>
      </c>
      <c r="J41" s="31" t="s">
        <v>21825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3"/>
      <c r="R41" s="23"/>
      <c r="S41" s="29">
        <v>43225</v>
      </c>
      <c r="T41" s="451"/>
    </row>
    <row r="42" spans="1:20" ht="57.75" customHeight="1" x14ac:dyDescent="1.3">
      <c r="A42" s="31" t="s">
        <v>34159</v>
      </c>
      <c r="B42" s="31" t="s">
        <v>17447</v>
      </c>
      <c r="C42" s="31" t="s">
        <v>34160</v>
      </c>
      <c r="D42" s="31" t="s">
        <v>34161</v>
      </c>
      <c r="E42" s="31" t="s">
        <v>687</v>
      </c>
      <c r="F42" s="31" t="s">
        <v>123</v>
      </c>
      <c r="G42" s="31" t="s">
        <v>20129</v>
      </c>
      <c r="H42" s="31" t="s">
        <v>32006</v>
      </c>
      <c r="I42" s="38">
        <v>0.33333333333333331</v>
      </c>
      <c r="J42" s="31" t="s">
        <v>21825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29">
        <v>43225</v>
      </c>
      <c r="T42" s="451"/>
    </row>
    <row r="43" spans="1:20" ht="57.75" customHeight="1" x14ac:dyDescent="1.3">
      <c r="A43" s="31" t="s">
        <v>34162</v>
      </c>
      <c r="B43" s="31" t="s">
        <v>34163</v>
      </c>
      <c r="C43" s="31" t="s">
        <v>34164</v>
      </c>
      <c r="D43" s="31" t="s">
        <v>34165</v>
      </c>
      <c r="E43" s="31" t="s">
        <v>687</v>
      </c>
      <c r="F43" s="31" t="s">
        <v>123</v>
      </c>
      <c r="G43" s="31" t="s">
        <v>20129</v>
      </c>
      <c r="H43" s="31" t="s">
        <v>32006</v>
      </c>
      <c r="I43" s="38">
        <v>0.33333333333333331</v>
      </c>
      <c r="J43" s="31" t="s">
        <v>21825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3"/>
      <c r="R43" s="23"/>
      <c r="S43" s="29">
        <v>43225</v>
      </c>
      <c r="T43" s="451"/>
    </row>
    <row r="44" spans="1:20" ht="57.75" customHeight="1" x14ac:dyDescent="1.3">
      <c r="A44" s="31" t="s">
        <v>34166</v>
      </c>
      <c r="B44" s="31" t="s">
        <v>23648</v>
      </c>
      <c r="C44" s="31" t="s">
        <v>34167</v>
      </c>
      <c r="D44" s="31" t="s">
        <v>34168</v>
      </c>
      <c r="E44" s="31" t="s">
        <v>687</v>
      </c>
      <c r="F44" s="31" t="s">
        <v>123</v>
      </c>
      <c r="G44" s="31" t="s">
        <v>20129</v>
      </c>
      <c r="H44" s="31" t="s">
        <v>32006</v>
      </c>
      <c r="I44" s="38">
        <v>0.33333333333333331</v>
      </c>
      <c r="J44" s="31" t="s">
        <v>21825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3"/>
      <c r="R44" s="23"/>
      <c r="S44" s="29">
        <v>43225</v>
      </c>
      <c r="T44" s="451"/>
    </row>
    <row r="45" spans="1:20" ht="57.75" customHeight="1" x14ac:dyDescent="1.3">
      <c r="A45" s="31" t="s">
        <v>34169</v>
      </c>
      <c r="B45" s="31" t="s">
        <v>34170</v>
      </c>
      <c r="C45" s="31" t="s">
        <v>34171</v>
      </c>
      <c r="D45" s="31" t="s">
        <v>34172</v>
      </c>
      <c r="E45" s="31" t="s">
        <v>687</v>
      </c>
      <c r="F45" s="31" t="s">
        <v>123</v>
      </c>
      <c r="G45" s="31" t="s">
        <v>20129</v>
      </c>
      <c r="H45" s="31" t="s">
        <v>32006</v>
      </c>
      <c r="I45" s="38">
        <v>0.33333333333333331</v>
      </c>
      <c r="J45" s="31" t="s">
        <v>21825</v>
      </c>
      <c r="K45" s="31" t="s">
        <v>105</v>
      </c>
      <c r="L45" s="31" t="s">
        <v>106</v>
      </c>
      <c r="M45" s="31" t="s">
        <v>995</v>
      </c>
      <c r="N45" s="23"/>
      <c r="O45" s="23"/>
      <c r="P45" s="23"/>
      <c r="Q45" s="23"/>
      <c r="R45" s="23"/>
      <c r="S45" s="29">
        <v>43225</v>
      </c>
      <c r="T45" s="451"/>
    </row>
    <row r="46" spans="1:20" ht="57.75" customHeight="1" x14ac:dyDescent="1.3">
      <c r="A46" s="31" t="s">
        <v>34173</v>
      </c>
      <c r="B46" s="31" t="s">
        <v>34174</v>
      </c>
      <c r="C46" s="31" t="s">
        <v>34175</v>
      </c>
      <c r="D46" s="31" t="s">
        <v>34176</v>
      </c>
      <c r="E46" s="31" t="s">
        <v>687</v>
      </c>
      <c r="F46" s="31" t="s">
        <v>123</v>
      </c>
      <c r="G46" s="31" t="s">
        <v>20129</v>
      </c>
      <c r="H46" s="31" t="s">
        <v>32006</v>
      </c>
      <c r="I46" s="38">
        <v>0.33333333333333331</v>
      </c>
      <c r="J46" s="31" t="s">
        <v>21825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43225</v>
      </c>
      <c r="T46" s="451"/>
    </row>
    <row r="47" spans="1:20" ht="57.75" customHeight="1" x14ac:dyDescent="1.3">
      <c r="A47" s="31" t="s">
        <v>34177</v>
      </c>
      <c r="B47" s="31" t="s">
        <v>7249</v>
      </c>
      <c r="C47" s="31" t="s">
        <v>34178</v>
      </c>
      <c r="D47" s="31" t="s">
        <v>34179</v>
      </c>
      <c r="E47" s="31" t="s">
        <v>687</v>
      </c>
      <c r="F47" s="31" t="s">
        <v>123</v>
      </c>
      <c r="G47" s="31" t="s">
        <v>20129</v>
      </c>
      <c r="H47" s="31" t="s">
        <v>32006</v>
      </c>
      <c r="I47" s="38">
        <v>0.33333333333333331</v>
      </c>
      <c r="J47" s="31" t="s">
        <v>21825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3"/>
      <c r="R47" s="23"/>
      <c r="S47" s="29">
        <v>43225</v>
      </c>
      <c r="T47" s="451"/>
    </row>
    <row r="48" spans="1:20" ht="57.75" customHeight="1" x14ac:dyDescent="1.3">
      <c r="A48" s="31" t="s">
        <v>34180</v>
      </c>
      <c r="B48" s="31" t="s">
        <v>26594</v>
      </c>
      <c r="C48" s="31" t="s">
        <v>34181</v>
      </c>
      <c r="D48" s="31" t="s">
        <v>34182</v>
      </c>
      <c r="E48" s="31" t="s">
        <v>687</v>
      </c>
      <c r="F48" s="31" t="s">
        <v>123</v>
      </c>
      <c r="G48" s="31" t="s">
        <v>20129</v>
      </c>
      <c r="H48" s="31" t="s">
        <v>32006</v>
      </c>
      <c r="I48" s="38">
        <v>0.33333333333333331</v>
      </c>
      <c r="J48" s="31" t="s">
        <v>21825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3"/>
      <c r="R48" s="23"/>
      <c r="S48" s="29">
        <v>43225</v>
      </c>
      <c r="T48" s="451"/>
    </row>
    <row r="49" spans="1:20" ht="57.75" customHeight="1" x14ac:dyDescent="1.3">
      <c r="A49" s="31" t="s">
        <v>34183</v>
      </c>
      <c r="B49" s="31" t="s">
        <v>34184</v>
      </c>
      <c r="C49" s="31" t="s">
        <v>34185</v>
      </c>
      <c r="D49" s="31" t="s">
        <v>34186</v>
      </c>
      <c r="E49" s="31" t="s">
        <v>687</v>
      </c>
      <c r="F49" s="31" t="s">
        <v>123</v>
      </c>
      <c r="G49" s="31" t="s">
        <v>20129</v>
      </c>
      <c r="H49" s="31" t="s">
        <v>32006</v>
      </c>
      <c r="I49" s="38">
        <v>0.33333333333333331</v>
      </c>
      <c r="J49" s="31" t="s">
        <v>21825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3"/>
      <c r="R49" s="23"/>
      <c r="S49" s="29">
        <v>43225</v>
      </c>
      <c r="T49" s="451"/>
    </row>
    <row r="50" spans="1:20" ht="57.75" customHeight="1" x14ac:dyDescent="1.3">
      <c r="A50" s="31" t="s">
        <v>34187</v>
      </c>
      <c r="B50" s="31" t="s">
        <v>6580</v>
      </c>
      <c r="C50" s="31" t="s">
        <v>34188</v>
      </c>
      <c r="D50" s="31" t="s">
        <v>34189</v>
      </c>
      <c r="E50" s="31" t="s">
        <v>687</v>
      </c>
      <c r="F50" s="31" t="s">
        <v>123</v>
      </c>
      <c r="G50" s="31" t="s">
        <v>20129</v>
      </c>
      <c r="H50" s="31" t="s">
        <v>32006</v>
      </c>
      <c r="I50" s="38">
        <v>0.33333333333333331</v>
      </c>
      <c r="J50" s="31" t="s">
        <v>21825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3"/>
      <c r="R50" s="23"/>
      <c r="S50" s="29">
        <v>43225</v>
      </c>
      <c r="T50" s="451"/>
    </row>
    <row r="51" spans="1:20" ht="57.75" customHeight="1" x14ac:dyDescent="1.3">
      <c r="A51" s="31" t="s">
        <v>34190</v>
      </c>
      <c r="B51" s="31" t="s">
        <v>34191</v>
      </c>
      <c r="C51" s="31" t="s">
        <v>34192</v>
      </c>
      <c r="D51" s="31" t="s">
        <v>34193</v>
      </c>
      <c r="E51" s="31" t="s">
        <v>687</v>
      </c>
      <c r="F51" s="31" t="s">
        <v>123</v>
      </c>
      <c r="G51" s="31" t="s">
        <v>20129</v>
      </c>
      <c r="H51" s="31" t="s">
        <v>32006</v>
      </c>
      <c r="I51" s="38">
        <v>0.33333333333333331</v>
      </c>
      <c r="J51" s="31" t="s">
        <v>21825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3"/>
      <c r="R51" s="23"/>
      <c r="S51" s="29">
        <v>43225</v>
      </c>
      <c r="T51" s="451"/>
    </row>
    <row r="52" spans="1:20" ht="57.75" customHeight="1" x14ac:dyDescent="1.3">
      <c r="A52" s="31" t="s">
        <v>34194</v>
      </c>
      <c r="B52" s="31" t="s">
        <v>34195</v>
      </c>
      <c r="C52" s="31" t="s">
        <v>34196</v>
      </c>
      <c r="D52" s="31" t="s">
        <v>34197</v>
      </c>
      <c r="E52" s="31" t="s">
        <v>687</v>
      </c>
      <c r="F52" s="31" t="s">
        <v>123</v>
      </c>
      <c r="G52" s="31" t="s">
        <v>20129</v>
      </c>
      <c r="H52" s="31" t="s">
        <v>32006</v>
      </c>
      <c r="I52" s="38">
        <v>0.33333333333333331</v>
      </c>
      <c r="J52" s="31" t="s">
        <v>21825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3"/>
      <c r="R52" s="23"/>
      <c r="S52" s="29">
        <v>43225</v>
      </c>
      <c r="T52" s="451"/>
    </row>
    <row r="53" spans="1:20" ht="57.75" customHeight="1" x14ac:dyDescent="1.3">
      <c r="A53" s="688" t="s">
        <v>35141</v>
      </c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90"/>
      <c r="N53" s="23"/>
      <c r="O53" s="23"/>
      <c r="P53" s="23"/>
      <c r="Q53" s="23"/>
      <c r="R53" s="23"/>
      <c r="S53" s="29"/>
      <c r="T53" s="451"/>
    </row>
    <row r="54" spans="1:20" ht="57.75" customHeight="1" x14ac:dyDescent="1.3">
      <c r="A54" s="31" t="s">
        <v>34751</v>
      </c>
      <c r="B54" s="31" t="s">
        <v>33695</v>
      </c>
      <c r="C54" s="31" t="s">
        <v>34752</v>
      </c>
      <c r="D54" s="31" t="s">
        <v>34753</v>
      </c>
      <c r="E54" s="31" t="s">
        <v>687</v>
      </c>
      <c r="F54" s="31" t="s">
        <v>123</v>
      </c>
      <c r="G54" s="31" t="s">
        <v>16504</v>
      </c>
      <c r="H54" s="31" t="s">
        <v>29748</v>
      </c>
      <c r="I54" s="38">
        <v>0.70833333333333337</v>
      </c>
      <c r="J54" s="31" t="s">
        <v>21825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43225</v>
      </c>
      <c r="T54" s="451"/>
    </row>
    <row r="55" spans="1:20" ht="57.75" customHeight="1" x14ac:dyDescent="1.3">
      <c r="A55" s="31" t="s">
        <v>34754</v>
      </c>
      <c r="B55" s="31" t="s">
        <v>34755</v>
      </c>
      <c r="C55" s="31" t="s">
        <v>34756</v>
      </c>
      <c r="D55" s="31" t="s">
        <v>34757</v>
      </c>
      <c r="E55" s="31" t="s">
        <v>687</v>
      </c>
      <c r="F55" s="31" t="s">
        <v>123</v>
      </c>
      <c r="G55" s="31" t="s">
        <v>16504</v>
      </c>
      <c r="H55" s="31" t="s">
        <v>29748</v>
      </c>
      <c r="I55" s="38">
        <v>0.70833333333333337</v>
      </c>
      <c r="J55" s="31" t="s">
        <v>21825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43225</v>
      </c>
      <c r="T55" s="451"/>
    </row>
    <row r="56" spans="1:20" ht="57.75" customHeight="1" x14ac:dyDescent="1.3">
      <c r="A56" s="31" t="s">
        <v>34758</v>
      </c>
      <c r="B56" s="31" t="s">
        <v>34759</v>
      </c>
      <c r="C56" s="31" t="s">
        <v>34760</v>
      </c>
      <c r="D56" s="31" t="s">
        <v>34761</v>
      </c>
      <c r="E56" s="31" t="s">
        <v>687</v>
      </c>
      <c r="F56" s="31" t="s">
        <v>123</v>
      </c>
      <c r="G56" s="31" t="s">
        <v>16504</v>
      </c>
      <c r="H56" s="31" t="s">
        <v>29748</v>
      </c>
      <c r="I56" s="38">
        <v>0.70833333333333337</v>
      </c>
      <c r="J56" s="31" t="s">
        <v>21825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43225</v>
      </c>
      <c r="T56" s="451"/>
    </row>
    <row r="57" spans="1:20" ht="57.75" customHeight="1" x14ac:dyDescent="1.3">
      <c r="A57" s="31" t="s">
        <v>34762</v>
      </c>
      <c r="B57" s="31" t="s">
        <v>31305</v>
      </c>
      <c r="C57" s="31" t="s">
        <v>34763</v>
      </c>
      <c r="D57" s="31" t="s">
        <v>34764</v>
      </c>
      <c r="E57" s="31" t="s">
        <v>687</v>
      </c>
      <c r="F57" s="31" t="s">
        <v>123</v>
      </c>
      <c r="G57" s="31" t="s">
        <v>16504</v>
      </c>
      <c r="H57" s="31" t="s">
        <v>29748</v>
      </c>
      <c r="I57" s="38">
        <v>0.70833333333333337</v>
      </c>
      <c r="J57" s="31" t="s">
        <v>21825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43225</v>
      </c>
      <c r="T57" s="451"/>
    </row>
    <row r="58" spans="1:20" ht="57.75" customHeight="1" x14ac:dyDescent="1.3">
      <c r="A58" s="31" t="s">
        <v>34765</v>
      </c>
      <c r="B58" s="31" t="s">
        <v>16203</v>
      </c>
      <c r="C58" s="31" t="s">
        <v>34766</v>
      </c>
      <c r="D58" s="31" t="s">
        <v>34767</v>
      </c>
      <c r="E58" s="31" t="s">
        <v>687</v>
      </c>
      <c r="F58" s="31" t="s">
        <v>123</v>
      </c>
      <c r="G58" s="31" t="s">
        <v>16504</v>
      </c>
      <c r="H58" s="31" t="s">
        <v>29748</v>
      </c>
      <c r="I58" s="38">
        <v>0.70833333333333337</v>
      </c>
      <c r="J58" s="31" t="s">
        <v>21825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451"/>
    </row>
    <row r="59" spans="1:20" ht="57.75" customHeight="1" x14ac:dyDescent="1.3">
      <c r="A59" s="31" t="s">
        <v>34768</v>
      </c>
      <c r="B59" s="31" t="s">
        <v>34769</v>
      </c>
      <c r="C59" s="31" t="s">
        <v>34770</v>
      </c>
      <c r="D59" s="31" t="s">
        <v>34771</v>
      </c>
      <c r="E59" s="31" t="s">
        <v>687</v>
      </c>
      <c r="F59" s="31" t="s">
        <v>123</v>
      </c>
      <c r="G59" s="31" t="s">
        <v>16504</v>
      </c>
      <c r="H59" s="31" t="s">
        <v>29748</v>
      </c>
      <c r="I59" s="38">
        <v>0.70833333333333337</v>
      </c>
      <c r="J59" s="31" t="s">
        <v>21825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43225</v>
      </c>
      <c r="T59" s="451"/>
    </row>
    <row r="60" spans="1:20" ht="57.75" customHeight="1" x14ac:dyDescent="1.3">
      <c r="A60" s="31" t="s">
        <v>34772</v>
      </c>
      <c r="B60" s="31" t="s">
        <v>34773</v>
      </c>
      <c r="C60" s="31" t="s">
        <v>34774</v>
      </c>
      <c r="D60" s="31" t="s">
        <v>34775</v>
      </c>
      <c r="E60" s="31" t="s">
        <v>687</v>
      </c>
      <c r="F60" s="31" t="s">
        <v>123</v>
      </c>
      <c r="G60" s="31" t="s">
        <v>16504</v>
      </c>
      <c r="H60" s="31" t="s">
        <v>29748</v>
      </c>
      <c r="I60" s="38">
        <v>0.70833333333333337</v>
      </c>
      <c r="J60" s="31" t="s">
        <v>21825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43225</v>
      </c>
      <c r="T60" s="451"/>
    </row>
    <row r="61" spans="1:20" ht="57.75" customHeight="1" x14ac:dyDescent="1.3">
      <c r="A61" s="31" t="s">
        <v>34776</v>
      </c>
      <c r="B61" s="31" t="s">
        <v>22482</v>
      </c>
      <c r="C61" s="31" t="s">
        <v>34777</v>
      </c>
      <c r="D61" s="31" t="s">
        <v>34778</v>
      </c>
      <c r="E61" s="31" t="s">
        <v>687</v>
      </c>
      <c r="F61" s="31" t="s">
        <v>123</v>
      </c>
      <c r="G61" s="31" t="s">
        <v>16504</v>
      </c>
      <c r="H61" s="31" t="s">
        <v>29748</v>
      </c>
      <c r="I61" s="38">
        <v>0.70833333333333337</v>
      </c>
      <c r="J61" s="31" t="s">
        <v>21825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43225</v>
      </c>
      <c r="T61" s="451"/>
    </row>
    <row r="62" spans="1:20" ht="57.75" customHeight="1" x14ac:dyDescent="1.3">
      <c r="A62" s="31" t="s">
        <v>34779</v>
      </c>
      <c r="B62" s="31" t="s">
        <v>34780</v>
      </c>
      <c r="C62" s="31" t="s">
        <v>34781</v>
      </c>
      <c r="D62" s="31" t="s">
        <v>34782</v>
      </c>
      <c r="E62" s="31" t="s">
        <v>687</v>
      </c>
      <c r="F62" s="31" t="s">
        <v>123</v>
      </c>
      <c r="G62" s="31" t="s">
        <v>16504</v>
      </c>
      <c r="H62" s="31" t="s">
        <v>29748</v>
      </c>
      <c r="I62" s="38">
        <v>0.70833333333333337</v>
      </c>
      <c r="J62" s="31" t="s">
        <v>21825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451"/>
    </row>
    <row r="63" spans="1:20" ht="57.75" customHeight="1" x14ac:dyDescent="1.3">
      <c r="A63" s="31" t="s">
        <v>34783</v>
      </c>
      <c r="B63" s="31" t="s">
        <v>34784</v>
      </c>
      <c r="C63" s="31" t="s">
        <v>34785</v>
      </c>
      <c r="D63" s="31" t="s">
        <v>34786</v>
      </c>
      <c r="E63" s="31" t="s">
        <v>687</v>
      </c>
      <c r="F63" s="31" t="s">
        <v>123</v>
      </c>
      <c r="G63" s="31" t="s">
        <v>16504</v>
      </c>
      <c r="H63" s="31" t="s">
        <v>29748</v>
      </c>
      <c r="I63" s="38">
        <v>0.70833333333333337</v>
      </c>
      <c r="J63" s="31" t="s">
        <v>21825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451"/>
    </row>
    <row r="64" spans="1:20" ht="57.75" customHeight="1" x14ac:dyDescent="1.3">
      <c r="A64" s="31" t="s">
        <v>34787</v>
      </c>
      <c r="B64" s="31" t="s">
        <v>34788</v>
      </c>
      <c r="C64" s="31" t="s">
        <v>34789</v>
      </c>
      <c r="D64" s="31" t="s">
        <v>34790</v>
      </c>
      <c r="E64" s="31" t="s">
        <v>687</v>
      </c>
      <c r="F64" s="31" t="s">
        <v>123</v>
      </c>
      <c r="G64" s="31" t="s">
        <v>16504</v>
      </c>
      <c r="H64" s="31" t="s">
        <v>29748</v>
      </c>
      <c r="I64" s="38">
        <v>0.70833333333333337</v>
      </c>
      <c r="J64" s="31" t="s">
        <v>21825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451"/>
    </row>
    <row r="65" spans="1:20" ht="57.75" customHeight="1" x14ac:dyDescent="1.3">
      <c r="A65" s="31" t="s">
        <v>34791</v>
      </c>
      <c r="B65" s="31" t="s">
        <v>6684</v>
      </c>
      <c r="C65" s="31" t="s">
        <v>34792</v>
      </c>
      <c r="D65" s="31" t="s">
        <v>34793</v>
      </c>
      <c r="E65" s="31" t="s">
        <v>687</v>
      </c>
      <c r="F65" s="31" t="s">
        <v>123</v>
      </c>
      <c r="G65" s="31" t="s">
        <v>16504</v>
      </c>
      <c r="H65" s="31" t="s">
        <v>29748</v>
      </c>
      <c r="I65" s="38">
        <v>0.70833333333333337</v>
      </c>
      <c r="J65" s="31" t="s">
        <v>21825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451"/>
    </row>
    <row r="66" spans="1:20" ht="57.75" customHeight="1" x14ac:dyDescent="1.3">
      <c r="A66" s="31" t="s">
        <v>34794</v>
      </c>
      <c r="B66" s="31" t="s">
        <v>25593</v>
      </c>
      <c r="C66" s="31" t="s">
        <v>34795</v>
      </c>
      <c r="D66" s="31" t="s">
        <v>34796</v>
      </c>
      <c r="E66" s="31" t="s">
        <v>687</v>
      </c>
      <c r="F66" s="31" t="s">
        <v>123</v>
      </c>
      <c r="G66" s="31" t="s">
        <v>16504</v>
      </c>
      <c r="H66" s="31" t="s">
        <v>29748</v>
      </c>
      <c r="I66" s="38">
        <v>0.70833333333333337</v>
      </c>
      <c r="J66" s="31" t="s">
        <v>21825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451"/>
    </row>
    <row r="67" spans="1:20" ht="57.75" customHeight="1" x14ac:dyDescent="1.3">
      <c r="A67" s="31" t="s">
        <v>34797</v>
      </c>
      <c r="B67" s="31" t="s">
        <v>3765</v>
      </c>
      <c r="C67" s="31" t="s">
        <v>34798</v>
      </c>
      <c r="D67" s="31" t="s">
        <v>34799</v>
      </c>
      <c r="E67" s="31" t="s">
        <v>687</v>
      </c>
      <c r="F67" s="31" t="s">
        <v>123</v>
      </c>
      <c r="G67" s="31" t="s">
        <v>16504</v>
      </c>
      <c r="H67" s="31" t="s">
        <v>29748</v>
      </c>
      <c r="I67" s="38">
        <v>0.70833333333333337</v>
      </c>
      <c r="J67" s="31" t="s">
        <v>21825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451"/>
    </row>
    <row r="68" spans="1:20" ht="57.75" customHeight="1" x14ac:dyDescent="1.3">
      <c r="A68" s="31" t="s">
        <v>34800</v>
      </c>
      <c r="B68" s="31" t="s">
        <v>18338</v>
      </c>
      <c r="C68" s="31" t="s">
        <v>34801</v>
      </c>
      <c r="D68" s="31" t="s">
        <v>34802</v>
      </c>
      <c r="E68" s="31" t="s">
        <v>687</v>
      </c>
      <c r="F68" s="31" t="s">
        <v>123</v>
      </c>
      <c r="G68" s="31" t="s">
        <v>16504</v>
      </c>
      <c r="H68" s="31" t="s">
        <v>29748</v>
      </c>
      <c r="I68" s="38">
        <v>0.70833333333333337</v>
      </c>
      <c r="J68" s="31" t="s">
        <v>21825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451"/>
    </row>
    <row r="69" spans="1:20" ht="57.75" customHeight="1" x14ac:dyDescent="1.3">
      <c r="A69" s="31" t="s">
        <v>34803</v>
      </c>
      <c r="B69" s="31" t="s">
        <v>31305</v>
      </c>
      <c r="C69" s="31" t="s">
        <v>34804</v>
      </c>
      <c r="D69" s="31" t="s">
        <v>34805</v>
      </c>
      <c r="E69" s="31" t="s">
        <v>687</v>
      </c>
      <c r="F69" s="31" t="s">
        <v>123</v>
      </c>
      <c r="G69" s="31" t="s">
        <v>16504</v>
      </c>
      <c r="H69" s="31" t="s">
        <v>29748</v>
      </c>
      <c r="I69" s="38">
        <v>0.70833333333333337</v>
      </c>
      <c r="J69" s="31" t="s">
        <v>21825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451"/>
    </row>
    <row r="70" spans="1:20" ht="57.75" customHeight="1" x14ac:dyDescent="1.3">
      <c r="A70" s="31" t="s">
        <v>34806</v>
      </c>
      <c r="B70" s="31" t="s">
        <v>18231</v>
      </c>
      <c r="C70" s="31" t="s">
        <v>34807</v>
      </c>
      <c r="D70" s="31" t="s">
        <v>34808</v>
      </c>
      <c r="E70" s="31" t="s">
        <v>687</v>
      </c>
      <c r="F70" s="31" t="s">
        <v>123</v>
      </c>
      <c r="G70" s="31" t="s">
        <v>16504</v>
      </c>
      <c r="H70" s="31" t="s">
        <v>29748</v>
      </c>
      <c r="I70" s="38">
        <v>0.70833333333333337</v>
      </c>
      <c r="J70" s="31" t="s">
        <v>21825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23"/>
      <c r="R70" s="23"/>
      <c r="S70" s="29">
        <v>43225</v>
      </c>
      <c r="T70" s="451"/>
    </row>
    <row r="71" spans="1:20" ht="57.75" customHeight="1" x14ac:dyDescent="1.3">
      <c r="A71" s="31" t="s">
        <v>34809</v>
      </c>
      <c r="B71" s="31" t="s">
        <v>34810</v>
      </c>
      <c r="C71" s="31" t="s">
        <v>34811</v>
      </c>
      <c r="D71" s="31" t="s">
        <v>34812</v>
      </c>
      <c r="E71" s="31" t="s">
        <v>687</v>
      </c>
      <c r="F71" s="31" t="s">
        <v>123</v>
      </c>
      <c r="G71" s="31" t="s">
        <v>16504</v>
      </c>
      <c r="H71" s="31" t="s">
        <v>29748</v>
      </c>
      <c r="I71" s="38">
        <v>0.70833333333333337</v>
      </c>
      <c r="J71" s="31" t="s">
        <v>21825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3"/>
      <c r="R71" s="23"/>
      <c r="S71" s="29">
        <v>43225</v>
      </c>
      <c r="T71" s="451"/>
    </row>
    <row r="72" spans="1:20" ht="57.75" customHeight="1" x14ac:dyDescent="1.3">
      <c r="A72" s="31" t="s">
        <v>34813</v>
      </c>
      <c r="B72" s="31" t="s">
        <v>1005</v>
      </c>
      <c r="C72" s="31" t="s">
        <v>34814</v>
      </c>
      <c r="D72" s="31" t="s">
        <v>34815</v>
      </c>
      <c r="E72" s="31" t="s">
        <v>687</v>
      </c>
      <c r="F72" s="31" t="s">
        <v>123</v>
      </c>
      <c r="G72" s="31" t="s">
        <v>16504</v>
      </c>
      <c r="H72" s="31" t="s">
        <v>29748</v>
      </c>
      <c r="I72" s="38">
        <v>0.70833333333333337</v>
      </c>
      <c r="J72" s="31" t="s">
        <v>21825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43225</v>
      </c>
      <c r="T72" s="451"/>
    </row>
    <row r="73" spans="1:20" ht="57.75" customHeight="1" x14ac:dyDescent="1.3">
      <c r="A73" s="31" t="s">
        <v>34816</v>
      </c>
      <c r="B73" s="31" t="s">
        <v>34817</v>
      </c>
      <c r="C73" s="31" t="s">
        <v>34818</v>
      </c>
      <c r="D73" s="31" t="s">
        <v>34819</v>
      </c>
      <c r="E73" s="31" t="s">
        <v>687</v>
      </c>
      <c r="F73" s="31" t="s">
        <v>123</v>
      </c>
      <c r="G73" s="31" t="s">
        <v>16504</v>
      </c>
      <c r="H73" s="31" t="s">
        <v>29748</v>
      </c>
      <c r="I73" s="38">
        <v>0.70833333333333337</v>
      </c>
      <c r="J73" s="31" t="s">
        <v>21825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43225</v>
      </c>
      <c r="T73" s="451"/>
    </row>
    <row r="74" spans="1:20" ht="57.75" customHeight="1" x14ac:dyDescent="1.3">
      <c r="A74" s="31" t="s">
        <v>34820</v>
      </c>
      <c r="B74" s="31" t="s">
        <v>22259</v>
      </c>
      <c r="C74" s="31" t="s">
        <v>34821</v>
      </c>
      <c r="D74" s="31" t="s">
        <v>34822</v>
      </c>
      <c r="E74" s="31" t="s">
        <v>687</v>
      </c>
      <c r="F74" s="31" t="s">
        <v>123</v>
      </c>
      <c r="G74" s="31" t="s">
        <v>16504</v>
      </c>
      <c r="H74" s="31" t="s">
        <v>29748</v>
      </c>
      <c r="I74" s="38">
        <v>0.70833333333333337</v>
      </c>
      <c r="J74" s="31" t="s">
        <v>21825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43225</v>
      </c>
      <c r="T74" s="451"/>
    </row>
    <row r="75" spans="1:20" ht="57.75" customHeight="1" x14ac:dyDescent="1.3">
      <c r="A75" s="31" t="s">
        <v>34823</v>
      </c>
      <c r="B75" s="31" t="s">
        <v>3988</v>
      </c>
      <c r="C75" s="31" t="s">
        <v>34824</v>
      </c>
      <c r="D75" s="31" t="s">
        <v>34825</v>
      </c>
      <c r="E75" s="31" t="s">
        <v>687</v>
      </c>
      <c r="F75" s="31" t="s">
        <v>123</v>
      </c>
      <c r="G75" s="31" t="s">
        <v>16504</v>
      </c>
      <c r="H75" s="31" t="s">
        <v>29748</v>
      </c>
      <c r="I75" s="38">
        <v>0.70833333333333337</v>
      </c>
      <c r="J75" s="31" t="s">
        <v>21825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3"/>
      <c r="R75" s="23"/>
      <c r="S75" s="29">
        <v>43225</v>
      </c>
      <c r="T75" s="451"/>
    </row>
    <row r="76" spans="1:20" ht="57.75" customHeight="1" x14ac:dyDescent="1.3">
      <c r="A76" s="31" t="s">
        <v>34826</v>
      </c>
      <c r="B76" s="31" t="s">
        <v>34827</v>
      </c>
      <c r="C76" s="31" t="s">
        <v>34828</v>
      </c>
      <c r="D76" s="31" t="s">
        <v>34829</v>
      </c>
      <c r="E76" s="31" t="s">
        <v>687</v>
      </c>
      <c r="F76" s="31" t="s">
        <v>123</v>
      </c>
      <c r="G76" s="31" t="s">
        <v>16504</v>
      </c>
      <c r="H76" s="31" t="s">
        <v>29748</v>
      </c>
      <c r="I76" s="38">
        <v>0.70833333333333337</v>
      </c>
      <c r="J76" s="31" t="s">
        <v>21825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43225</v>
      </c>
      <c r="T76" s="451"/>
    </row>
    <row r="77" spans="1:20" ht="57.75" customHeight="1" x14ac:dyDescent="1.3">
      <c r="A77" s="31" t="s">
        <v>34830</v>
      </c>
      <c r="B77" s="31" t="s">
        <v>34831</v>
      </c>
      <c r="C77" s="31" t="s">
        <v>34832</v>
      </c>
      <c r="D77" s="31" t="s">
        <v>34833</v>
      </c>
      <c r="E77" s="31" t="s">
        <v>687</v>
      </c>
      <c r="F77" s="31" t="s">
        <v>123</v>
      </c>
      <c r="G77" s="31" t="s">
        <v>16504</v>
      </c>
      <c r="H77" s="31" t="s">
        <v>29748</v>
      </c>
      <c r="I77" s="38">
        <v>0.70833333333333337</v>
      </c>
      <c r="J77" s="31" t="s">
        <v>21825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43225</v>
      </c>
      <c r="T77" s="451"/>
    </row>
    <row r="78" spans="1:20" ht="57.75" customHeight="1" x14ac:dyDescent="1.3">
      <c r="A78" s="31" t="s">
        <v>34834</v>
      </c>
      <c r="B78" s="31" t="s">
        <v>26935</v>
      </c>
      <c r="C78" s="31" t="s">
        <v>34835</v>
      </c>
      <c r="D78" s="31" t="s">
        <v>34836</v>
      </c>
      <c r="E78" s="31" t="s">
        <v>687</v>
      </c>
      <c r="F78" s="31" t="s">
        <v>123</v>
      </c>
      <c r="G78" s="31" t="s">
        <v>16504</v>
      </c>
      <c r="H78" s="31" t="s">
        <v>29748</v>
      </c>
      <c r="I78" s="38">
        <v>0.70833333333333337</v>
      </c>
      <c r="J78" s="31" t="s">
        <v>21825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43225</v>
      </c>
      <c r="T78" s="451"/>
    </row>
    <row r="79" spans="1:20" ht="57.75" customHeight="1" x14ac:dyDescent="1.3">
      <c r="A79" s="31" t="s">
        <v>34837</v>
      </c>
      <c r="B79" s="31" t="s">
        <v>34838</v>
      </c>
      <c r="C79" s="31" t="s">
        <v>34839</v>
      </c>
      <c r="D79" s="31" t="s">
        <v>34840</v>
      </c>
      <c r="E79" s="31" t="s">
        <v>687</v>
      </c>
      <c r="F79" s="31" t="s">
        <v>123</v>
      </c>
      <c r="G79" s="31" t="s">
        <v>16504</v>
      </c>
      <c r="H79" s="31" t="s">
        <v>29748</v>
      </c>
      <c r="I79" s="38">
        <v>0.70833333333333337</v>
      </c>
      <c r="J79" s="31" t="s">
        <v>21825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451"/>
    </row>
    <row r="80" spans="1:20" ht="57.75" customHeight="1" x14ac:dyDescent="1.3">
      <c r="A80" s="31" t="s">
        <v>34841</v>
      </c>
      <c r="B80" s="31" t="s">
        <v>29054</v>
      </c>
      <c r="C80" s="31" t="s">
        <v>34842</v>
      </c>
      <c r="D80" s="31" t="s">
        <v>34843</v>
      </c>
      <c r="E80" s="31" t="s">
        <v>687</v>
      </c>
      <c r="F80" s="31" t="s">
        <v>123</v>
      </c>
      <c r="G80" s="31" t="s">
        <v>16504</v>
      </c>
      <c r="H80" s="31" t="s">
        <v>29748</v>
      </c>
      <c r="I80" s="38">
        <v>0.70833333333333337</v>
      </c>
      <c r="J80" s="31" t="s">
        <v>21825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43225</v>
      </c>
      <c r="T80" s="451"/>
    </row>
    <row r="81" spans="1:39" ht="57.75" customHeight="1" x14ac:dyDescent="1.3">
      <c r="A81" s="31" t="s">
        <v>34844</v>
      </c>
      <c r="B81" s="31" t="s">
        <v>34845</v>
      </c>
      <c r="C81" s="31" t="s">
        <v>34846</v>
      </c>
      <c r="D81" s="31" t="s">
        <v>34847</v>
      </c>
      <c r="E81" s="31" t="s">
        <v>687</v>
      </c>
      <c r="F81" s="31" t="s">
        <v>123</v>
      </c>
      <c r="G81" s="31" t="s">
        <v>16504</v>
      </c>
      <c r="H81" s="31" t="s">
        <v>29748</v>
      </c>
      <c r="I81" s="38">
        <v>0.70833333333333337</v>
      </c>
      <c r="J81" s="31" t="s">
        <v>21825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43225</v>
      </c>
      <c r="T81" s="451"/>
    </row>
    <row r="82" spans="1:39" ht="57.75" customHeight="1" x14ac:dyDescent="1.3">
      <c r="A82" s="31" t="s">
        <v>34848</v>
      </c>
      <c r="B82" s="31" t="s">
        <v>2106</v>
      </c>
      <c r="C82" s="31" t="s">
        <v>34849</v>
      </c>
      <c r="D82" s="31" t="s">
        <v>34850</v>
      </c>
      <c r="E82" s="31" t="s">
        <v>687</v>
      </c>
      <c r="F82" s="31" t="s">
        <v>123</v>
      </c>
      <c r="G82" s="31" t="s">
        <v>16504</v>
      </c>
      <c r="H82" s="31" t="s">
        <v>29748</v>
      </c>
      <c r="I82" s="38">
        <v>0.70833333333333337</v>
      </c>
      <c r="J82" s="31" t="s">
        <v>21825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43225</v>
      </c>
      <c r="T82" s="451"/>
    </row>
    <row r="83" spans="1:39" ht="57.75" customHeight="1" x14ac:dyDescent="1.3">
      <c r="A83" s="31" t="s">
        <v>34851</v>
      </c>
      <c r="B83" s="31" t="s">
        <v>32322</v>
      </c>
      <c r="C83" s="31" t="s">
        <v>34852</v>
      </c>
      <c r="D83" s="31" t="s">
        <v>34853</v>
      </c>
      <c r="E83" s="31" t="s">
        <v>687</v>
      </c>
      <c r="F83" s="31" t="s">
        <v>123</v>
      </c>
      <c r="G83" s="31" t="s">
        <v>16504</v>
      </c>
      <c r="H83" s="31" t="s">
        <v>29748</v>
      </c>
      <c r="I83" s="38">
        <v>0.70833333333333337</v>
      </c>
      <c r="J83" s="31" t="s">
        <v>21825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43225</v>
      </c>
      <c r="T83" s="451"/>
    </row>
    <row r="84" spans="1:39" ht="57.75" customHeight="1" x14ac:dyDescent="1.3">
      <c r="A84" s="31" t="s">
        <v>34854</v>
      </c>
      <c r="B84" s="31" t="s">
        <v>3789</v>
      </c>
      <c r="C84" s="31" t="s">
        <v>34855</v>
      </c>
      <c r="D84" s="31" t="s">
        <v>34856</v>
      </c>
      <c r="E84" s="31" t="s">
        <v>687</v>
      </c>
      <c r="F84" s="31" t="s">
        <v>123</v>
      </c>
      <c r="G84" s="31" t="s">
        <v>16504</v>
      </c>
      <c r="H84" s="31" t="s">
        <v>29748</v>
      </c>
      <c r="I84" s="38">
        <v>0.70833333333333337</v>
      </c>
      <c r="J84" s="31" t="s">
        <v>21825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43225</v>
      </c>
      <c r="T84" s="451"/>
    </row>
    <row r="85" spans="1:39" ht="57.75" customHeight="1" x14ac:dyDescent="1.3">
      <c r="A85" s="31" t="s">
        <v>34857</v>
      </c>
      <c r="B85" s="31" t="s">
        <v>25755</v>
      </c>
      <c r="C85" s="31" t="s">
        <v>34858</v>
      </c>
      <c r="D85" s="31" t="s">
        <v>34859</v>
      </c>
      <c r="E85" s="31" t="s">
        <v>687</v>
      </c>
      <c r="F85" s="31" t="s">
        <v>123</v>
      </c>
      <c r="G85" s="31" t="s">
        <v>16504</v>
      </c>
      <c r="H85" s="31" t="s">
        <v>29748</v>
      </c>
      <c r="I85" s="38">
        <v>0.70833333333333337</v>
      </c>
      <c r="J85" s="31" t="s">
        <v>21825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43225</v>
      </c>
      <c r="T85" s="451"/>
    </row>
    <row r="86" spans="1:39" ht="57.75" customHeight="1" x14ac:dyDescent="1.3">
      <c r="A86" s="31" t="s">
        <v>34860</v>
      </c>
      <c r="B86" s="31" t="s">
        <v>34861</v>
      </c>
      <c r="C86" s="31" t="s">
        <v>34862</v>
      </c>
      <c r="D86" s="31" t="s">
        <v>34863</v>
      </c>
      <c r="E86" s="31" t="s">
        <v>687</v>
      </c>
      <c r="F86" s="31" t="s">
        <v>123</v>
      </c>
      <c r="G86" s="31" t="s">
        <v>16504</v>
      </c>
      <c r="H86" s="31" t="s">
        <v>29748</v>
      </c>
      <c r="I86" s="38">
        <v>0.70833333333333337</v>
      </c>
      <c r="J86" s="31" t="s">
        <v>21825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3"/>
      <c r="R86" s="23"/>
      <c r="S86" s="29">
        <v>43225</v>
      </c>
      <c r="T86" s="451"/>
    </row>
    <row r="87" spans="1:39" ht="57.75" customHeight="1" x14ac:dyDescent="1.3">
      <c r="A87" s="31" t="s">
        <v>34864</v>
      </c>
      <c r="B87" s="31" t="s">
        <v>25346</v>
      </c>
      <c r="C87" s="31" t="s">
        <v>34865</v>
      </c>
      <c r="D87" s="31" t="s">
        <v>34866</v>
      </c>
      <c r="E87" s="31" t="s">
        <v>687</v>
      </c>
      <c r="F87" s="31" t="s">
        <v>123</v>
      </c>
      <c r="G87" s="31" t="s">
        <v>20129</v>
      </c>
      <c r="H87" s="31" t="s">
        <v>32006</v>
      </c>
      <c r="I87" s="38">
        <v>0.29166666666666669</v>
      </c>
      <c r="J87" s="31" t="s">
        <v>21825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3"/>
      <c r="R87" s="23"/>
      <c r="S87" s="29">
        <v>43225</v>
      </c>
      <c r="T87" s="451"/>
    </row>
    <row r="88" spans="1:39" ht="57.75" customHeight="1" x14ac:dyDescent="1.3">
      <c r="A88" s="751" t="s">
        <v>35991</v>
      </c>
      <c r="B88" s="751"/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23"/>
      <c r="O88" s="23"/>
      <c r="P88" s="23"/>
      <c r="Q88" s="23"/>
      <c r="R88" s="23"/>
      <c r="S88" s="29"/>
      <c r="T88" s="451">
        <v>3548250</v>
      </c>
    </row>
    <row r="89" spans="1:39" ht="57.75" customHeight="1" x14ac:dyDescent="1.3">
      <c r="A89" s="708" t="s">
        <v>35992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23"/>
      <c r="O89" s="23"/>
      <c r="P89" s="23"/>
      <c r="Q89" s="23"/>
      <c r="R89" s="23"/>
      <c r="S89" s="29"/>
      <c r="T89" s="451">
        <v>39425</v>
      </c>
    </row>
    <row r="90" spans="1:39" ht="54" customHeight="1" x14ac:dyDescent="0.7">
      <c r="U90" s="24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131"/>
      <c r="AK90" s="156"/>
      <c r="AL90" s="156"/>
      <c r="AM90" s="388"/>
    </row>
    <row r="91" spans="1:39" ht="54" customHeight="1" x14ac:dyDescent="0.7">
      <c r="U91" s="24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131"/>
      <c r="AK91" s="156"/>
      <c r="AL91" s="156"/>
      <c r="AM91" s="388"/>
    </row>
    <row r="92" spans="1:39" ht="54" customHeight="1" x14ac:dyDescent="0.7">
      <c r="U92" s="24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131"/>
      <c r="AK92" s="156"/>
      <c r="AL92" s="156"/>
      <c r="AM92" s="388"/>
    </row>
    <row r="93" spans="1:39" ht="54" customHeight="1" x14ac:dyDescent="0.7">
      <c r="U93" s="24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131"/>
      <c r="AK93" s="156"/>
      <c r="AL93" s="156"/>
      <c r="AM93" s="388"/>
    </row>
    <row r="94" spans="1:39" ht="54" customHeight="1" x14ac:dyDescent="0.7">
      <c r="U94" s="24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131"/>
      <c r="AK94" s="156"/>
      <c r="AL94" s="156"/>
      <c r="AM94" s="388"/>
    </row>
    <row r="95" spans="1:39" ht="54" customHeight="1" x14ac:dyDescent="0.7">
      <c r="U95" s="24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131"/>
      <c r="AK95" s="156"/>
      <c r="AL95" s="156"/>
      <c r="AM95" s="388"/>
    </row>
    <row r="96" spans="1:39" ht="54" customHeight="1" x14ac:dyDescent="0.7">
      <c r="U96" s="24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131"/>
      <c r="AK96" s="156"/>
      <c r="AL96" s="156"/>
      <c r="AM96" s="388"/>
    </row>
    <row r="97" spans="1:39" ht="54" customHeight="1" x14ac:dyDescent="0.7">
      <c r="U97" s="24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131"/>
      <c r="AK97" s="156"/>
      <c r="AL97" s="156"/>
      <c r="AM97" s="388"/>
    </row>
    <row r="99" spans="1:39" ht="54" customHeight="1" x14ac:dyDescent="0.7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131"/>
      <c r="R99" s="156"/>
      <c r="S99" s="156"/>
      <c r="T99" s="388"/>
    </row>
    <row r="100" spans="1:39" ht="54" customHeight="1" x14ac:dyDescent="0.7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131"/>
      <c r="R100" s="156"/>
      <c r="S100" s="156"/>
      <c r="T100" s="388"/>
    </row>
    <row r="101" spans="1:39" ht="54" customHeight="1" x14ac:dyDescent="0.7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131"/>
      <c r="R101" s="156"/>
      <c r="S101" s="156"/>
      <c r="T101" s="388"/>
    </row>
    <row r="102" spans="1:39" ht="54" customHeight="1" x14ac:dyDescent="0.7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131"/>
      <c r="R102" s="156"/>
      <c r="S102" s="156"/>
      <c r="T102" s="388"/>
    </row>
    <row r="103" spans="1:39" ht="54" customHeight="1" x14ac:dyDescent="0.7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131"/>
      <c r="R103" s="156"/>
      <c r="S103" s="156"/>
      <c r="T103" s="388"/>
    </row>
    <row r="104" spans="1:39" ht="54" customHeight="1" x14ac:dyDescent="0.7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131"/>
      <c r="R104" s="156"/>
      <c r="S104" s="156"/>
      <c r="T104" s="388"/>
    </row>
    <row r="105" spans="1:39" ht="54" customHeight="1" x14ac:dyDescent="0.7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131"/>
      <c r="R105" s="156"/>
      <c r="S105" s="156"/>
      <c r="T105" s="388"/>
    </row>
    <row r="106" spans="1:39" ht="54" customHeight="1" x14ac:dyDescent="0.7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31"/>
      <c r="R106" s="156"/>
      <c r="S106" s="156"/>
      <c r="T106" s="388"/>
    </row>
    <row r="107" spans="1:39" ht="50.1" customHeight="1" x14ac:dyDescent="0.7">
      <c r="A107" s="23"/>
      <c r="B107" s="24"/>
      <c r="C107" s="23"/>
      <c r="D107" s="23"/>
      <c r="E107" s="23"/>
      <c r="F107" s="23"/>
      <c r="G107" s="23"/>
      <c r="H107" s="23"/>
      <c r="I107" s="7" t="s">
        <v>14</v>
      </c>
      <c r="J107" s="7">
        <f>SUM(Q:Q)-SUM(R:R)</f>
        <v>0</v>
      </c>
      <c r="K107" s="23"/>
      <c r="L107" s="23"/>
      <c r="M107" s="23"/>
      <c r="N107" s="23"/>
      <c r="O107" s="23"/>
      <c r="P107" s="23"/>
      <c r="Q107" s="131"/>
      <c r="R107" s="156"/>
      <c r="S107" s="156"/>
      <c r="T107" s="388"/>
    </row>
    <row r="108" spans="1:39" ht="50.1" customHeight="1" x14ac:dyDescent="0.7">
      <c r="A108" s="23"/>
      <c r="B108" s="24"/>
      <c r="C108" s="23"/>
      <c r="D108" s="23"/>
      <c r="E108" s="23"/>
      <c r="F108" s="23"/>
      <c r="G108" s="23"/>
      <c r="H108" s="23"/>
      <c r="I108" s="7" t="s">
        <v>15</v>
      </c>
      <c r="J108" s="7">
        <f>SUM(S:S)-SUM(T:T)</f>
        <v>0</v>
      </c>
      <c r="K108" s="23"/>
      <c r="L108" s="23"/>
      <c r="M108" s="23"/>
      <c r="N108" s="23"/>
      <c r="O108" s="23"/>
      <c r="P108" s="23"/>
      <c r="Q108" s="131"/>
      <c r="R108" s="156"/>
      <c r="S108" s="156"/>
      <c r="T108" s="388"/>
    </row>
    <row r="109" spans="1:39" ht="50.1" customHeight="1" x14ac:dyDescent="0.7">
      <c r="A109" s="23"/>
      <c r="B109" s="24"/>
      <c r="C109" s="23"/>
      <c r="D109" s="23"/>
      <c r="E109" s="23"/>
      <c r="F109" s="23"/>
      <c r="G109" s="23"/>
      <c r="H109" s="23"/>
      <c r="I109" s="731" t="s">
        <v>91</v>
      </c>
      <c r="J109" s="731"/>
      <c r="K109" s="23"/>
      <c r="L109" s="23"/>
      <c r="M109" s="23"/>
      <c r="N109" s="23"/>
      <c r="O109" s="23"/>
      <c r="P109" s="23"/>
      <c r="Q109" s="131"/>
      <c r="R109" s="156"/>
      <c r="S109" s="156"/>
      <c r="T109" s="388"/>
    </row>
    <row r="110" spans="1:39" ht="50.1" customHeight="1" x14ac:dyDescent="0.7">
      <c r="A110" s="23"/>
      <c r="B110" s="24"/>
      <c r="C110" s="23"/>
      <c r="D110" s="23"/>
      <c r="E110" s="23"/>
      <c r="F110" s="23"/>
      <c r="G110" s="23"/>
      <c r="H110" s="23"/>
      <c r="I110" s="731"/>
      <c r="J110" s="731"/>
      <c r="K110" s="23"/>
      <c r="L110" s="23"/>
      <c r="M110" s="23"/>
      <c r="N110" s="23"/>
      <c r="O110" s="23"/>
      <c r="P110" s="23"/>
      <c r="Q110" s="131"/>
      <c r="R110" s="156"/>
      <c r="S110" s="156"/>
      <c r="T110" s="388"/>
    </row>
  </sheetData>
  <autoFilter ref="A1:AX981" xr:uid="{00000000-0001-0000-0000-000000000000}"/>
  <mergeCells count="5">
    <mergeCell ref="A3:M3"/>
    <mergeCell ref="I109:J110"/>
    <mergeCell ref="A53:M53"/>
    <mergeCell ref="A88:M88"/>
    <mergeCell ref="A89:M89"/>
  </mergeCells>
  <conditionalFormatting sqref="C2">
    <cfRule type="duplicateValues" dxfId="1691" priority="16"/>
  </conditionalFormatting>
  <conditionalFormatting sqref="E2">
    <cfRule type="duplicateValues" dxfId="1690" priority="17"/>
  </conditionalFormatting>
  <conditionalFormatting sqref="J2 C2">
    <cfRule type="duplicateValues" dxfId="1689" priority="8"/>
    <cfRule type="duplicateValues" dxfId="1688" priority="9"/>
    <cfRule type="duplicateValues" dxfId="1687" priority="10"/>
    <cfRule type="duplicateValues" dxfId="1686" priority="11"/>
    <cfRule type="duplicateValues" dxfId="1685" priority="12"/>
    <cfRule type="duplicateValues" dxfId="1684" priority="13"/>
    <cfRule type="duplicateValues" dxfId="1683" priority="14"/>
    <cfRule type="duplicateValues" dxfId="1682" priority="15"/>
  </conditionalFormatting>
  <conditionalFormatting sqref="J2">
    <cfRule type="duplicateValues" dxfId="1681" priority="7"/>
  </conditionalFormatting>
  <conditionalFormatting sqref="AP4:AP51 AP88:AP89 AP98:AP105 BI90:BI97 BI53:BI87">
    <cfRule type="duplicateValues" dxfId="1680" priority="2301"/>
    <cfRule type="duplicateValues" dxfId="1679" priority="2305"/>
    <cfRule type="duplicateValues" dxfId="1678" priority="2306"/>
  </conditionalFormatting>
  <conditionalFormatting sqref="AP52">
    <cfRule type="duplicateValues" dxfId="1677" priority="1"/>
    <cfRule type="duplicateValues" dxfId="1676" priority="2"/>
    <cfRule type="duplicateValues" dxfId="1675" priority="3"/>
  </conditionalFormatting>
  <hyperlinks>
    <hyperlink ref="I109:J110" location="الرئيسيه!A1" display="الرئيسيه" xr:uid="{D820FE2E-BE4C-486C-B1A9-04E9ED3CE44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3BB5-6911-7D4A-883D-E567828E6606}">
  <sheetPr codeName="Sheet3">
    <pageSetUpPr fitToPage="1"/>
  </sheetPr>
  <dimension ref="A1:AM797"/>
  <sheetViews>
    <sheetView rightToLeft="1" zoomScale="40" zoomScaleNormal="40" workbookViewId="0">
      <pane ySplit="1" topLeftCell="A787" activePane="bottomLeft" state="frozen"/>
      <selection activeCell="G24" sqref="G24"/>
      <selection pane="bottomLeft" activeCell="G796" sqref="G796:H797"/>
    </sheetView>
  </sheetViews>
  <sheetFormatPr defaultColWidth="64.140625" defaultRowHeight="54" customHeight="1" x14ac:dyDescent="0.7"/>
  <cols>
    <col min="1" max="1" width="93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226"/>
    <col min="20" max="20" width="64.140625" style="494"/>
  </cols>
  <sheetData>
    <row r="1" spans="1:20" s="20" customFormat="1" ht="50.1" customHeight="1" x14ac:dyDescent="1.65">
      <c r="A1" s="124" t="s">
        <v>7</v>
      </c>
      <c r="B1" s="199" t="s">
        <v>2</v>
      </c>
      <c r="C1" s="124" t="s">
        <v>92</v>
      </c>
      <c r="D1" s="124" t="s">
        <v>4</v>
      </c>
      <c r="E1" s="124" t="s">
        <v>87</v>
      </c>
      <c r="F1" s="124" t="s">
        <v>93</v>
      </c>
      <c r="G1" s="124" t="s">
        <v>94</v>
      </c>
      <c r="H1" s="124" t="s">
        <v>86</v>
      </c>
      <c r="I1" s="124" t="s">
        <v>95</v>
      </c>
      <c r="J1" s="124" t="s">
        <v>85</v>
      </c>
      <c r="K1" s="124" t="s">
        <v>96</v>
      </c>
      <c r="L1" s="124" t="s">
        <v>89</v>
      </c>
      <c r="M1" s="124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42"/>
      <c r="T2" s="492">
        <v>1706643</v>
      </c>
    </row>
    <row r="3" spans="1:20" s="47" customFormat="1" ht="54" customHeight="1" x14ac:dyDescent="1.65">
      <c r="A3" s="755" t="s">
        <v>1252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S3" s="142"/>
      <c r="T3" s="492"/>
    </row>
    <row r="4" spans="1:20" s="55" customFormat="1" ht="50.1" customHeight="1" x14ac:dyDescent="1.65">
      <c r="A4" s="50" t="s">
        <v>715</v>
      </c>
      <c r="B4" s="52" t="s">
        <v>716</v>
      </c>
      <c r="C4" s="50" t="s">
        <v>717</v>
      </c>
      <c r="D4" s="50" t="s">
        <v>718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19</v>
      </c>
      <c r="K4" s="50" t="s">
        <v>105</v>
      </c>
      <c r="L4" s="50" t="s">
        <v>106</v>
      </c>
      <c r="M4" s="50" t="s">
        <v>194</v>
      </c>
      <c r="N4" s="46"/>
      <c r="O4" s="46"/>
      <c r="P4" s="46"/>
      <c r="Q4" s="46"/>
      <c r="R4" s="46"/>
      <c r="S4" s="142">
        <v>38750</v>
      </c>
      <c r="T4" s="492"/>
    </row>
    <row r="5" spans="1:20" s="55" customFormat="1" ht="50.1" customHeight="1" x14ac:dyDescent="1.65">
      <c r="A5" s="50" t="s">
        <v>727</v>
      </c>
      <c r="B5" s="52" t="s">
        <v>728</v>
      </c>
      <c r="C5" s="50" t="s">
        <v>729</v>
      </c>
      <c r="D5" s="50" t="s">
        <v>730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19</v>
      </c>
      <c r="K5" s="50" t="s">
        <v>105</v>
      </c>
      <c r="L5" s="50" t="s">
        <v>106</v>
      </c>
      <c r="M5" s="50" t="s">
        <v>194</v>
      </c>
      <c r="N5" s="46"/>
      <c r="O5" s="46"/>
      <c r="P5" s="46"/>
      <c r="Q5" s="46"/>
      <c r="R5" s="46"/>
      <c r="S5" s="142">
        <v>38750</v>
      </c>
      <c r="T5" s="492"/>
    </row>
    <row r="6" spans="1:20" s="55" customFormat="1" ht="50.1" customHeight="1" x14ac:dyDescent="1.65">
      <c r="A6" s="50" t="s">
        <v>739</v>
      </c>
      <c r="B6" s="52" t="s">
        <v>740</v>
      </c>
      <c r="C6" s="50" t="s">
        <v>741</v>
      </c>
      <c r="D6" s="50" t="s">
        <v>742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19</v>
      </c>
      <c r="K6" s="50" t="s">
        <v>105</v>
      </c>
      <c r="L6" s="50" t="s">
        <v>106</v>
      </c>
      <c r="M6" s="50" t="s">
        <v>194</v>
      </c>
      <c r="N6" s="46"/>
      <c r="O6" s="46"/>
      <c r="P6" s="46"/>
      <c r="Q6" s="46"/>
      <c r="R6" s="46"/>
      <c r="S6" s="142">
        <v>38750</v>
      </c>
      <c r="T6" s="492"/>
    </row>
    <row r="7" spans="1:20" s="55" customFormat="1" ht="50.1" customHeight="1" x14ac:dyDescent="1.65">
      <c r="A7" s="50" t="s">
        <v>784</v>
      </c>
      <c r="B7" s="52" t="s">
        <v>785</v>
      </c>
      <c r="C7" s="50" t="s">
        <v>786</v>
      </c>
      <c r="D7" s="50" t="s">
        <v>787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19</v>
      </c>
      <c r="K7" s="50" t="s">
        <v>105</v>
      </c>
      <c r="L7" s="50" t="s">
        <v>106</v>
      </c>
      <c r="M7" s="50" t="s">
        <v>194</v>
      </c>
      <c r="N7" s="46"/>
      <c r="O7" s="46"/>
      <c r="P7" s="46"/>
      <c r="Q7" s="46"/>
      <c r="R7" s="46"/>
      <c r="S7" s="142">
        <v>38750</v>
      </c>
      <c r="T7" s="492"/>
    </row>
    <row r="8" spans="1:20" s="55" customFormat="1" ht="50.1" customHeight="1" x14ac:dyDescent="1.65">
      <c r="A8" s="106" t="s">
        <v>825</v>
      </c>
      <c r="B8" s="52" t="s">
        <v>826</v>
      </c>
      <c r="C8" s="50" t="s">
        <v>827</v>
      </c>
      <c r="D8" s="50" t="s">
        <v>828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19</v>
      </c>
      <c r="K8" s="50" t="s">
        <v>105</v>
      </c>
      <c r="L8" s="50" t="s">
        <v>106</v>
      </c>
      <c r="M8" s="50" t="s">
        <v>194</v>
      </c>
      <c r="N8" s="46"/>
      <c r="O8" s="46"/>
      <c r="P8" s="46"/>
      <c r="Q8" s="46"/>
      <c r="R8" s="46"/>
      <c r="S8" s="387">
        <v>20750</v>
      </c>
      <c r="T8" s="492"/>
    </row>
    <row r="9" spans="1:20" s="55" customFormat="1" ht="50.1" customHeight="1" x14ac:dyDescent="1.65">
      <c r="A9" s="106" t="s">
        <v>829</v>
      </c>
      <c r="B9" s="52" t="s">
        <v>830</v>
      </c>
      <c r="C9" s="50" t="s">
        <v>831</v>
      </c>
      <c r="D9" s="50" t="s">
        <v>832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19</v>
      </c>
      <c r="K9" s="50" t="s">
        <v>105</v>
      </c>
      <c r="L9" s="50" t="s">
        <v>106</v>
      </c>
      <c r="M9" s="50" t="s">
        <v>194</v>
      </c>
      <c r="N9" s="46"/>
      <c r="O9" s="46"/>
      <c r="P9" s="46"/>
      <c r="Q9" s="46"/>
      <c r="R9" s="46"/>
      <c r="S9" s="387">
        <v>20750</v>
      </c>
      <c r="T9" s="492"/>
    </row>
    <row r="10" spans="1:20" s="55" customFormat="1" ht="50.1" customHeight="1" x14ac:dyDescent="1.65">
      <c r="A10" s="50" t="s">
        <v>833</v>
      </c>
      <c r="B10" s="52" t="s">
        <v>834</v>
      </c>
      <c r="C10" s="50" t="s">
        <v>835</v>
      </c>
      <c r="D10" s="50" t="s">
        <v>836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19</v>
      </c>
      <c r="K10" s="50" t="s">
        <v>105</v>
      </c>
      <c r="L10" s="50" t="s">
        <v>106</v>
      </c>
      <c r="M10" s="50" t="s">
        <v>194</v>
      </c>
      <c r="N10" s="46"/>
      <c r="O10" s="46"/>
      <c r="P10" s="46"/>
      <c r="Q10" s="46"/>
      <c r="R10" s="46"/>
      <c r="S10" s="142">
        <v>38750</v>
      </c>
      <c r="T10" s="492"/>
    </row>
    <row r="11" spans="1:20" s="55" customFormat="1" ht="50.1" customHeight="1" x14ac:dyDescent="1.65">
      <c r="A11" s="50" t="s">
        <v>837</v>
      </c>
      <c r="B11" s="52" t="s">
        <v>838</v>
      </c>
      <c r="C11" s="50" t="s">
        <v>839</v>
      </c>
      <c r="D11" s="50" t="s">
        <v>840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19</v>
      </c>
      <c r="K11" s="50" t="s">
        <v>105</v>
      </c>
      <c r="L11" s="50" t="s">
        <v>106</v>
      </c>
      <c r="M11" s="50" t="s">
        <v>194</v>
      </c>
      <c r="N11" s="46"/>
      <c r="O11" s="46"/>
      <c r="P11" s="46"/>
      <c r="Q11" s="46"/>
      <c r="R11" s="46"/>
      <c r="S11" s="142">
        <v>38750</v>
      </c>
      <c r="T11" s="492"/>
    </row>
    <row r="12" spans="1:20" s="55" customFormat="1" ht="50.1" customHeight="1" x14ac:dyDescent="1.65">
      <c r="A12" s="50" t="s">
        <v>841</v>
      </c>
      <c r="B12" s="52" t="s">
        <v>842</v>
      </c>
      <c r="C12" s="50" t="s">
        <v>843</v>
      </c>
      <c r="D12" s="50" t="s">
        <v>844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19</v>
      </c>
      <c r="K12" s="50" t="s">
        <v>105</v>
      </c>
      <c r="L12" s="50" t="s">
        <v>106</v>
      </c>
      <c r="M12" s="50" t="s">
        <v>194</v>
      </c>
      <c r="N12" s="46"/>
      <c r="O12" s="46"/>
      <c r="P12" s="46"/>
      <c r="Q12" s="46"/>
      <c r="R12" s="46"/>
      <c r="S12" s="142">
        <v>38750</v>
      </c>
      <c r="T12" s="492"/>
    </row>
    <row r="13" spans="1:20" s="55" customFormat="1" ht="50.1" customHeight="1" x14ac:dyDescent="1.65">
      <c r="A13" s="50" t="s">
        <v>851</v>
      </c>
      <c r="B13" s="52" t="s">
        <v>852</v>
      </c>
      <c r="C13" s="50" t="s">
        <v>853</v>
      </c>
      <c r="D13" s="50" t="s">
        <v>854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19</v>
      </c>
      <c r="K13" s="50" t="s">
        <v>105</v>
      </c>
      <c r="L13" s="50" t="s">
        <v>106</v>
      </c>
      <c r="M13" s="50" t="s">
        <v>194</v>
      </c>
      <c r="N13" s="46"/>
      <c r="O13" s="46"/>
      <c r="P13" s="46"/>
      <c r="Q13" s="46"/>
      <c r="R13" s="46"/>
      <c r="S13" s="142">
        <v>38750</v>
      </c>
      <c r="T13" s="492"/>
    </row>
    <row r="14" spans="1:20" s="55" customFormat="1" ht="50.1" customHeight="1" x14ac:dyDescent="1.65">
      <c r="A14" s="50" t="s">
        <v>863</v>
      </c>
      <c r="B14" s="52" t="s">
        <v>864</v>
      </c>
      <c r="C14" s="50" t="s">
        <v>865</v>
      </c>
      <c r="D14" s="50" t="s">
        <v>866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19</v>
      </c>
      <c r="K14" s="50" t="s">
        <v>105</v>
      </c>
      <c r="L14" s="50" t="s">
        <v>106</v>
      </c>
      <c r="M14" s="50" t="s">
        <v>194</v>
      </c>
      <c r="N14" s="46"/>
      <c r="O14" s="46"/>
      <c r="P14" s="46"/>
      <c r="Q14" s="46"/>
      <c r="R14" s="46"/>
      <c r="S14" s="142">
        <v>38750</v>
      </c>
      <c r="T14" s="492"/>
    </row>
    <row r="15" spans="1:20" s="55" customFormat="1" ht="50.1" customHeight="1" x14ac:dyDescent="1.65">
      <c r="A15" s="50" t="s">
        <v>891</v>
      </c>
      <c r="B15" s="52" t="s">
        <v>892</v>
      </c>
      <c r="C15" s="50" t="s">
        <v>893</v>
      </c>
      <c r="D15" s="50" t="s">
        <v>894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19</v>
      </c>
      <c r="K15" s="50" t="s">
        <v>105</v>
      </c>
      <c r="L15" s="50" t="s">
        <v>106</v>
      </c>
      <c r="M15" s="50" t="s">
        <v>194</v>
      </c>
      <c r="N15" s="46"/>
      <c r="O15" s="46"/>
      <c r="P15" s="46"/>
      <c r="Q15" s="46"/>
      <c r="R15" s="46"/>
      <c r="S15" s="142">
        <v>38750</v>
      </c>
      <c r="T15" s="492"/>
    </row>
    <row r="16" spans="1:20" s="55" customFormat="1" ht="50.1" customHeight="1" x14ac:dyDescent="1.65">
      <c r="A16" s="50" t="s">
        <v>895</v>
      </c>
      <c r="B16" s="52" t="s">
        <v>896</v>
      </c>
      <c r="C16" s="50" t="s">
        <v>897</v>
      </c>
      <c r="D16" s="50" t="s">
        <v>898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19</v>
      </c>
      <c r="K16" s="50" t="s">
        <v>105</v>
      </c>
      <c r="L16" s="50" t="s">
        <v>106</v>
      </c>
      <c r="M16" s="50" t="s">
        <v>194</v>
      </c>
      <c r="N16" s="46"/>
      <c r="O16" s="46"/>
      <c r="P16" s="46"/>
      <c r="Q16" s="46"/>
      <c r="R16" s="46"/>
      <c r="S16" s="142">
        <v>38750</v>
      </c>
      <c r="T16" s="492"/>
    </row>
    <row r="17" spans="1:20" s="55" customFormat="1" ht="50.1" customHeight="1" x14ac:dyDescent="1.65">
      <c r="A17" s="50" t="s">
        <v>899</v>
      </c>
      <c r="B17" s="52" t="s">
        <v>900</v>
      </c>
      <c r="C17" s="50" t="s">
        <v>901</v>
      </c>
      <c r="D17" s="50" t="s">
        <v>902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19</v>
      </c>
      <c r="K17" s="50" t="s">
        <v>105</v>
      </c>
      <c r="L17" s="50" t="s">
        <v>106</v>
      </c>
      <c r="M17" s="50" t="s">
        <v>194</v>
      </c>
      <c r="N17" s="46"/>
      <c r="O17" s="46"/>
      <c r="P17" s="46"/>
      <c r="Q17" s="46"/>
      <c r="R17" s="46"/>
      <c r="S17" s="142">
        <v>38750</v>
      </c>
      <c r="T17" s="492"/>
    </row>
    <row r="18" spans="1:20" s="55" customFormat="1" ht="50.1" customHeight="1" x14ac:dyDescent="1.65">
      <c r="A18" s="50" t="s">
        <v>903</v>
      </c>
      <c r="B18" s="52" t="s">
        <v>904</v>
      </c>
      <c r="C18" s="50" t="s">
        <v>905</v>
      </c>
      <c r="D18" s="50" t="s">
        <v>906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19</v>
      </c>
      <c r="K18" s="50" t="s">
        <v>105</v>
      </c>
      <c r="L18" s="50" t="s">
        <v>106</v>
      </c>
      <c r="M18" s="50" t="s">
        <v>194</v>
      </c>
      <c r="N18" s="46"/>
      <c r="O18" s="46"/>
      <c r="P18" s="46"/>
      <c r="Q18" s="46"/>
      <c r="R18" s="46"/>
      <c r="S18" s="142">
        <v>38750</v>
      </c>
      <c r="T18" s="492"/>
    </row>
    <row r="19" spans="1:20" s="55" customFormat="1" ht="50.1" customHeight="1" x14ac:dyDescent="1.65">
      <c r="A19" s="50" t="s">
        <v>907</v>
      </c>
      <c r="B19" s="52" t="s">
        <v>908</v>
      </c>
      <c r="C19" s="50" t="s">
        <v>909</v>
      </c>
      <c r="D19" s="50" t="s">
        <v>910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19</v>
      </c>
      <c r="K19" s="50" t="s">
        <v>105</v>
      </c>
      <c r="L19" s="50" t="s">
        <v>106</v>
      </c>
      <c r="M19" s="50" t="s">
        <v>194</v>
      </c>
      <c r="N19" s="46"/>
      <c r="O19" s="46"/>
      <c r="P19" s="46"/>
      <c r="Q19" s="46"/>
      <c r="R19" s="46"/>
      <c r="S19" s="142">
        <v>38750</v>
      </c>
      <c r="T19" s="492"/>
    </row>
    <row r="20" spans="1:20" s="55" customFormat="1" ht="50.1" customHeight="1" x14ac:dyDescent="1.65">
      <c r="A20" s="50" t="s">
        <v>496</v>
      </c>
      <c r="B20" s="52" t="s">
        <v>497</v>
      </c>
      <c r="C20" s="50" t="s">
        <v>498</v>
      </c>
      <c r="D20" s="50" t="s">
        <v>499</v>
      </c>
      <c r="E20" s="50" t="s">
        <v>101</v>
      </c>
      <c r="F20" s="50" t="s">
        <v>102</v>
      </c>
      <c r="G20" s="50" t="s">
        <v>490</v>
      </c>
      <c r="H20" s="50" t="s">
        <v>104</v>
      </c>
      <c r="I20" s="53">
        <v>0.375</v>
      </c>
      <c r="J20" s="50" t="s">
        <v>19</v>
      </c>
      <c r="K20" s="50" t="s">
        <v>105</v>
      </c>
      <c r="L20" s="50" t="s">
        <v>125</v>
      </c>
      <c r="M20" s="50" t="s">
        <v>491</v>
      </c>
      <c r="N20" s="46"/>
      <c r="O20" s="46"/>
      <c r="P20" s="46"/>
      <c r="Q20" s="46"/>
      <c r="R20" s="46"/>
      <c r="S20" s="142">
        <v>26000</v>
      </c>
      <c r="T20" s="492"/>
    </row>
    <row r="21" spans="1:20" s="55" customFormat="1" ht="50.1" customHeight="1" x14ac:dyDescent="1.65">
      <c r="A21" s="50" t="s">
        <v>509</v>
      </c>
      <c r="B21" s="52" t="s">
        <v>510</v>
      </c>
      <c r="C21" s="50" t="s">
        <v>511</v>
      </c>
      <c r="D21" s="50" t="s">
        <v>512</v>
      </c>
      <c r="E21" s="50" t="s">
        <v>101</v>
      </c>
      <c r="F21" s="50" t="s">
        <v>102</v>
      </c>
      <c r="G21" s="50" t="s">
        <v>490</v>
      </c>
      <c r="H21" s="50" t="s">
        <v>104</v>
      </c>
      <c r="I21" s="53">
        <v>0.375</v>
      </c>
      <c r="J21" s="50" t="s">
        <v>19</v>
      </c>
      <c r="K21" s="50" t="s">
        <v>105</v>
      </c>
      <c r="L21" s="50" t="s">
        <v>106</v>
      </c>
      <c r="M21" s="50" t="s">
        <v>491</v>
      </c>
      <c r="N21" s="46"/>
      <c r="O21" s="46"/>
      <c r="P21" s="46"/>
      <c r="Q21" s="46"/>
      <c r="R21" s="46"/>
      <c r="S21" s="142">
        <v>26000</v>
      </c>
      <c r="T21" s="492"/>
    </row>
    <row r="22" spans="1:20" s="55" customFormat="1" ht="50.1" customHeight="1" x14ac:dyDescent="1.65">
      <c r="A22" s="50" t="s">
        <v>521</v>
      </c>
      <c r="B22" s="52" t="s">
        <v>522</v>
      </c>
      <c r="C22" s="50" t="s">
        <v>523</v>
      </c>
      <c r="D22" s="50" t="s">
        <v>524</v>
      </c>
      <c r="E22" s="50" t="s">
        <v>101</v>
      </c>
      <c r="F22" s="50" t="s">
        <v>102</v>
      </c>
      <c r="G22" s="50" t="s">
        <v>490</v>
      </c>
      <c r="H22" s="50" t="s">
        <v>104</v>
      </c>
      <c r="I22" s="53">
        <v>0.375</v>
      </c>
      <c r="J22" s="50" t="s">
        <v>19</v>
      </c>
      <c r="K22" s="50" t="s">
        <v>105</v>
      </c>
      <c r="L22" s="50" t="s">
        <v>106</v>
      </c>
      <c r="M22" s="50" t="s">
        <v>491</v>
      </c>
      <c r="N22" s="46"/>
      <c r="O22" s="46"/>
      <c r="P22" s="46"/>
      <c r="Q22" s="46"/>
      <c r="R22" s="46"/>
      <c r="S22" s="142">
        <v>26000</v>
      </c>
      <c r="T22" s="492"/>
    </row>
    <row r="23" spans="1:20" s="55" customFormat="1" ht="50.1" customHeight="1" x14ac:dyDescent="1.65">
      <c r="A23" s="50" t="s">
        <v>525</v>
      </c>
      <c r="B23" s="52" t="s">
        <v>526</v>
      </c>
      <c r="C23" s="50" t="s">
        <v>527</v>
      </c>
      <c r="D23" s="50" t="s">
        <v>528</v>
      </c>
      <c r="E23" s="50" t="s">
        <v>101</v>
      </c>
      <c r="F23" s="50" t="s">
        <v>102</v>
      </c>
      <c r="G23" s="50" t="s">
        <v>490</v>
      </c>
      <c r="H23" s="50" t="s">
        <v>104</v>
      </c>
      <c r="I23" s="53">
        <v>0.375</v>
      </c>
      <c r="J23" s="50" t="s">
        <v>19</v>
      </c>
      <c r="K23" s="50" t="s">
        <v>105</v>
      </c>
      <c r="L23" s="50" t="s">
        <v>106</v>
      </c>
      <c r="M23" s="50" t="s">
        <v>491</v>
      </c>
      <c r="N23" s="46"/>
      <c r="O23" s="46"/>
      <c r="P23" s="46"/>
      <c r="Q23" s="46"/>
      <c r="R23" s="46"/>
      <c r="S23" s="142">
        <v>26000</v>
      </c>
      <c r="T23" s="492"/>
    </row>
    <row r="24" spans="1:20" s="55" customFormat="1" ht="50.1" customHeight="1" x14ac:dyDescent="1.65">
      <c r="A24" s="50" t="s">
        <v>529</v>
      </c>
      <c r="B24" s="52" t="s">
        <v>530</v>
      </c>
      <c r="C24" s="50" t="s">
        <v>531</v>
      </c>
      <c r="D24" s="50" t="s">
        <v>532</v>
      </c>
      <c r="E24" s="50" t="s">
        <v>101</v>
      </c>
      <c r="F24" s="50" t="s">
        <v>102</v>
      </c>
      <c r="G24" s="50" t="s">
        <v>490</v>
      </c>
      <c r="H24" s="50" t="s">
        <v>104</v>
      </c>
      <c r="I24" s="53">
        <v>0.375</v>
      </c>
      <c r="J24" s="50" t="s">
        <v>19</v>
      </c>
      <c r="K24" s="50" t="s">
        <v>105</v>
      </c>
      <c r="L24" s="50" t="s">
        <v>533</v>
      </c>
      <c r="M24" s="50" t="s">
        <v>491</v>
      </c>
      <c r="N24" s="46"/>
      <c r="O24" s="46"/>
      <c r="P24" s="46"/>
      <c r="Q24" s="46"/>
      <c r="R24" s="46"/>
      <c r="S24" s="142">
        <v>25000</v>
      </c>
      <c r="T24" s="492"/>
    </row>
    <row r="25" spans="1:20" s="102" customFormat="1" ht="50.1" customHeight="1" x14ac:dyDescent="1.65">
      <c r="A25" s="50" t="s">
        <v>538</v>
      </c>
      <c r="B25" s="52" t="s">
        <v>539</v>
      </c>
      <c r="C25" s="50" t="s">
        <v>540</v>
      </c>
      <c r="D25" s="50" t="s">
        <v>541</v>
      </c>
      <c r="E25" s="50" t="s">
        <v>101</v>
      </c>
      <c r="F25" s="50" t="s">
        <v>102</v>
      </c>
      <c r="G25" s="50" t="s">
        <v>490</v>
      </c>
      <c r="H25" s="50" t="s">
        <v>104</v>
      </c>
      <c r="I25" s="53">
        <v>0.375</v>
      </c>
      <c r="J25" s="50" t="s">
        <v>19</v>
      </c>
      <c r="K25" s="50" t="s">
        <v>105</v>
      </c>
      <c r="L25" s="50" t="s">
        <v>106</v>
      </c>
      <c r="M25" s="50" t="s">
        <v>491</v>
      </c>
      <c r="N25" s="46"/>
      <c r="O25" s="46"/>
      <c r="P25" s="200"/>
      <c r="Q25" s="200"/>
      <c r="R25" s="200"/>
      <c r="S25" s="142">
        <v>26000</v>
      </c>
      <c r="T25" s="523"/>
    </row>
    <row r="26" spans="1:20" s="55" customFormat="1" ht="50.1" customHeight="1" x14ac:dyDescent="1.65">
      <c r="A26" s="50" t="s">
        <v>542</v>
      </c>
      <c r="B26" s="52" t="s">
        <v>543</v>
      </c>
      <c r="C26" s="50" t="s">
        <v>544</v>
      </c>
      <c r="D26" s="50" t="s">
        <v>545</v>
      </c>
      <c r="E26" s="50" t="s">
        <v>101</v>
      </c>
      <c r="F26" s="50" t="s">
        <v>102</v>
      </c>
      <c r="G26" s="50" t="s">
        <v>490</v>
      </c>
      <c r="H26" s="50" t="s">
        <v>104</v>
      </c>
      <c r="I26" s="53">
        <v>0.375</v>
      </c>
      <c r="J26" s="50" t="s">
        <v>19</v>
      </c>
      <c r="K26" s="50" t="s">
        <v>105</v>
      </c>
      <c r="L26" s="50" t="s">
        <v>106</v>
      </c>
      <c r="M26" s="50" t="s">
        <v>491</v>
      </c>
      <c r="N26" s="46"/>
      <c r="O26" s="46"/>
      <c r="P26" s="46"/>
      <c r="Q26" s="46"/>
      <c r="R26" s="46"/>
      <c r="S26" s="142">
        <v>26000</v>
      </c>
      <c r="T26" s="492"/>
    </row>
    <row r="27" spans="1:20" s="55" customFormat="1" ht="50.1" customHeight="1" x14ac:dyDescent="1.65">
      <c r="A27" s="50" t="s">
        <v>551</v>
      </c>
      <c r="B27" s="52" t="s">
        <v>552</v>
      </c>
      <c r="C27" s="50" t="s">
        <v>553</v>
      </c>
      <c r="D27" s="50" t="s">
        <v>554</v>
      </c>
      <c r="E27" s="50" t="s">
        <v>101</v>
      </c>
      <c r="F27" s="50" t="s">
        <v>102</v>
      </c>
      <c r="G27" s="50" t="s">
        <v>490</v>
      </c>
      <c r="H27" s="50" t="s">
        <v>104</v>
      </c>
      <c r="I27" s="53">
        <v>0.375</v>
      </c>
      <c r="J27" s="50" t="s">
        <v>19</v>
      </c>
      <c r="K27" s="50" t="s">
        <v>105</v>
      </c>
      <c r="L27" s="50" t="s">
        <v>533</v>
      </c>
      <c r="M27" s="50" t="s">
        <v>491</v>
      </c>
      <c r="N27" s="46"/>
      <c r="O27" s="46"/>
      <c r="P27" s="46"/>
      <c r="Q27" s="46"/>
      <c r="R27" s="46"/>
      <c r="S27" s="142">
        <v>25000</v>
      </c>
      <c r="T27" s="492"/>
    </row>
    <row r="28" spans="1:20" s="55" customFormat="1" ht="50.1" customHeight="1" x14ac:dyDescent="1.65">
      <c r="A28" s="50" t="s">
        <v>558</v>
      </c>
      <c r="B28" s="52" t="s">
        <v>559</v>
      </c>
      <c r="C28" s="50" t="s">
        <v>560</v>
      </c>
      <c r="D28" s="50" t="s">
        <v>561</v>
      </c>
      <c r="E28" s="50" t="s">
        <v>101</v>
      </c>
      <c r="F28" s="50" t="s">
        <v>102</v>
      </c>
      <c r="G28" s="50" t="s">
        <v>490</v>
      </c>
      <c r="H28" s="50" t="s">
        <v>104</v>
      </c>
      <c r="I28" s="53">
        <v>0.375</v>
      </c>
      <c r="J28" s="50" t="s">
        <v>19</v>
      </c>
      <c r="K28" s="50" t="s">
        <v>105</v>
      </c>
      <c r="L28" s="50" t="s">
        <v>533</v>
      </c>
      <c r="M28" s="50" t="s">
        <v>491</v>
      </c>
      <c r="N28" s="46"/>
      <c r="O28" s="46"/>
      <c r="P28" s="46"/>
      <c r="Q28" s="46"/>
      <c r="R28" s="46"/>
      <c r="S28" s="142">
        <v>25000</v>
      </c>
      <c r="T28" s="492"/>
    </row>
    <row r="29" spans="1:20" s="55" customFormat="1" ht="50.1" customHeight="1" x14ac:dyDescent="1.65">
      <c r="A29" s="50" t="s">
        <v>990</v>
      </c>
      <c r="B29" s="52" t="s">
        <v>991</v>
      </c>
      <c r="C29" s="50" t="s">
        <v>992</v>
      </c>
      <c r="D29" s="50" t="s">
        <v>993</v>
      </c>
      <c r="E29" s="50" t="s">
        <v>687</v>
      </c>
      <c r="F29" s="50" t="s">
        <v>123</v>
      </c>
      <c r="G29" s="50" t="s">
        <v>994</v>
      </c>
      <c r="H29" s="50" t="s">
        <v>104</v>
      </c>
      <c r="I29" s="53">
        <v>0.83333333333333337</v>
      </c>
      <c r="J29" s="50" t="s">
        <v>19</v>
      </c>
      <c r="K29" s="50" t="s">
        <v>105</v>
      </c>
      <c r="L29" s="50" t="s">
        <v>106</v>
      </c>
      <c r="M29" s="50" t="s">
        <v>995</v>
      </c>
      <c r="N29" s="46"/>
      <c r="O29" s="46"/>
      <c r="P29" s="46"/>
      <c r="Q29" s="46"/>
      <c r="R29" s="46"/>
      <c r="S29" s="142">
        <v>43225</v>
      </c>
      <c r="T29" s="492"/>
    </row>
    <row r="30" spans="1:20" s="55" customFormat="1" ht="50.1" customHeight="1" x14ac:dyDescent="1.65">
      <c r="A30" s="50" t="s">
        <v>1004</v>
      </c>
      <c r="B30" s="52" t="s">
        <v>1005</v>
      </c>
      <c r="C30" s="50" t="s">
        <v>1006</v>
      </c>
      <c r="D30" s="50" t="s">
        <v>1007</v>
      </c>
      <c r="E30" s="50" t="s">
        <v>687</v>
      </c>
      <c r="F30" s="50" t="s">
        <v>123</v>
      </c>
      <c r="G30" s="50" t="s">
        <v>994</v>
      </c>
      <c r="H30" s="50" t="s">
        <v>104</v>
      </c>
      <c r="I30" s="53">
        <v>0.83333333333333337</v>
      </c>
      <c r="J30" s="50" t="s">
        <v>19</v>
      </c>
      <c r="K30" s="50" t="s">
        <v>105</v>
      </c>
      <c r="L30" s="50" t="s">
        <v>106</v>
      </c>
      <c r="M30" s="50" t="s">
        <v>995</v>
      </c>
      <c r="N30" s="46"/>
      <c r="O30" s="46"/>
      <c r="P30" s="46"/>
      <c r="Q30" s="46"/>
      <c r="R30" s="46"/>
      <c r="S30" s="142">
        <v>43225</v>
      </c>
      <c r="T30" s="492"/>
    </row>
    <row r="31" spans="1:20" s="55" customFormat="1" ht="50.1" customHeight="1" x14ac:dyDescent="1.65">
      <c r="A31" s="50" t="s">
        <v>1008</v>
      </c>
      <c r="B31" s="52" t="s">
        <v>1009</v>
      </c>
      <c r="C31" s="50" t="s">
        <v>1010</v>
      </c>
      <c r="D31" s="50" t="s">
        <v>1011</v>
      </c>
      <c r="E31" s="50" t="s">
        <v>687</v>
      </c>
      <c r="F31" s="50" t="s">
        <v>123</v>
      </c>
      <c r="G31" s="50" t="s">
        <v>994</v>
      </c>
      <c r="H31" s="50" t="s">
        <v>104</v>
      </c>
      <c r="I31" s="53">
        <v>0.83333333333333337</v>
      </c>
      <c r="J31" s="50" t="s">
        <v>19</v>
      </c>
      <c r="K31" s="50" t="s">
        <v>105</v>
      </c>
      <c r="L31" s="50" t="s">
        <v>125</v>
      </c>
      <c r="M31" s="50" t="s">
        <v>995</v>
      </c>
      <c r="N31" s="46"/>
      <c r="O31" s="46"/>
      <c r="P31" s="46"/>
      <c r="Q31" s="46"/>
      <c r="R31" s="46"/>
      <c r="S31" s="142">
        <v>35540</v>
      </c>
      <c r="T31" s="492"/>
    </row>
    <row r="32" spans="1:20" s="102" customFormat="1" ht="50.1" customHeight="1" x14ac:dyDescent="1.65">
      <c r="A32" s="50" t="s">
        <v>1012</v>
      </c>
      <c r="B32" s="52" t="s">
        <v>1013</v>
      </c>
      <c r="C32" s="50" t="s">
        <v>1014</v>
      </c>
      <c r="D32" s="50" t="s">
        <v>1015</v>
      </c>
      <c r="E32" s="50" t="s">
        <v>687</v>
      </c>
      <c r="F32" s="50" t="s">
        <v>123</v>
      </c>
      <c r="G32" s="50" t="s">
        <v>994</v>
      </c>
      <c r="H32" s="50" t="s">
        <v>104</v>
      </c>
      <c r="I32" s="53">
        <v>0.83333333333333337</v>
      </c>
      <c r="J32" s="50" t="s">
        <v>19</v>
      </c>
      <c r="K32" s="50" t="s">
        <v>105</v>
      </c>
      <c r="L32" s="50" t="s">
        <v>106</v>
      </c>
      <c r="M32" s="50" t="s">
        <v>995</v>
      </c>
      <c r="N32" s="46"/>
      <c r="O32" s="46"/>
      <c r="P32" s="200"/>
      <c r="Q32" s="200"/>
      <c r="R32" s="200"/>
      <c r="S32" s="142">
        <v>43225</v>
      </c>
      <c r="T32" s="523"/>
    </row>
    <row r="33" spans="1:20" s="102" customFormat="1" ht="50.1" customHeight="1" x14ac:dyDescent="1.65">
      <c r="A33" s="50" t="s">
        <v>1044</v>
      </c>
      <c r="B33" s="52" t="s">
        <v>1045</v>
      </c>
      <c r="C33" s="50" t="s">
        <v>1046</v>
      </c>
      <c r="D33" s="50" t="s">
        <v>1047</v>
      </c>
      <c r="E33" s="50" t="s">
        <v>687</v>
      </c>
      <c r="F33" s="50" t="s">
        <v>123</v>
      </c>
      <c r="G33" s="50" t="s">
        <v>994</v>
      </c>
      <c r="H33" s="50" t="s">
        <v>104</v>
      </c>
      <c r="I33" s="53">
        <v>0.83333333333333337</v>
      </c>
      <c r="J33" s="50" t="s">
        <v>19</v>
      </c>
      <c r="K33" s="50" t="s">
        <v>105</v>
      </c>
      <c r="L33" s="50" t="s">
        <v>106</v>
      </c>
      <c r="M33" s="50" t="s">
        <v>995</v>
      </c>
      <c r="N33" s="46"/>
      <c r="O33" s="46"/>
      <c r="P33" s="200"/>
      <c r="Q33" s="200"/>
      <c r="R33" s="200"/>
      <c r="S33" s="142">
        <v>43225</v>
      </c>
      <c r="T33" s="523"/>
    </row>
    <row r="34" spans="1:20" s="55" customFormat="1" ht="50.1" customHeight="1" x14ac:dyDescent="1.65">
      <c r="A34" s="50" t="s">
        <v>1048</v>
      </c>
      <c r="B34" s="52" t="s">
        <v>1049</v>
      </c>
      <c r="C34" s="50" t="s">
        <v>1050</v>
      </c>
      <c r="D34" s="50" t="s">
        <v>1051</v>
      </c>
      <c r="E34" s="50" t="s">
        <v>687</v>
      </c>
      <c r="F34" s="50" t="s">
        <v>123</v>
      </c>
      <c r="G34" s="50" t="s">
        <v>994</v>
      </c>
      <c r="H34" s="50" t="s">
        <v>104</v>
      </c>
      <c r="I34" s="53">
        <v>0.83333333333333337</v>
      </c>
      <c r="J34" s="50" t="s">
        <v>19</v>
      </c>
      <c r="K34" s="50" t="s">
        <v>105</v>
      </c>
      <c r="L34" s="50" t="s">
        <v>106</v>
      </c>
      <c r="M34" s="50" t="s">
        <v>995</v>
      </c>
      <c r="N34" s="46"/>
      <c r="O34" s="46"/>
      <c r="P34" s="46"/>
      <c r="Q34" s="46"/>
      <c r="R34" s="46"/>
      <c r="S34" s="142">
        <v>43225</v>
      </c>
      <c r="T34" s="492"/>
    </row>
    <row r="35" spans="1:20" s="55" customFormat="1" ht="50.1" customHeight="1" x14ac:dyDescent="1.65">
      <c r="A35" s="50" t="s">
        <v>1099</v>
      </c>
      <c r="B35" s="52" t="s">
        <v>1100</v>
      </c>
      <c r="C35" s="50" t="s">
        <v>1101</v>
      </c>
      <c r="D35" s="50" t="s">
        <v>1102</v>
      </c>
      <c r="E35" s="50" t="s">
        <v>687</v>
      </c>
      <c r="F35" s="50" t="s">
        <v>123</v>
      </c>
      <c r="G35" s="50" t="s">
        <v>994</v>
      </c>
      <c r="H35" s="50" t="s">
        <v>104</v>
      </c>
      <c r="I35" s="53">
        <v>0.83333333333333337</v>
      </c>
      <c r="J35" s="50" t="s">
        <v>19</v>
      </c>
      <c r="K35" s="50" t="s">
        <v>105</v>
      </c>
      <c r="L35" s="50" t="s">
        <v>106</v>
      </c>
      <c r="M35" s="50" t="s">
        <v>995</v>
      </c>
      <c r="N35" s="46"/>
      <c r="O35" s="46"/>
      <c r="P35" s="46"/>
      <c r="Q35" s="46"/>
      <c r="R35" s="46"/>
      <c r="S35" s="142">
        <v>43225</v>
      </c>
      <c r="T35" s="492"/>
    </row>
    <row r="36" spans="1:20" s="55" customFormat="1" ht="50.1" customHeight="1" x14ac:dyDescent="1.65">
      <c r="A36" s="50" t="s">
        <v>1103</v>
      </c>
      <c r="B36" s="52" t="s">
        <v>1104</v>
      </c>
      <c r="C36" s="50" t="s">
        <v>1105</v>
      </c>
      <c r="D36" s="50" t="s">
        <v>1106</v>
      </c>
      <c r="E36" s="50" t="s">
        <v>687</v>
      </c>
      <c r="F36" s="50" t="s">
        <v>123</v>
      </c>
      <c r="G36" s="50" t="s">
        <v>994</v>
      </c>
      <c r="H36" s="50" t="s">
        <v>104</v>
      </c>
      <c r="I36" s="53">
        <v>0.83333333333333337</v>
      </c>
      <c r="J36" s="50" t="s">
        <v>19</v>
      </c>
      <c r="K36" s="50" t="s">
        <v>105</v>
      </c>
      <c r="L36" s="50" t="s">
        <v>106</v>
      </c>
      <c r="M36" s="50" t="s">
        <v>995</v>
      </c>
      <c r="N36" s="46"/>
      <c r="O36" s="46"/>
      <c r="P36" s="46"/>
      <c r="Q36" s="46"/>
      <c r="R36" s="46"/>
      <c r="S36" s="142">
        <v>43225</v>
      </c>
      <c r="T36" s="492"/>
    </row>
    <row r="37" spans="1:20" s="55" customFormat="1" ht="50.1" customHeight="1" x14ac:dyDescent="1.65">
      <c r="A37" s="50" t="s">
        <v>1107</v>
      </c>
      <c r="B37" s="52" t="s">
        <v>1108</v>
      </c>
      <c r="C37" s="50" t="s">
        <v>1109</v>
      </c>
      <c r="D37" s="50" t="s">
        <v>1110</v>
      </c>
      <c r="E37" s="50" t="s">
        <v>687</v>
      </c>
      <c r="F37" s="50" t="s">
        <v>123</v>
      </c>
      <c r="G37" s="50" t="s">
        <v>994</v>
      </c>
      <c r="H37" s="50" t="s">
        <v>104</v>
      </c>
      <c r="I37" s="53">
        <v>0.83333333333333337</v>
      </c>
      <c r="J37" s="50" t="s">
        <v>19</v>
      </c>
      <c r="K37" s="50" t="s">
        <v>105</v>
      </c>
      <c r="L37" s="50" t="s">
        <v>106</v>
      </c>
      <c r="M37" s="50" t="s">
        <v>995</v>
      </c>
      <c r="N37" s="46"/>
      <c r="O37" s="46"/>
      <c r="P37" s="46"/>
      <c r="Q37" s="46"/>
      <c r="R37" s="46"/>
      <c r="S37" s="142">
        <v>43225</v>
      </c>
      <c r="T37" s="492"/>
    </row>
    <row r="38" spans="1:20" s="102" customFormat="1" ht="50.1" customHeight="1" x14ac:dyDescent="1.65">
      <c r="A38" s="50" t="s">
        <v>1111</v>
      </c>
      <c r="B38" s="52" t="s">
        <v>1112</v>
      </c>
      <c r="C38" s="50" t="s">
        <v>1113</v>
      </c>
      <c r="D38" s="50" t="s">
        <v>1114</v>
      </c>
      <c r="E38" s="50" t="s">
        <v>687</v>
      </c>
      <c r="F38" s="50" t="s">
        <v>123</v>
      </c>
      <c r="G38" s="50" t="s">
        <v>994</v>
      </c>
      <c r="H38" s="50" t="s">
        <v>104</v>
      </c>
      <c r="I38" s="53">
        <v>0.83333333333333337</v>
      </c>
      <c r="J38" s="50" t="s">
        <v>19</v>
      </c>
      <c r="K38" s="50" t="s">
        <v>105</v>
      </c>
      <c r="L38" s="50" t="s">
        <v>106</v>
      </c>
      <c r="M38" s="50" t="s">
        <v>995</v>
      </c>
      <c r="N38" s="46"/>
      <c r="O38" s="46"/>
      <c r="P38" s="200"/>
      <c r="Q38" s="200"/>
      <c r="R38" s="200"/>
      <c r="S38" s="142">
        <v>43225</v>
      </c>
      <c r="T38" s="523"/>
    </row>
    <row r="39" spans="1:20" s="55" customFormat="1" ht="50.1" customHeight="1" x14ac:dyDescent="1.65">
      <c r="A39" s="50" t="s">
        <v>1115</v>
      </c>
      <c r="B39" s="52" t="s">
        <v>1116</v>
      </c>
      <c r="C39" s="50" t="s">
        <v>1117</v>
      </c>
      <c r="D39" s="50" t="s">
        <v>1118</v>
      </c>
      <c r="E39" s="50" t="s">
        <v>687</v>
      </c>
      <c r="F39" s="50" t="s">
        <v>123</v>
      </c>
      <c r="G39" s="50" t="s">
        <v>994</v>
      </c>
      <c r="H39" s="50" t="s">
        <v>104</v>
      </c>
      <c r="I39" s="53">
        <v>0.83333333333333337</v>
      </c>
      <c r="J39" s="50" t="s">
        <v>19</v>
      </c>
      <c r="K39" s="50" t="s">
        <v>105</v>
      </c>
      <c r="L39" s="50" t="s">
        <v>106</v>
      </c>
      <c r="M39" s="50" t="s">
        <v>995</v>
      </c>
      <c r="N39" s="46"/>
      <c r="O39" s="46"/>
      <c r="P39" s="46"/>
      <c r="Q39" s="46"/>
      <c r="R39" s="46"/>
      <c r="S39" s="142">
        <v>43225</v>
      </c>
      <c r="T39" s="492"/>
    </row>
    <row r="40" spans="1:20" s="55" customFormat="1" ht="50.1" customHeight="1" x14ac:dyDescent="1.65">
      <c r="A40" s="50" t="s">
        <v>1119</v>
      </c>
      <c r="B40" s="52" t="s">
        <v>1120</v>
      </c>
      <c r="C40" s="50" t="s">
        <v>1121</v>
      </c>
      <c r="D40" s="50" t="s">
        <v>1122</v>
      </c>
      <c r="E40" s="50" t="s">
        <v>687</v>
      </c>
      <c r="F40" s="50" t="s">
        <v>123</v>
      </c>
      <c r="G40" s="50" t="s">
        <v>994</v>
      </c>
      <c r="H40" s="50" t="s">
        <v>104</v>
      </c>
      <c r="I40" s="53">
        <v>0.83333333333333337</v>
      </c>
      <c r="J40" s="50" t="s">
        <v>19</v>
      </c>
      <c r="K40" s="50" t="s">
        <v>105</v>
      </c>
      <c r="L40" s="50" t="s">
        <v>533</v>
      </c>
      <c r="M40" s="50" t="s">
        <v>995</v>
      </c>
      <c r="N40" s="46"/>
      <c r="O40" s="46"/>
      <c r="P40" s="46"/>
      <c r="Q40" s="46"/>
      <c r="R40" s="46"/>
      <c r="S40" s="142">
        <v>25000</v>
      </c>
      <c r="T40" s="492"/>
    </row>
    <row r="41" spans="1:20" s="55" customFormat="1" ht="50.1" customHeight="1" x14ac:dyDescent="1.65">
      <c r="A41" s="50" t="s">
        <v>1123</v>
      </c>
      <c r="B41" s="52" t="s">
        <v>1124</v>
      </c>
      <c r="C41" s="50" t="s">
        <v>1125</v>
      </c>
      <c r="D41" s="50" t="s">
        <v>1126</v>
      </c>
      <c r="E41" s="50" t="s">
        <v>687</v>
      </c>
      <c r="F41" s="50" t="s">
        <v>123</v>
      </c>
      <c r="G41" s="50" t="s">
        <v>994</v>
      </c>
      <c r="H41" s="50" t="s">
        <v>104</v>
      </c>
      <c r="I41" s="53">
        <v>0.83333333333333337</v>
      </c>
      <c r="J41" s="50" t="s">
        <v>19</v>
      </c>
      <c r="K41" s="50" t="s">
        <v>105</v>
      </c>
      <c r="L41" s="50" t="s">
        <v>276</v>
      </c>
      <c r="M41" s="50" t="s">
        <v>995</v>
      </c>
      <c r="N41" s="46"/>
      <c r="O41" s="46"/>
      <c r="P41" s="46"/>
      <c r="Q41" s="46"/>
      <c r="R41" s="46"/>
      <c r="S41" s="142">
        <v>20000</v>
      </c>
      <c r="T41" s="492"/>
    </row>
    <row r="42" spans="1:20" s="102" customFormat="1" ht="50.1" customHeight="1" x14ac:dyDescent="1.65">
      <c r="A42" s="104" t="s">
        <v>1224</v>
      </c>
      <c r="B42" s="103" t="s">
        <v>1225</v>
      </c>
      <c r="C42" s="104" t="s">
        <v>1226</v>
      </c>
      <c r="D42" s="104" t="s">
        <v>1227</v>
      </c>
      <c r="E42" s="104" t="s">
        <v>687</v>
      </c>
      <c r="F42" s="104" t="s">
        <v>102</v>
      </c>
      <c r="G42" s="104" t="s">
        <v>1127</v>
      </c>
      <c r="H42" s="104" t="s">
        <v>104</v>
      </c>
      <c r="I42" s="105">
        <v>0.95833333333333337</v>
      </c>
      <c r="J42" s="50" t="s">
        <v>19</v>
      </c>
      <c r="K42" s="104" t="s">
        <v>105</v>
      </c>
      <c r="L42" s="104" t="s">
        <v>106</v>
      </c>
      <c r="M42" s="104" t="s">
        <v>491</v>
      </c>
      <c r="N42" s="200"/>
      <c r="O42" s="200"/>
      <c r="P42" s="200"/>
      <c r="Q42" s="200"/>
      <c r="R42" s="200"/>
      <c r="S42" s="142">
        <v>18000</v>
      </c>
      <c r="T42" s="523"/>
    </row>
    <row r="43" spans="1:20" ht="50.1" customHeight="1" x14ac:dyDescent="1.05">
      <c r="A43" s="708" t="s">
        <v>1270</v>
      </c>
      <c r="B43" s="708"/>
      <c r="C43" s="708"/>
      <c r="D43" s="708"/>
      <c r="E43" s="708"/>
      <c r="F43" s="708"/>
      <c r="G43" s="708"/>
      <c r="H43" s="708"/>
      <c r="I43" s="708"/>
      <c r="J43" s="708"/>
      <c r="K43" s="708"/>
      <c r="L43" s="708"/>
      <c r="M43" s="708"/>
      <c r="N43" s="31"/>
      <c r="O43" s="201"/>
      <c r="P43" s="201"/>
      <c r="Q43" s="201"/>
      <c r="R43" s="201"/>
      <c r="S43" s="195"/>
      <c r="T43" s="388">
        <v>532000</v>
      </c>
    </row>
    <row r="44" spans="1:20" ht="50.1" customHeight="1" x14ac:dyDescent="1.05">
      <c r="A44" s="696" t="s">
        <v>1295</v>
      </c>
      <c r="B44" s="696"/>
      <c r="C44" s="696"/>
      <c r="D44" s="696"/>
      <c r="E44" s="696"/>
      <c r="F44" s="696"/>
      <c r="G44" s="696"/>
      <c r="H44" s="696"/>
      <c r="I44" s="696"/>
      <c r="J44" s="696"/>
      <c r="K44" s="696"/>
      <c r="L44" s="696"/>
      <c r="M44" s="696"/>
      <c r="N44" s="31"/>
      <c r="O44" s="201"/>
      <c r="P44" s="201"/>
      <c r="Q44" s="201"/>
      <c r="R44" s="201"/>
      <c r="S44" s="195">
        <f>4*7250</f>
        <v>29000</v>
      </c>
      <c r="T44" s="388"/>
    </row>
    <row r="45" spans="1:20" ht="50.1" customHeight="1" x14ac:dyDescent="1.05">
      <c r="A45" s="696" t="s">
        <v>15047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31"/>
      <c r="O45" s="201"/>
      <c r="P45" s="201"/>
      <c r="Q45" s="201"/>
      <c r="R45" s="201"/>
      <c r="S45" s="195">
        <v>800</v>
      </c>
      <c r="T45" s="388"/>
    </row>
    <row r="46" spans="1:20" ht="50.1" customHeight="1" x14ac:dyDescent="1.05">
      <c r="A46" s="696" t="s">
        <v>1296</v>
      </c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31"/>
      <c r="O46" s="201"/>
      <c r="P46" s="201"/>
      <c r="Q46" s="201"/>
      <c r="R46" s="201"/>
      <c r="S46" s="195">
        <v>8000</v>
      </c>
      <c r="T46" s="388"/>
    </row>
    <row r="47" spans="1:20" ht="50.1" customHeight="1" x14ac:dyDescent="1.05">
      <c r="A47" s="696" t="s">
        <v>1297</v>
      </c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31"/>
      <c r="O47" s="201"/>
      <c r="P47" s="201"/>
      <c r="Q47" s="201"/>
      <c r="R47" s="201"/>
      <c r="S47" s="195">
        <f>2*10550</f>
        <v>21100</v>
      </c>
      <c r="T47" s="388"/>
    </row>
    <row r="48" spans="1:20" ht="50.1" customHeight="1" x14ac:dyDescent="1.3">
      <c r="A48" s="756" t="s">
        <v>1302</v>
      </c>
      <c r="B48" s="756"/>
      <c r="C48" s="756"/>
      <c r="D48" s="756"/>
      <c r="E48" s="756"/>
      <c r="F48" s="756"/>
      <c r="G48" s="756"/>
      <c r="H48" s="756"/>
      <c r="I48" s="756"/>
      <c r="J48" s="756"/>
      <c r="K48" s="756"/>
      <c r="L48" s="756"/>
      <c r="M48" s="756"/>
      <c r="N48" s="756"/>
      <c r="O48" s="756"/>
      <c r="P48" s="756"/>
      <c r="Q48" s="756"/>
      <c r="R48" s="31"/>
      <c r="S48" s="346"/>
      <c r="T48" s="451"/>
    </row>
    <row r="49" spans="1:20" ht="50.1" customHeight="1" x14ac:dyDescent="1.05">
      <c r="A49" s="31" t="s">
        <v>1847</v>
      </c>
      <c r="B49" s="37" t="s">
        <v>1848</v>
      </c>
      <c r="C49" s="31" t="s">
        <v>1849</v>
      </c>
      <c r="D49" s="31" t="s">
        <v>1850</v>
      </c>
      <c r="E49" s="31" t="s">
        <v>688</v>
      </c>
      <c r="F49" s="31" t="s">
        <v>123</v>
      </c>
      <c r="G49" s="31" t="s">
        <v>689</v>
      </c>
      <c r="H49" s="31" t="s">
        <v>1303</v>
      </c>
      <c r="I49" s="38">
        <v>0.41666666666666669</v>
      </c>
      <c r="J49" s="31" t="s">
        <v>19</v>
      </c>
      <c r="K49" s="31" t="s">
        <v>105</v>
      </c>
      <c r="L49" s="31" t="s">
        <v>106</v>
      </c>
      <c r="M49" s="31" t="s">
        <v>194</v>
      </c>
      <c r="N49" s="201"/>
      <c r="O49" s="201"/>
      <c r="P49" s="154"/>
      <c r="Q49" s="201"/>
      <c r="R49" s="201"/>
      <c r="S49" s="195">
        <v>38750</v>
      </c>
      <c r="T49" s="388"/>
    </row>
    <row r="50" spans="1:20" ht="50.1" customHeight="1" x14ac:dyDescent="1.05">
      <c r="A50" s="31" t="s">
        <v>1851</v>
      </c>
      <c r="B50" s="37" t="s">
        <v>1852</v>
      </c>
      <c r="C50" s="31" t="s">
        <v>1853</v>
      </c>
      <c r="D50" s="31" t="s">
        <v>1854</v>
      </c>
      <c r="E50" s="31" t="s">
        <v>688</v>
      </c>
      <c r="F50" s="31" t="s">
        <v>123</v>
      </c>
      <c r="G50" s="31" t="s">
        <v>689</v>
      </c>
      <c r="H50" s="31" t="s">
        <v>1303</v>
      </c>
      <c r="I50" s="38">
        <v>0.41666666666666669</v>
      </c>
      <c r="J50" s="31" t="s">
        <v>19</v>
      </c>
      <c r="K50" s="31" t="s">
        <v>105</v>
      </c>
      <c r="L50" s="31" t="s">
        <v>106</v>
      </c>
      <c r="M50" s="31" t="s">
        <v>194</v>
      </c>
      <c r="N50" s="201"/>
      <c r="O50" s="201"/>
      <c r="P50" s="154"/>
      <c r="Q50" s="201"/>
      <c r="R50" s="201"/>
      <c r="S50" s="195">
        <v>38750</v>
      </c>
      <c r="T50" s="388"/>
    </row>
    <row r="51" spans="1:20" ht="50.1" customHeight="1" x14ac:dyDescent="1.05">
      <c r="A51" s="31" t="s">
        <v>1855</v>
      </c>
      <c r="B51" s="37" t="s">
        <v>1856</v>
      </c>
      <c r="C51" s="31" t="s">
        <v>1857</v>
      </c>
      <c r="D51" s="31" t="s">
        <v>1858</v>
      </c>
      <c r="E51" s="31" t="s">
        <v>688</v>
      </c>
      <c r="F51" s="31" t="s">
        <v>123</v>
      </c>
      <c r="G51" s="31" t="s">
        <v>689</v>
      </c>
      <c r="H51" s="31" t="s">
        <v>1303</v>
      </c>
      <c r="I51" s="38">
        <v>0.41666666666666669</v>
      </c>
      <c r="J51" s="31" t="s">
        <v>19</v>
      </c>
      <c r="K51" s="31" t="s">
        <v>105</v>
      </c>
      <c r="L51" s="31" t="s">
        <v>106</v>
      </c>
      <c r="M51" s="31" t="s">
        <v>194</v>
      </c>
      <c r="N51" s="201"/>
      <c r="O51" s="201"/>
      <c r="P51" s="154"/>
      <c r="Q51" s="201"/>
      <c r="R51" s="201"/>
      <c r="S51" s="195">
        <v>38750</v>
      </c>
      <c r="T51" s="388"/>
    </row>
    <row r="52" spans="1:20" ht="50.1" customHeight="1" x14ac:dyDescent="1.05">
      <c r="A52" s="31" t="s">
        <v>1859</v>
      </c>
      <c r="B52" s="37" t="s">
        <v>1860</v>
      </c>
      <c r="C52" s="31" t="s">
        <v>1861</v>
      </c>
      <c r="D52" s="31" t="s">
        <v>1862</v>
      </c>
      <c r="E52" s="31" t="s">
        <v>688</v>
      </c>
      <c r="F52" s="31" t="s">
        <v>123</v>
      </c>
      <c r="G52" s="31" t="s">
        <v>689</v>
      </c>
      <c r="H52" s="31" t="s">
        <v>1303</v>
      </c>
      <c r="I52" s="38">
        <v>0.41666666666666669</v>
      </c>
      <c r="J52" s="31" t="s">
        <v>19</v>
      </c>
      <c r="K52" s="31" t="s">
        <v>105</v>
      </c>
      <c r="L52" s="31" t="s">
        <v>106</v>
      </c>
      <c r="M52" s="31" t="s">
        <v>194</v>
      </c>
      <c r="N52" s="201"/>
      <c r="O52" s="201"/>
      <c r="P52" s="154"/>
      <c r="Q52" s="201"/>
      <c r="R52" s="201"/>
      <c r="S52" s="195">
        <v>38750</v>
      </c>
      <c r="T52" s="388"/>
    </row>
    <row r="53" spans="1:20" ht="50.1" customHeight="1" x14ac:dyDescent="1.05">
      <c r="A53" s="31" t="s">
        <v>1863</v>
      </c>
      <c r="B53" s="37" t="s">
        <v>1864</v>
      </c>
      <c r="C53" s="31" t="s">
        <v>1865</v>
      </c>
      <c r="D53" s="31" t="s">
        <v>1866</v>
      </c>
      <c r="E53" s="31" t="s">
        <v>688</v>
      </c>
      <c r="F53" s="31" t="s">
        <v>123</v>
      </c>
      <c r="G53" s="31" t="s">
        <v>689</v>
      </c>
      <c r="H53" s="31" t="s">
        <v>1303</v>
      </c>
      <c r="I53" s="38">
        <v>0.41666666666666669</v>
      </c>
      <c r="J53" s="31" t="s">
        <v>19</v>
      </c>
      <c r="K53" s="31" t="s">
        <v>105</v>
      </c>
      <c r="L53" s="31" t="s">
        <v>106</v>
      </c>
      <c r="M53" s="31" t="s">
        <v>194</v>
      </c>
      <c r="N53" s="201"/>
      <c r="O53" s="201"/>
      <c r="P53" s="154"/>
      <c r="Q53" s="201"/>
      <c r="R53" s="201"/>
      <c r="S53" s="195">
        <v>38750</v>
      </c>
      <c r="T53" s="388"/>
    </row>
    <row r="54" spans="1:20" ht="50.1" customHeight="1" x14ac:dyDescent="1.05">
      <c r="A54" s="31" t="s">
        <v>1867</v>
      </c>
      <c r="B54" s="37" t="s">
        <v>1868</v>
      </c>
      <c r="C54" s="31" t="s">
        <v>1869</v>
      </c>
      <c r="D54" s="31" t="s">
        <v>1870</v>
      </c>
      <c r="E54" s="31" t="s">
        <v>688</v>
      </c>
      <c r="F54" s="31" t="s">
        <v>123</v>
      </c>
      <c r="G54" s="31" t="s">
        <v>689</v>
      </c>
      <c r="H54" s="31" t="s">
        <v>1303</v>
      </c>
      <c r="I54" s="38">
        <v>0.41666666666666669</v>
      </c>
      <c r="J54" s="31" t="s">
        <v>19</v>
      </c>
      <c r="K54" s="31" t="s">
        <v>105</v>
      </c>
      <c r="L54" s="31" t="s">
        <v>106</v>
      </c>
      <c r="M54" s="31" t="s">
        <v>194</v>
      </c>
      <c r="N54" s="201"/>
      <c r="O54" s="201"/>
      <c r="P54" s="154"/>
      <c r="Q54" s="201"/>
      <c r="R54" s="201"/>
      <c r="S54" s="195">
        <v>38750</v>
      </c>
      <c r="T54" s="388"/>
    </row>
    <row r="55" spans="1:20" ht="50.1" customHeight="1" x14ac:dyDescent="1.05">
      <c r="A55" s="31" t="s">
        <v>1871</v>
      </c>
      <c r="B55" s="37" t="s">
        <v>1872</v>
      </c>
      <c r="C55" s="31" t="s">
        <v>1873</v>
      </c>
      <c r="D55" s="31" t="s">
        <v>1874</v>
      </c>
      <c r="E55" s="31" t="s">
        <v>688</v>
      </c>
      <c r="F55" s="31" t="s">
        <v>123</v>
      </c>
      <c r="G55" s="31" t="s">
        <v>689</v>
      </c>
      <c r="H55" s="31" t="s">
        <v>1303</v>
      </c>
      <c r="I55" s="38">
        <v>0.41666666666666669</v>
      </c>
      <c r="J55" s="31" t="s">
        <v>19</v>
      </c>
      <c r="K55" s="31" t="s">
        <v>105</v>
      </c>
      <c r="L55" s="31" t="s">
        <v>106</v>
      </c>
      <c r="M55" s="31" t="s">
        <v>194</v>
      </c>
      <c r="N55" s="201"/>
      <c r="O55" s="201"/>
      <c r="P55" s="154"/>
      <c r="Q55" s="201"/>
      <c r="R55" s="201"/>
      <c r="S55" s="195">
        <v>38750</v>
      </c>
      <c r="T55" s="388"/>
    </row>
    <row r="56" spans="1:20" ht="50.1" customHeight="1" x14ac:dyDescent="1.05">
      <c r="A56" s="31" t="s">
        <v>1875</v>
      </c>
      <c r="B56" s="37" t="s">
        <v>1876</v>
      </c>
      <c r="C56" s="31" t="s">
        <v>1877</v>
      </c>
      <c r="D56" s="31" t="s">
        <v>1878</v>
      </c>
      <c r="E56" s="31" t="s">
        <v>688</v>
      </c>
      <c r="F56" s="31" t="s">
        <v>123</v>
      </c>
      <c r="G56" s="31" t="s">
        <v>689</v>
      </c>
      <c r="H56" s="31" t="s">
        <v>1303</v>
      </c>
      <c r="I56" s="38">
        <v>0.41666666666666669</v>
      </c>
      <c r="J56" s="31" t="s">
        <v>19</v>
      </c>
      <c r="K56" s="31" t="s">
        <v>105</v>
      </c>
      <c r="L56" s="31" t="s">
        <v>106</v>
      </c>
      <c r="M56" s="31" t="s">
        <v>194</v>
      </c>
      <c r="N56" s="201"/>
      <c r="O56" s="201"/>
      <c r="P56" s="154"/>
      <c r="Q56" s="201"/>
      <c r="R56" s="201"/>
      <c r="S56" s="195">
        <v>38750</v>
      </c>
      <c r="T56" s="388"/>
    </row>
    <row r="57" spans="1:20" ht="50.1" customHeight="1" x14ac:dyDescent="1.05">
      <c r="A57" s="31" t="s">
        <v>1879</v>
      </c>
      <c r="B57" s="37" t="s">
        <v>1880</v>
      </c>
      <c r="C57" s="31" t="s">
        <v>1881</v>
      </c>
      <c r="D57" s="31" t="s">
        <v>1882</v>
      </c>
      <c r="E57" s="31" t="s">
        <v>688</v>
      </c>
      <c r="F57" s="31" t="s">
        <v>123</v>
      </c>
      <c r="G57" s="31" t="s">
        <v>689</v>
      </c>
      <c r="H57" s="31" t="s">
        <v>1303</v>
      </c>
      <c r="I57" s="38">
        <v>0.41666666666666669</v>
      </c>
      <c r="J57" s="31" t="s">
        <v>19</v>
      </c>
      <c r="K57" s="31" t="s">
        <v>105</v>
      </c>
      <c r="L57" s="31" t="s">
        <v>106</v>
      </c>
      <c r="M57" s="31" t="s">
        <v>194</v>
      </c>
      <c r="N57" s="201"/>
      <c r="O57" s="201"/>
      <c r="P57" s="154"/>
      <c r="Q57" s="201"/>
      <c r="R57" s="201"/>
      <c r="S57" s="195">
        <v>38750</v>
      </c>
      <c r="T57" s="388"/>
    </row>
    <row r="58" spans="1:20" ht="50.1" customHeight="1" x14ac:dyDescent="1.05">
      <c r="A58" s="26" t="s">
        <v>1883</v>
      </c>
      <c r="B58" s="27" t="s">
        <v>1884</v>
      </c>
      <c r="C58" s="31" t="s">
        <v>1885</v>
      </c>
      <c r="D58" s="26" t="s">
        <v>1886</v>
      </c>
      <c r="E58" s="26" t="s">
        <v>688</v>
      </c>
      <c r="F58" s="26" t="s">
        <v>123</v>
      </c>
      <c r="G58" s="26" t="s">
        <v>689</v>
      </c>
      <c r="H58" s="26" t="s">
        <v>1303</v>
      </c>
      <c r="I58" s="28">
        <v>0.41666666666666669</v>
      </c>
      <c r="J58" s="26" t="s">
        <v>19</v>
      </c>
      <c r="K58" s="31" t="s">
        <v>105</v>
      </c>
      <c r="L58" s="26" t="s">
        <v>106</v>
      </c>
      <c r="M58" s="26" t="s">
        <v>194</v>
      </c>
      <c r="N58" s="201"/>
      <c r="O58" s="201"/>
      <c r="P58" s="171"/>
      <c r="Q58" s="201"/>
      <c r="R58" s="201"/>
      <c r="S58" s="196">
        <v>18000</v>
      </c>
      <c r="T58" s="388"/>
    </row>
    <row r="59" spans="1:20" ht="50.1" customHeight="1" x14ac:dyDescent="1.05">
      <c r="A59" s="31" t="s">
        <v>1887</v>
      </c>
      <c r="B59" s="37" t="s">
        <v>1888</v>
      </c>
      <c r="C59" s="31" t="s">
        <v>1889</v>
      </c>
      <c r="D59" s="31" t="s">
        <v>1890</v>
      </c>
      <c r="E59" s="31" t="s">
        <v>688</v>
      </c>
      <c r="F59" s="31" t="s">
        <v>123</v>
      </c>
      <c r="G59" s="31" t="s">
        <v>689</v>
      </c>
      <c r="H59" s="31" t="s">
        <v>1303</v>
      </c>
      <c r="I59" s="38">
        <v>0.41666666666666669</v>
      </c>
      <c r="J59" s="31" t="s">
        <v>19</v>
      </c>
      <c r="K59" s="31" t="s">
        <v>105</v>
      </c>
      <c r="L59" s="31" t="s">
        <v>106</v>
      </c>
      <c r="M59" s="31" t="s">
        <v>194</v>
      </c>
      <c r="N59" s="201"/>
      <c r="O59" s="201"/>
      <c r="P59" s="154"/>
      <c r="Q59" s="201"/>
      <c r="R59" s="201"/>
      <c r="S59" s="195">
        <v>38750</v>
      </c>
      <c r="T59" s="388"/>
    </row>
    <row r="60" spans="1:20" ht="50.1" customHeight="1" x14ac:dyDescent="1.05">
      <c r="A60" s="31" t="s">
        <v>1891</v>
      </c>
      <c r="B60" s="37" t="s">
        <v>1892</v>
      </c>
      <c r="C60" s="31" t="s">
        <v>1893</v>
      </c>
      <c r="D60" s="31" t="s">
        <v>1894</v>
      </c>
      <c r="E60" s="31" t="s">
        <v>688</v>
      </c>
      <c r="F60" s="31" t="s">
        <v>123</v>
      </c>
      <c r="G60" s="31" t="s">
        <v>689</v>
      </c>
      <c r="H60" s="31" t="s">
        <v>1303</v>
      </c>
      <c r="I60" s="38">
        <v>0.41666666666666669</v>
      </c>
      <c r="J60" s="31" t="s">
        <v>19</v>
      </c>
      <c r="K60" s="31" t="s">
        <v>105</v>
      </c>
      <c r="L60" s="31" t="s">
        <v>106</v>
      </c>
      <c r="M60" s="31" t="s">
        <v>194</v>
      </c>
      <c r="N60" s="201"/>
      <c r="O60" s="201"/>
      <c r="P60" s="154"/>
      <c r="Q60" s="201"/>
      <c r="R60" s="201"/>
      <c r="S60" s="195">
        <v>38750</v>
      </c>
      <c r="T60" s="388"/>
    </row>
    <row r="61" spans="1:20" ht="50.1" customHeight="1" x14ac:dyDescent="1.05">
      <c r="A61" s="31" t="s">
        <v>1895</v>
      </c>
      <c r="B61" s="37" t="s">
        <v>1896</v>
      </c>
      <c r="C61" s="31" t="s">
        <v>1897</v>
      </c>
      <c r="D61" s="31" t="s">
        <v>1898</v>
      </c>
      <c r="E61" s="31" t="s">
        <v>688</v>
      </c>
      <c r="F61" s="31" t="s">
        <v>123</v>
      </c>
      <c r="G61" s="31" t="s">
        <v>689</v>
      </c>
      <c r="H61" s="31" t="s">
        <v>1303</v>
      </c>
      <c r="I61" s="38">
        <v>0.41666666666666669</v>
      </c>
      <c r="J61" s="31" t="s">
        <v>19</v>
      </c>
      <c r="K61" s="31" t="s">
        <v>105</v>
      </c>
      <c r="L61" s="31" t="s">
        <v>106</v>
      </c>
      <c r="M61" s="31" t="s">
        <v>194</v>
      </c>
      <c r="N61" s="201"/>
      <c r="O61" s="201"/>
      <c r="P61" s="154"/>
      <c r="Q61" s="201"/>
      <c r="R61" s="201"/>
      <c r="S61" s="195">
        <v>38750</v>
      </c>
      <c r="T61" s="388"/>
    </row>
    <row r="62" spans="1:20" ht="50.1" customHeight="1" x14ac:dyDescent="1.05">
      <c r="A62" s="31" t="s">
        <v>1899</v>
      </c>
      <c r="B62" s="37" t="s">
        <v>1900</v>
      </c>
      <c r="C62" s="31" t="s">
        <v>1901</v>
      </c>
      <c r="D62" s="31" t="s">
        <v>1902</v>
      </c>
      <c r="E62" s="31" t="s">
        <v>688</v>
      </c>
      <c r="F62" s="31" t="s">
        <v>123</v>
      </c>
      <c r="G62" s="31" t="s">
        <v>689</v>
      </c>
      <c r="H62" s="31" t="s">
        <v>1303</v>
      </c>
      <c r="I62" s="38">
        <v>0.41666666666666669</v>
      </c>
      <c r="J62" s="31" t="s">
        <v>19</v>
      </c>
      <c r="K62" s="31" t="s">
        <v>105</v>
      </c>
      <c r="L62" s="31" t="s">
        <v>106</v>
      </c>
      <c r="M62" s="31" t="s">
        <v>194</v>
      </c>
      <c r="N62" s="201"/>
      <c r="O62" s="201"/>
      <c r="P62" s="154"/>
      <c r="Q62" s="201"/>
      <c r="R62" s="201"/>
      <c r="S62" s="195">
        <v>38750</v>
      </c>
      <c r="T62" s="388"/>
    </row>
    <row r="63" spans="1:20" ht="50.1" customHeight="1" x14ac:dyDescent="1.05">
      <c r="A63" s="31" t="s">
        <v>1903</v>
      </c>
      <c r="B63" s="37" t="s">
        <v>1904</v>
      </c>
      <c r="C63" s="31" t="s">
        <v>1905</v>
      </c>
      <c r="D63" s="31" t="s">
        <v>1906</v>
      </c>
      <c r="E63" s="31" t="s">
        <v>688</v>
      </c>
      <c r="F63" s="31" t="s">
        <v>123</v>
      </c>
      <c r="G63" s="31" t="s">
        <v>689</v>
      </c>
      <c r="H63" s="31" t="s">
        <v>1303</v>
      </c>
      <c r="I63" s="38">
        <v>0.41666666666666669</v>
      </c>
      <c r="J63" s="31" t="s">
        <v>19</v>
      </c>
      <c r="K63" s="31" t="s">
        <v>105</v>
      </c>
      <c r="L63" s="31" t="s">
        <v>125</v>
      </c>
      <c r="M63" s="31" t="s">
        <v>194</v>
      </c>
      <c r="N63" s="201"/>
      <c r="O63" s="201"/>
      <c r="P63" s="154"/>
      <c r="Q63" s="201"/>
      <c r="R63" s="201"/>
      <c r="S63" s="195">
        <v>28130</v>
      </c>
      <c r="T63" s="388"/>
    </row>
    <row r="64" spans="1:20" ht="50.1" customHeight="1" x14ac:dyDescent="1.05">
      <c r="A64" s="31" t="s">
        <v>1907</v>
      </c>
      <c r="B64" s="37" t="s">
        <v>1908</v>
      </c>
      <c r="C64" s="31" t="s">
        <v>1909</v>
      </c>
      <c r="D64" s="31" t="s">
        <v>1910</v>
      </c>
      <c r="E64" s="31" t="s">
        <v>688</v>
      </c>
      <c r="F64" s="31" t="s">
        <v>123</v>
      </c>
      <c r="G64" s="31" t="s">
        <v>689</v>
      </c>
      <c r="H64" s="31" t="s">
        <v>1303</v>
      </c>
      <c r="I64" s="38">
        <v>0.41666666666666669</v>
      </c>
      <c r="J64" s="31" t="s">
        <v>19</v>
      </c>
      <c r="K64" s="31" t="s">
        <v>105</v>
      </c>
      <c r="L64" s="31" t="s">
        <v>106</v>
      </c>
      <c r="M64" s="31" t="s">
        <v>194</v>
      </c>
      <c r="N64" s="201"/>
      <c r="O64" s="201"/>
      <c r="P64" s="154"/>
      <c r="Q64" s="201"/>
      <c r="R64" s="201"/>
      <c r="S64" s="195">
        <v>38750</v>
      </c>
      <c r="T64" s="388"/>
    </row>
    <row r="65" spans="1:20" ht="50.1" customHeight="1" x14ac:dyDescent="1.05">
      <c r="A65" s="31" t="s">
        <v>1911</v>
      </c>
      <c r="B65" s="37" t="s">
        <v>1912</v>
      </c>
      <c r="C65" s="31" t="s">
        <v>1913</v>
      </c>
      <c r="D65" s="31" t="s">
        <v>1914</v>
      </c>
      <c r="E65" s="31" t="s">
        <v>688</v>
      </c>
      <c r="F65" s="31" t="s">
        <v>123</v>
      </c>
      <c r="G65" s="31" t="s">
        <v>689</v>
      </c>
      <c r="H65" s="31" t="s">
        <v>1303</v>
      </c>
      <c r="I65" s="38">
        <v>0.41666666666666669</v>
      </c>
      <c r="J65" s="31" t="s">
        <v>19</v>
      </c>
      <c r="K65" s="31" t="s">
        <v>105</v>
      </c>
      <c r="L65" s="31" t="s">
        <v>125</v>
      </c>
      <c r="M65" s="31" t="s">
        <v>194</v>
      </c>
      <c r="N65" s="201"/>
      <c r="O65" s="201"/>
      <c r="P65" s="154"/>
      <c r="Q65" s="201"/>
      <c r="R65" s="201"/>
      <c r="S65" s="195">
        <v>28130</v>
      </c>
      <c r="T65" s="388"/>
    </row>
    <row r="66" spans="1:20" ht="50.1" customHeight="1" x14ac:dyDescent="1.05">
      <c r="A66" s="31" t="s">
        <v>1915</v>
      </c>
      <c r="B66" s="37" t="s">
        <v>1916</v>
      </c>
      <c r="C66" s="31" t="s">
        <v>1917</v>
      </c>
      <c r="D66" s="31" t="s">
        <v>1918</v>
      </c>
      <c r="E66" s="31" t="s">
        <v>688</v>
      </c>
      <c r="F66" s="31" t="s">
        <v>123</v>
      </c>
      <c r="G66" s="31" t="s">
        <v>689</v>
      </c>
      <c r="H66" s="31" t="s">
        <v>1303</v>
      </c>
      <c r="I66" s="38">
        <v>0.41666666666666669</v>
      </c>
      <c r="J66" s="31" t="s">
        <v>19</v>
      </c>
      <c r="K66" s="31" t="s">
        <v>105</v>
      </c>
      <c r="L66" s="31" t="s">
        <v>106</v>
      </c>
      <c r="M66" s="31" t="s">
        <v>194</v>
      </c>
      <c r="N66" s="201"/>
      <c r="O66" s="201"/>
      <c r="P66" s="154"/>
      <c r="Q66" s="201"/>
      <c r="R66" s="201"/>
      <c r="S66" s="195">
        <v>38750</v>
      </c>
      <c r="T66" s="388"/>
    </row>
    <row r="67" spans="1:20" ht="50.1" customHeight="1" x14ac:dyDescent="1.05">
      <c r="A67" s="31" t="s">
        <v>1919</v>
      </c>
      <c r="B67" s="37" t="s">
        <v>1920</v>
      </c>
      <c r="C67" s="31" t="s">
        <v>1921</v>
      </c>
      <c r="D67" s="31" t="s">
        <v>1922</v>
      </c>
      <c r="E67" s="31" t="s">
        <v>688</v>
      </c>
      <c r="F67" s="31" t="s">
        <v>123</v>
      </c>
      <c r="G67" s="31" t="s">
        <v>689</v>
      </c>
      <c r="H67" s="31" t="s">
        <v>1303</v>
      </c>
      <c r="I67" s="38">
        <v>0.41666666666666669</v>
      </c>
      <c r="J67" s="31" t="s">
        <v>19</v>
      </c>
      <c r="K67" s="31" t="s">
        <v>105</v>
      </c>
      <c r="L67" s="31" t="s">
        <v>125</v>
      </c>
      <c r="M67" s="31" t="s">
        <v>194</v>
      </c>
      <c r="N67" s="201"/>
      <c r="O67" s="201"/>
      <c r="P67" s="154"/>
      <c r="Q67" s="201"/>
      <c r="R67" s="201"/>
      <c r="S67" s="195">
        <v>28130</v>
      </c>
      <c r="T67" s="388"/>
    </row>
    <row r="68" spans="1:20" ht="50.1" customHeight="1" x14ac:dyDescent="1.05">
      <c r="A68" s="31" t="s">
        <v>1923</v>
      </c>
      <c r="B68" s="37" t="s">
        <v>1924</v>
      </c>
      <c r="C68" s="31" t="s">
        <v>1925</v>
      </c>
      <c r="D68" s="31" t="s">
        <v>1926</v>
      </c>
      <c r="E68" s="31" t="s">
        <v>688</v>
      </c>
      <c r="F68" s="31" t="s">
        <v>123</v>
      </c>
      <c r="G68" s="31" t="s">
        <v>689</v>
      </c>
      <c r="H68" s="31" t="s">
        <v>1303</v>
      </c>
      <c r="I68" s="38">
        <v>0.41666666666666669</v>
      </c>
      <c r="J68" s="31" t="s">
        <v>19</v>
      </c>
      <c r="K68" s="31" t="s">
        <v>105</v>
      </c>
      <c r="L68" s="31" t="s">
        <v>106</v>
      </c>
      <c r="M68" s="31" t="s">
        <v>194</v>
      </c>
      <c r="N68" s="201"/>
      <c r="O68" s="201"/>
      <c r="P68" s="154"/>
      <c r="Q68" s="201"/>
      <c r="R68" s="201"/>
      <c r="S68" s="195">
        <v>38750</v>
      </c>
      <c r="T68" s="388"/>
    </row>
    <row r="69" spans="1:20" ht="50.1" customHeight="1" x14ac:dyDescent="1.05">
      <c r="A69" s="31" t="s">
        <v>1927</v>
      </c>
      <c r="B69" s="37" t="s">
        <v>1928</v>
      </c>
      <c r="C69" s="31" t="s">
        <v>1929</v>
      </c>
      <c r="D69" s="31" t="s">
        <v>1930</v>
      </c>
      <c r="E69" s="31" t="s">
        <v>688</v>
      </c>
      <c r="F69" s="31" t="s">
        <v>123</v>
      </c>
      <c r="G69" s="31" t="s">
        <v>689</v>
      </c>
      <c r="H69" s="31" t="s">
        <v>1303</v>
      </c>
      <c r="I69" s="38">
        <v>0.41666666666666669</v>
      </c>
      <c r="J69" s="31" t="s">
        <v>19</v>
      </c>
      <c r="K69" s="31" t="s">
        <v>105</v>
      </c>
      <c r="L69" s="31" t="s">
        <v>106</v>
      </c>
      <c r="M69" s="31" t="s">
        <v>194</v>
      </c>
      <c r="N69" s="201"/>
      <c r="O69" s="201"/>
      <c r="P69" s="154"/>
      <c r="Q69" s="201"/>
      <c r="R69" s="201"/>
      <c r="S69" s="195">
        <v>38750</v>
      </c>
      <c r="T69" s="388"/>
    </row>
    <row r="70" spans="1:20" ht="50.1" customHeight="1" x14ac:dyDescent="1.05">
      <c r="A70" s="31" t="s">
        <v>1931</v>
      </c>
      <c r="B70" s="37" t="s">
        <v>1932</v>
      </c>
      <c r="C70" s="31" t="s">
        <v>1933</v>
      </c>
      <c r="D70" s="31" t="s">
        <v>1934</v>
      </c>
      <c r="E70" s="31" t="s">
        <v>688</v>
      </c>
      <c r="F70" s="31" t="s">
        <v>123</v>
      </c>
      <c r="G70" s="31" t="s">
        <v>689</v>
      </c>
      <c r="H70" s="31" t="s">
        <v>1303</v>
      </c>
      <c r="I70" s="38">
        <v>0.41666666666666669</v>
      </c>
      <c r="J70" s="31" t="s">
        <v>19</v>
      </c>
      <c r="K70" s="31" t="s">
        <v>105</v>
      </c>
      <c r="L70" s="31" t="s">
        <v>106</v>
      </c>
      <c r="M70" s="31" t="s">
        <v>194</v>
      </c>
      <c r="N70" s="201"/>
      <c r="O70" s="201"/>
      <c r="P70" s="154"/>
      <c r="Q70" s="201"/>
      <c r="R70" s="201"/>
      <c r="S70" s="195">
        <v>38750</v>
      </c>
      <c r="T70" s="388"/>
    </row>
    <row r="71" spans="1:20" ht="50.1" customHeight="1" x14ac:dyDescent="1.05">
      <c r="A71" s="31" t="s">
        <v>1935</v>
      </c>
      <c r="B71" s="37" t="s">
        <v>1936</v>
      </c>
      <c r="C71" s="31" t="s">
        <v>1937</v>
      </c>
      <c r="D71" s="31" t="s">
        <v>1938</v>
      </c>
      <c r="E71" s="31" t="s">
        <v>688</v>
      </c>
      <c r="F71" s="31" t="s">
        <v>123</v>
      </c>
      <c r="G71" s="31" t="s">
        <v>689</v>
      </c>
      <c r="H71" s="31" t="s">
        <v>1303</v>
      </c>
      <c r="I71" s="38">
        <v>0.41666666666666669</v>
      </c>
      <c r="J71" s="31" t="s">
        <v>19</v>
      </c>
      <c r="K71" s="31" t="s">
        <v>105</v>
      </c>
      <c r="L71" s="31" t="s">
        <v>106</v>
      </c>
      <c r="M71" s="31" t="s">
        <v>194</v>
      </c>
      <c r="N71" s="201"/>
      <c r="O71" s="201"/>
      <c r="P71" s="154"/>
      <c r="Q71" s="201"/>
      <c r="R71" s="201"/>
      <c r="S71" s="195">
        <v>38750</v>
      </c>
      <c r="T71" s="388"/>
    </row>
    <row r="72" spans="1:20" ht="50.1" customHeight="1" x14ac:dyDescent="1.05">
      <c r="A72" s="31" t="s">
        <v>1939</v>
      </c>
      <c r="B72" s="37" t="s">
        <v>1940</v>
      </c>
      <c r="C72" s="31" t="s">
        <v>1941</v>
      </c>
      <c r="D72" s="31" t="s">
        <v>1942</v>
      </c>
      <c r="E72" s="31" t="s">
        <v>101</v>
      </c>
      <c r="F72" s="31" t="s">
        <v>123</v>
      </c>
      <c r="G72" s="31" t="s">
        <v>124</v>
      </c>
      <c r="H72" s="31" t="s">
        <v>1303</v>
      </c>
      <c r="I72" s="38">
        <v>0.32291666666666669</v>
      </c>
      <c r="J72" s="31" t="s">
        <v>1943</v>
      </c>
      <c r="K72" s="31" t="s">
        <v>105</v>
      </c>
      <c r="L72" s="31" t="s">
        <v>106</v>
      </c>
      <c r="M72" s="31" t="s">
        <v>107</v>
      </c>
      <c r="N72" s="201"/>
      <c r="O72" s="201"/>
      <c r="P72" s="154"/>
      <c r="Q72" s="201"/>
      <c r="R72" s="201"/>
      <c r="S72" s="195">
        <v>18000</v>
      </c>
      <c r="T72" s="388"/>
    </row>
    <row r="73" spans="1:20" ht="50.1" customHeight="1" x14ac:dyDescent="1.05">
      <c r="A73" s="31" t="s">
        <v>1944</v>
      </c>
      <c r="B73" s="37" t="s">
        <v>1945</v>
      </c>
      <c r="C73" s="31" t="s">
        <v>1946</v>
      </c>
      <c r="D73" s="31" t="s">
        <v>1947</v>
      </c>
      <c r="E73" s="31" t="s">
        <v>101</v>
      </c>
      <c r="F73" s="31" t="s">
        <v>123</v>
      </c>
      <c r="G73" s="31" t="s">
        <v>124</v>
      </c>
      <c r="H73" s="31" t="s">
        <v>1303</v>
      </c>
      <c r="I73" s="38">
        <v>0.32291666666666669</v>
      </c>
      <c r="J73" s="31" t="s">
        <v>1943</v>
      </c>
      <c r="K73" s="31" t="s">
        <v>105</v>
      </c>
      <c r="L73" s="31" t="s">
        <v>106</v>
      </c>
      <c r="M73" s="31" t="s">
        <v>107</v>
      </c>
      <c r="N73" s="201"/>
      <c r="O73" s="201"/>
      <c r="P73" s="154"/>
      <c r="Q73" s="201"/>
      <c r="R73" s="201"/>
      <c r="S73" s="195">
        <v>18000</v>
      </c>
      <c r="T73" s="388"/>
    </row>
    <row r="74" spans="1:20" ht="50.1" customHeight="1" x14ac:dyDescent="1.05">
      <c r="A74" s="31" t="s">
        <v>1948</v>
      </c>
      <c r="B74" s="37" t="s">
        <v>1949</v>
      </c>
      <c r="C74" s="31" t="s">
        <v>1950</v>
      </c>
      <c r="D74" s="31" t="s">
        <v>1951</v>
      </c>
      <c r="E74" s="31" t="s">
        <v>101</v>
      </c>
      <c r="F74" s="31" t="s">
        <v>1304</v>
      </c>
      <c r="G74" s="31" t="s">
        <v>103</v>
      </c>
      <c r="H74" s="31" t="s">
        <v>1303</v>
      </c>
      <c r="I74" s="38">
        <v>0.95833333333333337</v>
      </c>
      <c r="J74" s="31" t="s">
        <v>1943</v>
      </c>
      <c r="K74" s="31" t="s">
        <v>105</v>
      </c>
      <c r="L74" s="31" t="s">
        <v>106</v>
      </c>
      <c r="M74" s="31" t="s">
        <v>107</v>
      </c>
      <c r="N74" s="201"/>
      <c r="O74" s="201"/>
      <c r="P74" s="154"/>
      <c r="Q74" s="201"/>
      <c r="R74" s="201"/>
      <c r="S74" s="195">
        <v>18000</v>
      </c>
      <c r="T74" s="388"/>
    </row>
    <row r="75" spans="1:20" ht="50.1" customHeight="1" x14ac:dyDescent="0.7">
      <c r="A75" s="757" t="s">
        <v>2004</v>
      </c>
      <c r="B75" s="758"/>
      <c r="C75" s="758"/>
      <c r="D75" s="758"/>
      <c r="E75" s="758"/>
      <c r="F75" s="758"/>
      <c r="G75" s="758"/>
      <c r="H75" s="758"/>
      <c r="I75" s="758"/>
      <c r="J75" s="758"/>
      <c r="K75" s="758"/>
      <c r="L75" s="758"/>
      <c r="M75" s="758"/>
      <c r="N75" s="201"/>
      <c r="O75" s="201"/>
      <c r="P75" s="201"/>
      <c r="Q75" s="201"/>
      <c r="R75" s="201"/>
      <c r="S75" s="195"/>
      <c r="T75" s="388">
        <v>619000</v>
      </c>
    </row>
    <row r="76" spans="1:20" ht="50.1" customHeight="1" x14ac:dyDescent="1.05">
      <c r="A76" s="708" t="s">
        <v>3093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</row>
    <row r="77" spans="1:20" ht="50.1" customHeight="1" x14ac:dyDescent="1.65">
      <c r="A77" s="31" t="s">
        <v>2919</v>
      </c>
      <c r="B77" s="37" t="s">
        <v>2920</v>
      </c>
      <c r="C77" s="31" t="s">
        <v>2921</v>
      </c>
      <c r="D77" s="31" t="s">
        <v>2922</v>
      </c>
      <c r="E77" s="31" t="s">
        <v>688</v>
      </c>
      <c r="F77" s="31" t="s">
        <v>123</v>
      </c>
      <c r="G77" s="31" t="s">
        <v>689</v>
      </c>
      <c r="H77" s="31" t="s">
        <v>2017</v>
      </c>
      <c r="I77" s="38">
        <v>0.41666666666666669</v>
      </c>
      <c r="J77" s="31" t="s">
        <v>19</v>
      </c>
      <c r="K77" s="31" t="s">
        <v>105</v>
      </c>
      <c r="L77" s="31" t="s">
        <v>106</v>
      </c>
      <c r="M77" s="31" t="s">
        <v>194</v>
      </c>
      <c r="N77" s="29"/>
      <c r="O77" s="201"/>
      <c r="P77" s="46"/>
      <c r="Q77" s="46"/>
      <c r="R77" s="46"/>
      <c r="S77" s="195">
        <v>38750</v>
      </c>
      <c r="T77" s="492"/>
    </row>
    <row r="78" spans="1:20" ht="50.1" customHeight="1" x14ac:dyDescent="1.65">
      <c r="A78" s="31" t="s">
        <v>2931</v>
      </c>
      <c r="B78" s="37" t="s">
        <v>2932</v>
      </c>
      <c r="C78" s="31" t="s">
        <v>2933</v>
      </c>
      <c r="D78" s="31" t="s">
        <v>2934</v>
      </c>
      <c r="E78" s="31" t="s">
        <v>101</v>
      </c>
      <c r="F78" s="31" t="s">
        <v>123</v>
      </c>
      <c r="G78" s="31" t="s">
        <v>490</v>
      </c>
      <c r="H78" s="31" t="s">
        <v>2017</v>
      </c>
      <c r="I78" s="38">
        <v>0.49652777777777779</v>
      </c>
      <c r="J78" s="31" t="s">
        <v>1943</v>
      </c>
      <c r="K78" s="31" t="s">
        <v>105</v>
      </c>
      <c r="L78" s="31" t="s">
        <v>533</v>
      </c>
      <c r="M78" s="31" t="s">
        <v>107</v>
      </c>
      <c r="N78" s="29"/>
      <c r="O78" s="201"/>
      <c r="P78" s="46"/>
      <c r="Q78" s="46"/>
      <c r="R78" s="46"/>
      <c r="S78" s="195">
        <v>18000</v>
      </c>
      <c r="T78" s="492"/>
    </row>
    <row r="79" spans="1:20" ht="50.1" customHeight="1" x14ac:dyDescent="1.65">
      <c r="A79" s="31" t="s">
        <v>2935</v>
      </c>
      <c r="B79" s="37" t="s">
        <v>2936</v>
      </c>
      <c r="C79" s="31" t="s">
        <v>2937</v>
      </c>
      <c r="D79" s="31" t="s">
        <v>2938</v>
      </c>
      <c r="E79" s="31" t="s">
        <v>101</v>
      </c>
      <c r="F79" s="31" t="s">
        <v>123</v>
      </c>
      <c r="G79" s="31" t="s">
        <v>490</v>
      </c>
      <c r="H79" s="31" t="s">
        <v>2017</v>
      </c>
      <c r="I79" s="38">
        <v>0.49652777777777779</v>
      </c>
      <c r="J79" s="31" t="s">
        <v>1943</v>
      </c>
      <c r="K79" s="31" t="s">
        <v>105</v>
      </c>
      <c r="L79" s="31" t="s">
        <v>106</v>
      </c>
      <c r="M79" s="31" t="s">
        <v>995</v>
      </c>
      <c r="N79" s="29"/>
      <c r="O79" s="201"/>
      <c r="P79" s="46"/>
      <c r="Q79" s="46"/>
      <c r="R79" s="46"/>
      <c r="S79" s="195">
        <v>43725</v>
      </c>
      <c r="T79" s="492"/>
    </row>
    <row r="80" spans="1:20" ht="50.1" customHeight="1" x14ac:dyDescent="1.65">
      <c r="A80" s="31" t="s">
        <v>2939</v>
      </c>
      <c r="B80" s="37" t="s">
        <v>2940</v>
      </c>
      <c r="C80" s="31" t="s">
        <v>2941</v>
      </c>
      <c r="D80" s="31" t="s">
        <v>2942</v>
      </c>
      <c r="E80" s="31" t="s">
        <v>101</v>
      </c>
      <c r="F80" s="31" t="s">
        <v>123</v>
      </c>
      <c r="G80" s="31" t="s">
        <v>490</v>
      </c>
      <c r="H80" s="31" t="s">
        <v>2017</v>
      </c>
      <c r="I80" s="38">
        <v>0.49652777777777779</v>
      </c>
      <c r="J80" s="31" t="s">
        <v>1943</v>
      </c>
      <c r="K80" s="31" t="s">
        <v>105</v>
      </c>
      <c r="L80" s="31" t="s">
        <v>106</v>
      </c>
      <c r="M80" s="31" t="s">
        <v>107</v>
      </c>
      <c r="N80" s="29"/>
      <c r="O80" s="201"/>
      <c r="P80" s="46"/>
      <c r="Q80" s="46"/>
      <c r="R80" s="46"/>
      <c r="S80" s="195">
        <v>18000</v>
      </c>
      <c r="T80" s="492"/>
    </row>
    <row r="81" spans="1:20" ht="50.1" customHeight="1" x14ac:dyDescent="1.65">
      <c r="A81" s="31" t="s">
        <v>2943</v>
      </c>
      <c r="B81" s="37" t="s">
        <v>2944</v>
      </c>
      <c r="C81" s="31" t="s">
        <v>2945</v>
      </c>
      <c r="D81" s="31" t="s">
        <v>2946</v>
      </c>
      <c r="E81" s="31" t="s">
        <v>101</v>
      </c>
      <c r="F81" s="31" t="s">
        <v>123</v>
      </c>
      <c r="G81" s="31" t="s">
        <v>490</v>
      </c>
      <c r="H81" s="31" t="s">
        <v>2017</v>
      </c>
      <c r="I81" s="38">
        <v>0.49652777777777779</v>
      </c>
      <c r="J81" s="31" t="s">
        <v>1943</v>
      </c>
      <c r="K81" s="31" t="s">
        <v>105</v>
      </c>
      <c r="L81" s="31" t="s">
        <v>125</v>
      </c>
      <c r="M81" s="31" t="s">
        <v>107</v>
      </c>
      <c r="N81" s="29"/>
      <c r="O81" s="201"/>
      <c r="P81" s="46"/>
      <c r="Q81" s="46"/>
      <c r="R81" s="46"/>
      <c r="S81" s="195">
        <v>18000</v>
      </c>
      <c r="T81" s="492"/>
    </row>
    <row r="82" spans="1:20" ht="50.1" customHeight="1" x14ac:dyDescent="1.65">
      <c r="A82" s="31" t="s">
        <v>2947</v>
      </c>
      <c r="B82" s="37" t="s">
        <v>2948</v>
      </c>
      <c r="C82" s="31" t="s">
        <v>2949</v>
      </c>
      <c r="D82" s="31" t="s">
        <v>2950</v>
      </c>
      <c r="E82" s="31" t="s">
        <v>101</v>
      </c>
      <c r="F82" s="31" t="s">
        <v>123</v>
      </c>
      <c r="G82" s="31" t="s">
        <v>490</v>
      </c>
      <c r="H82" s="31" t="s">
        <v>2017</v>
      </c>
      <c r="I82" s="38">
        <v>0.49652777777777779</v>
      </c>
      <c r="J82" s="31" t="s">
        <v>1943</v>
      </c>
      <c r="K82" s="31" t="s">
        <v>105</v>
      </c>
      <c r="L82" s="31" t="s">
        <v>125</v>
      </c>
      <c r="M82" s="31" t="s">
        <v>107</v>
      </c>
      <c r="N82" s="29"/>
      <c r="O82" s="201"/>
      <c r="P82" s="46"/>
      <c r="Q82" s="46"/>
      <c r="R82" s="46"/>
      <c r="S82" s="195">
        <v>18000</v>
      </c>
      <c r="T82" s="492"/>
    </row>
    <row r="83" spans="1:20" ht="50.1" customHeight="1" x14ac:dyDescent="1.65">
      <c r="A83" s="31" t="s">
        <v>2951</v>
      </c>
      <c r="B83" s="37" t="s">
        <v>2952</v>
      </c>
      <c r="C83" s="31" t="s">
        <v>2953</v>
      </c>
      <c r="D83" s="31" t="s">
        <v>2954</v>
      </c>
      <c r="E83" s="31" t="s">
        <v>101</v>
      </c>
      <c r="F83" s="31" t="s">
        <v>123</v>
      </c>
      <c r="G83" s="31" t="s">
        <v>490</v>
      </c>
      <c r="H83" s="31" t="s">
        <v>2017</v>
      </c>
      <c r="I83" s="38">
        <v>0.49652777777777779</v>
      </c>
      <c r="J83" s="31" t="s">
        <v>1943</v>
      </c>
      <c r="K83" s="31" t="s">
        <v>105</v>
      </c>
      <c r="L83" s="31" t="s">
        <v>125</v>
      </c>
      <c r="M83" s="31" t="s">
        <v>107</v>
      </c>
      <c r="N83" s="29"/>
      <c r="O83" s="201"/>
      <c r="P83" s="46"/>
      <c r="Q83" s="46"/>
      <c r="R83" s="46"/>
      <c r="S83" s="195">
        <v>18000</v>
      </c>
      <c r="T83" s="492"/>
    </row>
    <row r="84" spans="1:20" ht="50.1" customHeight="1" x14ac:dyDescent="1.65">
      <c r="A84" s="31" t="s">
        <v>2955</v>
      </c>
      <c r="B84" s="37" t="s">
        <v>2956</v>
      </c>
      <c r="C84" s="31" t="s">
        <v>2957</v>
      </c>
      <c r="D84" s="31" t="s">
        <v>2958</v>
      </c>
      <c r="E84" s="31" t="s">
        <v>101</v>
      </c>
      <c r="F84" s="31" t="s">
        <v>123</v>
      </c>
      <c r="G84" s="31" t="s">
        <v>490</v>
      </c>
      <c r="H84" s="31" t="s">
        <v>2017</v>
      </c>
      <c r="I84" s="38">
        <v>0.49652777777777779</v>
      </c>
      <c r="J84" s="31" t="s">
        <v>1943</v>
      </c>
      <c r="K84" s="31" t="s">
        <v>105</v>
      </c>
      <c r="L84" s="31" t="s">
        <v>106</v>
      </c>
      <c r="M84" s="31" t="s">
        <v>995</v>
      </c>
      <c r="N84" s="29"/>
      <c r="O84" s="201"/>
      <c r="P84" s="46"/>
      <c r="Q84" s="46"/>
      <c r="R84" s="46"/>
      <c r="S84" s="195">
        <v>43725</v>
      </c>
      <c r="T84" s="492"/>
    </row>
    <row r="85" spans="1:20" ht="50.1" customHeight="1" x14ac:dyDescent="1.65">
      <c r="A85" s="31" t="s">
        <v>2959</v>
      </c>
      <c r="B85" s="37" t="s">
        <v>2960</v>
      </c>
      <c r="C85" s="31" t="s">
        <v>2961</v>
      </c>
      <c r="D85" s="31" t="s">
        <v>2962</v>
      </c>
      <c r="E85" s="31" t="s">
        <v>101</v>
      </c>
      <c r="F85" s="31" t="s">
        <v>123</v>
      </c>
      <c r="G85" s="31" t="s">
        <v>490</v>
      </c>
      <c r="H85" s="31" t="s">
        <v>2017</v>
      </c>
      <c r="I85" s="38">
        <v>0.49652777777777779</v>
      </c>
      <c r="J85" s="31" t="s">
        <v>1943</v>
      </c>
      <c r="K85" s="31" t="s">
        <v>105</v>
      </c>
      <c r="L85" s="31" t="s">
        <v>106</v>
      </c>
      <c r="M85" s="31" t="s">
        <v>995</v>
      </c>
      <c r="N85" s="29"/>
      <c r="O85" s="201"/>
      <c r="P85" s="46"/>
      <c r="Q85" s="46"/>
      <c r="R85" s="46"/>
      <c r="S85" s="195">
        <v>43725</v>
      </c>
      <c r="T85" s="492"/>
    </row>
    <row r="86" spans="1:20" ht="50.1" customHeight="1" x14ac:dyDescent="1.65">
      <c r="A86" s="31" t="s">
        <v>2963</v>
      </c>
      <c r="B86" s="37" t="s">
        <v>2964</v>
      </c>
      <c r="C86" s="31" t="s">
        <v>2965</v>
      </c>
      <c r="D86" s="31" t="s">
        <v>2966</v>
      </c>
      <c r="E86" s="31" t="s">
        <v>101</v>
      </c>
      <c r="F86" s="31" t="s">
        <v>123</v>
      </c>
      <c r="G86" s="31" t="s">
        <v>490</v>
      </c>
      <c r="H86" s="31" t="s">
        <v>2017</v>
      </c>
      <c r="I86" s="38">
        <v>0.49652777777777779</v>
      </c>
      <c r="J86" s="31" t="s">
        <v>1943</v>
      </c>
      <c r="K86" s="31" t="s">
        <v>105</v>
      </c>
      <c r="L86" s="31" t="s">
        <v>106</v>
      </c>
      <c r="M86" s="31" t="s">
        <v>995</v>
      </c>
      <c r="N86" s="29"/>
      <c r="O86" s="201"/>
      <c r="P86" s="46"/>
      <c r="Q86" s="46"/>
      <c r="R86" s="46"/>
      <c r="S86" s="195">
        <v>43725</v>
      </c>
      <c r="T86" s="492"/>
    </row>
    <row r="87" spans="1:20" ht="50.1" customHeight="1" x14ac:dyDescent="1.65">
      <c r="A87" s="31" t="s">
        <v>2967</v>
      </c>
      <c r="B87" s="37" t="s">
        <v>2968</v>
      </c>
      <c r="C87" s="31" t="s">
        <v>2969</v>
      </c>
      <c r="D87" s="31" t="s">
        <v>2970</v>
      </c>
      <c r="E87" s="31" t="s">
        <v>101</v>
      </c>
      <c r="F87" s="31" t="s">
        <v>123</v>
      </c>
      <c r="G87" s="31" t="s">
        <v>490</v>
      </c>
      <c r="H87" s="31" t="s">
        <v>2017</v>
      </c>
      <c r="I87" s="38">
        <v>0.49652777777777779</v>
      </c>
      <c r="J87" s="31" t="s">
        <v>1943</v>
      </c>
      <c r="K87" s="31" t="s">
        <v>105</v>
      </c>
      <c r="L87" s="31" t="s">
        <v>533</v>
      </c>
      <c r="M87" s="31" t="s">
        <v>107</v>
      </c>
      <c r="N87" s="29"/>
      <c r="O87" s="201"/>
      <c r="P87" s="46"/>
      <c r="Q87" s="46"/>
      <c r="R87" s="46"/>
      <c r="S87" s="195">
        <v>18000</v>
      </c>
      <c r="T87" s="492"/>
    </row>
    <row r="88" spans="1:20" ht="50.1" customHeight="1" x14ac:dyDescent="1.65">
      <c r="A88" s="31" t="s">
        <v>2971</v>
      </c>
      <c r="B88" s="37" t="s">
        <v>2972</v>
      </c>
      <c r="C88" s="31" t="s">
        <v>2973</v>
      </c>
      <c r="D88" s="31" t="s">
        <v>2974</v>
      </c>
      <c r="E88" s="31" t="s">
        <v>101</v>
      </c>
      <c r="F88" s="31" t="s">
        <v>123</v>
      </c>
      <c r="G88" s="31" t="s">
        <v>490</v>
      </c>
      <c r="H88" s="31" t="s">
        <v>2017</v>
      </c>
      <c r="I88" s="38">
        <v>0.49652777777777779</v>
      </c>
      <c r="J88" s="31" t="s">
        <v>1943</v>
      </c>
      <c r="K88" s="31" t="s">
        <v>105</v>
      </c>
      <c r="L88" s="31" t="s">
        <v>106</v>
      </c>
      <c r="M88" s="31" t="s">
        <v>107</v>
      </c>
      <c r="N88" s="29"/>
      <c r="O88" s="201"/>
      <c r="P88" s="46"/>
      <c r="Q88" s="46"/>
      <c r="R88" s="46"/>
      <c r="S88" s="195">
        <v>18000</v>
      </c>
      <c r="T88" s="492"/>
    </row>
    <row r="89" spans="1:20" ht="50.1" customHeight="1" x14ac:dyDescent="1.65">
      <c r="A89" s="31" t="s">
        <v>2975</v>
      </c>
      <c r="B89" s="37" t="s">
        <v>2976</v>
      </c>
      <c r="C89" s="31" t="s">
        <v>2977</v>
      </c>
      <c r="D89" s="31" t="s">
        <v>2978</v>
      </c>
      <c r="E89" s="31" t="s">
        <v>101</v>
      </c>
      <c r="F89" s="31" t="s">
        <v>123</v>
      </c>
      <c r="G89" s="31" t="s">
        <v>490</v>
      </c>
      <c r="H89" s="31" t="s">
        <v>2017</v>
      </c>
      <c r="I89" s="38">
        <v>0.49652777777777779</v>
      </c>
      <c r="J89" s="31" t="s">
        <v>1943</v>
      </c>
      <c r="K89" s="31" t="s">
        <v>105</v>
      </c>
      <c r="L89" s="31" t="s">
        <v>106</v>
      </c>
      <c r="M89" s="31" t="s">
        <v>995</v>
      </c>
      <c r="N89" s="29"/>
      <c r="O89" s="201"/>
      <c r="P89" s="46"/>
      <c r="Q89" s="46"/>
      <c r="R89" s="46"/>
      <c r="S89" s="195">
        <v>43725</v>
      </c>
      <c r="T89" s="492"/>
    </row>
    <row r="90" spans="1:20" ht="50.1" customHeight="1" x14ac:dyDescent="1.65">
      <c r="A90" s="31" t="s">
        <v>2979</v>
      </c>
      <c r="B90" s="37" t="s">
        <v>2980</v>
      </c>
      <c r="C90" s="31" t="s">
        <v>2981</v>
      </c>
      <c r="D90" s="31" t="s">
        <v>2982</v>
      </c>
      <c r="E90" s="31" t="s">
        <v>101</v>
      </c>
      <c r="F90" s="31" t="s">
        <v>123</v>
      </c>
      <c r="G90" s="31" t="s">
        <v>490</v>
      </c>
      <c r="H90" s="31" t="s">
        <v>2017</v>
      </c>
      <c r="I90" s="38">
        <v>0.49652777777777779</v>
      </c>
      <c r="J90" s="31" t="s">
        <v>1943</v>
      </c>
      <c r="K90" s="31" t="s">
        <v>105</v>
      </c>
      <c r="L90" s="31" t="s">
        <v>106</v>
      </c>
      <c r="M90" s="31" t="s">
        <v>995</v>
      </c>
      <c r="N90" s="29"/>
      <c r="O90" s="201"/>
      <c r="P90" s="46"/>
      <c r="Q90" s="46"/>
      <c r="R90" s="46"/>
      <c r="S90" s="195">
        <v>43725</v>
      </c>
      <c r="T90" s="492"/>
    </row>
    <row r="91" spans="1:20" ht="50.1" customHeight="1" x14ac:dyDescent="1.65">
      <c r="A91" s="31" t="s">
        <v>2983</v>
      </c>
      <c r="B91" s="37" t="s">
        <v>2984</v>
      </c>
      <c r="C91" s="31" t="s">
        <v>2985</v>
      </c>
      <c r="D91" s="31" t="s">
        <v>2986</v>
      </c>
      <c r="E91" s="31" t="s">
        <v>101</v>
      </c>
      <c r="F91" s="31" t="s">
        <v>123</v>
      </c>
      <c r="G91" s="31" t="s">
        <v>490</v>
      </c>
      <c r="H91" s="31" t="s">
        <v>2017</v>
      </c>
      <c r="I91" s="38">
        <v>0.49652777777777779</v>
      </c>
      <c r="J91" s="31" t="s">
        <v>1943</v>
      </c>
      <c r="K91" s="31" t="s">
        <v>105</v>
      </c>
      <c r="L91" s="31" t="s">
        <v>106</v>
      </c>
      <c r="M91" s="31" t="s">
        <v>995</v>
      </c>
      <c r="N91" s="29"/>
      <c r="O91" s="201"/>
      <c r="P91" s="46"/>
      <c r="Q91" s="46"/>
      <c r="R91" s="46"/>
      <c r="S91" s="195">
        <v>43725</v>
      </c>
      <c r="T91" s="492"/>
    </row>
    <row r="92" spans="1:20" ht="50.1" customHeight="1" x14ac:dyDescent="1.65">
      <c r="A92" s="31" t="s">
        <v>2987</v>
      </c>
      <c r="B92" s="37" t="s">
        <v>2988</v>
      </c>
      <c r="C92" s="31" t="s">
        <v>2989</v>
      </c>
      <c r="D92" s="31" t="s">
        <v>2990</v>
      </c>
      <c r="E92" s="31" t="s">
        <v>101</v>
      </c>
      <c r="F92" s="31" t="s">
        <v>123</v>
      </c>
      <c r="G92" s="31" t="s">
        <v>490</v>
      </c>
      <c r="H92" s="31" t="s">
        <v>2017</v>
      </c>
      <c r="I92" s="38">
        <v>0.49652777777777779</v>
      </c>
      <c r="J92" s="31" t="s">
        <v>1943</v>
      </c>
      <c r="K92" s="31" t="s">
        <v>105</v>
      </c>
      <c r="L92" s="31" t="s">
        <v>106</v>
      </c>
      <c r="M92" s="31" t="s">
        <v>995</v>
      </c>
      <c r="N92" s="29"/>
      <c r="O92" s="201"/>
      <c r="P92" s="46"/>
      <c r="Q92" s="46"/>
      <c r="R92" s="46"/>
      <c r="S92" s="195">
        <v>43725</v>
      </c>
      <c r="T92" s="492"/>
    </row>
    <row r="93" spans="1:20" ht="50.1" customHeight="1" x14ac:dyDescent="1.65">
      <c r="A93" s="31" t="s">
        <v>2991</v>
      </c>
      <c r="B93" s="37" t="s">
        <v>2992</v>
      </c>
      <c r="C93" s="31" t="s">
        <v>2993</v>
      </c>
      <c r="D93" s="31" t="s">
        <v>2994</v>
      </c>
      <c r="E93" s="31" t="s">
        <v>101</v>
      </c>
      <c r="F93" s="31" t="s">
        <v>123</v>
      </c>
      <c r="G93" s="31" t="s">
        <v>490</v>
      </c>
      <c r="H93" s="31" t="s">
        <v>2017</v>
      </c>
      <c r="I93" s="38">
        <v>0.49652777777777779</v>
      </c>
      <c r="J93" s="31" t="s">
        <v>1943</v>
      </c>
      <c r="K93" s="31" t="s">
        <v>105</v>
      </c>
      <c r="L93" s="31" t="s">
        <v>106</v>
      </c>
      <c r="M93" s="31" t="s">
        <v>995</v>
      </c>
      <c r="N93" s="29"/>
      <c r="O93" s="201"/>
      <c r="P93" s="46"/>
      <c r="Q93" s="46"/>
      <c r="R93" s="46"/>
      <c r="S93" s="195">
        <v>43725</v>
      </c>
      <c r="T93" s="492"/>
    </row>
    <row r="94" spans="1:20" ht="50.1" customHeight="1" x14ac:dyDescent="1.65">
      <c r="A94" s="31" t="s">
        <v>2995</v>
      </c>
      <c r="B94" s="37" t="s">
        <v>2996</v>
      </c>
      <c r="C94" s="31" t="s">
        <v>2997</v>
      </c>
      <c r="D94" s="31" t="s">
        <v>2998</v>
      </c>
      <c r="E94" s="31" t="s">
        <v>101</v>
      </c>
      <c r="F94" s="31" t="s">
        <v>123</v>
      </c>
      <c r="G94" s="31" t="s">
        <v>490</v>
      </c>
      <c r="H94" s="31" t="s">
        <v>2017</v>
      </c>
      <c r="I94" s="38">
        <v>0.49652777777777779</v>
      </c>
      <c r="J94" s="31" t="s">
        <v>1943</v>
      </c>
      <c r="K94" s="31" t="s">
        <v>105</v>
      </c>
      <c r="L94" s="31" t="s">
        <v>533</v>
      </c>
      <c r="M94" s="31" t="s">
        <v>107</v>
      </c>
      <c r="N94" s="29"/>
      <c r="O94" s="201"/>
      <c r="P94" s="46"/>
      <c r="Q94" s="46"/>
      <c r="R94" s="46"/>
      <c r="S94" s="195">
        <v>18000</v>
      </c>
      <c r="T94" s="492"/>
    </row>
    <row r="95" spans="1:20" ht="50.1" customHeight="1" x14ac:dyDescent="1.65">
      <c r="A95" s="31" t="s">
        <v>2999</v>
      </c>
      <c r="B95" s="37" t="s">
        <v>371</v>
      </c>
      <c r="C95" s="31" t="s">
        <v>3000</v>
      </c>
      <c r="D95" s="31" t="s">
        <v>3001</v>
      </c>
      <c r="E95" s="31" t="s">
        <v>101</v>
      </c>
      <c r="F95" s="31" t="s">
        <v>123</v>
      </c>
      <c r="G95" s="31" t="s">
        <v>490</v>
      </c>
      <c r="H95" s="31" t="s">
        <v>2017</v>
      </c>
      <c r="I95" s="38">
        <v>0.49652777777777779</v>
      </c>
      <c r="J95" s="31" t="s">
        <v>1943</v>
      </c>
      <c r="K95" s="31" t="s">
        <v>105</v>
      </c>
      <c r="L95" s="31" t="s">
        <v>106</v>
      </c>
      <c r="M95" s="31" t="s">
        <v>995</v>
      </c>
      <c r="N95" s="29"/>
      <c r="O95" s="201"/>
      <c r="P95" s="46"/>
      <c r="Q95" s="46"/>
      <c r="R95" s="46"/>
      <c r="S95" s="195">
        <v>43725</v>
      </c>
      <c r="T95" s="492"/>
    </row>
    <row r="96" spans="1:20" ht="50.1" customHeight="1" x14ac:dyDescent="1.65">
      <c r="A96" s="31" t="s">
        <v>3005</v>
      </c>
      <c r="B96" s="37" t="s">
        <v>3006</v>
      </c>
      <c r="C96" s="31" t="s">
        <v>3007</v>
      </c>
      <c r="D96" s="31" t="s">
        <v>3008</v>
      </c>
      <c r="E96" s="31" t="s">
        <v>101</v>
      </c>
      <c r="F96" s="31" t="s">
        <v>123</v>
      </c>
      <c r="G96" s="31" t="s">
        <v>490</v>
      </c>
      <c r="H96" s="31" t="s">
        <v>2017</v>
      </c>
      <c r="I96" s="38">
        <v>0.49652777777777779</v>
      </c>
      <c r="J96" s="31" t="s">
        <v>1943</v>
      </c>
      <c r="K96" s="31" t="s">
        <v>105</v>
      </c>
      <c r="L96" s="31" t="s">
        <v>106</v>
      </c>
      <c r="M96" s="31" t="s">
        <v>995</v>
      </c>
      <c r="N96" s="29"/>
      <c r="O96" s="201"/>
      <c r="P96" s="46"/>
      <c r="Q96" s="46"/>
      <c r="R96" s="46"/>
      <c r="S96" s="195">
        <v>43725</v>
      </c>
      <c r="T96" s="492"/>
    </row>
    <row r="97" spans="1:20" ht="50.1" customHeight="1" x14ac:dyDescent="1.65">
      <c r="A97" s="31" t="s">
        <v>3009</v>
      </c>
      <c r="B97" s="37" t="s">
        <v>3010</v>
      </c>
      <c r="C97" s="31" t="s">
        <v>3011</v>
      </c>
      <c r="D97" s="31" t="s">
        <v>3012</v>
      </c>
      <c r="E97" s="31" t="s">
        <v>101</v>
      </c>
      <c r="F97" s="31" t="s">
        <v>123</v>
      </c>
      <c r="G97" s="31" t="s">
        <v>490</v>
      </c>
      <c r="H97" s="31" t="s">
        <v>2017</v>
      </c>
      <c r="I97" s="38">
        <v>0.49652777777777779</v>
      </c>
      <c r="J97" s="31" t="s">
        <v>1943</v>
      </c>
      <c r="K97" s="31" t="s">
        <v>105</v>
      </c>
      <c r="L97" s="31" t="s">
        <v>106</v>
      </c>
      <c r="M97" s="31" t="s">
        <v>995</v>
      </c>
      <c r="N97" s="29"/>
      <c r="O97" s="201"/>
      <c r="P97" s="46"/>
      <c r="Q97" s="46"/>
      <c r="R97" s="46"/>
      <c r="S97" s="195">
        <v>43725</v>
      </c>
      <c r="T97" s="492"/>
    </row>
    <row r="98" spans="1:20" ht="50.1" customHeight="1" x14ac:dyDescent="1.65">
      <c r="A98" s="31" t="s">
        <v>3017</v>
      </c>
      <c r="B98" s="37" t="s">
        <v>3018</v>
      </c>
      <c r="C98" s="31" t="s">
        <v>3019</v>
      </c>
      <c r="D98" s="31" t="s">
        <v>3020</v>
      </c>
      <c r="E98" s="31" t="s">
        <v>101</v>
      </c>
      <c r="F98" s="31" t="s">
        <v>102</v>
      </c>
      <c r="G98" s="31" t="s">
        <v>567</v>
      </c>
      <c r="H98" s="31" t="s">
        <v>2017</v>
      </c>
      <c r="I98" s="38">
        <v>0.52430555555555558</v>
      </c>
      <c r="J98" s="31" t="s">
        <v>1943</v>
      </c>
      <c r="K98" s="31" t="s">
        <v>105</v>
      </c>
      <c r="L98" s="31" t="s">
        <v>106</v>
      </c>
      <c r="M98" s="31" t="s">
        <v>491</v>
      </c>
      <c r="N98" s="29"/>
      <c r="O98" s="201"/>
      <c r="P98" s="46"/>
      <c r="Q98" s="46"/>
      <c r="R98" s="46"/>
      <c r="S98" s="195">
        <v>26000</v>
      </c>
      <c r="T98" s="492"/>
    </row>
    <row r="99" spans="1:20" ht="50.1" customHeight="1" x14ac:dyDescent="1.65">
      <c r="A99" s="31" t="s">
        <v>3021</v>
      </c>
      <c r="B99" s="37" t="s">
        <v>3022</v>
      </c>
      <c r="C99" s="31" t="s">
        <v>3023</v>
      </c>
      <c r="D99" s="31" t="s">
        <v>3024</v>
      </c>
      <c r="E99" s="31" t="s">
        <v>101</v>
      </c>
      <c r="F99" s="31" t="s">
        <v>102</v>
      </c>
      <c r="G99" s="31" t="s">
        <v>567</v>
      </c>
      <c r="H99" s="31" t="s">
        <v>2017</v>
      </c>
      <c r="I99" s="38">
        <v>0.52430555555555558</v>
      </c>
      <c r="J99" s="31" t="s">
        <v>1943</v>
      </c>
      <c r="K99" s="31" t="s">
        <v>105</v>
      </c>
      <c r="L99" s="31" t="s">
        <v>106</v>
      </c>
      <c r="M99" s="31" t="s">
        <v>491</v>
      </c>
      <c r="N99" s="29"/>
      <c r="O99" s="201"/>
      <c r="P99" s="46"/>
      <c r="Q99" s="46"/>
      <c r="R99" s="46"/>
      <c r="S99" s="195">
        <v>26000</v>
      </c>
      <c r="T99" s="492"/>
    </row>
    <row r="100" spans="1:20" ht="50.1" customHeight="1" x14ac:dyDescent="1.65">
      <c r="A100" s="31" t="s">
        <v>3025</v>
      </c>
      <c r="B100" s="37" t="s">
        <v>3026</v>
      </c>
      <c r="C100" s="31" t="s">
        <v>3027</v>
      </c>
      <c r="D100" s="31" t="s">
        <v>3028</v>
      </c>
      <c r="E100" s="31" t="s">
        <v>101</v>
      </c>
      <c r="F100" s="31" t="s">
        <v>102</v>
      </c>
      <c r="G100" s="31" t="s">
        <v>567</v>
      </c>
      <c r="H100" s="31" t="s">
        <v>2017</v>
      </c>
      <c r="I100" s="38">
        <v>0.52430555555555558</v>
      </c>
      <c r="J100" s="31" t="s">
        <v>1943</v>
      </c>
      <c r="K100" s="31" t="s">
        <v>105</v>
      </c>
      <c r="L100" s="31" t="s">
        <v>106</v>
      </c>
      <c r="M100" s="31" t="s">
        <v>491</v>
      </c>
      <c r="N100" s="29"/>
      <c r="O100" s="201"/>
      <c r="P100" s="46"/>
      <c r="Q100" s="46"/>
      <c r="R100" s="46"/>
      <c r="S100" s="195">
        <v>26000</v>
      </c>
      <c r="T100" s="492"/>
    </row>
    <row r="101" spans="1:20" ht="50.1" customHeight="1" x14ac:dyDescent="1.65">
      <c r="A101" s="244" t="s">
        <v>3045</v>
      </c>
      <c r="B101" s="37" t="s">
        <v>3046</v>
      </c>
      <c r="C101" s="31" t="s">
        <v>3047</v>
      </c>
      <c r="D101" s="31" t="s">
        <v>3048</v>
      </c>
      <c r="E101" s="244" t="s">
        <v>101</v>
      </c>
      <c r="F101" s="31" t="s">
        <v>102</v>
      </c>
      <c r="G101" s="31" t="s">
        <v>567</v>
      </c>
      <c r="H101" s="31" t="s">
        <v>2017</v>
      </c>
      <c r="I101" s="38">
        <v>0.52430555555555558</v>
      </c>
      <c r="J101" s="31" t="s">
        <v>1943</v>
      </c>
      <c r="K101" s="31" t="s">
        <v>105</v>
      </c>
      <c r="L101" s="31" t="s">
        <v>106</v>
      </c>
      <c r="M101" s="31" t="s">
        <v>11351</v>
      </c>
      <c r="N101" s="29"/>
      <c r="O101" s="201"/>
      <c r="P101" s="46"/>
      <c r="Q101" s="46"/>
      <c r="R101" s="46"/>
      <c r="S101" s="195">
        <v>18000</v>
      </c>
      <c r="T101" s="492"/>
    </row>
    <row r="102" spans="1:20" ht="50.1" customHeight="1" x14ac:dyDescent="1.65">
      <c r="A102" s="244" t="s">
        <v>3057</v>
      </c>
      <c r="B102" s="37" t="s">
        <v>3058</v>
      </c>
      <c r="C102" s="31" t="s">
        <v>3059</v>
      </c>
      <c r="D102" s="31" t="s">
        <v>3060</v>
      </c>
      <c r="E102" s="244" t="s">
        <v>101</v>
      </c>
      <c r="F102" s="31" t="s">
        <v>102</v>
      </c>
      <c r="G102" s="31" t="s">
        <v>567</v>
      </c>
      <c r="H102" s="31" t="s">
        <v>2017</v>
      </c>
      <c r="I102" s="38">
        <v>0.52430555555555558</v>
      </c>
      <c r="J102" s="31" t="s">
        <v>1943</v>
      </c>
      <c r="K102" s="31" t="s">
        <v>105</v>
      </c>
      <c r="L102" s="31" t="s">
        <v>106</v>
      </c>
      <c r="M102" s="31" t="s">
        <v>11351</v>
      </c>
      <c r="N102" s="29"/>
      <c r="O102" s="201"/>
      <c r="P102" s="46"/>
      <c r="Q102" s="46"/>
      <c r="R102" s="46"/>
      <c r="S102" s="195">
        <v>18000</v>
      </c>
      <c r="T102" s="492"/>
    </row>
    <row r="103" spans="1:20" ht="50.1" customHeight="1" x14ac:dyDescent="1.65">
      <c r="A103" s="244" t="s">
        <v>3061</v>
      </c>
      <c r="B103" s="37" t="s">
        <v>3062</v>
      </c>
      <c r="C103" s="31" t="s">
        <v>3063</v>
      </c>
      <c r="D103" s="31" t="s">
        <v>3064</v>
      </c>
      <c r="E103" s="244" t="s">
        <v>101</v>
      </c>
      <c r="F103" s="31" t="s">
        <v>102</v>
      </c>
      <c r="G103" s="31" t="s">
        <v>567</v>
      </c>
      <c r="H103" s="31" t="s">
        <v>2017</v>
      </c>
      <c r="I103" s="38">
        <v>0.52430555555555558</v>
      </c>
      <c r="J103" s="31" t="s">
        <v>1943</v>
      </c>
      <c r="K103" s="31" t="s">
        <v>105</v>
      </c>
      <c r="L103" s="31" t="s">
        <v>106</v>
      </c>
      <c r="M103" s="31" t="s">
        <v>11351</v>
      </c>
      <c r="N103" s="29"/>
      <c r="O103" s="201"/>
      <c r="P103" s="46"/>
      <c r="Q103" s="46"/>
      <c r="R103" s="46"/>
      <c r="S103" s="195">
        <v>18000</v>
      </c>
      <c r="T103" s="492"/>
    </row>
    <row r="104" spans="1:20" ht="50.1" customHeight="1" x14ac:dyDescent="1.65">
      <c r="A104" s="244" t="s">
        <v>3065</v>
      </c>
      <c r="B104" s="37" t="s">
        <v>3066</v>
      </c>
      <c r="C104" s="31" t="s">
        <v>3067</v>
      </c>
      <c r="D104" s="31" t="s">
        <v>3068</v>
      </c>
      <c r="E104" s="244" t="s">
        <v>101</v>
      </c>
      <c r="F104" s="31" t="s">
        <v>102</v>
      </c>
      <c r="G104" s="31" t="s">
        <v>567</v>
      </c>
      <c r="H104" s="31" t="s">
        <v>2017</v>
      </c>
      <c r="I104" s="38">
        <v>0.52430555555555558</v>
      </c>
      <c r="J104" s="31" t="s">
        <v>1943</v>
      </c>
      <c r="K104" s="31" t="s">
        <v>105</v>
      </c>
      <c r="L104" s="31" t="s">
        <v>106</v>
      </c>
      <c r="M104" s="31" t="s">
        <v>11351</v>
      </c>
      <c r="N104" s="29"/>
      <c r="O104" s="201"/>
      <c r="P104" s="46"/>
      <c r="Q104" s="46"/>
      <c r="R104" s="46"/>
      <c r="S104" s="195">
        <v>18000</v>
      </c>
      <c r="T104" s="492"/>
    </row>
    <row r="105" spans="1:20" ht="50.1" customHeight="1" x14ac:dyDescent="1.65">
      <c r="A105" s="244" t="s">
        <v>3069</v>
      </c>
      <c r="B105" s="37" t="s">
        <v>3070</v>
      </c>
      <c r="C105" s="31" t="s">
        <v>3071</v>
      </c>
      <c r="D105" s="31" t="s">
        <v>3072</v>
      </c>
      <c r="E105" s="244" t="s">
        <v>101</v>
      </c>
      <c r="F105" s="31" t="s">
        <v>102</v>
      </c>
      <c r="G105" s="31" t="s">
        <v>567</v>
      </c>
      <c r="H105" s="31" t="s">
        <v>2017</v>
      </c>
      <c r="I105" s="38">
        <v>0.52430555555555558</v>
      </c>
      <c r="J105" s="31" t="s">
        <v>1943</v>
      </c>
      <c r="K105" s="31" t="s">
        <v>105</v>
      </c>
      <c r="L105" s="31" t="s">
        <v>106</v>
      </c>
      <c r="M105" s="31" t="s">
        <v>11351</v>
      </c>
      <c r="N105" s="29"/>
      <c r="O105" s="201"/>
      <c r="P105" s="46"/>
      <c r="Q105" s="46"/>
      <c r="R105" s="46"/>
      <c r="S105" s="195">
        <v>18000</v>
      </c>
      <c r="T105" s="492"/>
    </row>
    <row r="106" spans="1:20" ht="50.1" customHeight="1" x14ac:dyDescent="1.65">
      <c r="A106" s="244" t="s">
        <v>3073</v>
      </c>
      <c r="B106" s="37" t="s">
        <v>3074</v>
      </c>
      <c r="C106" s="31" t="s">
        <v>3075</v>
      </c>
      <c r="D106" s="31" t="s">
        <v>3076</v>
      </c>
      <c r="E106" s="244" t="s">
        <v>101</v>
      </c>
      <c r="F106" s="31" t="s">
        <v>102</v>
      </c>
      <c r="G106" s="31" t="s">
        <v>567</v>
      </c>
      <c r="H106" s="31" t="s">
        <v>2017</v>
      </c>
      <c r="I106" s="38">
        <v>0.52430555555555558</v>
      </c>
      <c r="J106" s="31" t="s">
        <v>1943</v>
      </c>
      <c r="K106" s="31" t="s">
        <v>105</v>
      </c>
      <c r="L106" s="31" t="s">
        <v>106</v>
      </c>
      <c r="M106" s="31" t="s">
        <v>11351</v>
      </c>
      <c r="N106" s="29"/>
      <c r="O106" s="201"/>
      <c r="P106" s="46"/>
      <c r="Q106" s="46"/>
      <c r="R106" s="46"/>
      <c r="S106" s="195">
        <v>18000</v>
      </c>
      <c r="T106" s="492"/>
    </row>
    <row r="107" spans="1:20" ht="50.1" customHeight="1" x14ac:dyDescent="1.65">
      <c r="A107" s="244" t="s">
        <v>3077</v>
      </c>
      <c r="B107" s="37" t="s">
        <v>3078</v>
      </c>
      <c r="C107" s="31" t="s">
        <v>3079</v>
      </c>
      <c r="D107" s="31" t="s">
        <v>3080</v>
      </c>
      <c r="E107" s="244" t="s">
        <v>101</v>
      </c>
      <c r="F107" s="31" t="s">
        <v>102</v>
      </c>
      <c r="G107" s="31" t="s">
        <v>567</v>
      </c>
      <c r="H107" s="31" t="s">
        <v>2017</v>
      </c>
      <c r="I107" s="38">
        <v>0.52430555555555558</v>
      </c>
      <c r="J107" s="31" t="s">
        <v>1943</v>
      </c>
      <c r="K107" s="31" t="s">
        <v>105</v>
      </c>
      <c r="L107" s="31" t="s">
        <v>106</v>
      </c>
      <c r="M107" s="31" t="s">
        <v>11351</v>
      </c>
      <c r="N107" s="29"/>
      <c r="O107" s="201"/>
      <c r="P107" s="46"/>
      <c r="Q107" s="46"/>
      <c r="R107" s="46"/>
      <c r="S107" s="195">
        <v>18000</v>
      </c>
      <c r="T107" s="492"/>
    </row>
    <row r="108" spans="1:20" ht="50.1" customHeight="1" x14ac:dyDescent="1.65">
      <c r="A108" s="31" t="s">
        <v>3085</v>
      </c>
      <c r="B108" s="37" t="s">
        <v>3086</v>
      </c>
      <c r="C108" s="31" t="s">
        <v>3087</v>
      </c>
      <c r="D108" s="31" t="s">
        <v>3088</v>
      </c>
      <c r="E108" s="31" t="s">
        <v>101</v>
      </c>
      <c r="F108" s="31" t="s">
        <v>102</v>
      </c>
      <c r="G108" s="31" t="s">
        <v>567</v>
      </c>
      <c r="H108" s="31" t="s">
        <v>2017</v>
      </c>
      <c r="I108" s="38">
        <v>0.52430555555555558</v>
      </c>
      <c r="J108" s="31" t="s">
        <v>1943</v>
      </c>
      <c r="K108" s="31" t="s">
        <v>105</v>
      </c>
      <c r="L108" s="31" t="s">
        <v>106</v>
      </c>
      <c r="M108" s="31" t="s">
        <v>491</v>
      </c>
      <c r="N108" s="29"/>
      <c r="O108" s="201"/>
      <c r="P108" s="46"/>
      <c r="Q108" s="46"/>
      <c r="R108" s="46"/>
      <c r="S108" s="195">
        <v>26000</v>
      </c>
      <c r="T108" s="492"/>
    </row>
    <row r="109" spans="1:20" ht="50.1" customHeight="1" x14ac:dyDescent="1.65">
      <c r="A109" s="31" t="s">
        <v>3089</v>
      </c>
      <c r="B109" s="37" t="s">
        <v>3090</v>
      </c>
      <c r="C109" s="31" t="s">
        <v>3091</v>
      </c>
      <c r="D109" s="31" t="s">
        <v>3092</v>
      </c>
      <c r="E109" s="31" t="s">
        <v>101</v>
      </c>
      <c r="F109" s="31" t="s">
        <v>102</v>
      </c>
      <c r="G109" s="31" t="s">
        <v>567</v>
      </c>
      <c r="H109" s="31" t="s">
        <v>2017</v>
      </c>
      <c r="I109" s="38">
        <v>0.52430555555555558</v>
      </c>
      <c r="J109" s="31" t="s">
        <v>1943</v>
      </c>
      <c r="K109" s="31" t="s">
        <v>105</v>
      </c>
      <c r="L109" s="31" t="s">
        <v>106</v>
      </c>
      <c r="M109" s="31" t="s">
        <v>491</v>
      </c>
      <c r="N109" s="29"/>
      <c r="O109" s="201"/>
      <c r="P109" s="46"/>
      <c r="Q109" s="46"/>
      <c r="R109" s="46"/>
      <c r="S109" s="195">
        <v>26000</v>
      </c>
      <c r="T109" s="492"/>
    </row>
    <row r="110" spans="1:20" ht="50.1" customHeight="1" x14ac:dyDescent="1.05">
      <c r="A110" s="696" t="s">
        <v>3094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388"/>
    </row>
    <row r="111" spans="1:20" ht="50.1" customHeight="1" x14ac:dyDescent="1.05">
      <c r="A111" s="31" t="s">
        <v>3788</v>
      </c>
      <c r="B111" s="37" t="s">
        <v>3789</v>
      </c>
      <c r="C111" s="31" t="s">
        <v>3790</v>
      </c>
      <c r="D111" s="31" t="s">
        <v>3791</v>
      </c>
      <c r="E111" s="31" t="s">
        <v>688</v>
      </c>
      <c r="F111" s="31" t="s">
        <v>123</v>
      </c>
      <c r="G111" s="31" t="s">
        <v>689</v>
      </c>
      <c r="H111" s="31" t="s">
        <v>3098</v>
      </c>
      <c r="I111" s="38">
        <v>0.95833333333333337</v>
      </c>
      <c r="J111" s="31" t="s">
        <v>19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23"/>
      <c r="R111" s="23"/>
      <c r="S111" s="195">
        <v>38750</v>
      </c>
      <c r="T111" s="388"/>
    </row>
    <row r="112" spans="1:20" ht="50.1" customHeight="1" x14ac:dyDescent="1.05">
      <c r="A112" s="31" t="s">
        <v>3792</v>
      </c>
      <c r="B112" s="37" t="s">
        <v>3793</v>
      </c>
      <c r="C112" s="31" t="s">
        <v>3794</v>
      </c>
      <c r="D112" s="31" t="s">
        <v>3795</v>
      </c>
      <c r="E112" s="31" t="s">
        <v>688</v>
      </c>
      <c r="F112" s="31" t="s">
        <v>123</v>
      </c>
      <c r="G112" s="31" t="s">
        <v>689</v>
      </c>
      <c r="H112" s="31" t="s">
        <v>3098</v>
      </c>
      <c r="I112" s="38">
        <v>0.95833333333333337</v>
      </c>
      <c r="J112" s="31" t="s">
        <v>19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3"/>
      <c r="R112" s="23"/>
      <c r="S112" s="195">
        <v>38750</v>
      </c>
      <c r="T112" s="388"/>
    </row>
    <row r="113" spans="1:20" ht="50.1" customHeight="1" x14ac:dyDescent="1.05">
      <c r="A113" s="31" t="s">
        <v>3796</v>
      </c>
      <c r="B113" s="37" t="s">
        <v>3797</v>
      </c>
      <c r="C113" s="31" t="s">
        <v>3798</v>
      </c>
      <c r="D113" s="31" t="s">
        <v>3799</v>
      </c>
      <c r="E113" s="31" t="s">
        <v>688</v>
      </c>
      <c r="F113" s="31" t="s">
        <v>123</v>
      </c>
      <c r="G113" s="31" t="s">
        <v>689</v>
      </c>
      <c r="H113" s="31" t="s">
        <v>3098</v>
      </c>
      <c r="I113" s="38">
        <v>0.95833333333333337</v>
      </c>
      <c r="J113" s="31" t="s">
        <v>19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23"/>
      <c r="R113" s="23"/>
      <c r="S113" s="195">
        <v>38750</v>
      </c>
      <c r="T113" s="388"/>
    </row>
    <row r="114" spans="1:20" ht="50.1" customHeight="1" x14ac:dyDescent="1.05">
      <c r="A114" s="31" t="s">
        <v>3772</v>
      </c>
      <c r="B114" s="37" t="s">
        <v>3773</v>
      </c>
      <c r="C114" s="31" t="s">
        <v>3774</v>
      </c>
      <c r="D114" s="31" t="s">
        <v>3775</v>
      </c>
      <c r="E114" s="31" t="s">
        <v>688</v>
      </c>
      <c r="F114" s="31" t="s">
        <v>123</v>
      </c>
      <c r="G114" s="31" t="s">
        <v>689</v>
      </c>
      <c r="H114" s="31" t="s">
        <v>3098</v>
      </c>
      <c r="I114" s="38">
        <v>0.95833333333333337</v>
      </c>
      <c r="J114" s="31" t="s">
        <v>19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3"/>
      <c r="R114" s="23"/>
      <c r="S114" s="195">
        <v>38750</v>
      </c>
      <c r="T114" s="388"/>
    </row>
    <row r="115" spans="1:20" ht="50.1" customHeight="1" x14ac:dyDescent="1.05">
      <c r="A115" s="31" t="s">
        <v>3748</v>
      </c>
      <c r="B115" s="37" t="s">
        <v>3749</v>
      </c>
      <c r="C115" s="31" t="s">
        <v>3750</v>
      </c>
      <c r="D115" s="31" t="s">
        <v>3751</v>
      </c>
      <c r="E115" s="31" t="s">
        <v>688</v>
      </c>
      <c r="F115" s="31" t="s">
        <v>123</v>
      </c>
      <c r="G115" s="31" t="s">
        <v>689</v>
      </c>
      <c r="H115" s="31" t="s">
        <v>3098</v>
      </c>
      <c r="I115" s="38">
        <v>0.95833333333333337</v>
      </c>
      <c r="J115" s="31" t="s">
        <v>19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23"/>
      <c r="R115" s="23"/>
      <c r="S115" s="195">
        <v>38750</v>
      </c>
      <c r="T115" s="388"/>
    </row>
    <row r="116" spans="1:20" ht="50.1" customHeight="1" x14ac:dyDescent="1.05">
      <c r="A116" s="31" t="s">
        <v>3740</v>
      </c>
      <c r="B116" s="37" t="s">
        <v>3741</v>
      </c>
      <c r="C116" s="31" t="s">
        <v>3742</v>
      </c>
      <c r="D116" s="31" t="s">
        <v>3743</v>
      </c>
      <c r="E116" s="31" t="s">
        <v>688</v>
      </c>
      <c r="F116" s="31" t="s">
        <v>123</v>
      </c>
      <c r="G116" s="31" t="s">
        <v>689</v>
      </c>
      <c r="H116" s="31" t="s">
        <v>3098</v>
      </c>
      <c r="I116" s="38">
        <v>0.95833333333333337</v>
      </c>
      <c r="J116" s="31" t="s">
        <v>19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23"/>
      <c r="R116" s="23"/>
      <c r="S116" s="195">
        <v>38750</v>
      </c>
      <c r="T116" s="388"/>
    </row>
    <row r="117" spans="1:20" ht="50.1" customHeight="1" x14ac:dyDescent="1.05">
      <c r="A117" s="31" t="s">
        <v>3756</v>
      </c>
      <c r="B117" s="37" t="s">
        <v>3757</v>
      </c>
      <c r="C117" s="31" t="s">
        <v>3758</v>
      </c>
      <c r="D117" s="31" t="s">
        <v>3759</v>
      </c>
      <c r="E117" s="31" t="s">
        <v>688</v>
      </c>
      <c r="F117" s="31" t="s">
        <v>123</v>
      </c>
      <c r="G117" s="31" t="s">
        <v>689</v>
      </c>
      <c r="H117" s="31" t="s">
        <v>3098</v>
      </c>
      <c r="I117" s="38">
        <v>0.95833333333333337</v>
      </c>
      <c r="J117" s="31" t="s">
        <v>19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3"/>
      <c r="R117" s="23"/>
      <c r="S117" s="195">
        <v>38750</v>
      </c>
      <c r="T117" s="388"/>
    </row>
    <row r="118" spans="1:20" ht="50.1" customHeight="1" x14ac:dyDescent="1.05">
      <c r="A118" s="31" t="s">
        <v>3780</v>
      </c>
      <c r="B118" s="37" t="s">
        <v>3781</v>
      </c>
      <c r="C118" s="31" t="s">
        <v>3782</v>
      </c>
      <c r="D118" s="31" t="s">
        <v>3783</v>
      </c>
      <c r="E118" s="31" t="s">
        <v>688</v>
      </c>
      <c r="F118" s="31" t="s">
        <v>123</v>
      </c>
      <c r="G118" s="31" t="s">
        <v>689</v>
      </c>
      <c r="H118" s="31" t="s">
        <v>3098</v>
      </c>
      <c r="I118" s="38">
        <v>0.95833333333333337</v>
      </c>
      <c r="J118" s="31" t="s">
        <v>19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3"/>
      <c r="R118" s="23"/>
      <c r="S118" s="195">
        <v>38750</v>
      </c>
      <c r="T118" s="388"/>
    </row>
    <row r="119" spans="1:20" ht="50.1" customHeight="1" x14ac:dyDescent="1.05">
      <c r="A119" s="31" t="s">
        <v>3784</v>
      </c>
      <c r="B119" s="37" t="s">
        <v>3785</v>
      </c>
      <c r="C119" s="31" t="s">
        <v>3786</v>
      </c>
      <c r="D119" s="31" t="s">
        <v>3787</v>
      </c>
      <c r="E119" s="31" t="s">
        <v>688</v>
      </c>
      <c r="F119" s="31" t="s">
        <v>123</v>
      </c>
      <c r="G119" s="31" t="s">
        <v>689</v>
      </c>
      <c r="H119" s="31" t="s">
        <v>3098</v>
      </c>
      <c r="I119" s="38">
        <v>0.95833333333333337</v>
      </c>
      <c r="J119" s="31" t="s">
        <v>19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3"/>
      <c r="R119" s="23"/>
      <c r="S119" s="195">
        <v>38750</v>
      </c>
      <c r="T119" s="388"/>
    </row>
    <row r="120" spans="1:20" ht="50.1" customHeight="1" x14ac:dyDescent="1.05">
      <c r="A120" s="31" t="s">
        <v>3776</v>
      </c>
      <c r="B120" s="37" t="s">
        <v>3777</v>
      </c>
      <c r="C120" s="31" t="s">
        <v>3778</v>
      </c>
      <c r="D120" s="31" t="s">
        <v>3779</v>
      </c>
      <c r="E120" s="31" t="s">
        <v>688</v>
      </c>
      <c r="F120" s="31" t="s">
        <v>123</v>
      </c>
      <c r="G120" s="31" t="s">
        <v>689</v>
      </c>
      <c r="H120" s="31" t="s">
        <v>3098</v>
      </c>
      <c r="I120" s="38">
        <v>0.95833333333333337</v>
      </c>
      <c r="J120" s="31" t="s">
        <v>19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23"/>
      <c r="R120" s="23"/>
      <c r="S120" s="29">
        <v>38750</v>
      </c>
      <c r="T120" s="388"/>
    </row>
    <row r="121" spans="1:20" ht="50.1" customHeight="1" x14ac:dyDescent="1.05">
      <c r="A121" s="31" t="s">
        <v>3760</v>
      </c>
      <c r="B121" s="37" t="s">
        <v>3761</v>
      </c>
      <c r="C121" s="31" t="s">
        <v>3762</v>
      </c>
      <c r="D121" s="31" t="s">
        <v>3763</v>
      </c>
      <c r="E121" s="31" t="s">
        <v>688</v>
      </c>
      <c r="F121" s="31" t="s">
        <v>123</v>
      </c>
      <c r="G121" s="31" t="s">
        <v>689</v>
      </c>
      <c r="H121" s="31" t="s">
        <v>3098</v>
      </c>
      <c r="I121" s="38">
        <v>0.95833333333333337</v>
      </c>
      <c r="J121" s="31" t="s">
        <v>19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23"/>
      <c r="R121" s="23"/>
      <c r="S121" s="29">
        <v>38750</v>
      </c>
      <c r="T121" s="388"/>
    </row>
    <row r="122" spans="1:20" ht="50.1" customHeight="1" x14ac:dyDescent="1.05">
      <c r="A122" s="31" t="s">
        <v>2927</v>
      </c>
      <c r="B122" s="37" t="s">
        <v>2928</v>
      </c>
      <c r="C122" s="31" t="s">
        <v>2929</v>
      </c>
      <c r="D122" s="31" t="s">
        <v>2930</v>
      </c>
      <c r="E122" s="31" t="s">
        <v>688</v>
      </c>
      <c r="F122" s="31" t="s">
        <v>123</v>
      </c>
      <c r="G122" s="31" t="s">
        <v>689</v>
      </c>
      <c r="H122" s="31" t="s">
        <v>3098</v>
      </c>
      <c r="I122" s="38">
        <v>0.95833333333333337</v>
      </c>
      <c r="J122" s="31" t="s">
        <v>19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23"/>
      <c r="R122" s="23"/>
      <c r="S122" s="29">
        <v>38750</v>
      </c>
      <c r="T122" s="388"/>
    </row>
    <row r="123" spans="1:20" ht="50.1" customHeight="1" x14ac:dyDescent="1.05">
      <c r="A123" s="348" t="s">
        <v>2912</v>
      </c>
      <c r="B123" s="349" t="s">
        <v>1413</v>
      </c>
      <c r="C123" s="348" t="s">
        <v>2913</v>
      </c>
      <c r="D123" s="348" t="s">
        <v>2914</v>
      </c>
      <c r="E123" s="348" t="s">
        <v>688</v>
      </c>
      <c r="F123" s="348" t="s">
        <v>123</v>
      </c>
      <c r="G123" s="348" t="s">
        <v>689</v>
      </c>
      <c r="H123" s="31" t="s">
        <v>3098</v>
      </c>
      <c r="I123" s="38">
        <v>0.95833333333333337</v>
      </c>
      <c r="J123" s="31" t="s">
        <v>19</v>
      </c>
      <c r="K123" s="31" t="s">
        <v>105</v>
      </c>
      <c r="L123" s="31" t="s">
        <v>106</v>
      </c>
      <c r="M123" s="31" t="s">
        <v>194</v>
      </c>
      <c r="N123" s="23"/>
      <c r="O123" s="23"/>
      <c r="P123" s="23"/>
      <c r="Q123" s="23"/>
      <c r="R123" s="23"/>
      <c r="S123" s="29">
        <v>38750</v>
      </c>
      <c r="T123" s="388"/>
    </row>
    <row r="124" spans="1:20" ht="50.1" customHeight="1" x14ac:dyDescent="1.3">
      <c r="A124" s="31" t="s">
        <v>2923</v>
      </c>
      <c r="B124" s="37" t="s">
        <v>2924</v>
      </c>
      <c r="C124" s="31" t="s">
        <v>2925</v>
      </c>
      <c r="D124" s="31" t="s">
        <v>2926</v>
      </c>
      <c r="E124" s="31" t="s">
        <v>688</v>
      </c>
      <c r="F124" s="31" t="s">
        <v>123</v>
      </c>
      <c r="G124" s="31" t="s">
        <v>689</v>
      </c>
      <c r="H124" s="31" t="s">
        <v>3098</v>
      </c>
      <c r="I124" s="38">
        <v>0.95833333333333337</v>
      </c>
      <c r="J124" s="31" t="s">
        <v>19</v>
      </c>
      <c r="K124" s="31" t="s">
        <v>105</v>
      </c>
      <c r="L124" s="31" t="s">
        <v>106</v>
      </c>
      <c r="M124" s="31" t="s">
        <v>194</v>
      </c>
      <c r="N124" s="31"/>
      <c r="O124" s="37"/>
      <c r="P124" s="31"/>
      <c r="Q124" s="31"/>
      <c r="R124" s="31"/>
      <c r="S124" s="29">
        <v>38750</v>
      </c>
      <c r="T124" s="451"/>
    </row>
    <row r="125" spans="1:20" ht="50.1" customHeight="1" x14ac:dyDescent="1.3">
      <c r="A125" s="31" t="s">
        <v>2915</v>
      </c>
      <c r="B125" s="37" t="s">
        <v>2916</v>
      </c>
      <c r="C125" s="31" t="s">
        <v>2917</v>
      </c>
      <c r="D125" s="31" t="s">
        <v>2918</v>
      </c>
      <c r="E125" s="31" t="s">
        <v>688</v>
      </c>
      <c r="F125" s="31" t="s">
        <v>123</v>
      </c>
      <c r="G125" s="31" t="s">
        <v>689</v>
      </c>
      <c r="H125" s="31" t="s">
        <v>3098</v>
      </c>
      <c r="I125" s="38">
        <v>0.95833333333333337</v>
      </c>
      <c r="J125" s="31" t="s">
        <v>19</v>
      </c>
      <c r="K125" s="31" t="s">
        <v>105</v>
      </c>
      <c r="L125" s="31" t="s">
        <v>106</v>
      </c>
      <c r="M125" s="31" t="s">
        <v>194</v>
      </c>
      <c r="N125" s="31"/>
      <c r="O125" s="37"/>
      <c r="P125" s="31"/>
      <c r="Q125" s="31"/>
      <c r="R125" s="31"/>
      <c r="S125" s="29">
        <v>38750</v>
      </c>
      <c r="T125" s="451"/>
    </row>
    <row r="126" spans="1:20" ht="50.1" customHeight="1" x14ac:dyDescent="1.3">
      <c r="A126" s="31" t="s">
        <v>3752</v>
      </c>
      <c r="B126" s="37" t="s">
        <v>3753</v>
      </c>
      <c r="C126" s="31" t="s">
        <v>3754</v>
      </c>
      <c r="D126" s="31" t="s">
        <v>3755</v>
      </c>
      <c r="E126" s="31" t="s">
        <v>688</v>
      </c>
      <c r="F126" s="31" t="s">
        <v>123</v>
      </c>
      <c r="G126" s="31" t="s">
        <v>689</v>
      </c>
      <c r="H126" s="31" t="s">
        <v>3098</v>
      </c>
      <c r="I126" s="38">
        <v>0.95833333333333337</v>
      </c>
      <c r="J126" s="31" t="s">
        <v>19</v>
      </c>
      <c r="K126" s="31" t="s">
        <v>105</v>
      </c>
      <c r="L126" s="31" t="s">
        <v>106</v>
      </c>
      <c r="M126" s="31" t="s">
        <v>194</v>
      </c>
      <c r="N126" s="31"/>
      <c r="O126" s="37"/>
      <c r="P126" s="31"/>
      <c r="Q126" s="31"/>
      <c r="R126" s="31"/>
      <c r="S126" s="29">
        <v>38750</v>
      </c>
      <c r="T126" s="451"/>
    </row>
    <row r="127" spans="1:20" ht="50.1" customHeight="1" x14ac:dyDescent="1.3">
      <c r="A127" s="31" t="s">
        <v>3768</v>
      </c>
      <c r="B127" s="37" t="s">
        <v>3769</v>
      </c>
      <c r="C127" s="31" t="s">
        <v>3770</v>
      </c>
      <c r="D127" s="31" t="s">
        <v>3771</v>
      </c>
      <c r="E127" s="31" t="s">
        <v>688</v>
      </c>
      <c r="F127" s="31" t="s">
        <v>123</v>
      </c>
      <c r="G127" s="31" t="s">
        <v>689</v>
      </c>
      <c r="H127" s="31" t="s">
        <v>3098</v>
      </c>
      <c r="I127" s="38">
        <v>0.95833333333333337</v>
      </c>
      <c r="J127" s="31" t="s">
        <v>19</v>
      </c>
      <c r="K127" s="31" t="s">
        <v>105</v>
      </c>
      <c r="L127" s="31" t="s">
        <v>106</v>
      </c>
      <c r="M127" s="31" t="s">
        <v>194</v>
      </c>
      <c r="N127" s="31"/>
      <c r="O127" s="37"/>
      <c r="P127" s="31"/>
      <c r="Q127" s="31"/>
      <c r="R127" s="31"/>
      <c r="S127" s="29">
        <v>38750</v>
      </c>
      <c r="T127" s="451"/>
    </row>
    <row r="128" spans="1:20" ht="50.1" customHeight="1" x14ac:dyDescent="1.3">
      <c r="A128" s="31" t="s">
        <v>3764</v>
      </c>
      <c r="B128" s="37" t="s">
        <v>3765</v>
      </c>
      <c r="C128" s="31" t="s">
        <v>3766</v>
      </c>
      <c r="D128" s="31" t="s">
        <v>3767</v>
      </c>
      <c r="E128" s="31" t="s">
        <v>688</v>
      </c>
      <c r="F128" s="31" t="s">
        <v>123</v>
      </c>
      <c r="G128" s="31" t="s">
        <v>689</v>
      </c>
      <c r="H128" s="31" t="s">
        <v>3098</v>
      </c>
      <c r="I128" s="38">
        <v>0.95833333333333337</v>
      </c>
      <c r="J128" s="31" t="s">
        <v>19</v>
      </c>
      <c r="K128" s="31" t="s">
        <v>105</v>
      </c>
      <c r="L128" s="31" t="s">
        <v>106</v>
      </c>
      <c r="M128" s="31" t="s">
        <v>194</v>
      </c>
      <c r="N128" s="31"/>
      <c r="O128" s="37"/>
      <c r="P128" s="31"/>
      <c r="Q128" s="31"/>
      <c r="R128" s="31"/>
      <c r="S128" s="29">
        <v>38750</v>
      </c>
      <c r="T128" s="451"/>
    </row>
    <row r="129" spans="1:20" ht="50.1" customHeight="1" x14ac:dyDescent="1.25">
      <c r="A129" s="31" t="s">
        <v>3800</v>
      </c>
      <c r="B129" s="37" t="s">
        <v>3801</v>
      </c>
      <c r="C129" s="31" t="s">
        <v>3802</v>
      </c>
      <c r="D129" s="31" t="s">
        <v>3803</v>
      </c>
      <c r="E129" s="31" t="s">
        <v>687</v>
      </c>
      <c r="F129" s="31" t="s">
        <v>123</v>
      </c>
      <c r="G129" s="31" t="s">
        <v>994</v>
      </c>
      <c r="H129" s="31" t="s">
        <v>3098</v>
      </c>
      <c r="I129" s="38">
        <v>0.83333333333333337</v>
      </c>
      <c r="J129" s="31" t="s">
        <v>1943</v>
      </c>
      <c r="K129" s="31" t="s">
        <v>105</v>
      </c>
      <c r="L129" s="31" t="s">
        <v>106</v>
      </c>
      <c r="M129" s="31" t="s">
        <v>491</v>
      </c>
      <c r="N129" s="29">
        <v>43225</v>
      </c>
      <c r="O129" s="201"/>
      <c r="P129" s="46"/>
      <c r="Q129" s="46"/>
      <c r="R129" s="46"/>
      <c r="S129" s="195">
        <v>43225</v>
      </c>
      <c r="T129" s="388"/>
    </row>
    <row r="130" spans="1:20" ht="50.1" customHeight="1" x14ac:dyDescent="1.25">
      <c r="A130" s="31" t="s">
        <v>3804</v>
      </c>
      <c r="B130" s="37" t="s">
        <v>3805</v>
      </c>
      <c r="C130" s="31" t="s">
        <v>3806</v>
      </c>
      <c r="D130" s="31" t="s">
        <v>3807</v>
      </c>
      <c r="E130" s="31" t="s">
        <v>687</v>
      </c>
      <c r="F130" s="31" t="s">
        <v>123</v>
      </c>
      <c r="G130" s="31" t="s">
        <v>994</v>
      </c>
      <c r="H130" s="31" t="s">
        <v>3098</v>
      </c>
      <c r="I130" s="38">
        <v>0.83333333333333337</v>
      </c>
      <c r="J130" s="31" t="s">
        <v>1943</v>
      </c>
      <c r="K130" s="31" t="s">
        <v>105</v>
      </c>
      <c r="L130" s="31" t="s">
        <v>106</v>
      </c>
      <c r="M130" s="31" t="s">
        <v>491</v>
      </c>
      <c r="N130" s="29">
        <v>43225</v>
      </c>
      <c r="O130" s="201"/>
      <c r="P130" s="46"/>
      <c r="Q130" s="46"/>
      <c r="R130" s="46"/>
      <c r="S130" s="195">
        <v>43225</v>
      </c>
      <c r="T130" s="388"/>
    </row>
    <row r="131" spans="1:20" ht="50.1" customHeight="1" x14ac:dyDescent="1.25">
      <c r="A131" s="31" t="s">
        <v>3808</v>
      </c>
      <c r="B131" s="37" t="s">
        <v>3809</v>
      </c>
      <c r="C131" s="31" t="s">
        <v>3810</v>
      </c>
      <c r="D131" s="31" t="s">
        <v>3811</v>
      </c>
      <c r="E131" s="31" t="s">
        <v>687</v>
      </c>
      <c r="F131" s="31" t="s">
        <v>123</v>
      </c>
      <c r="G131" s="31" t="s">
        <v>994</v>
      </c>
      <c r="H131" s="31" t="s">
        <v>3098</v>
      </c>
      <c r="I131" s="38">
        <v>0.83333333333333337</v>
      </c>
      <c r="J131" s="31" t="s">
        <v>1943</v>
      </c>
      <c r="K131" s="31" t="s">
        <v>105</v>
      </c>
      <c r="L131" s="31" t="s">
        <v>106</v>
      </c>
      <c r="M131" s="31" t="s">
        <v>491</v>
      </c>
      <c r="N131" s="29">
        <v>43225</v>
      </c>
      <c r="O131" s="201"/>
      <c r="P131" s="46"/>
      <c r="Q131" s="46"/>
      <c r="R131" s="46"/>
      <c r="S131" s="195">
        <v>43225</v>
      </c>
      <c r="T131" s="388"/>
    </row>
    <row r="132" spans="1:20" ht="50.1" customHeight="1" x14ac:dyDescent="1.25">
      <c r="A132" s="31" t="s">
        <v>3812</v>
      </c>
      <c r="B132" s="37" t="s">
        <v>3813</v>
      </c>
      <c r="C132" s="31" t="s">
        <v>3814</v>
      </c>
      <c r="D132" s="31" t="s">
        <v>3815</v>
      </c>
      <c r="E132" s="31" t="s">
        <v>687</v>
      </c>
      <c r="F132" s="31" t="s">
        <v>123</v>
      </c>
      <c r="G132" s="31" t="s">
        <v>994</v>
      </c>
      <c r="H132" s="31" t="s">
        <v>3098</v>
      </c>
      <c r="I132" s="38">
        <v>0.83333333333333337</v>
      </c>
      <c r="J132" s="31" t="s">
        <v>1943</v>
      </c>
      <c r="K132" s="31" t="s">
        <v>105</v>
      </c>
      <c r="L132" s="31" t="s">
        <v>106</v>
      </c>
      <c r="M132" s="31" t="s">
        <v>491</v>
      </c>
      <c r="N132" s="29">
        <v>43225</v>
      </c>
      <c r="O132" s="201"/>
      <c r="P132" s="46"/>
      <c r="Q132" s="46"/>
      <c r="R132" s="46"/>
      <c r="S132" s="195">
        <v>43225</v>
      </c>
      <c r="T132" s="388"/>
    </row>
    <row r="133" spans="1:20" ht="50.1" customHeight="1" x14ac:dyDescent="1.25">
      <c r="A133" s="244" t="s">
        <v>3816</v>
      </c>
      <c r="B133" s="37" t="s">
        <v>3817</v>
      </c>
      <c r="C133" s="31" t="s">
        <v>3818</v>
      </c>
      <c r="D133" s="31" t="s">
        <v>3819</v>
      </c>
      <c r="E133" s="31" t="s">
        <v>687</v>
      </c>
      <c r="F133" s="31" t="s">
        <v>123</v>
      </c>
      <c r="G133" s="31" t="s">
        <v>562</v>
      </c>
      <c r="H133" s="31" t="s">
        <v>3098</v>
      </c>
      <c r="I133" s="38">
        <v>0.83333333333333337</v>
      </c>
      <c r="J133" s="31" t="s">
        <v>1943</v>
      </c>
      <c r="K133" s="31" t="s">
        <v>105</v>
      </c>
      <c r="L133" s="31" t="s">
        <v>106</v>
      </c>
      <c r="M133" s="31" t="s">
        <v>995</v>
      </c>
      <c r="N133" s="29">
        <v>43225</v>
      </c>
      <c r="O133" s="201"/>
      <c r="P133" s="46"/>
      <c r="Q133" s="46"/>
      <c r="R133" s="46"/>
      <c r="S133" s="386">
        <v>25225</v>
      </c>
      <c r="T133" s="388"/>
    </row>
    <row r="134" spans="1:20" ht="50.1" customHeight="1" x14ac:dyDescent="1.25">
      <c r="A134" s="31" t="s">
        <v>3820</v>
      </c>
      <c r="B134" s="37" t="s">
        <v>3821</v>
      </c>
      <c r="C134" s="31" t="s">
        <v>3822</v>
      </c>
      <c r="D134" s="31" t="s">
        <v>3823</v>
      </c>
      <c r="E134" s="31" t="s">
        <v>687</v>
      </c>
      <c r="F134" s="31" t="s">
        <v>123</v>
      </c>
      <c r="G134" s="31" t="s">
        <v>994</v>
      </c>
      <c r="H134" s="31" t="s">
        <v>3098</v>
      </c>
      <c r="I134" s="38">
        <v>0.83333333333333337</v>
      </c>
      <c r="J134" s="31" t="s">
        <v>1943</v>
      </c>
      <c r="K134" s="31" t="s">
        <v>105</v>
      </c>
      <c r="L134" s="31" t="s">
        <v>106</v>
      </c>
      <c r="M134" s="31" t="s">
        <v>491</v>
      </c>
      <c r="N134" s="29">
        <v>43225</v>
      </c>
      <c r="O134" s="201"/>
      <c r="P134" s="46"/>
      <c r="Q134" s="46"/>
      <c r="R134" s="46"/>
      <c r="S134" s="195">
        <v>43225</v>
      </c>
      <c r="T134" s="388"/>
    </row>
    <row r="135" spans="1:20" ht="50.1" customHeight="1" x14ac:dyDescent="1.25">
      <c r="A135" s="31" t="s">
        <v>3824</v>
      </c>
      <c r="B135" s="37" t="s">
        <v>3825</v>
      </c>
      <c r="C135" s="31" t="s">
        <v>3826</v>
      </c>
      <c r="D135" s="31" t="s">
        <v>3827</v>
      </c>
      <c r="E135" s="31" t="s">
        <v>687</v>
      </c>
      <c r="F135" s="31" t="s">
        <v>123</v>
      </c>
      <c r="G135" s="31" t="s">
        <v>994</v>
      </c>
      <c r="H135" s="31" t="s">
        <v>3098</v>
      </c>
      <c r="I135" s="38">
        <v>0.83333333333333337</v>
      </c>
      <c r="J135" s="31" t="s">
        <v>1943</v>
      </c>
      <c r="K135" s="31" t="s">
        <v>105</v>
      </c>
      <c r="L135" s="31" t="s">
        <v>106</v>
      </c>
      <c r="M135" s="31" t="s">
        <v>491</v>
      </c>
      <c r="N135" s="29">
        <v>43225</v>
      </c>
      <c r="O135" s="201"/>
      <c r="P135" s="46"/>
      <c r="Q135" s="46"/>
      <c r="R135" s="46"/>
      <c r="S135" s="195">
        <v>43225</v>
      </c>
      <c r="T135" s="388"/>
    </row>
    <row r="136" spans="1:20" ht="50.1" customHeight="1" x14ac:dyDescent="1.25">
      <c r="A136" s="31" t="s">
        <v>3828</v>
      </c>
      <c r="B136" s="37" t="s">
        <v>3829</v>
      </c>
      <c r="C136" s="31" t="s">
        <v>3830</v>
      </c>
      <c r="D136" s="31" t="s">
        <v>3831</v>
      </c>
      <c r="E136" s="31" t="s">
        <v>687</v>
      </c>
      <c r="F136" s="31" t="s">
        <v>123</v>
      </c>
      <c r="G136" s="31" t="s">
        <v>994</v>
      </c>
      <c r="H136" s="31" t="s">
        <v>3098</v>
      </c>
      <c r="I136" s="38">
        <v>0.83333333333333337</v>
      </c>
      <c r="J136" s="31" t="s">
        <v>1943</v>
      </c>
      <c r="K136" s="31" t="s">
        <v>105</v>
      </c>
      <c r="L136" s="31" t="s">
        <v>106</v>
      </c>
      <c r="M136" s="31" t="s">
        <v>491</v>
      </c>
      <c r="N136" s="29">
        <v>43225</v>
      </c>
      <c r="O136" s="201"/>
      <c r="P136" s="46"/>
      <c r="Q136" s="46"/>
      <c r="R136" s="46"/>
      <c r="S136" s="195">
        <v>43225</v>
      </c>
      <c r="T136" s="388"/>
    </row>
    <row r="137" spans="1:20" ht="50.1" customHeight="1" x14ac:dyDescent="1.25">
      <c r="A137" s="31" t="s">
        <v>3832</v>
      </c>
      <c r="B137" s="37" t="s">
        <v>3833</v>
      </c>
      <c r="C137" s="31" t="s">
        <v>3834</v>
      </c>
      <c r="D137" s="31" t="s">
        <v>3835</v>
      </c>
      <c r="E137" s="31" t="s">
        <v>687</v>
      </c>
      <c r="F137" s="31" t="s">
        <v>123</v>
      </c>
      <c r="G137" s="31" t="s">
        <v>994</v>
      </c>
      <c r="H137" s="31" t="s">
        <v>3098</v>
      </c>
      <c r="I137" s="38">
        <v>0.83333333333333337</v>
      </c>
      <c r="J137" s="31" t="s">
        <v>1943</v>
      </c>
      <c r="K137" s="31" t="s">
        <v>105</v>
      </c>
      <c r="L137" s="31" t="s">
        <v>106</v>
      </c>
      <c r="M137" s="31" t="s">
        <v>491</v>
      </c>
      <c r="N137" s="29">
        <v>43225</v>
      </c>
      <c r="O137" s="201"/>
      <c r="P137" s="46"/>
      <c r="Q137" s="46"/>
      <c r="R137" s="46"/>
      <c r="S137" s="195">
        <v>43225</v>
      </c>
      <c r="T137" s="388"/>
    </row>
    <row r="138" spans="1:20" ht="50.1" customHeight="1" x14ac:dyDescent="1.25">
      <c r="A138" s="31" t="s">
        <v>3836</v>
      </c>
      <c r="B138" s="37" t="s">
        <v>3837</v>
      </c>
      <c r="C138" s="31" t="s">
        <v>3838</v>
      </c>
      <c r="D138" s="31" t="s">
        <v>3839</v>
      </c>
      <c r="E138" s="31" t="s">
        <v>687</v>
      </c>
      <c r="F138" s="31" t="s">
        <v>123</v>
      </c>
      <c r="G138" s="31" t="s">
        <v>994</v>
      </c>
      <c r="H138" s="31" t="s">
        <v>3098</v>
      </c>
      <c r="I138" s="38">
        <v>0.83333333333333337</v>
      </c>
      <c r="J138" s="31" t="s">
        <v>1943</v>
      </c>
      <c r="K138" s="31" t="s">
        <v>105</v>
      </c>
      <c r="L138" s="31" t="s">
        <v>106</v>
      </c>
      <c r="M138" s="31" t="s">
        <v>995</v>
      </c>
      <c r="N138" s="29">
        <v>43225</v>
      </c>
      <c r="O138" s="201"/>
      <c r="P138" s="46"/>
      <c r="Q138" s="46"/>
      <c r="R138" s="46"/>
      <c r="S138" s="195">
        <v>43225</v>
      </c>
      <c r="T138" s="388"/>
    </row>
    <row r="139" spans="1:20" ht="50.1" customHeight="1" x14ac:dyDescent="1.25">
      <c r="A139" s="31" t="s">
        <v>3840</v>
      </c>
      <c r="B139" s="37" t="s">
        <v>3841</v>
      </c>
      <c r="C139" s="31" t="s">
        <v>3842</v>
      </c>
      <c r="D139" s="31" t="s">
        <v>3843</v>
      </c>
      <c r="E139" s="31" t="s">
        <v>687</v>
      </c>
      <c r="F139" s="31" t="s">
        <v>123</v>
      </c>
      <c r="G139" s="31" t="s">
        <v>994</v>
      </c>
      <c r="H139" s="31" t="s">
        <v>3098</v>
      </c>
      <c r="I139" s="38">
        <v>0.83333333333333337</v>
      </c>
      <c r="J139" s="31" t="s">
        <v>1943</v>
      </c>
      <c r="K139" s="31" t="s">
        <v>105</v>
      </c>
      <c r="L139" s="31" t="s">
        <v>106</v>
      </c>
      <c r="M139" s="31" t="s">
        <v>491</v>
      </c>
      <c r="N139" s="29">
        <v>43225</v>
      </c>
      <c r="O139" s="201"/>
      <c r="P139" s="46"/>
      <c r="Q139" s="46"/>
      <c r="R139" s="46"/>
      <c r="S139" s="195">
        <v>43225</v>
      </c>
      <c r="T139" s="388"/>
    </row>
    <row r="140" spans="1:20" ht="50.1" customHeight="1" x14ac:dyDescent="1.25">
      <c r="A140" s="31" t="s">
        <v>3844</v>
      </c>
      <c r="B140" s="37" t="s">
        <v>3845</v>
      </c>
      <c r="C140" s="31" t="s">
        <v>3846</v>
      </c>
      <c r="D140" s="31" t="s">
        <v>3847</v>
      </c>
      <c r="E140" s="31" t="s">
        <v>687</v>
      </c>
      <c r="F140" s="31" t="s">
        <v>123</v>
      </c>
      <c r="G140" s="31" t="s">
        <v>994</v>
      </c>
      <c r="H140" s="31" t="s">
        <v>3098</v>
      </c>
      <c r="I140" s="38">
        <v>0.83333333333333337</v>
      </c>
      <c r="J140" s="31" t="s">
        <v>1943</v>
      </c>
      <c r="K140" s="31" t="s">
        <v>105</v>
      </c>
      <c r="L140" s="31" t="s">
        <v>106</v>
      </c>
      <c r="M140" s="31" t="s">
        <v>491</v>
      </c>
      <c r="N140" s="29">
        <v>43225</v>
      </c>
      <c r="O140" s="201"/>
      <c r="P140" s="46"/>
      <c r="Q140" s="46"/>
      <c r="R140" s="46"/>
      <c r="S140" s="195">
        <v>43225</v>
      </c>
      <c r="T140" s="388"/>
    </row>
    <row r="141" spans="1:20" ht="50.1" customHeight="1" x14ac:dyDescent="1.25">
      <c r="A141" s="31" t="s">
        <v>3848</v>
      </c>
      <c r="B141" s="37" t="s">
        <v>3849</v>
      </c>
      <c r="C141" s="31" t="s">
        <v>3850</v>
      </c>
      <c r="D141" s="31" t="s">
        <v>3851</v>
      </c>
      <c r="E141" s="31" t="s">
        <v>687</v>
      </c>
      <c r="F141" s="31" t="s">
        <v>123</v>
      </c>
      <c r="G141" s="31" t="s">
        <v>994</v>
      </c>
      <c r="H141" s="31" t="s">
        <v>3098</v>
      </c>
      <c r="I141" s="38">
        <v>0.83333333333333337</v>
      </c>
      <c r="J141" s="31" t="s">
        <v>1943</v>
      </c>
      <c r="K141" s="31" t="s">
        <v>105</v>
      </c>
      <c r="L141" s="31" t="s">
        <v>106</v>
      </c>
      <c r="M141" s="31" t="s">
        <v>491</v>
      </c>
      <c r="N141" s="29">
        <v>43225</v>
      </c>
      <c r="O141" s="201"/>
      <c r="P141" s="46"/>
      <c r="Q141" s="46"/>
      <c r="R141" s="46"/>
      <c r="S141" s="195">
        <v>43225</v>
      </c>
      <c r="T141" s="388"/>
    </row>
    <row r="142" spans="1:20" ht="50.1" customHeight="1" x14ac:dyDescent="1.25">
      <c r="A142" s="31" t="s">
        <v>3852</v>
      </c>
      <c r="B142" s="37" t="s">
        <v>3853</v>
      </c>
      <c r="C142" s="31" t="s">
        <v>3854</v>
      </c>
      <c r="D142" s="31" t="s">
        <v>3855</v>
      </c>
      <c r="E142" s="31" t="s">
        <v>687</v>
      </c>
      <c r="F142" s="31" t="s">
        <v>123</v>
      </c>
      <c r="G142" s="31" t="s">
        <v>994</v>
      </c>
      <c r="H142" s="31" t="s">
        <v>3098</v>
      </c>
      <c r="I142" s="38">
        <v>0.83333333333333337</v>
      </c>
      <c r="J142" s="31" t="s">
        <v>1943</v>
      </c>
      <c r="K142" s="31" t="s">
        <v>105</v>
      </c>
      <c r="L142" s="31" t="s">
        <v>106</v>
      </c>
      <c r="M142" s="31" t="s">
        <v>491</v>
      </c>
      <c r="N142" s="29">
        <v>43225</v>
      </c>
      <c r="O142" s="201"/>
      <c r="P142" s="46"/>
      <c r="Q142" s="46"/>
      <c r="R142" s="46"/>
      <c r="S142" s="195">
        <v>43225</v>
      </c>
      <c r="T142" s="388"/>
    </row>
    <row r="143" spans="1:20" ht="50.1" customHeight="1" x14ac:dyDescent="1.25">
      <c r="A143" s="31" t="s">
        <v>3856</v>
      </c>
      <c r="B143" s="37" t="s">
        <v>3857</v>
      </c>
      <c r="C143" s="31" t="s">
        <v>3858</v>
      </c>
      <c r="D143" s="31" t="s">
        <v>3859</v>
      </c>
      <c r="E143" s="31" t="s">
        <v>687</v>
      </c>
      <c r="F143" s="31" t="s">
        <v>123</v>
      </c>
      <c r="G143" s="31" t="s">
        <v>994</v>
      </c>
      <c r="H143" s="31" t="s">
        <v>3098</v>
      </c>
      <c r="I143" s="38">
        <v>0.83333333333333337</v>
      </c>
      <c r="J143" s="31" t="s">
        <v>1943</v>
      </c>
      <c r="K143" s="31" t="s">
        <v>105</v>
      </c>
      <c r="L143" s="31" t="s">
        <v>106</v>
      </c>
      <c r="M143" s="31" t="s">
        <v>491</v>
      </c>
      <c r="N143" s="29">
        <v>43225</v>
      </c>
      <c r="O143" s="201"/>
      <c r="P143" s="46"/>
      <c r="Q143" s="46"/>
      <c r="R143" s="46"/>
      <c r="S143" s="195">
        <v>43225</v>
      </c>
      <c r="T143" s="388"/>
    </row>
    <row r="144" spans="1:20" ht="50.1" customHeight="1" x14ac:dyDescent="1.25">
      <c r="A144" s="31" t="s">
        <v>3860</v>
      </c>
      <c r="B144" s="37" t="s">
        <v>3861</v>
      </c>
      <c r="C144" s="31" t="s">
        <v>3862</v>
      </c>
      <c r="D144" s="31" t="s">
        <v>3863</v>
      </c>
      <c r="E144" s="31" t="s">
        <v>687</v>
      </c>
      <c r="F144" s="31" t="s">
        <v>123</v>
      </c>
      <c r="G144" s="31" t="s">
        <v>994</v>
      </c>
      <c r="H144" s="31" t="s">
        <v>3098</v>
      </c>
      <c r="I144" s="38">
        <v>0.83333333333333337</v>
      </c>
      <c r="J144" s="31" t="s">
        <v>1943</v>
      </c>
      <c r="K144" s="31" t="s">
        <v>105</v>
      </c>
      <c r="L144" s="31" t="s">
        <v>106</v>
      </c>
      <c r="M144" s="31" t="s">
        <v>491</v>
      </c>
      <c r="N144" s="29">
        <v>43225</v>
      </c>
      <c r="O144" s="201"/>
      <c r="P144" s="46"/>
      <c r="Q144" s="46"/>
      <c r="R144" s="46"/>
      <c r="S144" s="195">
        <v>43225</v>
      </c>
      <c r="T144" s="388"/>
    </row>
    <row r="145" spans="1:20" ht="50.1" customHeight="1" x14ac:dyDescent="1.25">
      <c r="A145" s="31" t="s">
        <v>3864</v>
      </c>
      <c r="B145" s="37" t="s">
        <v>3865</v>
      </c>
      <c r="C145" s="31" t="s">
        <v>3866</v>
      </c>
      <c r="D145" s="31" t="s">
        <v>3867</v>
      </c>
      <c r="E145" s="31" t="s">
        <v>687</v>
      </c>
      <c r="F145" s="31" t="s">
        <v>123</v>
      </c>
      <c r="G145" s="31" t="s">
        <v>994</v>
      </c>
      <c r="H145" s="31" t="s">
        <v>3098</v>
      </c>
      <c r="I145" s="38">
        <v>0.83333333333333337</v>
      </c>
      <c r="J145" s="31" t="s">
        <v>1943</v>
      </c>
      <c r="K145" s="31" t="s">
        <v>105</v>
      </c>
      <c r="L145" s="31" t="s">
        <v>106</v>
      </c>
      <c r="M145" s="31" t="s">
        <v>491</v>
      </c>
      <c r="N145" s="29">
        <v>43225</v>
      </c>
      <c r="O145" s="201"/>
      <c r="P145" s="46"/>
      <c r="Q145" s="46"/>
      <c r="R145" s="46"/>
      <c r="S145" s="195">
        <v>43225</v>
      </c>
      <c r="T145" s="388"/>
    </row>
    <row r="146" spans="1:20" ht="50.1" customHeight="1" x14ac:dyDescent="1.25">
      <c r="A146" s="31" t="s">
        <v>3868</v>
      </c>
      <c r="B146" s="37" t="s">
        <v>3869</v>
      </c>
      <c r="C146" s="31" t="s">
        <v>3870</v>
      </c>
      <c r="D146" s="31" t="s">
        <v>3871</v>
      </c>
      <c r="E146" s="31" t="s">
        <v>687</v>
      </c>
      <c r="F146" s="31" t="s">
        <v>123</v>
      </c>
      <c r="G146" s="31" t="s">
        <v>994</v>
      </c>
      <c r="H146" s="31" t="s">
        <v>3098</v>
      </c>
      <c r="I146" s="38">
        <v>0.83333333333333337</v>
      </c>
      <c r="J146" s="31" t="s">
        <v>1943</v>
      </c>
      <c r="K146" s="31" t="s">
        <v>105</v>
      </c>
      <c r="L146" s="31" t="s">
        <v>106</v>
      </c>
      <c r="M146" s="31" t="s">
        <v>491</v>
      </c>
      <c r="N146" s="29">
        <v>43225</v>
      </c>
      <c r="O146" s="201"/>
      <c r="P146" s="46"/>
      <c r="Q146" s="46"/>
      <c r="R146" s="46"/>
      <c r="S146" s="195">
        <v>43225</v>
      </c>
      <c r="T146" s="388"/>
    </row>
    <row r="147" spans="1:20" ht="50.1" customHeight="1" x14ac:dyDescent="1.25">
      <c r="A147" s="31" t="s">
        <v>3872</v>
      </c>
      <c r="B147" s="37" t="s">
        <v>1429</v>
      </c>
      <c r="C147" s="31" t="s">
        <v>3873</v>
      </c>
      <c r="D147" s="31" t="s">
        <v>3874</v>
      </c>
      <c r="E147" s="31" t="s">
        <v>687</v>
      </c>
      <c r="F147" s="31" t="s">
        <v>123</v>
      </c>
      <c r="G147" s="31" t="s">
        <v>994</v>
      </c>
      <c r="H147" s="31" t="s">
        <v>3098</v>
      </c>
      <c r="I147" s="38">
        <v>0.83333333333333337</v>
      </c>
      <c r="J147" s="31" t="s">
        <v>1943</v>
      </c>
      <c r="K147" s="31" t="s">
        <v>105</v>
      </c>
      <c r="L147" s="31" t="s">
        <v>106</v>
      </c>
      <c r="M147" s="31" t="s">
        <v>491</v>
      </c>
      <c r="N147" s="29">
        <v>43225</v>
      </c>
      <c r="O147" s="201"/>
      <c r="P147" s="46"/>
      <c r="Q147" s="46"/>
      <c r="R147" s="46"/>
      <c r="S147" s="195">
        <v>43225</v>
      </c>
      <c r="T147" s="388"/>
    </row>
    <row r="148" spans="1:20" ht="50.1" customHeight="1" x14ac:dyDescent="1.25">
      <c r="A148" s="31" t="s">
        <v>3875</v>
      </c>
      <c r="B148" s="37" t="s">
        <v>3196</v>
      </c>
      <c r="C148" s="31" t="s">
        <v>3876</v>
      </c>
      <c r="D148" s="31" t="s">
        <v>3877</v>
      </c>
      <c r="E148" s="31" t="s">
        <v>687</v>
      </c>
      <c r="F148" s="31" t="s">
        <v>123</v>
      </c>
      <c r="G148" s="31" t="s">
        <v>994</v>
      </c>
      <c r="H148" s="31" t="s">
        <v>3098</v>
      </c>
      <c r="I148" s="38">
        <v>0.83333333333333337</v>
      </c>
      <c r="J148" s="31" t="s">
        <v>1943</v>
      </c>
      <c r="K148" s="31" t="s">
        <v>105</v>
      </c>
      <c r="L148" s="31" t="s">
        <v>106</v>
      </c>
      <c r="M148" s="31" t="s">
        <v>491</v>
      </c>
      <c r="N148" s="29">
        <v>43225</v>
      </c>
      <c r="O148" s="201"/>
      <c r="P148" s="46"/>
      <c r="Q148" s="46"/>
      <c r="R148" s="46"/>
      <c r="S148" s="195">
        <v>43225</v>
      </c>
      <c r="T148" s="388"/>
    </row>
    <row r="149" spans="1:20" ht="50.1" customHeight="1" x14ac:dyDescent="1.25">
      <c r="A149" s="31" t="s">
        <v>3878</v>
      </c>
      <c r="B149" s="37" t="s">
        <v>3879</v>
      </c>
      <c r="C149" s="31" t="s">
        <v>3880</v>
      </c>
      <c r="D149" s="31" t="s">
        <v>3881</v>
      </c>
      <c r="E149" s="31" t="s">
        <v>687</v>
      </c>
      <c r="F149" s="31" t="s">
        <v>123</v>
      </c>
      <c r="G149" s="31" t="s">
        <v>994</v>
      </c>
      <c r="H149" s="31" t="s">
        <v>3098</v>
      </c>
      <c r="I149" s="38">
        <v>0.83333333333333337</v>
      </c>
      <c r="J149" s="31" t="s">
        <v>1943</v>
      </c>
      <c r="K149" s="31" t="s">
        <v>105</v>
      </c>
      <c r="L149" s="31" t="s">
        <v>106</v>
      </c>
      <c r="M149" s="31" t="s">
        <v>491</v>
      </c>
      <c r="N149" s="29">
        <v>43225</v>
      </c>
      <c r="O149" s="201"/>
      <c r="P149" s="46"/>
      <c r="Q149" s="46"/>
      <c r="R149" s="46"/>
      <c r="S149" s="195">
        <v>43225</v>
      </c>
      <c r="T149" s="388"/>
    </row>
    <row r="150" spans="1:20" ht="50.1" customHeight="1" x14ac:dyDescent="1.25">
      <c r="A150" s="31" t="s">
        <v>3882</v>
      </c>
      <c r="B150" s="37" t="s">
        <v>1205</v>
      </c>
      <c r="C150" s="31" t="s">
        <v>3883</v>
      </c>
      <c r="D150" s="31" t="s">
        <v>3884</v>
      </c>
      <c r="E150" s="31" t="s">
        <v>687</v>
      </c>
      <c r="F150" s="31" t="s">
        <v>123</v>
      </c>
      <c r="G150" s="31" t="s">
        <v>994</v>
      </c>
      <c r="H150" s="31" t="s">
        <v>3098</v>
      </c>
      <c r="I150" s="38">
        <v>0.83333333333333337</v>
      </c>
      <c r="J150" s="31" t="s">
        <v>1943</v>
      </c>
      <c r="K150" s="31" t="s">
        <v>105</v>
      </c>
      <c r="L150" s="31" t="s">
        <v>106</v>
      </c>
      <c r="M150" s="31" t="s">
        <v>491</v>
      </c>
      <c r="N150" s="29">
        <v>43225</v>
      </c>
      <c r="O150" s="201"/>
      <c r="P150" s="46"/>
      <c r="Q150" s="46"/>
      <c r="R150" s="46"/>
      <c r="S150" s="195">
        <v>43225</v>
      </c>
      <c r="T150" s="388"/>
    </row>
    <row r="151" spans="1:20" ht="50.1" customHeight="1" x14ac:dyDescent="1.25">
      <c r="A151" s="31" t="s">
        <v>3885</v>
      </c>
      <c r="B151" s="37" t="s">
        <v>3886</v>
      </c>
      <c r="C151" s="31" t="s">
        <v>3887</v>
      </c>
      <c r="D151" s="31" t="s">
        <v>3888</v>
      </c>
      <c r="E151" s="31" t="s">
        <v>687</v>
      </c>
      <c r="F151" s="31" t="s">
        <v>123</v>
      </c>
      <c r="G151" s="31" t="s">
        <v>994</v>
      </c>
      <c r="H151" s="31" t="s">
        <v>3098</v>
      </c>
      <c r="I151" s="38">
        <v>0.83333333333333337</v>
      </c>
      <c r="J151" s="31" t="s">
        <v>1943</v>
      </c>
      <c r="K151" s="31" t="s">
        <v>105</v>
      </c>
      <c r="L151" s="31" t="s">
        <v>106</v>
      </c>
      <c r="M151" s="31" t="s">
        <v>491</v>
      </c>
      <c r="N151" s="29">
        <v>43225</v>
      </c>
      <c r="O151" s="201"/>
      <c r="P151" s="46"/>
      <c r="Q151" s="46"/>
      <c r="R151" s="46"/>
      <c r="S151" s="195">
        <v>43225</v>
      </c>
      <c r="T151" s="388"/>
    </row>
    <row r="152" spans="1:20" ht="50.1" customHeight="1" x14ac:dyDescent="1.25">
      <c r="A152" s="31" t="s">
        <v>3889</v>
      </c>
      <c r="B152" s="37" t="s">
        <v>3890</v>
      </c>
      <c r="C152" s="31" t="s">
        <v>3891</v>
      </c>
      <c r="D152" s="31" t="s">
        <v>3892</v>
      </c>
      <c r="E152" s="31" t="s">
        <v>687</v>
      </c>
      <c r="F152" s="31" t="s">
        <v>123</v>
      </c>
      <c r="G152" s="31" t="s">
        <v>994</v>
      </c>
      <c r="H152" s="31" t="s">
        <v>3098</v>
      </c>
      <c r="I152" s="38">
        <v>0.83333333333333337</v>
      </c>
      <c r="J152" s="31" t="s">
        <v>1943</v>
      </c>
      <c r="K152" s="31" t="s">
        <v>105</v>
      </c>
      <c r="L152" s="31" t="s">
        <v>106</v>
      </c>
      <c r="M152" s="31" t="s">
        <v>491</v>
      </c>
      <c r="N152" s="29">
        <v>43225</v>
      </c>
      <c r="O152" s="201"/>
      <c r="P152" s="46"/>
      <c r="Q152" s="46"/>
      <c r="R152" s="46"/>
      <c r="S152" s="195">
        <v>43225</v>
      </c>
      <c r="T152" s="388"/>
    </row>
    <row r="153" spans="1:20" ht="50.1" customHeight="1" x14ac:dyDescent="1.3">
      <c r="A153" s="751" t="s">
        <v>4029</v>
      </c>
      <c r="B153" s="751"/>
      <c r="C153" s="751"/>
      <c r="D153" s="751"/>
      <c r="E153" s="751"/>
      <c r="F153" s="751"/>
      <c r="G153" s="751"/>
      <c r="H153" s="751"/>
      <c r="I153" s="751"/>
      <c r="J153" s="751"/>
      <c r="K153" s="751"/>
      <c r="L153" s="751"/>
      <c r="M153" s="751"/>
      <c r="N153" s="29"/>
      <c r="O153" s="201"/>
      <c r="P153" s="46"/>
      <c r="Q153" s="46"/>
      <c r="R153" s="46"/>
      <c r="S153" s="195"/>
      <c r="T153" s="388">
        <v>20000</v>
      </c>
    </row>
    <row r="154" spans="1:20" ht="50.1" customHeight="1" x14ac:dyDescent="1.3">
      <c r="A154" s="751" t="s">
        <v>1265</v>
      </c>
      <c r="B154" s="751"/>
      <c r="C154" s="751"/>
      <c r="D154" s="751"/>
      <c r="E154" s="751"/>
      <c r="F154" s="751"/>
      <c r="G154" s="751"/>
      <c r="H154" s="751"/>
      <c r="I154" s="751"/>
      <c r="J154" s="751"/>
      <c r="K154" s="751"/>
      <c r="L154" s="751"/>
      <c r="M154" s="751"/>
      <c r="N154" s="29"/>
      <c r="O154" s="201"/>
      <c r="P154" s="46"/>
      <c r="Q154" s="46"/>
      <c r="R154" s="46"/>
      <c r="S154" s="195"/>
      <c r="T154" s="388">
        <v>30000</v>
      </c>
    </row>
    <row r="155" spans="1:20" ht="50.1" customHeight="1" x14ac:dyDescent="0.7">
      <c r="A155" s="711" t="s">
        <v>4027</v>
      </c>
      <c r="B155" s="711"/>
      <c r="C155" s="711"/>
      <c r="D155" s="711"/>
      <c r="E155" s="711"/>
      <c r="F155" s="711"/>
      <c r="G155" s="711"/>
      <c r="H155" s="711"/>
      <c r="I155" s="711"/>
      <c r="J155" s="711"/>
      <c r="K155" s="711"/>
      <c r="L155" s="711"/>
      <c r="M155" s="711"/>
      <c r="N155" s="23"/>
      <c r="O155" s="23"/>
      <c r="P155" s="23"/>
      <c r="Q155" s="23"/>
      <c r="R155" s="23"/>
      <c r="S155" s="271"/>
      <c r="T155" s="388">
        <v>52580</v>
      </c>
    </row>
    <row r="156" spans="1:20" ht="50.1" customHeight="1" x14ac:dyDescent="1.05">
      <c r="A156" s="711" t="s">
        <v>4028</v>
      </c>
      <c r="B156" s="711"/>
      <c r="C156" s="711"/>
      <c r="D156" s="711"/>
      <c r="E156" s="711"/>
      <c r="F156" s="711"/>
      <c r="G156" s="711"/>
      <c r="H156" s="711"/>
      <c r="I156" s="711"/>
      <c r="J156" s="711"/>
      <c r="K156" s="711"/>
      <c r="L156" s="711"/>
      <c r="M156" s="711"/>
      <c r="N156" s="31"/>
      <c r="O156" s="31"/>
      <c r="P156" s="31"/>
      <c r="Q156" s="31"/>
      <c r="R156" s="31"/>
      <c r="S156" s="195"/>
      <c r="T156" s="388">
        <v>200000</v>
      </c>
    </row>
    <row r="157" spans="1:20" ht="50.1" customHeight="1" x14ac:dyDescent="0.7">
      <c r="A157" s="711" t="s">
        <v>4028</v>
      </c>
      <c r="B157" s="711"/>
      <c r="C157" s="711"/>
      <c r="D157" s="711"/>
      <c r="E157" s="711"/>
      <c r="F157" s="711"/>
      <c r="G157" s="711"/>
      <c r="H157" s="711"/>
      <c r="I157" s="711"/>
      <c r="J157" s="711"/>
      <c r="K157" s="711"/>
      <c r="L157" s="711"/>
      <c r="M157" s="711"/>
      <c r="N157" s="23"/>
      <c r="O157" s="23"/>
      <c r="P157" s="23"/>
      <c r="Q157" s="23"/>
      <c r="R157" s="23"/>
      <c r="S157" s="271"/>
      <c r="T157" s="388">
        <v>20000</v>
      </c>
    </row>
    <row r="158" spans="1:20" ht="50.1" customHeight="1" x14ac:dyDescent="0.7">
      <c r="A158" s="711" t="s">
        <v>4028</v>
      </c>
      <c r="B158" s="711"/>
      <c r="C158" s="711"/>
      <c r="D158" s="711"/>
      <c r="E158" s="711"/>
      <c r="F158" s="711"/>
      <c r="G158" s="711"/>
      <c r="H158" s="711"/>
      <c r="I158" s="711"/>
      <c r="J158" s="711"/>
      <c r="K158" s="711"/>
      <c r="L158" s="711"/>
      <c r="M158" s="711"/>
      <c r="N158" s="23"/>
      <c r="O158" s="23"/>
      <c r="P158" s="23"/>
      <c r="Q158" s="23"/>
      <c r="R158" s="23"/>
      <c r="S158" s="271"/>
      <c r="T158" s="388">
        <v>100000</v>
      </c>
    </row>
    <row r="159" spans="1:20" ht="50.1" customHeight="1" x14ac:dyDescent="0.7">
      <c r="A159" s="711" t="s">
        <v>4028</v>
      </c>
      <c r="B159" s="711"/>
      <c r="C159" s="711"/>
      <c r="D159" s="711"/>
      <c r="E159" s="711"/>
      <c r="F159" s="711"/>
      <c r="G159" s="711"/>
      <c r="H159" s="711"/>
      <c r="I159" s="711"/>
      <c r="J159" s="711"/>
      <c r="K159" s="711"/>
      <c r="L159" s="711"/>
      <c r="M159" s="711"/>
      <c r="N159" s="23"/>
      <c r="O159" s="23"/>
      <c r="P159" s="23"/>
      <c r="Q159" s="23"/>
      <c r="R159" s="23"/>
      <c r="S159" s="271"/>
      <c r="T159" s="388">
        <v>61000</v>
      </c>
    </row>
    <row r="160" spans="1:20" ht="50.1" customHeight="1" x14ac:dyDescent="0.7">
      <c r="A160" s="711" t="s">
        <v>4023</v>
      </c>
      <c r="B160" s="711"/>
      <c r="C160" s="711"/>
      <c r="D160" s="711"/>
      <c r="E160" s="711"/>
      <c r="F160" s="711"/>
      <c r="G160" s="711"/>
      <c r="H160" s="711"/>
      <c r="I160" s="711"/>
      <c r="J160" s="711"/>
      <c r="K160" s="711"/>
      <c r="L160" s="711"/>
      <c r="M160" s="711"/>
      <c r="N160" s="23"/>
      <c r="O160" s="23"/>
      <c r="P160" s="23"/>
      <c r="Q160" s="23"/>
      <c r="R160" s="23"/>
      <c r="S160" s="271"/>
      <c r="T160" s="388">
        <v>25700</v>
      </c>
    </row>
    <row r="161" spans="1:20" ht="50.1" customHeight="1" x14ac:dyDescent="0.7">
      <c r="A161" s="711" t="s">
        <v>4024</v>
      </c>
      <c r="B161" s="711"/>
      <c r="C161" s="711"/>
      <c r="D161" s="711"/>
      <c r="E161" s="711"/>
      <c r="F161" s="711"/>
      <c r="G161" s="711"/>
      <c r="H161" s="711"/>
      <c r="I161" s="711"/>
      <c r="J161" s="711"/>
      <c r="K161" s="711"/>
      <c r="L161" s="711"/>
      <c r="M161" s="711"/>
      <c r="N161" s="23"/>
      <c r="O161" s="23"/>
      <c r="P161" s="23"/>
      <c r="Q161" s="23"/>
      <c r="R161" s="23"/>
      <c r="S161" s="271"/>
      <c r="T161" s="388">
        <v>47000</v>
      </c>
    </row>
    <row r="162" spans="1:20" ht="50.1" customHeight="1" x14ac:dyDescent="0.7">
      <c r="A162" s="711" t="s">
        <v>4024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23"/>
      <c r="O162" s="23"/>
      <c r="P162" s="23"/>
      <c r="Q162" s="23"/>
      <c r="R162" s="23"/>
      <c r="S162" s="271"/>
      <c r="T162" s="388">
        <v>5500</v>
      </c>
    </row>
    <row r="163" spans="1:20" ht="50.1" customHeight="1" x14ac:dyDescent="0.7">
      <c r="A163" s="711" t="s">
        <v>4024</v>
      </c>
      <c r="B163" s="711"/>
      <c r="C163" s="711"/>
      <c r="D163" s="711"/>
      <c r="E163" s="711"/>
      <c r="F163" s="711"/>
      <c r="G163" s="711"/>
      <c r="H163" s="711"/>
      <c r="I163" s="711"/>
      <c r="J163" s="711"/>
      <c r="K163" s="711"/>
      <c r="L163" s="711"/>
      <c r="M163" s="711"/>
      <c r="N163" s="23"/>
      <c r="O163" s="23"/>
      <c r="P163" s="23"/>
      <c r="Q163" s="23"/>
      <c r="R163" s="23"/>
      <c r="S163" s="271"/>
      <c r="T163" s="388">
        <v>50000</v>
      </c>
    </row>
    <row r="164" spans="1:20" ht="50.1" customHeight="1" x14ac:dyDescent="0.7">
      <c r="A164" s="711" t="s">
        <v>4024</v>
      </c>
      <c r="B164" s="711"/>
      <c r="C164" s="711"/>
      <c r="D164" s="711"/>
      <c r="E164" s="711"/>
      <c r="F164" s="711"/>
      <c r="G164" s="711"/>
      <c r="H164" s="711"/>
      <c r="I164" s="711"/>
      <c r="J164" s="711"/>
      <c r="K164" s="711"/>
      <c r="L164" s="711"/>
      <c r="M164" s="711"/>
      <c r="N164" s="23"/>
      <c r="O164" s="23"/>
      <c r="P164" s="23"/>
      <c r="Q164" s="23"/>
      <c r="R164" s="23"/>
      <c r="S164" s="271"/>
      <c r="T164" s="388">
        <v>29000</v>
      </c>
    </row>
    <row r="165" spans="1:20" ht="50.1" customHeight="1" x14ac:dyDescent="0.7">
      <c r="A165" s="711" t="s">
        <v>4024</v>
      </c>
      <c r="B165" s="711"/>
      <c r="C165" s="711"/>
      <c r="D165" s="711"/>
      <c r="E165" s="711"/>
      <c r="F165" s="711"/>
      <c r="G165" s="711"/>
      <c r="H165" s="711"/>
      <c r="I165" s="711"/>
      <c r="J165" s="711"/>
      <c r="K165" s="711"/>
      <c r="L165" s="711"/>
      <c r="M165" s="711"/>
      <c r="N165" s="23"/>
      <c r="O165" s="23"/>
      <c r="P165" s="23"/>
      <c r="Q165" s="23"/>
      <c r="R165" s="23"/>
      <c r="S165" s="271"/>
      <c r="T165" s="388">
        <v>36600</v>
      </c>
    </row>
    <row r="166" spans="1:20" ht="50.1" customHeight="1" x14ac:dyDescent="0.7">
      <c r="A166" s="711" t="s">
        <v>4025</v>
      </c>
      <c r="B166" s="711"/>
      <c r="C166" s="711"/>
      <c r="D166" s="711"/>
      <c r="E166" s="711"/>
      <c r="F166" s="711"/>
      <c r="G166" s="711"/>
      <c r="H166" s="711"/>
      <c r="I166" s="711"/>
      <c r="J166" s="711"/>
      <c r="K166" s="711"/>
      <c r="L166" s="711"/>
      <c r="M166" s="711"/>
      <c r="N166" s="23"/>
      <c r="O166" s="23"/>
      <c r="P166" s="23"/>
      <c r="Q166" s="23"/>
      <c r="R166" s="23"/>
      <c r="S166" s="271"/>
      <c r="T166" s="388">
        <v>212000</v>
      </c>
    </row>
    <row r="167" spans="1:20" ht="50.1" customHeight="1" x14ac:dyDescent="0.7">
      <c r="A167" s="711" t="s">
        <v>4025</v>
      </c>
      <c r="B167" s="711"/>
      <c r="C167" s="711"/>
      <c r="D167" s="711"/>
      <c r="E167" s="711"/>
      <c r="F167" s="711"/>
      <c r="G167" s="711"/>
      <c r="H167" s="711"/>
      <c r="I167" s="711"/>
      <c r="J167" s="711"/>
      <c r="K167" s="711"/>
      <c r="L167" s="711"/>
      <c r="M167" s="711"/>
      <c r="N167" s="23"/>
      <c r="O167" s="23"/>
      <c r="P167" s="23"/>
      <c r="Q167" s="23"/>
      <c r="R167" s="23"/>
      <c r="S167" s="271"/>
      <c r="T167" s="388">
        <v>100000</v>
      </c>
    </row>
    <row r="168" spans="1:20" ht="50.1" customHeight="1" x14ac:dyDescent="0.7">
      <c r="A168" s="711" t="s">
        <v>4025</v>
      </c>
      <c r="B168" s="711"/>
      <c r="C168" s="711"/>
      <c r="D168" s="711"/>
      <c r="E168" s="711"/>
      <c r="F168" s="711"/>
      <c r="G168" s="711"/>
      <c r="H168" s="711"/>
      <c r="I168" s="711"/>
      <c r="J168" s="711"/>
      <c r="K168" s="711"/>
      <c r="L168" s="711"/>
      <c r="M168" s="711"/>
      <c r="N168" s="23"/>
      <c r="O168" s="23"/>
      <c r="P168" s="23"/>
      <c r="Q168" s="23"/>
      <c r="R168" s="23"/>
      <c r="S168" s="271"/>
      <c r="T168" s="388">
        <v>120000</v>
      </c>
    </row>
    <row r="169" spans="1:20" ht="50.1" customHeight="1" x14ac:dyDescent="0.7">
      <c r="A169" s="711" t="s">
        <v>4025</v>
      </c>
      <c r="B169" s="711"/>
      <c r="C169" s="711"/>
      <c r="D169" s="711"/>
      <c r="E169" s="711"/>
      <c r="F169" s="711"/>
      <c r="G169" s="711"/>
      <c r="H169" s="711"/>
      <c r="I169" s="711"/>
      <c r="J169" s="711"/>
      <c r="K169" s="711"/>
      <c r="L169" s="711"/>
      <c r="M169" s="711"/>
      <c r="N169" s="23"/>
      <c r="O169" s="23"/>
      <c r="P169" s="23"/>
      <c r="Q169" s="23"/>
      <c r="R169" s="23"/>
      <c r="S169" s="271"/>
      <c r="T169" s="388">
        <v>27500</v>
      </c>
    </row>
    <row r="170" spans="1:20" ht="50.1" customHeight="1" x14ac:dyDescent="0.7">
      <c r="A170" s="711" t="s">
        <v>4026</v>
      </c>
      <c r="B170" s="711"/>
      <c r="C170" s="711"/>
      <c r="D170" s="711"/>
      <c r="E170" s="711"/>
      <c r="F170" s="711"/>
      <c r="G170" s="711"/>
      <c r="H170" s="711"/>
      <c r="I170" s="711"/>
      <c r="J170" s="711"/>
      <c r="K170" s="711"/>
      <c r="L170" s="711"/>
      <c r="M170" s="711"/>
      <c r="N170" s="23"/>
      <c r="O170" s="23"/>
      <c r="P170" s="23"/>
      <c r="Q170" s="23"/>
      <c r="R170" s="23"/>
      <c r="S170" s="271"/>
      <c r="T170" s="388">
        <v>45000</v>
      </c>
    </row>
    <row r="171" spans="1:20" ht="50.1" customHeight="1" x14ac:dyDescent="0.7">
      <c r="A171" s="711" t="s">
        <v>4026</v>
      </c>
      <c r="B171" s="711"/>
      <c r="C171" s="711"/>
      <c r="D171" s="711"/>
      <c r="E171" s="711"/>
      <c r="F171" s="711"/>
      <c r="G171" s="711"/>
      <c r="H171" s="711"/>
      <c r="I171" s="711"/>
      <c r="J171" s="711"/>
      <c r="K171" s="711"/>
      <c r="L171" s="711"/>
      <c r="M171" s="711"/>
      <c r="N171" s="23"/>
      <c r="O171" s="23"/>
      <c r="P171" s="23"/>
      <c r="Q171" s="23"/>
      <c r="R171" s="23"/>
      <c r="S171" s="271"/>
      <c r="T171" s="388">
        <v>141000</v>
      </c>
    </row>
    <row r="172" spans="1:20" ht="50.1" customHeight="1" x14ac:dyDescent="0.7">
      <c r="A172" s="711" t="s">
        <v>4026</v>
      </c>
      <c r="B172" s="711"/>
      <c r="C172" s="711"/>
      <c r="D172" s="711"/>
      <c r="E172" s="711"/>
      <c r="F172" s="711"/>
      <c r="G172" s="711"/>
      <c r="H172" s="711"/>
      <c r="I172" s="711"/>
      <c r="J172" s="711"/>
      <c r="K172" s="711"/>
      <c r="L172" s="711"/>
      <c r="M172" s="711"/>
      <c r="N172" s="23"/>
      <c r="O172" s="23"/>
      <c r="P172" s="23"/>
      <c r="Q172" s="23"/>
      <c r="R172" s="23"/>
      <c r="S172" s="271"/>
      <c r="T172" s="388">
        <v>29500</v>
      </c>
    </row>
    <row r="173" spans="1:20" ht="50.1" customHeight="1" x14ac:dyDescent="0.7">
      <c r="A173" s="711" t="s">
        <v>4026</v>
      </c>
      <c r="B173" s="711"/>
      <c r="C173" s="711"/>
      <c r="D173" s="711"/>
      <c r="E173" s="711"/>
      <c r="F173" s="711"/>
      <c r="G173" s="711"/>
      <c r="H173" s="711"/>
      <c r="I173" s="711"/>
      <c r="J173" s="711"/>
      <c r="K173" s="711"/>
      <c r="L173" s="711"/>
      <c r="M173" s="711"/>
      <c r="N173" s="201"/>
      <c r="O173" s="201"/>
      <c r="P173" s="201"/>
      <c r="Q173" s="201"/>
      <c r="R173" s="201"/>
      <c r="S173" s="347"/>
      <c r="T173" s="388">
        <v>50000</v>
      </c>
    </row>
    <row r="174" spans="1:20" ht="50.1" customHeight="1" x14ac:dyDescent="1.3">
      <c r="A174" s="697" t="s">
        <v>5860</v>
      </c>
      <c r="B174" s="697"/>
      <c r="C174" s="697"/>
      <c r="D174" s="697"/>
      <c r="E174" s="697"/>
      <c r="F174" s="697"/>
      <c r="G174" s="697"/>
      <c r="H174" s="697"/>
      <c r="I174" s="697"/>
      <c r="J174" s="697"/>
      <c r="K174" s="697"/>
      <c r="L174" s="697"/>
      <c r="M174" s="697"/>
      <c r="N174" s="29"/>
      <c r="O174" s="23"/>
      <c r="P174" s="54"/>
      <c r="Q174" s="56"/>
      <c r="R174" s="54"/>
      <c r="S174" s="195"/>
      <c r="T174" s="388"/>
    </row>
    <row r="175" spans="1:20" ht="50.1" customHeight="1" x14ac:dyDescent="1.25">
      <c r="A175" s="31" t="s">
        <v>5105</v>
      </c>
      <c r="B175" s="37" t="s">
        <v>5350</v>
      </c>
      <c r="C175" s="31" t="s">
        <v>5351</v>
      </c>
      <c r="D175" s="31" t="s">
        <v>5352</v>
      </c>
      <c r="E175" s="31" t="s">
        <v>687</v>
      </c>
      <c r="F175" s="31" t="s">
        <v>123</v>
      </c>
      <c r="G175" s="31" t="s">
        <v>490</v>
      </c>
      <c r="H175" s="31" t="s">
        <v>4090</v>
      </c>
      <c r="I175" s="38">
        <v>0.125</v>
      </c>
      <c r="J175" s="31" t="s">
        <v>19</v>
      </c>
      <c r="K175" s="31" t="s">
        <v>105</v>
      </c>
      <c r="L175" s="31" t="s">
        <v>106</v>
      </c>
      <c r="M175" s="31" t="s">
        <v>995</v>
      </c>
      <c r="N175" s="29"/>
      <c r="O175" s="23"/>
      <c r="P175" s="54"/>
      <c r="Q175" s="56"/>
      <c r="R175" s="54"/>
      <c r="S175" s="195">
        <v>43225</v>
      </c>
      <c r="T175" s="388"/>
    </row>
    <row r="176" spans="1:20" ht="50.1" customHeight="1" x14ac:dyDescent="1.25">
      <c r="A176" s="31" t="s">
        <v>5128</v>
      </c>
      <c r="B176" s="37" t="s">
        <v>5373</v>
      </c>
      <c r="C176" s="31" t="s">
        <v>5374</v>
      </c>
      <c r="D176" s="31" t="s">
        <v>5375</v>
      </c>
      <c r="E176" s="31" t="s">
        <v>687</v>
      </c>
      <c r="F176" s="31" t="s">
        <v>123</v>
      </c>
      <c r="G176" s="31" t="s">
        <v>490</v>
      </c>
      <c r="H176" s="31" t="s">
        <v>4090</v>
      </c>
      <c r="I176" s="38">
        <v>0.125</v>
      </c>
      <c r="J176" s="31" t="s">
        <v>19</v>
      </c>
      <c r="K176" s="31" t="s">
        <v>105</v>
      </c>
      <c r="L176" s="31" t="s">
        <v>106</v>
      </c>
      <c r="M176" s="31" t="s">
        <v>995</v>
      </c>
      <c r="N176" s="29"/>
      <c r="O176" s="23"/>
      <c r="P176" s="54"/>
      <c r="Q176" s="56"/>
      <c r="R176" s="54"/>
      <c r="S176" s="195">
        <v>43225</v>
      </c>
      <c r="T176" s="388"/>
    </row>
    <row r="177" spans="1:20" ht="50.1" customHeight="1" x14ac:dyDescent="1.25">
      <c r="A177" s="31" t="s">
        <v>5124</v>
      </c>
      <c r="B177" s="37" t="s">
        <v>884</v>
      </c>
      <c r="C177" s="31" t="s">
        <v>5370</v>
      </c>
      <c r="D177" s="31" t="s">
        <v>5371</v>
      </c>
      <c r="E177" s="31" t="s">
        <v>101</v>
      </c>
      <c r="F177" s="31" t="s">
        <v>123</v>
      </c>
      <c r="G177" s="31" t="s">
        <v>124</v>
      </c>
      <c r="H177" s="31" t="s">
        <v>4090</v>
      </c>
      <c r="I177" s="38">
        <v>0.125</v>
      </c>
      <c r="J177" s="31" t="s">
        <v>19</v>
      </c>
      <c r="K177" s="31" t="s">
        <v>105</v>
      </c>
      <c r="L177" s="31" t="s">
        <v>106</v>
      </c>
      <c r="M177" s="31" t="s">
        <v>107</v>
      </c>
      <c r="N177" s="29"/>
      <c r="O177" s="23"/>
      <c r="P177" s="54"/>
      <c r="Q177" s="56"/>
      <c r="R177" s="54"/>
      <c r="S177" s="195">
        <v>18000</v>
      </c>
      <c r="T177" s="388"/>
    </row>
    <row r="178" spans="1:20" ht="50.1" customHeight="1" x14ac:dyDescent="1.25">
      <c r="A178" s="31" t="s">
        <v>5117</v>
      </c>
      <c r="B178" s="37" t="s">
        <v>5362</v>
      </c>
      <c r="C178" s="31" t="s">
        <v>5363</v>
      </c>
      <c r="D178" s="31" t="s">
        <v>5364</v>
      </c>
      <c r="E178" s="31" t="s">
        <v>687</v>
      </c>
      <c r="F178" s="31" t="s">
        <v>123</v>
      </c>
      <c r="G178" s="31" t="s">
        <v>490</v>
      </c>
      <c r="H178" s="31" t="s">
        <v>4090</v>
      </c>
      <c r="I178" s="38">
        <v>0.125</v>
      </c>
      <c r="J178" s="31" t="s">
        <v>19</v>
      </c>
      <c r="K178" s="31" t="s">
        <v>105</v>
      </c>
      <c r="L178" s="31" t="s">
        <v>106</v>
      </c>
      <c r="M178" s="31" t="s">
        <v>995</v>
      </c>
      <c r="N178" s="29"/>
      <c r="O178" s="23"/>
      <c r="P178" s="54"/>
      <c r="Q178" s="56"/>
      <c r="R178" s="54"/>
      <c r="S178" s="195">
        <v>43225</v>
      </c>
      <c r="T178" s="388"/>
    </row>
    <row r="179" spans="1:20" ht="50.1" customHeight="1" x14ac:dyDescent="1.25">
      <c r="A179" s="31" t="s">
        <v>5120</v>
      </c>
      <c r="B179" s="37" t="s">
        <v>5366</v>
      </c>
      <c r="C179" s="31" t="s">
        <v>5367</v>
      </c>
      <c r="D179" s="31" t="s">
        <v>5368</v>
      </c>
      <c r="E179" s="31" t="s">
        <v>101</v>
      </c>
      <c r="F179" s="31" t="s">
        <v>123</v>
      </c>
      <c r="G179" s="31" t="s">
        <v>124</v>
      </c>
      <c r="H179" s="31" t="s">
        <v>4090</v>
      </c>
      <c r="I179" s="38">
        <v>0.125</v>
      </c>
      <c r="J179" s="31" t="s">
        <v>19</v>
      </c>
      <c r="K179" s="31" t="s">
        <v>105</v>
      </c>
      <c r="L179" s="31" t="s">
        <v>106</v>
      </c>
      <c r="M179" s="31" t="s">
        <v>107</v>
      </c>
      <c r="N179" s="29"/>
      <c r="O179" s="23"/>
      <c r="P179" s="54"/>
      <c r="Q179" s="56"/>
      <c r="R179" s="54"/>
      <c r="S179" s="195">
        <v>18000</v>
      </c>
      <c r="T179" s="388"/>
    </row>
    <row r="180" spans="1:20" ht="50.1" customHeight="1" x14ac:dyDescent="1.25">
      <c r="A180" s="31" t="s">
        <v>5098</v>
      </c>
      <c r="B180" s="37" t="s">
        <v>987</v>
      </c>
      <c r="C180" s="31" t="s">
        <v>5344</v>
      </c>
      <c r="D180" s="31" t="s">
        <v>5345</v>
      </c>
      <c r="E180" s="31" t="s">
        <v>687</v>
      </c>
      <c r="F180" s="31" t="s">
        <v>123</v>
      </c>
      <c r="G180" s="31" t="s">
        <v>490</v>
      </c>
      <c r="H180" s="31" t="s">
        <v>4090</v>
      </c>
      <c r="I180" s="38">
        <v>0.125</v>
      </c>
      <c r="J180" s="31" t="s">
        <v>19</v>
      </c>
      <c r="K180" s="31" t="s">
        <v>105</v>
      </c>
      <c r="L180" s="31" t="s">
        <v>106</v>
      </c>
      <c r="M180" s="31" t="s">
        <v>995</v>
      </c>
      <c r="N180" s="29"/>
      <c r="O180" s="23"/>
      <c r="P180" s="54"/>
      <c r="Q180" s="56"/>
      <c r="R180" s="54"/>
      <c r="S180" s="195">
        <v>43225</v>
      </c>
      <c r="T180" s="388"/>
    </row>
    <row r="181" spans="1:20" ht="50.1" customHeight="1" x14ac:dyDescent="1.25">
      <c r="A181" s="31" t="s">
        <v>5102</v>
      </c>
      <c r="B181" s="37" t="s">
        <v>419</v>
      </c>
      <c r="C181" s="31" t="s">
        <v>5347</v>
      </c>
      <c r="D181" s="31" t="s">
        <v>5348</v>
      </c>
      <c r="E181" s="31" t="s">
        <v>687</v>
      </c>
      <c r="F181" s="31" t="s">
        <v>123</v>
      </c>
      <c r="G181" s="31" t="s">
        <v>490</v>
      </c>
      <c r="H181" s="31" t="s">
        <v>4090</v>
      </c>
      <c r="I181" s="38">
        <v>0.125</v>
      </c>
      <c r="J181" s="31" t="s">
        <v>19</v>
      </c>
      <c r="K181" s="31" t="s">
        <v>105</v>
      </c>
      <c r="L181" s="31" t="s">
        <v>106</v>
      </c>
      <c r="M181" s="31" t="s">
        <v>995</v>
      </c>
      <c r="N181" s="29"/>
      <c r="O181" s="23"/>
      <c r="P181" s="54"/>
      <c r="Q181" s="56"/>
      <c r="R181" s="54"/>
      <c r="S181" s="195">
        <v>43225</v>
      </c>
      <c r="T181" s="388"/>
    </row>
    <row r="182" spans="1:20" ht="50.1" customHeight="1" x14ac:dyDescent="1.25">
      <c r="A182" s="244" t="s">
        <v>5343</v>
      </c>
      <c r="B182" s="37" t="s">
        <v>5385</v>
      </c>
      <c r="C182" s="31" t="s">
        <v>5386</v>
      </c>
      <c r="D182" s="31" t="s">
        <v>5387</v>
      </c>
      <c r="E182" s="31" t="s">
        <v>687</v>
      </c>
      <c r="F182" s="31" t="s">
        <v>123</v>
      </c>
      <c r="G182" s="31" t="s">
        <v>490</v>
      </c>
      <c r="H182" s="31" t="s">
        <v>4090</v>
      </c>
      <c r="I182" s="38">
        <v>0.53125</v>
      </c>
      <c r="J182" s="31" t="s">
        <v>19</v>
      </c>
      <c r="K182" s="31" t="s">
        <v>105</v>
      </c>
      <c r="L182" s="31" t="s">
        <v>106</v>
      </c>
      <c r="M182" s="31" t="s">
        <v>995</v>
      </c>
      <c r="N182" s="29"/>
      <c r="O182" s="23"/>
      <c r="P182" s="54"/>
      <c r="Q182" s="56"/>
      <c r="R182" s="54"/>
      <c r="S182" s="386">
        <v>25225</v>
      </c>
      <c r="T182" s="388"/>
    </row>
    <row r="183" spans="1:20" ht="50.1" customHeight="1" x14ac:dyDescent="1.25">
      <c r="A183" s="31" t="s">
        <v>5229</v>
      </c>
      <c r="B183" s="37" t="s">
        <v>5381</v>
      </c>
      <c r="C183" s="31" t="s">
        <v>5382</v>
      </c>
      <c r="D183" s="31" t="s">
        <v>5383</v>
      </c>
      <c r="E183" s="31" t="s">
        <v>101</v>
      </c>
      <c r="F183" s="31" t="s">
        <v>102</v>
      </c>
      <c r="G183" s="31" t="s">
        <v>567</v>
      </c>
      <c r="H183" s="31" t="s">
        <v>4090</v>
      </c>
      <c r="I183" s="38">
        <v>0.375</v>
      </c>
      <c r="J183" s="31" t="s">
        <v>19</v>
      </c>
      <c r="K183" s="31" t="s">
        <v>105</v>
      </c>
      <c r="L183" s="31" t="s">
        <v>106</v>
      </c>
      <c r="M183" s="31" t="s">
        <v>107</v>
      </c>
      <c r="N183" s="29"/>
      <c r="O183" s="23"/>
      <c r="P183" s="54"/>
      <c r="Q183" s="56"/>
      <c r="R183" s="54"/>
      <c r="S183" s="195">
        <v>18000</v>
      </c>
      <c r="T183" s="388"/>
    </row>
    <row r="184" spans="1:20" ht="50.1" customHeight="1" x14ac:dyDescent="1.25">
      <c r="A184" s="31" t="s">
        <v>5132</v>
      </c>
      <c r="B184" s="37" t="s">
        <v>5377</v>
      </c>
      <c r="C184" s="31" t="s">
        <v>5378</v>
      </c>
      <c r="D184" s="31" t="s">
        <v>5379</v>
      </c>
      <c r="E184" s="31" t="s">
        <v>687</v>
      </c>
      <c r="F184" s="31" t="s">
        <v>123</v>
      </c>
      <c r="G184" s="31" t="s">
        <v>490</v>
      </c>
      <c r="H184" s="31" t="s">
        <v>4090</v>
      </c>
      <c r="I184" s="38">
        <v>0.125</v>
      </c>
      <c r="J184" s="31" t="s">
        <v>19</v>
      </c>
      <c r="K184" s="31" t="s">
        <v>105</v>
      </c>
      <c r="L184" s="31" t="s">
        <v>106</v>
      </c>
      <c r="M184" s="31" t="s">
        <v>995</v>
      </c>
      <c r="N184" s="29"/>
      <c r="O184" s="23"/>
      <c r="P184" s="54"/>
      <c r="Q184" s="56"/>
      <c r="R184" s="54"/>
      <c r="S184" s="195">
        <v>43225</v>
      </c>
      <c r="T184" s="388"/>
    </row>
    <row r="185" spans="1:20" ht="50.1" customHeight="1" x14ac:dyDescent="1.25">
      <c r="A185" s="31" t="s">
        <v>5113</v>
      </c>
      <c r="B185" s="37" t="s">
        <v>5358</v>
      </c>
      <c r="C185" s="31" t="s">
        <v>5359</v>
      </c>
      <c r="D185" s="31" t="s">
        <v>5360</v>
      </c>
      <c r="E185" s="31" t="s">
        <v>687</v>
      </c>
      <c r="F185" s="31" t="s">
        <v>123</v>
      </c>
      <c r="G185" s="31" t="s">
        <v>490</v>
      </c>
      <c r="H185" s="31" t="s">
        <v>4090</v>
      </c>
      <c r="I185" s="38">
        <v>0.125</v>
      </c>
      <c r="J185" s="31" t="s">
        <v>19</v>
      </c>
      <c r="K185" s="31" t="s">
        <v>105</v>
      </c>
      <c r="L185" s="31" t="s">
        <v>106</v>
      </c>
      <c r="M185" s="31" t="s">
        <v>995</v>
      </c>
      <c r="N185" s="29"/>
      <c r="O185" s="23"/>
      <c r="P185" s="54"/>
      <c r="Q185" s="56"/>
      <c r="R185" s="54"/>
      <c r="S185" s="195">
        <v>43225</v>
      </c>
      <c r="T185" s="388"/>
    </row>
    <row r="186" spans="1:20" ht="50.1" customHeight="1" x14ac:dyDescent="1.25">
      <c r="A186" s="31" t="s">
        <v>5109</v>
      </c>
      <c r="B186" s="37" t="s">
        <v>5354</v>
      </c>
      <c r="C186" s="31" t="s">
        <v>5355</v>
      </c>
      <c r="D186" s="31" t="s">
        <v>5356</v>
      </c>
      <c r="E186" s="31" t="s">
        <v>687</v>
      </c>
      <c r="F186" s="31" t="s">
        <v>123</v>
      </c>
      <c r="G186" s="31" t="s">
        <v>490</v>
      </c>
      <c r="H186" s="31" t="s">
        <v>4090</v>
      </c>
      <c r="I186" s="38">
        <v>0.125</v>
      </c>
      <c r="J186" s="31" t="s">
        <v>19</v>
      </c>
      <c r="K186" s="31" t="s">
        <v>105</v>
      </c>
      <c r="L186" s="31" t="s">
        <v>106</v>
      </c>
      <c r="M186" s="31" t="s">
        <v>995</v>
      </c>
      <c r="N186" s="29"/>
      <c r="O186" s="23"/>
      <c r="P186" s="54"/>
      <c r="Q186" s="56"/>
      <c r="R186" s="54"/>
      <c r="S186" s="195">
        <v>43225</v>
      </c>
      <c r="T186" s="388"/>
    </row>
    <row r="187" spans="1:20" ht="50.1" customHeight="1" x14ac:dyDescent="1.25">
      <c r="A187" s="31" t="s">
        <v>5506</v>
      </c>
      <c r="B187" s="37" t="s">
        <v>3050</v>
      </c>
      <c r="C187" s="31" t="s">
        <v>5523</v>
      </c>
      <c r="D187" s="31" t="s">
        <v>5524</v>
      </c>
      <c r="E187" s="31" t="s">
        <v>687</v>
      </c>
      <c r="F187" s="31" t="s">
        <v>123</v>
      </c>
      <c r="G187" s="31" t="s">
        <v>490</v>
      </c>
      <c r="H187" s="31" t="s">
        <v>4090</v>
      </c>
      <c r="I187" s="38">
        <v>0.53125</v>
      </c>
      <c r="J187" s="31" t="s">
        <v>1943</v>
      </c>
      <c r="K187" s="31" t="s">
        <v>105</v>
      </c>
      <c r="L187" s="31" t="s">
        <v>106</v>
      </c>
      <c r="M187" s="31" t="s">
        <v>995</v>
      </c>
      <c r="N187" s="29"/>
      <c r="O187" s="23"/>
      <c r="P187" s="54"/>
      <c r="Q187" s="56"/>
      <c r="R187" s="54"/>
      <c r="S187" s="195">
        <v>43225</v>
      </c>
      <c r="T187" s="388"/>
    </row>
    <row r="188" spans="1:20" ht="50.1" customHeight="1" x14ac:dyDescent="1.25">
      <c r="A188" s="31" t="s">
        <v>5615</v>
      </c>
      <c r="B188" s="37" t="s">
        <v>5574</v>
      </c>
      <c r="C188" s="31" t="s">
        <v>5575</v>
      </c>
      <c r="D188" s="31" t="s">
        <v>5576</v>
      </c>
      <c r="E188" s="31" t="s">
        <v>687</v>
      </c>
      <c r="F188" s="31" t="s">
        <v>102</v>
      </c>
      <c r="G188" s="31" t="s">
        <v>1127</v>
      </c>
      <c r="H188" s="31" t="s">
        <v>4090</v>
      </c>
      <c r="I188" s="38">
        <v>0.625</v>
      </c>
      <c r="J188" s="31" t="s">
        <v>1943</v>
      </c>
      <c r="K188" s="31" t="s">
        <v>105</v>
      </c>
      <c r="L188" s="31" t="s">
        <v>106</v>
      </c>
      <c r="M188" s="31" t="s">
        <v>491</v>
      </c>
      <c r="N188" s="29"/>
      <c r="O188" s="23"/>
      <c r="P188" s="54"/>
      <c r="Q188" s="56"/>
      <c r="R188" s="54"/>
      <c r="S188" s="195">
        <v>25000</v>
      </c>
      <c r="T188" s="388"/>
    </row>
    <row r="189" spans="1:20" ht="50.1" customHeight="1" x14ac:dyDescent="1.25">
      <c r="A189" s="31" t="s">
        <v>5339</v>
      </c>
      <c r="B189" s="37" t="s">
        <v>5389</v>
      </c>
      <c r="C189" s="31" t="s">
        <v>5390</v>
      </c>
      <c r="D189" s="31" t="s">
        <v>5391</v>
      </c>
      <c r="E189" s="31" t="s">
        <v>687</v>
      </c>
      <c r="F189" s="31" t="s">
        <v>102</v>
      </c>
      <c r="G189" s="31" t="s">
        <v>562</v>
      </c>
      <c r="H189" s="31" t="s">
        <v>4090</v>
      </c>
      <c r="I189" s="38">
        <v>0.41666666666666669</v>
      </c>
      <c r="J189" s="31" t="s">
        <v>1943</v>
      </c>
      <c r="K189" s="31" t="s">
        <v>105</v>
      </c>
      <c r="L189" s="31" t="s">
        <v>106</v>
      </c>
      <c r="M189" s="31" t="s">
        <v>107</v>
      </c>
      <c r="N189" s="29"/>
      <c r="O189" s="23"/>
      <c r="P189" s="54"/>
      <c r="Q189" s="56"/>
      <c r="R189" s="54"/>
      <c r="S189" s="195">
        <v>18000</v>
      </c>
      <c r="T189" s="388"/>
    </row>
    <row r="190" spans="1:20" ht="50.1" customHeight="1" x14ac:dyDescent="1.25">
      <c r="A190" s="31" t="s">
        <v>5388</v>
      </c>
      <c r="B190" s="37" t="s">
        <v>5405</v>
      </c>
      <c r="C190" s="31" t="s">
        <v>5406</v>
      </c>
      <c r="D190" s="31" t="s">
        <v>5407</v>
      </c>
      <c r="E190" s="31" t="s">
        <v>687</v>
      </c>
      <c r="F190" s="31" t="s">
        <v>123</v>
      </c>
      <c r="G190" s="31" t="s">
        <v>994</v>
      </c>
      <c r="H190" s="31" t="s">
        <v>4090</v>
      </c>
      <c r="I190" s="38">
        <v>0.33333333333333331</v>
      </c>
      <c r="J190" s="31" t="s">
        <v>1943</v>
      </c>
      <c r="K190" s="31" t="s">
        <v>105</v>
      </c>
      <c r="L190" s="31" t="s">
        <v>106</v>
      </c>
      <c r="M190" s="31" t="s">
        <v>995</v>
      </c>
      <c r="N190" s="29"/>
      <c r="O190" s="23"/>
      <c r="P190" s="54"/>
      <c r="Q190" s="56"/>
      <c r="R190" s="54"/>
      <c r="S190" s="195">
        <v>43225</v>
      </c>
      <c r="T190" s="388"/>
    </row>
    <row r="191" spans="1:20" ht="50.1" customHeight="1" x14ac:dyDescent="1.25">
      <c r="A191" s="31" t="s">
        <v>5392</v>
      </c>
      <c r="B191" s="37" t="s">
        <v>5409</v>
      </c>
      <c r="C191" s="31" t="s">
        <v>5410</v>
      </c>
      <c r="D191" s="31" t="s">
        <v>5411</v>
      </c>
      <c r="E191" s="31" t="s">
        <v>687</v>
      </c>
      <c r="F191" s="31" t="s">
        <v>123</v>
      </c>
      <c r="G191" s="31" t="s">
        <v>994</v>
      </c>
      <c r="H191" s="31" t="s">
        <v>4090</v>
      </c>
      <c r="I191" s="38">
        <v>0.33333333333333331</v>
      </c>
      <c r="J191" s="31" t="s">
        <v>1943</v>
      </c>
      <c r="K191" s="31" t="s">
        <v>105</v>
      </c>
      <c r="L191" s="31" t="s">
        <v>106</v>
      </c>
      <c r="M191" s="31" t="s">
        <v>995</v>
      </c>
      <c r="N191" s="29"/>
      <c r="O191" s="23"/>
      <c r="P191" s="54"/>
      <c r="Q191" s="56"/>
      <c r="R191" s="54"/>
      <c r="S191" s="195">
        <v>43225</v>
      </c>
      <c r="T191" s="388"/>
    </row>
    <row r="192" spans="1:20" ht="50.1" customHeight="1" x14ac:dyDescent="1.25">
      <c r="A192" s="244" t="s">
        <v>5487</v>
      </c>
      <c r="B192" s="37" t="s">
        <v>4734</v>
      </c>
      <c r="C192" s="31" t="s">
        <v>5504</v>
      </c>
      <c r="D192" s="31" t="s">
        <v>5505</v>
      </c>
      <c r="E192" s="31" t="s">
        <v>687</v>
      </c>
      <c r="F192" s="31" t="s">
        <v>123</v>
      </c>
      <c r="G192" s="31" t="s">
        <v>490</v>
      </c>
      <c r="H192" s="31" t="s">
        <v>4090</v>
      </c>
      <c r="I192" s="38">
        <v>0.53125</v>
      </c>
      <c r="J192" s="31" t="s">
        <v>1943</v>
      </c>
      <c r="K192" s="31" t="s">
        <v>105</v>
      </c>
      <c r="L192" s="31" t="s">
        <v>106</v>
      </c>
      <c r="M192" s="31" t="s">
        <v>995</v>
      </c>
      <c r="N192" s="29"/>
      <c r="O192" s="23"/>
      <c r="P192" s="54"/>
      <c r="Q192" s="56"/>
      <c r="R192" s="54"/>
      <c r="S192" s="386">
        <v>25225</v>
      </c>
      <c r="T192" s="388"/>
    </row>
    <row r="193" spans="1:20" ht="50.1" customHeight="1" x14ac:dyDescent="1.25">
      <c r="A193" s="31" t="s">
        <v>5475</v>
      </c>
      <c r="B193" s="37" t="s">
        <v>5492</v>
      </c>
      <c r="C193" s="31" t="s">
        <v>5493</v>
      </c>
      <c r="D193" s="31" t="s">
        <v>5494</v>
      </c>
      <c r="E193" s="31" t="s">
        <v>687</v>
      </c>
      <c r="F193" s="31" t="s">
        <v>123</v>
      </c>
      <c r="G193" s="31" t="s">
        <v>490</v>
      </c>
      <c r="H193" s="31" t="s">
        <v>4090</v>
      </c>
      <c r="I193" s="38">
        <v>0.53125</v>
      </c>
      <c r="J193" s="31" t="s">
        <v>1943</v>
      </c>
      <c r="K193" s="31" t="s">
        <v>105</v>
      </c>
      <c r="L193" s="31" t="s">
        <v>106</v>
      </c>
      <c r="M193" s="31" t="s">
        <v>995</v>
      </c>
      <c r="N193" s="29"/>
      <c r="O193" s="23"/>
      <c r="P193" s="54"/>
      <c r="Q193" s="56"/>
      <c r="R193" s="54"/>
      <c r="S193" s="195">
        <v>43225</v>
      </c>
      <c r="T193" s="388"/>
    </row>
    <row r="194" spans="1:20" ht="50.1" customHeight="1" x14ac:dyDescent="1.25">
      <c r="A194" s="31" t="s">
        <v>5503</v>
      </c>
      <c r="B194" s="37" t="s">
        <v>5519</v>
      </c>
      <c r="C194" s="31" t="s">
        <v>5520</v>
      </c>
      <c r="D194" s="31" t="s">
        <v>5521</v>
      </c>
      <c r="E194" s="31" t="s">
        <v>687</v>
      </c>
      <c r="F194" s="31" t="s">
        <v>123</v>
      </c>
      <c r="G194" s="31" t="s">
        <v>490</v>
      </c>
      <c r="H194" s="31" t="s">
        <v>4090</v>
      </c>
      <c r="I194" s="38">
        <v>0.53125</v>
      </c>
      <c r="J194" s="31" t="s">
        <v>1943</v>
      </c>
      <c r="K194" s="31" t="s">
        <v>105</v>
      </c>
      <c r="L194" s="31" t="s">
        <v>106</v>
      </c>
      <c r="M194" s="31" t="s">
        <v>995</v>
      </c>
      <c r="N194" s="29"/>
      <c r="O194" s="23"/>
      <c r="P194" s="54"/>
      <c r="Q194" s="56"/>
      <c r="R194" s="54"/>
      <c r="S194" s="195">
        <v>43225</v>
      </c>
      <c r="T194" s="388"/>
    </row>
    <row r="195" spans="1:20" ht="50.1" customHeight="1" x14ac:dyDescent="1.25">
      <c r="A195" s="31" t="s">
        <v>5536</v>
      </c>
      <c r="B195" s="37" t="s">
        <v>5212</v>
      </c>
      <c r="C195" s="31" t="s">
        <v>5552</v>
      </c>
      <c r="D195" s="31" t="s">
        <v>5553</v>
      </c>
      <c r="E195" s="31" t="s">
        <v>687</v>
      </c>
      <c r="F195" s="31" t="s">
        <v>123</v>
      </c>
      <c r="G195" s="31" t="s">
        <v>490</v>
      </c>
      <c r="H195" s="31" t="s">
        <v>4090</v>
      </c>
      <c r="I195" s="38">
        <v>0.53125</v>
      </c>
      <c r="J195" s="31" t="s">
        <v>1943</v>
      </c>
      <c r="K195" s="31" t="s">
        <v>105</v>
      </c>
      <c r="L195" s="31" t="s">
        <v>106</v>
      </c>
      <c r="M195" s="31" t="s">
        <v>995</v>
      </c>
      <c r="N195" s="29"/>
      <c r="O195" s="23"/>
      <c r="P195" s="54"/>
      <c r="Q195" s="56"/>
      <c r="R195" s="54"/>
      <c r="S195" s="195">
        <v>43225</v>
      </c>
      <c r="T195" s="388"/>
    </row>
    <row r="196" spans="1:20" ht="50.1" customHeight="1" x14ac:dyDescent="1.25">
      <c r="A196" s="31" t="s">
        <v>5396</v>
      </c>
      <c r="B196" s="37" t="s">
        <v>5413</v>
      </c>
      <c r="C196" s="31" t="s">
        <v>5414</v>
      </c>
      <c r="D196" s="31" t="s">
        <v>5415</v>
      </c>
      <c r="E196" s="31" t="s">
        <v>687</v>
      </c>
      <c r="F196" s="31" t="s">
        <v>123</v>
      </c>
      <c r="G196" s="31" t="s">
        <v>994</v>
      </c>
      <c r="H196" s="31" t="s">
        <v>4090</v>
      </c>
      <c r="I196" s="38">
        <v>0.33333333333333331</v>
      </c>
      <c r="J196" s="31" t="s">
        <v>1943</v>
      </c>
      <c r="K196" s="31" t="s">
        <v>105</v>
      </c>
      <c r="L196" s="31" t="s">
        <v>106</v>
      </c>
      <c r="M196" s="31" t="s">
        <v>995</v>
      </c>
      <c r="N196" s="29"/>
      <c r="O196" s="23"/>
      <c r="P196" s="54"/>
      <c r="Q196" s="56"/>
      <c r="R196" s="54"/>
      <c r="S196" s="195">
        <v>43225</v>
      </c>
      <c r="T196" s="388"/>
    </row>
    <row r="197" spans="1:20" ht="50.1" customHeight="1" x14ac:dyDescent="1.25">
      <c r="A197" s="31" t="s">
        <v>5479</v>
      </c>
      <c r="B197" s="37" t="s">
        <v>5496</v>
      </c>
      <c r="C197" s="31" t="s">
        <v>5497</v>
      </c>
      <c r="D197" s="31" t="s">
        <v>5498</v>
      </c>
      <c r="E197" s="31" t="s">
        <v>687</v>
      </c>
      <c r="F197" s="31" t="s">
        <v>123</v>
      </c>
      <c r="G197" s="31" t="s">
        <v>490</v>
      </c>
      <c r="H197" s="31" t="s">
        <v>4090</v>
      </c>
      <c r="I197" s="38">
        <v>0.53125</v>
      </c>
      <c r="J197" s="31" t="s">
        <v>1943</v>
      </c>
      <c r="K197" s="31" t="s">
        <v>105</v>
      </c>
      <c r="L197" s="31" t="s">
        <v>106</v>
      </c>
      <c r="M197" s="31" t="s">
        <v>995</v>
      </c>
      <c r="N197" s="29"/>
      <c r="O197" s="23"/>
      <c r="P197" s="54"/>
      <c r="Q197" s="56"/>
      <c r="R197" s="54"/>
      <c r="S197" s="195">
        <v>43225</v>
      </c>
      <c r="T197" s="388"/>
    </row>
    <row r="198" spans="1:20" ht="50.1" customHeight="1" x14ac:dyDescent="1.25">
      <c r="A198" s="31" t="s">
        <v>5483</v>
      </c>
      <c r="B198" s="37" t="s">
        <v>5500</v>
      </c>
      <c r="C198" s="31" t="s">
        <v>5501</v>
      </c>
      <c r="D198" s="31" t="s">
        <v>5502</v>
      </c>
      <c r="E198" s="31" t="s">
        <v>687</v>
      </c>
      <c r="F198" s="31" t="s">
        <v>123</v>
      </c>
      <c r="G198" s="31" t="s">
        <v>490</v>
      </c>
      <c r="H198" s="31" t="s">
        <v>4090</v>
      </c>
      <c r="I198" s="38">
        <v>0.53125</v>
      </c>
      <c r="J198" s="31" t="s">
        <v>1943</v>
      </c>
      <c r="K198" s="31" t="s">
        <v>105</v>
      </c>
      <c r="L198" s="31" t="s">
        <v>106</v>
      </c>
      <c r="M198" s="31" t="s">
        <v>995</v>
      </c>
      <c r="N198" s="29"/>
      <c r="O198" s="23"/>
      <c r="P198" s="54"/>
      <c r="Q198" s="56"/>
      <c r="R198" s="54"/>
      <c r="S198" s="195">
        <v>43225</v>
      </c>
      <c r="T198" s="388"/>
    </row>
    <row r="199" spans="1:20" ht="50.1" customHeight="1" x14ac:dyDescent="1.25">
      <c r="A199" s="26" t="s">
        <v>5419</v>
      </c>
      <c r="B199" s="27" t="s">
        <v>5435</v>
      </c>
      <c r="C199" s="31" t="s">
        <v>5436</v>
      </c>
      <c r="D199" s="26" t="s">
        <v>5437</v>
      </c>
      <c r="E199" s="26" t="s">
        <v>687</v>
      </c>
      <c r="F199" s="26" t="s">
        <v>123</v>
      </c>
      <c r="G199" s="26" t="s">
        <v>490</v>
      </c>
      <c r="H199" s="26" t="s">
        <v>4090</v>
      </c>
      <c r="I199" s="28">
        <v>0.53125</v>
      </c>
      <c r="J199" s="26" t="s">
        <v>1943</v>
      </c>
      <c r="K199" s="31" t="s">
        <v>105</v>
      </c>
      <c r="L199" s="26" t="s">
        <v>106</v>
      </c>
      <c r="M199" s="26" t="s">
        <v>995</v>
      </c>
      <c r="N199" s="175"/>
      <c r="O199" s="23"/>
      <c r="P199" s="54"/>
      <c r="Q199" s="56"/>
      <c r="R199" s="54"/>
      <c r="S199" s="196">
        <v>18000</v>
      </c>
      <c r="T199" s="388"/>
    </row>
    <row r="200" spans="1:20" ht="50.1" customHeight="1" x14ac:dyDescent="1.25">
      <c r="A200" s="31" t="s">
        <v>5495</v>
      </c>
      <c r="B200" s="37" t="s">
        <v>5511</v>
      </c>
      <c r="C200" s="31" t="s">
        <v>5512</v>
      </c>
      <c r="D200" s="31" t="s">
        <v>5513</v>
      </c>
      <c r="E200" s="31" t="s">
        <v>687</v>
      </c>
      <c r="F200" s="31" t="s">
        <v>123</v>
      </c>
      <c r="G200" s="31" t="s">
        <v>490</v>
      </c>
      <c r="H200" s="31" t="s">
        <v>4090</v>
      </c>
      <c r="I200" s="38">
        <v>0.53125</v>
      </c>
      <c r="J200" s="31" t="s">
        <v>1943</v>
      </c>
      <c r="K200" s="31" t="s">
        <v>105</v>
      </c>
      <c r="L200" s="31" t="s">
        <v>106</v>
      </c>
      <c r="M200" s="31" t="s">
        <v>995</v>
      </c>
      <c r="N200" s="29"/>
      <c r="O200" s="23"/>
      <c r="P200" s="54"/>
      <c r="Q200" s="56"/>
      <c r="R200" s="54"/>
      <c r="S200" s="195">
        <v>43225</v>
      </c>
      <c r="T200" s="388"/>
    </row>
    <row r="201" spans="1:20" ht="50.1" customHeight="1" x14ac:dyDescent="1.25">
      <c r="A201" s="31" t="s">
        <v>5412</v>
      </c>
      <c r="B201" s="37" t="s">
        <v>5427</v>
      </c>
      <c r="C201" s="31" t="s">
        <v>5428</v>
      </c>
      <c r="D201" s="31" t="s">
        <v>5429</v>
      </c>
      <c r="E201" s="31" t="s">
        <v>687</v>
      </c>
      <c r="F201" s="31" t="s">
        <v>123</v>
      </c>
      <c r="G201" s="31" t="s">
        <v>490</v>
      </c>
      <c r="H201" s="31" t="s">
        <v>4090</v>
      </c>
      <c r="I201" s="38">
        <v>0.53125</v>
      </c>
      <c r="J201" s="31" t="s">
        <v>1943</v>
      </c>
      <c r="K201" s="31" t="s">
        <v>105</v>
      </c>
      <c r="L201" s="31" t="s">
        <v>106</v>
      </c>
      <c r="M201" s="31" t="s">
        <v>995</v>
      </c>
      <c r="N201" s="29"/>
      <c r="O201" s="23"/>
      <c r="P201" s="54"/>
      <c r="Q201" s="56"/>
      <c r="R201" s="54"/>
      <c r="S201" s="195">
        <v>43225</v>
      </c>
      <c r="T201" s="388"/>
    </row>
    <row r="202" spans="1:20" ht="50.1" customHeight="1" x14ac:dyDescent="1.25">
      <c r="A202" s="31" t="s">
        <v>5499</v>
      </c>
      <c r="B202" s="37" t="s">
        <v>5515</v>
      </c>
      <c r="C202" s="31" t="s">
        <v>5516</v>
      </c>
      <c r="D202" s="31" t="s">
        <v>5517</v>
      </c>
      <c r="E202" s="31" t="s">
        <v>687</v>
      </c>
      <c r="F202" s="31" t="s">
        <v>123</v>
      </c>
      <c r="G202" s="31" t="s">
        <v>490</v>
      </c>
      <c r="H202" s="31" t="s">
        <v>4090</v>
      </c>
      <c r="I202" s="38">
        <v>0.53125</v>
      </c>
      <c r="J202" s="31" t="s">
        <v>1943</v>
      </c>
      <c r="K202" s="31" t="s">
        <v>105</v>
      </c>
      <c r="L202" s="31" t="s">
        <v>106</v>
      </c>
      <c r="M202" s="31" t="s">
        <v>995</v>
      </c>
      <c r="N202" s="29"/>
      <c r="O202" s="23"/>
      <c r="P202" s="54"/>
      <c r="Q202" s="56"/>
      <c r="R202" s="54"/>
      <c r="S202" s="195">
        <v>43225</v>
      </c>
      <c r="T202" s="388"/>
    </row>
    <row r="203" spans="1:20" ht="50.1" customHeight="1" x14ac:dyDescent="1.25">
      <c r="A203" s="31" t="s">
        <v>5447</v>
      </c>
      <c r="B203" s="37" t="s">
        <v>5464</v>
      </c>
      <c r="C203" s="31" t="s">
        <v>5465</v>
      </c>
      <c r="D203" s="31" t="s">
        <v>5466</v>
      </c>
      <c r="E203" s="31" t="s">
        <v>687</v>
      </c>
      <c r="F203" s="31" t="s">
        <v>123</v>
      </c>
      <c r="G203" s="31" t="s">
        <v>490</v>
      </c>
      <c r="H203" s="31" t="s">
        <v>4090</v>
      </c>
      <c r="I203" s="38">
        <v>0.53125</v>
      </c>
      <c r="J203" s="31" t="s">
        <v>1943</v>
      </c>
      <c r="K203" s="31" t="s">
        <v>105</v>
      </c>
      <c r="L203" s="31" t="s">
        <v>106</v>
      </c>
      <c r="M203" s="31" t="s">
        <v>995</v>
      </c>
      <c r="N203" s="29"/>
      <c r="O203" s="23"/>
      <c r="P203" s="54"/>
      <c r="Q203" s="56"/>
      <c r="R203" s="54"/>
      <c r="S203" s="195">
        <v>43225</v>
      </c>
      <c r="T203" s="388"/>
    </row>
    <row r="204" spans="1:20" ht="50.1" customHeight="1" x14ac:dyDescent="1.25">
      <c r="A204" s="31" t="s">
        <v>5361</v>
      </c>
      <c r="B204" s="37" t="s">
        <v>5393</v>
      </c>
      <c r="C204" s="31" t="s">
        <v>5394</v>
      </c>
      <c r="D204" s="31" t="s">
        <v>5395</v>
      </c>
      <c r="E204" s="31" t="s">
        <v>687</v>
      </c>
      <c r="F204" s="31" t="s">
        <v>123</v>
      </c>
      <c r="G204" s="31" t="s">
        <v>994</v>
      </c>
      <c r="H204" s="31" t="s">
        <v>4090</v>
      </c>
      <c r="I204" s="38">
        <v>0.33333333333333331</v>
      </c>
      <c r="J204" s="31" t="s">
        <v>1943</v>
      </c>
      <c r="K204" s="31" t="s">
        <v>105</v>
      </c>
      <c r="L204" s="31" t="s">
        <v>106</v>
      </c>
      <c r="M204" s="31" t="s">
        <v>995</v>
      </c>
      <c r="N204" s="29"/>
      <c r="O204" s="23"/>
      <c r="P204" s="54"/>
      <c r="Q204" s="56"/>
      <c r="R204" s="54"/>
      <c r="S204" s="195">
        <v>43225</v>
      </c>
      <c r="T204" s="388"/>
    </row>
    <row r="205" spans="1:20" ht="50.1" customHeight="1" x14ac:dyDescent="1.25">
      <c r="A205" s="26" t="s">
        <v>5529</v>
      </c>
      <c r="B205" s="27" t="s">
        <v>1338</v>
      </c>
      <c r="C205" s="31" t="s">
        <v>5545</v>
      </c>
      <c r="D205" s="26" t="s">
        <v>5546</v>
      </c>
      <c r="E205" s="26" t="s">
        <v>687</v>
      </c>
      <c r="F205" s="26" t="s">
        <v>123</v>
      </c>
      <c r="G205" s="26" t="s">
        <v>490</v>
      </c>
      <c r="H205" s="26" t="s">
        <v>4090</v>
      </c>
      <c r="I205" s="28">
        <v>0.53125</v>
      </c>
      <c r="J205" s="26" t="s">
        <v>1943</v>
      </c>
      <c r="K205" s="31" t="s">
        <v>105</v>
      </c>
      <c r="L205" s="26" t="s">
        <v>106</v>
      </c>
      <c r="M205" s="26" t="s">
        <v>995</v>
      </c>
      <c r="N205" s="175"/>
      <c r="O205" s="23"/>
      <c r="P205" s="54"/>
      <c r="Q205" s="56"/>
      <c r="R205" s="54"/>
      <c r="S205" s="196">
        <v>18000</v>
      </c>
      <c r="T205" s="388"/>
    </row>
    <row r="206" spans="1:20" ht="50.1" customHeight="1" x14ac:dyDescent="1.25">
      <c r="A206" s="31" t="s">
        <v>5408</v>
      </c>
      <c r="B206" s="37" t="s">
        <v>5424</v>
      </c>
      <c r="C206" s="31" t="s">
        <v>5425</v>
      </c>
      <c r="D206" s="31" t="s">
        <v>5426</v>
      </c>
      <c r="E206" s="31" t="s">
        <v>687</v>
      </c>
      <c r="F206" s="31" t="s">
        <v>123</v>
      </c>
      <c r="G206" s="31" t="s">
        <v>490</v>
      </c>
      <c r="H206" s="31" t="s">
        <v>4090</v>
      </c>
      <c r="I206" s="38">
        <v>0.53125</v>
      </c>
      <c r="J206" s="31" t="s">
        <v>1943</v>
      </c>
      <c r="K206" s="31" t="s">
        <v>105</v>
      </c>
      <c r="L206" s="31" t="s">
        <v>106</v>
      </c>
      <c r="M206" s="31" t="s">
        <v>995</v>
      </c>
      <c r="N206" s="29"/>
      <c r="O206" s="23"/>
      <c r="P206" s="54"/>
      <c r="Q206" s="56"/>
      <c r="R206" s="54"/>
      <c r="S206" s="195">
        <v>43225</v>
      </c>
      <c r="T206" s="388"/>
    </row>
    <row r="207" spans="1:20" ht="50.1" customHeight="1" x14ac:dyDescent="1.25">
      <c r="A207" s="31" t="s">
        <v>5455</v>
      </c>
      <c r="B207" s="37" t="s">
        <v>5472</v>
      </c>
      <c r="C207" s="31" t="s">
        <v>5473</v>
      </c>
      <c r="D207" s="31" t="s">
        <v>5474</v>
      </c>
      <c r="E207" s="31" t="s">
        <v>687</v>
      </c>
      <c r="F207" s="31" t="s">
        <v>123</v>
      </c>
      <c r="G207" s="31" t="s">
        <v>490</v>
      </c>
      <c r="H207" s="31" t="s">
        <v>4090</v>
      </c>
      <c r="I207" s="38">
        <v>0.53125</v>
      </c>
      <c r="J207" s="31" t="s">
        <v>1943</v>
      </c>
      <c r="K207" s="31" t="s">
        <v>105</v>
      </c>
      <c r="L207" s="31" t="s">
        <v>106</v>
      </c>
      <c r="M207" s="31" t="s">
        <v>995</v>
      </c>
      <c r="N207" s="29"/>
      <c r="O207" s="23"/>
      <c r="P207" s="54"/>
      <c r="Q207" s="56"/>
      <c r="R207" s="54"/>
      <c r="S207" s="195">
        <v>43225</v>
      </c>
      <c r="T207" s="388"/>
    </row>
    <row r="208" spans="1:20" ht="50.1" customHeight="1" x14ac:dyDescent="1.25">
      <c r="A208" s="31" t="s">
        <v>5471</v>
      </c>
      <c r="B208" s="37" t="s">
        <v>5488</v>
      </c>
      <c r="C208" s="31" t="s">
        <v>5489</v>
      </c>
      <c r="D208" s="31" t="s">
        <v>5490</v>
      </c>
      <c r="E208" s="31" t="s">
        <v>687</v>
      </c>
      <c r="F208" s="31" t="s">
        <v>123</v>
      </c>
      <c r="G208" s="31" t="s">
        <v>490</v>
      </c>
      <c r="H208" s="31" t="s">
        <v>4090</v>
      </c>
      <c r="I208" s="38">
        <v>0.53125</v>
      </c>
      <c r="J208" s="31" t="s">
        <v>1943</v>
      </c>
      <c r="K208" s="31" t="s">
        <v>105</v>
      </c>
      <c r="L208" s="31" t="s">
        <v>106</v>
      </c>
      <c r="M208" s="31" t="s">
        <v>995</v>
      </c>
      <c r="N208" s="29"/>
      <c r="O208" s="23"/>
      <c r="P208" s="54"/>
      <c r="Q208" s="56"/>
      <c r="R208" s="54"/>
      <c r="S208" s="195">
        <v>43225</v>
      </c>
      <c r="T208" s="388"/>
    </row>
    <row r="209" spans="1:20" ht="50.1" customHeight="1" x14ac:dyDescent="1.25">
      <c r="A209" s="31" t="s">
        <v>5400</v>
      </c>
      <c r="B209" s="37" t="s">
        <v>2909</v>
      </c>
      <c r="C209" s="31" t="s">
        <v>5417</v>
      </c>
      <c r="D209" s="31" t="s">
        <v>5418</v>
      </c>
      <c r="E209" s="31" t="s">
        <v>687</v>
      </c>
      <c r="F209" s="31" t="s">
        <v>123</v>
      </c>
      <c r="G209" s="31" t="s">
        <v>994</v>
      </c>
      <c r="H209" s="31" t="s">
        <v>4090</v>
      </c>
      <c r="I209" s="38">
        <v>0.33333333333333331</v>
      </c>
      <c r="J209" s="31" t="s">
        <v>1943</v>
      </c>
      <c r="K209" s="31" t="s">
        <v>105</v>
      </c>
      <c r="L209" s="31" t="s">
        <v>106</v>
      </c>
      <c r="M209" s="31" t="s">
        <v>995</v>
      </c>
      <c r="N209" s="29"/>
      <c r="O209" s="23"/>
      <c r="P209" s="54"/>
      <c r="Q209" s="56"/>
      <c r="R209" s="54"/>
      <c r="S209" s="195">
        <v>43225</v>
      </c>
      <c r="T209" s="388"/>
    </row>
    <row r="210" spans="1:20" ht="50.1" customHeight="1" x14ac:dyDescent="1.25">
      <c r="A210" s="31" t="s">
        <v>5459</v>
      </c>
      <c r="B210" s="37" t="s">
        <v>5476</v>
      </c>
      <c r="C210" s="31" t="s">
        <v>5477</v>
      </c>
      <c r="D210" s="31" t="s">
        <v>5478</v>
      </c>
      <c r="E210" s="31" t="s">
        <v>687</v>
      </c>
      <c r="F210" s="31" t="s">
        <v>123</v>
      </c>
      <c r="G210" s="31" t="s">
        <v>490</v>
      </c>
      <c r="H210" s="31" t="s">
        <v>4090</v>
      </c>
      <c r="I210" s="38">
        <v>0.53125</v>
      </c>
      <c r="J210" s="31" t="s">
        <v>1943</v>
      </c>
      <c r="K210" s="31" t="s">
        <v>105</v>
      </c>
      <c r="L210" s="31" t="s">
        <v>106</v>
      </c>
      <c r="M210" s="31" t="s">
        <v>995</v>
      </c>
      <c r="N210" s="29"/>
      <c r="O210" s="23"/>
      <c r="P210" s="54"/>
      <c r="Q210" s="56"/>
      <c r="R210" s="54"/>
      <c r="S210" s="195">
        <v>43225</v>
      </c>
      <c r="T210" s="388"/>
    </row>
    <row r="211" spans="1:20" ht="50.1" customHeight="1" x14ac:dyDescent="1.25">
      <c r="A211" s="31" t="s">
        <v>5416</v>
      </c>
      <c r="B211" s="37" t="s">
        <v>5431</v>
      </c>
      <c r="C211" s="31" t="s">
        <v>5432</v>
      </c>
      <c r="D211" s="31" t="s">
        <v>5433</v>
      </c>
      <c r="E211" s="31" t="s">
        <v>687</v>
      </c>
      <c r="F211" s="31" t="s">
        <v>123</v>
      </c>
      <c r="G211" s="31" t="s">
        <v>490</v>
      </c>
      <c r="H211" s="31" t="s">
        <v>4090</v>
      </c>
      <c r="I211" s="38">
        <v>0.53125</v>
      </c>
      <c r="J211" s="31" t="s">
        <v>1943</v>
      </c>
      <c r="K211" s="31" t="s">
        <v>105</v>
      </c>
      <c r="L211" s="31" t="s">
        <v>106</v>
      </c>
      <c r="M211" s="31" t="s">
        <v>995</v>
      </c>
      <c r="N211" s="29"/>
      <c r="O211" s="23"/>
      <c r="P211" s="54"/>
      <c r="Q211" s="56"/>
      <c r="R211" s="54"/>
      <c r="S211" s="195">
        <v>43225</v>
      </c>
      <c r="T211" s="388"/>
    </row>
    <row r="212" spans="1:20" ht="50.1" customHeight="1" x14ac:dyDescent="1.25">
      <c r="A212" s="31" t="s">
        <v>5510</v>
      </c>
      <c r="B212" s="37" t="s">
        <v>5526</v>
      </c>
      <c r="C212" s="31" t="s">
        <v>5527</v>
      </c>
      <c r="D212" s="31" t="s">
        <v>5528</v>
      </c>
      <c r="E212" s="31" t="s">
        <v>687</v>
      </c>
      <c r="F212" s="31" t="s">
        <v>123</v>
      </c>
      <c r="G212" s="31" t="s">
        <v>490</v>
      </c>
      <c r="H212" s="31" t="s">
        <v>4090</v>
      </c>
      <c r="I212" s="38">
        <v>0.53125</v>
      </c>
      <c r="J212" s="31" t="s">
        <v>1943</v>
      </c>
      <c r="K212" s="31" t="s">
        <v>105</v>
      </c>
      <c r="L212" s="31" t="s">
        <v>106</v>
      </c>
      <c r="M212" s="31" t="s">
        <v>995</v>
      </c>
      <c r="N212" s="29"/>
      <c r="O212" s="23"/>
      <c r="P212" s="54"/>
      <c r="Q212" s="56"/>
      <c r="R212" s="54"/>
      <c r="S212" s="195">
        <v>43225</v>
      </c>
      <c r="T212" s="388"/>
    </row>
    <row r="213" spans="1:20" ht="50.1" customHeight="1" x14ac:dyDescent="1.25">
      <c r="A213" s="31" t="s">
        <v>5430</v>
      </c>
      <c r="B213" s="37" t="s">
        <v>5444</v>
      </c>
      <c r="C213" s="31" t="s">
        <v>5445</v>
      </c>
      <c r="D213" s="31" t="s">
        <v>5446</v>
      </c>
      <c r="E213" s="31" t="s">
        <v>687</v>
      </c>
      <c r="F213" s="31" t="s">
        <v>123</v>
      </c>
      <c r="G213" s="31" t="s">
        <v>490</v>
      </c>
      <c r="H213" s="31" t="s">
        <v>4090</v>
      </c>
      <c r="I213" s="38">
        <v>0.53125</v>
      </c>
      <c r="J213" s="31" t="s">
        <v>1943</v>
      </c>
      <c r="K213" s="31" t="s">
        <v>105</v>
      </c>
      <c r="L213" s="31" t="s">
        <v>106</v>
      </c>
      <c r="M213" s="31" t="s">
        <v>995</v>
      </c>
      <c r="N213" s="29"/>
      <c r="O213" s="23"/>
      <c r="P213" s="54"/>
      <c r="Q213" s="56"/>
      <c r="R213" s="54"/>
      <c r="S213" s="195">
        <v>43225</v>
      </c>
      <c r="T213" s="388"/>
    </row>
    <row r="214" spans="1:20" ht="50.1" customHeight="1" x14ac:dyDescent="1.25">
      <c r="A214" s="31" t="s">
        <v>5551</v>
      </c>
      <c r="B214" s="37" t="s">
        <v>5566</v>
      </c>
      <c r="C214" s="31" t="s">
        <v>5567</v>
      </c>
      <c r="D214" s="31" t="s">
        <v>5568</v>
      </c>
      <c r="E214" s="31" t="s">
        <v>687</v>
      </c>
      <c r="F214" s="31" t="s">
        <v>123</v>
      </c>
      <c r="G214" s="31" t="s">
        <v>490</v>
      </c>
      <c r="H214" s="31" t="s">
        <v>4090</v>
      </c>
      <c r="I214" s="38">
        <v>0.53125</v>
      </c>
      <c r="J214" s="31" t="s">
        <v>1943</v>
      </c>
      <c r="K214" s="31" t="s">
        <v>105</v>
      </c>
      <c r="L214" s="31" t="s">
        <v>106</v>
      </c>
      <c r="M214" s="31" t="s">
        <v>995</v>
      </c>
      <c r="N214" s="29"/>
      <c r="O214" s="23"/>
      <c r="P214" s="54"/>
      <c r="Q214" s="56"/>
      <c r="R214" s="54"/>
      <c r="S214" s="195">
        <v>43225</v>
      </c>
      <c r="T214" s="388"/>
    </row>
    <row r="215" spans="1:20" ht="50.1" customHeight="1" x14ac:dyDescent="1.25">
      <c r="A215" s="31" t="s">
        <v>5611</v>
      </c>
      <c r="B215" s="37" t="s">
        <v>5570</v>
      </c>
      <c r="C215" s="31" t="s">
        <v>5571</v>
      </c>
      <c r="D215" s="31" t="s">
        <v>5572</v>
      </c>
      <c r="E215" s="31" t="s">
        <v>687</v>
      </c>
      <c r="F215" s="31" t="s">
        <v>102</v>
      </c>
      <c r="G215" s="31" t="s">
        <v>1127</v>
      </c>
      <c r="H215" s="31" t="s">
        <v>4090</v>
      </c>
      <c r="I215" s="38">
        <v>0.625</v>
      </c>
      <c r="J215" s="31" t="s">
        <v>1943</v>
      </c>
      <c r="K215" s="31" t="s">
        <v>105</v>
      </c>
      <c r="L215" s="31" t="s">
        <v>106</v>
      </c>
      <c r="M215" s="31" t="s">
        <v>491</v>
      </c>
      <c r="N215" s="29"/>
      <c r="O215" s="23"/>
      <c r="P215" s="54"/>
      <c r="Q215" s="56"/>
      <c r="R215" s="54"/>
      <c r="S215" s="195">
        <v>25000</v>
      </c>
      <c r="T215" s="388"/>
    </row>
    <row r="216" spans="1:20" ht="50.1" customHeight="1" x14ac:dyDescent="1.25">
      <c r="A216" s="31" t="s">
        <v>5434</v>
      </c>
      <c r="B216" s="37" t="s">
        <v>5448</v>
      </c>
      <c r="C216" s="31" t="s">
        <v>5449</v>
      </c>
      <c r="D216" s="31" t="s">
        <v>5450</v>
      </c>
      <c r="E216" s="31" t="s">
        <v>687</v>
      </c>
      <c r="F216" s="31" t="s">
        <v>123</v>
      </c>
      <c r="G216" s="31" t="s">
        <v>490</v>
      </c>
      <c r="H216" s="31" t="s">
        <v>4090</v>
      </c>
      <c r="I216" s="38">
        <v>0.53125</v>
      </c>
      <c r="J216" s="31" t="s">
        <v>1943</v>
      </c>
      <c r="K216" s="31" t="s">
        <v>105</v>
      </c>
      <c r="L216" s="31" t="s">
        <v>106</v>
      </c>
      <c r="M216" s="31" t="s">
        <v>995</v>
      </c>
      <c r="N216" s="29"/>
      <c r="O216" s="23"/>
      <c r="P216" s="54"/>
      <c r="Q216" s="56"/>
      <c r="R216" s="54"/>
      <c r="S216" s="195">
        <v>43225</v>
      </c>
      <c r="T216" s="388"/>
    </row>
    <row r="217" spans="1:20" ht="50.1" customHeight="1" x14ac:dyDescent="1.25">
      <c r="A217" s="31" t="s">
        <v>5467</v>
      </c>
      <c r="B217" s="37" t="s">
        <v>5484</v>
      </c>
      <c r="C217" s="31" t="s">
        <v>5485</v>
      </c>
      <c r="D217" s="31" t="s">
        <v>5486</v>
      </c>
      <c r="E217" s="31" t="s">
        <v>687</v>
      </c>
      <c r="F217" s="31" t="s">
        <v>123</v>
      </c>
      <c r="G217" s="31" t="s">
        <v>490</v>
      </c>
      <c r="H217" s="31" t="s">
        <v>4090</v>
      </c>
      <c r="I217" s="38">
        <v>0.53125</v>
      </c>
      <c r="J217" s="31" t="s">
        <v>1943</v>
      </c>
      <c r="K217" s="31" t="s">
        <v>105</v>
      </c>
      <c r="L217" s="31" t="s">
        <v>106</v>
      </c>
      <c r="M217" s="31" t="s">
        <v>995</v>
      </c>
      <c r="N217" s="29"/>
      <c r="O217" s="23"/>
      <c r="P217" s="54"/>
      <c r="Q217" s="56"/>
      <c r="R217" s="54"/>
      <c r="S217" s="195">
        <v>43225</v>
      </c>
      <c r="T217" s="388"/>
    </row>
    <row r="218" spans="1:20" ht="50.1" customHeight="1" x14ac:dyDescent="1.25">
      <c r="A218" s="31" t="s">
        <v>5491</v>
      </c>
      <c r="B218" s="37" t="s">
        <v>5507</v>
      </c>
      <c r="C218" s="31" t="s">
        <v>5508</v>
      </c>
      <c r="D218" s="31" t="s">
        <v>5509</v>
      </c>
      <c r="E218" s="31" t="s">
        <v>687</v>
      </c>
      <c r="F218" s="31" t="s">
        <v>123</v>
      </c>
      <c r="G218" s="31" t="s">
        <v>490</v>
      </c>
      <c r="H218" s="31" t="s">
        <v>4090</v>
      </c>
      <c r="I218" s="38">
        <v>0.53125</v>
      </c>
      <c r="J218" s="31" t="s">
        <v>1943</v>
      </c>
      <c r="K218" s="31" t="s">
        <v>105</v>
      </c>
      <c r="L218" s="31" t="s">
        <v>106</v>
      </c>
      <c r="M218" s="31" t="s">
        <v>995</v>
      </c>
      <c r="N218" s="29"/>
      <c r="O218" s="23"/>
      <c r="P218" s="54"/>
      <c r="Q218" s="56"/>
      <c r="R218" s="54"/>
      <c r="S218" s="195">
        <v>43225</v>
      </c>
      <c r="T218" s="388"/>
    </row>
    <row r="219" spans="1:20" ht="50.1" customHeight="1" x14ac:dyDescent="1.25">
      <c r="A219" s="31" t="s">
        <v>5547</v>
      </c>
      <c r="B219" s="37" t="s">
        <v>5562</v>
      </c>
      <c r="C219" s="31" t="s">
        <v>5563</v>
      </c>
      <c r="D219" s="31" t="s">
        <v>5564</v>
      </c>
      <c r="E219" s="31" t="s">
        <v>687</v>
      </c>
      <c r="F219" s="31" t="s">
        <v>123</v>
      </c>
      <c r="G219" s="31" t="s">
        <v>490</v>
      </c>
      <c r="H219" s="31" t="s">
        <v>4090</v>
      </c>
      <c r="I219" s="38">
        <v>0.53125</v>
      </c>
      <c r="J219" s="31" t="s">
        <v>1943</v>
      </c>
      <c r="K219" s="31" t="s">
        <v>105</v>
      </c>
      <c r="L219" s="31" t="s">
        <v>106</v>
      </c>
      <c r="M219" s="31" t="s">
        <v>995</v>
      </c>
      <c r="N219" s="29"/>
      <c r="O219" s="23"/>
      <c r="P219" s="54"/>
      <c r="Q219" s="56"/>
      <c r="R219" s="54"/>
      <c r="S219" s="195">
        <v>43225</v>
      </c>
      <c r="T219" s="388"/>
    </row>
    <row r="220" spans="1:20" ht="50.1" customHeight="1" x14ac:dyDescent="1.25">
      <c r="A220" s="31" t="s">
        <v>5525</v>
      </c>
      <c r="B220" s="37" t="s">
        <v>5541</v>
      </c>
      <c r="C220" s="31" t="s">
        <v>5542</v>
      </c>
      <c r="D220" s="31" t="s">
        <v>5543</v>
      </c>
      <c r="E220" s="31" t="s">
        <v>687</v>
      </c>
      <c r="F220" s="31" t="s">
        <v>123</v>
      </c>
      <c r="G220" s="31" t="s">
        <v>490</v>
      </c>
      <c r="H220" s="31" t="s">
        <v>4090</v>
      </c>
      <c r="I220" s="38">
        <v>0.53125</v>
      </c>
      <c r="J220" s="31" t="s">
        <v>1943</v>
      </c>
      <c r="K220" s="31" t="s">
        <v>105</v>
      </c>
      <c r="L220" s="31" t="s">
        <v>106</v>
      </c>
      <c r="M220" s="31" t="s">
        <v>995</v>
      </c>
      <c r="N220" s="29"/>
      <c r="O220" s="23"/>
      <c r="P220" s="54"/>
      <c r="Q220" s="56"/>
      <c r="R220" s="54"/>
      <c r="S220" s="195">
        <v>43225</v>
      </c>
      <c r="T220" s="388"/>
    </row>
    <row r="221" spans="1:20" ht="50.1" customHeight="1" x14ac:dyDescent="1.25">
      <c r="A221" s="31" t="s">
        <v>5540</v>
      </c>
      <c r="B221" s="37" t="s">
        <v>3618</v>
      </c>
      <c r="C221" s="31" t="s">
        <v>5555</v>
      </c>
      <c r="D221" s="31" t="s">
        <v>5556</v>
      </c>
      <c r="E221" s="31" t="s">
        <v>687</v>
      </c>
      <c r="F221" s="31" t="s">
        <v>123</v>
      </c>
      <c r="G221" s="31" t="s">
        <v>490</v>
      </c>
      <c r="H221" s="31" t="s">
        <v>4090</v>
      </c>
      <c r="I221" s="38">
        <v>0.53125</v>
      </c>
      <c r="J221" s="31" t="s">
        <v>1943</v>
      </c>
      <c r="K221" s="31" t="s">
        <v>105</v>
      </c>
      <c r="L221" s="31" t="s">
        <v>106</v>
      </c>
      <c r="M221" s="31" t="s">
        <v>995</v>
      </c>
      <c r="N221" s="29"/>
      <c r="O221" s="23"/>
      <c r="P221" s="54"/>
      <c r="Q221" s="56"/>
      <c r="R221" s="54"/>
      <c r="S221" s="195">
        <v>43225</v>
      </c>
      <c r="T221" s="388"/>
    </row>
    <row r="222" spans="1:20" ht="50.1" customHeight="1" x14ac:dyDescent="1.25">
      <c r="A222" s="31" t="s">
        <v>5514</v>
      </c>
      <c r="B222" s="37" t="s">
        <v>3070</v>
      </c>
      <c r="C222" s="31" t="s">
        <v>5530</v>
      </c>
      <c r="D222" s="31" t="s">
        <v>5531</v>
      </c>
      <c r="E222" s="31" t="s">
        <v>687</v>
      </c>
      <c r="F222" s="31" t="s">
        <v>123</v>
      </c>
      <c r="G222" s="31" t="s">
        <v>490</v>
      </c>
      <c r="H222" s="31" t="s">
        <v>4090</v>
      </c>
      <c r="I222" s="38">
        <v>0.53125</v>
      </c>
      <c r="J222" s="31" t="s">
        <v>1943</v>
      </c>
      <c r="K222" s="31" t="s">
        <v>105</v>
      </c>
      <c r="L222" s="31" t="s">
        <v>106</v>
      </c>
      <c r="M222" s="31" t="s">
        <v>995</v>
      </c>
      <c r="N222" s="29"/>
      <c r="O222" s="23"/>
      <c r="P222" s="54"/>
      <c r="Q222" s="56"/>
      <c r="R222" s="54"/>
      <c r="S222" s="195">
        <v>43225</v>
      </c>
      <c r="T222" s="388"/>
    </row>
    <row r="223" spans="1:20" ht="50.1" customHeight="1" x14ac:dyDescent="1.25">
      <c r="A223" s="31" t="s">
        <v>5380</v>
      </c>
      <c r="B223" s="37" t="s">
        <v>5397</v>
      </c>
      <c r="C223" s="31" t="s">
        <v>5398</v>
      </c>
      <c r="D223" s="31" t="s">
        <v>5399</v>
      </c>
      <c r="E223" s="31" t="s">
        <v>687</v>
      </c>
      <c r="F223" s="31" t="s">
        <v>123</v>
      </c>
      <c r="G223" s="31" t="s">
        <v>994</v>
      </c>
      <c r="H223" s="31" t="s">
        <v>4090</v>
      </c>
      <c r="I223" s="38">
        <v>0.33333333333333331</v>
      </c>
      <c r="J223" s="31" t="s">
        <v>1943</v>
      </c>
      <c r="K223" s="31" t="s">
        <v>105</v>
      </c>
      <c r="L223" s="31" t="s">
        <v>106</v>
      </c>
      <c r="M223" s="31" t="s">
        <v>995</v>
      </c>
      <c r="N223" s="29"/>
      <c r="O223" s="23"/>
      <c r="P223" s="54"/>
      <c r="Q223" s="56"/>
      <c r="R223" s="54"/>
      <c r="S223" s="195">
        <v>43225</v>
      </c>
      <c r="T223" s="388"/>
    </row>
    <row r="224" spans="1:20" ht="50.1" customHeight="1" x14ac:dyDescent="1.25">
      <c r="A224" s="31" t="s">
        <v>5463</v>
      </c>
      <c r="B224" s="37" t="s">
        <v>5480</v>
      </c>
      <c r="C224" s="31" t="s">
        <v>5481</v>
      </c>
      <c r="D224" s="31" t="s">
        <v>5482</v>
      </c>
      <c r="E224" s="31" t="s">
        <v>687</v>
      </c>
      <c r="F224" s="31" t="s">
        <v>123</v>
      </c>
      <c r="G224" s="31" t="s">
        <v>490</v>
      </c>
      <c r="H224" s="31" t="s">
        <v>4090</v>
      </c>
      <c r="I224" s="38">
        <v>0.53125</v>
      </c>
      <c r="J224" s="31" t="s">
        <v>1943</v>
      </c>
      <c r="K224" s="31" t="s">
        <v>105</v>
      </c>
      <c r="L224" s="31" t="s">
        <v>106</v>
      </c>
      <c r="M224" s="31" t="s">
        <v>995</v>
      </c>
      <c r="N224" s="29"/>
      <c r="O224" s="23"/>
      <c r="P224" s="54"/>
      <c r="Q224" s="56"/>
      <c r="R224" s="54"/>
      <c r="S224" s="195">
        <v>43225</v>
      </c>
      <c r="T224" s="388"/>
    </row>
    <row r="225" spans="1:20" ht="50.1" customHeight="1" x14ac:dyDescent="1.25">
      <c r="A225" s="31" t="s">
        <v>5443</v>
      </c>
      <c r="B225" s="37" t="s">
        <v>5460</v>
      </c>
      <c r="C225" s="31" t="s">
        <v>5461</v>
      </c>
      <c r="D225" s="31" t="s">
        <v>5462</v>
      </c>
      <c r="E225" s="31" t="s">
        <v>687</v>
      </c>
      <c r="F225" s="31" t="s">
        <v>123</v>
      </c>
      <c r="G225" s="31" t="s">
        <v>490</v>
      </c>
      <c r="H225" s="31" t="s">
        <v>4090</v>
      </c>
      <c r="I225" s="38">
        <v>0.53125</v>
      </c>
      <c r="J225" s="31" t="s">
        <v>1943</v>
      </c>
      <c r="K225" s="31" t="s">
        <v>105</v>
      </c>
      <c r="L225" s="31" t="s">
        <v>106</v>
      </c>
      <c r="M225" s="31" t="s">
        <v>995</v>
      </c>
      <c r="N225" s="29"/>
      <c r="O225" s="23"/>
      <c r="P225" s="54"/>
      <c r="Q225" s="56"/>
      <c r="R225" s="54"/>
      <c r="S225" s="195">
        <v>43225</v>
      </c>
      <c r="T225" s="388"/>
    </row>
    <row r="226" spans="1:20" ht="50.1" customHeight="1" x14ac:dyDescent="1.25">
      <c r="A226" s="31" t="s">
        <v>5438</v>
      </c>
      <c r="B226" s="37" t="s">
        <v>5452</v>
      </c>
      <c r="C226" s="31" t="s">
        <v>5453</v>
      </c>
      <c r="D226" s="31" t="s">
        <v>5454</v>
      </c>
      <c r="E226" s="31" t="s">
        <v>687</v>
      </c>
      <c r="F226" s="31" t="s">
        <v>123</v>
      </c>
      <c r="G226" s="31" t="s">
        <v>490</v>
      </c>
      <c r="H226" s="31" t="s">
        <v>4090</v>
      </c>
      <c r="I226" s="38">
        <v>0.53125</v>
      </c>
      <c r="J226" s="31" t="s">
        <v>1943</v>
      </c>
      <c r="K226" s="31" t="s">
        <v>105</v>
      </c>
      <c r="L226" s="31" t="s">
        <v>106</v>
      </c>
      <c r="M226" s="31" t="s">
        <v>995</v>
      </c>
      <c r="N226" s="29"/>
      <c r="O226" s="23"/>
      <c r="P226" s="54"/>
      <c r="Q226" s="56"/>
      <c r="R226" s="54"/>
      <c r="S226" s="195">
        <v>43225</v>
      </c>
      <c r="T226" s="388"/>
    </row>
    <row r="227" spans="1:20" ht="50.1" customHeight="1" x14ac:dyDescent="1.25">
      <c r="A227" s="31" t="s">
        <v>5451</v>
      </c>
      <c r="B227" s="37" t="s">
        <v>5468</v>
      </c>
      <c r="C227" s="31" t="s">
        <v>5469</v>
      </c>
      <c r="D227" s="31" t="s">
        <v>5470</v>
      </c>
      <c r="E227" s="31" t="s">
        <v>687</v>
      </c>
      <c r="F227" s="31" t="s">
        <v>123</v>
      </c>
      <c r="G227" s="31" t="s">
        <v>490</v>
      </c>
      <c r="H227" s="31" t="s">
        <v>4090</v>
      </c>
      <c r="I227" s="38">
        <v>0.53125</v>
      </c>
      <c r="J227" s="31" t="s">
        <v>1943</v>
      </c>
      <c r="K227" s="31" t="s">
        <v>105</v>
      </c>
      <c r="L227" s="31" t="s">
        <v>106</v>
      </c>
      <c r="M227" s="31" t="s">
        <v>995</v>
      </c>
      <c r="N227" s="29"/>
      <c r="O227" s="23"/>
      <c r="P227" s="54"/>
      <c r="Q227" s="56"/>
      <c r="R227" s="54"/>
      <c r="S227" s="195">
        <v>43225</v>
      </c>
      <c r="T227" s="388"/>
    </row>
    <row r="228" spans="1:20" ht="50.1" customHeight="1" x14ac:dyDescent="1.25">
      <c r="A228" s="31" t="s">
        <v>5404</v>
      </c>
      <c r="B228" s="37" t="s">
        <v>5420</v>
      </c>
      <c r="C228" s="31" t="s">
        <v>5421</v>
      </c>
      <c r="D228" s="31" t="s">
        <v>5422</v>
      </c>
      <c r="E228" s="31" t="s">
        <v>687</v>
      </c>
      <c r="F228" s="31" t="s">
        <v>123</v>
      </c>
      <c r="G228" s="31" t="s">
        <v>490</v>
      </c>
      <c r="H228" s="31" t="s">
        <v>4090</v>
      </c>
      <c r="I228" s="38">
        <v>0.53125</v>
      </c>
      <c r="J228" s="31" t="s">
        <v>1943</v>
      </c>
      <c r="K228" s="31" t="s">
        <v>105</v>
      </c>
      <c r="L228" s="31" t="s">
        <v>106</v>
      </c>
      <c r="M228" s="31" t="s">
        <v>995</v>
      </c>
      <c r="N228" s="29"/>
      <c r="O228" s="23"/>
      <c r="P228" s="54"/>
      <c r="Q228" s="56"/>
      <c r="R228" s="54"/>
      <c r="S228" s="195">
        <v>43225</v>
      </c>
      <c r="T228" s="388"/>
    </row>
    <row r="229" spans="1:20" ht="50.1" customHeight="1" x14ac:dyDescent="1.25">
      <c r="A229" s="31" t="s">
        <v>5522</v>
      </c>
      <c r="B229" s="37" t="s">
        <v>5537</v>
      </c>
      <c r="C229" s="31" t="s">
        <v>5538</v>
      </c>
      <c r="D229" s="31" t="s">
        <v>5539</v>
      </c>
      <c r="E229" s="31" t="s">
        <v>687</v>
      </c>
      <c r="F229" s="31" t="s">
        <v>123</v>
      </c>
      <c r="G229" s="31" t="s">
        <v>490</v>
      </c>
      <c r="H229" s="31" t="s">
        <v>4090</v>
      </c>
      <c r="I229" s="38">
        <v>0.53125</v>
      </c>
      <c r="J229" s="31" t="s">
        <v>1943</v>
      </c>
      <c r="K229" s="31" t="s">
        <v>105</v>
      </c>
      <c r="L229" s="31" t="s">
        <v>106</v>
      </c>
      <c r="M229" s="31" t="s">
        <v>995</v>
      </c>
      <c r="N229" s="29"/>
      <c r="O229" s="23"/>
      <c r="P229" s="54"/>
      <c r="Q229" s="56"/>
      <c r="R229" s="54"/>
      <c r="S229" s="195">
        <v>43225</v>
      </c>
      <c r="T229" s="388"/>
    </row>
    <row r="230" spans="1:20" ht="50.1" customHeight="1" x14ac:dyDescent="1.25">
      <c r="A230" s="31" t="s">
        <v>5532</v>
      </c>
      <c r="B230" s="37" t="s">
        <v>5548</v>
      </c>
      <c r="C230" s="31" t="s">
        <v>5549</v>
      </c>
      <c r="D230" s="31" t="s">
        <v>5550</v>
      </c>
      <c r="E230" s="31" t="s">
        <v>687</v>
      </c>
      <c r="F230" s="31" t="s">
        <v>123</v>
      </c>
      <c r="G230" s="31" t="s">
        <v>490</v>
      </c>
      <c r="H230" s="31" t="s">
        <v>4090</v>
      </c>
      <c r="I230" s="38">
        <v>0.53125</v>
      </c>
      <c r="J230" s="31" t="s">
        <v>1943</v>
      </c>
      <c r="K230" s="31" t="s">
        <v>105</v>
      </c>
      <c r="L230" s="31" t="s">
        <v>106</v>
      </c>
      <c r="M230" s="31" t="s">
        <v>995</v>
      </c>
      <c r="N230" s="29"/>
      <c r="O230" s="23"/>
      <c r="P230" s="54"/>
      <c r="Q230" s="56"/>
      <c r="R230" s="54"/>
      <c r="S230" s="195">
        <v>43225</v>
      </c>
      <c r="T230" s="388"/>
    </row>
    <row r="231" spans="1:20" ht="50.1" customHeight="1" x14ac:dyDescent="1.25">
      <c r="A231" s="31" t="s">
        <v>3002</v>
      </c>
      <c r="B231" s="37" t="s">
        <v>2846</v>
      </c>
      <c r="C231" s="31" t="s">
        <v>3003</v>
      </c>
      <c r="D231" s="31" t="s">
        <v>3004</v>
      </c>
      <c r="E231" s="31" t="s">
        <v>687</v>
      </c>
      <c r="F231" s="31" t="s">
        <v>123</v>
      </c>
      <c r="G231" s="31" t="s">
        <v>490</v>
      </c>
      <c r="H231" s="31" t="s">
        <v>4090</v>
      </c>
      <c r="I231" s="38">
        <v>0.53125</v>
      </c>
      <c r="J231" s="31" t="s">
        <v>1943</v>
      </c>
      <c r="K231" s="31" t="s">
        <v>105</v>
      </c>
      <c r="L231" s="31" t="s">
        <v>106</v>
      </c>
      <c r="M231" s="31" t="s">
        <v>995</v>
      </c>
      <c r="N231" s="29"/>
      <c r="O231" s="23"/>
      <c r="P231" s="54"/>
      <c r="Q231" s="56"/>
      <c r="R231" s="54"/>
      <c r="S231" s="195">
        <v>43225</v>
      </c>
      <c r="T231" s="388"/>
    </row>
    <row r="232" spans="1:20" ht="50.1" customHeight="1" x14ac:dyDescent="1.25">
      <c r="A232" s="31" t="s">
        <v>5518</v>
      </c>
      <c r="B232" s="37" t="s">
        <v>5533</v>
      </c>
      <c r="C232" s="31" t="s">
        <v>5534</v>
      </c>
      <c r="D232" s="31" t="s">
        <v>5535</v>
      </c>
      <c r="E232" s="31" t="s">
        <v>687</v>
      </c>
      <c r="F232" s="31" t="s">
        <v>123</v>
      </c>
      <c r="G232" s="31" t="s">
        <v>490</v>
      </c>
      <c r="H232" s="31" t="s">
        <v>4090</v>
      </c>
      <c r="I232" s="38">
        <v>0.53125</v>
      </c>
      <c r="J232" s="31" t="s">
        <v>1943</v>
      </c>
      <c r="K232" s="31" t="s">
        <v>105</v>
      </c>
      <c r="L232" s="31" t="s">
        <v>106</v>
      </c>
      <c r="M232" s="31" t="s">
        <v>995</v>
      </c>
      <c r="N232" s="29"/>
      <c r="O232" s="23"/>
      <c r="P232" s="54"/>
      <c r="Q232" s="56"/>
      <c r="R232" s="54"/>
      <c r="S232" s="195">
        <v>43225</v>
      </c>
      <c r="T232" s="388"/>
    </row>
    <row r="233" spans="1:20" ht="50.1" customHeight="1" x14ac:dyDescent="1.25">
      <c r="A233" s="31" t="s">
        <v>5384</v>
      </c>
      <c r="B233" s="37" t="s">
        <v>5401</v>
      </c>
      <c r="C233" s="31" t="s">
        <v>5402</v>
      </c>
      <c r="D233" s="31" t="s">
        <v>5403</v>
      </c>
      <c r="E233" s="31" t="s">
        <v>687</v>
      </c>
      <c r="F233" s="31" t="s">
        <v>123</v>
      </c>
      <c r="G233" s="31" t="s">
        <v>994</v>
      </c>
      <c r="H233" s="31" t="s">
        <v>4090</v>
      </c>
      <c r="I233" s="38">
        <v>0.33333333333333331</v>
      </c>
      <c r="J233" s="31" t="s">
        <v>1943</v>
      </c>
      <c r="K233" s="31" t="s">
        <v>105</v>
      </c>
      <c r="L233" s="31" t="s">
        <v>106</v>
      </c>
      <c r="M233" s="31" t="s">
        <v>995</v>
      </c>
      <c r="N233" s="29"/>
      <c r="O233" s="23"/>
      <c r="P233" s="54"/>
      <c r="Q233" s="56"/>
      <c r="R233" s="54"/>
      <c r="S233" s="195">
        <v>43225</v>
      </c>
      <c r="T233" s="388"/>
    </row>
    <row r="234" spans="1:20" ht="50.1" customHeight="1" x14ac:dyDescent="1.25">
      <c r="A234" s="31" t="s">
        <v>5619</v>
      </c>
      <c r="B234" s="37" t="s">
        <v>5578</v>
      </c>
      <c r="C234" s="31" t="s">
        <v>5579</v>
      </c>
      <c r="D234" s="31" t="s">
        <v>5580</v>
      </c>
      <c r="E234" s="31" t="s">
        <v>687</v>
      </c>
      <c r="F234" s="31" t="s">
        <v>102</v>
      </c>
      <c r="G234" s="31" t="s">
        <v>1127</v>
      </c>
      <c r="H234" s="31" t="s">
        <v>4090</v>
      </c>
      <c r="I234" s="38">
        <v>0.625</v>
      </c>
      <c r="J234" s="31" t="s">
        <v>1943</v>
      </c>
      <c r="K234" s="31" t="s">
        <v>105</v>
      </c>
      <c r="L234" s="31" t="s">
        <v>106</v>
      </c>
      <c r="M234" s="31" t="s">
        <v>491</v>
      </c>
      <c r="N234" s="29"/>
      <c r="O234" s="23"/>
      <c r="P234" s="54"/>
      <c r="Q234" s="56"/>
      <c r="R234" s="54"/>
      <c r="S234" s="195">
        <v>25000</v>
      </c>
      <c r="T234" s="388"/>
    </row>
    <row r="235" spans="1:20" ht="50.1" customHeight="1" x14ac:dyDescent="1.25">
      <c r="A235" s="31" t="s">
        <v>5442</v>
      </c>
      <c r="B235" s="37" t="s">
        <v>5456</v>
      </c>
      <c r="C235" s="31" t="s">
        <v>5457</v>
      </c>
      <c r="D235" s="31" t="s">
        <v>5458</v>
      </c>
      <c r="E235" s="31" t="s">
        <v>687</v>
      </c>
      <c r="F235" s="31" t="s">
        <v>123</v>
      </c>
      <c r="G235" s="31" t="s">
        <v>490</v>
      </c>
      <c r="H235" s="31" t="s">
        <v>4090</v>
      </c>
      <c r="I235" s="38">
        <v>0.53125</v>
      </c>
      <c r="J235" s="31" t="s">
        <v>1943</v>
      </c>
      <c r="K235" s="31" t="s">
        <v>105</v>
      </c>
      <c r="L235" s="31" t="s">
        <v>106</v>
      </c>
      <c r="M235" s="31" t="s">
        <v>995</v>
      </c>
      <c r="N235" s="29"/>
      <c r="O235" s="23"/>
      <c r="P235" s="54"/>
      <c r="Q235" s="56"/>
      <c r="R235" s="54"/>
      <c r="S235" s="195">
        <v>43225</v>
      </c>
      <c r="T235" s="388"/>
    </row>
    <row r="236" spans="1:20" ht="50.1" customHeight="1" x14ac:dyDescent="1.25">
      <c r="A236" s="31" t="s">
        <v>5656</v>
      </c>
      <c r="B236" s="37" t="s">
        <v>5582</v>
      </c>
      <c r="C236" s="31" t="s">
        <v>5583</v>
      </c>
      <c r="D236" s="31" t="s">
        <v>5584</v>
      </c>
      <c r="E236" s="31" t="s">
        <v>687</v>
      </c>
      <c r="F236" s="31" t="s">
        <v>102</v>
      </c>
      <c r="G236" s="31" t="s">
        <v>1127</v>
      </c>
      <c r="H236" s="31" t="s">
        <v>4090</v>
      </c>
      <c r="I236" s="38">
        <v>0.625</v>
      </c>
      <c r="J236" s="31" t="s">
        <v>1943</v>
      </c>
      <c r="K236" s="31" t="s">
        <v>105</v>
      </c>
      <c r="L236" s="31" t="s">
        <v>106</v>
      </c>
      <c r="M236" s="31" t="s">
        <v>491</v>
      </c>
      <c r="N236" s="29"/>
      <c r="O236" s="23"/>
      <c r="P236" s="54"/>
      <c r="Q236" s="56"/>
      <c r="R236" s="54"/>
      <c r="S236" s="195">
        <v>25000</v>
      </c>
      <c r="T236" s="388"/>
    </row>
    <row r="237" spans="1:20" ht="50.1" customHeight="1" x14ac:dyDescent="1.25">
      <c r="A237" s="31" t="s">
        <v>5544</v>
      </c>
      <c r="B237" s="37" t="s">
        <v>5558</v>
      </c>
      <c r="C237" s="31" t="s">
        <v>5559</v>
      </c>
      <c r="D237" s="31" t="s">
        <v>5560</v>
      </c>
      <c r="E237" s="31" t="s">
        <v>687</v>
      </c>
      <c r="F237" s="31" t="s">
        <v>123</v>
      </c>
      <c r="G237" s="31" t="s">
        <v>490</v>
      </c>
      <c r="H237" s="31" t="s">
        <v>4090</v>
      </c>
      <c r="I237" s="38">
        <v>0.53125</v>
      </c>
      <c r="J237" s="31" t="s">
        <v>1943</v>
      </c>
      <c r="K237" s="31" t="s">
        <v>105</v>
      </c>
      <c r="L237" s="31" t="s">
        <v>106</v>
      </c>
      <c r="M237" s="31" t="s">
        <v>995</v>
      </c>
      <c r="N237" s="29"/>
      <c r="O237" s="23"/>
      <c r="P237" s="54"/>
      <c r="Q237" s="56"/>
      <c r="R237" s="54"/>
      <c r="S237" s="195">
        <v>43225</v>
      </c>
      <c r="T237" s="388"/>
    </row>
    <row r="238" spans="1:20" ht="50.1" customHeight="1" x14ac:dyDescent="1.25">
      <c r="A238" s="31" t="s">
        <v>5423</v>
      </c>
      <c r="B238" s="37" t="s">
        <v>5439</v>
      </c>
      <c r="C238" s="31" t="s">
        <v>5440</v>
      </c>
      <c r="D238" s="31" t="s">
        <v>5441</v>
      </c>
      <c r="E238" s="31" t="s">
        <v>687</v>
      </c>
      <c r="F238" s="31" t="s">
        <v>123</v>
      </c>
      <c r="G238" s="31" t="s">
        <v>490</v>
      </c>
      <c r="H238" s="31" t="s">
        <v>4090</v>
      </c>
      <c r="I238" s="38">
        <v>0.53125</v>
      </c>
      <c r="J238" s="31" t="s">
        <v>1943</v>
      </c>
      <c r="K238" s="31" t="s">
        <v>105</v>
      </c>
      <c r="L238" s="31" t="s">
        <v>106</v>
      </c>
      <c r="M238" s="31" t="s">
        <v>995</v>
      </c>
      <c r="N238" s="29"/>
      <c r="O238" s="23"/>
      <c r="P238" s="54"/>
      <c r="Q238" s="56"/>
      <c r="R238" s="54"/>
      <c r="S238" s="195">
        <v>43225</v>
      </c>
      <c r="T238" s="388"/>
    </row>
    <row r="239" spans="1:20" ht="54" customHeight="1" x14ac:dyDescent="1.3">
      <c r="A239" s="712" t="s">
        <v>6765</v>
      </c>
      <c r="B239" s="712"/>
      <c r="C239" s="712"/>
      <c r="D239" s="712"/>
      <c r="E239" s="712"/>
      <c r="F239" s="712"/>
      <c r="G239" s="712"/>
      <c r="H239" s="712"/>
      <c r="I239" s="712"/>
      <c r="J239" s="712"/>
      <c r="K239" s="712"/>
      <c r="L239" s="712"/>
      <c r="M239" s="712"/>
      <c r="N239" s="23"/>
      <c r="O239" s="23"/>
      <c r="P239" s="29"/>
      <c r="Q239" s="23"/>
      <c r="R239" s="54"/>
      <c r="S239" s="195"/>
      <c r="T239" s="388"/>
    </row>
    <row r="240" spans="1:20" ht="54" customHeight="1" x14ac:dyDescent="1.25">
      <c r="A240" s="31" t="s">
        <v>6622</v>
      </c>
      <c r="B240" s="37" t="s">
        <v>6623</v>
      </c>
      <c r="C240" s="31" t="s">
        <v>6624</v>
      </c>
      <c r="D240" s="31" t="s">
        <v>6625</v>
      </c>
      <c r="E240" s="31" t="s">
        <v>101</v>
      </c>
      <c r="F240" s="31" t="s">
        <v>123</v>
      </c>
      <c r="G240" s="31" t="s">
        <v>124</v>
      </c>
      <c r="H240" s="31" t="s">
        <v>5801</v>
      </c>
      <c r="I240" s="38">
        <v>0.32291666666666669</v>
      </c>
      <c r="J240" s="31" t="s">
        <v>19</v>
      </c>
      <c r="K240" s="31" t="s">
        <v>105</v>
      </c>
      <c r="L240" s="31" t="s">
        <v>106</v>
      </c>
      <c r="M240" s="31" t="s">
        <v>995</v>
      </c>
      <c r="N240" s="23"/>
      <c r="O240" s="23"/>
      <c r="P240" s="29"/>
      <c r="Q240" s="23"/>
      <c r="R240" s="54"/>
      <c r="S240" s="195">
        <v>43725</v>
      </c>
      <c r="T240" s="388"/>
    </row>
    <row r="241" spans="1:20" ht="54" customHeight="1" x14ac:dyDescent="1.25">
      <c r="A241" s="31" t="s">
        <v>6626</v>
      </c>
      <c r="B241" s="37" t="s">
        <v>5758</v>
      </c>
      <c r="C241" s="31" t="s">
        <v>6627</v>
      </c>
      <c r="D241" s="31" t="s">
        <v>6628</v>
      </c>
      <c r="E241" s="31" t="s">
        <v>101</v>
      </c>
      <c r="F241" s="31" t="s">
        <v>123</v>
      </c>
      <c r="G241" s="31" t="s">
        <v>124</v>
      </c>
      <c r="H241" s="31" t="s">
        <v>5801</v>
      </c>
      <c r="I241" s="38">
        <v>0.32291666666666669</v>
      </c>
      <c r="J241" s="31" t="s">
        <v>19</v>
      </c>
      <c r="K241" s="31" t="s">
        <v>105</v>
      </c>
      <c r="L241" s="31" t="s">
        <v>106</v>
      </c>
      <c r="M241" s="31" t="s">
        <v>995</v>
      </c>
      <c r="N241" s="23"/>
      <c r="O241" s="23"/>
      <c r="P241" s="29"/>
      <c r="Q241" s="23"/>
      <c r="R241" s="54"/>
      <c r="S241" s="195">
        <v>43725</v>
      </c>
      <c r="T241" s="388"/>
    </row>
    <row r="242" spans="1:20" ht="54" customHeight="1" x14ac:dyDescent="1.25">
      <c r="A242" s="31" t="s">
        <v>6629</v>
      </c>
      <c r="B242" s="37" t="s">
        <v>6630</v>
      </c>
      <c r="C242" s="31" t="s">
        <v>6631</v>
      </c>
      <c r="D242" s="31" t="s">
        <v>6632</v>
      </c>
      <c r="E242" s="31" t="s">
        <v>101</v>
      </c>
      <c r="F242" s="31" t="s">
        <v>123</v>
      </c>
      <c r="G242" s="31" t="s">
        <v>124</v>
      </c>
      <c r="H242" s="31" t="s">
        <v>5801</v>
      </c>
      <c r="I242" s="38">
        <v>0.32291666666666669</v>
      </c>
      <c r="J242" s="31" t="s">
        <v>19</v>
      </c>
      <c r="K242" s="31" t="s">
        <v>105</v>
      </c>
      <c r="L242" s="31" t="s">
        <v>106</v>
      </c>
      <c r="M242" s="31" t="s">
        <v>995</v>
      </c>
      <c r="N242" s="23"/>
      <c r="O242" s="23"/>
      <c r="P242" s="29"/>
      <c r="Q242" s="23"/>
      <c r="R242" s="54"/>
      <c r="S242" s="195">
        <v>43725</v>
      </c>
      <c r="T242" s="388"/>
    </row>
    <row r="243" spans="1:20" ht="54" customHeight="1" x14ac:dyDescent="1.25">
      <c r="A243" s="244" t="s">
        <v>6633</v>
      </c>
      <c r="B243" s="37" t="s">
        <v>6634</v>
      </c>
      <c r="C243" s="31" t="s">
        <v>6635</v>
      </c>
      <c r="D243" s="31" t="s">
        <v>6636</v>
      </c>
      <c r="E243" s="31" t="s">
        <v>101</v>
      </c>
      <c r="F243" s="31" t="s">
        <v>123</v>
      </c>
      <c r="G243" s="31" t="s">
        <v>124</v>
      </c>
      <c r="H243" s="31" t="s">
        <v>5801</v>
      </c>
      <c r="I243" s="38">
        <v>0.32291666666666669</v>
      </c>
      <c r="J243" s="31" t="s">
        <v>19</v>
      </c>
      <c r="K243" s="31" t="s">
        <v>105</v>
      </c>
      <c r="L243" s="31" t="s">
        <v>106</v>
      </c>
      <c r="M243" s="31" t="s">
        <v>995</v>
      </c>
      <c r="N243" s="23"/>
      <c r="O243" s="23"/>
      <c r="P243" s="29"/>
      <c r="Q243" s="23"/>
      <c r="R243" s="54"/>
      <c r="S243" s="195">
        <v>25225</v>
      </c>
      <c r="T243" s="388"/>
    </row>
    <row r="244" spans="1:20" ht="54" customHeight="1" x14ac:dyDescent="1.25">
      <c r="A244" s="26" t="s">
        <v>6637</v>
      </c>
      <c r="B244" s="27" t="s">
        <v>6638</v>
      </c>
      <c r="C244" s="31" t="s">
        <v>6639</v>
      </c>
      <c r="D244" s="26" t="s">
        <v>6640</v>
      </c>
      <c r="E244" s="26" t="s">
        <v>101</v>
      </c>
      <c r="F244" s="26" t="s">
        <v>123</v>
      </c>
      <c r="G244" s="26" t="s">
        <v>124</v>
      </c>
      <c r="H244" s="26" t="s">
        <v>5801</v>
      </c>
      <c r="I244" s="28">
        <v>0.32291666666666669</v>
      </c>
      <c r="J244" s="26" t="s">
        <v>19</v>
      </c>
      <c r="K244" s="31" t="s">
        <v>105</v>
      </c>
      <c r="L244" s="26" t="s">
        <v>106</v>
      </c>
      <c r="M244" s="26" t="s">
        <v>995</v>
      </c>
      <c r="N244" s="23"/>
      <c r="O244" s="23"/>
      <c r="P244" s="175"/>
      <c r="Q244" s="30"/>
      <c r="R244" s="54"/>
      <c r="S244" s="196">
        <v>22000</v>
      </c>
      <c r="T244" s="388"/>
    </row>
    <row r="245" spans="1:20" ht="54" customHeight="1" x14ac:dyDescent="1.25">
      <c r="A245" s="31" t="s">
        <v>6641</v>
      </c>
      <c r="B245" s="37" t="s">
        <v>6642</v>
      </c>
      <c r="C245" s="31" t="s">
        <v>6643</v>
      </c>
      <c r="D245" s="31" t="s">
        <v>6644</v>
      </c>
      <c r="E245" s="31" t="s">
        <v>101</v>
      </c>
      <c r="F245" s="31" t="s">
        <v>123</v>
      </c>
      <c r="G245" s="31" t="s">
        <v>124</v>
      </c>
      <c r="H245" s="31" t="s">
        <v>5801</v>
      </c>
      <c r="I245" s="38">
        <v>0.32291666666666669</v>
      </c>
      <c r="J245" s="31" t="s">
        <v>19</v>
      </c>
      <c r="K245" s="31" t="s">
        <v>105</v>
      </c>
      <c r="L245" s="31" t="s">
        <v>106</v>
      </c>
      <c r="M245" s="31" t="s">
        <v>995</v>
      </c>
      <c r="N245" s="23"/>
      <c r="O245" s="23"/>
      <c r="P245" s="29"/>
      <c r="Q245" s="23"/>
      <c r="R245" s="54"/>
      <c r="S245" s="195">
        <v>43725</v>
      </c>
      <c r="T245" s="388"/>
    </row>
    <row r="246" spans="1:20" ht="54" customHeight="1" x14ac:dyDescent="1.25">
      <c r="A246" s="31" t="s">
        <v>6645</v>
      </c>
      <c r="B246" s="37" t="s">
        <v>6646</v>
      </c>
      <c r="C246" s="31" t="s">
        <v>6647</v>
      </c>
      <c r="D246" s="31" t="s">
        <v>6648</v>
      </c>
      <c r="E246" s="31" t="s">
        <v>688</v>
      </c>
      <c r="F246" s="31" t="s">
        <v>123</v>
      </c>
      <c r="G246" s="31" t="s">
        <v>689</v>
      </c>
      <c r="H246" s="31" t="s">
        <v>5801</v>
      </c>
      <c r="I246" s="38">
        <v>0.41666666666666669</v>
      </c>
      <c r="J246" s="31" t="s">
        <v>19</v>
      </c>
      <c r="K246" s="31" t="s">
        <v>105</v>
      </c>
      <c r="L246" s="31" t="s">
        <v>106</v>
      </c>
      <c r="M246" s="31" t="s">
        <v>194</v>
      </c>
      <c r="N246" s="23"/>
      <c r="O246" s="23"/>
      <c r="P246" s="29"/>
      <c r="Q246" s="23"/>
      <c r="R246" s="54"/>
      <c r="S246" s="195">
        <v>38750</v>
      </c>
      <c r="T246" s="388"/>
    </row>
    <row r="247" spans="1:20" ht="54" customHeight="1" x14ac:dyDescent="1.25">
      <c r="A247" s="31" t="s">
        <v>6649</v>
      </c>
      <c r="B247" s="37" t="s">
        <v>6650</v>
      </c>
      <c r="C247" s="31" t="s">
        <v>6651</v>
      </c>
      <c r="D247" s="31" t="s">
        <v>6652</v>
      </c>
      <c r="E247" s="31" t="s">
        <v>688</v>
      </c>
      <c r="F247" s="31" t="s">
        <v>123</v>
      </c>
      <c r="G247" s="31" t="s">
        <v>689</v>
      </c>
      <c r="H247" s="31" t="s">
        <v>5801</v>
      </c>
      <c r="I247" s="38">
        <v>0.41666666666666669</v>
      </c>
      <c r="J247" s="31" t="s">
        <v>19</v>
      </c>
      <c r="K247" s="31" t="s">
        <v>105</v>
      </c>
      <c r="L247" s="31" t="s">
        <v>125</v>
      </c>
      <c r="M247" s="31" t="s">
        <v>194</v>
      </c>
      <c r="N247" s="23"/>
      <c r="O247" s="23"/>
      <c r="P247" s="29"/>
      <c r="Q247" s="23"/>
      <c r="R247" s="54"/>
      <c r="S247" s="195">
        <v>28130</v>
      </c>
      <c r="T247" s="388"/>
    </row>
    <row r="248" spans="1:20" ht="54" customHeight="1" x14ac:dyDescent="1.25">
      <c r="A248" s="31" t="s">
        <v>6653</v>
      </c>
      <c r="B248" s="37" t="s">
        <v>6654</v>
      </c>
      <c r="C248" s="31" t="s">
        <v>6655</v>
      </c>
      <c r="D248" s="31" t="s">
        <v>6656</v>
      </c>
      <c r="E248" s="31" t="s">
        <v>688</v>
      </c>
      <c r="F248" s="31" t="s">
        <v>123</v>
      </c>
      <c r="G248" s="31" t="s">
        <v>689</v>
      </c>
      <c r="H248" s="31" t="s">
        <v>5801</v>
      </c>
      <c r="I248" s="38">
        <v>0.41666666666666669</v>
      </c>
      <c r="J248" s="31" t="s">
        <v>19</v>
      </c>
      <c r="K248" s="31" t="s">
        <v>105</v>
      </c>
      <c r="L248" s="31" t="s">
        <v>125</v>
      </c>
      <c r="M248" s="31" t="s">
        <v>194</v>
      </c>
      <c r="N248" s="23"/>
      <c r="O248" s="23"/>
      <c r="P248" s="29"/>
      <c r="Q248" s="23"/>
      <c r="R248" s="54"/>
      <c r="S248" s="195">
        <v>28130</v>
      </c>
      <c r="T248" s="388"/>
    </row>
    <row r="249" spans="1:20" ht="54" customHeight="1" x14ac:dyDescent="1.25">
      <c r="A249" s="31" t="s">
        <v>6657</v>
      </c>
      <c r="B249" s="37" t="s">
        <v>6658</v>
      </c>
      <c r="C249" s="31" t="s">
        <v>6659</v>
      </c>
      <c r="D249" s="31" t="s">
        <v>6660</v>
      </c>
      <c r="E249" s="31" t="s">
        <v>688</v>
      </c>
      <c r="F249" s="31" t="s">
        <v>123</v>
      </c>
      <c r="G249" s="31" t="s">
        <v>689</v>
      </c>
      <c r="H249" s="31" t="s">
        <v>5801</v>
      </c>
      <c r="I249" s="38">
        <v>0.41666666666666669</v>
      </c>
      <c r="J249" s="31" t="s">
        <v>19</v>
      </c>
      <c r="K249" s="31" t="s">
        <v>105</v>
      </c>
      <c r="L249" s="31" t="s">
        <v>106</v>
      </c>
      <c r="M249" s="31" t="s">
        <v>194</v>
      </c>
      <c r="N249" s="23"/>
      <c r="O249" s="23"/>
      <c r="P249" s="29"/>
      <c r="Q249" s="23"/>
      <c r="R249" s="54"/>
      <c r="S249" s="195">
        <v>38750</v>
      </c>
      <c r="T249" s="388"/>
    </row>
    <row r="250" spans="1:20" ht="54" customHeight="1" x14ac:dyDescent="1.25">
      <c r="A250" s="31" t="s">
        <v>6661</v>
      </c>
      <c r="B250" s="37" t="s">
        <v>6662</v>
      </c>
      <c r="C250" s="31" t="s">
        <v>6663</v>
      </c>
      <c r="D250" s="31" t="s">
        <v>6664</v>
      </c>
      <c r="E250" s="31" t="s">
        <v>687</v>
      </c>
      <c r="F250" s="31" t="s">
        <v>123</v>
      </c>
      <c r="G250" s="31" t="s">
        <v>1127</v>
      </c>
      <c r="H250" s="31" t="s">
        <v>5801</v>
      </c>
      <c r="I250" s="38">
        <v>0.41666666666666669</v>
      </c>
      <c r="J250" s="31" t="s">
        <v>1943</v>
      </c>
      <c r="K250" s="31" t="s">
        <v>105</v>
      </c>
      <c r="L250" s="31" t="s">
        <v>106</v>
      </c>
      <c r="M250" s="31" t="s">
        <v>995</v>
      </c>
      <c r="N250" s="23"/>
      <c r="O250" s="23"/>
      <c r="P250" s="29"/>
      <c r="Q250" s="23"/>
      <c r="R250" s="54"/>
      <c r="S250" s="195">
        <v>43225</v>
      </c>
      <c r="T250" s="388"/>
    </row>
    <row r="251" spans="1:20" ht="54" customHeight="1" x14ac:dyDescent="1.25">
      <c r="A251" s="31" t="s">
        <v>6665</v>
      </c>
      <c r="B251" s="37" t="s">
        <v>1972</v>
      </c>
      <c r="C251" s="31" t="s">
        <v>6666</v>
      </c>
      <c r="D251" s="31" t="s">
        <v>6667</v>
      </c>
      <c r="E251" s="31" t="s">
        <v>687</v>
      </c>
      <c r="F251" s="31" t="s">
        <v>123</v>
      </c>
      <c r="G251" s="31" t="s">
        <v>1127</v>
      </c>
      <c r="H251" s="31" t="s">
        <v>5801</v>
      </c>
      <c r="I251" s="38">
        <v>0.41666666666666669</v>
      </c>
      <c r="J251" s="31" t="s">
        <v>1943</v>
      </c>
      <c r="K251" s="31" t="s">
        <v>105</v>
      </c>
      <c r="L251" s="31" t="s">
        <v>106</v>
      </c>
      <c r="M251" s="31" t="s">
        <v>995</v>
      </c>
      <c r="N251" s="23"/>
      <c r="O251" s="23"/>
      <c r="P251" s="29"/>
      <c r="Q251" s="23"/>
      <c r="R251" s="54"/>
      <c r="S251" s="195">
        <v>43225</v>
      </c>
      <c r="T251" s="388"/>
    </row>
    <row r="252" spans="1:20" ht="54" customHeight="1" x14ac:dyDescent="1.25">
      <c r="A252" s="31" t="s">
        <v>6668</v>
      </c>
      <c r="B252" s="37" t="s">
        <v>4181</v>
      </c>
      <c r="C252" s="31" t="s">
        <v>6669</v>
      </c>
      <c r="D252" s="31" t="s">
        <v>6670</v>
      </c>
      <c r="E252" s="31" t="s">
        <v>687</v>
      </c>
      <c r="F252" s="31" t="s">
        <v>123</v>
      </c>
      <c r="G252" s="31" t="s">
        <v>1127</v>
      </c>
      <c r="H252" s="31" t="s">
        <v>5801</v>
      </c>
      <c r="I252" s="38">
        <v>0.41666666666666669</v>
      </c>
      <c r="J252" s="31" t="s">
        <v>1943</v>
      </c>
      <c r="K252" s="31" t="s">
        <v>105</v>
      </c>
      <c r="L252" s="31" t="s">
        <v>106</v>
      </c>
      <c r="M252" s="31" t="s">
        <v>995</v>
      </c>
      <c r="N252" s="23"/>
      <c r="O252" s="23"/>
      <c r="P252" s="29"/>
      <c r="Q252" s="23"/>
      <c r="R252" s="54"/>
      <c r="S252" s="195">
        <v>43225</v>
      </c>
      <c r="T252" s="388"/>
    </row>
    <row r="253" spans="1:20" ht="54" customHeight="1" x14ac:dyDescent="1.25">
      <c r="A253" s="31" t="s">
        <v>6671</v>
      </c>
      <c r="B253" s="37" t="s">
        <v>6672</v>
      </c>
      <c r="C253" s="31" t="s">
        <v>6673</v>
      </c>
      <c r="D253" s="31" t="s">
        <v>6674</v>
      </c>
      <c r="E253" s="31" t="s">
        <v>687</v>
      </c>
      <c r="F253" s="31" t="s">
        <v>123</v>
      </c>
      <c r="G253" s="31" t="s">
        <v>1127</v>
      </c>
      <c r="H253" s="31" t="s">
        <v>5801</v>
      </c>
      <c r="I253" s="38">
        <v>0.41666666666666669</v>
      </c>
      <c r="J253" s="31" t="s">
        <v>1943</v>
      </c>
      <c r="K253" s="31" t="s">
        <v>105</v>
      </c>
      <c r="L253" s="31" t="s">
        <v>106</v>
      </c>
      <c r="M253" s="31" t="s">
        <v>995</v>
      </c>
      <c r="N253" s="23"/>
      <c r="O253" s="23"/>
      <c r="P253" s="29"/>
      <c r="Q253" s="23"/>
      <c r="R253" s="54"/>
      <c r="S253" s="195">
        <v>43225</v>
      </c>
      <c r="T253" s="388"/>
    </row>
    <row r="254" spans="1:20" ht="54" customHeight="1" x14ac:dyDescent="1.25">
      <c r="A254" s="31" t="s">
        <v>6675</v>
      </c>
      <c r="B254" s="37" t="s">
        <v>6676</v>
      </c>
      <c r="C254" s="31" t="s">
        <v>6677</v>
      </c>
      <c r="D254" s="31" t="s">
        <v>6678</v>
      </c>
      <c r="E254" s="31" t="s">
        <v>687</v>
      </c>
      <c r="F254" s="31" t="s">
        <v>123</v>
      </c>
      <c r="G254" s="31" t="s">
        <v>1127</v>
      </c>
      <c r="H254" s="31" t="s">
        <v>5801</v>
      </c>
      <c r="I254" s="38">
        <v>0.41666666666666669</v>
      </c>
      <c r="J254" s="31" t="s">
        <v>1943</v>
      </c>
      <c r="K254" s="31" t="s">
        <v>105</v>
      </c>
      <c r="L254" s="31" t="s">
        <v>106</v>
      </c>
      <c r="M254" s="31" t="s">
        <v>995</v>
      </c>
      <c r="N254" s="23"/>
      <c r="O254" s="23"/>
      <c r="P254" s="29"/>
      <c r="Q254" s="23"/>
      <c r="R254" s="54"/>
      <c r="S254" s="195">
        <v>43225</v>
      </c>
      <c r="T254" s="388"/>
    </row>
    <row r="255" spans="1:20" ht="54" customHeight="1" x14ac:dyDescent="1.25">
      <c r="A255" s="31" t="s">
        <v>6679</v>
      </c>
      <c r="B255" s="37" t="s">
        <v>6680</v>
      </c>
      <c r="C255" s="31" t="s">
        <v>6681</v>
      </c>
      <c r="D255" s="31" t="s">
        <v>6682</v>
      </c>
      <c r="E255" s="31" t="s">
        <v>687</v>
      </c>
      <c r="F255" s="31" t="s">
        <v>123</v>
      </c>
      <c r="G255" s="31" t="s">
        <v>1127</v>
      </c>
      <c r="H255" s="31" t="s">
        <v>5801</v>
      </c>
      <c r="I255" s="38">
        <v>0.41666666666666669</v>
      </c>
      <c r="J255" s="31" t="s">
        <v>1943</v>
      </c>
      <c r="K255" s="31" t="s">
        <v>105</v>
      </c>
      <c r="L255" s="31" t="s">
        <v>106</v>
      </c>
      <c r="M255" s="31" t="s">
        <v>995</v>
      </c>
      <c r="N255" s="23"/>
      <c r="O255" s="23"/>
      <c r="P255" s="29"/>
      <c r="Q255" s="23"/>
      <c r="R255" s="54"/>
      <c r="S255" s="195">
        <v>43225</v>
      </c>
      <c r="T255" s="388"/>
    </row>
    <row r="256" spans="1:20" ht="54" customHeight="1" x14ac:dyDescent="1.25">
      <c r="A256" s="31" t="s">
        <v>6683</v>
      </c>
      <c r="B256" s="37" t="s">
        <v>6684</v>
      </c>
      <c r="C256" s="31" t="s">
        <v>6685</v>
      </c>
      <c r="D256" s="31" t="s">
        <v>6686</v>
      </c>
      <c r="E256" s="31" t="s">
        <v>687</v>
      </c>
      <c r="F256" s="31" t="s">
        <v>123</v>
      </c>
      <c r="G256" s="31" t="s">
        <v>1127</v>
      </c>
      <c r="H256" s="31" t="s">
        <v>5801</v>
      </c>
      <c r="I256" s="38">
        <v>0.41666666666666669</v>
      </c>
      <c r="J256" s="31" t="s">
        <v>1943</v>
      </c>
      <c r="K256" s="31" t="s">
        <v>105</v>
      </c>
      <c r="L256" s="31" t="s">
        <v>106</v>
      </c>
      <c r="M256" s="31" t="s">
        <v>995</v>
      </c>
      <c r="N256" s="23"/>
      <c r="O256" s="23"/>
      <c r="P256" s="29"/>
      <c r="Q256" s="23"/>
      <c r="R256" s="54"/>
      <c r="S256" s="195">
        <v>43225</v>
      </c>
      <c r="T256" s="388"/>
    </row>
    <row r="257" spans="1:20" ht="54" customHeight="1" x14ac:dyDescent="1.25">
      <c r="A257" s="31" t="s">
        <v>6687</v>
      </c>
      <c r="B257" s="37" t="s">
        <v>6688</v>
      </c>
      <c r="C257" s="31" t="s">
        <v>6689</v>
      </c>
      <c r="D257" s="31" t="s">
        <v>6690</v>
      </c>
      <c r="E257" s="31" t="s">
        <v>687</v>
      </c>
      <c r="F257" s="31" t="s">
        <v>123</v>
      </c>
      <c r="G257" s="31" t="s">
        <v>1127</v>
      </c>
      <c r="H257" s="31" t="s">
        <v>5801</v>
      </c>
      <c r="I257" s="38">
        <v>0.41666666666666669</v>
      </c>
      <c r="J257" s="31" t="s">
        <v>1943</v>
      </c>
      <c r="K257" s="31" t="s">
        <v>105</v>
      </c>
      <c r="L257" s="31" t="s">
        <v>106</v>
      </c>
      <c r="M257" s="31" t="s">
        <v>995</v>
      </c>
      <c r="N257" s="23"/>
      <c r="O257" s="23"/>
      <c r="P257" s="29"/>
      <c r="Q257" s="23"/>
      <c r="R257" s="54"/>
      <c r="S257" s="195">
        <v>43225</v>
      </c>
      <c r="T257" s="388"/>
    </row>
    <row r="258" spans="1:20" ht="54" customHeight="1" x14ac:dyDescent="1.25">
      <c r="A258" s="31" t="s">
        <v>6691</v>
      </c>
      <c r="B258" s="37" t="s">
        <v>1697</v>
      </c>
      <c r="C258" s="31" t="s">
        <v>6692</v>
      </c>
      <c r="D258" s="31" t="s">
        <v>6693</v>
      </c>
      <c r="E258" s="31" t="s">
        <v>687</v>
      </c>
      <c r="F258" s="31" t="s">
        <v>123</v>
      </c>
      <c r="G258" s="31" t="s">
        <v>1127</v>
      </c>
      <c r="H258" s="31" t="s">
        <v>5801</v>
      </c>
      <c r="I258" s="38">
        <v>0.41666666666666669</v>
      </c>
      <c r="J258" s="31" t="s">
        <v>1943</v>
      </c>
      <c r="K258" s="31" t="s">
        <v>105</v>
      </c>
      <c r="L258" s="31" t="s">
        <v>106</v>
      </c>
      <c r="M258" s="31" t="s">
        <v>995</v>
      </c>
      <c r="N258" s="23"/>
      <c r="O258" s="23"/>
      <c r="P258" s="29"/>
      <c r="Q258" s="23"/>
      <c r="R258" s="54"/>
      <c r="S258" s="195">
        <v>43225</v>
      </c>
      <c r="T258" s="388"/>
    </row>
    <row r="259" spans="1:20" ht="54" customHeight="1" x14ac:dyDescent="1.25">
      <c r="A259" s="31" t="s">
        <v>6694</v>
      </c>
      <c r="B259" s="37" t="s">
        <v>6695</v>
      </c>
      <c r="C259" s="31" t="s">
        <v>6696</v>
      </c>
      <c r="D259" s="31" t="s">
        <v>6697</v>
      </c>
      <c r="E259" s="31" t="s">
        <v>687</v>
      </c>
      <c r="F259" s="31" t="s">
        <v>123</v>
      </c>
      <c r="G259" s="31" t="s">
        <v>1127</v>
      </c>
      <c r="H259" s="31" t="s">
        <v>5801</v>
      </c>
      <c r="I259" s="38">
        <v>0.41666666666666669</v>
      </c>
      <c r="J259" s="31" t="s">
        <v>1943</v>
      </c>
      <c r="K259" s="31" t="s">
        <v>105</v>
      </c>
      <c r="L259" s="31" t="s">
        <v>106</v>
      </c>
      <c r="M259" s="31" t="s">
        <v>995</v>
      </c>
      <c r="N259" s="23"/>
      <c r="O259" s="23"/>
      <c r="P259" s="29"/>
      <c r="Q259" s="23"/>
      <c r="R259" s="54"/>
      <c r="S259" s="195">
        <v>43225</v>
      </c>
      <c r="T259" s="388"/>
    </row>
    <row r="260" spans="1:20" ht="54" customHeight="1" x14ac:dyDescent="1.25">
      <c r="A260" s="31" t="s">
        <v>6698</v>
      </c>
      <c r="B260" s="37" t="s">
        <v>6699</v>
      </c>
      <c r="C260" s="31" t="s">
        <v>6700</v>
      </c>
      <c r="D260" s="31" t="s">
        <v>6701</v>
      </c>
      <c r="E260" s="31" t="s">
        <v>687</v>
      </c>
      <c r="F260" s="31" t="s">
        <v>123</v>
      </c>
      <c r="G260" s="31" t="s">
        <v>1127</v>
      </c>
      <c r="H260" s="31" t="s">
        <v>5801</v>
      </c>
      <c r="I260" s="38">
        <v>0.41666666666666669</v>
      </c>
      <c r="J260" s="31" t="s">
        <v>1943</v>
      </c>
      <c r="K260" s="31" t="s">
        <v>105</v>
      </c>
      <c r="L260" s="31" t="s">
        <v>106</v>
      </c>
      <c r="M260" s="31" t="s">
        <v>995</v>
      </c>
      <c r="N260" s="23"/>
      <c r="O260" s="23"/>
      <c r="P260" s="29"/>
      <c r="Q260" s="23"/>
      <c r="R260" s="54"/>
      <c r="S260" s="195">
        <v>43225</v>
      </c>
      <c r="T260" s="388"/>
    </row>
    <row r="261" spans="1:20" ht="54" customHeight="1" x14ac:dyDescent="1.25">
      <c r="A261" s="31" t="s">
        <v>6702</v>
      </c>
      <c r="B261" s="37" t="s">
        <v>6703</v>
      </c>
      <c r="C261" s="31" t="s">
        <v>6704</v>
      </c>
      <c r="D261" s="31" t="s">
        <v>6705</v>
      </c>
      <c r="E261" s="31" t="s">
        <v>687</v>
      </c>
      <c r="F261" s="31" t="s">
        <v>123</v>
      </c>
      <c r="G261" s="31" t="s">
        <v>1127</v>
      </c>
      <c r="H261" s="31" t="s">
        <v>5801</v>
      </c>
      <c r="I261" s="38">
        <v>0.41666666666666669</v>
      </c>
      <c r="J261" s="31" t="s">
        <v>1943</v>
      </c>
      <c r="K261" s="31" t="s">
        <v>105</v>
      </c>
      <c r="L261" s="31" t="s">
        <v>106</v>
      </c>
      <c r="M261" s="31" t="s">
        <v>995</v>
      </c>
      <c r="N261" s="23"/>
      <c r="O261" s="23"/>
      <c r="P261" s="29"/>
      <c r="Q261" s="23"/>
      <c r="R261" s="54"/>
      <c r="S261" s="195">
        <v>43225</v>
      </c>
      <c r="T261" s="388"/>
    </row>
    <row r="262" spans="1:20" ht="54" customHeight="1" x14ac:dyDescent="1.25">
      <c r="A262" s="31" t="s">
        <v>6706</v>
      </c>
      <c r="B262" s="37" t="s">
        <v>6707</v>
      </c>
      <c r="C262" s="31" t="s">
        <v>6708</v>
      </c>
      <c r="D262" s="31" t="s">
        <v>6709</v>
      </c>
      <c r="E262" s="31" t="s">
        <v>687</v>
      </c>
      <c r="F262" s="31" t="s">
        <v>123</v>
      </c>
      <c r="G262" s="31" t="s">
        <v>1127</v>
      </c>
      <c r="H262" s="31" t="s">
        <v>5801</v>
      </c>
      <c r="I262" s="38">
        <v>0.41666666666666669</v>
      </c>
      <c r="J262" s="31" t="s">
        <v>1943</v>
      </c>
      <c r="K262" s="31" t="s">
        <v>105</v>
      </c>
      <c r="L262" s="31" t="s">
        <v>106</v>
      </c>
      <c r="M262" s="31" t="s">
        <v>995</v>
      </c>
      <c r="N262" s="23"/>
      <c r="O262" s="23"/>
      <c r="P262" s="29"/>
      <c r="Q262" s="23"/>
      <c r="R262" s="54"/>
      <c r="S262" s="195">
        <v>43225</v>
      </c>
      <c r="T262" s="388"/>
    </row>
    <row r="263" spans="1:20" ht="54" customHeight="1" x14ac:dyDescent="1.25">
      <c r="A263" s="31" t="s">
        <v>6710</v>
      </c>
      <c r="B263" s="37" t="s">
        <v>6711</v>
      </c>
      <c r="C263" s="31" t="s">
        <v>6712</v>
      </c>
      <c r="D263" s="31" t="s">
        <v>6713</v>
      </c>
      <c r="E263" s="31" t="s">
        <v>687</v>
      </c>
      <c r="F263" s="31" t="s">
        <v>123</v>
      </c>
      <c r="G263" s="31" t="s">
        <v>1127</v>
      </c>
      <c r="H263" s="31" t="s">
        <v>5801</v>
      </c>
      <c r="I263" s="38">
        <v>0.41666666666666669</v>
      </c>
      <c r="J263" s="31" t="s">
        <v>1943</v>
      </c>
      <c r="K263" s="31" t="s">
        <v>105</v>
      </c>
      <c r="L263" s="31" t="s">
        <v>106</v>
      </c>
      <c r="M263" s="31" t="s">
        <v>995</v>
      </c>
      <c r="N263" s="23"/>
      <c r="O263" s="23"/>
      <c r="P263" s="29"/>
      <c r="Q263" s="23"/>
      <c r="R263" s="54"/>
      <c r="S263" s="195">
        <v>43225</v>
      </c>
      <c r="T263" s="388"/>
    </row>
    <row r="264" spans="1:20" ht="54" customHeight="1" x14ac:dyDescent="1.25">
      <c r="A264" s="31" t="s">
        <v>6714</v>
      </c>
      <c r="B264" s="37" t="s">
        <v>6715</v>
      </c>
      <c r="C264" s="31" t="s">
        <v>6716</v>
      </c>
      <c r="D264" s="31" t="s">
        <v>6717</v>
      </c>
      <c r="E264" s="31" t="s">
        <v>687</v>
      </c>
      <c r="F264" s="31" t="s">
        <v>123</v>
      </c>
      <c r="G264" s="31" t="s">
        <v>1127</v>
      </c>
      <c r="H264" s="31" t="s">
        <v>5801</v>
      </c>
      <c r="I264" s="38">
        <v>0.41666666666666669</v>
      </c>
      <c r="J264" s="31" t="s">
        <v>1943</v>
      </c>
      <c r="K264" s="31" t="s">
        <v>105</v>
      </c>
      <c r="L264" s="31" t="s">
        <v>106</v>
      </c>
      <c r="M264" s="31" t="s">
        <v>995</v>
      </c>
      <c r="N264" s="23"/>
      <c r="O264" s="23"/>
      <c r="P264" s="29"/>
      <c r="Q264" s="23"/>
      <c r="R264" s="54"/>
      <c r="S264" s="195">
        <v>43225</v>
      </c>
      <c r="T264" s="388"/>
    </row>
    <row r="265" spans="1:20" ht="54" customHeight="1" x14ac:dyDescent="1.25">
      <c r="A265" s="31" t="s">
        <v>6718</v>
      </c>
      <c r="B265" s="37" t="s">
        <v>6719</v>
      </c>
      <c r="C265" s="31" t="s">
        <v>6720</v>
      </c>
      <c r="D265" s="31" t="s">
        <v>6721</v>
      </c>
      <c r="E265" s="31" t="s">
        <v>687</v>
      </c>
      <c r="F265" s="31" t="s">
        <v>123</v>
      </c>
      <c r="G265" s="31" t="s">
        <v>1127</v>
      </c>
      <c r="H265" s="31" t="s">
        <v>5801</v>
      </c>
      <c r="I265" s="38">
        <v>0.41666666666666669</v>
      </c>
      <c r="J265" s="31" t="s">
        <v>1943</v>
      </c>
      <c r="K265" s="31" t="s">
        <v>105</v>
      </c>
      <c r="L265" s="31" t="s">
        <v>106</v>
      </c>
      <c r="M265" s="31" t="s">
        <v>995</v>
      </c>
      <c r="N265" s="23"/>
      <c r="O265" s="23"/>
      <c r="P265" s="29"/>
      <c r="Q265" s="23"/>
      <c r="R265" s="54"/>
      <c r="S265" s="195">
        <v>43225</v>
      </c>
      <c r="T265" s="388"/>
    </row>
    <row r="266" spans="1:20" ht="54" customHeight="1" x14ac:dyDescent="1.25">
      <c r="A266" s="31" t="s">
        <v>6722</v>
      </c>
      <c r="B266" s="37" t="s">
        <v>6723</v>
      </c>
      <c r="C266" s="31" t="s">
        <v>6724</v>
      </c>
      <c r="D266" s="31" t="s">
        <v>6725</v>
      </c>
      <c r="E266" s="31" t="s">
        <v>687</v>
      </c>
      <c r="F266" s="31" t="s">
        <v>123</v>
      </c>
      <c r="G266" s="31" t="s">
        <v>1127</v>
      </c>
      <c r="H266" s="31" t="s">
        <v>5801</v>
      </c>
      <c r="I266" s="38">
        <v>0.41666666666666669</v>
      </c>
      <c r="J266" s="31" t="s">
        <v>1943</v>
      </c>
      <c r="K266" s="31" t="s">
        <v>105</v>
      </c>
      <c r="L266" s="31" t="s">
        <v>106</v>
      </c>
      <c r="M266" s="31" t="s">
        <v>995</v>
      </c>
      <c r="N266" s="23"/>
      <c r="O266" s="23"/>
      <c r="P266" s="29"/>
      <c r="Q266" s="23"/>
      <c r="R266" s="54"/>
      <c r="S266" s="195">
        <v>43225</v>
      </c>
      <c r="T266" s="388"/>
    </row>
    <row r="267" spans="1:20" ht="54" customHeight="1" x14ac:dyDescent="1.25">
      <c r="A267" s="31" t="s">
        <v>6726</v>
      </c>
      <c r="B267" s="37" t="s">
        <v>6727</v>
      </c>
      <c r="C267" s="31" t="s">
        <v>6728</v>
      </c>
      <c r="D267" s="31" t="s">
        <v>6729</v>
      </c>
      <c r="E267" s="31" t="s">
        <v>687</v>
      </c>
      <c r="F267" s="31" t="s">
        <v>123</v>
      </c>
      <c r="G267" s="31" t="s">
        <v>1127</v>
      </c>
      <c r="H267" s="31" t="s">
        <v>5801</v>
      </c>
      <c r="I267" s="38">
        <v>0.41666666666666669</v>
      </c>
      <c r="J267" s="31" t="s">
        <v>1943</v>
      </c>
      <c r="K267" s="31" t="s">
        <v>105</v>
      </c>
      <c r="L267" s="31" t="s">
        <v>106</v>
      </c>
      <c r="M267" s="31" t="s">
        <v>995</v>
      </c>
      <c r="N267" s="23"/>
      <c r="O267" s="23"/>
      <c r="P267" s="29"/>
      <c r="Q267" s="23"/>
      <c r="R267" s="54"/>
      <c r="S267" s="195">
        <v>43225</v>
      </c>
      <c r="T267" s="388"/>
    </row>
    <row r="268" spans="1:20" ht="54" customHeight="1" x14ac:dyDescent="1.25">
      <c r="A268" s="31" t="s">
        <v>6730</v>
      </c>
      <c r="B268" s="37" t="s">
        <v>6731</v>
      </c>
      <c r="C268" s="31" t="s">
        <v>6732</v>
      </c>
      <c r="D268" s="31" t="s">
        <v>6733</v>
      </c>
      <c r="E268" s="31" t="s">
        <v>687</v>
      </c>
      <c r="F268" s="31" t="s">
        <v>123</v>
      </c>
      <c r="G268" s="31" t="s">
        <v>1127</v>
      </c>
      <c r="H268" s="31" t="s">
        <v>5801</v>
      </c>
      <c r="I268" s="38">
        <v>0.41666666666666669</v>
      </c>
      <c r="J268" s="31" t="s">
        <v>1943</v>
      </c>
      <c r="K268" s="31" t="s">
        <v>105</v>
      </c>
      <c r="L268" s="31" t="s">
        <v>106</v>
      </c>
      <c r="M268" s="31" t="s">
        <v>995</v>
      </c>
      <c r="N268" s="23"/>
      <c r="O268" s="23"/>
      <c r="P268" s="29"/>
      <c r="Q268" s="23"/>
      <c r="R268" s="54"/>
      <c r="S268" s="195">
        <v>43225</v>
      </c>
      <c r="T268" s="388"/>
    </row>
    <row r="269" spans="1:20" ht="54" customHeight="1" x14ac:dyDescent="1.25">
      <c r="A269" s="31" t="s">
        <v>6734</v>
      </c>
      <c r="B269" s="37" t="s">
        <v>5904</v>
      </c>
      <c r="C269" s="31" t="s">
        <v>6735</v>
      </c>
      <c r="D269" s="31" t="s">
        <v>6736</v>
      </c>
      <c r="E269" s="31" t="s">
        <v>687</v>
      </c>
      <c r="F269" s="31" t="s">
        <v>123</v>
      </c>
      <c r="G269" s="31" t="s">
        <v>1127</v>
      </c>
      <c r="H269" s="31" t="s">
        <v>5801</v>
      </c>
      <c r="I269" s="38">
        <v>0.41666666666666669</v>
      </c>
      <c r="J269" s="31" t="s">
        <v>1943</v>
      </c>
      <c r="K269" s="31" t="s">
        <v>105</v>
      </c>
      <c r="L269" s="31" t="s">
        <v>106</v>
      </c>
      <c r="M269" s="31" t="s">
        <v>995</v>
      </c>
      <c r="N269" s="23"/>
      <c r="O269" s="23"/>
      <c r="P269" s="29"/>
      <c r="Q269" s="23"/>
      <c r="R269" s="54"/>
      <c r="S269" s="195">
        <v>43225</v>
      </c>
      <c r="T269" s="388"/>
    </row>
    <row r="270" spans="1:20" ht="54" customHeight="1" x14ac:dyDescent="1.25">
      <c r="A270" s="31" t="s">
        <v>6737</v>
      </c>
      <c r="B270" s="37" t="s">
        <v>6738</v>
      </c>
      <c r="C270" s="31" t="s">
        <v>6739</v>
      </c>
      <c r="D270" s="31" t="s">
        <v>6740</v>
      </c>
      <c r="E270" s="31" t="s">
        <v>687</v>
      </c>
      <c r="F270" s="31" t="s">
        <v>123</v>
      </c>
      <c r="G270" s="31" t="s">
        <v>1127</v>
      </c>
      <c r="H270" s="31" t="s">
        <v>5801</v>
      </c>
      <c r="I270" s="38">
        <v>0.41666666666666669</v>
      </c>
      <c r="J270" s="31" t="s">
        <v>1943</v>
      </c>
      <c r="K270" s="31" t="s">
        <v>105</v>
      </c>
      <c r="L270" s="31" t="s">
        <v>106</v>
      </c>
      <c r="M270" s="31" t="s">
        <v>995</v>
      </c>
      <c r="N270" s="23"/>
      <c r="O270" s="23"/>
      <c r="P270" s="29"/>
      <c r="Q270" s="23"/>
      <c r="R270" s="54"/>
      <c r="S270" s="195">
        <v>43225</v>
      </c>
      <c r="T270" s="388"/>
    </row>
    <row r="271" spans="1:20" ht="54" customHeight="1" x14ac:dyDescent="1.25">
      <c r="A271" s="31" t="s">
        <v>6741</v>
      </c>
      <c r="B271" s="37" t="s">
        <v>6742</v>
      </c>
      <c r="C271" s="31" t="s">
        <v>6743</v>
      </c>
      <c r="D271" s="31" t="s">
        <v>6744</v>
      </c>
      <c r="E271" s="31" t="s">
        <v>687</v>
      </c>
      <c r="F271" s="31" t="s">
        <v>123</v>
      </c>
      <c r="G271" s="31" t="s">
        <v>1127</v>
      </c>
      <c r="H271" s="31" t="s">
        <v>5801</v>
      </c>
      <c r="I271" s="38">
        <v>0.41666666666666669</v>
      </c>
      <c r="J271" s="31" t="s">
        <v>1943</v>
      </c>
      <c r="K271" s="31" t="s">
        <v>105</v>
      </c>
      <c r="L271" s="31" t="s">
        <v>106</v>
      </c>
      <c r="M271" s="31" t="s">
        <v>995</v>
      </c>
      <c r="N271" s="23"/>
      <c r="O271" s="23"/>
      <c r="P271" s="29"/>
      <c r="Q271" s="23"/>
      <c r="R271" s="54"/>
      <c r="S271" s="195">
        <v>43225</v>
      </c>
      <c r="T271" s="388"/>
    </row>
    <row r="272" spans="1:20" ht="54" customHeight="1" x14ac:dyDescent="1.25">
      <c r="A272" s="31" t="s">
        <v>6745</v>
      </c>
      <c r="B272" s="37" t="s">
        <v>6746</v>
      </c>
      <c r="C272" s="31" t="s">
        <v>6747</v>
      </c>
      <c r="D272" s="31" t="s">
        <v>6748</v>
      </c>
      <c r="E272" s="31" t="s">
        <v>687</v>
      </c>
      <c r="F272" s="31" t="s">
        <v>123</v>
      </c>
      <c r="G272" s="31" t="s">
        <v>1127</v>
      </c>
      <c r="H272" s="31" t="s">
        <v>5801</v>
      </c>
      <c r="I272" s="38">
        <v>0.41666666666666669</v>
      </c>
      <c r="J272" s="31" t="s">
        <v>1943</v>
      </c>
      <c r="K272" s="31" t="s">
        <v>105</v>
      </c>
      <c r="L272" s="31" t="s">
        <v>106</v>
      </c>
      <c r="M272" s="31" t="s">
        <v>995</v>
      </c>
      <c r="N272" s="23"/>
      <c r="O272" s="23"/>
      <c r="P272" s="29"/>
      <c r="Q272" s="23"/>
      <c r="R272" s="54"/>
      <c r="S272" s="195">
        <v>43225</v>
      </c>
      <c r="T272" s="388"/>
    </row>
    <row r="273" spans="1:20" ht="54" customHeight="1" x14ac:dyDescent="1.25">
      <c r="A273" s="31" t="s">
        <v>6749</v>
      </c>
      <c r="B273" s="37" t="s">
        <v>6750</v>
      </c>
      <c r="C273" s="31" t="s">
        <v>6751</v>
      </c>
      <c r="D273" s="31" t="s">
        <v>6752</v>
      </c>
      <c r="E273" s="31" t="s">
        <v>687</v>
      </c>
      <c r="F273" s="31" t="s">
        <v>123</v>
      </c>
      <c r="G273" s="31" t="s">
        <v>1127</v>
      </c>
      <c r="H273" s="31" t="s">
        <v>5801</v>
      </c>
      <c r="I273" s="38">
        <v>0.41666666666666669</v>
      </c>
      <c r="J273" s="31" t="s">
        <v>1943</v>
      </c>
      <c r="K273" s="31" t="s">
        <v>105</v>
      </c>
      <c r="L273" s="31" t="s">
        <v>106</v>
      </c>
      <c r="M273" s="31" t="s">
        <v>995</v>
      </c>
      <c r="N273" s="23"/>
      <c r="O273" s="23"/>
      <c r="P273" s="29"/>
      <c r="Q273" s="23"/>
      <c r="R273" s="54"/>
      <c r="S273" s="195">
        <v>43225</v>
      </c>
      <c r="T273" s="388"/>
    </row>
    <row r="274" spans="1:20" ht="54" customHeight="1" x14ac:dyDescent="1.05">
      <c r="A274" s="688" t="s">
        <v>9528</v>
      </c>
      <c r="B274" s="689"/>
      <c r="C274" s="689"/>
      <c r="D274" s="689"/>
      <c r="E274" s="689"/>
      <c r="F274" s="689"/>
      <c r="G274" s="689"/>
      <c r="H274" s="689"/>
      <c r="I274" s="689"/>
      <c r="J274" s="689"/>
      <c r="K274" s="689"/>
      <c r="L274" s="689"/>
      <c r="M274" s="690"/>
      <c r="N274" s="23"/>
      <c r="O274" s="23"/>
      <c r="P274" s="23"/>
      <c r="Q274" s="23"/>
      <c r="R274" s="23"/>
      <c r="S274" s="131"/>
      <c r="T274" s="388"/>
    </row>
    <row r="275" spans="1:20" ht="54" customHeight="1" x14ac:dyDescent="1.05">
      <c r="A275" s="31" t="s">
        <v>3744</v>
      </c>
      <c r="B275" s="37" t="s">
        <v>3745</v>
      </c>
      <c r="C275" s="31" t="s">
        <v>3746</v>
      </c>
      <c r="D275" s="31" t="s">
        <v>3747</v>
      </c>
      <c r="E275" s="31" t="s">
        <v>688</v>
      </c>
      <c r="F275" s="31" t="s">
        <v>123</v>
      </c>
      <c r="G275" s="31" t="s">
        <v>689</v>
      </c>
      <c r="H275" s="31" t="s">
        <v>8888</v>
      </c>
      <c r="I275" s="38">
        <v>0.41666666666666669</v>
      </c>
      <c r="J275" s="31" t="s">
        <v>19</v>
      </c>
      <c r="K275" s="31" t="s">
        <v>105</v>
      </c>
      <c r="L275" s="31" t="s">
        <v>106</v>
      </c>
      <c r="M275" s="31" t="s">
        <v>194</v>
      </c>
      <c r="N275" s="23"/>
      <c r="O275" s="23"/>
      <c r="P275" s="23"/>
      <c r="Q275" s="23"/>
      <c r="R275" s="23"/>
      <c r="S275" s="131">
        <v>38750</v>
      </c>
      <c r="T275" s="388"/>
    </row>
    <row r="276" spans="1:20" ht="54" customHeight="1" x14ac:dyDescent="1.05">
      <c r="A276" s="31" t="s">
        <v>9433</v>
      </c>
      <c r="B276" s="37" t="s">
        <v>9434</v>
      </c>
      <c r="C276" s="31" t="s">
        <v>9435</v>
      </c>
      <c r="D276" s="31" t="s">
        <v>9436</v>
      </c>
      <c r="E276" s="31" t="s">
        <v>687</v>
      </c>
      <c r="F276" s="31" t="s">
        <v>123</v>
      </c>
      <c r="G276" s="31" t="s">
        <v>103</v>
      </c>
      <c r="H276" s="31" t="s">
        <v>8888</v>
      </c>
      <c r="I276" s="38">
        <v>0.625</v>
      </c>
      <c r="J276" s="31" t="s">
        <v>19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3"/>
      <c r="R276" s="23"/>
      <c r="S276" s="131">
        <v>22000</v>
      </c>
      <c r="T276" s="388"/>
    </row>
    <row r="277" spans="1:20" ht="54" customHeight="1" x14ac:dyDescent="1.05">
      <c r="A277" s="31" t="s">
        <v>9437</v>
      </c>
      <c r="B277" s="37" t="s">
        <v>7866</v>
      </c>
      <c r="C277" s="31" t="s">
        <v>9438</v>
      </c>
      <c r="D277" s="31" t="s">
        <v>9439</v>
      </c>
      <c r="E277" s="31" t="s">
        <v>688</v>
      </c>
      <c r="F277" s="31" t="s">
        <v>123</v>
      </c>
      <c r="G277" s="31" t="s">
        <v>689</v>
      </c>
      <c r="H277" s="31" t="s">
        <v>8888</v>
      </c>
      <c r="I277" s="38">
        <v>0.41666666666666669</v>
      </c>
      <c r="J277" s="31" t="s">
        <v>1943</v>
      </c>
      <c r="K277" s="31" t="s">
        <v>105</v>
      </c>
      <c r="L277" s="31" t="s">
        <v>106</v>
      </c>
      <c r="M277" s="31" t="s">
        <v>194</v>
      </c>
      <c r="N277" s="23"/>
      <c r="O277" s="23"/>
      <c r="P277" s="23"/>
      <c r="Q277" s="23"/>
      <c r="R277" s="23"/>
      <c r="S277" s="131">
        <v>38750</v>
      </c>
      <c r="T277" s="388"/>
    </row>
    <row r="278" spans="1:20" ht="54" customHeight="1" x14ac:dyDescent="1.05">
      <c r="A278" s="31" t="s">
        <v>9440</v>
      </c>
      <c r="B278" s="37" t="s">
        <v>9441</v>
      </c>
      <c r="C278" s="31" t="s">
        <v>9442</v>
      </c>
      <c r="D278" s="31" t="s">
        <v>9443</v>
      </c>
      <c r="E278" s="31" t="s">
        <v>688</v>
      </c>
      <c r="F278" s="31" t="s">
        <v>123</v>
      </c>
      <c r="G278" s="31" t="s">
        <v>689</v>
      </c>
      <c r="H278" s="31" t="s">
        <v>8888</v>
      </c>
      <c r="I278" s="38">
        <v>0.41666666666666669</v>
      </c>
      <c r="J278" s="31" t="s">
        <v>1943</v>
      </c>
      <c r="K278" s="31" t="s">
        <v>105</v>
      </c>
      <c r="L278" s="31" t="s">
        <v>106</v>
      </c>
      <c r="M278" s="31" t="s">
        <v>194</v>
      </c>
      <c r="N278" s="23"/>
      <c r="O278" s="23"/>
      <c r="P278" s="23"/>
      <c r="Q278" s="23"/>
      <c r="R278" s="23"/>
      <c r="S278" s="131">
        <v>38750</v>
      </c>
      <c r="T278" s="388"/>
    </row>
    <row r="279" spans="1:20" ht="54" customHeight="1" x14ac:dyDescent="1.05">
      <c r="A279" s="31" t="s">
        <v>3013</v>
      </c>
      <c r="B279" s="37" t="s">
        <v>3014</v>
      </c>
      <c r="C279" s="31" t="s">
        <v>3015</v>
      </c>
      <c r="D279" s="31" t="s">
        <v>3016</v>
      </c>
      <c r="E279" s="31" t="s">
        <v>101</v>
      </c>
      <c r="F279" s="31" t="s">
        <v>102</v>
      </c>
      <c r="G279" s="31" t="s">
        <v>490</v>
      </c>
      <c r="H279" s="31" t="s">
        <v>8888</v>
      </c>
      <c r="I279" s="38">
        <v>0.41666666666666669</v>
      </c>
      <c r="J279" s="31" t="s">
        <v>1943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131">
        <v>22000</v>
      </c>
      <c r="T279" s="388"/>
    </row>
    <row r="280" spans="1:20" ht="54" customHeight="1" x14ac:dyDescent="1.05">
      <c r="A280" s="31" t="s">
        <v>9444</v>
      </c>
      <c r="B280" s="37" t="s">
        <v>9445</v>
      </c>
      <c r="C280" s="31" t="s">
        <v>9446</v>
      </c>
      <c r="D280" s="31" t="s">
        <v>9447</v>
      </c>
      <c r="E280" s="31" t="s">
        <v>688</v>
      </c>
      <c r="F280" s="31" t="s">
        <v>123</v>
      </c>
      <c r="G280" s="31" t="s">
        <v>689</v>
      </c>
      <c r="H280" s="31" t="s">
        <v>8888</v>
      </c>
      <c r="I280" s="38">
        <v>0.41666666666666669</v>
      </c>
      <c r="J280" s="31" t="s">
        <v>1943</v>
      </c>
      <c r="K280" s="31" t="s">
        <v>105</v>
      </c>
      <c r="L280" s="31" t="s">
        <v>106</v>
      </c>
      <c r="M280" s="31" t="s">
        <v>194</v>
      </c>
      <c r="N280" s="23"/>
      <c r="O280" s="23"/>
      <c r="P280" s="23"/>
      <c r="Q280" s="23"/>
      <c r="R280" s="23"/>
      <c r="S280" s="131">
        <v>38750</v>
      </c>
      <c r="T280" s="388"/>
    </row>
    <row r="281" spans="1:20" ht="54" customHeight="1" x14ac:dyDescent="1.05">
      <c r="A281" s="31" t="s">
        <v>9448</v>
      </c>
      <c r="B281" s="37" t="s">
        <v>4655</v>
      </c>
      <c r="C281" s="31" t="s">
        <v>9449</v>
      </c>
      <c r="D281" s="31" t="s">
        <v>9450</v>
      </c>
      <c r="E281" s="31" t="s">
        <v>688</v>
      </c>
      <c r="F281" s="31" t="s">
        <v>123</v>
      </c>
      <c r="G281" s="31" t="s">
        <v>689</v>
      </c>
      <c r="H281" s="31" t="s">
        <v>8888</v>
      </c>
      <c r="I281" s="38">
        <v>0.41666666666666669</v>
      </c>
      <c r="J281" s="31" t="s">
        <v>1943</v>
      </c>
      <c r="K281" s="31" t="s">
        <v>105</v>
      </c>
      <c r="L281" s="31" t="s">
        <v>106</v>
      </c>
      <c r="M281" s="31" t="s">
        <v>194</v>
      </c>
      <c r="N281" s="23"/>
      <c r="O281" s="23"/>
      <c r="P281" s="23"/>
      <c r="Q281" s="23"/>
      <c r="R281" s="23"/>
      <c r="S281" s="131">
        <v>38750</v>
      </c>
      <c r="T281" s="388"/>
    </row>
    <row r="282" spans="1:20" ht="54" customHeight="1" x14ac:dyDescent="1.05">
      <c r="A282" s="31" t="s">
        <v>9451</v>
      </c>
      <c r="B282" s="37" t="s">
        <v>9452</v>
      </c>
      <c r="C282" s="31" t="s">
        <v>9453</v>
      </c>
      <c r="D282" s="31" t="s">
        <v>9454</v>
      </c>
      <c r="E282" s="31" t="s">
        <v>688</v>
      </c>
      <c r="F282" s="31" t="s">
        <v>123</v>
      </c>
      <c r="G282" s="31" t="s">
        <v>689</v>
      </c>
      <c r="H282" s="31" t="s">
        <v>8888</v>
      </c>
      <c r="I282" s="38">
        <v>0.41666666666666669</v>
      </c>
      <c r="J282" s="31" t="s">
        <v>1943</v>
      </c>
      <c r="K282" s="31" t="s">
        <v>105</v>
      </c>
      <c r="L282" s="31" t="s">
        <v>106</v>
      </c>
      <c r="M282" s="31" t="s">
        <v>194</v>
      </c>
      <c r="N282" s="23"/>
      <c r="O282" s="23"/>
      <c r="P282" s="23"/>
      <c r="Q282" s="23"/>
      <c r="R282" s="23"/>
      <c r="S282" s="131">
        <v>38750</v>
      </c>
      <c r="T282" s="388"/>
    </row>
    <row r="283" spans="1:20" ht="54" customHeight="1" x14ac:dyDescent="1.05">
      <c r="A283" s="31" t="s">
        <v>9455</v>
      </c>
      <c r="B283" s="37" t="s">
        <v>7867</v>
      </c>
      <c r="C283" s="31" t="s">
        <v>9456</v>
      </c>
      <c r="D283" s="31" t="s">
        <v>9457</v>
      </c>
      <c r="E283" s="31" t="s">
        <v>688</v>
      </c>
      <c r="F283" s="31" t="s">
        <v>123</v>
      </c>
      <c r="G283" s="31" t="s">
        <v>689</v>
      </c>
      <c r="H283" s="31" t="s">
        <v>8888</v>
      </c>
      <c r="I283" s="38">
        <v>0.41666666666666669</v>
      </c>
      <c r="J283" s="31" t="s">
        <v>1943</v>
      </c>
      <c r="K283" s="31" t="s">
        <v>105</v>
      </c>
      <c r="L283" s="31" t="s">
        <v>106</v>
      </c>
      <c r="M283" s="31" t="s">
        <v>194</v>
      </c>
      <c r="N283" s="23"/>
      <c r="O283" s="23"/>
      <c r="P283" s="23"/>
      <c r="Q283" s="23"/>
      <c r="R283" s="23"/>
      <c r="S283" s="131">
        <v>38750</v>
      </c>
      <c r="T283" s="388"/>
    </row>
    <row r="284" spans="1:20" ht="54" customHeight="1" x14ac:dyDescent="1.05">
      <c r="A284" s="31" t="s">
        <v>9458</v>
      </c>
      <c r="B284" s="37" t="s">
        <v>9459</v>
      </c>
      <c r="C284" s="31" t="s">
        <v>9460</v>
      </c>
      <c r="D284" s="31" t="s">
        <v>9461</v>
      </c>
      <c r="E284" s="31" t="s">
        <v>101</v>
      </c>
      <c r="F284" s="31" t="s">
        <v>102</v>
      </c>
      <c r="G284" s="31" t="s">
        <v>490</v>
      </c>
      <c r="H284" s="31" t="s">
        <v>8888</v>
      </c>
      <c r="I284" s="38">
        <v>0.41666666666666669</v>
      </c>
      <c r="J284" s="31" t="s">
        <v>1943</v>
      </c>
      <c r="K284" s="31" t="s">
        <v>105</v>
      </c>
      <c r="L284" s="31" t="s">
        <v>106</v>
      </c>
      <c r="M284" s="31" t="s">
        <v>491</v>
      </c>
      <c r="N284" s="23"/>
      <c r="O284" s="23"/>
      <c r="P284" s="23"/>
      <c r="Q284" s="23"/>
      <c r="R284" s="23"/>
      <c r="S284" s="131">
        <v>26000</v>
      </c>
      <c r="T284" s="388"/>
    </row>
    <row r="285" spans="1:20" ht="54" customHeight="1" x14ac:dyDescent="1.05">
      <c r="A285" s="31" t="s">
        <v>9462</v>
      </c>
      <c r="B285" s="37" t="s">
        <v>109</v>
      </c>
      <c r="C285" s="31" t="s">
        <v>9463</v>
      </c>
      <c r="D285" s="31" t="s">
        <v>9464</v>
      </c>
      <c r="E285" s="31" t="s">
        <v>688</v>
      </c>
      <c r="F285" s="31" t="s">
        <v>123</v>
      </c>
      <c r="G285" s="31" t="s">
        <v>689</v>
      </c>
      <c r="H285" s="31" t="s">
        <v>8888</v>
      </c>
      <c r="I285" s="38">
        <v>0.41666666666666669</v>
      </c>
      <c r="J285" s="31" t="s">
        <v>1943</v>
      </c>
      <c r="K285" s="31" t="s">
        <v>105</v>
      </c>
      <c r="L285" s="31" t="s">
        <v>106</v>
      </c>
      <c r="M285" s="31" t="s">
        <v>194</v>
      </c>
      <c r="N285" s="23"/>
      <c r="O285" s="23"/>
      <c r="P285" s="23"/>
      <c r="Q285" s="23"/>
      <c r="R285" s="23"/>
      <c r="S285" s="131">
        <v>38750</v>
      </c>
      <c r="T285" s="388"/>
    </row>
    <row r="286" spans="1:20" ht="54" customHeight="1" x14ac:dyDescent="1.05">
      <c r="A286" s="31" t="s">
        <v>9465</v>
      </c>
      <c r="B286" s="37" t="s">
        <v>9466</v>
      </c>
      <c r="C286" s="31" t="s">
        <v>9467</v>
      </c>
      <c r="D286" s="31" t="s">
        <v>9468</v>
      </c>
      <c r="E286" s="31" t="s">
        <v>688</v>
      </c>
      <c r="F286" s="31" t="s">
        <v>123</v>
      </c>
      <c r="G286" s="31" t="s">
        <v>689</v>
      </c>
      <c r="H286" s="31" t="s">
        <v>8888</v>
      </c>
      <c r="I286" s="38">
        <v>0.41666666666666669</v>
      </c>
      <c r="J286" s="31" t="s">
        <v>1943</v>
      </c>
      <c r="K286" s="31" t="s">
        <v>105</v>
      </c>
      <c r="L286" s="31" t="s">
        <v>106</v>
      </c>
      <c r="M286" s="31" t="s">
        <v>194</v>
      </c>
      <c r="N286" s="23"/>
      <c r="O286" s="23"/>
      <c r="P286" s="23"/>
      <c r="Q286" s="23"/>
      <c r="R286" s="23"/>
      <c r="S286" s="131">
        <v>38750</v>
      </c>
      <c r="T286" s="388"/>
    </row>
    <row r="287" spans="1:20" ht="54" customHeight="1" x14ac:dyDescent="1.05">
      <c r="A287" s="31" t="s">
        <v>9469</v>
      </c>
      <c r="B287" s="37" t="s">
        <v>9470</v>
      </c>
      <c r="C287" s="31" t="s">
        <v>9471</v>
      </c>
      <c r="D287" s="31" t="s">
        <v>9472</v>
      </c>
      <c r="E287" s="31" t="s">
        <v>688</v>
      </c>
      <c r="F287" s="31" t="s">
        <v>123</v>
      </c>
      <c r="G287" s="31" t="s">
        <v>689</v>
      </c>
      <c r="H287" s="31" t="s">
        <v>8888</v>
      </c>
      <c r="I287" s="38">
        <v>0.41666666666666669</v>
      </c>
      <c r="J287" s="31" t="s">
        <v>1943</v>
      </c>
      <c r="K287" s="31" t="s">
        <v>105</v>
      </c>
      <c r="L287" s="31" t="s">
        <v>106</v>
      </c>
      <c r="M287" s="31" t="s">
        <v>194</v>
      </c>
      <c r="N287" s="23"/>
      <c r="O287" s="23"/>
      <c r="P287" s="23"/>
      <c r="Q287" s="23"/>
      <c r="R287" s="23"/>
      <c r="S287" s="131">
        <v>38750</v>
      </c>
      <c r="T287" s="388"/>
    </row>
    <row r="288" spans="1:20" ht="54" customHeight="1" x14ac:dyDescent="1.05">
      <c r="A288" s="31" t="s">
        <v>9473</v>
      </c>
      <c r="B288" s="37" t="s">
        <v>9474</v>
      </c>
      <c r="C288" s="31" t="s">
        <v>9475</v>
      </c>
      <c r="D288" s="31" t="s">
        <v>9476</v>
      </c>
      <c r="E288" s="31" t="s">
        <v>688</v>
      </c>
      <c r="F288" s="31" t="s">
        <v>123</v>
      </c>
      <c r="G288" s="31" t="s">
        <v>689</v>
      </c>
      <c r="H288" s="31" t="s">
        <v>8888</v>
      </c>
      <c r="I288" s="38">
        <v>0.41666666666666669</v>
      </c>
      <c r="J288" s="31" t="s">
        <v>1943</v>
      </c>
      <c r="K288" s="31" t="s">
        <v>105</v>
      </c>
      <c r="L288" s="31" t="s">
        <v>106</v>
      </c>
      <c r="M288" s="31" t="s">
        <v>194</v>
      </c>
      <c r="N288" s="23"/>
      <c r="O288" s="23"/>
      <c r="P288" s="23"/>
      <c r="Q288" s="23"/>
      <c r="R288" s="23"/>
      <c r="S288" s="131">
        <v>38750</v>
      </c>
      <c r="T288" s="388"/>
    </row>
    <row r="289" spans="1:20" ht="54" customHeight="1" x14ac:dyDescent="1.05">
      <c r="A289" s="31" t="s">
        <v>9477</v>
      </c>
      <c r="B289" s="37" t="s">
        <v>9478</v>
      </c>
      <c r="C289" s="31" t="s">
        <v>9479</v>
      </c>
      <c r="D289" s="31" t="s">
        <v>9480</v>
      </c>
      <c r="E289" s="31" t="s">
        <v>688</v>
      </c>
      <c r="F289" s="31" t="s">
        <v>123</v>
      </c>
      <c r="G289" s="31" t="s">
        <v>689</v>
      </c>
      <c r="H289" s="31" t="s">
        <v>8888</v>
      </c>
      <c r="I289" s="38">
        <v>0.41666666666666669</v>
      </c>
      <c r="J289" s="31" t="s">
        <v>1943</v>
      </c>
      <c r="K289" s="31" t="s">
        <v>105</v>
      </c>
      <c r="L289" s="31" t="s">
        <v>106</v>
      </c>
      <c r="M289" s="31" t="s">
        <v>194</v>
      </c>
      <c r="N289" s="23"/>
      <c r="O289" s="23"/>
      <c r="P289" s="23"/>
      <c r="Q289" s="23"/>
      <c r="R289" s="23"/>
      <c r="S289" s="131">
        <v>38750</v>
      </c>
      <c r="T289" s="388"/>
    </row>
    <row r="290" spans="1:20" ht="54" customHeight="1" x14ac:dyDescent="1.05">
      <c r="A290" s="688" t="s">
        <v>9526</v>
      </c>
      <c r="B290" s="689"/>
      <c r="C290" s="689"/>
      <c r="D290" s="689"/>
      <c r="E290" s="689"/>
      <c r="F290" s="689"/>
      <c r="G290" s="689"/>
      <c r="H290" s="689"/>
      <c r="I290" s="689"/>
      <c r="J290" s="689"/>
      <c r="K290" s="689"/>
      <c r="L290" s="689"/>
      <c r="M290" s="690"/>
      <c r="N290" s="23"/>
      <c r="O290" s="23"/>
      <c r="P290" s="23"/>
      <c r="Q290" s="23"/>
      <c r="R290" s="23"/>
      <c r="S290" s="29"/>
      <c r="T290" s="388"/>
    </row>
    <row r="291" spans="1:20" ht="54" customHeight="1" x14ac:dyDescent="1.05">
      <c r="A291" s="31" t="s">
        <v>8720</v>
      </c>
      <c r="B291" s="37" t="s">
        <v>8721</v>
      </c>
      <c r="C291" s="31" t="s">
        <v>8722</v>
      </c>
      <c r="D291" s="31" t="s">
        <v>8723</v>
      </c>
      <c r="E291" s="31" t="s">
        <v>101</v>
      </c>
      <c r="F291" s="31" t="s">
        <v>123</v>
      </c>
      <c r="G291" s="31" t="s">
        <v>1127</v>
      </c>
      <c r="H291" s="31" t="s">
        <v>7872</v>
      </c>
      <c r="I291" s="38">
        <v>0.375</v>
      </c>
      <c r="J291" s="31" t="s">
        <v>1943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43725</v>
      </c>
      <c r="T291" s="388"/>
    </row>
    <row r="292" spans="1:20" ht="54" customHeight="1" x14ac:dyDescent="1.05">
      <c r="A292" s="31" t="s">
        <v>8724</v>
      </c>
      <c r="B292" s="37" t="s">
        <v>8725</v>
      </c>
      <c r="C292" s="31" t="s">
        <v>8726</v>
      </c>
      <c r="D292" s="31" t="s">
        <v>8727</v>
      </c>
      <c r="E292" s="31" t="s">
        <v>101</v>
      </c>
      <c r="F292" s="31" t="s">
        <v>123</v>
      </c>
      <c r="G292" s="31" t="s">
        <v>1127</v>
      </c>
      <c r="H292" s="31" t="s">
        <v>7872</v>
      </c>
      <c r="I292" s="38">
        <v>0.375</v>
      </c>
      <c r="J292" s="31" t="s">
        <v>1943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43725</v>
      </c>
      <c r="T292" s="388"/>
    </row>
    <row r="293" spans="1:20" ht="54" customHeight="1" x14ac:dyDescent="1.05">
      <c r="A293" s="31" t="s">
        <v>8728</v>
      </c>
      <c r="B293" s="37" t="s">
        <v>8729</v>
      </c>
      <c r="C293" s="31" t="s">
        <v>8730</v>
      </c>
      <c r="D293" s="31" t="s">
        <v>8731</v>
      </c>
      <c r="E293" s="31" t="s">
        <v>101</v>
      </c>
      <c r="F293" s="31" t="s">
        <v>123</v>
      </c>
      <c r="G293" s="31" t="s">
        <v>1127</v>
      </c>
      <c r="H293" s="31" t="s">
        <v>7872</v>
      </c>
      <c r="I293" s="38">
        <v>0.375</v>
      </c>
      <c r="J293" s="31" t="s">
        <v>1943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43725</v>
      </c>
      <c r="T293" s="388"/>
    </row>
    <row r="294" spans="1:20" ht="54" customHeight="1" x14ac:dyDescent="1.05">
      <c r="A294" s="31" t="s">
        <v>8732</v>
      </c>
      <c r="B294" s="37" t="s">
        <v>8733</v>
      </c>
      <c r="C294" s="31" t="s">
        <v>8734</v>
      </c>
      <c r="D294" s="31" t="s">
        <v>8735</v>
      </c>
      <c r="E294" s="31" t="s">
        <v>101</v>
      </c>
      <c r="F294" s="31" t="s">
        <v>123</v>
      </c>
      <c r="G294" s="31" t="s">
        <v>1127</v>
      </c>
      <c r="H294" s="31" t="s">
        <v>7872</v>
      </c>
      <c r="I294" s="38">
        <v>0.375</v>
      </c>
      <c r="J294" s="31" t="s">
        <v>1943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43725</v>
      </c>
      <c r="T294" s="388"/>
    </row>
    <row r="295" spans="1:20" ht="54" customHeight="1" x14ac:dyDescent="1.05">
      <c r="A295" s="31" t="s">
        <v>8736</v>
      </c>
      <c r="B295" s="37" t="s">
        <v>8737</v>
      </c>
      <c r="C295" s="31" t="s">
        <v>8738</v>
      </c>
      <c r="D295" s="31" t="s">
        <v>8739</v>
      </c>
      <c r="E295" s="31" t="s">
        <v>101</v>
      </c>
      <c r="F295" s="31" t="s">
        <v>123</v>
      </c>
      <c r="G295" s="31" t="s">
        <v>1127</v>
      </c>
      <c r="H295" s="31" t="s">
        <v>7872</v>
      </c>
      <c r="I295" s="38">
        <v>0.375</v>
      </c>
      <c r="J295" s="31" t="s">
        <v>1943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43725</v>
      </c>
      <c r="T295" s="388"/>
    </row>
    <row r="296" spans="1:20" ht="54" customHeight="1" x14ac:dyDescent="1.05">
      <c r="A296" s="31" t="s">
        <v>8740</v>
      </c>
      <c r="B296" s="37" t="s">
        <v>8741</v>
      </c>
      <c r="C296" s="31" t="s">
        <v>8742</v>
      </c>
      <c r="D296" s="31" t="s">
        <v>8743</v>
      </c>
      <c r="E296" s="31" t="s">
        <v>101</v>
      </c>
      <c r="F296" s="31" t="s">
        <v>123</v>
      </c>
      <c r="G296" s="31" t="s">
        <v>1127</v>
      </c>
      <c r="H296" s="31" t="s">
        <v>7872</v>
      </c>
      <c r="I296" s="38">
        <v>0.375</v>
      </c>
      <c r="J296" s="31" t="s">
        <v>1943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43725</v>
      </c>
      <c r="T296" s="388"/>
    </row>
    <row r="297" spans="1:20" ht="54" customHeight="1" x14ac:dyDescent="1.05">
      <c r="A297" s="31" t="s">
        <v>8744</v>
      </c>
      <c r="B297" s="37" t="s">
        <v>7885</v>
      </c>
      <c r="C297" s="31" t="s">
        <v>8745</v>
      </c>
      <c r="D297" s="31" t="s">
        <v>8746</v>
      </c>
      <c r="E297" s="31" t="s">
        <v>101</v>
      </c>
      <c r="F297" s="31" t="s">
        <v>123</v>
      </c>
      <c r="G297" s="31" t="s">
        <v>1127</v>
      </c>
      <c r="H297" s="31" t="s">
        <v>7872</v>
      </c>
      <c r="I297" s="38">
        <v>0.375</v>
      </c>
      <c r="J297" s="31" t="s">
        <v>1943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43725</v>
      </c>
      <c r="T297" s="388"/>
    </row>
    <row r="298" spans="1:20" ht="54" customHeight="1" x14ac:dyDescent="1.05">
      <c r="A298" s="31" t="s">
        <v>8747</v>
      </c>
      <c r="B298" s="37" t="s">
        <v>8748</v>
      </c>
      <c r="C298" s="31" t="s">
        <v>8749</v>
      </c>
      <c r="D298" s="31" t="s">
        <v>8750</v>
      </c>
      <c r="E298" s="31" t="s">
        <v>101</v>
      </c>
      <c r="F298" s="31" t="s">
        <v>123</v>
      </c>
      <c r="G298" s="31" t="s">
        <v>1127</v>
      </c>
      <c r="H298" s="31" t="s">
        <v>7872</v>
      </c>
      <c r="I298" s="38">
        <v>0.375</v>
      </c>
      <c r="J298" s="31" t="s">
        <v>1943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43725</v>
      </c>
      <c r="T298" s="388"/>
    </row>
    <row r="299" spans="1:20" ht="54" customHeight="1" x14ac:dyDescent="1.05">
      <c r="A299" s="31" t="s">
        <v>8751</v>
      </c>
      <c r="B299" s="37" t="s">
        <v>8752</v>
      </c>
      <c r="C299" s="31" t="s">
        <v>8753</v>
      </c>
      <c r="D299" s="31" t="s">
        <v>8754</v>
      </c>
      <c r="E299" s="31" t="s">
        <v>101</v>
      </c>
      <c r="F299" s="31" t="s">
        <v>123</v>
      </c>
      <c r="G299" s="31" t="s">
        <v>1127</v>
      </c>
      <c r="H299" s="31" t="s">
        <v>7872</v>
      </c>
      <c r="I299" s="38">
        <v>0.375</v>
      </c>
      <c r="J299" s="31" t="s">
        <v>1943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43725</v>
      </c>
      <c r="T299" s="388"/>
    </row>
    <row r="300" spans="1:20" ht="54" customHeight="1" x14ac:dyDescent="1.05">
      <c r="A300" s="31" t="s">
        <v>8755</v>
      </c>
      <c r="B300" s="37" t="s">
        <v>8756</v>
      </c>
      <c r="C300" s="31" t="s">
        <v>8757</v>
      </c>
      <c r="D300" s="31" t="s">
        <v>8758</v>
      </c>
      <c r="E300" s="31" t="s">
        <v>101</v>
      </c>
      <c r="F300" s="31" t="s">
        <v>123</v>
      </c>
      <c r="G300" s="31" t="s">
        <v>1127</v>
      </c>
      <c r="H300" s="31" t="s">
        <v>7872</v>
      </c>
      <c r="I300" s="38">
        <v>0.375</v>
      </c>
      <c r="J300" s="31" t="s">
        <v>1943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43725</v>
      </c>
      <c r="T300" s="388"/>
    </row>
    <row r="301" spans="1:20" ht="54" customHeight="1" x14ac:dyDescent="1.05">
      <c r="A301" s="26" t="s">
        <v>8759</v>
      </c>
      <c r="B301" s="27" t="s">
        <v>8760</v>
      </c>
      <c r="C301" s="31" t="s">
        <v>8761</v>
      </c>
      <c r="D301" s="26" t="s">
        <v>8762</v>
      </c>
      <c r="E301" s="26" t="s">
        <v>101</v>
      </c>
      <c r="F301" s="26" t="s">
        <v>123</v>
      </c>
      <c r="G301" s="26" t="s">
        <v>1127</v>
      </c>
      <c r="H301" s="26" t="s">
        <v>7872</v>
      </c>
      <c r="I301" s="38">
        <v>0.375</v>
      </c>
      <c r="J301" s="26" t="s">
        <v>1943</v>
      </c>
      <c r="K301" s="31" t="s">
        <v>105</v>
      </c>
      <c r="L301" s="26" t="s">
        <v>106</v>
      </c>
      <c r="M301" s="26" t="s">
        <v>995</v>
      </c>
      <c r="N301" s="23"/>
      <c r="O301" s="23"/>
      <c r="P301" s="23"/>
      <c r="Q301" s="23"/>
      <c r="R301" s="23"/>
      <c r="S301" s="175">
        <v>22000</v>
      </c>
      <c r="T301" s="388"/>
    </row>
    <row r="302" spans="1:20" ht="54" customHeight="1" x14ac:dyDescent="1.05">
      <c r="A302" s="31" t="s">
        <v>8763</v>
      </c>
      <c r="B302" s="37" t="s">
        <v>8764</v>
      </c>
      <c r="C302" s="31" t="s">
        <v>8765</v>
      </c>
      <c r="D302" s="31" t="s">
        <v>8766</v>
      </c>
      <c r="E302" s="31" t="s">
        <v>101</v>
      </c>
      <c r="F302" s="31" t="s">
        <v>123</v>
      </c>
      <c r="G302" s="31" t="s">
        <v>1127</v>
      </c>
      <c r="H302" s="31" t="s">
        <v>7872</v>
      </c>
      <c r="I302" s="38">
        <v>0.375</v>
      </c>
      <c r="J302" s="31" t="s">
        <v>1943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43725</v>
      </c>
      <c r="T302" s="388"/>
    </row>
    <row r="303" spans="1:20" ht="54" customHeight="1" x14ac:dyDescent="1.05">
      <c r="A303" s="31" t="s">
        <v>8767</v>
      </c>
      <c r="B303" s="37" t="s">
        <v>8768</v>
      </c>
      <c r="C303" s="31" t="s">
        <v>8769</v>
      </c>
      <c r="D303" s="31" t="s">
        <v>8770</v>
      </c>
      <c r="E303" s="31" t="s">
        <v>101</v>
      </c>
      <c r="F303" s="31" t="s">
        <v>123</v>
      </c>
      <c r="G303" s="31" t="s">
        <v>1127</v>
      </c>
      <c r="H303" s="31" t="s">
        <v>7872</v>
      </c>
      <c r="I303" s="38">
        <v>0.375</v>
      </c>
      <c r="J303" s="31" t="s">
        <v>1943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43725</v>
      </c>
      <c r="T303" s="388"/>
    </row>
    <row r="304" spans="1:20" ht="54" customHeight="1" x14ac:dyDescent="1.05">
      <c r="A304" s="31" t="s">
        <v>8771</v>
      </c>
      <c r="B304" s="37" t="s">
        <v>8772</v>
      </c>
      <c r="C304" s="31" t="s">
        <v>8773</v>
      </c>
      <c r="D304" s="31" t="s">
        <v>8774</v>
      </c>
      <c r="E304" s="31" t="s">
        <v>687</v>
      </c>
      <c r="F304" s="31" t="s">
        <v>102</v>
      </c>
      <c r="G304" s="31" t="s">
        <v>562</v>
      </c>
      <c r="H304" s="31" t="s">
        <v>7872</v>
      </c>
      <c r="I304" s="38">
        <v>0.41666666666666669</v>
      </c>
      <c r="J304" s="31" t="s">
        <v>1943</v>
      </c>
      <c r="K304" s="31" t="s">
        <v>105</v>
      </c>
      <c r="L304" s="31" t="s">
        <v>106</v>
      </c>
      <c r="M304" s="31" t="s">
        <v>107</v>
      </c>
      <c r="N304" s="23"/>
      <c r="O304" s="23"/>
      <c r="P304" s="23"/>
      <c r="Q304" s="23"/>
      <c r="R304" s="23"/>
      <c r="S304" s="29">
        <v>22000</v>
      </c>
      <c r="T304" s="388"/>
    </row>
    <row r="305" spans="1:20" ht="54" customHeight="1" x14ac:dyDescent="1.05">
      <c r="A305" s="31" t="s">
        <v>8714</v>
      </c>
      <c r="B305" s="37" t="s">
        <v>2014</v>
      </c>
      <c r="C305" s="31" t="s">
        <v>8715</v>
      </c>
      <c r="D305" s="31" t="s">
        <v>8716</v>
      </c>
      <c r="E305" s="31" t="s">
        <v>101</v>
      </c>
      <c r="F305" s="31" t="s">
        <v>123</v>
      </c>
      <c r="G305" s="31" t="s">
        <v>1127</v>
      </c>
      <c r="H305" s="31" t="s">
        <v>7872</v>
      </c>
      <c r="I305" s="38">
        <v>0.375</v>
      </c>
      <c r="J305" s="31" t="s">
        <v>1943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43725</v>
      </c>
      <c r="T305" s="388"/>
    </row>
    <row r="306" spans="1:20" ht="54" customHeight="1" x14ac:dyDescent="1.3">
      <c r="A306" s="701" t="s">
        <v>6799</v>
      </c>
      <c r="B306" s="702"/>
      <c r="C306" s="702"/>
      <c r="D306" s="702"/>
      <c r="E306" s="702"/>
      <c r="F306" s="702"/>
      <c r="G306" s="702"/>
      <c r="H306" s="702"/>
      <c r="I306" s="702"/>
      <c r="J306" s="702"/>
      <c r="K306" s="702"/>
      <c r="L306" s="702"/>
      <c r="M306" s="703"/>
      <c r="N306" s="23"/>
      <c r="O306" s="23"/>
      <c r="P306" s="23"/>
      <c r="Q306" s="23"/>
      <c r="R306" s="23"/>
      <c r="S306" s="29"/>
      <c r="T306" s="549"/>
    </row>
    <row r="307" spans="1:20" ht="54" customHeight="1" x14ac:dyDescent="1.3">
      <c r="A307" s="334" t="s">
        <v>10073</v>
      </c>
      <c r="B307" s="335" t="s">
        <v>578</v>
      </c>
      <c r="C307" s="334" t="s">
        <v>10074</v>
      </c>
      <c r="D307" s="334" t="s">
        <v>10075</v>
      </c>
      <c r="E307" s="334" t="s">
        <v>101</v>
      </c>
      <c r="F307" s="334" t="s">
        <v>102</v>
      </c>
      <c r="G307" s="334" t="s">
        <v>572</v>
      </c>
      <c r="H307" s="334" t="s">
        <v>9573</v>
      </c>
      <c r="I307" s="336">
        <v>0.375</v>
      </c>
      <c r="J307" s="334" t="s">
        <v>1943</v>
      </c>
      <c r="K307" s="334" t="s">
        <v>105</v>
      </c>
      <c r="L307" s="334" t="s">
        <v>106</v>
      </c>
      <c r="M307" s="334" t="s">
        <v>107</v>
      </c>
      <c r="N307" s="23"/>
      <c r="O307" s="23"/>
      <c r="P307" s="23"/>
      <c r="Q307" s="23"/>
      <c r="R307" s="23"/>
      <c r="S307" s="29">
        <v>22000</v>
      </c>
      <c r="T307" s="549"/>
    </row>
    <row r="308" spans="1:20" ht="54" customHeight="1" x14ac:dyDescent="1.3">
      <c r="A308" s="679" t="s">
        <v>11343</v>
      </c>
      <c r="B308" s="680"/>
      <c r="C308" s="680"/>
      <c r="D308" s="680"/>
      <c r="E308" s="680"/>
      <c r="F308" s="680"/>
      <c r="G308" s="680"/>
      <c r="H308" s="680"/>
      <c r="I308" s="680"/>
      <c r="J308" s="680"/>
      <c r="K308" s="680"/>
      <c r="L308" s="680"/>
      <c r="M308" s="681"/>
      <c r="N308" s="23"/>
      <c r="O308" s="23"/>
      <c r="P308" s="23"/>
      <c r="Q308" s="23"/>
      <c r="R308" s="23"/>
      <c r="S308" s="29"/>
      <c r="T308" s="388"/>
    </row>
    <row r="309" spans="1:20" ht="54" customHeight="1" x14ac:dyDescent="1.05">
      <c r="A309" s="31" t="s">
        <v>11320</v>
      </c>
      <c r="B309" s="37" t="s">
        <v>11321</v>
      </c>
      <c r="C309" s="31" t="s">
        <v>11322</v>
      </c>
      <c r="D309" s="31" t="s">
        <v>11323</v>
      </c>
      <c r="E309" s="31" t="s">
        <v>687</v>
      </c>
      <c r="F309" s="31" t="s">
        <v>102</v>
      </c>
      <c r="G309" s="31" t="s">
        <v>1127</v>
      </c>
      <c r="H309" s="31" t="s">
        <v>10749</v>
      </c>
      <c r="I309" s="38">
        <v>0.83333333333333337</v>
      </c>
      <c r="J309" s="31" t="s">
        <v>19</v>
      </c>
      <c r="K309" s="31" t="s">
        <v>105</v>
      </c>
      <c r="L309" s="31" t="s">
        <v>106</v>
      </c>
      <c r="M309" s="31" t="s">
        <v>491</v>
      </c>
      <c r="N309" s="23"/>
      <c r="O309" s="23"/>
      <c r="P309" s="23"/>
      <c r="Q309" s="23"/>
      <c r="R309" s="23"/>
      <c r="S309" s="29">
        <v>25000</v>
      </c>
      <c r="T309" s="388"/>
    </row>
    <row r="310" spans="1:20" ht="54" customHeight="1" x14ac:dyDescent="0.7">
      <c r="A310" s="698" t="s">
        <v>11344</v>
      </c>
      <c r="B310" s="699"/>
      <c r="C310" s="699"/>
      <c r="D310" s="699"/>
      <c r="E310" s="699"/>
      <c r="F310" s="699"/>
      <c r="G310" s="699"/>
      <c r="H310" s="699"/>
      <c r="I310" s="699"/>
      <c r="J310" s="699"/>
      <c r="K310" s="699"/>
      <c r="L310" s="699"/>
      <c r="M310" s="700"/>
      <c r="N310" s="23"/>
      <c r="O310" s="23"/>
      <c r="P310" s="23"/>
      <c r="Q310" s="23"/>
      <c r="R310" s="23"/>
      <c r="S310" s="195"/>
      <c r="T310" s="388">
        <v>4130000</v>
      </c>
    </row>
    <row r="311" spans="1:20" ht="54" customHeight="1" x14ac:dyDescent="1.3">
      <c r="A311" s="679" t="s">
        <v>13349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1"/>
      <c r="N311" s="23"/>
      <c r="O311" s="23"/>
      <c r="P311" s="23"/>
      <c r="Q311" s="23"/>
      <c r="R311" s="23"/>
      <c r="S311" s="29"/>
      <c r="T311" s="388"/>
    </row>
    <row r="312" spans="1:20" ht="54" customHeight="1" x14ac:dyDescent="1.05">
      <c r="A312" s="31" t="s">
        <v>12550</v>
      </c>
      <c r="B312" s="37" t="s">
        <v>2698</v>
      </c>
      <c r="C312" s="31" t="s">
        <v>12551</v>
      </c>
      <c r="D312" s="31" t="s">
        <v>12552</v>
      </c>
      <c r="E312" s="31" t="s">
        <v>687</v>
      </c>
      <c r="F312" s="31" t="s">
        <v>123</v>
      </c>
      <c r="G312" s="31" t="s">
        <v>572</v>
      </c>
      <c r="H312" s="31" t="s">
        <v>11366</v>
      </c>
      <c r="I312" s="38">
        <v>0.83333333333333337</v>
      </c>
      <c r="J312" s="31" t="s">
        <v>19</v>
      </c>
      <c r="K312" s="31" t="s">
        <v>105</v>
      </c>
      <c r="L312" s="31" t="s">
        <v>125</v>
      </c>
      <c r="M312" s="31" t="s">
        <v>995</v>
      </c>
      <c r="N312" s="23"/>
      <c r="O312" s="23"/>
      <c r="P312" s="23"/>
      <c r="Q312" s="23"/>
      <c r="R312" s="23"/>
      <c r="S312" s="29">
        <v>35540</v>
      </c>
      <c r="T312" s="388"/>
    </row>
    <row r="313" spans="1:20" ht="54" customHeight="1" x14ac:dyDescent="1.05">
      <c r="A313" s="31" t="s">
        <v>12553</v>
      </c>
      <c r="B313" s="37" t="s">
        <v>12554</v>
      </c>
      <c r="C313" s="31" t="s">
        <v>12555</v>
      </c>
      <c r="D313" s="31" t="s">
        <v>12556</v>
      </c>
      <c r="E313" s="31" t="s">
        <v>687</v>
      </c>
      <c r="F313" s="31" t="s">
        <v>123</v>
      </c>
      <c r="G313" s="31" t="s">
        <v>572</v>
      </c>
      <c r="H313" s="31" t="s">
        <v>11366</v>
      </c>
      <c r="I313" s="38">
        <v>0.83333333333333337</v>
      </c>
      <c r="J313" s="31" t="s">
        <v>19</v>
      </c>
      <c r="K313" s="31" t="s">
        <v>105</v>
      </c>
      <c r="L313" s="31" t="s">
        <v>533</v>
      </c>
      <c r="M313" s="31" t="s">
        <v>995</v>
      </c>
      <c r="N313" s="23"/>
      <c r="O313" s="23"/>
      <c r="P313" s="23"/>
      <c r="Q313" s="23"/>
      <c r="R313" s="23"/>
      <c r="S313" s="29">
        <v>25000</v>
      </c>
      <c r="T313" s="388"/>
    </row>
    <row r="314" spans="1:20" ht="54" customHeight="1" x14ac:dyDescent="1.05">
      <c r="A314" s="31" t="s">
        <v>12557</v>
      </c>
      <c r="B314" s="37" t="s">
        <v>12558</v>
      </c>
      <c r="C314" s="31" t="s">
        <v>12559</v>
      </c>
      <c r="D314" s="31" t="s">
        <v>12560</v>
      </c>
      <c r="E314" s="31" t="s">
        <v>687</v>
      </c>
      <c r="F314" s="31" t="s">
        <v>123</v>
      </c>
      <c r="G314" s="31" t="s">
        <v>572</v>
      </c>
      <c r="H314" s="31" t="s">
        <v>11366</v>
      </c>
      <c r="I314" s="38">
        <v>0.83333333333333337</v>
      </c>
      <c r="J314" s="31" t="s">
        <v>19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43225</v>
      </c>
      <c r="T314" s="388"/>
    </row>
    <row r="315" spans="1:20" ht="54" customHeight="1" x14ac:dyDescent="1.05">
      <c r="A315" s="31" t="s">
        <v>12561</v>
      </c>
      <c r="B315" s="37" t="s">
        <v>12562</v>
      </c>
      <c r="C315" s="31" t="s">
        <v>12563</v>
      </c>
      <c r="D315" s="31" t="s">
        <v>12564</v>
      </c>
      <c r="E315" s="31" t="s">
        <v>687</v>
      </c>
      <c r="F315" s="31" t="s">
        <v>123</v>
      </c>
      <c r="G315" s="31" t="s">
        <v>572</v>
      </c>
      <c r="H315" s="31" t="s">
        <v>11366</v>
      </c>
      <c r="I315" s="38">
        <v>0.83333333333333337</v>
      </c>
      <c r="J315" s="31" t="s">
        <v>19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43225</v>
      </c>
      <c r="T315" s="388"/>
    </row>
    <row r="316" spans="1:20" ht="54" customHeight="1" x14ac:dyDescent="1.05">
      <c r="A316" s="31" t="s">
        <v>12565</v>
      </c>
      <c r="B316" s="37" t="s">
        <v>12566</v>
      </c>
      <c r="C316" s="31" t="s">
        <v>12567</v>
      </c>
      <c r="D316" s="31" t="s">
        <v>12568</v>
      </c>
      <c r="E316" s="31" t="s">
        <v>687</v>
      </c>
      <c r="F316" s="31" t="s">
        <v>123</v>
      </c>
      <c r="G316" s="31" t="s">
        <v>572</v>
      </c>
      <c r="H316" s="31" t="s">
        <v>11366</v>
      </c>
      <c r="I316" s="38">
        <v>0.83333333333333337</v>
      </c>
      <c r="J316" s="31" t="s">
        <v>19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43225</v>
      </c>
      <c r="T316" s="388"/>
    </row>
    <row r="317" spans="1:20" ht="54" customHeight="1" x14ac:dyDescent="1.05">
      <c r="A317" s="31" t="s">
        <v>12569</v>
      </c>
      <c r="B317" s="37" t="s">
        <v>12570</v>
      </c>
      <c r="C317" s="31" t="s">
        <v>12571</v>
      </c>
      <c r="D317" s="31" t="s">
        <v>12572</v>
      </c>
      <c r="E317" s="31" t="s">
        <v>687</v>
      </c>
      <c r="F317" s="31" t="s">
        <v>123</v>
      </c>
      <c r="G317" s="31" t="s">
        <v>572</v>
      </c>
      <c r="H317" s="31" t="s">
        <v>11366</v>
      </c>
      <c r="I317" s="38">
        <v>0.83333333333333337</v>
      </c>
      <c r="J317" s="31" t="s">
        <v>19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43225</v>
      </c>
      <c r="T317" s="388"/>
    </row>
    <row r="318" spans="1:20" ht="54" customHeight="1" x14ac:dyDescent="1.05">
      <c r="A318" s="31" t="s">
        <v>12573</v>
      </c>
      <c r="B318" s="37" t="s">
        <v>12574</v>
      </c>
      <c r="C318" s="31" t="s">
        <v>12575</v>
      </c>
      <c r="D318" s="31" t="s">
        <v>12576</v>
      </c>
      <c r="E318" s="31" t="s">
        <v>687</v>
      </c>
      <c r="F318" s="31" t="s">
        <v>123</v>
      </c>
      <c r="G318" s="31" t="s">
        <v>572</v>
      </c>
      <c r="H318" s="31" t="s">
        <v>11366</v>
      </c>
      <c r="I318" s="38">
        <v>0.83333333333333337</v>
      </c>
      <c r="J318" s="31" t="s">
        <v>19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43225</v>
      </c>
      <c r="T318" s="388"/>
    </row>
    <row r="319" spans="1:20" ht="54" customHeight="1" x14ac:dyDescent="1.05">
      <c r="A319" s="31" t="s">
        <v>12577</v>
      </c>
      <c r="B319" s="37" t="s">
        <v>12578</v>
      </c>
      <c r="C319" s="31" t="s">
        <v>12579</v>
      </c>
      <c r="D319" s="31" t="s">
        <v>12580</v>
      </c>
      <c r="E319" s="31" t="s">
        <v>687</v>
      </c>
      <c r="F319" s="31" t="s">
        <v>123</v>
      </c>
      <c r="G319" s="31" t="s">
        <v>572</v>
      </c>
      <c r="H319" s="31" t="s">
        <v>11366</v>
      </c>
      <c r="I319" s="38">
        <v>0.83333333333333337</v>
      </c>
      <c r="J319" s="31" t="s">
        <v>19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43225</v>
      </c>
      <c r="T319" s="388"/>
    </row>
    <row r="320" spans="1:20" ht="54" customHeight="1" x14ac:dyDescent="1.05">
      <c r="A320" s="31" t="s">
        <v>12581</v>
      </c>
      <c r="B320" s="37" t="s">
        <v>12582</v>
      </c>
      <c r="C320" s="31" t="s">
        <v>12583</v>
      </c>
      <c r="D320" s="31" t="s">
        <v>12584</v>
      </c>
      <c r="E320" s="31" t="s">
        <v>687</v>
      </c>
      <c r="F320" s="31" t="s">
        <v>123</v>
      </c>
      <c r="G320" s="31" t="s">
        <v>572</v>
      </c>
      <c r="H320" s="31" t="s">
        <v>11366</v>
      </c>
      <c r="I320" s="38">
        <v>0.83333333333333337</v>
      </c>
      <c r="J320" s="31" t="s">
        <v>19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43225</v>
      </c>
      <c r="T320" s="388"/>
    </row>
    <row r="321" spans="1:20" ht="54" customHeight="1" x14ac:dyDescent="1.05">
      <c r="A321" s="31" t="s">
        <v>12585</v>
      </c>
      <c r="B321" s="37" t="s">
        <v>1088</v>
      </c>
      <c r="C321" s="31" t="s">
        <v>12586</v>
      </c>
      <c r="D321" s="31" t="s">
        <v>12587</v>
      </c>
      <c r="E321" s="31" t="s">
        <v>687</v>
      </c>
      <c r="F321" s="31" t="s">
        <v>123</v>
      </c>
      <c r="G321" s="31" t="s">
        <v>572</v>
      </c>
      <c r="H321" s="31" t="s">
        <v>11366</v>
      </c>
      <c r="I321" s="38">
        <v>0.83333333333333337</v>
      </c>
      <c r="J321" s="31" t="s">
        <v>19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43225</v>
      </c>
      <c r="T321" s="388"/>
    </row>
    <row r="322" spans="1:20" ht="54" customHeight="1" x14ac:dyDescent="1.05">
      <c r="A322" s="31" t="s">
        <v>12588</v>
      </c>
      <c r="B322" s="37" t="s">
        <v>12589</v>
      </c>
      <c r="C322" s="31" t="s">
        <v>12590</v>
      </c>
      <c r="D322" s="31" t="s">
        <v>12591</v>
      </c>
      <c r="E322" s="31" t="s">
        <v>687</v>
      </c>
      <c r="F322" s="31" t="s">
        <v>123</v>
      </c>
      <c r="G322" s="31" t="s">
        <v>572</v>
      </c>
      <c r="H322" s="31" t="s">
        <v>11366</v>
      </c>
      <c r="I322" s="38">
        <v>0.83333333333333337</v>
      </c>
      <c r="J322" s="31" t="s">
        <v>19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43225</v>
      </c>
      <c r="T322" s="388"/>
    </row>
    <row r="323" spans="1:20" ht="54" customHeight="1" x14ac:dyDescent="1.05">
      <c r="A323" s="31" t="s">
        <v>12592</v>
      </c>
      <c r="B323" s="37" t="s">
        <v>12593</v>
      </c>
      <c r="C323" s="31" t="s">
        <v>12594</v>
      </c>
      <c r="D323" s="31" t="s">
        <v>12595</v>
      </c>
      <c r="E323" s="31" t="s">
        <v>687</v>
      </c>
      <c r="F323" s="31" t="s">
        <v>123</v>
      </c>
      <c r="G323" s="31" t="s">
        <v>572</v>
      </c>
      <c r="H323" s="31" t="s">
        <v>11366</v>
      </c>
      <c r="I323" s="38">
        <v>0.83333333333333337</v>
      </c>
      <c r="J323" s="31" t="s">
        <v>19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43225</v>
      </c>
      <c r="T323" s="388"/>
    </row>
    <row r="324" spans="1:20" ht="54" customHeight="1" x14ac:dyDescent="1.05">
      <c r="A324" s="31" t="s">
        <v>12596</v>
      </c>
      <c r="B324" s="37" t="s">
        <v>12597</v>
      </c>
      <c r="C324" s="31" t="s">
        <v>12598</v>
      </c>
      <c r="D324" s="31" t="s">
        <v>12599</v>
      </c>
      <c r="E324" s="31" t="s">
        <v>687</v>
      </c>
      <c r="F324" s="31" t="s">
        <v>123</v>
      </c>
      <c r="G324" s="31" t="s">
        <v>572</v>
      </c>
      <c r="H324" s="31" t="s">
        <v>11366</v>
      </c>
      <c r="I324" s="38">
        <v>0.83333333333333337</v>
      </c>
      <c r="J324" s="31" t="s">
        <v>19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43225</v>
      </c>
      <c r="T324" s="388"/>
    </row>
    <row r="325" spans="1:20" ht="54" customHeight="1" x14ac:dyDescent="1.05">
      <c r="A325" s="31" t="s">
        <v>12600</v>
      </c>
      <c r="B325" s="37" t="s">
        <v>12601</v>
      </c>
      <c r="C325" s="31" t="s">
        <v>12602</v>
      </c>
      <c r="D325" s="31" t="s">
        <v>12603</v>
      </c>
      <c r="E325" s="31" t="s">
        <v>687</v>
      </c>
      <c r="F325" s="31" t="s">
        <v>123</v>
      </c>
      <c r="G325" s="31" t="s">
        <v>572</v>
      </c>
      <c r="H325" s="31" t="s">
        <v>11366</v>
      </c>
      <c r="I325" s="38">
        <v>0.83333333333333337</v>
      </c>
      <c r="J325" s="31" t="s">
        <v>19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43225</v>
      </c>
      <c r="T325" s="388"/>
    </row>
    <row r="326" spans="1:20" ht="54" customHeight="1" x14ac:dyDescent="1.05">
      <c r="A326" s="31" t="s">
        <v>12604</v>
      </c>
      <c r="B326" s="37" t="s">
        <v>12605</v>
      </c>
      <c r="C326" s="31" t="s">
        <v>12606</v>
      </c>
      <c r="D326" s="31" t="s">
        <v>12607</v>
      </c>
      <c r="E326" s="31" t="s">
        <v>687</v>
      </c>
      <c r="F326" s="31" t="s">
        <v>123</v>
      </c>
      <c r="G326" s="31" t="s">
        <v>572</v>
      </c>
      <c r="H326" s="31" t="s">
        <v>11366</v>
      </c>
      <c r="I326" s="38">
        <v>0.83333333333333337</v>
      </c>
      <c r="J326" s="31" t="s">
        <v>19</v>
      </c>
      <c r="K326" s="31" t="s">
        <v>105</v>
      </c>
      <c r="L326" s="31" t="s">
        <v>125</v>
      </c>
      <c r="M326" s="31" t="s">
        <v>995</v>
      </c>
      <c r="N326" s="23"/>
      <c r="O326" s="23"/>
      <c r="P326" s="23"/>
      <c r="Q326" s="23"/>
      <c r="R326" s="23"/>
      <c r="S326" s="29">
        <v>35540</v>
      </c>
      <c r="T326" s="388"/>
    </row>
    <row r="327" spans="1:20" ht="54" customHeight="1" x14ac:dyDescent="1.05">
      <c r="A327" s="31" t="s">
        <v>12608</v>
      </c>
      <c r="B327" s="37" t="s">
        <v>12609</v>
      </c>
      <c r="C327" s="31" t="s">
        <v>12610</v>
      </c>
      <c r="D327" s="31" t="s">
        <v>12611</v>
      </c>
      <c r="E327" s="31" t="s">
        <v>687</v>
      </c>
      <c r="F327" s="31" t="s">
        <v>123</v>
      </c>
      <c r="G327" s="31" t="s">
        <v>572</v>
      </c>
      <c r="H327" s="31" t="s">
        <v>11366</v>
      </c>
      <c r="I327" s="38">
        <v>0.83333333333333337</v>
      </c>
      <c r="J327" s="31" t="s">
        <v>19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43225</v>
      </c>
      <c r="T327" s="388"/>
    </row>
    <row r="328" spans="1:20" ht="54" customHeight="1" x14ac:dyDescent="1.05">
      <c r="A328" s="31" t="s">
        <v>12612</v>
      </c>
      <c r="B328" s="37" t="s">
        <v>1972</v>
      </c>
      <c r="C328" s="31" t="s">
        <v>12613</v>
      </c>
      <c r="D328" s="31" t="s">
        <v>12614</v>
      </c>
      <c r="E328" s="31" t="s">
        <v>687</v>
      </c>
      <c r="F328" s="31" t="s">
        <v>123</v>
      </c>
      <c r="G328" s="31" t="s">
        <v>572</v>
      </c>
      <c r="H328" s="31" t="s">
        <v>11366</v>
      </c>
      <c r="I328" s="38">
        <v>0.83333333333333337</v>
      </c>
      <c r="J328" s="31" t="s">
        <v>19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43225</v>
      </c>
      <c r="T328" s="388"/>
    </row>
    <row r="329" spans="1:20" ht="54" customHeight="1" x14ac:dyDescent="1.05">
      <c r="A329" s="31" t="s">
        <v>12615</v>
      </c>
      <c r="B329" s="37" t="s">
        <v>12616</v>
      </c>
      <c r="C329" s="31" t="s">
        <v>12617</v>
      </c>
      <c r="D329" s="31" t="s">
        <v>12618</v>
      </c>
      <c r="E329" s="31" t="s">
        <v>687</v>
      </c>
      <c r="F329" s="31" t="s">
        <v>123</v>
      </c>
      <c r="G329" s="31" t="s">
        <v>572</v>
      </c>
      <c r="H329" s="31" t="s">
        <v>11366</v>
      </c>
      <c r="I329" s="38">
        <v>0.83333333333333337</v>
      </c>
      <c r="J329" s="31" t="s">
        <v>19</v>
      </c>
      <c r="K329" s="31" t="s">
        <v>105</v>
      </c>
      <c r="L329" s="31" t="s">
        <v>125</v>
      </c>
      <c r="M329" s="31" t="s">
        <v>995</v>
      </c>
      <c r="N329" s="23"/>
      <c r="O329" s="23"/>
      <c r="P329" s="23"/>
      <c r="Q329" s="23"/>
      <c r="R329" s="23"/>
      <c r="S329" s="29">
        <v>35540</v>
      </c>
      <c r="T329" s="388"/>
    </row>
    <row r="330" spans="1:20" ht="54" customHeight="1" x14ac:dyDescent="1.05">
      <c r="A330" s="31" t="s">
        <v>12619</v>
      </c>
      <c r="B330" s="37" t="s">
        <v>12620</v>
      </c>
      <c r="C330" s="31" t="s">
        <v>12621</v>
      </c>
      <c r="D330" s="31" t="s">
        <v>12622</v>
      </c>
      <c r="E330" s="31" t="s">
        <v>687</v>
      </c>
      <c r="F330" s="31" t="s">
        <v>123</v>
      </c>
      <c r="G330" s="31" t="s">
        <v>572</v>
      </c>
      <c r="H330" s="31" t="s">
        <v>11366</v>
      </c>
      <c r="I330" s="38">
        <v>0.83333333333333337</v>
      </c>
      <c r="J330" s="31" t="s">
        <v>19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43225</v>
      </c>
      <c r="T330" s="388"/>
    </row>
    <row r="331" spans="1:20" ht="54" customHeight="1" x14ac:dyDescent="1.05">
      <c r="A331" s="31" t="s">
        <v>12623</v>
      </c>
      <c r="B331" s="37" t="s">
        <v>12624</v>
      </c>
      <c r="C331" s="31" t="s">
        <v>12625</v>
      </c>
      <c r="D331" s="31" t="s">
        <v>12626</v>
      </c>
      <c r="E331" s="31" t="s">
        <v>687</v>
      </c>
      <c r="F331" s="31" t="s">
        <v>123</v>
      </c>
      <c r="G331" s="31" t="s">
        <v>572</v>
      </c>
      <c r="H331" s="31" t="s">
        <v>11366</v>
      </c>
      <c r="I331" s="38">
        <v>0.83333333333333337</v>
      </c>
      <c r="J331" s="31" t="s">
        <v>19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43225</v>
      </c>
      <c r="T331" s="388"/>
    </row>
    <row r="332" spans="1:20" ht="54" customHeight="1" x14ac:dyDescent="1.05">
      <c r="A332" s="31" t="s">
        <v>12627</v>
      </c>
      <c r="B332" s="37" t="s">
        <v>3570</v>
      </c>
      <c r="C332" s="31" t="s">
        <v>12628</v>
      </c>
      <c r="D332" s="31" t="s">
        <v>12629</v>
      </c>
      <c r="E332" s="31" t="s">
        <v>687</v>
      </c>
      <c r="F332" s="31" t="s">
        <v>123</v>
      </c>
      <c r="G332" s="31" t="s">
        <v>572</v>
      </c>
      <c r="H332" s="31" t="s">
        <v>11366</v>
      </c>
      <c r="I332" s="38">
        <v>0.83333333333333337</v>
      </c>
      <c r="J332" s="31" t="s">
        <v>19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43225</v>
      </c>
      <c r="T332" s="388"/>
    </row>
    <row r="333" spans="1:20" ht="54" customHeight="1" x14ac:dyDescent="1.05">
      <c r="A333" s="31" t="s">
        <v>12630</v>
      </c>
      <c r="B333" s="37" t="s">
        <v>12631</v>
      </c>
      <c r="C333" s="31" t="s">
        <v>12632</v>
      </c>
      <c r="D333" s="31" t="s">
        <v>12633</v>
      </c>
      <c r="E333" s="31" t="s">
        <v>687</v>
      </c>
      <c r="F333" s="31" t="s">
        <v>123</v>
      </c>
      <c r="G333" s="31" t="s">
        <v>572</v>
      </c>
      <c r="H333" s="31" t="s">
        <v>11366</v>
      </c>
      <c r="I333" s="38">
        <v>0.83333333333333337</v>
      </c>
      <c r="J333" s="31" t="s">
        <v>19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43225</v>
      </c>
      <c r="T333" s="388"/>
    </row>
    <row r="334" spans="1:20" ht="54" customHeight="1" x14ac:dyDescent="1.05">
      <c r="A334" s="31" t="s">
        <v>12634</v>
      </c>
      <c r="B334" s="37" t="s">
        <v>12635</v>
      </c>
      <c r="C334" s="31" t="s">
        <v>12636</v>
      </c>
      <c r="D334" s="31" t="s">
        <v>12637</v>
      </c>
      <c r="E334" s="31" t="s">
        <v>687</v>
      </c>
      <c r="F334" s="31" t="s">
        <v>123</v>
      </c>
      <c r="G334" s="31" t="s">
        <v>572</v>
      </c>
      <c r="H334" s="31" t="s">
        <v>11366</v>
      </c>
      <c r="I334" s="38">
        <v>0.83333333333333337</v>
      </c>
      <c r="J334" s="31" t="s">
        <v>19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43225</v>
      </c>
      <c r="T334" s="388"/>
    </row>
    <row r="335" spans="1:20" ht="54" customHeight="1" x14ac:dyDescent="1.05">
      <c r="A335" s="31" t="s">
        <v>12638</v>
      </c>
      <c r="B335" s="37" t="s">
        <v>12639</v>
      </c>
      <c r="C335" s="31" t="s">
        <v>12640</v>
      </c>
      <c r="D335" s="31" t="s">
        <v>12641</v>
      </c>
      <c r="E335" s="31" t="s">
        <v>687</v>
      </c>
      <c r="F335" s="31" t="s">
        <v>123</v>
      </c>
      <c r="G335" s="31" t="s">
        <v>572</v>
      </c>
      <c r="H335" s="31" t="s">
        <v>11366</v>
      </c>
      <c r="I335" s="38">
        <v>0.83333333333333337</v>
      </c>
      <c r="J335" s="31" t="s">
        <v>19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43225</v>
      </c>
      <c r="T335" s="388"/>
    </row>
    <row r="336" spans="1:20" ht="54" customHeight="1" x14ac:dyDescent="1.05">
      <c r="A336" s="31" t="s">
        <v>12642</v>
      </c>
      <c r="B336" s="37" t="s">
        <v>12643</v>
      </c>
      <c r="C336" s="31" t="s">
        <v>12644</v>
      </c>
      <c r="D336" s="31" t="s">
        <v>12645</v>
      </c>
      <c r="E336" s="31" t="s">
        <v>687</v>
      </c>
      <c r="F336" s="31" t="s">
        <v>123</v>
      </c>
      <c r="G336" s="31" t="s">
        <v>572</v>
      </c>
      <c r="H336" s="31" t="s">
        <v>11366</v>
      </c>
      <c r="I336" s="38">
        <v>0.83333333333333337</v>
      </c>
      <c r="J336" s="31" t="s">
        <v>19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43225</v>
      </c>
      <c r="T336" s="388"/>
    </row>
    <row r="337" spans="1:20" ht="54" customHeight="1" x14ac:dyDescent="1.05">
      <c r="A337" s="31" t="s">
        <v>12646</v>
      </c>
      <c r="B337" s="37" t="s">
        <v>6469</v>
      </c>
      <c r="C337" s="31" t="s">
        <v>12647</v>
      </c>
      <c r="D337" s="31" t="s">
        <v>12648</v>
      </c>
      <c r="E337" s="31" t="s">
        <v>687</v>
      </c>
      <c r="F337" s="31" t="s">
        <v>123</v>
      </c>
      <c r="G337" s="31" t="s">
        <v>572</v>
      </c>
      <c r="H337" s="31" t="s">
        <v>11366</v>
      </c>
      <c r="I337" s="38">
        <v>0.83333333333333337</v>
      </c>
      <c r="J337" s="31" t="s">
        <v>19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43225</v>
      </c>
      <c r="T337" s="388"/>
    </row>
    <row r="338" spans="1:20" ht="54" customHeight="1" x14ac:dyDescent="1.05">
      <c r="A338" s="244" t="s">
        <v>3049</v>
      </c>
      <c r="B338" s="37" t="s">
        <v>3050</v>
      </c>
      <c r="C338" s="31" t="s">
        <v>3051</v>
      </c>
      <c r="D338" s="31" t="s">
        <v>3052</v>
      </c>
      <c r="E338" s="31" t="s">
        <v>687</v>
      </c>
      <c r="F338" s="31" t="s">
        <v>123</v>
      </c>
      <c r="G338" s="31" t="s">
        <v>572</v>
      </c>
      <c r="H338" s="31" t="s">
        <v>11366</v>
      </c>
      <c r="I338" s="38">
        <v>0.91666666666666663</v>
      </c>
      <c r="J338" s="31" t="s">
        <v>1943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43225</v>
      </c>
      <c r="T338" s="388"/>
    </row>
    <row r="339" spans="1:20" ht="54" customHeight="1" x14ac:dyDescent="1.05">
      <c r="A339" s="31" t="s">
        <v>8717</v>
      </c>
      <c r="B339" s="37" t="s">
        <v>2886</v>
      </c>
      <c r="C339" s="31" t="s">
        <v>8718</v>
      </c>
      <c r="D339" s="31" t="s">
        <v>8719</v>
      </c>
      <c r="E339" s="31" t="s">
        <v>687</v>
      </c>
      <c r="F339" s="31" t="s">
        <v>123</v>
      </c>
      <c r="G339" s="31" t="s">
        <v>572</v>
      </c>
      <c r="H339" s="31" t="s">
        <v>11366</v>
      </c>
      <c r="I339" s="38">
        <v>0.91666666666666663</v>
      </c>
      <c r="J339" s="31" t="s">
        <v>1943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43225</v>
      </c>
      <c r="T339" s="388"/>
    </row>
    <row r="340" spans="1:20" ht="54" customHeight="1" x14ac:dyDescent="1.3">
      <c r="A340" s="679" t="s">
        <v>13348</v>
      </c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1"/>
      <c r="N340" s="23"/>
      <c r="O340" s="23"/>
      <c r="P340" s="23"/>
      <c r="Q340" s="23"/>
      <c r="R340" s="23"/>
      <c r="S340" s="29"/>
      <c r="T340" s="388"/>
    </row>
    <row r="341" spans="1:20" ht="54" customHeight="1" x14ac:dyDescent="1.05">
      <c r="A341" s="31" t="s">
        <v>3041</v>
      </c>
      <c r="B341" s="37" t="s">
        <v>3042</v>
      </c>
      <c r="C341" s="31" t="s">
        <v>3043</v>
      </c>
      <c r="D341" s="31" t="s">
        <v>3044</v>
      </c>
      <c r="E341" s="31" t="s">
        <v>687</v>
      </c>
      <c r="F341" s="31" t="s">
        <v>102</v>
      </c>
      <c r="G341" s="31" t="s">
        <v>490</v>
      </c>
      <c r="H341" s="31" t="s">
        <v>12839</v>
      </c>
      <c r="I341" s="38">
        <v>0.625</v>
      </c>
      <c r="J341" s="31" t="s">
        <v>1943</v>
      </c>
      <c r="K341" s="31" t="s">
        <v>105</v>
      </c>
      <c r="L341" s="31" t="s">
        <v>106</v>
      </c>
      <c r="M341" s="31" t="s">
        <v>491</v>
      </c>
      <c r="N341" s="23"/>
      <c r="O341" s="23"/>
      <c r="P341" s="23"/>
      <c r="Q341" s="23"/>
      <c r="R341" s="23"/>
      <c r="S341" s="29">
        <v>25000</v>
      </c>
      <c r="T341" s="388"/>
    </row>
    <row r="342" spans="1:20" ht="54" customHeight="1" x14ac:dyDescent="0.7">
      <c r="A342" s="698" t="s">
        <v>13377</v>
      </c>
      <c r="B342" s="743"/>
      <c r="C342" s="743"/>
      <c r="D342" s="743"/>
      <c r="E342" s="743"/>
      <c r="F342" s="743"/>
      <c r="G342" s="743"/>
      <c r="H342" s="743"/>
      <c r="I342" s="743"/>
      <c r="J342" s="743"/>
      <c r="K342" s="743"/>
      <c r="L342" s="743"/>
      <c r="M342" s="744"/>
      <c r="N342" s="23"/>
      <c r="O342" s="23"/>
      <c r="P342" s="23"/>
      <c r="Q342" s="23"/>
      <c r="R342" s="23"/>
      <c r="S342" s="195"/>
      <c r="T342" s="516">
        <v>20000</v>
      </c>
    </row>
    <row r="343" spans="1:20" ht="54" customHeight="1" x14ac:dyDescent="0.7">
      <c r="A343" s="698" t="s">
        <v>13377</v>
      </c>
      <c r="B343" s="743"/>
      <c r="C343" s="743"/>
      <c r="D343" s="743"/>
      <c r="E343" s="743"/>
      <c r="F343" s="743"/>
      <c r="G343" s="743"/>
      <c r="H343" s="743"/>
      <c r="I343" s="743"/>
      <c r="J343" s="743"/>
      <c r="K343" s="743"/>
      <c r="L343" s="743"/>
      <c r="M343" s="744"/>
      <c r="N343" s="23"/>
      <c r="O343" s="23"/>
      <c r="P343" s="23"/>
      <c r="Q343" s="23"/>
      <c r="R343" s="23"/>
      <c r="S343" s="195"/>
      <c r="T343" s="516">
        <v>29600</v>
      </c>
    </row>
    <row r="344" spans="1:20" ht="54" customHeight="1" x14ac:dyDescent="0.7">
      <c r="A344" s="698" t="s">
        <v>13377</v>
      </c>
      <c r="B344" s="743"/>
      <c r="C344" s="743"/>
      <c r="D344" s="743"/>
      <c r="E344" s="743"/>
      <c r="F344" s="743"/>
      <c r="G344" s="743"/>
      <c r="H344" s="743"/>
      <c r="I344" s="743"/>
      <c r="J344" s="743"/>
      <c r="K344" s="743"/>
      <c r="L344" s="743"/>
      <c r="M344" s="744"/>
      <c r="N344" s="23"/>
      <c r="O344" s="23"/>
      <c r="P344" s="23"/>
      <c r="Q344" s="23"/>
      <c r="R344" s="23"/>
      <c r="S344" s="195"/>
      <c r="T344" s="516">
        <v>77700</v>
      </c>
    </row>
    <row r="345" spans="1:20" ht="54" customHeight="1" x14ac:dyDescent="1.3">
      <c r="A345" s="679" t="s">
        <v>13729</v>
      </c>
      <c r="B345" s="680"/>
      <c r="C345" s="680"/>
      <c r="D345" s="680"/>
      <c r="E345" s="680"/>
      <c r="F345" s="680"/>
      <c r="G345" s="680"/>
      <c r="H345" s="680"/>
      <c r="I345" s="680"/>
      <c r="J345" s="680"/>
      <c r="K345" s="680"/>
      <c r="L345" s="680"/>
      <c r="M345" s="681"/>
      <c r="N345" s="23"/>
      <c r="O345" s="23"/>
      <c r="P345" s="23"/>
      <c r="Q345" s="23"/>
      <c r="R345" s="23"/>
      <c r="S345" s="29"/>
      <c r="T345" s="388"/>
    </row>
    <row r="346" spans="1:20" ht="54" customHeight="1" x14ac:dyDescent="1.05">
      <c r="A346" s="31" t="s">
        <v>13686</v>
      </c>
      <c r="B346" s="37" t="s">
        <v>2188</v>
      </c>
      <c r="C346" s="31" t="s">
        <v>13687</v>
      </c>
      <c r="D346" s="31" t="s">
        <v>13688</v>
      </c>
      <c r="E346" s="31" t="s">
        <v>688</v>
      </c>
      <c r="F346" s="31" t="s">
        <v>123</v>
      </c>
      <c r="G346" s="31" t="s">
        <v>689</v>
      </c>
      <c r="H346" s="31" t="s">
        <v>13384</v>
      </c>
      <c r="I346" s="38">
        <v>8.3333333333333329E-2</v>
      </c>
      <c r="J346" s="31" t="s">
        <v>19</v>
      </c>
      <c r="K346" s="31" t="s">
        <v>105</v>
      </c>
      <c r="L346" s="31" t="s">
        <v>106</v>
      </c>
      <c r="M346" s="31" t="s">
        <v>194</v>
      </c>
      <c r="N346" s="23"/>
      <c r="O346" s="23"/>
      <c r="P346" s="23"/>
      <c r="Q346" s="23"/>
      <c r="R346" s="23"/>
      <c r="S346" s="29">
        <v>38750</v>
      </c>
      <c r="T346" s="388"/>
    </row>
    <row r="347" spans="1:20" ht="54" customHeight="1" x14ac:dyDescent="1.05">
      <c r="A347" s="31" t="s">
        <v>13689</v>
      </c>
      <c r="B347" s="37" t="s">
        <v>13690</v>
      </c>
      <c r="C347" s="31" t="s">
        <v>13691</v>
      </c>
      <c r="D347" s="31" t="s">
        <v>13692</v>
      </c>
      <c r="E347" s="31" t="s">
        <v>688</v>
      </c>
      <c r="F347" s="31" t="s">
        <v>123</v>
      </c>
      <c r="G347" s="31" t="s">
        <v>689</v>
      </c>
      <c r="H347" s="31" t="s">
        <v>13384</v>
      </c>
      <c r="I347" s="38">
        <v>8.3333333333333329E-2</v>
      </c>
      <c r="J347" s="31" t="s">
        <v>19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38750</v>
      </c>
      <c r="T347" s="388"/>
    </row>
    <row r="348" spans="1:20" ht="54" customHeight="1" x14ac:dyDescent="1.05">
      <c r="A348" s="31" t="s">
        <v>13693</v>
      </c>
      <c r="B348" s="37" t="s">
        <v>13694</v>
      </c>
      <c r="C348" s="31" t="s">
        <v>13695</v>
      </c>
      <c r="D348" s="31" t="s">
        <v>13696</v>
      </c>
      <c r="E348" s="31" t="s">
        <v>688</v>
      </c>
      <c r="F348" s="31" t="s">
        <v>123</v>
      </c>
      <c r="G348" s="31" t="s">
        <v>689</v>
      </c>
      <c r="H348" s="31" t="s">
        <v>13384</v>
      </c>
      <c r="I348" s="38">
        <v>8.3333333333333329E-2</v>
      </c>
      <c r="J348" s="31" t="s">
        <v>19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38750</v>
      </c>
      <c r="T348" s="388"/>
    </row>
    <row r="349" spans="1:20" ht="54" customHeight="1" x14ac:dyDescent="1.05">
      <c r="A349" s="31" t="s">
        <v>13697</v>
      </c>
      <c r="B349" s="37" t="s">
        <v>11876</v>
      </c>
      <c r="C349" s="31" t="s">
        <v>13698</v>
      </c>
      <c r="D349" s="31" t="s">
        <v>13699</v>
      </c>
      <c r="E349" s="31" t="s">
        <v>688</v>
      </c>
      <c r="F349" s="31" t="s">
        <v>123</v>
      </c>
      <c r="G349" s="31" t="s">
        <v>689</v>
      </c>
      <c r="H349" s="31" t="s">
        <v>13384</v>
      </c>
      <c r="I349" s="38">
        <v>8.3333333333333329E-2</v>
      </c>
      <c r="J349" s="31" t="s">
        <v>19</v>
      </c>
      <c r="K349" s="31" t="s">
        <v>105</v>
      </c>
      <c r="L349" s="31" t="s">
        <v>106</v>
      </c>
      <c r="M349" s="31" t="s">
        <v>194</v>
      </c>
      <c r="N349" s="23"/>
      <c r="O349" s="23"/>
      <c r="P349" s="23"/>
      <c r="Q349" s="23"/>
      <c r="R349" s="23"/>
      <c r="S349" s="29">
        <v>38750</v>
      </c>
      <c r="T349" s="388"/>
    </row>
    <row r="350" spans="1:20" ht="54" customHeight="1" x14ac:dyDescent="1.05">
      <c r="A350" s="31" t="s">
        <v>13700</v>
      </c>
      <c r="B350" s="37" t="s">
        <v>13701</v>
      </c>
      <c r="C350" s="31" t="s">
        <v>13702</v>
      </c>
      <c r="D350" s="31" t="s">
        <v>13703</v>
      </c>
      <c r="E350" s="31" t="s">
        <v>688</v>
      </c>
      <c r="F350" s="31" t="s">
        <v>123</v>
      </c>
      <c r="G350" s="31" t="s">
        <v>689</v>
      </c>
      <c r="H350" s="31" t="s">
        <v>13384</v>
      </c>
      <c r="I350" s="38">
        <v>8.3333333333333329E-2</v>
      </c>
      <c r="J350" s="31" t="s">
        <v>19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38750</v>
      </c>
      <c r="T350" s="388"/>
    </row>
    <row r="351" spans="1:20" ht="54" customHeight="1" x14ac:dyDescent="1.05">
      <c r="A351" s="31" t="s">
        <v>13704</v>
      </c>
      <c r="B351" s="37" t="s">
        <v>4800</v>
      </c>
      <c r="C351" s="31" t="s">
        <v>13705</v>
      </c>
      <c r="D351" s="31" t="s">
        <v>13706</v>
      </c>
      <c r="E351" s="31" t="s">
        <v>688</v>
      </c>
      <c r="F351" s="31" t="s">
        <v>123</v>
      </c>
      <c r="G351" s="31" t="s">
        <v>689</v>
      </c>
      <c r="H351" s="31" t="s">
        <v>13384</v>
      </c>
      <c r="I351" s="38">
        <v>8.3333333333333329E-2</v>
      </c>
      <c r="J351" s="31" t="s">
        <v>19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38750</v>
      </c>
      <c r="T351" s="388"/>
    </row>
    <row r="352" spans="1:20" ht="54" customHeight="1" x14ac:dyDescent="1.05">
      <c r="A352" s="31" t="s">
        <v>13707</v>
      </c>
      <c r="B352" s="37" t="s">
        <v>13708</v>
      </c>
      <c r="C352" s="31" t="s">
        <v>13709</v>
      </c>
      <c r="D352" s="31" t="s">
        <v>13710</v>
      </c>
      <c r="E352" s="31" t="s">
        <v>688</v>
      </c>
      <c r="F352" s="31" t="s">
        <v>123</v>
      </c>
      <c r="G352" s="31" t="s">
        <v>689</v>
      </c>
      <c r="H352" s="31" t="s">
        <v>13384</v>
      </c>
      <c r="I352" s="38">
        <v>8.3333333333333329E-2</v>
      </c>
      <c r="J352" s="31" t="s">
        <v>19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38750</v>
      </c>
      <c r="T352" s="388"/>
    </row>
    <row r="353" spans="1:20" ht="54" customHeight="1" x14ac:dyDescent="1.05">
      <c r="A353" s="31" t="s">
        <v>13711</v>
      </c>
      <c r="B353" s="37" t="s">
        <v>13712</v>
      </c>
      <c r="C353" s="31" t="s">
        <v>13713</v>
      </c>
      <c r="D353" s="31" t="s">
        <v>13714</v>
      </c>
      <c r="E353" s="31" t="s">
        <v>688</v>
      </c>
      <c r="F353" s="31" t="s">
        <v>123</v>
      </c>
      <c r="G353" s="31" t="s">
        <v>689</v>
      </c>
      <c r="H353" s="31" t="s">
        <v>13384</v>
      </c>
      <c r="I353" s="38">
        <v>8.3333333333333329E-2</v>
      </c>
      <c r="J353" s="31" t="s">
        <v>19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38750</v>
      </c>
      <c r="T353" s="388"/>
    </row>
    <row r="354" spans="1:20" ht="54" customHeight="1" x14ac:dyDescent="1.05">
      <c r="A354" s="31" t="s">
        <v>13715</v>
      </c>
      <c r="B354" s="37" t="s">
        <v>13716</v>
      </c>
      <c r="C354" s="31" t="s">
        <v>13717</v>
      </c>
      <c r="D354" s="31" t="s">
        <v>13718</v>
      </c>
      <c r="E354" s="31" t="s">
        <v>101</v>
      </c>
      <c r="F354" s="31" t="s">
        <v>102</v>
      </c>
      <c r="G354" s="31" t="s">
        <v>567</v>
      </c>
      <c r="H354" s="31" t="s">
        <v>13384</v>
      </c>
      <c r="I354" s="38">
        <v>0.375</v>
      </c>
      <c r="J354" s="31" t="s">
        <v>19</v>
      </c>
      <c r="K354" s="31" t="s">
        <v>105</v>
      </c>
      <c r="L354" s="31" t="s">
        <v>106</v>
      </c>
      <c r="M354" s="31" t="s">
        <v>491</v>
      </c>
      <c r="N354" s="23"/>
      <c r="O354" s="23"/>
      <c r="P354" s="23"/>
      <c r="Q354" s="23"/>
      <c r="R354" s="23"/>
      <c r="S354" s="29">
        <v>26000</v>
      </c>
      <c r="T354" s="388"/>
    </row>
    <row r="355" spans="1:20" ht="54" customHeight="1" x14ac:dyDescent="1.05">
      <c r="A355" s="31" t="s">
        <v>13719</v>
      </c>
      <c r="B355" s="37" t="s">
        <v>13720</v>
      </c>
      <c r="C355" s="31" t="s">
        <v>13721</v>
      </c>
      <c r="D355" s="31" t="s">
        <v>13722</v>
      </c>
      <c r="E355" s="31" t="s">
        <v>101</v>
      </c>
      <c r="F355" s="31" t="s">
        <v>102</v>
      </c>
      <c r="G355" s="31" t="s">
        <v>567</v>
      </c>
      <c r="H355" s="31" t="s">
        <v>13384</v>
      </c>
      <c r="I355" s="38">
        <v>0.375</v>
      </c>
      <c r="J355" s="31" t="s">
        <v>19</v>
      </c>
      <c r="K355" s="31" t="s">
        <v>105</v>
      </c>
      <c r="L355" s="31" t="s">
        <v>106</v>
      </c>
      <c r="M355" s="31" t="s">
        <v>491</v>
      </c>
      <c r="N355" s="23"/>
      <c r="O355" s="23"/>
      <c r="P355" s="23"/>
      <c r="Q355" s="23"/>
      <c r="R355" s="23"/>
      <c r="S355" s="29">
        <v>26000</v>
      </c>
      <c r="T355" s="388"/>
    </row>
    <row r="356" spans="1:20" ht="54" customHeight="1" x14ac:dyDescent="1.05">
      <c r="A356" s="31" t="s">
        <v>3029</v>
      </c>
      <c r="B356" s="37" t="s">
        <v>3030</v>
      </c>
      <c r="C356" s="31" t="s">
        <v>3031</v>
      </c>
      <c r="D356" s="31" t="s">
        <v>3032</v>
      </c>
      <c r="E356" s="31" t="s">
        <v>101</v>
      </c>
      <c r="F356" s="31" t="s">
        <v>102</v>
      </c>
      <c r="G356" s="31" t="s">
        <v>572</v>
      </c>
      <c r="H356" s="31" t="s">
        <v>13384</v>
      </c>
      <c r="I356" s="38">
        <v>0.5</v>
      </c>
      <c r="J356" s="31" t="s">
        <v>1943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3"/>
      <c r="R356" s="23"/>
      <c r="S356" s="29">
        <v>26000</v>
      </c>
      <c r="T356" s="388"/>
    </row>
    <row r="357" spans="1:20" ht="54" customHeight="1" x14ac:dyDescent="1.05">
      <c r="A357" s="31" t="s">
        <v>3053</v>
      </c>
      <c r="B357" s="37" t="s">
        <v>3054</v>
      </c>
      <c r="C357" s="31" t="s">
        <v>3055</v>
      </c>
      <c r="D357" s="31" t="s">
        <v>3056</v>
      </c>
      <c r="E357" s="31" t="s">
        <v>101</v>
      </c>
      <c r="F357" s="31" t="s">
        <v>102</v>
      </c>
      <c r="G357" s="31" t="s">
        <v>572</v>
      </c>
      <c r="H357" s="31" t="s">
        <v>13384</v>
      </c>
      <c r="I357" s="38">
        <v>0.5</v>
      </c>
      <c r="J357" s="31" t="s">
        <v>1943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3"/>
      <c r="R357" s="23"/>
      <c r="S357" s="29">
        <v>26000</v>
      </c>
      <c r="T357" s="388"/>
    </row>
    <row r="358" spans="1:20" ht="54" customHeight="1" x14ac:dyDescent="1.05">
      <c r="A358" s="31" t="s">
        <v>3033</v>
      </c>
      <c r="B358" s="37" t="s">
        <v>3034</v>
      </c>
      <c r="C358" s="31" t="s">
        <v>3035</v>
      </c>
      <c r="D358" s="31" t="s">
        <v>3036</v>
      </c>
      <c r="E358" s="31" t="s">
        <v>101</v>
      </c>
      <c r="F358" s="31" t="s">
        <v>102</v>
      </c>
      <c r="G358" s="31" t="s">
        <v>572</v>
      </c>
      <c r="H358" s="31" t="s">
        <v>13384</v>
      </c>
      <c r="I358" s="38">
        <v>0.5</v>
      </c>
      <c r="J358" s="31" t="s">
        <v>1943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3"/>
      <c r="R358" s="23"/>
      <c r="S358" s="29">
        <v>26000</v>
      </c>
      <c r="T358" s="388"/>
    </row>
    <row r="359" spans="1:20" ht="54" customHeight="1" x14ac:dyDescent="1.3">
      <c r="A359" s="679" t="s">
        <v>15032</v>
      </c>
      <c r="B359" s="689"/>
      <c r="C359" s="689"/>
      <c r="D359" s="689"/>
      <c r="E359" s="689"/>
      <c r="F359" s="689"/>
      <c r="G359" s="689"/>
      <c r="H359" s="689"/>
      <c r="I359" s="689"/>
      <c r="J359" s="689"/>
      <c r="K359" s="689"/>
      <c r="L359" s="689"/>
      <c r="M359" s="690"/>
      <c r="N359" s="23"/>
      <c r="O359" s="23"/>
      <c r="P359" s="23"/>
      <c r="Q359" s="23"/>
      <c r="R359" s="23"/>
      <c r="S359" s="29"/>
    </row>
    <row r="360" spans="1:20" ht="54" customHeight="1" x14ac:dyDescent="1.05">
      <c r="A360" s="244" t="s">
        <v>9430</v>
      </c>
      <c r="B360" s="37" t="s">
        <v>4780</v>
      </c>
      <c r="C360" s="31" t="s">
        <v>9431</v>
      </c>
      <c r="D360" s="31" t="s">
        <v>9432</v>
      </c>
      <c r="E360" s="31" t="s">
        <v>687</v>
      </c>
      <c r="F360" s="31" t="s">
        <v>102</v>
      </c>
      <c r="G360" s="31" t="s">
        <v>562</v>
      </c>
      <c r="H360" s="31" t="s">
        <v>13746</v>
      </c>
      <c r="I360" s="38">
        <v>8.3333333333333329E-2</v>
      </c>
      <c r="J360" s="31" t="s">
        <v>19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  <c r="T360" s="388"/>
    </row>
    <row r="361" spans="1:20" ht="54" customHeight="1" x14ac:dyDescent="1.3">
      <c r="A361" s="679" t="s">
        <v>15033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1"/>
      <c r="N361" s="23"/>
      <c r="O361" s="23"/>
      <c r="P361" s="23"/>
      <c r="Q361" s="23"/>
      <c r="R361" s="23"/>
      <c r="S361" s="29"/>
      <c r="T361" s="451"/>
    </row>
    <row r="362" spans="1:20" ht="54" customHeight="1" x14ac:dyDescent="1.3">
      <c r="A362" s="31" t="s">
        <v>10660</v>
      </c>
      <c r="B362" s="37" t="s">
        <v>10661</v>
      </c>
      <c r="C362" s="31" t="s">
        <v>10662</v>
      </c>
      <c r="D362" s="31" t="s">
        <v>10663</v>
      </c>
      <c r="E362" s="31" t="s">
        <v>101</v>
      </c>
      <c r="F362" s="31" t="s">
        <v>102</v>
      </c>
      <c r="G362" s="31" t="s">
        <v>567</v>
      </c>
      <c r="H362" s="31" t="s">
        <v>14213</v>
      </c>
      <c r="I362" s="38">
        <v>0.41666666666666669</v>
      </c>
      <c r="J362" s="31" t="s">
        <v>19</v>
      </c>
      <c r="K362" s="31" t="s">
        <v>105</v>
      </c>
      <c r="L362" s="31" t="s">
        <v>106</v>
      </c>
      <c r="M362" s="31" t="s">
        <v>491</v>
      </c>
      <c r="N362" s="23"/>
      <c r="O362" s="23"/>
      <c r="P362" s="23"/>
      <c r="Q362" s="23"/>
      <c r="R362" s="23"/>
      <c r="S362" s="29">
        <v>26000</v>
      </c>
      <c r="T362" s="451"/>
    </row>
    <row r="363" spans="1:20" ht="54" customHeight="1" x14ac:dyDescent="1.3">
      <c r="A363" s="679" t="s">
        <v>15034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1"/>
      <c r="N363" s="23"/>
      <c r="O363" s="23"/>
      <c r="P363" s="23"/>
      <c r="Q363" s="23"/>
      <c r="R363" s="23"/>
      <c r="S363" s="29"/>
      <c r="T363" s="451"/>
    </row>
    <row r="364" spans="1:20" ht="54" customHeight="1" x14ac:dyDescent="1.3">
      <c r="A364" s="244" t="s">
        <v>14944</v>
      </c>
      <c r="B364" s="37" t="s">
        <v>2782</v>
      </c>
      <c r="C364" s="31" t="s">
        <v>14945</v>
      </c>
      <c r="D364" s="31" t="s">
        <v>14946</v>
      </c>
      <c r="E364" s="31" t="s">
        <v>688</v>
      </c>
      <c r="F364" s="31" t="s">
        <v>123</v>
      </c>
      <c r="G364" s="31" t="s">
        <v>689</v>
      </c>
      <c r="H364" s="31" t="s">
        <v>14534</v>
      </c>
      <c r="I364" s="38">
        <v>8.3333333333333329E-2</v>
      </c>
      <c r="J364" s="31" t="s">
        <v>19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23"/>
      <c r="R364" s="23"/>
      <c r="S364" s="29">
        <v>38750</v>
      </c>
      <c r="T364" s="451"/>
    </row>
    <row r="365" spans="1:20" ht="54" customHeight="1" x14ac:dyDescent="1.3">
      <c r="A365" s="31" t="s">
        <v>12649</v>
      </c>
      <c r="B365" s="37" t="s">
        <v>4780</v>
      </c>
      <c r="C365" s="31" t="s">
        <v>12650</v>
      </c>
      <c r="D365" s="31" t="s">
        <v>12651</v>
      </c>
      <c r="E365" s="31" t="s">
        <v>101</v>
      </c>
      <c r="F365" s="31" t="s">
        <v>102</v>
      </c>
      <c r="G365" s="31" t="s">
        <v>1127</v>
      </c>
      <c r="H365" s="31" t="s">
        <v>14534</v>
      </c>
      <c r="I365" s="38">
        <v>8.3333333333333329E-2</v>
      </c>
      <c r="J365" s="31" t="s">
        <v>1943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  <c r="T365" s="451"/>
    </row>
    <row r="366" spans="1:20" ht="54" customHeight="1" x14ac:dyDescent="1.3">
      <c r="A366" s="759" t="s">
        <v>4022</v>
      </c>
      <c r="B366" s="760"/>
      <c r="C366" s="760"/>
      <c r="D366" s="760"/>
      <c r="E366" s="760"/>
      <c r="F366" s="760"/>
      <c r="G366" s="760"/>
      <c r="H366" s="760"/>
      <c r="I366" s="760"/>
      <c r="J366" s="760"/>
      <c r="K366" s="760"/>
      <c r="L366" s="760"/>
      <c r="M366" s="761"/>
      <c r="N366" s="23"/>
      <c r="O366" s="23"/>
      <c r="P366" s="23"/>
      <c r="Q366" s="23"/>
      <c r="R366" s="23"/>
      <c r="S366" s="175"/>
      <c r="T366" s="451">
        <v>176400</v>
      </c>
    </row>
    <row r="367" spans="1:20" ht="54" customHeight="1" x14ac:dyDescent="1.3">
      <c r="A367" s="759" t="s">
        <v>15036</v>
      </c>
      <c r="B367" s="760"/>
      <c r="C367" s="760"/>
      <c r="D367" s="760"/>
      <c r="E367" s="760"/>
      <c r="F367" s="760"/>
      <c r="G367" s="760"/>
      <c r="H367" s="760"/>
      <c r="I367" s="760"/>
      <c r="J367" s="760"/>
      <c r="K367" s="760"/>
      <c r="L367" s="760"/>
      <c r="M367" s="761"/>
      <c r="N367" s="23"/>
      <c r="O367" s="23"/>
      <c r="P367" s="23"/>
      <c r="Q367" s="23"/>
      <c r="R367" s="23"/>
      <c r="S367" s="175"/>
      <c r="T367" s="451">
        <v>50000</v>
      </c>
    </row>
    <row r="368" spans="1:20" ht="54" customHeight="1" x14ac:dyDescent="1.3">
      <c r="A368" s="759" t="s">
        <v>15036</v>
      </c>
      <c r="B368" s="760"/>
      <c r="C368" s="760"/>
      <c r="D368" s="760"/>
      <c r="E368" s="760"/>
      <c r="F368" s="760"/>
      <c r="G368" s="760"/>
      <c r="H368" s="760"/>
      <c r="I368" s="760"/>
      <c r="J368" s="760"/>
      <c r="K368" s="760"/>
      <c r="L368" s="760"/>
      <c r="M368" s="761"/>
      <c r="N368" s="23"/>
      <c r="O368" s="23"/>
      <c r="P368" s="23"/>
      <c r="Q368" s="23"/>
      <c r="R368" s="23"/>
      <c r="S368" s="175"/>
      <c r="T368" s="451">
        <v>50000</v>
      </c>
    </row>
    <row r="369" spans="1:20" ht="54" customHeight="1" x14ac:dyDescent="1.3">
      <c r="A369" s="685" t="s">
        <v>15035</v>
      </c>
      <c r="B369" s="686"/>
      <c r="C369" s="686"/>
      <c r="D369" s="686"/>
      <c r="E369" s="686"/>
      <c r="F369" s="686"/>
      <c r="G369" s="686"/>
      <c r="H369" s="686"/>
      <c r="I369" s="686"/>
      <c r="J369" s="686"/>
      <c r="K369" s="686"/>
      <c r="L369" s="686"/>
      <c r="M369" s="687"/>
      <c r="N369" s="23"/>
      <c r="O369" s="23"/>
      <c r="P369" s="23"/>
      <c r="Q369" s="23"/>
      <c r="R369" s="23"/>
      <c r="S369" s="29"/>
      <c r="T369" s="388">
        <v>30000</v>
      </c>
    </row>
    <row r="370" spans="1:20" ht="54" customHeight="1" x14ac:dyDescent="1.3">
      <c r="A370" s="685" t="s">
        <v>15035</v>
      </c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  <c r="L370" s="686"/>
      <c r="M370" s="687"/>
      <c r="N370" s="23"/>
      <c r="O370" s="23"/>
      <c r="P370" s="23"/>
      <c r="Q370" s="23"/>
      <c r="R370" s="23"/>
      <c r="S370" s="29"/>
      <c r="T370" s="388">
        <v>60000</v>
      </c>
    </row>
    <row r="371" spans="1:20" ht="54" customHeight="1" x14ac:dyDescent="1.3">
      <c r="A371" s="685" t="s">
        <v>15035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7"/>
      <c r="N371" s="23"/>
      <c r="O371" s="23"/>
      <c r="P371" s="23"/>
      <c r="Q371" s="23"/>
      <c r="R371" s="23"/>
      <c r="S371" s="29"/>
      <c r="T371" s="388">
        <v>21000</v>
      </c>
    </row>
    <row r="372" spans="1:20" ht="54" customHeight="1" x14ac:dyDescent="1.3">
      <c r="A372" s="685" t="s">
        <v>15035</v>
      </c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  <c r="L372" s="686"/>
      <c r="M372" s="687"/>
      <c r="N372" s="23"/>
      <c r="O372" s="23"/>
      <c r="P372" s="23"/>
      <c r="Q372" s="23"/>
      <c r="R372" s="23"/>
      <c r="S372" s="29"/>
      <c r="T372" s="388">
        <v>20000</v>
      </c>
    </row>
    <row r="373" spans="1:20" ht="54" customHeight="1" x14ac:dyDescent="1.3">
      <c r="A373" s="685" t="s">
        <v>15035</v>
      </c>
      <c r="B373" s="686"/>
      <c r="C373" s="686"/>
      <c r="D373" s="686"/>
      <c r="E373" s="686"/>
      <c r="F373" s="686"/>
      <c r="G373" s="686"/>
      <c r="H373" s="686"/>
      <c r="I373" s="686"/>
      <c r="J373" s="686"/>
      <c r="K373" s="686"/>
      <c r="L373" s="686"/>
      <c r="M373" s="687"/>
      <c r="N373" s="23"/>
      <c r="O373" s="23"/>
      <c r="P373" s="23"/>
      <c r="Q373" s="23"/>
      <c r="R373" s="23"/>
      <c r="S373" s="29"/>
      <c r="T373" s="388">
        <v>12300</v>
      </c>
    </row>
    <row r="374" spans="1:20" ht="54" customHeight="1" x14ac:dyDescent="1.3">
      <c r="A374" s="685" t="s">
        <v>15035</v>
      </c>
      <c r="B374" s="686"/>
      <c r="C374" s="686"/>
      <c r="D374" s="686"/>
      <c r="E374" s="686"/>
      <c r="F374" s="686"/>
      <c r="G374" s="686"/>
      <c r="H374" s="686"/>
      <c r="I374" s="686"/>
      <c r="J374" s="686"/>
      <c r="K374" s="686"/>
      <c r="L374" s="686"/>
      <c r="M374" s="687"/>
      <c r="N374" s="23"/>
      <c r="O374" s="23"/>
      <c r="P374" s="23"/>
      <c r="Q374" s="23"/>
      <c r="R374" s="23"/>
      <c r="S374" s="29"/>
      <c r="T374" s="388">
        <v>27000</v>
      </c>
    </row>
    <row r="375" spans="1:20" ht="54" customHeight="1" x14ac:dyDescent="1.3">
      <c r="A375" s="685" t="s">
        <v>15035</v>
      </c>
      <c r="B375" s="686"/>
      <c r="C375" s="686"/>
      <c r="D375" s="686"/>
      <c r="E375" s="686"/>
      <c r="F375" s="686"/>
      <c r="G375" s="686"/>
      <c r="H375" s="686"/>
      <c r="I375" s="686"/>
      <c r="J375" s="686"/>
      <c r="K375" s="686"/>
      <c r="L375" s="686"/>
      <c r="M375" s="687"/>
      <c r="N375" s="23"/>
      <c r="O375" s="23"/>
      <c r="P375" s="23"/>
      <c r="Q375" s="23"/>
      <c r="R375" s="23"/>
      <c r="S375" s="29"/>
      <c r="T375" s="388">
        <v>41000</v>
      </c>
    </row>
    <row r="376" spans="1:20" ht="54" customHeight="1" x14ac:dyDescent="1.3">
      <c r="A376" s="685" t="s">
        <v>15035</v>
      </c>
      <c r="B376" s="686"/>
      <c r="C376" s="686"/>
      <c r="D376" s="686"/>
      <c r="E376" s="686"/>
      <c r="F376" s="686"/>
      <c r="G376" s="686"/>
      <c r="H376" s="686"/>
      <c r="I376" s="686"/>
      <c r="J376" s="686"/>
      <c r="K376" s="686"/>
      <c r="L376" s="686"/>
      <c r="M376" s="687"/>
      <c r="N376" s="23"/>
      <c r="O376" s="23"/>
      <c r="P376" s="23"/>
      <c r="Q376" s="23"/>
      <c r="R376" s="23"/>
      <c r="S376" s="29"/>
      <c r="T376" s="388">
        <v>60000</v>
      </c>
    </row>
    <row r="377" spans="1:20" ht="54" customHeight="1" x14ac:dyDescent="1.05">
      <c r="A377" s="752" t="s">
        <v>15396</v>
      </c>
      <c r="B377" s="753"/>
      <c r="C377" s="753"/>
      <c r="D377" s="753"/>
      <c r="E377" s="753"/>
      <c r="F377" s="753"/>
      <c r="G377" s="753"/>
      <c r="H377" s="753"/>
      <c r="I377" s="753"/>
      <c r="J377" s="753"/>
      <c r="K377" s="753"/>
      <c r="L377" s="753"/>
      <c r="M377" s="754"/>
      <c r="N377" s="23"/>
      <c r="O377" s="23"/>
      <c r="P377" s="23"/>
      <c r="Q377" s="23"/>
      <c r="R377" s="23"/>
      <c r="S377" s="175"/>
      <c r="T377" s="520"/>
    </row>
    <row r="378" spans="1:20" ht="54" customHeight="1" x14ac:dyDescent="1.05">
      <c r="A378" s="31" t="s">
        <v>2908</v>
      </c>
      <c r="B378" s="37" t="s">
        <v>2909</v>
      </c>
      <c r="C378" s="31" t="s">
        <v>2910</v>
      </c>
      <c r="D378" s="31" t="s">
        <v>2911</v>
      </c>
      <c r="E378" s="31" t="s">
        <v>688</v>
      </c>
      <c r="F378" s="31" t="s">
        <v>123</v>
      </c>
      <c r="G378" s="31" t="s">
        <v>689</v>
      </c>
      <c r="H378" s="31" t="s">
        <v>15049</v>
      </c>
      <c r="I378" s="38">
        <v>0.95833333333333337</v>
      </c>
      <c r="J378" s="31" t="s">
        <v>19</v>
      </c>
      <c r="K378" s="31" t="s">
        <v>105</v>
      </c>
      <c r="L378" s="31" t="s">
        <v>106</v>
      </c>
      <c r="M378" s="31" t="s">
        <v>194</v>
      </c>
      <c r="N378" s="23"/>
      <c r="O378" s="23"/>
      <c r="P378" s="23"/>
      <c r="Q378" s="23"/>
      <c r="R378" s="23"/>
      <c r="S378" s="29">
        <v>38750</v>
      </c>
      <c r="T378" s="520"/>
    </row>
    <row r="379" spans="1:20" ht="54" customHeight="1" x14ac:dyDescent="1.05">
      <c r="A379" s="31" t="s">
        <v>3037</v>
      </c>
      <c r="B379" s="37" t="s">
        <v>3038</v>
      </c>
      <c r="C379" s="31" t="s">
        <v>3039</v>
      </c>
      <c r="D379" s="31" t="s">
        <v>3040</v>
      </c>
      <c r="E379" s="31" t="s">
        <v>101</v>
      </c>
      <c r="F379" s="31" t="s">
        <v>102</v>
      </c>
      <c r="G379" s="31" t="s">
        <v>567</v>
      </c>
      <c r="H379" s="31" t="s">
        <v>15049</v>
      </c>
      <c r="I379" s="38">
        <v>0.5</v>
      </c>
      <c r="J379" s="31" t="s">
        <v>1943</v>
      </c>
      <c r="K379" s="31" t="s">
        <v>105</v>
      </c>
      <c r="L379" s="31" t="s">
        <v>106</v>
      </c>
      <c r="M379" s="31" t="s">
        <v>491</v>
      </c>
      <c r="N379" s="23"/>
      <c r="O379" s="23"/>
      <c r="P379" s="23"/>
      <c r="Q379" s="23"/>
      <c r="R379" s="23"/>
      <c r="S379" s="29">
        <v>26000</v>
      </c>
      <c r="T379" s="520"/>
    </row>
    <row r="380" spans="1:20" ht="54" customHeight="1" x14ac:dyDescent="1.3">
      <c r="A380" s="685" t="s">
        <v>15046</v>
      </c>
      <c r="B380" s="686"/>
      <c r="C380" s="686"/>
      <c r="D380" s="686"/>
      <c r="E380" s="686"/>
      <c r="F380" s="686"/>
      <c r="G380" s="686"/>
      <c r="H380" s="686"/>
      <c r="I380" s="686"/>
      <c r="J380" s="686"/>
      <c r="K380" s="686"/>
      <c r="L380" s="686"/>
      <c r="M380" s="687"/>
      <c r="N380" s="23"/>
      <c r="O380" s="23"/>
      <c r="P380" s="23"/>
      <c r="Q380" s="23"/>
      <c r="R380" s="23"/>
      <c r="S380" s="29"/>
      <c r="T380" s="388">
        <v>899400</v>
      </c>
    </row>
    <row r="381" spans="1:20" ht="54" customHeight="1" x14ac:dyDescent="1.3">
      <c r="A381" s="685" t="s">
        <v>15400</v>
      </c>
      <c r="B381" s="686"/>
      <c r="C381" s="686"/>
      <c r="D381" s="686"/>
      <c r="E381" s="686"/>
      <c r="F381" s="686"/>
      <c r="G381" s="686"/>
      <c r="H381" s="686"/>
      <c r="I381" s="686"/>
      <c r="J381" s="686"/>
      <c r="K381" s="686"/>
      <c r="L381" s="686"/>
      <c r="M381" s="687"/>
      <c r="N381" s="23"/>
      <c r="O381" s="23"/>
      <c r="P381" s="23"/>
      <c r="Q381" s="23"/>
      <c r="R381" s="23"/>
      <c r="S381" s="344"/>
      <c r="T381" s="550">
        <v>1830000</v>
      </c>
    </row>
    <row r="382" spans="1:20" ht="54" customHeight="1" x14ac:dyDescent="1.05">
      <c r="A382" s="693" t="s">
        <v>4071</v>
      </c>
      <c r="B382" s="694"/>
      <c r="C382" s="694"/>
      <c r="D382" s="694"/>
      <c r="E382" s="694"/>
      <c r="F382" s="694"/>
      <c r="G382" s="694"/>
      <c r="H382" s="694"/>
      <c r="I382" s="694"/>
      <c r="J382" s="694"/>
      <c r="K382" s="694"/>
      <c r="L382" s="694"/>
      <c r="M382" s="695"/>
      <c r="N382" s="23"/>
      <c r="O382" s="23"/>
      <c r="P382" s="23"/>
      <c r="Q382" s="23"/>
      <c r="R382" s="23"/>
      <c r="S382" s="29"/>
      <c r="T382" s="551">
        <v>19850</v>
      </c>
    </row>
    <row r="383" spans="1:20" ht="54" customHeight="1" x14ac:dyDescent="1.05">
      <c r="A383" s="693" t="s">
        <v>4071</v>
      </c>
      <c r="B383" s="694"/>
      <c r="C383" s="694"/>
      <c r="D383" s="694"/>
      <c r="E383" s="694"/>
      <c r="F383" s="694"/>
      <c r="G383" s="694"/>
      <c r="H383" s="694"/>
      <c r="I383" s="694"/>
      <c r="J383" s="694"/>
      <c r="K383" s="694"/>
      <c r="L383" s="694"/>
      <c r="M383" s="695"/>
      <c r="N383" s="23"/>
      <c r="O383" s="23"/>
      <c r="P383" s="23"/>
      <c r="Q383" s="23"/>
      <c r="R383" s="23"/>
      <c r="S383" s="29"/>
      <c r="T383" s="551">
        <v>20000</v>
      </c>
    </row>
    <row r="384" spans="1:20" ht="54" customHeight="1" x14ac:dyDescent="1.05">
      <c r="A384" s="693" t="s">
        <v>15618</v>
      </c>
      <c r="B384" s="694"/>
      <c r="C384" s="694"/>
      <c r="D384" s="694"/>
      <c r="E384" s="694"/>
      <c r="F384" s="694"/>
      <c r="G384" s="694"/>
      <c r="H384" s="694"/>
      <c r="I384" s="694"/>
      <c r="J384" s="694"/>
      <c r="K384" s="694"/>
      <c r="L384" s="694"/>
      <c r="M384" s="695"/>
      <c r="N384" s="23"/>
      <c r="O384" s="23"/>
      <c r="P384" s="23"/>
      <c r="Q384" s="23"/>
      <c r="R384" s="23"/>
      <c r="S384" s="29"/>
      <c r="T384" s="552">
        <v>70000</v>
      </c>
    </row>
    <row r="385" spans="1:20" ht="54" customHeight="1" x14ac:dyDescent="1.05">
      <c r="A385" s="693" t="s">
        <v>15618</v>
      </c>
      <c r="B385" s="694"/>
      <c r="C385" s="694"/>
      <c r="D385" s="694"/>
      <c r="E385" s="694"/>
      <c r="F385" s="694"/>
      <c r="G385" s="694"/>
      <c r="H385" s="694"/>
      <c r="I385" s="694"/>
      <c r="J385" s="694"/>
      <c r="K385" s="694"/>
      <c r="L385" s="694"/>
      <c r="M385" s="695"/>
      <c r="N385" s="23"/>
      <c r="O385" s="23"/>
      <c r="P385" s="23"/>
      <c r="Q385" s="23"/>
      <c r="R385" s="23"/>
      <c r="S385" s="29"/>
      <c r="T385" s="552">
        <v>10000</v>
      </c>
    </row>
    <row r="386" spans="1:20" ht="54" customHeight="1" x14ac:dyDescent="1.05">
      <c r="A386" s="688" t="s">
        <v>16177</v>
      </c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90"/>
      <c r="N386" s="23"/>
      <c r="O386" s="23"/>
      <c r="P386" s="23"/>
      <c r="Q386" s="23"/>
      <c r="R386" s="23"/>
      <c r="S386" s="29"/>
      <c r="T386" s="520"/>
    </row>
    <row r="387" spans="1:20" ht="54" customHeight="1" x14ac:dyDescent="1.05">
      <c r="A387" s="31" t="s">
        <v>3081</v>
      </c>
      <c r="B387" s="37" t="s">
        <v>3082</v>
      </c>
      <c r="C387" s="31" t="s">
        <v>3083</v>
      </c>
      <c r="D387" s="31" t="s">
        <v>3084</v>
      </c>
      <c r="E387" s="31" t="s">
        <v>687</v>
      </c>
      <c r="F387" s="31" t="s">
        <v>102</v>
      </c>
      <c r="G387" s="31" t="s">
        <v>490</v>
      </c>
      <c r="H387" s="31" t="s">
        <v>15633</v>
      </c>
      <c r="I387" s="38">
        <v>8.3333333333333329E-2</v>
      </c>
      <c r="J387" s="31" t="s">
        <v>1943</v>
      </c>
      <c r="K387" s="31" t="s">
        <v>105</v>
      </c>
      <c r="L387" s="31" t="s">
        <v>106</v>
      </c>
      <c r="M387" s="31" t="s">
        <v>491</v>
      </c>
      <c r="N387" s="23"/>
      <c r="O387" s="23"/>
      <c r="P387" s="23"/>
      <c r="Q387" s="23"/>
      <c r="R387" s="23"/>
      <c r="S387" s="29">
        <v>25000</v>
      </c>
      <c r="T387" s="520"/>
    </row>
    <row r="388" spans="1:20" ht="54" customHeight="1" x14ac:dyDescent="1.05">
      <c r="A388" s="26" t="s">
        <v>16159</v>
      </c>
      <c r="B388" s="27" t="s">
        <v>16160</v>
      </c>
      <c r="C388" s="31" t="s">
        <v>16161</v>
      </c>
      <c r="D388" s="26" t="s">
        <v>16162</v>
      </c>
      <c r="E388" s="26" t="s">
        <v>101</v>
      </c>
      <c r="F388" s="26" t="s">
        <v>102</v>
      </c>
      <c r="G388" s="26" t="s">
        <v>1544</v>
      </c>
      <c r="H388" s="26" t="s">
        <v>15633</v>
      </c>
      <c r="I388" s="28">
        <v>0.52430555555555558</v>
      </c>
      <c r="J388" s="26" t="s">
        <v>1943</v>
      </c>
      <c r="K388" s="31" t="s">
        <v>105</v>
      </c>
      <c r="L388" s="26" t="s">
        <v>106</v>
      </c>
      <c r="M388" s="26" t="s">
        <v>107</v>
      </c>
      <c r="N388" s="23"/>
      <c r="O388" s="23"/>
      <c r="P388" s="23"/>
      <c r="Q388" s="23"/>
      <c r="R388" s="23"/>
      <c r="S388" s="175">
        <v>22400</v>
      </c>
      <c r="T388" s="520"/>
    </row>
    <row r="389" spans="1:20" ht="54" customHeight="1" x14ac:dyDescent="1.05">
      <c r="A389" s="693" t="s">
        <v>16178</v>
      </c>
      <c r="B389" s="694"/>
      <c r="C389" s="694"/>
      <c r="D389" s="694"/>
      <c r="E389" s="694"/>
      <c r="F389" s="694"/>
      <c r="G389" s="694"/>
      <c r="H389" s="694"/>
      <c r="I389" s="694"/>
      <c r="J389" s="694"/>
      <c r="K389" s="694"/>
      <c r="L389" s="694"/>
      <c r="M389" s="695"/>
      <c r="N389" s="23"/>
      <c r="O389" s="23"/>
      <c r="P389" s="23"/>
      <c r="Q389" s="23"/>
      <c r="R389" s="23"/>
      <c r="S389" s="29"/>
      <c r="T389" s="388">
        <v>18000</v>
      </c>
    </row>
    <row r="390" spans="1:20" ht="54" customHeight="1" x14ac:dyDescent="1.05">
      <c r="A390" s="688" t="s">
        <v>16735</v>
      </c>
      <c r="B390" s="689"/>
      <c r="C390" s="689"/>
      <c r="D390" s="689"/>
      <c r="E390" s="689"/>
      <c r="F390" s="689"/>
      <c r="G390" s="689"/>
      <c r="H390" s="689"/>
      <c r="I390" s="689"/>
      <c r="J390" s="689"/>
      <c r="K390" s="689"/>
      <c r="L390" s="689"/>
      <c r="M390" s="690"/>
      <c r="N390" s="31"/>
      <c r="O390" s="31"/>
      <c r="P390" s="31"/>
      <c r="Q390" s="23"/>
      <c r="R390" s="23"/>
      <c r="S390" s="29"/>
      <c r="T390" s="520"/>
    </row>
    <row r="391" spans="1:20" ht="54" customHeight="1" x14ac:dyDescent="1.05">
      <c r="A391" s="31" t="s">
        <v>16695</v>
      </c>
      <c r="B391" s="31" t="s">
        <v>2686</v>
      </c>
      <c r="C391" s="31" t="s">
        <v>16183</v>
      </c>
      <c r="D391" s="31" t="s">
        <v>16696</v>
      </c>
      <c r="E391" s="31" t="s">
        <v>101</v>
      </c>
      <c r="F391" s="31" t="s">
        <v>123</v>
      </c>
      <c r="G391" s="31" t="s">
        <v>16223</v>
      </c>
      <c r="H391" s="31" t="s">
        <v>16697</v>
      </c>
      <c r="I391" s="31"/>
      <c r="J391" s="31" t="s">
        <v>19</v>
      </c>
      <c r="K391" s="31"/>
      <c r="L391" s="31" t="s">
        <v>106</v>
      </c>
      <c r="M391" s="31" t="s">
        <v>995</v>
      </c>
      <c r="N391" s="31" t="s">
        <v>105</v>
      </c>
      <c r="O391" s="31"/>
      <c r="P391" s="31"/>
      <c r="Q391" s="23"/>
      <c r="R391" s="23"/>
      <c r="S391" s="29">
        <v>44125</v>
      </c>
      <c r="T391" s="520"/>
    </row>
    <row r="392" spans="1:20" ht="54" customHeight="1" x14ac:dyDescent="1.05">
      <c r="A392" s="31" t="s">
        <v>16698</v>
      </c>
      <c r="B392" s="31" t="s">
        <v>9441</v>
      </c>
      <c r="C392" s="31" t="s">
        <v>16183</v>
      </c>
      <c r="D392" s="31" t="s">
        <v>16699</v>
      </c>
      <c r="E392" s="31" t="s">
        <v>101</v>
      </c>
      <c r="F392" s="31" t="s">
        <v>123</v>
      </c>
      <c r="G392" s="31" t="s">
        <v>16223</v>
      </c>
      <c r="H392" s="31" t="s">
        <v>16697</v>
      </c>
      <c r="I392" s="31"/>
      <c r="J392" s="31" t="s">
        <v>19</v>
      </c>
      <c r="K392" s="31"/>
      <c r="L392" s="31" t="s">
        <v>106</v>
      </c>
      <c r="M392" s="31" t="s">
        <v>995</v>
      </c>
      <c r="N392" s="31" t="s">
        <v>105</v>
      </c>
      <c r="O392" s="31"/>
      <c r="P392" s="31"/>
      <c r="Q392" s="23"/>
      <c r="R392" s="23"/>
      <c r="S392" s="29">
        <v>44125</v>
      </c>
      <c r="T392" s="520"/>
    </row>
    <row r="393" spans="1:20" ht="54" customHeight="1" x14ac:dyDescent="1.05">
      <c r="A393" s="31" t="s">
        <v>16700</v>
      </c>
      <c r="B393" s="31" t="s">
        <v>16701</v>
      </c>
      <c r="C393" s="31" t="s">
        <v>16183</v>
      </c>
      <c r="D393" s="31" t="s">
        <v>16702</v>
      </c>
      <c r="E393" s="31" t="s">
        <v>101</v>
      </c>
      <c r="F393" s="31" t="s">
        <v>123</v>
      </c>
      <c r="G393" s="31" t="s">
        <v>16223</v>
      </c>
      <c r="H393" s="31" t="s">
        <v>16697</v>
      </c>
      <c r="I393" s="31"/>
      <c r="J393" s="31" t="s">
        <v>19</v>
      </c>
      <c r="K393" s="31"/>
      <c r="L393" s="31" t="s">
        <v>106</v>
      </c>
      <c r="M393" s="31" t="s">
        <v>995</v>
      </c>
      <c r="N393" s="31" t="s">
        <v>105</v>
      </c>
      <c r="O393" s="31"/>
      <c r="P393" s="31"/>
      <c r="Q393" s="23"/>
      <c r="R393" s="23"/>
      <c r="S393" s="29">
        <v>44125</v>
      </c>
      <c r="T393" s="520"/>
    </row>
    <row r="394" spans="1:20" ht="54" customHeight="1" x14ac:dyDescent="1.05">
      <c r="A394" s="688"/>
      <c r="B394" s="689"/>
      <c r="C394" s="689"/>
      <c r="D394" s="689"/>
      <c r="E394" s="689"/>
      <c r="F394" s="689"/>
      <c r="G394" s="689"/>
      <c r="H394" s="689"/>
      <c r="I394" s="689"/>
      <c r="J394" s="689"/>
      <c r="K394" s="689"/>
      <c r="L394" s="689"/>
      <c r="M394" s="690"/>
      <c r="N394" s="31"/>
      <c r="O394" s="31"/>
      <c r="P394" s="31"/>
      <c r="Q394" s="23"/>
      <c r="R394" s="23"/>
      <c r="S394" s="29"/>
      <c r="T394" s="520"/>
    </row>
    <row r="395" spans="1:20" ht="54" customHeight="1" x14ac:dyDescent="1.05">
      <c r="A395" s="421" t="s">
        <v>17267</v>
      </c>
      <c r="B395" s="446"/>
      <c r="C395" s="421"/>
      <c r="D395" s="421">
        <v>42470276</v>
      </c>
      <c r="E395" s="421" t="s">
        <v>17263</v>
      </c>
      <c r="F395" s="421" t="s">
        <v>123</v>
      </c>
      <c r="G395" s="421"/>
      <c r="H395" s="447">
        <v>46185</v>
      </c>
      <c r="I395" s="421"/>
      <c r="J395" s="210" t="s">
        <v>19</v>
      </c>
      <c r="K395" s="421"/>
      <c r="L395" s="210" t="s">
        <v>106</v>
      </c>
      <c r="M395" s="210" t="s">
        <v>995</v>
      </c>
      <c r="N395" s="421"/>
      <c r="O395" s="421"/>
      <c r="P395" s="421"/>
      <c r="Q395" s="421"/>
      <c r="R395" s="421"/>
      <c r="S395" s="448">
        <v>43225</v>
      </c>
      <c r="T395" s="388"/>
    </row>
    <row r="396" spans="1:20" ht="54" customHeight="1" x14ac:dyDescent="1.05">
      <c r="A396" s="223" t="s">
        <v>17268</v>
      </c>
      <c r="B396" s="225"/>
      <c r="C396" s="223"/>
      <c r="D396" s="223">
        <v>33552882</v>
      </c>
      <c r="E396" s="223" t="s">
        <v>17263</v>
      </c>
      <c r="F396" s="223" t="s">
        <v>123</v>
      </c>
      <c r="G396" s="223"/>
      <c r="H396" s="380">
        <v>46199</v>
      </c>
      <c r="I396" s="223"/>
      <c r="J396" s="31" t="s">
        <v>19</v>
      </c>
      <c r="K396" s="223"/>
      <c r="L396" s="31" t="s">
        <v>106</v>
      </c>
      <c r="M396" s="31" t="s">
        <v>995</v>
      </c>
      <c r="N396" s="223"/>
      <c r="O396" s="223"/>
      <c r="P396" s="223"/>
      <c r="Q396" s="223"/>
      <c r="R396" s="223"/>
      <c r="S396" s="249">
        <v>43225</v>
      </c>
      <c r="T396" s="388"/>
    </row>
    <row r="397" spans="1:20" ht="54" customHeight="1" x14ac:dyDescent="1.05">
      <c r="A397" s="223" t="s">
        <v>7412</v>
      </c>
      <c r="B397" s="225"/>
      <c r="C397" s="223"/>
      <c r="D397" s="223">
        <v>45203117</v>
      </c>
      <c r="E397" s="223" t="s">
        <v>17263</v>
      </c>
      <c r="F397" s="223" t="s">
        <v>102</v>
      </c>
      <c r="G397" s="380"/>
      <c r="H397" s="380">
        <v>46201</v>
      </c>
      <c r="I397" s="223"/>
      <c r="J397" s="31" t="s">
        <v>19</v>
      </c>
      <c r="K397" s="223"/>
      <c r="L397" s="31" t="s">
        <v>106</v>
      </c>
      <c r="M397" s="223" t="s">
        <v>13363</v>
      </c>
      <c r="N397" s="223"/>
      <c r="O397" s="223"/>
      <c r="P397" s="223"/>
      <c r="Q397" s="223"/>
      <c r="R397" s="223"/>
      <c r="S397" s="249">
        <v>25000</v>
      </c>
      <c r="T397" s="388"/>
    </row>
    <row r="398" spans="1:20" ht="54" customHeight="1" x14ac:dyDescent="1.05">
      <c r="A398" s="223" t="s">
        <v>7764</v>
      </c>
      <c r="B398" s="225"/>
      <c r="C398" s="223"/>
      <c r="D398" s="223">
        <v>40909814</v>
      </c>
      <c r="E398" s="223" t="s">
        <v>17263</v>
      </c>
      <c r="F398" s="223" t="s">
        <v>102</v>
      </c>
      <c r="G398" s="223"/>
      <c r="H398" s="380">
        <v>46201</v>
      </c>
      <c r="I398" s="223"/>
      <c r="J398" s="31" t="s">
        <v>19</v>
      </c>
      <c r="K398" s="223"/>
      <c r="L398" s="31" t="s">
        <v>106</v>
      </c>
      <c r="M398" s="223" t="s">
        <v>13363</v>
      </c>
      <c r="N398" s="223"/>
      <c r="O398" s="223"/>
      <c r="P398" s="223"/>
      <c r="Q398" s="223"/>
      <c r="R398" s="223"/>
      <c r="S398" s="249">
        <v>25000</v>
      </c>
      <c r="T398" s="388"/>
    </row>
    <row r="399" spans="1:20" ht="54" customHeight="1" x14ac:dyDescent="1.05">
      <c r="A399" s="223" t="s">
        <v>7399</v>
      </c>
      <c r="B399" s="225"/>
      <c r="C399" s="223"/>
      <c r="D399" s="223">
        <v>42846465</v>
      </c>
      <c r="E399" s="223" t="s">
        <v>17263</v>
      </c>
      <c r="F399" s="223" t="s">
        <v>102</v>
      </c>
      <c r="G399" s="223"/>
      <c r="H399" s="380">
        <v>46201</v>
      </c>
      <c r="I399" s="223"/>
      <c r="J399" s="31" t="s">
        <v>19</v>
      </c>
      <c r="K399" s="223"/>
      <c r="L399" s="31" t="s">
        <v>106</v>
      </c>
      <c r="M399" s="223" t="s">
        <v>13363</v>
      </c>
      <c r="N399" s="223"/>
      <c r="O399" s="223"/>
      <c r="P399" s="223"/>
      <c r="Q399" s="223"/>
      <c r="R399" s="223"/>
      <c r="S399" s="249">
        <v>25000</v>
      </c>
      <c r="T399" s="388"/>
    </row>
    <row r="400" spans="1:20" ht="54" customHeight="1" x14ac:dyDescent="1.05">
      <c r="A400" s="223" t="s">
        <v>17269</v>
      </c>
      <c r="B400" s="225"/>
      <c r="C400" s="223"/>
      <c r="D400" s="223">
        <v>34657131</v>
      </c>
      <c r="E400" s="223" t="s">
        <v>17263</v>
      </c>
      <c r="F400" s="223" t="s">
        <v>102</v>
      </c>
      <c r="G400" s="223"/>
      <c r="H400" s="380">
        <v>46201</v>
      </c>
      <c r="I400" s="223"/>
      <c r="J400" s="31" t="s">
        <v>19</v>
      </c>
      <c r="K400" s="223"/>
      <c r="L400" s="31" t="s">
        <v>106</v>
      </c>
      <c r="M400" s="223" t="s">
        <v>13363</v>
      </c>
      <c r="N400" s="223"/>
      <c r="O400" s="223"/>
      <c r="P400" s="223"/>
      <c r="Q400" s="223"/>
      <c r="R400" s="223"/>
      <c r="S400" s="249">
        <v>25000</v>
      </c>
      <c r="T400" s="388"/>
    </row>
    <row r="401" spans="1:20" ht="54" customHeight="1" x14ac:dyDescent="1.05">
      <c r="A401" s="223" t="s">
        <v>17270</v>
      </c>
      <c r="B401" s="225"/>
      <c r="C401" s="223"/>
      <c r="D401" s="223">
        <v>44954129</v>
      </c>
      <c r="E401" s="223" t="s">
        <v>17248</v>
      </c>
      <c r="F401" s="223"/>
      <c r="G401" s="223"/>
      <c r="H401" s="380">
        <v>46196</v>
      </c>
      <c r="I401" s="223"/>
      <c r="J401" s="31" t="s">
        <v>19</v>
      </c>
      <c r="K401" s="213"/>
      <c r="L401" s="31" t="s">
        <v>106</v>
      </c>
      <c r="M401" s="223" t="s">
        <v>13363</v>
      </c>
      <c r="N401" s="213"/>
      <c r="O401" s="213"/>
      <c r="P401" s="213"/>
      <c r="Q401" s="213"/>
      <c r="R401" s="213"/>
      <c r="S401" s="249">
        <v>38750</v>
      </c>
      <c r="T401" s="388"/>
    </row>
    <row r="402" spans="1:20" ht="54" customHeight="1" x14ac:dyDescent="1.05">
      <c r="A402" s="223" t="s">
        <v>17271</v>
      </c>
      <c r="B402" s="225"/>
      <c r="C402" s="223"/>
      <c r="D402" s="223">
        <v>30557037</v>
      </c>
      <c r="E402" s="223" t="s">
        <v>17248</v>
      </c>
      <c r="F402" s="223"/>
      <c r="G402" s="223"/>
      <c r="H402" s="380">
        <v>46198</v>
      </c>
      <c r="I402" s="223"/>
      <c r="J402" s="31" t="s">
        <v>19</v>
      </c>
      <c r="K402" s="213"/>
      <c r="L402" s="31" t="s">
        <v>106</v>
      </c>
      <c r="M402" s="223" t="s">
        <v>13363</v>
      </c>
      <c r="N402" s="213"/>
      <c r="O402" s="213"/>
      <c r="P402" s="213"/>
      <c r="Q402" s="213"/>
      <c r="R402" s="213"/>
      <c r="S402" s="249">
        <v>38750</v>
      </c>
      <c r="T402" s="388"/>
    </row>
    <row r="403" spans="1:20" ht="54" customHeight="1" x14ac:dyDescent="1.05">
      <c r="A403" s="223" t="s">
        <v>17272</v>
      </c>
      <c r="B403" s="225"/>
      <c r="C403" s="223"/>
      <c r="D403" s="223">
        <v>33544750</v>
      </c>
      <c r="E403" s="223" t="s">
        <v>17248</v>
      </c>
      <c r="F403" s="223"/>
      <c r="G403" s="223"/>
      <c r="H403" s="380">
        <v>46198</v>
      </c>
      <c r="I403" s="223"/>
      <c r="J403" s="31" t="s">
        <v>19</v>
      </c>
      <c r="K403" s="127"/>
      <c r="L403" s="31" t="s">
        <v>106</v>
      </c>
      <c r="M403" s="223" t="s">
        <v>13363</v>
      </c>
      <c r="N403" s="127"/>
      <c r="O403" s="127"/>
      <c r="P403" s="127"/>
      <c r="Q403" s="127"/>
      <c r="R403" s="127"/>
      <c r="S403" s="249">
        <v>38750</v>
      </c>
      <c r="T403" s="388"/>
    </row>
    <row r="404" spans="1:20" ht="54" customHeight="1" x14ac:dyDescent="1.05">
      <c r="A404" s="223" t="s">
        <v>17273</v>
      </c>
      <c r="B404" s="225"/>
      <c r="C404" s="223"/>
      <c r="D404" s="223">
        <v>36667722</v>
      </c>
      <c r="E404" s="223" t="s">
        <v>17248</v>
      </c>
      <c r="F404" s="223"/>
      <c r="G404" s="223"/>
      <c r="H404" s="380">
        <v>46198</v>
      </c>
      <c r="I404" s="223"/>
      <c r="J404" s="31" t="s">
        <v>19</v>
      </c>
      <c r="K404" s="127"/>
      <c r="L404" s="31" t="s">
        <v>106</v>
      </c>
      <c r="M404" s="223" t="s">
        <v>13363</v>
      </c>
      <c r="N404" s="127"/>
      <c r="O404" s="127"/>
      <c r="P404" s="127"/>
      <c r="Q404" s="127"/>
      <c r="R404" s="127"/>
      <c r="S404" s="249">
        <v>38750</v>
      </c>
      <c r="T404" s="388"/>
    </row>
    <row r="405" spans="1:20" ht="54" customHeight="1" x14ac:dyDescent="1.05">
      <c r="A405" s="223" t="s">
        <v>17274</v>
      </c>
      <c r="B405" s="225"/>
      <c r="C405" s="223"/>
      <c r="D405" s="223">
        <v>45119524</v>
      </c>
      <c r="E405" s="223" t="s">
        <v>17248</v>
      </c>
      <c r="F405" s="223"/>
      <c r="G405" s="223"/>
      <c r="H405" s="380">
        <v>46198</v>
      </c>
      <c r="I405" s="223"/>
      <c r="J405" s="31" t="s">
        <v>19</v>
      </c>
      <c r="K405" s="127"/>
      <c r="L405" s="31" t="s">
        <v>106</v>
      </c>
      <c r="M405" s="223" t="s">
        <v>13363</v>
      </c>
      <c r="N405" s="127"/>
      <c r="O405" s="127"/>
      <c r="P405" s="127"/>
      <c r="Q405" s="127"/>
      <c r="R405" s="127"/>
      <c r="S405" s="249">
        <v>38750</v>
      </c>
      <c r="T405" s="388"/>
    </row>
    <row r="406" spans="1:20" ht="54" customHeight="1" x14ac:dyDescent="0.7">
      <c r="A406" s="698" t="s">
        <v>17939</v>
      </c>
      <c r="B406" s="699"/>
      <c r="C406" s="699"/>
      <c r="D406" s="699"/>
      <c r="E406" s="699"/>
      <c r="F406" s="699"/>
      <c r="G406" s="699"/>
      <c r="H406" s="699"/>
      <c r="I406" s="699"/>
      <c r="J406" s="699"/>
      <c r="K406" s="699"/>
      <c r="L406" s="699"/>
      <c r="M406" s="700"/>
      <c r="N406" s="127"/>
      <c r="O406" s="127"/>
      <c r="P406" s="127"/>
      <c r="Q406" s="127"/>
      <c r="R406" s="127"/>
      <c r="S406" s="249"/>
      <c r="T406" s="388">
        <v>797700</v>
      </c>
    </row>
    <row r="407" spans="1:20" ht="54" customHeight="1" x14ac:dyDescent="1.05">
      <c r="A407" s="688" t="s">
        <v>18796</v>
      </c>
      <c r="B407" s="689"/>
      <c r="C407" s="689"/>
      <c r="D407" s="689"/>
      <c r="E407" s="689"/>
      <c r="F407" s="689"/>
      <c r="G407" s="689"/>
      <c r="H407" s="689"/>
      <c r="I407" s="689"/>
      <c r="J407" s="689"/>
      <c r="K407" s="689"/>
      <c r="L407" s="689"/>
      <c r="M407" s="690"/>
      <c r="N407" s="23"/>
      <c r="O407" s="23"/>
      <c r="P407" s="23"/>
      <c r="Q407" s="23"/>
      <c r="R407" s="23"/>
      <c r="S407" s="29"/>
      <c r="T407" s="531"/>
    </row>
    <row r="408" spans="1:20" ht="54" customHeight="1" x14ac:dyDescent="1.05">
      <c r="A408" s="31" t="s">
        <v>18442</v>
      </c>
      <c r="B408" s="31" t="s">
        <v>18443</v>
      </c>
      <c r="C408" s="31" t="s">
        <v>18444</v>
      </c>
      <c r="D408" s="31" t="s">
        <v>18445</v>
      </c>
      <c r="E408" s="31" t="s">
        <v>687</v>
      </c>
      <c r="F408" s="31" t="s">
        <v>102</v>
      </c>
      <c r="G408" s="31" t="s">
        <v>16324</v>
      </c>
      <c r="H408" s="31" t="s">
        <v>16249</v>
      </c>
      <c r="I408" s="38">
        <v>0.83333333333333337</v>
      </c>
      <c r="J408" s="31" t="s">
        <v>18446</v>
      </c>
      <c r="K408" s="31" t="s">
        <v>105</v>
      </c>
      <c r="L408" s="31" t="s">
        <v>125</v>
      </c>
      <c r="M408" s="31" t="s">
        <v>491</v>
      </c>
      <c r="N408" s="23"/>
      <c r="O408" s="23"/>
      <c r="P408" s="23"/>
      <c r="Q408" s="23"/>
      <c r="R408" s="23"/>
      <c r="S408" s="29">
        <v>25200</v>
      </c>
      <c r="T408" s="531"/>
    </row>
    <row r="409" spans="1:20" ht="54" customHeight="1" x14ac:dyDescent="1.05">
      <c r="A409" s="31" t="s">
        <v>18447</v>
      </c>
      <c r="B409" s="31" t="s">
        <v>18448</v>
      </c>
      <c r="C409" s="31" t="s">
        <v>18449</v>
      </c>
      <c r="D409" s="31" t="s">
        <v>18450</v>
      </c>
      <c r="E409" s="31" t="s">
        <v>687</v>
      </c>
      <c r="F409" s="31" t="s">
        <v>102</v>
      </c>
      <c r="G409" s="31" t="s">
        <v>16324</v>
      </c>
      <c r="H409" s="31" t="s">
        <v>16249</v>
      </c>
      <c r="I409" s="38">
        <v>0.83333333333333337</v>
      </c>
      <c r="J409" s="31" t="s">
        <v>18446</v>
      </c>
      <c r="K409" s="31" t="s">
        <v>105</v>
      </c>
      <c r="L409" s="31" t="s">
        <v>125</v>
      </c>
      <c r="M409" s="31" t="s">
        <v>491</v>
      </c>
      <c r="N409" s="23"/>
      <c r="O409" s="23"/>
      <c r="P409" s="23"/>
      <c r="Q409" s="23"/>
      <c r="R409" s="23"/>
      <c r="S409" s="29">
        <v>25200</v>
      </c>
      <c r="T409" s="531"/>
    </row>
    <row r="410" spans="1:20" ht="54" customHeight="1" x14ac:dyDescent="1.05">
      <c r="A410" s="31" t="s">
        <v>18451</v>
      </c>
      <c r="B410" s="31" t="s">
        <v>18452</v>
      </c>
      <c r="C410" s="31" t="s">
        <v>18453</v>
      </c>
      <c r="D410" s="31" t="s">
        <v>18454</v>
      </c>
      <c r="E410" s="31" t="s">
        <v>687</v>
      </c>
      <c r="F410" s="31" t="s">
        <v>102</v>
      </c>
      <c r="G410" s="31" t="s">
        <v>16324</v>
      </c>
      <c r="H410" s="31" t="s">
        <v>16249</v>
      </c>
      <c r="I410" s="38">
        <v>0.83333333333333337</v>
      </c>
      <c r="J410" s="31" t="s">
        <v>18446</v>
      </c>
      <c r="K410" s="31" t="s">
        <v>105</v>
      </c>
      <c r="L410" s="31" t="s">
        <v>10733</v>
      </c>
      <c r="M410" s="31" t="s">
        <v>491</v>
      </c>
      <c r="N410" s="23"/>
      <c r="O410" s="23"/>
      <c r="P410" s="23"/>
      <c r="Q410" s="23"/>
      <c r="R410" s="23"/>
      <c r="S410" s="29">
        <v>25200</v>
      </c>
      <c r="T410" s="531"/>
    </row>
    <row r="411" spans="1:20" ht="54" customHeight="1" x14ac:dyDescent="1.05">
      <c r="A411" s="688" t="s">
        <v>18796</v>
      </c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  <c r="L411" s="689"/>
      <c r="M411" s="690"/>
      <c r="N411" s="23"/>
      <c r="O411" s="23"/>
      <c r="P411" s="23"/>
      <c r="Q411" s="23"/>
      <c r="R411" s="23"/>
      <c r="S411" s="29"/>
      <c r="T411" s="531"/>
    </row>
    <row r="412" spans="1:20" ht="54" customHeight="1" x14ac:dyDescent="1.05">
      <c r="A412" s="31" t="s">
        <v>18567</v>
      </c>
      <c r="B412" s="31" t="s">
        <v>1972</v>
      </c>
      <c r="C412" s="31" t="s">
        <v>18568</v>
      </c>
      <c r="D412" s="31" t="s">
        <v>18569</v>
      </c>
      <c r="E412" s="31" t="s">
        <v>687</v>
      </c>
      <c r="F412" s="31" t="s">
        <v>123</v>
      </c>
      <c r="G412" s="31" t="s">
        <v>17532</v>
      </c>
      <c r="H412" s="31" t="s">
        <v>16249</v>
      </c>
      <c r="I412" s="38">
        <v>0.83333333333333337</v>
      </c>
      <c r="J412" s="31" t="s">
        <v>1943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531"/>
    </row>
    <row r="413" spans="1:20" ht="54" customHeight="1" x14ac:dyDescent="1.05">
      <c r="A413" s="31" t="s">
        <v>18570</v>
      </c>
      <c r="B413" s="31" t="s">
        <v>6394</v>
      </c>
      <c r="C413" s="31" t="s">
        <v>18571</v>
      </c>
      <c r="D413" s="31" t="s">
        <v>18572</v>
      </c>
      <c r="E413" s="31" t="s">
        <v>687</v>
      </c>
      <c r="F413" s="31" t="s">
        <v>123</v>
      </c>
      <c r="G413" s="31" t="s">
        <v>17532</v>
      </c>
      <c r="H413" s="31" t="s">
        <v>16249</v>
      </c>
      <c r="I413" s="38">
        <v>0.83333333333333337</v>
      </c>
      <c r="J413" s="31" t="s">
        <v>1943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531"/>
    </row>
    <row r="414" spans="1:20" ht="54" customHeight="1" x14ac:dyDescent="1.05">
      <c r="A414" s="31" t="s">
        <v>18573</v>
      </c>
      <c r="B414" s="31" t="s">
        <v>18574</v>
      </c>
      <c r="C414" s="31" t="s">
        <v>18575</v>
      </c>
      <c r="D414" s="31" t="s">
        <v>18576</v>
      </c>
      <c r="E414" s="31" t="s">
        <v>687</v>
      </c>
      <c r="F414" s="31" t="s">
        <v>123</v>
      </c>
      <c r="G414" s="31" t="s">
        <v>17532</v>
      </c>
      <c r="H414" s="31" t="s">
        <v>16249</v>
      </c>
      <c r="I414" s="38">
        <v>0.83333333333333337</v>
      </c>
      <c r="J414" s="31" t="s">
        <v>1943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531"/>
    </row>
    <row r="415" spans="1:20" ht="54" customHeight="1" x14ac:dyDescent="1.05">
      <c r="A415" s="31" t="s">
        <v>18577</v>
      </c>
      <c r="B415" s="31" t="s">
        <v>3586</v>
      </c>
      <c r="C415" s="31" t="s">
        <v>18578</v>
      </c>
      <c r="D415" s="31" t="s">
        <v>18579</v>
      </c>
      <c r="E415" s="31" t="s">
        <v>687</v>
      </c>
      <c r="F415" s="31" t="s">
        <v>123</v>
      </c>
      <c r="G415" s="31" t="s">
        <v>17532</v>
      </c>
      <c r="H415" s="31" t="s">
        <v>16249</v>
      </c>
      <c r="I415" s="38">
        <v>0.83333333333333337</v>
      </c>
      <c r="J415" s="31" t="s">
        <v>1943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531"/>
    </row>
    <row r="416" spans="1:20" ht="54" customHeight="1" x14ac:dyDescent="1.05">
      <c r="A416" s="31" t="s">
        <v>18580</v>
      </c>
      <c r="B416" s="31" t="s">
        <v>18581</v>
      </c>
      <c r="C416" s="31" t="s">
        <v>18582</v>
      </c>
      <c r="D416" s="31" t="s">
        <v>18583</v>
      </c>
      <c r="E416" s="31" t="s">
        <v>687</v>
      </c>
      <c r="F416" s="31" t="s">
        <v>123</v>
      </c>
      <c r="G416" s="31" t="s">
        <v>17532</v>
      </c>
      <c r="H416" s="31" t="s">
        <v>16249</v>
      </c>
      <c r="I416" s="38">
        <v>0.83333333333333337</v>
      </c>
      <c r="J416" s="31" t="s">
        <v>1943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531"/>
    </row>
    <row r="417" spans="1:20" ht="54" customHeight="1" x14ac:dyDescent="1.05">
      <c r="A417" s="31" t="s">
        <v>18584</v>
      </c>
      <c r="B417" s="31" t="s">
        <v>8633</v>
      </c>
      <c r="C417" s="31" t="s">
        <v>18585</v>
      </c>
      <c r="D417" s="31" t="s">
        <v>18586</v>
      </c>
      <c r="E417" s="31" t="s">
        <v>687</v>
      </c>
      <c r="F417" s="31" t="s">
        <v>123</v>
      </c>
      <c r="G417" s="31" t="s">
        <v>17532</v>
      </c>
      <c r="H417" s="31" t="s">
        <v>16249</v>
      </c>
      <c r="I417" s="38">
        <v>0.83333333333333337</v>
      </c>
      <c r="J417" s="31" t="s">
        <v>1943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43425</v>
      </c>
      <c r="T417" s="531"/>
    </row>
    <row r="418" spans="1:20" ht="54" customHeight="1" x14ac:dyDescent="1.05">
      <c r="A418" s="31" t="s">
        <v>18587</v>
      </c>
      <c r="B418" s="31" t="s">
        <v>12169</v>
      </c>
      <c r="C418" s="31" t="s">
        <v>18588</v>
      </c>
      <c r="D418" s="31" t="s">
        <v>18589</v>
      </c>
      <c r="E418" s="31" t="s">
        <v>687</v>
      </c>
      <c r="F418" s="31" t="s">
        <v>123</v>
      </c>
      <c r="G418" s="31" t="s">
        <v>17532</v>
      </c>
      <c r="H418" s="31" t="s">
        <v>16249</v>
      </c>
      <c r="I418" s="38">
        <v>0.83333333333333337</v>
      </c>
      <c r="J418" s="31" t="s">
        <v>1943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531"/>
    </row>
    <row r="419" spans="1:20" ht="54" customHeight="1" x14ac:dyDescent="1.05">
      <c r="A419" s="31" t="s">
        <v>18590</v>
      </c>
      <c r="B419" s="31" t="s">
        <v>18591</v>
      </c>
      <c r="C419" s="31" t="s">
        <v>18592</v>
      </c>
      <c r="D419" s="31" t="s">
        <v>18593</v>
      </c>
      <c r="E419" s="31" t="s">
        <v>687</v>
      </c>
      <c r="F419" s="31" t="s">
        <v>123</v>
      </c>
      <c r="G419" s="31" t="s">
        <v>17532</v>
      </c>
      <c r="H419" s="31" t="s">
        <v>16249</v>
      </c>
      <c r="I419" s="38">
        <v>0.83333333333333337</v>
      </c>
      <c r="J419" s="31" t="s">
        <v>1943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531"/>
    </row>
    <row r="420" spans="1:20" ht="54" customHeight="1" x14ac:dyDescent="1.05">
      <c r="A420" s="31" t="s">
        <v>18594</v>
      </c>
      <c r="B420" s="31" t="s">
        <v>7128</v>
      </c>
      <c r="C420" s="31" t="s">
        <v>18595</v>
      </c>
      <c r="D420" s="31" t="s">
        <v>18596</v>
      </c>
      <c r="E420" s="31" t="s">
        <v>687</v>
      </c>
      <c r="F420" s="31" t="s">
        <v>123</v>
      </c>
      <c r="G420" s="31" t="s">
        <v>17532</v>
      </c>
      <c r="H420" s="31" t="s">
        <v>16249</v>
      </c>
      <c r="I420" s="38">
        <v>0.83333333333333337</v>
      </c>
      <c r="J420" s="31" t="s">
        <v>1943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531"/>
    </row>
    <row r="421" spans="1:20" ht="54" customHeight="1" x14ac:dyDescent="1.05">
      <c r="A421" s="31" t="s">
        <v>18597</v>
      </c>
      <c r="B421" s="31" t="s">
        <v>6501</v>
      </c>
      <c r="C421" s="31" t="s">
        <v>18598</v>
      </c>
      <c r="D421" s="31" t="s">
        <v>18599</v>
      </c>
      <c r="E421" s="31" t="s">
        <v>687</v>
      </c>
      <c r="F421" s="31" t="s">
        <v>123</v>
      </c>
      <c r="G421" s="31" t="s">
        <v>17532</v>
      </c>
      <c r="H421" s="31" t="s">
        <v>16249</v>
      </c>
      <c r="I421" s="38">
        <v>0.83333333333333337</v>
      </c>
      <c r="J421" s="31" t="s">
        <v>1943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531"/>
    </row>
    <row r="422" spans="1:20" ht="54" customHeight="1" x14ac:dyDescent="1.05">
      <c r="A422" s="31" t="s">
        <v>18600</v>
      </c>
      <c r="B422" s="31" t="s">
        <v>18601</v>
      </c>
      <c r="C422" s="31" t="s">
        <v>18602</v>
      </c>
      <c r="D422" s="31" t="s">
        <v>18603</v>
      </c>
      <c r="E422" s="31" t="s">
        <v>687</v>
      </c>
      <c r="F422" s="31" t="s">
        <v>123</v>
      </c>
      <c r="G422" s="31" t="s">
        <v>17532</v>
      </c>
      <c r="H422" s="31" t="s">
        <v>16249</v>
      </c>
      <c r="I422" s="38">
        <v>0.83333333333333337</v>
      </c>
      <c r="J422" s="31" t="s">
        <v>1943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531"/>
    </row>
    <row r="423" spans="1:20" ht="54" customHeight="1" x14ac:dyDescent="1.05">
      <c r="A423" s="31" t="s">
        <v>18604</v>
      </c>
      <c r="B423" s="31" t="s">
        <v>18605</v>
      </c>
      <c r="C423" s="31" t="s">
        <v>18606</v>
      </c>
      <c r="D423" s="31" t="s">
        <v>18607</v>
      </c>
      <c r="E423" s="31" t="s">
        <v>687</v>
      </c>
      <c r="F423" s="31" t="s">
        <v>123</v>
      </c>
      <c r="G423" s="31" t="s">
        <v>17532</v>
      </c>
      <c r="H423" s="31" t="s">
        <v>16249</v>
      </c>
      <c r="I423" s="38">
        <v>0.83333333333333337</v>
      </c>
      <c r="J423" s="31" t="s">
        <v>1943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43425</v>
      </c>
      <c r="T423" s="531"/>
    </row>
    <row r="424" spans="1:20" ht="54" customHeight="1" x14ac:dyDescent="1.05">
      <c r="A424" s="31" t="s">
        <v>18608</v>
      </c>
      <c r="B424" s="31" t="s">
        <v>10127</v>
      </c>
      <c r="C424" s="31" t="s">
        <v>18609</v>
      </c>
      <c r="D424" s="31" t="s">
        <v>18610</v>
      </c>
      <c r="E424" s="31" t="s">
        <v>687</v>
      </c>
      <c r="F424" s="31" t="s">
        <v>123</v>
      </c>
      <c r="G424" s="31" t="s">
        <v>17532</v>
      </c>
      <c r="H424" s="31" t="s">
        <v>16249</v>
      </c>
      <c r="I424" s="38">
        <v>0.83333333333333337</v>
      </c>
      <c r="J424" s="31" t="s">
        <v>1943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531"/>
    </row>
    <row r="425" spans="1:20" ht="54" customHeight="1" x14ac:dyDescent="1.05">
      <c r="A425" s="31" t="s">
        <v>18611</v>
      </c>
      <c r="B425" s="31" t="s">
        <v>18612</v>
      </c>
      <c r="C425" s="31" t="s">
        <v>18613</v>
      </c>
      <c r="D425" s="31" t="s">
        <v>18614</v>
      </c>
      <c r="E425" s="31" t="s">
        <v>687</v>
      </c>
      <c r="F425" s="31" t="s">
        <v>123</v>
      </c>
      <c r="G425" s="31" t="s">
        <v>17532</v>
      </c>
      <c r="H425" s="31" t="s">
        <v>16249</v>
      </c>
      <c r="I425" s="38">
        <v>0.83333333333333337</v>
      </c>
      <c r="J425" s="31" t="s">
        <v>1943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531"/>
    </row>
    <row r="426" spans="1:20" ht="54" customHeight="1" x14ac:dyDescent="1.05">
      <c r="A426" s="31" t="s">
        <v>18615</v>
      </c>
      <c r="B426" s="31" t="s">
        <v>4142</v>
      </c>
      <c r="C426" s="31" t="s">
        <v>18616</v>
      </c>
      <c r="D426" s="31" t="s">
        <v>18617</v>
      </c>
      <c r="E426" s="31" t="s">
        <v>687</v>
      </c>
      <c r="F426" s="31" t="s">
        <v>123</v>
      </c>
      <c r="G426" s="31" t="s">
        <v>17532</v>
      </c>
      <c r="H426" s="31" t="s">
        <v>16249</v>
      </c>
      <c r="I426" s="38">
        <v>0.83333333333333337</v>
      </c>
      <c r="J426" s="31" t="s">
        <v>1943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531"/>
    </row>
    <row r="427" spans="1:20" ht="54" customHeight="1" x14ac:dyDescent="0.7">
      <c r="A427" s="698" t="s">
        <v>19294</v>
      </c>
      <c r="B427" s="699"/>
      <c r="C427" s="699"/>
      <c r="D427" s="699"/>
      <c r="E427" s="699"/>
      <c r="F427" s="699"/>
      <c r="G427" s="699"/>
      <c r="H427" s="699"/>
      <c r="I427" s="699"/>
      <c r="J427" s="699"/>
      <c r="K427" s="699"/>
      <c r="L427" s="699"/>
      <c r="M427" s="700"/>
      <c r="N427" s="127"/>
      <c r="O427" s="127"/>
      <c r="P427" s="127"/>
      <c r="Q427" s="127"/>
      <c r="R427" s="127"/>
      <c r="S427" s="195"/>
      <c r="T427" s="388">
        <v>1241440</v>
      </c>
    </row>
    <row r="428" spans="1:20" ht="54" customHeight="1" x14ac:dyDescent="1.65">
      <c r="A428" s="688" t="s">
        <v>20030</v>
      </c>
      <c r="B428" s="714"/>
      <c r="C428" s="714"/>
      <c r="D428" s="714"/>
      <c r="E428" s="714"/>
      <c r="F428" s="714"/>
      <c r="G428" s="714"/>
      <c r="H428" s="714"/>
      <c r="I428" s="714"/>
      <c r="J428" s="714"/>
      <c r="K428" s="714"/>
      <c r="L428" s="714"/>
      <c r="M428" s="715"/>
      <c r="N428" s="54"/>
      <c r="O428" s="56"/>
      <c r="P428" s="54"/>
      <c r="Q428" s="54"/>
      <c r="R428" s="54"/>
      <c r="S428" s="117"/>
      <c r="T428" s="531"/>
    </row>
    <row r="429" spans="1:20" ht="54" customHeight="1" x14ac:dyDescent="1.65">
      <c r="A429" s="405" t="s">
        <v>20000</v>
      </c>
      <c r="B429" s="405" t="s">
        <v>10190</v>
      </c>
      <c r="C429" s="405" t="s">
        <v>20001</v>
      </c>
      <c r="D429" s="405" t="s">
        <v>20002</v>
      </c>
      <c r="E429" s="405" t="s">
        <v>687</v>
      </c>
      <c r="F429" s="405" t="s">
        <v>123</v>
      </c>
      <c r="G429" s="405" t="s">
        <v>17645</v>
      </c>
      <c r="H429" s="405" t="s">
        <v>16697</v>
      </c>
      <c r="I429" s="406">
        <v>0.41666666666666669</v>
      </c>
      <c r="J429" s="405" t="s">
        <v>1943</v>
      </c>
      <c r="K429" s="405" t="s">
        <v>105</v>
      </c>
      <c r="L429" s="405" t="s">
        <v>106</v>
      </c>
      <c r="M429" s="405" t="s">
        <v>107</v>
      </c>
      <c r="N429" s="54"/>
      <c r="O429" s="56"/>
      <c r="P429" s="54"/>
      <c r="Q429" s="54"/>
      <c r="R429" s="54"/>
      <c r="S429" s="117">
        <v>22200</v>
      </c>
      <c r="T429" s="531"/>
    </row>
    <row r="430" spans="1:20" ht="54" customHeight="1" x14ac:dyDescent="0.7">
      <c r="A430" s="698" t="s">
        <v>20040</v>
      </c>
      <c r="B430" s="699"/>
      <c r="C430" s="699"/>
      <c r="D430" s="699"/>
      <c r="E430" s="699"/>
      <c r="F430" s="699"/>
      <c r="G430" s="699"/>
      <c r="H430" s="699"/>
      <c r="I430" s="699"/>
      <c r="J430" s="699"/>
      <c r="K430" s="699"/>
      <c r="L430" s="699"/>
      <c r="M430" s="700"/>
      <c r="N430" s="127"/>
      <c r="O430" s="127"/>
      <c r="P430" s="127"/>
      <c r="Q430" s="127"/>
      <c r="R430" s="127"/>
      <c r="S430" s="195"/>
      <c r="T430" s="388">
        <v>200000</v>
      </c>
    </row>
    <row r="431" spans="1:20" ht="54" customHeight="1" x14ac:dyDescent="0.7">
      <c r="A431" s="698" t="s">
        <v>20035</v>
      </c>
      <c r="B431" s="699"/>
      <c r="C431" s="699"/>
      <c r="D431" s="699"/>
      <c r="E431" s="699"/>
      <c r="F431" s="699"/>
      <c r="G431" s="699"/>
      <c r="H431" s="699"/>
      <c r="I431" s="699"/>
      <c r="J431" s="699"/>
      <c r="K431" s="699"/>
      <c r="L431" s="699"/>
      <c r="M431" s="700"/>
      <c r="N431" s="127"/>
      <c r="O431" s="127"/>
      <c r="P431" s="127"/>
      <c r="Q431" s="127"/>
      <c r="R431" s="127"/>
      <c r="S431" s="195"/>
      <c r="T431" s="388">
        <v>210000</v>
      </c>
    </row>
    <row r="432" spans="1:20" ht="54" customHeight="1" x14ac:dyDescent="0.7">
      <c r="A432" s="698" t="s">
        <v>20035</v>
      </c>
      <c r="B432" s="699"/>
      <c r="C432" s="699"/>
      <c r="D432" s="699"/>
      <c r="E432" s="699"/>
      <c r="F432" s="699"/>
      <c r="G432" s="699"/>
      <c r="H432" s="699"/>
      <c r="I432" s="699"/>
      <c r="J432" s="699"/>
      <c r="K432" s="699"/>
      <c r="L432" s="699"/>
      <c r="M432" s="700"/>
      <c r="N432" s="23"/>
      <c r="O432" s="23"/>
      <c r="P432" s="23"/>
      <c r="Q432" s="23"/>
      <c r="R432" s="23"/>
      <c r="S432" s="195"/>
      <c r="T432" s="388">
        <v>200000</v>
      </c>
    </row>
    <row r="433" spans="1:20" ht="54" customHeight="1" x14ac:dyDescent="0.7">
      <c r="A433" s="698" t="s">
        <v>20035</v>
      </c>
      <c r="B433" s="699"/>
      <c r="C433" s="699"/>
      <c r="D433" s="699"/>
      <c r="E433" s="699"/>
      <c r="F433" s="699"/>
      <c r="G433" s="699"/>
      <c r="H433" s="699"/>
      <c r="I433" s="699"/>
      <c r="J433" s="699"/>
      <c r="K433" s="699"/>
      <c r="L433" s="699"/>
      <c r="M433" s="700"/>
      <c r="N433" s="23"/>
      <c r="O433" s="23"/>
      <c r="P433" s="23"/>
      <c r="Q433" s="23"/>
      <c r="R433" s="23"/>
      <c r="S433" s="195"/>
      <c r="T433" s="388">
        <v>45000</v>
      </c>
    </row>
    <row r="434" spans="1:20" ht="54" customHeight="1" x14ac:dyDescent="1.3">
      <c r="A434" s="679" t="s">
        <v>20595</v>
      </c>
      <c r="B434" s="680"/>
      <c r="C434" s="680"/>
      <c r="D434" s="680"/>
      <c r="E434" s="680"/>
      <c r="F434" s="680"/>
      <c r="G434" s="680"/>
      <c r="H434" s="680"/>
      <c r="I434" s="680"/>
      <c r="J434" s="680"/>
      <c r="K434" s="680"/>
      <c r="L434" s="680"/>
      <c r="M434" s="681"/>
      <c r="N434" s="23"/>
      <c r="O434" s="23"/>
      <c r="P434" s="23"/>
      <c r="Q434" s="23"/>
      <c r="R434" s="23"/>
      <c r="S434" s="29"/>
      <c r="T434" s="517"/>
    </row>
    <row r="435" spans="1:20" ht="54" customHeight="1" x14ac:dyDescent="1.05">
      <c r="A435" s="31" t="s">
        <v>20463</v>
      </c>
      <c r="B435" s="31" t="s">
        <v>2488</v>
      </c>
      <c r="C435" s="31" t="s">
        <v>20464</v>
      </c>
      <c r="D435" s="31" t="s">
        <v>20465</v>
      </c>
      <c r="E435" s="31" t="s">
        <v>101</v>
      </c>
      <c r="F435" s="31" t="s">
        <v>123</v>
      </c>
      <c r="G435" s="31" t="s">
        <v>16205</v>
      </c>
      <c r="H435" s="31" t="s">
        <v>17640</v>
      </c>
      <c r="I435" s="38">
        <v>0.41666666666666669</v>
      </c>
      <c r="J435" s="31" t="s">
        <v>1943</v>
      </c>
      <c r="K435" s="31" t="s">
        <v>105</v>
      </c>
      <c r="L435" s="31" t="s">
        <v>106</v>
      </c>
      <c r="M435" s="31" t="s">
        <v>995</v>
      </c>
      <c r="N435" s="23"/>
      <c r="O435" s="23"/>
      <c r="P435" s="23"/>
      <c r="Q435" s="23"/>
      <c r="R435" s="23"/>
      <c r="S435" s="29">
        <v>43925</v>
      </c>
      <c r="T435" s="517"/>
    </row>
    <row r="436" spans="1:20" ht="54" customHeight="1" x14ac:dyDescent="1.05">
      <c r="A436" s="31" t="s">
        <v>20466</v>
      </c>
      <c r="B436" s="31" t="s">
        <v>13985</v>
      </c>
      <c r="C436" s="31" t="s">
        <v>20467</v>
      </c>
      <c r="D436" s="31" t="s">
        <v>20468</v>
      </c>
      <c r="E436" s="31" t="s">
        <v>101</v>
      </c>
      <c r="F436" s="31" t="s">
        <v>123</v>
      </c>
      <c r="G436" s="31" t="s">
        <v>16205</v>
      </c>
      <c r="H436" s="31" t="s">
        <v>17640</v>
      </c>
      <c r="I436" s="38">
        <v>0.41666666666666669</v>
      </c>
      <c r="J436" s="31" t="s">
        <v>1943</v>
      </c>
      <c r="K436" s="31" t="s">
        <v>105</v>
      </c>
      <c r="L436" s="31" t="s">
        <v>106</v>
      </c>
      <c r="M436" s="31" t="s">
        <v>995</v>
      </c>
      <c r="N436" s="23"/>
      <c r="O436" s="23"/>
      <c r="P436" s="23"/>
      <c r="Q436" s="23"/>
      <c r="R436" s="23"/>
      <c r="S436" s="29">
        <v>43925</v>
      </c>
      <c r="T436" s="517"/>
    </row>
    <row r="437" spans="1:20" ht="54" customHeight="1" x14ac:dyDescent="1.05">
      <c r="A437" s="31" t="s">
        <v>20469</v>
      </c>
      <c r="B437" s="31" t="s">
        <v>20470</v>
      </c>
      <c r="C437" s="31" t="s">
        <v>20471</v>
      </c>
      <c r="D437" s="31" t="s">
        <v>20472</v>
      </c>
      <c r="E437" s="31" t="s">
        <v>101</v>
      </c>
      <c r="F437" s="31" t="s">
        <v>123</v>
      </c>
      <c r="G437" s="31" t="s">
        <v>16205</v>
      </c>
      <c r="H437" s="31" t="s">
        <v>17640</v>
      </c>
      <c r="I437" s="38">
        <v>0.41666666666666669</v>
      </c>
      <c r="J437" s="31" t="s">
        <v>1943</v>
      </c>
      <c r="K437" s="31" t="s">
        <v>105</v>
      </c>
      <c r="L437" s="31" t="s">
        <v>106</v>
      </c>
      <c r="M437" s="31" t="s">
        <v>995</v>
      </c>
      <c r="N437" s="23"/>
      <c r="O437" s="23"/>
      <c r="P437" s="23"/>
      <c r="Q437" s="23"/>
      <c r="R437" s="23"/>
      <c r="S437" s="29">
        <v>43925</v>
      </c>
      <c r="T437" s="517"/>
    </row>
    <row r="438" spans="1:20" ht="54" customHeight="1" x14ac:dyDescent="1.05">
      <c r="A438" s="31" t="s">
        <v>20473</v>
      </c>
      <c r="B438" s="31" t="s">
        <v>10127</v>
      </c>
      <c r="C438" s="31" t="s">
        <v>20474</v>
      </c>
      <c r="D438" s="31" t="s">
        <v>20475</v>
      </c>
      <c r="E438" s="31" t="s">
        <v>101</v>
      </c>
      <c r="F438" s="31" t="s">
        <v>123</v>
      </c>
      <c r="G438" s="31" t="s">
        <v>16205</v>
      </c>
      <c r="H438" s="31" t="s">
        <v>17640</v>
      </c>
      <c r="I438" s="38">
        <v>0.375</v>
      </c>
      <c r="J438" s="31" t="s">
        <v>1943</v>
      </c>
      <c r="K438" s="31" t="s">
        <v>105</v>
      </c>
      <c r="L438" s="31" t="s">
        <v>106</v>
      </c>
      <c r="M438" s="31" t="s">
        <v>995</v>
      </c>
      <c r="N438" s="23"/>
      <c r="O438" s="23"/>
      <c r="P438" s="23"/>
      <c r="Q438" s="23"/>
      <c r="R438" s="23"/>
      <c r="S438" s="29">
        <v>43925</v>
      </c>
      <c r="T438" s="517"/>
    </row>
    <row r="439" spans="1:20" ht="54" customHeight="1" x14ac:dyDescent="1.05">
      <c r="A439" s="31" t="s">
        <v>20476</v>
      </c>
      <c r="B439" s="31" t="s">
        <v>5893</v>
      </c>
      <c r="C439" s="31" t="s">
        <v>20477</v>
      </c>
      <c r="D439" s="31" t="s">
        <v>20478</v>
      </c>
      <c r="E439" s="31" t="s">
        <v>101</v>
      </c>
      <c r="F439" s="31" t="s">
        <v>123</v>
      </c>
      <c r="G439" s="31" t="s">
        <v>16205</v>
      </c>
      <c r="H439" s="31" t="s">
        <v>17640</v>
      </c>
      <c r="I439" s="38">
        <v>0.375</v>
      </c>
      <c r="J439" s="31" t="s">
        <v>1943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43925</v>
      </c>
      <c r="T439" s="517"/>
    </row>
    <row r="440" spans="1:20" ht="54" customHeight="1" x14ac:dyDescent="1.05">
      <c r="A440" s="31" t="s">
        <v>20479</v>
      </c>
      <c r="B440" s="31" t="s">
        <v>20480</v>
      </c>
      <c r="C440" s="31" t="s">
        <v>20481</v>
      </c>
      <c r="D440" s="31" t="s">
        <v>20482</v>
      </c>
      <c r="E440" s="31" t="s">
        <v>101</v>
      </c>
      <c r="F440" s="31" t="s">
        <v>123</v>
      </c>
      <c r="G440" s="31" t="s">
        <v>16205</v>
      </c>
      <c r="H440" s="31" t="s">
        <v>17640</v>
      </c>
      <c r="I440" s="38">
        <v>0.375</v>
      </c>
      <c r="J440" s="31" t="s">
        <v>1943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43925</v>
      </c>
      <c r="T440" s="517"/>
    </row>
    <row r="441" spans="1:20" ht="54" customHeight="1" x14ac:dyDescent="1.05">
      <c r="A441" s="31" t="s">
        <v>20483</v>
      </c>
      <c r="B441" s="31" t="s">
        <v>20484</v>
      </c>
      <c r="C441" s="31" t="s">
        <v>20485</v>
      </c>
      <c r="D441" s="31" t="s">
        <v>20486</v>
      </c>
      <c r="E441" s="31" t="s">
        <v>101</v>
      </c>
      <c r="F441" s="31" t="s">
        <v>123</v>
      </c>
      <c r="G441" s="31" t="s">
        <v>16205</v>
      </c>
      <c r="H441" s="31" t="s">
        <v>17640</v>
      </c>
      <c r="I441" s="38">
        <v>0.375</v>
      </c>
      <c r="J441" s="31" t="s">
        <v>1943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43925</v>
      </c>
      <c r="T441" s="517"/>
    </row>
    <row r="442" spans="1:20" ht="54" customHeight="1" x14ac:dyDescent="1.05">
      <c r="A442" s="31" t="s">
        <v>20487</v>
      </c>
      <c r="B442" s="31" t="s">
        <v>20488</v>
      </c>
      <c r="C442" s="31" t="s">
        <v>20489</v>
      </c>
      <c r="D442" s="31" t="s">
        <v>20490</v>
      </c>
      <c r="E442" s="31" t="s">
        <v>101</v>
      </c>
      <c r="F442" s="31" t="s">
        <v>123</v>
      </c>
      <c r="G442" s="31" t="s">
        <v>16205</v>
      </c>
      <c r="H442" s="31" t="s">
        <v>17640</v>
      </c>
      <c r="I442" s="38">
        <v>0.375</v>
      </c>
      <c r="J442" s="31" t="s">
        <v>1943</v>
      </c>
      <c r="K442" s="31" t="s">
        <v>105</v>
      </c>
      <c r="L442" s="31" t="s">
        <v>125</v>
      </c>
      <c r="M442" s="31" t="s">
        <v>995</v>
      </c>
      <c r="N442" s="23"/>
      <c r="O442" s="23"/>
      <c r="P442" s="23"/>
      <c r="Q442" s="23"/>
      <c r="R442" s="23"/>
      <c r="S442" s="29">
        <v>36740</v>
      </c>
      <c r="T442" s="517"/>
    </row>
    <row r="443" spans="1:20" ht="54" customHeight="1" x14ac:dyDescent="1.05">
      <c r="A443" s="31" t="s">
        <v>20491</v>
      </c>
      <c r="B443" s="31" t="s">
        <v>20492</v>
      </c>
      <c r="C443" s="31" t="s">
        <v>20493</v>
      </c>
      <c r="D443" s="31" t="s">
        <v>20494</v>
      </c>
      <c r="E443" s="31" t="s">
        <v>101</v>
      </c>
      <c r="F443" s="31" t="s">
        <v>123</v>
      </c>
      <c r="G443" s="31" t="s">
        <v>16205</v>
      </c>
      <c r="H443" s="31" t="s">
        <v>17640</v>
      </c>
      <c r="I443" s="38">
        <v>0.375</v>
      </c>
      <c r="J443" s="31" t="s">
        <v>1943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43925</v>
      </c>
      <c r="T443" s="517"/>
    </row>
    <row r="444" spans="1:20" ht="54" customHeight="1" x14ac:dyDescent="1.05">
      <c r="A444" s="31" t="s">
        <v>20495</v>
      </c>
      <c r="B444" s="31" t="s">
        <v>20496</v>
      </c>
      <c r="C444" s="31" t="s">
        <v>20497</v>
      </c>
      <c r="D444" s="31" t="s">
        <v>20498</v>
      </c>
      <c r="E444" s="31" t="s">
        <v>101</v>
      </c>
      <c r="F444" s="31" t="s">
        <v>123</v>
      </c>
      <c r="G444" s="31" t="s">
        <v>16205</v>
      </c>
      <c r="H444" s="31" t="s">
        <v>17640</v>
      </c>
      <c r="I444" s="38">
        <v>0.375</v>
      </c>
      <c r="J444" s="31" t="s">
        <v>1943</v>
      </c>
      <c r="K444" s="31" t="s">
        <v>105</v>
      </c>
      <c r="L444" s="31" t="s">
        <v>533</v>
      </c>
      <c r="M444" s="31" t="s">
        <v>995</v>
      </c>
      <c r="N444" s="23"/>
      <c r="O444" s="23"/>
      <c r="P444" s="23"/>
      <c r="Q444" s="23"/>
      <c r="R444" s="23"/>
      <c r="S444" s="29">
        <v>25700</v>
      </c>
      <c r="T444" s="517"/>
    </row>
    <row r="445" spans="1:20" ht="54" customHeight="1" x14ac:dyDescent="1.05">
      <c r="A445" s="31" t="s">
        <v>20499</v>
      </c>
      <c r="B445" s="31" t="s">
        <v>20500</v>
      </c>
      <c r="C445" s="31" t="s">
        <v>20501</v>
      </c>
      <c r="D445" s="31" t="s">
        <v>20502</v>
      </c>
      <c r="E445" s="31" t="s">
        <v>101</v>
      </c>
      <c r="F445" s="31" t="s">
        <v>123</v>
      </c>
      <c r="G445" s="31" t="s">
        <v>16205</v>
      </c>
      <c r="H445" s="31" t="s">
        <v>17640</v>
      </c>
      <c r="I445" s="38">
        <v>0.375</v>
      </c>
      <c r="J445" s="31" t="s">
        <v>1943</v>
      </c>
      <c r="K445" s="31" t="s">
        <v>105</v>
      </c>
      <c r="L445" s="31" t="s">
        <v>533</v>
      </c>
      <c r="M445" s="31" t="s">
        <v>995</v>
      </c>
      <c r="N445" s="23"/>
      <c r="O445" s="23"/>
      <c r="P445" s="23"/>
      <c r="Q445" s="23"/>
      <c r="R445" s="23"/>
      <c r="S445" s="29">
        <v>25700</v>
      </c>
      <c r="T445" s="517"/>
    </row>
    <row r="446" spans="1:20" ht="54" customHeight="1" x14ac:dyDescent="1.05">
      <c r="A446" s="31" t="s">
        <v>20503</v>
      </c>
      <c r="B446" s="31" t="s">
        <v>20504</v>
      </c>
      <c r="C446" s="31" t="s">
        <v>20505</v>
      </c>
      <c r="D446" s="31" t="s">
        <v>20506</v>
      </c>
      <c r="E446" s="31" t="s">
        <v>101</v>
      </c>
      <c r="F446" s="31" t="s">
        <v>123</v>
      </c>
      <c r="G446" s="31" t="s">
        <v>16205</v>
      </c>
      <c r="H446" s="31" t="s">
        <v>17640</v>
      </c>
      <c r="I446" s="38">
        <v>0.41666666666666669</v>
      </c>
      <c r="J446" s="31" t="s">
        <v>1943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43925</v>
      </c>
      <c r="T446" s="517"/>
    </row>
    <row r="447" spans="1:20" ht="54" customHeight="1" x14ac:dyDescent="1.05">
      <c r="A447" s="31" t="s">
        <v>20507</v>
      </c>
      <c r="B447" s="31" t="s">
        <v>20508</v>
      </c>
      <c r="C447" s="31" t="s">
        <v>20509</v>
      </c>
      <c r="D447" s="31" t="s">
        <v>20510</v>
      </c>
      <c r="E447" s="31" t="s">
        <v>101</v>
      </c>
      <c r="F447" s="31" t="s">
        <v>123</v>
      </c>
      <c r="G447" s="31" t="s">
        <v>16205</v>
      </c>
      <c r="H447" s="31" t="s">
        <v>17640</v>
      </c>
      <c r="I447" s="38">
        <v>0.5</v>
      </c>
      <c r="J447" s="31" t="s">
        <v>1943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43925</v>
      </c>
      <c r="T447" s="517"/>
    </row>
    <row r="448" spans="1:20" ht="54" customHeight="1" x14ac:dyDescent="1.05">
      <c r="A448" s="31" t="s">
        <v>20511</v>
      </c>
      <c r="B448" s="31" t="s">
        <v>20512</v>
      </c>
      <c r="C448" s="31" t="s">
        <v>20513</v>
      </c>
      <c r="D448" s="31" t="s">
        <v>20514</v>
      </c>
      <c r="E448" s="31" t="s">
        <v>101</v>
      </c>
      <c r="F448" s="31" t="s">
        <v>123</v>
      </c>
      <c r="G448" s="31" t="s">
        <v>16205</v>
      </c>
      <c r="H448" s="31" t="s">
        <v>17640</v>
      </c>
      <c r="I448" s="38">
        <v>0.5</v>
      </c>
      <c r="J448" s="31" t="s">
        <v>1943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43925</v>
      </c>
      <c r="T448" s="517"/>
    </row>
    <row r="449" spans="1:20" ht="54" customHeight="1" x14ac:dyDescent="1.05">
      <c r="A449" s="31" t="s">
        <v>20515</v>
      </c>
      <c r="B449" s="31" t="s">
        <v>20516</v>
      </c>
      <c r="C449" s="31" t="s">
        <v>20517</v>
      </c>
      <c r="D449" s="31" t="s">
        <v>20518</v>
      </c>
      <c r="E449" s="31" t="s">
        <v>101</v>
      </c>
      <c r="F449" s="31" t="s">
        <v>123</v>
      </c>
      <c r="G449" s="31" t="s">
        <v>16205</v>
      </c>
      <c r="H449" s="31" t="s">
        <v>17640</v>
      </c>
      <c r="I449" s="38">
        <v>0.5</v>
      </c>
      <c r="J449" s="31" t="s">
        <v>1943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43925</v>
      </c>
      <c r="T449" s="517"/>
    </row>
    <row r="450" spans="1:20" ht="54" customHeight="1" x14ac:dyDescent="1.25">
      <c r="A450" s="688" t="s">
        <v>20953</v>
      </c>
      <c r="B450" s="689"/>
      <c r="C450" s="689"/>
      <c r="D450" s="689"/>
      <c r="E450" s="689"/>
      <c r="F450" s="689"/>
      <c r="G450" s="689"/>
      <c r="H450" s="689"/>
      <c r="I450" s="689"/>
      <c r="J450" s="689"/>
      <c r="K450" s="689"/>
      <c r="L450" s="689"/>
      <c r="M450" s="690"/>
      <c r="N450" s="29"/>
      <c r="O450" s="23"/>
      <c r="P450" s="55"/>
      <c r="Q450" s="55"/>
      <c r="R450" s="55"/>
      <c r="S450" s="29"/>
      <c r="T450" s="517"/>
    </row>
    <row r="451" spans="1:20" ht="54" customHeight="1" x14ac:dyDescent="1.25">
      <c r="A451" s="31" t="s">
        <v>20922</v>
      </c>
      <c r="B451" s="31" t="s">
        <v>20923</v>
      </c>
      <c r="C451" s="31" t="s">
        <v>20924</v>
      </c>
      <c r="D451" s="31" t="s">
        <v>20925</v>
      </c>
      <c r="E451" s="31" t="s">
        <v>687</v>
      </c>
      <c r="F451" s="31" t="s">
        <v>123</v>
      </c>
      <c r="G451" s="31" t="s">
        <v>16248</v>
      </c>
      <c r="H451" s="31" t="s">
        <v>16967</v>
      </c>
      <c r="I451" s="38">
        <v>0.41666666666666669</v>
      </c>
      <c r="J451" s="31" t="s">
        <v>1943</v>
      </c>
      <c r="K451" s="31" t="s">
        <v>105</v>
      </c>
      <c r="L451" s="31" t="s">
        <v>106</v>
      </c>
      <c r="M451" s="31" t="s">
        <v>995</v>
      </c>
      <c r="N451" s="29">
        <v>43425</v>
      </c>
      <c r="O451" s="23"/>
      <c r="P451" s="55"/>
      <c r="Q451" s="58"/>
      <c r="R451" s="55"/>
      <c r="S451" s="29">
        <v>43425</v>
      </c>
      <c r="T451" s="517"/>
    </row>
    <row r="452" spans="1:20" ht="54" customHeight="1" x14ac:dyDescent="1.25">
      <c r="A452" s="31" t="s">
        <v>20926</v>
      </c>
      <c r="B452" s="31" t="s">
        <v>20927</v>
      </c>
      <c r="C452" s="31" t="s">
        <v>20928</v>
      </c>
      <c r="D452" s="31" t="s">
        <v>20929</v>
      </c>
      <c r="E452" s="31" t="s">
        <v>687</v>
      </c>
      <c r="F452" s="31" t="s">
        <v>123</v>
      </c>
      <c r="G452" s="31" t="s">
        <v>16248</v>
      </c>
      <c r="H452" s="31" t="s">
        <v>16967</v>
      </c>
      <c r="I452" s="38">
        <v>0.41666666666666669</v>
      </c>
      <c r="J452" s="31" t="s">
        <v>1943</v>
      </c>
      <c r="K452" s="31" t="s">
        <v>105</v>
      </c>
      <c r="L452" s="31" t="s">
        <v>106</v>
      </c>
      <c r="M452" s="31" t="s">
        <v>995</v>
      </c>
      <c r="N452" s="29">
        <v>43425</v>
      </c>
      <c r="O452" s="23"/>
      <c r="P452" s="55"/>
      <c r="Q452" s="58"/>
      <c r="R452" s="55"/>
      <c r="S452" s="29">
        <v>43425</v>
      </c>
      <c r="T452" s="517"/>
    </row>
    <row r="453" spans="1:20" ht="54" customHeight="1" x14ac:dyDescent="1.25">
      <c r="A453" s="31" t="s">
        <v>20934</v>
      </c>
      <c r="B453" s="31" t="s">
        <v>20935</v>
      </c>
      <c r="C453" s="31" t="s">
        <v>20936</v>
      </c>
      <c r="D453" s="31" t="s">
        <v>20937</v>
      </c>
      <c r="E453" s="31" t="s">
        <v>687</v>
      </c>
      <c r="F453" s="31" t="s">
        <v>123</v>
      </c>
      <c r="G453" s="31" t="s">
        <v>16248</v>
      </c>
      <c r="H453" s="31" t="s">
        <v>16967</v>
      </c>
      <c r="I453" s="38">
        <v>0.41666666666666669</v>
      </c>
      <c r="J453" s="31" t="s">
        <v>1943</v>
      </c>
      <c r="K453" s="31" t="s">
        <v>105</v>
      </c>
      <c r="L453" s="31" t="s">
        <v>106</v>
      </c>
      <c r="M453" s="31" t="s">
        <v>995</v>
      </c>
      <c r="N453" s="29">
        <v>43425</v>
      </c>
      <c r="O453" s="23"/>
      <c r="P453" s="55"/>
      <c r="Q453" s="58"/>
      <c r="R453" s="55"/>
      <c r="S453" s="29">
        <v>43425</v>
      </c>
      <c r="T453" s="517"/>
    </row>
    <row r="454" spans="1:20" ht="54" customHeight="1" x14ac:dyDescent="1.25">
      <c r="A454" s="31" t="s">
        <v>20938</v>
      </c>
      <c r="B454" s="31" t="s">
        <v>15113</v>
      </c>
      <c r="C454" s="31" t="s">
        <v>20939</v>
      </c>
      <c r="D454" s="31" t="s">
        <v>20940</v>
      </c>
      <c r="E454" s="31" t="s">
        <v>687</v>
      </c>
      <c r="F454" s="31" t="s">
        <v>123</v>
      </c>
      <c r="G454" s="31" t="s">
        <v>16248</v>
      </c>
      <c r="H454" s="31" t="s">
        <v>16967</v>
      </c>
      <c r="I454" s="38">
        <v>0.41666666666666669</v>
      </c>
      <c r="J454" s="31" t="s">
        <v>1943</v>
      </c>
      <c r="K454" s="31" t="s">
        <v>105</v>
      </c>
      <c r="L454" s="31" t="s">
        <v>106</v>
      </c>
      <c r="M454" s="31" t="s">
        <v>995</v>
      </c>
      <c r="N454" s="29">
        <v>43425</v>
      </c>
      <c r="O454" s="23"/>
      <c r="P454" s="55"/>
      <c r="Q454" s="58"/>
      <c r="R454" s="55"/>
      <c r="S454" s="29">
        <v>43425</v>
      </c>
      <c r="T454" s="517"/>
    </row>
    <row r="455" spans="1:20" ht="54" customHeight="1" x14ac:dyDescent="1.25">
      <c r="A455" s="31" t="s">
        <v>20941</v>
      </c>
      <c r="B455" s="31" t="s">
        <v>20942</v>
      </c>
      <c r="C455" s="31" t="s">
        <v>20943</v>
      </c>
      <c r="D455" s="31" t="s">
        <v>20944</v>
      </c>
      <c r="E455" s="31" t="s">
        <v>687</v>
      </c>
      <c r="F455" s="31" t="s">
        <v>123</v>
      </c>
      <c r="G455" s="31" t="s">
        <v>16248</v>
      </c>
      <c r="H455" s="31" t="s">
        <v>16967</v>
      </c>
      <c r="I455" s="38">
        <v>0.41666666666666669</v>
      </c>
      <c r="J455" s="31" t="s">
        <v>1943</v>
      </c>
      <c r="K455" s="31" t="s">
        <v>105</v>
      </c>
      <c r="L455" s="31" t="s">
        <v>106</v>
      </c>
      <c r="M455" s="31" t="s">
        <v>995</v>
      </c>
      <c r="N455" s="29">
        <v>43425</v>
      </c>
      <c r="O455" s="23"/>
      <c r="P455" s="55"/>
      <c r="Q455" s="58"/>
      <c r="R455" s="55"/>
      <c r="S455" s="29">
        <v>43425</v>
      </c>
      <c r="T455" s="517"/>
    </row>
    <row r="456" spans="1:20" ht="54" customHeight="1" x14ac:dyDescent="1.05">
      <c r="A456" s="688" t="s">
        <v>21789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90"/>
      <c r="N456" s="23"/>
      <c r="O456" s="23"/>
      <c r="P456" s="23"/>
      <c r="Q456" s="23"/>
      <c r="R456" s="23"/>
      <c r="S456" s="29"/>
      <c r="T456" s="517"/>
    </row>
    <row r="457" spans="1:20" ht="54" customHeight="1" x14ac:dyDescent="1.05">
      <c r="A457" s="31" t="s">
        <v>21624</v>
      </c>
      <c r="B457" s="31" t="s">
        <v>13793</v>
      </c>
      <c r="C457" s="31" t="s">
        <v>21625</v>
      </c>
      <c r="D457" s="31" t="s">
        <v>21626</v>
      </c>
      <c r="E457" s="31" t="s">
        <v>101</v>
      </c>
      <c r="F457" s="31" t="s">
        <v>123</v>
      </c>
      <c r="G457" s="31" t="s">
        <v>16223</v>
      </c>
      <c r="H457" s="31" t="s">
        <v>17473</v>
      </c>
      <c r="I457" s="38">
        <v>0.125</v>
      </c>
      <c r="J457" s="31" t="s">
        <v>1943</v>
      </c>
      <c r="K457" s="31" t="s">
        <v>105</v>
      </c>
      <c r="L457" s="31" t="s">
        <v>533</v>
      </c>
      <c r="M457" s="31" t="s">
        <v>995</v>
      </c>
      <c r="N457" s="23"/>
      <c r="O457" s="23"/>
      <c r="P457" s="23"/>
      <c r="Q457" s="23"/>
      <c r="R457" s="23"/>
      <c r="S457" s="29">
        <v>25700</v>
      </c>
      <c r="T457" s="517"/>
    </row>
    <row r="458" spans="1:20" ht="54" customHeight="1" x14ac:dyDescent="1.05">
      <c r="A458" s="31" t="s">
        <v>21627</v>
      </c>
      <c r="B458" s="31" t="s">
        <v>21628</v>
      </c>
      <c r="C458" s="31" t="s">
        <v>21629</v>
      </c>
      <c r="D458" s="31" t="s">
        <v>21630</v>
      </c>
      <c r="E458" s="31" t="s">
        <v>688</v>
      </c>
      <c r="F458" s="31" t="s">
        <v>123</v>
      </c>
      <c r="G458" s="31" t="s">
        <v>16287</v>
      </c>
      <c r="H458" s="31" t="s">
        <v>17473</v>
      </c>
      <c r="I458" s="38">
        <v>0.95833333333333337</v>
      </c>
      <c r="J458" s="31" t="s">
        <v>1943</v>
      </c>
      <c r="K458" s="31" t="s">
        <v>105</v>
      </c>
      <c r="L458" s="31" t="s">
        <v>106</v>
      </c>
      <c r="M458" s="31" t="s">
        <v>194</v>
      </c>
      <c r="N458" s="23"/>
      <c r="O458" s="23"/>
      <c r="P458" s="23"/>
      <c r="Q458" s="23"/>
      <c r="R458" s="23"/>
      <c r="S458" s="29">
        <v>38950</v>
      </c>
      <c r="T458" s="517"/>
    </row>
    <row r="459" spans="1:20" ht="54" customHeight="1" x14ac:dyDescent="1.05">
      <c r="A459" s="31" t="s">
        <v>21631</v>
      </c>
      <c r="B459" s="31" t="s">
        <v>3270</v>
      </c>
      <c r="C459" s="31" t="s">
        <v>21632</v>
      </c>
      <c r="D459" s="31" t="s">
        <v>21633</v>
      </c>
      <c r="E459" s="31" t="s">
        <v>101</v>
      </c>
      <c r="F459" s="31" t="s">
        <v>123</v>
      </c>
      <c r="G459" s="31" t="s">
        <v>16223</v>
      </c>
      <c r="H459" s="31" t="s">
        <v>17473</v>
      </c>
      <c r="I459" s="38">
        <v>0.125</v>
      </c>
      <c r="J459" s="31" t="s">
        <v>1943</v>
      </c>
      <c r="K459" s="31" t="s">
        <v>105</v>
      </c>
      <c r="L459" s="31" t="s">
        <v>276</v>
      </c>
      <c r="M459" s="31" t="s">
        <v>995</v>
      </c>
      <c r="N459" s="23"/>
      <c r="O459" s="23"/>
      <c r="P459" s="23"/>
      <c r="Q459" s="23"/>
      <c r="R459" s="23"/>
      <c r="S459" s="29">
        <v>20200</v>
      </c>
      <c r="T459" s="517"/>
    </row>
    <row r="460" spans="1:20" ht="54" customHeight="1" x14ac:dyDescent="1.05">
      <c r="A460" s="31" t="s">
        <v>21634</v>
      </c>
      <c r="B460" s="31" t="s">
        <v>21635</v>
      </c>
      <c r="C460" s="31" t="s">
        <v>21636</v>
      </c>
      <c r="D460" s="31" t="s">
        <v>21637</v>
      </c>
      <c r="E460" s="31" t="s">
        <v>101</v>
      </c>
      <c r="F460" s="31" t="s">
        <v>123</v>
      </c>
      <c r="G460" s="31" t="s">
        <v>16223</v>
      </c>
      <c r="H460" s="31" t="s">
        <v>17473</v>
      </c>
      <c r="I460" s="38">
        <v>0.125</v>
      </c>
      <c r="J460" s="31" t="s">
        <v>1943</v>
      </c>
      <c r="K460" s="31" t="s">
        <v>105</v>
      </c>
      <c r="L460" s="31" t="s">
        <v>125</v>
      </c>
      <c r="M460" s="31" t="s">
        <v>995</v>
      </c>
      <c r="N460" s="23"/>
      <c r="O460" s="23"/>
      <c r="P460" s="23"/>
      <c r="Q460" s="23"/>
      <c r="R460" s="23"/>
      <c r="S460" s="29">
        <v>36730</v>
      </c>
      <c r="T460" s="517"/>
    </row>
    <row r="461" spans="1:20" ht="54" customHeight="1" x14ac:dyDescent="1.05">
      <c r="A461" s="31" t="s">
        <v>21638</v>
      </c>
      <c r="B461" s="31" t="s">
        <v>21639</v>
      </c>
      <c r="C461" s="31" t="s">
        <v>21640</v>
      </c>
      <c r="D461" s="31" t="s">
        <v>21641</v>
      </c>
      <c r="E461" s="31" t="s">
        <v>101</v>
      </c>
      <c r="F461" s="31" t="s">
        <v>123</v>
      </c>
      <c r="G461" s="31" t="s">
        <v>16223</v>
      </c>
      <c r="H461" s="31" t="s">
        <v>17473</v>
      </c>
      <c r="I461" s="38">
        <v>0.125</v>
      </c>
      <c r="J461" s="31" t="s">
        <v>1943</v>
      </c>
      <c r="K461" s="31" t="s">
        <v>105</v>
      </c>
      <c r="L461" s="31" t="s">
        <v>533</v>
      </c>
      <c r="M461" s="31" t="s">
        <v>995</v>
      </c>
      <c r="N461" s="23"/>
      <c r="O461" s="23"/>
      <c r="P461" s="23"/>
      <c r="Q461" s="23"/>
      <c r="R461" s="23"/>
      <c r="S461" s="29">
        <v>25700</v>
      </c>
      <c r="T461" s="517"/>
    </row>
    <row r="462" spans="1:20" ht="54" customHeight="1" x14ac:dyDescent="1.05">
      <c r="A462" s="31" t="s">
        <v>21642</v>
      </c>
      <c r="B462" s="31" t="s">
        <v>21643</v>
      </c>
      <c r="C462" s="31" t="s">
        <v>21644</v>
      </c>
      <c r="D462" s="31" t="s">
        <v>21645</v>
      </c>
      <c r="E462" s="31" t="s">
        <v>687</v>
      </c>
      <c r="F462" s="31" t="s">
        <v>123</v>
      </c>
      <c r="G462" s="31" t="s">
        <v>16248</v>
      </c>
      <c r="H462" s="31" t="s">
        <v>16967</v>
      </c>
      <c r="I462" s="38">
        <v>0.83333333333333337</v>
      </c>
      <c r="J462" s="31" t="s">
        <v>1943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29">
        <v>43425</v>
      </c>
      <c r="T462" s="517"/>
    </row>
    <row r="463" spans="1:20" ht="54" customHeight="1" x14ac:dyDescent="0.7">
      <c r="A463" s="698" t="s">
        <v>21794</v>
      </c>
      <c r="B463" s="699"/>
      <c r="C463" s="699"/>
      <c r="D463" s="699"/>
      <c r="E463" s="699"/>
      <c r="F463" s="699"/>
      <c r="G463" s="699"/>
      <c r="H463" s="699"/>
      <c r="I463" s="699"/>
      <c r="J463" s="699"/>
      <c r="K463" s="699"/>
      <c r="L463" s="699"/>
      <c r="M463" s="700"/>
      <c r="N463" s="23"/>
      <c r="O463" s="23"/>
      <c r="P463" s="23"/>
      <c r="Q463" s="23"/>
      <c r="R463" s="23"/>
      <c r="S463" s="195"/>
      <c r="T463" s="388">
        <v>220000</v>
      </c>
    </row>
    <row r="464" spans="1:20" ht="54" customHeight="1" x14ac:dyDescent="0.7">
      <c r="A464" s="698" t="s">
        <v>13377</v>
      </c>
      <c r="B464" s="699"/>
      <c r="C464" s="699"/>
      <c r="D464" s="699"/>
      <c r="E464" s="699"/>
      <c r="F464" s="699"/>
      <c r="G464" s="699"/>
      <c r="H464" s="699"/>
      <c r="I464" s="699"/>
      <c r="J464" s="699"/>
      <c r="K464" s="699"/>
      <c r="L464" s="699"/>
      <c r="M464" s="700"/>
      <c r="N464" s="23"/>
      <c r="O464" s="23"/>
      <c r="P464" s="23"/>
      <c r="Q464" s="23"/>
      <c r="R464" s="23"/>
      <c r="S464" s="195"/>
      <c r="T464" s="388">
        <v>7000</v>
      </c>
    </row>
    <row r="465" spans="1:20" ht="54" customHeight="1" x14ac:dyDescent="1.3">
      <c r="A465" s="679" t="s">
        <v>22223</v>
      </c>
      <c r="B465" s="680"/>
      <c r="C465" s="680"/>
      <c r="D465" s="680"/>
      <c r="E465" s="680"/>
      <c r="F465" s="680"/>
      <c r="G465" s="680"/>
      <c r="H465" s="680"/>
      <c r="I465" s="680"/>
      <c r="J465" s="680"/>
      <c r="K465" s="680"/>
      <c r="L465" s="680"/>
      <c r="M465" s="681"/>
      <c r="N465" s="23"/>
      <c r="O465" s="23"/>
      <c r="P465" s="23"/>
      <c r="Q465" s="23"/>
      <c r="R465" s="23"/>
      <c r="S465" s="29"/>
      <c r="T465" s="517"/>
    </row>
    <row r="466" spans="1:20" ht="54" customHeight="1" x14ac:dyDescent="1.05">
      <c r="A466" s="31" t="s">
        <v>22149</v>
      </c>
      <c r="B466" s="31" t="s">
        <v>22150</v>
      </c>
      <c r="C466" s="31" t="s">
        <v>22151</v>
      </c>
      <c r="D466" s="31" t="s">
        <v>22152</v>
      </c>
      <c r="E466" s="31" t="s">
        <v>101</v>
      </c>
      <c r="F466" s="31" t="s">
        <v>123</v>
      </c>
      <c r="G466" s="31" t="s">
        <v>16223</v>
      </c>
      <c r="H466" s="31" t="s">
        <v>17126</v>
      </c>
      <c r="I466" s="38">
        <v>0.25</v>
      </c>
      <c r="J466" s="31" t="s">
        <v>19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43925</v>
      </c>
      <c r="T466" s="517"/>
    </row>
    <row r="467" spans="1:20" ht="54" customHeight="1" x14ac:dyDescent="1.05">
      <c r="A467" s="31" t="s">
        <v>22153</v>
      </c>
      <c r="B467" s="31" t="s">
        <v>6174</v>
      </c>
      <c r="C467" s="31" t="s">
        <v>22154</v>
      </c>
      <c r="D467" s="31" t="s">
        <v>22155</v>
      </c>
      <c r="E467" s="31" t="s">
        <v>687</v>
      </c>
      <c r="F467" s="31" t="s">
        <v>123</v>
      </c>
      <c r="G467" s="31" t="s">
        <v>16248</v>
      </c>
      <c r="H467" s="31" t="s">
        <v>18842</v>
      </c>
      <c r="I467" s="38">
        <v>0.41666666666666669</v>
      </c>
      <c r="J467" s="31" t="s">
        <v>1943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  <c r="T467" s="517"/>
    </row>
    <row r="468" spans="1:20" ht="54" customHeight="1" x14ac:dyDescent="1.05">
      <c r="A468" s="31" t="s">
        <v>22156</v>
      </c>
      <c r="B468" s="31" t="s">
        <v>12123</v>
      </c>
      <c r="C468" s="31" t="s">
        <v>22157</v>
      </c>
      <c r="D468" s="31" t="s">
        <v>22158</v>
      </c>
      <c r="E468" s="31" t="s">
        <v>101</v>
      </c>
      <c r="F468" s="31" t="s">
        <v>1304</v>
      </c>
      <c r="G468" s="31" t="s">
        <v>16564</v>
      </c>
      <c r="H468" s="31" t="s">
        <v>17473</v>
      </c>
      <c r="I468" s="38">
        <v>0.375</v>
      </c>
      <c r="J468" s="31" t="s">
        <v>1943</v>
      </c>
      <c r="K468" s="31" t="s">
        <v>105</v>
      </c>
      <c r="L468" s="31" t="s">
        <v>106</v>
      </c>
      <c r="M468" s="31" t="s">
        <v>107</v>
      </c>
      <c r="N468" s="23"/>
      <c r="O468" s="23"/>
      <c r="P468" s="23"/>
      <c r="Q468" s="23"/>
      <c r="R468" s="23"/>
      <c r="S468" s="29">
        <v>22200</v>
      </c>
      <c r="T468" s="517"/>
    </row>
    <row r="469" spans="1:20" ht="54" customHeight="1" x14ac:dyDescent="1.05">
      <c r="A469" s="31" t="s">
        <v>22159</v>
      </c>
      <c r="B469" s="31" t="s">
        <v>22160</v>
      </c>
      <c r="C469" s="31" t="s">
        <v>22161</v>
      </c>
      <c r="D469" s="31" t="s">
        <v>22162</v>
      </c>
      <c r="E469" s="31" t="s">
        <v>101</v>
      </c>
      <c r="F469" s="31" t="s">
        <v>1304</v>
      </c>
      <c r="G469" s="31" t="s">
        <v>16564</v>
      </c>
      <c r="H469" s="31" t="s">
        <v>17473</v>
      </c>
      <c r="I469" s="38">
        <v>0.375</v>
      </c>
      <c r="J469" s="31" t="s">
        <v>1943</v>
      </c>
      <c r="K469" s="31" t="s">
        <v>105</v>
      </c>
      <c r="L469" s="31" t="s">
        <v>106</v>
      </c>
      <c r="M469" s="31" t="s">
        <v>107</v>
      </c>
      <c r="N469" s="23"/>
      <c r="O469" s="23"/>
      <c r="P469" s="23"/>
      <c r="Q469" s="23"/>
      <c r="R469" s="23"/>
      <c r="S469" s="29">
        <v>22200</v>
      </c>
      <c r="T469" s="517"/>
    </row>
    <row r="470" spans="1:20" ht="54" customHeight="1" x14ac:dyDescent="1.05">
      <c r="A470" s="31" t="s">
        <v>22163</v>
      </c>
      <c r="B470" s="31" t="s">
        <v>18930</v>
      </c>
      <c r="C470" s="31" t="s">
        <v>22164</v>
      </c>
      <c r="D470" s="31" t="s">
        <v>22165</v>
      </c>
      <c r="E470" s="31" t="s">
        <v>101</v>
      </c>
      <c r="F470" s="31" t="s">
        <v>1304</v>
      </c>
      <c r="G470" s="31" t="s">
        <v>16564</v>
      </c>
      <c r="H470" s="31" t="s">
        <v>17473</v>
      </c>
      <c r="I470" s="38">
        <v>0.375</v>
      </c>
      <c r="J470" s="31" t="s">
        <v>1943</v>
      </c>
      <c r="K470" s="31" t="s">
        <v>105</v>
      </c>
      <c r="L470" s="31" t="s">
        <v>106</v>
      </c>
      <c r="M470" s="31" t="s">
        <v>107</v>
      </c>
      <c r="N470" s="23"/>
      <c r="O470" s="23"/>
      <c r="P470" s="23"/>
      <c r="Q470" s="23"/>
      <c r="R470" s="23"/>
      <c r="S470" s="29">
        <v>22200</v>
      </c>
      <c r="T470" s="517"/>
    </row>
    <row r="471" spans="1:20" ht="54" customHeight="1" x14ac:dyDescent="1.05">
      <c r="A471" s="688" t="s">
        <v>22805</v>
      </c>
      <c r="B471" s="689"/>
      <c r="C471" s="689"/>
      <c r="D471" s="689"/>
      <c r="E471" s="689"/>
      <c r="F471" s="689"/>
      <c r="G471" s="689"/>
      <c r="H471" s="689"/>
      <c r="I471" s="689"/>
      <c r="J471" s="689"/>
      <c r="K471" s="689"/>
      <c r="L471" s="689"/>
      <c r="M471" s="690"/>
      <c r="N471" s="23"/>
      <c r="O471" s="23"/>
      <c r="P471" s="23"/>
      <c r="Q471" s="23"/>
      <c r="R471" s="23"/>
      <c r="S471" s="29"/>
      <c r="T471" s="517"/>
    </row>
    <row r="472" spans="1:20" ht="54" customHeight="1" x14ac:dyDescent="1.05">
      <c r="A472" s="31" t="s">
        <v>22765</v>
      </c>
      <c r="B472" s="31" t="s">
        <v>22766</v>
      </c>
      <c r="C472" s="31" t="s">
        <v>22767</v>
      </c>
      <c r="D472" s="31" t="s">
        <v>22768</v>
      </c>
      <c r="E472" s="31" t="s">
        <v>687</v>
      </c>
      <c r="F472" s="31" t="s">
        <v>123</v>
      </c>
      <c r="G472" s="31" t="s">
        <v>16504</v>
      </c>
      <c r="H472" s="31" t="s">
        <v>17126</v>
      </c>
      <c r="I472" s="38">
        <v>0.41666666666666669</v>
      </c>
      <c r="J472" s="31" t="s">
        <v>19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  <c r="T472" s="517"/>
    </row>
    <row r="473" spans="1:20" ht="54" customHeight="1" x14ac:dyDescent="1.05">
      <c r="A473" s="31" t="s">
        <v>22769</v>
      </c>
      <c r="B473" s="31" t="s">
        <v>22770</v>
      </c>
      <c r="C473" s="31" t="s">
        <v>22771</v>
      </c>
      <c r="D473" s="31" t="s">
        <v>22772</v>
      </c>
      <c r="E473" s="31" t="s">
        <v>687</v>
      </c>
      <c r="F473" s="31" t="s">
        <v>123</v>
      </c>
      <c r="G473" s="31" t="s">
        <v>16248</v>
      </c>
      <c r="H473" s="31" t="s">
        <v>17112</v>
      </c>
      <c r="I473" s="38">
        <v>0.41666666666666669</v>
      </c>
      <c r="J473" s="31" t="s">
        <v>1943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  <c r="T473" s="517"/>
    </row>
    <row r="474" spans="1:20" ht="54" customHeight="1" x14ac:dyDescent="1.05">
      <c r="A474" s="31" t="s">
        <v>22773</v>
      </c>
      <c r="B474" s="31" t="s">
        <v>22774</v>
      </c>
      <c r="C474" s="31" t="s">
        <v>22775</v>
      </c>
      <c r="D474" s="31" t="s">
        <v>22776</v>
      </c>
      <c r="E474" s="31" t="s">
        <v>687</v>
      </c>
      <c r="F474" s="31" t="s">
        <v>123</v>
      </c>
      <c r="G474" s="31" t="s">
        <v>16248</v>
      </c>
      <c r="H474" s="31" t="s">
        <v>17112</v>
      </c>
      <c r="I474" s="38">
        <v>0.41666666666666669</v>
      </c>
      <c r="J474" s="31" t="s">
        <v>1943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  <c r="T474" s="517"/>
    </row>
    <row r="475" spans="1:20" ht="54" customHeight="1" x14ac:dyDescent="1.05">
      <c r="A475" s="31" t="s">
        <v>22777</v>
      </c>
      <c r="B475" s="31" t="s">
        <v>22778</v>
      </c>
      <c r="C475" s="31" t="s">
        <v>22779</v>
      </c>
      <c r="D475" s="31" t="s">
        <v>22780</v>
      </c>
      <c r="E475" s="31" t="s">
        <v>687</v>
      </c>
      <c r="F475" s="31" t="s">
        <v>123</v>
      </c>
      <c r="G475" s="31" t="s">
        <v>16248</v>
      </c>
      <c r="H475" s="31" t="s">
        <v>17112</v>
      </c>
      <c r="I475" s="38">
        <v>0.41666666666666669</v>
      </c>
      <c r="J475" s="31" t="s">
        <v>1943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  <c r="T475" s="517"/>
    </row>
    <row r="476" spans="1:20" ht="54" customHeight="1" x14ac:dyDescent="1.05">
      <c r="A476" s="31" t="s">
        <v>22781</v>
      </c>
      <c r="B476" s="31" t="s">
        <v>22782</v>
      </c>
      <c r="C476" s="31" t="s">
        <v>22783</v>
      </c>
      <c r="D476" s="31" t="s">
        <v>22784</v>
      </c>
      <c r="E476" s="31" t="s">
        <v>687</v>
      </c>
      <c r="F476" s="31" t="s">
        <v>123</v>
      </c>
      <c r="G476" s="31" t="s">
        <v>16248</v>
      </c>
      <c r="H476" s="31" t="s">
        <v>17112</v>
      </c>
      <c r="I476" s="38">
        <v>0.41666666666666669</v>
      </c>
      <c r="J476" s="31" t="s">
        <v>1943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  <c r="T476" s="517"/>
    </row>
    <row r="477" spans="1:20" ht="54" customHeight="1" x14ac:dyDescent="1.05">
      <c r="A477" s="31" t="s">
        <v>22785</v>
      </c>
      <c r="B477" s="31" t="s">
        <v>22786</v>
      </c>
      <c r="C477" s="31" t="s">
        <v>22787</v>
      </c>
      <c r="D477" s="31" t="s">
        <v>22788</v>
      </c>
      <c r="E477" s="31" t="s">
        <v>687</v>
      </c>
      <c r="F477" s="31" t="s">
        <v>123</v>
      </c>
      <c r="G477" s="31" t="s">
        <v>16248</v>
      </c>
      <c r="H477" s="31" t="s">
        <v>17112</v>
      </c>
      <c r="I477" s="38">
        <v>0.41666666666666669</v>
      </c>
      <c r="J477" s="31" t="s">
        <v>1943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517"/>
    </row>
    <row r="478" spans="1:20" ht="54" customHeight="1" x14ac:dyDescent="0.7">
      <c r="A478" s="698" t="s">
        <v>23243</v>
      </c>
      <c r="B478" s="699"/>
      <c r="C478" s="699"/>
      <c r="D478" s="699"/>
      <c r="E478" s="699"/>
      <c r="F478" s="699"/>
      <c r="G478" s="699"/>
      <c r="H478" s="699"/>
      <c r="I478" s="699"/>
      <c r="J478" s="699"/>
      <c r="K478" s="699"/>
      <c r="L478" s="699"/>
      <c r="M478" s="700"/>
      <c r="N478" s="23"/>
      <c r="O478" s="23"/>
      <c r="P478" s="23"/>
      <c r="Q478" s="23"/>
      <c r="R478" s="23"/>
      <c r="S478" s="195"/>
      <c r="T478" s="388">
        <v>200000</v>
      </c>
    </row>
    <row r="479" spans="1:20" ht="54" customHeight="1" x14ac:dyDescent="0.7">
      <c r="A479" s="682" t="s">
        <v>23919</v>
      </c>
      <c r="B479" s="683"/>
      <c r="C479" s="683"/>
      <c r="D479" s="683"/>
      <c r="E479" s="683"/>
      <c r="F479" s="683"/>
      <c r="G479" s="683"/>
      <c r="H479" s="683"/>
      <c r="I479" s="683"/>
      <c r="J479" s="683"/>
      <c r="K479" s="683"/>
      <c r="L479" s="683"/>
      <c r="M479" s="684"/>
      <c r="N479" s="23"/>
      <c r="O479" s="23"/>
      <c r="P479" s="23"/>
      <c r="Q479" s="23"/>
      <c r="R479" s="23"/>
      <c r="S479" s="29"/>
      <c r="T479" s="517"/>
    </row>
    <row r="480" spans="1:20" ht="54" customHeight="1" x14ac:dyDescent="1.05">
      <c r="A480" s="31" t="s">
        <v>23881</v>
      </c>
      <c r="B480" s="31" t="s">
        <v>23882</v>
      </c>
      <c r="C480" s="31" t="s">
        <v>23883</v>
      </c>
      <c r="D480" s="31" t="s">
        <v>23884</v>
      </c>
      <c r="E480" s="31" t="s">
        <v>687</v>
      </c>
      <c r="F480" s="31" t="s">
        <v>102</v>
      </c>
      <c r="G480" s="31" t="s">
        <v>16324</v>
      </c>
      <c r="H480" s="31" t="s">
        <v>22838</v>
      </c>
      <c r="I480" s="38">
        <v>0.45833333333333331</v>
      </c>
      <c r="J480" s="31" t="s">
        <v>19</v>
      </c>
      <c r="K480" s="31" t="s">
        <v>105</v>
      </c>
      <c r="L480" s="31" t="s">
        <v>106</v>
      </c>
      <c r="M480" s="31" t="s">
        <v>491</v>
      </c>
      <c r="N480" s="23"/>
      <c r="O480" s="23"/>
      <c r="P480" s="23"/>
      <c r="Q480" s="23"/>
      <c r="R480" s="23"/>
      <c r="S480" s="29">
        <v>25200</v>
      </c>
      <c r="T480" s="517"/>
    </row>
    <row r="481" spans="1:20" ht="54" customHeight="1" x14ac:dyDescent="1.05">
      <c r="A481" s="31" t="s">
        <v>23885</v>
      </c>
      <c r="B481" s="31" t="s">
        <v>23886</v>
      </c>
      <c r="C481" s="31" t="s">
        <v>23887</v>
      </c>
      <c r="D481" s="31" t="s">
        <v>23888</v>
      </c>
      <c r="E481" s="31" t="s">
        <v>101</v>
      </c>
      <c r="F481" s="31" t="s">
        <v>123</v>
      </c>
      <c r="G481" s="31" t="s">
        <v>16223</v>
      </c>
      <c r="H481" s="31" t="s">
        <v>20921</v>
      </c>
      <c r="I481" s="38">
        <v>0.125</v>
      </c>
      <c r="J481" s="31" t="s">
        <v>1943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43925</v>
      </c>
      <c r="T481" s="517"/>
    </row>
    <row r="482" spans="1:20" ht="54" customHeight="1" x14ac:dyDescent="1.05">
      <c r="A482" s="31" t="s">
        <v>23889</v>
      </c>
      <c r="B482" s="31" t="s">
        <v>23890</v>
      </c>
      <c r="C482" s="31" t="s">
        <v>23891</v>
      </c>
      <c r="D482" s="31" t="s">
        <v>23892</v>
      </c>
      <c r="E482" s="31" t="s">
        <v>101</v>
      </c>
      <c r="F482" s="31" t="s">
        <v>123</v>
      </c>
      <c r="G482" s="31" t="s">
        <v>16205</v>
      </c>
      <c r="H482" s="31" t="s">
        <v>20921</v>
      </c>
      <c r="I482" s="38">
        <v>0.41666666666666669</v>
      </c>
      <c r="J482" s="31" t="s">
        <v>1943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43925</v>
      </c>
      <c r="T482" s="517"/>
    </row>
    <row r="483" spans="1:20" ht="54" customHeight="1" x14ac:dyDescent="0.7">
      <c r="A483" s="698" t="s">
        <v>23935</v>
      </c>
      <c r="B483" s="699"/>
      <c r="C483" s="699"/>
      <c r="D483" s="699"/>
      <c r="E483" s="699"/>
      <c r="F483" s="699"/>
      <c r="G483" s="699"/>
      <c r="H483" s="699"/>
      <c r="I483" s="699"/>
      <c r="J483" s="699"/>
      <c r="K483" s="699"/>
      <c r="L483" s="699"/>
      <c r="M483" s="700"/>
      <c r="N483" s="23"/>
      <c r="O483" s="23"/>
      <c r="P483" s="23"/>
      <c r="Q483" s="23"/>
      <c r="R483" s="23"/>
      <c r="S483" s="195"/>
      <c r="T483" s="388">
        <v>400000</v>
      </c>
    </row>
    <row r="484" spans="1:20" ht="54" customHeight="1" x14ac:dyDescent="1.3">
      <c r="A484" s="679" t="s">
        <v>23941</v>
      </c>
      <c r="B484" s="680"/>
      <c r="C484" s="680"/>
      <c r="D484" s="680"/>
      <c r="E484" s="680"/>
      <c r="F484" s="680"/>
      <c r="G484" s="680"/>
      <c r="H484" s="680"/>
      <c r="I484" s="680"/>
      <c r="J484" s="680"/>
      <c r="K484" s="680"/>
      <c r="L484" s="680"/>
      <c r="M484" s="681"/>
      <c r="N484" s="23"/>
      <c r="O484" s="23"/>
      <c r="P484" s="23"/>
      <c r="Q484" s="23"/>
      <c r="R484" s="23"/>
      <c r="S484" s="29"/>
      <c r="T484" s="517"/>
    </row>
    <row r="485" spans="1:20" ht="54" customHeight="1" x14ac:dyDescent="1.05">
      <c r="A485" s="31" t="s">
        <v>24762</v>
      </c>
      <c r="B485" s="31" t="s">
        <v>24763</v>
      </c>
      <c r="C485" s="31" t="s">
        <v>24764</v>
      </c>
      <c r="D485" s="31" t="s">
        <v>24765</v>
      </c>
      <c r="E485" s="31" t="s">
        <v>687</v>
      </c>
      <c r="F485" s="31" t="s">
        <v>123</v>
      </c>
      <c r="G485" s="31" t="s">
        <v>17532</v>
      </c>
      <c r="H485" s="31" t="s">
        <v>21584</v>
      </c>
      <c r="I485" s="38">
        <v>0.91666666666666663</v>
      </c>
      <c r="J485" s="31" t="s">
        <v>19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517"/>
    </row>
    <row r="486" spans="1:20" ht="54" customHeight="1" x14ac:dyDescent="1.05">
      <c r="A486" s="31" t="s">
        <v>24766</v>
      </c>
      <c r="B486" s="31" t="s">
        <v>24767</v>
      </c>
      <c r="C486" s="31" t="s">
        <v>24768</v>
      </c>
      <c r="D486" s="31" t="s">
        <v>24769</v>
      </c>
      <c r="E486" s="31" t="s">
        <v>687</v>
      </c>
      <c r="F486" s="31" t="s">
        <v>123</v>
      </c>
      <c r="G486" s="31" t="s">
        <v>17532</v>
      </c>
      <c r="H486" s="31" t="s">
        <v>21584</v>
      </c>
      <c r="I486" s="38">
        <v>0.91666666666666663</v>
      </c>
      <c r="J486" s="31" t="s">
        <v>19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517"/>
    </row>
    <row r="487" spans="1:20" ht="54" customHeight="1" x14ac:dyDescent="1.05">
      <c r="A487" s="31" t="s">
        <v>24770</v>
      </c>
      <c r="B487" s="31" t="s">
        <v>24771</v>
      </c>
      <c r="C487" s="31" t="s">
        <v>24772</v>
      </c>
      <c r="D487" s="31" t="s">
        <v>24773</v>
      </c>
      <c r="E487" s="31" t="s">
        <v>687</v>
      </c>
      <c r="F487" s="31" t="s">
        <v>102</v>
      </c>
      <c r="G487" s="31" t="s">
        <v>16324</v>
      </c>
      <c r="H487" s="31" t="s">
        <v>22838</v>
      </c>
      <c r="I487" s="38">
        <v>0.83333333333333337</v>
      </c>
      <c r="J487" s="31" t="s">
        <v>19</v>
      </c>
      <c r="K487" s="31" t="s">
        <v>105</v>
      </c>
      <c r="L487" s="31" t="s">
        <v>106</v>
      </c>
      <c r="M487" s="31" t="s">
        <v>491</v>
      </c>
      <c r="N487" s="23"/>
      <c r="O487" s="23"/>
      <c r="P487" s="23"/>
      <c r="Q487" s="23"/>
      <c r="R487" s="23"/>
      <c r="S487" s="29">
        <v>25200</v>
      </c>
      <c r="T487" s="517"/>
    </row>
    <row r="488" spans="1:20" ht="54" customHeight="1" x14ac:dyDescent="1.05">
      <c r="A488" s="31" t="s">
        <v>24774</v>
      </c>
      <c r="B488" s="31" t="s">
        <v>2506</v>
      </c>
      <c r="C488" s="31" t="s">
        <v>24775</v>
      </c>
      <c r="D488" s="31" t="s">
        <v>24776</v>
      </c>
      <c r="E488" s="31" t="s">
        <v>687</v>
      </c>
      <c r="F488" s="31" t="s">
        <v>123</v>
      </c>
      <c r="G488" s="31" t="s">
        <v>17532</v>
      </c>
      <c r="H488" s="31" t="s">
        <v>21584</v>
      </c>
      <c r="I488" s="38">
        <v>0.91666666666666663</v>
      </c>
      <c r="J488" s="31" t="s">
        <v>19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517"/>
    </row>
    <row r="489" spans="1:20" ht="54" customHeight="1" x14ac:dyDescent="1.05">
      <c r="A489" s="31" t="s">
        <v>24777</v>
      </c>
      <c r="B489" s="31" t="s">
        <v>6370</v>
      </c>
      <c r="C489" s="31" t="s">
        <v>24778</v>
      </c>
      <c r="D489" s="31" t="s">
        <v>24779</v>
      </c>
      <c r="E489" s="31" t="s">
        <v>688</v>
      </c>
      <c r="F489" s="31" t="s">
        <v>123</v>
      </c>
      <c r="G489" s="31" t="s">
        <v>16287</v>
      </c>
      <c r="H489" s="31" t="s">
        <v>19365</v>
      </c>
      <c r="I489" s="38">
        <v>0.41666666666666669</v>
      </c>
      <c r="J489" s="31" t="s">
        <v>1943</v>
      </c>
      <c r="K489" s="31" t="s">
        <v>105</v>
      </c>
      <c r="L489" s="31" t="s">
        <v>106</v>
      </c>
      <c r="M489" s="31" t="s">
        <v>194</v>
      </c>
      <c r="N489" s="23"/>
      <c r="O489" s="23"/>
      <c r="P489" s="23"/>
      <c r="Q489" s="23"/>
      <c r="R489" s="23"/>
      <c r="S489" s="29">
        <v>38950</v>
      </c>
      <c r="T489" s="517"/>
    </row>
    <row r="490" spans="1:20" ht="54" customHeight="1" x14ac:dyDescent="1.05">
      <c r="A490" s="31" t="s">
        <v>24780</v>
      </c>
      <c r="B490" s="31" t="s">
        <v>24781</v>
      </c>
      <c r="C490" s="31" t="s">
        <v>24782</v>
      </c>
      <c r="D490" s="31" t="s">
        <v>24783</v>
      </c>
      <c r="E490" s="31" t="s">
        <v>687</v>
      </c>
      <c r="F490" s="31" t="s">
        <v>123</v>
      </c>
      <c r="G490" s="31" t="s">
        <v>17532</v>
      </c>
      <c r="H490" s="31" t="s">
        <v>21584</v>
      </c>
      <c r="I490" s="38">
        <v>0.41666666666666669</v>
      </c>
      <c r="J490" s="31" t="s">
        <v>1943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517"/>
    </row>
    <row r="491" spans="1:20" ht="54" customHeight="1" x14ac:dyDescent="1.05">
      <c r="A491" s="31" t="s">
        <v>24784</v>
      </c>
      <c r="B491" s="31" t="s">
        <v>24785</v>
      </c>
      <c r="C491" s="31" t="s">
        <v>24786</v>
      </c>
      <c r="D491" s="31" t="s">
        <v>24787</v>
      </c>
      <c r="E491" s="31" t="s">
        <v>687</v>
      </c>
      <c r="F491" s="31" t="s">
        <v>123</v>
      </c>
      <c r="G491" s="31" t="s">
        <v>17532</v>
      </c>
      <c r="H491" s="31" t="s">
        <v>21584</v>
      </c>
      <c r="I491" s="38">
        <v>0.41666666666666669</v>
      </c>
      <c r="J491" s="31" t="s">
        <v>1943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517"/>
    </row>
    <row r="492" spans="1:20" ht="54" customHeight="1" x14ac:dyDescent="1.05">
      <c r="A492" s="31" t="s">
        <v>24788</v>
      </c>
      <c r="B492" s="31" t="s">
        <v>24789</v>
      </c>
      <c r="C492" s="31" t="s">
        <v>24790</v>
      </c>
      <c r="D492" s="31" t="s">
        <v>24791</v>
      </c>
      <c r="E492" s="31" t="s">
        <v>687</v>
      </c>
      <c r="F492" s="31" t="s">
        <v>123</v>
      </c>
      <c r="G492" s="31" t="s">
        <v>17532</v>
      </c>
      <c r="H492" s="31" t="s">
        <v>21584</v>
      </c>
      <c r="I492" s="38">
        <v>0.41666666666666669</v>
      </c>
      <c r="J492" s="31" t="s">
        <v>1943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517"/>
    </row>
    <row r="493" spans="1:20" ht="54" customHeight="1" x14ac:dyDescent="1.05">
      <c r="A493" s="31" t="s">
        <v>24792</v>
      </c>
      <c r="B493" s="31" t="s">
        <v>24793</v>
      </c>
      <c r="C493" s="31" t="s">
        <v>24794</v>
      </c>
      <c r="D493" s="31" t="s">
        <v>24795</v>
      </c>
      <c r="E493" s="31" t="s">
        <v>687</v>
      </c>
      <c r="F493" s="31" t="s">
        <v>123</v>
      </c>
      <c r="G493" s="31" t="s">
        <v>17532</v>
      </c>
      <c r="H493" s="31" t="s">
        <v>21584</v>
      </c>
      <c r="I493" s="38">
        <v>0.41666666666666669</v>
      </c>
      <c r="J493" s="31" t="s">
        <v>1943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517"/>
    </row>
    <row r="494" spans="1:20" ht="54" customHeight="1" x14ac:dyDescent="1.05">
      <c r="A494" s="31" t="s">
        <v>24796</v>
      </c>
      <c r="B494" s="31" t="s">
        <v>24797</v>
      </c>
      <c r="C494" s="31" t="s">
        <v>24798</v>
      </c>
      <c r="D494" s="31" t="s">
        <v>24799</v>
      </c>
      <c r="E494" s="31" t="s">
        <v>687</v>
      </c>
      <c r="F494" s="31" t="s">
        <v>123</v>
      </c>
      <c r="G494" s="31" t="s">
        <v>17532</v>
      </c>
      <c r="H494" s="31" t="s">
        <v>21584</v>
      </c>
      <c r="I494" s="38">
        <v>0.41666666666666669</v>
      </c>
      <c r="J494" s="31" t="s">
        <v>1943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517"/>
    </row>
    <row r="495" spans="1:20" ht="54" customHeight="1" x14ac:dyDescent="1.05">
      <c r="A495" s="31" t="s">
        <v>24800</v>
      </c>
      <c r="B495" s="31" t="s">
        <v>10298</v>
      </c>
      <c r="C495" s="31" t="s">
        <v>24801</v>
      </c>
      <c r="D495" s="31" t="s">
        <v>24802</v>
      </c>
      <c r="E495" s="31" t="s">
        <v>687</v>
      </c>
      <c r="F495" s="31" t="s">
        <v>123</v>
      </c>
      <c r="G495" s="31" t="s">
        <v>17532</v>
      </c>
      <c r="H495" s="31" t="s">
        <v>21584</v>
      </c>
      <c r="I495" s="38">
        <v>0.41666666666666669</v>
      </c>
      <c r="J495" s="31" t="s">
        <v>1943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517"/>
    </row>
    <row r="496" spans="1:20" ht="54" customHeight="1" x14ac:dyDescent="1.05">
      <c r="A496" s="31" t="s">
        <v>24803</v>
      </c>
      <c r="B496" s="31" t="s">
        <v>24804</v>
      </c>
      <c r="C496" s="31" t="s">
        <v>24805</v>
      </c>
      <c r="D496" s="31" t="s">
        <v>24806</v>
      </c>
      <c r="E496" s="31" t="s">
        <v>687</v>
      </c>
      <c r="F496" s="31" t="s">
        <v>123</v>
      </c>
      <c r="G496" s="31" t="s">
        <v>17532</v>
      </c>
      <c r="H496" s="31" t="s">
        <v>21584</v>
      </c>
      <c r="I496" s="38">
        <v>0.41666666666666669</v>
      </c>
      <c r="J496" s="31" t="s">
        <v>1943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517"/>
    </row>
    <row r="497" spans="1:20" ht="54" customHeight="1" x14ac:dyDescent="1.05">
      <c r="A497" s="31" t="s">
        <v>24807</v>
      </c>
      <c r="B497" s="31" t="s">
        <v>24808</v>
      </c>
      <c r="C497" s="31" t="s">
        <v>24809</v>
      </c>
      <c r="D497" s="31" t="s">
        <v>24810</v>
      </c>
      <c r="E497" s="31" t="s">
        <v>687</v>
      </c>
      <c r="F497" s="31" t="s">
        <v>123</v>
      </c>
      <c r="G497" s="31" t="s">
        <v>17532</v>
      </c>
      <c r="H497" s="31" t="s">
        <v>21584</v>
      </c>
      <c r="I497" s="38">
        <v>0.41666666666666669</v>
      </c>
      <c r="J497" s="31" t="s">
        <v>1943</v>
      </c>
      <c r="K497" s="31" t="s">
        <v>105</v>
      </c>
      <c r="L497" s="31" t="s">
        <v>106</v>
      </c>
      <c r="M497" s="31" t="s">
        <v>995</v>
      </c>
      <c r="N497" s="23"/>
      <c r="O497" s="23"/>
      <c r="P497" s="23"/>
      <c r="Q497" s="23"/>
      <c r="R497" s="23"/>
      <c r="S497" s="29">
        <v>43425</v>
      </c>
      <c r="T497" s="517"/>
    </row>
    <row r="498" spans="1:20" ht="54" customHeight="1" x14ac:dyDescent="1.05">
      <c r="A498" s="31" t="s">
        <v>24811</v>
      </c>
      <c r="B498" s="31" t="s">
        <v>24812</v>
      </c>
      <c r="C498" s="31" t="s">
        <v>24813</v>
      </c>
      <c r="D498" s="31" t="s">
        <v>24814</v>
      </c>
      <c r="E498" s="31" t="s">
        <v>687</v>
      </c>
      <c r="F498" s="31" t="s">
        <v>123</v>
      </c>
      <c r="G498" s="31" t="s">
        <v>17532</v>
      </c>
      <c r="H498" s="31" t="s">
        <v>21584</v>
      </c>
      <c r="I498" s="38">
        <v>0.41666666666666669</v>
      </c>
      <c r="J498" s="31" t="s">
        <v>1943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517"/>
    </row>
    <row r="499" spans="1:20" ht="54" customHeight="1" x14ac:dyDescent="1.05">
      <c r="A499" s="31" t="s">
        <v>24815</v>
      </c>
      <c r="B499" s="31" t="s">
        <v>24816</v>
      </c>
      <c r="C499" s="31" t="s">
        <v>24817</v>
      </c>
      <c r="D499" s="31" t="s">
        <v>24818</v>
      </c>
      <c r="E499" s="31" t="s">
        <v>687</v>
      </c>
      <c r="F499" s="31" t="s">
        <v>123</v>
      </c>
      <c r="G499" s="31" t="s">
        <v>17532</v>
      </c>
      <c r="H499" s="31" t="s">
        <v>21584</v>
      </c>
      <c r="I499" s="38">
        <v>0.41666666666666669</v>
      </c>
      <c r="J499" s="31" t="s">
        <v>1943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517"/>
    </row>
    <row r="500" spans="1:20" ht="54" customHeight="1" x14ac:dyDescent="1.05">
      <c r="A500" s="31" t="s">
        <v>24819</v>
      </c>
      <c r="B500" s="31" t="s">
        <v>9417</v>
      </c>
      <c r="C500" s="31" t="s">
        <v>24820</v>
      </c>
      <c r="D500" s="31" t="s">
        <v>24821</v>
      </c>
      <c r="E500" s="31" t="s">
        <v>687</v>
      </c>
      <c r="F500" s="31" t="s">
        <v>123</v>
      </c>
      <c r="G500" s="31" t="s">
        <v>17532</v>
      </c>
      <c r="H500" s="31" t="s">
        <v>21584</v>
      </c>
      <c r="I500" s="38">
        <v>0.41666666666666669</v>
      </c>
      <c r="J500" s="31" t="s">
        <v>1943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517"/>
    </row>
    <row r="501" spans="1:20" ht="54" customHeight="1" x14ac:dyDescent="1.05">
      <c r="A501" s="31" t="s">
        <v>24822</v>
      </c>
      <c r="B501" s="31" t="s">
        <v>24823</v>
      </c>
      <c r="C501" s="31" t="s">
        <v>24824</v>
      </c>
      <c r="D501" s="31" t="s">
        <v>24825</v>
      </c>
      <c r="E501" s="31" t="s">
        <v>687</v>
      </c>
      <c r="F501" s="31" t="s">
        <v>123</v>
      </c>
      <c r="G501" s="31" t="s">
        <v>17532</v>
      </c>
      <c r="H501" s="31" t="s">
        <v>21584</v>
      </c>
      <c r="I501" s="38">
        <v>0.41666666666666669</v>
      </c>
      <c r="J501" s="31" t="s">
        <v>1943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43425</v>
      </c>
      <c r="T501" s="517"/>
    </row>
    <row r="502" spans="1:20" ht="54" customHeight="1" x14ac:dyDescent="1.05">
      <c r="A502" s="31" t="s">
        <v>24826</v>
      </c>
      <c r="B502" s="31" t="s">
        <v>24827</v>
      </c>
      <c r="C502" s="31" t="s">
        <v>24828</v>
      </c>
      <c r="D502" s="31" t="s">
        <v>24829</v>
      </c>
      <c r="E502" s="31" t="s">
        <v>687</v>
      </c>
      <c r="F502" s="31" t="s">
        <v>123</v>
      </c>
      <c r="G502" s="31" t="s">
        <v>17532</v>
      </c>
      <c r="H502" s="31" t="s">
        <v>21584</v>
      </c>
      <c r="I502" s="38">
        <v>0.83333333333333337</v>
      </c>
      <c r="J502" s="31" t="s">
        <v>1943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43425</v>
      </c>
      <c r="T502" s="517"/>
    </row>
    <row r="503" spans="1:20" ht="54" customHeight="1" x14ac:dyDescent="1.05">
      <c r="A503" s="31" t="s">
        <v>24830</v>
      </c>
      <c r="B503" s="31" t="s">
        <v>20178</v>
      </c>
      <c r="C503" s="31" t="s">
        <v>24831</v>
      </c>
      <c r="D503" s="31" t="s">
        <v>24832</v>
      </c>
      <c r="E503" s="31" t="s">
        <v>687</v>
      </c>
      <c r="F503" s="31" t="s">
        <v>123</v>
      </c>
      <c r="G503" s="31" t="s">
        <v>17532</v>
      </c>
      <c r="H503" s="31" t="s">
        <v>21584</v>
      </c>
      <c r="I503" s="38">
        <v>0.83333333333333337</v>
      </c>
      <c r="J503" s="31" t="s">
        <v>1943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43425</v>
      </c>
      <c r="T503" s="517"/>
    </row>
    <row r="504" spans="1:20" ht="54" customHeight="1" x14ac:dyDescent="0.7">
      <c r="A504" s="698" t="s">
        <v>24903</v>
      </c>
      <c r="B504" s="699"/>
      <c r="C504" s="699"/>
      <c r="D504" s="699"/>
      <c r="E504" s="699"/>
      <c r="F504" s="699"/>
      <c r="G504" s="699"/>
      <c r="H504" s="699"/>
      <c r="I504" s="699"/>
      <c r="J504" s="699"/>
      <c r="K504" s="699"/>
      <c r="L504" s="699"/>
      <c r="M504" s="700"/>
      <c r="N504" s="23"/>
      <c r="O504" s="23"/>
      <c r="P504" s="23"/>
      <c r="Q504" s="23"/>
      <c r="R504" s="23"/>
      <c r="S504" s="195"/>
      <c r="T504" s="388">
        <v>200000</v>
      </c>
    </row>
    <row r="505" spans="1:20" ht="54" customHeight="1" x14ac:dyDescent="0.7">
      <c r="A505" s="698" t="s">
        <v>24915</v>
      </c>
      <c r="B505" s="699"/>
      <c r="C505" s="699"/>
      <c r="D505" s="699"/>
      <c r="E505" s="699"/>
      <c r="F505" s="699"/>
      <c r="G505" s="699"/>
      <c r="H505" s="699"/>
      <c r="I505" s="699"/>
      <c r="J505" s="699"/>
      <c r="K505" s="699"/>
      <c r="L505" s="699"/>
      <c r="M505" s="700"/>
      <c r="N505" s="23"/>
      <c r="O505" s="23"/>
      <c r="P505" s="23"/>
      <c r="Q505" s="23"/>
      <c r="R505" s="23"/>
      <c r="S505" s="195"/>
      <c r="T505" s="388">
        <v>1300000</v>
      </c>
    </row>
    <row r="506" spans="1:20" ht="54" customHeight="1" x14ac:dyDescent="0.7">
      <c r="A506" s="698" t="s">
        <v>25357</v>
      </c>
      <c r="B506" s="699"/>
      <c r="C506" s="699"/>
      <c r="D506" s="699"/>
      <c r="E506" s="699"/>
      <c r="F506" s="699"/>
      <c r="G506" s="699"/>
      <c r="H506" s="699"/>
      <c r="I506" s="699"/>
      <c r="J506" s="699"/>
      <c r="K506" s="699"/>
      <c r="L506" s="699"/>
      <c r="M506" s="700"/>
      <c r="N506" s="23"/>
      <c r="O506" s="23"/>
      <c r="P506" s="23"/>
      <c r="Q506" s="23"/>
      <c r="R506" s="23"/>
      <c r="S506" s="195">
        <v>400000</v>
      </c>
      <c r="T506" s="388"/>
    </row>
    <row r="507" spans="1:20" ht="54" customHeight="1" x14ac:dyDescent="1.3">
      <c r="A507" s="679" t="s">
        <v>26790</v>
      </c>
      <c r="B507" s="680"/>
      <c r="C507" s="680"/>
      <c r="D507" s="680"/>
      <c r="E507" s="680"/>
      <c r="F507" s="680"/>
      <c r="G507" s="680"/>
      <c r="H507" s="680"/>
      <c r="I507" s="680"/>
      <c r="J507" s="680"/>
      <c r="K507" s="680"/>
      <c r="L507" s="680"/>
      <c r="M507" s="681"/>
      <c r="N507" s="23"/>
      <c r="O507" s="23"/>
      <c r="P507" s="23"/>
      <c r="Q507" s="23"/>
      <c r="R507" s="23"/>
      <c r="S507" s="29"/>
      <c r="T507" s="517"/>
    </row>
    <row r="508" spans="1:20" ht="54" customHeight="1" x14ac:dyDescent="1.05">
      <c r="A508" s="31" t="s">
        <v>26700</v>
      </c>
      <c r="B508" s="31" t="s">
        <v>26701</v>
      </c>
      <c r="C508" s="31" t="s">
        <v>26702</v>
      </c>
      <c r="D508" s="31" t="s">
        <v>26703</v>
      </c>
      <c r="E508" s="31" t="s">
        <v>687</v>
      </c>
      <c r="F508" s="31" t="s">
        <v>123</v>
      </c>
      <c r="G508" s="31" t="s">
        <v>16248</v>
      </c>
      <c r="H508" s="31" t="s">
        <v>22838</v>
      </c>
      <c r="I508" s="38">
        <v>0.41666666666666669</v>
      </c>
      <c r="J508" s="31" t="s">
        <v>19</v>
      </c>
      <c r="K508" s="31" t="s">
        <v>105</v>
      </c>
      <c r="L508" s="31" t="s">
        <v>995</v>
      </c>
      <c r="M508" s="31" t="s">
        <v>106</v>
      </c>
      <c r="N508" s="23"/>
      <c r="O508" s="23"/>
      <c r="P508" s="23"/>
      <c r="Q508" s="23"/>
      <c r="R508" s="23"/>
      <c r="S508" s="29">
        <v>43425</v>
      </c>
      <c r="T508" s="517"/>
    </row>
    <row r="509" spans="1:20" ht="54" customHeight="1" x14ac:dyDescent="1.05">
      <c r="A509" s="31" t="s">
        <v>26704</v>
      </c>
      <c r="B509" s="31" t="s">
        <v>26705</v>
      </c>
      <c r="C509" s="31" t="s">
        <v>26706</v>
      </c>
      <c r="D509" s="31" t="s">
        <v>26707</v>
      </c>
      <c r="E509" s="31" t="s">
        <v>687</v>
      </c>
      <c r="F509" s="31" t="s">
        <v>123</v>
      </c>
      <c r="G509" s="31" t="s">
        <v>16248</v>
      </c>
      <c r="H509" s="31" t="s">
        <v>22838</v>
      </c>
      <c r="I509" s="38">
        <v>0.41666666666666669</v>
      </c>
      <c r="J509" s="31" t="s">
        <v>19</v>
      </c>
      <c r="K509" s="31" t="s">
        <v>105</v>
      </c>
      <c r="L509" s="31" t="s">
        <v>995</v>
      </c>
      <c r="M509" s="31" t="s">
        <v>106</v>
      </c>
      <c r="N509" s="23"/>
      <c r="O509" s="23"/>
      <c r="P509" s="23"/>
      <c r="Q509" s="23"/>
      <c r="R509" s="23"/>
      <c r="S509" s="29">
        <v>43425</v>
      </c>
      <c r="T509" s="517"/>
    </row>
    <row r="510" spans="1:20" ht="54" customHeight="1" x14ac:dyDescent="1.05">
      <c r="A510" s="31" t="s">
        <v>26708</v>
      </c>
      <c r="B510" s="31" t="s">
        <v>15514</v>
      </c>
      <c r="C510" s="31" t="s">
        <v>26709</v>
      </c>
      <c r="D510" s="31" t="s">
        <v>26710</v>
      </c>
      <c r="E510" s="31" t="s">
        <v>687</v>
      </c>
      <c r="F510" s="31" t="s">
        <v>123</v>
      </c>
      <c r="G510" s="31" t="s">
        <v>16248</v>
      </c>
      <c r="H510" s="31" t="s">
        <v>22838</v>
      </c>
      <c r="I510" s="38">
        <v>0.41666666666666669</v>
      </c>
      <c r="J510" s="31" t="s">
        <v>19</v>
      </c>
      <c r="K510" s="31" t="s">
        <v>105</v>
      </c>
      <c r="L510" s="31" t="s">
        <v>995</v>
      </c>
      <c r="M510" s="31" t="s">
        <v>106</v>
      </c>
      <c r="N510" s="23"/>
      <c r="O510" s="23"/>
      <c r="P510" s="23"/>
      <c r="Q510" s="23"/>
      <c r="R510" s="23"/>
      <c r="S510" s="29">
        <v>43425</v>
      </c>
      <c r="T510" s="517"/>
    </row>
    <row r="511" spans="1:20" ht="54" customHeight="1" x14ac:dyDescent="1.05">
      <c r="A511" s="31" t="s">
        <v>26711</v>
      </c>
      <c r="B511" s="31" t="s">
        <v>26712</v>
      </c>
      <c r="C511" s="31" t="s">
        <v>26713</v>
      </c>
      <c r="D511" s="31" t="s">
        <v>26714</v>
      </c>
      <c r="E511" s="31" t="s">
        <v>687</v>
      </c>
      <c r="F511" s="31" t="s">
        <v>123</v>
      </c>
      <c r="G511" s="31" t="s">
        <v>16248</v>
      </c>
      <c r="H511" s="31" t="s">
        <v>22838</v>
      </c>
      <c r="I511" s="38">
        <v>0.41666666666666669</v>
      </c>
      <c r="J511" s="31" t="s">
        <v>19</v>
      </c>
      <c r="K511" s="31" t="s">
        <v>105</v>
      </c>
      <c r="L511" s="31" t="s">
        <v>995</v>
      </c>
      <c r="M511" s="31" t="s">
        <v>106</v>
      </c>
      <c r="N511" s="23"/>
      <c r="O511" s="23"/>
      <c r="P511" s="23"/>
      <c r="Q511" s="23"/>
      <c r="R511" s="23"/>
      <c r="S511" s="29">
        <v>43425</v>
      </c>
      <c r="T511" s="517"/>
    </row>
    <row r="512" spans="1:20" ht="54" customHeight="1" x14ac:dyDescent="1.05">
      <c r="A512" s="31" t="s">
        <v>26715</v>
      </c>
      <c r="B512" s="31" t="s">
        <v>5204</v>
      </c>
      <c r="C512" s="31" t="s">
        <v>26716</v>
      </c>
      <c r="D512" s="31" t="s">
        <v>26717</v>
      </c>
      <c r="E512" s="31" t="s">
        <v>687</v>
      </c>
      <c r="F512" s="31" t="s">
        <v>123</v>
      </c>
      <c r="G512" s="31" t="s">
        <v>16248</v>
      </c>
      <c r="H512" s="31" t="s">
        <v>22838</v>
      </c>
      <c r="I512" s="38">
        <v>0.41666666666666669</v>
      </c>
      <c r="J512" s="31" t="s">
        <v>19</v>
      </c>
      <c r="K512" s="31" t="s">
        <v>105</v>
      </c>
      <c r="L512" s="31" t="s">
        <v>995</v>
      </c>
      <c r="M512" s="31" t="s">
        <v>106</v>
      </c>
      <c r="N512" s="23"/>
      <c r="O512" s="23"/>
      <c r="P512" s="23"/>
      <c r="Q512" s="23"/>
      <c r="R512" s="23"/>
      <c r="S512" s="29">
        <v>43425</v>
      </c>
      <c r="T512" s="517"/>
    </row>
    <row r="513" spans="1:20" ht="54" customHeight="1" x14ac:dyDescent="1.05">
      <c r="A513" s="31" t="s">
        <v>26718</v>
      </c>
      <c r="B513" s="31" t="s">
        <v>21379</v>
      </c>
      <c r="C513" s="31" t="s">
        <v>26719</v>
      </c>
      <c r="D513" s="31" t="s">
        <v>26720</v>
      </c>
      <c r="E513" s="31" t="s">
        <v>687</v>
      </c>
      <c r="F513" s="31" t="s">
        <v>123</v>
      </c>
      <c r="G513" s="31" t="s">
        <v>16248</v>
      </c>
      <c r="H513" s="31" t="s">
        <v>22838</v>
      </c>
      <c r="I513" s="38">
        <v>0.41666666666666669</v>
      </c>
      <c r="J513" s="31" t="s">
        <v>1943</v>
      </c>
      <c r="K513" s="31" t="s">
        <v>105</v>
      </c>
      <c r="L513" s="31" t="s">
        <v>995</v>
      </c>
      <c r="M513" s="31" t="s">
        <v>106</v>
      </c>
      <c r="N513" s="23"/>
      <c r="O513" s="23"/>
      <c r="P513" s="23"/>
      <c r="Q513" s="23"/>
      <c r="R513" s="23"/>
      <c r="S513" s="29">
        <v>43425</v>
      </c>
      <c r="T513" s="517"/>
    </row>
    <row r="514" spans="1:20" ht="54" customHeight="1" x14ac:dyDescent="1.05">
      <c r="A514" s="31" t="s">
        <v>26721</v>
      </c>
      <c r="B514" s="31" t="s">
        <v>18059</v>
      </c>
      <c r="C514" s="31" t="s">
        <v>26722</v>
      </c>
      <c r="D514" s="31" t="s">
        <v>26723</v>
      </c>
      <c r="E514" s="31" t="s">
        <v>687</v>
      </c>
      <c r="F514" s="31" t="s">
        <v>123</v>
      </c>
      <c r="G514" s="31" t="s">
        <v>16248</v>
      </c>
      <c r="H514" s="31" t="s">
        <v>22838</v>
      </c>
      <c r="I514" s="38">
        <v>0.41666666666666669</v>
      </c>
      <c r="J514" s="31" t="s">
        <v>1943</v>
      </c>
      <c r="K514" s="31" t="s">
        <v>105</v>
      </c>
      <c r="L514" s="31" t="s">
        <v>995</v>
      </c>
      <c r="M514" s="31" t="s">
        <v>106</v>
      </c>
      <c r="N514" s="23"/>
      <c r="O514" s="23"/>
      <c r="P514" s="23"/>
      <c r="Q514" s="23"/>
      <c r="R514" s="23"/>
      <c r="S514" s="29">
        <v>43425</v>
      </c>
      <c r="T514" s="517"/>
    </row>
    <row r="515" spans="1:20" ht="54" customHeight="1" x14ac:dyDescent="1.05">
      <c r="A515" s="31" t="s">
        <v>26724</v>
      </c>
      <c r="B515" s="31" t="s">
        <v>26725</v>
      </c>
      <c r="C515" s="31" t="s">
        <v>26726</v>
      </c>
      <c r="D515" s="31" t="s">
        <v>26727</v>
      </c>
      <c r="E515" s="31" t="s">
        <v>687</v>
      </c>
      <c r="F515" s="31" t="s">
        <v>123</v>
      </c>
      <c r="G515" s="31" t="s">
        <v>16248</v>
      </c>
      <c r="H515" s="31" t="s">
        <v>22838</v>
      </c>
      <c r="I515" s="38">
        <v>0.41666666666666669</v>
      </c>
      <c r="J515" s="31" t="s">
        <v>1943</v>
      </c>
      <c r="K515" s="31" t="s">
        <v>105</v>
      </c>
      <c r="L515" s="31" t="s">
        <v>995</v>
      </c>
      <c r="M515" s="31" t="s">
        <v>106</v>
      </c>
      <c r="N515" s="23"/>
      <c r="O515" s="23"/>
      <c r="P515" s="23"/>
      <c r="Q515" s="23"/>
      <c r="R515" s="23"/>
      <c r="S515" s="29">
        <v>43425</v>
      </c>
      <c r="T515" s="517"/>
    </row>
    <row r="516" spans="1:20" ht="54" customHeight="1" x14ac:dyDescent="1.05">
      <c r="A516" s="31" t="s">
        <v>26728</v>
      </c>
      <c r="B516" s="31" t="s">
        <v>26729</v>
      </c>
      <c r="C516" s="31" t="s">
        <v>26730</v>
      </c>
      <c r="D516" s="31" t="s">
        <v>26731</v>
      </c>
      <c r="E516" s="31" t="s">
        <v>687</v>
      </c>
      <c r="F516" s="31" t="s">
        <v>123</v>
      </c>
      <c r="G516" s="31" t="s">
        <v>16248</v>
      </c>
      <c r="H516" s="31" t="s">
        <v>22838</v>
      </c>
      <c r="I516" s="38">
        <v>0.41666666666666669</v>
      </c>
      <c r="J516" s="31" t="s">
        <v>1943</v>
      </c>
      <c r="K516" s="31" t="s">
        <v>105</v>
      </c>
      <c r="L516" s="31" t="s">
        <v>995</v>
      </c>
      <c r="M516" s="31" t="s">
        <v>106</v>
      </c>
      <c r="N516" s="23"/>
      <c r="O516" s="23"/>
      <c r="P516" s="23"/>
      <c r="Q516" s="23"/>
      <c r="R516" s="23"/>
      <c r="S516" s="29">
        <v>43425</v>
      </c>
      <c r="T516" s="517"/>
    </row>
    <row r="517" spans="1:20" ht="54" customHeight="1" x14ac:dyDescent="1.05">
      <c r="A517" s="31" t="s">
        <v>26732</v>
      </c>
      <c r="B517" s="31" t="s">
        <v>7889</v>
      </c>
      <c r="C517" s="31" t="s">
        <v>26733</v>
      </c>
      <c r="D517" s="31" t="s">
        <v>26734</v>
      </c>
      <c r="E517" s="31" t="s">
        <v>101</v>
      </c>
      <c r="F517" s="31" t="s">
        <v>102</v>
      </c>
      <c r="G517" s="31" t="s">
        <v>16190</v>
      </c>
      <c r="H517" s="31" t="s">
        <v>22838</v>
      </c>
      <c r="I517" s="38">
        <v>0.375</v>
      </c>
      <c r="J517" s="31" t="s">
        <v>1943</v>
      </c>
      <c r="K517" s="31" t="s">
        <v>105</v>
      </c>
      <c r="L517" s="31" t="s">
        <v>491</v>
      </c>
      <c r="M517" s="31" t="s">
        <v>106</v>
      </c>
      <c r="N517" s="23"/>
      <c r="O517" s="23"/>
      <c r="P517" s="23"/>
      <c r="Q517" s="23"/>
      <c r="R517" s="23"/>
      <c r="S517" s="29">
        <v>26200</v>
      </c>
      <c r="T517" s="517"/>
    </row>
    <row r="518" spans="1:20" ht="54" customHeight="1" x14ac:dyDescent="0.7">
      <c r="A518" s="698" t="s">
        <v>26805</v>
      </c>
      <c r="B518" s="699"/>
      <c r="C518" s="699"/>
      <c r="D518" s="699"/>
      <c r="E518" s="699"/>
      <c r="F518" s="699"/>
      <c r="G518" s="699"/>
      <c r="H518" s="699"/>
      <c r="I518" s="699"/>
      <c r="J518" s="699"/>
      <c r="K518" s="699"/>
      <c r="L518" s="699"/>
      <c r="M518" s="700"/>
      <c r="N518" s="23"/>
      <c r="O518" s="23"/>
      <c r="P518" s="23"/>
      <c r="Q518" s="23"/>
      <c r="R518" s="23"/>
      <c r="S518" s="195"/>
      <c r="T518" s="388">
        <v>200000</v>
      </c>
    </row>
    <row r="519" spans="1:20" ht="54" customHeight="1" x14ac:dyDescent="1.05">
      <c r="A519" s="688" t="s">
        <v>27234</v>
      </c>
      <c r="B519" s="689"/>
      <c r="C519" s="689"/>
      <c r="D519" s="689"/>
      <c r="E519" s="689"/>
      <c r="F519" s="689"/>
      <c r="G519" s="689"/>
      <c r="H519" s="689"/>
      <c r="I519" s="689"/>
      <c r="J519" s="689"/>
      <c r="K519" s="689"/>
      <c r="L519" s="689"/>
      <c r="M519" s="690"/>
      <c r="N519" s="23"/>
      <c r="O519" s="23"/>
      <c r="P519" s="23"/>
      <c r="Q519" s="23"/>
      <c r="R519" s="23"/>
      <c r="S519" s="29"/>
      <c r="T519" s="517"/>
    </row>
    <row r="520" spans="1:20" ht="54" customHeight="1" x14ac:dyDescent="1.05">
      <c r="A520" s="31" t="s">
        <v>27197</v>
      </c>
      <c r="B520" s="31" t="s">
        <v>27198</v>
      </c>
      <c r="C520" s="31" t="s">
        <v>27199</v>
      </c>
      <c r="D520" s="31" t="s">
        <v>27200</v>
      </c>
      <c r="E520" s="31" t="s">
        <v>687</v>
      </c>
      <c r="F520" s="31" t="s">
        <v>102</v>
      </c>
      <c r="G520" s="31" t="s">
        <v>16324</v>
      </c>
      <c r="H520" s="31" t="s">
        <v>22838</v>
      </c>
      <c r="I520" s="38">
        <v>0.16666666666666666</v>
      </c>
      <c r="J520" s="31" t="s">
        <v>1943</v>
      </c>
      <c r="K520" s="31" t="s">
        <v>105</v>
      </c>
      <c r="L520" s="31" t="s">
        <v>491</v>
      </c>
      <c r="M520" s="31" t="s">
        <v>106</v>
      </c>
      <c r="N520" s="23"/>
      <c r="O520" s="23"/>
      <c r="P520" s="23"/>
      <c r="Q520" s="23"/>
      <c r="R520" s="23"/>
      <c r="S520" s="29">
        <v>25200</v>
      </c>
      <c r="T520" s="517"/>
    </row>
    <row r="521" spans="1:20" ht="54" customHeight="1" x14ac:dyDescent="1.3">
      <c r="A521" s="679" t="s">
        <v>27728</v>
      </c>
      <c r="B521" s="680"/>
      <c r="C521" s="680"/>
      <c r="D521" s="680"/>
      <c r="E521" s="680"/>
      <c r="F521" s="680"/>
      <c r="G521" s="680"/>
      <c r="H521" s="680"/>
      <c r="I521" s="680"/>
      <c r="J521" s="680"/>
      <c r="K521" s="680"/>
      <c r="L521" s="680"/>
      <c r="M521" s="681"/>
      <c r="N521" s="23"/>
      <c r="O521" s="23"/>
      <c r="P521" s="23"/>
      <c r="Q521" s="23"/>
      <c r="R521" s="23"/>
      <c r="S521" s="29"/>
      <c r="T521" s="517"/>
    </row>
    <row r="522" spans="1:20" ht="54" customHeight="1" x14ac:dyDescent="1.05">
      <c r="A522" s="31" t="s">
        <v>27631</v>
      </c>
      <c r="B522" s="31" t="s">
        <v>27632</v>
      </c>
      <c r="C522" s="31" t="s">
        <v>27633</v>
      </c>
      <c r="D522" s="31" t="s">
        <v>27634</v>
      </c>
      <c r="E522" s="31" t="s">
        <v>687</v>
      </c>
      <c r="F522" s="31" t="s">
        <v>123</v>
      </c>
      <c r="G522" s="31" t="s">
        <v>16504</v>
      </c>
      <c r="H522" s="31" t="s">
        <v>21619</v>
      </c>
      <c r="I522" s="38">
        <v>0.33333333333333331</v>
      </c>
      <c r="J522" s="31" t="s">
        <v>1943</v>
      </c>
      <c r="K522" s="31" t="s">
        <v>105</v>
      </c>
      <c r="L522" s="31" t="s">
        <v>995</v>
      </c>
      <c r="M522" s="31" t="s">
        <v>106</v>
      </c>
      <c r="N522" s="23"/>
      <c r="O522" s="23"/>
      <c r="P522" s="23"/>
      <c r="Q522" s="23"/>
      <c r="R522" s="23"/>
      <c r="S522" s="29">
        <v>43425</v>
      </c>
      <c r="T522" s="517"/>
    </row>
    <row r="523" spans="1:20" ht="54" customHeight="1" x14ac:dyDescent="1.05">
      <c r="A523" s="31" t="s">
        <v>27738</v>
      </c>
      <c r="B523" s="31" t="s">
        <v>27636</v>
      </c>
      <c r="C523" s="31" t="s">
        <v>27637</v>
      </c>
      <c r="D523" s="31" t="s">
        <v>27638</v>
      </c>
      <c r="E523" s="31" t="s">
        <v>687</v>
      </c>
      <c r="F523" s="31" t="s">
        <v>123</v>
      </c>
      <c r="G523" s="31" t="s">
        <v>16504</v>
      </c>
      <c r="H523" s="31" t="s">
        <v>21619</v>
      </c>
      <c r="I523" s="38">
        <v>0.33333333333333331</v>
      </c>
      <c r="J523" s="31" t="s">
        <v>1943</v>
      </c>
      <c r="K523" s="31" t="s">
        <v>105</v>
      </c>
      <c r="L523" s="31" t="s">
        <v>995</v>
      </c>
      <c r="M523" s="31" t="s">
        <v>276</v>
      </c>
      <c r="N523" s="23"/>
      <c r="O523" s="23"/>
      <c r="P523" s="23"/>
      <c r="Q523" s="23"/>
      <c r="R523" s="23"/>
      <c r="S523" s="29">
        <v>20200</v>
      </c>
      <c r="T523" s="517"/>
    </row>
    <row r="524" spans="1:20" ht="54" customHeight="1" x14ac:dyDescent="1.05">
      <c r="A524" s="31" t="s">
        <v>27639</v>
      </c>
      <c r="B524" s="31" t="s">
        <v>3651</v>
      </c>
      <c r="C524" s="31" t="s">
        <v>27640</v>
      </c>
      <c r="D524" s="31" t="s">
        <v>27641</v>
      </c>
      <c r="E524" s="31" t="s">
        <v>687</v>
      </c>
      <c r="F524" s="31" t="s">
        <v>123</v>
      </c>
      <c r="G524" s="31" t="s">
        <v>16504</v>
      </c>
      <c r="H524" s="31" t="s">
        <v>21619</v>
      </c>
      <c r="I524" s="38">
        <v>0.33333333333333331</v>
      </c>
      <c r="J524" s="31" t="s">
        <v>1943</v>
      </c>
      <c r="K524" s="31" t="s">
        <v>105</v>
      </c>
      <c r="L524" s="31" t="s">
        <v>995</v>
      </c>
      <c r="M524" s="31" t="s">
        <v>106</v>
      </c>
      <c r="N524" s="23"/>
      <c r="O524" s="23"/>
      <c r="P524" s="23"/>
      <c r="Q524" s="23"/>
      <c r="R524" s="23"/>
      <c r="S524" s="29">
        <v>43425</v>
      </c>
      <c r="T524" s="517"/>
    </row>
    <row r="525" spans="1:20" ht="54" customHeight="1" x14ac:dyDescent="1.05">
      <c r="A525" s="31" t="s">
        <v>27642</v>
      </c>
      <c r="B525" s="31" t="s">
        <v>13911</v>
      </c>
      <c r="C525" s="31" t="s">
        <v>27643</v>
      </c>
      <c r="D525" s="31" t="s">
        <v>27644</v>
      </c>
      <c r="E525" s="31" t="s">
        <v>101</v>
      </c>
      <c r="F525" s="31" t="s">
        <v>123</v>
      </c>
      <c r="G525" s="31" t="s">
        <v>16205</v>
      </c>
      <c r="H525" s="31" t="s">
        <v>21610</v>
      </c>
      <c r="I525" s="38">
        <v>0.53125</v>
      </c>
      <c r="J525" s="31" t="s">
        <v>1943</v>
      </c>
      <c r="K525" s="31" t="s">
        <v>105</v>
      </c>
      <c r="L525" s="31" t="s">
        <v>995</v>
      </c>
      <c r="M525" s="31" t="s">
        <v>106</v>
      </c>
      <c r="N525" s="23"/>
      <c r="O525" s="23"/>
      <c r="P525" s="23"/>
      <c r="Q525" s="23"/>
      <c r="R525" s="23"/>
      <c r="S525" s="29">
        <v>43925</v>
      </c>
      <c r="T525" s="517"/>
    </row>
    <row r="526" spans="1:20" ht="54" customHeight="1" x14ac:dyDescent="1.05">
      <c r="A526" s="31" t="s">
        <v>27645</v>
      </c>
      <c r="B526" s="31" t="s">
        <v>27646</v>
      </c>
      <c r="C526" s="31" t="s">
        <v>27647</v>
      </c>
      <c r="D526" s="31" t="s">
        <v>27648</v>
      </c>
      <c r="E526" s="31" t="s">
        <v>101</v>
      </c>
      <c r="F526" s="31" t="s">
        <v>123</v>
      </c>
      <c r="G526" s="31" t="s">
        <v>16205</v>
      </c>
      <c r="H526" s="31" t="s">
        <v>21610</v>
      </c>
      <c r="I526" s="38">
        <v>0.53125</v>
      </c>
      <c r="J526" s="31" t="s">
        <v>1943</v>
      </c>
      <c r="K526" s="31" t="s">
        <v>105</v>
      </c>
      <c r="L526" s="31" t="s">
        <v>995</v>
      </c>
      <c r="M526" s="31" t="s">
        <v>106</v>
      </c>
      <c r="N526" s="23"/>
      <c r="O526" s="23"/>
      <c r="P526" s="23"/>
      <c r="Q526" s="23"/>
      <c r="R526" s="23"/>
      <c r="S526" s="29">
        <v>43925</v>
      </c>
      <c r="T526" s="517"/>
    </row>
    <row r="527" spans="1:20" ht="54" customHeight="1" x14ac:dyDescent="1.05">
      <c r="A527" s="31" t="s">
        <v>27649</v>
      </c>
      <c r="B527" s="31" t="s">
        <v>8164</v>
      </c>
      <c r="C527" s="31" t="s">
        <v>27650</v>
      </c>
      <c r="D527" s="31" t="s">
        <v>27651</v>
      </c>
      <c r="E527" s="31" t="s">
        <v>101</v>
      </c>
      <c r="F527" s="31" t="s">
        <v>123</v>
      </c>
      <c r="G527" s="31" t="s">
        <v>16205</v>
      </c>
      <c r="H527" s="31" t="s">
        <v>21610</v>
      </c>
      <c r="I527" s="38">
        <v>0.53125</v>
      </c>
      <c r="J527" s="31" t="s">
        <v>1943</v>
      </c>
      <c r="K527" s="31" t="s">
        <v>105</v>
      </c>
      <c r="L527" s="31" t="s">
        <v>995</v>
      </c>
      <c r="M527" s="31" t="s">
        <v>106</v>
      </c>
      <c r="N527" s="23"/>
      <c r="O527" s="23"/>
      <c r="P527" s="23"/>
      <c r="Q527" s="23"/>
      <c r="R527" s="23"/>
      <c r="S527" s="29">
        <v>43925</v>
      </c>
      <c r="T527" s="517"/>
    </row>
    <row r="528" spans="1:20" ht="54" customHeight="1" x14ac:dyDescent="1.05">
      <c r="A528" s="31" t="s">
        <v>27652</v>
      </c>
      <c r="B528" s="31" t="s">
        <v>15469</v>
      </c>
      <c r="C528" s="31" t="s">
        <v>27653</v>
      </c>
      <c r="D528" s="31" t="s">
        <v>27654</v>
      </c>
      <c r="E528" s="31" t="s">
        <v>101</v>
      </c>
      <c r="F528" s="31" t="s">
        <v>123</v>
      </c>
      <c r="G528" s="31" t="s">
        <v>16205</v>
      </c>
      <c r="H528" s="31" t="s">
        <v>21610</v>
      </c>
      <c r="I528" s="38">
        <v>0.53125</v>
      </c>
      <c r="J528" s="31" t="s">
        <v>1943</v>
      </c>
      <c r="K528" s="31" t="s">
        <v>105</v>
      </c>
      <c r="L528" s="31" t="s">
        <v>995</v>
      </c>
      <c r="M528" s="31" t="s">
        <v>106</v>
      </c>
      <c r="N528" s="23"/>
      <c r="O528" s="23"/>
      <c r="P528" s="23"/>
      <c r="Q528" s="23"/>
      <c r="R528" s="23"/>
      <c r="S528" s="29">
        <v>43925</v>
      </c>
      <c r="T528" s="517"/>
    </row>
    <row r="529" spans="1:20" ht="54" customHeight="1" x14ac:dyDescent="1.05">
      <c r="A529" s="31" t="s">
        <v>27655</v>
      </c>
      <c r="B529" s="31" t="s">
        <v>22752</v>
      </c>
      <c r="C529" s="31" t="s">
        <v>27656</v>
      </c>
      <c r="D529" s="31" t="s">
        <v>27657</v>
      </c>
      <c r="E529" s="31" t="s">
        <v>101</v>
      </c>
      <c r="F529" s="31" t="s">
        <v>123</v>
      </c>
      <c r="G529" s="31" t="s">
        <v>16205</v>
      </c>
      <c r="H529" s="31" t="s">
        <v>21610</v>
      </c>
      <c r="I529" s="38">
        <v>0.53125</v>
      </c>
      <c r="J529" s="31" t="s">
        <v>1943</v>
      </c>
      <c r="K529" s="31" t="s">
        <v>105</v>
      </c>
      <c r="L529" s="31" t="s">
        <v>995</v>
      </c>
      <c r="M529" s="31" t="s">
        <v>106</v>
      </c>
      <c r="N529" s="23"/>
      <c r="O529" s="23"/>
      <c r="P529" s="23"/>
      <c r="Q529" s="23"/>
      <c r="R529" s="23"/>
      <c r="S529" s="29">
        <v>43925</v>
      </c>
      <c r="T529" s="517"/>
    </row>
    <row r="530" spans="1:20" ht="54" customHeight="1" x14ac:dyDescent="1.05">
      <c r="A530" s="31" t="s">
        <v>27658</v>
      </c>
      <c r="B530" s="31" t="s">
        <v>27659</v>
      </c>
      <c r="C530" s="31" t="s">
        <v>27660</v>
      </c>
      <c r="D530" s="31" t="s">
        <v>27661</v>
      </c>
      <c r="E530" s="31" t="s">
        <v>687</v>
      </c>
      <c r="F530" s="31" t="s">
        <v>123</v>
      </c>
      <c r="G530" s="31" t="s">
        <v>16504</v>
      </c>
      <c r="H530" s="31" t="s">
        <v>21619</v>
      </c>
      <c r="I530" s="38">
        <v>0.33333333333333331</v>
      </c>
      <c r="J530" s="31" t="s">
        <v>1943</v>
      </c>
      <c r="K530" s="31" t="s">
        <v>105</v>
      </c>
      <c r="L530" s="31" t="s">
        <v>995</v>
      </c>
      <c r="M530" s="31" t="s">
        <v>106</v>
      </c>
      <c r="N530" s="23"/>
      <c r="O530" s="23"/>
      <c r="P530" s="23"/>
      <c r="Q530" s="23"/>
      <c r="R530" s="23"/>
      <c r="S530" s="29">
        <v>43425</v>
      </c>
      <c r="T530" s="517"/>
    </row>
    <row r="531" spans="1:20" ht="54" customHeight="1" x14ac:dyDescent="1.05">
      <c r="A531" s="31" t="s">
        <v>27662</v>
      </c>
      <c r="B531" s="31" t="s">
        <v>13701</v>
      </c>
      <c r="C531" s="31" t="s">
        <v>27663</v>
      </c>
      <c r="D531" s="31" t="s">
        <v>27664</v>
      </c>
      <c r="E531" s="31" t="s">
        <v>687</v>
      </c>
      <c r="F531" s="31" t="s">
        <v>123</v>
      </c>
      <c r="G531" s="31" t="s">
        <v>16504</v>
      </c>
      <c r="H531" s="31" t="s">
        <v>21619</v>
      </c>
      <c r="I531" s="38">
        <v>0.33333333333333331</v>
      </c>
      <c r="J531" s="31" t="s">
        <v>1943</v>
      </c>
      <c r="K531" s="31" t="s">
        <v>105</v>
      </c>
      <c r="L531" s="31" t="s">
        <v>995</v>
      </c>
      <c r="M531" s="31" t="s">
        <v>125</v>
      </c>
      <c r="N531" s="23"/>
      <c r="O531" s="23"/>
      <c r="P531" s="23"/>
      <c r="Q531" s="23"/>
      <c r="R531" s="23"/>
      <c r="S531" s="29">
        <v>35740</v>
      </c>
      <c r="T531" s="517"/>
    </row>
    <row r="532" spans="1:20" ht="54" customHeight="1" x14ac:dyDescent="1.05">
      <c r="A532" s="31" t="s">
        <v>27635</v>
      </c>
      <c r="B532" s="31" t="s">
        <v>15372</v>
      </c>
      <c r="C532" s="31" t="s">
        <v>27665</v>
      </c>
      <c r="D532" s="31" t="s">
        <v>27666</v>
      </c>
      <c r="E532" s="31" t="s">
        <v>687</v>
      </c>
      <c r="F532" s="31" t="s">
        <v>123</v>
      </c>
      <c r="G532" s="31" t="s">
        <v>16504</v>
      </c>
      <c r="H532" s="31" t="s">
        <v>21619</v>
      </c>
      <c r="I532" s="38">
        <v>0.33333333333333331</v>
      </c>
      <c r="J532" s="31" t="s">
        <v>1943</v>
      </c>
      <c r="K532" s="31" t="s">
        <v>105</v>
      </c>
      <c r="L532" s="31" t="s">
        <v>995</v>
      </c>
      <c r="M532" s="31" t="s">
        <v>106</v>
      </c>
      <c r="N532" s="23"/>
      <c r="O532" s="23"/>
      <c r="P532" s="23"/>
      <c r="Q532" s="23"/>
      <c r="R532" s="23"/>
      <c r="S532" s="29">
        <v>43425</v>
      </c>
      <c r="T532" s="517"/>
    </row>
    <row r="533" spans="1:20" ht="54" customHeight="1" x14ac:dyDescent="1.05">
      <c r="A533" s="31" t="s">
        <v>27667</v>
      </c>
      <c r="B533" s="31" t="s">
        <v>27668</v>
      </c>
      <c r="C533" s="31" t="s">
        <v>27669</v>
      </c>
      <c r="D533" s="31" t="s">
        <v>27670</v>
      </c>
      <c r="E533" s="31" t="s">
        <v>687</v>
      </c>
      <c r="F533" s="31" t="s">
        <v>123</v>
      </c>
      <c r="G533" s="31" t="s">
        <v>16504</v>
      </c>
      <c r="H533" s="31" t="s">
        <v>21619</v>
      </c>
      <c r="I533" s="38">
        <v>0.33333333333333331</v>
      </c>
      <c r="J533" s="31" t="s">
        <v>1943</v>
      </c>
      <c r="K533" s="31" t="s">
        <v>105</v>
      </c>
      <c r="L533" s="31" t="s">
        <v>995</v>
      </c>
      <c r="M533" s="31" t="s">
        <v>106</v>
      </c>
      <c r="N533" s="23"/>
      <c r="O533" s="23"/>
      <c r="P533" s="23"/>
      <c r="Q533" s="23"/>
      <c r="R533" s="23"/>
      <c r="S533" s="29">
        <v>43425</v>
      </c>
      <c r="T533" s="517"/>
    </row>
    <row r="534" spans="1:20" ht="54" customHeight="1" x14ac:dyDescent="1.05">
      <c r="A534" s="31" t="s">
        <v>27671</v>
      </c>
      <c r="B534" s="31" t="s">
        <v>27672</v>
      </c>
      <c r="C534" s="31" t="s">
        <v>27673</v>
      </c>
      <c r="D534" s="31" t="s">
        <v>27674</v>
      </c>
      <c r="E534" s="31" t="s">
        <v>687</v>
      </c>
      <c r="F534" s="31" t="s">
        <v>123</v>
      </c>
      <c r="G534" s="31" t="s">
        <v>16504</v>
      </c>
      <c r="H534" s="31" t="s">
        <v>21619</v>
      </c>
      <c r="I534" s="38">
        <v>0.33333333333333331</v>
      </c>
      <c r="J534" s="31" t="s">
        <v>1943</v>
      </c>
      <c r="K534" s="31" t="s">
        <v>105</v>
      </c>
      <c r="L534" s="31" t="s">
        <v>995</v>
      </c>
      <c r="M534" s="31" t="s">
        <v>106</v>
      </c>
      <c r="N534" s="23"/>
      <c r="O534" s="23"/>
      <c r="P534" s="23"/>
      <c r="Q534" s="23"/>
      <c r="R534" s="23"/>
      <c r="S534" s="29">
        <v>43425</v>
      </c>
      <c r="T534" s="517"/>
    </row>
    <row r="535" spans="1:20" ht="54" customHeight="1" x14ac:dyDescent="1.05">
      <c r="A535" s="31" t="s">
        <v>27675</v>
      </c>
      <c r="B535" s="31" t="s">
        <v>27676</v>
      </c>
      <c r="C535" s="31" t="s">
        <v>27677</v>
      </c>
      <c r="D535" s="31" t="s">
        <v>27678</v>
      </c>
      <c r="E535" s="31" t="s">
        <v>687</v>
      </c>
      <c r="F535" s="31" t="s">
        <v>123</v>
      </c>
      <c r="G535" s="31" t="s">
        <v>16504</v>
      </c>
      <c r="H535" s="31" t="s">
        <v>21619</v>
      </c>
      <c r="I535" s="38">
        <v>0.33333333333333331</v>
      </c>
      <c r="J535" s="31" t="s">
        <v>1943</v>
      </c>
      <c r="K535" s="31" t="s">
        <v>105</v>
      </c>
      <c r="L535" s="31" t="s">
        <v>995</v>
      </c>
      <c r="M535" s="31" t="s">
        <v>533</v>
      </c>
      <c r="N535" s="23"/>
      <c r="O535" s="23"/>
      <c r="P535" s="23"/>
      <c r="Q535" s="23"/>
      <c r="R535" s="23"/>
      <c r="S535" s="29">
        <v>25200</v>
      </c>
      <c r="T535" s="517"/>
    </row>
    <row r="536" spans="1:20" ht="54" customHeight="1" x14ac:dyDescent="1.05">
      <c r="A536" s="31" t="s">
        <v>27679</v>
      </c>
      <c r="B536" s="31" t="s">
        <v>17046</v>
      </c>
      <c r="C536" s="31" t="s">
        <v>27680</v>
      </c>
      <c r="D536" s="31" t="s">
        <v>27681</v>
      </c>
      <c r="E536" s="31" t="s">
        <v>687</v>
      </c>
      <c r="F536" s="31" t="s">
        <v>123</v>
      </c>
      <c r="G536" s="31" t="s">
        <v>16504</v>
      </c>
      <c r="H536" s="31" t="s">
        <v>21619</v>
      </c>
      <c r="I536" s="38">
        <v>0.33333333333333331</v>
      </c>
      <c r="J536" s="31" t="s">
        <v>1943</v>
      </c>
      <c r="K536" s="31" t="s">
        <v>105</v>
      </c>
      <c r="L536" s="31" t="s">
        <v>995</v>
      </c>
      <c r="M536" s="31" t="s">
        <v>106</v>
      </c>
      <c r="N536" s="23"/>
      <c r="O536" s="23"/>
      <c r="P536" s="23"/>
      <c r="Q536" s="23"/>
      <c r="R536" s="23"/>
      <c r="S536" s="29">
        <v>43425</v>
      </c>
      <c r="T536" s="517"/>
    </row>
    <row r="537" spans="1:20" ht="54" customHeight="1" x14ac:dyDescent="1.05">
      <c r="A537" s="31" t="s">
        <v>27682</v>
      </c>
      <c r="B537" s="31" t="s">
        <v>675</v>
      </c>
      <c r="C537" s="31" t="s">
        <v>27683</v>
      </c>
      <c r="D537" s="31" t="s">
        <v>27684</v>
      </c>
      <c r="E537" s="31" t="s">
        <v>687</v>
      </c>
      <c r="F537" s="31" t="s">
        <v>123</v>
      </c>
      <c r="G537" s="31" t="s">
        <v>16504</v>
      </c>
      <c r="H537" s="31" t="s">
        <v>21619</v>
      </c>
      <c r="I537" s="38">
        <v>0.33333333333333331</v>
      </c>
      <c r="J537" s="31" t="s">
        <v>1943</v>
      </c>
      <c r="K537" s="31" t="s">
        <v>105</v>
      </c>
      <c r="L537" s="31" t="s">
        <v>995</v>
      </c>
      <c r="M537" s="31" t="s">
        <v>106</v>
      </c>
      <c r="N537" s="23"/>
      <c r="O537" s="23"/>
      <c r="P537" s="23"/>
      <c r="Q537" s="23"/>
      <c r="R537" s="23"/>
      <c r="S537" s="29">
        <v>43425</v>
      </c>
      <c r="T537" s="517"/>
    </row>
    <row r="538" spans="1:20" ht="54" customHeight="1" x14ac:dyDescent="1.05">
      <c r="A538" s="31" t="s">
        <v>27685</v>
      </c>
      <c r="B538" s="31" t="s">
        <v>27686</v>
      </c>
      <c r="C538" s="31" t="s">
        <v>27687</v>
      </c>
      <c r="D538" s="31" t="s">
        <v>27688</v>
      </c>
      <c r="E538" s="31" t="s">
        <v>687</v>
      </c>
      <c r="F538" s="31" t="s">
        <v>123</v>
      </c>
      <c r="G538" s="31" t="s">
        <v>16504</v>
      </c>
      <c r="H538" s="31" t="s">
        <v>21619</v>
      </c>
      <c r="I538" s="38">
        <v>0.33333333333333331</v>
      </c>
      <c r="J538" s="31" t="s">
        <v>1943</v>
      </c>
      <c r="K538" s="31" t="s">
        <v>105</v>
      </c>
      <c r="L538" s="31" t="s">
        <v>995</v>
      </c>
      <c r="M538" s="31" t="s">
        <v>106</v>
      </c>
      <c r="N538" s="23"/>
      <c r="O538" s="23"/>
      <c r="P538" s="23"/>
      <c r="Q538" s="23"/>
      <c r="R538" s="23"/>
      <c r="S538" s="29">
        <v>43425</v>
      </c>
      <c r="T538" s="517"/>
    </row>
    <row r="539" spans="1:20" ht="54" customHeight="1" x14ac:dyDescent="0.7">
      <c r="A539" s="698" t="s">
        <v>27735</v>
      </c>
      <c r="B539" s="699"/>
      <c r="C539" s="699"/>
      <c r="D539" s="699"/>
      <c r="E539" s="699"/>
      <c r="F539" s="699"/>
      <c r="G539" s="699"/>
      <c r="H539" s="699"/>
      <c r="I539" s="699"/>
      <c r="J539" s="699"/>
      <c r="K539" s="699"/>
      <c r="L539" s="699"/>
      <c r="M539" s="700"/>
      <c r="N539" s="23"/>
      <c r="O539" s="23"/>
      <c r="P539" s="23"/>
      <c r="Q539" s="23"/>
      <c r="R539" s="23"/>
      <c r="S539" s="195"/>
      <c r="T539" s="388">
        <v>500000</v>
      </c>
    </row>
    <row r="540" spans="1:20" ht="54" customHeight="1" x14ac:dyDescent="0.25">
      <c r="A540" s="682" t="s">
        <v>27996</v>
      </c>
      <c r="B540" s="683"/>
      <c r="C540" s="683"/>
      <c r="D540" s="683"/>
      <c r="E540" s="683"/>
      <c r="F540" s="683"/>
      <c r="G540" s="683"/>
      <c r="H540" s="683"/>
      <c r="I540" s="683"/>
      <c r="J540" s="683"/>
      <c r="K540" s="683"/>
      <c r="L540" s="683"/>
      <c r="M540" s="684"/>
      <c r="N540" s="23"/>
      <c r="O540" s="23"/>
      <c r="P540" s="23"/>
      <c r="Q540" s="23"/>
      <c r="R540" s="23"/>
      <c r="S540" s="195"/>
      <c r="T540" s="517"/>
    </row>
    <row r="541" spans="1:20" ht="54" customHeight="1" x14ac:dyDescent="1.05">
      <c r="A541" s="31" t="s">
        <v>27970</v>
      </c>
      <c r="B541" s="31" t="s">
        <v>27971</v>
      </c>
      <c r="C541" s="31" t="s">
        <v>27972</v>
      </c>
      <c r="D541" s="31" t="s">
        <v>27973</v>
      </c>
      <c r="E541" s="31" t="s">
        <v>688</v>
      </c>
      <c r="F541" s="31" t="s">
        <v>123</v>
      </c>
      <c r="G541" s="31" t="s">
        <v>16287</v>
      </c>
      <c r="H541" s="31" t="s">
        <v>27158</v>
      </c>
      <c r="I541" s="38">
        <v>0.41666666666666669</v>
      </c>
      <c r="J541" s="31" t="s">
        <v>1943</v>
      </c>
      <c r="K541" s="31" t="s">
        <v>105</v>
      </c>
      <c r="L541" s="31" t="s">
        <v>106</v>
      </c>
      <c r="M541" s="31" t="s">
        <v>194</v>
      </c>
      <c r="N541" s="23"/>
      <c r="O541" s="23"/>
      <c r="P541" s="23"/>
      <c r="Q541" s="23"/>
      <c r="R541" s="23"/>
      <c r="S541" s="195">
        <v>38950</v>
      </c>
      <c r="T541" s="517"/>
    </row>
    <row r="542" spans="1:20" ht="54" customHeight="1" x14ac:dyDescent="1.05">
      <c r="A542" s="31" t="s">
        <v>27974</v>
      </c>
      <c r="B542" s="31" t="s">
        <v>27975</v>
      </c>
      <c r="C542" s="31" t="s">
        <v>27976</v>
      </c>
      <c r="D542" s="31" t="s">
        <v>27977</v>
      </c>
      <c r="E542" s="31" t="s">
        <v>101</v>
      </c>
      <c r="F542" s="31" t="s">
        <v>123</v>
      </c>
      <c r="G542" s="31" t="s">
        <v>16223</v>
      </c>
      <c r="H542" s="31" t="s">
        <v>20462</v>
      </c>
      <c r="I542" s="38">
        <v>0.32291666666666669</v>
      </c>
      <c r="J542" s="31" t="s">
        <v>1943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195">
        <v>43925</v>
      </c>
      <c r="T542" s="517"/>
    </row>
    <row r="543" spans="1:20" ht="54" customHeight="1" x14ac:dyDescent="1.05">
      <c r="A543" s="31" t="s">
        <v>27978</v>
      </c>
      <c r="B543" s="31" t="s">
        <v>200</v>
      </c>
      <c r="C543" s="31" t="s">
        <v>27979</v>
      </c>
      <c r="D543" s="31" t="s">
        <v>27980</v>
      </c>
      <c r="E543" s="31" t="s">
        <v>101</v>
      </c>
      <c r="F543" s="31" t="s">
        <v>123</v>
      </c>
      <c r="G543" s="31" t="s">
        <v>16223</v>
      </c>
      <c r="H543" s="31" t="s">
        <v>20462</v>
      </c>
      <c r="I543" s="38">
        <v>0.32291666666666669</v>
      </c>
      <c r="J543" s="31" t="s">
        <v>1943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195">
        <v>43925</v>
      </c>
      <c r="T543" s="517"/>
    </row>
    <row r="544" spans="1:20" ht="54" customHeight="1" x14ac:dyDescent="1.05">
      <c r="A544" s="31" t="s">
        <v>27981</v>
      </c>
      <c r="B544" s="31" t="s">
        <v>27982</v>
      </c>
      <c r="C544" s="31" t="s">
        <v>27983</v>
      </c>
      <c r="D544" s="31" t="s">
        <v>27984</v>
      </c>
      <c r="E544" s="31" t="s">
        <v>101</v>
      </c>
      <c r="F544" s="31" t="s">
        <v>123</v>
      </c>
      <c r="G544" s="31" t="s">
        <v>16223</v>
      </c>
      <c r="H544" s="31" t="s">
        <v>25340</v>
      </c>
      <c r="I544" s="38">
        <v>0.125</v>
      </c>
      <c r="J544" s="31" t="s">
        <v>1943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195">
        <v>43925</v>
      </c>
      <c r="T544" s="517"/>
    </row>
    <row r="545" spans="1:20" ht="54" customHeight="1" x14ac:dyDescent="1.05">
      <c r="A545" s="31" t="s">
        <v>27985</v>
      </c>
      <c r="B545" s="31" t="s">
        <v>27986</v>
      </c>
      <c r="C545" s="31" t="s">
        <v>27987</v>
      </c>
      <c r="D545" s="31" t="s">
        <v>27988</v>
      </c>
      <c r="E545" s="31" t="s">
        <v>101</v>
      </c>
      <c r="F545" s="31" t="s">
        <v>123</v>
      </c>
      <c r="G545" s="31" t="s">
        <v>16223</v>
      </c>
      <c r="H545" s="31" t="s">
        <v>25340</v>
      </c>
      <c r="I545" s="38">
        <v>0.125</v>
      </c>
      <c r="J545" s="31" t="s">
        <v>1943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195">
        <v>43925</v>
      </c>
      <c r="T545" s="517"/>
    </row>
    <row r="546" spans="1:20" ht="54" customHeight="1" x14ac:dyDescent="1.05">
      <c r="A546" s="31" t="s">
        <v>27989</v>
      </c>
      <c r="B546" s="31" t="s">
        <v>18774</v>
      </c>
      <c r="C546" s="31" t="s">
        <v>27990</v>
      </c>
      <c r="D546" s="31" t="s">
        <v>27991</v>
      </c>
      <c r="E546" s="31" t="s">
        <v>101</v>
      </c>
      <c r="F546" s="31" t="s">
        <v>123</v>
      </c>
      <c r="G546" s="31" t="s">
        <v>16223</v>
      </c>
      <c r="H546" s="31" t="s">
        <v>25340</v>
      </c>
      <c r="I546" s="38">
        <v>0.125</v>
      </c>
      <c r="J546" s="31" t="s">
        <v>1943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195">
        <v>43925</v>
      </c>
      <c r="T546" s="517"/>
    </row>
    <row r="547" spans="1:20" ht="54" customHeight="1" x14ac:dyDescent="0.7">
      <c r="A547" s="698" t="s">
        <v>27998</v>
      </c>
      <c r="B547" s="699"/>
      <c r="C547" s="699"/>
      <c r="D547" s="699"/>
      <c r="E547" s="699"/>
      <c r="F547" s="699"/>
      <c r="G547" s="699"/>
      <c r="H547" s="699"/>
      <c r="I547" s="699"/>
      <c r="J547" s="699"/>
      <c r="K547" s="699"/>
      <c r="L547" s="699"/>
      <c r="M547" s="700"/>
      <c r="N547" s="23"/>
      <c r="O547" s="23"/>
      <c r="P547" s="23"/>
      <c r="Q547" s="23"/>
      <c r="R547" s="23"/>
      <c r="S547" s="195"/>
      <c r="T547" s="521">
        <v>200000</v>
      </c>
    </row>
    <row r="548" spans="1:20" ht="54" customHeight="1" x14ac:dyDescent="0.7">
      <c r="A548" s="698" t="s">
        <v>27998</v>
      </c>
      <c r="B548" s="699"/>
      <c r="C548" s="699"/>
      <c r="D548" s="699"/>
      <c r="E548" s="699"/>
      <c r="F548" s="699"/>
      <c r="G548" s="699"/>
      <c r="H548" s="699"/>
      <c r="I548" s="699"/>
      <c r="J548" s="699"/>
      <c r="K548" s="699"/>
      <c r="L548" s="699"/>
      <c r="M548" s="700"/>
      <c r="N548" s="23"/>
      <c r="O548" s="23"/>
      <c r="P548" s="23"/>
      <c r="Q548" s="23"/>
      <c r="R548" s="23"/>
      <c r="S548" s="195"/>
      <c r="T548" s="521">
        <v>150000</v>
      </c>
    </row>
    <row r="549" spans="1:20" ht="54" customHeight="1" x14ac:dyDescent="1.3">
      <c r="A549" s="679" t="s">
        <v>28585</v>
      </c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1"/>
      <c r="N549" s="23"/>
      <c r="O549" s="23"/>
      <c r="P549" s="23"/>
      <c r="Q549" s="23"/>
      <c r="R549" s="23"/>
      <c r="S549" s="29"/>
      <c r="T549" s="517"/>
    </row>
    <row r="550" spans="1:20" ht="54" customHeight="1" x14ac:dyDescent="1.05">
      <c r="A550" s="31" t="s">
        <v>28509</v>
      </c>
      <c r="B550" s="31" t="s">
        <v>1737</v>
      </c>
      <c r="C550" s="31" t="s">
        <v>28510</v>
      </c>
      <c r="D550" s="31" t="s">
        <v>28511</v>
      </c>
      <c r="E550" s="31" t="s">
        <v>687</v>
      </c>
      <c r="F550" s="31" t="s">
        <v>123</v>
      </c>
      <c r="G550" s="31" t="s">
        <v>16248</v>
      </c>
      <c r="H550" s="31" t="s">
        <v>20462</v>
      </c>
      <c r="I550" s="38">
        <v>0.41666666666666669</v>
      </c>
      <c r="J550" s="31" t="s">
        <v>19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517"/>
    </row>
    <row r="551" spans="1:20" ht="54" customHeight="1" x14ac:dyDescent="1.05">
      <c r="A551" s="31" t="s">
        <v>28512</v>
      </c>
      <c r="B551" s="31" t="s">
        <v>14917</v>
      </c>
      <c r="C551" s="31" t="s">
        <v>28513</v>
      </c>
      <c r="D551" s="31" t="s">
        <v>28514</v>
      </c>
      <c r="E551" s="31" t="s">
        <v>687</v>
      </c>
      <c r="F551" s="31" t="s">
        <v>123</v>
      </c>
      <c r="G551" s="31" t="s">
        <v>16248</v>
      </c>
      <c r="H551" s="31" t="s">
        <v>20462</v>
      </c>
      <c r="I551" s="38">
        <v>0.41666666666666669</v>
      </c>
      <c r="J551" s="31" t="s">
        <v>19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517"/>
    </row>
    <row r="552" spans="1:20" ht="54" customHeight="1" x14ac:dyDescent="1.05">
      <c r="A552" s="31" t="s">
        <v>28515</v>
      </c>
      <c r="B552" s="31" t="s">
        <v>28516</v>
      </c>
      <c r="C552" s="31" t="s">
        <v>28517</v>
      </c>
      <c r="D552" s="31" t="s">
        <v>28518</v>
      </c>
      <c r="E552" s="31" t="s">
        <v>687</v>
      </c>
      <c r="F552" s="31" t="s">
        <v>102</v>
      </c>
      <c r="G552" s="31" t="s">
        <v>16324</v>
      </c>
      <c r="H552" s="31" t="s">
        <v>25515</v>
      </c>
      <c r="I552" s="38">
        <v>0.75</v>
      </c>
      <c r="J552" s="31" t="s">
        <v>19</v>
      </c>
      <c r="K552" s="31" t="s">
        <v>105</v>
      </c>
      <c r="L552" s="31" t="s">
        <v>106</v>
      </c>
      <c r="M552" s="31" t="s">
        <v>491</v>
      </c>
      <c r="N552" s="23"/>
      <c r="O552" s="23"/>
      <c r="P552" s="23"/>
      <c r="Q552" s="23"/>
      <c r="R552" s="23"/>
      <c r="S552" s="29">
        <v>25200</v>
      </c>
      <c r="T552" s="517"/>
    </row>
    <row r="553" spans="1:20" ht="54" customHeight="1" x14ac:dyDescent="1.05">
      <c r="A553" s="31" t="s">
        <v>28522</v>
      </c>
      <c r="B553" s="31" t="s">
        <v>28523</v>
      </c>
      <c r="C553" s="31" t="s">
        <v>28524</v>
      </c>
      <c r="D553" s="31" t="s">
        <v>28525</v>
      </c>
      <c r="E553" s="31" t="s">
        <v>687</v>
      </c>
      <c r="F553" s="31" t="s">
        <v>123</v>
      </c>
      <c r="G553" s="31" t="s">
        <v>16248</v>
      </c>
      <c r="H553" s="31" t="s">
        <v>20462</v>
      </c>
      <c r="I553" s="38">
        <v>0.41666666666666669</v>
      </c>
      <c r="J553" s="31" t="s">
        <v>19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517"/>
    </row>
    <row r="554" spans="1:20" ht="54" customHeight="1" x14ac:dyDescent="1.05">
      <c r="A554" s="31" t="s">
        <v>28526</v>
      </c>
      <c r="B554" s="31" t="s">
        <v>28527</v>
      </c>
      <c r="C554" s="31" t="s">
        <v>28528</v>
      </c>
      <c r="D554" s="31" t="s">
        <v>28529</v>
      </c>
      <c r="E554" s="31" t="s">
        <v>687</v>
      </c>
      <c r="F554" s="31" t="s">
        <v>123</v>
      </c>
      <c r="G554" s="31" t="s">
        <v>16248</v>
      </c>
      <c r="H554" s="31" t="s">
        <v>20462</v>
      </c>
      <c r="I554" s="38">
        <v>0.41666666666666669</v>
      </c>
      <c r="J554" s="31" t="s">
        <v>19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  <c r="T554" s="517"/>
    </row>
    <row r="555" spans="1:20" ht="54" customHeight="1" x14ac:dyDescent="1.05">
      <c r="A555" s="31" t="s">
        <v>28530</v>
      </c>
      <c r="B555" s="31" t="s">
        <v>22186</v>
      </c>
      <c r="C555" s="31" t="s">
        <v>28531</v>
      </c>
      <c r="D555" s="31" t="s">
        <v>28532</v>
      </c>
      <c r="E555" s="31" t="s">
        <v>687</v>
      </c>
      <c r="F555" s="31" t="s">
        <v>123</v>
      </c>
      <c r="G555" s="31" t="s">
        <v>16248</v>
      </c>
      <c r="H555" s="31" t="s">
        <v>20462</v>
      </c>
      <c r="I555" s="38">
        <v>0.41666666666666669</v>
      </c>
      <c r="J555" s="31" t="s">
        <v>19</v>
      </c>
      <c r="K555" s="31" t="s">
        <v>105</v>
      </c>
      <c r="L555" s="31" t="s">
        <v>106</v>
      </c>
      <c r="M555" s="31" t="s">
        <v>995</v>
      </c>
      <c r="N555" s="23"/>
      <c r="O555" s="23"/>
      <c r="P555" s="23"/>
      <c r="Q555" s="23"/>
      <c r="R555" s="23"/>
      <c r="S555" s="29">
        <v>43425</v>
      </c>
      <c r="T555" s="517"/>
    </row>
    <row r="556" spans="1:20" ht="54" customHeight="1" x14ac:dyDescent="1.05">
      <c r="A556" s="31" t="s">
        <v>28533</v>
      </c>
      <c r="B556" s="31" t="s">
        <v>28534</v>
      </c>
      <c r="C556" s="31" t="s">
        <v>28535</v>
      </c>
      <c r="D556" s="31" t="s">
        <v>28536</v>
      </c>
      <c r="E556" s="31" t="s">
        <v>687</v>
      </c>
      <c r="F556" s="31" t="s">
        <v>123</v>
      </c>
      <c r="G556" s="31" t="s">
        <v>16248</v>
      </c>
      <c r="H556" s="31" t="s">
        <v>20462</v>
      </c>
      <c r="I556" s="38">
        <v>0.41666666666666669</v>
      </c>
      <c r="J556" s="31" t="s">
        <v>19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  <c r="T556" s="517"/>
    </row>
    <row r="557" spans="1:20" ht="54" customHeight="1" x14ac:dyDescent="1.05">
      <c r="A557" s="31" t="s">
        <v>28537</v>
      </c>
      <c r="B557" s="31" t="s">
        <v>28538</v>
      </c>
      <c r="C557" s="31" t="s">
        <v>28539</v>
      </c>
      <c r="D557" s="31" t="s">
        <v>28540</v>
      </c>
      <c r="E557" s="31" t="s">
        <v>687</v>
      </c>
      <c r="F557" s="31" t="s">
        <v>123</v>
      </c>
      <c r="G557" s="31" t="s">
        <v>16248</v>
      </c>
      <c r="H557" s="31" t="s">
        <v>20462</v>
      </c>
      <c r="I557" s="38">
        <v>0.41666666666666669</v>
      </c>
      <c r="J557" s="31" t="s">
        <v>19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  <c r="T557" s="517"/>
    </row>
    <row r="558" spans="1:20" ht="54" customHeight="1" x14ac:dyDescent="1.05">
      <c r="A558" s="31" t="s">
        <v>28541</v>
      </c>
      <c r="B558" s="31" t="s">
        <v>28542</v>
      </c>
      <c r="C558" s="31" t="s">
        <v>28543</v>
      </c>
      <c r="D558" s="31" t="s">
        <v>28544</v>
      </c>
      <c r="E558" s="31" t="s">
        <v>687</v>
      </c>
      <c r="F558" s="31" t="s">
        <v>123</v>
      </c>
      <c r="G558" s="31" t="s">
        <v>16248</v>
      </c>
      <c r="H558" s="31" t="s">
        <v>20462</v>
      </c>
      <c r="I558" s="38">
        <v>0.41666666666666669</v>
      </c>
      <c r="J558" s="31" t="s">
        <v>19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  <c r="T558" s="517"/>
    </row>
    <row r="559" spans="1:20" ht="54" customHeight="1" x14ac:dyDescent="1.05">
      <c r="A559" s="31" t="s">
        <v>28545</v>
      </c>
      <c r="B559" s="31" t="s">
        <v>28546</v>
      </c>
      <c r="C559" s="31" t="s">
        <v>28547</v>
      </c>
      <c r="D559" s="31" t="s">
        <v>28548</v>
      </c>
      <c r="E559" s="31" t="s">
        <v>687</v>
      </c>
      <c r="F559" s="31" t="s">
        <v>123</v>
      </c>
      <c r="G559" s="31" t="s">
        <v>16248</v>
      </c>
      <c r="H559" s="31" t="s">
        <v>20462</v>
      </c>
      <c r="I559" s="38">
        <v>0.41666666666666669</v>
      </c>
      <c r="J559" s="31" t="s">
        <v>19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/>
      <c r="R559" s="23"/>
      <c r="S559" s="29">
        <v>43425</v>
      </c>
      <c r="T559" s="517"/>
    </row>
    <row r="560" spans="1:20" ht="54" customHeight="1" x14ac:dyDescent="1.05">
      <c r="A560" s="31" t="s">
        <v>28549</v>
      </c>
      <c r="B560" s="31" t="s">
        <v>28550</v>
      </c>
      <c r="C560" s="31" t="s">
        <v>28551</v>
      </c>
      <c r="D560" s="31" t="s">
        <v>28552</v>
      </c>
      <c r="E560" s="31" t="s">
        <v>687</v>
      </c>
      <c r="F560" s="31" t="s">
        <v>123</v>
      </c>
      <c r="G560" s="31" t="s">
        <v>16248</v>
      </c>
      <c r="H560" s="31" t="s">
        <v>20462</v>
      </c>
      <c r="I560" s="38">
        <v>0.41666666666666669</v>
      </c>
      <c r="J560" s="31" t="s">
        <v>19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  <c r="T560" s="517"/>
    </row>
    <row r="561" spans="1:20" ht="54" customHeight="1" x14ac:dyDescent="1.05">
      <c r="A561" s="31" t="s">
        <v>28553</v>
      </c>
      <c r="B561" s="31" t="s">
        <v>28554</v>
      </c>
      <c r="C561" s="31" t="s">
        <v>28555</v>
      </c>
      <c r="D561" s="31" t="s">
        <v>28556</v>
      </c>
      <c r="E561" s="31" t="s">
        <v>687</v>
      </c>
      <c r="F561" s="31" t="s">
        <v>123</v>
      </c>
      <c r="G561" s="31" t="s">
        <v>16248</v>
      </c>
      <c r="H561" s="31" t="s">
        <v>20462</v>
      </c>
      <c r="I561" s="38">
        <v>0.41666666666666669</v>
      </c>
      <c r="J561" s="31" t="s">
        <v>19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43425</v>
      </c>
      <c r="T561" s="517"/>
    </row>
    <row r="562" spans="1:20" ht="54" customHeight="1" x14ac:dyDescent="1.05">
      <c r="A562" s="31" t="s">
        <v>28557</v>
      </c>
      <c r="B562" s="31" t="s">
        <v>4655</v>
      </c>
      <c r="C562" s="31" t="s">
        <v>28558</v>
      </c>
      <c r="D562" s="31" t="s">
        <v>28559</v>
      </c>
      <c r="E562" s="31" t="s">
        <v>687</v>
      </c>
      <c r="F562" s="31" t="s">
        <v>123</v>
      </c>
      <c r="G562" s="31" t="s">
        <v>16248</v>
      </c>
      <c r="H562" s="31" t="s">
        <v>20462</v>
      </c>
      <c r="I562" s="38">
        <v>0.41666666666666669</v>
      </c>
      <c r="J562" s="31" t="s">
        <v>19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517"/>
    </row>
    <row r="563" spans="1:20" ht="54" customHeight="1" x14ac:dyDescent="1.05">
      <c r="A563" s="31" t="s">
        <v>28560</v>
      </c>
      <c r="B563" s="31" t="s">
        <v>28561</v>
      </c>
      <c r="C563" s="31" t="s">
        <v>28562</v>
      </c>
      <c r="D563" s="31" t="s">
        <v>28563</v>
      </c>
      <c r="E563" s="31" t="s">
        <v>687</v>
      </c>
      <c r="F563" s="31" t="s">
        <v>123</v>
      </c>
      <c r="G563" s="31" t="s">
        <v>16248</v>
      </c>
      <c r="H563" s="31" t="s">
        <v>20462</v>
      </c>
      <c r="I563" s="38">
        <v>0.41666666666666669</v>
      </c>
      <c r="J563" s="31" t="s">
        <v>19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517"/>
    </row>
    <row r="564" spans="1:20" ht="54" customHeight="1" x14ac:dyDescent="1.05">
      <c r="A564" s="31" t="s">
        <v>28564</v>
      </c>
      <c r="B564" s="31" t="s">
        <v>28565</v>
      </c>
      <c r="C564" s="31" t="s">
        <v>28566</v>
      </c>
      <c r="D564" s="31" t="s">
        <v>28567</v>
      </c>
      <c r="E564" s="31" t="s">
        <v>687</v>
      </c>
      <c r="F564" s="31" t="s">
        <v>123</v>
      </c>
      <c r="G564" s="31" t="s">
        <v>16248</v>
      </c>
      <c r="H564" s="31" t="s">
        <v>20462</v>
      </c>
      <c r="I564" s="38">
        <v>0.41666666666666669</v>
      </c>
      <c r="J564" s="31" t="s">
        <v>19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517"/>
    </row>
    <row r="565" spans="1:20" ht="54" customHeight="1" x14ac:dyDescent="1.05">
      <c r="A565" s="31" t="s">
        <v>28568</v>
      </c>
      <c r="B565" s="31" t="s">
        <v>28569</v>
      </c>
      <c r="C565" s="31" t="s">
        <v>28570</v>
      </c>
      <c r="D565" s="31" t="s">
        <v>28571</v>
      </c>
      <c r="E565" s="31" t="s">
        <v>687</v>
      </c>
      <c r="F565" s="31" t="s">
        <v>123</v>
      </c>
      <c r="G565" s="31" t="s">
        <v>16248</v>
      </c>
      <c r="H565" s="31" t="s">
        <v>20462</v>
      </c>
      <c r="I565" s="38">
        <v>0.41666666666666669</v>
      </c>
      <c r="J565" s="31" t="s">
        <v>19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517"/>
    </row>
    <row r="566" spans="1:20" ht="54" customHeight="1" x14ac:dyDescent="1.05">
      <c r="A566" s="31" t="s">
        <v>28572</v>
      </c>
      <c r="B566" s="31" t="s">
        <v>6885</v>
      </c>
      <c r="C566" s="31" t="s">
        <v>28573</v>
      </c>
      <c r="D566" s="31" t="s">
        <v>28574</v>
      </c>
      <c r="E566" s="31" t="s">
        <v>687</v>
      </c>
      <c r="F566" s="31" t="s">
        <v>123</v>
      </c>
      <c r="G566" s="31" t="s">
        <v>16248</v>
      </c>
      <c r="H566" s="31" t="s">
        <v>20462</v>
      </c>
      <c r="I566" s="38">
        <v>0.41666666666666669</v>
      </c>
      <c r="J566" s="31" t="s">
        <v>19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517"/>
    </row>
    <row r="567" spans="1:20" ht="54" customHeight="1" x14ac:dyDescent="1.05">
      <c r="A567" s="31" t="s">
        <v>28575</v>
      </c>
      <c r="B567" s="31" t="s">
        <v>28576</v>
      </c>
      <c r="C567" s="31" t="s">
        <v>28577</v>
      </c>
      <c r="D567" s="31" t="s">
        <v>28578</v>
      </c>
      <c r="E567" s="31" t="s">
        <v>687</v>
      </c>
      <c r="F567" s="31" t="s">
        <v>123</v>
      </c>
      <c r="G567" s="31" t="s">
        <v>16248</v>
      </c>
      <c r="H567" s="31" t="s">
        <v>20462</v>
      </c>
      <c r="I567" s="38">
        <v>0.41666666666666669</v>
      </c>
      <c r="J567" s="31" t="s">
        <v>19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517"/>
    </row>
    <row r="568" spans="1:20" ht="54" customHeight="1" x14ac:dyDescent="1.05">
      <c r="A568" s="31" t="s">
        <v>28579</v>
      </c>
      <c r="B568" s="31" t="s">
        <v>6932</v>
      </c>
      <c r="C568" s="31" t="s">
        <v>28580</v>
      </c>
      <c r="D568" s="31" t="s">
        <v>28581</v>
      </c>
      <c r="E568" s="31" t="s">
        <v>101</v>
      </c>
      <c r="F568" s="31" t="s">
        <v>123</v>
      </c>
      <c r="G568" s="31" t="s">
        <v>16227</v>
      </c>
      <c r="H568" s="31" t="s">
        <v>20462</v>
      </c>
      <c r="I568" s="38">
        <v>0.49652777777777779</v>
      </c>
      <c r="J568" s="31" t="s">
        <v>1943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43925</v>
      </c>
      <c r="T568" s="517"/>
    </row>
    <row r="569" spans="1:20" ht="54" customHeight="1" x14ac:dyDescent="0.7">
      <c r="A569" s="682" t="s">
        <v>29178</v>
      </c>
      <c r="B569" s="683"/>
      <c r="C569" s="683"/>
      <c r="D569" s="683"/>
      <c r="E569" s="683"/>
      <c r="F569" s="683"/>
      <c r="G569" s="683"/>
      <c r="H569" s="683"/>
      <c r="I569" s="683"/>
      <c r="J569" s="683"/>
      <c r="K569" s="683"/>
      <c r="L569" s="683"/>
      <c r="M569" s="684"/>
      <c r="N569" s="23"/>
      <c r="O569" s="23"/>
      <c r="P569" s="23"/>
      <c r="Q569" s="23"/>
      <c r="R569" s="23"/>
      <c r="S569" s="29"/>
      <c r="T569" s="517"/>
    </row>
    <row r="570" spans="1:20" ht="54" customHeight="1" x14ac:dyDescent="1.05">
      <c r="A570" s="31" t="s">
        <v>29144</v>
      </c>
      <c r="B570" s="31" t="s">
        <v>29145</v>
      </c>
      <c r="C570" s="31" t="s">
        <v>29146</v>
      </c>
      <c r="D570" s="31" t="s">
        <v>29147</v>
      </c>
      <c r="E570" s="31" t="s">
        <v>101</v>
      </c>
      <c r="F570" s="31" t="s">
        <v>102</v>
      </c>
      <c r="G570" s="31" t="s">
        <v>16267</v>
      </c>
      <c r="H570" s="31" t="s">
        <v>25340</v>
      </c>
      <c r="I570" s="38">
        <v>0.25</v>
      </c>
      <c r="J570" s="31" t="s">
        <v>1943</v>
      </c>
      <c r="K570" s="31" t="s">
        <v>105</v>
      </c>
      <c r="L570" s="31" t="s">
        <v>106</v>
      </c>
      <c r="M570" s="31" t="s">
        <v>491</v>
      </c>
      <c r="N570" s="23"/>
      <c r="O570" s="23"/>
      <c r="P570" s="23"/>
      <c r="Q570" s="23"/>
      <c r="R570" s="23"/>
      <c r="S570" s="29">
        <v>26200</v>
      </c>
      <c r="T570" s="517"/>
    </row>
    <row r="571" spans="1:20" ht="54" customHeight="1" x14ac:dyDescent="1.05">
      <c r="A571" s="31" t="s">
        <v>29148</v>
      </c>
      <c r="B571" s="31" t="s">
        <v>4909</v>
      </c>
      <c r="C571" s="31" t="s">
        <v>29149</v>
      </c>
      <c r="D571" s="31" t="s">
        <v>29150</v>
      </c>
      <c r="E571" s="31" t="s">
        <v>687</v>
      </c>
      <c r="F571" s="31" t="s">
        <v>123</v>
      </c>
      <c r="G571" s="31" t="s">
        <v>16504</v>
      </c>
      <c r="H571" s="31" t="s">
        <v>25340</v>
      </c>
      <c r="I571" s="38">
        <v>0.41666666666666669</v>
      </c>
      <c r="J571" s="31" t="s">
        <v>1943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517"/>
    </row>
    <row r="572" spans="1:20" ht="54" customHeight="1" x14ac:dyDescent="1.05">
      <c r="A572" s="31" t="s">
        <v>29151</v>
      </c>
      <c r="B572" s="31" t="s">
        <v>23502</v>
      </c>
      <c r="C572" s="31" t="s">
        <v>29152</v>
      </c>
      <c r="D572" s="31" t="s">
        <v>29153</v>
      </c>
      <c r="E572" s="31" t="s">
        <v>687</v>
      </c>
      <c r="F572" s="31" t="s">
        <v>123</v>
      </c>
      <c r="G572" s="31" t="s">
        <v>16504</v>
      </c>
      <c r="H572" s="31" t="s">
        <v>25340</v>
      </c>
      <c r="I572" s="38">
        <v>0.41666666666666669</v>
      </c>
      <c r="J572" s="31" t="s">
        <v>1943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517"/>
    </row>
    <row r="573" spans="1:20" ht="54" customHeight="1" x14ac:dyDescent="0.7">
      <c r="A573" s="698" t="s">
        <v>28607</v>
      </c>
      <c r="B573" s="699"/>
      <c r="C573" s="699"/>
      <c r="D573" s="699"/>
      <c r="E573" s="699"/>
      <c r="F573" s="699"/>
      <c r="G573" s="699"/>
      <c r="H573" s="699"/>
      <c r="I573" s="699"/>
      <c r="J573" s="699"/>
      <c r="K573" s="699"/>
      <c r="L573" s="699"/>
      <c r="M573" s="700"/>
      <c r="N573" s="23"/>
      <c r="O573" s="23"/>
      <c r="P573" s="23"/>
      <c r="Q573" s="23"/>
      <c r="R573" s="23"/>
      <c r="S573" s="195"/>
      <c r="T573" s="388">
        <v>170000</v>
      </c>
    </row>
    <row r="574" spans="1:20" ht="54" customHeight="1" x14ac:dyDescent="0.7">
      <c r="A574" s="698" t="s">
        <v>29704</v>
      </c>
      <c r="B574" s="699"/>
      <c r="C574" s="699"/>
      <c r="D574" s="699"/>
      <c r="E574" s="699"/>
      <c r="F574" s="699"/>
      <c r="G574" s="699"/>
      <c r="H574" s="699"/>
      <c r="I574" s="699"/>
      <c r="J574" s="699"/>
      <c r="K574" s="699"/>
      <c r="L574" s="699"/>
      <c r="M574" s="700"/>
      <c r="N574" s="23"/>
      <c r="O574" s="23"/>
      <c r="P574" s="23"/>
      <c r="Q574" s="23"/>
      <c r="R574" s="23"/>
      <c r="S574" s="195"/>
      <c r="T574" s="388">
        <v>1000000</v>
      </c>
    </row>
    <row r="575" spans="1:20" ht="54" customHeight="1" x14ac:dyDescent="1.3">
      <c r="A575" s="679" t="s">
        <v>30211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1"/>
      <c r="N575" s="23"/>
      <c r="O575" s="23"/>
      <c r="P575" s="23"/>
      <c r="Q575" s="23"/>
      <c r="R575" s="23"/>
      <c r="S575" s="29"/>
      <c r="T575" s="23"/>
    </row>
    <row r="576" spans="1:20" ht="54" customHeight="1" x14ac:dyDescent="1.05">
      <c r="A576" s="31" t="s">
        <v>30145</v>
      </c>
      <c r="B576" s="31" t="s">
        <v>30146</v>
      </c>
      <c r="C576" s="31" t="s">
        <v>30147</v>
      </c>
      <c r="D576" s="31" t="s">
        <v>30148</v>
      </c>
      <c r="E576" s="31" t="s">
        <v>101</v>
      </c>
      <c r="F576" s="31" t="s">
        <v>123</v>
      </c>
      <c r="G576" s="31" t="s">
        <v>16223</v>
      </c>
      <c r="H576" s="31" t="s">
        <v>21599</v>
      </c>
      <c r="I576" s="38">
        <v>0.32291666666666669</v>
      </c>
      <c r="J576" s="31" t="s">
        <v>19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43925</v>
      </c>
      <c r="T576" s="23"/>
    </row>
    <row r="577" spans="1:20" ht="54" customHeight="1" x14ac:dyDescent="1.05">
      <c r="A577" s="31" t="s">
        <v>30149</v>
      </c>
      <c r="B577" s="31" t="s">
        <v>25036</v>
      </c>
      <c r="C577" s="31" t="s">
        <v>30150</v>
      </c>
      <c r="D577" s="31" t="s">
        <v>30151</v>
      </c>
      <c r="E577" s="31" t="s">
        <v>101</v>
      </c>
      <c r="F577" s="31" t="s">
        <v>123</v>
      </c>
      <c r="G577" s="31" t="s">
        <v>16223</v>
      </c>
      <c r="H577" s="31" t="s">
        <v>21599</v>
      </c>
      <c r="I577" s="38">
        <v>0.32291666666666669</v>
      </c>
      <c r="J577" s="31" t="s">
        <v>1943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43925</v>
      </c>
      <c r="T577" s="23"/>
    </row>
    <row r="578" spans="1:20" ht="54" customHeight="1" x14ac:dyDescent="0.7">
      <c r="A578" s="698" t="s">
        <v>30213</v>
      </c>
      <c r="B578" s="699"/>
      <c r="C578" s="699"/>
      <c r="D578" s="699"/>
      <c r="E578" s="699"/>
      <c r="F578" s="699"/>
      <c r="G578" s="699"/>
      <c r="H578" s="699"/>
      <c r="I578" s="699"/>
      <c r="J578" s="699"/>
      <c r="K578" s="699"/>
      <c r="L578" s="699"/>
      <c r="M578" s="700"/>
      <c r="N578" s="23"/>
      <c r="O578" s="23"/>
      <c r="P578" s="23"/>
      <c r="Q578" s="23"/>
      <c r="R578" s="23"/>
      <c r="S578" s="195"/>
      <c r="T578" s="388">
        <v>550000</v>
      </c>
    </row>
    <row r="579" spans="1:20" ht="54" customHeight="1" x14ac:dyDescent="1.3">
      <c r="A579" s="679" t="s">
        <v>31180</v>
      </c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1"/>
      <c r="N579" s="23"/>
      <c r="O579" s="23"/>
      <c r="P579" s="23"/>
      <c r="Q579" s="23"/>
      <c r="R579" s="23"/>
      <c r="S579" s="29"/>
      <c r="T579" s="23"/>
    </row>
    <row r="580" spans="1:20" ht="54" customHeight="1" x14ac:dyDescent="1.05">
      <c r="A580" s="31" t="s">
        <v>31062</v>
      </c>
      <c r="B580" s="31" t="s">
        <v>31063</v>
      </c>
      <c r="C580" s="31" t="s">
        <v>31064</v>
      </c>
      <c r="D580" s="31" t="s">
        <v>31065</v>
      </c>
      <c r="E580" s="31" t="s">
        <v>101</v>
      </c>
      <c r="F580" s="31" t="s">
        <v>102</v>
      </c>
      <c r="G580" s="31" t="s">
        <v>16270</v>
      </c>
      <c r="H580" s="31" t="s">
        <v>17480</v>
      </c>
      <c r="I580" s="38">
        <v>0.83333333333333337</v>
      </c>
      <c r="J580" s="31" t="s">
        <v>19</v>
      </c>
      <c r="K580" s="31" t="s">
        <v>105</v>
      </c>
      <c r="L580" s="31" t="s">
        <v>106</v>
      </c>
      <c r="M580" s="31" t="s">
        <v>491</v>
      </c>
      <c r="N580" s="23"/>
      <c r="O580" s="23"/>
      <c r="P580" s="23"/>
      <c r="Q580" s="23"/>
      <c r="R580" s="23"/>
      <c r="S580" s="29">
        <v>26200</v>
      </c>
      <c r="T580" s="23"/>
    </row>
    <row r="581" spans="1:20" ht="54" customHeight="1" x14ac:dyDescent="1.05">
      <c r="A581" s="31" t="s">
        <v>31066</v>
      </c>
      <c r="B581" s="31" t="s">
        <v>1612</v>
      </c>
      <c r="C581" s="31" t="s">
        <v>31067</v>
      </c>
      <c r="D581" s="31" t="s">
        <v>31068</v>
      </c>
      <c r="E581" s="31" t="s">
        <v>687</v>
      </c>
      <c r="F581" s="31" t="s">
        <v>123</v>
      </c>
      <c r="G581" s="31" t="s">
        <v>16248</v>
      </c>
      <c r="H581" s="31" t="s">
        <v>25515</v>
      </c>
      <c r="I581" s="38">
        <v>0.83333333333333337</v>
      </c>
      <c r="J581" s="31" t="s">
        <v>19</v>
      </c>
      <c r="K581" s="31" t="s">
        <v>105</v>
      </c>
      <c r="L581" s="31" t="s">
        <v>106</v>
      </c>
      <c r="M581" s="31" t="s">
        <v>995</v>
      </c>
      <c r="N581" s="23"/>
      <c r="O581" s="23"/>
      <c r="P581" s="23"/>
      <c r="Q581" s="23"/>
      <c r="R581" s="23"/>
      <c r="S581" s="29">
        <v>43425</v>
      </c>
      <c r="T581" s="23"/>
    </row>
    <row r="582" spans="1:20" ht="54" customHeight="1" x14ac:dyDescent="1.05">
      <c r="A582" s="31" t="s">
        <v>31069</v>
      </c>
      <c r="B582" s="31" t="s">
        <v>31070</v>
      </c>
      <c r="C582" s="31" t="s">
        <v>31071</v>
      </c>
      <c r="D582" s="31" t="s">
        <v>31072</v>
      </c>
      <c r="E582" s="31" t="s">
        <v>687</v>
      </c>
      <c r="F582" s="31" t="s">
        <v>123</v>
      </c>
      <c r="G582" s="31" t="s">
        <v>16248</v>
      </c>
      <c r="H582" s="31" t="s">
        <v>25515</v>
      </c>
      <c r="I582" s="38">
        <v>0.83333333333333337</v>
      </c>
      <c r="J582" s="31" t="s">
        <v>19</v>
      </c>
      <c r="K582" s="31" t="s">
        <v>105</v>
      </c>
      <c r="L582" s="31" t="s">
        <v>106</v>
      </c>
      <c r="M582" s="31" t="s">
        <v>995</v>
      </c>
      <c r="N582" s="23"/>
      <c r="O582" s="23"/>
      <c r="P582" s="23"/>
      <c r="Q582" s="23"/>
      <c r="R582" s="23"/>
      <c r="S582" s="29">
        <v>43425</v>
      </c>
      <c r="T582" s="23"/>
    </row>
    <row r="583" spans="1:20" ht="54" customHeight="1" x14ac:dyDescent="1.05">
      <c r="A583" s="31" t="s">
        <v>31073</v>
      </c>
      <c r="B583" s="31" t="s">
        <v>6010</v>
      </c>
      <c r="C583" s="31" t="s">
        <v>31074</v>
      </c>
      <c r="D583" s="31" t="s">
        <v>31075</v>
      </c>
      <c r="E583" s="31" t="s">
        <v>687</v>
      </c>
      <c r="F583" s="31" t="s">
        <v>123</v>
      </c>
      <c r="G583" s="31" t="s">
        <v>16248</v>
      </c>
      <c r="H583" s="31" t="s">
        <v>25515</v>
      </c>
      <c r="I583" s="38">
        <v>0.83333333333333337</v>
      </c>
      <c r="J583" s="31" t="s">
        <v>19</v>
      </c>
      <c r="K583" s="31" t="s">
        <v>105</v>
      </c>
      <c r="L583" s="31" t="s">
        <v>106</v>
      </c>
      <c r="M583" s="31" t="s">
        <v>995</v>
      </c>
      <c r="N583" s="23"/>
      <c r="O583" s="23"/>
      <c r="P583" s="23"/>
      <c r="Q583" s="23"/>
      <c r="R583" s="23"/>
      <c r="S583" s="29">
        <v>43425</v>
      </c>
      <c r="T583" s="23"/>
    </row>
    <row r="584" spans="1:20" ht="54" customHeight="1" x14ac:dyDescent="1.05">
      <c r="A584" s="31" t="s">
        <v>31076</v>
      </c>
      <c r="B584" s="31" t="s">
        <v>31077</v>
      </c>
      <c r="C584" s="31" t="s">
        <v>31078</v>
      </c>
      <c r="D584" s="31" t="s">
        <v>31079</v>
      </c>
      <c r="E584" s="31" t="s">
        <v>687</v>
      </c>
      <c r="F584" s="31" t="s">
        <v>123</v>
      </c>
      <c r="G584" s="31" t="s">
        <v>16248</v>
      </c>
      <c r="H584" s="31" t="s">
        <v>25515</v>
      </c>
      <c r="I584" s="38">
        <v>0.83333333333333337</v>
      </c>
      <c r="J584" s="31" t="s">
        <v>19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23"/>
    </row>
    <row r="585" spans="1:20" ht="54" customHeight="1" x14ac:dyDescent="1.05">
      <c r="A585" s="31" t="s">
        <v>31080</v>
      </c>
      <c r="B585" s="31" t="s">
        <v>26246</v>
      </c>
      <c r="C585" s="31" t="s">
        <v>31081</v>
      </c>
      <c r="D585" s="31" t="s">
        <v>31082</v>
      </c>
      <c r="E585" s="31" t="s">
        <v>687</v>
      </c>
      <c r="F585" s="31" t="s">
        <v>123</v>
      </c>
      <c r="G585" s="31" t="s">
        <v>16248</v>
      </c>
      <c r="H585" s="31" t="s">
        <v>25515</v>
      </c>
      <c r="I585" s="38">
        <v>0.83333333333333337</v>
      </c>
      <c r="J585" s="31" t="s">
        <v>19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23"/>
    </row>
    <row r="586" spans="1:20" ht="54" customHeight="1" x14ac:dyDescent="1.05">
      <c r="A586" s="31" t="s">
        <v>31083</v>
      </c>
      <c r="B586" s="31" t="s">
        <v>31084</v>
      </c>
      <c r="C586" s="31" t="s">
        <v>31085</v>
      </c>
      <c r="D586" s="31" t="s">
        <v>31086</v>
      </c>
      <c r="E586" s="31" t="s">
        <v>101</v>
      </c>
      <c r="F586" s="31" t="s">
        <v>102</v>
      </c>
      <c r="G586" s="31" t="s">
        <v>16270</v>
      </c>
      <c r="H586" s="31" t="s">
        <v>17480</v>
      </c>
      <c r="I586" s="38">
        <v>0.83333333333333337</v>
      </c>
      <c r="J586" s="31" t="s">
        <v>19</v>
      </c>
      <c r="K586" s="31" t="s">
        <v>105</v>
      </c>
      <c r="L586" s="31" t="s">
        <v>106</v>
      </c>
      <c r="M586" s="31" t="s">
        <v>491</v>
      </c>
      <c r="N586" s="23"/>
      <c r="O586" s="23"/>
      <c r="P586" s="23"/>
      <c r="Q586" s="23"/>
      <c r="R586" s="23"/>
      <c r="S586" s="29">
        <v>26200</v>
      </c>
      <c r="T586" s="23"/>
    </row>
    <row r="587" spans="1:20" ht="54" customHeight="1" x14ac:dyDescent="1.05">
      <c r="A587" s="31" t="s">
        <v>31087</v>
      </c>
      <c r="B587" s="31" t="s">
        <v>16279</v>
      </c>
      <c r="C587" s="31" t="s">
        <v>31088</v>
      </c>
      <c r="D587" s="31" t="s">
        <v>31089</v>
      </c>
      <c r="E587" s="31" t="s">
        <v>687</v>
      </c>
      <c r="F587" s="31" t="s">
        <v>123</v>
      </c>
      <c r="G587" s="31" t="s">
        <v>16248</v>
      </c>
      <c r="H587" s="31" t="s">
        <v>25515</v>
      </c>
      <c r="I587" s="38">
        <v>0.83333333333333337</v>
      </c>
      <c r="J587" s="31" t="s">
        <v>19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23"/>
    </row>
    <row r="588" spans="1:20" ht="54" customHeight="1" x14ac:dyDescent="1.05">
      <c r="A588" s="31" t="s">
        <v>31090</v>
      </c>
      <c r="B588" s="31" t="s">
        <v>22311</v>
      </c>
      <c r="C588" s="31" t="s">
        <v>31091</v>
      </c>
      <c r="D588" s="31" t="s">
        <v>31092</v>
      </c>
      <c r="E588" s="31" t="s">
        <v>687</v>
      </c>
      <c r="F588" s="31" t="s">
        <v>123</v>
      </c>
      <c r="G588" s="31" t="s">
        <v>16248</v>
      </c>
      <c r="H588" s="31" t="s">
        <v>25515</v>
      </c>
      <c r="I588" s="38">
        <v>0.83333333333333337</v>
      </c>
      <c r="J588" s="31" t="s">
        <v>19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23"/>
    </row>
    <row r="589" spans="1:20" ht="54" customHeight="1" x14ac:dyDescent="1.05">
      <c r="A589" s="31" t="s">
        <v>31093</v>
      </c>
      <c r="B589" s="31" t="s">
        <v>1088</v>
      </c>
      <c r="C589" s="31" t="s">
        <v>31094</v>
      </c>
      <c r="D589" s="31" t="s">
        <v>31095</v>
      </c>
      <c r="E589" s="31" t="s">
        <v>687</v>
      </c>
      <c r="F589" s="31" t="s">
        <v>123</v>
      </c>
      <c r="G589" s="31" t="s">
        <v>16248</v>
      </c>
      <c r="H589" s="31" t="s">
        <v>25515</v>
      </c>
      <c r="I589" s="38">
        <v>0.83333333333333337</v>
      </c>
      <c r="J589" s="31" t="s">
        <v>19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23"/>
    </row>
    <row r="590" spans="1:20" ht="54" customHeight="1" x14ac:dyDescent="1.05">
      <c r="A590" s="31" t="s">
        <v>31096</v>
      </c>
      <c r="B590" s="31" t="s">
        <v>26300</v>
      </c>
      <c r="C590" s="31" t="s">
        <v>31097</v>
      </c>
      <c r="D590" s="31" t="s">
        <v>31098</v>
      </c>
      <c r="E590" s="31" t="s">
        <v>687</v>
      </c>
      <c r="F590" s="31" t="s">
        <v>123</v>
      </c>
      <c r="G590" s="31" t="s">
        <v>16248</v>
      </c>
      <c r="H590" s="31" t="s">
        <v>25515</v>
      </c>
      <c r="I590" s="38">
        <v>0.83333333333333337</v>
      </c>
      <c r="J590" s="31" t="s">
        <v>19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23"/>
    </row>
    <row r="591" spans="1:20" ht="54" customHeight="1" x14ac:dyDescent="1.05">
      <c r="A591" s="31" t="s">
        <v>31099</v>
      </c>
      <c r="B591" s="31" t="s">
        <v>31100</v>
      </c>
      <c r="C591" s="31" t="s">
        <v>31101</v>
      </c>
      <c r="D591" s="31" t="s">
        <v>31102</v>
      </c>
      <c r="E591" s="31" t="s">
        <v>687</v>
      </c>
      <c r="F591" s="31" t="s">
        <v>123</v>
      </c>
      <c r="G591" s="31" t="s">
        <v>16248</v>
      </c>
      <c r="H591" s="31" t="s">
        <v>25515</v>
      </c>
      <c r="I591" s="38">
        <v>0.83333333333333337</v>
      </c>
      <c r="J591" s="31" t="s">
        <v>19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23"/>
    </row>
    <row r="592" spans="1:20" ht="54" customHeight="1" x14ac:dyDescent="1.05">
      <c r="A592" s="31" t="s">
        <v>31103</v>
      </c>
      <c r="B592" s="31" t="s">
        <v>2248</v>
      </c>
      <c r="C592" s="31" t="s">
        <v>31104</v>
      </c>
      <c r="D592" s="31" t="s">
        <v>31105</v>
      </c>
      <c r="E592" s="31" t="s">
        <v>687</v>
      </c>
      <c r="F592" s="31" t="s">
        <v>123</v>
      </c>
      <c r="G592" s="31" t="s">
        <v>16248</v>
      </c>
      <c r="H592" s="31" t="s">
        <v>25515</v>
      </c>
      <c r="I592" s="38">
        <v>0.83333333333333337</v>
      </c>
      <c r="J592" s="31" t="s">
        <v>19</v>
      </c>
      <c r="K592" s="31" t="s">
        <v>105</v>
      </c>
      <c r="L592" s="31" t="s">
        <v>106</v>
      </c>
      <c r="M592" s="31" t="s">
        <v>995</v>
      </c>
      <c r="N592" s="23"/>
      <c r="O592" s="23"/>
      <c r="P592" s="23"/>
      <c r="Q592" s="23"/>
      <c r="R592" s="23"/>
      <c r="S592" s="29">
        <v>43425</v>
      </c>
      <c r="T592" s="23"/>
    </row>
    <row r="593" spans="1:19" ht="54" customHeight="1" x14ac:dyDescent="1.05">
      <c r="A593" s="31" t="s">
        <v>31106</v>
      </c>
      <c r="B593" s="31" t="s">
        <v>25230</v>
      </c>
      <c r="C593" s="31" t="s">
        <v>31107</v>
      </c>
      <c r="D593" s="31" t="s">
        <v>31108</v>
      </c>
      <c r="E593" s="31" t="s">
        <v>687</v>
      </c>
      <c r="F593" s="31" t="s">
        <v>123</v>
      </c>
      <c r="G593" s="31" t="s">
        <v>16248</v>
      </c>
      <c r="H593" s="31" t="s">
        <v>25515</v>
      </c>
      <c r="I593" s="38">
        <v>0.83333333333333337</v>
      </c>
      <c r="J593" s="31" t="s">
        <v>19</v>
      </c>
      <c r="K593" s="31" t="s">
        <v>105</v>
      </c>
      <c r="L593" s="31" t="s">
        <v>106</v>
      </c>
      <c r="M593" s="31" t="s">
        <v>995</v>
      </c>
      <c r="N593" s="23"/>
      <c r="O593" s="23"/>
      <c r="P593" s="23"/>
      <c r="Q593" s="23"/>
      <c r="R593" s="23"/>
      <c r="S593" s="29">
        <v>43425</v>
      </c>
    </row>
    <row r="594" spans="1:19" ht="54" customHeight="1" x14ac:dyDescent="1.05">
      <c r="A594" s="31" t="s">
        <v>31109</v>
      </c>
      <c r="B594" s="31" t="s">
        <v>30695</v>
      </c>
      <c r="C594" s="31" t="s">
        <v>31110</v>
      </c>
      <c r="D594" s="31" t="s">
        <v>31111</v>
      </c>
      <c r="E594" s="31" t="s">
        <v>687</v>
      </c>
      <c r="F594" s="31" t="s">
        <v>123</v>
      </c>
      <c r="G594" s="31" t="s">
        <v>16248</v>
      </c>
      <c r="H594" s="31" t="s">
        <v>25515</v>
      </c>
      <c r="I594" s="38">
        <v>0.83333333333333337</v>
      </c>
      <c r="J594" s="31" t="s">
        <v>19</v>
      </c>
      <c r="K594" s="31" t="s">
        <v>105</v>
      </c>
      <c r="L594" s="31" t="s">
        <v>106</v>
      </c>
      <c r="M594" s="31" t="s">
        <v>995</v>
      </c>
      <c r="N594" s="23"/>
      <c r="O594" s="23"/>
      <c r="P594" s="23"/>
      <c r="Q594" s="23"/>
      <c r="R594" s="23"/>
      <c r="S594" s="29">
        <v>43425</v>
      </c>
    </row>
    <row r="595" spans="1:19" ht="54" customHeight="1" x14ac:dyDescent="1.05">
      <c r="A595" s="31" t="s">
        <v>31112</v>
      </c>
      <c r="B595" s="31" t="s">
        <v>25709</v>
      </c>
      <c r="C595" s="31" t="s">
        <v>31113</v>
      </c>
      <c r="D595" s="31" t="s">
        <v>31114</v>
      </c>
      <c r="E595" s="31" t="s">
        <v>687</v>
      </c>
      <c r="F595" s="31" t="s">
        <v>123</v>
      </c>
      <c r="G595" s="31" t="s">
        <v>16504</v>
      </c>
      <c r="H595" s="31" t="s">
        <v>17480</v>
      </c>
      <c r="I595" s="38">
        <v>0.375</v>
      </c>
      <c r="J595" s="31" t="s">
        <v>1943</v>
      </c>
      <c r="K595" s="31" t="s">
        <v>105</v>
      </c>
      <c r="L595" s="31" t="s">
        <v>106</v>
      </c>
      <c r="M595" s="31" t="s">
        <v>995</v>
      </c>
      <c r="N595" s="23"/>
      <c r="O595" s="23"/>
      <c r="P595" s="23"/>
      <c r="Q595" s="23"/>
      <c r="R595" s="23"/>
      <c r="S595" s="29">
        <v>43425</v>
      </c>
    </row>
    <row r="596" spans="1:19" ht="54" customHeight="1" x14ac:dyDescent="1.05">
      <c r="A596" s="31" t="s">
        <v>31115</v>
      </c>
      <c r="B596" s="31" t="s">
        <v>31116</v>
      </c>
      <c r="C596" s="31" t="s">
        <v>31117</v>
      </c>
      <c r="D596" s="31" t="s">
        <v>31118</v>
      </c>
      <c r="E596" s="31" t="s">
        <v>687</v>
      </c>
      <c r="F596" s="31" t="s">
        <v>123</v>
      </c>
      <c r="G596" s="31" t="s">
        <v>16504</v>
      </c>
      <c r="H596" s="31" t="s">
        <v>17480</v>
      </c>
      <c r="I596" s="38">
        <v>0.375</v>
      </c>
      <c r="J596" s="31" t="s">
        <v>1943</v>
      </c>
      <c r="K596" s="31" t="s">
        <v>105</v>
      </c>
      <c r="L596" s="31" t="s">
        <v>106</v>
      </c>
      <c r="M596" s="31" t="s">
        <v>995</v>
      </c>
      <c r="N596" s="23"/>
      <c r="O596" s="23"/>
      <c r="P596" s="23"/>
      <c r="Q596" s="23"/>
      <c r="R596" s="23"/>
      <c r="S596" s="29">
        <v>43425</v>
      </c>
    </row>
    <row r="597" spans="1:19" ht="54" customHeight="1" x14ac:dyDescent="1.05">
      <c r="A597" s="31" t="s">
        <v>31119</v>
      </c>
      <c r="B597" s="31" t="s">
        <v>17065</v>
      </c>
      <c r="C597" s="31" t="s">
        <v>31120</v>
      </c>
      <c r="D597" s="31" t="s">
        <v>31121</v>
      </c>
      <c r="E597" s="31" t="s">
        <v>687</v>
      </c>
      <c r="F597" s="31" t="s">
        <v>123</v>
      </c>
      <c r="G597" s="31" t="s">
        <v>16504</v>
      </c>
      <c r="H597" s="31" t="s">
        <v>17480</v>
      </c>
      <c r="I597" s="38">
        <v>0.375</v>
      </c>
      <c r="J597" s="31" t="s">
        <v>1943</v>
      </c>
      <c r="K597" s="31" t="s">
        <v>105</v>
      </c>
      <c r="L597" s="31" t="s">
        <v>106</v>
      </c>
      <c r="M597" s="31" t="s">
        <v>995</v>
      </c>
      <c r="N597" s="23"/>
      <c r="O597" s="23"/>
      <c r="P597" s="23"/>
      <c r="Q597" s="23"/>
      <c r="R597" s="23"/>
      <c r="S597" s="29">
        <v>43425</v>
      </c>
    </row>
    <row r="598" spans="1:19" ht="54" customHeight="1" x14ac:dyDescent="1.05">
      <c r="A598" s="31" t="s">
        <v>31122</v>
      </c>
      <c r="B598" s="31" t="s">
        <v>12134</v>
      </c>
      <c r="C598" s="31" t="s">
        <v>31123</v>
      </c>
      <c r="D598" s="31" t="s">
        <v>31124</v>
      </c>
      <c r="E598" s="31" t="s">
        <v>687</v>
      </c>
      <c r="F598" s="31" t="s">
        <v>123</v>
      </c>
      <c r="G598" s="31" t="s">
        <v>16504</v>
      </c>
      <c r="H598" s="31" t="s">
        <v>17480</v>
      </c>
      <c r="I598" s="38">
        <v>0.375</v>
      </c>
      <c r="J598" s="31" t="s">
        <v>1943</v>
      </c>
      <c r="K598" s="31" t="s">
        <v>105</v>
      </c>
      <c r="L598" s="31" t="s">
        <v>106</v>
      </c>
      <c r="M598" s="31" t="s">
        <v>995</v>
      </c>
      <c r="N598" s="23"/>
      <c r="O598" s="23"/>
      <c r="P598" s="23"/>
      <c r="Q598" s="23"/>
      <c r="R598" s="23"/>
      <c r="S598" s="29">
        <v>43425</v>
      </c>
    </row>
    <row r="599" spans="1:19" ht="54" customHeight="1" x14ac:dyDescent="1.05">
      <c r="A599" s="31" t="s">
        <v>31125</v>
      </c>
      <c r="B599" s="31" t="s">
        <v>18028</v>
      </c>
      <c r="C599" s="31" t="s">
        <v>31126</v>
      </c>
      <c r="D599" s="31" t="s">
        <v>31127</v>
      </c>
      <c r="E599" s="31" t="s">
        <v>687</v>
      </c>
      <c r="F599" s="31" t="s">
        <v>123</v>
      </c>
      <c r="G599" s="31" t="s">
        <v>16504</v>
      </c>
      <c r="H599" s="31" t="s">
        <v>17480</v>
      </c>
      <c r="I599" s="38">
        <v>0.375</v>
      </c>
      <c r="J599" s="31" t="s">
        <v>1943</v>
      </c>
      <c r="K599" s="31" t="s">
        <v>105</v>
      </c>
      <c r="L599" s="31" t="s">
        <v>106</v>
      </c>
      <c r="M599" s="31" t="s">
        <v>995</v>
      </c>
      <c r="N599" s="23"/>
      <c r="O599" s="23"/>
      <c r="P599" s="23"/>
      <c r="Q599" s="23"/>
      <c r="R599" s="23"/>
      <c r="S599" s="29">
        <v>43425</v>
      </c>
    </row>
    <row r="600" spans="1:19" ht="54" customHeight="1" x14ac:dyDescent="1.05">
      <c r="A600" s="31" t="s">
        <v>31128</v>
      </c>
      <c r="B600" s="31" t="s">
        <v>31129</v>
      </c>
      <c r="C600" s="31" t="s">
        <v>31130</v>
      </c>
      <c r="D600" s="31" t="s">
        <v>31131</v>
      </c>
      <c r="E600" s="31" t="s">
        <v>687</v>
      </c>
      <c r="F600" s="31" t="s">
        <v>123</v>
      </c>
      <c r="G600" s="31" t="s">
        <v>16504</v>
      </c>
      <c r="H600" s="31" t="s">
        <v>17480</v>
      </c>
      <c r="I600" s="38">
        <v>0.375</v>
      </c>
      <c r="J600" s="31" t="s">
        <v>1943</v>
      </c>
      <c r="K600" s="31" t="s">
        <v>105</v>
      </c>
      <c r="L600" s="31" t="s">
        <v>106</v>
      </c>
      <c r="M600" s="31" t="s">
        <v>995</v>
      </c>
      <c r="N600" s="23"/>
      <c r="O600" s="23"/>
      <c r="P600" s="23"/>
      <c r="Q600" s="23"/>
      <c r="R600" s="23"/>
      <c r="S600" s="29">
        <v>43425</v>
      </c>
    </row>
    <row r="601" spans="1:19" ht="54" customHeight="1" x14ac:dyDescent="1.05">
      <c r="A601" s="31" t="s">
        <v>31132</v>
      </c>
      <c r="B601" s="31" t="s">
        <v>3837</v>
      </c>
      <c r="C601" s="31" t="s">
        <v>31133</v>
      </c>
      <c r="D601" s="31" t="s">
        <v>31134</v>
      </c>
      <c r="E601" s="31" t="s">
        <v>687</v>
      </c>
      <c r="F601" s="31" t="s">
        <v>123</v>
      </c>
      <c r="G601" s="31" t="s">
        <v>16504</v>
      </c>
      <c r="H601" s="31" t="s">
        <v>17480</v>
      </c>
      <c r="I601" s="38">
        <v>0.375</v>
      </c>
      <c r="J601" s="31" t="s">
        <v>1943</v>
      </c>
      <c r="K601" s="31" t="s">
        <v>105</v>
      </c>
      <c r="L601" s="31" t="s">
        <v>106</v>
      </c>
      <c r="M601" s="31" t="s">
        <v>995</v>
      </c>
      <c r="N601" s="23"/>
      <c r="O601" s="23"/>
      <c r="P601" s="23"/>
      <c r="Q601" s="23"/>
      <c r="R601" s="23"/>
      <c r="S601" s="29">
        <v>43425</v>
      </c>
    </row>
    <row r="602" spans="1:19" ht="54" customHeight="1" x14ac:dyDescent="1.05">
      <c r="A602" s="31" t="s">
        <v>31135</v>
      </c>
      <c r="B602" s="31" t="s">
        <v>31136</v>
      </c>
      <c r="C602" s="31" t="s">
        <v>31137</v>
      </c>
      <c r="D602" s="31" t="s">
        <v>31138</v>
      </c>
      <c r="E602" s="31" t="s">
        <v>687</v>
      </c>
      <c r="F602" s="31" t="s">
        <v>123</v>
      </c>
      <c r="G602" s="31" t="s">
        <v>16504</v>
      </c>
      <c r="H602" s="31" t="s">
        <v>17480</v>
      </c>
      <c r="I602" s="38">
        <v>0.375</v>
      </c>
      <c r="J602" s="31" t="s">
        <v>1943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</row>
    <row r="603" spans="1:19" ht="54" customHeight="1" x14ac:dyDescent="1.05">
      <c r="A603" s="31" t="s">
        <v>31139</v>
      </c>
      <c r="B603" s="31" t="s">
        <v>18482</v>
      </c>
      <c r="C603" s="31" t="s">
        <v>31140</v>
      </c>
      <c r="D603" s="31" t="s">
        <v>31141</v>
      </c>
      <c r="E603" s="31" t="s">
        <v>687</v>
      </c>
      <c r="F603" s="31" t="s">
        <v>123</v>
      </c>
      <c r="G603" s="31" t="s">
        <v>16504</v>
      </c>
      <c r="H603" s="31" t="s">
        <v>17480</v>
      </c>
      <c r="I603" s="38">
        <v>0.375</v>
      </c>
      <c r="J603" s="31" t="s">
        <v>1943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</row>
    <row r="604" spans="1:19" ht="54" customHeight="1" x14ac:dyDescent="1.05">
      <c r="A604" s="31" t="s">
        <v>31142</v>
      </c>
      <c r="B604" s="31" t="s">
        <v>31143</v>
      </c>
      <c r="C604" s="31" t="s">
        <v>31144</v>
      </c>
      <c r="D604" s="31" t="s">
        <v>31145</v>
      </c>
      <c r="E604" s="31" t="s">
        <v>687</v>
      </c>
      <c r="F604" s="31" t="s">
        <v>123</v>
      </c>
      <c r="G604" s="31" t="s">
        <v>16504</v>
      </c>
      <c r="H604" s="31" t="s">
        <v>17480</v>
      </c>
      <c r="I604" s="38">
        <v>0.375</v>
      </c>
      <c r="J604" s="31" t="s">
        <v>1943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</row>
    <row r="605" spans="1:19" ht="54" customHeight="1" x14ac:dyDescent="1.05">
      <c r="A605" s="31" t="s">
        <v>31146</v>
      </c>
      <c r="B605" s="31" t="s">
        <v>24260</v>
      </c>
      <c r="C605" s="31" t="s">
        <v>31147</v>
      </c>
      <c r="D605" s="31" t="s">
        <v>31148</v>
      </c>
      <c r="E605" s="31" t="s">
        <v>687</v>
      </c>
      <c r="F605" s="31" t="s">
        <v>123</v>
      </c>
      <c r="G605" s="31" t="s">
        <v>16504</v>
      </c>
      <c r="H605" s="31" t="s">
        <v>17480</v>
      </c>
      <c r="I605" s="38">
        <v>0.375</v>
      </c>
      <c r="J605" s="31" t="s">
        <v>1943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</row>
    <row r="606" spans="1:19" ht="54" customHeight="1" x14ac:dyDescent="1.05">
      <c r="A606" s="31" t="s">
        <v>31149</v>
      </c>
      <c r="B606" s="31" t="s">
        <v>31150</v>
      </c>
      <c r="C606" s="31" t="s">
        <v>31151</v>
      </c>
      <c r="D606" s="31" t="s">
        <v>31152</v>
      </c>
      <c r="E606" s="31" t="s">
        <v>687</v>
      </c>
      <c r="F606" s="31" t="s">
        <v>123</v>
      </c>
      <c r="G606" s="31" t="s">
        <v>16504</v>
      </c>
      <c r="H606" s="31" t="s">
        <v>17480</v>
      </c>
      <c r="I606" s="38">
        <v>0.375</v>
      </c>
      <c r="J606" s="31" t="s">
        <v>1943</v>
      </c>
      <c r="K606" s="31" t="s">
        <v>105</v>
      </c>
      <c r="L606" s="31" t="s">
        <v>106</v>
      </c>
      <c r="M606" s="31" t="s">
        <v>995</v>
      </c>
      <c r="N606" s="23"/>
      <c r="O606" s="23"/>
      <c r="P606" s="23"/>
      <c r="Q606" s="23"/>
      <c r="R606" s="23"/>
      <c r="S606" s="29">
        <v>43425</v>
      </c>
    </row>
    <row r="607" spans="1:19" ht="54" customHeight="1" x14ac:dyDescent="1.05">
      <c r="A607" s="31" t="s">
        <v>31153</v>
      </c>
      <c r="B607" s="31" t="s">
        <v>31154</v>
      </c>
      <c r="C607" s="31" t="s">
        <v>31155</v>
      </c>
      <c r="D607" s="31" t="s">
        <v>31156</v>
      </c>
      <c r="E607" s="31" t="s">
        <v>687</v>
      </c>
      <c r="F607" s="31" t="s">
        <v>123</v>
      </c>
      <c r="G607" s="31" t="s">
        <v>16504</v>
      </c>
      <c r="H607" s="31" t="s">
        <v>17480</v>
      </c>
      <c r="I607" s="38">
        <v>0.375</v>
      </c>
      <c r="J607" s="31" t="s">
        <v>1943</v>
      </c>
      <c r="K607" s="31" t="s">
        <v>105</v>
      </c>
      <c r="L607" s="31" t="s">
        <v>106</v>
      </c>
      <c r="M607" s="31" t="s">
        <v>995</v>
      </c>
      <c r="N607" s="23"/>
      <c r="O607" s="23"/>
      <c r="P607" s="23"/>
      <c r="Q607" s="23"/>
      <c r="R607" s="23"/>
      <c r="S607" s="29">
        <v>43425</v>
      </c>
    </row>
    <row r="608" spans="1:19" ht="54" customHeight="1" x14ac:dyDescent="1.05">
      <c r="A608" s="31" t="s">
        <v>31157</v>
      </c>
      <c r="B608" s="31" t="s">
        <v>31158</v>
      </c>
      <c r="C608" s="31" t="s">
        <v>31159</v>
      </c>
      <c r="D608" s="31" t="s">
        <v>31160</v>
      </c>
      <c r="E608" s="31" t="s">
        <v>687</v>
      </c>
      <c r="F608" s="31" t="s">
        <v>123</v>
      </c>
      <c r="G608" s="31" t="s">
        <v>16504</v>
      </c>
      <c r="H608" s="31" t="s">
        <v>17480</v>
      </c>
      <c r="I608" s="38">
        <v>0.375</v>
      </c>
      <c r="J608" s="31" t="s">
        <v>1943</v>
      </c>
      <c r="K608" s="31" t="s">
        <v>105</v>
      </c>
      <c r="L608" s="31" t="s">
        <v>106</v>
      </c>
      <c r="M608" s="31" t="s">
        <v>995</v>
      </c>
      <c r="N608" s="23"/>
      <c r="O608" s="23"/>
      <c r="P608" s="23"/>
      <c r="Q608" s="23"/>
      <c r="R608" s="23"/>
      <c r="S608" s="29">
        <v>43425</v>
      </c>
    </row>
    <row r="609" spans="1:20" ht="54" customHeight="1" x14ac:dyDescent="1.05">
      <c r="A609" s="31" t="s">
        <v>31161</v>
      </c>
      <c r="B609" s="31" t="s">
        <v>31162</v>
      </c>
      <c r="C609" s="31" t="s">
        <v>31163</v>
      </c>
      <c r="D609" s="31" t="s">
        <v>31164</v>
      </c>
      <c r="E609" s="31" t="s">
        <v>687</v>
      </c>
      <c r="F609" s="31" t="s">
        <v>123</v>
      </c>
      <c r="G609" s="31" t="s">
        <v>16504</v>
      </c>
      <c r="H609" s="31" t="s">
        <v>17480</v>
      </c>
      <c r="I609" s="38">
        <v>0.375</v>
      </c>
      <c r="J609" s="31" t="s">
        <v>1943</v>
      </c>
      <c r="K609" s="31" t="s">
        <v>105</v>
      </c>
      <c r="L609" s="31" t="s">
        <v>106</v>
      </c>
      <c r="M609" s="31" t="s">
        <v>995</v>
      </c>
      <c r="N609" s="23"/>
      <c r="O609" s="23"/>
      <c r="P609" s="23"/>
      <c r="Q609" s="23"/>
      <c r="R609" s="23"/>
      <c r="S609" s="29">
        <v>43425</v>
      </c>
      <c r="T609" s="23"/>
    </row>
    <row r="610" spans="1:20" ht="54" customHeight="1" x14ac:dyDescent="1.3">
      <c r="A610" s="679" t="s">
        <v>31908</v>
      </c>
      <c r="B610" s="680"/>
      <c r="C610" s="680"/>
      <c r="D610" s="680"/>
      <c r="E610" s="680"/>
      <c r="F610" s="680"/>
      <c r="G610" s="680"/>
      <c r="H610" s="680"/>
      <c r="I610" s="680"/>
      <c r="J610" s="680"/>
      <c r="K610" s="680"/>
      <c r="L610" s="680"/>
      <c r="M610" s="681"/>
      <c r="N610" s="23"/>
      <c r="O610" s="23"/>
      <c r="P610" s="23"/>
      <c r="Q610" s="23"/>
      <c r="R610" s="23"/>
      <c r="S610" s="29"/>
      <c r="T610" s="23"/>
    </row>
    <row r="611" spans="1:20" ht="54" customHeight="1" x14ac:dyDescent="1.05">
      <c r="A611" s="31" t="s">
        <v>31790</v>
      </c>
      <c r="B611" s="31" t="s">
        <v>31791</v>
      </c>
      <c r="C611" s="31" t="s">
        <v>31792</v>
      </c>
      <c r="D611" s="31" t="s">
        <v>31793</v>
      </c>
      <c r="E611" s="31" t="s">
        <v>101</v>
      </c>
      <c r="F611" s="31" t="s">
        <v>123</v>
      </c>
      <c r="G611" s="31" t="s">
        <v>16205</v>
      </c>
      <c r="H611" s="31" t="s">
        <v>28170</v>
      </c>
      <c r="I611" s="38">
        <v>0.53125</v>
      </c>
      <c r="J611" s="31" t="s">
        <v>1943</v>
      </c>
      <c r="K611" s="31" t="s">
        <v>105</v>
      </c>
      <c r="L611" s="31" t="s">
        <v>125</v>
      </c>
      <c r="M611" s="31" t="s">
        <v>995</v>
      </c>
      <c r="N611" s="23"/>
      <c r="O611" s="23"/>
      <c r="P611" s="23"/>
      <c r="Q611" s="23"/>
      <c r="R611" s="23"/>
      <c r="S611" s="29">
        <v>36740</v>
      </c>
      <c r="T611" s="23"/>
    </row>
    <row r="612" spans="1:20" ht="54" customHeight="1" x14ac:dyDescent="1.05">
      <c r="A612" s="31" t="s">
        <v>31794</v>
      </c>
      <c r="B612" s="31" t="s">
        <v>31795</v>
      </c>
      <c r="C612" s="31" t="s">
        <v>31796</v>
      </c>
      <c r="D612" s="31" t="s">
        <v>31797</v>
      </c>
      <c r="E612" s="31" t="s">
        <v>101</v>
      </c>
      <c r="F612" s="31" t="s">
        <v>123</v>
      </c>
      <c r="G612" s="31" t="s">
        <v>16205</v>
      </c>
      <c r="H612" s="31" t="s">
        <v>28170</v>
      </c>
      <c r="I612" s="38">
        <v>0.53125</v>
      </c>
      <c r="J612" s="31" t="s">
        <v>1943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43925</v>
      </c>
      <c r="T612" s="23"/>
    </row>
    <row r="613" spans="1:20" ht="54" customHeight="1" x14ac:dyDescent="1.05">
      <c r="A613" s="31" t="s">
        <v>31798</v>
      </c>
      <c r="B613" s="31" t="s">
        <v>31799</v>
      </c>
      <c r="C613" s="31" t="s">
        <v>31800</v>
      </c>
      <c r="D613" s="31" t="s">
        <v>31801</v>
      </c>
      <c r="E613" s="31" t="s">
        <v>101</v>
      </c>
      <c r="F613" s="31" t="s">
        <v>1304</v>
      </c>
      <c r="G613" s="31" t="s">
        <v>16185</v>
      </c>
      <c r="H613" s="31" t="s">
        <v>28170</v>
      </c>
      <c r="I613" s="38">
        <v>0.34027777777777779</v>
      </c>
      <c r="J613" s="31" t="s">
        <v>1943</v>
      </c>
      <c r="K613" s="31" t="s">
        <v>105</v>
      </c>
      <c r="L613" s="31" t="s">
        <v>106</v>
      </c>
      <c r="M613" s="31" t="s">
        <v>491</v>
      </c>
      <c r="N613" s="23"/>
      <c r="O613" s="23"/>
      <c r="P613" s="23"/>
      <c r="Q613" s="23"/>
      <c r="R613" s="23"/>
      <c r="S613" s="29">
        <v>26200</v>
      </c>
      <c r="T613" s="23"/>
    </row>
    <row r="614" spans="1:20" ht="54" customHeight="1" x14ac:dyDescent="1.05">
      <c r="A614" s="210" t="s">
        <v>31802</v>
      </c>
      <c r="B614" s="31" t="s">
        <v>6556</v>
      </c>
      <c r="C614" s="31" t="s">
        <v>31803</v>
      </c>
      <c r="D614" s="31" t="s">
        <v>31804</v>
      </c>
      <c r="E614" s="31" t="s">
        <v>101</v>
      </c>
      <c r="F614" s="31" t="s">
        <v>123</v>
      </c>
      <c r="G614" s="31" t="s">
        <v>16205</v>
      </c>
      <c r="H614" s="31" t="s">
        <v>28170</v>
      </c>
      <c r="I614" s="38">
        <v>0.53125</v>
      </c>
      <c r="J614" s="31" t="s">
        <v>1943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43925</v>
      </c>
      <c r="T614" s="23"/>
    </row>
    <row r="615" spans="1:20" ht="54" customHeight="1" x14ac:dyDescent="1.05">
      <c r="A615" s="31" t="s">
        <v>31805</v>
      </c>
      <c r="B615" s="31" t="s">
        <v>31806</v>
      </c>
      <c r="C615" s="31" t="s">
        <v>31807</v>
      </c>
      <c r="D615" s="31" t="s">
        <v>31808</v>
      </c>
      <c r="E615" s="31" t="s">
        <v>101</v>
      </c>
      <c r="F615" s="31" t="s">
        <v>123</v>
      </c>
      <c r="G615" s="31" t="s">
        <v>16205</v>
      </c>
      <c r="H615" s="31" t="s">
        <v>28170</v>
      </c>
      <c r="I615" s="38">
        <v>0.53125</v>
      </c>
      <c r="J615" s="31" t="s">
        <v>1943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43925</v>
      </c>
      <c r="T615" s="23"/>
    </row>
    <row r="616" spans="1:20" ht="54" customHeight="1" x14ac:dyDescent="1.05">
      <c r="A616" s="31" t="s">
        <v>31809</v>
      </c>
      <c r="B616" s="31" t="s">
        <v>31810</v>
      </c>
      <c r="C616" s="31" t="s">
        <v>31811</v>
      </c>
      <c r="D616" s="31" t="s">
        <v>31812</v>
      </c>
      <c r="E616" s="31" t="s">
        <v>687</v>
      </c>
      <c r="F616" s="31" t="s">
        <v>102</v>
      </c>
      <c r="G616" s="31" t="s">
        <v>16324</v>
      </c>
      <c r="H616" s="31" t="s">
        <v>24693</v>
      </c>
      <c r="I616" s="38">
        <v>0.60416666666666663</v>
      </c>
      <c r="J616" s="31" t="s">
        <v>1943</v>
      </c>
      <c r="K616" s="31" t="s">
        <v>105</v>
      </c>
      <c r="L616" s="31" t="s">
        <v>106</v>
      </c>
      <c r="M616" s="31" t="s">
        <v>491</v>
      </c>
      <c r="N616" s="23"/>
      <c r="O616" s="23"/>
      <c r="P616" s="23"/>
      <c r="Q616" s="23"/>
      <c r="R616" s="23"/>
      <c r="S616" s="29">
        <v>25200</v>
      </c>
      <c r="T616" s="23"/>
    </row>
    <row r="617" spans="1:20" ht="54" customHeight="1" x14ac:dyDescent="0.7">
      <c r="A617" s="698" t="s">
        <v>31911</v>
      </c>
      <c r="B617" s="699"/>
      <c r="C617" s="699"/>
      <c r="D617" s="699"/>
      <c r="E617" s="699"/>
      <c r="F617" s="699"/>
      <c r="G617" s="699"/>
      <c r="H617" s="699"/>
      <c r="I617" s="699"/>
      <c r="J617" s="699"/>
      <c r="K617" s="699"/>
      <c r="L617" s="699"/>
      <c r="M617" s="700"/>
      <c r="N617" s="23"/>
      <c r="O617" s="23"/>
      <c r="P617" s="23"/>
      <c r="Q617" s="23"/>
      <c r="R617" s="23"/>
      <c r="S617" s="195"/>
      <c r="T617" s="388">
        <v>700000</v>
      </c>
    </row>
    <row r="618" spans="1:20" ht="54" customHeight="1" x14ac:dyDescent="1.05">
      <c r="A618" s="688" t="s">
        <v>32412</v>
      </c>
      <c r="B618" s="689"/>
      <c r="C618" s="689"/>
      <c r="D618" s="689"/>
      <c r="E618" s="689"/>
      <c r="F618" s="689"/>
      <c r="G618" s="689"/>
      <c r="H618" s="689"/>
      <c r="I618" s="689"/>
      <c r="J618" s="689"/>
      <c r="K618" s="689"/>
      <c r="L618" s="689"/>
      <c r="M618" s="690"/>
      <c r="N618" s="31"/>
      <c r="O618" s="23"/>
      <c r="P618" s="23"/>
      <c r="Q618" s="23"/>
      <c r="R618" s="23"/>
      <c r="S618" s="29"/>
      <c r="T618" s="23"/>
    </row>
    <row r="619" spans="1:20" ht="54" customHeight="1" x14ac:dyDescent="1.05">
      <c r="A619" s="31" t="s">
        <v>32329</v>
      </c>
      <c r="B619" s="31" t="s">
        <v>32330</v>
      </c>
      <c r="C619" s="31" t="s">
        <v>32331</v>
      </c>
      <c r="D619" s="31" t="s">
        <v>32332</v>
      </c>
      <c r="E619" s="31" t="s">
        <v>687</v>
      </c>
      <c r="F619" s="31" t="s">
        <v>123</v>
      </c>
      <c r="G619" s="31" t="s">
        <v>16248</v>
      </c>
      <c r="H619" s="31" t="s">
        <v>27113</v>
      </c>
      <c r="I619" s="38">
        <v>0.53125</v>
      </c>
      <c r="J619" s="31" t="s">
        <v>19</v>
      </c>
      <c r="K619" s="31" t="s">
        <v>105</v>
      </c>
      <c r="L619" s="31" t="s">
        <v>106</v>
      </c>
      <c r="M619" s="31" t="s">
        <v>995</v>
      </c>
      <c r="N619" s="31" t="s">
        <v>105</v>
      </c>
      <c r="O619" s="23"/>
      <c r="P619" s="23"/>
      <c r="Q619" s="23"/>
      <c r="R619" s="23"/>
      <c r="S619" s="29">
        <v>43425</v>
      </c>
      <c r="T619" s="23"/>
    </row>
    <row r="620" spans="1:20" ht="54" customHeight="1" x14ac:dyDescent="1.05">
      <c r="A620" s="31" t="s">
        <v>32333</v>
      </c>
      <c r="B620" s="31" t="s">
        <v>2168</v>
      </c>
      <c r="C620" s="31" t="s">
        <v>32334</v>
      </c>
      <c r="D620" s="31" t="s">
        <v>32335</v>
      </c>
      <c r="E620" s="31" t="s">
        <v>687</v>
      </c>
      <c r="F620" s="31" t="s">
        <v>123</v>
      </c>
      <c r="G620" s="31" t="s">
        <v>16248</v>
      </c>
      <c r="H620" s="31" t="s">
        <v>27113</v>
      </c>
      <c r="I620" s="38">
        <v>0.53125</v>
      </c>
      <c r="J620" s="31" t="s">
        <v>19</v>
      </c>
      <c r="K620" s="31" t="s">
        <v>105</v>
      </c>
      <c r="L620" s="31" t="s">
        <v>106</v>
      </c>
      <c r="M620" s="31" t="s">
        <v>995</v>
      </c>
      <c r="N620" s="31" t="s">
        <v>105</v>
      </c>
      <c r="O620" s="23"/>
      <c r="P620" s="23"/>
      <c r="Q620" s="23"/>
      <c r="R620" s="23"/>
      <c r="S620" s="29">
        <v>43425</v>
      </c>
      <c r="T620" s="23"/>
    </row>
    <row r="621" spans="1:20" ht="54" customHeight="1" x14ac:dyDescent="1.05">
      <c r="A621" s="31" t="s">
        <v>32336</v>
      </c>
      <c r="B621" s="31" t="s">
        <v>32337</v>
      </c>
      <c r="C621" s="31" t="s">
        <v>32338</v>
      </c>
      <c r="D621" s="31" t="s">
        <v>32339</v>
      </c>
      <c r="E621" s="31" t="s">
        <v>687</v>
      </c>
      <c r="F621" s="31" t="s">
        <v>123</v>
      </c>
      <c r="G621" s="31" t="s">
        <v>16248</v>
      </c>
      <c r="H621" s="31" t="s">
        <v>27113</v>
      </c>
      <c r="I621" s="38">
        <v>0.53125</v>
      </c>
      <c r="J621" s="31" t="s">
        <v>19</v>
      </c>
      <c r="K621" s="31" t="s">
        <v>105</v>
      </c>
      <c r="L621" s="31" t="s">
        <v>106</v>
      </c>
      <c r="M621" s="31" t="s">
        <v>995</v>
      </c>
      <c r="N621" s="31" t="s">
        <v>105</v>
      </c>
      <c r="O621" s="23"/>
      <c r="P621" s="23"/>
      <c r="Q621" s="23"/>
      <c r="R621" s="23"/>
      <c r="S621" s="29">
        <v>43425</v>
      </c>
      <c r="T621" s="23"/>
    </row>
    <row r="622" spans="1:20" ht="54" customHeight="1" x14ac:dyDescent="1.05">
      <c r="A622" s="31" t="s">
        <v>32340</v>
      </c>
      <c r="B622" s="31" t="s">
        <v>14033</v>
      </c>
      <c r="C622" s="31" t="s">
        <v>32341</v>
      </c>
      <c r="D622" s="31" t="s">
        <v>32342</v>
      </c>
      <c r="E622" s="31" t="s">
        <v>687</v>
      </c>
      <c r="F622" s="31" t="s">
        <v>123</v>
      </c>
      <c r="G622" s="31" t="s">
        <v>16248</v>
      </c>
      <c r="H622" s="31" t="s">
        <v>27113</v>
      </c>
      <c r="I622" s="38">
        <v>0.53125</v>
      </c>
      <c r="J622" s="31" t="s">
        <v>19</v>
      </c>
      <c r="K622" s="31" t="s">
        <v>105</v>
      </c>
      <c r="L622" s="31" t="s">
        <v>106</v>
      </c>
      <c r="M622" s="31" t="s">
        <v>995</v>
      </c>
      <c r="N622" s="31" t="s">
        <v>105</v>
      </c>
      <c r="O622" s="23"/>
      <c r="P622" s="23"/>
      <c r="Q622" s="23"/>
      <c r="R622" s="23"/>
      <c r="S622" s="29">
        <v>43425</v>
      </c>
      <c r="T622" s="23"/>
    </row>
    <row r="623" spans="1:20" ht="54" customHeight="1" x14ac:dyDescent="1.05">
      <c r="A623" s="31" t="s">
        <v>32343</v>
      </c>
      <c r="B623" s="31" t="s">
        <v>13069</v>
      </c>
      <c r="C623" s="31" t="s">
        <v>32344</v>
      </c>
      <c r="D623" s="31" t="s">
        <v>32345</v>
      </c>
      <c r="E623" s="31" t="s">
        <v>687</v>
      </c>
      <c r="F623" s="31" t="s">
        <v>123</v>
      </c>
      <c r="G623" s="31" t="s">
        <v>16248</v>
      </c>
      <c r="H623" s="31" t="s">
        <v>27113</v>
      </c>
      <c r="I623" s="38">
        <v>0.53125</v>
      </c>
      <c r="J623" s="31" t="s">
        <v>19</v>
      </c>
      <c r="K623" s="31" t="s">
        <v>105</v>
      </c>
      <c r="L623" s="31" t="s">
        <v>106</v>
      </c>
      <c r="M623" s="31" t="s">
        <v>995</v>
      </c>
      <c r="N623" s="31" t="s">
        <v>105</v>
      </c>
      <c r="O623" s="23"/>
      <c r="P623" s="23"/>
      <c r="Q623" s="23"/>
      <c r="R623" s="23"/>
      <c r="S623" s="29">
        <v>43425</v>
      </c>
      <c r="T623" s="23"/>
    </row>
    <row r="624" spans="1:20" ht="54" customHeight="1" x14ac:dyDescent="1.05">
      <c r="A624" s="31" t="s">
        <v>32346</v>
      </c>
      <c r="B624" s="31" t="s">
        <v>7640</v>
      </c>
      <c r="C624" s="31" t="s">
        <v>32347</v>
      </c>
      <c r="D624" s="31" t="s">
        <v>32348</v>
      </c>
      <c r="E624" s="31" t="s">
        <v>687</v>
      </c>
      <c r="F624" s="31" t="s">
        <v>123</v>
      </c>
      <c r="G624" s="31" t="s">
        <v>16248</v>
      </c>
      <c r="H624" s="31" t="s">
        <v>27113</v>
      </c>
      <c r="I624" s="38">
        <v>0.53125</v>
      </c>
      <c r="J624" s="31" t="s">
        <v>19</v>
      </c>
      <c r="K624" s="31" t="s">
        <v>105</v>
      </c>
      <c r="L624" s="31" t="s">
        <v>106</v>
      </c>
      <c r="M624" s="31" t="s">
        <v>995</v>
      </c>
      <c r="N624" s="31" t="s">
        <v>105</v>
      </c>
      <c r="O624" s="23"/>
      <c r="P624" s="23"/>
      <c r="Q624" s="23"/>
      <c r="R624" s="23"/>
      <c r="S624" s="29">
        <v>43425</v>
      </c>
      <c r="T624" s="23"/>
    </row>
    <row r="625" spans="1:20" ht="54" customHeight="1" x14ac:dyDescent="1.05">
      <c r="A625" s="31" t="s">
        <v>32349</v>
      </c>
      <c r="B625" s="31" t="s">
        <v>760</v>
      </c>
      <c r="C625" s="31" t="s">
        <v>32350</v>
      </c>
      <c r="D625" s="31" t="s">
        <v>32351</v>
      </c>
      <c r="E625" s="31" t="s">
        <v>687</v>
      </c>
      <c r="F625" s="31" t="s">
        <v>123</v>
      </c>
      <c r="G625" s="31" t="s">
        <v>16248</v>
      </c>
      <c r="H625" s="31" t="s">
        <v>27113</v>
      </c>
      <c r="I625" s="38">
        <v>0.53125</v>
      </c>
      <c r="J625" s="31" t="s">
        <v>19</v>
      </c>
      <c r="K625" s="31" t="s">
        <v>105</v>
      </c>
      <c r="L625" s="31" t="s">
        <v>106</v>
      </c>
      <c r="M625" s="31" t="s">
        <v>995</v>
      </c>
      <c r="N625" s="31" t="s">
        <v>105</v>
      </c>
      <c r="O625" s="23"/>
      <c r="P625" s="23"/>
      <c r="Q625" s="23"/>
      <c r="R625" s="23"/>
      <c r="S625" s="29">
        <v>43425</v>
      </c>
      <c r="T625" s="23"/>
    </row>
    <row r="626" spans="1:20" ht="54" customHeight="1" x14ac:dyDescent="1.05">
      <c r="A626" s="31" t="s">
        <v>32352</v>
      </c>
      <c r="B626" s="31" t="s">
        <v>32353</v>
      </c>
      <c r="C626" s="31" t="s">
        <v>32354</v>
      </c>
      <c r="D626" s="31" t="s">
        <v>32355</v>
      </c>
      <c r="E626" s="31" t="s">
        <v>687</v>
      </c>
      <c r="F626" s="31" t="s">
        <v>123</v>
      </c>
      <c r="G626" s="31" t="s">
        <v>16248</v>
      </c>
      <c r="H626" s="31" t="s">
        <v>27113</v>
      </c>
      <c r="I626" s="38">
        <v>0.53125</v>
      </c>
      <c r="J626" s="31" t="s">
        <v>19</v>
      </c>
      <c r="K626" s="31" t="s">
        <v>105</v>
      </c>
      <c r="L626" s="31" t="s">
        <v>106</v>
      </c>
      <c r="M626" s="31" t="s">
        <v>995</v>
      </c>
      <c r="N626" s="31" t="s">
        <v>105</v>
      </c>
      <c r="O626" s="23"/>
      <c r="P626" s="23"/>
      <c r="Q626" s="23"/>
      <c r="R626" s="23"/>
      <c r="S626" s="29">
        <v>43425</v>
      </c>
      <c r="T626" s="23"/>
    </row>
    <row r="627" spans="1:20" ht="54" customHeight="1" x14ac:dyDescent="1.05">
      <c r="A627" s="31" t="s">
        <v>32356</v>
      </c>
      <c r="B627" s="31" t="s">
        <v>2168</v>
      </c>
      <c r="C627" s="31" t="s">
        <v>32357</v>
      </c>
      <c r="D627" s="31" t="s">
        <v>32358</v>
      </c>
      <c r="E627" s="31" t="s">
        <v>687</v>
      </c>
      <c r="F627" s="31" t="s">
        <v>123</v>
      </c>
      <c r="G627" s="31" t="s">
        <v>16248</v>
      </c>
      <c r="H627" s="31" t="s">
        <v>27113</v>
      </c>
      <c r="I627" s="38">
        <v>0.53125</v>
      </c>
      <c r="J627" s="31" t="s">
        <v>19</v>
      </c>
      <c r="K627" s="31" t="s">
        <v>105</v>
      </c>
      <c r="L627" s="31" t="s">
        <v>106</v>
      </c>
      <c r="M627" s="31" t="s">
        <v>995</v>
      </c>
      <c r="N627" s="31" t="s">
        <v>105</v>
      </c>
      <c r="O627" s="23"/>
      <c r="P627" s="23"/>
      <c r="Q627" s="23"/>
      <c r="R627" s="23"/>
      <c r="S627" s="29">
        <v>43425</v>
      </c>
      <c r="T627" s="23"/>
    </row>
    <row r="628" spans="1:20" ht="54" customHeight="1" x14ac:dyDescent="1.05">
      <c r="A628" s="31" t="s">
        <v>32359</v>
      </c>
      <c r="B628" s="31" t="s">
        <v>32360</v>
      </c>
      <c r="C628" s="31" t="s">
        <v>32361</v>
      </c>
      <c r="D628" s="31" t="s">
        <v>32362</v>
      </c>
      <c r="E628" s="31" t="s">
        <v>687</v>
      </c>
      <c r="F628" s="31" t="s">
        <v>123</v>
      </c>
      <c r="G628" s="31" t="s">
        <v>16504</v>
      </c>
      <c r="H628" s="31" t="s">
        <v>27113</v>
      </c>
      <c r="I628" s="38">
        <v>0.70833333333333337</v>
      </c>
      <c r="J628" s="31" t="s">
        <v>19</v>
      </c>
      <c r="K628" s="31" t="s">
        <v>105</v>
      </c>
      <c r="L628" s="31" t="s">
        <v>106</v>
      </c>
      <c r="M628" s="31" t="s">
        <v>995</v>
      </c>
      <c r="N628" s="31" t="s">
        <v>105</v>
      </c>
      <c r="O628" s="23"/>
      <c r="P628" s="23"/>
      <c r="Q628" s="23"/>
      <c r="R628" s="23"/>
      <c r="S628" s="29">
        <v>43425</v>
      </c>
      <c r="T628" s="23"/>
    </row>
    <row r="629" spans="1:20" ht="54" customHeight="1" x14ac:dyDescent="1.05">
      <c r="A629" s="31" t="s">
        <v>32363</v>
      </c>
      <c r="B629" s="31" t="s">
        <v>32364</v>
      </c>
      <c r="C629" s="31" t="s">
        <v>32365</v>
      </c>
      <c r="D629" s="31" t="s">
        <v>32366</v>
      </c>
      <c r="E629" s="31" t="s">
        <v>687</v>
      </c>
      <c r="F629" s="31" t="s">
        <v>123</v>
      </c>
      <c r="G629" s="31" t="s">
        <v>16504</v>
      </c>
      <c r="H629" s="31" t="s">
        <v>27113</v>
      </c>
      <c r="I629" s="38">
        <v>0.70833333333333337</v>
      </c>
      <c r="J629" s="31" t="s">
        <v>19</v>
      </c>
      <c r="K629" s="31" t="s">
        <v>105</v>
      </c>
      <c r="L629" s="31" t="s">
        <v>106</v>
      </c>
      <c r="M629" s="31" t="s">
        <v>995</v>
      </c>
      <c r="N629" s="31" t="s">
        <v>105</v>
      </c>
      <c r="O629" s="23"/>
      <c r="P629" s="23"/>
      <c r="Q629" s="23"/>
      <c r="R629" s="23"/>
      <c r="S629" s="29">
        <v>43425</v>
      </c>
      <c r="T629" s="23"/>
    </row>
    <row r="630" spans="1:20" ht="54" customHeight="1" x14ac:dyDescent="1.05">
      <c r="A630" s="31" t="s">
        <v>32367</v>
      </c>
      <c r="B630" s="31" t="s">
        <v>32368</v>
      </c>
      <c r="C630" s="31" t="s">
        <v>32369</v>
      </c>
      <c r="D630" s="31" t="s">
        <v>32370</v>
      </c>
      <c r="E630" s="31" t="s">
        <v>687</v>
      </c>
      <c r="F630" s="31" t="s">
        <v>123</v>
      </c>
      <c r="G630" s="31" t="s">
        <v>16248</v>
      </c>
      <c r="H630" s="31" t="s">
        <v>27113</v>
      </c>
      <c r="I630" s="38">
        <v>0.53125</v>
      </c>
      <c r="J630" s="31" t="s">
        <v>19</v>
      </c>
      <c r="K630" s="31" t="s">
        <v>105</v>
      </c>
      <c r="L630" s="31" t="s">
        <v>106</v>
      </c>
      <c r="M630" s="31" t="s">
        <v>995</v>
      </c>
      <c r="N630" s="31" t="s">
        <v>105</v>
      </c>
      <c r="O630" s="23"/>
      <c r="P630" s="23"/>
      <c r="Q630" s="23"/>
      <c r="R630" s="23"/>
      <c r="S630" s="29">
        <v>43425</v>
      </c>
      <c r="T630" s="23"/>
    </row>
    <row r="631" spans="1:20" ht="54" customHeight="1" x14ac:dyDescent="1.05">
      <c r="A631" s="31" t="s">
        <v>32371</v>
      </c>
      <c r="B631" s="31" t="s">
        <v>27045</v>
      </c>
      <c r="C631" s="31" t="s">
        <v>32372</v>
      </c>
      <c r="D631" s="31" t="s">
        <v>32373</v>
      </c>
      <c r="E631" s="31" t="s">
        <v>101</v>
      </c>
      <c r="F631" s="31" t="s">
        <v>102</v>
      </c>
      <c r="G631" s="31" t="s">
        <v>16270</v>
      </c>
      <c r="H631" s="31" t="s">
        <v>28170</v>
      </c>
      <c r="I631" s="38">
        <v>0.53125</v>
      </c>
      <c r="J631" s="31" t="s">
        <v>1943</v>
      </c>
      <c r="K631" s="31" t="s">
        <v>105</v>
      </c>
      <c r="L631" s="31" t="s">
        <v>106</v>
      </c>
      <c r="M631" s="31" t="s">
        <v>491</v>
      </c>
      <c r="N631" s="31" t="s">
        <v>105</v>
      </c>
      <c r="O631" s="23"/>
      <c r="P631" s="23"/>
      <c r="Q631" s="23"/>
      <c r="R631" s="23"/>
      <c r="S631" s="29">
        <v>26200</v>
      </c>
      <c r="T631" s="23"/>
    </row>
    <row r="632" spans="1:20" ht="54" customHeight="1" x14ac:dyDescent="1.05">
      <c r="A632" s="31" t="s">
        <v>32374</v>
      </c>
      <c r="B632" s="31" t="s">
        <v>1217</v>
      </c>
      <c r="C632" s="31" t="s">
        <v>32375</v>
      </c>
      <c r="D632" s="31" t="s">
        <v>32376</v>
      </c>
      <c r="E632" s="31" t="s">
        <v>101</v>
      </c>
      <c r="F632" s="31" t="s">
        <v>102</v>
      </c>
      <c r="G632" s="31" t="s">
        <v>16270</v>
      </c>
      <c r="H632" s="31" t="s">
        <v>28170</v>
      </c>
      <c r="I632" s="38">
        <v>0.53125</v>
      </c>
      <c r="J632" s="31" t="s">
        <v>1943</v>
      </c>
      <c r="K632" s="31" t="s">
        <v>105</v>
      </c>
      <c r="L632" s="31" t="s">
        <v>106</v>
      </c>
      <c r="M632" s="31" t="s">
        <v>491</v>
      </c>
      <c r="N632" s="31" t="s">
        <v>105</v>
      </c>
      <c r="O632" s="23"/>
      <c r="P632" s="23"/>
      <c r="Q632" s="23"/>
      <c r="R632" s="23"/>
      <c r="S632" s="29">
        <v>26200</v>
      </c>
      <c r="T632" s="23"/>
    </row>
    <row r="633" spans="1:20" ht="54" customHeight="1" x14ac:dyDescent="1.05">
      <c r="A633" s="31" t="s">
        <v>32377</v>
      </c>
      <c r="B633" s="31" t="s">
        <v>32378</v>
      </c>
      <c r="C633" s="31" t="s">
        <v>32379</v>
      </c>
      <c r="D633" s="31" t="s">
        <v>32380</v>
      </c>
      <c r="E633" s="31" t="s">
        <v>101</v>
      </c>
      <c r="F633" s="31" t="s">
        <v>123</v>
      </c>
      <c r="G633" s="31" t="s">
        <v>16205</v>
      </c>
      <c r="H633" s="31" t="s">
        <v>28170</v>
      </c>
      <c r="I633" s="38">
        <v>0.5</v>
      </c>
      <c r="J633" s="31" t="s">
        <v>1943</v>
      </c>
      <c r="K633" s="31" t="s">
        <v>105</v>
      </c>
      <c r="L633" s="31" t="s">
        <v>106</v>
      </c>
      <c r="M633" s="31" t="s">
        <v>995</v>
      </c>
      <c r="N633" s="31" t="s">
        <v>105</v>
      </c>
      <c r="O633" s="23"/>
      <c r="P633" s="23"/>
      <c r="Q633" s="23"/>
      <c r="R633" s="23"/>
      <c r="S633" s="29">
        <v>43925</v>
      </c>
      <c r="T633" s="23"/>
    </row>
    <row r="634" spans="1:20" ht="54" customHeight="1" x14ac:dyDescent="1.05">
      <c r="A634" s="31" t="s">
        <v>32381</v>
      </c>
      <c r="B634" s="31" t="s">
        <v>32382</v>
      </c>
      <c r="C634" s="31" t="s">
        <v>32383</v>
      </c>
      <c r="D634" s="31" t="s">
        <v>32384</v>
      </c>
      <c r="E634" s="31" t="s">
        <v>687</v>
      </c>
      <c r="F634" s="31" t="s">
        <v>123</v>
      </c>
      <c r="G634" s="31" t="s">
        <v>16248</v>
      </c>
      <c r="H634" s="31" t="s">
        <v>27113</v>
      </c>
      <c r="I634" s="38">
        <v>0.25</v>
      </c>
      <c r="J634" s="31" t="s">
        <v>1943</v>
      </c>
      <c r="K634" s="31" t="s">
        <v>105</v>
      </c>
      <c r="L634" s="31" t="s">
        <v>106</v>
      </c>
      <c r="M634" s="31" t="s">
        <v>995</v>
      </c>
      <c r="N634" s="31" t="s">
        <v>105</v>
      </c>
      <c r="O634" s="23"/>
      <c r="P634" s="23"/>
      <c r="Q634" s="23"/>
      <c r="R634" s="23"/>
      <c r="S634" s="29">
        <v>43425</v>
      </c>
      <c r="T634" s="23"/>
    </row>
    <row r="635" spans="1:20" ht="54" customHeight="1" x14ac:dyDescent="0.7">
      <c r="A635" s="698" t="s">
        <v>32418</v>
      </c>
      <c r="B635" s="699"/>
      <c r="C635" s="699"/>
      <c r="D635" s="699"/>
      <c r="E635" s="699"/>
      <c r="F635" s="699"/>
      <c r="G635" s="699"/>
      <c r="H635" s="699"/>
      <c r="I635" s="699"/>
      <c r="J635" s="699"/>
      <c r="K635" s="699"/>
      <c r="L635" s="699"/>
      <c r="M635" s="700"/>
      <c r="N635" s="23"/>
      <c r="O635" s="23"/>
      <c r="P635" s="23"/>
      <c r="Q635" s="23"/>
      <c r="R635" s="23"/>
      <c r="S635" s="195"/>
      <c r="T635" s="388">
        <v>133605</v>
      </c>
    </row>
    <row r="636" spans="1:20" ht="54" customHeight="1" x14ac:dyDescent="0.7">
      <c r="A636" s="698" t="s">
        <v>30214</v>
      </c>
      <c r="B636" s="699"/>
      <c r="C636" s="699"/>
      <c r="D636" s="699"/>
      <c r="E636" s="699"/>
      <c r="F636" s="699"/>
      <c r="G636" s="699"/>
      <c r="H636" s="699"/>
      <c r="I636" s="699"/>
      <c r="J636" s="699"/>
      <c r="K636" s="699"/>
      <c r="L636" s="699"/>
      <c r="M636" s="700"/>
      <c r="N636" s="23"/>
      <c r="O636" s="23"/>
      <c r="P636" s="23"/>
      <c r="Q636" s="23"/>
      <c r="R636" s="23"/>
      <c r="S636" s="195"/>
      <c r="T636" s="388">
        <v>150000</v>
      </c>
    </row>
    <row r="637" spans="1:20" ht="54" customHeight="1" x14ac:dyDescent="0.7">
      <c r="A637" s="698" t="s">
        <v>32413</v>
      </c>
      <c r="B637" s="699"/>
      <c r="C637" s="699"/>
      <c r="D637" s="699"/>
      <c r="E637" s="699"/>
      <c r="F637" s="699"/>
      <c r="G637" s="699"/>
      <c r="H637" s="699"/>
      <c r="I637" s="699"/>
      <c r="J637" s="699"/>
      <c r="K637" s="699"/>
      <c r="L637" s="699"/>
      <c r="M637" s="700"/>
      <c r="N637" s="23"/>
      <c r="O637" s="23"/>
      <c r="P637" s="23"/>
      <c r="Q637" s="23"/>
      <c r="R637" s="23"/>
      <c r="S637" s="195"/>
      <c r="T637" s="388">
        <v>257300</v>
      </c>
    </row>
    <row r="638" spans="1:20" ht="54" customHeight="1" x14ac:dyDescent="0.7">
      <c r="A638" s="698" t="s">
        <v>32413</v>
      </c>
      <c r="B638" s="699"/>
      <c r="C638" s="699"/>
      <c r="D638" s="699"/>
      <c r="E638" s="699"/>
      <c r="F638" s="699"/>
      <c r="G638" s="699"/>
      <c r="H638" s="699"/>
      <c r="I638" s="699"/>
      <c r="J638" s="699"/>
      <c r="K638" s="699"/>
      <c r="L638" s="699"/>
      <c r="M638" s="700"/>
      <c r="N638" s="23"/>
      <c r="O638" s="23"/>
      <c r="P638" s="23"/>
      <c r="Q638" s="23"/>
      <c r="R638" s="23"/>
      <c r="S638" s="195"/>
      <c r="T638" s="388">
        <v>67900</v>
      </c>
    </row>
    <row r="639" spans="1:20" ht="54" customHeight="1" x14ac:dyDescent="0.7">
      <c r="A639" s="698" t="s">
        <v>32413</v>
      </c>
      <c r="B639" s="699"/>
      <c r="C639" s="699"/>
      <c r="D639" s="699"/>
      <c r="E639" s="699"/>
      <c r="F639" s="699"/>
      <c r="G639" s="699"/>
      <c r="H639" s="699"/>
      <c r="I639" s="699"/>
      <c r="J639" s="699"/>
      <c r="K639" s="699"/>
      <c r="L639" s="699"/>
      <c r="M639" s="700"/>
      <c r="N639" s="23"/>
      <c r="O639" s="23"/>
      <c r="P639" s="23"/>
      <c r="Q639" s="23"/>
      <c r="R639" s="23"/>
      <c r="S639" s="195"/>
      <c r="T639" s="388">
        <v>70000</v>
      </c>
    </row>
    <row r="640" spans="1:20" ht="54" customHeight="1" x14ac:dyDescent="1.05">
      <c r="A640" s="688" t="s">
        <v>32865</v>
      </c>
      <c r="B640" s="689"/>
      <c r="C640" s="689"/>
      <c r="D640" s="689"/>
      <c r="E640" s="689"/>
      <c r="F640" s="689"/>
      <c r="G640" s="689"/>
      <c r="H640" s="689"/>
      <c r="I640" s="689"/>
      <c r="J640" s="689"/>
      <c r="K640" s="689"/>
      <c r="L640" s="689"/>
      <c r="M640" s="690"/>
      <c r="N640" s="23"/>
      <c r="O640" s="23"/>
      <c r="P640" s="23"/>
      <c r="Q640" s="23"/>
      <c r="R640" s="23"/>
      <c r="S640" s="29"/>
      <c r="T640" s="23"/>
    </row>
    <row r="641" spans="1:20" ht="54" customHeight="1" x14ac:dyDescent="1.05">
      <c r="A641" s="31" t="s">
        <v>33451</v>
      </c>
      <c r="B641" s="31" t="s">
        <v>27174</v>
      </c>
      <c r="C641" s="31" t="s">
        <v>33452</v>
      </c>
      <c r="D641" s="31" t="s">
        <v>33453</v>
      </c>
      <c r="E641" s="31" t="s">
        <v>101</v>
      </c>
      <c r="F641" s="31" t="s">
        <v>123</v>
      </c>
      <c r="G641" s="31" t="s">
        <v>16223</v>
      </c>
      <c r="H641" s="31" t="s">
        <v>28170</v>
      </c>
      <c r="I641" s="38">
        <v>0.32291666666666669</v>
      </c>
      <c r="J641" s="31" t="s">
        <v>1943</v>
      </c>
      <c r="K641" s="31" t="s">
        <v>105</v>
      </c>
      <c r="L641" s="31" t="s">
        <v>106</v>
      </c>
      <c r="M641" s="31" t="s">
        <v>995</v>
      </c>
      <c r="N641" s="23"/>
      <c r="O641" s="23"/>
      <c r="P641" s="23"/>
      <c r="Q641" s="23"/>
      <c r="R641" s="23"/>
      <c r="S641" s="29">
        <v>43925</v>
      </c>
      <c r="T641" s="23"/>
    </row>
    <row r="642" spans="1:20" ht="54" customHeight="1" x14ac:dyDescent="1.05">
      <c r="A642" s="31" t="s">
        <v>33454</v>
      </c>
      <c r="B642" s="31" t="s">
        <v>33455</v>
      </c>
      <c r="C642" s="31" t="s">
        <v>33456</v>
      </c>
      <c r="D642" s="31" t="s">
        <v>33457</v>
      </c>
      <c r="E642" s="31" t="s">
        <v>101</v>
      </c>
      <c r="F642" s="31" t="s">
        <v>123</v>
      </c>
      <c r="G642" s="31" t="s">
        <v>16223</v>
      </c>
      <c r="H642" s="31" t="s">
        <v>28170</v>
      </c>
      <c r="I642" s="38">
        <v>0.32291666666666669</v>
      </c>
      <c r="J642" s="31" t="s">
        <v>1943</v>
      </c>
      <c r="K642" s="31" t="s">
        <v>105</v>
      </c>
      <c r="L642" s="31" t="s">
        <v>106</v>
      </c>
      <c r="M642" s="31" t="s">
        <v>995</v>
      </c>
      <c r="N642" s="23"/>
      <c r="O642" s="23"/>
      <c r="P642" s="23"/>
      <c r="Q642" s="23"/>
      <c r="R642" s="23"/>
      <c r="S642" s="29">
        <v>43925</v>
      </c>
      <c r="T642" s="23"/>
    </row>
    <row r="643" spans="1:20" ht="54" customHeight="1" x14ac:dyDescent="1.05">
      <c r="A643" s="31" t="s">
        <v>33458</v>
      </c>
      <c r="B643" s="31" t="s">
        <v>33459</v>
      </c>
      <c r="C643" s="31" t="s">
        <v>33460</v>
      </c>
      <c r="D643" s="31" t="s">
        <v>33461</v>
      </c>
      <c r="E643" s="31" t="s">
        <v>101</v>
      </c>
      <c r="F643" s="31" t="s">
        <v>123</v>
      </c>
      <c r="G643" s="31" t="s">
        <v>16223</v>
      </c>
      <c r="H643" s="31" t="s">
        <v>28170</v>
      </c>
      <c r="I643" s="38">
        <v>0.32291666666666669</v>
      </c>
      <c r="J643" s="31" t="s">
        <v>1943</v>
      </c>
      <c r="K643" s="31" t="s">
        <v>105</v>
      </c>
      <c r="L643" s="31" t="s">
        <v>106</v>
      </c>
      <c r="M643" s="31" t="s">
        <v>995</v>
      </c>
      <c r="N643" s="23"/>
      <c r="O643" s="23"/>
      <c r="P643" s="23"/>
      <c r="Q643" s="23"/>
      <c r="R643" s="23"/>
      <c r="S643" s="29">
        <v>43925</v>
      </c>
      <c r="T643" s="23"/>
    </row>
    <row r="644" spans="1:20" ht="54" customHeight="1" x14ac:dyDescent="1.05">
      <c r="A644" s="31" t="s">
        <v>33462</v>
      </c>
      <c r="B644" s="31" t="s">
        <v>9270</v>
      </c>
      <c r="C644" s="31" t="s">
        <v>33463</v>
      </c>
      <c r="D644" s="31" t="s">
        <v>33464</v>
      </c>
      <c r="E644" s="31" t="s">
        <v>101</v>
      </c>
      <c r="F644" s="31" t="s">
        <v>123</v>
      </c>
      <c r="G644" s="31" t="s">
        <v>16223</v>
      </c>
      <c r="H644" s="31" t="s">
        <v>28170</v>
      </c>
      <c r="I644" s="38">
        <v>0.32291666666666669</v>
      </c>
      <c r="J644" s="31" t="s">
        <v>1943</v>
      </c>
      <c r="K644" s="31" t="s">
        <v>105</v>
      </c>
      <c r="L644" s="31" t="s">
        <v>106</v>
      </c>
      <c r="M644" s="31" t="s">
        <v>995</v>
      </c>
      <c r="N644" s="23"/>
      <c r="O644" s="23"/>
      <c r="P644" s="23"/>
      <c r="Q644" s="23"/>
      <c r="R644" s="23"/>
      <c r="S644" s="29">
        <v>43925</v>
      </c>
      <c r="T644" s="23"/>
    </row>
    <row r="645" spans="1:20" ht="54" customHeight="1" x14ac:dyDescent="1.05">
      <c r="A645" s="31" t="s">
        <v>33465</v>
      </c>
      <c r="B645" s="31" t="s">
        <v>33466</v>
      </c>
      <c r="C645" s="31" t="s">
        <v>33467</v>
      </c>
      <c r="D645" s="31" t="s">
        <v>33468</v>
      </c>
      <c r="E645" s="31" t="s">
        <v>101</v>
      </c>
      <c r="F645" s="31" t="s">
        <v>123</v>
      </c>
      <c r="G645" s="31" t="s">
        <v>16223</v>
      </c>
      <c r="H645" s="31" t="s">
        <v>28170</v>
      </c>
      <c r="I645" s="38">
        <v>0.32291666666666669</v>
      </c>
      <c r="J645" s="31" t="s">
        <v>1943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43925</v>
      </c>
      <c r="T645" s="23"/>
    </row>
    <row r="646" spans="1:20" ht="54" customHeight="1" x14ac:dyDescent="1.05">
      <c r="A646" s="31" t="s">
        <v>33469</v>
      </c>
      <c r="B646" s="31" t="s">
        <v>33470</v>
      </c>
      <c r="C646" s="31" t="s">
        <v>33471</v>
      </c>
      <c r="D646" s="31" t="s">
        <v>33472</v>
      </c>
      <c r="E646" s="31" t="s">
        <v>101</v>
      </c>
      <c r="F646" s="31" t="s">
        <v>123</v>
      </c>
      <c r="G646" s="31" t="s">
        <v>16223</v>
      </c>
      <c r="H646" s="31" t="s">
        <v>28170</v>
      </c>
      <c r="I646" s="38">
        <v>0.32291666666666669</v>
      </c>
      <c r="J646" s="31" t="s">
        <v>1943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43925</v>
      </c>
      <c r="T646" s="23"/>
    </row>
    <row r="647" spans="1:20" ht="54" customHeight="1" x14ac:dyDescent="0.7">
      <c r="A647" s="698" t="s">
        <v>33501</v>
      </c>
      <c r="B647" s="699"/>
      <c r="C647" s="699"/>
      <c r="D647" s="699"/>
      <c r="E647" s="699"/>
      <c r="F647" s="699"/>
      <c r="G647" s="699"/>
      <c r="H647" s="699"/>
      <c r="I647" s="699"/>
      <c r="J647" s="699"/>
      <c r="K647" s="699"/>
      <c r="L647" s="699"/>
      <c r="M647" s="700"/>
      <c r="N647" s="23"/>
      <c r="O647" s="23"/>
      <c r="P647" s="23"/>
      <c r="Q647" s="23"/>
      <c r="R647" s="23"/>
      <c r="S647" s="195"/>
      <c r="T647" s="388">
        <v>1000000</v>
      </c>
    </row>
    <row r="648" spans="1:20" ht="54" customHeight="1" x14ac:dyDescent="1.05">
      <c r="A648" s="688" t="s">
        <v>34414</v>
      </c>
      <c r="B648" s="689"/>
      <c r="C648" s="689"/>
      <c r="D648" s="689"/>
      <c r="E648" s="689"/>
      <c r="F648" s="689"/>
      <c r="G648" s="689"/>
      <c r="H648" s="689"/>
      <c r="I648" s="689"/>
      <c r="J648" s="689"/>
      <c r="K648" s="689"/>
      <c r="L648" s="689"/>
      <c r="M648" s="690"/>
      <c r="N648" s="23"/>
      <c r="O648" s="23"/>
      <c r="P648" s="23"/>
      <c r="Q648" s="23"/>
      <c r="R648" s="23"/>
      <c r="S648" s="29"/>
      <c r="T648" s="23"/>
    </row>
    <row r="649" spans="1:20" ht="54" customHeight="1" x14ac:dyDescent="1.05">
      <c r="A649" s="31" t="s">
        <v>34323</v>
      </c>
      <c r="B649" s="31" t="s">
        <v>34324</v>
      </c>
      <c r="C649" s="31" t="s">
        <v>34325</v>
      </c>
      <c r="D649" s="31" t="s">
        <v>34326</v>
      </c>
      <c r="E649" s="31" t="s">
        <v>101</v>
      </c>
      <c r="F649" s="31" t="s">
        <v>102</v>
      </c>
      <c r="G649" s="31" t="s">
        <v>16267</v>
      </c>
      <c r="H649" s="31" t="s">
        <v>29748</v>
      </c>
      <c r="I649" s="38">
        <v>0.83333333333333337</v>
      </c>
      <c r="J649" s="31" t="s">
        <v>19</v>
      </c>
      <c r="K649" s="31" t="s">
        <v>105</v>
      </c>
      <c r="L649" s="31" t="s">
        <v>106</v>
      </c>
      <c r="M649" s="31" t="s">
        <v>491</v>
      </c>
      <c r="N649" s="23"/>
      <c r="O649" s="23"/>
      <c r="P649" s="23"/>
      <c r="Q649" s="23"/>
      <c r="R649" s="23"/>
      <c r="S649" s="29">
        <v>26200</v>
      </c>
      <c r="T649" s="23"/>
    </row>
    <row r="650" spans="1:20" ht="54" customHeight="1" x14ac:dyDescent="1.05">
      <c r="A650" s="31" t="s">
        <v>34327</v>
      </c>
      <c r="B650" s="31" t="s">
        <v>3455</v>
      </c>
      <c r="C650" s="31" t="s">
        <v>34328</v>
      </c>
      <c r="D650" s="31" t="s">
        <v>34329</v>
      </c>
      <c r="E650" s="31" t="s">
        <v>101</v>
      </c>
      <c r="F650" s="31" t="s">
        <v>102</v>
      </c>
      <c r="G650" s="31" t="s">
        <v>16267</v>
      </c>
      <c r="H650" s="31" t="s">
        <v>29748</v>
      </c>
      <c r="I650" s="38">
        <v>0.83333333333333337</v>
      </c>
      <c r="J650" s="31" t="s">
        <v>19</v>
      </c>
      <c r="K650" s="31" t="s">
        <v>105</v>
      </c>
      <c r="L650" s="31" t="s">
        <v>106</v>
      </c>
      <c r="M650" s="31" t="s">
        <v>491</v>
      </c>
      <c r="N650" s="23"/>
      <c r="O650" s="23"/>
      <c r="P650" s="23"/>
      <c r="Q650" s="23"/>
      <c r="R650" s="23"/>
      <c r="S650" s="29">
        <v>26200</v>
      </c>
      <c r="T650" s="23"/>
    </row>
    <row r="651" spans="1:20" ht="54" customHeight="1" x14ac:dyDescent="1.05">
      <c r="A651" s="31" t="s">
        <v>34330</v>
      </c>
      <c r="B651" s="31" t="s">
        <v>34331</v>
      </c>
      <c r="C651" s="31" t="s">
        <v>34332</v>
      </c>
      <c r="D651" s="31" t="s">
        <v>34333</v>
      </c>
      <c r="E651" s="31" t="s">
        <v>101</v>
      </c>
      <c r="F651" s="31" t="s">
        <v>123</v>
      </c>
      <c r="G651" s="31" t="s">
        <v>16223</v>
      </c>
      <c r="H651" s="31" t="s">
        <v>29748</v>
      </c>
      <c r="I651" s="38">
        <v>0.125</v>
      </c>
      <c r="J651" s="31" t="s">
        <v>19</v>
      </c>
      <c r="K651" s="31" t="s">
        <v>105</v>
      </c>
      <c r="L651" s="31" t="s">
        <v>106</v>
      </c>
      <c r="M651" s="31" t="s">
        <v>995</v>
      </c>
      <c r="N651" s="23"/>
      <c r="O651" s="23"/>
      <c r="P651" s="23"/>
      <c r="Q651" s="23"/>
      <c r="R651" s="23"/>
      <c r="S651" s="29">
        <v>43925</v>
      </c>
      <c r="T651" s="23"/>
    </row>
    <row r="652" spans="1:20" ht="54" customHeight="1" x14ac:dyDescent="1.05">
      <c r="A652" s="31" t="s">
        <v>34334</v>
      </c>
      <c r="B652" s="31" t="s">
        <v>34335</v>
      </c>
      <c r="C652" s="31" t="s">
        <v>34336</v>
      </c>
      <c r="D652" s="31" t="s">
        <v>34337</v>
      </c>
      <c r="E652" s="31" t="s">
        <v>101</v>
      </c>
      <c r="F652" s="31" t="s">
        <v>123</v>
      </c>
      <c r="G652" s="31" t="s">
        <v>16223</v>
      </c>
      <c r="H652" s="31" t="s">
        <v>29748</v>
      </c>
      <c r="I652" s="38">
        <v>0.125</v>
      </c>
      <c r="J652" s="31" t="s">
        <v>19</v>
      </c>
      <c r="K652" s="31" t="s">
        <v>105</v>
      </c>
      <c r="L652" s="31" t="s">
        <v>106</v>
      </c>
      <c r="M652" s="31" t="s">
        <v>995</v>
      </c>
      <c r="N652" s="23"/>
      <c r="O652" s="23"/>
      <c r="P652" s="23"/>
      <c r="Q652" s="23"/>
      <c r="R652" s="23"/>
      <c r="S652" s="29">
        <v>43925</v>
      </c>
      <c r="T652" s="23"/>
    </row>
    <row r="653" spans="1:20" ht="54" customHeight="1" x14ac:dyDescent="1.05">
      <c r="A653" s="31" t="s">
        <v>34338</v>
      </c>
      <c r="B653" s="31" t="s">
        <v>34339</v>
      </c>
      <c r="C653" s="31" t="s">
        <v>34340</v>
      </c>
      <c r="D653" s="31" t="s">
        <v>34341</v>
      </c>
      <c r="E653" s="31" t="s">
        <v>101</v>
      </c>
      <c r="F653" s="31" t="s">
        <v>102</v>
      </c>
      <c r="G653" s="31" t="s">
        <v>16267</v>
      </c>
      <c r="H653" s="31" t="s">
        <v>29748</v>
      </c>
      <c r="I653" s="38">
        <v>0.125</v>
      </c>
      <c r="J653" s="31" t="s">
        <v>19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23"/>
    </row>
    <row r="654" spans="1:20" ht="54" customHeight="1" x14ac:dyDescent="1.05">
      <c r="A654" s="31" t="s">
        <v>5656</v>
      </c>
      <c r="B654" s="31" t="s">
        <v>5582</v>
      </c>
      <c r="C654" s="31" t="s">
        <v>5583</v>
      </c>
      <c r="D654" s="31" t="s">
        <v>5584</v>
      </c>
      <c r="E654" s="31" t="s">
        <v>687</v>
      </c>
      <c r="F654" s="31" t="s">
        <v>102</v>
      </c>
      <c r="G654" s="31" t="s">
        <v>16324</v>
      </c>
      <c r="H654" s="31" t="s">
        <v>29687</v>
      </c>
      <c r="I654" s="38">
        <v>0.41666666666666669</v>
      </c>
      <c r="J654" s="31" t="s">
        <v>19</v>
      </c>
      <c r="K654" s="31" t="s">
        <v>105</v>
      </c>
      <c r="L654" s="31" t="s">
        <v>106</v>
      </c>
      <c r="M654" s="31" t="s">
        <v>491</v>
      </c>
      <c r="N654" s="23"/>
      <c r="O654" s="23"/>
      <c r="P654" s="23"/>
      <c r="Q654" s="23"/>
      <c r="R654" s="23"/>
      <c r="S654" s="29">
        <v>25200</v>
      </c>
      <c r="T654" s="23"/>
    </row>
    <row r="655" spans="1:20" ht="54" customHeight="1" x14ac:dyDescent="1.05">
      <c r="A655" s="31" t="s">
        <v>34342</v>
      </c>
      <c r="B655" s="31" t="s">
        <v>34343</v>
      </c>
      <c r="C655" s="31" t="s">
        <v>34344</v>
      </c>
      <c r="D655" s="31" t="s">
        <v>34345</v>
      </c>
      <c r="E655" s="31" t="s">
        <v>687</v>
      </c>
      <c r="F655" s="31" t="s">
        <v>123</v>
      </c>
      <c r="G655" s="31" t="s">
        <v>16248</v>
      </c>
      <c r="H655" s="31" t="s">
        <v>29748</v>
      </c>
      <c r="I655" s="38">
        <v>0.53125</v>
      </c>
      <c r="J655" s="31" t="s">
        <v>1943</v>
      </c>
      <c r="K655" s="31" t="s">
        <v>105</v>
      </c>
      <c r="L655" s="31" t="s">
        <v>533</v>
      </c>
      <c r="M655" s="31" t="s">
        <v>995</v>
      </c>
      <c r="N655" s="23"/>
      <c r="O655" s="23"/>
      <c r="P655" s="23"/>
      <c r="Q655" s="23"/>
      <c r="R655" s="23"/>
      <c r="S655" s="29">
        <v>25200</v>
      </c>
      <c r="T655" s="23"/>
    </row>
    <row r="656" spans="1:20" ht="54" customHeight="1" x14ac:dyDescent="1.05">
      <c r="A656" s="31" t="s">
        <v>34346</v>
      </c>
      <c r="B656" s="31" t="s">
        <v>3310</v>
      </c>
      <c r="C656" s="31" t="s">
        <v>34347</v>
      </c>
      <c r="D656" s="31" t="s">
        <v>34348</v>
      </c>
      <c r="E656" s="31" t="s">
        <v>687</v>
      </c>
      <c r="F656" s="31" t="s">
        <v>123</v>
      </c>
      <c r="G656" s="31" t="s">
        <v>16248</v>
      </c>
      <c r="H656" s="31" t="s">
        <v>29748</v>
      </c>
      <c r="I656" s="38">
        <v>0.53125</v>
      </c>
      <c r="J656" s="31" t="s">
        <v>1943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23"/>
    </row>
    <row r="657" spans="1:20" ht="54" customHeight="1" x14ac:dyDescent="1.05">
      <c r="A657" s="31" t="s">
        <v>34349</v>
      </c>
      <c r="B657" s="31" t="s">
        <v>32026</v>
      </c>
      <c r="C657" s="31" t="s">
        <v>34350</v>
      </c>
      <c r="D657" s="31" t="s">
        <v>34351</v>
      </c>
      <c r="E657" s="31" t="s">
        <v>687</v>
      </c>
      <c r="F657" s="31" t="s">
        <v>123</v>
      </c>
      <c r="G657" s="31" t="s">
        <v>16248</v>
      </c>
      <c r="H657" s="31" t="s">
        <v>29748</v>
      </c>
      <c r="I657" s="38">
        <v>0.53125</v>
      </c>
      <c r="J657" s="31" t="s">
        <v>1943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43425</v>
      </c>
      <c r="T657" s="23"/>
    </row>
    <row r="658" spans="1:20" ht="54" customHeight="1" x14ac:dyDescent="1.05">
      <c r="A658" s="31" t="s">
        <v>34352</v>
      </c>
      <c r="B658" s="31" t="s">
        <v>686</v>
      </c>
      <c r="C658" s="31" t="s">
        <v>34353</v>
      </c>
      <c r="D658" s="31" t="s">
        <v>34354</v>
      </c>
      <c r="E658" s="31" t="s">
        <v>687</v>
      </c>
      <c r="F658" s="31" t="s">
        <v>123</v>
      </c>
      <c r="G658" s="31" t="s">
        <v>16248</v>
      </c>
      <c r="H658" s="31" t="s">
        <v>29748</v>
      </c>
      <c r="I658" s="38">
        <v>0.53125</v>
      </c>
      <c r="J658" s="31" t="s">
        <v>1943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  <c r="T658" s="23"/>
    </row>
    <row r="659" spans="1:20" ht="54" customHeight="1" x14ac:dyDescent="1.05">
      <c r="A659" s="31" t="s">
        <v>34355</v>
      </c>
      <c r="B659" s="31" t="s">
        <v>4655</v>
      </c>
      <c r="C659" s="31" t="s">
        <v>34356</v>
      </c>
      <c r="D659" s="31" t="s">
        <v>34357</v>
      </c>
      <c r="E659" s="31" t="s">
        <v>687</v>
      </c>
      <c r="F659" s="31" t="s">
        <v>123</v>
      </c>
      <c r="G659" s="31" t="s">
        <v>16248</v>
      </c>
      <c r="H659" s="31" t="s">
        <v>29748</v>
      </c>
      <c r="I659" s="38">
        <v>0.53125</v>
      </c>
      <c r="J659" s="31" t="s">
        <v>1943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  <c r="T659" s="23"/>
    </row>
    <row r="660" spans="1:20" ht="54" customHeight="1" x14ac:dyDescent="1.05">
      <c r="A660" s="31" t="s">
        <v>34358</v>
      </c>
      <c r="B660" s="31" t="s">
        <v>34359</v>
      </c>
      <c r="C660" s="31" t="s">
        <v>34360</v>
      </c>
      <c r="D660" s="31" t="s">
        <v>34361</v>
      </c>
      <c r="E660" s="31" t="s">
        <v>687</v>
      </c>
      <c r="F660" s="31" t="s">
        <v>123</v>
      </c>
      <c r="G660" s="31" t="s">
        <v>16248</v>
      </c>
      <c r="H660" s="31" t="s">
        <v>29748</v>
      </c>
      <c r="I660" s="38">
        <v>0.53125</v>
      </c>
      <c r="J660" s="31" t="s">
        <v>1943</v>
      </c>
      <c r="K660" s="31" t="s">
        <v>105</v>
      </c>
      <c r="L660" s="31" t="s">
        <v>106</v>
      </c>
      <c r="M660" s="31" t="s">
        <v>995</v>
      </c>
      <c r="N660" s="23"/>
      <c r="O660" s="23"/>
      <c r="P660" s="23"/>
      <c r="Q660" s="23"/>
      <c r="R660" s="23"/>
      <c r="S660" s="29">
        <v>43425</v>
      </c>
      <c r="T660" s="23"/>
    </row>
    <row r="661" spans="1:20" ht="54" customHeight="1" x14ac:dyDescent="1.05">
      <c r="A661" s="31" t="s">
        <v>34362</v>
      </c>
      <c r="B661" s="31" t="s">
        <v>8164</v>
      </c>
      <c r="C661" s="31" t="s">
        <v>34363</v>
      </c>
      <c r="D661" s="31" t="s">
        <v>34364</v>
      </c>
      <c r="E661" s="31" t="s">
        <v>687</v>
      </c>
      <c r="F661" s="31" t="s">
        <v>123</v>
      </c>
      <c r="G661" s="31" t="s">
        <v>16248</v>
      </c>
      <c r="H661" s="31" t="s">
        <v>29748</v>
      </c>
      <c r="I661" s="38">
        <v>0.53125</v>
      </c>
      <c r="J661" s="31" t="s">
        <v>1943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  <c r="T661" s="23"/>
    </row>
    <row r="662" spans="1:20" ht="54" customHeight="1" x14ac:dyDescent="1.05">
      <c r="A662" s="31" t="s">
        <v>34365</v>
      </c>
      <c r="B662" s="31" t="s">
        <v>34366</v>
      </c>
      <c r="C662" s="31" t="s">
        <v>34367</v>
      </c>
      <c r="D662" s="31" t="s">
        <v>34368</v>
      </c>
      <c r="E662" s="31" t="s">
        <v>687</v>
      </c>
      <c r="F662" s="31" t="s">
        <v>123</v>
      </c>
      <c r="G662" s="31" t="s">
        <v>16248</v>
      </c>
      <c r="H662" s="31" t="s">
        <v>29748</v>
      </c>
      <c r="I662" s="38">
        <v>0.53125</v>
      </c>
      <c r="J662" s="31" t="s">
        <v>1943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  <c r="T662" s="23"/>
    </row>
    <row r="663" spans="1:20" ht="54" customHeight="1" x14ac:dyDescent="1.05">
      <c r="A663" s="31" t="s">
        <v>34369</v>
      </c>
      <c r="B663" s="31" t="s">
        <v>2320</v>
      </c>
      <c r="C663" s="31" t="s">
        <v>34370</v>
      </c>
      <c r="D663" s="31" t="s">
        <v>34371</v>
      </c>
      <c r="E663" s="31" t="s">
        <v>687</v>
      </c>
      <c r="F663" s="31" t="s">
        <v>123</v>
      </c>
      <c r="G663" s="31" t="s">
        <v>16248</v>
      </c>
      <c r="H663" s="31" t="s">
        <v>29748</v>
      </c>
      <c r="I663" s="38">
        <v>0.53125</v>
      </c>
      <c r="J663" s="31" t="s">
        <v>1943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43425</v>
      </c>
      <c r="T663" s="23"/>
    </row>
    <row r="664" spans="1:20" ht="54" customHeight="1" x14ac:dyDescent="1.05">
      <c r="A664" s="31" t="s">
        <v>34372</v>
      </c>
      <c r="B664" s="31" t="s">
        <v>34373</v>
      </c>
      <c r="C664" s="31" t="s">
        <v>34374</v>
      </c>
      <c r="D664" s="31" t="s">
        <v>34375</v>
      </c>
      <c r="E664" s="31" t="s">
        <v>687</v>
      </c>
      <c r="F664" s="31" t="s">
        <v>123</v>
      </c>
      <c r="G664" s="31" t="s">
        <v>16248</v>
      </c>
      <c r="H664" s="31" t="s">
        <v>29748</v>
      </c>
      <c r="I664" s="38">
        <v>0.53125</v>
      </c>
      <c r="J664" s="31" t="s">
        <v>1943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43425</v>
      </c>
      <c r="T664" s="23"/>
    </row>
    <row r="665" spans="1:20" ht="54" customHeight="1" x14ac:dyDescent="1.05">
      <c r="A665" s="31" t="s">
        <v>34376</v>
      </c>
      <c r="B665" s="31" t="s">
        <v>34377</v>
      </c>
      <c r="C665" s="31" t="s">
        <v>34378</v>
      </c>
      <c r="D665" s="31" t="s">
        <v>34379</v>
      </c>
      <c r="E665" s="31" t="s">
        <v>687</v>
      </c>
      <c r="F665" s="31" t="s">
        <v>123</v>
      </c>
      <c r="G665" s="31" t="s">
        <v>16248</v>
      </c>
      <c r="H665" s="31" t="s">
        <v>29748</v>
      </c>
      <c r="I665" s="38">
        <v>0.53125</v>
      </c>
      <c r="J665" s="31" t="s">
        <v>1943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43425</v>
      </c>
      <c r="T665" s="23"/>
    </row>
    <row r="666" spans="1:20" ht="54" customHeight="1" x14ac:dyDescent="1.05">
      <c r="A666" s="31" t="s">
        <v>34380</v>
      </c>
      <c r="B666" s="31" t="s">
        <v>24647</v>
      </c>
      <c r="C666" s="31" t="s">
        <v>34381</v>
      </c>
      <c r="D666" s="31" t="s">
        <v>34382</v>
      </c>
      <c r="E666" s="31" t="s">
        <v>687</v>
      </c>
      <c r="F666" s="31" t="s">
        <v>123</v>
      </c>
      <c r="G666" s="31" t="s">
        <v>16248</v>
      </c>
      <c r="H666" s="31" t="s">
        <v>29748</v>
      </c>
      <c r="I666" s="38">
        <v>0.53125</v>
      </c>
      <c r="J666" s="31" t="s">
        <v>1943</v>
      </c>
      <c r="K666" s="31" t="s">
        <v>105</v>
      </c>
      <c r="L666" s="31" t="s">
        <v>106</v>
      </c>
      <c r="M666" s="31" t="s">
        <v>995</v>
      </c>
      <c r="N666" s="23"/>
      <c r="O666" s="23"/>
      <c r="P666" s="23"/>
      <c r="Q666" s="23"/>
      <c r="R666" s="23"/>
      <c r="S666" s="29">
        <v>43425</v>
      </c>
      <c r="T666" s="23"/>
    </row>
    <row r="667" spans="1:20" ht="54" customHeight="1" x14ac:dyDescent="1.05">
      <c r="A667" s="31" t="s">
        <v>34383</v>
      </c>
      <c r="B667" s="31" t="s">
        <v>22029</v>
      </c>
      <c r="C667" s="31" t="s">
        <v>34384</v>
      </c>
      <c r="D667" s="31" t="s">
        <v>34385</v>
      </c>
      <c r="E667" s="31" t="s">
        <v>687</v>
      </c>
      <c r="F667" s="31" t="s">
        <v>123</v>
      </c>
      <c r="G667" s="31" t="s">
        <v>16248</v>
      </c>
      <c r="H667" s="31" t="s">
        <v>29748</v>
      </c>
      <c r="I667" s="38">
        <v>0.53125</v>
      </c>
      <c r="J667" s="31" t="s">
        <v>1943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43425</v>
      </c>
      <c r="T667" s="23"/>
    </row>
    <row r="668" spans="1:20" ht="54" customHeight="1" x14ac:dyDescent="1.05">
      <c r="A668" s="31" t="s">
        <v>34386</v>
      </c>
      <c r="B668" s="31" t="s">
        <v>9876</v>
      </c>
      <c r="C668" s="31" t="s">
        <v>34387</v>
      </c>
      <c r="D668" s="31" t="s">
        <v>34388</v>
      </c>
      <c r="E668" s="31" t="s">
        <v>687</v>
      </c>
      <c r="F668" s="31" t="s">
        <v>123</v>
      </c>
      <c r="G668" s="31" t="s">
        <v>16248</v>
      </c>
      <c r="H668" s="31" t="s">
        <v>29748</v>
      </c>
      <c r="I668" s="38">
        <v>0.53125</v>
      </c>
      <c r="J668" s="31" t="s">
        <v>1943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43425</v>
      </c>
      <c r="T668" s="23"/>
    </row>
    <row r="669" spans="1:20" ht="54" customHeight="1" x14ac:dyDescent="1.05">
      <c r="A669" s="31" t="s">
        <v>34389</v>
      </c>
      <c r="B669" s="31" t="s">
        <v>34390</v>
      </c>
      <c r="C669" s="31" t="s">
        <v>34391</v>
      </c>
      <c r="D669" s="31" t="s">
        <v>34392</v>
      </c>
      <c r="E669" s="31" t="s">
        <v>687</v>
      </c>
      <c r="F669" s="31" t="s">
        <v>123</v>
      </c>
      <c r="G669" s="31" t="s">
        <v>16248</v>
      </c>
      <c r="H669" s="31" t="s">
        <v>29748</v>
      </c>
      <c r="I669" s="38">
        <v>0.53125</v>
      </c>
      <c r="J669" s="31" t="s">
        <v>1943</v>
      </c>
      <c r="K669" s="31" t="s">
        <v>105</v>
      </c>
      <c r="L669" s="31" t="s">
        <v>533</v>
      </c>
      <c r="M669" s="31" t="s">
        <v>995</v>
      </c>
      <c r="N669" s="23"/>
      <c r="O669" s="23"/>
      <c r="P669" s="23"/>
      <c r="Q669" s="23"/>
      <c r="R669" s="23"/>
      <c r="S669" s="29">
        <v>25200</v>
      </c>
      <c r="T669" s="23"/>
    </row>
    <row r="670" spans="1:20" ht="54" customHeight="1" x14ac:dyDescent="1.05">
      <c r="A670" s="31" t="s">
        <v>34393</v>
      </c>
      <c r="B670" s="31" t="s">
        <v>10233</v>
      </c>
      <c r="C670" s="31" t="s">
        <v>34394</v>
      </c>
      <c r="D670" s="31" t="s">
        <v>34395</v>
      </c>
      <c r="E670" s="31" t="s">
        <v>687</v>
      </c>
      <c r="F670" s="31" t="s">
        <v>123</v>
      </c>
      <c r="G670" s="31" t="s">
        <v>16248</v>
      </c>
      <c r="H670" s="31" t="s">
        <v>29748</v>
      </c>
      <c r="I670" s="38">
        <v>0.53125</v>
      </c>
      <c r="J670" s="31" t="s">
        <v>1943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23"/>
    </row>
    <row r="671" spans="1:20" ht="54" customHeight="1" x14ac:dyDescent="1.05">
      <c r="A671" s="31" t="s">
        <v>34396</v>
      </c>
      <c r="B671" s="31" t="s">
        <v>34397</v>
      </c>
      <c r="C671" s="31" t="s">
        <v>34398</v>
      </c>
      <c r="D671" s="31" t="s">
        <v>34399</v>
      </c>
      <c r="E671" s="31" t="s">
        <v>687</v>
      </c>
      <c r="F671" s="31" t="s">
        <v>123</v>
      </c>
      <c r="G671" s="31" t="s">
        <v>16248</v>
      </c>
      <c r="H671" s="31" t="s">
        <v>29748</v>
      </c>
      <c r="I671" s="38">
        <v>0.53125</v>
      </c>
      <c r="J671" s="31" t="s">
        <v>1943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23"/>
    </row>
    <row r="672" spans="1:20" ht="54" customHeight="1" x14ac:dyDescent="1.05">
      <c r="A672" s="31" t="s">
        <v>34400</v>
      </c>
      <c r="B672" s="31" t="s">
        <v>34401</v>
      </c>
      <c r="C672" s="31" t="s">
        <v>34402</v>
      </c>
      <c r="D672" s="31" t="s">
        <v>34403</v>
      </c>
      <c r="E672" s="31" t="s">
        <v>687</v>
      </c>
      <c r="F672" s="31" t="s">
        <v>123</v>
      </c>
      <c r="G672" s="31" t="s">
        <v>16248</v>
      </c>
      <c r="H672" s="31" t="s">
        <v>29748</v>
      </c>
      <c r="I672" s="38">
        <v>0.53125</v>
      </c>
      <c r="J672" s="31" t="s">
        <v>1943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  <c r="T672" s="23"/>
    </row>
    <row r="673" spans="1:20" ht="54" customHeight="1" x14ac:dyDescent="1.05">
      <c r="A673" s="31" t="s">
        <v>34404</v>
      </c>
      <c r="B673" s="31" t="s">
        <v>34405</v>
      </c>
      <c r="C673" s="31" t="s">
        <v>34406</v>
      </c>
      <c r="D673" s="31" t="s">
        <v>34407</v>
      </c>
      <c r="E673" s="31" t="s">
        <v>687</v>
      </c>
      <c r="F673" s="31" t="s">
        <v>123</v>
      </c>
      <c r="G673" s="31" t="s">
        <v>16248</v>
      </c>
      <c r="H673" s="31" t="s">
        <v>29748</v>
      </c>
      <c r="I673" s="38">
        <v>0.53125</v>
      </c>
      <c r="J673" s="31" t="s">
        <v>1943</v>
      </c>
      <c r="K673" s="31" t="s">
        <v>105</v>
      </c>
      <c r="L673" s="31" t="s">
        <v>125</v>
      </c>
      <c r="M673" s="31" t="s">
        <v>995</v>
      </c>
      <c r="N673" s="23"/>
      <c r="O673" s="23"/>
      <c r="P673" s="23"/>
      <c r="Q673" s="23"/>
      <c r="R673" s="23"/>
      <c r="S673" s="29">
        <v>35740</v>
      </c>
      <c r="T673" s="23"/>
    </row>
    <row r="674" spans="1:20" ht="54" customHeight="1" x14ac:dyDescent="1.05">
      <c r="A674" s="31" t="s">
        <v>34408</v>
      </c>
      <c r="B674" s="31" t="s">
        <v>29823</v>
      </c>
      <c r="C674" s="31" t="s">
        <v>34409</v>
      </c>
      <c r="D674" s="31" t="s">
        <v>34410</v>
      </c>
      <c r="E674" s="31" t="s">
        <v>687</v>
      </c>
      <c r="F674" s="31" t="s">
        <v>123</v>
      </c>
      <c r="G674" s="31" t="s">
        <v>16248</v>
      </c>
      <c r="H674" s="31" t="s">
        <v>29748</v>
      </c>
      <c r="I674" s="38">
        <v>0.53125</v>
      </c>
      <c r="J674" s="31" t="s">
        <v>1943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43425</v>
      </c>
      <c r="T674" s="23"/>
    </row>
    <row r="675" spans="1:20" ht="54" customHeight="1" x14ac:dyDescent="0.7">
      <c r="A675" s="727" t="s">
        <v>34416</v>
      </c>
      <c r="B675" s="728"/>
      <c r="C675" s="728"/>
      <c r="D675" s="728"/>
      <c r="E675" s="728"/>
      <c r="F675" s="728"/>
      <c r="G675" s="728"/>
      <c r="H675" s="728"/>
      <c r="I675" s="728"/>
      <c r="J675" s="728"/>
      <c r="K675" s="728"/>
      <c r="L675" s="728"/>
      <c r="M675" s="729"/>
      <c r="N675" s="23"/>
      <c r="O675" s="23"/>
      <c r="P675" s="23"/>
      <c r="Q675" s="23"/>
      <c r="R675" s="23"/>
      <c r="S675" s="195"/>
      <c r="T675" s="388">
        <v>304500</v>
      </c>
    </row>
    <row r="676" spans="1:20" ht="54" customHeight="1" x14ac:dyDescent="1.05">
      <c r="A676" s="688" t="s">
        <v>35141</v>
      </c>
      <c r="B676" s="689"/>
      <c r="C676" s="689"/>
      <c r="D676" s="689"/>
      <c r="E676" s="689"/>
      <c r="F676" s="689"/>
      <c r="G676" s="689"/>
      <c r="H676" s="689"/>
      <c r="I676" s="689"/>
      <c r="J676" s="689"/>
      <c r="K676" s="689"/>
      <c r="L676" s="689"/>
      <c r="M676" s="690"/>
      <c r="N676" s="23"/>
      <c r="O676" s="23"/>
      <c r="P676" s="23"/>
      <c r="Q676" s="23"/>
      <c r="R676" s="23"/>
      <c r="S676" s="29"/>
      <c r="T676" s="23"/>
    </row>
    <row r="677" spans="1:20" ht="54" customHeight="1" x14ac:dyDescent="1.05">
      <c r="A677" s="31" t="s">
        <v>35127</v>
      </c>
      <c r="B677" s="31" t="s">
        <v>35128</v>
      </c>
      <c r="C677" s="31" t="s">
        <v>35129</v>
      </c>
      <c r="D677" s="31" t="s">
        <v>35130</v>
      </c>
      <c r="E677" s="31" t="s">
        <v>101</v>
      </c>
      <c r="F677" s="31" t="s">
        <v>123</v>
      </c>
      <c r="G677" s="31" t="s">
        <v>16223</v>
      </c>
      <c r="H677" s="31" t="s">
        <v>29748</v>
      </c>
      <c r="I677" s="38">
        <v>0.125</v>
      </c>
      <c r="J677" s="31" t="s">
        <v>19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43925</v>
      </c>
      <c r="T677" s="23"/>
    </row>
    <row r="678" spans="1:20" ht="54" customHeight="1" x14ac:dyDescent="1.3">
      <c r="A678" s="679" t="s">
        <v>35160</v>
      </c>
      <c r="B678" s="680"/>
      <c r="C678" s="680"/>
      <c r="D678" s="680"/>
      <c r="E678" s="680"/>
      <c r="F678" s="680"/>
      <c r="G678" s="680"/>
      <c r="H678" s="680"/>
      <c r="I678" s="680"/>
      <c r="J678" s="680"/>
      <c r="K678" s="680"/>
      <c r="L678" s="680"/>
      <c r="M678" s="681"/>
      <c r="N678" s="23"/>
      <c r="O678" s="23"/>
      <c r="P678" s="23"/>
      <c r="Q678" s="23"/>
      <c r="R678" s="23"/>
      <c r="S678" s="29"/>
      <c r="T678" s="23"/>
    </row>
    <row r="679" spans="1:20" ht="54" customHeight="1" x14ac:dyDescent="1.05">
      <c r="A679" s="647" t="s">
        <v>35603</v>
      </c>
      <c r="B679" s="647" t="s">
        <v>2039</v>
      </c>
      <c r="C679" s="647" t="s">
        <v>35604</v>
      </c>
      <c r="D679" s="647" t="s">
        <v>35605</v>
      </c>
      <c r="E679" s="647" t="s">
        <v>687</v>
      </c>
      <c r="F679" s="647" t="s">
        <v>123</v>
      </c>
      <c r="G679" s="647" t="s">
        <v>27347</v>
      </c>
      <c r="H679" s="647" t="s">
        <v>29345</v>
      </c>
      <c r="I679" s="648">
        <v>0.70833333333333337</v>
      </c>
      <c r="J679" s="647" t="s">
        <v>19</v>
      </c>
      <c r="K679" s="647" t="s">
        <v>105</v>
      </c>
      <c r="L679" s="647" t="s">
        <v>106</v>
      </c>
      <c r="M679" s="647" t="s">
        <v>995</v>
      </c>
      <c r="N679" s="23"/>
      <c r="O679" s="23"/>
      <c r="P679" s="23"/>
      <c r="Q679" s="23"/>
      <c r="R679" s="23"/>
      <c r="S679" s="29">
        <v>43425</v>
      </c>
      <c r="T679" s="23"/>
    </row>
    <row r="680" spans="1:20" ht="54" customHeight="1" x14ac:dyDescent="1.05">
      <c r="A680" s="647" t="s">
        <v>35606</v>
      </c>
      <c r="B680" s="647" t="s">
        <v>35607</v>
      </c>
      <c r="C680" s="647" t="s">
        <v>35608</v>
      </c>
      <c r="D680" s="647" t="s">
        <v>35609</v>
      </c>
      <c r="E680" s="647" t="s">
        <v>687</v>
      </c>
      <c r="F680" s="647" t="s">
        <v>123</v>
      </c>
      <c r="G680" s="647" t="s">
        <v>27347</v>
      </c>
      <c r="H680" s="647" t="s">
        <v>29345</v>
      </c>
      <c r="I680" s="648">
        <v>0.70833333333333337</v>
      </c>
      <c r="J680" s="647" t="s">
        <v>19</v>
      </c>
      <c r="K680" s="647" t="s">
        <v>105</v>
      </c>
      <c r="L680" s="647" t="s">
        <v>106</v>
      </c>
      <c r="M680" s="647" t="s">
        <v>995</v>
      </c>
      <c r="N680" s="23"/>
      <c r="O680" s="23"/>
      <c r="P680" s="23"/>
      <c r="Q680" s="23"/>
      <c r="R680" s="23"/>
      <c r="S680" s="29">
        <v>43425</v>
      </c>
      <c r="T680" s="23"/>
    </row>
    <row r="681" spans="1:20" ht="54" customHeight="1" x14ac:dyDescent="1.05">
      <c r="A681" s="647" t="s">
        <v>35610</v>
      </c>
      <c r="B681" s="647" t="s">
        <v>16099</v>
      </c>
      <c r="C681" s="647" t="s">
        <v>35611</v>
      </c>
      <c r="D681" s="647" t="s">
        <v>35612</v>
      </c>
      <c r="E681" s="647" t="s">
        <v>687</v>
      </c>
      <c r="F681" s="647" t="s">
        <v>123</v>
      </c>
      <c r="G681" s="647" t="s">
        <v>27347</v>
      </c>
      <c r="H681" s="647" t="s">
        <v>29345</v>
      </c>
      <c r="I681" s="648">
        <v>0.70833333333333337</v>
      </c>
      <c r="J681" s="647" t="s">
        <v>19</v>
      </c>
      <c r="K681" s="647" t="s">
        <v>105</v>
      </c>
      <c r="L681" s="647" t="s">
        <v>106</v>
      </c>
      <c r="M681" s="647" t="s">
        <v>995</v>
      </c>
      <c r="N681" s="23"/>
      <c r="O681" s="23"/>
      <c r="P681" s="23"/>
      <c r="Q681" s="23"/>
      <c r="R681" s="23"/>
      <c r="S681" s="29">
        <v>43425</v>
      </c>
      <c r="T681" s="23"/>
    </row>
    <row r="682" spans="1:20" ht="54" customHeight="1" x14ac:dyDescent="1.05">
      <c r="A682" s="647" t="s">
        <v>35613</v>
      </c>
      <c r="B682" s="647" t="s">
        <v>35614</v>
      </c>
      <c r="C682" s="647" t="s">
        <v>35615</v>
      </c>
      <c r="D682" s="647" t="s">
        <v>35616</v>
      </c>
      <c r="E682" s="647" t="s">
        <v>687</v>
      </c>
      <c r="F682" s="647" t="s">
        <v>123</v>
      </c>
      <c r="G682" s="647" t="s">
        <v>27347</v>
      </c>
      <c r="H682" s="647" t="s">
        <v>29345</v>
      </c>
      <c r="I682" s="648">
        <v>0.70833333333333337</v>
      </c>
      <c r="J682" s="647" t="s">
        <v>19</v>
      </c>
      <c r="K682" s="647" t="s">
        <v>105</v>
      </c>
      <c r="L682" s="647" t="s">
        <v>106</v>
      </c>
      <c r="M682" s="647" t="s">
        <v>995</v>
      </c>
      <c r="N682" s="23"/>
      <c r="O682" s="23"/>
      <c r="P682" s="23"/>
      <c r="Q682" s="23"/>
      <c r="R682" s="23"/>
      <c r="S682" s="29">
        <v>43425</v>
      </c>
      <c r="T682" s="23"/>
    </row>
    <row r="683" spans="1:20" ht="54" customHeight="1" x14ac:dyDescent="1.05">
      <c r="A683" s="647" t="s">
        <v>35617</v>
      </c>
      <c r="B683" s="647" t="s">
        <v>30106</v>
      </c>
      <c r="C683" s="647" t="s">
        <v>35618</v>
      </c>
      <c r="D683" s="647" t="s">
        <v>35619</v>
      </c>
      <c r="E683" s="647" t="s">
        <v>687</v>
      </c>
      <c r="F683" s="647" t="s">
        <v>123</v>
      </c>
      <c r="G683" s="647" t="s">
        <v>27347</v>
      </c>
      <c r="H683" s="647" t="s">
        <v>29345</v>
      </c>
      <c r="I683" s="648">
        <v>0.70833333333333337</v>
      </c>
      <c r="J683" s="647" t="s">
        <v>19</v>
      </c>
      <c r="K683" s="647" t="s">
        <v>105</v>
      </c>
      <c r="L683" s="647" t="s">
        <v>106</v>
      </c>
      <c r="M683" s="647" t="s">
        <v>995</v>
      </c>
      <c r="N683" s="23"/>
      <c r="O683" s="23"/>
      <c r="P683" s="23"/>
      <c r="Q683" s="23"/>
      <c r="R683" s="23"/>
      <c r="S683" s="29">
        <v>43425</v>
      </c>
      <c r="T683" s="23"/>
    </row>
    <row r="684" spans="1:20" ht="54" customHeight="1" x14ac:dyDescent="1.05">
      <c r="A684" s="647" t="s">
        <v>35620</v>
      </c>
      <c r="B684" s="647" t="s">
        <v>2521</v>
      </c>
      <c r="C684" s="647" t="s">
        <v>35621</v>
      </c>
      <c r="D684" s="647" t="s">
        <v>35622</v>
      </c>
      <c r="E684" s="647" t="s">
        <v>687</v>
      </c>
      <c r="F684" s="647" t="s">
        <v>123</v>
      </c>
      <c r="G684" s="647" t="s">
        <v>27347</v>
      </c>
      <c r="H684" s="647" t="s">
        <v>29345</v>
      </c>
      <c r="I684" s="648">
        <v>0.70833333333333337</v>
      </c>
      <c r="J684" s="647" t="s">
        <v>19</v>
      </c>
      <c r="K684" s="647" t="s">
        <v>105</v>
      </c>
      <c r="L684" s="647" t="s">
        <v>106</v>
      </c>
      <c r="M684" s="647" t="s">
        <v>995</v>
      </c>
      <c r="N684" s="23"/>
      <c r="O684" s="23"/>
      <c r="P684" s="23"/>
      <c r="Q684" s="23"/>
      <c r="R684" s="23"/>
      <c r="S684" s="29">
        <v>43425</v>
      </c>
      <c r="T684" s="23"/>
    </row>
    <row r="685" spans="1:20" ht="54" customHeight="1" x14ac:dyDescent="1.05">
      <c r="A685" s="647" t="s">
        <v>35623</v>
      </c>
      <c r="B685" s="647" t="s">
        <v>35624</v>
      </c>
      <c r="C685" s="647" t="s">
        <v>35625</v>
      </c>
      <c r="D685" s="647" t="s">
        <v>35626</v>
      </c>
      <c r="E685" s="647" t="s">
        <v>687</v>
      </c>
      <c r="F685" s="647" t="s">
        <v>123</v>
      </c>
      <c r="G685" s="647" t="s">
        <v>27347</v>
      </c>
      <c r="H685" s="647" t="s">
        <v>29345</v>
      </c>
      <c r="I685" s="648">
        <v>0.70833333333333337</v>
      </c>
      <c r="J685" s="647" t="s">
        <v>19</v>
      </c>
      <c r="K685" s="647" t="s">
        <v>105</v>
      </c>
      <c r="L685" s="647" t="s">
        <v>106</v>
      </c>
      <c r="M685" s="647" t="s">
        <v>995</v>
      </c>
      <c r="N685" s="23"/>
      <c r="O685" s="23"/>
      <c r="P685" s="23"/>
      <c r="Q685" s="23"/>
      <c r="R685" s="23"/>
      <c r="S685" s="29">
        <v>43425</v>
      </c>
      <c r="T685" s="23"/>
    </row>
    <row r="686" spans="1:20" ht="54" customHeight="1" x14ac:dyDescent="1.05">
      <c r="A686" s="647" t="s">
        <v>35627</v>
      </c>
      <c r="B686" s="647" t="s">
        <v>35628</v>
      </c>
      <c r="C686" s="647" t="s">
        <v>35629</v>
      </c>
      <c r="D686" s="647" t="s">
        <v>35630</v>
      </c>
      <c r="E686" s="647" t="s">
        <v>687</v>
      </c>
      <c r="F686" s="647" t="s">
        <v>123</v>
      </c>
      <c r="G686" s="647" t="s">
        <v>27347</v>
      </c>
      <c r="H686" s="647" t="s">
        <v>29345</v>
      </c>
      <c r="I686" s="648">
        <v>0.70833333333333337</v>
      </c>
      <c r="J686" s="647" t="s">
        <v>19</v>
      </c>
      <c r="K686" s="647" t="s">
        <v>105</v>
      </c>
      <c r="L686" s="647" t="s">
        <v>106</v>
      </c>
      <c r="M686" s="647" t="s">
        <v>995</v>
      </c>
      <c r="N686" s="23"/>
      <c r="O686" s="23"/>
      <c r="P686" s="23"/>
      <c r="Q686" s="23"/>
      <c r="R686" s="23"/>
      <c r="S686" s="29">
        <v>43425</v>
      </c>
      <c r="T686" s="23"/>
    </row>
    <row r="687" spans="1:20" ht="54" customHeight="1" x14ac:dyDescent="1.05">
      <c r="A687" s="647" t="s">
        <v>35631</v>
      </c>
      <c r="B687" s="647" t="s">
        <v>35632</v>
      </c>
      <c r="C687" s="647" t="s">
        <v>35633</v>
      </c>
      <c r="D687" s="647" t="s">
        <v>35634</v>
      </c>
      <c r="E687" s="647" t="s">
        <v>687</v>
      </c>
      <c r="F687" s="647" t="s">
        <v>123</v>
      </c>
      <c r="G687" s="647" t="s">
        <v>27347</v>
      </c>
      <c r="H687" s="647" t="s">
        <v>29345</v>
      </c>
      <c r="I687" s="648">
        <v>0.70833333333333337</v>
      </c>
      <c r="J687" s="647" t="s">
        <v>19</v>
      </c>
      <c r="K687" s="647" t="s">
        <v>105</v>
      </c>
      <c r="L687" s="647" t="s">
        <v>106</v>
      </c>
      <c r="M687" s="647" t="s">
        <v>995</v>
      </c>
      <c r="N687" s="23"/>
      <c r="O687" s="23"/>
      <c r="P687" s="23"/>
      <c r="Q687" s="23"/>
      <c r="R687" s="23"/>
      <c r="S687" s="29">
        <v>43425</v>
      </c>
      <c r="T687" s="23"/>
    </row>
    <row r="688" spans="1:20" ht="54" customHeight="1" x14ac:dyDescent="1.05">
      <c r="A688" s="647" t="s">
        <v>35635</v>
      </c>
      <c r="B688" s="647" t="s">
        <v>7499</v>
      </c>
      <c r="C688" s="647" t="s">
        <v>35636</v>
      </c>
      <c r="D688" s="647" t="s">
        <v>35637</v>
      </c>
      <c r="E688" s="647" t="s">
        <v>687</v>
      </c>
      <c r="F688" s="647" t="s">
        <v>123</v>
      </c>
      <c r="G688" s="647" t="s">
        <v>27347</v>
      </c>
      <c r="H688" s="647" t="s">
        <v>29345</v>
      </c>
      <c r="I688" s="648">
        <v>0.70833333333333337</v>
      </c>
      <c r="J688" s="647" t="s">
        <v>19</v>
      </c>
      <c r="K688" s="647" t="s">
        <v>105</v>
      </c>
      <c r="L688" s="647" t="s">
        <v>106</v>
      </c>
      <c r="M688" s="647" t="s">
        <v>995</v>
      </c>
      <c r="N688" s="23"/>
      <c r="O688" s="23"/>
      <c r="P688" s="23"/>
      <c r="Q688" s="23"/>
      <c r="R688" s="23"/>
      <c r="S688" s="29">
        <v>43425</v>
      </c>
      <c r="T688" s="23"/>
    </row>
    <row r="689" spans="1:20" ht="54" customHeight="1" x14ac:dyDescent="1.05">
      <c r="A689" s="647" t="s">
        <v>35638</v>
      </c>
      <c r="B689" s="647" t="s">
        <v>2464</v>
      </c>
      <c r="C689" s="647" t="s">
        <v>35639</v>
      </c>
      <c r="D689" s="647" t="s">
        <v>35640</v>
      </c>
      <c r="E689" s="647" t="s">
        <v>687</v>
      </c>
      <c r="F689" s="647" t="s">
        <v>102</v>
      </c>
      <c r="G689" s="647" t="s">
        <v>16324</v>
      </c>
      <c r="H689" s="647" t="s">
        <v>29377</v>
      </c>
      <c r="I689" s="648">
        <v>0.60416666666666663</v>
      </c>
      <c r="J689" s="647" t="s">
        <v>1943</v>
      </c>
      <c r="K689" s="647" t="s">
        <v>105</v>
      </c>
      <c r="L689" s="647" t="s">
        <v>106</v>
      </c>
      <c r="M689" s="647" t="s">
        <v>491</v>
      </c>
      <c r="N689" s="23"/>
      <c r="O689" s="23"/>
      <c r="P689" s="23"/>
      <c r="Q689" s="23"/>
      <c r="R689" s="23"/>
      <c r="S689" s="29">
        <v>25200</v>
      </c>
      <c r="T689" s="23"/>
    </row>
    <row r="690" spans="1:20" ht="54" customHeight="1" x14ac:dyDescent="1.05">
      <c r="A690" s="647" t="s">
        <v>35641</v>
      </c>
      <c r="B690" s="647" t="s">
        <v>35642</v>
      </c>
      <c r="C690" s="647" t="s">
        <v>35643</v>
      </c>
      <c r="D690" s="647" t="s">
        <v>35644</v>
      </c>
      <c r="E690" s="647" t="s">
        <v>101</v>
      </c>
      <c r="F690" s="647" t="s">
        <v>123</v>
      </c>
      <c r="G690" s="647" t="s">
        <v>16205</v>
      </c>
      <c r="H690" s="647" t="s">
        <v>27147</v>
      </c>
      <c r="I690" s="648">
        <v>0.53125</v>
      </c>
      <c r="J690" s="647" t="s">
        <v>1943</v>
      </c>
      <c r="K690" s="647" t="s">
        <v>105</v>
      </c>
      <c r="L690" s="647" t="s">
        <v>106</v>
      </c>
      <c r="M690" s="647" t="s">
        <v>995</v>
      </c>
      <c r="N690" s="23"/>
      <c r="O690" s="23"/>
      <c r="P690" s="23"/>
      <c r="Q690" s="23"/>
      <c r="R690" s="23"/>
      <c r="S690" s="29">
        <v>43925</v>
      </c>
      <c r="T690" s="23"/>
    </row>
    <row r="691" spans="1:20" ht="54" customHeight="1" x14ac:dyDescent="1.05">
      <c r="A691" s="647" t="s">
        <v>35645</v>
      </c>
      <c r="B691" s="647" t="s">
        <v>35646</v>
      </c>
      <c r="C691" s="647" t="s">
        <v>35647</v>
      </c>
      <c r="D691" s="647" t="s">
        <v>35648</v>
      </c>
      <c r="E691" s="647" t="s">
        <v>101</v>
      </c>
      <c r="F691" s="647" t="s">
        <v>123</v>
      </c>
      <c r="G691" s="647" t="s">
        <v>16205</v>
      </c>
      <c r="H691" s="647" t="s">
        <v>27147</v>
      </c>
      <c r="I691" s="648">
        <v>0.53125</v>
      </c>
      <c r="J691" s="647" t="s">
        <v>1943</v>
      </c>
      <c r="K691" s="647" t="s">
        <v>105</v>
      </c>
      <c r="L691" s="647" t="s">
        <v>106</v>
      </c>
      <c r="M691" s="647" t="s">
        <v>995</v>
      </c>
      <c r="N691" s="23"/>
      <c r="O691" s="23"/>
      <c r="P691" s="23"/>
      <c r="Q691" s="23"/>
      <c r="R691" s="23"/>
      <c r="S691" s="29">
        <v>43925</v>
      </c>
      <c r="T691" s="23"/>
    </row>
    <row r="692" spans="1:20" ht="54" customHeight="1" x14ac:dyDescent="1.05">
      <c r="A692" s="647" t="s">
        <v>35649</v>
      </c>
      <c r="B692" s="647" t="s">
        <v>17702</v>
      </c>
      <c r="C692" s="647" t="s">
        <v>35650</v>
      </c>
      <c r="D692" s="647" t="s">
        <v>35651</v>
      </c>
      <c r="E692" s="647" t="s">
        <v>101</v>
      </c>
      <c r="F692" s="647" t="s">
        <v>123</v>
      </c>
      <c r="G692" s="647" t="s">
        <v>16205</v>
      </c>
      <c r="H692" s="647" t="s">
        <v>27147</v>
      </c>
      <c r="I692" s="648">
        <v>0.53125</v>
      </c>
      <c r="J692" s="647" t="s">
        <v>1943</v>
      </c>
      <c r="K692" s="647" t="s">
        <v>105</v>
      </c>
      <c r="L692" s="647" t="s">
        <v>106</v>
      </c>
      <c r="M692" s="647" t="s">
        <v>995</v>
      </c>
      <c r="N692" s="23"/>
      <c r="O692" s="23"/>
      <c r="P692" s="23"/>
      <c r="Q692" s="23"/>
      <c r="R692" s="23"/>
      <c r="S692" s="29">
        <v>43925</v>
      </c>
      <c r="T692" s="23"/>
    </row>
    <row r="693" spans="1:20" ht="54" customHeight="1" x14ac:dyDescent="0.7">
      <c r="A693" s="698" t="s">
        <v>35975</v>
      </c>
      <c r="B693" s="699"/>
      <c r="C693" s="699"/>
      <c r="D693" s="699"/>
      <c r="E693" s="699"/>
      <c r="F693" s="699"/>
      <c r="G693" s="699"/>
      <c r="H693" s="699"/>
      <c r="I693" s="699"/>
      <c r="J693" s="699"/>
      <c r="K693" s="699"/>
      <c r="L693" s="699"/>
      <c r="M693" s="700"/>
      <c r="N693" s="23"/>
      <c r="O693" s="23"/>
      <c r="P693" s="23"/>
      <c r="Q693" s="23"/>
      <c r="R693" s="23"/>
      <c r="S693" s="195"/>
      <c r="T693" s="388">
        <v>800000</v>
      </c>
    </row>
    <row r="694" spans="1:20" ht="54" customHeight="1" x14ac:dyDescent="0.7">
      <c r="A694" s="698" t="s">
        <v>35979</v>
      </c>
      <c r="B694" s="699"/>
      <c r="C694" s="699"/>
      <c r="D694" s="699"/>
      <c r="E694" s="699"/>
      <c r="F694" s="699"/>
      <c r="G694" s="699"/>
      <c r="H694" s="699"/>
      <c r="I694" s="699"/>
      <c r="J694" s="699"/>
      <c r="K694" s="699"/>
      <c r="L694" s="699"/>
      <c r="M694" s="700"/>
      <c r="N694" s="23"/>
      <c r="O694" s="23"/>
      <c r="P694" s="23"/>
      <c r="Q694" s="23"/>
      <c r="R694" s="23"/>
      <c r="S694" s="195"/>
      <c r="T694" s="388">
        <v>175000</v>
      </c>
    </row>
    <row r="695" spans="1:20" ht="54" customHeight="1" x14ac:dyDescent="1.3">
      <c r="A695" s="679" t="s">
        <v>37346</v>
      </c>
      <c r="B695" s="680"/>
      <c r="C695" s="680"/>
      <c r="D695" s="680"/>
      <c r="E695" s="680"/>
      <c r="F695" s="680"/>
      <c r="G695" s="680"/>
      <c r="H695" s="680"/>
      <c r="I695" s="680"/>
      <c r="J695" s="680"/>
      <c r="K695" s="680"/>
      <c r="L695" s="680"/>
      <c r="M695" s="681"/>
      <c r="N695" s="23"/>
      <c r="O695" s="23"/>
      <c r="P695" s="23"/>
      <c r="Q695" s="23"/>
      <c r="R695" s="23"/>
      <c r="S695" s="29"/>
      <c r="T695" s="23"/>
    </row>
    <row r="696" spans="1:20" ht="54" customHeight="1" x14ac:dyDescent="1.05">
      <c r="A696" s="31" t="s">
        <v>37279</v>
      </c>
      <c r="B696" s="31" t="s">
        <v>1803</v>
      </c>
      <c r="C696" s="31" t="s">
        <v>37280</v>
      </c>
      <c r="D696" s="31" t="s">
        <v>37281</v>
      </c>
      <c r="E696" s="31" t="s">
        <v>687</v>
      </c>
      <c r="F696" s="31" t="s">
        <v>123</v>
      </c>
      <c r="G696" s="31" t="s">
        <v>16504</v>
      </c>
      <c r="H696" s="31" t="s">
        <v>28481</v>
      </c>
      <c r="I696" s="38">
        <v>0.70833333333333337</v>
      </c>
      <c r="J696" s="31" t="s">
        <v>19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  <c r="T696" s="23"/>
    </row>
    <row r="697" spans="1:20" ht="54" customHeight="1" x14ac:dyDescent="1.05">
      <c r="A697" s="31" t="s">
        <v>37282</v>
      </c>
      <c r="B697" s="31" t="s">
        <v>35711</v>
      </c>
      <c r="C697" s="31" t="s">
        <v>37283</v>
      </c>
      <c r="D697" s="31" t="s">
        <v>37284</v>
      </c>
      <c r="E697" s="31" t="s">
        <v>687</v>
      </c>
      <c r="F697" s="31" t="s">
        <v>123</v>
      </c>
      <c r="G697" s="31" t="s">
        <v>16504</v>
      </c>
      <c r="H697" s="31" t="s">
        <v>28481</v>
      </c>
      <c r="I697" s="38">
        <v>0.70833333333333337</v>
      </c>
      <c r="J697" s="31" t="s">
        <v>19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  <c r="T697" s="23"/>
    </row>
    <row r="698" spans="1:20" ht="54" customHeight="1" x14ac:dyDescent="1.05">
      <c r="A698" s="31" t="s">
        <v>37285</v>
      </c>
      <c r="B698" s="31" t="s">
        <v>37286</v>
      </c>
      <c r="C698" s="31" t="s">
        <v>37287</v>
      </c>
      <c r="D698" s="31" t="s">
        <v>37288</v>
      </c>
      <c r="E698" s="31" t="s">
        <v>101</v>
      </c>
      <c r="F698" s="31" t="s">
        <v>123</v>
      </c>
      <c r="G698" s="31" t="s">
        <v>16223</v>
      </c>
      <c r="H698" s="31" t="s">
        <v>33368</v>
      </c>
      <c r="I698" s="38">
        <v>0.125</v>
      </c>
      <c r="J698" s="31" t="s">
        <v>19</v>
      </c>
      <c r="K698" s="31" t="s">
        <v>105</v>
      </c>
      <c r="L698" s="31" t="s">
        <v>106</v>
      </c>
      <c r="M698" s="31" t="s">
        <v>995</v>
      </c>
      <c r="N698" s="23"/>
      <c r="O698" s="23"/>
      <c r="P698" s="23"/>
      <c r="Q698" s="23"/>
      <c r="R698" s="23"/>
      <c r="S698" s="29">
        <v>43925</v>
      </c>
      <c r="T698" s="23"/>
    </row>
    <row r="699" spans="1:20" ht="54" customHeight="1" x14ac:dyDescent="1.05">
      <c r="A699" s="31" t="s">
        <v>37289</v>
      </c>
      <c r="B699" s="31" t="s">
        <v>37290</v>
      </c>
      <c r="C699" s="31" t="s">
        <v>37291</v>
      </c>
      <c r="D699" s="31" t="s">
        <v>37292</v>
      </c>
      <c r="E699" s="31" t="s">
        <v>101</v>
      </c>
      <c r="F699" s="31" t="s">
        <v>123</v>
      </c>
      <c r="G699" s="31" t="s">
        <v>16223</v>
      </c>
      <c r="H699" s="31" t="s">
        <v>33368</v>
      </c>
      <c r="I699" s="38">
        <v>0.125</v>
      </c>
      <c r="J699" s="31" t="s">
        <v>19</v>
      </c>
      <c r="K699" s="31" t="s">
        <v>105</v>
      </c>
      <c r="L699" s="31" t="s">
        <v>106</v>
      </c>
      <c r="M699" s="31" t="s">
        <v>995</v>
      </c>
      <c r="N699" s="23"/>
      <c r="O699" s="23"/>
      <c r="P699" s="23"/>
      <c r="Q699" s="23"/>
      <c r="R699" s="23"/>
      <c r="S699" s="29">
        <v>43925</v>
      </c>
      <c r="T699" s="23"/>
    </row>
    <row r="700" spans="1:20" ht="54" customHeight="1" x14ac:dyDescent="1.05">
      <c r="A700" s="31" t="s">
        <v>37293</v>
      </c>
      <c r="B700" s="31" t="s">
        <v>18515</v>
      </c>
      <c r="C700" s="31" t="s">
        <v>37294</v>
      </c>
      <c r="D700" s="31" t="s">
        <v>37295</v>
      </c>
      <c r="E700" s="31" t="s">
        <v>687</v>
      </c>
      <c r="F700" s="31" t="s">
        <v>123</v>
      </c>
      <c r="G700" s="31" t="s">
        <v>16504</v>
      </c>
      <c r="H700" s="31" t="s">
        <v>28481</v>
      </c>
      <c r="I700" s="38">
        <v>0.70833333333333337</v>
      </c>
      <c r="J700" s="31" t="s">
        <v>19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  <c r="T700" s="23"/>
    </row>
    <row r="701" spans="1:20" ht="54" customHeight="1" x14ac:dyDescent="1.05">
      <c r="A701" s="31" t="s">
        <v>37296</v>
      </c>
      <c r="B701" s="31" t="s">
        <v>37297</v>
      </c>
      <c r="C701" s="31" t="s">
        <v>37298</v>
      </c>
      <c r="D701" s="31" t="s">
        <v>37299</v>
      </c>
      <c r="E701" s="31" t="s">
        <v>101</v>
      </c>
      <c r="F701" s="31" t="s">
        <v>123</v>
      </c>
      <c r="G701" s="31" t="s">
        <v>16223</v>
      </c>
      <c r="H701" s="31" t="s">
        <v>33368</v>
      </c>
      <c r="I701" s="38">
        <v>0.32291666666666669</v>
      </c>
      <c r="J701" s="31" t="s">
        <v>1943</v>
      </c>
      <c r="K701" s="31" t="s">
        <v>105</v>
      </c>
      <c r="L701" s="31" t="s">
        <v>106</v>
      </c>
      <c r="M701" s="31" t="s">
        <v>995</v>
      </c>
      <c r="N701" s="23"/>
      <c r="O701" s="23"/>
      <c r="P701" s="23"/>
      <c r="Q701" s="23"/>
      <c r="R701" s="23"/>
      <c r="S701" s="29">
        <v>43925</v>
      </c>
      <c r="T701" s="23"/>
    </row>
    <row r="702" spans="1:20" ht="54" customHeight="1" x14ac:dyDescent="1.05">
      <c r="A702" s="31" t="s">
        <v>37300</v>
      </c>
      <c r="B702" s="31" t="s">
        <v>22778</v>
      </c>
      <c r="C702" s="31" t="s">
        <v>37301</v>
      </c>
      <c r="D702" s="31" t="s">
        <v>37302</v>
      </c>
      <c r="E702" s="31" t="s">
        <v>687</v>
      </c>
      <c r="F702" s="31" t="s">
        <v>123</v>
      </c>
      <c r="G702" s="31" t="s">
        <v>16504</v>
      </c>
      <c r="H702" s="31" t="s">
        <v>28481</v>
      </c>
      <c r="I702" s="38">
        <v>0.33333333333333331</v>
      </c>
      <c r="J702" s="31" t="s">
        <v>1943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  <c r="T702" s="23"/>
    </row>
    <row r="703" spans="1:20" ht="54" customHeight="1" x14ac:dyDescent="1.05">
      <c r="A703" s="31" t="s">
        <v>37303</v>
      </c>
      <c r="B703" s="31" t="s">
        <v>37304</v>
      </c>
      <c r="C703" s="31" t="s">
        <v>37305</v>
      </c>
      <c r="D703" s="31" t="s">
        <v>37306</v>
      </c>
      <c r="E703" s="31" t="s">
        <v>687</v>
      </c>
      <c r="F703" s="31" t="s">
        <v>123</v>
      </c>
      <c r="G703" s="31" t="s">
        <v>16504</v>
      </c>
      <c r="H703" s="31" t="s">
        <v>28481</v>
      </c>
      <c r="I703" s="38">
        <v>0.33333333333333331</v>
      </c>
      <c r="J703" s="31" t="s">
        <v>1943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  <c r="T703" s="23"/>
    </row>
    <row r="704" spans="1:20" ht="54" customHeight="1" x14ac:dyDescent="1.05">
      <c r="A704" s="31" t="s">
        <v>37307</v>
      </c>
      <c r="B704" s="31" t="s">
        <v>37308</v>
      </c>
      <c r="C704" s="31" t="s">
        <v>37309</v>
      </c>
      <c r="D704" s="31" t="s">
        <v>37310</v>
      </c>
      <c r="E704" s="31" t="s">
        <v>687</v>
      </c>
      <c r="F704" s="31" t="s">
        <v>123</v>
      </c>
      <c r="G704" s="31" t="s">
        <v>16504</v>
      </c>
      <c r="H704" s="31" t="s">
        <v>28481</v>
      </c>
      <c r="I704" s="38">
        <v>0.33333333333333331</v>
      </c>
      <c r="J704" s="31" t="s">
        <v>1943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  <c r="T704" s="23"/>
    </row>
    <row r="705" spans="1:20" ht="54" customHeight="1" x14ac:dyDescent="1.05">
      <c r="A705" s="31" t="s">
        <v>37311</v>
      </c>
      <c r="B705" s="31" t="s">
        <v>9720</v>
      </c>
      <c r="C705" s="31" t="s">
        <v>37312</v>
      </c>
      <c r="D705" s="31" t="s">
        <v>37313</v>
      </c>
      <c r="E705" s="31" t="s">
        <v>687</v>
      </c>
      <c r="F705" s="31" t="s">
        <v>123</v>
      </c>
      <c r="G705" s="31" t="s">
        <v>16504</v>
      </c>
      <c r="H705" s="31" t="s">
        <v>28481</v>
      </c>
      <c r="I705" s="38">
        <v>0.33333333333333331</v>
      </c>
      <c r="J705" s="31" t="s">
        <v>1943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  <c r="T705" s="23"/>
    </row>
    <row r="706" spans="1:20" ht="54" customHeight="1" x14ac:dyDescent="0.7">
      <c r="A706" s="698" t="s">
        <v>37352</v>
      </c>
      <c r="B706" s="699"/>
      <c r="C706" s="699"/>
      <c r="D706" s="699"/>
      <c r="E706" s="699"/>
      <c r="F706" s="699"/>
      <c r="G706" s="699"/>
      <c r="H706" s="699"/>
      <c r="I706" s="699"/>
      <c r="J706" s="699"/>
      <c r="K706" s="699"/>
      <c r="L706" s="699"/>
      <c r="M706" s="700"/>
      <c r="N706" s="23"/>
      <c r="O706" s="23"/>
      <c r="P706" s="23"/>
      <c r="Q706" s="23"/>
      <c r="R706" s="23"/>
      <c r="S706" s="195"/>
      <c r="T706" s="388">
        <v>69000</v>
      </c>
    </row>
    <row r="707" spans="1:20" ht="54" customHeight="1" x14ac:dyDescent="0.7">
      <c r="A707" s="698" t="s">
        <v>37352</v>
      </c>
      <c r="B707" s="699"/>
      <c r="C707" s="699"/>
      <c r="D707" s="699"/>
      <c r="E707" s="699"/>
      <c r="F707" s="699"/>
      <c r="G707" s="699"/>
      <c r="H707" s="699"/>
      <c r="I707" s="699"/>
      <c r="J707" s="699"/>
      <c r="K707" s="699"/>
      <c r="L707" s="699"/>
      <c r="M707" s="700"/>
      <c r="N707" s="23"/>
      <c r="O707" s="23"/>
      <c r="P707" s="23"/>
      <c r="Q707" s="23"/>
      <c r="R707" s="23"/>
      <c r="S707" s="195"/>
      <c r="T707" s="388">
        <v>50999</v>
      </c>
    </row>
    <row r="708" spans="1:20" ht="54" customHeight="1" x14ac:dyDescent="1.05">
      <c r="A708" s="688" t="s">
        <v>37935</v>
      </c>
      <c r="B708" s="689"/>
      <c r="C708" s="689"/>
      <c r="D708" s="689"/>
      <c r="E708" s="689"/>
      <c r="F708" s="689"/>
      <c r="G708" s="689"/>
      <c r="H708" s="689"/>
      <c r="I708" s="689"/>
      <c r="J708" s="689"/>
      <c r="K708" s="689"/>
      <c r="L708" s="689"/>
      <c r="M708" s="690"/>
      <c r="N708" s="23"/>
      <c r="O708" s="23"/>
      <c r="P708" s="23"/>
      <c r="Q708" s="23"/>
      <c r="R708" s="23"/>
      <c r="S708" s="29"/>
      <c r="T708" s="23"/>
    </row>
    <row r="709" spans="1:20" ht="54" customHeight="1" x14ac:dyDescent="1.05">
      <c r="A709" s="31" t="s">
        <v>37906</v>
      </c>
      <c r="B709" s="31" t="s">
        <v>37907</v>
      </c>
      <c r="C709" s="31" t="s">
        <v>37908</v>
      </c>
      <c r="D709" s="31" t="s">
        <v>37909</v>
      </c>
      <c r="E709" s="31" t="s">
        <v>687</v>
      </c>
      <c r="F709" s="31" t="s">
        <v>123</v>
      </c>
      <c r="G709" s="31" t="s">
        <v>16504</v>
      </c>
      <c r="H709" s="31" t="s">
        <v>28481</v>
      </c>
      <c r="I709" s="38">
        <v>0.70833333333333337</v>
      </c>
      <c r="J709" s="31" t="s">
        <v>19</v>
      </c>
      <c r="K709" s="31" t="s">
        <v>105</v>
      </c>
      <c r="L709" s="31" t="s">
        <v>106</v>
      </c>
      <c r="M709" s="31" t="s">
        <v>995</v>
      </c>
      <c r="N709" s="23"/>
      <c r="O709" s="23"/>
      <c r="P709" s="23"/>
      <c r="Q709" s="23"/>
      <c r="R709" s="23"/>
      <c r="S709" s="29">
        <v>43425</v>
      </c>
      <c r="T709" s="23"/>
    </row>
    <row r="710" spans="1:20" ht="54" customHeight="1" x14ac:dyDescent="1.05">
      <c r="A710" s="31" t="s">
        <v>37910</v>
      </c>
      <c r="B710" s="31" t="s">
        <v>37911</v>
      </c>
      <c r="C710" s="31" t="s">
        <v>37912</v>
      </c>
      <c r="D710" s="31" t="s">
        <v>37913</v>
      </c>
      <c r="E710" s="31" t="s">
        <v>687</v>
      </c>
      <c r="F710" s="31" t="s">
        <v>123</v>
      </c>
      <c r="G710" s="31" t="s">
        <v>16504</v>
      </c>
      <c r="H710" s="31" t="s">
        <v>28481</v>
      </c>
      <c r="I710" s="38">
        <v>0.70833333333333337</v>
      </c>
      <c r="J710" s="31" t="s">
        <v>19</v>
      </c>
      <c r="K710" s="31" t="s">
        <v>105</v>
      </c>
      <c r="L710" s="31" t="s">
        <v>106</v>
      </c>
      <c r="M710" s="31" t="s">
        <v>995</v>
      </c>
      <c r="N710" s="23"/>
      <c r="O710" s="23"/>
      <c r="P710" s="23"/>
      <c r="Q710" s="23"/>
      <c r="R710" s="23"/>
      <c r="S710" s="29">
        <v>43425</v>
      </c>
      <c r="T710" s="23"/>
    </row>
    <row r="711" spans="1:20" ht="54" customHeight="1" x14ac:dyDescent="1.05">
      <c r="A711" s="31" t="s">
        <v>37914</v>
      </c>
      <c r="B711" s="31" t="s">
        <v>37915</v>
      </c>
      <c r="C711" s="31" t="s">
        <v>37916</v>
      </c>
      <c r="D711" s="31" t="s">
        <v>37917</v>
      </c>
      <c r="E711" s="31" t="s">
        <v>687</v>
      </c>
      <c r="F711" s="31" t="s">
        <v>123</v>
      </c>
      <c r="G711" s="31" t="s">
        <v>16504</v>
      </c>
      <c r="H711" s="31" t="s">
        <v>28481</v>
      </c>
      <c r="I711" s="38">
        <v>0.33333333333333331</v>
      </c>
      <c r="J711" s="31" t="s">
        <v>19</v>
      </c>
      <c r="K711" s="31" t="s">
        <v>105</v>
      </c>
      <c r="L711" s="31" t="s">
        <v>106</v>
      </c>
      <c r="M711" s="31" t="s">
        <v>995</v>
      </c>
      <c r="N711" s="23"/>
      <c r="O711" s="23"/>
      <c r="P711" s="23"/>
      <c r="Q711" s="23"/>
      <c r="R711" s="23"/>
      <c r="S711" s="29">
        <v>43425</v>
      </c>
      <c r="T711" s="23"/>
    </row>
    <row r="712" spans="1:20" ht="54" customHeight="1" x14ac:dyDescent="1.05">
      <c r="A712" s="31" t="s">
        <v>37918</v>
      </c>
      <c r="B712" s="31" t="s">
        <v>4820</v>
      </c>
      <c r="C712" s="31" t="s">
        <v>37919</v>
      </c>
      <c r="D712" s="31" t="s">
        <v>37920</v>
      </c>
      <c r="E712" s="31" t="s">
        <v>687</v>
      </c>
      <c r="F712" s="31" t="s">
        <v>123</v>
      </c>
      <c r="G712" s="31" t="s">
        <v>16504</v>
      </c>
      <c r="H712" s="31" t="s">
        <v>28481</v>
      </c>
      <c r="I712" s="38">
        <v>0.33333333333333331</v>
      </c>
      <c r="J712" s="31" t="s">
        <v>1943</v>
      </c>
      <c r="K712" s="31" t="s">
        <v>105</v>
      </c>
      <c r="L712" s="31" t="s">
        <v>106</v>
      </c>
      <c r="M712" s="31" t="s">
        <v>995</v>
      </c>
      <c r="N712" s="23"/>
      <c r="O712" s="23"/>
      <c r="P712" s="23"/>
      <c r="Q712" s="23"/>
      <c r="R712" s="23"/>
      <c r="S712" s="29">
        <v>43425</v>
      </c>
      <c r="T712" s="23"/>
    </row>
    <row r="713" spans="1:20" ht="54" customHeight="1" x14ac:dyDescent="1.05">
      <c r="A713" s="31" t="s">
        <v>37921</v>
      </c>
      <c r="B713" s="31" t="s">
        <v>33803</v>
      </c>
      <c r="C713" s="31" t="s">
        <v>37922</v>
      </c>
      <c r="D713" s="31" t="s">
        <v>37923</v>
      </c>
      <c r="E713" s="31" t="s">
        <v>101</v>
      </c>
      <c r="F713" s="31" t="s">
        <v>123</v>
      </c>
      <c r="G713" s="31" t="s">
        <v>16223</v>
      </c>
      <c r="H713" s="31" t="s">
        <v>28481</v>
      </c>
      <c r="I713" s="38">
        <v>0.32291666666666669</v>
      </c>
      <c r="J713" s="31" t="s">
        <v>1943</v>
      </c>
      <c r="K713" s="31" t="s">
        <v>105</v>
      </c>
      <c r="L713" s="31" t="s">
        <v>106</v>
      </c>
      <c r="M713" s="31" t="s">
        <v>995</v>
      </c>
      <c r="N713" s="23"/>
      <c r="O713" s="23"/>
      <c r="P713" s="23"/>
      <c r="Q713" s="23"/>
      <c r="R713" s="23"/>
      <c r="S713" s="29">
        <v>43925</v>
      </c>
      <c r="T713" s="23"/>
    </row>
    <row r="714" spans="1:20" ht="54" customHeight="1" x14ac:dyDescent="0.7">
      <c r="A714" s="727" t="s">
        <v>37938</v>
      </c>
      <c r="B714" s="728"/>
      <c r="C714" s="728"/>
      <c r="D714" s="728"/>
      <c r="E714" s="728"/>
      <c r="F714" s="728"/>
      <c r="G714" s="728"/>
      <c r="H714" s="728"/>
      <c r="I714" s="728"/>
      <c r="J714" s="728"/>
      <c r="K714" s="728"/>
      <c r="L714" s="728"/>
      <c r="M714" s="729"/>
      <c r="N714" s="23"/>
      <c r="O714" s="23"/>
      <c r="P714" s="23"/>
      <c r="Q714" s="23"/>
      <c r="R714" s="23"/>
      <c r="S714" s="195"/>
      <c r="T714" s="388">
        <v>300000</v>
      </c>
    </row>
    <row r="715" spans="1:20" ht="54" customHeight="1" x14ac:dyDescent="1.05">
      <c r="A715" s="688" t="s">
        <v>38405</v>
      </c>
      <c r="B715" s="689"/>
      <c r="C715" s="689"/>
      <c r="D715" s="689"/>
      <c r="E715" s="689"/>
      <c r="F715" s="689"/>
      <c r="G715" s="689"/>
      <c r="H715" s="689"/>
      <c r="I715" s="689"/>
      <c r="J715" s="689"/>
      <c r="K715" s="689"/>
      <c r="L715" s="689"/>
      <c r="M715" s="690"/>
      <c r="N715" s="23"/>
      <c r="O715" s="23"/>
      <c r="P715" s="23"/>
      <c r="Q715" s="23"/>
      <c r="R715" s="23"/>
      <c r="S715" s="29"/>
      <c r="T715" s="23"/>
    </row>
    <row r="716" spans="1:20" ht="54" customHeight="1" x14ac:dyDescent="1.05">
      <c r="A716" s="31" t="s">
        <v>38383</v>
      </c>
      <c r="B716" s="31" t="s">
        <v>32310</v>
      </c>
      <c r="C716" s="31" t="s">
        <v>38384</v>
      </c>
      <c r="D716" s="31" t="s">
        <v>38385</v>
      </c>
      <c r="E716" s="31" t="s">
        <v>101</v>
      </c>
      <c r="F716" s="31" t="s">
        <v>1304</v>
      </c>
      <c r="G716" s="31" t="s">
        <v>16185</v>
      </c>
      <c r="H716" s="31" t="s">
        <v>34007</v>
      </c>
      <c r="I716" s="38">
        <v>0.125</v>
      </c>
      <c r="J716" s="31" t="s">
        <v>1943</v>
      </c>
      <c r="K716" s="31" t="s">
        <v>105</v>
      </c>
      <c r="L716" s="31" t="s">
        <v>106</v>
      </c>
      <c r="M716" s="31" t="s">
        <v>491</v>
      </c>
      <c r="N716" s="23"/>
      <c r="O716" s="23"/>
      <c r="P716" s="23"/>
      <c r="Q716" s="23"/>
      <c r="R716" s="23"/>
      <c r="S716" s="29">
        <v>26200</v>
      </c>
      <c r="T716" s="23"/>
    </row>
    <row r="717" spans="1:20" ht="54" customHeight="1" x14ac:dyDescent="1.05">
      <c r="A717" s="31" t="s">
        <v>38386</v>
      </c>
      <c r="B717" s="31" t="s">
        <v>38387</v>
      </c>
      <c r="C717" s="31" t="s">
        <v>38388</v>
      </c>
      <c r="D717" s="31" t="s">
        <v>38389</v>
      </c>
      <c r="E717" s="31" t="s">
        <v>101</v>
      </c>
      <c r="F717" s="31" t="s">
        <v>123</v>
      </c>
      <c r="G717" s="31" t="s">
        <v>16205</v>
      </c>
      <c r="H717" s="31" t="s">
        <v>33148</v>
      </c>
      <c r="I717" s="38">
        <v>0.53125</v>
      </c>
      <c r="J717" s="31" t="s">
        <v>1943</v>
      </c>
      <c r="K717" s="31" t="s">
        <v>105</v>
      </c>
      <c r="L717" s="31" t="s">
        <v>106</v>
      </c>
      <c r="M717" s="31" t="s">
        <v>995</v>
      </c>
      <c r="N717" s="23"/>
      <c r="O717" s="23"/>
      <c r="P717" s="23"/>
      <c r="Q717" s="23"/>
      <c r="R717" s="23"/>
      <c r="S717" s="29">
        <v>43925</v>
      </c>
      <c r="T717" s="23"/>
    </row>
    <row r="718" spans="1:20" ht="54" customHeight="1" x14ac:dyDescent="1.05">
      <c r="A718" s="31" t="s">
        <v>38390</v>
      </c>
      <c r="B718" s="31" t="s">
        <v>28144</v>
      </c>
      <c r="C718" s="31" t="s">
        <v>38391</v>
      </c>
      <c r="D718" s="31" t="s">
        <v>38392</v>
      </c>
      <c r="E718" s="31" t="s">
        <v>101</v>
      </c>
      <c r="F718" s="31" t="s">
        <v>123</v>
      </c>
      <c r="G718" s="31" t="s">
        <v>16205</v>
      </c>
      <c r="H718" s="31" t="s">
        <v>33148</v>
      </c>
      <c r="I718" s="38">
        <v>0.53125</v>
      </c>
      <c r="J718" s="31" t="s">
        <v>1943</v>
      </c>
      <c r="K718" s="31" t="s">
        <v>105</v>
      </c>
      <c r="L718" s="31" t="s">
        <v>106</v>
      </c>
      <c r="M718" s="31" t="s">
        <v>995</v>
      </c>
      <c r="N718" s="23"/>
      <c r="O718" s="23"/>
      <c r="P718" s="23"/>
      <c r="Q718" s="23"/>
      <c r="R718" s="23"/>
      <c r="S718" s="29">
        <v>43925</v>
      </c>
      <c r="T718" s="23"/>
    </row>
    <row r="719" spans="1:20" ht="54" customHeight="1" x14ac:dyDescent="1.05">
      <c r="A719" s="31" t="s">
        <v>38393</v>
      </c>
      <c r="B719" s="31" t="s">
        <v>38394</v>
      </c>
      <c r="C719" s="31" t="s">
        <v>38395</v>
      </c>
      <c r="D719" s="31" t="s">
        <v>38396</v>
      </c>
      <c r="E719" s="31" t="s">
        <v>101</v>
      </c>
      <c r="F719" s="31" t="s">
        <v>123</v>
      </c>
      <c r="G719" s="31" t="s">
        <v>16205</v>
      </c>
      <c r="H719" s="31" t="s">
        <v>33148</v>
      </c>
      <c r="I719" s="38">
        <v>0.53125</v>
      </c>
      <c r="J719" s="31" t="s">
        <v>1943</v>
      </c>
      <c r="K719" s="31" t="s">
        <v>105</v>
      </c>
      <c r="L719" s="31" t="s">
        <v>125</v>
      </c>
      <c r="M719" s="31" t="s">
        <v>995</v>
      </c>
      <c r="N719" s="23"/>
      <c r="O719" s="23"/>
      <c r="P719" s="23"/>
      <c r="Q719" s="23"/>
      <c r="R719" s="23"/>
      <c r="S719" s="29">
        <v>36740</v>
      </c>
      <c r="T719" s="23"/>
    </row>
    <row r="720" spans="1:20" ht="54" customHeight="1" x14ac:dyDescent="1.05">
      <c r="A720" s="31" t="s">
        <v>38397</v>
      </c>
      <c r="B720" s="31" t="s">
        <v>38398</v>
      </c>
      <c r="C720" s="31" t="s">
        <v>38399</v>
      </c>
      <c r="D720" s="31" t="s">
        <v>38400</v>
      </c>
      <c r="E720" s="31" t="s">
        <v>101</v>
      </c>
      <c r="F720" s="31" t="s">
        <v>123</v>
      </c>
      <c r="G720" s="31" t="s">
        <v>16205</v>
      </c>
      <c r="H720" s="31" t="s">
        <v>33148</v>
      </c>
      <c r="I720" s="38">
        <v>0.53125</v>
      </c>
      <c r="J720" s="31" t="s">
        <v>1943</v>
      </c>
      <c r="K720" s="31" t="s">
        <v>105</v>
      </c>
      <c r="L720" s="31" t="s">
        <v>106</v>
      </c>
      <c r="M720" s="31" t="s">
        <v>995</v>
      </c>
      <c r="N720" s="23"/>
      <c r="O720" s="23"/>
      <c r="P720" s="23"/>
      <c r="Q720" s="23"/>
      <c r="R720" s="23"/>
      <c r="S720" s="29">
        <v>43925</v>
      </c>
      <c r="T720" s="23"/>
    </row>
    <row r="721" spans="1:39" ht="54" customHeight="1" x14ac:dyDescent="0.7">
      <c r="A721" s="727" t="s">
        <v>38412</v>
      </c>
      <c r="B721" s="728"/>
      <c r="C721" s="728"/>
      <c r="D721" s="728"/>
      <c r="E721" s="728"/>
      <c r="F721" s="728"/>
      <c r="G721" s="728"/>
      <c r="H721" s="728"/>
      <c r="I721" s="728"/>
      <c r="J721" s="728"/>
      <c r="K721" s="728"/>
      <c r="L721" s="728"/>
      <c r="M721" s="729"/>
      <c r="N721" s="23"/>
      <c r="O721" s="23"/>
      <c r="P721" s="23"/>
      <c r="Q721" s="23"/>
      <c r="R721" s="23"/>
      <c r="S721" s="195"/>
      <c r="T721" s="388">
        <v>300000</v>
      </c>
    </row>
    <row r="722" spans="1:39" ht="54" customHeight="1" x14ac:dyDescent="1.05">
      <c r="A722" s="688" t="s">
        <v>38942</v>
      </c>
      <c r="B722" s="689"/>
      <c r="C722" s="689"/>
      <c r="D722" s="689"/>
      <c r="E722" s="689"/>
      <c r="F722" s="689"/>
      <c r="G722" s="689"/>
      <c r="H722" s="689"/>
      <c r="I722" s="689"/>
      <c r="J722" s="689"/>
      <c r="K722" s="689"/>
      <c r="L722" s="689"/>
      <c r="M722" s="690"/>
      <c r="N722" s="23"/>
      <c r="O722" s="23"/>
      <c r="P722" s="23"/>
      <c r="Q722" s="23"/>
      <c r="R722" s="23"/>
      <c r="S722" s="29"/>
      <c r="T722" s="23"/>
      <c r="U722" s="24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195"/>
      <c r="AM722" s="388"/>
    </row>
    <row r="723" spans="1:39" ht="54" customHeight="1" x14ac:dyDescent="1.05">
      <c r="A723" s="31" t="s">
        <v>38892</v>
      </c>
      <c r="B723" s="31" t="s">
        <v>38893</v>
      </c>
      <c r="C723" s="31" t="s">
        <v>38894</v>
      </c>
      <c r="D723" s="31" t="s">
        <v>38895</v>
      </c>
      <c r="E723" s="31" t="s">
        <v>687</v>
      </c>
      <c r="F723" s="31" t="s">
        <v>123</v>
      </c>
      <c r="G723" s="31" t="s">
        <v>16248</v>
      </c>
      <c r="H723" s="31" t="s">
        <v>35348</v>
      </c>
      <c r="I723" s="38">
        <v>0.53125</v>
      </c>
      <c r="J723" s="31" t="s">
        <v>1943</v>
      </c>
      <c r="K723" s="31" t="s">
        <v>105</v>
      </c>
      <c r="L723" s="31" t="s">
        <v>106</v>
      </c>
      <c r="M723" s="31" t="s">
        <v>995</v>
      </c>
      <c r="N723" s="23"/>
      <c r="O723" s="23"/>
      <c r="P723" s="23"/>
      <c r="Q723" s="23"/>
      <c r="R723" s="23"/>
      <c r="S723" s="29">
        <v>43425</v>
      </c>
      <c r="T723" s="23"/>
      <c r="U723" s="24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195"/>
      <c r="AM723" s="388"/>
    </row>
    <row r="724" spans="1:39" ht="54" customHeight="1" x14ac:dyDescent="1.05">
      <c r="A724" s="31" t="s">
        <v>38896</v>
      </c>
      <c r="B724" s="31" t="s">
        <v>38897</v>
      </c>
      <c r="C724" s="31" t="s">
        <v>38898</v>
      </c>
      <c r="D724" s="31" t="s">
        <v>38899</v>
      </c>
      <c r="E724" s="31" t="s">
        <v>687</v>
      </c>
      <c r="F724" s="31" t="s">
        <v>123</v>
      </c>
      <c r="G724" s="31" t="s">
        <v>16248</v>
      </c>
      <c r="H724" s="31" t="s">
        <v>35348</v>
      </c>
      <c r="I724" s="38">
        <v>0.53125</v>
      </c>
      <c r="J724" s="31" t="s">
        <v>1943</v>
      </c>
      <c r="K724" s="31" t="s">
        <v>105</v>
      </c>
      <c r="L724" s="31" t="s">
        <v>106</v>
      </c>
      <c r="M724" s="31" t="s">
        <v>995</v>
      </c>
      <c r="N724" s="23"/>
      <c r="O724" s="23"/>
      <c r="P724" s="23"/>
      <c r="Q724" s="23"/>
      <c r="R724" s="23"/>
      <c r="S724" s="29">
        <v>43425</v>
      </c>
      <c r="T724" s="23"/>
      <c r="U724" s="24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195"/>
      <c r="AM724" s="388"/>
    </row>
    <row r="725" spans="1:39" ht="54" customHeight="1" x14ac:dyDescent="1.05">
      <c r="A725" s="31" t="s">
        <v>38900</v>
      </c>
      <c r="B725" s="31" t="s">
        <v>17151</v>
      </c>
      <c r="C725" s="31" t="s">
        <v>38901</v>
      </c>
      <c r="D725" s="31" t="s">
        <v>38902</v>
      </c>
      <c r="E725" s="31" t="s">
        <v>687</v>
      </c>
      <c r="F725" s="31" t="s">
        <v>123</v>
      </c>
      <c r="G725" s="31" t="s">
        <v>16248</v>
      </c>
      <c r="H725" s="31" t="s">
        <v>35348</v>
      </c>
      <c r="I725" s="38">
        <v>0.53125</v>
      </c>
      <c r="J725" s="31" t="s">
        <v>1943</v>
      </c>
      <c r="K725" s="31" t="s">
        <v>105</v>
      </c>
      <c r="L725" s="31" t="s">
        <v>106</v>
      </c>
      <c r="M725" s="31" t="s">
        <v>995</v>
      </c>
      <c r="N725" s="23"/>
      <c r="O725" s="23"/>
      <c r="P725" s="23"/>
      <c r="Q725" s="23"/>
      <c r="R725" s="23"/>
      <c r="S725" s="29">
        <v>43425</v>
      </c>
      <c r="T725" s="23"/>
      <c r="U725" s="24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195"/>
      <c r="AM725" s="388"/>
    </row>
    <row r="726" spans="1:39" ht="54" customHeight="1" x14ac:dyDescent="1.05">
      <c r="A726" s="31" t="s">
        <v>38903</v>
      </c>
      <c r="B726" s="31" t="s">
        <v>14298</v>
      </c>
      <c r="C726" s="31" t="s">
        <v>38904</v>
      </c>
      <c r="D726" s="31" t="s">
        <v>38905</v>
      </c>
      <c r="E726" s="31" t="s">
        <v>688</v>
      </c>
      <c r="F726" s="31" t="s">
        <v>123</v>
      </c>
      <c r="G726" s="31" t="s">
        <v>16287</v>
      </c>
      <c r="H726" s="31" t="s">
        <v>34007</v>
      </c>
      <c r="I726" s="38">
        <v>0.95833333333333337</v>
      </c>
      <c r="J726" s="31" t="s">
        <v>1943</v>
      </c>
      <c r="K726" s="31" t="s">
        <v>105</v>
      </c>
      <c r="L726" s="31" t="s">
        <v>125</v>
      </c>
      <c r="M726" s="31" t="s">
        <v>491</v>
      </c>
      <c r="N726" s="23"/>
      <c r="O726" s="23"/>
      <c r="P726" s="23"/>
      <c r="Q726" s="23"/>
      <c r="R726" s="23"/>
      <c r="S726" s="29">
        <v>28330</v>
      </c>
      <c r="T726" s="23"/>
      <c r="U726" s="24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195"/>
      <c r="AM726" s="388"/>
    </row>
    <row r="727" spans="1:39" ht="54" customHeight="1" x14ac:dyDescent="1.05">
      <c r="A727" s="31" t="s">
        <v>38906</v>
      </c>
      <c r="B727" s="31" t="s">
        <v>2786</v>
      </c>
      <c r="C727" s="31" t="s">
        <v>38907</v>
      </c>
      <c r="D727" s="31" t="s">
        <v>38908</v>
      </c>
      <c r="E727" s="31" t="s">
        <v>688</v>
      </c>
      <c r="F727" s="31" t="s">
        <v>123</v>
      </c>
      <c r="G727" s="31" t="s">
        <v>16287</v>
      </c>
      <c r="H727" s="31" t="s">
        <v>34007</v>
      </c>
      <c r="I727" s="38">
        <v>0.95833333333333337</v>
      </c>
      <c r="J727" s="31" t="s">
        <v>1943</v>
      </c>
      <c r="K727" s="31" t="s">
        <v>105</v>
      </c>
      <c r="L727" s="31" t="s">
        <v>125</v>
      </c>
      <c r="M727" s="31" t="s">
        <v>194</v>
      </c>
      <c r="N727" s="23"/>
      <c r="O727" s="23"/>
      <c r="P727" s="23"/>
      <c r="Q727" s="23"/>
      <c r="R727" s="23"/>
      <c r="S727" s="29">
        <v>28330</v>
      </c>
      <c r="T727" s="23"/>
      <c r="U727" s="24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195"/>
      <c r="AM727" s="388"/>
    </row>
    <row r="728" spans="1:39" ht="54" customHeight="1" x14ac:dyDescent="1.05">
      <c r="A728" s="31" t="s">
        <v>38909</v>
      </c>
      <c r="B728" s="31" t="s">
        <v>38910</v>
      </c>
      <c r="C728" s="31" t="s">
        <v>38911</v>
      </c>
      <c r="D728" s="31" t="s">
        <v>38912</v>
      </c>
      <c r="E728" s="31" t="s">
        <v>688</v>
      </c>
      <c r="F728" s="31" t="s">
        <v>123</v>
      </c>
      <c r="G728" s="31" t="s">
        <v>16287</v>
      </c>
      <c r="H728" s="31" t="s">
        <v>34007</v>
      </c>
      <c r="I728" s="38">
        <v>0.95833333333333337</v>
      </c>
      <c r="J728" s="31" t="s">
        <v>1943</v>
      </c>
      <c r="K728" s="31" t="s">
        <v>105</v>
      </c>
      <c r="L728" s="31" t="s">
        <v>125</v>
      </c>
      <c r="M728" s="31" t="s">
        <v>194</v>
      </c>
      <c r="N728" s="23"/>
      <c r="O728" s="23"/>
      <c r="P728" s="23"/>
      <c r="Q728" s="23"/>
      <c r="R728" s="23"/>
      <c r="S728" s="29">
        <v>28330</v>
      </c>
      <c r="T728" s="23"/>
      <c r="U728" s="24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195"/>
      <c r="AM728" s="388"/>
    </row>
    <row r="729" spans="1:39" ht="54" customHeight="1" x14ac:dyDescent="1.05">
      <c r="A729" s="31" t="s">
        <v>38913</v>
      </c>
      <c r="B729" s="31" t="s">
        <v>16682</v>
      </c>
      <c r="C729" s="31" t="s">
        <v>38914</v>
      </c>
      <c r="D729" s="31" t="s">
        <v>38915</v>
      </c>
      <c r="E729" s="31" t="s">
        <v>688</v>
      </c>
      <c r="F729" s="31" t="s">
        <v>123</v>
      </c>
      <c r="G729" s="31" t="s">
        <v>16287</v>
      </c>
      <c r="H729" s="31" t="s">
        <v>34007</v>
      </c>
      <c r="I729" s="38">
        <v>0.95833333333333337</v>
      </c>
      <c r="J729" s="31" t="s">
        <v>1943</v>
      </c>
      <c r="K729" s="31" t="s">
        <v>105</v>
      </c>
      <c r="L729" s="31" t="s">
        <v>106</v>
      </c>
      <c r="M729" s="31" t="s">
        <v>194</v>
      </c>
      <c r="N729" s="23"/>
      <c r="O729" s="23"/>
      <c r="P729" s="23"/>
      <c r="Q729" s="23"/>
      <c r="R729" s="23"/>
      <c r="S729" s="29">
        <v>38950</v>
      </c>
      <c r="T729" s="23"/>
      <c r="U729" s="24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195"/>
      <c r="AM729" s="388"/>
    </row>
    <row r="730" spans="1:39" ht="54" customHeight="1" x14ac:dyDescent="1.05">
      <c r="A730" s="31" t="s">
        <v>38916</v>
      </c>
      <c r="B730" s="31" t="s">
        <v>38917</v>
      </c>
      <c r="C730" s="31" t="s">
        <v>38918</v>
      </c>
      <c r="D730" s="31" t="s">
        <v>38919</v>
      </c>
      <c r="E730" s="31" t="s">
        <v>688</v>
      </c>
      <c r="F730" s="31" t="s">
        <v>123</v>
      </c>
      <c r="G730" s="31" t="s">
        <v>16287</v>
      </c>
      <c r="H730" s="31" t="s">
        <v>34007</v>
      </c>
      <c r="I730" s="38">
        <v>0.95833333333333337</v>
      </c>
      <c r="J730" s="31" t="s">
        <v>1943</v>
      </c>
      <c r="K730" s="31" t="s">
        <v>105</v>
      </c>
      <c r="L730" s="31" t="s">
        <v>125</v>
      </c>
      <c r="M730" s="31" t="s">
        <v>491</v>
      </c>
      <c r="N730" s="23"/>
      <c r="O730" s="23"/>
      <c r="P730" s="23"/>
      <c r="Q730" s="23"/>
      <c r="R730" s="23"/>
      <c r="S730" s="29">
        <v>28330</v>
      </c>
      <c r="T730" s="23"/>
      <c r="U730" s="24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195"/>
      <c r="AM730" s="388"/>
    </row>
    <row r="731" spans="1:39" ht="54" customHeight="1" x14ac:dyDescent="0.7">
      <c r="A731" s="727" t="s">
        <v>38944</v>
      </c>
      <c r="B731" s="728"/>
      <c r="C731" s="728"/>
      <c r="D731" s="728"/>
      <c r="E731" s="728"/>
      <c r="F731" s="728"/>
      <c r="G731" s="728"/>
      <c r="H731" s="728"/>
      <c r="I731" s="728"/>
      <c r="J731" s="728"/>
      <c r="K731" s="728"/>
      <c r="L731" s="728"/>
      <c r="M731" s="729"/>
      <c r="N731" s="23"/>
      <c r="O731" s="23"/>
      <c r="P731" s="23"/>
      <c r="Q731" s="23"/>
      <c r="R731" s="23"/>
      <c r="S731" s="195"/>
      <c r="T731" s="388">
        <v>341000</v>
      </c>
    </row>
    <row r="732" spans="1:39" ht="54" customHeight="1" x14ac:dyDescent="1.05">
      <c r="A732" s="688" t="s">
        <v>39549</v>
      </c>
      <c r="B732" s="689"/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90"/>
      <c r="N732" s="23"/>
      <c r="O732" s="23"/>
      <c r="P732" s="23"/>
      <c r="Q732" s="23"/>
      <c r="R732" s="23"/>
      <c r="S732" s="29"/>
      <c r="T732" s="23"/>
      <c r="U732" s="24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195"/>
      <c r="AM732" s="388"/>
    </row>
    <row r="733" spans="1:39" ht="54" customHeight="1" x14ac:dyDescent="1.05">
      <c r="A733" s="31" t="s">
        <v>39509</v>
      </c>
      <c r="B733" s="31" t="s">
        <v>39510</v>
      </c>
      <c r="C733" s="31" t="s">
        <v>39511</v>
      </c>
      <c r="D733" s="31" t="s">
        <v>39512</v>
      </c>
      <c r="E733" s="31" t="s">
        <v>687</v>
      </c>
      <c r="F733" s="31" t="s">
        <v>123</v>
      </c>
      <c r="G733" s="31" t="s">
        <v>20129</v>
      </c>
      <c r="H733" s="31" t="s">
        <v>35348</v>
      </c>
      <c r="I733" s="38">
        <v>0.29166666666666669</v>
      </c>
      <c r="J733" s="31" t="s">
        <v>19</v>
      </c>
      <c r="K733" s="31" t="s">
        <v>105</v>
      </c>
      <c r="L733" s="31" t="s">
        <v>106</v>
      </c>
      <c r="M733" s="31" t="s">
        <v>995</v>
      </c>
      <c r="N733" s="23"/>
      <c r="O733" s="23"/>
      <c r="P733" s="23"/>
      <c r="Q733" s="23"/>
      <c r="R733" s="23"/>
      <c r="S733" s="29">
        <v>43425</v>
      </c>
      <c r="T733" s="23"/>
      <c r="U733" s="24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195"/>
      <c r="AM733" s="388"/>
    </row>
    <row r="734" spans="1:39" ht="54" customHeight="1" x14ac:dyDescent="1.05">
      <c r="A734" s="31" t="s">
        <v>39513</v>
      </c>
      <c r="B734" s="31" t="s">
        <v>39514</v>
      </c>
      <c r="C734" s="31" t="s">
        <v>39515</v>
      </c>
      <c r="D734" s="31" t="s">
        <v>39516</v>
      </c>
      <c r="E734" s="31" t="s">
        <v>101</v>
      </c>
      <c r="F734" s="31" t="s">
        <v>102</v>
      </c>
      <c r="G734" s="31" t="s">
        <v>16267</v>
      </c>
      <c r="H734" s="31" t="s">
        <v>33148</v>
      </c>
      <c r="I734" s="38">
        <v>0.125</v>
      </c>
      <c r="J734" s="31" t="s">
        <v>19</v>
      </c>
      <c r="K734" s="31" t="s">
        <v>105</v>
      </c>
      <c r="L734" s="31" t="s">
        <v>106</v>
      </c>
      <c r="M734" s="31" t="s">
        <v>491</v>
      </c>
      <c r="N734" s="23"/>
      <c r="O734" s="23"/>
      <c r="P734" s="23"/>
      <c r="Q734" s="23"/>
      <c r="R734" s="23"/>
      <c r="S734" s="29">
        <v>26200</v>
      </c>
      <c r="T734" s="23"/>
      <c r="U734" s="24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195"/>
      <c r="AM734" s="388"/>
    </row>
    <row r="735" spans="1:39" ht="54" customHeight="1" x14ac:dyDescent="1.05">
      <c r="A735" s="31" t="s">
        <v>39517</v>
      </c>
      <c r="B735" s="31" t="s">
        <v>39518</v>
      </c>
      <c r="C735" s="31" t="s">
        <v>39519</v>
      </c>
      <c r="D735" s="31" t="s">
        <v>39520</v>
      </c>
      <c r="E735" s="31" t="s">
        <v>101</v>
      </c>
      <c r="F735" s="31" t="s">
        <v>123</v>
      </c>
      <c r="G735" s="31" t="s">
        <v>16223</v>
      </c>
      <c r="H735" s="31" t="s">
        <v>37612</v>
      </c>
      <c r="I735" s="38">
        <v>0.32291666666666669</v>
      </c>
      <c r="J735" s="31" t="s">
        <v>1943</v>
      </c>
      <c r="K735" s="31" t="s">
        <v>105</v>
      </c>
      <c r="L735" s="31" t="s">
        <v>106</v>
      </c>
      <c r="M735" s="31" t="s">
        <v>995</v>
      </c>
      <c r="N735" s="23"/>
      <c r="O735" s="23"/>
      <c r="P735" s="23"/>
      <c r="Q735" s="23"/>
      <c r="R735" s="23"/>
      <c r="S735" s="29">
        <v>43925</v>
      </c>
      <c r="T735" s="23"/>
      <c r="U735" s="24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195"/>
      <c r="AM735" s="388"/>
    </row>
    <row r="736" spans="1:39" ht="54" customHeight="1" x14ac:dyDescent="1.05">
      <c r="A736" s="31" t="s">
        <v>39521</v>
      </c>
      <c r="B736" s="31" t="s">
        <v>39522</v>
      </c>
      <c r="C736" s="31" t="s">
        <v>39523</v>
      </c>
      <c r="D736" s="31" t="s">
        <v>39524</v>
      </c>
      <c r="E736" s="31" t="s">
        <v>101</v>
      </c>
      <c r="F736" s="31" t="s">
        <v>123</v>
      </c>
      <c r="G736" s="31" t="s">
        <v>16223</v>
      </c>
      <c r="H736" s="31" t="s">
        <v>37612</v>
      </c>
      <c r="I736" s="38">
        <v>0.32291666666666669</v>
      </c>
      <c r="J736" s="31" t="s">
        <v>1943</v>
      </c>
      <c r="K736" s="31" t="s">
        <v>105</v>
      </c>
      <c r="L736" s="31" t="s">
        <v>106</v>
      </c>
      <c r="M736" s="31" t="s">
        <v>995</v>
      </c>
      <c r="N736" s="23"/>
      <c r="O736" s="23"/>
      <c r="P736" s="23"/>
      <c r="Q736" s="23"/>
      <c r="R736" s="23"/>
      <c r="S736" s="29">
        <v>43925</v>
      </c>
      <c r="T736" s="23"/>
      <c r="U736" s="24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195"/>
      <c r="AM736" s="388"/>
    </row>
    <row r="737" spans="1:39" ht="54" customHeight="1" x14ac:dyDescent="1.05">
      <c r="A737" s="31" t="s">
        <v>39525</v>
      </c>
      <c r="B737" s="31" t="s">
        <v>37706</v>
      </c>
      <c r="C737" s="31" t="s">
        <v>39526</v>
      </c>
      <c r="D737" s="31" t="s">
        <v>39527</v>
      </c>
      <c r="E737" s="31" t="s">
        <v>687</v>
      </c>
      <c r="F737" s="31" t="s">
        <v>123</v>
      </c>
      <c r="G737" s="31" t="s">
        <v>20129</v>
      </c>
      <c r="H737" s="31" t="s">
        <v>35348</v>
      </c>
      <c r="I737" s="38">
        <v>0.29166666666666669</v>
      </c>
      <c r="J737" s="31" t="s">
        <v>1943</v>
      </c>
      <c r="K737" s="31" t="s">
        <v>105</v>
      </c>
      <c r="L737" s="31" t="s">
        <v>106</v>
      </c>
      <c r="M737" s="31" t="s">
        <v>995</v>
      </c>
      <c r="N737" s="23"/>
      <c r="O737" s="23"/>
      <c r="P737" s="23"/>
      <c r="Q737" s="23"/>
      <c r="R737" s="23"/>
      <c r="S737" s="29">
        <v>43425</v>
      </c>
      <c r="T737" s="23"/>
      <c r="U737" s="24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195"/>
      <c r="AM737" s="388"/>
    </row>
    <row r="738" spans="1:39" ht="54" customHeight="1" x14ac:dyDescent="1.05">
      <c r="A738" s="31" t="s">
        <v>39528</v>
      </c>
      <c r="B738" s="31" t="s">
        <v>39529</v>
      </c>
      <c r="C738" s="31" t="s">
        <v>39530</v>
      </c>
      <c r="D738" s="31" t="s">
        <v>39531</v>
      </c>
      <c r="E738" s="31" t="s">
        <v>101</v>
      </c>
      <c r="F738" s="31" t="s">
        <v>123</v>
      </c>
      <c r="G738" s="31" t="s">
        <v>16205</v>
      </c>
      <c r="H738" s="31" t="s">
        <v>33148</v>
      </c>
      <c r="I738" s="38">
        <v>0.53125</v>
      </c>
      <c r="J738" s="31" t="s">
        <v>1943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23"/>
      <c r="U738" s="24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195"/>
      <c r="AM738" s="388"/>
    </row>
    <row r="739" spans="1:39" ht="54" customHeight="1" x14ac:dyDescent="1.05">
      <c r="A739" s="688" t="s">
        <v>40262</v>
      </c>
      <c r="B739" s="689"/>
      <c r="C739" s="689"/>
      <c r="D739" s="689"/>
      <c r="E739" s="689"/>
      <c r="F739" s="689"/>
      <c r="G739" s="689"/>
      <c r="H739" s="689"/>
      <c r="I739" s="689"/>
      <c r="J739" s="689"/>
      <c r="K739" s="689"/>
      <c r="L739" s="689"/>
      <c r="M739" s="690"/>
      <c r="N739" s="23"/>
      <c r="O739" s="23"/>
      <c r="P739" s="23"/>
      <c r="Q739" s="23"/>
      <c r="R739" s="23"/>
      <c r="S739" s="29"/>
      <c r="T739" s="23"/>
      <c r="U739" s="24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195"/>
      <c r="AM739" s="388"/>
    </row>
    <row r="740" spans="1:39" ht="54" customHeight="1" x14ac:dyDescent="1.05">
      <c r="A740" s="31" t="s">
        <v>40232</v>
      </c>
      <c r="B740" s="31" t="s">
        <v>6833</v>
      </c>
      <c r="C740" s="31" t="s">
        <v>40233</v>
      </c>
      <c r="D740" s="31" t="s">
        <v>40234</v>
      </c>
      <c r="E740" s="31" t="s">
        <v>687</v>
      </c>
      <c r="F740" s="31" t="s">
        <v>123</v>
      </c>
      <c r="G740" s="31" t="s">
        <v>16248</v>
      </c>
      <c r="H740" s="31" t="s">
        <v>33148</v>
      </c>
      <c r="I740" s="38">
        <v>0.83333333333333337</v>
      </c>
      <c r="J740" s="31" t="s">
        <v>19</v>
      </c>
      <c r="K740" s="31" t="s">
        <v>105</v>
      </c>
      <c r="L740" s="31" t="s">
        <v>106</v>
      </c>
      <c r="M740" s="31" t="s">
        <v>995</v>
      </c>
      <c r="N740" s="23"/>
      <c r="O740" s="23"/>
      <c r="P740" s="23"/>
      <c r="Q740" s="23"/>
      <c r="R740" s="23"/>
      <c r="S740" s="29">
        <v>43425</v>
      </c>
      <c r="T740" s="23"/>
      <c r="U740" s="24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195"/>
      <c r="AM740" s="388"/>
    </row>
    <row r="741" spans="1:39" ht="54" customHeight="1" x14ac:dyDescent="1.05">
      <c r="A741" s="31" t="s">
        <v>40235</v>
      </c>
      <c r="B741" s="31" t="s">
        <v>39649</v>
      </c>
      <c r="C741" s="31" t="s">
        <v>40236</v>
      </c>
      <c r="D741" s="31" t="s">
        <v>40237</v>
      </c>
      <c r="E741" s="31" t="s">
        <v>101</v>
      </c>
      <c r="F741" s="31" t="s">
        <v>123</v>
      </c>
      <c r="G741" s="31" t="s">
        <v>16223</v>
      </c>
      <c r="H741" s="31" t="s">
        <v>37612</v>
      </c>
      <c r="I741" s="38">
        <v>0.32291666666666669</v>
      </c>
      <c r="J741" s="31" t="s">
        <v>1943</v>
      </c>
      <c r="K741" s="31" t="s">
        <v>105</v>
      </c>
      <c r="L741" s="31" t="s">
        <v>106</v>
      </c>
      <c r="M741" s="31" t="s">
        <v>995</v>
      </c>
      <c r="N741" s="23"/>
      <c r="O741" s="23"/>
      <c r="P741" s="23"/>
      <c r="Q741" s="23"/>
      <c r="R741" s="23"/>
      <c r="S741" s="29">
        <v>43925</v>
      </c>
      <c r="T741" s="23"/>
      <c r="U741" s="24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195"/>
      <c r="AM741" s="388"/>
    </row>
    <row r="742" spans="1:39" ht="54" customHeight="1" x14ac:dyDescent="1.05">
      <c r="A742" s="31" t="s">
        <v>40238</v>
      </c>
      <c r="B742" s="31" t="s">
        <v>10233</v>
      </c>
      <c r="C742" s="31" t="s">
        <v>40239</v>
      </c>
      <c r="D742" s="31" t="s">
        <v>40240</v>
      </c>
      <c r="E742" s="31" t="s">
        <v>101</v>
      </c>
      <c r="F742" s="31" t="s">
        <v>123</v>
      </c>
      <c r="G742" s="31" t="s">
        <v>16223</v>
      </c>
      <c r="H742" s="31" t="s">
        <v>37612</v>
      </c>
      <c r="I742" s="38">
        <v>0.32291666666666669</v>
      </c>
      <c r="J742" s="31" t="s">
        <v>1943</v>
      </c>
      <c r="K742" s="31" t="s">
        <v>105</v>
      </c>
      <c r="L742" s="31" t="s">
        <v>106</v>
      </c>
      <c r="M742" s="31" t="s">
        <v>995</v>
      </c>
      <c r="N742" s="23"/>
      <c r="O742" s="23"/>
      <c r="P742" s="23"/>
      <c r="Q742" s="23"/>
      <c r="R742" s="23"/>
      <c r="S742" s="29">
        <v>43925</v>
      </c>
      <c r="T742" s="23"/>
      <c r="U742" s="24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195"/>
      <c r="AM742" s="388"/>
    </row>
    <row r="743" spans="1:39" ht="54" customHeight="1" x14ac:dyDescent="1.05">
      <c r="A743" s="688" t="s">
        <v>40504</v>
      </c>
      <c r="B743" s="689"/>
      <c r="C743" s="689"/>
      <c r="D743" s="689"/>
      <c r="E743" s="689"/>
      <c r="F743" s="689"/>
      <c r="G743" s="689"/>
      <c r="H743" s="689"/>
      <c r="I743" s="689"/>
      <c r="J743" s="689"/>
      <c r="K743" s="689"/>
      <c r="L743" s="689"/>
      <c r="M743" s="690"/>
      <c r="N743" s="23"/>
      <c r="O743" s="23"/>
      <c r="P743" s="23"/>
      <c r="Q743" s="23"/>
      <c r="R743" s="23"/>
      <c r="S743" s="29"/>
      <c r="T743" s="23"/>
      <c r="U743" s="24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195"/>
      <c r="AM743" s="388"/>
    </row>
    <row r="744" spans="1:39" ht="54" customHeight="1" x14ac:dyDescent="1.05">
      <c r="A744" s="31" t="s">
        <v>40477</v>
      </c>
      <c r="B744" s="31" t="s">
        <v>40478</v>
      </c>
      <c r="C744" s="31" t="s">
        <v>40479</v>
      </c>
      <c r="D744" s="31" t="s">
        <v>40480</v>
      </c>
      <c r="E744" s="31" t="s">
        <v>101</v>
      </c>
      <c r="F744" s="31" t="s">
        <v>123</v>
      </c>
      <c r="G744" s="31" t="s">
        <v>16223</v>
      </c>
      <c r="H744" s="31" t="s">
        <v>37612</v>
      </c>
      <c r="I744" s="38">
        <v>0.125</v>
      </c>
      <c r="J744" s="31" t="s">
        <v>19</v>
      </c>
      <c r="K744" s="31" t="s">
        <v>105</v>
      </c>
      <c r="L744" s="31" t="s">
        <v>106</v>
      </c>
      <c r="M744" s="31" t="s">
        <v>995</v>
      </c>
      <c r="N744" s="23"/>
      <c r="O744" s="23"/>
      <c r="P744" s="23"/>
      <c r="Q744" s="23"/>
      <c r="R744" s="23"/>
      <c r="S744" s="29">
        <v>45200</v>
      </c>
      <c r="T744" s="23"/>
      <c r="U744" s="24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195"/>
      <c r="AM744" s="388"/>
    </row>
    <row r="745" spans="1:39" ht="54" customHeight="1" x14ac:dyDescent="1.05">
      <c r="A745" s="31" t="s">
        <v>40481</v>
      </c>
      <c r="B745" s="31" t="s">
        <v>27672</v>
      </c>
      <c r="C745" s="31" t="s">
        <v>40482</v>
      </c>
      <c r="D745" s="31" t="s">
        <v>40483</v>
      </c>
      <c r="E745" s="31" t="s">
        <v>101</v>
      </c>
      <c r="F745" s="31" t="s">
        <v>123</v>
      </c>
      <c r="G745" s="31" t="s">
        <v>16223</v>
      </c>
      <c r="H745" s="31" t="s">
        <v>37612</v>
      </c>
      <c r="I745" s="38">
        <v>0.125</v>
      </c>
      <c r="J745" s="31" t="s">
        <v>19</v>
      </c>
      <c r="K745" s="31" t="s">
        <v>105</v>
      </c>
      <c r="L745" s="31" t="s">
        <v>106</v>
      </c>
      <c r="M745" s="31" t="s">
        <v>995</v>
      </c>
      <c r="N745" s="23"/>
      <c r="O745" s="23"/>
      <c r="P745" s="23"/>
      <c r="Q745" s="23"/>
      <c r="R745" s="23"/>
      <c r="S745" s="29">
        <v>45200</v>
      </c>
      <c r="T745" s="23"/>
      <c r="U745" s="24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195"/>
      <c r="AM745" s="388"/>
    </row>
    <row r="746" spans="1:39" ht="54" customHeight="1" x14ac:dyDescent="0.7">
      <c r="A746" s="727" t="s">
        <v>40507</v>
      </c>
      <c r="B746" s="728"/>
      <c r="C746" s="728"/>
      <c r="D746" s="728"/>
      <c r="E746" s="728"/>
      <c r="F746" s="728"/>
      <c r="G746" s="728"/>
      <c r="H746" s="728"/>
      <c r="I746" s="728"/>
      <c r="J746" s="728"/>
      <c r="K746" s="728"/>
      <c r="L746" s="728"/>
      <c r="M746" s="729"/>
      <c r="N746" s="23"/>
      <c r="O746" s="23"/>
      <c r="P746" s="23"/>
      <c r="Q746" s="23"/>
      <c r="R746" s="23"/>
      <c r="S746" s="195"/>
      <c r="T746" s="653">
        <v>150000</v>
      </c>
    </row>
    <row r="747" spans="1:39" ht="54" customHeight="1" x14ac:dyDescent="0.7">
      <c r="A747" s="727" t="s">
        <v>40506</v>
      </c>
      <c r="B747" s="728"/>
      <c r="C747" s="728"/>
      <c r="D747" s="728"/>
      <c r="E747" s="728"/>
      <c r="F747" s="728"/>
      <c r="G747" s="728"/>
      <c r="H747" s="728"/>
      <c r="I747" s="728"/>
      <c r="J747" s="728"/>
      <c r="K747" s="728"/>
      <c r="L747" s="728"/>
      <c r="M747" s="729"/>
      <c r="N747" s="23"/>
      <c r="O747" s="23"/>
      <c r="P747" s="23"/>
      <c r="Q747" s="23"/>
      <c r="R747" s="23"/>
      <c r="S747" s="195"/>
      <c r="T747" s="388">
        <v>500000</v>
      </c>
    </row>
    <row r="748" spans="1:39" ht="54" customHeight="1" x14ac:dyDescent="1.3">
      <c r="A748" s="691" t="s">
        <v>40963</v>
      </c>
      <c r="B748" s="691"/>
      <c r="C748" s="691"/>
      <c r="D748" s="691"/>
      <c r="E748" s="691"/>
      <c r="F748" s="691"/>
      <c r="G748" s="691"/>
      <c r="H748" s="691"/>
      <c r="I748" s="691"/>
      <c r="J748" s="691"/>
      <c r="K748" s="691"/>
      <c r="L748" s="691"/>
      <c r="M748" s="692"/>
      <c r="N748" s="31"/>
      <c r="O748" s="31"/>
      <c r="P748" s="31"/>
      <c r="Q748" s="31"/>
      <c r="R748" s="31"/>
      <c r="S748" s="31"/>
      <c r="T748" s="23"/>
      <c r="U748" s="24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195"/>
      <c r="AM748" s="388"/>
    </row>
    <row r="749" spans="1:39" ht="54" customHeight="1" x14ac:dyDescent="1.05">
      <c r="A749" s="31" t="s">
        <v>40868</v>
      </c>
      <c r="B749" s="31" t="s">
        <v>12444</v>
      </c>
      <c r="C749" s="31" t="s">
        <v>40869</v>
      </c>
      <c r="D749" s="31" t="s">
        <v>40870</v>
      </c>
      <c r="E749" s="31" t="s">
        <v>687</v>
      </c>
      <c r="F749" s="31" t="s">
        <v>123</v>
      </c>
      <c r="G749" s="31" t="s">
        <v>17532</v>
      </c>
      <c r="H749" s="31" t="s">
        <v>37612</v>
      </c>
      <c r="I749" s="38">
        <v>0.41666666666666669</v>
      </c>
      <c r="J749" s="31" t="s">
        <v>19</v>
      </c>
      <c r="K749" s="31" t="s">
        <v>105</v>
      </c>
      <c r="L749" s="31" t="s">
        <v>106</v>
      </c>
      <c r="M749" s="31" t="s">
        <v>995</v>
      </c>
      <c r="N749" s="23"/>
      <c r="O749" s="23"/>
      <c r="P749" s="23"/>
      <c r="Q749" s="23"/>
      <c r="R749" s="23"/>
      <c r="S749" s="29">
        <v>44700</v>
      </c>
      <c r="T749" s="23"/>
      <c r="U749" s="24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195"/>
      <c r="AM749" s="388"/>
    </row>
    <row r="750" spans="1:39" ht="54" customHeight="1" x14ac:dyDescent="1.05">
      <c r="A750" s="31" t="s">
        <v>40871</v>
      </c>
      <c r="B750" s="31" t="s">
        <v>33267</v>
      </c>
      <c r="C750" s="31" t="s">
        <v>40872</v>
      </c>
      <c r="D750" s="31" t="s">
        <v>40873</v>
      </c>
      <c r="E750" s="31" t="s">
        <v>101</v>
      </c>
      <c r="F750" s="31" t="s">
        <v>123</v>
      </c>
      <c r="G750" s="31" t="s">
        <v>16223</v>
      </c>
      <c r="H750" s="31" t="s">
        <v>37612</v>
      </c>
      <c r="I750" s="38">
        <v>0.125</v>
      </c>
      <c r="J750" s="31" t="s">
        <v>19</v>
      </c>
      <c r="K750" s="31" t="s">
        <v>105</v>
      </c>
      <c r="L750" s="31" t="s">
        <v>106</v>
      </c>
      <c r="M750" s="31" t="s">
        <v>995</v>
      </c>
      <c r="N750" s="23"/>
      <c r="O750" s="23"/>
      <c r="P750" s="23"/>
      <c r="Q750" s="23"/>
      <c r="R750" s="23"/>
      <c r="S750" s="29">
        <v>45200</v>
      </c>
      <c r="T750" s="23"/>
      <c r="U750" s="24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195"/>
      <c r="AM750" s="388"/>
    </row>
    <row r="751" spans="1:39" ht="54" customHeight="1" x14ac:dyDescent="1.05">
      <c r="A751" s="31" t="s">
        <v>40874</v>
      </c>
      <c r="B751" s="31" t="s">
        <v>26729</v>
      </c>
      <c r="C751" s="31" t="s">
        <v>40875</v>
      </c>
      <c r="D751" s="31" t="s">
        <v>40876</v>
      </c>
      <c r="E751" s="31" t="s">
        <v>101</v>
      </c>
      <c r="F751" s="31" t="s">
        <v>123</v>
      </c>
      <c r="G751" s="31" t="s">
        <v>16223</v>
      </c>
      <c r="H751" s="31" t="s">
        <v>37612</v>
      </c>
      <c r="I751" s="38">
        <v>0.125</v>
      </c>
      <c r="J751" s="31" t="s">
        <v>19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29">
        <v>45200</v>
      </c>
      <c r="T751" s="23"/>
      <c r="U751" s="24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195"/>
      <c r="AM751" s="388"/>
    </row>
    <row r="752" spans="1:39" ht="54" customHeight="1" x14ac:dyDescent="1.05">
      <c r="A752" s="31" t="s">
        <v>40877</v>
      </c>
      <c r="B752" s="31" t="s">
        <v>12953</v>
      </c>
      <c r="C752" s="31" t="s">
        <v>40878</v>
      </c>
      <c r="D752" s="31" t="s">
        <v>40879</v>
      </c>
      <c r="E752" s="31" t="s">
        <v>101</v>
      </c>
      <c r="F752" s="31" t="s">
        <v>123</v>
      </c>
      <c r="G752" s="31" t="s">
        <v>16223</v>
      </c>
      <c r="H752" s="31" t="s">
        <v>37612</v>
      </c>
      <c r="I752" s="38">
        <v>0.125</v>
      </c>
      <c r="J752" s="31" t="s">
        <v>19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29">
        <v>45200</v>
      </c>
      <c r="T752" s="23"/>
      <c r="U752" s="24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195"/>
      <c r="AM752" s="388"/>
    </row>
    <row r="753" spans="1:39" ht="54" customHeight="1" x14ac:dyDescent="1.05">
      <c r="A753" s="31" t="s">
        <v>40880</v>
      </c>
      <c r="B753" s="31" t="s">
        <v>40881</v>
      </c>
      <c r="C753" s="31" t="s">
        <v>40882</v>
      </c>
      <c r="D753" s="31" t="s">
        <v>40883</v>
      </c>
      <c r="E753" s="31" t="s">
        <v>687</v>
      </c>
      <c r="F753" s="31" t="s">
        <v>123</v>
      </c>
      <c r="G753" s="31" t="s">
        <v>17532</v>
      </c>
      <c r="H753" s="31" t="s">
        <v>37612</v>
      </c>
      <c r="I753" s="38">
        <v>0.91666666666666663</v>
      </c>
      <c r="J753" s="31" t="s">
        <v>1943</v>
      </c>
      <c r="K753" s="31" t="s">
        <v>105</v>
      </c>
      <c r="L753" s="31" t="s">
        <v>106</v>
      </c>
      <c r="M753" s="31" t="s">
        <v>995</v>
      </c>
      <c r="N753" s="23"/>
      <c r="O753" s="23"/>
      <c r="P753" s="23"/>
      <c r="Q753" s="23"/>
      <c r="R753" s="23"/>
      <c r="S753" s="29">
        <v>44700</v>
      </c>
      <c r="T753" s="23"/>
      <c r="U753" s="24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195"/>
      <c r="AM753" s="388"/>
    </row>
    <row r="754" spans="1:39" ht="54" customHeight="1" x14ac:dyDescent="1.05">
      <c r="A754" s="31" t="s">
        <v>40884</v>
      </c>
      <c r="B754" s="31" t="s">
        <v>40885</v>
      </c>
      <c r="C754" s="31" t="s">
        <v>40886</v>
      </c>
      <c r="D754" s="31" t="s">
        <v>40887</v>
      </c>
      <c r="E754" s="31" t="s">
        <v>687</v>
      </c>
      <c r="F754" s="31" t="s">
        <v>123</v>
      </c>
      <c r="G754" s="31" t="s">
        <v>17532</v>
      </c>
      <c r="H754" s="31" t="s">
        <v>37612</v>
      </c>
      <c r="I754" s="38">
        <v>0.91666666666666663</v>
      </c>
      <c r="J754" s="31" t="s">
        <v>1943</v>
      </c>
      <c r="K754" s="31" t="s">
        <v>105</v>
      </c>
      <c r="L754" s="31" t="s">
        <v>106</v>
      </c>
      <c r="M754" s="31" t="s">
        <v>995</v>
      </c>
      <c r="N754" s="23"/>
      <c r="O754" s="23"/>
      <c r="P754" s="23"/>
      <c r="Q754" s="23"/>
      <c r="R754" s="23"/>
      <c r="S754" s="29">
        <v>44700</v>
      </c>
      <c r="T754" s="23"/>
      <c r="U754" s="24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195"/>
      <c r="AM754" s="388"/>
    </row>
    <row r="755" spans="1:39" ht="54" customHeight="1" x14ac:dyDescent="1.05">
      <c r="A755" s="31" t="s">
        <v>40888</v>
      </c>
      <c r="B755" s="31" t="s">
        <v>40889</v>
      </c>
      <c r="C755" s="31" t="s">
        <v>40890</v>
      </c>
      <c r="D755" s="31" t="s">
        <v>40891</v>
      </c>
      <c r="E755" s="31" t="s">
        <v>687</v>
      </c>
      <c r="F755" s="31" t="s">
        <v>123</v>
      </c>
      <c r="G755" s="31" t="s">
        <v>17532</v>
      </c>
      <c r="H755" s="31" t="s">
        <v>37612</v>
      </c>
      <c r="I755" s="38">
        <v>0.83333333333333337</v>
      </c>
      <c r="J755" s="31" t="s">
        <v>1943</v>
      </c>
      <c r="K755" s="31" t="s">
        <v>105</v>
      </c>
      <c r="L755" s="31" t="s">
        <v>106</v>
      </c>
      <c r="M755" s="31" t="s">
        <v>995</v>
      </c>
      <c r="N755" s="23"/>
      <c r="O755" s="23"/>
      <c r="P755" s="23"/>
      <c r="Q755" s="23"/>
      <c r="R755" s="23"/>
      <c r="S755" s="29">
        <v>44700</v>
      </c>
      <c r="T755" s="23"/>
      <c r="U755" s="24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195"/>
      <c r="AM755" s="388"/>
    </row>
    <row r="756" spans="1:39" ht="54" customHeight="1" x14ac:dyDescent="1.05">
      <c r="A756" s="688" t="s">
        <v>41448</v>
      </c>
      <c r="B756" s="716"/>
      <c r="C756" s="716"/>
      <c r="D756" s="716"/>
      <c r="E756" s="716"/>
      <c r="F756" s="716"/>
      <c r="G756" s="716"/>
      <c r="H756" s="716"/>
      <c r="I756" s="716"/>
      <c r="J756" s="716"/>
      <c r="K756" s="716"/>
      <c r="L756" s="716"/>
      <c r="M756" s="717"/>
      <c r="N756" s="23"/>
      <c r="O756" s="23"/>
      <c r="P756" s="23"/>
      <c r="Q756" s="23"/>
      <c r="R756" s="23"/>
      <c r="S756" s="29"/>
      <c r="T756" s="23"/>
      <c r="U756" s="24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195"/>
      <c r="AM756" s="388"/>
    </row>
    <row r="757" spans="1:39" ht="54" customHeight="1" x14ac:dyDescent="1.05">
      <c r="A757" s="675" t="s">
        <v>41399</v>
      </c>
      <c r="B757" s="675" t="s">
        <v>41400</v>
      </c>
      <c r="C757" s="675" t="s">
        <v>41401</v>
      </c>
      <c r="D757" s="675" t="s">
        <v>41402</v>
      </c>
      <c r="E757" s="675" t="s">
        <v>101</v>
      </c>
      <c r="F757" s="675" t="s">
        <v>123</v>
      </c>
      <c r="G757" s="675" t="s">
        <v>16223</v>
      </c>
      <c r="H757" s="675" t="s">
        <v>33669</v>
      </c>
      <c r="I757" s="676">
        <v>0.125</v>
      </c>
      <c r="J757" s="675" t="s">
        <v>19</v>
      </c>
      <c r="K757" s="675" t="s">
        <v>105</v>
      </c>
      <c r="L757" s="675" t="s">
        <v>106</v>
      </c>
      <c r="M757" s="675" t="s">
        <v>995</v>
      </c>
      <c r="N757" s="23"/>
      <c r="O757" s="23"/>
      <c r="P757" s="23"/>
      <c r="Q757" s="23"/>
      <c r="R757" s="23"/>
      <c r="S757" s="29">
        <v>45200</v>
      </c>
      <c r="T757" s="23"/>
      <c r="U757" s="24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195"/>
      <c r="AM757" s="388"/>
    </row>
    <row r="758" spans="1:39" ht="54" customHeight="1" x14ac:dyDescent="1.05">
      <c r="A758" s="675" t="s">
        <v>41403</v>
      </c>
      <c r="B758" s="675" t="s">
        <v>41404</v>
      </c>
      <c r="C758" s="675" t="s">
        <v>41405</v>
      </c>
      <c r="D758" s="675" t="s">
        <v>41406</v>
      </c>
      <c r="E758" s="675" t="s">
        <v>687</v>
      </c>
      <c r="F758" s="675" t="s">
        <v>123</v>
      </c>
      <c r="G758" s="675" t="s">
        <v>16504</v>
      </c>
      <c r="H758" s="675" t="s">
        <v>37612</v>
      </c>
      <c r="I758" s="676">
        <v>0.53125</v>
      </c>
      <c r="J758" s="675" t="s">
        <v>19</v>
      </c>
      <c r="K758" s="675" t="s">
        <v>105</v>
      </c>
      <c r="L758" s="675" t="s">
        <v>106</v>
      </c>
      <c r="M758" s="675" t="s">
        <v>995</v>
      </c>
      <c r="N758" s="23"/>
      <c r="O758" s="23"/>
      <c r="P758" s="23"/>
      <c r="Q758" s="23"/>
      <c r="R758" s="23"/>
      <c r="S758" s="29">
        <v>44700</v>
      </c>
      <c r="T758" s="23"/>
      <c r="U758" s="24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195"/>
      <c r="AM758" s="388"/>
    </row>
    <row r="759" spans="1:39" ht="54" customHeight="1" x14ac:dyDescent="1.05">
      <c r="A759" s="675" t="s">
        <v>41407</v>
      </c>
      <c r="B759" s="675" t="s">
        <v>41408</v>
      </c>
      <c r="C759" s="675" t="s">
        <v>41409</v>
      </c>
      <c r="D759" s="675" t="s">
        <v>41410</v>
      </c>
      <c r="E759" s="675" t="s">
        <v>101</v>
      </c>
      <c r="F759" s="675" t="s">
        <v>123</v>
      </c>
      <c r="G759" s="675" t="s">
        <v>16223</v>
      </c>
      <c r="H759" s="675" t="s">
        <v>33669</v>
      </c>
      <c r="I759" s="676">
        <v>0.32291666666666669</v>
      </c>
      <c r="J759" s="675" t="s">
        <v>1943</v>
      </c>
      <c r="K759" s="675" t="s">
        <v>105</v>
      </c>
      <c r="L759" s="675" t="s">
        <v>106</v>
      </c>
      <c r="M759" s="675" t="s">
        <v>995</v>
      </c>
      <c r="N759" s="23"/>
      <c r="O759" s="23"/>
      <c r="P759" s="23"/>
      <c r="Q759" s="23"/>
      <c r="R759" s="23"/>
      <c r="S759" s="29">
        <v>45200</v>
      </c>
      <c r="T759" s="23"/>
      <c r="U759" s="24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195"/>
      <c r="AM759" s="388"/>
    </row>
    <row r="760" spans="1:39" ht="54" customHeight="1" x14ac:dyDescent="0.7">
      <c r="A760" s="727" t="s">
        <v>40970</v>
      </c>
      <c r="B760" s="728"/>
      <c r="C760" s="728"/>
      <c r="D760" s="728"/>
      <c r="E760" s="728"/>
      <c r="F760" s="728"/>
      <c r="G760" s="728"/>
      <c r="H760" s="728"/>
      <c r="I760" s="728"/>
      <c r="J760" s="728"/>
      <c r="K760" s="728"/>
      <c r="L760" s="728"/>
      <c r="M760" s="729"/>
      <c r="N760" s="23"/>
      <c r="O760" s="23"/>
      <c r="P760" s="23"/>
      <c r="Q760" s="23"/>
      <c r="R760" s="23"/>
      <c r="S760" s="195"/>
      <c r="T760" s="388">
        <v>35000</v>
      </c>
    </row>
    <row r="761" spans="1:39" ht="54" customHeight="1" x14ac:dyDescent="0.7">
      <c r="A761" s="727" t="s">
        <v>40970</v>
      </c>
      <c r="B761" s="728"/>
      <c r="C761" s="728"/>
      <c r="D761" s="728"/>
      <c r="E761" s="728"/>
      <c r="F761" s="728"/>
      <c r="G761" s="728"/>
      <c r="H761" s="728"/>
      <c r="I761" s="728"/>
      <c r="J761" s="728"/>
      <c r="K761" s="728"/>
      <c r="L761" s="728"/>
      <c r="M761" s="729"/>
      <c r="N761" s="23"/>
      <c r="O761" s="23"/>
      <c r="P761" s="23"/>
      <c r="Q761" s="23"/>
      <c r="R761" s="23"/>
      <c r="S761" s="195"/>
      <c r="T761" s="388">
        <v>18000</v>
      </c>
    </row>
    <row r="762" spans="1:39" ht="54" customHeight="1" x14ac:dyDescent="0.7">
      <c r="A762" s="727" t="s">
        <v>40970</v>
      </c>
      <c r="B762" s="728"/>
      <c r="C762" s="728"/>
      <c r="D762" s="728"/>
      <c r="E762" s="728"/>
      <c r="F762" s="728"/>
      <c r="G762" s="728"/>
      <c r="H762" s="728"/>
      <c r="I762" s="728"/>
      <c r="J762" s="728"/>
      <c r="K762" s="728"/>
      <c r="L762" s="728"/>
      <c r="M762" s="729"/>
      <c r="N762" s="23"/>
      <c r="O762" s="23"/>
      <c r="P762" s="23"/>
      <c r="Q762" s="23"/>
      <c r="R762" s="23"/>
      <c r="S762" s="195"/>
      <c r="T762" s="388">
        <v>60000</v>
      </c>
    </row>
    <row r="763" spans="1:39" ht="54" customHeight="1" x14ac:dyDescent="1.05">
      <c r="A763" s="688" t="s">
        <v>42243</v>
      </c>
      <c r="B763" s="689"/>
      <c r="C763" s="689"/>
      <c r="D763" s="689"/>
      <c r="E763" s="689"/>
      <c r="F763" s="689"/>
      <c r="G763" s="689"/>
      <c r="H763" s="689"/>
      <c r="I763" s="689"/>
      <c r="J763" s="689"/>
      <c r="K763" s="689"/>
      <c r="L763" s="689"/>
      <c r="M763" s="690"/>
      <c r="N763" s="23"/>
      <c r="O763" s="23"/>
      <c r="P763" s="23"/>
      <c r="Q763" s="23"/>
      <c r="R763" s="23"/>
      <c r="S763" s="29"/>
      <c r="T763" s="23"/>
      <c r="U763" s="24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195"/>
      <c r="AM763" s="388"/>
    </row>
    <row r="764" spans="1:39" ht="54" customHeight="1" x14ac:dyDescent="1.05">
      <c r="A764" s="31" t="s">
        <v>42139</v>
      </c>
      <c r="B764" s="31" t="s">
        <v>20345</v>
      </c>
      <c r="C764" s="31" t="s">
        <v>42140</v>
      </c>
      <c r="D764" s="31" t="s">
        <v>42141</v>
      </c>
      <c r="E764" s="31" t="s">
        <v>101</v>
      </c>
      <c r="F764" s="31" t="s">
        <v>123</v>
      </c>
      <c r="G764" s="31" t="s">
        <v>16223</v>
      </c>
      <c r="H764" s="31" t="s">
        <v>33669</v>
      </c>
      <c r="I764" s="38">
        <v>0.41666666666666669</v>
      </c>
      <c r="J764" s="31" t="s">
        <v>19</v>
      </c>
      <c r="K764" s="31" t="s">
        <v>105</v>
      </c>
      <c r="L764" s="31" t="s">
        <v>106</v>
      </c>
      <c r="M764" s="31" t="s">
        <v>995</v>
      </c>
      <c r="N764" s="23"/>
      <c r="O764" s="23"/>
      <c r="P764" s="23"/>
      <c r="Q764" s="23"/>
      <c r="R764" s="23"/>
      <c r="S764" s="29">
        <v>45200</v>
      </c>
      <c r="T764" s="23"/>
      <c r="U764" s="24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195"/>
      <c r="AM764" s="388"/>
    </row>
    <row r="765" spans="1:39" ht="54" customHeight="1" x14ac:dyDescent="1.05">
      <c r="A765" s="31" t="s">
        <v>42142</v>
      </c>
      <c r="B765" s="31" t="s">
        <v>11042</v>
      </c>
      <c r="C765" s="31" t="s">
        <v>42143</v>
      </c>
      <c r="D765" s="31" t="s">
        <v>42144</v>
      </c>
      <c r="E765" s="31" t="s">
        <v>101</v>
      </c>
      <c r="F765" s="31" t="s">
        <v>123</v>
      </c>
      <c r="G765" s="31" t="s">
        <v>16223</v>
      </c>
      <c r="H765" s="31" t="s">
        <v>33669</v>
      </c>
      <c r="I765" s="38">
        <v>0.41666666666666669</v>
      </c>
      <c r="J765" s="31" t="s">
        <v>19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29">
        <v>45200</v>
      </c>
      <c r="T765" s="23"/>
      <c r="U765" s="24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195"/>
      <c r="AM765" s="388"/>
    </row>
    <row r="766" spans="1:39" ht="54" customHeight="1" x14ac:dyDescent="1.05">
      <c r="A766" s="31" t="s">
        <v>42145</v>
      </c>
      <c r="B766" s="31" t="s">
        <v>30631</v>
      </c>
      <c r="C766" s="31" t="s">
        <v>42146</v>
      </c>
      <c r="D766" s="31" t="s">
        <v>42147</v>
      </c>
      <c r="E766" s="31" t="s">
        <v>101</v>
      </c>
      <c r="F766" s="31" t="s">
        <v>123</v>
      </c>
      <c r="G766" s="31" t="s">
        <v>16223</v>
      </c>
      <c r="H766" s="31" t="s">
        <v>33669</v>
      </c>
      <c r="I766" s="38">
        <v>0.41666666666666669</v>
      </c>
      <c r="J766" s="31" t="s">
        <v>19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29">
        <v>45200</v>
      </c>
      <c r="T766" s="23"/>
      <c r="U766" s="24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195"/>
      <c r="AM766" s="388"/>
    </row>
    <row r="767" spans="1:39" ht="54" customHeight="1" x14ac:dyDescent="1.05">
      <c r="A767" s="31" t="s">
        <v>42148</v>
      </c>
      <c r="B767" s="31" t="s">
        <v>20174</v>
      </c>
      <c r="C767" s="31" t="s">
        <v>42149</v>
      </c>
      <c r="D767" s="31" t="s">
        <v>42150</v>
      </c>
      <c r="E767" s="31" t="s">
        <v>101</v>
      </c>
      <c r="F767" s="31" t="s">
        <v>123</v>
      </c>
      <c r="G767" s="31" t="s">
        <v>16223</v>
      </c>
      <c r="H767" s="31" t="s">
        <v>33669</v>
      </c>
      <c r="I767" s="38">
        <v>0.41666666666666669</v>
      </c>
      <c r="J767" s="31" t="s">
        <v>19</v>
      </c>
      <c r="K767" s="31" t="s">
        <v>105</v>
      </c>
      <c r="L767" s="31" t="s">
        <v>106</v>
      </c>
      <c r="M767" s="31" t="s">
        <v>995</v>
      </c>
      <c r="N767" s="23"/>
      <c r="O767" s="23"/>
      <c r="P767" s="23"/>
      <c r="Q767" s="23"/>
      <c r="R767" s="23"/>
      <c r="S767" s="29">
        <v>45200</v>
      </c>
      <c r="T767" s="23"/>
      <c r="U767" s="24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195"/>
      <c r="AM767" s="388"/>
    </row>
    <row r="768" spans="1:39" ht="54" customHeight="1" x14ac:dyDescent="1.05">
      <c r="A768" s="31" t="s">
        <v>42151</v>
      </c>
      <c r="B768" s="31" t="s">
        <v>16300</v>
      </c>
      <c r="C768" s="31" t="s">
        <v>42152</v>
      </c>
      <c r="D768" s="31" t="s">
        <v>42153</v>
      </c>
      <c r="E768" s="31" t="s">
        <v>101</v>
      </c>
      <c r="F768" s="31" t="s">
        <v>123</v>
      </c>
      <c r="G768" s="31" t="s">
        <v>16223</v>
      </c>
      <c r="H768" s="31" t="s">
        <v>33669</v>
      </c>
      <c r="I768" s="38">
        <v>0.41666666666666669</v>
      </c>
      <c r="J768" s="31" t="s">
        <v>19</v>
      </c>
      <c r="K768" s="31" t="s">
        <v>105</v>
      </c>
      <c r="L768" s="31" t="s">
        <v>106</v>
      </c>
      <c r="M768" s="31" t="s">
        <v>995</v>
      </c>
      <c r="N768" s="23"/>
      <c r="O768" s="23"/>
      <c r="P768" s="23"/>
      <c r="Q768" s="23"/>
      <c r="R768" s="23"/>
      <c r="S768" s="29">
        <v>45200</v>
      </c>
      <c r="T768" s="23"/>
      <c r="U768" s="24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195"/>
      <c r="AM768" s="388"/>
    </row>
    <row r="769" spans="1:39" ht="54" customHeight="1" x14ac:dyDescent="1.05">
      <c r="A769" s="31" t="s">
        <v>42154</v>
      </c>
      <c r="B769" s="31" t="s">
        <v>864</v>
      </c>
      <c r="C769" s="31" t="s">
        <v>42155</v>
      </c>
      <c r="D769" s="31" t="s">
        <v>42156</v>
      </c>
      <c r="E769" s="31" t="s">
        <v>101</v>
      </c>
      <c r="F769" s="31" t="s">
        <v>123</v>
      </c>
      <c r="G769" s="31" t="s">
        <v>16223</v>
      </c>
      <c r="H769" s="31" t="s">
        <v>33669</v>
      </c>
      <c r="I769" s="38">
        <v>0.41666666666666669</v>
      </c>
      <c r="J769" s="31" t="s">
        <v>19</v>
      </c>
      <c r="K769" s="31" t="s">
        <v>105</v>
      </c>
      <c r="L769" s="31" t="s">
        <v>106</v>
      </c>
      <c r="M769" s="31" t="s">
        <v>995</v>
      </c>
      <c r="N769" s="23"/>
      <c r="O769" s="23"/>
      <c r="P769" s="23"/>
      <c r="Q769" s="23"/>
      <c r="R769" s="23"/>
      <c r="S769" s="29">
        <v>45200</v>
      </c>
      <c r="T769" s="23"/>
      <c r="U769" s="24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195"/>
      <c r="AM769" s="388"/>
    </row>
    <row r="770" spans="1:39" ht="54" customHeight="1" x14ac:dyDescent="1.05">
      <c r="A770" s="31" t="s">
        <v>42157</v>
      </c>
      <c r="B770" s="31" t="s">
        <v>2324</v>
      </c>
      <c r="C770" s="31" t="s">
        <v>42158</v>
      </c>
      <c r="D770" s="31" t="s">
        <v>42159</v>
      </c>
      <c r="E770" s="31" t="s">
        <v>101</v>
      </c>
      <c r="F770" s="31" t="s">
        <v>123</v>
      </c>
      <c r="G770" s="31" t="s">
        <v>16223</v>
      </c>
      <c r="H770" s="31" t="s">
        <v>33669</v>
      </c>
      <c r="I770" s="38">
        <v>0.41666666666666669</v>
      </c>
      <c r="J770" s="31" t="s">
        <v>19</v>
      </c>
      <c r="K770" s="31" t="s">
        <v>105</v>
      </c>
      <c r="L770" s="31" t="s">
        <v>106</v>
      </c>
      <c r="M770" s="31" t="s">
        <v>995</v>
      </c>
      <c r="N770" s="23"/>
      <c r="O770" s="23"/>
      <c r="P770" s="23"/>
      <c r="Q770" s="23"/>
      <c r="R770" s="23"/>
      <c r="S770" s="29">
        <v>45200</v>
      </c>
      <c r="T770" s="23"/>
      <c r="U770" s="24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195"/>
      <c r="AM770" s="388"/>
    </row>
    <row r="771" spans="1:39" ht="54" customHeight="1" x14ac:dyDescent="1.05">
      <c r="A771" s="31" t="s">
        <v>42160</v>
      </c>
      <c r="B771" s="31" t="s">
        <v>18744</v>
      </c>
      <c r="C771" s="31" t="s">
        <v>42161</v>
      </c>
      <c r="D771" s="31" t="s">
        <v>42162</v>
      </c>
      <c r="E771" s="31" t="s">
        <v>687</v>
      </c>
      <c r="F771" s="31" t="s">
        <v>123</v>
      </c>
      <c r="G771" s="31" t="s">
        <v>16504</v>
      </c>
      <c r="H771" s="31" t="s">
        <v>33669</v>
      </c>
      <c r="I771" s="38">
        <v>0.41666666666666669</v>
      </c>
      <c r="J771" s="31" t="s">
        <v>19</v>
      </c>
      <c r="K771" s="31" t="s">
        <v>105</v>
      </c>
      <c r="L771" s="31" t="s">
        <v>106</v>
      </c>
      <c r="M771" s="31" t="s">
        <v>995</v>
      </c>
      <c r="N771" s="23"/>
      <c r="O771" s="23"/>
      <c r="P771" s="23"/>
      <c r="Q771" s="23"/>
      <c r="R771" s="23"/>
      <c r="S771" s="29">
        <v>44700</v>
      </c>
      <c r="T771" s="23"/>
      <c r="U771" s="24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195"/>
      <c r="AM771" s="388"/>
    </row>
    <row r="772" spans="1:39" ht="54" customHeight="1" x14ac:dyDescent="1.05">
      <c r="A772" s="31" t="s">
        <v>42163</v>
      </c>
      <c r="B772" s="31" t="s">
        <v>12216</v>
      </c>
      <c r="C772" s="31" t="s">
        <v>42164</v>
      </c>
      <c r="D772" s="31" t="s">
        <v>42165</v>
      </c>
      <c r="E772" s="31" t="s">
        <v>687</v>
      </c>
      <c r="F772" s="31" t="s">
        <v>123</v>
      </c>
      <c r="G772" s="31" t="s">
        <v>17532</v>
      </c>
      <c r="H772" s="31" t="s">
        <v>29943</v>
      </c>
      <c r="I772" s="38">
        <v>0.29166666666666669</v>
      </c>
      <c r="J772" s="31" t="s">
        <v>19</v>
      </c>
      <c r="K772" s="31" t="s">
        <v>105</v>
      </c>
      <c r="L772" s="31" t="s">
        <v>106</v>
      </c>
      <c r="M772" s="31" t="s">
        <v>995</v>
      </c>
      <c r="N772" s="23"/>
      <c r="O772" s="23"/>
      <c r="P772" s="23"/>
      <c r="Q772" s="23"/>
      <c r="R772" s="23"/>
      <c r="S772" s="29">
        <v>44700</v>
      </c>
      <c r="T772" s="23"/>
      <c r="U772" s="24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195"/>
      <c r="AM772" s="388"/>
    </row>
    <row r="773" spans="1:39" ht="54" customHeight="1" x14ac:dyDescent="1.05">
      <c r="A773" s="31" t="s">
        <v>42166</v>
      </c>
      <c r="B773" s="31" t="s">
        <v>42167</v>
      </c>
      <c r="C773" s="31" t="s">
        <v>42168</v>
      </c>
      <c r="D773" s="31" t="s">
        <v>42169</v>
      </c>
      <c r="E773" s="31" t="s">
        <v>687</v>
      </c>
      <c r="F773" s="31" t="s">
        <v>123</v>
      </c>
      <c r="G773" s="31" t="s">
        <v>17532</v>
      </c>
      <c r="H773" s="31" t="s">
        <v>29943</v>
      </c>
      <c r="I773" s="38">
        <v>0.29166666666666669</v>
      </c>
      <c r="J773" s="31" t="s">
        <v>19</v>
      </c>
      <c r="K773" s="31" t="s">
        <v>105</v>
      </c>
      <c r="L773" s="31" t="s">
        <v>106</v>
      </c>
      <c r="M773" s="31" t="s">
        <v>995</v>
      </c>
      <c r="N773" s="23"/>
      <c r="O773" s="23"/>
      <c r="P773" s="23"/>
      <c r="Q773" s="23"/>
      <c r="R773" s="23"/>
      <c r="S773" s="29">
        <v>44700</v>
      </c>
      <c r="T773" s="23"/>
      <c r="U773" s="24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195"/>
      <c r="AM773" s="388"/>
    </row>
    <row r="774" spans="1:39" ht="54" customHeight="1" x14ac:dyDescent="1.05">
      <c r="A774" s="31" t="s">
        <v>42170</v>
      </c>
      <c r="B774" s="31" t="s">
        <v>13829</v>
      </c>
      <c r="C774" s="31" t="s">
        <v>42171</v>
      </c>
      <c r="D774" s="31" t="s">
        <v>42172</v>
      </c>
      <c r="E774" s="31" t="s">
        <v>687</v>
      </c>
      <c r="F774" s="31" t="s">
        <v>123</v>
      </c>
      <c r="G774" s="31" t="s">
        <v>17532</v>
      </c>
      <c r="H774" s="31" t="s">
        <v>29943</v>
      </c>
      <c r="I774" s="38">
        <v>0.29166666666666669</v>
      </c>
      <c r="J774" s="31" t="s">
        <v>19</v>
      </c>
      <c r="K774" s="31" t="s">
        <v>105</v>
      </c>
      <c r="L774" s="31" t="s">
        <v>106</v>
      </c>
      <c r="M774" s="31" t="s">
        <v>995</v>
      </c>
      <c r="N774" s="23"/>
      <c r="O774" s="23"/>
      <c r="P774" s="23"/>
      <c r="Q774" s="23"/>
      <c r="R774" s="23"/>
      <c r="S774" s="29">
        <v>44700</v>
      </c>
      <c r="T774" s="23"/>
      <c r="U774" s="24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195"/>
      <c r="AM774" s="388"/>
    </row>
    <row r="775" spans="1:39" ht="54" customHeight="1" x14ac:dyDescent="1.05">
      <c r="A775" s="31" t="s">
        <v>42173</v>
      </c>
      <c r="B775" s="31" t="s">
        <v>864</v>
      </c>
      <c r="C775" s="31" t="s">
        <v>42174</v>
      </c>
      <c r="D775" s="31" t="s">
        <v>42175</v>
      </c>
      <c r="E775" s="31" t="s">
        <v>687</v>
      </c>
      <c r="F775" s="31" t="s">
        <v>123</v>
      </c>
      <c r="G775" s="31" t="s">
        <v>17532</v>
      </c>
      <c r="H775" s="31" t="s">
        <v>29943</v>
      </c>
      <c r="I775" s="38">
        <v>0.29166666666666669</v>
      </c>
      <c r="J775" s="31" t="s">
        <v>19</v>
      </c>
      <c r="K775" s="31" t="s">
        <v>105</v>
      </c>
      <c r="L775" s="31" t="s">
        <v>106</v>
      </c>
      <c r="M775" s="31" t="s">
        <v>995</v>
      </c>
      <c r="N775" s="23"/>
      <c r="O775" s="23"/>
      <c r="P775" s="23"/>
      <c r="Q775" s="23"/>
      <c r="R775" s="23"/>
      <c r="S775" s="29">
        <v>44700</v>
      </c>
      <c r="T775" s="23"/>
      <c r="U775" s="24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195"/>
      <c r="AM775" s="388"/>
    </row>
    <row r="776" spans="1:39" ht="54" customHeight="1" x14ac:dyDescent="1.05">
      <c r="A776" s="31" t="s">
        <v>42176</v>
      </c>
      <c r="B776" s="31" t="s">
        <v>7928</v>
      </c>
      <c r="C776" s="31" t="s">
        <v>42177</v>
      </c>
      <c r="D776" s="31" t="s">
        <v>42178</v>
      </c>
      <c r="E776" s="31" t="s">
        <v>687</v>
      </c>
      <c r="F776" s="31" t="s">
        <v>123</v>
      </c>
      <c r="G776" s="31" t="s">
        <v>17532</v>
      </c>
      <c r="H776" s="31" t="s">
        <v>29943</v>
      </c>
      <c r="I776" s="38">
        <v>0.29166666666666669</v>
      </c>
      <c r="J776" s="31" t="s">
        <v>19</v>
      </c>
      <c r="K776" s="31" t="s">
        <v>105</v>
      </c>
      <c r="L776" s="31" t="s">
        <v>106</v>
      </c>
      <c r="M776" s="31" t="s">
        <v>995</v>
      </c>
      <c r="N776" s="23"/>
      <c r="O776" s="23"/>
      <c r="P776" s="23"/>
      <c r="Q776" s="23"/>
      <c r="R776" s="23"/>
      <c r="S776" s="29">
        <v>44700</v>
      </c>
      <c r="T776" s="23"/>
      <c r="U776" s="24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195"/>
      <c r="AM776" s="388"/>
    </row>
    <row r="777" spans="1:39" ht="54" customHeight="1" x14ac:dyDescent="1.05">
      <c r="A777" s="31" t="s">
        <v>42179</v>
      </c>
      <c r="B777" s="31" t="s">
        <v>42180</v>
      </c>
      <c r="C777" s="31" t="s">
        <v>42181</v>
      </c>
      <c r="D777" s="31" t="s">
        <v>42182</v>
      </c>
      <c r="E777" s="31" t="s">
        <v>687</v>
      </c>
      <c r="F777" s="31" t="s">
        <v>123</v>
      </c>
      <c r="G777" s="31" t="s">
        <v>16504</v>
      </c>
      <c r="H777" s="31" t="s">
        <v>33669</v>
      </c>
      <c r="I777" s="38">
        <v>0.33333333333333331</v>
      </c>
      <c r="J777" s="31" t="s">
        <v>1943</v>
      </c>
      <c r="K777" s="31" t="s">
        <v>105</v>
      </c>
      <c r="L777" s="31" t="s">
        <v>106</v>
      </c>
      <c r="M777" s="31" t="s">
        <v>995</v>
      </c>
      <c r="N777" s="23"/>
      <c r="O777" s="23"/>
      <c r="P777" s="23"/>
      <c r="Q777" s="23"/>
      <c r="R777" s="23"/>
      <c r="S777" s="29">
        <v>44700</v>
      </c>
      <c r="T777" s="23"/>
      <c r="U777" s="24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195"/>
      <c r="AM777" s="388"/>
    </row>
    <row r="778" spans="1:39" ht="54" customHeight="1" x14ac:dyDescent="1.05">
      <c r="A778" s="31" t="s">
        <v>42183</v>
      </c>
      <c r="B778" s="31" t="s">
        <v>42184</v>
      </c>
      <c r="C778" s="31" t="s">
        <v>42185</v>
      </c>
      <c r="D778" s="31" t="s">
        <v>42186</v>
      </c>
      <c r="E778" s="31" t="s">
        <v>687</v>
      </c>
      <c r="F778" s="31" t="s">
        <v>123</v>
      </c>
      <c r="G778" s="31" t="s">
        <v>16504</v>
      </c>
      <c r="H778" s="31" t="s">
        <v>33669</v>
      </c>
      <c r="I778" s="38">
        <v>0.33333333333333331</v>
      </c>
      <c r="J778" s="31" t="s">
        <v>1943</v>
      </c>
      <c r="K778" s="31" t="s">
        <v>105</v>
      </c>
      <c r="L778" s="31" t="s">
        <v>106</v>
      </c>
      <c r="M778" s="31" t="s">
        <v>995</v>
      </c>
      <c r="N778" s="23"/>
      <c r="O778" s="23"/>
      <c r="P778" s="23"/>
      <c r="Q778" s="23"/>
      <c r="R778" s="23"/>
      <c r="S778" s="29">
        <v>44700</v>
      </c>
      <c r="T778" s="23"/>
      <c r="U778" s="24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195"/>
      <c r="AM778" s="388"/>
    </row>
    <row r="779" spans="1:39" ht="54" customHeight="1" x14ac:dyDescent="1.05">
      <c r="A779" s="31" t="s">
        <v>42187</v>
      </c>
      <c r="B779" s="31" t="s">
        <v>42188</v>
      </c>
      <c r="C779" s="31" t="s">
        <v>42189</v>
      </c>
      <c r="D779" s="31" t="s">
        <v>42190</v>
      </c>
      <c r="E779" s="31" t="s">
        <v>101</v>
      </c>
      <c r="F779" s="31" t="s">
        <v>123</v>
      </c>
      <c r="G779" s="31" t="s">
        <v>16223</v>
      </c>
      <c r="H779" s="31" t="s">
        <v>33669</v>
      </c>
      <c r="I779" s="38">
        <v>0.32291666666666669</v>
      </c>
      <c r="J779" s="31" t="s">
        <v>1943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45200</v>
      </c>
      <c r="T779" s="23"/>
      <c r="U779" s="24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195"/>
      <c r="AM779" s="388"/>
    </row>
    <row r="780" spans="1:39" ht="54" customHeight="1" x14ac:dyDescent="1.05">
      <c r="A780" s="31" t="s">
        <v>42191</v>
      </c>
      <c r="B780" s="31" t="s">
        <v>42192</v>
      </c>
      <c r="C780" s="31" t="s">
        <v>42193</v>
      </c>
      <c r="D780" s="31" t="s">
        <v>42194</v>
      </c>
      <c r="E780" s="31" t="s">
        <v>101</v>
      </c>
      <c r="F780" s="31" t="s">
        <v>123</v>
      </c>
      <c r="G780" s="31" t="s">
        <v>16223</v>
      </c>
      <c r="H780" s="31" t="s">
        <v>33669</v>
      </c>
      <c r="I780" s="38">
        <v>0.32291666666666669</v>
      </c>
      <c r="J780" s="31" t="s">
        <v>1943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45200</v>
      </c>
      <c r="T780" s="23"/>
      <c r="U780" s="24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195"/>
      <c r="AM780" s="388"/>
    </row>
    <row r="781" spans="1:39" ht="54" customHeight="1" x14ac:dyDescent="1.05">
      <c r="A781" s="31" t="s">
        <v>42195</v>
      </c>
      <c r="B781" s="31" t="s">
        <v>42196</v>
      </c>
      <c r="C781" s="31" t="s">
        <v>42197</v>
      </c>
      <c r="D781" s="31" t="s">
        <v>42198</v>
      </c>
      <c r="E781" s="31" t="s">
        <v>101</v>
      </c>
      <c r="F781" s="31" t="s">
        <v>123</v>
      </c>
      <c r="G781" s="31" t="s">
        <v>16223</v>
      </c>
      <c r="H781" s="31" t="s">
        <v>33669</v>
      </c>
      <c r="I781" s="38">
        <v>0.32291666666666669</v>
      </c>
      <c r="J781" s="31" t="s">
        <v>1943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45200</v>
      </c>
      <c r="T781" s="23"/>
      <c r="U781" s="24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195"/>
      <c r="AM781" s="388"/>
    </row>
    <row r="782" spans="1:39" ht="54" customHeight="1" x14ac:dyDescent="1.05">
      <c r="A782" s="31" t="s">
        <v>42199</v>
      </c>
      <c r="B782" s="31" t="s">
        <v>42200</v>
      </c>
      <c r="C782" s="31" t="s">
        <v>42201</v>
      </c>
      <c r="D782" s="31" t="s">
        <v>42202</v>
      </c>
      <c r="E782" s="31" t="s">
        <v>101</v>
      </c>
      <c r="F782" s="31" t="s">
        <v>123</v>
      </c>
      <c r="G782" s="31" t="s">
        <v>16223</v>
      </c>
      <c r="H782" s="31" t="s">
        <v>33669</v>
      </c>
      <c r="I782" s="38">
        <v>0.32291666666666669</v>
      </c>
      <c r="J782" s="31" t="s">
        <v>1943</v>
      </c>
      <c r="K782" s="31" t="s">
        <v>105</v>
      </c>
      <c r="L782" s="31" t="s">
        <v>106</v>
      </c>
      <c r="M782" s="31" t="s">
        <v>995</v>
      </c>
      <c r="N782" s="23"/>
      <c r="O782" s="23"/>
      <c r="P782" s="23"/>
      <c r="Q782" s="23"/>
      <c r="R782" s="23"/>
      <c r="S782" s="29">
        <v>45200</v>
      </c>
      <c r="T782" s="23"/>
      <c r="U782" s="24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195"/>
      <c r="AM782" s="388"/>
    </row>
    <row r="783" spans="1:39" ht="54" customHeight="1" x14ac:dyDescent="0.7">
      <c r="A783" s="727" t="s">
        <v>42245</v>
      </c>
      <c r="B783" s="728"/>
      <c r="C783" s="728"/>
      <c r="D783" s="728"/>
      <c r="E783" s="728"/>
      <c r="F783" s="728"/>
      <c r="G783" s="728"/>
      <c r="H783" s="728"/>
      <c r="I783" s="728"/>
      <c r="J783" s="728"/>
      <c r="K783" s="728"/>
      <c r="L783" s="728"/>
      <c r="M783" s="729"/>
      <c r="N783" s="23"/>
      <c r="O783" s="23"/>
      <c r="P783" s="23"/>
      <c r="Q783" s="23"/>
      <c r="R783" s="23"/>
      <c r="S783" s="195"/>
      <c r="T783" s="388">
        <v>195000</v>
      </c>
    </row>
    <row r="784" spans="1:39" ht="54" customHeight="1" x14ac:dyDescent="1.3">
      <c r="A784" s="679" t="s">
        <v>42589</v>
      </c>
      <c r="B784" s="680"/>
      <c r="C784" s="680"/>
      <c r="D784" s="680"/>
      <c r="E784" s="680"/>
      <c r="F784" s="680"/>
      <c r="G784" s="680"/>
      <c r="H784" s="680"/>
      <c r="I784" s="680"/>
      <c r="J784" s="680"/>
      <c r="K784" s="680"/>
      <c r="L784" s="680"/>
      <c r="M784" s="681"/>
      <c r="N784" s="23"/>
      <c r="O784" s="23"/>
      <c r="P784" s="23"/>
      <c r="Q784" s="23"/>
      <c r="R784" s="23"/>
      <c r="S784" s="29"/>
      <c r="T784" s="23"/>
      <c r="U784" s="24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195"/>
      <c r="AM784" s="388"/>
    </row>
    <row r="785" spans="1:39" ht="54" customHeight="1" x14ac:dyDescent="1.05">
      <c r="A785" s="31" t="s">
        <v>42570</v>
      </c>
      <c r="B785" s="31" t="s">
        <v>23067</v>
      </c>
      <c r="C785" s="31" t="s">
        <v>42571</v>
      </c>
      <c r="D785" s="31" t="s">
        <v>42572</v>
      </c>
      <c r="E785" s="31" t="s">
        <v>687</v>
      </c>
      <c r="F785" s="31" t="s">
        <v>123</v>
      </c>
      <c r="G785" s="31" t="s">
        <v>41477</v>
      </c>
      <c r="H785" s="31" t="s">
        <v>33669</v>
      </c>
      <c r="I785" s="38">
        <v>0.41666666666666669</v>
      </c>
      <c r="J785" s="31" t="s">
        <v>19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44700</v>
      </c>
      <c r="T785" s="23"/>
      <c r="U785" s="24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195"/>
      <c r="AM785" s="388"/>
    </row>
    <row r="786" spans="1:39" ht="54" customHeight="1" x14ac:dyDescent="1.05">
      <c r="A786" s="31" t="s">
        <v>42573</v>
      </c>
      <c r="B786" s="31" t="s">
        <v>5389</v>
      </c>
      <c r="C786" s="31" t="s">
        <v>42574</v>
      </c>
      <c r="D786" s="31" t="s">
        <v>42575</v>
      </c>
      <c r="E786" s="31" t="s">
        <v>687</v>
      </c>
      <c r="F786" s="31" t="s">
        <v>123</v>
      </c>
      <c r="G786" s="31" t="s">
        <v>41477</v>
      </c>
      <c r="H786" s="31" t="s">
        <v>33669</v>
      </c>
      <c r="I786" s="38">
        <v>0.41666666666666669</v>
      </c>
      <c r="J786" s="31" t="s">
        <v>19</v>
      </c>
      <c r="K786" s="31" t="s">
        <v>105</v>
      </c>
      <c r="L786" s="31" t="s">
        <v>106</v>
      </c>
      <c r="M786" s="31" t="s">
        <v>995</v>
      </c>
      <c r="N786" s="23"/>
      <c r="O786" s="23"/>
      <c r="P786" s="23"/>
      <c r="Q786" s="23"/>
      <c r="R786" s="23"/>
      <c r="S786" s="29">
        <v>44700</v>
      </c>
      <c r="T786" s="23"/>
      <c r="U786" s="24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195"/>
      <c r="AM786" s="388"/>
    </row>
    <row r="787" spans="1:39" ht="54" customHeight="1" x14ac:dyDescent="1.05">
      <c r="A787" s="31" t="s">
        <v>42576</v>
      </c>
      <c r="B787" s="31" t="s">
        <v>2312</v>
      </c>
      <c r="C787" s="31" t="s">
        <v>42577</v>
      </c>
      <c r="D787" s="31" t="s">
        <v>42578</v>
      </c>
      <c r="E787" s="31" t="s">
        <v>101</v>
      </c>
      <c r="F787" s="31" t="s">
        <v>123</v>
      </c>
      <c r="G787" s="31" t="s">
        <v>16223</v>
      </c>
      <c r="H787" s="31" t="s">
        <v>33669</v>
      </c>
      <c r="I787" s="38">
        <v>0.32291666666666669</v>
      </c>
      <c r="J787" s="31" t="s">
        <v>1943</v>
      </c>
      <c r="K787" s="31" t="s">
        <v>105</v>
      </c>
      <c r="L787" s="31" t="s">
        <v>106</v>
      </c>
      <c r="M787" s="31" t="s">
        <v>995</v>
      </c>
      <c r="N787" s="23"/>
      <c r="O787" s="23"/>
      <c r="P787" s="23"/>
      <c r="Q787" s="23"/>
      <c r="R787" s="23"/>
      <c r="S787" s="29">
        <v>45200</v>
      </c>
      <c r="T787" s="23"/>
      <c r="U787" s="24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195"/>
      <c r="AM787" s="388"/>
    </row>
    <row r="788" spans="1:39" ht="54" customHeight="1" x14ac:dyDescent="0.7">
      <c r="A788" s="23"/>
      <c r="B788" s="24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195"/>
      <c r="T788" s="388"/>
    </row>
    <row r="789" spans="1:39" ht="54" customHeight="1" x14ac:dyDescent="0.7">
      <c r="A789" s="23"/>
      <c r="B789" s="24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195"/>
      <c r="T789" s="388"/>
    </row>
    <row r="790" spans="1:39" ht="54" customHeight="1" x14ac:dyDescent="0.7">
      <c r="A790" s="23"/>
      <c r="B790" s="24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195"/>
      <c r="T790" s="388"/>
    </row>
    <row r="791" spans="1:39" ht="54" customHeight="1" x14ac:dyDescent="0.7">
      <c r="A791" s="23"/>
      <c r="B791" s="24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195"/>
      <c r="T791" s="388"/>
    </row>
    <row r="792" spans="1:39" ht="54" customHeight="1" x14ac:dyDescent="0.7">
      <c r="A792" s="23"/>
      <c r="B792" s="24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195"/>
      <c r="T792" s="388"/>
    </row>
    <row r="793" spans="1:39" ht="54" customHeight="1" x14ac:dyDescent="0.7">
      <c r="A793" s="23"/>
      <c r="B793" s="24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195"/>
      <c r="T793" s="388"/>
    </row>
    <row r="794" spans="1:39" ht="50.1" customHeight="1" x14ac:dyDescent="0.7">
      <c r="A794" s="23"/>
      <c r="B794" s="24"/>
      <c r="C794" s="23"/>
      <c r="D794" s="23"/>
      <c r="E794" s="23"/>
      <c r="F794" s="23"/>
      <c r="G794" s="7" t="s">
        <v>14</v>
      </c>
      <c r="H794" s="7">
        <f>SUM(Q:Q)-SUM(R:R)</f>
        <v>0</v>
      </c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195"/>
      <c r="T794" s="388"/>
    </row>
    <row r="795" spans="1:39" ht="50.1" customHeight="1" x14ac:dyDescent="0.7">
      <c r="A795" s="23"/>
      <c r="B795" s="24"/>
      <c r="C795" s="23"/>
      <c r="D795" s="23"/>
      <c r="E795" s="23"/>
      <c r="F795" s="23"/>
      <c r="G795" s="7" t="s">
        <v>15</v>
      </c>
      <c r="H795" s="7">
        <f>SUM(S:S)-SUM(T:T)</f>
        <v>40943</v>
      </c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195"/>
      <c r="T795" s="388"/>
    </row>
    <row r="796" spans="1:39" ht="50.1" customHeight="1" x14ac:dyDescent="0.7">
      <c r="A796" s="23"/>
      <c r="B796" s="24"/>
      <c r="C796" s="23"/>
      <c r="D796" s="23"/>
      <c r="E796" s="23"/>
      <c r="F796" s="23"/>
      <c r="G796" s="731" t="s">
        <v>91</v>
      </c>
      <c r="H796" s="731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195"/>
      <c r="T796" s="388"/>
    </row>
    <row r="797" spans="1:39" ht="50.1" customHeight="1" x14ac:dyDescent="0.7">
      <c r="A797" s="23"/>
      <c r="B797" s="24"/>
      <c r="C797" s="23"/>
      <c r="D797" s="23"/>
      <c r="E797" s="23"/>
      <c r="F797" s="23"/>
      <c r="G797" s="731"/>
      <c r="H797" s="731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195"/>
      <c r="T797" s="388"/>
    </row>
  </sheetData>
  <mergeCells count="146">
    <mergeCell ref="A168:M168"/>
    <mergeCell ref="A169:M169"/>
    <mergeCell ref="A170:M170"/>
    <mergeCell ref="A363:M363"/>
    <mergeCell ref="A381:M381"/>
    <mergeCell ref="A344:M344"/>
    <mergeCell ref="A172:M172"/>
    <mergeCell ref="A310:M310"/>
    <mergeCell ref="A274:M274"/>
    <mergeCell ref="A239:M239"/>
    <mergeCell ref="A174:M174"/>
    <mergeCell ref="A359:M359"/>
    <mergeCell ref="A361:M361"/>
    <mergeCell ref="A340:M340"/>
    <mergeCell ref="A366:M366"/>
    <mergeCell ref="A343:M343"/>
    <mergeCell ref="A369:M369"/>
    <mergeCell ref="A308:M308"/>
    <mergeCell ref="A306:M306"/>
    <mergeCell ref="A173:M173"/>
    <mergeCell ref="A290:M290"/>
    <mergeCell ref="A504:M504"/>
    <mergeCell ref="A427:M427"/>
    <mergeCell ref="A411:M411"/>
    <mergeCell ref="A367:M367"/>
    <mergeCell ref="A463:M463"/>
    <mergeCell ref="A430:M430"/>
    <mergeCell ref="A456:M456"/>
    <mergeCell ref="A342:M342"/>
    <mergeCell ref="A380:M380"/>
    <mergeCell ref="A345:M345"/>
    <mergeCell ref="A368:M368"/>
    <mergeCell ref="A385:M385"/>
    <mergeCell ref="A464:M464"/>
    <mergeCell ref="A450:M450"/>
    <mergeCell ref="A407:M407"/>
    <mergeCell ref="A389:M389"/>
    <mergeCell ref="A428:M428"/>
    <mergeCell ref="A431:M431"/>
    <mergeCell ref="A165:M165"/>
    <mergeCell ref="A3:M3"/>
    <mergeCell ref="A43:M43"/>
    <mergeCell ref="A44:M44"/>
    <mergeCell ref="A45:M45"/>
    <mergeCell ref="A46:M46"/>
    <mergeCell ref="A153:M153"/>
    <mergeCell ref="A157:M157"/>
    <mergeCell ref="A159:M159"/>
    <mergeCell ref="A156:M156"/>
    <mergeCell ref="A158:M158"/>
    <mergeCell ref="A154:M154"/>
    <mergeCell ref="A47:M47"/>
    <mergeCell ref="A48:Q48"/>
    <mergeCell ref="A75:M75"/>
    <mergeCell ref="A76:T76"/>
    <mergeCell ref="A110:S110"/>
    <mergeCell ref="A155:M155"/>
    <mergeCell ref="A164:M164"/>
    <mergeCell ref="A166:M166"/>
    <mergeCell ref="A160:M160"/>
    <mergeCell ref="A161:M161"/>
    <mergeCell ref="A163:M163"/>
    <mergeCell ref="A162:M162"/>
    <mergeCell ref="G796:H797"/>
    <mergeCell ref="A371:M371"/>
    <mergeCell ref="A372:M372"/>
    <mergeCell ref="A373:M373"/>
    <mergeCell ref="A374:M374"/>
    <mergeCell ref="A375:M375"/>
    <mergeCell ref="A376:M376"/>
    <mergeCell ref="A377:M377"/>
    <mergeCell ref="A386:M386"/>
    <mergeCell ref="A394:M394"/>
    <mergeCell ref="A521:M521"/>
    <mergeCell ref="A505:M505"/>
    <mergeCell ref="A507:M507"/>
    <mergeCell ref="A382:M382"/>
    <mergeCell ref="A383:M383"/>
    <mergeCell ref="A384:M384"/>
    <mergeCell ref="A548:M548"/>
    <mergeCell ref="A618:M618"/>
    <mergeCell ref="A715:M715"/>
    <mergeCell ref="A706:M706"/>
    <mergeCell ref="A707:M707"/>
    <mergeCell ref="A695:M695"/>
    <mergeCell ref="A167:M167"/>
    <mergeCell ref="A519:M519"/>
    <mergeCell ref="A539:M539"/>
    <mergeCell ref="A540:M540"/>
    <mergeCell ref="A506:M506"/>
    <mergeCell ref="A471:M471"/>
    <mergeCell ref="A518:M518"/>
    <mergeCell ref="A484:M484"/>
    <mergeCell ref="A478:M478"/>
    <mergeCell ref="A483:M483"/>
    <mergeCell ref="A465:M465"/>
    <mergeCell ref="A432:M432"/>
    <mergeCell ref="A433:M433"/>
    <mergeCell ref="A406:M406"/>
    <mergeCell ref="A390:M390"/>
    <mergeCell ref="A617:M617"/>
    <mergeCell ref="A370:M370"/>
    <mergeCell ref="A479:M479"/>
    <mergeCell ref="A311:M311"/>
    <mergeCell ref="A171:M171"/>
    <mergeCell ref="A434:M434"/>
    <mergeCell ref="A678:M678"/>
    <mergeCell ref="A547:M547"/>
    <mergeCell ref="A648:M648"/>
    <mergeCell ref="A647:M647"/>
    <mergeCell ref="A639:M639"/>
    <mergeCell ref="A638:M638"/>
    <mergeCell ref="A637:M637"/>
    <mergeCell ref="A578:M578"/>
    <mergeCell ref="A579:M579"/>
    <mergeCell ref="A575:M575"/>
    <mergeCell ref="A573:M573"/>
    <mergeCell ref="A574:M574"/>
    <mergeCell ref="A640:M640"/>
    <mergeCell ref="A569:M569"/>
    <mergeCell ref="A636:M636"/>
    <mergeCell ref="A549:M549"/>
    <mergeCell ref="A784:M784"/>
    <mergeCell ref="A783:M783"/>
    <mergeCell ref="A760:M760"/>
    <mergeCell ref="A761:M761"/>
    <mergeCell ref="A762:M762"/>
    <mergeCell ref="A722:M722"/>
    <mergeCell ref="A714:M714"/>
    <mergeCell ref="A610:M610"/>
    <mergeCell ref="A708:M708"/>
    <mergeCell ref="A756:M756"/>
    <mergeCell ref="A747:M747"/>
    <mergeCell ref="A746:M746"/>
    <mergeCell ref="A732:M732"/>
    <mergeCell ref="A748:M748"/>
    <mergeCell ref="A743:M743"/>
    <mergeCell ref="A739:M739"/>
    <mergeCell ref="A675:M675"/>
    <mergeCell ref="A694:M694"/>
    <mergeCell ref="A693:M693"/>
    <mergeCell ref="A676:M676"/>
    <mergeCell ref="A721:M721"/>
    <mergeCell ref="A731:M731"/>
    <mergeCell ref="A763:M763"/>
    <mergeCell ref="A635:M635"/>
  </mergeCells>
  <conditionalFormatting sqref="D429">
    <cfRule type="duplicateValues" dxfId="1674" priority="2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1:D429 W434:W462 W549:W572">
    <cfRule type="duplicateValues" dxfId="1673" priority="1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D1:D358 W369:W376 W380:W385 W389 AP390:AP394 AP386:AP388 AP377:AP379 AP361:AP368 W360 W428:W429 W407:W426 W434:W462 W549:W572">
    <cfRule type="duplicateValues" dxfId="1672" priority="10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D1:D388 W390:W394 W428:W429 W407:W426 W434:W462 W549:W572">
    <cfRule type="duplicateValues" dxfId="1671" priority="7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D1:D389 W390:W394 W428:W429 W407:W426 W434:W462 W549:W572">
    <cfRule type="duplicateValues" dxfId="1670" priority="6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D1:D341 W345:W358 W428:W429 W407:W426 W434:W462 W549:W572">
    <cfRule type="duplicateValues" dxfId="1669" priority="11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273 Q124:Q128 W274:W305 W308:W309 AP306:AP307 W428:W429 W407:W426 W434:W462 W549:W572">
    <cfRule type="duplicateValues" dxfId="1668" priority="14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5 Q124:Q128 W306:W309 W428:W429 W407:W426 W434:W462 W549:W572">
    <cfRule type="duplicateValues" dxfId="1667" priority="13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9 Q124:Q128 W428:W429 W407:W426 W434:W462 W549:W572">
    <cfRule type="duplicateValues" dxfId="1666" priority="12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90:W394 D1:D385 W386:W388 W428:W429 W407:W426 W434:W462 W549:W572">
    <cfRule type="duplicateValues" dxfId="1665" priority="8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D395:D405 W390:W394 W386:W388 D1:D376 W377:W379 W428:W429 W407:W426 W434:W462 W549:W572">
    <cfRule type="duplicateValues" dxfId="1664" priority="9"/>
  </conditionalFormatting>
  <conditionalFormatting sqref="D803:D1048576 D788:D799 W784:W787 W763:W782 W748:W759 W732:W745 W722:W730 W715:W720 W708:W713 W695:W705 W676:W692 W648:W674 W640:W646 W618:W634 W579:W616 W575:W577 W540:W546 X521:X538 W519:W520 X507:X517 W484:W503 W479:W482 W465:W477 W428:W429 W407:W426 D1:D393 D395:D405 W434:W462 W549:W572">
    <cfRule type="duplicateValues" dxfId="1663" priority="4"/>
    <cfRule type="duplicateValues" dxfId="1662" priority="5"/>
  </conditionalFormatting>
  <hyperlinks>
    <hyperlink ref="G796:H797" location="الرئيسيه!A1" display="الرئيسيه" xr:uid="{F90EA035-8EC2-0D40-A963-CB43E25010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734B-C026-4C00-92BB-EAECAB20EC9D}">
  <sheetPr>
    <pageSetUpPr fitToPage="1"/>
  </sheetPr>
  <dimension ref="A1:AM551"/>
  <sheetViews>
    <sheetView rightToLeft="1" zoomScale="40" zoomScaleNormal="40" workbookViewId="0">
      <pane ySplit="1" topLeftCell="A540" activePane="bottomLeft" state="frozen"/>
      <selection activeCell="G24" sqref="G24"/>
      <selection pane="bottomLeft" activeCell="I550" sqref="I550:J551"/>
    </sheetView>
  </sheetViews>
  <sheetFormatPr defaultColWidth="64.140625" defaultRowHeight="54" customHeight="1" x14ac:dyDescent="0.7"/>
  <cols>
    <col min="1" max="1" width="82.71093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45.140625" style="119" customWidth="1"/>
    <col min="18" max="18" width="47.7109375" style="132" customWidth="1"/>
    <col min="19" max="19" width="64.140625" style="155"/>
    <col min="20" max="20" width="64.140625" style="483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479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480">
        <v>0</v>
      </c>
    </row>
    <row r="3" spans="1:20" ht="50.1" customHeight="1" x14ac:dyDescent="1.05">
      <c r="A3" s="688" t="s">
        <v>20031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90"/>
      <c r="N3" s="23"/>
      <c r="O3" s="23"/>
      <c r="P3" s="23"/>
      <c r="Q3" s="29"/>
      <c r="R3" s="131"/>
      <c r="S3" s="29"/>
      <c r="T3" s="481"/>
    </row>
    <row r="4" spans="1:20" ht="50.1" customHeight="1" x14ac:dyDescent="1.05">
      <c r="A4" s="31" t="s">
        <v>19721</v>
      </c>
      <c r="B4" s="31" t="s">
        <v>19722</v>
      </c>
      <c r="C4" s="31" t="s">
        <v>19723</v>
      </c>
      <c r="D4" s="31" t="s">
        <v>19724</v>
      </c>
      <c r="E4" s="31" t="s">
        <v>687</v>
      </c>
      <c r="F4" s="31" t="s">
        <v>123</v>
      </c>
      <c r="G4" s="31" t="s">
        <v>16248</v>
      </c>
      <c r="H4" s="31" t="s">
        <v>16244</v>
      </c>
      <c r="I4" s="38">
        <v>0.25</v>
      </c>
      <c r="J4" s="31" t="s">
        <v>18446</v>
      </c>
      <c r="K4" s="31" t="s">
        <v>105</v>
      </c>
      <c r="L4" s="31" t="s">
        <v>106</v>
      </c>
      <c r="M4" s="31" t="s">
        <v>995</v>
      </c>
      <c r="N4" s="23"/>
      <c r="O4" s="23"/>
      <c r="P4" s="23"/>
      <c r="Q4" s="29"/>
      <c r="R4" s="131"/>
      <c r="S4" s="29">
        <v>43425</v>
      </c>
      <c r="T4" s="481"/>
    </row>
    <row r="5" spans="1:20" ht="50.1" customHeight="1" x14ac:dyDescent="1.05">
      <c r="A5" s="31" t="s">
        <v>19725</v>
      </c>
      <c r="B5" s="31" t="s">
        <v>19726</v>
      </c>
      <c r="C5" s="31" t="s">
        <v>19727</v>
      </c>
      <c r="D5" s="31" t="s">
        <v>19728</v>
      </c>
      <c r="E5" s="31" t="s">
        <v>687</v>
      </c>
      <c r="F5" s="31" t="s">
        <v>123</v>
      </c>
      <c r="G5" s="31" t="s">
        <v>16248</v>
      </c>
      <c r="H5" s="31" t="s">
        <v>16244</v>
      </c>
      <c r="I5" s="38">
        <v>0.25</v>
      </c>
      <c r="J5" s="31" t="s">
        <v>18446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9"/>
      <c r="R5" s="131"/>
      <c r="S5" s="29">
        <v>43425</v>
      </c>
      <c r="T5" s="481"/>
    </row>
    <row r="6" spans="1:20" ht="50.1" customHeight="1" x14ac:dyDescent="1.05">
      <c r="A6" s="31" t="s">
        <v>19729</v>
      </c>
      <c r="B6" s="31" t="s">
        <v>19730</v>
      </c>
      <c r="C6" s="31" t="s">
        <v>19731</v>
      </c>
      <c r="D6" s="31" t="s">
        <v>19732</v>
      </c>
      <c r="E6" s="31" t="s">
        <v>687</v>
      </c>
      <c r="F6" s="31" t="s">
        <v>123</v>
      </c>
      <c r="G6" s="31" t="s">
        <v>16248</v>
      </c>
      <c r="H6" s="31" t="s">
        <v>16244</v>
      </c>
      <c r="I6" s="38">
        <v>0.25</v>
      </c>
      <c r="J6" s="31" t="s">
        <v>18446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9"/>
      <c r="R6" s="131"/>
      <c r="S6" s="29">
        <v>43425</v>
      </c>
      <c r="T6" s="481"/>
    </row>
    <row r="7" spans="1:20" ht="50.1" customHeight="1" x14ac:dyDescent="1.05">
      <c r="A7" s="31" t="s">
        <v>19733</v>
      </c>
      <c r="B7" s="31" t="s">
        <v>10650</v>
      </c>
      <c r="C7" s="31" t="s">
        <v>19734</v>
      </c>
      <c r="D7" s="31" t="s">
        <v>19735</v>
      </c>
      <c r="E7" s="31" t="s">
        <v>687</v>
      </c>
      <c r="F7" s="31" t="s">
        <v>123</v>
      </c>
      <c r="G7" s="31" t="s">
        <v>16248</v>
      </c>
      <c r="H7" s="31" t="s">
        <v>16244</v>
      </c>
      <c r="I7" s="38">
        <v>0.25</v>
      </c>
      <c r="J7" s="31" t="s">
        <v>18446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31"/>
      <c r="S7" s="29">
        <v>43425</v>
      </c>
      <c r="T7" s="481"/>
    </row>
    <row r="8" spans="1:20" ht="50.1" customHeight="1" x14ac:dyDescent="1.05">
      <c r="A8" s="31" t="s">
        <v>19736</v>
      </c>
      <c r="B8" s="31" t="s">
        <v>19737</v>
      </c>
      <c r="C8" s="31" t="s">
        <v>19738</v>
      </c>
      <c r="D8" s="31" t="s">
        <v>19739</v>
      </c>
      <c r="E8" s="31" t="s">
        <v>687</v>
      </c>
      <c r="F8" s="31" t="s">
        <v>123</v>
      </c>
      <c r="G8" s="31" t="s">
        <v>16248</v>
      </c>
      <c r="H8" s="31" t="s">
        <v>16244</v>
      </c>
      <c r="I8" s="38">
        <v>0.25</v>
      </c>
      <c r="J8" s="31" t="s">
        <v>18446</v>
      </c>
      <c r="K8" s="31" t="s">
        <v>105</v>
      </c>
      <c r="L8" s="31" t="s">
        <v>276</v>
      </c>
      <c r="M8" s="31" t="s">
        <v>995</v>
      </c>
      <c r="N8" s="23"/>
      <c r="O8" s="23"/>
      <c r="P8" s="23"/>
      <c r="Q8" s="29"/>
      <c r="R8" s="131"/>
      <c r="S8" s="29">
        <v>20200</v>
      </c>
      <c r="T8" s="481"/>
    </row>
    <row r="9" spans="1:20" ht="50.1" customHeight="1" x14ac:dyDescent="1.05">
      <c r="A9" s="31" t="s">
        <v>19740</v>
      </c>
      <c r="B9" s="31" t="s">
        <v>12134</v>
      </c>
      <c r="C9" s="31" t="s">
        <v>19741</v>
      </c>
      <c r="D9" s="31" t="s">
        <v>19742</v>
      </c>
      <c r="E9" s="31" t="s">
        <v>687</v>
      </c>
      <c r="F9" s="31" t="s">
        <v>123</v>
      </c>
      <c r="G9" s="31" t="s">
        <v>16248</v>
      </c>
      <c r="H9" s="31" t="s">
        <v>16244</v>
      </c>
      <c r="I9" s="38">
        <v>0.25</v>
      </c>
      <c r="J9" s="31" t="s">
        <v>18446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9"/>
      <c r="R9" s="131"/>
      <c r="S9" s="29">
        <v>43425</v>
      </c>
      <c r="T9" s="481"/>
    </row>
    <row r="10" spans="1:20" ht="50.1" customHeight="1" x14ac:dyDescent="1.05">
      <c r="A10" s="31" t="s">
        <v>19743</v>
      </c>
      <c r="B10" s="31" t="s">
        <v>11307</v>
      </c>
      <c r="C10" s="31" t="s">
        <v>19744</v>
      </c>
      <c r="D10" s="31" t="s">
        <v>19745</v>
      </c>
      <c r="E10" s="31" t="s">
        <v>687</v>
      </c>
      <c r="F10" s="31" t="s">
        <v>123</v>
      </c>
      <c r="G10" s="31" t="s">
        <v>16248</v>
      </c>
      <c r="H10" s="31" t="s">
        <v>16244</v>
      </c>
      <c r="I10" s="38">
        <v>0.25</v>
      </c>
      <c r="J10" s="31" t="s">
        <v>18446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9"/>
      <c r="R10" s="131"/>
      <c r="S10" s="29">
        <v>43425</v>
      </c>
      <c r="T10" s="481"/>
    </row>
    <row r="11" spans="1:20" ht="50.1" customHeight="1" x14ac:dyDescent="1.3">
      <c r="A11" s="685" t="s">
        <v>20040</v>
      </c>
      <c r="B11" s="686"/>
      <c r="C11" s="686"/>
      <c r="D11" s="686"/>
      <c r="E11" s="686"/>
      <c r="F11" s="686"/>
      <c r="G11" s="686"/>
      <c r="H11" s="686"/>
      <c r="I11" s="686"/>
      <c r="J11" s="686"/>
      <c r="K11" s="686"/>
      <c r="L11" s="686"/>
      <c r="M11" s="687"/>
      <c r="N11" s="23"/>
      <c r="O11" s="23"/>
      <c r="P11" s="23"/>
      <c r="Q11" s="29"/>
      <c r="R11" s="131"/>
      <c r="S11" s="29"/>
      <c r="T11" s="481">
        <v>50000</v>
      </c>
    </row>
    <row r="12" spans="1:20" ht="50.1" customHeight="1" x14ac:dyDescent="1.3">
      <c r="A12" s="685" t="s">
        <v>20035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7"/>
      <c r="N12" s="23"/>
      <c r="O12" s="23"/>
      <c r="P12" s="23"/>
      <c r="Q12" s="29"/>
      <c r="R12" s="131"/>
      <c r="S12" s="29"/>
      <c r="T12" s="481">
        <v>23000</v>
      </c>
    </row>
    <row r="13" spans="1:20" ht="50.1" customHeight="1" x14ac:dyDescent="1.3">
      <c r="A13" s="685" t="s">
        <v>20035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7"/>
      <c r="N13" s="23"/>
      <c r="O13" s="23"/>
      <c r="P13" s="23"/>
      <c r="Q13" s="29"/>
      <c r="R13" s="131"/>
      <c r="S13" s="29"/>
      <c r="T13" s="481">
        <v>50000</v>
      </c>
    </row>
    <row r="14" spans="1:20" ht="50.1" customHeight="1" x14ac:dyDescent="1.3">
      <c r="A14" s="685" t="s">
        <v>20034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7"/>
      <c r="N14" s="23"/>
      <c r="O14" s="23"/>
      <c r="P14" s="23"/>
      <c r="Q14" s="29"/>
      <c r="R14" s="131"/>
      <c r="S14" s="29"/>
      <c r="T14" s="481">
        <v>70000</v>
      </c>
    </row>
    <row r="15" spans="1:20" ht="50.1" customHeight="1" x14ac:dyDescent="1.3">
      <c r="A15" s="685" t="s">
        <v>20040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7"/>
      <c r="N15" s="23"/>
      <c r="O15" s="23"/>
      <c r="P15" s="23"/>
      <c r="Q15" s="29"/>
      <c r="R15" s="131"/>
      <c r="S15" s="29"/>
      <c r="T15" s="481">
        <v>210000</v>
      </c>
    </row>
    <row r="16" spans="1:20" ht="50.1" customHeight="1" x14ac:dyDescent="1.3">
      <c r="A16" s="685" t="s">
        <v>20035</v>
      </c>
      <c r="B16" s="686"/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7"/>
      <c r="N16" s="23"/>
      <c r="O16" s="23"/>
      <c r="P16" s="23"/>
      <c r="Q16" s="29"/>
      <c r="R16" s="131"/>
      <c r="S16" s="29"/>
      <c r="T16" s="481">
        <v>20000</v>
      </c>
    </row>
    <row r="17" spans="1:20" ht="50.1" customHeight="1" x14ac:dyDescent="1.3">
      <c r="A17" s="679" t="s">
        <v>20595</v>
      </c>
      <c r="B17" s="680"/>
      <c r="C17" s="680"/>
      <c r="D17" s="680"/>
      <c r="E17" s="680"/>
      <c r="F17" s="680"/>
      <c r="G17" s="680"/>
      <c r="H17" s="680"/>
      <c r="I17" s="680"/>
      <c r="J17" s="680"/>
      <c r="K17" s="680"/>
      <c r="L17" s="680"/>
      <c r="M17" s="681"/>
      <c r="N17" s="23"/>
      <c r="O17" s="23"/>
      <c r="P17" s="23"/>
      <c r="Q17" s="29"/>
      <c r="R17" s="131"/>
      <c r="S17" s="29"/>
      <c r="T17" s="482"/>
    </row>
    <row r="18" spans="1:20" ht="50.1" customHeight="1" x14ac:dyDescent="1.05">
      <c r="A18" s="31" t="s">
        <v>20280</v>
      </c>
      <c r="B18" s="31" t="s">
        <v>5312</v>
      </c>
      <c r="C18" s="31" t="s">
        <v>20281</v>
      </c>
      <c r="D18" s="31" t="s">
        <v>20282</v>
      </c>
      <c r="E18" s="31" t="s">
        <v>101</v>
      </c>
      <c r="F18" s="31" t="s">
        <v>102</v>
      </c>
      <c r="G18" s="31" t="s">
        <v>16190</v>
      </c>
      <c r="H18" s="31" t="s">
        <v>17640</v>
      </c>
      <c r="I18" s="38">
        <v>0.41666666666666669</v>
      </c>
      <c r="J18" s="31" t="s">
        <v>18446</v>
      </c>
      <c r="K18" s="31" t="s">
        <v>105</v>
      </c>
      <c r="L18" s="31" t="s">
        <v>106</v>
      </c>
      <c r="M18" s="31" t="s">
        <v>491</v>
      </c>
      <c r="N18" s="23"/>
      <c r="O18" s="23"/>
      <c r="P18" s="23"/>
      <c r="Q18" s="29"/>
      <c r="R18" s="131"/>
      <c r="S18" s="29">
        <v>26200</v>
      </c>
      <c r="T18" s="482"/>
    </row>
    <row r="19" spans="1:20" ht="50.1" customHeight="1" x14ac:dyDescent="1.05">
      <c r="A19" s="31" t="s">
        <v>20283</v>
      </c>
      <c r="B19" s="31" t="s">
        <v>20284</v>
      </c>
      <c r="C19" s="31" t="s">
        <v>20285</v>
      </c>
      <c r="D19" s="31" t="s">
        <v>20286</v>
      </c>
      <c r="E19" s="31" t="s">
        <v>101</v>
      </c>
      <c r="F19" s="31" t="s">
        <v>102</v>
      </c>
      <c r="G19" s="31" t="s">
        <v>16190</v>
      </c>
      <c r="H19" s="31" t="s">
        <v>17640</v>
      </c>
      <c r="I19" s="38">
        <v>0.41666666666666669</v>
      </c>
      <c r="J19" s="31" t="s">
        <v>18446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9"/>
      <c r="R19" s="131"/>
      <c r="S19" s="29">
        <v>26200</v>
      </c>
      <c r="T19" s="482"/>
    </row>
    <row r="20" spans="1:20" ht="50.1" customHeight="1" x14ac:dyDescent="1.05">
      <c r="A20" s="31" t="s">
        <v>20287</v>
      </c>
      <c r="B20" s="31" t="s">
        <v>17151</v>
      </c>
      <c r="C20" s="31" t="s">
        <v>20288</v>
      </c>
      <c r="D20" s="31" t="s">
        <v>20289</v>
      </c>
      <c r="E20" s="31" t="s">
        <v>688</v>
      </c>
      <c r="F20" s="31" t="s">
        <v>123</v>
      </c>
      <c r="G20" s="31" t="s">
        <v>16287</v>
      </c>
      <c r="H20" s="31" t="s">
        <v>16973</v>
      </c>
      <c r="I20" s="38">
        <v>0.41666666666666669</v>
      </c>
      <c r="J20" s="31" t="s">
        <v>18446</v>
      </c>
      <c r="K20" s="31" t="s">
        <v>105</v>
      </c>
      <c r="L20" s="31" t="s">
        <v>106</v>
      </c>
      <c r="M20" s="31" t="s">
        <v>194</v>
      </c>
      <c r="N20" s="23"/>
      <c r="O20" s="23"/>
      <c r="P20" s="23"/>
      <c r="Q20" s="29"/>
      <c r="R20" s="131"/>
      <c r="S20" s="29">
        <v>38950</v>
      </c>
      <c r="T20" s="482"/>
    </row>
    <row r="21" spans="1:20" ht="50.1" customHeight="1" x14ac:dyDescent="1.05">
      <c r="A21" s="31" t="s">
        <v>20290</v>
      </c>
      <c r="B21" s="31" t="s">
        <v>3690</v>
      </c>
      <c r="C21" s="31" t="s">
        <v>20291</v>
      </c>
      <c r="D21" s="31" t="s">
        <v>20292</v>
      </c>
      <c r="E21" s="31" t="s">
        <v>688</v>
      </c>
      <c r="F21" s="31" t="s">
        <v>123</v>
      </c>
      <c r="G21" s="31" t="s">
        <v>16287</v>
      </c>
      <c r="H21" s="31" t="s">
        <v>16973</v>
      </c>
      <c r="I21" s="38">
        <v>0.41666666666666669</v>
      </c>
      <c r="J21" s="31" t="s">
        <v>18446</v>
      </c>
      <c r="K21" s="31" t="s">
        <v>105</v>
      </c>
      <c r="L21" s="31" t="s">
        <v>125</v>
      </c>
      <c r="M21" s="31" t="s">
        <v>194</v>
      </c>
      <c r="N21" s="23"/>
      <c r="O21" s="23"/>
      <c r="P21" s="23"/>
      <c r="Q21" s="29"/>
      <c r="R21" s="131"/>
      <c r="S21" s="29">
        <v>28330</v>
      </c>
      <c r="T21" s="482"/>
    </row>
    <row r="22" spans="1:20" ht="50.1" customHeight="1" x14ac:dyDescent="1.05">
      <c r="A22" s="31" t="s">
        <v>20293</v>
      </c>
      <c r="B22" s="31" t="s">
        <v>15323</v>
      </c>
      <c r="C22" s="31" t="s">
        <v>20294</v>
      </c>
      <c r="D22" s="31" t="s">
        <v>20295</v>
      </c>
      <c r="E22" s="31" t="s">
        <v>688</v>
      </c>
      <c r="F22" s="31" t="s">
        <v>123</v>
      </c>
      <c r="G22" s="31" t="s">
        <v>16287</v>
      </c>
      <c r="H22" s="31" t="s">
        <v>16973</v>
      </c>
      <c r="I22" s="38">
        <v>0.41666666666666669</v>
      </c>
      <c r="J22" s="31" t="s">
        <v>18446</v>
      </c>
      <c r="K22" s="31" t="s">
        <v>105</v>
      </c>
      <c r="L22" s="31" t="s">
        <v>125</v>
      </c>
      <c r="M22" s="31" t="s">
        <v>194</v>
      </c>
      <c r="N22" s="23"/>
      <c r="O22" s="23"/>
      <c r="P22" s="23"/>
      <c r="Q22" s="29"/>
      <c r="R22" s="131"/>
      <c r="S22" s="29">
        <v>28330</v>
      </c>
      <c r="T22" s="482"/>
    </row>
    <row r="23" spans="1:20" ht="50.1" customHeight="1" x14ac:dyDescent="1.05">
      <c r="A23" s="31" t="s">
        <v>20296</v>
      </c>
      <c r="B23" s="31" t="s">
        <v>7986</v>
      </c>
      <c r="C23" s="31" t="s">
        <v>20297</v>
      </c>
      <c r="D23" s="31" t="s">
        <v>20298</v>
      </c>
      <c r="E23" s="31" t="s">
        <v>688</v>
      </c>
      <c r="F23" s="31" t="s">
        <v>123</v>
      </c>
      <c r="G23" s="31" t="s">
        <v>16287</v>
      </c>
      <c r="H23" s="31" t="s">
        <v>16973</v>
      </c>
      <c r="I23" s="38">
        <v>0.41666666666666669</v>
      </c>
      <c r="J23" s="31" t="s">
        <v>18446</v>
      </c>
      <c r="K23" s="31" t="s">
        <v>105</v>
      </c>
      <c r="L23" s="31" t="s">
        <v>125</v>
      </c>
      <c r="M23" s="31" t="s">
        <v>194</v>
      </c>
      <c r="N23" s="23"/>
      <c r="O23" s="23"/>
      <c r="P23" s="23"/>
      <c r="Q23" s="29"/>
      <c r="R23" s="131"/>
      <c r="S23" s="29">
        <v>28330</v>
      </c>
      <c r="T23" s="482"/>
    </row>
    <row r="24" spans="1:20" ht="50.1" customHeight="1" x14ac:dyDescent="1.05">
      <c r="A24" s="31" t="s">
        <v>20299</v>
      </c>
      <c r="B24" s="31" t="s">
        <v>11694</v>
      </c>
      <c r="C24" s="31" t="s">
        <v>20300</v>
      </c>
      <c r="D24" s="31" t="s">
        <v>20301</v>
      </c>
      <c r="E24" s="31" t="s">
        <v>688</v>
      </c>
      <c r="F24" s="31" t="s">
        <v>123</v>
      </c>
      <c r="G24" s="31" t="s">
        <v>16287</v>
      </c>
      <c r="H24" s="31" t="s">
        <v>16973</v>
      </c>
      <c r="I24" s="38">
        <v>0.41666666666666669</v>
      </c>
      <c r="J24" s="31" t="s">
        <v>18446</v>
      </c>
      <c r="K24" s="31" t="s">
        <v>105</v>
      </c>
      <c r="L24" s="31" t="s">
        <v>125</v>
      </c>
      <c r="M24" s="31" t="s">
        <v>194</v>
      </c>
      <c r="N24" s="23"/>
      <c r="O24" s="23"/>
      <c r="P24" s="23"/>
      <c r="Q24" s="29"/>
      <c r="R24" s="131"/>
      <c r="S24" s="29">
        <v>28330</v>
      </c>
      <c r="T24" s="482"/>
    </row>
    <row r="25" spans="1:20" ht="50.1" customHeight="1" x14ac:dyDescent="1.05">
      <c r="A25" s="31" t="s">
        <v>20302</v>
      </c>
      <c r="B25" s="31" t="s">
        <v>12616</v>
      </c>
      <c r="C25" s="31" t="s">
        <v>20303</v>
      </c>
      <c r="D25" s="31" t="s">
        <v>20304</v>
      </c>
      <c r="E25" s="31" t="s">
        <v>688</v>
      </c>
      <c r="F25" s="31" t="s">
        <v>123</v>
      </c>
      <c r="G25" s="31" t="s">
        <v>16287</v>
      </c>
      <c r="H25" s="31" t="s">
        <v>16973</v>
      </c>
      <c r="I25" s="38">
        <v>0.41666666666666669</v>
      </c>
      <c r="J25" s="31" t="s">
        <v>18446</v>
      </c>
      <c r="K25" s="31" t="s">
        <v>105</v>
      </c>
      <c r="L25" s="31" t="s">
        <v>125</v>
      </c>
      <c r="M25" s="31" t="s">
        <v>194</v>
      </c>
      <c r="N25" s="23"/>
      <c r="O25" s="23"/>
      <c r="P25" s="23"/>
      <c r="Q25" s="29"/>
      <c r="R25" s="131"/>
      <c r="S25" s="29">
        <v>28330</v>
      </c>
      <c r="T25" s="482"/>
    </row>
    <row r="26" spans="1:20" ht="50.1" customHeight="1" x14ac:dyDescent="1.05">
      <c r="A26" s="31" t="s">
        <v>20305</v>
      </c>
      <c r="B26" s="31" t="s">
        <v>20306</v>
      </c>
      <c r="C26" s="31" t="s">
        <v>20307</v>
      </c>
      <c r="D26" s="31" t="s">
        <v>20308</v>
      </c>
      <c r="E26" s="31" t="s">
        <v>688</v>
      </c>
      <c r="F26" s="31" t="s">
        <v>123</v>
      </c>
      <c r="G26" s="31" t="s">
        <v>16287</v>
      </c>
      <c r="H26" s="31" t="s">
        <v>16973</v>
      </c>
      <c r="I26" s="38">
        <v>0.41666666666666669</v>
      </c>
      <c r="J26" s="31" t="s">
        <v>18446</v>
      </c>
      <c r="K26" s="31" t="s">
        <v>105</v>
      </c>
      <c r="L26" s="31" t="s">
        <v>106</v>
      </c>
      <c r="M26" s="31" t="s">
        <v>194</v>
      </c>
      <c r="N26" s="23"/>
      <c r="O26" s="23"/>
      <c r="P26" s="23"/>
      <c r="Q26" s="29"/>
      <c r="R26" s="131"/>
      <c r="S26" s="29">
        <v>38950</v>
      </c>
      <c r="T26" s="482"/>
    </row>
    <row r="27" spans="1:20" ht="50.1" customHeight="1" x14ac:dyDescent="1.05">
      <c r="A27" s="693" t="s">
        <v>20598</v>
      </c>
      <c r="B27" s="694"/>
      <c r="C27" s="694"/>
      <c r="D27" s="694"/>
      <c r="E27" s="694"/>
      <c r="F27" s="694"/>
      <c r="G27" s="694"/>
      <c r="H27" s="694"/>
      <c r="I27" s="694"/>
      <c r="J27" s="694"/>
      <c r="K27" s="694"/>
      <c r="L27" s="694"/>
      <c r="M27" s="695"/>
      <c r="N27" s="23"/>
      <c r="O27" s="23"/>
      <c r="P27" s="23"/>
      <c r="Q27" s="29"/>
      <c r="R27" s="131"/>
      <c r="S27" s="29"/>
      <c r="T27" s="481">
        <v>50000</v>
      </c>
    </row>
    <row r="28" spans="1:20" ht="50.1" customHeight="1" x14ac:dyDescent="1.05">
      <c r="A28" s="693" t="s">
        <v>20598</v>
      </c>
      <c r="B28" s="694"/>
      <c r="C28" s="694"/>
      <c r="D28" s="694"/>
      <c r="E28" s="694"/>
      <c r="F28" s="694"/>
      <c r="G28" s="694"/>
      <c r="H28" s="694"/>
      <c r="I28" s="694"/>
      <c r="J28" s="694"/>
      <c r="K28" s="694"/>
      <c r="L28" s="694"/>
      <c r="M28" s="695"/>
      <c r="N28" s="23"/>
      <c r="O28" s="23"/>
      <c r="P28" s="23"/>
      <c r="Q28" s="29"/>
      <c r="R28" s="131"/>
      <c r="S28" s="29"/>
      <c r="T28" s="481">
        <v>1000000</v>
      </c>
    </row>
    <row r="29" spans="1:20" ht="50.1" customHeight="1" x14ac:dyDescent="1.05">
      <c r="A29" s="688" t="s">
        <v>21789</v>
      </c>
      <c r="B29" s="689"/>
      <c r="C29" s="689"/>
      <c r="D29" s="689"/>
      <c r="E29" s="689"/>
      <c r="F29" s="689"/>
      <c r="G29" s="689"/>
      <c r="H29" s="689"/>
      <c r="I29" s="689"/>
      <c r="J29" s="689"/>
      <c r="K29" s="689"/>
      <c r="L29" s="689"/>
      <c r="M29" s="690"/>
      <c r="N29" s="23"/>
      <c r="O29" s="23"/>
      <c r="P29" s="23"/>
      <c r="Q29" s="29"/>
      <c r="R29" s="131"/>
      <c r="S29" s="29"/>
      <c r="T29" s="482"/>
    </row>
    <row r="30" spans="1:20" ht="50.1" customHeight="1" x14ac:dyDescent="1.05">
      <c r="A30" s="31" t="s">
        <v>21382</v>
      </c>
      <c r="B30" s="31" t="s">
        <v>21383</v>
      </c>
      <c r="C30" s="31" t="s">
        <v>21384</v>
      </c>
      <c r="D30" s="31" t="s">
        <v>21385</v>
      </c>
      <c r="E30" s="31" t="s">
        <v>687</v>
      </c>
      <c r="F30" s="31" t="s">
        <v>123</v>
      </c>
      <c r="G30" s="31" t="s">
        <v>16504</v>
      </c>
      <c r="H30" s="31" t="s">
        <v>16967</v>
      </c>
      <c r="I30" s="38">
        <v>0.33333333333333331</v>
      </c>
      <c r="J30" s="31" t="s">
        <v>18446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9"/>
      <c r="R30" s="131"/>
      <c r="S30" s="29">
        <v>43425</v>
      </c>
      <c r="T30" s="482"/>
    </row>
    <row r="31" spans="1:20" ht="50.1" customHeight="1" x14ac:dyDescent="1.05">
      <c r="A31" s="31" t="s">
        <v>21386</v>
      </c>
      <c r="B31" s="31" t="s">
        <v>14074</v>
      </c>
      <c r="C31" s="31" t="s">
        <v>21387</v>
      </c>
      <c r="D31" s="31" t="s">
        <v>21388</v>
      </c>
      <c r="E31" s="31" t="s">
        <v>101</v>
      </c>
      <c r="F31" s="31" t="s">
        <v>102</v>
      </c>
      <c r="G31" s="31" t="s">
        <v>16190</v>
      </c>
      <c r="H31" s="31" t="s">
        <v>17473</v>
      </c>
      <c r="I31" s="38">
        <v>0.52430555555555558</v>
      </c>
      <c r="J31" s="31" t="s">
        <v>18446</v>
      </c>
      <c r="K31" s="31" t="s">
        <v>105</v>
      </c>
      <c r="L31" s="31" t="s">
        <v>106</v>
      </c>
      <c r="M31" s="31" t="s">
        <v>491</v>
      </c>
      <c r="N31" s="23"/>
      <c r="O31" s="23"/>
      <c r="P31" s="23"/>
      <c r="Q31" s="29"/>
      <c r="R31" s="131"/>
      <c r="S31" s="29">
        <v>26200</v>
      </c>
      <c r="T31" s="482"/>
    </row>
    <row r="32" spans="1:20" ht="50.1" customHeight="1" x14ac:dyDescent="1.05">
      <c r="A32" s="31" t="s">
        <v>21389</v>
      </c>
      <c r="B32" s="31" t="s">
        <v>21390</v>
      </c>
      <c r="C32" s="31" t="s">
        <v>21391</v>
      </c>
      <c r="D32" s="31" t="s">
        <v>21392</v>
      </c>
      <c r="E32" s="31" t="s">
        <v>101</v>
      </c>
      <c r="F32" s="31" t="s">
        <v>102</v>
      </c>
      <c r="G32" s="31" t="s">
        <v>16190</v>
      </c>
      <c r="H32" s="31" t="s">
        <v>17473</v>
      </c>
      <c r="I32" s="38">
        <v>0.52430555555555558</v>
      </c>
      <c r="J32" s="31" t="s">
        <v>18446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9"/>
      <c r="R32" s="131"/>
      <c r="S32" s="29">
        <v>26200</v>
      </c>
      <c r="T32" s="482"/>
    </row>
    <row r="33" spans="1:20" ht="50.1" customHeight="1" x14ac:dyDescent="1.05">
      <c r="A33" s="31" t="s">
        <v>21393</v>
      </c>
      <c r="B33" s="31" t="s">
        <v>21394</v>
      </c>
      <c r="C33" s="31" t="s">
        <v>21395</v>
      </c>
      <c r="D33" s="31" t="s">
        <v>21396</v>
      </c>
      <c r="E33" s="31" t="s">
        <v>687</v>
      </c>
      <c r="F33" s="31" t="s">
        <v>123</v>
      </c>
      <c r="G33" s="31" t="s">
        <v>16504</v>
      </c>
      <c r="H33" s="31" t="s">
        <v>16967</v>
      </c>
      <c r="I33" s="38">
        <v>0.33333333333333331</v>
      </c>
      <c r="J33" s="31" t="s">
        <v>18446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131"/>
      <c r="S33" s="29">
        <v>43425</v>
      </c>
      <c r="T33" s="482"/>
    </row>
    <row r="34" spans="1:20" ht="50.1" customHeight="1" x14ac:dyDescent="1.05">
      <c r="A34" s="31" t="s">
        <v>21397</v>
      </c>
      <c r="B34" s="31" t="s">
        <v>21398</v>
      </c>
      <c r="C34" s="31" t="s">
        <v>21399</v>
      </c>
      <c r="D34" s="31" t="s">
        <v>21400</v>
      </c>
      <c r="E34" s="31" t="s">
        <v>687</v>
      </c>
      <c r="F34" s="31" t="s">
        <v>123</v>
      </c>
      <c r="G34" s="31" t="s">
        <v>16504</v>
      </c>
      <c r="H34" s="31" t="s">
        <v>16967</v>
      </c>
      <c r="I34" s="38">
        <v>0.33333333333333331</v>
      </c>
      <c r="J34" s="31" t="s">
        <v>18446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131"/>
      <c r="S34" s="29">
        <v>43425</v>
      </c>
      <c r="T34" s="482"/>
    </row>
    <row r="35" spans="1:20" ht="50.1" customHeight="1" x14ac:dyDescent="1.05">
      <c r="A35" s="31" t="s">
        <v>21401</v>
      </c>
      <c r="B35" s="31" t="s">
        <v>21402</v>
      </c>
      <c r="C35" s="31" t="s">
        <v>21403</v>
      </c>
      <c r="D35" s="31" t="s">
        <v>21404</v>
      </c>
      <c r="E35" s="31" t="s">
        <v>687</v>
      </c>
      <c r="F35" s="31" t="s">
        <v>123</v>
      </c>
      <c r="G35" s="31" t="s">
        <v>16504</v>
      </c>
      <c r="H35" s="31" t="s">
        <v>16967</v>
      </c>
      <c r="I35" s="38">
        <v>0.33333333333333331</v>
      </c>
      <c r="J35" s="31" t="s">
        <v>18446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131"/>
      <c r="S35" s="29">
        <v>43425</v>
      </c>
      <c r="T35" s="482"/>
    </row>
    <row r="36" spans="1:20" ht="50.1" customHeight="1" x14ac:dyDescent="1.05">
      <c r="A36" s="31" t="s">
        <v>21405</v>
      </c>
      <c r="B36" s="31" t="s">
        <v>21406</v>
      </c>
      <c r="C36" s="31" t="s">
        <v>21407</v>
      </c>
      <c r="D36" s="31" t="s">
        <v>21408</v>
      </c>
      <c r="E36" s="31" t="s">
        <v>687</v>
      </c>
      <c r="F36" s="31" t="s">
        <v>123</v>
      </c>
      <c r="G36" s="31" t="s">
        <v>16504</v>
      </c>
      <c r="H36" s="31" t="s">
        <v>16967</v>
      </c>
      <c r="I36" s="38">
        <v>0.33333333333333331</v>
      </c>
      <c r="J36" s="31" t="s">
        <v>18446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131"/>
      <c r="S36" s="29">
        <v>43425</v>
      </c>
      <c r="T36" s="482"/>
    </row>
    <row r="37" spans="1:20" ht="50.1" customHeight="1" x14ac:dyDescent="1.05">
      <c r="A37" s="31" t="s">
        <v>21409</v>
      </c>
      <c r="B37" s="31" t="s">
        <v>21410</v>
      </c>
      <c r="C37" s="31" t="s">
        <v>21411</v>
      </c>
      <c r="D37" s="31" t="s">
        <v>21412</v>
      </c>
      <c r="E37" s="31" t="s">
        <v>687</v>
      </c>
      <c r="F37" s="31" t="s">
        <v>123</v>
      </c>
      <c r="G37" s="31" t="s">
        <v>16504</v>
      </c>
      <c r="H37" s="31" t="s">
        <v>16967</v>
      </c>
      <c r="I37" s="38">
        <v>0.33333333333333331</v>
      </c>
      <c r="J37" s="31" t="s">
        <v>18446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131"/>
      <c r="S37" s="29">
        <v>43425</v>
      </c>
      <c r="T37" s="482"/>
    </row>
    <row r="38" spans="1:20" ht="50.1" customHeight="1" x14ac:dyDescent="1.05">
      <c r="A38" s="31" t="s">
        <v>21413</v>
      </c>
      <c r="B38" s="31" t="s">
        <v>8361</v>
      </c>
      <c r="C38" s="31" t="s">
        <v>21414</v>
      </c>
      <c r="D38" s="31" t="s">
        <v>21415</v>
      </c>
      <c r="E38" s="31" t="s">
        <v>101</v>
      </c>
      <c r="F38" s="31" t="s">
        <v>102</v>
      </c>
      <c r="G38" s="31" t="s">
        <v>16190</v>
      </c>
      <c r="H38" s="31" t="s">
        <v>17473</v>
      </c>
      <c r="I38" s="38">
        <v>0.52430555555555558</v>
      </c>
      <c r="J38" s="31" t="s">
        <v>18446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29"/>
      <c r="R38" s="131"/>
      <c r="S38" s="29">
        <v>26200</v>
      </c>
      <c r="T38" s="482"/>
    </row>
    <row r="39" spans="1:20" ht="50.1" customHeight="1" x14ac:dyDescent="1.05">
      <c r="A39" s="31" t="s">
        <v>21416</v>
      </c>
      <c r="B39" s="31" t="s">
        <v>18612</v>
      </c>
      <c r="C39" s="31" t="s">
        <v>21417</v>
      </c>
      <c r="D39" s="31" t="s">
        <v>21418</v>
      </c>
      <c r="E39" s="31" t="s">
        <v>101</v>
      </c>
      <c r="F39" s="31" t="s">
        <v>102</v>
      </c>
      <c r="G39" s="31" t="s">
        <v>16190</v>
      </c>
      <c r="H39" s="31" t="s">
        <v>17473</v>
      </c>
      <c r="I39" s="38">
        <v>0.52430555555555558</v>
      </c>
      <c r="J39" s="31" t="s">
        <v>18446</v>
      </c>
      <c r="K39" s="31" t="s">
        <v>105</v>
      </c>
      <c r="L39" s="31" t="s">
        <v>106</v>
      </c>
      <c r="M39" s="31" t="s">
        <v>491</v>
      </c>
      <c r="N39" s="23"/>
      <c r="O39" s="23"/>
      <c r="P39" s="23"/>
      <c r="Q39" s="29"/>
      <c r="R39" s="131"/>
      <c r="S39" s="29">
        <v>26200</v>
      </c>
      <c r="T39" s="482"/>
    </row>
    <row r="40" spans="1:20" ht="50.1" customHeight="1" x14ac:dyDescent="1.05">
      <c r="A40" s="31" t="s">
        <v>21419</v>
      </c>
      <c r="B40" s="31" t="s">
        <v>21420</v>
      </c>
      <c r="C40" s="31" t="s">
        <v>21421</v>
      </c>
      <c r="D40" s="31" t="s">
        <v>21422</v>
      </c>
      <c r="E40" s="31" t="s">
        <v>687</v>
      </c>
      <c r="F40" s="31" t="s">
        <v>123</v>
      </c>
      <c r="G40" s="31" t="s">
        <v>16504</v>
      </c>
      <c r="H40" s="31" t="s">
        <v>16967</v>
      </c>
      <c r="I40" s="38">
        <v>0.33333333333333331</v>
      </c>
      <c r="J40" s="31" t="s">
        <v>18446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9"/>
      <c r="R40" s="131"/>
      <c r="S40" s="29">
        <v>43425</v>
      </c>
      <c r="T40" s="482"/>
    </row>
    <row r="41" spans="1:20" ht="50.1" customHeight="1" x14ac:dyDescent="1.05">
      <c r="A41" s="31" t="s">
        <v>21423</v>
      </c>
      <c r="B41" s="31" t="s">
        <v>12038</v>
      </c>
      <c r="C41" s="31" t="s">
        <v>21424</v>
      </c>
      <c r="D41" s="31" t="s">
        <v>21425</v>
      </c>
      <c r="E41" s="31" t="s">
        <v>687</v>
      </c>
      <c r="F41" s="31" t="s">
        <v>123</v>
      </c>
      <c r="G41" s="31" t="s">
        <v>16504</v>
      </c>
      <c r="H41" s="31" t="s">
        <v>16967</v>
      </c>
      <c r="I41" s="38">
        <v>0.33333333333333331</v>
      </c>
      <c r="J41" s="31" t="s">
        <v>18446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9"/>
      <c r="R41" s="131"/>
      <c r="S41" s="29">
        <v>43425</v>
      </c>
      <c r="T41" s="482"/>
    </row>
    <row r="42" spans="1:20" ht="50.1" customHeight="1" x14ac:dyDescent="1.05">
      <c r="A42" s="31" t="s">
        <v>21426</v>
      </c>
      <c r="B42" s="31" t="s">
        <v>21427</v>
      </c>
      <c r="C42" s="31" t="s">
        <v>21428</v>
      </c>
      <c r="D42" s="31" t="s">
        <v>21429</v>
      </c>
      <c r="E42" s="31" t="s">
        <v>687</v>
      </c>
      <c r="F42" s="31" t="s">
        <v>123</v>
      </c>
      <c r="G42" s="31" t="s">
        <v>16504</v>
      </c>
      <c r="H42" s="31" t="s">
        <v>16967</v>
      </c>
      <c r="I42" s="38">
        <v>0.33333333333333331</v>
      </c>
      <c r="J42" s="31" t="s">
        <v>18446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9"/>
      <c r="R42" s="131"/>
      <c r="S42" s="29">
        <v>43425</v>
      </c>
      <c r="T42" s="482"/>
    </row>
    <row r="43" spans="1:20" ht="50.1" customHeight="1" x14ac:dyDescent="1.05">
      <c r="A43" s="31" t="s">
        <v>21430</v>
      </c>
      <c r="B43" s="31" t="s">
        <v>21431</v>
      </c>
      <c r="C43" s="31" t="s">
        <v>21432</v>
      </c>
      <c r="D43" s="31" t="s">
        <v>21433</v>
      </c>
      <c r="E43" s="31" t="s">
        <v>687</v>
      </c>
      <c r="F43" s="31" t="s">
        <v>123</v>
      </c>
      <c r="G43" s="31" t="s">
        <v>16504</v>
      </c>
      <c r="H43" s="31" t="s">
        <v>16967</v>
      </c>
      <c r="I43" s="38">
        <v>0.33333333333333331</v>
      </c>
      <c r="J43" s="31" t="s">
        <v>18446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9"/>
      <c r="R43" s="131"/>
      <c r="S43" s="29">
        <v>43425</v>
      </c>
      <c r="T43" s="482"/>
    </row>
    <row r="44" spans="1:20" ht="50.1" customHeight="1" x14ac:dyDescent="1.05">
      <c r="A44" s="31" t="s">
        <v>21434</v>
      </c>
      <c r="B44" s="31" t="s">
        <v>14306</v>
      </c>
      <c r="C44" s="31" t="s">
        <v>21435</v>
      </c>
      <c r="D44" s="31" t="s">
        <v>21436</v>
      </c>
      <c r="E44" s="31" t="s">
        <v>687</v>
      </c>
      <c r="F44" s="31" t="s">
        <v>123</v>
      </c>
      <c r="G44" s="31" t="s">
        <v>16504</v>
      </c>
      <c r="H44" s="31" t="s">
        <v>16967</v>
      </c>
      <c r="I44" s="38">
        <v>0.33333333333333331</v>
      </c>
      <c r="J44" s="31" t="s">
        <v>18446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9"/>
      <c r="R44" s="131"/>
      <c r="S44" s="29">
        <v>43425</v>
      </c>
      <c r="T44" s="482"/>
    </row>
    <row r="45" spans="1:20" ht="50.1" customHeight="1" x14ac:dyDescent="1.05">
      <c r="A45" s="31" t="s">
        <v>21437</v>
      </c>
      <c r="B45" s="31" t="s">
        <v>9521</v>
      </c>
      <c r="C45" s="31" t="s">
        <v>21438</v>
      </c>
      <c r="D45" s="31" t="s">
        <v>21439</v>
      </c>
      <c r="E45" s="31" t="s">
        <v>687</v>
      </c>
      <c r="F45" s="31" t="s">
        <v>123</v>
      </c>
      <c r="G45" s="31" t="s">
        <v>16504</v>
      </c>
      <c r="H45" s="31" t="s">
        <v>16967</v>
      </c>
      <c r="I45" s="38">
        <v>0.33333333333333331</v>
      </c>
      <c r="J45" s="31" t="s">
        <v>18446</v>
      </c>
      <c r="K45" s="31" t="s">
        <v>105</v>
      </c>
      <c r="L45" s="31" t="s">
        <v>125</v>
      </c>
      <c r="M45" s="31" t="s">
        <v>995</v>
      </c>
      <c r="N45" s="23"/>
      <c r="O45" s="23"/>
      <c r="P45" s="23"/>
      <c r="Q45" s="29"/>
      <c r="R45" s="131"/>
      <c r="S45" s="29">
        <v>35740</v>
      </c>
      <c r="T45" s="482"/>
    </row>
    <row r="46" spans="1:20" ht="50.1" customHeight="1" x14ac:dyDescent="1.05">
      <c r="A46" s="31" t="s">
        <v>21440</v>
      </c>
      <c r="B46" s="31" t="s">
        <v>6885</v>
      </c>
      <c r="C46" s="31" t="s">
        <v>21441</v>
      </c>
      <c r="D46" s="31" t="s">
        <v>21442</v>
      </c>
      <c r="E46" s="31" t="s">
        <v>687</v>
      </c>
      <c r="F46" s="31" t="s">
        <v>123</v>
      </c>
      <c r="G46" s="31" t="s">
        <v>16504</v>
      </c>
      <c r="H46" s="31" t="s">
        <v>16967</v>
      </c>
      <c r="I46" s="38">
        <v>0.33333333333333331</v>
      </c>
      <c r="J46" s="31" t="s">
        <v>18446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9"/>
      <c r="R46" s="131"/>
      <c r="S46" s="29">
        <v>43425</v>
      </c>
      <c r="T46" s="482"/>
    </row>
    <row r="47" spans="1:20" ht="50.1" customHeight="1" x14ac:dyDescent="1.05">
      <c r="A47" s="31" t="s">
        <v>21443</v>
      </c>
      <c r="B47" s="31" t="s">
        <v>21444</v>
      </c>
      <c r="C47" s="31" t="s">
        <v>21445</v>
      </c>
      <c r="D47" s="31" t="s">
        <v>21446</v>
      </c>
      <c r="E47" s="31" t="s">
        <v>687</v>
      </c>
      <c r="F47" s="31" t="s">
        <v>123</v>
      </c>
      <c r="G47" s="31" t="s">
        <v>16504</v>
      </c>
      <c r="H47" s="31" t="s">
        <v>16967</v>
      </c>
      <c r="I47" s="38">
        <v>0.33333333333333331</v>
      </c>
      <c r="J47" s="31" t="s">
        <v>18446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9"/>
      <c r="R47" s="131"/>
      <c r="S47" s="29">
        <v>43425</v>
      </c>
      <c r="T47" s="482"/>
    </row>
    <row r="48" spans="1:20" ht="50.1" customHeight="1" x14ac:dyDescent="1.05">
      <c r="A48" s="31" t="s">
        <v>21447</v>
      </c>
      <c r="B48" s="31" t="s">
        <v>6477</v>
      </c>
      <c r="C48" s="31" t="s">
        <v>21448</v>
      </c>
      <c r="D48" s="31" t="s">
        <v>21449</v>
      </c>
      <c r="E48" s="31" t="s">
        <v>687</v>
      </c>
      <c r="F48" s="31" t="s">
        <v>123</v>
      </c>
      <c r="G48" s="31" t="s">
        <v>16504</v>
      </c>
      <c r="H48" s="31" t="s">
        <v>16967</v>
      </c>
      <c r="I48" s="38">
        <v>0.33333333333333331</v>
      </c>
      <c r="J48" s="31" t="s">
        <v>18446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9"/>
      <c r="R48" s="131"/>
      <c r="S48" s="29">
        <v>43425</v>
      </c>
      <c r="T48" s="482"/>
    </row>
    <row r="49" spans="1:20" ht="50.1" customHeight="1" x14ac:dyDescent="1.05">
      <c r="A49" s="31" t="s">
        <v>21450</v>
      </c>
      <c r="B49" s="31" t="s">
        <v>21451</v>
      </c>
      <c r="C49" s="31" t="s">
        <v>21452</v>
      </c>
      <c r="D49" s="31" t="s">
        <v>21453</v>
      </c>
      <c r="E49" s="31" t="s">
        <v>687</v>
      </c>
      <c r="F49" s="31" t="s">
        <v>123</v>
      </c>
      <c r="G49" s="31" t="s">
        <v>16248</v>
      </c>
      <c r="H49" s="31" t="s">
        <v>18842</v>
      </c>
      <c r="I49" s="38">
        <v>0.83333333333333337</v>
      </c>
      <c r="J49" s="31" t="s">
        <v>18446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9"/>
      <c r="R49" s="131"/>
      <c r="S49" s="29">
        <v>43425</v>
      </c>
      <c r="T49" s="482"/>
    </row>
    <row r="50" spans="1:20" ht="50.1" customHeight="1" x14ac:dyDescent="1.05">
      <c r="A50" s="31" t="s">
        <v>21454</v>
      </c>
      <c r="B50" s="31" t="s">
        <v>21455</v>
      </c>
      <c r="C50" s="31" t="s">
        <v>21456</v>
      </c>
      <c r="D50" s="31" t="s">
        <v>21457</v>
      </c>
      <c r="E50" s="31" t="s">
        <v>687</v>
      </c>
      <c r="F50" s="31" t="s">
        <v>123</v>
      </c>
      <c r="G50" s="31" t="s">
        <v>16248</v>
      </c>
      <c r="H50" s="31" t="s">
        <v>18842</v>
      </c>
      <c r="I50" s="38">
        <v>0.83333333333333337</v>
      </c>
      <c r="J50" s="31" t="s">
        <v>18446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131"/>
      <c r="S50" s="29">
        <v>43425</v>
      </c>
      <c r="T50" s="482"/>
    </row>
    <row r="51" spans="1:20" ht="50.1" customHeight="1" x14ac:dyDescent="1.05">
      <c r="A51" s="31" t="s">
        <v>21458</v>
      </c>
      <c r="B51" s="31" t="s">
        <v>4780</v>
      </c>
      <c r="C51" s="31" t="s">
        <v>21459</v>
      </c>
      <c r="D51" s="31" t="s">
        <v>21460</v>
      </c>
      <c r="E51" s="31" t="s">
        <v>687</v>
      </c>
      <c r="F51" s="31" t="s">
        <v>123</v>
      </c>
      <c r="G51" s="31" t="s">
        <v>16248</v>
      </c>
      <c r="H51" s="31" t="s">
        <v>18842</v>
      </c>
      <c r="I51" s="38">
        <v>0.83333333333333337</v>
      </c>
      <c r="J51" s="31" t="s">
        <v>18446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9"/>
      <c r="R51" s="131"/>
      <c r="S51" s="29">
        <v>43425</v>
      </c>
      <c r="T51" s="482"/>
    </row>
    <row r="52" spans="1:20" ht="50.1" customHeight="1" x14ac:dyDescent="1.05">
      <c r="A52" s="31" t="s">
        <v>21461</v>
      </c>
      <c r="B52" s="31" t="s">
        <v>21462</v>
      </c>
      <c r="C52" s="31" t="s">
        <v>21463</v>
      </c>
      <c r="D52" s="31" t="s">
        <v>21464</v>
      </c>
      <c r="E52" s="31" t="s">
        <v>687</v>
      </c>
      <c r="F52" s="31" t="s">
        <v>123</v>
      </c>
      <c r="G52" s="31" t="s">
        <v>16248</v>
      </c>
      <c r="H52" s="31" t="s">
        <v>18842</v>
      </c>
      <c r="I52" s="38">
        <v>0.83333333333333337</v>
      </c>
      <c r="J52" s="31" t="s">
        <v>18446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9"/>
      <c r="R52" s="131"/>
      <c r="S52" s="29">
        <v>43425</v>
      </c>
      <c r="T52" s="482"/>
    </row>
    <row r="53" spans="1:20" ht="50.1" customHeight="1" x14ac:dyDescent="1.05">
      <c r="A53" s="31" t="s">
        <v>21465</v>
      </c>
      <c r="B53" s="31" t="s">
        <v>21466</v>
      </c>
      <c r="C53" s="31" t="s">
        <v>21467</v>
      </c>
      <c r="D53" s="31" t="s">
        <v>21468</v>
      </c>
      <c r="E53" s="31" t="s">
        <v>687</v>
      </c>
      <c r="F53" s="31" t="s">
        <v>123</v>
      </c>
      <c r="G53" s="31" t="s">
        <v>16248</v>
      </c>
      <c r="H53" s="31" t="s">
        <v>18842</v>
      </c>
      <c r="I53" s="38">
        <v>0.83333333333333337</v>
      </c>
      <c r="J53" s="31" t="s">
        <v>18446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9"/>
      <c r="R53" s="131"/>
      <c r="S53" s="29">
        <v>43425</v>
      </c>
      <c r="T53" s="482"/>
    </row>
    <row r="54" spans="1:20" ht="50.1" customHeight="1" x14ac:dyDescent="1.05">
      <c r="A54" s="31" t="s">
        <v>21469</v>
      </c>
      <c r="B54" s="31" t="s">
        <v>21470</v>
      </c>
      <c r="C54" s="31" t="s">
        <v>21471</v>
      </c>
      <c r="D54" s="31" t="s">
        <v>21472</v>
      </c>
      <c r="E54" s="31" t="s">
        <v>687</v>
      </c>
      <c r="F54" s="31" t="s">
        <v>123</v>
      </c>
      <c r="G54" s="31" t="s">
        <v>16248</v>
      </c>
      <c r="H54" s="31" t="s">
        <v>18842</v>
      </c>
      <c r="I54" s="38">
        <v>0.83333333333333337</v>
      </c>
      <c r="J54" s="31" t="s">
        <v>18446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9"/>
      <c r="R54" s="131"/>
      <c r="S54" s="29">
        <v>43425</v>
      </c>
      <c r="T54" s="482"/>
    </row>
    <row r="55" spans="1:20" ht="50.1" customHeight="1" x14ac:dyDescent="1.05">
      <c r="A55" s="31" t="s">
        <v>21473</v>
      </c>
      <c r="B55" s="31" t="s">
        <v>367</v>
      </c>
      <c r="C55" s="31" t="s">
        <v>21474</v>
      </c>
      <c r="D55" s="31" t="s">
        <v>21475</v>
      </c>
      <c r="E55" s="31" t="s">
        <v>687</v>
      </c>
      <c r="F55" s="31" t="s">
        <v>123</v>
      </c>
      <c r="G55" s="31" t="s">
        <v>16248</v>
      </c>
      <c r="H55" s="31" t="s">
        <v>18842</v>
      </c>
      <c r="I55" s="38">
        <v>0.83333333333333337</v>
      </c>
      <c r="J55" s="31" t="s">
        <v>18446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131"/>
      <c r="S55" s="29">
        <v>43425</v>
      </c>
      <c r="T55" s="482"/>
    </row>
    <row r="56" spans="1:20" ht="50.1" customHeight="1" x14ac:dyDescent="1.05">
      <c r="A56" s="31" t="s">
        <v>21476</v>
      </c>
      <c r="B56" s="31" t="s">
        <v>2960</v>
      </c>
      <c r="C56" s="31" t="s">
        <v>21477</v>
      </c>
      <c r="D56" s="31" t="s">
        <v>21478</v>
      </c>
      <c r="E56" s="31" t="s">
        <v>687</v>
      </c>
      <c r="F56" s="31" t="s">
        <v>123</v>
      </c>
      <c r="G56" s="31" t="s">
        <v>16248</v>
      </c>
      <c r="H56" s="31" t="s">
        <v>18842</v>
      </c>
      <c r="I56" s="38">
        <v>0.83333333333333337</v>
      </c>
      <c r="J56" s="31" t="s">
        <v>18446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131"/>
      <c r="S56" s="29">
        <v>43425</v>
      </c>
      <c r="T56" s="482"/>
    </row>
    <row r="57" spans="1:20" ht="50.1" customHeight="1" x14ac:dyDescent="1.05">
      <c r="A57" s="31" t="s">
        <v>21479</v>
      </c>
      <c r="B57" s="31" t="s">
        <v>21480</v>
      </c>
      <c r="C57" s="31" t="s">
        <v>21481</v>
      </c>
      <c r="D57" s="31" t="s">
        <v>21482</v>
      </c>
      <c r="E57" s="31" t="s">
        <v>687</v>
      </c>
      <c r="F57" s="31" t="s">
        <v>123</v>
      </c>
      <c r="G57" s="31" t="s">
        <v>16248</v>
      </c>
      <c r="H57" s="31" t="s">
        <v>18842</v>
      </c>
      <c r="I57" s="38">
        <v>0.83333333333333337</v>
      </c>
      <c r="J57" s="31" t="s">
        <v>18446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9"/>
      <c r="R57" s="131"/>
      <c r="S57" s="29">
        <v>43425</v>
      </c>
      <c r="T57" s="482"/>
    </row>
    <row r="58" spans="1:20" ht="49.5" customHeight="1" x14ac:dyDescent="1.05">
      <c r="A58" s="31" t="s">
        <v>21483</v>
      </c>
      <c r="B58" s="31" t="s">
        <v>4239</v>
      </c>
      <c r="C58" s="31" t="s">
        <v>21484</v>
      </c>
      <c r="D58" s="31" t="s">
        <v>21485</v>
      </c>
      <c r="E58" s="31" t="s">
        <v>687</v>
      </c>
      <c r="F58" s="31" t="s">
        <v>123</v>
      </c>
      <c r="G58" s="31" t="s">
        <v>16248</v>
      </c>
      <c r="H58" s="31" t="s">
        <v>18842</v>
      </c>
      <c r="I58" s="38">
        <v>0.83333333333333337</v>
      </c>
      <c r="J58" s="31" t="s">
        <v>18446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9"/>
      <c r="R58" s="131"/>
      <c r="S58" s="29">
        <v>43425</v>
      </c>
      <c r="T58" s="482"/>
    </row>
    <row r="59" spans="1:20" ht="49.5" customHeight="1" x14ac:dyDescent="1.05">
      <c r="A59" s="31" t="s">
        <v>21486</v>
      </c>
      <c r="B59" s="31" t="s">
        <v>21487</v>
      </c>
      <c r="C59" s="31" t="s">
        <v>21488</v>
      </c>
      <c r="D59" s="31" t="s">
        <v>21489</v>
      </c>
      <c r="E59" s="31" t="s">
        <v>687</v>
      </c>
      <c r="F59" s="31" t="s">
        <v>123</v>
      </c>
      <c r="G59" s="31" t="s">
        <v>16248</v>
      </c>
      <c r="H59" s="31" t="s">
        <v>18842</v>
      </c>
      <c r="I59" s="38">
        <v>0.83333333333333337</v>
      </c>
      <c r="J59" s="31" t="s">
        <v>18446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9"/>
      <c r="R59" s="131"/>
      <c r="S59" s="29">
        <v>43425</v>
      </c>
      <c r="T59" s="482"/>
    </row>
    <row r="60" spans="1:20" ht="49.5" customHeight="1" x14ac:dyDescent="1.05">
      <c r="A60" s="31" t="s">
        <v>21490</v>
      </c>
      <c r="B60" s="31" t="s">
        <v>21491</v>
      </c>
      <c r="C60" s="31" t="s">
        <v>21492</v>
      </c>
      <c r="D60" s="31" t="s">
        <v>21493</v>
      </c>
      <c r="E60" s="31" t="s">
        <v>687</v>
      </c>
      <c r="F60" s="31" t="s">
        <v>123</v>
      </c>
      <c r="G60" s="31" t="s">
        <v>16248</v>
      </c>
      <c r="H60" s="31" t="s">
        <v>18842</v>
      </c>
      <c r="I60" s="38">
        <v>0.83333333333333337</v>
      </c>
      <c r="J60" s="31" t="s">
        <v>18446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9"/>
      <c r="R60" s="131"/>
      <c r="S60" s="29">
        <v>43425</v>
      </c>
      <c r="T60" s="482"/>
    </row>
    <row r="61" spans="1:20" ht="49.5" customHeight="1" x14ac:dyDescent="1.05">
      <c r="A61" s="31" t="s">
        <v>21494</v>
      </c>
      <c r="B61" s="31" t="s">
        <v>18448</v>
      </c>
      <c r="C61" s="31" t="s">
        <v>21495</v>
      </c>
      <c r="D61" s="31" t="s">
        <v>21496</v>
      </c>
      <c r="E61" s="31" t="s">
        <v>687</v>
      </c>
      <c r="F61" s="31" t="s">
        <v>123</v>
      </c>
      <c r="G61" s="31" t="s">
        <v>16248</v>
      </c>
      <c r="H61" s="31" t="s">
        <v>18842</v>
      </c>
      <c r="I61" s="38">
        <v>0.83333333333333337</v>
      </c>
      <c r="J61" s="31" t="s">
        <v>18446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9"/>
      <c r="R61" s="131"/>
      <c r="S61" s="29">
        <v>43425</v>
      </c>
      <c r="T61" s="482"/>
    </row>
    <row r="62" spans="1:20" ht="49.5" customHeight="1" x14ac:dyDescent="1.05">
      <c r="A62" s="31" t="s">
        <v>21497</v>
      </c>
      <c r="B62" s="31" t="s">
        <v>11702</v>
      </c>
      <c r="C62" s="31" t="s">
        <v>21498</v>
      </c>
      <c r="D62" s="31" t="s">
        <v>21499</v>
      </c>
      <c r="E62" s="31" t="s">
        <v>687</v>
      </c>
      <c r="F62" s="31" t="s">
        <v>123</v>
      </c>
      <c r="G62" s="31" t="s">
        <v>16248</v>
      </c>
      <c r="H62" s="31" t="s">
        <v>18842</v>
      </c>
      <c r="I62" s="38">
        <v>0.83333333333333337</v>
      </c>
      <c r="J62" s="31" t="s">
        <v>18446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9"/>
      <c r="R62" s="131"/>
      <c r="S62" s="29">
        <v>43425</v>
      </c>
      <c r="T62" s="482"/>
    </row>
    <row r="63" spans="1:20" ht="49.5" customHeight="1" x14ac:dyDescent="1.05">
      <c r="A63" s="31" t="s">
        <v>21500</v>
      </c>
      <c r="B63" s="31" t="s">
        <v>21501</v>
      </c>
      <c r="C63" s="31" t="s">
        <v>21502</v>
      </c>
      <c r="D63" s="31" t="s">
        <v>21503</v>
      </c>
      <c r="E63" s="31" t="s">
        <v>687</v>
      </c>
      <c r="F63" s="31" t="s">
        <v>123</v>
      </c>
      <c r="G63" s="31" t="s">
        <v>16248</v>
      </c>
      <c r="H63" s="31" t="s">
        <v>18842</v>
      </c>
      <c r="I63" s="38">
        <v>0.83333333333333337</v>
      </c>
      <c r="J63" s="31" t="s">
        <v>18446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9"/>
      <c r="R63" s="131"/>
      <c r="S63" s="29">
        <v>43425</v>
      </c>
      <c r="T63" s="482"/>
    </row>
    <row r="64" spans="1:20" ht="50.1" customHeight="1" x14ac:dyDescent="1.05">
      <c r="A64" s="693" t="s">
        <v>20598</v>
      </c>
      <c r="B64" s="694"/>
      <c r="C64" s="694"/>
      <c r="D64" s="694"/>
      <c r="E64" s="694"/>
      <c r="F64" s="694"/>
      <c r="G64" s="694"/>
      <c r="H64" s="694"/>
      <c r="I64" s="694"/>
      <c r="J64" s="694"/>
      <c r="K64" s="694"/>
      <c r="L64" s="694"/>
      <c r="M64" s="695"/>
      <c r="N64" s="23"/>
      <c r="O64" s="23"/>
      <c r="P64" s="23"/>
      <c r="Q64" s="29"/>
      <c r="R64" s="131"/>
      <c r="S64" s="29"/>
      <c r="T64" s="481">
        <v>11000</v>
      </c>
    </row>
    <row r="65" spans="1:20" ht="49.5" customHeight="1" x14ac:dyDescent="1.05">
      <c r="A65" s="693" t="s">
        <v>20598</v>
      </c>
      <c r="B65" s="694"/>
      <c r="C65" s="694"/>
      <c r="D65" s="694"/>
      <c r="E65" s="694"/>
      <c r="F65" s="694"/>
      <c r="G65" s="694"/>
      <c r="H65" s="694"/>
      <c r="I65" s="694"/>
      <c r="J65" s="694"/>
      <c r="K65" s="694"/>
      <c r="L65" s="694"/>
      <c r="M65" s="695"/>
      <c r="N65" s="23"/>
      <c r="O65" s="23"/>
      <c r="P65" s="23"/>
      <c r="Q65" s="29"/>
      <c r="R65" s="131"/>
      <c r="S65" s="29"/>
      <c r="T65" s="481">
        <v>45000</v>
      </c>
    </row>
    <row r="66" spans="1:20" ht="49.5" customHeight="1" x14ac:dyDescent="1.05">
      <c r="A66" s="693" t="s">
        <v>21794</v>
      </c>
      <c r="B66" s="694"/>
      <c r="C66" s="694"/>
      <c r="D66" s="694"/>
      <c r="E66" s="694"/>
      <c r="F66" s="694"/>
      <c r="G66" s="694"/>
      <c r="H66" s="694"/>
      <c r="I66" s="694"/>
      <c r="J66" s="694"/>
      <c r="K66" s="694"/>
      <c r="L66" s="694"/>
      <c r="M66" s="695"/>
      <c r="N66" s="23"/>
      <c r="O66" s="23"/>
      <c r="P66" s="23"/>
      <c r="Q66" s="29"/>
      <c r="R66" s="131"/>
      <c r="S66" s="29"/>
      <c r="T66" s="481">
        <v>50000</v>
      </c>
    </row>
    <row r="67" spans="1:20" ht="49.5" customHeight="1" x14ac:dyDescent="1.05">
      <c r="A67" s="693" t="s">
        <v>21794</v>
      </c>
      <c r="B67" s="694"/>
      <c r="C67" s="694"/>
      <c r="D67" s="694"/>
      <c r="E67" s="694"/>
      <c r="F67" s="694"/>
      <c r="G67" s="694"/>
      <c r="H67" s="694"/>
      <c r="I67" s="694"/>
      <c r="J67" s="694"/>
      <c r="K67" s="694"/>
      <c r="L67" s="694"/>
      <c r="M67" s="695"/>
      <c r="N67" s="23"/>
      <c r="O67" s="23"/>
      <c r="P67" s="23"/>
      <c r="Q67" s="29"/>
      <c r="R67" s="131"/>
      <c r="S67" s="29"/>
      <c r="T67" s="481">
        <v>27500</v>
      </c>
    </row>
    <row r="68" spans="1:20" ht="49.5" customHeight="1" x14ac:dyDescent="1.05">
      <c r="A68" s="693" t="s">
        <v>21794</v>
      </c>
      <c r="B68" s="694"/>
      <c r="C68" s="694"/>
      <c r="D68" s="694"/>
      <c r="E68" s="694"/>
      <c r="F68" s="694"/>
      <c r="G68" s="694"/>
      <c r="H68" s="694"/>
      <c r="I68" s="694"/>
      <c r="J68" s="694"/>
      <c r="K68" s="694"/>
      <c r="L68" s="694"/>
      <c r="M68" s="695"/>
      <c r="N68" s="23"/>
      <c r="O68" s="23"/>
      <c r="P68" s="23"/>
      <c r="Q68" s="29"/>
      <c r="R68" s="131"/>
      <c r="S68" s="29"/>
      <c r="T68" s="481">
        <v>45000</v>
      </c>
    </row>
    <row r="69" spans="1:20" ht="49.5" customHeight="1" x14ac:dyDescent="1.05">
      <c r="A69" s="693" t="s">
        <v>22809</v>
      </c>
      <c r="B69" s="694"/>
      <c r="C69" s="694"/>
      <c r="D69" s="694"/>
      <c r="E69" s="694"/>
      <c r="F69" s="694"/>
      <c r="G69" s="694"/>
      <c r="H69" s="694"/>
      <c r="I69" s="694"/>
      <c r="J69" s="694"/>
      <c r="K69" s="694"/>
      <c r="L69" s="694"/>
      <c r="M69" s="695"/>
      <c r="N69" s="23"/>
      <c r="O69" s="23"/>
      <c r="P69" s="23"/>
      <c r="Q69" s="29"/>
      <c r="R69" s="131"/>
      <c r="S69" s="29"/>
      <c r="T69" s="481">
        <v>500000</v>
      </c>
    </row>
    <row r="70" spans="1:20" ht="49.5" customHeight="1" x14ac:dyDescent="1.05">
      <c r="A70" s="688" t="s">
        <v>22805</v>
      </c>
      <c r="B70" s="689"/>
      <c r="C70" s="689"/>
      <c r="D70" s="689"/>
      <c r="E70" s="689"/>
      <c r="F70" s="689"/>
      <c r="G70" s="689"/>
      <c r="H70" s="689"/>
      <c r="I70" s="689"/>
      <c r="J70" s="689"/>
      <c r="K70" s="689"/>
      <c r="L70" s="689"/>
      <c r="M70" s="690"/>
      <c r="N70" s="23"/>
      <c r="O70" s="23"/>
      <c r="P70" s="23"/>
      <c r="Q70" s="29"/>
      <c r="R70" s="131"/>
      <c r="S70" s="29"/>
      <c r="T70" s="482"/>
    </row>
    <row r="71" spans="1:20" ht="49.5" customHeight="1" x14ac:dyDescent="1.05">
      <c r="A71" s="31" t="s">
        <v>22559</v>
      </c>
      <c r="B71" s="31" t="s">
        <v>9338</v>
      </c>
      <c r="C71" s="31" t="s">
        <v>22560</v>
      </c>
      <c r="D71" s="31" t="s">
        <v>22561</v>
      </c>
      <c r="E71" s="31" t="s">
        <v>101</v>
      </c>
      <c r="F71" s="31" t="s">
        <v>123</v>
      </c>
      <c r="G71" s="31" t="s">
        <v>16205</v>
      </c>
      <c r="H71" s="31" t="s">
        <v>17112</v>
      </c>
      <c r="I71" s="38">
        <v>0.41666666666666669</v>
      </c>
      <c r="J71" s="31" t="s">
        <v>18446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9"/>
      <c r="R71" s="131"/>
      <c r="S71" s="29">
        <v>43925</v>
      </c>
      <c r="T71" s="482"/>
    </row>
    <row r="72" spans="1:20" ht="49.5" customHeight="1" x14ac:dyDescent="1.05">
      <c r="A72" s="31" t="s">
        <v>22562</v>
      </c>
      <c r="B72" s="31" t="s">
        <v>22563</v>
      </c>
      <c r="C72" s="31" t="s">
        <v>22564</v>
      </c>
      <c r="D72" s="31" t="s">
        <v>22565</v>
      </c>
      <c r="E72" s="31" t="s">
        <v>101</v>
      </c>
      <c r="F72" s="31" t="s">
        <v>123</v>
      </c>
      <c r="G72" s="31" t="s">
        <v>16205</v>
      </c>
      <c r="H72" s="31" t="s">
        <v>17112</v>
      </c>
      <c r="I72" s="38">
        <v>0.41666666666666669</v>
      </c>
      <c r="J72" s="31" t="s">
        <v>18446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9"/>
      <c r="R72" s="131"/>
      <c r="S72" s="29">
        <v>43925</v>
      </c>
      <c r="T72" s="482"/>
    </row>
    <row r="73" spans="1:20" ht="49.5" customHeight="1" x14ac:dyDescent="1.05">
      <c r="A73" s="31" t="s">
        <v>22566</v>
      </c>
      <c r="B73" s="31" t="s">
        <v>22567</v>
      </c>
      <c r="C73" s="31" t="s">
        <v>22568</v>
      </c>
      <c r="D73" s="31" t="s">
        <v>22569</v>
      </c>
      <c r="E73" s="31" t="s">
        <v>101</v>
      </c>
      <c r="F73" s="31" t="s">
        <v>123</v>
      </c>
      <c r="G73" s="31" t="s">
        <v>16205</v>
      </c>
      <c r="H73" s="31" t="s">
        <v>17112</v>
      </c>
      <c r="I73" s="38">
        <v>0.41666666666666669</v>
      </c>
      <c r="J73" s="31" t="s">
        <v>18446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9"/>
      <c r="R73" s="131"/>
      <c r="S73" s="29">
        <v>43925</v>
      </c>
      <c r="T73" s="482"/>
    </row>
    <row r="74" spans="1:20" ht="49.5" customHeight="1" x14ac:dyDescent="1.05">
      <c r="A74" s="31" t="s">
        <v>22570</v>
      </c>
      <c r="B74" s="31" t="s">
        <v>22571</v>
      </c>
      <c r="C74" s="31" t="s">
        <v>22572</v>
      </c>
      <c r="D74" s="31" t="s">
        <v>22573</v>
      </c>
      <c r="E74" s="31" t="s">
        <v>101</v>
      </c>
      <c r="F74" s="31" t="s">
        <v>123</v>
      </c>
      <c r="G74" s="31" t="s">
        <v>16205</v>
      </c>
      <c r="H74" s="31" t="s">
        <v>17112</v>
      </c>
      <c r="I74" s="38">
        <v>0.41666666666666669</v>
      </c>
      <c r="J74" s="31" t="s">
        <v>18446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9"/>
      <c r="R74" s="131"/>
      <c r="S74" s="29">
        <v>43925</v>
      </c>
      <c r="T74" s="482"/>
    </row>
    <row r="75" spans="1:20" ht="49.5" customHeight="1" x14ac:dyDescent="1.05">
      <c r="A75" s="31" t="s">
        <v>22574</v>
      </c>
      <c r="B75" s="31" t="s">
        <v>3678</v>
      </c>
      <c r="C75" s="31" t="s">
        <v>22575</v>
      </c>
      <c r="D75" s="31" t="s">
        <v>22576</v>
      </c>
      <c r="E75" s="31" t="s">
        <v>101</v>
      </c>
      <c r="F75" s="31" t="s">
        <v>123</v>
      </c>
      <c r="G75" s="31" t="s">
        <v>16205</v>
      </c>
      <c r="H75" s="31" t="s">
        <v>17112</v>
      </c>
      <c r="I75" s="38">
        <v>0.41666666666666669</v>
      </c>
      <c r="J75" s="31" t="s">
        <v>18446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9"/>
      <c r="R75" s="131"/>
      <c r="S75" s="29">
        <v>43925</v>
      </c>
      <c r="T75" s="482"/>
    </row>
    <row r="76" spans="1:20" ht="49.5" customHeight="1" x14ac:dyDescent="1.3">
      <c r="A76" s="679" t="s">
        <v>22957</v>
      </c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0"/>
      <c r="P76" s="681"/>
      <c r="Q76" s="29"/>
      <c r="R76" s="131"/>
      <c r="S76" s="29"/>
      <c r="T76" s="482"/>
    </row>
    <row r="77" spans="1:20" ht="49.5" customHeight="1" x14ac:dyDescent="1.05">
      <c r="A77" s="31" t="s">
        <v>22913</v>
      </c>
      <c r="B77" s="31" t="s">
        <v>22914</v>
      </c>
      <c r="C77" s="31" t="s">
        <v>22915</v>
      </c>
      <c r="D77" s="31" t="s">
        <v>22916</v>
      </c>
      <c r="E77" s="31" t="s">
        <v>687</v>
      </c>
      <c r="F77" s="31" t="s">
        <v>123</v>
      </c>
      <c r="G77" s="31" t="s">
        <v>16504</v>
      </c>
      <c r="H77" s="31" t="s">
        <v>17126</v>
      </c>
      <c r="I77" s="38">
        <v>0.70833333333333337</v>
      </c>
      <c r="J77" s="31" t="s">
        <v>18446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9"/>
      <c r="R77" s="131"/>
      <c r="S77" s="29">
        <v>43425</v>
      </c>
      <c r="T77" s="482"/>
    </row>
    <row r="78" spans="1:20" ht="49.5" customHeight="1" x14ac:dyDescent="1.05">
      <c r="A78" s="31" t="s">
        <v>22917</v>
      </c>
      <c r="B78" s="31" t="s">
        <v>2296</v>
      </c>
      <c r="C78" s="31" t="s">
        <v>22918</v>
      </c>
      <c r="D78" s="31" t="s">
        <v>22919</v>
      </c>
      <c r="E78" s="31" t="s">
        <v>687</v>
      </c>
      <c r="F78" s="31" t="s">
        <v>123</v>
      </c>
      <c r="G78" s="31" t="s">
        <v>16504</v>
      </c>
      <c r="H78" s="31" t="s">
        <v>17126</v>
      </c>
      <c r="I78" s="38">
        <v>0.70833333333333337</v>
      </c>
      <c r="J78" s="31" t="s">
        <v>18446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9"/>
      <c r="R78" s="131"/>
      <c r="S78" s="29">
        <v>43425</v>
      </c>
      <c r="T78" s="482"/>
    </row>
    <row r="79" spans="1:20" ht="49.5" customHeight="1" x14ac:dyDescent="1.05">
      <c r="A79" s="31" t="s">
        <v>22920</v>
      </c>
      <c r="B79" s="31" t="s">
        <v>21455</v>
      </c>
      <c r="C79" s="31" t="s">
        <v>22921</v>
      </c>
      <c r="D79" s="31" t="s">
        <v>22922</v>
      </c>
      <c r="E79" s="31" t="s">
        <v>687</v>
      </c>
      <c r="F79" s="31" t="s">
        <v>123</v>
      </c>
      <c r="G79" s="31" t="s">
        <v>16504</v>
      </c>
      <c r="H79" s="31" t="s">
        <v>17126</v>
      </c>
      <c r="I79" s="38">
        <v>0.70833333333333337</v>
      </c>
      <c r="J79" s="31" t="s">
        <v>18446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9"/>
      <c r="R79" s="131"/>
      <c r="S79" s="29">
        <v>43425</v>
      </c>
      <c r="T79" s="482"/>
    </row>
    <row r="80" spans="1:20" ht="49.5" customHeight="1" x14ac:dyDescent="1.05">
      <c r="A80" s="31" t="s">
        <v>22923</v>
      </c>
      <c r="B80" s="31" t="s">
        <v>22924</v>
      </c>
      <c r="C80" s="31" t="s">
        <v>22925</v>
      </c>
      <c r="D80" s="31" t="s">
        <v>22926</v>
      </c>
      <c r="E80" s="31" t="s">
        <v>687</v>
      </c>
      <c r="F80" s="31" t="s">
        <v>123</v>
      </c>
      <c r="G80" s="31" t="s">
        <v>16504</v>
      </c>
      <c r="H80" s="31" t="s">
        <v>17126</v>
      </c>
      <c r="I80" s="38">
        <v>0.70833333333333337</v>
      </c>
      <c r="J80" s="31" t="s">
        <v>18446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9"/>
      <c r="R80" s="131"/>
      <c r="S80" s="29">
        <v>43425</v>
      </c>
      <c r="T80" s="482"/>
    </row>
    <row r="81" spans="1:21" ht="49.5" customHeight="1" x14ac:dyDescent="1.05">
      <c r="A81" s="31" t="s">
        <v>22927</v>
      </c>
      <c r="B81" s="31" t="s">
        <v>22928</v>
      </c>
      <c r="C81" s="31" t="s">
        <v>22929</v>
      </c>
      <c r="D81" s="31" t="s">
        <v>22930</v>
      </c>
      <c r="E81" s="31" t="s">
        <v>687</v>
      </c>
      <c r="F81" s="31" t="s">
        <v>123</v>
      </c>
      <c r="G81" s="31" t="s">
        <v>16504</v>
      </c>
      <c r="H81" s="31" t="s">
        <v>17126</v>
      </c>
      <c r="I81" s="38">
        <v>0.70833333333333337</v>
      </c>
      <c r="J81" s="31" t="s">
        <v>18446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9"/>
      <c r="R81" s="131"/>
      <c r="S81" s="29">
        <v>43425</v>
      </c>
      <c r="T81" s="482"/>
    </row>
    <row r="82" spans="1:21" ht="49.5" customHeight="1" x14ac:dyDescent="0.7">
      <c r="A82" s="682" t="s">
        <v>23235</v>
      </c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  <c r="M82" s="684"/>
      <c r="N82" s="23"/>
      <c r="O82" s="23"/>
      <c r="P82" s="23"/>
      <c r="Q82" s="29"/>
      <c r="R82" s="131"/>
      <c r="S82" s="29"/>
      <c r="T82" s="482"/>
    </row>
    <row r="83" spans="1:21" ht="49.5" customHeight="1" x14ac:dyDescent="1.05">
      <c r="A83" s="244" t="s">
        <v>23155</v>
      </c>
      <c r="B83" s="31" t="s">
        <v>23156</v>
      </c>
      <c r="C83" s="31" t="s">
        <v>23157</v>
      </c>
      <c r="D83" s="31" t="s">
        <v>23158</v>
      </c>
      <c r="E83" s="31" t="s">
        <v>687</v>
      </c>
      <c r="F83" s="31" t="s">
        <v>102</v>
      </c>
      <c r="G83" s="31" t="s">
        <v>17122</v>
      </c>
      <c r="H83" s="31" t="s">
        <v>17112</v>
      </c>
      <c r="I83" s="38">
        <v>0.41666666666666669</v>
      </c>
      <c r="J83" s="31" t="s">
        <v>18446</v>
      </c>
      <c r="K83" s="31" t="s">
        <v>105</v>
      </c>
      <c r="L83" s="31" t="s">
        <v>106</v>
      </c>
      <c r="M83" s="244" t="s">
        <v>491</v>
      </c>
      <c r="N83" s="23"/>
      <c r="O83" s="23"/>
      <c r="P83" s="23"/>
      <c r="Q83" s="29"/>
      <c r="R83" s="131"/>
      <c r="S83" s="29">
        <v>25200</v>
      </c>
      <c r="T83" s="482"/>
    </row>
    <row r="84" spans="1:21" ht="49.5" customHeight="1" x14ac:dyDescent="1.05">
      <c r="A84" s="210" t="s">
        <v>23159</v>
      </c>
      <c r="B84" s="210" t="s">
        <v>23160</v>
      </c>
      <c r="C84" s="210" t="s">
        <v>23161</v>
      </c>
      <c r="D84" s="210" t="s">
        <v>23162</v>
      </c>
      <c r="E84" s="210" t="s">
        <v>101</v>
      </c>
      <c r="F84" s="210" t="s">
        <v>4075</v>
      </c>
      <c r="G84" s="210" t="s">
        <v>16236</v>
      </c>
      <c r="H84" s="210" t="s">
        <v>17112</v>
      </c>
      <c r="I84" s="449">
        <v>0.41666666666666669</v>
      </c>
      <c r="J84" s="210" t="s">
        <v>18446</v>
      </c>
      <c r="K84" s="210" t="s">
        <v>105</v>
      </c>
      <c r="L84" s="210" t="s">
        <v>106</v>
      </c>
      <c r="M84" s="210" t="s">
        <v>13380</v>
      </c>
      <c r="N84" s="208"/>
      <c r="O84" s="208"/>
      <c r="P84" s="208"/>
      <c r="Q84" s="207"/>
      <c r="R84" s="547"/>
      <c r="S84" s="207">
        <v>43925</v>
      </c>
      <c r="T84" s="482"/>
      <c r="U84" s="128" t="s">
        <v>102</v>
      </c>
    </row>
    <row r="85" spans="1:21" ht="49.5" customHeight="1" x14ac:dyDescent="1.3">
      <c r="A85" s="685" t="s">
        <v>22224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7"/>
      <c r="N85" s="23"/>
      <c r="O85" s="23"/>
      <c r="P85" s="23"/>
      <c r="Q85" s="29"/>
      <c r="R85" s="131"/>
      <c r="S85" s="29"/>
      <c r="T85" s="481">
        <v>500000</v>
      </c>
    </row>
    <row r="86" spans="1:21" ht="49.5" customHeight="1" x14ac:dyDescent="1.3">
      <c r="A86" s="685" t="s">
        <v>22224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7"/>
      <c r="N86" s="23"/>
      <c r="O86" s="23"/>
      <c r="P86" s="23"/>
      <c r="Q86" s="29"/>
      <c r="R86" s="131"/>
      <c r="S86" s="29"/>
      <c r="T86" s="481">
        <v>8500</v>
      </c>
    </row>
    <row r="87" spans="1:21" ht="49.5" customHeight="1" x14ac:dyDescent="1.3">
      <c r="A87" s="685" t="s">
        <v>23242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7"/>
      <c r="N87" s="23"/>
      <c r="O87" s="23"/>
      <c r="P87" s="23"/>
      <c r="Q87" s="29"/>
      <c r="R87" s="131"/>
      <c r="S87" s="29"/>
      <c r="T87" s="481">
        <v>31000</v>
      </c>
    </row>
    <row r="88" spans="1:21" ht="49.5" customHeight="1" x14ac:dyDescent="1.3">
      <c r="A88" s="685" t="s">
        <v>23242</v>
      </c>
      <c r="B88" s="686"/>
      <c r="C88" s="686"/>
      <c r="D88" s="686"/>
      <c r="E88" s="686"/>
      <c r="F88" s="686"/>
      <c r="G88" s="686"/>
      <c r="H88" s="686"/>
      <c r="I88" s="686"/>
      <c r="J88" s="686"/>
      <c r="K88" s="686"/>
      <c r="L88" s="686"/>
      <c r="M88" s="687"/>
      <c r="N88" s="23"/>
      <c r="O88" s="23"/>
      <c r="P88" s="23"/>
      <c r="Q88" s="29"/>
      <c r="R88" s="131"/>
      <c r="S88" s="29"/>
      <c r="T88" s="481">
        <v>2670</v>
      </c>
    </row>
    <row r="89" spans="1:21" ht="49.5" customHeight="1" x14ac:dyDescent="1.3">
      <c r="A89" s="685" t="s">
        <v>23242</v>
      </c>
      <c r="B89" s="686"/>
      <c r="C89" s="686"/>
      <c r="D89" s="686"/>
      <c r="E89" s="686"/>
      <c r="F89" s="686"/>
      <c r="G89" s="686"/>
      <c r="H89" s="686"/>
      <c r="I89" s="686"/>
      <c r="J89" s="686"/>
      <c r="K89" s="686"/>
      <c r="L89" s="686"/>
      <c r="M89" s="687"/>
      <c r="N89" s="23"/>
      <c r="O89" s="23"/>
      <c r="P89" s="23"/>
      <c r="Q89" s="29"/>
      <c r="R89" s="131"/>
      <c r="S89" s="29"/>
      <c r="T89" s="481">
        <v>70000</v>
      </c>
    </row>
    <row r="90" spans="1:21" ht="49.5" customHeight="1" x14ac:dyDescent="1.3">
      <c r="A90" s="685" t="s">
        <v>23242</v>
      </c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7"/>
      <c r="N90" s="23"/>
      <c r="O90" s="23"/>
      <c r="P90" s="23"/>
      <c r="Q90" s="29"/>
      <c r="R90" s="131"/>
      <c r="S90" s="29"/>
      <c r="T90" s="481">
        <v>45000</v>
      </c>
    </row>
    <row r="91" spans="1:21" ht="49.5" customHeight="1" x14ac:dyDescent="1.3">
      <c r="A91" s="685" t="s">
        <v>23242</v>
      </c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7"/>
      <c r="N91" s="23"/>
      <c r="O91" s="23"/>
      <c r="P91" s="23"/>
      <c r="Q91" s="29"/>
      <c r="R91" s="131"/>
      <c r="S91" s="29"/>
      <c r="T91" s="481">
        <v>37000</v>
      </c>
    </row>
    <row r="92" spans="1:21" ht="50.1" customHeight="1" x14ac:dyDescent="1.05">
      <c r="A92" s="693" t="s">
        <v>23248</v>
      </c>
      <c r="B92" s="694"/>
      <c r="C92" s="694"/>
      <c r="D92" s="694"/>
      <c r="E92" s="694"/>
      <c r="F92" s="694"/>
      <c r="G92" s="694"/>
      <c r="H92" s="694"/>
      <c r="I92" s="694"/>
      <c r="J92" s="694"/>
      <c r="K92" s="694"/>
      <c r="L92" s="694"/>
      <c r="M92" s="695"/>
      <c r="N92" s="23"/>
      <c r="O92" s="23"/>
      <c r="P92" s="23"/>
      <c r="Q92" s="29"/>
      <c r="R92" s="131"/>
      <c r="S92" s="29"/>
      <c r="T92" s="481">
        <v>2000000</v>
      </c>
    </row>
    <row r="93" spans="1:21" ht="50.1" customHeight="1" x14ac:dyDescent="1.05">
      <c r="A93" s="693" t="s">
        <v>23245</v>
      </c>
      <c r="B93" s="694"/>
      <c r="C93" s="694"/>
      <c r="D93" s="694"/>
      <c r="E93" s="694"/>
      <c r="F93" s="694"/>
      <c r="G93" s="694"/>
      <c r="H93" s="694"/>
      <c r="I93" s="694"/>
      <c r="J93" s="694"/>
      <c r="K93" s="694"/>
      <c r="L93" s="694"/>
      <c r="M93" s="695"/>
      <c r="N93" s="23"/>
      <c r="O93" s="23"/>
      <c r="P93" s="23"/>
      <c r="Q93" s="29"/>
      <c r="R93" s="131"/>
      <c r="S93" s="29"/>
      <c r="T93" s="481">
        <v>45000</v>
      </c>
    </row>
    <row r="94" spans="1:21" ht="50.1" customHeight="1" x14ac:dyDescent="1.05">
      <c r="A94" s="693" t="s">
        <v>23245</v>
      </c>
      <c r="B94" s="694"/>
      <c r="C94" s="694"/>
      <c r="D94" s="694"/>
      <c r="E94" s="694"/>
      <c r="F94" s="694"/>
      <c r="G94" s="694"/>
      <c r="H94" s="694"/>
      <c r="I94" s="694"/>
      <c r="J94" s="694"/>
      <c r="K94" s="694"/>
      <c r="L94" s="694"/>
      <c r="M94" s="695"/>
      <c r="N94" s="23"/>
      <c r="O94" s="23"/>
      <c r="P94" s="23"/>
      <c r="Q94" s="29"/>
      <c r="R94" s="131"/>
      <c r="S94" s="29"/>
      <c r="T94" s="481">
        <v>35000</v>
      </c>
    </row>
    <row r="95" spans="1:21" ht="50.1" customHeight="1" x14ac:dyDescent="0.7">
      <c r="A95" s="682" t="s">
        <v>23919</v>
      </c>
      <c r="B95" s="683"/>
      <c r="C95" s="683"/>
      <c r="D95" s="683"/>
      <c r="E95" s="683"/>
      <c r="F95" s="683"/>
      <c r="G95" s="683"/>
      <c r="H95" s="683"/>
      <c r="I95" s="683"/>
      <c r="J95" s="683"/>
      <c r="K95" s="683"/>
      <c r="L95" s="683"/>
      <c r="M95" s="684"/>
      <c r="N95" s="23"/>
      <c r="O95" s="23"/>
      <c r="P95" s="23"/>
      <c r="Q95" s="29"/>
      <c r="R95" s="131"/>
      <c r="S95" s="29"/>
      <c r="T95" s="482"/>
    </row>
    <row r="96" spans="1:21" ht="50.1" customHeight="1" x14ac:dyDescent="1.05">
      <c r="A96" s="31" t="s">
        <v>23745</v>
      </c>
      <c r="B96" s="31" t="s">
        <v>23746</v>
      </c>
      <c r="C96" s="31" t="s">
        <v>23747</v>
      </c>
      <c r="D96" s="31" t="s">
        <v>23748</v>
      </c>
      <c r="E96" s="31" t="s">
        <v>101</v>
      </c>
      <c r="F96" s="31" t="s">
        <v>123</v>
      </c>
      <c r="G96" s="31" t="s">
        <v>16223</v>
      </c>
      <c r="H96" s="31" t="s">
        <v>20921</v>
      </c>
      <c r="I96" s="38">
        <v>0.16666666666666666</v>
      </c>
      <c r="J96" s="31" t="s">
        <v>18446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9"/>
      <c r="R96" s="131"/>
      <c r="S96" s="29">
        <v>43925</v>
      </c>
      <c r="T96" s="482"/>
    </row>
    <row r="97" spans="1:20" ht="50.1" customHeight="1" x14ac:dyDescent="1.05">
      <c r="A97" s="31" t="s">
        <v>23749</v>
      </c>
      <c r="B97" s="31" t="s">
        <v>23750</v>
      </c>
      <c r="C97" s="31" t="s">
        <v>23751</v>
      </c>
      <c r="D97" s="31" t="s">
        <v>23752</v>
      </c>
      <c r="E97" s="31" t="s">
        <v>687</v>
      </c>
      <c r="F97" s="31" t="s">
        <v>123</v>
      </c>
      <c r="G97" s="31" t="s">
        <v>16504</v>
      </c>
      <c r="H97" s="31" t="s">
        <v>21136</v>
      </c>
      <c r="I97" s="38">
        <v>0.125</v>
      </c>
      <c r="J97" s="31" t="s">
        <v>18446</v>
      </c>
      <c r="K97" s="31" t="s">
        <v>105</v>
      </c>
      <c r="L97" s="31" t="s">
        <v>125</v>
      </c>
      <c r="M97" s="31" t="s">
        <v>995</v>
      </c>
      <c r="N97" s="23"/>
      <c r="O97" s="23"/>
      <c r="P97" s="23"/>
      <c r="Q97" s="29"/>
      <c r="R97" s="131"/>
      <c r="S97" s="29">
        <v>35330</v>
      </c>
      <c r="T97" s="482"/>
    </row>
    <row r="98" spans="1:20" ht="50.1" customHeight="1" x14ac:dyDescent="1.05">
      <c r="A98" s="31" t="s">
        <v>23753</v>
      </c>
      <c r="B98" s="31" t="s">
        <v>22515</v>
      </c>
      <c r="C98" s="31" t="s">
        <v>23754</v>
      </c>
      <c r="D98" s="31" t="s">
        <v>23755</v>
      </c>
      <c r="E98" s="31" t="s">
        <v>687</v>
      </c>
      <c r="F98" s="31" t="s">
        <v>123</v>
      </c>
      <c r="G98" s="31" t="s">
        <v>16504</v>
      </c>
      <c r="H98" s="31" t="s">
        <v>21136</v>
      </c>
      <c r="I98" s="38">
        <v>0.125</v>
      </c>
      <c r="J98" s="31" t="s">
        <v>18446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9"/>
      <c r="R98" s="131"/>
      <c r="S98" s="29">
        <v>43425</v>
      </c>
      <c r="T98" s="482"/>
    </row>
    <row r="99" spans="1:20" ht="50.1" customHeight="1" x14ac:dyDescent="1.05">
      <c r="A99" s="210" t="s">
        <v>23756</v>
      </c>
      <c r="B99" s="31" t="s">
        <v>16474</v>
      </c>
      <c r="C99" s="31" t="s">
        <v>23757</v>
      </c>
      <c r="D99" s="31" t="s">
        <v>23758</v>
      </c>
      <c r="E99" s="31" t="s">
        <v>687</v>
      </c>
      <c r="F99" s="31" t="s">
        <v>123</v>
      </c>
      <c r="G99" s="31" t="s">
        <v>17532</v>
      </c>
      <c r="H99" s="31" t="s">
        <v>21584</v>
      </c>
      <c r="I99" s="38">
        <v>0.91666666666666663</v>
      </c>
      <c r="J99" s="31" t="s">
        <v>18446</v>
      </c>
      <c r="K99" s="31" t="s">
        <v>105</v>
      </c>
      <c r="L99" s="31" t="s">
        <v>106</v>
      </c>
      <c r="M99" s="210" t="s">
        <v>11351</v>
      </c>
      <c r="N99" s="23"/>
      <c r="O99" s="23"/>
      <c r="P99" s="23"/>
      <c r="Q99" s="29"/>
      <c r="R99" s="131"/>
      <c r="S99" s="29">
        <v>22200</v>
      </c>
      <c r="T99" s="482"/>
    </row>
    <row r="100" spans="1:20" ht="50.1" customHeight="1" x14ac:dyDescent="1.05">
      <c r="A100" s="31" t="s">
        <v>23759</v>
      </c>
      <c r="B100" s="31" t="s">
        <v>23760</v>
      </c>
      <c r="C100" s="31" t="s">
        <v>23761</v>
      </c>
      <c r="D100" s="31" t="s">
        <v>23762</v>
      </c>
      <c r="E100" s="31" t="s">
        <v>687</v>
      </c>
      <c r="F100" s="31" t="s">
        <v>123</v>
      </c>
      <c r="G100" s="31" t="s">
        <v>16504</v>
      </c>
      <c r="H100" s="31" t="s">
        <v>21136</v>
      </c>
      <c r="I100" s="38">
        <v>0.29166666666666669</v>
      </c>
      <c r="J100" s="31" t="s">
        <v>18446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9"/>
      <c r="R100" s="131"/>
      <c r="S100" s="29">
        <v>43425</v>
      </c>
      <c r="T100" s="482"/>
    </row>
    <row r="101" spans="1:20" ht="50.1" customHeight="1" x14ac:dyDescent="1.05">
      <c r="A101" s="31" t="s">
        <v>23763</v>
      </c>
      <c r="B101" s="31" t="s">
        <v>1744</v>
      </c>
      <c r="C101" s="31" t="s">
        <v>23764</v>
      </c>
      <c r="D101" s="31" t="s">
        <v>23765</v>
      </c>
      <c r="E101" s="31" t="s">
        <v>101</v>
      </c>
      <c r="F101" s="31" t="s">
        <v>123</v>
      </c>
      <c r="G101" s="31" t="s">
        <v>16205</v>
      </c>
      <c r="H101" s="31" t="s">
        <v>20921</v>
      </c>
      <c r="I101" s="38">
        <v>0.41666666666666669</v>
      </c>
      <c r="J101" s="31" t="s">
        <v>18446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9"/>
      <c r="R101" s="131"/>
      <c r="S101" s="29">
        <v>43925</v>
      </c>
      <c r="T101" s="482"/>
    </row>
    <row r="102" spans="1:20" ht="50.1" customHeight="1" x14ac:dyDescent="1.05">
      <c r="A102" s="31" t="s">
        <v>23766</v>
      </c>
      <c r="B102" s="31" t="s">
        <v>23767</v>
      </c>
      <c r="C102" s="31" t="s">
        <v>23768</v>
      </c>
      <c r="D102" s="31" t="s">
        <v>23769</v>
      </c>
      <c r="E102" s="31" t="s">
        <v>688</v>
      </c>
      <c r="F102" s="31" t="s">
        <v>123</v>
      </c>
      <c r="G102" s="31" t="s">
        <v>16287</v>
      </c>
      <c r="H102" s="31" t="s">
        <v>21136</v>
      </c>
      <c r="I102" s="38">
        <v>0.83333333333333337</v>
      </c>
      <c r="J102" s="31" t="s">
        <v>18446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9"/>
      <c r="R102" s="131"/>
      <c r="S102" s="29">
        <v>38950</v>
      </c>
      <c r="T102" s="482"/>
    </row>
    <row r="103" spans="1:20" ht="50.1" customHeight="1" x14ac:dyDescent="1.05">
      <c r="A103" s="31" t="s">
        <v>23770</v>
      </c>
      <c r="B103" s="31" t="s">
        <v>23771</v>
      </c>
      <c r="C103" s="31" t="s">
        <v>23772</v>
      </c>
      <c r="D103" s="31" t="s">
        <v>23773</v>
      </c>
      <c r="E103" s="31" t="s">
        <v>687</v>
      </c>
      <c r="F103" s="31" t="s">
        <v>123</v>
      </c>
      <c r="G103" s="31" t="s">
        <v>16504</v>
      </c>
      <c r="H103" s="31" t="s">
        <v>21136</v>
      </c>
      <c r="I103" s="38">
        <v>0.25</v>
      </c>
      <c r="J103" s="31" t="s">
        <v>18446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9"/>
      <c r="R103" s="131"/>
      <c r="S103" s="29">
        <v>43425</v>
      </c>
      <c r="T103" s="482"/>
    </row>
    <row r="104" spans="1:20" ht="50.1" customHeight="1" x14ac:dyDescent="1.3">
      <c r="A104" s="685" t="s">
        <v>23245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7"/>
      <c r="N104" s="23"/>
      <c r="O104" s="23"/>
      <c r="P104" s="23"/>
      <c r="Q104" s="29"/>
      <c r="R104" s="131"/>
      <c r="S104" s="29"/>
      <c r="T104" s="481">
        <v>48700</v>
      </c>
    </row>
    <row r="105" spans="1:20" ht="50.1" customHeight="1" x14ac:dyDescent="1.3">
      <c r="A105" s="685" t="s">
        <v>23245</v>
      </c>
      <c r="B105" s="686"/>
      <c r="C105" s="686"/>
      <c r="D105" s="686"/>
      <c r="E105" s="686"/>
      <c r="F105" s="686"/>
      <c r="G105" s="686"/>
      <c r="H105" s="686"/>
      <c r="I105" s="686"/>
      <c r="J105" s="686"/>
      <c r="K105" s="686"/>
      <c r="L105" s="686"/>
      <c r="M105" s="687"/>
      <c r="N105" s="23"/>
      <c r="O105" s="23"/>
      <c r="P105" s="23"/>
      <c r="Q105" s="29"/>
      <c r="R105" s="131"/>
      <c r="S105" s="29"/>
      <c r="T105" s="481">
        <v>39300</v>
      </c>
    </row>
    <row r="106" spans="1:20" ht="50.1" customHeight="1" x14ac:dyDescent="1.3">
      <c r="A106" s="685" t="s">
        <v>23245</v>
      </c>
      <c r="B106" s="686"/>
      <c r="C106" s="686"/>
      <c r="D106" s="686"/>
      <c r="E106" s="686"/>
      <c r="F106" s="686"/>
      <c r="G106" s="686"/>
      <c r="H106" s="686"/>
      <c r="I106" s="686"/>
      <c r="J106" s="686"/>
      <c r="K106" s="686"/>
      <c r="L106" s="686"/>
      <c r="M106" s="687"/>
      <c r="N106" s="23"/>
      <c r="O106" s="23"/>
      <c r="P106" s="23"/>
      <c r="Q106" s="29"/>
      <c r="R106" s="131"/>
      <c r="S106" s="29"/>
      <c r="T106" s="481">
        <v>25000</v>
      </c>
    </row>
    <row r="107" spans="1:20" ht="50.1" customHeight="1" x14ac:dyDescent="1.3">
      <c r="A107" s="685" t="s">
        <v>23925</v>
      </c>
      <c r="B107" s="686"/>
      <c r="C107" s="686"/>
      <c r="D107" s="686"/>
      <c r="E107" s="686"/>
      <c r="F107" s="686"/>
      <c r="G107" s="686"/>
      <c r="H107" s="686"/>
      <c r="I107" s="686"/>
      <c r="J107" s="686"/>
      <c r="K107" s="686"/>
      <c r="L107" s="686"/>
      <c r="M107" s="687"/>
      <c r="N107" s="23"/>
      <c r="O107" s="23"/>
      <c r="P107" s="23"/>
      <c r="Q107" s="29"/>
      <c r="R107" s="131"/>
      <c r="S107" s="29"/>
      <c r="T107" s="481">
        <v>10000</v>
      </c>
    </row>
    <row r="108" spans="1:20" ht="50.1" customHeight="1" x14ac:dyDescent="1.3">
      <c r="A108" s="685" t="s">
        <v>23925</v>
      </c>
      <c r="B108" s="686"/>
      <c r="C108" s="686"/>
      <c r="D108" s="686"/>
      <c r="E108" s="686"/>
      <c r="F108" s="686"/>
      <c r="G108" s="686"/>
      <c r="H108" s="686"/>
      <c r="I108" s="686"/>
      <c r="J108" s="686"/>
      <c r="K108" s="686"/>
      <c r="L108" s="686"/>
      <c r="M108" s="687"/>
      <c r="N108" s="23"/>
      <c r="O108" s="23"/>
      <c r="P108" s="23"/>
      <c r="Q108" s="29"/>
      <c r="R108" s="131"/>
      <c r="S108" s="29"/>
      <c r="T108" s="481">
        <v>30000</v>
      </c>
    </row>
    <row r="109" spans="1:20" ht="50.1" customHeight="1" x14ac:dyDescent="1.3">
      <c r="A109" s="685" t="s">
        <v>23925</v>
      </c>
      <c r="B109" s="686"/>
      <c r="C109" s="686"/>
      <c r="D109" s="686"/>
      <c r="E109" s="686"/>
      <c r="F109" s="686"/>
      <c r="G109" s="686"/>
      <c r="H109" s="686"/>
      <c r="I109" s="686"/>
      <c r="J109" s="686"/>
      <c r="K109" s="686"/>
      <c r="L109" s="686"/>
      <c r="M109" s="687"/>
      <c r="N109" s="23"/>
      <c r="O109" s="23"/>
      <c r="P109" s="23"/>
      <c r="Q109" s="29"/>
      <c r="R109" s="131"/>
      <c r="S109" s="29"/>
      <c r="T109" s="481">
        <v>260000</v>
      </c>
    </row>
    <row r="110" spans="1:20" ht="54" customHeight="1" x14ac:dyDescent="0.7">
      <c r="A110" s="698" t="s">
        <v>23933</v>
      </c>
      <c r="B110" s="699"/>
      <c r="C110" s="699"/>
      <c r="D110" s="699"/>
      <c r="E110" s="699"/>
      <c r="F110" s="699"/>
      <c r="G110" s="699"/>
      <c r="H110" s="699"/>
      <c r="I110" s="699"/>
      <c r="J110" s="699"/>
      <c r="K110" s="699"/>
      <c r="L110" s="699"/>
      <c r="M110" s="700"/>
      <c r="N110" s="23"/>
      <c r="O110" s="23"/>
      <c r="P110" s="23"/>
      <c r="Q110" s="29"/>
      <c r="R110" s="131"/>
      <c r="S110" s="195"/>
      <c r="T110" s="481">
        <v>44000</v>
      </c>
    </row>
    <row r="111" spans="1:20" ht="50.1" customHeight="1" x14ac:dyDescent="0.7">
      <c r="A111" s="698" t="s">
        <v>23934</v>
      </c>
      <c r="B111" s="699"/>
      <c r="C111" s="699"/>
      <c r="D111" s="699"/>
      <c r="E111" s="699"/>
      <c r="F111" s="699"/>
      <c r="G111" s="699"/>
      <c r="H111" s="699"/>
      <c r="I111" s="699"/>
      <c r="J111" s="699"/>
      <c r="K111" s="699"/>
      <c r="L111" s="699"/>
      <c r="M111" s="700"/>
      <c r="N111" s="23"/>
      <c r="O111" s="23"/>
      <c r="P111" s="23"/>
      <c r="Q111" s="29"/>
      <c r="R111" s="131"/>
      <c r="S111" s="29">
        <v>400000</v>
      </c>
      <c r="T111" s="481"/>
    </row>
    <row r="112" spans="1:20" ht="50.1" customHeight="1" x14ac:dyDescent="1.3">
      <c r="A112" s="679" t="s">
        <v>23942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1"/>
      <c r="N112" s="23"/>
      <c r="O112" s="23"/>
      <c r="P112" s="23"/>
      <c r="Q112" s="29">
        <v>150</v>
      </c>
      <c r="R112" s="131"/>
      <c r="S112" s="29"/>
      <c r="T112" s="481"/>
    </row>
    <row r="113" spans="1:20" ht="50.1" customHeight="1" x14ac:dyDescent="1.3">
      <c r="A113" s="679" t="s">
        <v>23941</v>
      </c>
      <c r="B113" s="680"/>
      <c r="C113" s="680"/>
      <c r="D113" s="680"/>
      <c r="E113" s="680"/>
      <c r="F113" s="680"/>
      <c r="G113" s="680"/>
      <c r="H113" s="680"/>
      <c r="I113" s="680"/>
      <c r="J113" s="680"/>
      <c r="K113" s="680"/>
      <c r="L113" s="680"/>
      <c r="M113" s="681"/>
      <c r="N113" s="23"/>
      <c r="O113" s="23"/>
      <c r="P113" s="23"/>
      <c r="Q113" s="23"/>
      <c r="R113" s="131"/>
      <c r="S113" s="29"/>
      <c r="T113" s="482"/>
    </row>
    <row r="114" spans="1:20" ht="50.1" customHeight="1" x14ac:dyDescent="1.05">
      <c r="A114" s="31" t="s">
        <v>24461</v>
      </c>
      <c r="B114" s="31" t="s">
        <v>7666</v>
      </c>
      <c r="C114" s="31" t="s">
        <v>24462</v>
      </c>
      <c r="D114" s="31" t="s">
        <v>24463</v>
      </c>
      <c r="E114" s="31" t="s">
        <v>687</v>
      </c>
      <c r="F114" s="31" t="s">
        <v>102</v>
      </c>
      <c r="G114" s="31" t="s">
        <v>16324</v>
      </c>
      <c r="H114" s="31" t="s">
        <v>22838</v>
      </c>
      <c r="I114" s="38">
        <v>0.41666666666666669</v>
      </c>
      <c r="J114" s="31" t="s">
        <v>18446</v>
      </c>
      <c r="K114" s="31" t="s">
        <v>105</v>
      </c>
      <c r="L114" s="31" t="s">
        <v>106</v>
      </c>
      <c r="M114" s="31" t="s">
        <v>491</v>
      </c>
      <c r="N114" s="23"/>
      <c r="O114" s="23"/>
      <c r="P114" s="23"/>
      <c r="Q114" s="23"/>
      <c r="R114" s="131"/>
      <c r="S114" s="29">
        <v>25200</v>
      </c>
      <c r="T114" s="482"/>
    </row>
    <row r="115" spans="1:20" ht="50.1" customHeight="1" x14ac:dyDescent="1.05">
      <c r="A115" s="31" t="s">
        <v>24464</v>
      </c>
      <c r="B115" s="31" t="s">
        <v>24465</v>
      </c>
      <c r="C115" s="31" t="s">
        <v>24466</v>
      </c>
      <c r="D115" s="31" t="s">
        <v>24467</v>
      </c>
      <c r="E115" s="31" t="s">
        <v>687</v>
      </c>
      <c r="F115" s="31" t="s">
        <v>102</v>
      </c>
      <c r="G115" s="31" t="s">
        <v>16324</v>
      </c>
      <c r="H115" s="31" t="s">
        <v>22838</v>
      </c>
      <c r="I115" s="38">
        <v>0.41666666666666669</v>
      </c>
      <c r="J115" s="31" t="s">
        <v>18446</v>
      </c>
      <c r="K115" s="31" t="s">
        <v>105</v>
      </c>
      <c r="L115" s="31" t="s">
        <v>106</v>
      </c>
      <c r="M115" s="31" t="s">
        <v>491</v>
      </c>
      <c r="N115" s="23"/>
      <c r="O115" s="23"/>
      <c r="P115" s="23"/>
      <c r="Q115" s="23"/>
      <c r="R115" s="131"/>
      <c r="S115" s="29">
        <v>25200</v>
      </c>
      <c r="T115" s="482"/>
    </row>
    <row r="116" spans="1:20" ht="50.1" customHeight="1" x14ac:dyDescent="1.05">
      <c r="A116" s="31" t="s">
        <v>24468</v>
      </c>
      <c r="B116" s="31" t="s">
        <v>24469</v>
      </c>
      <c r="C116" s="31" t="s">
        <v>24470</v>
      </c>
      <c r="D116" s="31" t="s">
        <v>24471</v>
      </c>
      <c r="E116" s="31" t="s">
        <v>687</v>
      </c>
      <c r="F116" s="31" t="s">
        <v>102</v>
      </c>
      <c r="G116" s="31" t="s">
        <v>16324</v>
      </c>
      <c r="H116" s="31" t="s">
        <v>22838</v>
      </c>
      <c r="I116" s="38">
        <v>0.41666666666666669</v>
      </c>
      <c r="J116" s="31" t="s">
        <v>18446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131"/>
      <c r="S116" s="29">
        <v>25200</v>
      </c>
      <c r="T116" s="482"/>
    </row>
    <row r="117" spans="1:20" ht="50.1" customHeight="1" x14ac:dyDescent="1.05">
      <c r="A117" s="31" t="s">
        <v>24472</v>
      </c>
      <c r="B117" s="31" t="s">
        <v>24473</v>
      </c>
      <c r="C117" s="31" t="s">
        <v>24474</v>
      </c>
      <c r="D117" s="31" t="s">
        <v>24475</v>
      </c>
      <c r="E117" s="31" t="s">
        <v>101</v>
      </c>
      <c r="F117" s="31" t="s">
        <v>102</v>
      </c>
      <c r="G117" s="31" t="s">
        <v>16190</v>
      </c>
      <c r="H117" s="31" t="s">
        <v>20921</v>
      </c>
      <c r="I117" s="38">
        <v>0.41666666666666669</v>
      </c>
      <c r="J117" s="31" t="s">
        <v>18446</v>
      </c>
      <c r="K117" s="31" t="s">
        <v>105</v>
      </c>
      <c r="L117" s="31" t="s">
        <v>106</v>
      </c>
      <c r="M117" s="31" t="s">
        <v>491</v>
      </c>
      <c r="N117" s="23"/>
      <c r="O117" s="23"/>
      <c r="P117" s="23"/>
      <c r="Q117" s="23"/>
      <c r="R117" s="131"/>
      <c r="S117" s="29">
        <v>26200</v>
      </c>
      <c r="T117" s="482"/>
    </row>
    <row r="118" spans="1:20" ht="50.1" customHeight="1" x14ac:dyDescent="1.05">
      <c r="A118" s="31" t="s">
        <v>24476</v>
      </c>
      <c r="B118" s="31" t="s">
        <v>7432</v>
      </c>
      <c r="C118" s="31" t="s">
        <v>24477</v>
      </c>
      <c r="D118" s="31" t="s">
        <v>24478</v>
      </c>
      <c r="E118" s="31" t="s">
        <v>687</v>
      </c>
      <c r="F118" s="31" t="s">
        <v>123</v>
      </c>
      <c r="G118" s="31" t="s">
        <v>16504</v>
      </c>
      <c r="H118" s="31" t="s">
        <v>20921</v>
      </c>
      <c r="I118" s="38">
        <v>0.70833333333333337</v>
      </c>
      <c r="J118" s="31" t="s">
        <v>18446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131"/>
      <c r="S118" s="29">
        <v>43425</v>
      </c>
      <c r="T118" s="482"/>
    </row>
    <row r="119" spans="1:20" ht="50.1" customHeight="1" x14ac:dyDescent="1.05">
      <c r="A119" s="31" t="s">
        <v>24479</v>
      </c>
      <c r="B119" s="31" t="s">
        <v>4640</v>
      </c>
      <c r="C119" s="31" t="s">
        <v>24480</v>
      </c>
      <c r="D119" s="31" t="s">
        <v>24481</v>
      </c>
      <c r="E119" s="31" t="s">
        <v>688</v>
      </c>
      <c r="F119" s="31" t="s">
        <v>123</v>
      </c>
      <c r="G119" s="31" t="s">
        <v>16287</v>
      </c>
      <c r="H119" s="31" t="s">
        <v>20921</v>
      </c>
      <c r="I119" s="38">
        <v>0.41666666666666669</v>
      </c>
      <c r="J119" s="31" t="s">
        <v>18446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23"/>
      <c r="R119" s="131"/>
      <c r="S119" s="29">
        <v>22200</v>
      </c>
      <c r="T119" s="482"/>
    </row>
    <row r="120" spans="1:20" ht="50.1" customHeight="1" x14ac:dyDescent="1.05">
      <c r="A120" s="31" t="s">
        <v>24482</v>
      </c>
      <c r="B120" s="31" t="s">
        <v>7962</v>
      </c>
      <c r="C120" s="31" t="s">
        <v>24483</v>
      </c>
      <c r="D120" s="31" t="s">
        <v>24484</v>
      </c>
      <c r="E120" s="31" t="s">
        <v>687</v>
      </c>
      <c r="F120" s="31" t="s">
        <v>123</v>
      </c>
      <c r="G120" s="31" t="s">
        <v>16504</v>
      </c>
      <c r="H120" s="31" t="s">
        <v>20921</v>
      </c>
      <c r="I120" s="38">
        <v>0.70833333333333337</v>
      </c>
      <c r="J120" s="31" t="s">
        <v>18446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131"/>
      <c r="S120" s="29">
        <v>43425</v>
      </c>
      <c r="T120" s="482"/>
    </row>
    <row r="121" spans="1:20" ht="50.1" customHeight="1" x14ac:dyDescent="1.05">
      <c r="A121" s="31" t="s">
        <v>24485</v>
      </c>
      <c r="B121" s="31" t="s">
        <v>24486</v>
      </c>
      <c r="C121" s="31" t="s">
        <v>24487</v>
      </c>
      <c r="D121" s="31" t="s">
        <v>24488</v>
      </c>
      <c r="E121" s="31" t="s">
        <v>687</v>
      </c>
      <c r="F121" s="31" t="s">
        <v>123</v>
      </c>
      <c r="G121" s="31" t="s">
        <v>16504</v>
      </c>
      <c r="H121" s="31" t="s">
        <v>20921</v>
      </c>
      <c r="I121" s="38">
        <v>0.70833333333333337</v>
      </c>
      <c r="J121" s="31" t="s">
        <v>18446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131"/>
      <c r="S121" s="29">
        <v>43425</v>
      </c>
      <c r="T121" s="482"/>
    </row>
    <row r="122" spans="1:20" ht="50.1" customHeight="1" x14ac:dyDescent="1.05">
      <c r="A122" s="31" t="s">
        <v>24489</v>
      </c>
      <c r="B122" s="31" t="s">
        <v>24490</v>
      </c>
      <c r="C122" s="31" t="s">
        <v>24491</v>
      </c>
      <c r="D122" s="31" t="s">
        <v>24492</v>
      </c>
      <c r="E122" s="31" t="s">
        <v>687</v>
      </c>
      <c r="F122" s="31" t="s">
        <v>123</v>
      </c>
      <c r="G122" s="31" t="s">
        <v>16504</v>
      </c>
      <c r="H122" s="31" t="s">
        <v>20921</v>
      </c>
      <c r="I122" s="38">
        <v>0.70833333333333337</v>
      </c>
      <c r="J122" s="31" t="s">
        <v>18446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131"/>
      <c r="S122" s="29">
        <v>43425</v>
      </c>
      <c r="T122" s="482"/>
    </row>
    <row r="123" spans="1:20" ht="50.1" customHeight="1" x14ac:dyDescent="1.05">
      <c r="A123" s="31" t="s">
        <v>24493</v>
      </c>
      <c r="B123" s="31" t="s">
        <v>24494</v>
      </c>
      <c r="C123" s="31" t="s">
        <v>24495</v>
      </c>
      <c r="D123" s="31" t="s">
        <v>24496</v>
      </c>
      <c r="E123" s="31" t="s">
        <v>687</v>
      </c>
      <c r="F123" s="31" t="s">
        <v>123</v>
      </c>
      <c r="G123" s="31" t="s">
        <v>16504</v>
      </c>
      <c r="H123" s="31" t="s">
        <v>20921</v>
      </c>
      <c r="I123" s="38">
        <v>0.70833333333333337</v>
      </c>
      <c r="J123" s="31" t="s">
        <v>18446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131"/>
      <c r="S123" s="29">
        <v>43425</v>
      </c>
      <c r="T123" s="482"/>
    </row>
    <row r="124" spans="1:20" ht="50.1" customHeight="1" x14ac:dyDescent="1.05">
      <c r="A124" s="31" t="s">
        <v>24497</v>
      </c>
      <c r="B124" s="31" t="s">
        <v>22924</v>
      </c>
      <c r="C124" s="31" t="s">
        <v>24498</v>
      </c>
      <c r="D124" s="31" t="s">
        <v>24499</v>
      </c>
      <c r="E124" s="31" t="s">
        <v>687</v>
      </c>
      <c r="F124" s="31" t="s">
        <v>123</v>
      </c>
      <c r="G124" s="31" t="s">
        <v>16504</v>
      </c>
      <c r="H124" s="31" t="s">
        <v>20921</v>
      </c>
      <c r="I124" s="38">
        <v>0.70833333333333337</v>
      </c>
      <c r="J124" s="31" t="s">
        <v>18446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131"/>
      <c r="S124" s="29">
        <v>43425</v>
      </c>
      <c r="T124" s="482"/>
    </row>
    <row r="125" spans="1:20" ht="50.1" customHeight="1" x14ac:dyDescent="1.05">
      <c r="A125" s="31" t="s">
        <v>24500</v>
      </c>
      <c r="B125" s="31" t="s">
        <v>24501</v>
      </c>
      <c r="C125" s="31" t="s">
        <v>24502</v>
      </c>
      <c r="D125" s="31" t="s">
        <v>24503</v>
      </c>
      <c r="E125" s="31" t="s">
        <v>687</v>
      </c>
      <c r="F125" s="31" t="s">
        <v>123</v>
      </c>
      <c r="G125" s="31" t="s">
        <v>16504</v>
      </c>
      <c r="H125" s="31" t="s">
        <v>20921</v>
      </c>
      <c r="I125" s="38">
        <v>0.70833333333333337</v>
      </c>
      <c r="J125" s="31" t="s">
        <v>18446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131"/>
      <c r="S125" s="29">
        <v>43425</v>
      </c>
      <c r="T125" s="482"/>
    </row>
    <row r="126" spans="1:20" ht="50.1" customHeight="1" x14ac:dyDescent="1.05">
      <c r="A126" s="31" t="s">
        <v>24504</v>
      </c>
      <c r="B126" s="31" t="s">
        <v>24505</v>
      </c>
      <c r="C126" s="31" t="s">
        <v>24506</v>
      </c>
      <c r="D126" s="31" t="s">
        <v>24507</v>
      </c>
      <c r="E126" s="31" t="s">
        <v>101</v>
      </c>
      <c r="F126" s="31" t="s">
        <v>102</v>
      </c>
      <c r="G126" s="31" t="s">
        <v>16216</v>
      </c>
      <c r="H126" s="31" t="s">
        <v>20921</v>
      </c>
      <c r="I126" s="38">
        <v>0.83333333333333337</v>
      </c>
      <c r="J126" s="31" t="s">
        <v>18446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3"/>
      <c r="R126" s="131"/>
      <c r="S126" s="29">
        <v>22200</v>
      </c>
      <c r="T126" s="482"/>
    </row>
    <row r="127" spans="1:20" ht="50.1" customHeight="1" x14ac:dyDescent="1.05">
      <c r="A127" s="31" t="s">
        <v>24508</v>
      </c>
      <c r="B127" s="31" t="s">
        <v>24509</v>
      </c>
      <c r="C127" s="31" t="s">
        <v>24510</v>
      </c>
      <c r="D127" s="31" t="s">
        <v>24511</v>
      </c>
      <c r="E127" s="31" t="s">
        <v>687</v>
      </c>
      <c r="F127" s="31" t="s">
        <v>123</v>
      </c>
      <c r="G127" s="31" t="s">
        <v>16504</v>
      </c>
      <c r="H127" s="31" t="s">
        <v>20921</v>
      </c>
      <c r="I127" s="38">
        <v>0.70833333333333337</v>
      </c>
      <c r="J127" s="31" t="s">
        <v>18446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131"/>
      <c r="S127" s="29">
        <v>43425</v>
      </c>
      <c r="T127" s="482"/>
    </row>
    <row r="128" spans="1:20" ht="50.1" customHeight="1" x14ac:dyDescent="1.05">
      <c r="A128" s="31" t="s">
        <v>24512</v>
      </c>
      <c r="B128" s="31" t="s">
        <v>24513</v>
      </c>
      <c r="C128" s="31" t="s">
        <v>24514</v>
      </c>
      <c r="D128" s="31" t="s">
        <v>24515</v>
      </c>
      <c r="E128" s="31" t="s">
        <v>687</v>
      </c>
      <c r="F128" s="31" t="s">
        <v>123</v>
      </c>
      <c r="G128" s="31" t="s">
        <v>16504</v>
      </c>
      <c r="H128" s="31" t="s">
        <v>20921</v>
      </c>
      <c r="I128" s="38">
        <v>0.70833333333333337</v>
      </c>
      <c r="J128" s="31" t="s">
        <v>18446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131"/>
      <c r="S128" s="29">
        <v>43425</v>
      </c>
      <c r="T128" s="482"/>
    </row>
    <row r="129" spans="1:20" ht="50.1" customHeight="1" x14ac:dyDescent="1.05">
      <c r="A129" s="31" t="s">
        <v>24516</v>
      </c>
      <c r="B129" s="31" t="s">
        <v>24517</v>
      </c>
      <c r="C129" s="31" t="s">
        <v>24518</v>
      </c>
      <c r="D129" s="31" t="s">
        <v>24519</v>
      </c>
      <c r="E129" s="31" t="s">
        <v>687</v>
      </c>
      <c r="F129" s="31" t="s">
        <v>123</v>
      </c>
      <c r="G129" s="31" t="s">
        <v>16504</v>
      </c>
      <c r="H129" s="31" t="s">
        <v>20921</v>
      </c>
      <c r="I129" s="38">
        <v>0.70833333333333337</v>
      </c>
      <c r="J129" s="31" t="s">
        <v>18446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131"/>
      <c r="S129" s="29">
        <v>43425</v>
      </c>
      <c r="T129" s="482"/>
    </row>
    <row r="130" spans="1:20" ht="50.1" customHeight="1" x14ac:dyDescent="1.05">
      <c r="A130" s="31" t="s">
        <v>24520</v>
      </c>
      <c r="B130" s="31" t="s">
        <v>24521</v>
      </c>
      <c r="C130" s="31" t="s">
        <v>24522</v>
      </c>
      <c r="D130" s="31" t="s">
        <v>24523</v>
      </c>
      <c r="E130" s="31" t="s">
        <v>687</v>
      </c>
      <c r="F130" s="31" t="s">
        <v>123</v>
      </c>
      <c r="G130" s="31" t="s">
        <v>17532</v>
      </c>
      <c r="H130" s="31" t="s">
        <v>21584</v>
      </c>
      <c r="I130" s="38">
        <v>0.41666666666666669</v>
      </c>
      <c r="J130" s="31" t="s">
        <v>18446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131"/>
      <c r="S130" s="29">
        <v>43425</v>
      </c>
      <c r="T130" s="482"/>
    </row>
    <row r="131" spans="1:20" ht="50.1" customHeight="1" x14ac:dyDescent="1.05">
      <c r="A131" s="31" t="s">
        <v>24524</v>
      </c>
      <c r="B131" s="31" t="s">
        <v>24525</v>
      </c>
      <c r="C131" s="31" t="s">
        <v>24526</v>
      </c>
      <c r="D131" s="31" t="s">
        <v>24527</v>
      </c>
      <c r="E131" s="31" t="s">
        <v>687</v>
      </c>
      <c r="F131" s="31" t="s">
        <v>123</v>
      </c>
      <c r="G131" s="31" t="s">
        <v>17532</v>
      </c>
      <c r="H131" s="31" t="s">
        <v>21584</v>
      </c>
      <c r="I131" s="38">
        <v>0.41666666666666669</v>
      </c>
      <c r="J131" s="31" t="s">
        <v>18446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131"/>
      <c r="S131" s="29">
        <v>43425</v>
      </c>
      <c r="T131" s="482"/>
    </row>
    <row r="132" spans="1:20" ht="50.1" customHeight="1" x14ac:dyDescent="1.05">
      <c r="A132" s="31" t="s">
        <v>24528</v>
      </c>
      <c r="B132" s="31" t="s">
        <v>24529</v>
      </c>
      <c r="C132" s="31" t="s">
        <v>24530</v>
      </c>
      <c r="D132" s="31" t="s">
        <v>24531</v>
      </c>
      <c r="E132" s="31" t="s">
        <v>687</v>
      </c>
      <c r="F132" s="31" t="s">
        <v>123</v>
      </c>
      <c r="G132" s="31" t="s">
        <v>17532</v>
      </c>
      <c r="H132" s="31" t="s">
        <v>21584</v>
      </c>
      <c r="I132" s="38">
        <v>0.41666666666666669</v>
      </c>
      <c r="J132" s="31" t="s">
        <v>18446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131"/>
      <c r="S132" s="29">
        <v>43425</v>
      </c>
      <c r="T132" s="482"/>
    </row>
    <row r="133" spans="1:20" ht="50.1" customHeight="1" x14ac:dyDescent="1.05">
      <c r="A133" s="31" t="s">
        <v>24532</v>
      </c>
      <c r="B133" s="31" t="s">
        <v>24533</v>
      </c>
      <c r="C133" s="31" t="s">
        <v>24534</v>
      </c>
      <c r="D133" s="31" t="s">
        <v>24535</v>
      </c>
      <c r="E133" s="31" t="s">
        <v>687</v>
      </c>
      <c r="F133" s="31" t="s">
        <v>123</v>
      </c>
      <c r="G133" s="31" t="s">
        <v>17532</v>
      </c>
      <c r="H133" s="31" t="s">
        <v>21584</v>
      </c>
      <c r="I133" s="38">
        <v>0.41666666666666669</v>
      </c>
      <c r="J133" s="31" t="s">
        <v>18446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131"/>
      <c r="S133" s="29">
        <v>43425</v>
      </c>
      <c r="T133" s="482"/>
    </row>
    <row r="134" spans="1:20" ht="50.1" customHeight="1" x14ac:dyDescent="1.05">
      <c r="A134" s="31" t="s">
        <v>24536</v>
      </c>
      <c r="B134" s="31" t="s">
        <v>8823</v>
      </c>
      <c r="C134" s="31" t="s">
        <v>24537</v>
      </c>
      <c r="D134" s="31" t="s">
        <v>24538</v>
      </c>
      <c r="E134" s="31" t="s">
        <v>687</v>
      </c>
      <c r="F134" s="31" t="s">
        <v>123</v>
      </c>
      <c r="G134" s="31" t="s">
        <v>17532</v>
      </c>
      <c r="H134" s="31" t="s">
        <v>21584</v>
      </c>
      <c r="I134" s="38">
        <v>0.41666666666666669</v>
      </c>
      <c r="J134" s="31" t="s">
        <v>18446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131"/>
      <c r="S134" s="29">
        <v>43425</v>
      </c>
      <c r="T134" s="482"/>
    </row>
    <row r="135" spans="1:20" ht="50.1" customHeight="1" x14ac:dyDescent="1.05">
      <c r="A135" s="31" t="s">
        <v>24539</v>
      </c>
      <c r="B135" s="31" t="s">
        <v>24540</v>
      </c>
      <c r="C135" s="31" t="s">
        <v>24541</v>
      </c>
      <c r="D135" s="31" t="s">
        <v>24542</v>
      </c>
      <c r="E135" s="31" t="s">
        <v>687</v>
      </c>
      <c r="F135" s="31" t="s">
        <v>123</v>
      </c>
      <c r="G135" s="31" t="s">
        <v>17532</v>
      </c>
      <c r="H135" s="31" t="s">
        <v>21584</v>
      </c>
      <c r="I135" s="38">
        <v>0.41666666666666669</v>
      </c>
      <c r="J135" s="31" t="s">
        <v>18446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131"/>
      <c r="S135" s="29">
        <v>43425</v>
      </c>
      <c r="T135" s="482"/>
    </row>
    <row r="136" spans="1:20" ht="50.1" customHeight="1" x14ac:dyDescent="1.05">
      <c r="A136" s="31" t="s">
        <v>24543</v>
      </c>
      <c r="B136" s="31" t="s">
        <v>367</v>
      </c>
      <c r="C136" s="31" t="s">
        <v>24544</v>
      </c>
      <c r="D136" s="31" t="s">
        <v>24545</v>
      </c>
      <c r="E136" s="31" t="s">
        <v>687</v>
      </c>
      <c r="F136" s="31" t="s">
        <v>123</v>
      </c>
      <c r="G136" s="31" t="s">
        <v>17532</v>
      </c>
      <c r="H136" s="31" t="s">
        <v>21584</v>
      </c>
      <c r="I136" s="38">
        <v>0.41666666666666669</v>
      </c>
      <c r="J136" s="31" t="s">
        <v>18446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131"/>
      <c r="S136" s="29">
        <v>43425</v>
      </c>
      <c r="T136" s="482"/>
    </row>
    <row r="137" spans="1:20" ht="50.1" customHeight="1" x14ac:dyDescent="1.05">
      <c r="A137" s="31" t="s">
        <v>24546</v>
      </c>
      <c r="B137" s="31" t="s">
        <v>24547</v>
      </c>
      <c r="C137" s="31" t="s">
        <v>24548</v>
      </c>
      <c r="D137" s="31" t="s">
        <v>24549</v>
      </c>
      <c r="E137" s="31" t="s">
        <v>687</v>
      </c>
      <c r="F137" s="31" t="s">
        <v>123</v>
      </c>
      <c r="G137" s="31" t="s">
        <v>17532</v>
      </c>
      <c r="H137" s="31" t="s">
        <v>21584</v>
      </c>
      <c r="I137" s="38">
        <v>0.41666666666666669</v>
      </c>
      <c r="J137" s="31" t="s">
        <v>18446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131"/>
      <c r="S137" s="29">
        <v>43425</v>
      </c>
      <c r="T137" s="482"/>
    </row>
    <row r="138" spans="1:20" ht="50.1" customHeight="1" x14ac:dyDescent="1.05">
      <c r="A138" s="31" t="s">
        <v>24550</v>
      </c>
      <c r="B138" s="31" t="s">
        <v>9459</v>
      </c>
      <c r="C138" s="31" t="s">
        <v>24551</v>
      </c>
      <c r="D138" s="31" t="s">
        <v>24552</v>
      </c>
      <c r="E138" s="31" t="s">
        <v>687</v>
      </c>
      <c r="F138" s="31" t="s">
        <v>123</v>
      </c>
      <c r="G138" s="31" t="s">
        <v>17532</v>
      </c>
      <c r="H138" s="31" t="s">
        <v>21584</v>
      </c>
      <c r="I138" s="38">
        <v>0.41666666666666669</v>
      </c>
      <c r="J138" s="31" t="s">
        <v>18446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131"/>
      <c r="S138" s="29">
        <v>43425</v>
      </c>
      <c r="T138" s="482"/>
    </row>
    <row r="139" spans="1:20" ht="50.1" customHeight="1" x14ac:dyDescent="1.05">
      <c r="A139" s="31" t="s">
        <v>24553</v>
      </c>
      <c r="B139" s="31" t="s">
        <v>24554</v>
      </c>
      <c r="C139" s="31" t="s">
        <v>24555</v>
      </c>
      <c r="D139" s="31" t="s">
        <v>24556</v>
      </c>
      <c r="E139" s="31" t="s">
        <v>687</v>
      </c>
      <c r="F139" s="31" t="s">
        <v>123</v>
      </c>
      <c r="G139" s="31" t="s">
        <v>17532</v>
      </c>
      <c r="H139" s="31" t="s">
        <v>21584</v>
      </c>
      <c r="I139" s="38">
        <v>0.41666666666666669</v>
      </c>
      <c r="J139" s="31" t="s">
        <v>18446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131"/>
      <c r="S139" s="29">
        <v>43425</v>
      </c>
      <c r="T139" s="482"/>
    </row>
    <row r="140" spans="1:20" ht="50.1" customHeight="1" x14ac:dyDescent="1.05">
      <c r="A140" s="31" t="s">
        <v>24557</v>
      </c>
      <c r="B140" s="31" t="s">
        <v>3765</v>
      </c>
      <c r="C140" s="31" t="s">
        <v>24558</v>
      </c>
      <c r="D140" s="31" t="s">
        <v>24559</v>
      </c>
      <c r="E140" s="31" t="s">
        <v>687</v>
      </c>
      <c r="F140" s="31" t="s">
        <v>123</v>
      </c>
      <c r="G140" s="31" t="s">
        <v>17532</v>
      </c>
      <c r="H140" s="31" t="s">
        <v>21584</v>
      </c>
      <c r="I140" s="38">
        <v>0.41666666666666669</v>
      </c>
      <c r="J140" s="31" t="s">
        <v>18446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131"/>
      <c r="S140" s="29">
        <v>43425</v>
      </c>
      <c r="T140" s="482"/>
    </row>
    <row r="141" spans="1:20" ht="50.1" customHeight="1" x14ac:dyDescent="1.05">
      <c r="A141" s="31" t="s">
        <v>24560</v>
      </c>
      <c r="B141" s="31" t="s">
        <v>24561</v>
      </c>
      <c r="C141" s="31" t="s">
        <v>24562</v>
      </c>
      <c r="D141" s="31" t="s">
        <v>24563</v>
      </c>
      <c r="E141" s="31" t="s">
        <v>687</v>
      </c>
      <c r="F141" s="31" t="s">
        <v>123</v>
      </c>
      <c r="G141" s="31" t="s">
        <v>17532</v>
      </c>
      <c r="H141" s="31" t="s">
        <v>21584</v>
      </c>
      <c r="I141" s="38">
        <v>0.83333333333333337</v>
      </c>
      <c r="J141" s="31" t="s">
        <v>18446</v>
      </c>
      <c r="K141" s="31" t="s">
        <v>105</v>
      </c>
      <c r="L141" s="31" t="s">
        <v>125</v>
      </c>
      <c r="M141" s="31" t="s">
        <v>995</v>
      </c>
      <c r="N141" s="23"/>
      <c r="O141" s="23"/>
      <c r="P141" s="23"/>
      <c r="Q141" s="23"/>
      <c r="R141" s="131"/>
      <c r="S141" s="29">
        <v>35740</v>
      </c>
      <c r="T141" s="482"/>
    </row>
    <row r="142" spans="1:20" ht="50.1" customHeight="1" x14ac:dyDescent="1.05">
      <c r="A142" s="31" t="s">
        <v>24564</v>
      </c>
      <c r="B142" s="31" t="s">
        <v>24565</v>
      </c>
      <c r="C142" s="31" t="s">
        <v>24566</v>
      </c>
      <c r="D142" s="31" t="s">
        <v>24567</v>
      </c>
      <c r="E142" s="31" t="s">
        <v>687</v>
      </c>
      <c r="F142" s="31" t="s">
        <v>123</v>
      </c>
      <c r="G142" s="31" t="s">
        <v>17532</v>
      </c>
      <c r="H142" s="31" t="s">
        <v>21584</v>
      </c>
      <c r="I142" s="38">
        <v>0.83333333333333337</v>
      </c>
      <c r="J142" s="31" t="s">
        <v>18446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131"/>
      <c r="S142" s="29">
        <v>43425</v>
      </c>
      <c r="T142" s="482"/>
    </row>
    <row r="143" spans="1:20" ht="50.1" customHeight="1" x14ac:dyDescent="1.05">
      <c r="A143" s="31" t="s">
        <v>24568</v>
      </c>
      <c r="B143" s="31" t="s">
        <v>24569</v>
      </c>
      <c r="C143" s="31" t="s">
        <v>24570</v>
      </c>
      <c r="D143" s="31" t="s">
        <v>24571</v>
      </c>
      <c r="E143" s="31" t="s">
        <v>687</v>
      </c>
      <c r="F143" s="31" t="s">
        <v>123</v>
      </c>
      <c r="G143" s="31" t="s">
        <v>17532</v>
      </c>
      <c r="H143" s="31" t="s">
        <v>21584</v>
      </c>
      <c r="I143" s="38">
        <v>0.83333333333333337</v>
      </c>
      <c r="J143" s="31" t="s">
        <v>18446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131"/>
      <c r="S143" s="29">
        <v>43425</v>
      </c>
      <c r="T143" s="482"/>
    </row>
    <row r="144" spans="1:20" ht="50.1" customHeight="1" x14ac:dyDescent="1.3">
      <c r="A144" s="685" t="s">
        <v>24903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7"/>
      <c r="N144" s="23"/>
      <c r="O144" s="23"/>
      <c r="P144" s="23"/>
      <c r="Q144" s="29"/>
      <c r="R144" s="131"/>
      <c r="S144" s="29"/>
      <c r="T144" s="481">
        <v>45000</v>
      </c>
    </row>
    <row r="145" spans="1:20" ht="50.1" customHeight="1" x14ac:dyDescent="1.3">
      <c r="A145" s="685" t="s">
        <v>24903</v>
      </c>
      <c r="B145" s="686"/>
      <c r="C145" s="686"/>
      <c r="D145" s="686"/>
      <c r="E145" s="686"/>
      <c r="F145" s="686"/>
      <c r="G145" s="686"/>
      <c r="H145" s="686"/>
      <c r="I145" s="686"/>
      <c r="J145" s="686"/>
      <c r="K145" s="686"/>
      <c r="L145" s="686"/>
      <c r="M145" s="687"/>
      <c r="N145" s="23"/>
      <c r="O145" s="23"/>
      <c r="P145" s="23"/>
      <c r="Q145" s="29"/>
      <c r="R145" s="131"/>
      <c r="S145" s="29"/>
      <c r="T145" s="481">
        <v>12985</v>
      </c>
    </row>
    <row r="146" spans="1:20" ht="50.1" customHeight="1" x14ac:dyDescent="1.3">
      <c r="A146" s="685" t="s">
        <v>24903</v>
      </c>
      <c r="B146" s="686"/>
      <c r="C146" s="686"/>
      <c r="D146" s="686"/>
      <c r="E146" s="686"/>
      <c r="F146" s="686"/>
      <c r="G146" s="686"/>
      <c r="H146" s="686"/>
      <c r="I146" s="686"/>
      <c r="J146" s="686"/>
      <c r="K146" s="686"/>
      <c r="L146" s="686"/>
      <c r="M146" s="687"/>
      <c r="N146" s="23"/>
      <c r="O146" s="23"/>
      <c r="P146" s="23"/>
      <c r="Q146" s="29"/>
      <c r="R146" s="131"/>
      <c r="S146" s="29"/>
      <c r="T146" s="481">
        <v>40000</v>
      </c>
    </row>
    <row r="147" spans="1:20" ht="50.1" customHeight="1" x14ac:dyDescent="1.3">
      <c r="A147" s="685" t="s">
        <v>24903</v>
      </c>
      <c r="B147" s="686"/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7"/>
      <c r="N147" s="23"/>
      <c r="O147" s="23"/>
      <c r="P147" s="23"/>
      <c r="Q147" s="29"/>
      <c r="R147" s="131"/>
      <c r="S147" s="29"/>
      <c r="T147" s="481">
        <v>70000</v>
      </c>
    </row>
    <row r="148" spans="1:20" ht="50.1" customHeight="1" x14ac:dyDescent="0.7">
      <c r="A148" s="682" t="s">
        <v>25349</v>
      </c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4"/>
      <c r="N148" s="23"/>
      <c r="O148" s="23"/>
      <c r="P148" s="23"/>
      <c r="Q148" s="23"/>
      <c r="R148" s="131"/>
      <c r="S148" s="29"/>
      <c r="T148" s="482"/>
    </row>
    <row r="149" spans="1:20" ht="50.1" customHeight="1" x14ac:dyDescent="1.05">
      <c r="A149" s="31" t="s">
        <v>25253</v>
      </c>
      <c r="B149" s="31" t="s">
        <v>22571</v>
      </c>
      <c r="C149" s="31" t="s">
        <v>25254</v>
      </c>
      <c r="D149" s="31" t="s">
        <v>25255</v>
      </c>
      <c r="E149" s="31" t="s">
        <v>101</v>
      </c>
      <c r="F149" s="31" t="s">
        <v>123</v>
      </c>
      <c r="G149" s="31" t="s">
        <v>16223</v>
      </c>
      <c r="H149" s="31" t="s">
        <v>19365</v>
      </c>
      <c r="I149" s="38">
        <v>0.125</v>
      </c>
      <c r="J149" s="31" t="s">
        <v>18446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131"/>
      <c r="S149" s="29">
        <v>43925</v>
      </c>
      <c r="T149" s="482"/>
    </row>
    <row r="150" spans="1:20" ht="50.1" customHeight="1" x14ac:dyDescent="1.05">
      <c r="A150" s="31" t="s">
        <v>25256</v>
      </c>
      <c r="B150" s="31" t="s">
        <v>25257</v>
      </c>
      <c r="C150" s="31" t="s">
        <v>25258</v>
      </c>
      <c r="D150" s="31" t="s">
        <v>25259</v>
      </c>
      <c r="E150" s="31" t="s">
        <v>101</v>
      </c>
      <c r="F150" s="31" t="s">
        <v>102</v>
      </c>
      <c r="G150" s="31" t="s">
        <v>16190</v>
      </c>
      <c r="H150" s="31" t="s">
        <v>19365</v>
      </c>
      <c r="I150" s="38">
        <v>0.375</v>
      </c>
      <c r="J150" s="31" t="s">
        <v>18446</v>
      </c>
      <c r="K150" s="31" t="s">
        <v>105</v>
      </c>
      <c r="L150" s="31" t="s">
        <v>125</v>
      </c>
      <c r="M150" s="31" t="s">
        <v>491</v>
      </c>
      <c r="N150" s="23"/>
      <c r="O150" s="23"/>
      <c r="P150" s="23"/>
      <c r="Q150" s="23"/>
      <c r="R150" s="131"/>
      <c r="S150" s="29">
        <v>26200</v>
      </c>
      <c r="T150" s="482"/>
    </row>
    <row r="151" spans="1:20" ht="50.1" customHeight="1" x14ac:dyDescent="1.05">
      <c r="A151" s="31" t="s">
        <v>25260</v>
      </c>
      <c r="B151" s="31" t="s">
        <v>1868</v>
      </c>
      <c r="C151" s="31" t="s">
        <v>25261</v>
      </c>
      <c r="D151" s="31" t="s">
        <v>25262</v>
      </c>
      <c r="E151" s="31" t="s">
        <v>101</v>
      </c>
      <c r="F151" s="31" t="s">
        <v>102</v>
      </c>
      <c r="G151" s="31" t="s">
        <v>16190</v>
      </c>
      <c r="H151" s="31" t="s">
        <v>19365</v>
      </c>
      <c r="I151" s="38">
        <v>0.375</v>
      </c>
      <c r="J151" s="31" t="s">
        <v>18446</v>
      </c>
      <c r="K151" s="31" t="s">
        <v>105</v>
      </c>
      <c r="L151" s="31" t="s">
        <v>106</v>
      </c>
      <c r="M151" s="31" t="s">
        <v>491</v>
      </c>
      <c r="N151" s="23"/>
      <c r="O151" s="23"/>
      <c r="P151" s="23"/>
      <c r="Q151" s="23"/>
      <c r="R151" s="131"/>
      <c r="S151" s="29">
        <v>26200</v>
      </c>
      <c r="T151" s="482"/>
    </row>
    <row r="152" spans="1:20" ht="50.1" customHeight="1" x14ac:dyDescent="1.05">
      <c r="A152" s="31" t="s">
        <v>25263</v>
      </c>
      <c r="B152" s="31" t="s">
        <v>25264</v>
      </c>
      <c r="C152" s="31" t="s">
        <v>25265</v>
      </c>
      <c r="D152" s="31" t="s">
        <v>25266</v>
      </c>
      <c r="E152" s="31" t="s">
        <v>101</v>
      </c>
      <c r="F152" s="31" t="s">
        <v>102</v>
      </c>
      <c r="G152" s="31" t="s">
        <v>16190</v>
      </c>
      <c r="H152" s="31" t="s">
        <v>19365</v>
      </c>
      <c r="I152" s="38">
        <v>0.375</v>
      </c>
      <c r="J152" s="31" t="s">
        <v>18446</v>
      </c>
      <c r="K152" s="31" t="s">
        <v>105</v>
      </c>
      <c r="L152" s="31" t="s">
        <v>125</v>
      </c>
      <c r="M152" s="31" t="s">
        <v>491</v>
      </c>
      <c r="N152" s="23"/>
      <c r="O152" s="23"/>
      <c r="P152" s="23"/>
      <c r="Q152" s="23"/>
      <c r="R152" s="131"/>
      <c r="S152" s="29">
        <v>26200</v>
      </c>
      <c r="T152" s="482"/>
    </row>
    <row r="153" spans="1:20" ht="50.1" customHeight="1" x14ac:dyDescent="1.05">
      <c r="A153" s="31" t="s">
        <v>25267</v>
      </c>
      <c r="B153" s="31" t="s">
        <v>25268</v>
      </c>
      <c r="C153" s="31" t="s">
        <v>25269</v>
      </c>
      <c r="D153" s="31" t="s">
        <v>25270</v>
      </c>
      <c r="E153" s="31" t="s">
        <v>101</v>
      </c>
      <c r="F153" s="31" t="s">
        <v>123</v>
      </c>
      <c r="G153" s="31" t="s">
        <v>16223</v>
      </c>
      <c r="H153" s="31" t="s">
        <v>19365</v>
      </c>
      <c r="I153" s="38">
        <v>0.125</v>
      </c>
      <c r="J153" s="31" t="s">
        <v>18446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131"/>
      <c r="S153" s="29">
        <v>43925</v>
      </c>
      <c r="T153" s="482"/>
    </row>
    <row r="154" spans="1:20" ht="50.1" customHeight="1" x14ac:dyDescent="1.05">
      <c r="A154" s="31" t="s">
        <v>25271</v>
      </c>
      <c r="B154" s="31" t="s">
        <v>25272</v>
      </c>
      <c r="C154" s="31" t="s">
        <v>25273</v>
      </c>
      <c r="D154" s="31" t="s">
        <v>25274</v>
      </c>
      <c r="E154" s="31" t="s">
        <v>101</v>
      </c>
      <c r="F154" s="31" t="s">
        <v>123</v>
      </c>
      <c r="G154" s="31" t="s">
        <v>16223</v>
      </c>
      <c r="H154" s="31" t="s">
        <v>19365</v>
      </c>
      <c r="I154" s="38">
        <v>0.125</v>
      </c>
      <c r="J154" s="31" t="s">
        <v>18446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131"/>
      <c r="S154" s="29">
        <v>43925</v>
      </c>
      <c r="T154" s="482"/>
    </row>
    <row r="155" spans="1:20" ht="50.1" customHeight="1" x14ac:dyDescent="1.05">
      <c r="A155" s="31" t="s">
        <v>25275</v>
      </c>
      <c r="B155" s="31" t="s">
        <v>10654</v>
      </c>
      <c r="C155" s="31" t="s">
        <v>25276</v>
      </c>
      <c r="D155" s="31" t="s">
        <v>25277</v>
      </c>
      <c r="E155" s="31" t="s">
        <v>687</v>
      </c>
      <c r="F155" s="31" t="s">
        <v>123</v>
      </c>
      <c r="G155" s="31" t="s">
        <v>17645</v>
      </c>
      <c r="H155" s="31" t="s">
        <v>22838</v>
      </c>
      <c r="I155" s="38">
        <v>0.83333333333333337</v>
      </c>
      <c r="J155" s="31" t="s">
        <v>18446</v>
      </c>
      <c r="K155" s="31" t="s">
        <v>105</v>
      </c>
      <c r="L155" s="31" t="s">
        <v>125</v>
      </c>
      <c r="M155" s="31" t="s">
        <v>107</v>
      </c>
      <c r="N155" s="23"/>
      <c r="O155" s="23"/>
      <c r="P155" s="23"/>
      <c r="Q155" s="23"/>
      <c r="R155" s="131"/>
      <c r="S155" s="29">
        <v>22200</v>
      </c>
      <c r="T155" s="482"/>
    </row>
    <row r="156" spans="1:20" ht="50.1" customHeight="1" x14ac:dyDescent="1.05">
      <c r="A156" s="31" t="s">
        <v>25278</v>
      </c>
      <c r="B156" s="31" t="s">
        <v>25279</v>
      </c>
      <c r="C156" s="31" t="s">
        <v>25280</v>
      </c>
      <c r="D156" s="31" t="s">
        <v>25281</v>
      </c>
      <c r="E156" s="31" t="s">
        <v>687</v>
      </c>
      <c r="F156" s="31" t="s">
        <v>123</v>
      </c>
      <c r="G156" s="31" t="s">
        <v>17645</v>
      </c>
      <c r="H156" s="31" t="s">
        <v>22838</v>
      </c>
      <c r="I156" s="38">
        <v>0.83333333333333337</v>
      </c>
      <c r="J156" s="31" t="s">
        <v>18446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3"/>
      <c r="R156" s="131"/>
      <c r="S156" s="29">
        <v>22200</v>
      </c>
      <c r="T156" s="482"/>
    </row>
    <row r="157" spans="1:20" ht="50.1" customHeight="1" x14ac:dyDescent="1.05">
      <c r="A157" s="31" t="s">
        <v>25282</v>
      </c>
      <c r="B157" s="31" t="s">
        <v>25283</v>
      </c>
      <c r="C157" s="31" t="s">
        <v>25284</v>
      </c>
      <c r="D157" s="31" t="s">
        <v>25285</v>
      </c>
      <c r="E157" s="31" t="s">
        <v>687</v>
      </c>
      <c r="F157" s="31" t="s">
        <v>123</v>
      </c>
      <c r="G157" s="31" t="s">
        <v>17645</v>
      </c>
      <c r="H157" s="31" t="s">
        <v>22838</v>
      </c>
      <c r="I157" s="38">
        <v>0.83333333333333337</v>
      </c>
      <c r="J157" s="31" t="s">
        <v>18446</v>
      </c>
      <c r="K157" s="31" t="s">
        <v>105</v>
      </c>
      <c r="L157" s="31" t="s">
        <v>533</v>
      </c>
      <c r="M157" s="31" t="s">
        <v>107</v>
      </c>
      <c r="N157" s="23"/>
      <c r="O157" s="23"/>
      <c r="P157" s="23"/>
      <c r="Q157" s="23"/>
      <c r="R157" s="131"/>
      <c r="S157" s="29">
        <v>22200</v>
      </c>
      <c r="T157" s="482"/>
    </row>
    <row r="158" spans="1:20" ht="50.1" customHeight="1" x14ac:dyDescent="1.05">
      <c r="A158" s="31" t="s">
        <v>25286</v>
      </c>
      <c r="B158" s="31" t="s">
        <v>25287</v>
      </c>
      <c r="C158" s="31" t="s">
        <v>25288</v>
      </c>
      <c r="D158" s="31" t="s">
        <v>25289</v>
      </c>
      <c r="E158" s="31" t="s">
        <v>687</v>
      </c>
      <c r="F158" s="31" t="s">
        <v>123</v>
      </c>
      <c r="G158" s="31" t="s">
        <v>17645</v>
      </c>
      <c r="H158" s="31" t="s">
        <v>22838</v>
      </c>
      <c r="I158" s="38">
        <v>0.83333333333333337</v>
      </c>
      <c r="J158" s="31" t="s">
        <v>18446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23"/>
      <c r="R158" s="131"/>
      <c r="S158" s="29">
        <v>22200</v>
      </c>
      <c r="T158" s="482"/>
    </row>
    <row r="159" spans="1:20" ht="50.1" customHeight="1" x14ac:dyDescent="1.05">
      <c r="A159" s="31" t="s">
        <v>25290</v>
      </c>
      <c r="B159" s="31" t="s">
        <v>25291</v>
      </c>
      <c r="C159" s="31" t="s">
        <v>25292</v>
      </c>
      <c r="D159" s="31" t="s">
        <v>25293</v>
      </c>
      <c r="E159" s="31" t="s">
        <v>687</v>
      </c>
      <c r="F159" s="31" t="s">
        <v>102</v>
      </c>
      <c r="G159" s="31" t="s">
        <v>16324</v>
      </c>
      <c r="H159" s="31" t="s">
        <v>22838</v>
      </c>
      <c r="I159" s="38">
        <v>0.83333333333333337</v>
      </c>
      <c r="J159" s="31" t="s">
        <v>18446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131"/>
      <c r="S159" s="29">
        <v>25200</v>
      </c>
      <c r="T159" s="482"/>
    </row>
    <row r="160" spans="1:20" ht="50.1" customHeight="1" x14ac:dyDescent="1.3">
      <c r="A160" s="685" t="s">
        <v>23925</v>
      </c>
      <c r="B160" s="686"/>
      <c r="C160" s="686"/>
      <c r="D160" s="686"/>
      <c r="E160" s="686"/>
      <c r="F160" s="686"/>
      <c r="G160" s="686"/>
      <c r="H160" s="686"/>
      <c r="I160" s="686"/>
      <c r="J160" s="686"/>
      <c r="K160" s="686"/>
      <c r="L160" s="686"/>
      <c r="M160" s="687"/>
      <c r="N160" s="23"/>
      <c r="O160" s="23"/>
      <c r="P160" s="23"/>
      <c r="Q160" s="29"/>
      <c r="R160" s="131"/>
      <c r="S160" s="29"/>
      <c r="T160" s="481">
        <v>25000</v>
      </c>
    </row>
    <row r="161" spans="1:20" ht="50.1" customHeight="1" x14ac:dyDescent="1.3">
      <c r="A161" s="685" t="s">
        <v>25350</v>
      </c>
      <c r="B161" s="686"/>
      <c r="C161" s="686"/>
      <c r="D161" s="686"/>
      <c r="E161" s="686"/>
      <c r="F161" s="686"/>
      <c r="G161" s="686"/>
      <c r="H161" s="686"/>
      <c r="I161" s="686"/>
      <c r="J161" s="686"/>
      <c r="K161" s="686"/>
      <c r="L161" s="686"/>
      <c r="M161" s="687"/>
      <c r="N161" s="23"/>
      <c r="O161" s="23"/>
      <c r="P161" s="23"/>
      <c r="Q161" s="29"/>
      <c r="R161" s="131"/>
      <c r="S161" s="29"/>
      <c r="T161" s="481">
        <v>20000</v>
      </c>
    </row>
    <row r="162" spans="1:20" ht="50.1" customHeight="1" x14ac:dyDescent="1.3">
      <c r="A162" s="685" t="s">
        <v>24903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7"/>
      <c r="N162" s="23"/>
      <c r="O162" s="23"/>
      <c r="P162" s="23"/>
      <c r="Q162" s="29"/>
      <c r="R162" s="131"/>
      <c r="S162" s="29"/>
      <c r="T162" s="481">
        <v>27000</v>
      </c>
    </row>
    <row r="163" spans="1:20" ht="50.1" customHeight="1" x14ac:dyDescent="1.3">
      <c r="A163" s="685" t="s">
        <v>13743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7"/>
      <c r="N163" s="23"/>
      <c r="O163" s="23"/>
      <c r="P163" s="23"/>
      <c r="Q163" s="29"/>
      <c r="R163" s="131"/>
      <c r="S163" s="29"/>
      <c r="T163" s="481">
        <v>20000</v>
      </c>
    </row>
    <row r="164" spans="1:20" ht="50.1" customHeight="1" x14ac:dyDescent="1.3">
      <c r="A164" s="685" t="s">
        <v>13743</v>
      </c>
      <c r="B164" s="686"/>
      <c r="C164" s="686"/>
      <c r="D164" s="686"/>
      <c r="E164" s="686"/>
      <c r="F164" s="686"/>
      <c r="G164" s="686"/>
      <c r="H164" s="686"/>
      <c r="I164" s="686"/>
      <c r="J164" s="686"/>
      <c r="K164" s="686"/>
      <c r="L164" s="686"/>
      <c r="M164" s="687"/>
      <c r="N164" s="23"/>
      <c r="O164" s="23"/>
      <c r="P164" s="23"/>
      <c r="Q164" s="29"/>
      <c r="R164" s="131"/>
      <c r="S164" s="29"/>
      <c r="T164" s="481">
        <v>24200</v>
      </c>
    </row>
    <row r="165" spans="1:20" ht="50.1" customHeight="1" x14ac:dyDescent="1.3">
      <c r="A165" s="685" t="s">
        <v>25358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7"/>
      <c r="N165" s="23"/>
      <c r="O165" s="23"/>
      <c r="P165" s="23"/>
      <c r="Q165" s="29"/>
      <c r="R165" s="131"/>
      <c r="S165" s="29"/>
      <c r="T165" s="481">
        <v>400000</v>
      </c>
    </row>
    <row r="166" spans="1:20" ht="50.1" customHeight="1" x14ac:dyDescent="1.3">
      <c r="A166" s="685" t="s">
        <v>13743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7"/>
      <c r="N166" s="23"/>
      <c r="O166" s="23"/>
      <c r="P166" s="23"/>
      <c r="Q166" s="29"/>
      <c r="R166" s="131"/>
      <c r="S166" s="29"/>
      <c r="T166" s="481">
        <v>57500</v>
      </c>
    </row>
    <row r="167" spans="1:20" ht="50.1" customHeight="1" x14ac:dyDescent="1.3">
      <c r="A167" s="679" t="s">
        <v>26790</v>
      </c>
      <c r="B167" s="680"/>
      <c r="C167" s="680"/>
      <c r="D167" s="680"/>
      <c r="E167" s="680"/>
      <c r="F167" s="680"/>
      <c r="G167" s="680"/>
      <c r="H167" s="680"/>
      <c r="I167" s="680"/>
      <c r="J167" s="680"/>
      <c r="K167" s="680"/>
      <c r="L167" s="680"/>
      <c r="M167" s="681"/>
      <c r="N167" s="23"/>
      <c r="O167" s="23"/>
      <c r="P167" s="23"/>
      <c r="Q167" s="23"/>
      <c r="R167" s="131"/>
      <c r="S167" s="29"/>
      <c r="T167" s="482"/>
    </row>
    <row r="168" spans="1:20" ht="50.1" customHeight="1" x14ac:dyDescent="1.05">
      <c r="A168" s="31" t="s">
        <v>25624</v>
      </c>
      <c r="B168" s="31" t="s">
        <v>25625</v>
      </c>
      <c r="C168" s="31" t="s">
        <v>25626</v>
      </c>
      <c r="D168" s="31" t="s">
        <v>25627</v>
      </c>
      <c r="E168" s="31" t="s">
        <v>687</v>
      </c>
      <c r="F168" s="31" t="s">
        <v>123</v>
      </c>
      <c r="G168" s="31" t="s">
        <v>16248</v>
      </c>
      <c r="H168" s="31" t="s">
        <v>22838</v>
      </c>
      <c r="I168" s="38">
        <v>0.41666666666666669</v>
      </c>
      <c r="J168" s="31" t="s">
        <v>18446</v>
      </c>
      <c r="K168" s="31" t="s">
        <v>105</v>
      </c>
      <c r="L168" s="31" t="s">
        <v>995</v>
      </c>
      <c r="M168" s="31" t="s">
        <v>106</v>
      </c>
      <c r="N168" s="23"/>
      <c r="O168" s="23"/>
      <c r="P168" s="23"/>
      <c r="Q168" s="23"/>
      <c r="R168" s="131"/>
      <c r="S168" s="29">
        <v>43425</v>
      </c>
      <c r="T168" s="482"/>
    </row>
    <row r="169" spans="1:20" ht="50.1" customHeight="1" x14ac:dyDescent="1.05">
      <c r="A169" s="31" t="s">
        <v>25628</v>
      </c>
      <c r="B169" s="31" t="s">
        <v>15368</v>
      </c>
      <c r="C169" s="31" t="s">
        <v>25629</v>
      </c>
      <c r="D169" s="31" t="s">
        <v>25630</v>
      </c>
      <c r="E169" s="31" t="s">
        <v>687</v>
      </c>
      <c r="F169" s="31" t="s">
        <v>123</v>
      </c>
      <c r="G169" s="31" t="s">
        <v>16248</v>
      </c>
      <c r="H169" s="31" t="s">
        <v>22838</v>
      </c>
      <c r="I169" s="38">
        <v>0.41666666666666669</v>
      </c>
      <c r="J169" s="31" t="s">
        <v>18446</v>
      </c>
      <c r="K169" s="31" t="s">
        <v>105</v>
      </c>
      <c r="L169" s="31" t="s">
        <v>995</v>
      </c>
      <c r="M169" s="31" t="s">
        <v>106</v>
      </c>
      <c r="N169" s="23"/>
      <c r="O169" s="23"/>
      <c r="P169" s="23"/>
      <c r="Q169" s="23"/>
      <c r="R169" s="131"/>
      <c r="S169" s="29">
        <v>43425</v>
      </c>
      <c r="T169" s="482"/>
    </row>
    <row r="170" spans="1:20" ht="50.1" customHeight="1" x14ac:dyDescent="1.05">
      <c r="A170" s="31" t="s">
        <v>25631</v>
      </c>
      <c r="B170" s="31" t="s">
        <v>2510</v>
      </c>
      <c r="C170" s="31" t="s">
        <v>25632</v>
      </c>
      <c r="D170" s="31" t="s">
        <v>25633</v>
      </c>
      <c r="E170" s="31" t="s">
        <v>687</v>
      </c>
      <c r="F170" s="31" t="s">
        <v>123</v>
      </c>
      <c r="G170" s="31" t="s">
        <v>16248</v>
      </c>
      <c r="H170" s="31" t="s">
        <v>22838</v>
      </c>
      <c r="I170" s="38">
        <v>0.41666666666666669</v>
      </c>
      <c r="J170" s="31" t="s">
        <v>18446</v>
      </c>
      <c r="K170" s="31" t="s">
        <v>105</v>
      </c>
      <c r="L170" s="31" t="s">
        <v>995</v>
      </c>
      <c r="M170" s="31" t="s">
        <v>106</v>
      </c>
      <c r="N170" s="23"/>
      <c r="O170" s="23"/>
      <c r="P170" s="23"/>
      <c r="Q170" s="23"/>
      <c r="R170" s="131"/>
      <c r="S170" s="29">
        <v>43425</v>
      </c>
      <c r="T170" s="482"/>
    </row>
    <row r="171" spans="1:20" ht="50.1" customHeight="1" x14ac:dyDescent="1.05">
      <c r="A171" s="31" t="s">
        <v>25634</v>
      </c>
      <c r="B171" s="31" t="s">
        <v>25635</v>
      </c>
      <c r="C171" s="31" t="s">
        <v>25636</v>
      </c>
      <c r="D171" s="31" t="s">
        <v>25637</v>
      </c>
      <c r="E171" s="31" t="s">
        <v>687</v>
      </c>
      <c r="F171" s="31" t="s">
        <v>123</v>
      </c>
      <c r="G171" s="31" t="s">
        <v>16248</v>
      </c>
      <c r="H171" s="31" t="s">
        <v>22838</v>
      </c>
      <c r="I171" s="38">
        <v>0.41666666666666669</v>
      </c>
      <c r="J171" s="31" t="s">
        <v>18446</v>
      </c>
      <c r="K171" s="31" t="s">
        <v>105</v>
      </c>
      <c r="L171" s="31" t="s">
        <v>995</v>
      </c>
      <c r="M171" s="31" t="s">
        <v>106</v>
      </c>
      <c r="N171" s="23"/>
      <c r="O171" s="23"/>
      <c r="P171" s="23"/>
      <c r="Q171" s="23"/>
      <c r="R171" s="131"/>
      <c r="S171" s="29">
        <v>43425</v>
      </c>
      <c r="T171" s="482"/>
    </row>
    <row r="172" spans="1:20" ht="50.1" customHeight="1" x14ac:dyDescent="1.05">
      <c r="A172" s="31" t="s">
        <v>25638</v>
      </c>
      <c r="B172" s="31" t="s">
        <v>25639</v>
      </c>
      <c r="C172" s="31" t="s">
        <v>25640</v>
      </c>
      <c r="D172" s="31" t="s">
        <v>25641</v>
      </c>
      <c r="E172" s="31" t="s">
        <v>687</v>
      </c>
      <c r="F172" s="31" t="s">
        <v>123</v>
      </c>
      <c r="G172" s="31" t="s">
        <v>16248</v>
      </c>
      <c r="H172" s="31" t="s">
        <v>22838</v>
      </c>
      <c r="I172" s="38">
        <v>0.41666666666666669</v>
      </c>
      <c r="J172" s="31" t="s">
        <v>18446</v>
      </c>
      <c r="K172" s="31" t="s">
        <v>105</v>
      </c>
      <c r="L172" s="31" t="s">
        <v>995</v>
      </c>
      <c r="M172" s="31" t="s">
        <v>106</v>
      </c>
      <c r="N172" s="23"/>
      <c r="O172" s="23"/>
      <c r="P172" s="23"/>
      <c r="Q172" s="23"/>
      <c r="R172" s="131"/>
      <c r="S172" s="29">
        <v>43425</v>
      </c>
      <c r="T172" s="482"/>
    </row>
    <row r="173" spans="1:20" ht="50.1" customHeight="1" x14ac:dyDescent="1.05">
      <c r="A173" s="31" t="s">
        <v>25642</v>
      </c>
      <c r="B173" s="31" t="s">
        <v>22621</v>
      </c>
      <c r="C173" s="31" t="s">
        <v>25643</v>
      </c>
      <c r="D173" s="31" t="s">
        <v>25644</v>
      </c>
      <c r="E173" s="31" t="s">
        <v>687</v>
      </c>
      <c r="F173" s="31" t="s">
        <v>123</v>
      </c>
      <c r="G173" s="31" t="s">
        <v>16248</v>
      </c>
      <c r="H173" s="31" t="s">
        <v>22838</v>
      </c>
      <c r="I173" s="38">
        <v>0.41666666666666669</v>
      </c>
      <c r="J173" s="31" t="s">
        <v>18446</v>
      </c>
      <c r="K173" s="31" t="s">
        <v>105</v>
      </c>
      <c r="L173" s="31" t="s">
        <v>995</v>
      </c>
      <c r="M173" s="31" t="s">
        <v>106</v>
      </c>
      <c r="N173" s="23"/>
      <c r="O173" s="23"/>
      <c r="P173" s="23"/>
      <c r="Q173" s="23"/>
      <c r="R173" s="131"/>
      <c r="S173" s="29">
        <v>43425</v>
      </c>
      <c r="T173" s="482"/>
    </row>
    <row r="174" spans="1:20" ht="50.1" customHeight="1" x14ac:dyDescent="1.05">
      <c r="A174" s="31" t="s">
        <v>25645</v>
      </c>
      <c r="B174" s="31" t="s">
        <v>25646</v>
      </c>
      <c r="C174" s="31" t="s">
        <v>25647</v>
      </c>
      <c r="D174" s="31" t="s">
        <v>25648</v>
      </c>
      <c r="E174" s="31" t="s">
        <v>687</v>
      </c>
      <c r="F174" s="31" t="s">
        <v>123</v>
      </c>
      <c r="G174" s="31" t="s">
        <v>16248</v>
      </c>
      <c r="H174" s="31" t="s">
        <v>22838</v>
      </c>
      <c r="I174" s="38">
        <v>0.41666666666666669</v>
      </c>
      <c r="J174" s="31" t="s">
        <v>18446</v>
      </c>
      <c r="K174" s="31" t="s">
        <v>105</v>
      </c>
      <c r="L174" s="31" t="s">
        <v>995</v>
      </c>
      <c r="M174" s="31" t="s">
        <v>106</v>
      </c>
      <c r="N174" s="23"/>
      <c r="O174" s="23"/>
      <c r="P174" s="23"/>
      <c r="Q174" s="23"/>
      <c r="R174" s="131"/>
      <c r="S174" s="29">
        <v>43425</v>
      </c>
      <c r="T174" s="482"/>
    </row>
    <row r="175" spans="1:20" ht="50.1" customHeight="1" x14ac:dyDescent="1.05">
      <c r="A175" s="31" t="s">
        <v>25649</v>
      </c>
      <c r="B175" s="31" t="s">
        <v>9452</v>
      </c>
      <c r="C175" s="31" t="s">
        <v>25650</v>
      </c>
      <c r="D175" s="31" t="s">
        <v>25651</v>
      </c>
      <c r="E175" s="31" t="s">
        <v>687</v>
      </c>
      <c r="F175" s="31" t="s">
        <v>123</v>
      </c>
      <c r="G175" s="31" t="s">
        <v>16248</v>
      </c>
      <c r="H175" s="31" t="s">
        <v>22838</v>
      </c>
      <c r="I175" s="38">
        <v>0.41666666666666669</v>
      </c>
      <c r="J175" s="31" t="s">
        <v>18446</v>
      </c>
      <c r="K175" s="31" t="s">
        <v>105</v>
      </c>
      <c r="L175" s="31" t="s">
        <v>995</v>
      </c>
      <c r="M175" s="31" t="s">
        <v>106</v>
      </c>
      <c r="N175" s="23"/>
      <c r="O175" s="23"/>
      <c r="P175" s="23"/>
      <c r="Q175" s="23"/>
      <c r="R175" s="131"/>
      <c r="S175" s="29">
        <v>43425</v>
      </c>
      <c r="T175" s="482"/>
    </row>
    <row r="176" spans="1:20" ht="50.1" customHeight="1" x14ac:dyDescent="1.05">
      <c r="A176" s="31" t="s">
        <v>25652</v>
      </c>
      <c r="B176" s="31" t="s">
        <v>25653</v>
      </c>
      <c r="C176" s="31" t="s">
        <v>25654</v>
      </c>
      <c r="D176" s="31" t="s">
        <v>25655</v>
      </c>
      <c r="E176" s="31" t="s">
        <v>687</v>
      </c>
      <c r="F176" s="31" t="s">
        <v>123</v>
      </c>
      <c r="G176" s="31" t="s">
        <v>16248</v>
      </c>
      <c r="H176" s="31" t="s">
        <v>22838</v>
      </c>
      <c r="I176" s="38">
        <v>0.41666666666666669</v>
      </c>
      <c r="J176" s="31" t="s">
        <v>18446</v>
      </c>
      <c r="K176" s="31" t="s">
        <v>105</v>
      </c>
      <c r="L176" s="31" t="s">
        <v>995</v>
      </c>
      <c r="M176" s="31" t="s">
        <v>106</v>
      </c>
      <c r="N176" s="23"/>
      <c r="O176" s="23"/>
      <c r="P176" s="23"/>
      <c r="Q176" s="23"/>
      <c r="R176" s="131"/>
      <c r="S176" s="29">
        <v>43425</v>
      </c>
      <c r="T176" s="482"/>
    </row>
    <row r="177" spans="1:20" ht="50.1" customHeight="1" x14ac:dyDescent="1.05">
      <c r="A177" s="31" t="s">
        <v>25656</v>
      </c>
      <c r="B177" s="31" t="s">
        <v>14929</v>
      </c>
      <c r="C177" s="31" t="s">
        <v>25657</v>
      </c>
      <c r="D177" s="31" t="s">
        <v>25658</v>
      </c>
      <c r="E177" s="31" t="s">
        <v>687</v>
      </c>
      <c r="F177" s="31" t="s">
        <v>123</v>
      </c>
      <c r="G177" s="31" t="s">
        <v>16248</v>
      </c>
      <c r="H177" s="31" t="s">
        <v>22838</v>
      </c>
      <c r="I177" s="38">
        <v>0.41666666666666669</v>
      </c>
      <c r="J177" s="31" t="s">
        <v>18446</v>
      </c>
      <c r="K177" s="31" t="s">
        <v>105</v>
      </c>
      <c r="L177" s="31" t="s">
        <v>995</v>
      </c>
      <c r="M177" s="31" t="s">
        <v>106</v>
      </c>
      <c r="N177" s="23"/>
      <c r="O177" s="23"/>
      <c r="P177" s="23"/>
      <c r="Q177" s="23"/>
      <c r="R177" s="131"/>
      <c r="S177" s="29">
        <v>43425</v>
      </c>
      <c r="T177" s="482"/>
    </row>
    <row r="178" spans="1:20" ht="50.1" customHeight="1" x14ac:dyDescent="1.05">
      <c r="A178" s="31" t="s">
        <v>25659</v>
      </c>
      <c r="B178" s="31" t="s">
        <v>25660</v>
      </c>
      <c r="C178" s="31" t="s">
        <v>25661</v>
      </c>
      <c r="D178" s="31" t="s">
        <v>25662</v>
      </c>
      <c r="E178" s="31" t="s">
        <v>687</v>
      </c>
      <c r="F178" s="31" t="s">
        <v>123</v>
      </c>
      <c r="G178" s="31" t="s">
        <v>16248</v>
      </c>
      <c r="H178" s="31" t="s">
        <v>22838</v>
      </c>
      <c r="I178" s="38">
        <v>0.41666666666666669</v>
      </c>
      <c r="J178" s="31" t="s">
        <v>18446</v>
      </c>
      <c r="K178" s="31" t="s">
        <v>105</v>
      </c>
      <c r="L178" s="31" t="s">
        <v>995</v>
      </c>
      <c r="M178" s="31" t="s">
        <v>106</v>
      </c>
      <c r="N178" s="23"/>
      <c r="O178" s="23"/>
      <c r="P178" s="23"/>
      <c r="Q178" s="23"/>
      <c r="R178" s="131"/>
      <c r="S178" s="29">
        <v>43425</v>
      </c>
      <c r="T178" s="482"/>
    </row>
    <row r="179" spans="1:20" ht="50.1" customHeight="1" x14ac:dyDescent="1.05">
      <c r="A179" s="31" t="s">
        <v>25663</v>
      </c>
      <c r="B179" s="31" t="s">
        <v>896</v>
      </c>
      <c r="C179" s="31" t="s">
        <v>25664</v>
      </c>
      <c r="D179" s="31" t="s">
        <v>25665</v>
      </c>
      <c r="E179" s="31" t="s">
        <v>687</v>
      </c>
      <c r="F179" s="31" t="s">
        <v>123</v>
      </c>
      <c r="G179" s="31" t="s">
        <v>16248</v>
      </c>
      <c r="H179" s="31" t="s">
        <v>22838</v>
      </c>
      <c r="I179" s="38">
        <v>0.41666666666666669</v>
      </c>
      <c r="J179" s="31" t="s">
        <v>18446</v>
      </c>
      <c r="K179" s="31" t="s">
        <v>105</v>
      </c>
      <c r="L179" s="31" t="s">
        <v>995</v>
      </c>
      <c r="M179" s="31" t="s">
        <v>106</v>
      </c>
      <c r="N179" s="23"/>
      <c r="O179" s="23"/>
      <c r="P179" s="23"/>
      <c r="Q179" s="23"/>
      <c r="R179" s="131"/>
      <c r="S179" s="29">
        <v>43425</v>
      </c>
      <c r="T179" s="482"/>
    </row>
    <row r="180" spans="1:20" ht="50.1" customHeight="1" x14ac:dyDescent="1.05">
      <c r="A180" s="31" t="s">
        <v>25666</v>
      </c>
      <c r="B180" s="31" t="s">
        <v>25667</v>
      </c>
      <c r="C180" s="31" t="s">
        <v>25668</v>
      </c>
      <c r="D180" s="31" t="s">
        <v>25669</v>
      </c>
      <c r="E180" s="31" t="s">
        <v>687</v>
      </c>
      <c r="F180" s="31" t="s">
        <v>123</v>
      </c>
      <c r="G180" s="31" t="s">
        <v>16248</v>
      </c>
      <c r="H180" s="31" t="s">
        <v>22838</v>
      </c>
      <c r="I180" s="38">
        <v>0.41666666666666669</v>
      </c>
      <c r="J180" s="31" t="s">
        <v>18446</v>
      </c>
      <c r="K180" s="31" t="s">
        <v>105</v>
      </c>
      <c r="L180" s="31" t="s">
        <v>995</v>
      </c>
      <c r="M180" s="31" t="s">
        <v>106</v>
      </c>
      <c r="N180" s="23"/>
      <c r="O180" s="23"/>
      <c r="P180" s="23"/>
      <c r="Q180" s="23"/>
      <c r="R180" s="131"/>
      <c r="S180" s="29">
        <v>43425</v>
      </c>
      <c r="T180" s="482"/>
    </row>
    <row r="181" spans="1:20" ht="50.1" customHeight="1" x14ac:dyDescent="1.05">
      <c r="A181" s="31" t="s">
        <v>25670</v>
      </c>
      <c r="B181" s="31" t="s">
        <v>16669</v>
      </c>
      <c r="C181" s="31" t="s">
        <v>25671</v>
      </c>
      <c r="D181" s="31" t="s">
        <v>25672</v>
      </c>
      <c r="E181" s="31" t="s">
        <v>687</v>
      </c>
      <c r="F181" s="31" t="s">
        <v>123</v>
      </c>
      <c r="G181" s="31" t="s">
        <v>16248</v>
      </c>
      <c r="H181" s="31" t="s">
        <v>22838</v>
      </c>
      <c r="I181" s="38">
        <v>0.41666666666666669</v>
      </c>
      <c r="J181" s="31" t="s">
        <v>18446</v>
      </c>
      <c r="K181" s="31" t="s">
        <v>105</v>
      </c>
      <c r="L181" s="31" t="s">
        <v>995</v>
      </c>
      <c r="M181" s="31" t="s">
        <v>106</v>
      </c>
      <c r="N181" s="23"/>
      <c r="O181" s="23"/>
      <c r="P181" s="23"/>
      <c r="Q181" s="23"/>
      <c r="R181" s="131"/>
      <c r="S181" s="29">
        <v>43425</v>
      </c>
      <c r="T181" s="482"/>
    </row>
    <row r="182" spans="1:20" ht="50.1" customHeight="1" x14ac:dyDescent="1.05">
      <c r="A182" s="31" t="s">
        <v>25673</v>
      </c>
      <c r="B182" s="31" t="s">
        <v>4864</v>
      </c>
      <c r="C182" s="31" t="s">
        <v>25674</v>
      </c>
      <c r="D182" s="31" t="s">
        <v>25675</v>
      </c>
      <c r="E182" s="31" t="s">
        <v>687</v>
      </c>
      <c r="F182" s="31" t="s">
        <v>123</v>
      </c>
      <c r="G182" s="31" t="s">
        <v>16248</v>
      </c>
      <c r="H182" s="31" t="s">
        <v>22838</v>
      </c>
      <c r="I182" s="38">
        <v>0.41666666666666669</v>
      </c>
      <c r="J182" s="31" t="s">
        <v>18446</v>
      </c>
      <c r="K182" s="31" t="s">
        <v>105</v>
      </c>
      <c r="L182" s="31" t="s">
        <v>995</v>
      </c>
      <c r="M182" s="31" t="s">
        <v>106</v>
      </c>
      <c r="N182" s="23"/>
      <c r="O182" s="23"/>
      <c r="P182" s="23"/>
      <c r="Q182" s="23"/>
      <c r="R182" s="131"/>
      <c r="S182" s="29">
        <v>43425</v>
      </c>
      <c r="T182" s="482"/>
    </row>
    <row r="183" spans="1:20" ht="50.1" customHeight="1" x14ac:dyDescent="1.05">
      <c r="A183" s="31" t="s">
        <v>25676</v>
      </c>
      <c r="B183" s="31" t="s">
        <v>6727</v>
      </c>
      <c r="C183" s="31" t="s">
        <v>25677</v>
      </c>
      <c r="D183" s="31" t="s">
        <v>25678</v>
      </c>
      <c r="E183" s="31" t="s">
        <v>687</v>
      </c>
      <c r="F183" s="31" t="s">
        <v>123</v>
      </c>
      <c r="G183" s="31" t="s">
        <v>16248</v>
      </c>
      <c r="H183" s="31" t="s">
        <v>22838</v>
      </c>
      <c r="I183" s="38">
        <v>0.41666666666666669</v>
      </c>
      <c r="J183" s="31" t="s">
        <v>18446</v>
      </c>
      <c r="K183" s="31" t="s">
        <v>105</v>
      </c>
      <c r="L183" s="31" t="s">
        <v>995</v>
      </c>
      <c r="M183" s="31" t="s">
        <v>106</v>
      </c>
      <c r="N183" s="23"/>
      <c r="O183" s="23"/>
      <c r="P183" s="23"/>
      <c r="Q183" s="23"/>
      <c r="R183" s="131"/>
      <c r="S183" s="29">
        <v>43425</v>
      </c>
      <c r="T183" s="482"/>
    </row>
    <row r="184" spans="1:20" ht="50.1" customHeight="1" x14ac:dyDescent="1.05">
      <c r="A184" s="31" t="s">
        <v>25679</v>
      </c>
      <c r="B184" s="31" t="s">
        <v>25680</v>
      </c>
      <c r="C184" s="31" t="s">
        <v>25681</v>
      </c>
      <c r="D184" s="31" t="s">
        <v>25682</v>
      </c>
      <c r="E184" s="31" t="s">
        <v>687</v>
      </c>
      <c r="F184" s="31" t="s">
        <v>123</v>
      </c>
      <c r="G184" s="31" t="s">
        <v>16248</v>
      </c>
      <c r="H184" s="31" t="s">
        <v>22838</v>
      </c>
      <c r="I184" s="38">
        <v>0.41666666666666669</v>
      </c>
      <c r="J184" s="31" t="s">
        <v>18446</v>
      </c>
      <c r="K184" s="31" t="s">
        <v>105</v>
      </c>
      <c r="L184" s="31" t="s">
        <v>995</v>
      </c>
      <c r="M184" s="31" t="s">
        <v>106</v>
      </c>
      <c r="N184" s="23"/>
      <c r="O184" s="23"/>
      <c r="P184" s="23"/>
      <c r="Q184" s="23"/>
      <c r="R184" s="131"/>
      <c r="S184" s="29">
        <v>43425</v>
      </c>
      <c r="T184" s="482"/>
    </row>
    <row r="185" spans="1:20" ht="50.1" customHeight="1" x14ac:dyDescent="1.05">
      <c r="A185" s="31" t="s">
        <v>25683</v>
      </c>
      <c r="B185" s="31" t="s">
        <v>25684</v>
      </c>
      <c r="C185" s="31" t="s">
        <v>25685</v>
      </c>
      <c r="D185" s="31" t="s">
        <v>25686</v>
      </c>
      <c r="E185" s="31" t="s">
        <v>687</v>
      </c>
      <c r="F185" s="31" t="s">
        <v>123</v>
      </c>
      <c r="G185" s="31" t="s">
        <v>16248</v>
      </c>
      <c r="H185" s="31" t="s">
        <v>22838</v>
      </c>
      <c r="I185" s="38">
        <v>0.41666666666666669</v>
      </c>
      <c r="J185" s="31" t="s">
        <v>18446</v>
      </c>
      <c r="K185" s="31" t="s">
        <v>105</v>
      </c>
      <c r="L185" s="31" t="s">
        <v>995</v>
      </c>
      <c r="M185" s="31" t="s">
        <v>106</v>
      </c>
      <c r="N185" s="23"/>
      <c r="O185" s="23"/>
      <c r="P185" s="23"/>
      <c r="Q185" s="23"/>
      <c r="R185" s="131"/>
      <c r="S185" s="29">
        <v>43425</v>
      </c>
      <c r="T185" s="482"/>
    </row>
    <row r="186" spans="1:20" ht="50.1" customHeight="1" x14ac:dyDescent="1.05">
      <c r="A186" s="31" t="s">
        <v>25687</v>
      </c>
      <c r="B186" s="31" t="s">
        <v>11734</v>
      </c>
      <c r="C186" s="31" t="s">
        <v>25688</v>
      </c>
      <c r="D186" s="31" t="s">
        <v>25689</v>
      </c>
      <c r="E186" s="31" t="s">
        <v>687</v>
      </c>
      <c r="F186" s="31" t="s">
        <v>123</v>
      </c>
      <c r="G186" s="31" t="s">
        <v>16248</v>
      </c>
      <c r="H186" s="31" t="s">
        <v>22838</v>
      </c>
      <c r="I186" s="38">
        <v>0.41666666666666669</v>
      </c>
      <c r="J186" s="31" t="s">
        <v>18446</v>
      </c>
      <c r="K186" s="31" t="s">
        <v>105</v>
      </c>
      <c r="L186" s="31" t="s">
        <v>995</v>
      </c>
      <c r="M186" s="31" t="s">
        <v>106</v>
      </c>
      <c r="N186" s="23"/>
      <c r="O186" s="23"/>
      <c r="P186" s="23"/>
      <c r="Q186" s="23"/>
      <c r="R186" s="131"/>
      <c r="S186" s="29">
        <v>43425</v>
      </c>
      <c r="T186" s="482"/>
    </row>
    <row r="187" spans="1:20" ht="50.1" customHeight="1" x14ac:dyDescent="1.05">
      <c r="A187" s="31" t="s">
        <v>25690</v>
      </c>
      <c r="B187" s="31" t="s">
        <v>25691</v>
      </c>
      <c r="C187" s="31" t="s">
        <v>25692</v>
      </c>
      <c r="D187" s="31" t="s">
        <v>25693</v>
      </c>
      <c r="E187" s="31" t="s">
        <v>687</v>
      </c>
      <c r="F187" s="31" t="s">
        <v>123</v>
      </c>
      <c r="G187" s="31" t="s">
        <v>16248</v>
      </c>
      <c r="H187" s="31" t="s">
        <v>22838</v>
      </c>
      <c r="I187" s="38">
        <v>0.41666666666666669</v>
      </c>
      <c r="J187" s="31" t="s">
        <v>18446</v>
      </c>
      <c r="K187" s="31" t="s">
        <v>105</v>
      </c>
      <c r="L187" s="31" t="s">
        <v>995</v>
      </c>
      <c r="M187" s="31" t="s">
        <v>106</v>
      </c>
      <c r="N187" s="23"/>
      <c r="O187" s="23"/>
      <c r="P187" s="23"/>
      <c r="Q187" s="23"/>
      <c r="R187" s="131"/>
      <c r="S187" s="29">
        <v>43425</v>
      </c>
      <c r="T187" s="482"/>
    </row>
    <row r="188" spans="1:20" ht="50.1" customHeight="1" x14ac:dyDescent="1.05">
      <c r="A188" s="31" t="s">
        <v>25694</v>
      </c>
      <c r="B188" s="31" t="s">
        <v>25695</v>
      </c>
      <c r="C188" s="31" t="s">
        <v>25696</v>
      </c>
      <c r="D188" s="31" t="s">
        <v>25697</v>
      </c>
      <c r="E188" s="31" t="s">
        <v>687</v>
      </c>
      <c r="F188" s="31" t="s">
        <v>123</v>
      </c>
      <c r="G188" s="31" t="s">
        <v>16248</v>
      </c>
      <c r="H188" s="31" t="s">
        <v>22838</v>
      </c>
      <c r="I188" s="38">
        <v>0.41666666666666669</v>
      </c>
      <c r="J188" s="31" t="s">
        <v>18446</v>
      </c>
      <c r="K188" s="31" t="s">
        <v>105</v>
      </c>
      <c r="L188" s="31" t="s">
        <v>995</v>
      </c>
      <c r="M188" s="31" t="s">
        <v>106</v>
      </c>
      <c r="N188" s="23"/>
      <c r="O188" s="23"/>
      <c r="P188" s="23"/>
      <c r="Q188" s="23"/>
      <c r="R188" s="131"/>
      <c r="S188" s="29">
        <v>43425</v>
      </c>
      <c r="T188" s="482"/>
    </row>
    <row r="189" spans="1:20" ht="50.1" customHeight="1" x14ac:dyDescent="1.05">
      <c r="A189" s="31" t="s">
        <v>25698</v>
      </c>
      <c r="B189" s="31" t="s">
        <v>8287</v>
      </c>
      <c r="C189" s="31" t="s">
        <v>25699</v>
      </c>
      <c r="D189" s="31" t="s">
        <v>25700</v>
      </c>
      <c r="E189" s="31" t="s">
        <v>688</v>
      </c>
      <c r="F189" s="31" t="s">
        <v>123</v>
      </c>
      <c r="G189" s="31" t="s">
        <v>16287</v>
      </c>
      <c r="H189" s="31" t="s">
        <v>19365</v>
      </c>
      <c r="I189" s="38">
        <v>0.41666666666666669</v>
      </c>
      <c r="J189" s="31" t="s">
        <v>18446</v>
      </c>
      <c r="K189" s="31" t="s">
        <v>105</v>
      </c>
      <c r="L189" s="31" t="s">
        <v>194</v>
      </c>
      <c r="M189" s="31" t="s">
        <v>106</v>
      </c>
      <c r="N189" s="23"/>
      <c r="O189" s="23"/>
      <c r="P189" s="23"/>
      <c r="Q189" s="23"/>
      <c r="R189" s="131"/>
      <c r="S189" s="29">
        <v>38950</v>
      </c>
      <c r="T189" s="482"/>
    </row>
    <row r="190" spans="1:20" ht="50.1" customHeight="1" x14ac:dyDescent="1.05">
      <c r="A190" s="31" t="s">
        <v>25701</v>
      </c>
      <c r="B190" s="31" t="s">
        <v>4326</v>
      </c>
      <c r="C190" s="31" t="s">
        <v>25702</v>
      </c>
      <c r="D190" s="31" t="s">
        <v>25703</v>
      </c>
      <c r="E190" s="31" t="s">
        <v>688</v>
      </c>
      <c r="F190" s="31" t="s">
        <v>123</v>
      </c>
      <c r="G190" s="31" t="s">
        <v>16287</v>
      </c>
      <c r="H190" s="31" t="s">
        <v>19365</v>
      </c>
      <c r="I190" s="38">
        <v>0.41666666666666669</v>
      </c>
      <c r="J190" s="31" t="s">
        <v>18446</v>
      </c>
      <c r="K190" s="31" t="s">
        <v>105</v>
      </c>
      <c r="L190" s="31" t="s">
        <v>194</v>
      </c>
      <c r="M190" s="31" t="s">
        <v>106</v>
      </c>
      <c r="N190" s="23"/>
      <c r="O190" s="23"/>
      <c r="P190" s="23"/>
      <c r="Q190" s="23"/>
      <c r="R190" s="131"/>
      <c r="S190" s="29">
        <v>38950</v>
      </c>
      <c r="T190" s="482"/>
    </row>
    <row r="191" spans="1:20" ht="50.1" customHeight="1" x14ac:dyDescent="1.3">
      <c r="A191" s="685" t="s">
        <v>26799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7"/>
      <c r="N191" s="23"/>
      <c r="O191" s="23"/>
      <c r="P191" s="23"/>
      <c r="Q191" s="29"/>
      <c r="R191" s="131"/>
      <c r="S191" s="29"/>
      <c r="T191" s="481">
        <v>50000</v>
      </c>
    </row>
    <row r="192" spans="1:20" ht="50.1" customHeight="1" x14ac:dyDescent="1.05">
      <c r="A192" s="688" t="s">
        <v>27234</v>
      </c>
      <c r="B192" s="689"/>
      <c r="C192" s="689"/>
      <c r="D192" s="689"/>
      <c r="E192" s="689"/>
      <c r="F192" s="689"/>
      <c r="G192" s="689"/>
      <c r="H192" s="689"/>
      <c r="I192" s="689"/>
      <c r="J192" s="689"/>
      <c r="K192" s="689"/>
      <c r="L192" s="689"/>
      <c r="M192" s="690"/>
      <c r="N192" s="23"/>
      <c r="O192" s="23"/>
      <c r="P192" s="23"/>
      <c r="Q192" s="23"/>
      <c r="R192" s="131"/>
      <c r="S192" s="29"/>
      <c r="T192" s="482"/>
    </row>
    <row r="193" spans="1:21" ht="50.1" customHeight="1" x14ac:dyDescent="1.05">
      <c r="A193" s="31" t="s">
        <v>27052</v>
      </c>
      <c r="B193" s="31" t="s">
        <v>3511</v>
      </c>
      <c r="C193" s="31" t="s">
        <v>27053</v>
      </c>
      <c r="D193" s="31" t="s">
        <v>27054</v>
      </c>
      <c r="E193" s="31" t="s">
        <v>101</v>
      </c>
      <c r="F193" s="31" t="s">
        <v>102</v>
      </c>
      <c r="G193" s="31" t="s">
        <v>20461</v>
      </c>
      <c r="H193" s="31" t="s">
        <v>22838</v>
      </c>
      <c r="I193" s="38">
        <v>0.20833333333333334</v>
      </c>
      <c r="J193" s="31" t="s">
        <v>18446</v>
      </c>
      <c r="K193" s="31" t="s">
        <v>105</v>
      </c>
      <c r="L193" s="31" t="s">
        <v>107</v>
      </c>
      <c r="M193" s="31" t="s">
        <v>106</v>
      </c>
      <c r="N193" s="23"/>
      <c r="O193" s="23"/>
      <c r="P193" s="23"/>
      <c r="Q193" s="23"/>
      <c r="R193" s="131"/>
      <c r="S193" s="29">
        <v>22200</v>
      </c>
      <c r="T193" s="482"/>
    </row>
    <row r="194" spans="1:21" ht="50.1" customHeight="1" x14ac:dyDescent="1.05">
      <c r="A194" s="31" t="s">
        <v>27055</v>
      </c>
      <c r="B194" s="31" t="s">
        <v>27056</v>
      </c>
      <c r="C194" s="31" t="s">
        <v>27057</v>
      </c>
      <c r="D194" s="31" t="s">
        <v>27058</v>
      </c>
      <c r="E194" s="31" t="s">
        <v>688</v>
      </c>
      <c r="F194" s="31" t="s">
        <v>123</v>
      </c>
      <c r="G194" s="31" t="s">
        <v>16287</v>
      </c>
      <c r="H194" s="31" t="s">
        <v>21619</v>
      </c>
      <c r="I194" s="38">
        <v>0.41666666666666669</v>
      </c>
      <c r="J194" s="31" t="s">
        <v>18446</v>
      </c>
      <c r="K194" s="31" t="s">
        <v>105</v>
      </c>
      <c r="L194" s="31" t="s">
        <v>194</v>
      </c>
      <c r="M194" s="31" t="s">
        <v>125</v>
      </c>
      <c r="N194" s="23"/>
      <c r="O194" s="23"/>
      <c r="P194" s="23"/>
      <c r="Q194" s="23"/>
      <c r="R194" s="131"/>
      <c r="S194" s="29">
        <v>28330</v>
      </c>
      <c r="T194" s="482"/>
    </row>
    <row r="195" spans="1:21" ht="50.1" customHeight="1" x14ac:dyDescent="1.05">
      <c r="A195" s="31" t="s">
        <v>27059</v>
      </c>
      <c r="B195" s="31" t="s">
        <v>27060</v>
      </c>
      <c r="C195" s="31" t="s">
        <v>27061</v>
      </c>
      <c r="D195" s="31" t="s">
        <v>27062</v>
      </c>
      <c r="E195" s="31" t="s">
        <v>688</v>
      </c>
      <c r="F195" s="31" t="s">
        <v>123</v>
      </c>
      <c r="G195" s="31" t="s">
        <v>16287</v>
      </c>
      <c r="H195" s="31" t="s">
        <v>21619</v>
      </c>
      <c r="I195" s="38">
        <v>0.41666666666666669</v>
      </c>
      <c r="J195" s="31" t="s">
        <v>18446</v>
      </c>
      <c r="K195" s="31" t="s">
        <v>105</v>
      </c>
      <c r="L195" s="31" t="s">
        <v>194</v>
      </c>
      <c r="M195" s="31" t="s">
        <v>125</v>
      </c>
      <c r="N195" s="23"/>
      <c r="O195" s="23"/>
      <c r="P195" s="23"/>
      <c r="Q195" s="23"/>
      <c r="R195" s="131"/>
      <c r="S195" s="29">
        <v>28330</v>
      </c>
      <c r="T195" s="482"/>
    </row>
    <row r="196" spans="1:21" ht="50.1" customHeight="1" x14ac:dyDescent="1.05">
      <c r="A196" s="31" t="s">
        <v>27063</v>
      </c>
      <c r="B196" s="31" t="s">
        <v>27064</v>
      </c>
      <c r="C196" s="31" t="s">
        <v>27065</v>
      </c>
      <c r="D196" s="31" t="s">
        <v>27066</v>
      </c>
      <c r="E196" s="31" t="s">
        <v>688</v>
      </c>
      <c r="F196" s="31" t="s">
        <v>123</v>
      </c>
      <c r="G196" s="31" t="s">
        <v>16287</v>
      </c>
      <c r="H196" s="31" t="s">
        <v>21619</v>
      </c>
      <c r="I196" s="38">
        <v>0.41666666666666669</v>
      </c>
      <c r="J196" s="31" t="s">
        <v>18446</v>
      </c>
      <c r="K196" s="31" t="s">
        <v>105</v>
      </c>
      <c r="L196" s="31" t="s">
        <v>194</v>
      </c>
      <c r="M196" s="31" t="s">
        <v>125</v>
      </c>
      <c r="N196" s="23"/>
      <c r="O196" s="23"/>
      <c r="P196" s="23"/>
      <c r="Q196" s="23"/>
      <c r="R196" s="131"/>
      <c r="S196" s="29">
        <v>28330</v>
      </c>
      <c r="T196" s="482"/>
    </row>
    <row r="197" spans="1:21" ht="50.1" customHeight="1" x14ac:dyDescent="1.05">
      <c r="A197" s="31" t="s">
        <v>27067</v>
      </c>
      <c r="B197" s="31" t="s">
        <v>27068</v>
      </c>
      <c r="C197" s="31" t="s">
        <v>27069</v>
      </c>
      <c r="D197" s="31" t="s">
        <v>27070</v>
      </c>
      <c r="E197" s="31" t="s">
        <v>688</v>
      </c>
      <c r="F197" s="31" t="s">
        <v>123</v>
      </c>
      <c r="G197" s="31" t="s">
        <v>16287</v>
      </c>
      <c r="H197" s="31" t="s">
        <v>21619</v>
      </c>
      <c r="I197" s="38">
        <v>0.41666666666666669</v>
      </c>
      <c r="J197" s="31" t="s">
        <v>18446</v>
      </c>
      <c r="K197" s="31" t="s">
        <v>105</v>
      </c>
      <c r="L197" s="31" t="s">
        <v>194</v>
      </c>
      <c r="M197" s="31" t="s">
        <v>125</v>
      </c>
      <c r="N197" s="23"/>
      <c r="O197" s="23"/>
      <c r="P197" s="23"/>
      <c r="Q197" s="23"/>
      <c r="R197" s="131"/>
      <c r="S197" s="29">
        <v>28330</v>
      </c>
      <c r="T197" s="482"/>
    </row>
    <row r="198" spans="1:21" ht="50.1" customHeight="1" x14ac:dyDescent="1.05">
      <c r="A198" s="31" t="s">
        <v>27071</v>
      </c>
      <c r="B198" s="31" t="s">
        <v>27072</v>
      </c>
      <c r="C198" s="31" t="s">
        <v>27073</v>
      </c>
      <c r="D198" s="31" t="s">
        <v>27074</v>
      </c>
      <c r="E198" s="31" t="s">
        <v>688</v>
      </c>
      <c r="F198" s="31" t="s">
        <v>123</v>
      </c>
      <c r="G198" s="31" t="s">
        <v>16287</v>
      </c>
      <c r="H198" s="31" t="s">
        <v>21619</v>
      </c>
      <c r="I198" s="38">
        <v>0.41666666666666669</v>
      </c>
      <c r="J198" s="31" t="s">
        <v>18446</v>
      </c>
      <c r="K198" s="31" t="s">
        <v>105</v>
      </c>
      <c r="L198" s="31" t="s">
        <v>194</v>
      </c>
      <c r="M198" s="31" t="s">
        <v>125</v>
      </c>
      <c r="N198" s="23"/>
      <c r="O198" s="23"/>
      <c r="P198" s="23"/>
      <c r="Q198" s="23"/>
      <c r="R198" s="131"/>
      <c r="S198" s="29">
        <v>28330</v>
      </c>
      <c r="T198" s="482"/>
    </row>
    <row r="199" spans="1:21" ht="50.1" customHeight="1" x14ac:dyDescent="1.3">
      <c r="A199" s="679" t="s">
        <v>27728</v>
      </c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1"/>
      <c r="N199" s="23"/>
      <c r="O199" s="23"/>
      <c r="P199" s="23"/>
      <c r="Q199" s="23"/>
      <c r="R199" s="131"/>
      <c r="S199" s="29"/>
      <c r="T199" s="482"/>
      <c r="U199" s="31"/>
    </row>
    <row r="200" spans="1:21" ht="50.1" customHeight="1" x14ac:dyDescent="1.05">
      <c r="A200" s="31" t="s">
        <v>27430</v>
      </c>
      <c r="B200" s="31" t="s">
        <v>5212</v>
      </c>
      <c r="C200" s="31" t="s">
        <v>27431</v>
      </c>
      <c r="D200" s="31" t="s">
        <v>27432</v>
      </c>
      <c r="E200" s="31" t="s">
        <v>687</v>
      </c>
      <c r="F200" s="31" t="s">
        <v>123</v>
      </c>
      <c r="G200" s="31" t="s">
        <v>16504</v>
      </c>
      <c r="H200" s="31" t="s">
        <v>21619</v>
      </c>
      <c r="I200" s="38">
        <v>0.33333333333333331</v>
      </c>
      <c r="J200" s="31" t="s">
        <v>18446</v>
      </c>
      <c r="K200" s="31" t="s">
        <v>105</v>
      </c>
      <c r="L200" s="31" t="s">
        <v>995</v>
      </c>
      <c r="M200" s="31" t="s">
        <v>106</v>
      </c>
      <c r="N200" s="23"/>
      <c r="O200" s="23"/>
      <c r="P200" s="23"/>
      <c r="Q200" s="23"/>
      <c r="R200" s="131"/>
      <c r="S200" s="29">
        <v>43425</v>
      </c>
      <c r="T200" s="482"/>
      <c r="U200" s="31"/>
    </row>
    <row r="201" spans="1:21" ht="50.1" customHeight="1" x14ac:dyDescent="1.05">
      <c r="A201" s="31" t="s">
        <v>27433</v>
      </c>
      <c r="B201" s="31" t="s">
        <v>27434</v>
      </c>
      <c r="C201" s="31" t="s">
        <v>27435</v>
      </c>
      <c r="D201" s="31" t="s">
        <v>27436</v>
      </c>
      <c r="E201" s="31" t="s">
        <v>101</v>
      </c>
      <c r="F201" s="31" t="s">
        <v>102</v>
      </c>
      <c r="G201" s="31" t="s">
        <v>16270</v>
      </c>
      <c r="H201" s="31" t="s">
        <v>21619</v>
      </c>
      <c r="I201" s="38">
        <v>0.41666666666666669</v>
      </c>
      <c r="J201" s="31" t="s">
        <v>18446</v>
      </c>
      <c r="K201" s="31" t="s">
        <v>105</v>
      </c>
      <c r="L201" s="31" t="s">
        <v>491</v>
      </c>
      <c r="M201" s="31" t="s">
        <v>106</v>
      </c>
      <c r="N201" s="23"/>
      <c r="O201" s="23"/>
      <c r="P201" s="23"/>
      <c r="Q201" s="23"/>
      <c r="R201" s="131"/>
      <c r="S201" s="29">
        <v>26200</v>
      </c>
      <c r="T201" s="482"/>
      <c r="U201" s="31"/>
    </row>
    <row r="202" spans="1:21" ht="50.1" customHeight="1" x14ac:dyDescent="1.05">
      <c r="A202" s="31" t="s">
        <v>27437</v>
      </c>
      <c r="B202" s="31" t="s">
        <v>347</v>
      </c>
      <c r="C202" s="31" t="s">
        <v>27438</v>
      </c>
      <c r="D202" s="31" t="s">
        <v>27439</v>
      </c>
      <c r="E202" s="31" t="s">
        <v>687</v>
      </c>
      <c r="F202" s="31" t="s">
        <v>102</v>
      </c>
      <c r="G202" s="31" t="s">
        <v>17122</v>
      </c>
      <c r="H202" s="31" t="s">
        <v>21610</v>
      </c>
      <c r="I202" s="38">
        <v>0.41666666666666669</v>
      </c>
      <c r="J202" s="31" t="s">
        <v>18446</v>
      </c>
      <c r="K202" s="31" t="s">
        <v>105</v>
      </c>
      <c r="L202" s="31" t="s">
        <v>491</v>
      </c>
      <c r="M202" s="31" t="s">
        <v>106</v>
      </c>
      <c r="N202" s="23"/>
      <c r="O202" s="23"/>
      <c r="P202" s="23"/>
      <c r="Q202" s="23"/>
      <c r="R202" s="131"/>
      <c r="S202" s="29">
        <v>25200</v>
      </c>
      <c r="T202" s="482"/>
      <c r="U202" s="31"/>
    </row>
    <row r="203" spans="1:21" ht="50.1" customHeight="1" x14ac:dyDescent="1.05">
      <c r="A203" s="31" t="s">
        <v>27440</v>
      </c>
      <c r="B203" s="31" t="s">
        <v>2379</v>
      </c>
      <c r="C203" s="31" t="s">
        <v>27441</v>
      </c>
      <c r="D203" s="31" t="s">
        <v>27442</v>
      </c>
      <c r="E203" s="31" t="s">
        <v>687</v>
      </c>
      <c r="F203" s="31" t="s">
        <v>123</v>
      </c>
      <c r="G203" s="31" t="s">
        <v>16504</v>
      </c>
      <c r="H203" s="31" t="s">
        <v>21619</v>
      </c>
      <c r="I203" s="38">
        <v>0.33333333333333331</v>
      </c>
      <c r="J203" s="31" t="s">
        <v>18446</v>
      </c>
      <c r="K203" s="31" t="s">
        <v>105</v>
      </c>
      <c r="L203" s="31" t="s">
        <v>995</v>
      </c>
      <c r="M203" s="31" t="s">
        <v>106</v>
      </c>
      <c r="N203" s="23"/>
      <c r="O203" s="23"/>
      <c r="P203" s="23"/>
      <c r="Q203" s="23"/>
      <c r="R203" s="131"/>
      <c r="S203" s="29">
        <v>43425</v>
      </c>
      <c r="T203" s="482"/>
      <c r="U203" s="31"/>
    </row>
    <row r="204" spans="1:21" ht="50.1" customHeight="1" x14ac:dyDescent="1.05">
      <c r="A204" s="31" t="s">
        <v>27443</v>
      </c>
      <c r="B204" s="31" t="s">
        <v>2548</v>
      </c>
      <c r="C204" s="31" t="s">
        <v>27444</v>
      </c>
      <c r="D204" s="31" t="s">
        <v>27445</v>
      </c>
      <c r="E204" s="31" t="s">
        <v>687</v>
      </c>
      <c r="F204" s="31" t="s">
        <v>123</v>
      </c>
      <c r="G204" s="31" t="s">
        <v>16504</v>
      </c>
      <c r="H204" s="31" t="s">
        <v>21619</v>
      </c>
      <c r="I204" s="38">
        <v>0.70833333333333337</v>
      </c>
      <c r="J204" s="31" t="s">
        <v>18446</v>
      </c>
      <c r="K204" s="31" t="s">
        <v>105</v>
      </c>
      <c r="L204" s="31" t="s">
        <v>995</v>
      </c>
      <c r="M204" s="31" t="s">
        <v>106</v>
      </c>
      <c r="N204" s="23"/>
      <c r="O204" s="23"/>
      <c r="P204" s="23"/>
      <c r="Q204" s="23"/>
      <c r="R204" s="131"/>
      <c r="S204" s="29">
        <v>43425</v>
      </c>
      <c r="T204" s="482"/>
      <c r="U204" s="31"/>
    </row>
    <row r="205" spans="1:21" ht="50.1" customHeight="1" x14ac:dyDescent="1.05">
      <c r="A205" s="210" t="s">
        <v>28588</v>
      </c>
      <c r="B205" s="31" t="s">
        <v>10336</v>
      </c>
      <c r="C205" s="31" t="s">
        <v>27446</v>
      </c>
      <c r="D205" s="31" t="s">
        <v>27447</v>
      </c>
      <c r="E205" s="31" t="s">
        <v>687</v>
      </c>
      <c r="F205" s="31" t="s">
        <v>102</v>
      </c>
      <c r="G205" s="31" t="s">
        <v>17122</v>
      </c>
      <c r="H205" s="31" t="s">
        <v>21610</v>
      </c>
      <c r="I205" s="38">
        <v>0.5</v>
      </c>
      <c r="J205" s="31" t="s">
        <v>18446</v>
      </c>
      <c r="K205" s="31" t="s">
        <v>105</v>
      </c>
      <c r="L205" s="31" t="s">
        <v>491</v>
      </c>
      <c r="M205" s="31" t="s">
        <v>106</v>
      </c>
      <c r="N205" s="23"/>
      <c r="O205" s="23"/>
      <c r="P205" s="23"/>
      <c r="Q205" s="23"/>
      <c r="R205" s="131"/>
      <c r="S205" s="29">
        <v>25200</v>
      </c>
      <c r="T205" s="482"/>
      <c r="U205" s="31"/>
    </row>
    <row r="206" spans="1:21" ht="50.1" customHeight="1" x14ac:dyDescent="1.05">
      <c r="A206" s="31" t="s">
        <v>27448</v>
      </c>
      <c r="B206" s="31" t="s">
        <v>27449</v>
      </c>
      <c r="C206" s="31" t="s">
        <v>27450</v>
      </c>
      <c r="D206" s="31" t="s">
        <v>27451</v>
      </c>
      <c r="E206" s="31" t="s">
        <v>687</v>
      </c>
      <c r="F206" s="31" t="s">
        <v>123</v>
      </c>
      <c r="G206" s="31" t="s">
        <v>16504</v>
      </c>
      <c r="H206" s="31" t="s">
        <v>21619</v>
      </c>
      <c r="I206" s="38">
        <v>0.33333333333333331</v>
      </c>
      <c r="J206" s="31" t="s">
        <v>18446</v>
      </c>
      <c r="K206" s="31" t="s">
        <v>105</v>
      </c>
      <c r="L206" s="31" t="s">
        <v>995</v>
      </c>
      <c r="M206" s="31" t="s">
        <v>106</v>
      </c>
      <c r="N206" s="23"/>
      <c r="O206" s="23"/>
      <c r="P206" s="23"/>
      <c r="Q206" s="23"/>
      <c r="R206" s="131"/>
      <c r="S206" s="29">
        <v>43425</v>
      </c>
      <c r="T206" s="482"/>
      <c r="U206" s="31"/>
    </row>
    <row r="207" spans="1:21" ht="50.1" customHeight="1" x14ac:dyDescent="1.05">
      <c r="A207" s="210" t="s">
        <v>28589</v>
      </c>
      <c r="B207" s="31" t="s">
        <v>27452</v>
      </c>
      <c r="C207" s="31" t="s">
        <v>27453</v>
      </c>
      <c r="D207" s="31" t="s">
        <v>27454</v>
      </c>
      <c r="E207" s="31" t="s">
        <v>687</v>
      </c>
      <c r="F207" s="31" t="s">
        <v>123</v>
      </c>
      <c r="G207" s="31" t="s">
        <v>16504</v>
      </c>
      <c r="H207" s="31" t="s">
        <v>21619</v>
      </c>
      <c r="I207" s="38">
        <v>0.33333333333333331</v>
      </c>
      <c r="J207" s="31" t="s">
        <v>18446</v>
      </c>
      <c r="K207" s="31" t="s">
        <v>105</v>
      </c>
      <c r="L207" s="31" t="s">
        <v>995</v>
      </c>
      <c r="M207" s="31" t="s">
        <v>106</v>
      </c>
      <c r="N207" s="23"/>
      <c r="O207" s="23"/>
      <c r="P207" s="23"/>
      <c r="Q207" s="23"/>
      <c r="R207" s="131"/>
      <c r="S207" s="29">
        <v>43425</v>
      </c>
      <c r="T207" s="482"/>
      <c r="U207" s="31"/>
    </row>
    <row r="208" spans="1:21" ht="50.1" customHeight="1" x14ac:dyDescent="1.05">
      <c r="A208" s="31" t="s">
        <v>27455</v>
      </c>
      <c r="B208" s="31" t="s">
        <v>27456</v>
      </c>
      <c r="C208" s="31" t="s">
        <v>27457</v>
      </c>
      <c r="D208" s="31" t="s">
        <v>27458</v>
      </c>
      <c r="E208" s="31" t="s">
        <v>687</v>
      </c>
      <c r="F208" s="31" t="s">
        <v>123</v>
      </c>
      <c r="G208" s="31" t="s">
        <v>16504</v>
      </c>
      <c r="H208" s="31" t="s">
        <v>21619</v>
      </c>
      <c r="I208" s="38">
        <v>0.70833333333333337</v>
      </c>
      <c r="J208" s="31" t="s">
        <v>18446</v>
      </c>
      <c r="K208" s="31" t="s">
        <v>105</v>
      </c>
      <c r="L208" s="31" t="s">
        <v>995</v>
      </c>
      <c r="M208" s="31" t="s">
        <v>106</v>
      </c>
      <c r="N208" s="23"/>
      <c r="O208" s="23"/>
      <c r="P208" s="23"/>
      <c r="Q208" s="23"/>
      <c r="R208" s="131"/>
      <c r="S208" s="29">
        <v>43425</v>
      </c>
      <c r="T208" s="482"/>
      <c r="U208" s="31"/>
    </row>
    <row r="209" spans="1:21" ht="50.1" customHeight="1" x14ac:dyDescent="1.05">
      <c r="A209" s="31" t="s">
        <v>27459</v>
      </c>
      <c r="B209" s="31" t="s">
        <v>1088</v>
      </c>
      <c r="C209" s="31" t="s">
        <v>27460</v>
      </c>
      <c r="D209" s="31" t="s">
        <v>27461</v>
      </c>
      <c r="E209" s="31" t="s">
        <v>687</v>
      </c>
      <c r="F209" s="31" t="s">
        <v>123</v>
      </c>
      <c r="G209" s="31" t="s">
        <v>16504</v>
      </c>
      <c r="H209" s="31" t="s">
        <v>21619</v>
      </c>
      <c r="I209" s="38">
        <v>0.33333333333333331</v>
      </c>
      <c r="J209" s="31" t="s">
        <v>18446</v>
      </c>
      <c r="K209" s="31" t="s">
        <v>105</v>
      </c>
      <c r="L209" s="31" t="s">
        <v>995</v>
      </c>
      <c r="M209" s="31" t="s">
        <v>106</v>
      </c>
      <c r="N209" s="23"/>
      <c r="O209" s="23"/>
      <c r="P209" s="23"/>
      <c r="Q209" s="23"/>
      <c r="R209" s="131"/>
      <c r="S209" s="29">
        <v>43425</v>
      </c>
      <c r="T209" s="482"/>
      <c r="U209" s="31"/>
    </row>
    <row r="210" spans="1:21" ht="50.1" customHeight="1" x14ac:dyDescent="1.05">
      <c r="A210" s="31" t="s">
        <v>27462</v>
      </c>
      <c r="B210" s="31" t="s">
        <v>27463</v>
      </c>
      <c r="C210" s="31" t="s">
        <v>27464</v>
      </c>
      <c r="D210" s="31" t="s">
        <v>27465</v>
      </c>
      <c r="E210" s="31" t="s">
        <v>687</v>
      </c>
      <c r="F210" s="31" t="s">
        <v>123</v>
      </c>
      <c r="G210" s="31" t="s">
        <v>16504</v>
      </c>
      <c r="H210" s="31" t="s">
        <v>21619</v>
      </c>
      <c r="I210" s="38">
        <v>0.33333333333333331</v>
      </c>
      <c r="J210" s="31" t="s">
        <v>18446</v>
      </c>
      <c r="K210" s="31" t="s">
        <v>105</v>
      </c>
      <c r="L210" s="31" t="s">
        <v>995</v>
      </c>
      <c r="M210" s="31" t="s">
        <v>106</v>
      </c>
      <c r="N210" s="23"/>
      <c r="O210" s="23"/>
      <c r="P210" s="23"/>
      <c r="Q210" s="23"/>
      <c r="R210" s="131"/>
      <c r="S210" s="29">
        <v>43425</v>
      </c>
      <c r="T210" s="482"/>
      <c r="U210" s="31"/>
    </row>
    <row r="211" spans="1:21" ht="50.1" customHeight="1" x14ac:dyDescent="1.05">
      <c r="A211" s="31" t="s">
        <v>27466</v>
      </c>
      <c r="B211" s="31" t="s">
        <v>27467</v>
      </c>
      <c r="C211" s="31" t="s">
        <v>27468</v>
      </c>
      <c r="D211" s="31" t="s">
        <v>27469</v>
      </c>
      <c r="E211" s="31" t="s">
        <v>687</v>
      </c>
      <c r="F211" s="31" t="s">
        <v>123</v>
      </c>
      <c r="G211" s="31" t="s">
        <v>16504</v>
      </c>
      <c r="H211" s="31" t="s">
        <v>21619</v>
      </c>
      <c r="I211" s="38">
        <v>0.33333333333333331</v>
      </c>
      <c r="J211" s="31" t="s">
        <v>18446</v>
      </c>
      <c r="K211" s="31" t="s">
        <v>105</v>
      </c>
      <c r="L211" s="31" t="s">
        <v>995</v>
      </c>
      <c r="M211" s="31" t="s">
        <v>106</v>
      </c>
      <c r="N211" s="23"/>
      <c r="O211" s="23"/>
      <c r="P211" s="23"/>
      <c r="Q211" s="23"/>
      <c r="R211" s="131"/>
      <c r="S211" s="29">
        <v>43425</v>
      </c>
      <c r="T211" s="482"/>
      <c r="U211" s="31"/>
    </row>
    <row r="212" spans="1:21" ht="50.1" customHeight="1" x14ac:dyDescent="1.05">
      <c r="A212" s="31" t="s">
        <v>27470</v>
      </c>
      <c r="B212" s="31" t="s">
        <v>20565</v>
      </c>
      <c r="C212" s="31" t="s">
        <v>27471</v>
      </c>
      <c r="D212" s="31" t="s">
        <v>27472</v>
      </c>
      <c r="E212" s="31" t="s">
        <v>687</v>
      </c>
      <c r="F212" s="31" t="s">
        <v>123</v>
      </c>
      <c r="G212" s="31" t="s">
        <v>16504</v>
      </c>
      <c r="H212" s="31" t="s">
        <v>21619</v>
      </c>
      <c r="I212" s="38">
        <v>0.33333333333333331</v>
      </c>
      <c r="J212" s="31" t="s">
        <v>18446</v>
      </c>
      <c r="K212" s="31" t="s">
        <v>105</v>
      </c>
      <c r="L212" s="31" t="s">
        <v>995</v>
      </c>
      <c r="M212" s="31" t="s">
        <v>106</v>
      </c>
      <c r="N212" s="23"/>
      <c r="O212" s="23"/>
      <c r="P212" s="23"/>
      <c r="Q212" s="23"/>
      <c r="R212" s="131"/>
      <c r="S212" s="29">
        <v>43425</v>
      </c>
      <c r="T212" s="482"/>
      <c r="U212" s="31"/>
    </row>
    <row r="213" spans="1:21" ht="50.1" customHeight="1" x14ac:dyDescent="1.05">
      <c r="A213" s="31" t="s">
        <v>27473</v>
      </c>
      <c r="B213" s="31" t="s">
        <v>27474</v>
      </c>
      <c r="C213" s="31" t="s">
        <v>27475</v>
      </c>
      <c r="D213" s="31" t="s">
        <v>27476</v>
      </c>
      <c r="E213" s="31" t="s">
        <v>687</v>
      </c>
      <c r="F213" s="31" t="s">
        <v>123</v>
      </c>
      <c r="G213" s="31" t="s">
        <v>16504</v>
      </c>
      <c r="H213" s="31" t="s">
        <v>21619</v>
      </c>
      <c r="I213" s="38">
        <v>0.33333333333333331</v>
      </c>
      <c r="J213" s="31" t="s">
        <v>18446</v>
      </c>
      <c r="K213" s="31" t="s">
        <v>105</v>
      </c>
      <c r="L213" s="31" t="s">
        <v>995</v>
      </c>
      <c r="M213" s="31" t="s">
        <v>106</v>
      </c>
      <c r="N213" s="23"/>
      <c r="O213" s="23"/>
      <c r="P213" s="23"/>
      <c r="Q213" s="23"/>
      <c r="R213" s="131"/>
      <c r="S213" s="29">
        <v>43425</v>
      </c>
      <c r="T213" s="482"/>
      <c r="U213" s="31"/>
    </row>
    <row r="214" spans="1:21" ht="50.1" customHeight="1" x14ac:dyDescent="1.05">
      <c r="A214" s="31" t="s">
        <v>27477</v>
      </c>
      <c r="B214" s="31" t="s">
        <v>27478</v>
      </c>
      <c r="C214" s="31" t="s">
        <v>27479</v>
      </c>
      <c r="D214" s="31" t="s">
        <v>27480</v>
      </c>
      <c r="E214" s="31" t="s">
        <v>687</v>
      </c>
      <c r="F214" s="31" t="s">
        <v>123</v>
      </c>
      <c r="G214" s="31" t="s">
        <v>16504</v>
      </c>
      <c r="H214" s="31" t="s">
        <v>21619</v>
      </c>
      <c r="I214" s="38">
        <v>0.70833333333333337</v>
      </c>
      <c r="J214" s="31" t="s">
        <v>18446</v>
      </c>
      <c r="K214" s="31" t="s">
        <v>105</v>
      </c>
      <c r="L214" s="31" t="s">
        <v>995</v>
      </c>
      <c r="M214" s="31" t="s">
        <v>106</v>
      </c>
      <c r="N214" s="23"/>
      <c r="O214" s="23"/>
      <c r="P214" s="23"/>
      <c r="Q214" s="23"/>
      <c r="R214" s="131"/>
      <c r="S214" s="29">
        <v>43425</v>
      </c>
      <c r="T214" s="482"/>
      <c r="U214" s="31"/>
    </row>
    <row r="215" spans="1:21" ht="50.1" customHeight="1" x14ac:dyDescent="1.05">
      <c r="A215" s="31" t="s">
        <v>27481</v>
      </c>
      <c r="B215" s="31" t="s">
        <v>27482</v>
      </c>
      <c r="C215" s="31" t="s">
        <v>27483</v>
      </c>
      <c r="D215" s="31" t="s">
        <v>27484</v>
      </c>
      <c r="E215" s="31" t="s">
        <v>687</v>
      </c>
      <c r="F215" s="31" t="s">
        <v>123</v>
      </c>
      <c r="G215" s="31" t="s">
        <v>16504</v>
      </c>
      <c r="H215" s="31" t="s">
        <v>21619</v>
      </c>
      <c r="I215" s="38">
        <v>0.70833333333333337</v>
      </c>
      <c r="J215" s="31" t="s">
        <v>18446</v>
      </c>
      <c r="K215" s="31" t="s">
        <v>105</v>
      </c>
      <c r="L215" s="31" t="s">
        <v>995</v>
      </c>
      <c r="M215" s="31" t="s">
        <v>106</v>
      </c>
      <c r="N215" s="23"/>
      <c r="O215" s="23"/>
      <c r="P215" s="23"/>
      <c r="Q215" s="23"/>
      <c r="R215" s="131"/>
      <c r="S215" s="29">
        <v>43425</v>
      </c>
      <c r="T215" s="482"/>
      <c r="U215" s="31"/>
    </row>
    <row r="216" spans="1:21" ht="50.1" customHeight="1" x14ac:dyDescent="1.05">
      <c r="A216" s="31" t="s">
        <v>27485</v>
      </c>
      <c r="B216" s="31" t="s">
        <v>27486</v>
      </c>
      <c r="C216" s="31" t="s">
        <v>27487</v>
      </c>
      <c r="D216" s="31" t="s">
        <v>27488</v>
      </c>
      <c r="E216" s="31" t="s">
        <v>687</v>
      </c>
      <c r="F216" s="31" t="s">
        <v>123</v>
      </c>
      <c r="G216" s="31" t="s">
        <v>16504</v>
      </c>
      <c r="H216" s="31" t="s">
        <v>21619</v>
      </c>
      <c r="I216" s="38">
        <v>0.70833333333333337</v>
      </c>
      <c r="J216" s="31" t="s">
        <v>18446</v>
      </c>
      <c r="K216" s="31" t="s">
        <v>105</v>
      </c>
      <c r="L216" s="31" t="s">
        <v>995</v>
      </c>
      <c r="M216" s="31" t="s">
        <v>106</v>
      </c>
      <c r="N216" s="23"/>
      <c r="O216" s="23"/>
      <c r="P216" s="23"/>
      <c r="Q216" s="23"/>
      <c r="R216" s="131"/>
      <c r="S216" s="29">
        <v>43425</v>
      </c>
      <c r="T216" s="482"/>
      <c r="U216" s="31"/>
    </row>
    <row r="217" spans="1:21" ht="50.1" customHeight="1" x14ac:dyDescent="1.3">
      <c r="A217" s="685" t="s">
        <v>27735</v>
      </c>
      <c r="B217" s="686"/>
      <c r="C217" s="686"/>
      <c r="D217" s="686"/>
      <c r="E217" s="686"/>
      <c r="F217" s="686"/>
      <c r="G217" s="686"/>
      <c r="H217" s="686"/>
      <c r="I217" s="686"/>
      <c r="J217" s="686"/>
      <c r="K217" s="686"/>
      <c r="L217" s="686"/>
      <c r="M217" s="687"/>
      <c r="N217" s="23"/>
      <c r="O217" s="23"/>
      <c r="P217" s="23"/>
      <c r="Q217" s="23"/>
      <c r="R217" s="131"/>
      <c r="S217" s="29"/>
      <c r="T217" s="482">
        <v>999500</v>
      </c>
      <c r="U217" s="166"/>
    </row>
    <row r="218" spans="1:21" ht="50.1" customHeight="1" x14ac:dyDescent="1.3">
      <c r="A218" s="685" t="s">
        <v>27997</v>
      </c>
      <c r="B218" s="686"/>
      <c r="C218" s="686"/>
      <c r="D218" s="686"/>
      <c r="E218" s="686"/>
      <c r="F218" s="686"/>
      <c r="G218" s="686"/>
      <c r="H218" s="686"/>
      <c r="I218" s="686"/>
      <c r="J218" s="686"/>
      <c r="K218" s="686"/>
      <c r="L218" s="686"/>
      <c r="M218" s="687"/>
      <c r="N218" s="23"/>
      <c r="O218" s="23"/>
      <c r="P218" s="23"/>
      <c r="Q218" s="29"/>
      <c r="R218" s="131"/>
      <c r="S218" s="29"/>
      <c r="T218" s="481">
        <v>14500</v>
      </c>
    </row>
    <row r="219" spans="1:21" ht="50.1" customHeight="1" x14ac:dyDescent="1.3">
      <c r="A219" s="685" t="s">
        <v>27997</v>
      </c>
      <c r="B219" s="686"/>
      <c r="C219" s="686"/>
      <c r="D219" s="686"/>
      <c r="E219" s="686"/>
      <c r="F219" s="686"/>
      <c r="G219" s="686"/>
      <c r="H219" s="686"/>
      <c r="I219" s="686"/>
      <c r="J219" s="686"/>
      <c r="K219" s="686"/>
      <c r="L219" s="686"/>
      <c r="M219" s="687"/>
      <c r="N219" s="23"/>
      <c r="O219" s="23"/>
      <c r="P219" s="23"/>
      <c r="Q219" s="23"/>
      <c r="R219" s="131"/>
      <c r="S219" s="29"/>
      <c r="T219" s="482">
        <v>50000</v>
      </c>
      <c r="U219" s="166"/>
    </row>
    <row r="220" spans="1:21" ht="50.1" customHeight="1" x14ac:dyDescent="1.3">
      <c r="A220" s="685" t="s">
        <v>27997</v>
      </c>
      <c r="B220" s="686"/>
      <c r="C220" s="686"/>
      <c r="D220" s="686"/>
      <c r="E220" s="686"/>
      <c r="F220" s="686"/>
      <c r="G220" s="686"/>
      <c r="H220" s="686"/>
      <c r="I220" s="686"/>
      <c r="J220" s="686"/>
      <c r="K220" s="686"/>
      <c r="L220" s="686"/>
      <c r="M220" s="687"/>
      <c r="N220" s="23"/>
      <c r="O220" s="23"/>
      <c r="P220" s="23"/>
      <c r="Q220" s="23"/>
      <c r="R220" s="131"/>
      <c r="S220" s="29"/>
      <c r="T220" s="482">
        <v>60000</v>
      </c>
      <c r="U220" s="166"/>
    </row>
    <row r="221" spans="1:21" ht="50.1" customHeight="1" x14ac:dyDescent="1.3">
      <c r="A221" s="685" t="s">
        <v>27998</v>
      </c>
      <c r="B221" s="686"/>
      <c r="C221" s="686"/>
      <c r="D221" s="686"/>
      <c r="E221" s="686"/>
      <c r="F221" s="686"/>
      <c r="G221" s="686"/>
      <c r="H221" s="686"/>
      <c r="I221" s="686"/>
      <c r="J221" s="686"/>
      <c r="K221" s="686"/>
      <c r="L221" s="686"/>
      <c r="M221" s="687"/>
      <c r="N221" s="23"/>
      <c r="O221" s="23"/>
      <c r="P221" s="23"/>
      <c r="Q221" s="23"/>
      <c r="R221" s="131"/>
      <c r="S221" s="29"/>
      <c r="T221" s="482">
        <v>20000</v>
      </c>
      <c r="U221" s="166"/>
    </row>
    <row r="222" spans="1:21" ht="50.1" customHeight="1" x14ac:dyDescent="1.3">
      <c r="A222" s="685" t="s">
        <v>27998</v>
      </c>
      <c r="B222" s="686"/>
      <c r="C222" s="686"/>
      <c r="D222" s="686"/>
      <c r="E222" s="686"/>
      <c r="F222" s="686"/>
      <c r="G222" s="686"/>
      <c r="H222" s="686"/>
      <c r="I222" s="686"/>
      <c r="J222" s="686"/>
      <c r="K222" s="686"/>
      <c r="L222" s="686"/>
      <c r="M222" s="687"/>
      <c r="N222" s="23"/>
      <c r="O222" s="23"/>
      <c r="P222" s="23"/>
      <c r="Q222" s="23"/>
      <c r="R222" s="131"/>
      <c r="S222" s="29"/>
      <c r="T222" s="482">
        <v>30000</v>
      </c>
      <c r="U222" s="166"/>
    </row>
    <row r="223" spans="1:21" ht="50.1" customHeight="1" x14ac:dyDescent="1.3">
      <c r="A223" s="685" t="s">
        <v>27998</v>
      </c>
      <c r="B223" s="686"/>
      <c r="C223" s="686"/>
      <c r="D223" s="686"/>
      <c r="E223" s="686"/>
      <c r="F223" s="686"/>
      <c r="G223" s="686"/>
      <c r="H223" s="686"/>
      <c r="I223" s="686"/>
      <c r="J223" s="686"/>
      <c r="K223" s="686"/>
      <c r="L223" s="686"/>
      <c r="M223" s="687"/>
      <c r="N223" s="23"/>
      <c r="O223" s="23"/>
      <c r="P223" s="23"/>
      <c r="Q223" s="23"/>
      <c r="R223" s="131"/>
      <c r="S223" s="29"/>
      <c r="T223" s="482">
        <v>29000</v>
      </c>
      <c r="U223" s="166"/>
    </row>
    <row r="224" spans="1:21" ht="50.1" customHeight="1" x14ac:dyDescent="1.3">
      <c r="A224" s="685" t="s">
        <v>28008</v>
      </c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6"/>
      <c r="M224" s="687"/>
      <c r="N224" s="23"/>
      <c r="O224" s="23"/>
      <c r="P224" s="23"/>
      <c r="Q224" s="23"/>
      <c r="R224" s="131"/>
      <c r="S224" s="29"/>
      <c r="T224" s="482">
        <v>1000000</v>
      </c>
      <c r="U224" s="166"/>
    </row>
    <row r="225" spans="1:21" ht="50.1" customHeight="1" x14ac:dyDescent="1.3">
      <c r="A225" s="679" t="s">
        <v>28585</v>
      </c>
      <c r="B225" s="680"/>
      <c r="C225" s="680"/>
      <c r="D225" s="680"/>
      <c r="E225" s="680"/>
      <c r="F225" s="680"/>
      <c r="G225" s="680"/>
      <c r="H225" s="680"/>
      <c r="I225" s="680"/>
      <c r="J225" s="680"/>
      <c r="K225" s="680"/>
      <c r="L225" s="680"/>
      <c r="M225" s="681"/>
      <c r="N225" s="23"/>
      <c r="O225" s="23"/>
      <c r="P225" s="23"/>
      <c r="Q225" s="23"/>
      <c r="R225" s="131"/>
      <c r="S225" s="29"/>
      <c r="T225" s="31"/>
      <c r="U225" s="31"/>
    </row>
    <row r="226" spans="1:21" ht="50.1" customHeight="1" x14ac:dyDescent="1.05">
      <c r="A226" s="210" t="s">
        <v>28244</v>
      </c>
      <c r="B226" s="31" t="s">
        <v>2156</v>
      </c>
      <c r="C226" s="31" t="s">
        <v>28245</v>
      </c>
      <c r="D226" s="31" t="s">
        <v>28246</v>
      </c>
      <c r="E226" s="31" t="s">
        <v>688</v>
      </c>
      <c r="F226" s="31" t="s">
        <v>123</v>
      </c>
      <c r="G226" s="31" t="s">
        <v>16287</v>
      </c>
      <c r="H226" s="31" t="s">
        <v>27158</v>
      </c>
      <c r="I226" s="38">
        <v>0.83333333333333337</v>
      </c>
      <c r="J226" s="31" t="s">
        <v>18446</v>
      </c>
      <c r="K226" s="31" t="s">
        <v>105</v>
      </c>
      <c r="L226" s="31" t="s">
        <v>106</v>
      </c>
      <c r="M226" s="31" t="s">
        <v>194</v>
      </c>
      <c r="N226" s="23"/>
      <c r="O226" s="23"/>
      <c r="P226" s="23"/>
      <c r="Q226" s="23"/>
      <c r="R226" s="131"/>
      <c r="S226" s="29">
        <v>38950</v>
      </c>
      <c r="T226" s="31"/>
      <c r="U226" s="31"/>
    </row>
    <row r="227" spans="1:21" ht="50.1" customHeight="1" x14ac:dyDescent="1.05">
      <c r="A227" s="210" t="s">
        <v>28247</v>
      </c>
      <c r="B227" s="31" t="s">
        <v>28248</v>
      </c>
      <c r="C227" s="31" t="s">
        <v>28249</v>
      </c>
      <c r="D227" s="31" t="s">
        <v>28250</v>
      </c>
      <c r="E227" s="31" t="s">
        <v>688</v>
      </c>
      <c r="F227" s="31" t="s">
        <v>123</v>
      </c>
      <c r="G227" s="31" t="s">
        <v>16287</v>
      </c>
      <c r="H227" s="31" t="s">
        <v>27158</v>
      </c>
      <c r="I227" s="38">
        <v>0.83333333333333337</v>
      </c>
      <c r="J227" s="31" t="s">
        <v>18446</v>
      </c>
      <c r="K227" s="31" t="s">
        <v>105</v>
      </c>
      <c r="L227" s="31" t="s">
        <v>106</v>
      </c>
      <c r="M227" s="31" t="s">
        <v>194</v>
      </c>
      <c r="N227" s="23"/>
      <c r="O227" s="23"/>
      <c r="P227" s="23"/>
      <c r="Q227" s="23"/>
      <c r="R227" s="131"/>
      <c r="S227" s="29">
        <v>38950</v>
      </c>
      <c r="T227" s="31"/>
      <c r="U227" s="31"/>
    </row>
    <row r="228" spans="1:21" ht="50.1" customHeight="1" x14ac:dyDescent="1.05">
      <c r="A228" s="210" t="s">
        <v>28251</v>
      </c>
      <c r="B228" s="31" t="s">
        <v>15960</v>
      </c>
      <c r="C228" s="31" t="s">
        <v>28252</v>
      </c>
      <c r="D228" s="31" t="s">
        <v>28253</v>
      </c>
      <c r="E228" s="31" t="s">
        <v>688</v>
      </c>
      <c r="F228" s="31" t="s">
        <v>123</v>
      </c>
      <c r="G228" s="31" t="s">
        <v>16287</v>
      </c>
      <c r="H228" s="31" t="s">
        <v>27158</v>
      </c>
      <c r="I228" s="38">
        <v>0.83333333333333337</v>
      </c>
      <c r="J228" s="31" t="s">
        <v>18446</v>
      </c>
      <c r="K228" s="31" t="s">
        <v>105</v>
      </c>
      <c r="L228" s="31" t="s">
        <v>106</v>
      </c>
      <c r="M228" s="31" t="s">
        <v>194</v>
      </c>
      <c r="N228" s="23"/>
      <c r="O228" s="23"/>
      <c r="P228" s="23"/>
      <c r="Q228" s="23"/>
      <c r="R228" s="131"/>
      <c r="S228" s="29">
        <v>38950</v>
      </c>
      <c r="T228" s="31"/>
      <c r="U228" s="31"/>
    </row>
    <row r="229" spans="1:21" ht="50.1" customHeight="1" x14ac:dyDescent="1.05">
      <c r="A229" s="210" t="s">
        <v>28254</v>
      </c>
      <c r="B229" s="31" t="s">
        <v>6493</v>
      </c>
      <c r="C229" s="31" t="s">
        <v>28255</v>
      </c>
      <c r="D229" s="31" t="s">
        <v>28256</v>
      </c>
      <c r="E229" s="31" t="s">
        <v>688</v>
      </c>
      <c r="F229" s="31" t="s">
        <v>123</v>
      </c>
      <c r="G229" s="31" t="s">
        <v>16287</v>
      </c>
      <c r="H229" s="31" t="s">
        <v>27158</v>
      </c>
      <c r="I229" s="38">
        <v>0.83333333333333337</v>
      </c>
      <c r="J229" s="31" t="s">
        <v>18446</v>
      </c>
      <c r="K229" s="31" t="s">
        <v>105</v>
      </c>
      <c r="L229" s="31" t="s">
        <v>106</v>
      </c>
      <c r="M229" s="31" t="s">
        <v>194</v>
      </c>
      <c r="N229" s="23"/>
      <c r="O229" s="23"/>
      <c r="P229" s="23"/>
      <c r="Q229" s="23"/>
      <c r="R229" s="131"/>
      <c r="S229" s="29">
        <v>38950</v>
      </c>
      <c r="T229" s="31"/>
      <c r="U229" s="31"/>
    </row>
    <row r="230" spans="1:21" ht="50.1" customHeight="1" x14ac:dyDescent="1.05">
      <c r="A230" s="31" t="s">
        <v>28257</v>
      </c>
      <c r="B230" s="31" t="s">
        <v>9732</v>
      </c>
      <c r="C230" s="31" t="s">
        <v>28258</v>
      </c>
      <c r="D230" s="31" t="s">
        <v>28259</v>
      </c>
      <c r="E230" s="31" t="s">
        <v>687</v>
      </c>
      <c r="F230" s="31" t="s">
        <v>123</v>
      </c>
      <c r="G230" s="31" t="s">
        <v>16504</v>
      </c>
      <c r="H230" s="31" t="s">
        <v>27158</v>
      </c>
      <c r="I230" s="38">
        <v>0.20833333333333334</v>
      </c>
      <c r="J230" s="31" t="s">
        <v>18446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131"/>
      <c r="S230" s="29">
        <v>43425</v>
      </c>
      <c r="T230" s="31"/>
      <c r="U230" s="31"/>
    </row>
    <row r="231" spans="1:21" ht="50.1" customHeight="1" x14ac:dyDescent="1.05">
      <c r="A231" s="31" t="s">
        <v>28260</v>
      </c>
      <c r="B231" s="31" t="s">
        <v>16017</v>
      </c>
      <c r="C231" s="31" t="s">
        <v>28261</v>
      </c>
      <c r="D231" s="31" t="s">
        <v>28262</v>
      </c>
      <c r="E231" s="31" t="s">
        <v>687</v>
      </c>
      <c r="F231" s="31" t="s">
        <v>123</v>
      </c>
      <c r="G231" s="31" t="s">
        <v>16504</v>
      </c>
      <c r="H231" s="31" t="s">
        <v>27158</v>
      </c>
      <c r="I231" s="38">
        <v>0.20833333333333334</v>
      </c>
      <c r="J231" s="31" t="s">
        <v>18446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131"/>
      <c r="S231" s="29">
        <v>43425</v>
      </c>
      <c r="T231" s="31"/>
      <c r="U231" s="31"/>
    </row>
    <row r="232" spans="1:21" ht="50.1" customHeight="1" x14ac:dyDescent="1.05">
      <c r="A232" s="31" t="s">
        <v>28263</v>
      </c>
      <c r="B232" s="31" t="s">
        <v>28264</v>
      </c>
      <c r="C232" s="31" t="s">
        <v>28265</v>
      </c>
      <c r="D232" s="31" t="s">
        <v>28266</v>
      </c>
      <c r="E232" s="31" t="s">
        <v>687</v>
      </c>
      <c r="F232" s="31" t="s">
        <v>123</v>
      </c>
      <c r="G232" s="31" t="s">
        <v>16504</v>
      </c>
      <c r="H232" s="31" t="s">
        <v>27158</v>
      </c>
      <c r="I232" s="38">
        <v>0.20833333333333334</v>
      </c>
      <c r="J232" s="31" t="s">
        <v>18446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131"/>
      <c r="S232" s="29">
        <v>43425</v>
      </c>
      <c r="T232" s="31"/>
      <c r="U232" s="31"/>
    </row>
    <row r="233" spans="1:21" ht="50.1" customHeight="1" x14ac:dyDescent="1.05">
      <c r="A233" s="31" t="s">
        <v>28267</v>
      </c>
      <c r="B233" s="31" t="s">
        <v>28268</v>
      </c>
      <c r="C233" s="31" t="s">
        <v>28269</v>
      </c>
      <c r="D233" s="31" t="s">
        <v>28270</v>
      </c>
      <c r="E233" s="31" t="s">
        <v>687</v>
      </c>
      <c r="F233" s="31" t="s">
        <v>123</v>
      </c>
      <c r="G233" s="31" t="s">
        <v>16504</v>
      </c>
      <c r="H233" s="31" t="s">
        <v>27158</v>
      </c>
      <c r="I233" s="38">
        <v>0.20833333333333334</v>
      </c>
      <c r="J233" s="31" t="s">
        <v>18446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131"/>
      <c r="S233" s="29">
        <v>43425</v>
      </c>
      <c r="T233" s="31"/>
      <c r="U233" s="31"/>
    </row>
    <row r="234" spans="1:21" ht="50.1" customHeight="1" x14ac:dyDescent="1.05">
      <c r="A234" s="31" t="s">
        <v>28271</v>
      </c>
      <c r="B234" s="31" t="s">
        <v>22015</v>
      </c>
      <c r="C234" s="31" t="s">
        <v>28272</v>
      </c>
      <c r="D234" s="31" t="s">
        <v>28273</v>
      </c>
      <c r="E234" s="31" t="s">
        <v>101</v>
      </c>
      <c r="F234" s="31" t="s">
        <v>123</v>
      </c>
      <c r="G234" s="31" t="s">
        <v>16248</v>
      </c>
      <c r="H234" s="31" t="s">
        <v>20462</v>
      </c>
      <c r="I234" s="38">
        <v>0.41666666666666669</v>
      </c>
      <c r="J234" s="31" t="s">
        <v>18446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131"/>
      <c r="S234" s="207">
        <v>43925</v>
      </c>
      <c r="T234" s="31"/>
      <c r="U234" s="31"/>
    </row>
    <row r="235" spans="1:21" ht="50.1" customHeight="1" x14ac:dyDescent="1.05">
      <c r="A235" s="31" t="s">
        <v>28274</v>
      </c>
      <c r="B235" s="31" t="s">
        <v>2059</v>
      </c>
      <c r="C235" s="31" t="s">
        <v>28275</v>
      </c>
      <c r="D235" s="31" t="s">
        <v>28276</v>
      </c>
      <c r="E235" s="31" t="s">
        <v>687</v>
      </c>
      <c r="F235" s="31" t="s">
        <v>123</v>
      </c>
      <c r="G235" s="31" t="s">
        <v>16504</v>
      </c>
      <c r="H235" s="31" t="s">
        <v>27158</v>
      </c>
      <c r="I235" s="38">
        <v>0.20833333333333334</v>
      </c>
      <c r="J235" s="31" t="s">
        <v>18446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131"/>
      <c r="S235" s="29">
        <v>43425</v>
      </c>
      <c r="T235" s="31"/>
      <c r="U235" s="31"/>
    </row>
    <row r="236" spans="1:21" ht="50.1" customHeight="1" x14ac:dyDescent="1.05">
      <c r="A236" s="31" t="s">
        <v>28277</v>
      </c>
      <c r="B236" s="31" t="s">
        <v>28278</v>
      </c>
      <c r="C236" s="31" t="s">
        <v>28279</v>
      </c>
      <c r="D236" s="31" t="s">
        <v>28280</v>
      </c>
      <c r="E236" s="31" t="s">
        <v>687</v>
      </c>
      <c r="F236" s="31" t="s">
        <v>123</v>
      </c>
      <c r="G236" s="31" t="s">
        <v>16504</v>
      </c>
      <c r="H236" s="31" t="s">
        <v>27158</v>
      </c>
      <c r="I236" s="38">
        <v>0.20833333333333334</v>
      </c>
      <c r="J236" s="31" t="s">
        <v>18446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131"/>
      <c r="S236" s="29">
        <v>43425</v>
      </c>
      <c r="T236" s="31"/>
      <c r="U236" s="31"/>
    </row>
    <row r="237" spans="1:21" ht="50.1" customHeight="1" x14ac:dyDescent="1.05">
      <c r="A237" s="31" t="s">
        <v>28281</v>
      </c>
      <c r="B237" s="31" t="s">
        <v>28282</v>
      </c>
      <c r="C237" s="31" t="s">
        <v>28283</v>
      </c>
      <c r="D237" s="31" t="s">
        <v>28284</v>
      </c>
      <c r="E237" s="31" t="s">
        <v>687</v>
      </c>
      <c r="F237" s="31" t="s">
        <v>123</v>
      </c>
      <c r="G237" s="31" t="s">
        <v>16504</v>
      </c>
      <c r="H237" s="31" t="s">
        <v>27158</v>
      </c>
      <c r="I237" s="38">
        <v>0.20833333333333334</v>
      </c>
      <c r="J237" s="31" t="s">
        <v>18446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131"/>
      <c r="S237" s="29">
        <v>43425</v>
      </c>
      <c r="T237" s="31"/>
      <c r="U237" s="31"/>
    </row>
    <row r="238" spans="1:21" ht="50.1" customHeight="1" x14ac:dyDescent="1.05">
      <c r="A238" s="31" t="s">
        <v>28285</v>
      </c>
      <c r="B238" s="31" t="s">
        <v>151</v>
      </c>
      <c r="C238" s="31" t="s">
        <v>28286</v>
      </c>
      <c r="D238" s="31" t="s">
        <v>28287</v>
      </c>
      <c r="E238" s="31" t="s">
        <v>687</v>
      </c>
      <c r="F238" s="31" t="s">
        <v>123</v>
      </c>
      <c r="G238" s="31" t="s">
        <v>16504</v>
      </c>
      <c r="H238" s="31" t="s">
        <v>27158</v>
      </c>
      <c r="I238" s="38">
        <v>0.20833333333333334</v>
      </c>
      <c r="J238" s="31" t="s">
        <v>18446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131"/>
      <c r="S238" s="29">
        <v>43425</v>
      </c>
      <c r="T238" s="31"/>
      <c r="U238" s="31"/>
    </row>
    <row r="239" spans="1:21" ht="50.1" customHeight="1" x14ac:dyDescent="1.05">
      <c r="A239" s="210" t="s">
        <v>28288</v>
      </c>
      <c r="B239" s="31" t="s">
        <v>28289</v>
      </c>
      <c r="C239" s="31" t="s">
        <v>28290</v>
      </c>
      <c r="D239" s="31" t="s">
        <v>28291</v>
      </c>
      <c r="E239" s="31" t="s">
        <v>688</v>
      </c>
      <c r="F239" s="31" t="s">
        <v>123</v>
      </c>
      <c r="G239" s="31" t="s">
        <v>16287</v>
      </c>
      <c r="H239" s="31" t="s">
        <v>27158</v>
      </c>
      <c r="I239" s="38">
        <v>0.83333333333333337</v>
      </c>
      <c r="J239" s="31" t="s">
        <v>18446</v>
      </c>
      <c r="K239" s="31" t="s">
        <v>105</v>
      </c>
      <c r="L239" s="31" t="s">
        <v>106</v>
      </c>
      <c r="M239" s="31" t="s">
        <v>194</v>
      </c>
      <c r="N239" s="23"/>
      <c r="O239" s="23"/>
      <c r="P239" s="23"/>
      <c r="Q239" s="23"/>
      <c r="R239" s="131"/>
      <c r="S239" s="29">
        <v>38950</v>
      </c>
      <c r="T239" s="31"/>
      <c r="U239" s="31"/>
    </row>
    <row r="240" spans="1:21" ht="50.1" customHeight="1" x14ac:dyDescent="1.05">
      <c r="A240" s="210" t="s">
        <v>28292</v>
      </c>
      <c r="B240" s="31" t="s">
        <v>28293</v>
      </c>
      <c r="C240" s="31" t="s">
        <v>28294</v>
      </c>
      <c r="D240" s="31" t="s">
        <v>28295</v>
      </c>
      <c r="E240" s="31" t="s">
        <v>688</v>
      </c>
      <c r="F240" s="31" t="s">
        <v>123</v>
      </c>
      <c r="G240" s="31" t="s">
        <v>16287</v>
      </c>
      <c r="H240" s="31" t="s">
        <v>27158</v>
      </c>
      <c r="I240" s="38">
        <v>0.83333333333333337</v>
      </c>
      <c r="J240" s="31" t="s">
        <v>18446</v>
      </c>
      <c r="K240" s="31" t="s">
        <v>105</v>
      </c>
      <c r="L240" s="31" t="s">
        <v>106</v>
      </c>
      <c r="M240" s="31" t="s">
        <v>194</v>
      </c>
      <c r="N240" s="23"/>
      <c r="O240" s="23"/>
      <c r="P240" s="23"/>
      <c r="Q240" s="23"/>
      <c r="R240" s="131"/>
      <c r="S240" s="29">
        <v>38950</v>
      </c>
      <c r="T240" s="31"/>
      <c r="U240" s="31"/>
    </row>
    <row r="241" spans="1:21" ht="50.1" customHeight="1" x14ac:dyDescent="1.05">
      <c r="A241" s="210" t="s">
        <v>28296</v>
      </c>
      <c r="B241" s="31" t="s">
        <v>19141</v>
      </c>
      <c r="C241" s="31" t="s">
        <v>28297</v>
      </c>
      <c r="D241" s="31" t="s">
        <v>28298</v>
      </c>
      <c r="E241" s="31" t="s">
        <v>688</v>
      </c>
      <c r="F241" s="31" t="s">
        <v>123</v>
      </c>
      <c r="G241" s="31" t="s">
        <v>16287</v>
      </c>
      <c r="H241" s="31" t="s">
        <v>27158</v>
      </c>
      <c r="I241" s="38">
        <v>0.83333333333333337</v>
      </c>
      <c r="J241" s="31" t="s">
        <v>18446</v>
      </c>
      <c r="K241" s="31" t="s">
        <v>105</v>
      </c>
      <c r="L241" s="31" t="s">
        <v>106</v>
      </c>
      <c r="M241" s="31" t="s">
        <v>194</v>
      </c>
      <c r="N241" s="23"/>
      <c r="O241" s="23"/>
      <c r="P241" s="23"/>
      <c r="Q241" s="23"/>
      <c r="R241" s="131"/>
      <c r="S241" s="29">
        <v>38950</v>
      </c>
      <c r="T241" s="31"/>
      <c r="U241" s="31"/>
    </row>
    <row r="242" spans="1:21" ht="50.1" customHeight="1" x14ac:dyDescent="1.05">
      <c r="A242" s="210" t="s">
        <v>28299</v>
      </c>
      <c r="B242" s="31" t="s">
        <v>28300</v>
      </c>
      <c r="C242" s="31" t="s">
        <v>28301</v>
      </c>
      <c r="D242" s="31" t="s">
        <v>28302</v>
      </c>
      <c r="E242" s="31" t="s">
        <v>688</v>
      </c>
      <c r="F242" s="31" t="s">
        <v>123</v>
      </c>
      <c r="G242" s="31" t="s">
        <v>16287</v>
      </c>
      <c r="H242" s="31" t="s">
        <v>27158</v>
      </c>
      <c r="I242" s="38">
        <v>0.83333333333333337</v>
      </c>
      <c r="J242" s="31" t="s">
        <v>18446</v>
      </c>
      <c r="K242" s="31" t="s">
        <v>105</v>
      </c>
      <c r="L242" s="31" t="s">
        <v>106</v>
      </c>
      <c r="M242" s="31" t="s">
        <v>194</v>
      </c>
      <c r="N242" s="23"/>
      <c r="O242" s="23"/>
      <c r="P242" s="23"/>
      <c r="Q242" s="23"/>
      <c r="R242" s="131"/>
      <c r="S242" s="29">
        <v>38950</v>
      </c>
      <c r="T242" s="31"/>
      <c r="U242" s="31"/>
    </row>
    <row r="243" spans="1:21" ht="50.1" customHeight="1" x14ac:dyDescent="1.05">
      <c r="A243" s="210" t="s">
        <v>28303</v>
      </c>
      <c r="B243" s="31" t="s">
        <v>1389</v>
      </c>
      <c r="C243" s="31" t="s">
        <v>28304</v>
      </c>
      <c r="D243" s="31" t="s">
        <v>28305</v>
      </c>
      <c r="E243" s="31" t="s">
        <v>688</v>
      </c>
      <c r="F243" s="31" t="s">
        <v>123</v>
      </c>
      <c r="G243" s="31" t="s">
        <v>16287</v>
      </c>
      <c r="H243" s="31" t="s">
        <v>27158</v>
      </c>
      <c r="I243" s="38">
        <v>0.83333333333333337</v>
      </c>
      <c r="J243" s="31" t="s">
        <v>18446</v>
      </c>
      <c r="K243" s="31" t="s">
        <v>105</v>
      </c>
      <c r="L243" s="31" t="s">
        <v>106</v>
      </c>
      <c r="M243" s="31" t="s">
        <v>194</v>
      </c>
      <c r="N243" s="23"/>
      <c r="O243" s="23"/>
      <c r="P243" s="23"/>
      <c r="Q243" s="23"/>
      <c r="R243" s="131"/>
      <c r="S243" s="29">
        <v>38950</v>
      </c>
      <c r="T243" s="31"/>
      <c r="U243" s="31"/>
    </row>
    <row r="244" spans="1:21" ht="50.1" customHeight="1" x14ac:dyDescent="1.05">
      <c r="A244" s="210" t="s">
        <v>28306</v>
      </c>
      <c r="B244" s="31" t="s">
        <v>5381</v>
      </c>
      <c r="C244" s="31" t="s">
        <v>28307</v>
      </c>
      <c r="D244" s="31" t="s">
        <v>28308</v>
      </c>
      <c r="E244" s="31" t="s">
        <v>688</v>
      </c>
      <c r="F244" s="31" t="s">
        <v>123</v>
      </c>
      <c r="G244" s="31" t="s">
        <v>16287</v>
      </c>
      <c r="H244" s="31" t="s">
        <v>27158</v>
      </c>
      <c r="I244" s="38">
        <v>0.83333333333333337</v>
      </c>
      <c r="J244" s="31" t="s">
        <v>18446</v>
      </c>
      <c r="K244" s="31" t="s">
        <v>105</v>
      </c>
      <c r="L244" s="31" t="s">
        <v>106</v>
      </c>
      <c r="M244" s="31" t="s">
        <v>194</v>
      </c>
      <c r="N244" s="23"/>
      <c r="O244" s="23"/>
      <c r="P244" s="23"/>
      <c r="Q244" s="23"/>
      <c r="R244" s="131"/>
      <c r="S244" s="29">
        <v>38950</v>
      </c>
      <c r="T244" s="31"/>
      <c r="U244" s="31"/>
    </row>
    <row r="245" spans="1:21" ht="50.1" customHeight="1" x14ac:dyDescent="1.05">
      <c r="A245" s="210" t="s">
        <v>28309</v>
      </c>
      <c r="B245" s="31" t="s">
        <v>28310</v>
      </c>
      <c r="C245" s="31" t="s">
        <v>28311</v>
      </c>
      <c r="D245" s="31" t="s">
        <v>28312</v>
      </c>
      <c r="E245" s="31" t="s">
        <v>688</v>
      </c>
      <c r="F245" s="31" t="s">
        <v>123</v>
      </c>
      <c r="G245" s="31" t="s">
        <v>16287</v>
      </c>
      <c r="H245" s="31" t="s">
        <v>27158</v>
      </c>
      <c r="I245" s="38">
        <v>0.83333333333333337</v>
      </c>
      <c r="J245" s="31" t="s">
        <v>18446</v>
      </c>
      <c r="K245" s="31" t="s">
        <v>105</v>
      </c>
      <c r="L245" s="31" t="s">
        <v>106</v>
      </c>
      <c r="M245" s="31" t="s">
        <v>194</v>
      </c>
      <c r="N245" s="23"/>
      <c r="O245" s="23"/>
      <c r="P245" s="23"/>
      <c r="Q245" s="23"/>
      <c r="R245" s="131"/>
      <c r="S245" s="29">
        <v>38950</v>
      </c>
      <c r="T245" s="31"/>
      <c r="U245" s="31"/>
    </row>
    <row r="246" spans="1:21" ht="50.1" customHeight="1" x14ac:dyDescent="1.05">
      <c r="A246" s="31" t="s">
        <v>28313</v>
      </c>
      <c r="B246" s="31" t="s">
        <v>20661</v>
      </c>
      <c r="C246" s="31" t="s">
        <v>28314</v>
      </c>
      <c r="D246" s="31" t="s">
        <v>28315</v>
      </c>
      <c r="E246" s="31" t="s">
        <v>101</v>
      </c>
      <c r="F246" s="31" t="s">
        <v>102</v>
      </c>
      <c r="G246" s="31" t="s">
        <v>22325</v>
      </c>
      <c r="H246" s="31" t="s">
        <v>27158</v>
      </c>
      <c r="I246" s="38">
        <v>0.375</v>
      </c>
      <c r="J246" s="31" t="s">
        <v>18446</v>
      </c>
      <c r="K246" s="31" t="s">
        <v>105</v>
      </c>
      <c r="L246" s="31" t="s">
        <v>125</v>
      </c>
      <c r="M246" s="31" t="s">
        <v>491</v>
      </c>
      <c r="N246" s="23"/>
      <c r="O246" s="23"/>
      <c r="P246" s="23"/>
      <c r="Q246" s="23"/>
      <c r="R246" s="131"/>
      <c r="S246" s="29">
        <v>26200</v>
      </c>
      <c r="T246" s="31"/>
      <c r="U246" s="31"/>
    </row>
    <row r="247" spans="1:21" ht="50.1" customHeight="1" x14ac:dyDescent="1.05">
      <c r="A247" s="31" t="s">
        <v>28316</v>
      </c>
      <c r="B247" s="31" t="s">
        <v>7970</v>
      </c>
      <c r="C247" s="31" t="s">
        <v>28317</v>
      </c>
      <c r="D247" s="31" t="s">
        <v>28318</v>
      </c>
      <c r="E247" s="31" t="s">
        <v>687</v>
      </c>
      <c r="F247" s="31" t="s">
        <v>123</v>
      </c>
      <c r="G247" s="31" t="s">
        <v>16504</v>
      </c>
      <c r="H247" s="31" t="s">
        <v>27158</v>
      </c>
      <c r="I247" s="38">
        <v>0.20833333333333334</v>
      </c>
      <c r="J247" s="31" t="s">
        <v>18446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131"/>
      <c r="S247" s="29">
        <v>43425</v>
      </c>
      <c r="T247" s="31"/>
      <c r="U247" s="31"/>
    </row>
    <row r="248" spans="1:21" ht="50.1" customHeight="1" x14ac:dyDescent="1.05">
      <c r="A248" s="31" t="s">
        <v>28319</v>
      </c>
      <c r="B248" s="31" t="s">
        <v>28320</v>
      </c>
      <c r="C248" s="31" t="s">
        <v>28321</v>
      </c>
      <c r="D248" s="31" t="s">
        <v>28322</v>
      </c>
      <c r="E248" s="31" t="s">
        <v>687</v>
      </c>
      <c r="F248" s="31" t="s">
        <v>123</v>
      </c>
      <c r="G248" s="31" t="s">
        <v>16504</v>
      </c>
      <c r="H248" s="31" t="s">
        <v>27158</v>
      </c>
      <c r="I248" s="38">
        <v>0.20833333333333334</v>
      </c>
      <c r="J248" s="31" t="s">
        <v>18446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131"/>
      <c r="S248" s="29">
        <v>43425</v>
      </c>
      <c r="T248" s="31"/>
      <c r="U248" s="31"/>
    </row>
    <row r="249" spans="1:21" ht="50.1" customHeight="1" x14ac:dyDescent="1.05">
      <c r="A249" s="31" t="s">
        <v>28323</v>
      </c>
      <c r="B249" s="31" t="s">
        <v>23392</v>
      </c>
      <c r="C249" s="31" t="s">
        <v>28324</v>
      </c>
      <c r="D249" s="31" t="s">
        <v>28325</v>
      </c>
      <c r="E249" s="31" t="s">
        <v>687</v>
      </c>
      <c r="F249" s="31" t="s">
        <v>123</v>
      </c>
      <c r="G249" s="31" t="s">
        <v>16504</v>
      </c>
      <c r="H249" s="31" t="s">
        <v>27158</v>
      </c>
      <c r="I249" s="38">
        <v>0.20833333333333334</v>
      </c>
      <c r="J249" s="31" t="s">
        <v>18446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131"/>
      <c r="S249" s="29">
        <v>43425</v>
      </c>
      <c r="T249" s="31"/>
      <c r="U249" s="31"/>
    </row>
    <row r="250" spans="1:21" ht="50.1" customHeight="1" x14ac:dyDescent="1.05">
      <c r="A250" s="31" t="s">
        <v>28326</v>
      </c>
      <c r="B250" s="31" t="s">
        <v>28327</v>
      </c>
      <c r="C250" s="31" t="s">
        <v>28328</v>
      </c>
      <c r="D250" s="31" t="s">
        <v>28329</v>
      </c>
      <c r="E250" s="31" t="s">
        <v>687</v>
      </c>
      <c r="F250" s="31" t="s">
        <v>123</v>
      </c>
      <c r="G250" s="31" t="s">
        <v>16504</v>
      </c>
      <c r="H250" s="31" t="s">
        <v>27158</v>
      </c>
      <c r="I250" s="38">
        <v>0.20833333333333334</v>
      </c>
      <c r="J250" s="31" t="s">
        <v>18446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131"/>
      <c r="S250" s="29">
        <v>43425</v>
      </c>
      <c r="T250" s="31"/>
      <c r="U250" s="31"/>
    </row>
    <row r="251" spans="1:21" ht="50.1" customHeight="1" x14ac:dyDescent="1.05">
      <c r="A251" s="31" t="s">
        <v>28330</v>
      </c>
      <c r="B251" s="31" t="s">
        <v>28331</v>
      </c>
      <c r="C251" s="31" t="s">
        <v>28332</v>
      </c>
      <c r="D251" s="31" t="s">
        <v>28333</v>
      </c>
      <c r="E251" s="31" t="s">
        <v>687</v>
      </c>
      <c r="F251" s="31" t="s">
        <v>123</v>
      </c>
      <c r="G251" s="31" t="s">
        <v>16504</v>
      </c>
      <c r="H251" s="31" t="s">
        <v>27158</v>
      </c>
      <c r="I251" s="38">
        <v>0.20833333333333334</v>
      </c>
      <c r="J251" s="31" t="s">
        <v>18446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131"/>
      <c r="S251" s="29">
        <v>43425</v>
      </c>
      <c r="T251" s="31"/>
      <c r="U251" s="31"/>
    </row>
    <row r="252" spans="1:21" ht="50.1" customHeight="1" x14ac:dyDescent="1.05">
      <c r="A252" s="31" t="s">
        <v>28334</v>
      </c>
      <c r="B252" s="31" t="s">
        <v>2324</v>
      </c>
      <c r="C252" s="31" t="s">
        <v>28335</v>
      </c>
      <c r="D252" s="31" t="s">
        <v>28336</v>
      </c>
      <c r="E252" s="31" t="s">
        <v>687</v>
      </c>
      <c r="F252" s="31" t="s">
        <v>123</v>
      </c>
      <c r="G252" s="31" t="s">
        <v>16504</v>
      </c>
      <c r="H252" s="31" t="s">
        <v>27158</v>
      </c>
      <c r="I252" s="38">
        <v>0.20833333333333334</v>
      </c>
      <c r="J252" s="31" t="s">
        <v>18446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131"/>
      <c r="S252" s="29">
        <v>43425</v>
      </c>
      <c r="T252" s="31"/>
      <c r="U252" s="31"/>
    </row>
    <row r="253" spans="1:21" ht="50.1" customHeight="1" x14ac:dyDescent="1.05">
      <c r="A253" s="31" t="s">
        <v>28337</v>
      </c>
      <c r="B253" s="31" t="s">
        <v>28338</v>
      </c>
      <c r="C253" s="31" t="s">
        <v>28339</v>
      </c>
      <c r="D253" s="31" t="s">
        <v>28340</v>
      </c>
      <c r="E253" s="31" t="s">
        <v>687</v>
      </c>
      <c r="F253" s="31" t="s">
        <v>123</v>
      </c>
      <c r="G253" s="31" t="s">
        <v>16504</v>
      </c>
      <c r="H253" s="31" t="s">
        <v>27158</v>
      </c>
      <c r="I253" s="38">
        <v>0.20833333333333334</v>
      </c>
      <c r="J253" s="31" t="s">
        <v>18446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131"/>
      <c r="S253" s="29">
        <v>43425</v>
      </c>
      <c r="T253" s="31"/>
      <c r="U253" s="31"/>
    </row>
    <row r="254" spans="1:21" ht="50.1" customHeight="1" x14ac:dyDescent="1.05">
      <c r="A254" s="31" t="s">
        <v>28341</v>
      </c>
      <c r="B254" s="31" t="s">
        <v>27672</v>
      </c>
      <c r="C254" s="31" t="s">
        <v>28342</v>
      </c>
      <c r="D254" s="31" t="s">
        <v>28343</v>
      </c>
      <c r="E254" s="31" t="s">
        <v>687</v>
      </c>
      <c r="F254" s="31" t="s">
        <v>123</v>
      </c>
      <c r="G254" s="31" t="s">
        <v>16504</v>
      </c>
      <c r="H254" s="31" t="s">
        <v>27158</v>
      </c>
      <c r="I254" s="38">
        <v>0.20833333333333334</v>
      </c>
      <c r="J254" s="31" t="s">
        <v>18446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131"/>
      <c r="S254" s="29">
        <v>43425</v>
      </c>
      <c r="T254" s="31"/>
      <c r="U254" s="31"/>
    </row>
    <row r="255" spans="1:21" ht="50.1" customHeight="1" x14ac:dyDescent="1.05">
      <c r="A255" s="419" t="s">
        <v>28344</v>
      </c>
      <c r="B255" s="31" t="s">
        <v>28345</v>
      </c>
      <c r="C255" s="31" t="s">
        <v>28346</v>
      </c>
      <c r="D255" s="31" t="s">
        <v>28347</v>
      </c>
      <c r="E255" s="31" t="s">
        <v>101</v>
      </c>
      <c r="F255" s="31" t="s">
        <v>123</v>
      </c>
      <c r="G255" s="31" t="s">
        <v>16223</v>
      </c>
      <c r="H255" s="31" t="s">
        <v>20462</v>
      </c>
      <c r="I255" s="38">
        <v>0.32291666666666669</v>
      </c>
      <c r="J255" s="31" t="s">
        <v>18446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131"/>
      <c r="S255" s="29">
        <v>43925</v>
      </c>
      <c r="T255" s="31"/>
      <c r="U255" s="31"/>
    </row>
    <row r="256" spans="1:21" ht="50.1" customHeight="1" x14ac:dyDescent="1.3">
      <c r="A256" s="685" t="s">
        <v>28596</v>
      </c>
      <c r="B256" s="686"/>
      <c r="C256" s="686"/>
      <c r="D256" s="686"/>
      <c r="E256" s="686"/>
      <c r="F256" s="686"/>
      <c r="G256" s="686"/>
      <c r="H256" s="686"/>
      <c r="I256" s="686"/>
      <c r="J256" s="686"/>
      <c r="K256" s="686"/>
      <c r="L256" s="686"/>
      <c r="M256" s="687"/>
      <c r="N256" s="23"/>
      <c r="O256" s="23"/>
      <c r="P256" s="23"/>
      <c r="Q256" s="23"/>
      <c r="R256" s="131"/>
      <c r="S256" s="29"/>
      <c r="T256" s="482">
        <v>70000</v>
      </c>
      <c r="U256" s="166"/>
    </row>
    <row r="257" spans="1:21" ht="50.1" customHeight="1" x14ac:dyDescent="1.3">
      <c r="A257" s="685" t="s">
        <v>28596</v>
      </c>
      <c r="B257" s="686"/>
      <c r="C257" s="686"/>
      <c r="D257" s="686"/>
      <c r="E257" s="686"/>
      <c r="F257" s="686"/>
      <c r="G257" s="686"/>
      <c r="H257" s="686"/>
      <c r="I257" s="686"/>
      <c r="J257" s="686"/>
      <c r="K257" s="686"/>
      <c r="L257" s="686"/>
      <c r="M257" s="687"/>
      <c r="N257" s="23"/>
      <c r="O257" s="23"/>
      <c r="P257" s="23"/>
      <c r="Q257" s="23"/>
      <c r="R257" s="131"/>
      <c r="S257" s="29"/>
      <c r="T257" s="482">
        <v>50000</v>
      </c>
      <c r="U257" s="166"/>
    </row>
    <row r="258" spans="1:21" ht="50.1" customHeight="1" x14ac:dyDescent="1.3">
      <c r="A258" s="685" t="s">
        <v>28596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7"/>
      <c r="N258" s="23"/>
      <c r="O258" s="23"/>
      <c r="P258" s="23"/>
      <c r="Q258" s="23"/>
      <c r="R258" s="131"/>
      <c r="S258" s="29"/>
      <c r="T258" s="482">
        <v>352500</v>
      </c>
      <c r="U258" s="166"/>
    </row>
    <row r="259" spans="1:21" ht="50.1" customHeight="1" x14ac:dyDescent="1.3">
      <c r="A259" s="679" t="s">
        <v>28585</v>
      </c>
      <c r="B259" s="680"/>
      <c r="C259" s="680"/>
      <c r="D259" s="680"/>
      <c r="E259" s="680"/>
      <c r="F259" s="680"/>
      <c r="G259" s="680"/>
      <c r="H259" s="680"/>
      <c r="I259" s="680"/>
      <c r="J259" s="680"/>
      <c r="K259" s="680"/>
      <c r="L259" s="680"/>
      <c r="M259" s="681"/>
      <c r="N259" s="23"/>
      <c r="O259" s="23"/>
      <c r="P259" s="23"/>
      <c r="Q259" s="23"/>
      <c r="R259" s="131"/>
      <c r="S259" s="29"/>
      <c r="T259" s="482"/>
      <c r="U259" s="166"/>
    </row>
    <row r="260" spans="1:21" ht="54" customHeight="1" x14ac:dyDescent="1.05">
      <c r="A260" s="31" t="s">
        <v>28519</v>
      </c>
      <c r="B260" s="31" t="s">
        <v>884</v>
      </c>
      <c r="C260" s="31" t="s">
        <v>28520</v>
      </c>
      <c r="D260" s="31" t="s">
        <v>28521</v>
      </c>
      <c r="E260" s="31" t="s">
        <v>101</v>
      </c>
      <c r="F260" s="31" t="s">
        <v>123</v>
      </c>
      <c r="G260" s="31" t="s">
        <v>16223</v>
      </c>
      <c r="H260" s="31" t="s">
        <v>20462</v>
      </c>
      <c r="I260" s="38">
        <v>0.125</v>
      </c>
      <c r="J260" s="31" t="s">
        <v>18446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131"/>
      <c r="S260" s="29">
        <v>43925</v>
      </c>
      <c r="T260" s="23"/>
      <c r="U260" s="24"/>
    </row>
    <row r="261" spans="1:21" ht="50.1" customHeight="1" x14ac:dyDescent="1.05">
      <c r="A261" s="682" t="s">
        <v>29178</v>
      </c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4"/>
      <c r="N261" s="23"/>
      <c r="O261" s="23"/>
      <c r="P261" s="23"/>
      <c r="Q261" s="23"/>
      <c r="R261" s="131"/>
      <c r="S261" s="29"/>
      <c r="T261" s="31"/>
      <c r="U261" s="31"/>
    </row>
    <row r="262" spans="1:21" ht="50.1" customHeight="1" x14ac:dyDescent="1.05">
      <c r="A262" s="31" t="s">
        <v>29059</v>
      </c>
      <c r="B262" s="31" t="s">
        <v>29060</v>
      </c>
      <c r="C262" s="31" t="s">
        <v>29061</v>
      </c>
      <c r="D262" s="31" t="s">
        <v>29062</v>
      </c>
      <c r="E262" s="31" t="s">
        <v>687</v>
      </c>
      <c r="F262" s="31" t="s">
        <v>123</v>
      </c>
      <c r="G262" s="31" t="s">
        <v>16504</v>
      </c>
      <c r="H262" s="31" t="s">
        <v>25340</v>
      </c>
      <c r="I262" s="38">
        <v>0.75</v>
      </c>
      <c r="J262" s="31" t="s">
        <v>18446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131"/>
      <c r="S262" s="29">
        <v>43425</v>
      </c>
      <c r="T262" s="31"/>
      <c r="U262" s="31"/>
    </row>
    <row r="263" spans="1:21" ht="50.1" customHeight="1" x14ac:dyDescent="1.05">
      <c r="A263" s="31" t="s">
        <v>29063</v>
      </c>
      <c r="B263" s="31" t="s">
        <v>20362</v>
      </c>
      <c r="C263" s="31" t="s">
        <v>29064</v>
      </c>
      <c r="D263" s="31" t="s">
        <v>29065</v>
      </c>
      <c r="E263" s="31" t="s">
        <v>687</v>
      </c>
      <c r="F263" s="31" t="s">
        <v>123</v>
      </c>
      <c r="G263" s="31" t="s">
        <v>16504</v>
      </c>
      <c r="H263" s="31" t="s">
        <v>25340</v>
      </c>
      <c r="I263" s="38">
        <v>0.75</v>
      </c>
      <c r="J263" s="31" t="s">
        <v>18446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131"/>
      <c r="S263" s="29">
        <v>43425</v>
      </c>
      <c r="T263" s="31"/>
      <c r="U263" s="31"/>
    </row>
    <row r="264" spans="1:21" ht="50.1" customHeight="1" x14ac:dyDescent="1.05">
      <c r="A264" s="31" t="s">
        <v>29066</v>
      </c>
      <c r="B264" s="31" t="s">
        <v>29067</v>
      </c>
      <c r="C264" s="31" t="s">
        <v>29068</v>
      </c>
      <c r="D264" s="31" t="s">
        <v>29069</v>
      </c>
      <c r="E264" s="31" t="s">
        <v>101</v>
      </c>
      <c r="F264" s="31" t="s">
        <v>123</v>
      </c>
      <c r="G264" s="31" t="s">
        <v>16223</v>
      </c>
      <c r="H264" s="31" t="s">
        <v>20462</v>
      </c>
      <c r="I264" s="38">
        <v>0.83333333333333337</v>
      </c>
      <c r="J264" s="31" t="s">
        <v>18446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131"/>
      <c r="S264" s="29">
        <v>43925</v>
      </c>
      <c r="T264" s="31"/>
      <c r="U264" s="31"/>
    </row>
    <row r="265" spans="1:21" ht="50.1" customHeight="1" x14ac:dyDescent="1.05">
      <c r="A265" s="31" t="s">
        <v>29070</v>
      </c>
      <c r="B265" s="31" t="s">
        <v>8835</v>
      </c>
      <c r="C265" s="31" t="s">
        <v>29071</v>
      </c>
      <c r="D265" s="31" t="s">
        <v>29072</v>
      </c>
      <c r="E265" s="31" t="s">
        <v>101</v>
      </c>
      <c r="F265" s="31" t="s">
        <v>123</v>
      </c>
      <c r="G265" s="31" t="s">
        <v>16223</v>
      </c>
      <c r="H265" s="31" t="s">
        <v>20462</v>
      </c>
      <c r="I265" s="38">
        <v>0.83333333333333337</v>
      </c>
      <c r="J265" s="31" t="s">
        <v>18446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131"/>
      <c r="S265" s="29">
        <v>43925</v>
      </c>
      <c r="T265" s="31"/>
      <c r="U265" s="31"/>
    </row>
    <row r="266" spans="1:21" ht="50.1" customHeight="1" x14ac:dyDescent="1.05">
      <c r="A266" s="31" t="s">
        <v>29073</v>
      </c>
      <c r="B266" s="31" t="s">
        <v>29074</v>
      </c>
      <c r="C266" s="31" t="s">
        <v>29075</v>
      </c>
      <c r="D266" s="31" t="s">
        <v>29076</v>
      </c>
      <c r="E266" s="31" t="s">
        <v>101</v>
      </c>
      <c r="F266" s="31" t="s">
        <v>123</v>
      </c>
      <c r="G266" s="31" t="s">
        <v>16223</v>
      </c>
      <c r="H266" s="31" t="s">
        <v>20462</v>
      </c>
      <c r="I266" s="38">
        <v>0.83333333333333337</v>
      </c>
      <c r="J266" s="31" t="s">
        <v>18446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131"/>
      <c r="S266" s="29">
        <v>43925</v>
      </c>
      <c r="T266" s="31"/>
      <c r="U266" s="31"/>
    </row>
    <row r="267" spans="1:21" ht="50.1" customHeight="1" x14ac:dyDescent="1.05">
      <c r="A267" s="31" t="s">
        <v>29077</v>
      </c>
      <c r="B267" s="31" t="s">
        <v>2340</v>
      </c>
      <c r="C267" s="31" t="s">
        <v>29078</v>
      </c>
      <c r="D267" s="31" t="s">
        <v>29079</v>
      </c>
      <c r="E267" s="31" t="s">
        <v>101</v>
      </c>
      <c r="F267" s="31" t="s">
        <v>102</v>
      </c>
      <c r="G267" s="31" t="s">
        <v>16270</v>
      </c>
      <c r="H267" s="31" t="s">
        <v>21599</v>
      </c>
      <c r="I267" s="38">
        <v>0.41666666666666669</v>
      </c>
      <c r="J267" s="31" t="s">
        <v>18446</v>
      </c>
      <c r="K267" s="31" t="s">
        <v>105</v>
      </c>
      <c r="L267" s="31" t="s">
        <v>106</v>
      </c>
      <c r="M267" s="31" t="s">
        <v>491</v>
      </c>
      <c r="N267" s="23"/>
      <c r="O267" s="23"/>
      <c r="P267" s="23"/>
      <c r="Q267" s="23"/>
      <c r="R267" s="131"/>
      <c r="S267" s="29">
        <v>26200</v>
      </c>
      <c r="T267" s="31"/>
      <c r="U267" s="31"/>
    </row>
    <row r="268" spans="1:21" ht="50.1" customHeight="1" x14ac:dyDescent="1.05">
      <c r="A268" s="31" t="s">
        <v>29080</v>
      </c>
      <c r="B268" s="31" t="s">
        <v>14246</v>
      </c>
      <c r="C268" s="31" t="s">
        <v>29081</v>
      </c>
      <c r="D268" s="31" t="s">
        <v>29082</v>
      </c>
      <c r="E268" s="31" t="s">
        <v>101</v>
      </c>
      <c r="F268" s="31" t="s">
        <v>102</v>
      </c>
      <c r="G268" s="31" t="s">
        <v>16270</v>
      </c>
      <c r="H268" s="31" t="s">
        <v>21599</v>
      </c>
      <c r="I268" s="38">
        <v>0.41666666666666669</v>
      </c>
      <c r="J268" s="31" t="s">
        <v>18446</v>
      </c>
      <c r="K268" s="31" t="s">
        <v>105</v>
      </c>
      <c r="L268" s="31" t="s">
        <v>106</v>
      </c>
      <c r="M268" s="31" t="s">
        <v>491</v>
      </c>
      <c r="N268" s="23"/>
      <c r="O268" s="23"/>
      <c r="P268" s="23"/>
      <c r="Q268" s="23"/>
      <c r="R268" s="131"/>
      <c r="S268" s="29">
        <v>26200</v>
      </c>
      <c r="T268" s="31"/>
      <c r="U268" s="31"/>
    </row>
    <row r="269" spans="1:21" ht="50.1" customHeight="1" x14ac:dyDescent="1.05">
      <c r="A269" s="31" t="s">
        <v>29083</v>
      </c>
      <c r="B269" s="31" t="s">
        <v>29084</v>
      </c>
      <c r="C269" s="31" t="s">
        <v>29085</v>
      </c>
      <c r="D269" s="31" t="s">
        <v>29086</v>
      </c>
      <c r="E269" s="31" t="s">
        <v>687</v>
      </c>
      <c r="F269" s="31" t="s">
        <v>123</v>
      </c>
      <c r="G269" s="31" t="s">
        <v>16504</v>
      </c>
      <c r="H269" s="31" t="s">
        <v>25340</v>
      </c>
      <c r="I269" s="38">
        <v>0.75</v>
      </c>
      <c r="J269" s="31" t="s">
        <v>18446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131"/>
      <c r="S269" s="29">
        <v>43425</v>
      </c>
      <c r="T269" s="31"/>
      <c r="U269" s="31"/>
    </row>
    <row r="270" spans="1:21" ht="50.1" customHeight="1" x14ac:dyDescent="1.05">
      <c r="A270" s="31" t="s">
        <v>29087</v>
      </c>
      <c r="B270" s="31" t="s">
        <v>10095</v>
      </c>
      <c r="C270" s="31" t="s">
        <v>29088</v>
      </c>
      <c r="D270" s="31" t="s">
        <v>29089</v>
      </c>
      <c r="E270" s="31" t="s">
        <v>687</v>
      </c>
      <c r="F270" s="31" t="s">
        <v>123</v>
      </c>
      <c r="G270" s="31" t="s">
        <v>16504</v>
      </c>
      <c r="H270" s="31" t="s">
        <v>25340</v>
      </c>
      <c r="I270" s="38">
        <v>0.75</v>
      </c>
      <c r="J270" s="31" t="s">
        <v>18446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131"/>
      <c r="S270" s="29">
        <v>43425</v>
      </c>
      <c r="T270" s="31"/>
      <c r="U270" s="31"/>
    </row>
    <row r="271" spans="1:21" ht="50.1" customHeight="1" x14ac:dyDescent="1.3">
      <c r="A271" s="685" t="s">
        <v>29181</v>
      </c>
      <c r="B271" s="686"/>
      <c r="C271" s="686"/>
      <c r="D271" s="686"/>
      <c r="E271" s="686"/>
      <c r="F271" s="686"/>
      <c r="G271" s="686"/>
      <c r="H271" s="686"/>
      <c r="I271" s="686"/>
      <c r="J271" s="686"/>
      <c r="K271" s="686"/>
      <c r="L271" s="686"/>
      <c r="M271" s="687"/>
      <c r="N271" s="23"/>
      <c r="O271" s="23"/>
      <c r="P271" s="23"/>
      <c r="Q271" s="23"/>
      <c r="R271" s="131"/>
      <c r="S271" s="29"/>
      <c r="T271" s="482">
        <v>45000</v>
      </c>
      <c r="U271" s="166"/>
    </row>
    <row r="272" spans="1:21" ht="50.1" customHeight="1" x14ac:dyDescent="1.3">
      <c r="A272" s="685" t="s">
        <v>28596</v>
      </c>
      <c r="B272" s="686"/>
      <c r="C272" s="686"/>
      <c r="D272" s="686"/>
      <c r="E272" s="686"/>
      <c r="F272" s="686"/>
      <c r="G272" s="686"/>
      <c r="H272" s="686"/>
      <c r="I272" s="686"/>
      <c r="J272" s="686"/>
      <c r="K272" s="686"/>
      <c r="L272" s="686"/>
      <c r="M272" s="687"/>
      <c r="N272" s="23"/>
      <c r="O272" s="23"/>
      <c r="P272" s="23"/>
      <c r="Q272" s="23"/>
      <c r="R272" s="131"/>
      <c r="S272" s="29"/>
      <c r="T272" s="482">
        <v>24800</v>
      </c>
      <c r="U272" s="166"/>
    </row>
    <row r="273" spans="1:21" ht="50.1" customHeight="1" x14ac:dyDescent="1.3">
      <c r="A273" s="685" t="s">
        <v>28596</v>
      </c>
      <c r="B273" s="686"/>
      <c r="C273" s="686"/>
      <c r="D273" s="686"/>
      <c r="E273" s="686"/>
      <c r="F273" s="686"/>
      <c r="G273" s="686"/>
      <c r="H273" s="686"/>
      <c r="I273" s="686"/>
      <c r="J273" s="686"/>
      <c r="K273" s="686"/>
      <c r="L273" s="686"/>
      <c r="M273" s="687"/>
      <c r="N273" s="23"/>
      <c r="O273" s="23"/>
      <c r="P273" s="23"/>
      <c r="Q273" s="23"/>
      <c r="R273" s="131"/>
      <c r="S273" s="29"/>
      <c r="T273" s="482">
        <v>40000</v>
      </c>
      <c r="U273" s="166"/>
    </row>
    <row r="274" spans="1:21" ht="50.1" customHeight="1" x14ac:dyDescent="1.3">
      <c r="A274" s="685" t="s">
        <v>28596</v>
      </c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7"/>
      <c r="N274" s="23"/>
      <c r="O274" s="23"/>
      <c r="P274" s="23"/>
      <c r="Q274" s="23"/>
      <c r="R274" s="131"/>
      <c r="S274" s="29"/>
      <c r="T274" s="482">
        <v>50000</v>
      </c>
      <c r="U274" s="166"/>
    </row>
    <row r="275" spans="1:21" ht="50.1" customHeight="1" x14ac:dyDescent="1.3">
      <c r="A275" s="685" t="s">
        <v>28596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6"/>
      <c r="M275" s="687"/>
      <c r="N275" s="23"/>
      <c r="O275" s="23"/>
      <c r="P275" s="23"/>
      <c r="Q275" s="23"/>
      <c r="R275" s="131"/>
      <c r="S275" s="29"/>
      <c r="T275" s="482">
        <v>50000</v>
      </c>
      <c r="U275" s="166"/>
    </row>
    <row r="276" spans="1:21" ht="50.1" customHeight="1" x14ac:dyDescent="1.05">
      <c r="A276" s="693" t="s">
        <v>4068</v>
      </c>
      <c r="B276" s="694"/>
      <c r="C276" s="694"/>
      <c r="D276" s="694"/>
      <c r="E276" s="694"/>
      <c r="F276" s="694"/>
      <c r="G276" s="694"/>
      <c r="H276" s="694"/>
      <c r="I276" s="694"/>
      <c r="J276" s="694"/>
      <c r="K276" s="694"/>
      <c r="L276" s="694"/>
      <c r="M276" s="695"/>
      <c r="N276" s="23"/>
      <c r="O276" s="23"/>
      <c r="P276" s="23"/>
      <c r="Q276" s="23"/>
      <c r="R276" s="131">
        <v>150</v>
      </c>
      <c r="S276" s="29"/>
      <c r="T276" s="482"/>
      <c r="U276" s="166"/>
    </row>
    <row r="277" spans="1:21" ht="50.1" customHeight="1" x14ac:dyDescent="1.05">
      <c r="A277" s="688" t="s">
        <v>29182</v>
      </c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90"/>
      <c r="N277" s="23"/>
      <c r="O277" s="23"/>
      <c r="P277" s="23"/>
      <c r="Q277" s="23"/>
      <c r="R277" s="131"/>
      <c r="S277" s="29">
        <v>7665</v>
      </c>
      <c r="T277" s="482"/>
      <c r="U277" s="166"/>
    </row>
    <row r="278" spans="1:21" ht="50.1" customHeight="1" x14ac:dyDescent="1.3">
      <c r="A278" s="685" t="s">
        <v>29185</v>
      </c>
      <c r="B278" s="686"/>
      <c r="C278" s="686"/>
      <c r="D278" s="686"/>
      <c r="E278" s="686"/>
      <c r="F278" s="686"/>
      <c r="G278" s="686"/>
      <c r="H278" s="686"/>
      <c r="I278" s="686"/>
      <c r="J278" s="686"/>
      <c r="K278" s="686"/>
      <c r="L278" s="686"/>
      <c r="M278" s="687"/>
      <c r="N278" s="23"/>
      <c r="O278" s="23"/>
      <c r="P278" s="23"/>
      <c r="Q278" s="23"/>
      <c r="R278" s="131"/>
      <c r="S278" s="29"/>
      <c r="T278" s="482">
        <v>38000</v>
      </c>
      <c r="U278" s="166"/>
    </row>
    <row r="279" spans="1:21" ht="50.1" customHeight="1" x14ac:dyDescent="1.3">
      <c r="A279" s="685" t="s">
        <v>29185</v>
      </c>
      <c r="B279" s="686"/>
      <c r="C279" s="686"/>
      <c r="D279" s="686"/>
      <c r="E279" s="686"/>
      <c r="F279" s="686"/>
      <c r="G279" s="686"/>
      <c r="H279" s="686"/>
      <c r="I279" s="686"/>
      <c r="J279" s="686"/>
      <c r="K279" s="686"/>
      <c r="L279" s="686"/>
      <c r="M279" s="687"/>
      <c r="N279" s="23"/>
      <c r="O279" s="23"/>
      <c r="P279" s="23"/>
      <c r="Q279" s="23"/>
      <c r="R279" s="131"/>
      <c r="S279" s="29"/>
      <c r="T279" s="482">
        <v>42000</v>
      </c>
      <c r="U279" s="166"/>
    </row>
    <row r="280" spans="1:21" ht="50.1" customHeight="1" x14ac:dyDescent="1.05">
      <c r="A280" s="688" t="s">
        <v>29699</v>
      </c>
      <c r="B280" s="689"/>
      <c r="C280" s="689"/>
      <c r="D280" s="689"/>
      <c r="E280" s="689"/>
      <c r="F280" s="689"/>
      <c r="G280" s="689"/>
      <c r="H280" s="689"/>
      <c r="I280" s="689"/>
      <c r="J280" s="689"/>
      <c r="K280" s="689"/>
      <c r="L280" s="689"/>
      <c r="M280" s="690"/>
      <c r="N280" s="23"/>
      <c r="O280" s="23"/>
      <c r="P280" s="23"/>
      <c r="Q280" s="23"/>
      <c r="R280" s="23"/>
      <c r="S280" s="29"/>
      <c r="T280" s="31"/>
      <c r="U280" s="31"/>
    </row>
    <row r="281" spans="1:21" ht="50.1" customHeight="1" x14ac:dyDescent="1.05">
      <c r="A281" s="31" t="s">
        <v>29582</v>
      </c>
      <c r="B281" s="31" t="s">
        <v>29583</v>
      </c>
      <c r="C281" s="31" t="s">
        <v>29584</v>
      </c>
      <c r="D281" s="31" t="s">
        <v>29585</v>
      </c>
      <c r="E281" s="31" t="s">
        <v>687</v>
      </c>
      <c r="F281" s="31" t="s">
        <v>123</v>
      </c>
      <c r="G281" s="31" t="s">
        <v>27347</v>
      </c>
      <c r="H281" s="31" t="s">
        <v>20462</v>
      </c>
      <c r="I281" s="38">
        <v>0.70833333333333337</v>
      </c>
      <c r="J281" s="31" t="s">
        <v>18446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43425</v>
      </c>
      <c r="T281" s="31"/>
      <c r="U281" s="31"/>
    </row>
    <row r="282" spans="1:21" ht="50.1" customHeight="1" x14ac:dyDescent="1.05">
      <c r="A282" s="31" t="s">
        <v>29586</v>
      </c>
      <c r="B282" s="31" t="s">
        <v>18350</v>
      </c>
      <c r="C282" s="31" t="s">
        <v>29587</v>
      </c>
      <c r="D282" s="31" t="s">
        <v>29588</v>
      </c>
      <c r="E282" s="31" t="s">
        <v>687</v>
      </c>
      <c r="F282" s="31" t="s">
        <v>123</v>
      </c>
      <c r="G282" s="31" t="s">
        <v>27347</v>
      </c>
      <c r="H282" s="31" t="s">
        <v>20462</v>
      </c>
      <c r="I282" s="38">
        <v>0.70833333333333337</v>
      </c>
      <c r="J282" s="31" t="s">
        <v>18446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43425</v>
      </c>
      <c r="T282" s="31"/>
      <c r="U282" s="31"/>
    </row>
    <row r="283" spans="1:21" ht="50.1" customHeight="1" x14ac:dyDescent="1.05">
      <c r="A283" s="31" t="s">
        <v>29589</v>
      </c>
      <c r="B283" s="31" t="s">
        <v>5496</v>
      </c>
      <c r="C283" s="31" t="s">
        <v>29590</v>
      </c>
      <c r="D283" s="31" t="s">
        <v>29591</v>
      </c>
      <c r="E283" s="31" t="s">
        <v>687</v>
      </c>
      <c r="F283" s="31" t="s">
        <v>123</v>
      </c>
      <c r="G283" s="31" t="s">
        <v>27347</v>
      </c>
      <c r="H283" s="31" t="s">
        <v>20462</v>
      </c>
      <c r="I283" s="38">
        <v>0.70833333333333337</v>
      </c>
      <c r="J283" s="31" t="s">
        <v>18446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43425</v>
      </c>
      <c r="T283" s="31"/>
      <c r="U283" s="31"/>
    </row>
    <row r="284" spans="1:21" ht="50.1" customHeight="1" x14ac:dyDescent="1.05">
      <c r="A284" s="31" t="s">
        <v>29592</v>
      </c>
      <c r="B284" s="31" t="s">
        <v>10190</v>
      </c>
      <c r="C284" s="31" t="s">
        <v>29593</v>
      </c>
      <c r="D284" s="31" t="s">
        <v>29594</v>
      </c>
      <c r="E284" s="31" t="s">
        <v>687</v>
      </c>
      <c r="F284" s="31" t="s">
        <v>123</v>
      </c>
      <c r="G284" s="31" t="s">
        <v>27347</v>
      </c>
      <c r="H284" s="31" t="s">
        <v>20462</v>
      </c>
      <c r="I284" s="38">
        <v>0.70833333333333337</v>
      </c>
      <c r="J284" s="31" t="s">
        <v>18446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43425</v>
      </c>
      <c r="T284" s="31"/>
      <c r="U284" s="31"/>
    </row>
    <row r="285" spans="1:21" ht="50.1" customHeight="1" x14ac:dyDescent="1.05">
      <c r="A285" s="31" t="s">
        <v>29595</v>
      </c>
      <c r="B285" s="31" t="s">
        <v>29596</v>
      </c>
      <c r="C285" s="31" t="s">
        <v>29597</v>
      </c>
      <c r="D285" s="31" t="s">
        <v>29598</v>
      </c>
      <c r="E285" s="31" t="s">
        <v>687</v>
      </c>
      <c r="F285" s="31" t="s">
        <v>123</v>
      </c>
      <c r="G285" s="31" t="s">
        <v>27347</v>
      </c>
      <c r="H285" s="31" t="s">
        <v>20462</v>
      </c>
      <c r="I285" s="38">
        <v>0.70833333333333337</v>
      </c>
      <c r="J285" s="31" t="s">
        <v>18446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43425</v>
      </c>
      <c r="T285" s="31"/>
      <c r="U285" s="31"/>
    </row>
    <row r="286" spans="1:21" ht="50.1" customHeight="1" x14ac:dyDescent="1.05">
      <c r="A286" s="31" t="s">
        <v>29599</v>
      </c>
      <c r="B286" s="31" t="s">
        <v>29600</v>
      </c>
      <c r="C286" s="31" t="s">
        <v>29601</v>
      </c>
      <c r="D286" s="31" t="s">
        <v>29602</v>
      </c>
      <c r="E286" s="31" t="s">
        <v>687</v>
      </c>
      <c r="F286" s="31" t="s">
        <v>123</v>
      </c>
      <c r="G286" s="31" t="s">
        <v>27347</v>
      </c>
      <c r="H286" s="31" t="s">
        <v>20462</v>
      </c>
      <c r="I286" s="38">
        <v>0.70833333333333337</v>
      </c>
      <c r="J286" s="31" t="s">
        <v>18446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43425</v>
      </c>
      <c r="T286" s="31"/>
      <c r="U286" s="31"/>
    </row>
    <row r="287" spans="1:21" ht="50.1" customHeight="1" x14ac:dyDescent="1.05">
      <c r="A287" s="31" t="s">
        <v>29603</v>
      </c>
      <c r="B287" s="31" t="s">
        <v>884</v>
      </c>
      <c r="C287" s="31" t="s">
        <v>29604</v>
      </c>
      <c r="D287" s="31" t="s">
        <v>29605</v>
      </c>
      <c r="E287" s="31" t="s">
        <v>687</v>
      </c>
      <c r="F287" s="31" t="s">
        <v>123</v>
      </c>
      <c r="G287" s="31" t="s">
        <v>27347</v>
      </c>
      <c r="H287" s="31" t="s">
        <v>20462</v>
      </c>
      <c r="I287" s="38">
        <v>0.70833333333333337</v>
      </c>
      <c r="J287" s="31" t="s">
        <v>18446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43425</v>
      </c>
      <c r="T287" s="31"/>
      <c r="U287" s="31"/>
    </row>
    <row r="288" spans="1:21" ht="50.1" customHeight="1" x14ac:dyDescent="1.05">
      <c r="A288" s="693" t="s">
        <v>28607</v>
      </c>
      <c r="B288" s="694"/>
      <c r="C288" s="694"/>
      <c r="D288" s="694"/>
      <c r="E288" s="694"/>
      <c r="F288" s="694"/>
      <c r="G288" s="694"/>
      <c r="H288" s="694"/>
      <c r="I288" s="694"/>
      <c r="J288" s="694"/>
      <c r="K288" s="694"/>
      <c r="L288" s="694"/>
      <c r="M288" s="695"/>
      <c r="N288" s="23"/>
      <c r="O288" s="23"/>
      <c r="P288" s="23"/>
      <c r="Q288" s="23"/>
      <c r="R288" s="131"/>
      <c r="S288" s="29"/>
      <c r="T288" s="482">
        <v>30000</v>
      </c>
      <c r="U288" s="166"/>
    </row>
    <row r="289" spans="1:21" ht="50.1" customHeight="1" x14ac:dyDescent="1.05">
      <c r="A289" s="693" t="s">
        <v>28607</v>
      </c>
      <c r="B289" s="694"/>
      <c r="C289" s="694"/>
      <c r="D289" s="694"/>
      <c r="E289" s="694"/>
      <c r="F289" s="694"/>
      <c r="G289" s="694"/>
      <c r="H289" s="694"/>
      <c r="I289" s="694"/>
      <c r="J289" s="694"/>
      <c r="K289" s="694"/>
      <c r="L289" s="694"/>
      <c r="M289" s="695"/>
      <c r="N289" s="23"/>
      <c r="O289" s="23"/>
      <c r="P289" s="23"/>
      <c r="Q289" s="23"/>
      <c r="R289" s="131"/>
      <c r="S289" s="29"/>
      <c r="T289" s="482">
        <v>44000</v>
      </c>
      <c r="U289" s="166"/>
    </row>
    <row r="290" spans="1:21" ht="50.1" customHeight="1" x14ac:dyDescent="1.05">
      <c r="A290" s="693" t="s">
        <v>28607</v>
      </c>
      <c r="B290" s="694"/>
      <c r="C290" s="694"/>
      <c r="D290" s="694"/>
      <c r="E290" s="694"/>
      <c r="F290" s="694"/>
      <c r="G290" s="694"/>
      <c r="H290" s="694"/>
      <c r="I290" s="694"/>
      <c r="J290" s="694"/>
      <c r="K290" s="694"/>
      <c r="L290" s="694"/>
      <c r="M290" s="695"/>
      <c r="N290" s="23"/>
      <c r="O290" s="23"/>
      <c r="P290" s="23"/>
      <c r="Q290" s="23"/>
      <c r="R290" s="131"/>
      <c r="S290" s="29"/>
      <c r="T290" s="482">
        <v>30000</v>
      </c>
      <c r="U290" s="166"/>
    </row>
    <row r="291" spans="1:21" ht="50.1" customHeight="1" x14ac:dyDescent="1.05">
      <c r="A291" s="693" t="s">
        <v>28607</v>
      </c>
      <c r="B291" s="694"/>
      <c r="C291" s="694"/>
      <c r="D291" s="694"/>
      <c r="E291" s="694"/>
      <c r="F291" s="694"/>
      <c r="G291" s="694"/>
      <c r="H291" s="694"/>
      <c r="I291" s="694"/>
      <c r="J291" s="694"/>
      <c r="K291" s="694"/>
      <c r="L291" s="694"/>
      <c r="M291" s="695"/>
      <c r="N291" s="23"/>
      <c r="O291" s="23"/>
      <c r="P291" s="23"/>
      <c r="Q291" s="23"/>
      <c r="R291" s="131"/>
      <c r="S291" s="29"/>
      <c r="T291" s="482">
        <v>29800</v>
      </c>
      <c r="U291" s="166"/>
    </row>
    <row r="292" spans="1:21" ht="50.1" customHeight="1" x14ac:dyDescent="1.05">
      <c r="A292" s="693" t="s">
        <v>28607</v>
      </c>
      <c r="B292" s="694"/>
      <c r="C292" s="694"/>
      <c r="D292" s="694"/>
      <c r="E292" s="694"/>
      <c r="F292" s="694"/>
      <c r="G292" s="694"/>
      <c r="H292" s="694"/>
      <c r="I292" s="694"/>
      <c r="J292" s="694"/>
      <c r="K292" s="694"/>
      <c r="L292" s="694"/>
      <c r="M292" s="695"/>
      <c r="N292" s="23"/>
      <c r="O292" s="23"/>
      <c r="P292" s="23"/>
      <c r="Q292" s="23"/>
      <c r="R292" s="131"/>
      <c r="S292" s="29"/>
      <c r="T292" s="482">
        <v>56000</v>
      </c>
      <c r="U292" s="166"/>
    </row>
    <row r="293" spans="1:21" ht="50.1" customHeight="1" x14ac:dyDescent="1.05">
      <c r="A293" s="693" t="s">
        <v>28607</v>
      </c>
      <c r="B293" s="694"/>
      <c r="C293" s="694"/>
      <c r="D293" s="694"/>
      <c r="E293" s="694"/>
      <c r="F293" s="694"/>
      <c r="G293" s="694"/>
      <c r="H293" s="694"/>
      <c r="I293" s="694"/>
      <c r="J293" s="694"/>
      <c r="K293" s="694"/>
      <c r="L293" s="694"/>
      <c r="M293" s="695"/>
      <c r="N293" s="23"/>
      <c r="O293" s="23"/>
      <c r="P293" s="23"/>
      <c r="Q293" s="23"/>
      <c r="R293" s="131"/>
      <c r="S293" s="29"/>
      <c r="T293" s="482">
        <v>33000</v>
      </c>
      <c r="U293" s="166"/>
    </row>
    <row r="294" spans="1:21" ht="50.1" customHeight="1" x14ac:dyDescent="1.05">
      <c r="A294" s="693" t="s">
        <v>28607</v>
      </c>
      <c r="B294" s="694"/>
      <c r="C294" s="694"/>
      <c r="D294" s="694"/>
      <c r="E294" s="694"/>
      <c r="F294" s="694"/>
      <c r="G294" s="694"/>
      <c r="H294" s="694"/>
      <c r="I294" s="694"/>
      <c r="J294" s="694"/>
      <c r="K294" s="694"/>
      <c r="L294" s="694"/>
      <c r="M294" s="695"/>
      <c r="N294" s="23"/>
      <c r="O294" s="23"/>
      <c r="P294" s="23"/>
      <c r="Q294" s="23"/>
      <c r="R294" s="131"/>
      <c r="S294" s="29"/>
      <c r="T294" s="482">
        <v>43000</v>
      </c>
      <c r="U294" s="166"/>
    </row>
    <row r="295" spans="1:21" ht="50.1" customHeight="1" x14ac:dyDescent="1.05">
      <c r="A295" s="693" t="s">
        <v>29704</v>
      </c>
      <c r="B295" s="694"/>
      <c r="C295" s="694"/>
      <c r="D295" s="694"/>
      <c r="E295" s="694"/>
      <c r="F295" s="694"/>
      <c r="G295" s="694"/>
      <c r="H295" s="694"/>
      <c r="I295" s="694"/>
      <c r="J295" s="694"/>
      <c r="K295" s="694"/>
      <c r="L295" s="694"/>
      <c r="M295" s="695"/>
      <c r="N295" s="23"/>
      <c r="O295" s="23"/>
      <c r="P295" s="23"/>
      <c r="Q295" s="23"/>
      <c r="R295" s="131"/>
      <c r="S295" s="29"/>
      <c r="T295" s="482">
        <v>1000000</v>
      </c>
      <c r="U295" s="166"/>
    </row>
    <row r="296" spans="1:21" ht="50.1" customHeight="1" x14ac:dyDescent="1.05">
      <c r="A296" s="693" t="s">
        <v>29704</v>
      </c>
      <c r="B296" s="694"/>
      <c r="C296" s="694"/>
      <c r="D296" s="694"/>
      <c r="E296" s="694"/>
      <c r="F296" s="694"/>
      <c r="G296" s="694"/>
      <c r="H296" s="694"/>
      <c r="I296" s="694"/>
      <c r="J296" s="694"/>
      <c r="K296" s="694"/>
      <c r="L296" s="694"/>
      <c r="M296" s="695"/>
      <c r="N296" s="23"/>
      <c r="O296" s="23"/>
      <c r="P296" s="23"/>
      <c r="Q296" s="23"/>
      <c r="R296" s="131"/>
      <c r="S296" s="29"/>
      <c r="T296" s="482">
        <v>310000</v>
      </c>
      <c r="U296" s="166"/>
    </row>
    <row r="297" spans="1:21" ht="50.1" customHeight="1" x14ac:dyDescent="1.3">
      <c r="A297" s="679" t="s">
        <v>30211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1"/>
      <c r="N297" s="23"/>
      <c r="O297" s="23"/>
      <c r="P297" s="23"/>
      <c r="Q297" s="23"/>
      <c r="R297" s="23"/>
      <c r="S297" s="29"/>
      <c r="T297" s="31"/>
      <c r="U297" s="31"/>
    </row>
    <row r="298" spans="1:21" ht="50.1" customHeight="1" x14ac:dyDescent="1.05">
      <c r="A298" s="31" t="s">
        <v>29987</v>
      </c>
      <c r="B298" s="31" t="s">
        <v>821</v>
      </c>
      <c r="C298" s="31" t="s">
        <v>29988</v>
      </c>
      <c r="D298" s="31" t="s">
        <v>29989</v>
      </c>
      <c r="E298" s="31" t="s">
        <v>688</v>
      </c>
      <c r="F298" s="31" t="s">
        <v>123</v>
      </c>
      <c r="G298" s="31" t="s">
        <v>16287</v>
      </c>
      <c r="H298" s="31" t="s">
        <v>21599</v>
      </c>
      <c r="I298" s="38">
        <v>0.95833333333333337</v>
      </c>
      <c r="J298" s="31" t="s">
        <v>18446</v>
      </c>
      <c r="K298" s="31" t="s">
        <v>105</v>
      </c>
      <c r="L298" s="31" t="s">
        <v>106</v>
      </c>
      <c r="M298" s="31" t="s">
        <v>194</v>
      </c>
      <c r="N298" s="23"/>
      <c r="O298" s="23"/>
      <c r="P298" s="23"/>
      <c r="Q298" s="23"/>
      <c r="R298" s="23"/>
      <c r="S298" s="29">
        <v>38950</v>
      </c>
      <c r="T298" s="31"/>
      <c r="U298" s="31"/>
    </row>
    <row r="299" spans="1:21" ht="50.1" customHeight="1" x14ac:dyDescent="1.05">
      <c r="A299" s="31" t="s">
        <v>29990</v>
      </c>
      <c r="B299" s="31" t="s">
        <v>29991</v>
      </c>
      <c r="C299" s="31" t="s">
        <v>29992</v>
      </c>
      <c r="D299" s="31" t="s">
        <v>29993</v>
      </c>
      <c r="E299" s="31" t="s">
        <v>688</v>
      </c>
      <c r="F299" s="31" t="s">
        <v>123</v>
      </c>
      <c r="G299" s="31" t="s">
        <v>16287</v>
      </c>
      <c r="H299" s="31" t="s">
        <v>21599</v>
      </c>
      <c r="I299" s="38">
        <v>0.95833333333333337</v>
      </c>
      <c r="J299" s="31" t="s">
        <v>18446</v>
      </c>
      <c r="K299" s="31" t="s">
        <v>105</v>
      </c>
      <c r="L299" s="31" t="s">
        <v>106</v>
      </c>
      <c r="M299" s="31" t="s">
        <v>194</v>
      </c>
      <c r="N299" s="23"/>
      <c r="O299" s="23"/>
      <c r="P299" s="23"/>
      <c r="Q299" s="23"/>
      <c r="R299" s="23"/>
      <c r="S299" s="29">
        <v>38950</v>
      </c>
      <c r="T299" s="31"/>
      <c r="U299" s="31"/>
    </row>
    <row r="300" spans="1:21" ht="50.1" customHeight="1" x14ac:dyDescent="1.05">
      <c r="A300" s="31" t="s">
        <v>29994</v>
      </c>
      <c r="B300" s="31" t="s">
        <v>29995</v>
      </c>
      <c r="C300" s="31" t="s">
        <v>29996</v>
      </c>
      <c r="D300" s="31" t="s">
        <v>29997</v>
      </c>
      <c r="E300" s="31" t="s">
        <v>688</v>
      </c>
      <c r="F300" s="31" t="s">
        <v>123</v>
      </c>
      <c r="G300" s="31" t="s">
        <v>16287</v>
      </c>
      <c r="H300" s="31" t="s">
        <v>21599</v>
      </c>
      <c r="I300" s="38">
        <v>0.95833333333333337</v>
      </c>
      <c r="J300" s="31" t="s">
        <v>18446</v>
      </c>
      <c r="K300" s="31" t="s">
        <v>105</v>
      </c>
      <c r="L300" s="31" t="s">
        <v>106</v>
      </c>
      <c r="M300" s="31" t="s">
        <v>194</v>
      </c>
      <c r="N300" s="23"/>
      <c r="O300" s="23"/>
      <c r="P300" s="23"/>
      <c r="Q300" s="23"/>
      <c r="R300" s="23"/>
      <c r="S300" s="29">
        <v>38950</v>
      </c>
      <c r="T300" s="31"/>
      <c r="U300" s="31"/>
    </row>
    <row r="301" spans="1:21" ht="50.1" customHeight="1" x14ac:dyDescent="1.05">
      <c r="A301" s="31" t="s">
        <v>29998</v>
      </c>
      <c r="B301" s="31" t="s">
        <v>29999</v>
      </c>
      <c r="C301" s="31" t="s">
        <v>30000</v>
      </c>
      <c r="D301" s="31" t="s">
        <v>30001</v>
      </c>
      <c r="E301" s="31" t="s">
        <v>688</v>
      </c>
      <c r="F301" s="31" t="s">
        <v>123</v>
      </c>
      <c r="G301" s="31" t="s">
        <v>16287</v>
      </c>
      <c r="H301" s="31" t="s">
        <v>21599</v>
      </c>
      <c r="I301" s="38">
        <v>0.95833333333333337</v>
      </c>
      <c r="J301" s="31" t="s">
        <v>18446</v>
      </c>
      <c r="K301" s="31" t="s">
        <v>105</v>
      </c>
      <c r="L301" s="31" t="s">
        <v>106</v>
      </c>
      <c r="M301" s="31" t="s">
        <v>194</v>
      </c>
      <c r="N301" s="23"/>
      <c r="O301" s="23"/>
      <c r="P301" s="23"/>
      <c r="Q301" s="23"/>
      <c r="R301" s="23"/>
      <c r="S301" s="29">
        <v>38950</v>
      </c>
      <c r="T301" s="31"/>
      <c r="U301" s="31"/>
    </row>
    <row r="302" spans="1:21" ht="50.1" customHeight="1" x14ac:dyDescent="1.05">
      <c r="A302" s="31" t="s">
        <v>30002</v>
      </c>
      <c r="B302" s="31" t="s">
        <v>30003</v>
      </c>
      <c r="C302" s="31" t="s">
        <v>30004</v>
      </c>
      <c r="D302" s="31" t="s">
        <v>30005</v>
      </c>
      <c r="E302" s="31" t="s">
        <v>688</v>
      </c>
      <c r="F302" s="31" t="s">
        <v>123</v>
      </c>
      <c r="G302" s="31" t="s">
        <v>16287</v>
      </c>
      <c r="H302" s="31" t="s">
        <v>21599</v>
      </c>
      <c r="I302" s="38">
        <v>0.95833333333333337</v>
      </c>
      <c r="J302" s="31" t="s">
        <v>18446</v>
      </c>
      <c r="K302" s="31" t="s">
        <v>105</v>
      </c>
      <c r="L302" s="31" t="s">
        <v>106</v>
      </c>
      <c r="M302" s="31" t="s">
        <v>194</v>
      </c>
      <c r="N302" s="23"/>
      <c r="O302" s="23"/>
      <c r="P302" s="23"/>
      <c r="Q302" s="23"/>
      <c r="R302" s="23"/>
      <c r="S302" s="29">
        <v>38950</v>
      </c>
      <c r="T302" s="31"/>
      <c r="U302" s="31"/>
    </row>
    <row r="303" spans="1:21" ht="50.1" customHeight="1" x14ac:dyDescent="1.05">
      <c r="A303" s="31" t="s">
        <v>30006</v>
      </c>
      <c r="B303" s="31" t="s">
        <v>30007</v>
      </c>
      <c r="C303" s="31" t="s">
        <v>30008</v>
      </c>
      <c r="D303" s="31" t="s">
        <v>30009</v>
      </c>
      <c r="E303" s="31" t="s">
        <v>688</v>
      </c>
      <c r="F303" s="31" t="s">
        <v>123</v>
      </c>
      <c r="G303" s="31" t="s">
        <v>16287</v>
      </c>
      <c r="H303" s="31" t="s">
        <v>21599</v>
      </c>
      <c r="I303" s="38">
        <v>0.95833333333333337</v>
      </c>
      <c r="J303" s="31" t="s">
        <v>18446</v>
      </c>
      <c r="K303" s="31" t="s">
        <v>105</v>
      </c>
      <c r="L303" s="31" t="s">
        <v>106</v>
      </c>
      <c r="M303" s="31" t="s">
        <v>194</v>
      </c>
      <c r="N303" s="23"/>
      <c r="O303" s="23"/>
      <c r="P303" s="23"/>
      <c r="Q303" s="23"/>
      <c r="R303" s="23"/>
      <c r="S303" s="29">
        <v>38950</v>
      </c>
      <c r="T303" s="31"/>
      <c r="U303" s="31"/>
    </row>
    <row r="304" spans="1:21" ht="50.1" customHeight="1" x14ac:dyDescent="1.05">
      <c r="A304" s="31" t="s">
        <v>30010</v>
      </c>
      <c r="B304" s="31" t="s">
        <v>15517</v>
      </c>
      <c r="C304" s="31" t="s">
        <v>30011</v>
      </c>
      <c r="D304" s="31" t="s">
        <v>30012</v>
      </c>
      <c r="E304" s="31" t="s">
        <v>688</v>
      </c>
      <c r="F304" s="31" t="s">
        <v>123</v>
      </c>
      <c r="G304" s="31" t="s">
        <v>16287</v>
      </c>
      <c r="H304" s="31" t="s">
        <v>21599</v>
      </c>
      <c r="I304" s="38">
        <v>0.95833333333333337</v>
      </c>
      <c r="J304" s="31" t="s">
        <v>18446</v>
      </c>
      <c r="K304" s="31" t="s">
        <v>105</v>
      </c>
      <c r="L304" s="31" t="s">
        <v>106</v>
      </c>
      <c r="M304" s="31" t="s">
        <v>194</v>
      </c>
      <c r="N304" s="23"/>
      <c r="O304" s="23"/>
      <c r="P304" s="23"/>
      <c r="Q304" s="23"/>
      <c r="R304" s="23"/>
      <c r="S304" s="29">
        <v>38950</v>
      </c>
      <c r="T304" s="31"/>
      <c r="U304" s="31"/>
    </row>
    <row r="305" spans="1:21" ht="50.1" customHeight="1" x14ac:dyDescent="1.05">
      <c r="A305" s="31" t="s">
        <v>30013</v>
      </c>
      <c r="B305" s="31" t="s">
        <v>4574</v>
      </c>
      <c r="C305" s="31" t="s">
        <v>30014</v>
      </c>
      <c r="D305" s="31" t="s">
        <v>30015</v>
      </c>
      <c r="E305" s="31" t="s">
        <v>688</v>
      </c>
      <c r="F305" s="31" t="s">
        <v>123</v>
      </c>
      <c r="G305" s="31" t="s">
        <v>16287</v>
      </c>
      <c r="H305" s="31" t="s">
        <v>21599</v>
      </c>
      <c r="I305" s="38">
        <v>0.95833333333333337</v>
      </c>
      <c r="J305" s="31" t="s">
        <v>18446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3"/>
      <c r="R305" s="23"/>
      <c r="S305" s="29">
        <v>38950</v>
      </c>
      <c r="T305" s="31"/>
      <c r="U305" s="31"/>
    </row>
    <row r="306" spans="1:21" ht="50.1" customHeight="1" x14ac:dyDescent="1.05">
      <c r="A306" s="31" t="s">
        <v>30016</v>
      </c>
      <c r="B306" s="31" t="s">
        <v>17451</v>
      </c>
      <c r="C306" s="31" t="s">
        <v>30017</v>
      </c>
      <c r="D306" s="31" t="s">
        <v>30018</v>
      </c>
      <c r="E306" s="31" t="s">
        <v>688</v>
      </c>
      <c r="F306" s="31" t="s">
        <v>123</v>
      </c>
      <c r="G306" s="31" t="s">
        <v>16287</v>
      </c>
      <c r="H306" s="31" t="s">
        <v>21599</v>
      </c>
      <c r="I306" s="38">
        <v>0.95833333333333337</v>
      </c>
      <c r="J306" s="31" t="s">
        <v>18446</v>
      </c>
      <c r="K306" s="31" t="s">
        <v>105</v>
      </c>
      <c r="L306" s="31" t="s">
        <v>106</v>
      </c>
      <c r="M306" s="31" t="s">
        <v>194</v>
      </c>
      <c r="N306" s="23"/>
      <c r="O306" s="23"/>
      <c r="P306" s="23"/>
      <c r="Q306" s="23"/>
      <c r="R306" s="23"/>
      <c r="S306" s="29">
        <v>38950</v>
      </c>
      <c r="T306" s="31"/>
      <c r="U306" s="31"/>
    </row>
    <row r="307" spans="1:21" ht="50.1" customHeight="1" x14ac:dyDescent="1.05">
      <c r="A307" s="31" t="s">
        <v>30019</v>
      </c>
      <c r="B307" s="31" t="s">
        <v>14134</v>
      </c>
      <c r="C307" s="31" t="s">
        <v>30020</v>
      </c>
      <c r="D307" s="31" t="s">
        <v>30021</v>
      </c>
      <c r="E307" s="31" t="s">
        <v>688</v>
      </c>
      <c r="F307" s="31" t="s">
        <v>123</v>
      </c>
      <c r="G307" s="31" t="s">
        <v>16287</v>
      </c>
      <c r="H307" s="31" t="s">
        <v>21599</v>
      </c>
      <c r="I307" s="38">
        <v>0.95833333333333337</v>
      </c>
      <c r="J307" s="31" t="s">
        <v>18446</v>
      </c>
      <c r="K307" s="31" t="s">
        <v>105</v>
      </c>
      <c r="L307" s="31" t="s">
        <v>106</v>
      </c>
      <c r="M307" s="31" t="s">
        <v>194</v>
      </c>
      <c r="N307" s="23"/>
      <c r="O307" s="23"/>
      <c r="P307" s="23"/>
      <c r="Q307" s="23"/>
      <c r="R307" s="23"/>
      <c r="S307" s="29">
        <v>38950</v>
      </c>
      <c r="T307" s="31"/>
      <c r="U307" s="31"/>
    </row>
    <row r="308" spans="1:21" ht="50.1" customHeight="1" x14ac:dyDescent="1.05">
      <c r="A308" s="31" t="s">
        <v>30022</v>
      </c>
      <c r="B308" s="31" t="s">
        <v>24081</v>
      </c>
      <c r="C308" s="31" t="s">
        <v>30023</v>
      </c>
      <c r="D308" s="31" t="s">
        <v>30024</v>
      </c>
      <c r="E308" s="31" t="s">
        <v>688</v>
      </c>
      <c r="F308" s="31" t="s">
        <v>123</v>
      </c>
      <c r="G308" s="31" t="s">
        <v>16287</v>
      </c>
      <c r="H308" s="31" t="s">
        <v>21599</v>
      </c>
      <c r="I308" s="38">
        <v>0.95833333333333337</v>
      </c>
      <c r="J308" s="31" t="s">
        <v>18446</v>
      </c>
      <c r="K308" s="31" t="s">
        <v>105</v>
      </c>
      <c r="L308" s="31" t="s">
        <v>106</v>
      </c>
      <c r="M308" s="31" t="s">
        <v>194</v>
      </c>
      <c r="N308" s="23"/>
      <c r="O308" s="23"/>
      <c r="P308" s="23"/>
      <c r="Q308" s="23"/>
      <c r="R308" s="23"/>
      <c r="S308" s="29">
        <v>38950</v>
      </c>
      <c r="T308" s="31"/>
      <c r="U308" s="31"/>
    </row>
    <row r="309" spans="1:21" ht="50.1" customHeight="1" x14ac:dyDescent="1.05">
      <c r="A309" s="31" t="s">
        <v>30025</v>
      </c>
      <c r="B309" s="31" t="s">
        <v>12220</v>
      </c>
      <c r="C309" s="31" t="s">
        <v>30026</v>
      </c>
      <c r="D309" s="31" t="s">
        <v>30027</v>
      </c>
      <c r="E309" s="31" t="s">
        <v>688</v>
      </c>
      <c r="F309" s="31" t="s">
        <v>123</v>
      </c>
      <c r="G309" s="31" t="s">
        <v>16287</v>
      </c>
      <c r="H309" s="31" t="s">
        <v>21599</v>
      </c>
      <c r="I309" s="38">
        <v>0.95833333333333337</v>
      </c>
      <c r="J309" s="31" t="s">
        <v>18446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3"/>
      <c r="R309" s="23"/>
      <c r="S309" s="29">
        <v>38950</v>
      </c>
      <c r="T309" s="31"/>
      <c r="U309" s="31"/>
    </row>
    <row r="310" spans="1:21" ht="50.1" customHeight="1" x14ac:dyDescent="1.05">
      <c r="A310" s="31" t="s">
        <v>30028</v>
      </c>
      <c r="B310" s="31" t="s">
        <v>4812</v>
      </c>
      <c r="C310" s="31" t="s">
        <v>30029</v>
      </c>
      <c r="D310" s="31" t="s">
        <v>30030</v>
      </c>
      <c r="E310" s="31" t="s">
        <v>688</v>
      </c>
      <c r="F310" s="31" t="s">
        <v>123</v>
      </c>
      <c r="G310" s="31" t="s">
        <v>16287</v>
      </c>
      <c r="H310" s="31" t="s">
        <v>21599</v>
      </c>
      <c r="I310" s="38">
        <v>0.95833333333333337</v>
      </c>
      <c r="J310" s="31" t="s">
        <v>18446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3"/>
      <c r="R310" s="23"/>
      <c r="S310" s="29">
        <v>38950</v>
      </c>
      <c r="T310" s="31"/>
      <c r="U310" s="31"/>
    </row>
    <row r="311" spans="1:21" ht="50.1" customHeight="1" x14ac:dyDescent="1.05">
      <c r="A311" s="31" t="s">
        <v>30031</v>
      </c>
      <c r="B311" s="31" t="s">
        <v>26757</v>
      </c>
      <c r="C311" s="31" t="s">
        <v>30032</v>
      </c>
      <c r="D311" s="31" t="s">
        <v>30033</v>
      </c>
      <c r="E311" s="31" t="s">
        <v>688</v>
      </c>
      <c r="F311" s="31" t="s">
        <v>123</v>
      </c>
      <c r="G311" s="31" t="s">
        <v>16287</v>
      </c>
      <c r="H311" s="31" t="s">
        <v>21599</v>
      </c>
      <c r="I311" s="38">
        <v>0.95833333333333337</v>
      </c>
      <c r="J311" s="31" t="s">
        <v>18446</v>
      </c>
      <c r="K311" s="31" t="s">
        <v>105</v>
      </c>
      <c r="L311" s="31" t="s">
        <v>125</v>
      </c>
      <c r="M311" s="31" t="s">
        <v>194</v>
      </c>
      <c r="N311" s="23"/>
      <c r="O311" s="23"/>
      <c r="P311" s="23"/>
      <c r="Q311" s="23"/>
      <c r="R311" s="23"/>
      <c r="S311" s="29">
        <v>28330</v>
      </c>
      <c r="T311" s="31"/>
      <c r="U311" s="31"/>
    </row>
    <row r="312" spans="1:21" ht="50.1" customHeight="1" x14ac:dyDescent="1.05">
      <c r="A312" s="31" t="s">
        <v>30034</v>
      </c>
      <c r="B312" s="31" t="s">
        <v>30035</v>
      </c>
      <c r="C312" s="31" t="s">
        <v>30036</v>
      </c>
      <c r="D312" s="31" t="s">
        <v>30037</v>
      </c>
      <c r="E312" s="31" t="s">
        <v>688</v>
      </c>
      <c r="F312" s="31" t="s">
        <v>123</v>
      </c>
      <c r="G312" s="31" t="s">
        <v>16287</v>
      </c>
      <c r="H312" s="31" t="s">
        <v>21599</v>
      </c>
      <c r="I312" s="38">
        <v>0.95833333333333337</v>
      </c>
      <c r="J312" s="31" t="s">
        <v>18446</v>
      </c>
      <c r="K312" s="31" t="s">
        <v>105</v>
      </c>
      <c r="L312" s="31" t="s">
        <v>106</v>
      </c>
      <c r="M312" s="31" t="s">
        <v>194</v>
      </c>
      <c r="N312" s="23"/>
      <c r="O312" s="23"/>
      <c r="P312" s="23"/>
      <c r="Q312" s="23"/>
      <c r="R312" s="23"/>
      <c r="S312" s="29">
        <v>38950</v>
      </c>
      <c r="T312" s="31"/>
      <c r="U312" s="31"/>
    </row>
    <row r="313" spans="1:21" ht="50.1" customHeight="1" x14ac:dyDescent="1.05">
      <c r="A313" s="31" t="s">
        <v>30038</v>
      </c>
      <c r="B313" s="31" t="s">
        <v>14499</v>
      </c>
      <c r="C313" s="31" t="s">
        <v>30039</v>
      </c>
      <c r="D313" s="31" t="s">
        <v>30040</v>
      </c>
      <c r="E313" s="31" t="s">
        <v>687</v>
      </c>
      <c r="F313" s="31" t="s">
        <v>123</v>
      </c>
      <c r="G313" s="31" t="s">
        <v>16504</v>
      </c>
      <c r="H313" s="31" t="s">
        <v>21599</v>
      </c>
      <c r="I313" s="38">
        <v>0.20833333333333334</v>
      </c>
      <c r="J313" s="31" t="s">
        <v>18446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43425</v>
      </c>
      <c r="T313" s="31"/>
      <c r="U313" s="31"/>
    </row>
    <row r="314" spans="1:21" ht="50.1" customHeight="1" x14ac:dyDescent="1.05">
      <c r="A314" s="31" t="s">
        <v>30041</v>
      </c>
      <c r="B314" s="31" t="s">
        <v>30042</v>
      </c>
      <c r="C314" s="31" t="s">
        <v>30043</v>
      </c>
      <c r="D314" s="31" t="s">
        <v>30044</v>
      </c>
      <c r="E314" s="31" t="s">
        <v>687</v>
      </c>
      <c r="F314" s="31" t="s">
        <v>123</v>
      </c>
      <c r="G314" s="31" t="s">
        <v>16504</v>
      </c>
      <c r="H314" s="31" t="s">
        <v>21599</v>
      </c>
      <c r="I314" s="38">
        <v>0.20833333333333334</v>
      </c>
      <c r="J314" s="31" t="s">
        <v>18446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31"/>
      <c r="U314" s="31"/>
    </row>
    <row r="315" spans="1:21" ht="50.1" customHeight="1" x14ac:dyDescent="1.05">
      <c r="A315" s="31" t="s">
        <v>30045</v>
      </c>
      <c r="B315" s="31" t="s">
        <v>29892</v>
      </c>
      <c r="C315" s="31" t="s">
        <v>30046</v>
      </c>
      <c r="D315" s="31" t="s">
        <v>30047</v>
      </c>
      <c r="E315" s="31" t="s">
        <v>687</v>
      </c>
      <c r="F315" s="31" t="s">
        <v>123</v>
      </c>
      <c r="G315" s="31" t="s">
        <v>16504</v>
      </c>
      <c r="H315" s="31" t="s">
        <v>21599</v>
      </c>
      <c r="I315" s="38">
        <v>0.20833333333333334</v>
      </c>
      <c r="J315" s="31" t="s">
        <v>18446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31"/>
      <c r="U315" s="31"/>
    </row>
    <row r="316" spans="1:21" ht="50.1" customHeight="1" x14ac:dyDescent="1.05">
      <c r="A316" s="31" t="s">
        <v>30048</v>
      </c>
      <c r="B316" s="31" t="s">
        <v>30049</v>
      </c>
      <c r="C316" s="31" t="s">
        <v>30050</v>
      </c>
      <c r="D316" s="31" t="s">
        <v>30051</v>
      </c>
      <c r="E316" s="31" t="s">
        <v>687</v>
      </c>
      <c r="F316" s="31" t="s">
        <v>123</v>
      </c>
      <c r="G316" s="31" t="s">
        <v>16504</v>
      </c>
      <c r="H316" s="31" t="s">
        <v>21599</v>
      </c>
      <c r="I316" s="38">
        <v>0.20833333333333334</v>
      </c>
      <c r="J316" s="31" t="s">
        <v>18446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43425</v>
      </c>
      <c r="T316" s="31"/>
      <c r="U316" s="31"/>
    </row>
    <row r="317" spans="1:21" ht="50.1" customHeight="1" x14ac:dyDescent="1.05">
      <c r="A317" s="31" t="s">
        <v>30052</v>
      </c>
      <c r="B317" s="31" t="s">
        <v>30053</v>
      </c>
      <c r="C317" s="31" t="s">
        <v>30054</v>
      </c>
      <c r="D317" s="31" t="s">
        <v>30055</v>
      </c>
      <c r="E317" s="31" t="s">
        <v>687</v>
      </c>
      <c r="F317" s="31" t="s">
        <v>123</v>
      </c>
      <c r="G317" s="31" t="s">
        <v>16504</v>
      </c>
      <c r="H317" s="31" t="s">
        <v>21599</v>
      </c>
      <c r="I317" s="38">
        <v>0.20833333333333334</v>
      </c>
      <c r="J317" s="31" t="s">
        <v>18446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43425</v>
      </c>
      <c r="T317" s="31"/>
      <c r="U317" s="31"/>
    </row>
    <row r="318" spans="1:21" ht="50.1" customHeight="1" x14ac:dyDescent="1.05">
      <c r="A318" s="31" t="s">
        <v>30056</v>
      </c>
      <c r="B318" s="31" t="s">
        <v>30057</v>
      </c>
      <c r="C318" s="31" t="s">
        <v>30058</v>
      </c>
      <c r="D318" s="31" t="s">
        <v>30059</v>
      </c>
      <c r="E318" s="31" t="s">
        <v>687</v>
      </c>
      <c r="F318" s="31" t="s">
        <v>123</v>
      </c>
      <c r="G318" s="31" t="s">
        <v>16504</v>
      </c>
      <c r="H318" s="31" t="s">
        <v>21599</v>
      </c>
      <c r="I318" s="38">
        <v>0.20833333333333334</v>
      </c>
      <c r="J318" s="31" t="s">
        <v>18446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43425</v>
      </c>
      <c r="T318" s="31"/>
      <c r="U318" s="31"/>
    </row>
    <row r="319" spans="1:21" ht="50.1" customHeight="1" x14ac:dyDescent="1.05">
      <c r="A319" s="31" t="s">
        <v>30060</v>
      </c>
      <c r="B319" s="31" t="s">
        <v>30061</v>
      </c>
      <c r="C319" s="31" t="s">
        <v>30062</v>
      </c>
      <c r="D319" s="31" t="s">
        <v>30063</v>
      </c>
      <c r="E319" s="31" t="s">
        <v>687</v>
      </c>
      <c r="F319" s="31" t="s">
        <v>123</v>
      </c>
      <c r="G319" s="31" t="s">
        <v>16504</v>
      </c>
      <c r="H319" s="31" t="s">
        <v>21599</v>
      </c>
      <c r="I319" s="38">
        <v>0.20833333333333334</v>
      </c>
      <c r="J319" s="31" t="s">
        <v>18446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43425</v>
      </c>
      <c r="T319" s="31"/>
      <c r="U319" s="31"/>
    </row>
    <row r="320" spans="1:21" ht="50.1" customHeight="1" x14ac:dyDescent="1.05">
      <c r="A320" s="31" t="s">
        <v>30064</v>
      </c>
      <c r="B320" s="31" t="s">
        <v>30065</v>
      </c>
      <c r="C320" s="31" t="s">
        <v>30066</v>
      </c>
      <c r="D320" s="31" t="s">
        <v>30067</v>
      </c>
      <c r="E320" s="31" t="s">
        <v>687</v>
      </c>
      <c r="F320" s="31" t="s">
        <v>123</v>
      </c>
      <c r="G320" s="31" t="s">
        <v>16504</v>
      </c>
      <c r="H320" s="31" t="s">
        <v>21599</v>
      </c>
      <c r="I320" s="38">
        <v>0.20833333333333334</v>
      </c>
      <c r="J320" s="31" t="s">
        <v>18446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43425</v>
      </c>
      <c r="T320" s="31"/>
      <c r="U320" s="31"/>
    </row>
    <row r="321" spans="1:21" ht="50.1" customHeight="1" x14ac:dyDescent="1.05">
      <c r="A321" s="693" t="s">
        <v>30216</v>
      </c>
      <c r="B321" s="694"/>
      <c r="C321" s="694"/>
      <c r="D321" s="694"/>
      <c r="E321" s="694"/>
      <c r="F321" s="694"/>
      <c r="G321" s="694"/>
      <c r="H321" s="694"/>
      <c r="I321" s="694"/>
      <c r="J321" s="694"/>
      <c r="K321" s="694"/>
      <c r="L321" s="694"/>
      <c r="M321" s="695"/>
      <c r="N321" s="23"/>
      <c r="O321" s="23"/>
      <c r="P321" s="23"/>
      <c r="Q321" s="23"/>
      <c r="R321" s="131"/>
      <c r="S321" s="29"/>
      <c r="T321" s="482">
        <v>330000</v>
      </c>
      <c r="U321" s="166"/>
    </row>
    <row r="322" spans="1:21" ht="50.1" customHeight="1" x14ac:dyDescent="1.05">
      <c r="A322" s="693" t="s">
        <v>30216</v>
      </c>
      <c r="B322" s="694"/>
      <c r="C322" s="694"/>
      <c r="D322" s="694"/>
      <c r="E322" s="694"/>
      <c r="F322" s="694"/>
      <c r="G322" s="694"/>
      <c r="H322" s="694"/>
      <c r="I322" s="694"/>
      <c r="J322" s="694"/>
      <c r="K322" s="694"/>
      <c r="L322" s="694"/>
      <c r="M322" s="695"/>
      <c r="N322" s="23"/>
      <c r="O322" s="23"/>
      <c r="P322" s="23"/>
      <c r="Q322" s="23"/>
      <c r="R322" s="131"/>
      <c r="S322" s="29"/>
      <c r="T322" s="482">
        <v>58000</v>
      </c>
      <c r="U322" s="166"/>
    </row>
    <row r="323" spans="1:21" ht="50.1" customHeight="1" x14ac:dyDescent="1.05">
      <c r="A323" s="693" t="s">
        <v>30216</v>
      </c>
      <c r="B323" s="694"/>
      <c r="C323" s="694"/>
      <c r="D323" s="694"/>
      <c r="E323" s="694"/>
      <c r="F323" s="694"/>
      <c r="G323" s="694"/>
      <c r="H323" s="694"/>
      <c r="I323" s="694"/>
      <c r="J323" s="694"/>
      <c r="K323" s="694"/>
      <c r="L323" s="694"/>
      <c r="M323" s="695"/>
      <c r="N323" s="23"/>
      <c r="O323" s="23"/>
      <c r="P323" s="23"/>
      <c r="Q323" s="23"/>
      <c r="R323" s="131"/>
      <c r="S323" s="29"/>
      <c r="T323" s="482">
        <v>40000</v>
      </c>
      <c r="U323" s="166"/>
    </row>
    <row r="324" spans="1:21" ht="50.1" customHeight="1" x14ac:dyDescent="1.05">
      <c r="A324" s="693" t="s">
        <v>30216</v>
      </c>
      <c r="B324" s="694"/>
      <c r="C324" s="694"/>
      <c r="D324" s="694"/>
      <c r="E324" s="694"/>
      <c r="F324" s="694"/>
      <c r="G324" s="694"/>
      <c r="H324" s="694"/>
      <c r="I324" s="694"/>
      <c r="J324" s="694"/>
      <c r="K324" s="694"/>
      <c r="L324" s="694"/>
      <c r="M324" s="695"/>
      <c r="N324" s="23"/>
      <c r="O324" s="23"/>
      <c r="P324" s="23"/>
      <c r="Q324" s="23"/>
      <c r="R324" s="131"/>
      <c r="S324" s="29"/>
      <c r="T324" s="482">
        <v>41000</v>
      </c>
      <c r="U324" s="166"/>
    </row>
    <row r="325" spans="1:21" ht="50.1" customHeight="1" x14ac:dyDescent="1.3">
      <c r="A325" s="679" t="s">
        <v>31180</v>
      </c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1"/>
      <c r="N325" s="23"/>
      <c r="O325" s="23"/>
      <c r="P325" s="23"/>
      <c r="Q325" s="23"/>
      <c r="R325" s="23"/>
      <c r="S325" s="29"/>
      <c r="T325" s="31"/>
      <c r="U325" s="31"/>
    </row>
    <row r="326" spans="1:21" ht="50.1" customHeight="1" x14ac:dyDescent="1.05">
      <c r="A326" s="31" t="s">
        <v>30725</v>
      </c>
      <c r="B326" s="31" t="s">
        <v>16905</v>
      </c>
      <c r="C326" s="31" t="s">
        <v>30726</v>
      </c>
      <c r="D326" s="31" t="s">
        <v>30727</v>
      </c>
      <c r="E326" s="31" t="s">
        <v>101</v>
      </c>
      <c r="F326" s="31" t="s">
        <v>102</v>
      </c>
      <c r="G326" s="31" t="s">
        <v>16267</v>
      </c>
      <c r="H326" s="31" t="s">
        <v>25515</v>
      </c>
      <c r="I326" s="38">
        <v>0.25</v>
      </c>
      <c r="J326" s="31" t="s">
        <v>18446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26200</v>
      </c>
      <c r="T326" s="31"/>
      <c r="U326" s="31"/>
    </row>
    <row r="327" spans="1:21" ht="50.1" customHeight="1" x14ac:dyDescent="1.05">
      <c r="A327" s="31" t="s">
        <v>30728</v>
      </c>
      <c r="B327" s="31" t="s">
        <v>9277</v>
      </c>
      <c r="C327" s="31" t="s">
        <v>30729</v>
      </c>
      <c r="D327" s="31" t="s">
        <v>30730</v>
      </c>
      <c r="E327" s="31" t="s">
        <v>101</v>
      </c>
      <c r="F327" s="31" t="s">
        <v>102</v>
      </c>
      <c r="G327" s="31" t="s">
        <v>16267</v>
      </c>
      <c r="H327" s="31" t="s">
        <v>27113</v>
      </c>
      <c r="I327" s="38">
        <v>0.27083333333333331</v>
      </c>
      <c r="J327" s="31" t="s">
        <v>18446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26200</v>
      </c>
      <c r="T327" s="31"/>
      <c r="U327" s="31"/>
    </row>
    <row r="328" spans="1:21" ht="50.1" customHeight="1" x14ac:dyDescent="1.05">
      <c r="A328" s="31" t="s">
        <v>30731</v>
      </c>
      <c r="B328" s="31" t="s">
        <v>30732</v>
      </c>
      <c r="C328" s="31" t="s">
        <v>30733</v>
      </c>
      <c r="D328" s="31" t="s">
        <v>30734</v>
      </c>
      <c r="E328" s="31" t="s">
        <v>687</v>
      </c>
      <c r="F328" s="31" t="s">
        <v>123</v>
      </c>
      <c r="G328" s="31" t="s">
        <v>16504</v>
      </c>
      <c r="H328" s="31" t="s">
        <v>25515</v>
      </c>
      <c r="I328" s="38">
        <v>0.33333333333333331</v>
      </c>
      <c r="J328" s="31" t="s">
        <v>18446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31"/>
      <c r="U328" s="31"/>
    </row>
    <row r="329" spans="1:21" ht="50.1" customHeight="1" x14ac:dyDescent="1.05">
      <c r="A329" s="31" t="s">
        <v>30735</v>
      </c>
      <c r="B329" s="31" t="s">
        <v>29955</v>
      </c>
      <c r="C329" s="31" t="s">
        <v>30736</v>
      </c>
      <c r="D329" s="31" t="s">
        <v>30737</v>
      </c>
      <c r="E329" s="31" t="s">
        <v>687</v>
      </c>
      <c r="F329" s="31" t="s">
        <v>123</v>
      </c>
      <c r="G329" s="31" t="s">
        <v>16248</v>
      </c>
      <c r="H329" s="31" t="s">
        <v>25515</v>
      </c>
      <c r="I329" s="38">
        <v>0.83333333333333337</v>
      </c>
      <c r="J329" s="31" t="s">
        <v>18446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31"/>
      <c r="U329" s="31"/>
    </row>
    <row r="330" spans="1:21" ht="50.1" customHeight="1" x14ac:dyDescent="1.05">
      <c r="A330" s="31" t="s">
        <v>30738</v>
      </c>
      <c r="B330" s="31" t="s">
        <v>6014</v>
      </c>
      <c r="C330" s="31" t="s">
        <v>30739</v>
      </c>
      <c r="D330" s="31" t="s">
        <v>30740</v>
      </c>
      <c r="E330" s="31" t="s">
        <v>687</v>
      </c>
      <c r="F330" s="31" t="s">
        <v>123</v>
      </c>
      <c r="G330" s="31" t="s">
        <v>16248</v>
      </c>
      <c r="H330" s="31" t="s">
        <v>25515</v>
      </c>
      <c r="I330" s="38">
        <v>0.83333333333333337</v>
      </c>
      <c r="J330" s="31" t="s">
        <v>18446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43425</v>
      </c>
      <c r="T330" s="31"/>
      <c r="U330" s="31"/>
    </row>
    <row r="331" spans="1:21" ht="50.1" customHeight="1" x14ac:dyDescent="1.05">
      <c r="A331" s="31" t="s">
        <v>30741</v>
      </c>
      <c r="B331" s="31" t="s">
        <v>12397</v>
      </c>
      <c r="C331" s="31" t="s">
        <v>30742</v>
      </c>
      <c r="D331" s="31" t="s">
        <v>30743</v>
      </c>
      <c r="E331" s="31" t="s">
        <v>687</v>
      </c>
      <c r="F331" s="31" t="s">
        <v>123</v>
      </c>
      <c r="G331" s="31" t="s">
        <v>16504</v>
      </c>
      <c r="H331" s="31" t="s">
        <v>25515</v>
      </c>
      <c r="I331" s="38">
        <v>0.33333333333333331</v>
      </c>
      <c r="J331" s="31" t="s">
        <v>18446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43425</v>
      </c>
      <c r="T331" s="31"/>
      <c r="U331" s="31"/>
    </row>
    <row r="332" spans="1:21" ht="50.1" customHeight="1" x14ac:dyDescent="1.05">
      <c r="A332" s="31" t="s">
        <v>30744</v>
      </c>
      <c r="B332" s="31" t="s">
        <v>30732</v>
      </c>
      <c r="C332" s="31" t="s">
        <v>30745</v>
      </c>
      <c r="D332" s="31" t="s">
        <v>30746</v>
      </c>
      <c r="E332" s="31" t="s">
        <v>687</v>
      </c>
      <c r="F332" s="31" t="s">
        <v>123</v>
      </c>
      <c r="G332" s="31" t="s">
        <v>16504</v>
      </c>
      <c r="H332" s="31" t="s">
        <v>25515</v>
      </c>
      <c r="I332" s="38">
        <v>0.33333333333333331</v>
      </c>
      <c r="J332" s="31" t="s">
        <v>18446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43425</v>
      </c>
      <c r="T332" s="31"/>
      <c r="U332" s="31"/>
    </row>
    <row r="333" spans="1:21" ht="50.1" customHeight="1" x14ac:dyDescent="1.05">
      <c r="A333" s="31" t="s">
        <v>30747</v>
      </c>
      <c r="B333" s="31" t="s">
        <v>30748</v>
      </c>
      <c r="C333" s="31" t="s">
        <v>30749</v>
      </c>
      <c r="D333" s="31" t="s">
        <v>30750</v>
      </c>
      <c r="E333" s="31" t="s">
        <v>687</v>
      </c>
      <c r="F333" s="31" t="s">
        <v>123</v>
      </c>
      <c r="G333" s="31" t="s">
        <v>16504</v>
      </c>
      <c r="H333" s="31" t="s">
        <v>25515</v>
      </c>
      <c r="I333" s="38">
        <v>0.33333333333333331</v>
      </c>
      <c r="J333" s="31" t="s">
        <v>18446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43425</v>
      </c>
      <c r="T333" s="31"/>
      <c r="U333" s="31"/>
    </row>
    <row r="334" spans="1:21" ht="50.1" customHeight="1" x14ac:dyDescent="1.05">
      <c r="A334" s="31" t="s">
        <v>30751</v>
      </c>
      <c r="B334" s="31" t="s">
        <v>14757</v>
      </c>
      <c r="C334" s="31" t="s">
        <v>30752</v>
      </c>
      <c r="D334" s="31" t="s">
        <v>30753</v>
      </c>
      <c r="E334" s="31" t="s">
        <v>687</v>
      </c>
      <c r="F334" s="31" t="s">
        <v>123</v>
      </c>
      <c r="G334" s="31" t="s">
        <v>16504</v>
      </c>
      <c r="H334" s="31" t="s">
        <v>25515</v>
      </c>
      <c r="I334" s="38">
        <v>0.33333333333333331</v>
      </c>
      <c r="J334" s="31" t="s">
        <v>18446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43425</v>
      </c>
      <c r="T334" s="31"/>
      <c r="U334" s="31"/>
    </row>
    <row r="335" spans="1:21" ht="50.1" customHeight="1" x14ac:dyDescent="1.05">
      <c r="A335" s="31" t="s">
        <v>30754</v>
      </c>
      <c r="B335" s="31" t="s">
        <v>30755</v>
      </c>
      <c r="C335" s="31" t="s">
        <v>30756</v>
      </c>
      <c r="D335" s="31" t="s">
        <v>30757</v>
      </c>
      <c r="E335" s="31" t="s">
        <v>687</v>
      </c>
      <c r="F335" s="31" t="s">
        <v>123</v>
      </c>
      <c r="G335" s="31" t="s">
        <v>16504</v>
      </c>
      <c r="H335" s="31" t="s">
        <v>25515</v>
      </c>
      <c r="I335" s="38">
        <v>0.33333333333333331</v>
      </c>
      <c r="J335" s="31" t="s">
        <v>18446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43425</v>
      </c>
      <c r="T335" s="31"/>
      <c r="U335" s="31"/>
    </row>
    <row r="336" spans="1:21" ht="50.1" customHeight="1" x14ac:dyDescent="1.05">
      <c r="A336" s="31" t="s">
        <v>30758</v>
      </c>
      <c r="B336" s="31" t="s">
        <v>30759</v>
      </c>
      <c r="C336" s="31" t="s">
        <v>30760</v>
      </c>
      <c r="D336" s="31" t="s">
        <v>30761</v>
      </c>
      <c r="E336" s="31" t="s">
        <v>687</v>
      </c>
      <c r="F336" s="31" t="s">
        <v>123</v>
      </c>
      <c r="G336" s="31" t="s">
        <v>16504</v>
      </c>
      <c r="H336" s="31" t="s">
        <v>25515</v>
      </c>
      <c r="I336" s="38">
        <v>0.33333333333333331</v>
      </c>
      <c r="J336" s="31" t="s">
        <v>18446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43425</v>
      </c>
      <c r="T336" s="31"/>
      <c r="U336" s="31"/>
    </row>
    <row r="337" spans="1:21" ht="50.1" customHeight="1" x14ac:dyDescent="1.05">
      <c r="A337" s="31" t="s">
        <v>30762</v>
      </c>
      <c r="B337" s="31" t="s">
        <v>29512</v>
      </c>
      <c r="C337" s="31" t="s">
        <v>30763</v>
      </c>
      <c r="D337" s="31" t="s">
        <v>30764</v>
      </c>
      <c r="E337" s="31" t="s">
        <v>687</v>
      </c>
      <c r="F337" s="31" t="s">
        <v>123</v>
      </c>
      <c r="G337" s="31" t="s">
        <v>16504</v>
      </c>
      <c r="H337" s="31" t="s">
        <v>25515</v>
      </c>
      <c r="I337" s="38">
        <v>0.33333333333333331</v>
      </c>
      <c r="J337" s="31" t="s">
        <v>18446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43425</v>
      </c>
      <c r="T337" s="31"/>
      <c r="U337" s="31"/>
    </row>
    <row r="338" spans="1:21" ht="50.1" customHeight="1" x14ac:dyDescent="1.05">
      <c r="A338" s="31" t="s">
        <v>30765</v>
      </c>
      <c r="B338" s="31" t="s">
        <v>30766</v>
      </c>
      <c r="C338" s="31" t="s">
        <v>30767</v>
      </c>
      <c r="D338" s="31" t="s">
        <v>30768</v>
      </c>
      <c r="E338" s="31" t="s">
        <v>687</v>
      </c>
      <c r="F338" s="31" t="s">
        <v>123</v>
      </c>
      <c r="G338" s="31" t="s">
        <v>16248</v>
      </c>
      <c r="H338" s="31" t="s">
        <v>25515</v>
      </c>
      <c r="I338" s="38">
        <v>0.83333333333333337</v>
      </c>
      <c r="J338" s="31" t="s">
        <v>18446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43425</v>
      </c>
      <c r="T338" s="31"/>
      <c r="U338" s="31"/>
    </row>
    <row r="339" spans="1:21" ht="50.1" customHeight="1" x14ac:dyDescent="1.05">
      <c r="A339" s="31" t="s">
        <v>30769</v>
      </c>
      <c r="B339" s="31" t="s">
        <v>30770</v>
      </c>
      <c r="C339" s="31" t="s">
        <v>30771</v>
      </c>
      <c r="D339" s="31" t="s">
        <v>30772</v>
      </c>
      <c r="E339" s="31" t="s">
        <v>687</v>
      </c>
      <c r="F339" s="31" t="s">
        <v>123</v>
      </c>
      <c r="G339" s="31" t="s">
        <v>16504</v>
      </c>
      <c r="H339" s="31" t="s">
        <v>25515</v>
      </c>
      <c r="I339" s="38">
        <v>0.33333333333333331</v>
      </c>
      <c r="J339" s="31" t="s">
        <v>18446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43425</v>
      </c>
      <c r="T339" s="31"/>
      <c r="U339" s="31"/>
    </row>
    <row r="340" spans="1:21" ht="50.1" customHeight="1" x14ac:dyDescent="1.05">
      <c r="A340" s="31" t="s">
        <v>30773</v>
      </c>
      <c r="B340" s="31" t="s">
        <v>30774</v>
      </c>
      <c r="C340" s="31" t="s">
        <v>30775</v>
      </c>
      <c r="D340" s="31" t="s">
        <v>30776</v>
      </c>
      <c r="E340" s="31" t="s">
        <v>687</v>
      </c>
      <c r="F340" s="31" t="s">
        <v>123</v>
      </c>
      <c r="G340" s="31" t="s">
        <v>16504</v>
      </c>
      <c r="H340" s="31" t="s">
        <v>25515</v>
      </c>
      <c r="I340" s="38">
        <v>0.33333333333333331</v>
      </c>
      <c r="J340" s="31" t="s">
        <v>18446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43425</v>
      </c>
      <c r="T340" s="31"/>
      <c r="U340" s="31"/>
    </row>
    <row r="341" spans="1:21" ht="50.1" customHeight="1" x14ac:dyDescent="1.05">
      <c r="A341" s="31" t="s">
        <v>30777</v>
      </c>
      <c r="B341" s="31" t="s">
        <v>30778</v>
      </c>
      <c r="C341" s="31" t="s">
        <v>30779</v>
      </c>
      <c r="D341" s="31" t="s">
        <v>30780</v>
      </c>
      <c r="E341" s="31" t="s">
        <v>687</v>
      </c>
      <c r="F341" s="31" t="s">
        <v>123</v>
      </c>
      <c r="G341" s="31" t="s">
        <v>16248</v>
      </c>
      <c r="H341" s="31" t="s">
        <v>25515</v>
      </c>
      <c r="I341" s="38">
        <v>0.83333333333333337</v>
      </c>
      <c r="J341" s="31" t="s">
        <v>18446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43425</v>
      </c>
      <c r="T341" s="31"/>
      <c r="U341" s="31"/>
    </row>
    <row r="342" spans="1:21" ht="50.1" customHeight="1" x14ac:dyDescent="1.05">
      <c r="A342" s="31" t="s">
        <v>30781</v>
      </c>
      <c r="B342" s="31" t="s">
        <v>30782</v>
      </c>
      <c r="C342" s="31" t="s">
        <v>30783</v>
      </c>
      <c r="D342" s="31" t="s">
        <v>30784</v>
      </c>
      <c r="E342" s="31" t="s">
        <v>687</v>
      </c>
      <c r="F342" s="31" t="s">
        <v>123</v>
      </c>
      <c r="G342" s="31" t="s">
        <v>16248</v>
      </c>
      <c r="H342" s="31" t="s">
        <v>25515</v>
      </c>
      <c r="I342" s="38">
        <v>0.41666666666666669</v>
      </c>
      <c r="J342" s="31" t="s">
        <v>18446</v>
      </c>
      <c r="K342" s="31" t="s">
        <v>105</v>
      </c>
      <c r="L342" s="31" t="s">
        <v>125</v>
      </c>
      <c r="M342" s="31" t="s">
        <v>995</v>
      </c>
      <c r="N342" s="23"/>
      <c r="O342" s="23"/>
      <c r="P342" s="23"/>
      <c r="Q342" s="23"/>
      <c r="R342" s="23"/>
      <c r="S342" s="29">
        <v>35740</v>
      </c>
      <c r="T342" s="31"/>
      <c r="U342" s="31"/>
    </row>
    <row r="343" spans="1:21" ht="50.1" customHeight="1" x14ac:dyDescent="1.05">
      <c r="A343" s="31" t="s">
        <v>30785</v>
      </c>
      <c r="B343" s="31" t="s">
        <v>30786</v>
      </c>
      <c r="C343" s="31" t="s">
        <v>30787</v>
      </c>
      <c r="D343" s="31" t="s">
        <v>30788</v>
      </c>
      <c r="E343" s="31" t="s">
        <v>687</v>
      </c>
      <c r="F343" s="31" t="s">
        <v>123</v>
      </c>
      <c r="G343" s="31" t="s">
        <v>16248</v>
      </c>
      <c r="H343" s="31" t="s">
        <v>25515</v>
      </c>
      <c r="I343" s="38">
        <v>0.41666666666666669</v>
      </c>
      <c r="J343" s="31" t="s">
        <v>18446</v>
      </c>
      <c r="K343" s="31" t="s">
        <v>105</v>
      </c>
      <c r="L343" s="31" t="s">
        <v>533</v>
      </c>
      <c r="M343" s="31" t="s">
        <v>995</v>
      </c>
      <c r="N343" s="23"/>
      <c r="O343" s="23"/>
      <c r="P343" s="23"/>
      <c r="Q343" s="23"/>
      <c r="R343" s="23"/>
      <c r="S343" s="29">
        <v>25200</v>
      </c>
      <c r="T343" s="31"/>
      <c r="U343" s="31"/>
    </row>
    <row r="344" spans="1:21" ht="50.1" customHeight="1" x14ac:dyDescent="1.05">
      <c r="A344" s="31" t="s">
        <v>30789</v>
      </c>
      <c r="B344" s="31" t="s">
        <v>30790</v>
      </c>
      <c r="C344" s="31" t="s">
        <v>30791</v>
      </c>
      <c r="D344" s="31" t="s">
        <v>30792</v>
      </c>
      <c r="E344" s="31" t="s">
        <v>101</v>
      </c>
      <c r="F344" s="31" t="s">
        <v>123</v>
      </c>
      <c r="G344" s="31" t="s">
        <v>16205</v>
      </c>
      <c r="H344" s="31" t="s">
        <v>28170</v>
      </c>
      <c r="I344" s="38">
        <v>0.53125</v>
      </c>
      <c r="J344" s="31" t="s">
        <v>18446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43925</v>
      </c>
      <c r="T344" s="31"/>
      <c r="U344" s="31"/>
    </row>
    <row r="345" spans="1:21" ht="50.1" customHeight="1" x14ac:dyDescent="1.05">
      <c r="A345" s="31" t="s">
        <v>30793</v>
      </c>
      <c r="B345" s="31" t="s">
        <v>30794</v>
      </c>
      <c r="C345" s="31" t="s">
        <v>30795</v>
      </c>
      <c r="D345" s="31" t="s">
        <v>30796</v>
      </c>
      <c r="E345" s="31" t="s">
        <v>687</v>
      </c>
      <c r="F345" s="31" t="s">
        <v>123</v>
      </c>
      <c r="G345" s="31" t="s">
        <v>16248</v>
      </c>
      <c r="H345" s="31" t="s">
        <v>25515</v>
      </c>
      <c r="I345" s="38">
        <v>0.41666666666666669</v>
      </c>
      <c r="J345" s="31" t="s">
        <v>18446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43425</v>
      </c>
      <c r="T345" s="31"/>
      <c r="U345" s="31"/>
    </row>
    <row r="346" spans="1:21" ht="50.1" customHeight="1" x14ac:dyDescent="1.05">
      <c r="A346" s="31" t="s">
        <v>30797</v>
      </c>
      <c r="B346" s="31" t="s">
        <v>20896</v>
      </c>
      <c r="C346" s="31" t="s">
        <v>30798</v>
      </c>
      <c r="D346" s="31" t="s">
        <v>30799</v>
      </c>
      <c r="E346" s="31" t="s">
        <v>101</v>
      </c>
      <c r="F346" s="31" t="s">
        <v>123</v>
      </c>
      <c r="G346" s="31" t="s">
        <v>16205</v>
      </c>
      <c r="H346" s="31" t="s">
        <v>28170</v>
      </c>
      <c r="I346" s="38">
        <v>0.53125</v>
      </c>
      <c r="J346" s="31" t="s">
        <v>18446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43925</v>
      </c>
      <c r="T346" s="31"/>
      <c r="U346" s="31"/>
    </row>
    <row r="347" spans="1:21" ht="50.1" customHeight="1" x14ac:dyDescent="1.05">
      <c r="A347" s="31" t="s">
        <v>30800</v>
      </c>
      <c r="B347" s="31" t="s">
        <v>5366</v>
      </c>
      <c r="C347" s="31" t="s">
        <v>30801</v>
      </c>
      <c r="D347" s="31" t="s">
        <v>30802</v>
      </c>
      <c r="E347" s="31" t="s">
        <v>101</v>
      </c>
      <c r="F347" s="31" t="s">
        <v>123</v>
      </c>
      <c r="G347" s="31" t="s">
        <v>16205</v>
      </c>
      <c r="H347" s="31" t="s">
        <v>28170</v>
      </c>
      <c r="I347" s="38">
        <v>0.53125</v>
      </c>
      <c r="J347" s="31" t="s">
        <v>18446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43925</v>
      </c>
      <c r="T347" s="31"/>
      <c r="U347" s="31"/>
    </row>
    <row r="348" spans="1:21" ht="50.1" customHeight="1" x14ac:dyDescent="1.05">
      <c r="A348" s="31" t="s">
        <v>30803</v>
      </c>
      <c r="B348" s="31" t="s">
        <v>30804</v>
      </c>
      <c r="C348" s="31" t="s">
        <v>30805</v>
      </c>
      <c r="D348" s="31" t="s">
        <v>30806</v>
      </c>
      <c r="E348" s="31" t="s">
        <v>101</v>
      </c>
      <c r="F348" s="31" t="s">
        <v>123</v>
      </c>
      <c r="G348" s="31" t="s">
        <v>16205</v>
      </c>
      <c r="H348" s="31" t="s">
        <v>28170</v>
      </c>
      <c r="I348" s="38">
        <v>0.53125</v>
      </c>
      <c r="J348" s="31" t="s">
        <v>18446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43925</v>
      </c>
      <c r="T348" s="31"/>
      <c r="U348" s="31"/>
    </row>
    <row r="349" spans="1:21" ht="50.1" customHeight="1" x14ac:dyDescent="1.05">
      <c r="A349" s="31" t="s">
        <v>30807</v>
      </c>
      <c r="B349" s="31" t="s">
        <v>30808</v>
      </c>
      <c r="C349" s="31" t="s">
        <v>30809</v>
      </c>
      <c r="D349" s="31" t="s">
        <v>30810</v>
      </c>
      <c r="E349" s="31" t="s">
        <v>101</v>
      </c>
      <c r="F349" s="31" t="s">
        <v>123</v>
      </c>
      <c r="G349" s="31" t="s">
        <v>16205</v>
      </c>
      <c r="H349" s="31" t="s">
        <v>28170</v>
      </c>
      <c r="I349" s="38">
        <v>0.53125</v>
      </c>
      <c r="J349" s="31" t="s">
        <v>18446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43925</v>
      </c>
      <c r="T349" s="31"/>
      <c r="U349" s="31"/>
    </row>
    <row r="350" spans="1:21" ht="50.1" customHeight="1" x14ac:dyDescent="1.05">
      <c r="A350" s="31" t="s">
        <v>30811</v>
      </c>
      <c r="B350" s="31" t="s">
        <v>30812</v>
      </c>
      <c r="C350" s="31" t="s">
        <v>30813</v>
      </c>
      <c r="D350" s="31" t="s">
        <v>30814</v>
      </c>
      <c r="E350" s="31" t="s">
        <v>101</v>
      </c>
      <c r="F350" s="31" t="s">
        <v>123</v>
      </c>
      <c r="G350" s="31" t="s">
        <v>16205</v>
      </c>
      <c r="H350" s="31" t="s">
        <v>28170</v>
      </c>
      <c r="I350" s="38">
        <v>0.53125</v>
      </c>
      <c r="J350" s="31" t="s">
        <v>18446</v>
      </c>
      <c r="K350" s="31" t="s">
        <v>105</v>
      </c>
      <c r="L350" s="31" t="s">
        <v>125</v>
      </c>
      <c r="M350" s="31" t="s">
        <v>995</v>
      </c>
      <c r="N350" s="23"/>
      <c r="O350" s="23"/>
      <c r="P350" s="23"/>
      <c r="Q350" s="23"/>
      <c r="R350" s="23"/>
      <c r="S350" s="29">
        <v>36740</v>
      </c>
      <c r="T350" s="31"/>
      <c r="U350" s="31"/>
    </row>
    <row r="351" spans="1:21" ht="50.1" customHeight="1" x14ac:dyDescent="1.05">
      <c r="A351" s="31" t="s">
        <v>30815</v>
      </c>
      <c r="B351" s="31" t="s">
        <v>30816</v>
      </c>
      <c r="C351" s="31" t="s">
        <v>30817</v>
      </c>
      <c r="D351" s="31" t="s">
        <v>30818</v>
      </c>
      <c r="E351" s="31" t="s">
        <v>101</v>
      </c>
      <c r="F351" s="31" t="s">
        <v>123</v>
      </c>
      <c r="G351" s="31" t="s">
        <v>16205</v>
      </c>
      <c r="H351" s="31" t="s">
        <v>28170</v>
      </c>
      <c r="I351" s="38">
        <v>0.53125</v>
      </c>
      <c r="J351" s="31" t="s">
        <v>18446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3"/>
      <c r="R351" s="23"/>
      <c r="S351" s="29">
        <v>43925</v>
      </c>
      <c r="T351" s="31"/>
      <c r="U351" s="31"/>
    </row>
    <row r="352" spans="1:21" ht="50.1" customHeight="1" x14ac:dyDescent="1.05">
      <c r="A352" s="31" t="s">
        <v>30819</v>
      </c>
      <c r="B352" s="31" t="s">
        <v>30820</v>
      </c>
      <c r="C352" s="31" t="s">
        <v>30821</v>
      </c>
      <c r="D352" s="31" t="s">
        <v>30822</v>
      </c>
      <c r="E352" s="31" t="s">
        <v>101</v>
      </c>
      <c r="F352" s="31" t="s">
        <v>123</v>
      </c>
      <c r="G352" s="31" t="s">
        <v>16223</v>
      </c>
      <c r="H352" s="31" t="s">
        <v>28170</v>
      </c>
      <c r="I352" s="38">
        <v>0.125</v>
      </c>
      <c r="J352" s="31" t="s">
        <v>18446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3"/>
      <c r="R352" s="23"/>
      <c r="S352" s="29">
        <v>43925</v>
      </c>
      <c r="T352" s="31"/>
      <c r="U352" s="31"/>
    </row>
    <row r="353" spans="1:21" ht="50.1" customHeight="1" x14ac:dyDescent="1.05">
      <c r="A353" s="31" t="s">
        <v>30823</v>
      </c>
      <c r="B353" s="31" t="s">
        <v>30824</v>
      </c>
      <c r="C353" s="31" t="s">
        <v>30825</v>
      </c>
      <c r="D353" s="31" t="s">
        <v>30826</v>
      </c>
      <c r="E353" s="31" t="s">
        <v>687</v>
      </c>
      <c r="F353" s="31" t="s">
        <v>123</v>
      </c>
      <c r="G353" s="31" t="s">
        <v>16248</v>
      </c>
      <c r="H353" s="31" t="s">
        <v>25515</v>
      </c>
      <c r="I353" s="38">
        <v>0.41666666666666669</v>
      </c>
      <c r="J353" s="31" t="s">
        <v>18446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3"/>
      <c r="R353" s="23"/>
      <c r="S353" s="29">
        <v>43425</v>
      </c>
      <c r="T353" s="31"/>
      <c r="U353" s="31"/>
    </row>
    <row r="354" spans="1:21" ht="50.1" customHeight="1" x14ac:dyDescent="1.05">
      <c r="A354" s="31" t="s">
        <v>30827</v>
      </c>
      <c r="B354" s="31" t="s">
        <v>30828</v>
      </c>
      <c r="C354" s="31" t="s">
        <v>30829</v>
      </c>
      <c r="D354" s="31" t="s">
        <v>30830</v>
      </c>
      <c r="E354" s="31" t="s">
        <v>687</v>
      </c>
      <c r="F354" s="31" t="s">
        <v>123</v>
      </c>
      <c r="G354" s="31" t="s">
        <v>16248</v>
      </c>
      <c r="H354" s="31" t="s">
        <v>25515</v>
      </c>
      <c r="I354" s="38">
        <v>0.41666666666666669</v>
      </c>
      <c r="J354" s="31" t="s">
        <v>18446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3"/>
      <c r="R354" s="23"/>
      <c r="S354" s="29">
        <v>43425</v>
      </c>
      <c r="T354" s="31"/>
      <c r="U354" s="31"/>
    </row>
    <row r="355" spans="1:21" ht="50.1" customHeight="1" x14ac:dyDescent="1.05">
      <c r="A355" s="31" t="s">
        <v>30831</v>
      </c>
      <c r="B355" s="31" t="s">
        <v>30832</v>
      </c>
      <c r="C355" s="31" t="s">
        <v>30833</v>
      </c>
      <c r="D355" s="31" t="s">
        <v>30834</v>
      </c>
      <c r="E355" s="31" t="s">
        <v>687</v>
      </c>
      <c r="F355" s="31" t="s">
        <v>123</v>
      </c>
      <c r="G355" s="31" t="s">
        <v>16248</v>
      </c>
      <c r="H355" s="31" t="s">
        <v>25515</v>
      </c>
      <c r="I355" s="38">
        <v>0.41666666666666669</v>
      </c>
      <c r="J355" s="31" t="s">
        <v>18446</v>
      </c>
      <c r="K355" s="31" t="s">
        <v>105</v>
      </c>
      <c r="L355" s="31" t="s">
        <v>106</v>
      </c>
      <c r="M355" s="31" t="s">
        <v>995</v>
      </c>
      <c r="N355" s="23"/>
      <c r="O355" s="23"/>
      <c r="P355" s="23"/>
      <c r="Q355" s="23"/>
      <c r="R355" s="23"/>
      <c r="S355" s="29">
        <v>43425</v>
      </c>
      <c r="T355" s="31"/>
      <c r="U355" s="31"/>
    </row>
    <row r="356" spans="1:21" ht="50.1" customHeight="1" x14ac:dyDescent="1.05">
      <c r="A356" s="31" t="s">
        <v>30835</v>
      </c>
      <c r="B356" s="31" t="s">
        <v>30836</v>
      </c>
      <c r="C356" s="31" t="s">
        <v>30837</v>
      </c>
      <c r="D356" s="31" t="s">
        <v>30838</v>
      </c>
      <c r="E356" s="31" t="s">
        <v>687</v>
      </c>
      <c r="F356" s="31" t="s">
        <v>123</v>
      </c>
      <c r="G356" s="31" t="s">
        <v>16248</v>
      </c>
      <c r="H356" s="31" t="s">
        <v>25515</v>
      </c>
      <c r="I356" s="38">
        <v>0.41666666666666669</v>
      </c>
      <c r="J356" s="31" t="s">
        <v>18446</v>
      </c>
      <c r="K356" s="31" t="s">
        <v>105</v>
      </c>
      <c r="L356" s="31" t="s">
        <v>276</v>
      </c>
      <c r="M356" s="31" t="s">
        <v>995</v>
      </c>
      <c r="N356" s="23"/>
      <c r="O356" s="23"/>
      <c r="P356" s="23"/>
      <c r="Q356" s="23"/>
      <c r="R356" s="23"/>
      <c r="S356" s="29">
        <v>20200</v>
      </c>
      <c r="T356" s="31"/>
      <c r="U356" s="31"/>
    </row>
    <row r="357" spans="1:21" ht="50.1" customHeight="1" x14ac:dyDescent="1.05">
      <c r="A357" s="31" t="s">
        <v>30839</v>
      </c>
      <c r="B357" s="31" t="s">
        <v>30840</v>
      </c>
      <c r="C357" s="31" t="s">
        <v>30841</v>
      </c>
      <c r="D357" s="31" t="s">
        <v>30842</v>
      </c>
      <c r="E357" s="31" t="s">
        <v>687</v>
      </c>
      <c r="F357" s="31" t="s">
        <v>123</v>
      </c>
      <c r="G357" s="31" t="s">
        <v>16248</v>
      </c>
      <c r="H357" s="31" t="s">
        <v>25515</v>
      </c>
      <c r="I357" s="38">
        <v>0.41666666666666669</v>
      </c>
      <c r="J357" s="31" t="s">
        <v>18446</v>
      </c>
      <c r="K357" s="31" t="s">
        <v>105</v>
      </c>
      <c r="L357" s="31" t="s">
        <v>106</v>
      </c>
      <c r="M357" s="31" t="s">
        <v>995</v>
      </c>
      <c r="N357" s="23"/>
      <c r="O357" s="23"/>
      <c r="P357" s="23"/>
      <c r="Q357" s="23"/>
      <c r="R357" s="23"/>
      <c r="S357" s="29">
        <v>43425</v>
      </c>
      <c r="T357" s="31"/>
      <c r="U357" s="31"/>
    </row>
    <row r="358" spans="1:21" ht="50.1" customHeight="1" x14ac:dyDescent="1.05">
      <c r="A358" s="31" t="s">
        <v>30843</v>
      </c>
      <c r="B358" s="31" t="s">
        <v>22362</v>
      </c>
      <c r="C358" s="31" t="s">
        <v>30844</v>
      </c>
      <c r="D358" s="31" t="s">
        <v>30845</v>
      </c>
      <c r="E358" s="31" t="s">
        <v>687</v>
      </c>
      <c r="F358" s="31" t="s">
        <v>123</v>
      </c>
      <c r="G358" s="31" t="s">
        <v>16248</v>
      </c>
      <c r="H358" s="31" t="s">
        <v>25515</v>
      </c>
      <c r="I358" s="38">
        <v>0.41666666666666669</v>
      </c>
      <c r="J358" s="31" t="s">
        <v>18446</v>
      </c>
      <c r="K358" s="31" t="s">
        <v>105</v>
      </c>
      <c r="L358" s="31" t="s">
        <v>106</v>
      </c>
      <c r="M358" s="31" t="s">
        <v>995</v>
      </c>
      <c r="N358" s="23"/>
      <c r="O358" s="23"/>
      <c r="P358" s="23"/>
      <c r="Q358" s="23"/>
      <c r="R358" s="23"/>
      <c r="S358" s="29">
        <v>43425</v>
      </c>
      <c r="T358" s="31"/>
      <c r="U358" s="31"/>
    </row>
    <row r="359" spans="1:21" ht="50.1" customHeight="1" x14ac:dyDescent="1.05">
      <c r="A359" s="31" t="s">
        <v>30846</v>
      </c>
      <c r="B359" s="31" t="s">
        <v>30847</v>
      </c>
      <c r="C359" s="31" t="s">
        <v>30848</v>
      </c>
      <c r="D359" s="31" t="s">
        <v>30849</v>
      </c>
      <c r="E359" s="31" t="s">
        <v>687</v>
      </c>
      <c r="F359" s="31" t="s">
        <v>123</v>
      </c>
      <c r="G359" s="31" t="s">
        <v>16248</v>
      </c>
      <c r="H359" s="31" t="s">
        <v>25515</v>
      </c>
      <c r="I359" s="38">
        <v>0.41666666666666669</v>
      </c>
      <c r="J359" s="31" t="s">
        <v>18446</v>
      </c>
      <c r="K359" s="31" t="s">
        <v>105</v>
      </c>
      <c r="L359" s="31" t="s">
        <v>125</v>
      </c>
      <c r="M359" s="31" t="s">
        <v>995</v>
      </c>
      <c r="N359" s="23"/>
      <c r="O359" s="23"/>
      <c r="P359" s="23"/>
      <c r="Q359" s="23"/>
      <c r="R359" s="23"/>
      <c r="S359" s="29">
        <v>35740</v>
      </c>
      <c r="T359" s="31"/>
      <c r="U359" s="31"/>
    </row>
    <row r="360" spans="1:21" ht="50.1" customHeight="1" x14ac:dyDescent="1.05">
      <c r="A360" s="31" t="s">
        <v>30850</v>
      </c>
      <c r="B360" s="31" t="s">
        <v>3078</v>
      </c>
      <c r="C360" s="31" t="s">
        <v>30851</v>
      </c>
      <c r="D360" s="31" t="s">
        <v>30852</v>
      </c>
      <c r="E360" s="31" t="s">
        <v>687</v>
      </c>
      <c r="F360" s="31" t="s">
        <v>123</v>
      </c>
      <c r="G360" s="31" t="s">
        <v>16248</v>
      </c>
      <c r="H360" s="31" t="s">
        <v>25515</v>
      </c>
      <c r="I360" s="38">
        <v>0.41666666666666669</v>
      </c>
      <c r="J360" s="31" t="s">
        <v>18446</v>
      </c>
      <c r="K360" s="31" t="s">
        <v>105</v>
      </c>
      <c r="L360" s="31" t="s">
        <v>125</v>
      </c>
      <c r="M360" s="31" t="s">
        <v>995</v>
      </c>
      <c r="N360" s="23"/>
      <c r="O360" s="23"/>
      <c r="P360" s="23"/>
      <c r="Q360" s="23"/>
      <c r="R360" s="23"/>
      <c r="S360" s="29">
        <v>35740</v>
      </c>
      <c r="T360" s="31"/>
      <c r="U360" s="31"/>
    </row>
    <row r="361" spans="1:21" ht="50.1" customHeight="1" x14ac:dyDescent="1.05">
      <c r="A361" s="31" t="s">
        <v>30853</v>
      </c>
      <c r="B361" s="31" t="s">
        <v>8572</v>
      </c>
      <c r="C361" s="31" t="s">
        <v>30854</v>
      </c>
      <c r="D361" s="31" t="s">
        <v>30855</v>
      </c>
      <c r="E361" s="31" t="s">
        <v>687</v>
      </c>
      <c r="F361" s="31" t="s">
        <v>123</v>
      </c>
      <c r="G361" s="31" t="s">
        <v>16248</v>
      </c>
      <c r="H361" s="31" t="s">
        <v>25515</v>
      </c>
      <c r="I361" s="38">
        <v>0.41666666666666669</v>
      </c>
      <c r="J361" s="31" t="s">
        <v>18446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43425</v>
      </c>
      <c r="T361" s="31"/>
      <c r="U361" s="31"/>
    </row>
    <row r="362" spans="1:21" ht="50.1" customHeight="1" x14ac:dyDescent="1.05">
      <c r="A362" s="31" t="s">
        <v>30856</v>
      </c>
      <c r="B362" s="31" t="s">
        <v>30857</v>
      </c>
      <c r="C362" s="31" t="s">
        <v>30858</v>
      </c>
      <c r="D362" s="31" t="s">
        <v>30859</v>
      </c>
      <c r="E362" s="31" t="s">
        <v>101</v>
      </c>
      <c r="F362" s="31" t="s">
        <v>123</v>
      </c>
      <c r="G362" s="31" t="s">
        <v>16205</v>
      </c>
      <c r="H362" s="31" t="s">
        <v>28170</v>
      </c>
      <c r="I362" s="38">
        <v>0.53125</v>
      </c>
      <c r="J362" s="31" t="s">
        <v>18446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43925</v>
      </c>
      <c r="T362" s="31"/>
      <c r="U362" s="31"/>
    </row>
    <row r="363" spans="1:21" ht="50.1" customHeight="1" x14ac:dyDescent="1.05">
      <c r="A363" s="31" t="s">
        <v>30860</v>
      </c>
      <c r="B363" s="31" t="s">
        <v>30861</v>
      </c>
      <c r="C363" s="31" t="s">
        <v>30862</v>
      </c>
      <c r="D363" s="31" t="s">
        <v>30863</v>
      </c>
      <c r="E363" s="31" t="s">
        <v>101</v>
      </c>
      <c r="F363" s="31" t="s">
        <v>123</v>
      </c>
      <c r="G363" s="31" t="s">
        <v>16205</v>
      </c>
      <c r="H363" s="31" t="s">
        <v>28170</v>
      </c>
      <c r="I363" s="38">
        <v>0.53125</v>
      </c>
      <c r="J363" s="31" t="s">
        <v>18446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43925</v>
      </c>
      <c r="T363" s="31"/>
      <c r="U363" s="31"/>
    </row>
    <row r="364" spans="1:21" ht="50.1" customHeight="1" x14ac:dyDescent="1.3">
      <c r="A364" s="679" t="s">
        <v>31908</v>
      </c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1"/>
      <c r="N364" s="23"/>
      <c r="O364" s="23"/>
      <c r="P364" s="23"/>
      <c r="Q364" s="23"/>
      <c r="R364" s="23"/>
      <c r="S364" s="29"/>
      <c r="T364" s="31"/>
      <c r="U364" s="31"/>
    </row>
    <row r="365" spans="1:21" ht="50.1" customHeight="1" x14ac:dyDescent="1.05">
      <c r="A365" s="31" t="s">
        <v>31695</v>
      </c>
      <c r="B365" s="31" t="s">
        <v>11042</v>
      </c>
      <c r="C365" s="31" t="s">
        <v>31696</v>
      </c>
      <c r="D365" s="31" t="s">
        <v>31697</v>
      </c>
      <c r="E365" s="31" t="s">
        <v>687</v>
      </c>
      <c r="F365" s="31" t="s">
        <v>123</v>
      </c>
      <c r="G365" s="31" t="s">
        <v>20129</v>
      </c>
      <c r="H365" s="31" t="s">
        <v>17480</v>
      </c>
      <c r="I365" s="38">
        <v>0.375</v>
      </c>
      <c r="J365" s="31" t="s">
        <v>18446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43425</v>
      </c>
      <c r="T365" s="31"/>
      <c r="U365" s="31"/>
    </row>
    <row r="366" spans="1:21" ht="50.1" customHeight="1" x14ac:dyDescent="1.05">
      <c r="A366" s="31" t="s">
        <v>31698</v>
      </c>
      <c r="B366" s="31" t="s">
        <v>4659</v>
      </c>
      <c r="C366" s="31" t="s">
        <v>31699</v>
      </c>
      <c r="D366" s="31" t="s">
        <v>31700</v>
      </c>
      <c r="E366" s="31" t="s">
        <v>687</v>
      </c>
      <c r="F366" s="31" t="s">
        <v>123</v>
      </c>
      <c r="G366" s="31" t="s">
        <v>20129</v>
      </c>
      <c r="H366" s="31" t="s">
        <v>17480</v>
      </c>
      <c r="I366" s="38">
        <v>0.375</v>
      </c>
      <c r="J366" s="31" t="s">
        <v>18446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3"/>
      <c r="R366" s="23"/>
      <c r="S366" s="29">
        <v>43425</v>
      </c>
      <c r="T366" s="31"/>
      <c r="U366" s="31"/>
    </row>
    <row r="367" spans="1:21" ht="50.1" customHeight="1" x14ac:dyDescent="1.05">
      <c r="A367" s="31" t="s">
        <v>31701</v>
      </c>
      <c r="B367" s="31" t="s">
        <v>18293</v>
      </c>
      <c r="C367" s="31" t="s">
        <v>31702</v>
      </c>
      <c r="D367" s="31" t="s">
        <v>31703</v>
      </c>
      <c r="E367" s="31" t="s">
        <v>687</v>
      </c>
      <c r="F367" s="31" t="s">
        <v>123</v>
      </c>
      <c r="G367" s="31" t="s">
        <v>20129</v>
      </c>
      <c r="H367" s="31" t="s">
        <v>17480</v>
      </c>
      <c r="I367" s="38">
        <v>0.375</v>
      </c>
      <c r="J367" s="31" t="s">
        <v>18446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43425</v>
      </c>
      <c r="T367" s="31"/>
      <c r="U367" s="31"/>
    </row>
    <row r="368" spans="1:21" ht="50.1" customHeight="1" x14ac:dyDescent="1.05">
      <c r="A368" s="31" t="s">
        <v>31704</v>
      </c>
      <c r="B368" s="31" t="s">
        <v>27129</v>
      </c>
      <c r="C368" s="31" t="s">
        <v>31705</v>
      </c>
      <c r="D368" s="31" t="s">
        <v>31706</v>
      </c>
      <c r="E368" s="31" t="s">
        <v>687</v>
      </c>
      <c r="F368" s="31" t="s">
        <v>123</v>
      </c>
      <c r="G368" s="31" t="s">
        <v>20129</v>
      </c>
      <c r="H368" s="31" t="s">
        <v>17480</v>
      </c>
      <c r="I368" s="38">
        <v>0.375</v>
      </c>
      <c r="J368" s="31" t="s">
        <v>18446</v>
      </c>
      <c r="K368" s="31" t="s">
        <v>105</v>
      </c>
      <c r="L368" s="31" t="s">
        <v>125</v>
      </c>
      <c r="M368" s="31" t="s">
        <v>995</v>
      </c>
      <c r="N368" s="23"/>
      <c r="O368" s="23"/>
      <c r="P368" s="23"/>
      <c r="Q368" s="23"/>
      <c r="R368" s="23"/>
      <c r="S368" s="29">
        <v>35740</v>
      </c>
      <c r="T368" s="31"/>
      <c r="U368" s="31"/>
    </row>
    <row r="369" spans="1:21" ht="50.1" customHeight="1" x14ac:dyDescent="1.05">
      <c r="A369" s="31" t="s">
        <v>31707</v>
      </c>
      <c r="B369" s="31" t="s">
        <v>31708</v>
      </c>
      <c r="C369" s="31" t="s">
        <v>31709</v>
      </c>
      <c r="D369" s="31" t="s">
        <v>31710</v>
      </c>
      <c r="E369" s="31" t="s">
        <v>687</v>
      </c>
      <c r="F369" s="31" t="s">
        <v>123</v>
      </c>
      <c r="G369" s="31" t="s">
        <v>20129</v>
      </c>
      <c r="H369" s="31" t="s">
        <v>17480</v>
      </c>
      <c r="I369" s="38">
        <v>0.375</v>
      </c>
      <c r="J369" s="31" t="s">
        <v>18446</v>
      </c>
      <c r="K369" s="31" t="s">
        <v>105</v>
      </c>
      <c r="L369" s="31" t="s">
        <v>533</v>
      </c>
      <c r="M369" s="31" t="s">
        <v>995</v>
      </c>
      <c r="N369" s="23"/>
      <c r="O369" s="23"/>
      <c r="P369" s="23"/>
      <c r="Q369" s="23"/>
      <c r="R369" s="23"/>
      <c r="S369" s="29">
        <v>25200</v>
      </c>
      <c r="T369" s="31"/>
      <c r="U369" s="31"/>
    </row>
    <row r="370" spans="1:21" ht="50.1" customHeight="1" x14ac:dyDescent="1.05">
      <c r="A370" s="31" t="s">
        <v>31711</v>
      </c>
      <c r="B370" s="31" t="s">
        <v>31712</v>
      </c>
      <c r="C370" s="31" t="s">
        <v>31713</v>
      </c>
      <c r="D370" s="31" t="s">
        <v>31714</v>
      </c>
      <c r="E370" s="31" t="s">
        <v>101</v>
      </c>
      <c r="F370" s="31" t="s">
        <v>1304</v>
      </c>
      <c r="G370" s="31" t="s">
        <v>16185</v>
      </c>
      <c r="H370" s="31" t="s">
        <v>17480</v>
      </c>
      <c r="I370" s="38">
        <v>0.125</v>
      </c>
      <c r="J370" s="31" t="s">
        <v>18446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3"/>
      <c r="R370" s="23"/>
      <c r="S370" s="29">
        <v>26200</v>
      </c>
      <c r="T370" s="31"/>
      <c r="U370" s="31"/>
    </row>
    <row r="371" spans="1:21" ht="54" customHeight="1" x14ac:dyDescent="1.05">
      <c r="A371" s="31" t="s">
        <v>31777</v>
      </c>
      <c r="B371" s="31" t="s">
        <v>31778</v>
      </c>
      <c r="C371" s="31" t="s">
        <v>31779</v>
      </c>
      <c r="D371" s="31" t="s">
        <v>31780</v>
      </c>
      <c r="E371" s="31" t="s">
        <v>101</v>
      </c>
      <c r="F371" s="31" t="s">
        <v>102</v>
      </c>
      <c r="G371" s="31" t="s">
        <v>16236</v>
      </c>
      <c r="H371" s="31" t="s">
        <v>27113</v>
      </c>
      <c r="I371" s="38">
        <v>0.83333333333333337</v>
      </c>
      <c r="J371" s="31" t="s">
        <v>18446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22200</v>
      </c>
      <c r="T371" s="23"/>
      <c r="U371" s="24"/>
    </row>
    <row r="372" spans="1:21" ht="54" customHeight="1" x14ac:dyDescent="1.05">
      <c r="A372" s="31" t="s">
        <v>31781</v>
      </c>
      <c r="B372" s="31" t="s">
        <v>419</v>
      </c>
      <c r="C372" s="31" t="s">
        <v>31782</v>
      </c>
      <c r="D372" s="31" t="s">
        <v>31783</v>
      </c>
      <c r="E372" s="31" t="s">
        <v>101</v>
      </c>
      <c r="F372" s="31" t="s">
        <v>102</v>
      </c>
      <c r="G372" s="31" t="s">
        <v>16267</v>
      </c>
      <c r="H372" s="31" t="s">
        <v>24693</v>
      </c>
      <c r="I372" s="38">
        <v>0.83333333333333337</v>
      </c>
      <c r="J372" s="31" t="s">
        <v>18446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26200</v>
      </c>
      <c r="T372" s="23"/>
      <c r="U372" s="24"/>
    </row>
    <row r="373" spans="1:21" ht="54" customHeight="1" x14ac:dyDescent="1.05">
      <c r="A373" s="31" t="s">
        <v>31784</v>
      </c>
      <c r="B373" s="31" t="s">
        <v>13565</v>
      </c>
      <c r="C373" s="31" t="s">
        <v>31785</v>
      </c>
      <c r="D373" s="31" t="s">
        <v>31786</v>
      </c>
      <c r="E373" s="31" t="s">
        <v>101</v>
      </c>
      <c r="F373" s="31" t="s">
        <v>102</v>
      </c>
      <c r="G373" s="31" t="s">
        <v>16267</v>
      </c>
      <c r="H373" s="31" t="s">
        <v>24693</v>
      </c>
      <c r="I373" s="38">
        <v>0.83333333333333337</v>
      </c>
      <c r="J373" s="31" t="s">
        <v>18446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26200</v>
      </c>
      <c r="T373" s="23"/>
      <c r="U373" s="24"/>
    </row>
    <row r="374" spans="1:21" ht="54" customHeight="1" x14ac:dyDescent="1.05">
      <c r="A374" s="31" t="s">
        <v>31787</v>
      </c>
      <c r="B374" s="31" t="s">
        <v>14150</v>
      </c>
      <c r="C374" s="31" t="s">
        <v>31788</v>
      </c>
      <c r="D374" s="31" t="s">
        <v>31789</v>
      </c>
      <c r="E374" s="31" t="s">
        <v>101</v>
      </c>
      <c r="F374" s="31" t="s">
        <v>102</v>
      </c>
      <c r="G374" s="31" t="s">
        <v>22325</v>
      </c>
      <c r="H374" s="31" t="s">
        <v>27113</v>
      </c>
      <c r="I374" s="38">
        <v>0.83333333333333337</v>
      </c>
      <c r="J374" s="31" t="s">
        <v>18446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22200</v>
      </c>
      <c r="T374" s="23"/>
      <c r="U374" s="24"/>
    </row>
    <row r="375" spans="1:21" ht="50.1" customHeight="1" x14ac:dyDescent="1.05">
      <c r="A375" s="688" t="s">
        <v>32412</v>
      </c>
      <c r="B375" s="689"/>
      <c r="C375" s="689"/>
      <c r="D375" s="689"/>
      <c r="E375" s="689"/>
      <c r="F375" s="689"/>
      <c r="G375" s="689"/>
      <c r="H375" s="689"/>
      <c r="I375" s="689"/>
      <c r="J375" s="689"/>
      <c r="K375" s="689"/>
      <c r="L375" s="689"/>
      <c r="M375" s="690"/>
      <c r="N375" s="31"/>
      <c r="O375" s="23"/>
      <c r="P375" s="23"/>
      <c r="Q375" s="23"/>
      <c r="R375" s="23"/>
      <c r="S375" s="29"/>
      <c r="T375" s="31"/>
      <c r="U375" s="31"/>
    </row>
    <row r="376" spans="1:21" ht="50.1" customHeight="1" x14ac:dyDescent="1.05">
      <c r="A376" s="31" t="s">
        <v>32221</v>
      </c>
      <c r="B376" s="31" t="s">
        <v>32222</v>
      </c>
      <c r="C376" s="31" t="s">
        <v>32223</v>
      </c>
      <c r="D376" s="31" t="s">
        <v>32224</v>
      </c>
      <c r="E376" s="31" t="s">
        <v>687</v>
      </c>
      <c r="F376" s="31" t="s">
        <v>123</v>
      </c>
      <c r="G376" s="31" t="s">
        <v>16248</v>
      </c>
      <c r="H376" s="31" t="s">
        <v>27113</v>
      </c>
      <c r="I376" s="38">
        <v>0.25</v>
      </c>
      <c r="J376" s="31" t="s">
        <v>18446</v>
      </c>
      <c r="K376" s="31" t="s">
        <v>105</v>
      </c>
      <c r="L376" s="31" t="s">
        <v>106</v>
      </c>
      <c r="M376" s="31" t="s">
        <v>995</v>
      </c>
      <c r="N376" s="31" t="s">
        <v>105</v>
      </c>
      <c r="O376" s="23"/>
      <c r="P376" s="23"/>
      <c r="Q376" s="23"/>
      <c r="R376" s="23"/>
      <c r="S376" s="29">
        <v>43425</v>
      </c>
      <c r="T376" s="31"/>
      <c r="U376" s="31"/>
    </row>
    <row r="377" spans="1:21" ht="50.1" customHeight="1" x14ac:dyDescent="1.05">
      <c r="A377" s="31" t="s">
        <v>32225</v>
      </c>
      <c r="B377" s="31" t="s">
        <v>5431</v>
      </c>
      <c r="C377" s="31" t="s">
        <v>32226</v>
      </c>
      <c r="D377" s="31" t="s">
        <v>32227</v>
      </c>
      <c r="E377" s="31" t="s">
        <v>687</v>
      </c>
      <c r="F377" s="31" t="s">
        <v>1304</v>
      </c>
      <c r="G377" s="31" t="s">
        <v>19231</v>
      </c>
      <c r="H377" s="31" t="s">
        <v>27113</v>
      </c>
      <c r="I377" s="38">
        <v>0.93402777777777779</v>
      </c>
      <c r="J377" s="31" t="s">
        <v>18446</v>
      </c>
      <c r="K377" s="31" t="s">
        <v>105</v>
      </c>
      <c r="L377" s="31" t="s">
        <v>106</v>
      </c>
      <c r="M377" s="31" t="s">
        <v>107</v>
      </c>
      <c r="N377" s="31" t="s">
        <v>105</v>
      </c>
      <c r="O377" s="23"/>
      <c r="P377" s="23"/>
      <c r="Q377" s="23"/>
      <c r="R377" s="23"/>
      <c r="S377" s="29">
        <v>22200</v>
      </c>
      <c r="T377" s="31"/>
      <c r="U377" s="31"/>
    </row>
    <row r="378" spans="1:21" ht="50.1" customHeight="1" x14ac:dyDescent="1.05">
      <c r="A378" s="31" t="s">
        <v>32228</v>
      </c>
      <c r="B378" s="31" t="s">
        <v>32229</v>
      </c>
      <c r="C378" s="31" t="s">
        <v>32230</v>
      </c>
      <c r="D378" s="31" t="s">
        <v>32231</v>
      </c>
      <c r="E378" s="31" t="s">
        <v>687</v>
      </c>
      <c r="F378" s="31" t="s">
        <v>123</v>
      </c>
      <c r="G378" s="31" t="s">
        <v>16504</v>
      </c>
      <c r="H378" s="31" t="s">
        <v>27113</v>
      </c>
      <c r="I378" s="38">
        <v>0.33333333333333331</v>
      </c>
      <c r="J378" s="31" t="s">
        <v>18446</v>
      </c>
      <c r="K378" s="31" t="s">
        <v>105</v>
      </c>
      <c r="L378" s="31" t="s">
        <v>106</v>
      </c>
      <c r="M378" s="31" t="s">
        <v>995</v>
      </c>
      <c r="N378" s="31" t="s">
        <v>105</v>
      </c>
      <c r="O378" s="23"/>
      <c r="P378" s="23"/>
      <c r="Q378" s="23"/>
      <c r="R378" s="23"/>
      <c r="S378" s="29">
        <v>43425</v>
      </c>
      <c r="T378" s="31"/>
      <c r="U378" s="31"/>
    </row>
    <row r="379" spans="1:21" ht="50.1" customHeight="1" x14ac:dyDescent="1.05">
      <c r="A379" s="31" t="s">
        <v>32232</v>
      </c>
      <c r="B379" s="31" t="s">
        <v>13057</v>
      </c>
      <c r="C379" s="31" t="s">
        <v>32233</v>
      </c>
      <c r="D379" s="31" t="s">
        <v>32234</v>
      </c>
      <c r="E379" s="31" t="s">
        <v>687</v>
      </c>
      <c r="F379" s="31" t="s">
        <v>123</v>
      </c>
      <c r="G379" s="31" t="s">
        <v>16504</v>
      </c>
      <c r="H379" s="31" t="s">
        <v>27113</v>
      </c>
      <c r="I379" s="38">
        <v>0.33333333333333331</v>
      </c>
      <c r="J379" s="31" t="s">
        <v>18446</v>
      </c>
      <c r="K379" s="31" t="s">
        <v>105</v>
      </c>
      <c r="L379" s="31" t="s">
        <v>106</v>
      </c>
      <c r="M379" s="31" t="s">
        <v>995</v>
      </c>
      <c r="N379" s="31" t="s">
        <v>105</v>
      </c>
      <c r="O379" s="23"/>
      <c r="P379" s="23"/>
      <c r="Q379" s="23"/>
      <c r="R379" s="23"/>
      <c r="S379" s="29">
        <v>43425</v>
      </c>
      <c r="T379" s="31"/>
      <c r="U379" s="31"/>
    </row>
    <row r="380" spans="1:21" ht="50.1" customHeight="1" x14ac:dyDescent="1.05">
      <c r="A380" s="31" t="s">
        <v>32235</v>
      </c>
      <c r="B380" s="31" t="s">
        <v>11007</v>
      </c>
      <c r="C380" s="31" t="s">
        <v>32236</v>
      </c>
      <c r="D380" s="31" t="s">
        <v>32237</v>
      </c>
      <c r="E380" s="31" t="s">
        <v>687</v>
      </c>
      <c r="F380" s="31" t="s">
        <v>123</v>
      </c>
      <c r="G380" s="31" t="s">
        <v>16504</v>
      </c>
      <c r="H380" s="31" t="s">
        <v>27113</v>
      </c>
      <c r="I380" s="38">
        <v>0.33333333333333331</v>
      </c>
      <c r="J380" s="31" t="s">
        <v>18446</v>
      </c>
      <c r="K380" s="31" t="s">
        <v>105</v>
      </c>
      <c r="L380" s="31" t="s">
        <v>106</v>
      </c>
      <c r="M380" s="31" t="s">
        <v>995</v>
      </c>
      <c r="N380" s="31" t="s">
        <v>105</v>
      </c>
      <c r="O380" s="23"/>
      <c r="P380" s="23"/>
      <c r="Q380" s="23"/>
      <c r="R380" s="23"/>
      <c r="S380" s="29">
        <v>43425</v>
      </c>
      <c r="T380" s="31"/>
      <c r="U380" s="31"/>
    </row>
    <row r="381" spans="1:21" ht="50.1" customHeight="1" x14ac:dyDescent="1.05">
      <c r="A381" s="31" t="s">
        <v>32238</v>
      </c>
      <c r="B381" s="31" t="s">
        <v>10233</v>
      </c>
      <c r="C381" s="31" t="s">
        <v>32239</v>
      </c>
      <c r="D381" s="31" t="s">
        <v>32240</v>
      </c>
      <c r="E381" s="31" t="s">
        <v>687</v>
      </c>
      <c r="F381" s="31" t="s">
        <v>123</v>
      </c>
      <c r="G381" s="31" t="s">
        <v>16504</v>
      </c>
      <c r="H381" s="31" t="s">
        <v>27113</v>
      </c>
      <c r="I381" s="38">
        <v>0.33333333333333331</v>
      </c>
      <c r="J381" s="31" t="s">
        <v>18446</v>
      </c>
      <c r="K381" s="31" t="s">
        <v>105</v>
      </c>
      <c r="L381" s="31" t="s">
        <v>106</v>
      </c>
      <c r="M381" s="31" t="s">
        <v>995</v>
      </c>
      <c r="N381" s="31" t="s">
        <v>105</v>
      </c>
      <c r="O381" s="23"/>
      <c r="P381" s="23"/>
      <c r="Q381" s="23"/>
      <c r="R381" s="23"/>
      <c r="S381" s="29">
        <v>43425</v>
      </c>
      <c r="T381" s="31"/>
      <c r="U381" s="31"/>
    </row>
    <row r="382" spans="1:21" ht="50.1" customHeight="1" x14ac:dyDescent="1.05">
      <c r="A382" s="31" t="s">
        <v>32241</v>
      </c>
      <c r="B382" s="31" t="s">
        <v>32242</v>
      </c>
      <c r="C382" s="31" t="s">
        <v>32243</v>
      </c>
      <c r="D382" s="31" t="s">
        <v>32244</v>
      </c>
      <c r="E382" s="31" t="s">
        <v>687</v>
      </c>
      <c r="F382" s="31" t="s">
        <v>123</v>
      </c>
      <c r="G382" s="31" t="s">
        <v>16504</v>
      </c>
      <c r="H382" s="31" t="s">
        <v>27113</v>
      </c>
      <c r="I382" s="38">
        <v>0.33333333333333331</v>
      </c>
      <c r="J382" s="31" t="s">
        <v>18446</v>
      </c>
      <c r="K382" s="31" t="s">
        <v>105</v>
      </c>
      <c r="L382" s="31" t="s">
        <v>106</v>
      </c>
      <c r="M382" s="31" t="s">
        <v>995</v>
      </c>
      <c r="N382" s="31" t="s">
        <v>105</v>
      </c>
      <c r="O382" s="23"/>
      <c r="P382" s="23"/>
      <c r="Q382" s="23"/>
      <c r="R382" s="23"/>
      <c r="S382" s="29">
        <v>43425</v>
      </c>
      <c r="T382" s="31"/>
      <c r="U382" s="31"/>
    </row>
    <row r="383" spans="1:21" ht="50.1" customHeight="1" x14ac:dyDescent="1.05">
      <c r="A383" s="210" t="s">
        <v>32245</v>
      </c>
      <c r="B383" s="31" t="s">
        <v>32246</v>
      </c>
      <c r="C383" s="31" t="s">
        <v>32247</v>
      </c>
      <c r="D383" s="31" t="s">
        <v>32248</v>
      </c>
      <c r="E383" s="31" t="s">
        <v>688</v>
      </c>
      <c r="F383" s="31" t="s">
        <v>123</v>
      </c>
      <c r="G383" s="31" t="s">
        <v>16287</v>
      </c>
      <c r="H383" s="31" t="s">
        <v>24693</v>
      </c>
      <c r="I383" s="38">
        <v>0.95833333333333337</v>
      </c>
      <c r="J383" s="31" t="s">
        <v>18446</v>
      </c>
      <c r="K383" s="31" t="s">
        <v>105</v>
      </c>
      <c r="L383" s="31" t="s">
        <v>106</v>
      </c>
      <c r="M383" s="31" t="s">
        <v>32426</v>
      </c>
      <c r="N383" s="31" t="s">
        <v>105</v>
      </c>
      <c r="O383" s="23"/>
      <c r="P383" s="23"/>
      <c r="Q383" s="23"/>
      <c r="R383" s="23"/>
      <c r="S383" s="29">
        <v>38950</v>
      </c>
      <c r="T383" s="31"/>
      <c r="U383" s="31"/>
    </row>
    <row r="384" spans="1:21" ht="50.1" customHeight="1" x14ac:dyDescent="1.05">
      <c r="A384" s="31" t="s">
        <v>32249</v>
      </c>
      <c r="B384" s="31" t="s">
        <v>30081</v>
      </c>
      <c r="C384" s="31" t="s">
        <v>32250</v>
      </c>
      <c r="D384" s="31" t="s">
        <v>32251</v>
      </c>
      <c r="E384" s="31" t="s">
        <v>687</v>
      </c>
      <c r="F384" s="31" t="s">
        <v>123</v>
      </c>
      <c r="G384" s="31" t="s">
        <v>16248</v>
      </c>
      <c r="H384" s="31" t="s">
        <v>27113</v>
      </c>
      <c r="I384" s="38">
        <v>0.25</v>
      </c>
      <c r="J384" s="31" t="s">
        <v>18446</v>
      </c>
      <c r="K384" s="31" t="s">
        <v>105</v>
      </c>
      <c r="L384" s="31" t="s">
        <v>106</v>
      </c>
      <c r="M384" s="31" t="s">
        <v>995</v>
      </c>
      <c r="N384" s="31" t="s">
        <v>105</v>
      </c>
      <c r="O384" s="23"/>
      <c r="P384" s="23"/>
      <c r="Q384" s="23"/>
      <c r="R384" s="23"/>
      <c r="S384" s="29">
        <v>43425</v>
      </c>
      <c r="T384" s="31"/>
      <c r="U384" s="31"/>
    </row>
    <row r="385" spans="1:21" ht="50.1" customHeight="1" x14ac:dyDescent="1.05">
      <c r="A385" s="31" t="s">
        <v>32252</v>
      </c>
      <c r="B385" s="31" t="s">
        <v>32253</v>
      </c>
      <c r="C385" s="31" t="s">
        <v>32254</v>
      </c>
      <c r="D385" s="31" t="s">
        <v>32255</v>
      </c>
      <c r="E385" s="31" t="s">
        <v>687</v>
      </c>
      <c r="F385" s="31" t="s">
        <v>123</v>
      </c>
      <c r="G385" s="31" t="s">
        <v>16248</v>
      </c>
      <c r="H385" s="31" t="s">
        <v>27113</v>
      </c>
      <c r="I385" s="38">
        <v>0.25</v>
      </c>
      <c r="J385" s="31" t="s">
        <v>18446</v>
      </c>
      <c r="K385" s="31" t="s">
        <v>32256</v>
      </c>
      <c r="L385" s="31" t="s">
        <v>106</v>
      </c>
      <c r="M385" s="31" t="s">
        <v>995</v>
      </c>
      <c r="N385" s="31" t="s">
        <v>105</v>
      </c>
      <c r="O385" s="23"/>
      <c r="P385" s="23"/>
      <c r="Q385" s="23"/>
      <c r="R385" s="23"/>
      <c r="S385" s="29">
        <v>43425</v>
      </c>
      <c r="T385" s="31"/>
      <c r="U385" s="31"/>
    </row>
    <row r="386" spans="1:21" ht="50.1" customHeight="1" x14ac:dyDescent="1.05">
      <c r="A386" s="31" t="s">
        <v>32257</v>
      </c>
      <c r="B386" s="31" t="s">
        <v>32258</v>
      </c>
      <c r="C386" s="31" t="s">
        <v>32259</v>
      </c>
      <c r="D386" s="31" t="s">
        <v>32260</v>
      </c>
      <c r="E386" s="31" t="s">
        <v>687</v>
      </c>
      <c r="F386" s="31" t="s">
        <v>123</v>
      </c>
      <c r="G386" s="31" t="s">
        <v>16248</v>
      </c>
      <c r="H386" s="31" t="s">
        <v>27113</v>
      </c>
      <c r="I386" s="38">
        <v>0.25</v>
      </c>
      <c r="J386" s="31" t="s">
        <v>18446</v>
      </c>
      <c r="K386" s="31" t="s">
        <v>105</v>
      </c>
      <c r="L386" s="31" t="s">
        <v>106</v>
      </c>
      <c r="M386" s="31" t="s">
        <v>995</v>
      </c>
      <c r="N386" s="31" t="s">
        <v>105</v>
      </c>
      <c r="O386" s="23"/>
      <c r="P386" s="23"/>
      <c r="Q386" s="23"/>
      <c r="R386" s="23"/>
      <c r="S386" s="29">
        <v>43425</v>
      </c>
      <c r="T386" s="31"/>
      <c r="U386" s="31"/>
    </row>
    <row r="387" spans="1:21" ht="50.1" customHeight="1" x14ac:dyDescent="1.05">
      <c r="A387" s="693" t="s">
        <v>32424</v>
      </c>
      <c r="B387" s="694"/>
      <c r="C387" s="694"/>
      <c r="D387" s="694"/>
      <c r="E387" s="694"/>
      <c r="F387" s="694"/>
      <c r="G387" s="694"/>
      <c r="H387" s="694"/>
      <c r="I387" s="694"/>
      <c r="J387" s="694"/>
      <c r="K387" s="694"/>
      <c r="L387" s="694"/>
      <c r="M387" s="695"/>
      <c r="N387" s="23"/>
      <c r="O387" s="23"/>
      <c r="P387" s="23"/>
      <c r="Q387" s="23"/>
      <c r="R387" s="131"/>
      <c r="S387" s="29"/>
      <c r="T387" s="482">
        <v>11000</v>
      </c>
      <c r="U387" s="166"/>
    </row>
    <row r="388" spans="1:21" ht="50.1" customHeight="1" x14ac:dyDescent="1.05">
      <c r="A388" s="693" t="s">
        <v>32424</v>
      </c>
      <c r="B388" s="694"/>
      <c r="C388" s="694"/>
      <c r="D388" s="694"/>
      <c r="E388" s="694"/>
      <c r="F388" s="694"/>
      <c r="G388" s="694"/>
      <c r="H388" s="694"/>
      <c r="I388" s="694"/>
      <c r="J388" s="694"/>
      <c r="K388" s="694"/>
      <c r="L388" s="694"/>
      <c r="M388" s="695"/>
      <c r="N388" s="23"/>
      <c r="O388" s="23"/>
      <c r="P388" s="23"/>
      <c r="Q388" s="23"/>
      <c r="R388" s="131"/>
      <c r="S388" s="29"/>
      <c r="T388" s="482">
        <v>1000</v>
      </c>
      <c r="U388" s="166"/>
    </row>
    <row r="389" spans="1:21" ht="50.1" customHeight="1" x14ac:dyDescent="1.05">
      <c r="A389" s="693" t="s">
        <v>32424</v>
      </c>
      <c r="B389" s="694"/>
      <c r="C389" s="694"/>
      <c r="D389" s="694"/>
      <c r="E389" s="694"/>
      <c r="F389" s="694"/>
      <c r="G389" s="694"/>
      <c r="H389" s="694"/>
      <c r="I389" s="694"/>
      <c r="J389" s="694"/>
      <c r="K389" s="694"/>
      <c r="L389" s="694"/>
      <c r="M389" s="695"/>
      <c r="N389" s="23"/>
      <c r="O389" s="23"/>
      <c r="P389" s="23"/>
      <c r="Q389" s="23"/>
      <c r="R389" s="131"/>
      <c r="S389" s="29"/>
      <c r="T389" s="482">
        <v>21000</v>
      </c>
      <c r="U389" s="166"/>
    </row>
    <row r="390" spans="1:21" ht="50.1" customHeight="1" x14ac:dyDescent="1.05">
      <c r="A390" s="693" t="s">
        <v>32419</v>
      </c>
      <c r="B390" s="694"/>
      <c r="C390" s="694"/>
      <c r="D390" s="694"/>
      <c r="E390" s="694"/>
      <c r="F390" s="694"/>
      <c r="G390" s="694"/>
      <c r="H390" s="694"/>
      <c r="I390" s="694"/>
      <c r="J390" s="694"/>
      <c r="K390" s="694"/>
      <c r="L390" s="694"/>
      <c r="M390" s="695"/>
      <c r="N390" s="23"/>
      <c r="O390" s="23"/>
      <c r="P390" s="23"/>
      <c r="Q390" s="23"/>
      <c r="R390" s="131"/>
      <c r="S390" s="29"/>
      <c r="T390" s="482">
        <v>1000000</v>
      </c>
      <c r="U390" s="166"/>
    </row>
    <row r="391" spans="1:21" ht="50.1" customHeight="1" x14ac:dyDescent="1.05">
      <c r="A391" s="693" t="s">
        <v>32419</v>
      </c>
      <c r="B391" s="694"/>
      <c r="C391" s="694"/>
      <c r="D391" s="694"/>
      <c r="E391" s="694"/>
      <c r="F391" s="694"/>
      <c r="G391" s="694"/>
      <c r="H391" s="694"/>
      <c r="I391" s="694"/>
      <c r="J391" s="694"/>
      <c r="K391" s="694"/>
      <c r="L391" s="694"/>
      <c r="M391" s="695"/>
      <c r="N391" s="23"/>
      <c r="O391" s="23"/>
      <c r="P391" s="23"/>
      <c r="Q391" s="23"/>
      <c r="R391" s="131"/>
      <c r="S391" s="29"/>
      <c r="T391" s="482">
        <v>140000</v>
      </c>
      <c r="U391" s="166"/>
    </row>
    <row r="392" spans="1:21" ht="50.1" customHeight="1" x14ac:dyDescent="1.05">
      <c r="A392" s="688" t="s">
        <v>32847</v>
      </c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  <c r="L392" s="689"/>
      <c r="M392" s="690"/>
      <c r="N392" s="23"/>
      <c r="O392" s="23"/>
      <c r="P392" s="23"/>
      <c r="Q392" s="23"/>
      <c r="R392" s="23"/>
      <c r="S392" s="29"/>
      <c r="T392" s="31"/>
      <c r="U392" s="31"/>
    </row>
    <row r="393" spans="1:21" ht="50.1" customHeight="1" x14ac:dyDescent="1.05">
      <c r="A393" s="31" t="s">
        <v>28725</v>
      </c>
      <c r="B393" s="31" t="s">
        <v>7154</v>
      </c>
      <c r="C393" s="31" t="s">
        <v>32589</v>
      </c>
      <c r="D393" s="31" t="s">
        <v>32590</v>
      </c>
      <c r="E393" s="31" t="s">
        <v>688</v>
      </c>
      <c r="F393" s="31" t="s">
        <v>123</v>
      </c>
      <c r="G393" s="31" t="s">
        <v>16287</v>
      </c>
      <c r="H393" s="31" t="s">
        <v>24693</v>
      </c>
      <c r="I393" s="38">
        <v>0.41666666666666669</v>
      </c>
      <c r="J393" s="31" t="s">
        <v>18446</v>
      </c>
      <c r="K393" s="31" t="s">
        <v>105</v>
      </c>
      <c r="L393" s="31" t="s">
        <v>106</v>
      </c>
      <c r="M393" s="31" t="s">
        <v>194</v>
      </c>
      <c r="N393" s="23"/>
      <c r="O393" s="23"/>
      <c r="P393" s="23"/>
      <c r="Q393" s="23"/>
      <c r="R393" s="23"/>
      <c r="S393" s="29">
        <v>38950</v>
      </c>
      <c r="T393" s="31"/>
      <c r="U393" s="31"/>
    </row>
    <row r="394" spans="1:21" ht="50.1" customHeight="1" x14ac:dyDescent="1.05">
      <c r="A394" s="31" t="s">
        <v>32591</v>
      </c>
      <c r="B394" s="31" t="s">
        <v>24639</v>
      </c>
      <c r="C394" s="31" t="s">
        <v>32592</v>
      </c>
      <c r="D394" s="31" t="s">
        <v>32593</v>
      </c>
      <c r="E394" s="31" t="s">
        <v>688</v>
      </c>
      <c r="F394" s="31" t="s">
        <v>123</v>
      </c>
      <c r="G394" s="31" t="s">
        <v>16287</v>
      </c>
      <c r="H394" s="31" t="s">
        <v>24693</v>
      </c>
      <c r="I394" s="38">
        <v>0.41666666666666669</v>
      </c>
      <c r="J394" s="31" t="s">
        <v>18446</v>
      </c>
      <c r="K394" s="31" t="s">
        <v>105</v>
      </c>
      <c r="L394" s="31" t="s">
        <v>106</v>
      </c>
      <c r="M394" s="31" t="s">
        <v>194</v>
      </c>
      <c r="N394" s="23"/>
      <c r="O394" s="23"/>
      <c r="P394" s="23"/>
      <c r="Q394" s="23"/>
      <c r="R394" s="23"/>
      <c r="S394" s="29">
        <v>38950</v>
      </c>
      <c r="T394" s="31"/>
      <c r="U394" s="31"/>
    </row>
    <row r="395" spans="1:21" ht="50.1" customHeight="1" x14ac:dyDescent="1.05">
      <c r="A395" s="31" t="s">
        <v>32594</v>
      </c>
      <c r="B395" s="31" t="s">
        <v>4476</v>
      </c>
      <c r="C395" s="31" t="s">
        <v>32595</v>
      </c>
      <c r="D395" s="31" t="s">
        <v>32596</v>
      </c>
      <c r="E395" s="31" t="s">
        <v>688</v>
      </c>
      <c r="F395" s="31" t="s">
        <v>123</v>
      </c>
      <c r="G395" s="31" t="s">
        <v>16287</v>
      </c>
      <c r="H395" s="31" t="s">
        <v>24693</v>
      </c>
      <c r="I395" s="38">
        <v>0.41666666666666669</v>
      </c>
      <c r="J395" s="31" t="s">
        <v>18446</v>
      </c>
      <c r="K395" s="31" t="s">
        <v>105</v>
      </c>
      <c r="L395" s="31" t="s">
        <v>106</v>
      </c>
      <c r="M395" s="31" t="s">
        <v>194</v>
      </c>
      <c r="N395" s="23"/>
      <c r="O395" s="23"/>
      <c r="P395" s="23"/>
      <c r="Q395" s="23"/>
      <c r="R395" s="23"/>
      <c r="S395" s="29">
        <v>38950</v>
      </c>
      <c r="T395" s="31"/>
      <c r="U395" s="31"/>
    </row>
    <row r="396" spans="1:21" ht="50.1" customHeight="1" x14ac:dyDescent="1.05">
      <c r="A396" s="31" t="s">
        <v>32597</v>
      </c>
      <c r="B396" s="31" t="s">
        <v>32598</v>
      </c>
      <c r="C396" s="31" t="s">
        <v>32599</v>
      </c>
      <c r="D396" s="31" t="s">
        <v>32600</v>
      </c>
      <c r="E396" s="31" t="s">
        <v>688</v>
      </c>
      <c r="F396" s="31" t="s">
        <v>123</v>
      </c>
      <c r="G396" s="31" t="s">
        <v>16287</v>
      </c>
      <c r="H396" s="31" t="s">
        <v>24693</v>
      </c>
      <c r="I396" s="38">
        <v>0.41666666666666669</v>
      </c>
      <c r="J396" s="31" t="s">
        <v>18446</v>
      </c>
      <c r="K396" s="31" t="s">
        <v>105</v>
      </c>
      <c r="L396" s="31" t="s">
        <v>106</v>
      </c>
      <c r="M396" s="31" t="s">
        <v>194</v>
      </c>
      <c r="N396" s="23"/>
      <c r="O396" s="23"/>
      <c r="P396" s="23"/>
      <c r="Q396" s="23"/>
      <c r="R396" s="23"/>
      <c r="S396" s="29">
        <v>38950</v>
      </c>
      <c r="T396" s="31"/>
      <c r="U396" s="31"/>
    </row>
    <row r="397" spans="1:21" ht="50.1" customHeight="1" x14ac:dyDescent="1.05">
      <c r="A397" s="31" t="s">
        <v>32601</v>
      </c>
      <c r="B397" s="31" t="s">
        <v>5770</v>
      </c>
      <c r="C397" s="31" t="s">
        <v>32602</v>
      </c>
      <c r="D397" s="31" t="s">
        <v>32603</v>
      </c>
      <c r="E397" s="31" t="s">
        <v>688</v>
      </c>
      <c r="F397" s="31" t="s">
        <v>123</v>
      </c>
      <c r="G397" s="31" t="s">
        <v>16287</v>
      </c>
      <c r="H397" s="31" t="s">
        <v>24693</v>
      </c>
      <c r="I397" s="38">
        <v>0.41666666666666669</v>
      </c>
      <c r="J397" s="31" t="s">
        <v>18446</v>
      </c>
      <c r="K397" s="31" t="s">
        <v>105</v>
      </c>
      <c r="L397" s="31" t="s">
        <v>106</v>
      </c>
      <c r="M397" s="31" t="s">
        <v>194</v>
      </c>
      <c r="N397" s="23"/>
      <c r="O397" s="23"/>
      <c r="P397" s="23"/>
      <c r="Q397" s="23"/>
      <c r="R397" s="23"/>
      <c r="S397" s="29">
        <v>38950</v>
      </c>
      <c r="T397" s="31"/>
      <c r="U397" s="31"/>
    </row>
    <row r="398" spans="1:21" ht="50.1" customHeight="1" x14ac:dyDescent="1.05">
      <c r="A398" s="31" t="s">
        <v>32604</v>
      </c>
      <c r="B398" s="31" t="s">
        <v>13825</v>
      </c>
      <c r="C398" s="31" t="s">
        <v>32605</v>
      </c>
      <c r="D398" s="31" t="s">
        <v>32606</v>
      </c>
      <c r="E398" s="31" t="s">
        <v>688</v>
      </c>
      <c r="F398" s="31" t="s">
        <v>123</v>
      </c>
      <c r="G398" s="31" t="s">
        <v>16287</v>
      </c>
      <c r="H398" s="31" t="s">
        <v>24693</v>
      </c>
      <c r="I398" s="38">
        <v>0.41666666666666669</v>
      </c>
      <c r="J398" s="31" t="s">
        <v>18446</v>
      </c>
      <c r="K398" s="31" t="s">
        <v>105</v>
      </c>
      <c r="L398" s="31" t="s">
        <v>106</v>
      </c>
      <c r="M398" s="31" t="s">
        <v>194</v>
      </c>
      <c r="N398" s="23"/>
      <c r="O398" s="23"/>
      <c r="P398" s="23"/>
      <c r="Q398" s="23"/>
      <c r="R398" s="23"/>
      <c r="S398" s="29">
        <v>38950</v>
      </c>
      <c r="T398" s="31"/>
      <c r="U398" s="31"/>
    </row>
    <row r="399" spans="1:21" ht="50.1" customHeight="1" x14ac:dyDescent="1.05">
      <c r="A399" s="31" t="s">
        <v>32607</v>
      </c>
      <c r="B399" s="31" t="s">
        <v>21716</v>
      </c>
      <c r="C399" s="31" t="s">
        <v>32608</v>
      </c>
      <c r="D399" s="31" t="s">
        <v>32609</v>
      </c>
      <c r="E399" s="31" t="s">
        <v>688</v>
      </c>
      <c r="F399" s="31" t="s">
        <v>123</v>
      </c>
      <c r="G399" s="31" t="s">
        <v>16287</v>
      </c>
      <c r="H399" s="31" t="s">
        <v>24693</v>
      </c>
      <c r="I399" s="38">
        <v>0.41666666666666669</v>
      </c>
      <c r="J399" s="31" t="s">
        <v>18446</v>
      </c>
      <c r="K399" s="31" t="s">
        <v>105</v>
      </c>
      <c r="L399" s="31" t="s">
        <v>106</v>
      </c>
      <c r="M399" s="31" t="s">
        <v>194</v>
      </c>
      <c r="N399" s="23"/>
      <c r="O399" s="23"/>
      <c r="P399" s="23"/>
      <c r="Q399" s="23"/>
      <c r="R399" s="23"/>
      <c r="S399" s="29">
        <v>38950</v>
      </c>
      <c r="T399" s="31"/>
      <c r="U399" s="31"/>
    </row>
    <row r="400" spans="1:21" ht="50.1" customHeight="1" x14ac:dyDescent="1.05">
      <c r="A400" s="31" t="s">
        <v>32610</v>
      </c>
      <c r="B400" s="31" t="s">
        <v>5608</v>
      </c>
      <c r="C400" s="31" t="s">
        <v>32611</v>
      </c>
      <c r="D400" s="31" t="s">
        <v>32612</v>
      </c>
      <c r="E400" s="31" t="s">
        <v>688</v>
      </c>
      <c r="F400" s="31" t="s">
        <v>123</v>
      </c>
      <c r="G400" s="31" t="s">
        <v>16287</v>
      </c>
      <c r="H400" s="31" t="s">
        <v>24693</v>
      </c>
      <c r="I400" s="38">
        <v>0.41666666666666669</v>
      </c>
      <c r="J400" s="31" t="s">
        <v>18446</v>
      </c>
      <c r="K400" s="31" t="s">
        <v>105</v>
      </c>
      <c r="L400" s="31" t="s">
        <v>106</v>
      </c>
      <c r="M400" s="31" t="s">
        <v>194</v>
      </c>
      <c r="N400" s="23"/>
      <c r="O400" s="23"/>
      <c r="P400" s="23"/>
      <c r="Q400" s="23"/>
      <c r="R400" s="23"/>
      <c r="S400" s="29">
        <v>38950</v>
      </c>
      <c r="T400" s="31"/>
      <c r="U400" s="31"/>
    </row>
    <row r="401" spans="1:21" ht="50.1" customHeight="1" x14ac:dyDescent="1.05">
      <c r="A401" s="31" t="s">
        <v>32613</v>
      </c>
      <c r="B401" s="31" t="s">
        <v>32614</v>
      </c>
      <c r="C401" s="31" t="s">
        <v>32615</v>
      </c>
      <c r="D401" s="31" t="s">
        <v>32616</v>
      </c>
      <c r="E401" s="31" t="s">
        <v>688</v>
      </c>
      <c r="F401" s="31" t="s">
        <v>123</v>
      </c>
      <c r="G401" s="31" t="s">
        <v>16287</v>
      </c>
      <c r="H401" s="31" t="s">
        <v>24693</v>
      </c>
      <c r="I401" s="38">
        <v>0.41666666666666669</v>
      </c>
      <c r="J401" s="31" t="s">
        <v>18446</v>
      </c>
      <c r="K401" s="31" t="s">
        <v>105</v>
      </c>
      <c r="L401" s="31" t="s">
        <v>106</v>
      </c>
      <c r="M401" s="31" t="s">
        <v>194</v>
      </c>
      <c r="N401" s="23"/>
      <c r="O401" s="23"/>
      <c r="P401" s="23"/>
      <c r="Q401" s="23"/>
      <c r="R401" s="23"/>
      <c r="S401" s="29">
        <v>38950</v>
      </c>
      <c r="T401" s="31"/>
      <c r="U401" s="31"/>
    </row>
    <row r="402" spans="1:21" ht="50.1" customHeight="1" x14ac:dyDescent="1.05">
      <c r="A402" s="693" t="s">
        <v>32414</v>
      </c>
      <c r="B402" s="694"/>
      <c r="C402" s="694"/>
      <c r="D402" s="694"/>
      <c r="E402" s="694"/>
      <c r="F402" s="694"/>
      <c r="G402" s="694"/>
      <c r="H402" s="694"/>
      <c r="I402" s="694"/>
      <c r="J402" s="694"/>
      <c r="K402" s="694"/>
      <c r="L402" s="694"/>
      <c r="M402" s="695"/>
      <c r="N402" s="23"/>
      <c r="O402" s="23"/>
      <c r="P402" s="23"/>
      <c r="Q402" s="23"/>
      <c r="R402" s="131"/>
      <c r="S402" s="29"/>
      <c r="T402" s="482">
        <v>70000</v>
      </c>
      <c r="U402" s="166"/>
    </row>
    <row r="403" spans="1:21" ht="50.1" customHeight="1" x14ac:dyDescent="1.05">
      <c r="A403" s="693" t="s">
        <v>32414</v>
      </c>
      <c r="B403" s="694"/>
      <c r="C403" s="694"/>
      <c r="D403" s="694"/>
      <c r="E403" s="694"/>
      <c r="F403" s="694"/>
      <c r="G403" s="694"/>
      <c r="H403" s="694"/>
      <c r="I403" s="694"/>
      <c r="J403" s="694"/>
      <c r="K403" s="694"/>
      <c r="L403" s="694"/>
      <c r="M403" s="695"/>
      <c r="N403" s="23"/>
      <c r="O403" s="23"/>
      <c r="P403" s="23"/>
      <c r="Q403" s="23"/>
      <c r="R403" s="131"/>
      <c r="S403" s="29"/>
      <c r="T403" s="482">
        <v>47150</v>
      </c>
      <c r="U403" s="166"/>
    </row>
    <row r="404" spans="1:21" ht="50.1" customHeight="1" x14ac:dyDescent="1.05">
      <c r="A404" s="693" t="s">
        <v>32867</v>
      </c>
      <c r="B404" s="694"/>
      <c r="C404" s="694"/>
      <c r="D404" s="694"/>
      <c r="E404" s="694"/>
      <c r="F404" s="694"/>
      <c r="G404" s="694"/>
      <c r="H404" s="694"/>
      <c r="I404" s="694"/>
      <c r="J404" s="694"/>
      <c r="K404" s="694"/>
      <c r="L404" s="694"/>
      <c r="M404" s="695"/>
      <c r="N404" s="23"/>
      <c r="O404" s="23"/>
      <c r="P404" s="23"/>
      <c r="Q404" s="23"/>
      <c r="R404" s="131"/>
      <c r="S404" s="29"/>
      <c r="T404" s="482">
        <v>325000</v>
      </c>
      <c r="U404" s="166"/>
    </row>
    <row r="405" spans="1:21" ht="50.1" customHeight="1" x14ac:dyDescent="1.05">
      <c r="A405" s="688" t="s">
        <v>32865</v>
      </c>
      <c r="B405" s="689"/>
      <c r="C405" s="689"/>
      <c r="D405" s="689"/>
      <c r="E405" s="689"/>
      <c r="F405" s="689"/>
      <c r="G405" s="689"/>
      <c r="H405" s="689"/>
      <c r="I405" s="689"/>
      <c r="J405" s="689"/>
      <c r="K405" s="689"/>
      <c r="L405" s="689"/>
      <c r="M405" s="690"/>
      <c r="N405" s="23"/>
      <c r="O405" s="23"/>
      <c r="P405" s="23"/>
      <c r="Q405" s="23"/>
      <c r="R405" s="23"/>
      <c r="S405" s="29"/>
      <c r="T405" s="31"/>
      <c r="U405" s="31"/>
    </row>
    <row r="406" spans="1:21" ht="50.1" customHeight="1" x14ac:dyDescent="1.05">
      <c r="A406" s="31" t="s">
        <v>33277</v>
      </c>
      <c r="B406" s="31" t="s">
        <v>33278</v>
      </c>
      <c r="C406" s="31" t="s">
        <v>33279</v>
      </c>
      <c r="D406" s="31" t="s">
        <v>33280</v>
      </c>
      <c r="E406" s="31" t="s">
        <v>687</v>
      </c>
      <c r="F406" s="31" t="s">
        <v>123</v>
      </c>
      <c r="G406" s="31" t="s">
        <v>16248</v>
      </c>
      <c r="H406" s="31" t="s">
        <v>32006</v>
      </c>
      <c r="I406" s="38">
        <v>0.53125</v>
      </c>
      <c r="J406" s="31" t="s">
        <v>18446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31"/>
      <c r="U406" s="31"/>
    </row>
    <row r="407" spans="1:21" ht="50.1" customHeight="1" x14ac:dyDescent="1.05">
      <c r="A407" s="31" t="s">
        <v>33281</v>
      </c>
      <c r="B407" s="31" t="s">
        <v>33282</v>
      </c>
      <c r="C407" s="31" t="s">
        <v>33283</v>
      </c>
      <c r="D407" s="31" t="s">
        <v>33284</v>
      </c>
      <c r="E407" s="31" t="s">
        <v>687</v>
      </c>
      <c r="F407" s="31" t="s">
        <v>123</v>
      </c>
      <c r="G407" s="31" t="s">
        <v>16248</v>
      </c>
      <c r="H407" s="31" t="s">
        <v>32006</v>
      </c>
      <c r="I407" s="38">
        <v>0.53125</v>
      </c>
      <c r="J407" s="31" t="s">
        <v>18446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31"/>
      <c r="U407" s="31"/>
    </row>
    <row r="408" spans="1:21" ht="50.1" customHeight="1" x14ac:dyDescent="1.05">
      <c r="A408" s="31" t="s">
        <v>33285</v>
      </c>
      <c r="B408" s="31" t="s">
        <v>2882</v>
      </c>
      <c r="C408" s="31" t="s">
        <v>33286</v>
      </c>
      <c r="D408" s="31" t="s">
        <v>33287</v>
      </c>
      <c r="E408" s="31" t="s">
        <v>687</v>
      </c>
      <c r="F408" s="31" t="s">
        <v>123</v>
      </c>
      <c r="G408" s="31" t="s">
        <v>16248</v>
      </c>
      <c r="H408" s="31" t="s">
        <v>32006</v>
      </c>
      <c r="I408" s="38">
        <v>0.53125</v>
      </c>
      <c r="J408" s="31" t="s">
        <v>18446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31"/>
      <c r="U408" s="31"/>
    </row>
    <row r="409" spans="1:21" ht="50.1" customHeight="1" x14ac:dyDescent="1.05">
      <c r="A409" s="31" t="s">
        <v>33288</v>
      </c>
      <c r="B409" s="31" t="s">
        <v>33289</v>
      </c>
      <c r="C409" s="31" t="s">
        <v>33290</v>
      </c>
      <c r="D409" s="31" t="s">
        <v>33291</v>
      </c>
      <c r="E409" s="31" t="s">
        <v>687</v>
      </c>
      <c r="F409" s="31" t="s">
        <v>123</v>
      </c>
      <c r="G409" s="31" t="s">
        <v>16248</v>
      </c>
      <c r="H409" s="31" t="s">
        <v>32006</v>
      </c>
      <c r="I409" s="38">
        <v>0.53125</v>
      </c>
      <c r="J409" s="31" t="s">
        <v>18446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31"/>
      <c r="U409" s="31"/>
    </row>
    <row r="410" spans="1:21" ht="50.1" customHeight="1" x14ac:dyDescent="1.05">
      <c r="A410" s="31" t="s">
        <v>33292</v>
      </c>
      <c r="B410" s="31" t="s">
        <v>33293</v>
      </c>
      <c r="C410" s="31" t="s">
        <v>33294</v>
      </c>
      <c r="D410" s="31" t="s">
        <v>33295</v>
      </c>
      <c r="E410" s="31" t="s">
        <v>687</v>
      </c>
      <c r="F410" s="31" t="s">
        <v>123</v>
      </c>
      <c r="G410" s="31" t="s">
        <v>16248</v>
      </c>
      <c r="H410" s="31" t="s">
        <v>32006</v>
      </c>
      <c r="I410" s="38">
        <v>0.53125</v>
      </c>
      <c r="J410" s="31" t="s">
        <v>18446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31"/>
      <c r="U410" s="31"/>
    </row>
    <row r="411" spans="1:21" ht="50.1" customHeight="1" x14ac:dyDescent="1.05">
      <c r="A411" s="31" t="s">
        <v>33296</v>
      </c>
      <c r="B411" s="31" t="s">
        <v>33297</v>
      </c>
      <c r="C411" s="31" t="s">
        <v>33298</v>
      </c>
      <c r="D411" s="31" t="s">
        <v>33299</v>
      </c>
      <c r="E411" s="31" t="s">
        <v>687</v>
      </c>
      <c r="F411" s="31" t="s">
        <v>123</v>
      </c>
      <c r="G411" s="31" t="s">
        <v>16248</v>
      </c>
      <c r="H411" s="31" t="s">
        <v>32006</v>
      </c>
      <c r="I411" s="38">
        <v>0.53125</v>
      </c>
      <c r="J411" s="31" t="s">
        <v>18446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31"/>
      <c r="U411" s="31"/>
    </row>
    <row r="412" spans="1:21" ht="50.1" customHeight="1" x14ac:dyDescent="1.05">
      <c r="A412" s="31" t="s">
        <v>33300</v>
      </c>
      <c r="B412" s="31" t="s">
        <v>7404</v>
      </c>
      <c r="C412" s="31" t="s">
        <v>33301</v>
      </c>
      <c r="D412" s="31" t="s">
        <v>33302</v>
      </c>
      <c r="E412" s="31" t="s">
        <v>687</v>
      </c>
      <c r="F412" s="31" t="s">
        <v>123</v>
      </c>
      <c r="G412" s="31" t="s">
        <v>16248</v>
      </c>
      <c r="H412" s="31" t="s">
        <v>32006</v>
      </c>
      <c r="I412" s="38">
        <v>0.53125</v>
      </c>
      <c r="J412" s="31" t="s">
        <v>18446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31"/>
      <c r="U412" s="31"/>
    </row>
    <row r="413" spans="1:21" ht="50.1" customHeight="1" x14ac:dyDescent="1.05">
      <c r="A413" s="31" t="s">
        <v>33303</v>
      </c>
      <c r="B413" s="31" t="s">
        <v>33304</v>
      </c>
      <c r="C413" s="31" t="s">
        <v>33305</v>
      </c>
      <c r="D413" s="31" t="s">
        <v>33306</v>
      </c>
      <c r="E413" s="31" t="s">
        <v>687</v>
      </c>
      <c r="F413" s="31" t="s">
        <v>123</v>
      </c>
      <c r="G413" s="31" t="s">
        <v>16248</v>
      </c>
      <c r="H413" s="31" t="s">
        <v>32006</v>
      </c>
      <c r="I413" s="38">
        <v>0.53125</v>
      </c>
      <c r="J413" s="31" t="s">
        <v>18446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31"/>
      <c r="U413" s="31"/>
    </row>
    <row r="414" spans="1:21" ht="50.1" customHeight="1" x14ac:dyDescent="1.05">
      <c r="A414" s="31" t="s">
        <v>33307</v>
      </c>
      <c r="B414" s="31" t="s">
        <v>4780</v>
      </c>
      <c r="C414" s="31" t="s">
        <v>33308</v>
      </c>
      <c r="D414" s="31" t="s">
        <v>33309</v>
      </c>
      <c r="E414" s="31" t="s">
        <v>687</v>
      </c>
      <c r="F414" s="31" t="s">
        <v>123</v>
      </c>
      <c r="G414" s="31" t="s">
        <v>16248</v>
      </c>
      <c r="H414" s="31" t="s">
        <v>32006</v>
      </c>
      <c r="I414" s="38">
        <v>0.53125</v>
      </c>
      <c r="J414" s="31" t="s">
        <v>18446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31"/>
      <c r="U414" s="31"/>
    </row>
    <row r="415" spans="1:21" ht="50.1" customHeight="1" x14ac:dyDescent="1.05">
      <c r="A415" s="31" t="s">
        <v>33310</v>
      </c>
      <c r="B415" s="31" t="s">
        <v>33311</v>
      </c>
      <c r="C415" s="31" t="s">
        <v>33312</v>
      </c>
      <c r="D415" s="31" t="s">
        <v>33313</v>
      </c>
      <c r="E415" s="31" t="s">
        <v>687</v>
      </c>
      <c r="F415" s="31" t="s">
        <v>123</v>
      </c>
      <c r="G415" s="31" t="s">
        <v>16248</v>
      </c>
      <c r="H415" s="31" t="s">
        <v>32006</v>
      </c>
      <c r="I415" s="38">
        <v>0.53125</v>
      </c>
      <c r="J415" s="31" t="s">
        <v>18446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31"/>
      <c r="U415" s="31"/>
    </row>
    <row r="416" spans="1:21" ht="50.1" customHeight="1" x14ac:dyDescent="1.05">
      <c r="A416" s="31" t="s">
        <v>33314</v>
      </c>
      <c r="B416" s="31" t="s">
        <v>33315</v>
      </c>
      <c r="C416" s="31" t="s">
        <v>33316</v>
      </c>
      <c r="D416" s="31" t="s">
        <v>33317</v>
      </c>
      <c r="E416" s="31" t="s">
        <v>687</v>
      </c>
      <c r="F416" s="31" t="s">
        <v>123</v>
      </c>
      <c r="G416" s="31" t="s">
        <v>16248</v>
      </c>
      <c r="H416" s="31" t="s">
        <v>32006</v>
      </c>
      <c r="I416" s="38">
        <v>0.53125</v>
      </c>
      <c r="J416" s="31" t="s">
        <v>18446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31"/>
      <c r="U416" s="31"/>
    </row>
    <row r="417" spans="1:21" ht="50.1" customHeight="1" x14ac:dyDescent="1.05">
      <c r="A417" s="31" t="s">
        <v>33318</v>
      </c>
      <c r="B417" s="31" t="s">
        <v>33319</v>
      </c>
      <c r="C417" s="31" t="s">
        <v>33320</v>
      </c>
      <c r="D417" s="31" t="s">
        <v>33321</v>
      </c>
      <c r="E417" s="31" t="s">
        <v>687</v>
      </c>
      <c r="F417" s="31" t="s">
        <v>123</v>
      </c>
      <c r="G417" s="31" t="s">
        <v>16248</v>
      </c>
      <c r="H417" s="31" t="s">
        <v>32006</v>
      </c>
      <c r="I417" s="38">
        <v>0.53125</v>
      </c>
      <c r="J417" s="31" t="s">
        <v>18446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43425</v>
      </c>
      <c r="T417" s="31"/>
      <c r="U417" s="31"/>
    </row>
    <row r="418" spans="1:21" ht="50.1" customHeight="1" x14ac:dyDescent="1.05">
      <c r="A418" s="31" t="s">
        <v>33322</v>
      </c>
      <c r="B418" s="31" t="s">
        <v>33323</v>
      </c>
      <c r="C418" s="31" t="s">
        <v>33324</v>
      </c>
      <c r="D418" s="31" t="s">
        <v>33325</v>
      </c>
      <c r="E418" s="31" t="s">
        <v>687</v>
      </c>
      <c r="F418" s="31" t="s">
        <v>123</v>
      </c>
      <c r="G418" s="31" t="s">
        <v>16248</v>
      </c>
      <c r="H418" s="31" t="s">
        <v>32006</v>
      </c>
      <c r="I418" s="38">
        <v>0.41666666666666669</v>
      </c>
      <c r="J418" s="31" t="s">
        <v>18446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31"/>
      <c r="U418" s="31"/>
    </row>
    <row r="419" spans="1:21" ht="50.1" customHeight="1" x14ac:dyDescent="1.05">
      <c r="A419" s="31" t="s">
        <v>33326</v>
      </c>
      <c r="B419" s="31" t="s">
        <v>33327</v>
      </c>
      <c r="C419" s="31" t="s">
        <v>33328</v>
      </c>
      <c r="D419" s="31" t="s">
        <v>33329</v>
      </c>
      <c r="E419" s="31" t="s">
        <v>687</v>
      </c>
      <c r="F419" s="31" t="s">
        <v>123</v>
      </c>
      <c r="G419" s="31" t="s">
        <v>16248</v>
      </c>
      <c r="H419" s="31" t="s">
        <v>32006</v>
      </c>
      <c r="I419" s="38">
        <v>0.41666666666666669</v>
      </c>
      <c r="J419" s="31" t="s">
        <v>18446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31"/>
      <c r="U419" s="31"/>
    </row>
    <row r="420" spans="1:21" ht="50.1" customHeight="1" x14ac:dyDescent="1.05">
      <c r="A420" s="31" t="s">
        <v>33330</v>
      </c>
      <c r="B420" s="31" t="s">
        <v>15999</v>
      </c>
      <c r="C420" s="31" t="s">
        <v>33331</v>
      </c>
      <c r="D420" s="31" t="s">
        <v>33332</v>
      </c>
      <c r="E420" s="31" t="s">
        <v>687</v>
      </c>
      <c r="F420" s="31" t="s">
        <v>123</v>
      </c>
      <c r="G420" s="31" t="s">
        <v>16248</v>
      </c>
      <c r="H420" s="31" t="s">
        <v>32006</v>
      </c>
      <c r="I420" s="38">
        <v>0.41666666666666669</v>
      </c>
      <c r="J420" s="31" t="s">
        <v>18446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31"/>
      <c r="U420" s="31"/>
    </row>
    <row r="421" spans="1:21" ht="50.1" customHeight="1" x14ac:dyDescent="1.05">
      <c r="A421" s="31" t="s">
        <v>33333</v>
      </c>
      <c r="B421" s="31" t="s">
        <v>33334</v>
      </c>
      <c r="C421" s="31" t="s">
        <v>33335</v>
      </c>
      <c r="D421" s="31" t="s">
        <v>33336</v>
      </c>
      <c r="E421" s="31" t="s">
        <v>687</v>
      </c>
      <c r="F421" s="31" t="s">
        <v>123</v>
      </c>
      <c r="G421" s="31" t="s">
        <v>16248</v>
      </c>
      <c r="H421" s="31" t="s">
        <v>32006</v>
      </c>
      <c r="I421" s="38">
        <v>0.41666666666666669</v>
      </c>
      <c r="J421" s="31" t="s">
        <v>18446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31"/>
      <c r="U421" s="31"/>
    </row>
    <row r="422" spans="1:21" ht="50.1" customHeight="1" x14ac:dyDescent="1.05">
      <c r="A422" s="31" t="s">
        <v>33337</v>
      </c>
      <c r="B422" s="31" t="s">
        <v>16384</v>
      </c>
      <c r="C422" s="31" t="s">
        <v>33338</v>
      </c>
      <c r="D422" s="31" t="s">
        <v>33339</v>
      </c>
      <c r="E422" s="31" t="s">
        <v>687</v>
      </c>
      <c r="F422" s="31" t="s">
        <v>123</v>
      </c>
      <c r="G422" s="31" t="s">
        <v>16248</v>
      </c>
      <c r="H422" s="31" t="s">
        <v>32006</v>
      </c>
      <c r="I422" s="38">
        <v>0.41666666666666669</v>
      </c>
      <c r="J422" s="31" t="s">
        <v>18446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31"/>
      <c r="U422" s="31"/>
    </row>
    <row r="423" spans="1:21" ht="50.1" customHeight="1" x14ac:dyDescent="1.05">
      <c r="A423" s="31" t="s">
        <v>33340</v>
      </c>
      <c r="B423" s="31" t="s">
        <v>13720</v>
      </c>
      <c r="C423" s="31" t="s">
        <v>33341</v>
      </c>
      <c r="D423" s="31" t="s">
        <v>33342</v>
      </c>
      <c r="E423" s="31" t="s">
        <v>687</v>
      </c>
      <c r="F423" s="31" t="s">
        <v>123</v>
      </c>
      <c r="G423" s="31" t="s">
        <v>17645</v>
      </c>
      <c r="H423" s="31" t="s">
        <v>24693</v>
      </c>
      <c r="I423" s="38">
        <v>0.83333333333333337</v>
      </c>
      <c r="J423" s="31" t="s">
        <v>18446</v>
      </c>
      <c r="K423" s="31" t="s">
        <v>105</v>
      </c>
      <c r="L423" s="31" t="s">
        <v>106</v>
      </c>
      <c r="M423" s="31" t="s">
        <v>11351</v>
      </c>
      <c r="N423" s="23"/>
      <c r="O423" s="23"/>
      <c r="P423" s="23"/>
      <c r="Q423" s="23"/>
      <c r="R423" s="23"/>
      <c r="S423" s="29">
        <v>22200</v>
      </c>
      <c r="T423" s="31"/>
      <c r="U423" s="31"/>
    </row>
    <row r="424" spans="1:21" ht="50.1" customHeight="1" x14ac:dyDescent="1.05">
      <c r="A424" s="31" t="s">
        <v>33343</v>
      </c>
      <c r="B424" s="31" t="s">
        <v>33344</v>
      </c>
      <c r="C424" s="31" t="s">
        <v>33345</v>
      </c>
      <c r="D424" s="31" t="s">
        <v>33346</v>
      </c>
      <c r="E424" s="31" t="s">
        <v>101</v>
      </c>
      <c r="F424" s="31" t="s">
        <v>123</v>
      </c>
      <c r="G424" s="31" t="s">
        <v>16205</v>
      </c>
      <c r="H424" s="31" t="s">
        <v>28170</v>
      </c>
      <c r="I424" s="38">
        <v>0.375</v>
      </c>
      <c r="J424" s="31" t="s">
        <v>18446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43925</v>
      </c>
      <c r="T424" s="31"/>
      <c r="U424" s="31"/>
    </row>
    <row r="425" spans="1:21" ht="50.1" customHeight="1" x14ac:dyDescent="1.05">
      <c r="A425" s="31" t="s">
        <v>33347</v>
      </c>
      <c r="B425" s="31" t="s">
        <v>33348</v>
      </c>
      <c r="C425" s="31" t="s">
        <v>33349</v>
      </c>
      <c r="D425" s="31" t="s">
        <v>33350</v>
      </c>
      <c r="E425" s="31" t="s">
        <v>688</v>
      </c>
      <c r="F425" s="31" t="s">
        <v>123</v>
      </c>
      <c r="G425" s="31" t="s">
        <v>16287</v>
      </c>
      <c r="H425" s="31" t="s">
        <v>28170</v>
      </c>
      <c r="I425" s="38">
        <v>0.41666666666666669</v>
      </c>
      <c r="J425" s="31" t="s">
        <v>18446</v>
      </c>
      <c r="K425" s="31" t="s">
        <v>105</v>
      </c>
      <c r="L425" s="31" t="s">
        <v>106</v>
      </c>
      <c r="M425" s="31" t="s">
        <v>194</v>
      </c>
      <c r="N425" s="23"/>
      <c r="O425" s="23"/>
      <c r="P425" s="23"/>
      <c r="Q425" s="23"/>
      <c r="R425" s="23"/>
      <c r="S425" s="29">
        <v>38950</v>
      </c>
      <c r="T425" s="31"/>
      <c r="U425" s="31"/>
    </row>
    <row r="426" spans="1:21" ht="50.1" customHeight="1" x14ac:dyDescent="1.05">
      <c r="A426" s="31" t="s">
        <v>33351</v>
      </c>
      <c r="B426" s="31" t="s">
        <v>19545</v>
      </c>
      <c r="C426" s="31" t="s">
        <v>33352</v>
      </c>
      <c r="D426" s="31" t="s">
        <v>33353</v>
      </c>
      <c r="E426" s="31" t="s">
        <v>688</v>
      </c>
      <c r="F426" s="31" t="s">
        <v>123</v>
      </c>
      <c r="G426" s="31" t="s">
        <v>16287</v>
      </c>
      <c r="H426" s="31" t="s">
        <v>28170</v>
      </c>
      <c r="I426" s="38">
        <v>0.41666666666666669</v>
      </c>
      <c r="J426" s="31" t="s">
        <v>18446</v>
      </c>
      <c r="K426" s="31" t="s">
        <v>105</v>
      </c>
      <c r="L426" s="31" t="s">
        <v>106</v>
      </c>
      <c r="M426" s="31" t="s">
        <v>194</v>
      </c>
      <c r="N426" s="23"/>
      <c r="O426" s="23"/>
      <c r="P426" s="23"/>
      <c r="Q426" s="23"/>
      <c r="R426" s="23"/>
      <c r="S426" s="29">
        <v>38950</v>
      </c>
      <c r="T426" s="31"/>
      <c r="U426" s="31"/>
    </row>
    <row r="427" spans="1:21" ht="50.1" customHeight="1" x14ac:dyDescent="1.05">
      <c r="A427" s="31" t="s">
        <v>33354</v>
      </c>
      <c r="B427" s="31" t="s">
        <v>33355</v>
      </c>
      <c r="C427" s="31" t="s">
        <v>33356</v>
      </c>
      <c r="D427" s="31" t="s">
        <v>33357</v>
      </c>
      <c r="E427" s="31" t="s">
        <v>101</v>
      </c>
      <c r="F427" s="31" t="s">
        <v>123</v>
      </c>
      <c r="G427" s="31" t="s">
        <v>16205</v>
      </c>
      <c r="H427" s="31" t="s">
        <v>28170</v>
      </c>
      <c r="I427" s="38">
        <v>0.41666666666666669</v>
      </c>
      <c r="J427" s="31" t="s">
        <v>18446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  <c r="T427" s="31"/>
      <c r="U427" s="31"/>
    </row>
    <row r="428" spans="1:21" ht="50.1" customHeight="1" x14ac:dyDescent="1.05">
      <c r="A428" s="31" t="s">
        <v>33358</v>
      </c>
      <c r="B428" s="31" t="s">
        <v>25264</v>
      </c>
      <c r="C428" s="31" t="s">
        <v>33359</v>
      </c>
      <c r="D428" s="31" t="s">
        <v>33360</v>
      </c>
      <c r="E428" s="31" t="s">
        <v>101</v>
      </c>
      <c r="F428" s="31" t="s">
        <v>1304</v>
      </c>
      <c r="G428" s="31" t="s">
        <v>16564</v>
      </c>
      <c r="H428" s="31" t="s">
        <v>29748</v>
      </c>
      <c r="I428" s="38">
        <v>0.53125</v>
      </c>
      <c r="J428" s="31" t="s">
        <v>18446</v>
      </c>
      <c r="K428" s="31" t="s">
        <v>105</v>
      </c>
      <c r="L428" s="31" t="s">
        <v>106</v>
      </c>
      <c r="M428" s="31" t="s">
        <v>491</v>
      </c>
      <c r="N428" s="23"/>
      <c r="O428" s="23"/>
      <c r="P428" s="23"/>
      <c r="Q428" s="23"/>
      <c r="R428" s="23"/>
      <c r="S428" s="29">
        <v>26200</v>
      </c>
      <c r="T428" s="31"/>
      <c r="U428" s="31"/>
    </row>
    <row r="429" spans="1:21" ht="50.1" customHeight="1" x14ac:dyDescent="1.05">
      <c r="A429" s="688" t="s">
        <v>34414</v>
      </c>
      <c r="B429" s="689"/>
      <c r="C429" s="689"/>
      <c r="D429" s="689"/>
      <c r="E429" s="689"/>
      <c r="F429" s="689"/>
      <c r="G429" s="689"/>
      <c r="H429" s="689"/>
      <c r="I429" s="689"/>
      <c r="J429" s="689"/>
      <c r="K429" s="689"/>
      <c r="L429" s="689"/>
      <c r="M429" s="690"/>
      <c r="N429" s="23"/>
      <c r="O429" s="23"/>
      <c r="P429" s="23"/>
      <c r="Q429" s="23"/>
      <c r="R429" s="23"/>
      <c r="S429" s="29"/>
      <c r="T429" s="31"/>
      <c r="U429" s="31"/>
    </row>
    <row r="430" spans="1:21" ht="50.1" customHeight="1" x14ac:dyDescent="1.05">
      <c r="A430" s="31" t="s">
        <v>34217</v>
      </c>
      <c r="B430" s="31" t="s">
        <v>19726</v>
      </c>
      <c r="C430" s="31" t="s">
        <v>34218</v>
      </c>
      <c r="D430" s="31" t="s">
        <v>34219</v>
      </c>
      <c r="E430" s="31" t="s">
        <v>688</v>
      </c>
      <c r="F430" s="31" t="s">
        <v>123</v>
      </c>
      <c r="G430" s="31" t="s">
        <v>16287</v>
      </c>
      <c r="H430" s="31" t="s">
        <v>29748</v>
      </c>
      <c r="I430" s="38">
        <v>0.95833333333333337</v>
      </c>
      <c r="J430" s="31" t="s">
        <v>18446</v>
      </c>
      <c r="K430" s="31" t="s">
        <v>105</v>
      </c>
      <c r="L430" s="31" t="s">
        <v>106</v>
      </c>
      <c r="M430" s="31" t="s">
        <v>194</v>
      </c>
      <c r="N430" s="23"/>
      <c r="O430" s="23"/>
      <c r="P430" s="23"/>
      <c r="Q430" s="23"/>
      <c r="R430" s="23"/>
      <c r="S430" s="29">
        <v>38950</v>
      </c>
      <c r="T430" s="31"/>
      <c r="U430" s="31"/>
    </row>
    <row r="431" spans="1:21" ht="50.1" customHeight="1" x14ac:dyDescent="1.05">
      <c r="A431" s="31" t="s">
        <v>34220</v>
      </c>
      <c r="B431" s="31" t="s">
        <v>34221</v>
      </c>
      <c r="C431" s="31" t="s">
        <v>34222</v>
      </c>
      <c r="D431" s="31" t="s">
        <v>34223</v>
      </c>
      <c r="E431" s="31" t="s">
        <v>688</v>
      </c>
      <c r="F431" s="31" t="s">
        <v>123</v>
      </c>
      <c r="G431" s="31" t="s">
        <v>16287</v>
      </c>
      <c r="H431" s="31" t="s">
        <v>29748</v>
      </c>
      <c r="I431" s="38">
        <v>0.95833333333333337</v>
      </c>
      <c r="J431" s="31" t="s">
        <v>18446</v>
      </c>
      <c r="K431" s="31" t="s">
        <v>105</v>
      </c>
      <c r="L431" s="31" t="s">
        <v>106</v>
      </c>
      <c r="M431" s="31" t="s">
        <v>194</v>
      </c>
      <c r="N431" s="23"/>
      <c r="O431" s="23"/>
      <c r="P431" s="23"/>
      <c r="Q431" s="23"/>
      <c r="R431" s="23"/>
      <c r="S431" s="29">
        <v>38950</v>
      </c>
      <c r="T431" s="31"/>
      <c r="U431" s="31"/>
    </row>
    <row r="432" spans="1:21" ht="50.1" customHeight="1" x14ac:dyDescent="1.05">
      <c r="A432" s="31" t="s">
        <v>34224</v>
      </c>
      <c r="B432" s="31" t="s">
        <v>34225</v>
      </c>
      <c r="C432" s="31" t="s">
        <v>34226</v>
      </c>
      <c r="D432" s="31" t="s">
        <v>34227</v>
      </c>
      <c r="E432" s="31" t="s">
        <v>688</v>
      </c>
      <c r="F432" s="31" t="s">
        <v>123</v>
      </c>
      <c r="G432" s="31" t="s">
        <v>16287</v>
      </c>
      <c r="H432" s="31" t="s">
        <v>29748</v>
      </c>
      <c r="I432" s="38">
        <v>0.95833333333333337</v>
      </c>
      <c r="J432" s="31" t="s">
        <v>18446</v>
      </c>
      <c r="K432" s="31" t="s">
        <v>105</v>
      </c>
      <c r="L432" s="31" t="s">
        <v>106</v>
      </c>
      <c r="M432" s="31" t="s">
        <v>194</v>
      </c>
      <c r="N432" s="23"/>
      <c r="O432" s="23"/>
      <c r="P432" s="23"/>
      <c r="Q432" s="23"/>
      <c r="R432" s="23"/>
      <c r="S432" s="29">
        <v>38950</v>
      </c>
      <c r="T432" s="31"/>
      <c r="U432" s="31"/>
    </row>
    <row r="433" spans="1:21" ht="50.1" customHeight="1" x14ac:dyDescent="1.05">
      <c r="A433" s="31" t="s">
        <v>34228</v>
      </c>
      <c r="B433" s="31" t="s">
        <v>25868</v>
      </c>
      <c r="C433" s="31" t="s">
        <v>34229</v>
      </c>
      <c r="D433" s="31" t="s">
        <v>34230</v>
      </c>
      <c r="E433" s="31" t="s">
        <v>688</v>
      </c>
      <c r="F433" s="31" t="s">
        <v>123</v>
      </c>
      <c r="G433" s="31" t="s">
        <v>16287</v>
      </c>
      <c r="H433" s="31" t="s">
        <v>29748</v>
      </c>
      <c r="I433" s="38">
        <v>0.95833333333333337</v>
      </c>
      <c r="J433" s="31" t="s">
        <v>18446</v>
      </c>
      <c r="K433" s="31" t="s">
        <v>105</v>
      </c>
      <c r="L433" s="31" t="s">
        <v>106</v>
      </c>
      <c r="M433" s="31" t="s">
        <v>194</v>
      </c>
      <c r="N433" s="23"/>
      <c r="O433" s="23"/>
      <c r="P433" s="23"/>
      <c r="Q433" s="23"/>
      <c r="R433" s="23"/>
      <c r="S433" s="29">
        <v>38950</v>
      </c>
      <c r="T433" s="31"/>
      <c r="U433" s="31"/>
    </row>
    <row r="434" spans="1:21" ht="50.1" customHeight="1" x14ac:dyDescent="1.05">
      <c r="A434" s="31" t="s">
        <v>34231</v>
      </c>
      <c r="B434" s="31" t="s">
        <v>24354</v>
      </c>
      <c r="C434" s="31" t="s">
        <v>34232</v>
      </c>
      <c r="D434" s="31" t="s">
        <v>34233</v>
      </c>
      <c r="E434" s="31" t="s">
        <v>688</v>
      </c>
      <c r="F434" s="31" t="s">
        <v>123</v>
      </c>
      <c r="G434" s="31" t="s">
        <v>16287</v>
      </c>
      <c r="H434" s="31" t="s">
        <v>29748</v>
      </c>
      <c r="I434" s="38">
        <v>0.95833333333333337</v>
      </c>
      <c r="J434" s="31" t="s">
        <v>18446</v>
      </c>
      <c r="K434" s="31" t="s">
        <v>105</v>
      </c>
      <c r="L434" s="31" t="s">
        <v>106</v>
      </c>
      <c r="M434" s="31" t="s">
        <v>194</v>
      </c>
      <c r="N434" s="23"/>
      <c r="O434" s="23"/>
      <c r="P434" s="23"/>
      <c r="Q434" s="23"/>
      <c r="R434" s="23"/>
      <c r="S434" s="29">
        <v>38950</v>
      </c>
      <c r="T434" s="31"/>
      <c r="U434" s="31"/>
    </row>
    <row r="435" spans="1:21" ht="50.1" customHeight="1" x14ac:dyDescent="1.05">
      <c r="A435" s="31" t="s">
        <v>34234</v>
      </c>
      <c r="B435" s="31" t="s">
        <v>34235</v>
      </c>
      <c r="C435" s="31" t="s">
        <v>34236</v>
      </c>
      <c r="D435" s="31" t="s">
        <v>34237</v>
      </c>
      <c r="E435" s="31" t="s">
        <v>688</v>
      </c>
      <c r="F435" s="31" t="s">
        <v>123</v>
      </c>
      <c r="G435" s="31" t="s">
        <v>16287</v>
      </c>
      <c r="H435" s="31" t="s">
        <v>29748</v>
      </c>
      <c r="I435" s="38">
        <v>0.95833333333333337</v>
      </c>
      <c r="J435" s="31" t="s">
        <v>18446</v>
      </c>
      <c r="K435" s="31" t="s">
        <v>105</v>
      </c>
      <c r="L435" s="31" t="s">
        <v>106</v>
      </c>
      <c r="M435" s="31" t="s">
        <v>194</v>
      </c>
      <c r="N435" s="23"/>
      <c r="O435" s="23"/>
      <c r="P435" s="23"/>
      <c r="Q435" s="23"/>
      <c r="R435" s="23"/>
      <c r="S435" s="29">
        <v>38950</v>
      </c>
      <c r="T435" s="31"/>
      <c r="U435" s="31"/>
    </row>
    <row r="436" spans="1:21" ht="50.1" customHeight="1" x14ac:dyDescent="1.05">
      <c r="A436" s="31" t="s">
        <v>34238</v>
      </c>
      <c r="B436" s="31" t="s">
        <v>34239</v>
      </c>
      <c r="C436" s="31" t="s">
        <v>34240</v>
      </c>
      <c r="D436" s="31" t="s">
        <v>34241</v>
      </c>
      <c r="E436" s="31" t="s">
        <v>688</v>
      </c>
      <c r="F436" s="31" t="s">
        <v>123</v>
      </c>
      <c r="G436" s="31" t="s">
        <v>16287</v>
      </c>
      <c r="H436" s="31" t="s">
        <v>29748</v>
      </c>
      <c r="I436" s="38">
        <v>0.95833333333333337</v>
      </c>
      <c r="J436" s="31" t="s">
        <v>18446</v>
      </c>
      <c r="K436" s="31" t="s">
        <v>105</v>
      </c>
      <c r="L436" s="31" t="s">
        <v>106</v>
      </c>
      <c r="M436" s="31" t="s">
        <v>194</v>
      </c>
      <c r="N436" s="23"/>
      <c r="O436" s="23"/>
      <c r="P436" s="23"/>
      <c r="Q436" s="23"/>
      <c r="R436" s="23"/>
      <c r="S436" s="29">
        <v>38950</v>
      </c>
      <c r="T436" s="31"/>
      <c r="U436" s="31"/>
    </row>
    <row r="437" spans="1:21" ht="50.1" customHeight="1" x14ac:dyDescent="1.05">
      <c r="A437" s="31" t="s">
        <v>34242</v>
      </c>
      <c r="B437" s="31" t="s">
        <v>34243</v>
      </c>
      <c r="C437" s="31" t="s">
        <v>34244</v>
      </c>
      <c r="D437" s="31" t="s">
        <v>34245</v>
      </c>
      <c r="E437" s="31" t="s">
        <v>688</v>
      </c>
      <c r="F437" s="31" t="s">
        <v>123</v>
      </c>
      <c r="G437" s="31" t="s">
        <v>16287</v>
      </c>
      <c r="H437" s="31" t="s">
        <v>29748</v>
      </c>
      <c r="I437" s="38">
        <v>0.95833333333333337</v>
      </c>
      <c r="J437" s="31" t="s">
        <v>18446</v>
      </c>
      <c r="K437" s="31" t="s">
        <v>105</v>
      </c>
      <c r="L437" s="31" t="s">
        <v>106</v>
      </c>
      <c r="M437" s="31" t="s">
        <v>194</v>
      </c>
      <c r="N437" s="23"/>
      <c r="O437" s="23"/>
      <c r="P437" s="23"/>
      <c r="Q437" s="23"/>
      <c r="R437" s="23"/>
      <c r="S437" s="29">
        <v>38950</v>
      </c>
      <c r="T437" s="31"/>
      <c r="U437" s="31"/>
    </row>
    <row r="438" spans="1:21" ht="50.1" customHeight="1" x14ac:dyDescent="1.05">
      <c r="A438" s="693" t="s">
        <v>34423</v>
      </c>
      <c r="B438" s="694"/>
      <c r="C438" s="694"/>
      <c r="D438" s="694"/>
      <c r="E438" s="694"/>
      <c r="F438" s="694"/>
      <c r="G438" s="694"/>
      <c r="H438" s="694"/>
      <c r="I438" s="694"/>
      <c r="J438" s="694"/>
      <c r="K438" s="694"/>
      <c r="L438" s="694"/>
      <c r="M438" s="695"/>
      <c r="N438" s="23"/>
      <c r="O438" s="23"/>
      <c r="P438" s="23"/>
      <c r="Q438" s="23"/>
      <c r="R438" s="131"/>
      <c r="S438" s="29"/>
      <c r="T438" s="482">
        <v>1898800</v>
      </c>
      <c r="U438" s="166"/>
    </row>
    <row r="439" spans="1:21" ht="50.1" customHeight="1" x14ac:dyDescent="1.05">
      <c r="A439" s="688" t="s">
        <v>35141</v>
      </c>
      <c r="B439" s="689"/>
      <c r="C439" s="689"/>
      <c r="D439" s="689"/>
      <c r="E439" s="689"/>
      <c r="F439" s="689"/>
      <c r="G439" s="689"/>
      <c r="H439" s="689"/>
      <c r="I439" s="689"/>
      <c r="J439" s="689"/>
      <c r="K439" s="689"/>
      <c r="L439" s="689"/>
      <c r="M439" s="690"/>
      <c r="N439" s="23"/>
      <c r="O439" s="23"/>
      <c r="P439" s="23"/>
      <c r="Q439" s="23"/>
      <c r="R439" s="23"/>
      <c r="S439" s="29"/>
      <c r="T439" s="31"/>
      <c r="U439" s="31"/>
    </row>
    <row r="440" spans="1:21" ht="50.1" customHeight="1" x14ac:dyDescent="1.05">
      <c r="A440" s="31" t="s">
        <v>34970</v>
      </c>
      <c r="B440" s="31" t="s">
        <v>10746</v>
      </c>
      <c r="C440" s="31" t="s">
        <v>34971</v>
      </c>
      <c r="D440" s="31" t="s">
        <v>34972</v>
      </c>
      <c r="E440" s="31" t="s">
        <v>687</v>
      </c>
      <c r="F440" s="31" t="s">
        <v>123</v>
      </c>
      <c r="G440" s="31" t="s">
        <v>16504</v>
      </c>
      <c r="H440" s="31" t="s">
        <v>29748</v>
      </c>
      <c r="I440" s="38">
        <v>0.70833333333333337</v>
      </c>
      <c r="J440" s="31" t="s">
        <v>18446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1"/>
      <c r="U440" s="31"/>
    </row>
    <row r="441" spans="1:21" ht="50.1" customHeight="1" x14ac:dyDescent="1.05">
      <c r="A441" s="31" t="s">
        <v>34973</v>
      </c>
      <c r="B441" s="31" t="s">
        <v>34974</v>
      </c>
      <c r="C441" s="31" t="s">
        <v>34975</v>
      </c>
      <c r="D441" s="31" t="s">
        <v>34976</v>
      </c>
      <c r="E441" s="31" t="s">
        <v>687</v>
      </c>
      <c r="F441" s="31" t="s">
        <v>123</v>
      </c>
      <c r="G441" s="31" t="s">
        <v>16504</v>
      </c>
      <c r="H441" s="31" t="s">
        <v>29748</v>
      </c>
      <c r="I441" s="38">
        <v>0.70833333333333337</v>
      </c>
      <c r="J441" s="31" t="s">
        <v>18446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1"/>
      <c r="U441" s="31"/>
    </row>
    <row r="442" spans="1:21" ht="50.1" customHeight="1" x14ac:dyDescent="1.05">
      <c r="A442" s="31" t="s">
        <v>34977</v>
      </c>
      <c r="B442" s="31" t="s">
        <v>12841</v>
      </c>
      <c r="C442" s="31" t="s">
        <v>34978</v>
      </c>
      <c r="D442" s="31" t="s">
        <v>34979</v>
      </c>
      <c r="E442" s="31" t="s">
        <v>687</v>
      </c>
      <c r="F442" s="31" t="s">
        <v>123</v>
      </c>
      <c r="G442" s="31" t="s">
        <v>16504</v>
      </c>
      <c r="H442" s="31" t="s">
        <v>29748</v>
      </c>
      <c r="I442" s="38">
        <v>0.20833333333333334</v>
      </c>
      <c r="J442" s="31" t="s">
        <v>18446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1"/>
      <c r="U442" s="31"/>
    </row>
    <row r="443" spans="1:21" ht="50.1" customHeight="1" x14ac:dyDescent="1.05">
      <c r="A443" s="31" t="s">
        <v>34980</v>
      </c>
      <c r="B443" s="31" t="s">
        <v>1064</v>
      </c>
      <c r="C443" s="31" t="s">
        <v>34981</v>
      </c>
      <c r="D443" s="31" t="s">
        <v>34982</v>
      </c>
      <c r="E443" s="31" t="s">
        <v>687</v>
      </c>
      <c r="F443" s="31" t="s">
        <v>123</v>
      </c>
      <c r="G443" s="31" t="s">
        <v>16504</v>
      </c>
      <c r="H443" s="31" t="s">
        <v>29748</v>
      </c>
      <c r="I443" s="38">
        <v>0.70833333333333337</v>
      </c>
      <c r="J443" s="31" t="s">
        <v>18446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1"/>
      <c r="U443" s="31"/>
    </row>
    <row r="444" spans="1:21" ht="50.1" customHeight="1" x14ac:dyDescent="1.05">
      <c r="A444" s="31" t="s">
        <v>34983</v>
      </c>
      <c r="B444" s="31" t="s">
        <v>18774</v>
      </c>
      <c r="C444" s="31" t="s">
        <v>34984</v>
      </c>
      <c r="D444" s="31" t="s">
        <v>34985</v>
      </c>
      <c r="E444" s="31" t="s">
        <v>687</v>
      </c>
      <c r="F444" s="31" t="s">
        <v>123</v>
      </c>
      <c r="G444" s="31" t="s">
        <v>16504</v>
      </c>
      <c r="H444" s="31" t="s">
        <v>29748</v>
      </c>
      <c r="I444" s="38">
        <v>0.70833333333333337</v>
      </c>
      <c r="J444" s="31" t="s">
        <v>18446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1"/>
      <c r="U444" s="31"/>
    </row>
    <row r="445" spans="1:21" ht="50.1" customHeight="1" x14ac:dyDescent="1.05">
      <c r="A445" s="31" t="s">
        <v>34986</v>
      </c>
      <c r="B445" s="31" t="s">
        <v>13829</v>
      </c>
      <c r="C445" s="31" t="s">
        <v>34987</v>
      </c>
      <c r="D445" s="31" t="s">
        <v>34988</v>
      </c>
      <c r="E445" s="31" t="s">
        <v>687</v>
      </c>
      <c r="F445" s="31" t="s">
        <v>123</v>
      </c>
      <c r="G445" s="31" t="s">
        <v>16504</v>
      </c>
      <c r="H445" s="31" t="s">
        <v>29748</v>
      </c>
      <c r="I445" s="38">
        <v>0.70833333333333337</v>
      </c>
      <c r="J445" s="31" t="s">
        <v>18446</v>
      </c>
      <c r="K445" s="31" t="s">
        <v>105</v>
      </c>
      <c r="L445" s="31" t="s">
        <v>106</v>
      </c>
      <c r="M445" s="31" t="s">
        <v>995</v>
      </c>
      <c r="N445" s="23"/>
      <c r="O445" s="23"/>
      <c r="P445" s="23"/>
      <c r="Q445" s="23"/>
      <c r="R445" s="23"/>
      <c r="S445" s="29">
        <v>43425</v>
      </c>
      <c r="T445" s="31"/>
      <c r="U445" s="31"/>
    </row>
    <row r="446" spans="1:21" ht="50.1" customHeight="1" x14ac:dyDescent="1.05">
      <c r="A446" s="31" t="s">
        <v>34989</v>
      </c>
      <c r="B446" s="31" t="s">
        <v>24458</v>
      </c>
      <c r="C446" s="31" t="s">
        <v>34990</v>
      </c>
      <c r="D446" s="31" t="s">
        <v>34991</v>
      </c>
      <c r="E446" s="31" t="s">
        <v>687</v>
      </c>
      <c r="F446" s="31" t="s">
        <v>123</v>
      </c>
      <c r="G446" s="31" t="s">
        <v>16504</v>
      </c>
      <c r="H446" s="31" t="s">
        <v>29748</v>
      </c>
      <c r="I446" s="38">
        <v>0.70833333333333337</v>
      </c>
      <c r="J446" s="31" t="s">
        <v>18446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43425</v>
      </c>
      <c r="T446" s="31"/>
      <c r="U446" s="31"/>
    </row>
    <row r="447" spans="1:21" ht="50.1" customHeight="1" x14ac:dyDescent="1.05">
      <c r="A447" s="31" t="s">
        <v>34992</v>
      </c>
      <c r="B447" s="31" t="s">
        <v>34993</v>
      </c>
      <c r="C447" s="31" t="s">
        <v>34994</v>
      </c>
      <c r="D447" s="31" t="s">
        <v>34995</v>
      </c>
      <c r="E447" s="31" t="s">
        <v>687</v>
      </c>
      <c r="F447" s="31" t="s">
        <v>123</v>
      </c>
      <c r="G447" s="31" t="s">
        <v>16504</v>
      </c>
      <c r="H447" s="31" t="s">
        <v>29748</v>
      </c>
      <c r="I447" s="38">
        <v>0.70833333333333337</v>
      </c>
      <c r="J447" s="31" t="s">
        <v>18446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43425</v>
      </c>
      <c r="T447" s="31"/>
      <c r="U447" s="31"/>
    </row>
    <row r="448" spans="1:21" ht="50.1" customHeight="1" x14ac:dyDescent="1.05">
      <c r="A448" s="31" t="s">
        <v>34996</v>
      </c>
      <c r="B448" s="31" t="s">
        <v>29677</v>
      </c>
      <c r="C448" s="31" t="s">
        <v>34997</v>
      </c>
      <c r="D448" s="31" t="s">
        <v>34998</v>
      </c>
      <c r="E448" s="31" t="s">
        <v>687</v>
      </c>
      <c r="F448" s="31" t="s">
        <v>123</v>
      </c>
      <c r="G448" s="31" t="s">
        <v>16504</v>
      </c>
      <c r="H448" s="31" t="s">
        <v>29748</v>
      </c>
      <c r="I448" s="38">
        <v>0.70833333333333337</v>
      </c>
      <c r="J448" s="31" t="s">
        <v>18446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43425</v>
      </c>
      <c r="T448" s="31"/>
      <c r="U448" s="31"/>
    </row>
    <row r="449" spans="1:21" ht="50.1" customHeight="1" x14ac:dyDescent="1.05">
      <c r="A449" s="31" t="s">
        <v>34999</v>
      </c>
      <c r="B449" s="31" t="s">
        <v>30496</v>
      </c>
      <c r="C449" s="31" t="s">
        <v>35000</v>
      </c>
      <c r="D449" s="31" t="s">
        <v>35001</v>
      </c>
      <c r="E449" s="31" t="s">
        <v>687</v>
      </c>
      <c r="F449" s="31" t="s">
        <v>123</v>
      </c>
      <c r="G449" s="31" t="s">
        <v>16504</v>
      </c>
      <c r="H449" s="31" t="s">
        <v>29748</v>
      </c>
      <c r="I449" s="38">
        <v>0.70833333333333337</v>
      </c>
      <c r="J449" s="31" t="s">
        <v>18446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43425</v>
      </c>
      <c r="T449" s="31"/>
      <c r="U449" s="31"/>
    </row>
    <row r="450" spans="1:21" ht="50.1" customHeight="1" x14ac:dyDescent="1.05">
      <c r="A450" s="31" t="s">
        <v>35002</v>
      </c>
      <c r="B450" s="31" t="s">
        <v>25907</v>
      </c>
      <c r="C450" s="31" t="s">
        <v>35003</v>
      </c>
      <c r="D450" s="31" t="s">
        <v>35004</v>
      </c>
      <c r="E450" s="31" t="s">
        <v>687</v>
      </c>
      <c r="F450" s="31" t="s">
        <v>123</v>
      </c>
      <c r="G450" s="31" t="s">
        <v>16504</v>
      </c>
      <c r="H450" s="31" t="s">
        <v>29748</v>
      </c>
      <c r="I450" s="38">
        <v>0.70833333333333337</v>
      </c>
      <c r="J450" s="31" t="s">
        <v>18446</v>
      </c>
      <c r="K450" s="31" t="s">
        <v>105</v>
      </c>
      <c r="L450" s="31" t="s">
        <v>106</v>
      </c>
      <c r="M450" s="31" t="s">
        <v>995</v>
      </c>
      <c r="N450" s="23"/>
      <c r="O450" s="23"/>
      <c r="P450" s="23"/>
      <c r="Q450" s="23"/>
      <c r="R450" s="23"/>
      <c r="S450" s="29">
        <v>43425</v>
      </c>
      <c r="T450" s="31"/>
      <c r="U450" s="31"/>
    </row>
    <row r="451" spans="1:21" ht="50.1" customHeight="1" x14ac:dyDescent="1.05">
      <c r="A451" s="31" t="s">
        <v>35005</v>
      </c>
      <c r="B451" s="31" t="s">
        <v>6699</v>
      </c>
      <c r="C451" s="31" t="s">
        <v>35006</v>
      </c>
      <c r="D451" s="31" t="s">
        <v>35007</v>
      </c>
      <c r="E451" s="31" t="s">
        <v>687</v>
      </c>
      <c r="F451" s="31" t="s">
        <v>123</v>
      </c>
      <c r="G451" s="31" t="s">
        <v>16504</v>
      </c>
      <c r="H451" s="31" t="s">
        <v>29748</v>
      </c>
      <c r="I451" s="38">
        <v>0.20833333333333334</v>
      </c>
      <c r="J451" s="31" t="s">
        <v>18446</v>
      </c>
      <c r="K451" s="31" t="s">
        <v>105</v>
      </c>
      <c r="L451" s="31" t="s">
        <v>106</v>
      </c>
      <c r="M451" s="31" t="s">
        <v>995</v>
      </c>
      <c r="N451" s="23"/>
      <c r="O451" s="23"/>
      <c r="P451" s="23"/>
      <c r="Q451" s="23"/>
      <c r="R451" s="23"/>
      <c r="S451" s="29">
        <v>43425</v>
      </c>
      <c r="T451" s="31"/>
      <c r="U451" s="31"/>
    </row>
    <row r="452" spans="1:21" ht="50.1" customHeight="1" x14ac:dyDescent="1.05">
      <c r="A452" s="31" t="s">
        <v>35008</v>
      </c>
      <c r="B452" s="31" t="s">
        <v>34359</v>
      </c>
      <c r="C452" s="31" t="s">
        <v>35009</v>
      </c>
      <c r="D452" s="31" t="s">
        <v>35010</v>
      </c>
      <c r="E452" s="31" t="s">
        <v>687</v>
      </c>
      <c r="F452" s="31" t="s">
        <v>123</v>
      </c>
      <c r="G452" s="31" t="s">
        <v>16504</v>
      </c>
      <c r="H452" s="31" t="s">
        <v>29748</v>
      </c>
      <c r="I452" s="38">
        <v>0.20833333333333334</v>
      </c>
      <c r="J452" s="31" t="s">
        <v>18446</v>
      </c>
      <c r="K452" s="31" t="s">
        <v>105</v>
      </c>
      <c r="L452" s="31" t="s">
        <v>106</v>
      </c>
      <c r="M452" s="31" t="s">
        <v>995</v>
      </c>
      <c r="N452" s="23"/>
      <c r="O452" s="23"/>
      <c r="P452" s="23"/>
      <c r="Q452" s="23"/>
      <c r="R452" s="23"/>
      <c r="S452" s="29">
        <v>43425</v>
      </c>
      <c r="T452" s="31"/>
      <c r="U452" s="31"/>
    </row>
    <row r="453" spans="1:21" ht="50.1" customHeight="1" x14ac:dyDescent="1.05">
      <c r="A453" s="31" t="s">
        <v>35011</v>
      </c>
      <c r="B453" s="31" t="s">
        <v>1145</v>
      </c>
      <c r="C453" s="31" t="s">
        <v>35012</v>
      </c>
      <c r="D453" s="31" t="s">
        <v>35013</v>
      </c>
      <c r="E453" s="31" t="s">
        <v>687</v>
      </c>
      <c r="F453" s="31" t="s">
        <v>123</v>
      </c>
      <c r="G453" s="31" t="s">
        <v>16504</v>
      </c>
      <c r="H453" s="31" t="s">
        <v>29748</v>
      </c>
      <c r="I453" s="38">
        <v>0.20833333333333334</v>
      </c>
      <c r="J453" s="31" t="s">
        <v>18446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3"/>
      <c r="R453" s="23"/>
      <c r="S453" s="29">
        <v>43425</v>
      </c>
      <c r="T453" s="31"/>
      <c r="U453" s="31"/>
    </row>
    <row r="454" spans="1:21" ht="50.1" customHeight="1" x14ac:dyDescent="1.05">
      <c r="A454" s="31" t="s">
        <v>35014</v>
      </c>
      <c r="B454" s="31" t="s">
        <v>30121</v>
      </c>
      <c r="C454" s="31" t="s">
        <v>35015</v>
      </c>
      <c r="D454" s="31" t="s">
        <v>35016</v>
      </c>
      <c r="E454" s="31" t="s">
        <v>687</v>
      </c>
      <c r="F454" s="31" t="s">
        <v>123</v>
      </c>
      <c r="G454" s="31" t="s">
        <v>16504</v>
      </c>
      <c r="H454" s="31" t="s">
        <v>29748</v>
      </c>
      <c r="I454" s="38">
        <v>0.20833333333333334</v>
      </c>
      <c r="J454" s="31" t="s">
        <v>18446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43425</v>
      </c>
      <c r="T454" s="31"/>
      <c r="U454" s="31"/>
    </row>
    <row r="455" spans="1:21" ht="50.1" customHeight="1" x14ac:dyDescent="1.05">
      <c r="A455" s="31" t="s">
        <v>35017</v>
      </c>
      <c r="B455" s="31" t="s">
        <v>18398</v>
      </c>
      <c r="C455" s="31" t="s">
        <v>35018</v>
      </c>
      <c r="D455" s="31" t="s">
        <v>35019</v>
      </c>
      <c r="E455" s="31" t="s">
        <v>687</v>
      </c>
      <c r="F455" s="31" t="s">
        <v>123</v>
      </c>
      <c r="G455" s="31" t="s">
        <v>16504</v>
      </c>
      <c r="H455" s="31" t="s">
        <v>29748</v>
      </c>
      <c r="I455" s="38">
        <v>0.20833333333333334</v>
      </c>
      <c r="J455" s="31" t="s">
        <v>18446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43425</v>
      </c>
      <c r="T455" s="31"/>
      <c r="U455" s="31"/>
    </row>
    <row r="456" spans="1:21" ht="50.1" customHeight="1" x14ac:dyDescent="1.05">
      <c r="A456" s="31" t="s">
        <v>35020</v>
      </c>
      <c r="B456" s="31" t="s">
        <v>17934</v>
      </c>
      <c r="C456" s="31" t="s">
        <v>35021</v>
      </c>
      <c r="D456" s="31" t="s">
        <v>35022</v>
      </c>
      <c r="E456" s="31" t="s">
        <v>101</v>
      </c>
      <c r="F456" s="31" t="s">
        <v>1304</v>
      </c>
      <c r="G456" s="31" t="s">
        <v>16564</v>
      </c>
      <c r="H456" s="31" t="s">
        <v>29748</v>
      </c>
      <c r="I456" s="38">
        <v>0.375</v>
      </c>
      <c r="J456" s="31" t="s">
        <v>18446</v>
      </c>
      <c r="K456" s="31" t="s">
        <v>105</v>
      </c>
      <c r="L456" s="31" t="s">
        <v>106</v>
      </c>
      <c r="M456" s="31" t="s">
        <v>107</v>
      </c>
      <c r="N456" s="23"/>
      <c r="O456" s="23"/>
      <c r="P456" s="23"/>
      <c r="Q456" s="23"/>
      <c r="R456" s="23"/>
      <c r="S456" s="29">
        <v>22200</v>
      </c>
      <c r="T456" s="31"/>
      <c r="U456" s="31"/>
    </row>
    <row r="457" spans="1:21" ht="50.1" customHeight="1" x14ac:dyDescent="1.05">
      <c r="A457" s="31" t="s">
        <v>35023</v>
      </c>
      <c r="B457" s="31" t="s">
        <v>4301</v>
      </c>
      <c r="C457" s="31" t="s">
        <v>35024</v>
      </c>
      <c r="D457" s="31" t="s">
        <v>35025</v>
      </c>
      <c r="E457" s="31" t="s">
        <v>101</v>
      </c>
      <c r="F457" s="31" t="s">
        <v>1304</v>
      </c>
      <c r="G457" s="31" t="s">
        <v>16564</v>
      </c>
      <c r="H457" s="31" t="s">
        <v>29748</v>
      </c>
      <c r="I457" s="38">
        <v>0.375</v>
      </c>
      <c r="J457" s="31" t="s">
        <v>18446</v>
      </c>
      <c r="K457" s="31" t="s">
        <v>105</v>
      </c>
      <c r="L457" s="31" t="s">
        <v>106</v>
      </c>
      <c r="M457" s="31" t="s">
        <v>107</v>
      </c>
      <c r="N457" s="23"/>
      <c r="O457" s="23"/>
      <c r="P457" s="23"/>
      <c r="Q457" s="23"/>
      <c r="R457" s="23"/>
      <c r="S457" s="29">
        <v>22200</v>
      </c>
      <c r="T457" s="31"/>
      <c r="U457" s="31"/>
    </row>
    <row r="458" spans="1:21" ht="50.1" customHeight="1" x14ac:dyDescent="1.05">
      <c r="A458" s="31" t="s">
        <v>35026</v>
      </c>
      <c r="B458" s="31" t="s">
        <v>6226</v>
      </c>
      <c r="C458" s="31" t="s">
        <v>35027</v>
      </c>
      <c r="D458" s="31" t="s">
        <v>35028</v>
      </c>
      <c r="E458" s="31" t="s">
        <v>101</v>
      </c>
      <c r="F458" s="31" t="s">
        <v>1304</v>
      </c>
      <c r="G458" s="31" t="s">
        <v>16564</v>
      </c>
      <c r="H458" s="31" t="s">
        <v>29748</v>
      </c>
      <c r="I458" s="38">
        <v>0.375</v>
      </c>
      <c r="J458" s="31" t="s">
        <v>18446</v>
      </c>
      <c r="K458" s="31" t="s">
        <v>105</v>
      </c>
      <c r="L458" s="31" t="s">
        <v>106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31"/>
      <c r="U458" s="31"/>
    </row>
    <row r="459" spans="1:21" ht="50.1" customHeight="1" x14ac:dyDescent="1.3">
      <c r="A459" s="679" t="s">
        <v>35160</v>
      </c>
      <c r="B459" s="680"/>
      <c r="C459" s="680"/>
      <c r="D459" s="680"/>
      <c r="E459" s="680"/>
      <c r="F459" s="680"/>
      <c r="G459" s="680"/>
      <c r="H459" s="680"/>
      <c r="I459" s="680"/>
      <c r="J459" s="680"/>
      <c r="K459" s="680"/>
      <c r="L459" s="680"/>
      <c r="M459" s="681"/>
      <c r="N459" s="23"/>
      <c r="O459" s="23"/>
      <c r="P459" s="23"/>
      <c r="Q459" s="23"/>
      <c r="R459" s="23"/>
      <c r="S459" s="29"/>
      <c r="T459" s="31"/>
      <c r="U459" s="31"/>
    </row>
    <row r="460" spans="1:21" ht="50.1" customHeight="1" x14ac:dyDescent="1.05">
      <c r="A460" s="647" t="s">
        <v>35483</v>
      </c>
      <c r="B460" s="647" t="s">
        <v>35484</v>
      </c>
      <c r="C460" s="647" t="s">
        <v>35485</v>
      </c>
      <c r="D460" s="647" t="s">
        <v>35486</v>
      </c>
      <c r="E460" s="647" t="s">
        <v>101</v>
      </c>
      <c r="F460" s="647" t="s">
        <v>102</v>
      </c>
      <c r="G460" s="647" t="s">
        <v>16267</v>
      </c>
      <c r="H460" s="647" t="s">
        <v>29345</v>
      </c>
      <c r="I460" s="648">
        <v>0.125</v>
      </c>
      <c r="J460" s="647" t="s">
        <v>18446</v>
      </c>
      <c r="K460" s="647" t="s">
        <v>105</v>
      </c>
      <c r="L460" s="647" t="s">
        <v>106</v>
      </c>
      <c r="M460" s="647" t="s">
        <v>491</v>
      </c>
      <c r="N460" s="23"/>
      <c r="O460" s="23"/>
      <c r="P460" s="23"/>
      <c r="Q460" s="23"/>
      <c r="R460" s="23"/>
      <c r="S460" s="29">
        <v>26200</v>
      </c>
      <c r="T460" s="31"/>
      <c r="U460" s="31"/>
    </row>
    <row r="461" spans="1:21" ht="50.1" customHeight="1" x14ac:dyDescent="1.05">
      <c r="A461" s="647" t="s">
        <v>35487</v>
      </c>
      <c r="B461" s="647" t="s">
        <v>35488</v>
      </c>
      <c r="C461" s="647" t="s">
        <v>35489</v>
      </c>
      <c r="D461" s="647" t="s">
        <v>35490</v>
      </c>
      <c r="E461" s="647" t="s">
        <v>101</v>
      </c>
      <c r="F461" s="647" t="s">
        <v>102</v>
      </c>
      <c r="G461" s="647" t="s">
        <v>16267</v>
      </c>
      <c r="H461" s="647" t="s">
        <v>29345</v>
      </c>
      <c r="I461" s="648">
        <v>0.125</v>
      </c>
      <c r="J461" s="647" t="s">
        <v>18446</v>
      </c>
      <c r="K461" s="647" t="s">
        <v>105</v>
      </c>
      <c r="L461" s="647" t="s">
        <v>106</v>
      </c>
      <c r="M461" s="647" t="s">
        <v>491</v>
      </c>
      <c r="N461" s="23"/>
      <c r="O461" s="23"/>
      <c r="P461" s="23"/>
      <c r="Q461" s="23"/>
      <c r="R461" s="23"/>
      <c r="S461" s="29">
        <v>26200</v>
      </c>
      <c r="T461" s="31"/>
      <c r="U461" s="31"/>
    </row>
    <row r="462" spans="1:21" ht="50.1" customHeight="1" x14ac:dyDescent="1.05">
      <c r="A462" s="647" t="s">
        <v>35491</v>
      </c>
      <c r="B462" s="647" t="s">
        <v>25535</v>
      </c>
      <c r="C462" s="647" t="s">
        <v>35492</v>
      </c>
      <c r="D462" s="647" t="s">
        <v>35493</v>
      </c>
      <c r="E462" s="647" t="s">
        <v>101</v>
      </c>
      <c r="F462" s="647" t="s">
        <v>102</v>
      </c>
      <c r="G462" s="647" t="s">
        <v>16267</v>
      </c>
      <c r="H462" s="647" t="s">
        <v>29345</v>
      </c>
      <c r="I462" s="648">
        <v>0.125</v>
      </c>
      <c r="J462" s="647" t="s">
        <v>18446</v>
      </c>
      <c r="K462" s="647" t="s">
        <v>105</v>
      </c>
      <c r="L462" s="647" t="s">
        <v>106</v>
      </c>
      <c r="M462" s="647" t="s">
        <v>491</v>
      </c>
      <c r="N462" s="23"/>
      <c r="O462" s="23"/>
      <c r="P462" s="23"/>
      <c r="Q462" s="23"/>
      <c r="R462" s="23"/>
      <c r="S462" s="29">
        <v>26200</v>
      </c>
      <c r="T462" s="31"/>
      <c r="U462" s="31"/>
    </row>
    <row r="463" spans="1:21" ht="50.1" customHeight="1" x14ac:dyDescent="1.05">
      <c r="A463" s="688" t="s">
        <v>35971</v>
      </c>
      <c r="B463" s="689"/>
      <c r="C463" s="689"/>
      <c r="D463" s="689"/>
      <c r="E463" s="689"/>
      <c r="F463" s="689"/>
      <c r="G463" s="689"/>
      <c r="H463" s="689"/>
      <c r="I463" s="689"/>
      <c r="J463" s="689"/>
      <c r="K463" s="689"/>
      <c r="L463" s="689"/>
      <c r="M463" s="690"/>
      <c r="N463" s="23"/>
      <c r="O463" s="23"/>
      <c r="P463" s="23"/>
      <c r="Q463" s="23"/>
      <c r="R463" s="23"/>
      <c r="S463" s="506"/>
      <c r="T463" s="31"/>
      <c r="U463" s="31"/>
    </row>
    <row r="464" spans="1:21" ht="50.1" customHeight="1" x14ac:dyDescent="1.05">
      <c r="A464" s="31" t="s">
        <v>35886</v>
      </c>
      <c r="B464" s="31" t="s">
        <v>35887</v>
      </c>
      <c r="C464" s="31" t="s">
        <v>35888</v>
      </c>
      <c r="D464" s="31" t="s">
        <v>35889</v>
      </c>
      <c r="E464" s="31" t="s">
        <v>688</v>
      </c>
      <c r="F464" s="31" t="s">
        <v>123</v>
      </c>
      <c r="G464" s="31" t="s">
        <v>16287</v>
      </c>
      <c r="H464" s="31" t="s">
        <v>29377</v>
      </c>
      <c r="I464" s="38">
        <v>0.95833333333333337</v>
      </c>
      <c r="J464" s="31" t="s">
        <v>18446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23"/>
      <c r="R464" s="23"/>
      <c r="S464" s="506">
        <v>38950</v>
      </c>
      <c r="T464" s="31"/>
      <c r="U464" s="31"/>
    </row>
    <row r="465" spans="1:21" ht="50.1" customHeight="1" x14ac:dyDescent="1.05">
      <c r="A465" s="31" t="s">
        <v>35890</v>
      </c>
      <c r="B465" s="31" t="s">
        <v>5798</v>
      </c>
      <c r="C465" s="31" t="s">
        <v>35891</v>
      </c>
      <c r="D465" s="31" t="s">
        <v>35892</v>
      </c>
      <c r="E465" s="31" t="s">
        <v>688</v>
      </c>
      <c r="F465" s="31" t="s">
        <v>123</v>
      </c>
      <c r="G465" s="31" t="s">
        <v>16287</v>
      </c>
      <c r="H465" s="31" t="s">
        <v>29377</v>
      </c>
      <c r="I465" s="38">
        <v>0.95833333333333337</v>
      </c>
      <c r="J465" s="31" t="s">
        <v>18446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23"/>
      <c r="R465" s="23"/>
      <c r="S465" s="506">
        <v>38950</v>
      </c>
      <c r="T465" s="31"/>
      <c r="U465" s="31"/>
    </row>
    <row r="466" spans="1:21" ht="50.1" customHeight="1" x14ac:dyDescent="1.05">
      <c r="A466" s="31" t="s">
        <v>35893</v>
      </c>
      <c r="B466" s="31" t="s">
        <v>35894</v>
      </c>
      <c r="C466" s="31" t="s">
        <v>35895</v>
      </c>
      <c r="D466" s="31" t="s">
        <v>35896</v>
      </c>
      <c r="E466" s="31" t="s">
        <v>688</v>
      </c>
      <c r="F466" s="31" t="s">
        <v>123</v>
      </c>
      <c r="G466" s="31" t="s">
        <v>16287</v>
      </c>
      <c r="H466" s="31" t="s">
        <v>29377</v>
      </c>
      <c r="I466" s="38">
        <v>0.95833333333333337</v>
      </c>
      <c r="J466" s="31" t="s">
        <v>18446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23"/>
      <c r="R466" s="23"/>
      <c r="S466" s="506">
        <v>38950</v>
      </c>
      <c r="T466" s="31"/>
      <c r="U466" s="31"/>
    </row>
    <row r="467" spans="1:21" ht="50.1" customHeight="1" x14ac:dyDescent="1.05">
      <c r="A467" s="688" t="s">
        <v>36473</v>
      </c>
      <c r="B467" s="689"/>
      <c r="C467" s="689"/>
      <c r="D467" s="689"/>
      <c r="E467" s="689"/>
      <c r="F467" s="689"/>
      <c r="G467" s="689"/>
      <c r="H467" s="689"/>
      <c r="I467" s="689"/>
      <c r="J467" s="689"/>
      <c r="K467" s="689"/>
      <c r="L467" s="689"/>
      <c r="M467" s="690"/>
      <c r="N467" s="23"/>
      <c r="O467" s="23"/>
      <c r="P467" s="23"/>
      <c r="Q467" s="23"/>
      <c r="R467" s="23"/>
      <c r="S467" s="29"/>
      <c r="T467" s="31"/>
      <c r="U467" s="31"/>
    </row>
    <row r="468" spans="1:21" ht="50.1" customHeight="1" x14ac:dyDescent="1.05">
      <c r="A468" s="31" t="s">
        <v>36328</v>
      </c>
      <c r="B468" s="31" t="s">
        <v>36329</v>
      </c>
      <c r="C468" s="31" t="s">
        <v>36330</v>
      </c>
      <c r="D468" s="31" t="s">
        <v>36331</v>
      </c>
      <c r="E468" s="31" t="s">
        <v>101</v>
      </c>
      <c r="F468" s="31" t="s">
        <v>102</v>
      </c>
      <c r="G468" s="31" t="s">
        <v>16267</v>
      </c>
      <c r="H468" s="31" t="s">
        <v>27147</v>
      </c>
      <c r="I468" s="38">
        <v>0.25</v>
      </c>
      <c r="J468" s="31" t="s">
        <v>18446</v>
      </c>
      <c r="K468" s="31" t="s">
        <v>105</v>
      </c>
      <c r="L468" s="31" t="s">
        <v>106</v>
      </c>
      <c r="M468" s="31" t="s">
        <v>491</v>
      </c>
      <c r="N468" s="23"/>
      <c r="O468" s="23"/>
      <c r="P468" s="23"/>
      <c r="Q468" s="23"/>
      <c r="R468" s="23"/>
      <c r="S468" s="29">
        <v>26200</v>
      </c>
      <c r="T468" s="31"/>
      <c r="U468" s="31"/>
    </row>
    <row r="469" spans="1:21" ht="50.1" customHeight="1" x14ac:dyDescent="1.05">
      <c r="A469" s="31" t="s">
        <v>36332</v>
      </c>
      <c r="B469" s="31" t="s">
        <v>36333</v>
      </c>
      <c r="C469" s="31" t="s">
        <v>36334</v>
      </c>
      <c r="D469" s="31" t="s">
        <v>36335</v>
      </c>
      <c r="E469" s="31" t="s">
        <v>101</v>
      </c>
      <c r="F469" s="31" t="s">
        <v>102</v>
      </c>
      <c r="G469" s="31" t="s">
        <v>16267</v>
      </c>
      <c r="H469" s="31" t="s">
        <v>27147</v>
      </c>
      <c r="I469" s="38">
        <v>0.25</v>
      </c>
      <c r="J469" s="31" t="s">
        <v>18446</v>
      </c>
      <c r="K469" s="31" t="s">
        <v>105</v>
      </c>
      <c r="L469" s="31" t="s">
        <v>106</v>
      </c>
      <c r="M469" s="31" t="s">
        <v>491</v>
      </c>
      <c r="N469" s="23"/>
      <c r="O469" s="23"/>
      <c r="P469" s="23"/>
      <c r="Q469" s="23"/>
      <c r="R469" s="23"/>
      <c r="S469" s="29">
        <v>26200</v>
      </c>
      <c r="T469" s="31"/>
      <c r="U469" s="31"/>
    </row>
    <row r="470" spans="1:21" ht="50.1" customHeight="1" x14ac:dyDescent="1.3">
      <c r="A470" s="679" t="s">
        <v>37346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1"/>
      <c r="N470" s="23"/>
      <c r="O470" s="23"/>
      <c r="P470" s="23"/>
      <c r="Q470" s="23"/>
      <c r="R470" s="23"/>
      <c r="S470" s="29"/>
      <c r="T470" s="31"/>
      <c r="U470" s="31"/>
    </row>
    <row r="471" spans="1:21" ht="50.1" customHeight="1" x14ac:dyDescent="1.05">
      <c r="A471" s="31" t="s">
        <v>36972</v>
      </c>
      <c r="B471" s="31" t="s">
        <v>2790</v>
      </c>
      <c r="C471" s="31" t="s">
        <v>36973</v>
      </c>
      <c r="D471" s="31" t="s">
        <v>36974</v>
      </c>
      <c r="E471" s="31" t="s">
        <v>688</v>
      </c>
      <c r="F471" s="31" t="s">
        <v>123</v>
      </c>
      <c r="G471" s="31" t="s">
        <v>16287</v>
      </c>
      <c r="H471" s="31" t="s">
        <v>29377</v>
      </c>
      <c r="I471" s="38">
        <v>0.41666666666666669</v>
      </c>
      <c r="J471" s="31" t="s">
        <v>18446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23"/>
      <c r="R471" s="23"/>
      <c r="S471" s="29">
        <v>38950</v>
      </c>
      <c r="T471" s="31"/>
      <c r="U471" s="192"/>
    </row>
    <row r="472" spans="1:21" ht="50.1" customHeight="1" x14ac:dyDescent="1.05">
      <c r="A472" s="31" t="s">
        <v>36975</v>
      </c>
      <c r="B472" s="31" t="s">
        <v>24415</v>
      </c>
      <c r="C472" s="31" t="s">
        <v>36976</v>
      </c>
      <c r="D472" s="31" t="s">
        <v>36977</v>
      </c>
      <c r="E472" s="31" t="s">
        <v>688</v>
      </c>
      <c r="F472" s="31" t="s">
        <v>123</v>
      </c>
      <c r="G472" s="31" t="s">
        <v>16287</v>
      </c>
      <c r="H472" s="31" t="s">
        <v>29377</v>
      </c>
      <c r="I472" s="38">
        <v>0.41666666666666669</v>
      </c>
      <c r="J472" s="31" t="s">
        <v>18446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31"/>
      <c r="U472" s="192"/>
    </row>
    <row r="473" spans="1:21" ht="50.1" customHeight="1" x14ac:dyDescent="1.05">
      <c r="A473" s="31" t="s">
        <v>36978</v>
      </c>
      <c r="B473" s="31" t="s">
        <v>3837</v>
      </c>
      <c r="C473" s="31" t="s">
        <v>36979</v>
      </c>
      <c r="D473" s="31" t="s">
        <v>36980</v>
      </c>
      <c r="E473" s="31" t="s">
        <v>688</v>
      </c>
      <c r="F473" s="31" t="s">
        <v>123</v>
      </c>
      <c r="G473" s="31" t="s">
        <v>16287</v>
      </c>
      <c r="H473" s="31" t="s">
        <v>29377</v>
      </c>
      <c r="I473" s="38">
        <v>0.41666666666666669</v>
      </c>
      <c r="J473" s="31" t="s">
        <v>18446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31"/>
      <c r="U473" s="192"/>
    </row>
    <row r="474" spans="1:21" ht="50.1" customHeight="1" x14ac:dyDescent="1.05">
      <c r="A474" s="31" t="s">
        <v>36981</v>
      </c>
      <c r="B474" s="31" t="s">
        <v>36982</v>
      </c>
      <c r="C474" s="31" t="s">
        <v>36983</v>
      </c>
      <c r="D474" s="31" t="s">
        <v>36984</v>
      </c>
      <c r="E474" s="31" t="s">
        <v>688</v>
      </c>
      <c r="F474" s="31" t="s">
        <v>123</v>
      </c>
      <c r="G474" s="31" t="s">
        <v>16287</v>
      </c>
      <c r="H474" s="31" t="s">
        <v>29377</v>
      </c>
      <c r="I474" s="38">
        <v>0.41666666666666669</v>
      </c>
      <c r="J474" s="31" t="s">
        <v>18446</v>
      </c>
      <c r="K474" s="31" t="s">
        <v>105</v>
      </c>
      <c r="L474" s="31" t="s">
        <v>106</v>
      </c>
      <c r="M474" s="31" t="s">
        <v>194</v>
      </c>
      <c r="N474" s="23"/>
      <c r="O474" s="23"/>
      <c r="P474" s="23"/>
      <c r="Q474" s="23"/>
      <c r="R474" s="23"/>
      <c r="S474" s="29">
        <v>38950</v>
      </c>
      <c r="T474" s="31"/>
      <c r="U474" s="192"/>
    </row>
    <row r="475" spans="1:21" ht="50.1" customHeight="1" x14ac:dyDescent="1.05">
      <c r="A475" s="31" t="s">
        <v>36985</v>
      </c>
      <c r="B475" s="31" t="s">
        <v>6120</v>
      </c>
      <c r="C475" s="31" t="s">
        <v>36986</v>
      </c>
      <c r="D475" s="31" t="s">
        <v>36987</v>
      </c>
      <c r="E475" s="31" t="s">
        <v>688</v>
      </c>
      <c r="F475" s="31" t="s">
        <v>123</v>
      </c>
      <c r="G475" s="31" t="s">
        <v>16287</v>
      </c>
      <c r="H475" s="31" t="s">
        <v>29377</v>
      </c>
      <c r="I475" s="38">
        <v>0.41666666666666669</v>
      </c>
      <c r="J475" s="31" t="s">
        <v>18446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23"/>
      <c r="R475" s="23"/>
      <c r="S475" s="29">
        <v>38950</v>
      </c>
      <c r="T475" s="31"/>
      <c r="U475" s="192"/>
    </row>
    <row r="476" spans="1:21" ht="50.1" customHeight="1" x14ac:dyDescent="1.05">
      <c r="A476" s="31" t="s">
        <v>36988</v>
      </c>
      <c r="B476" s="31" t="s">
        <v>19793</v>
      </c>
      <c r="C476" s="31" t="s">
        <v>36989</v>
      </c>
      <c r="D476" s="31" t="s">
        <v>36990</v>
      </c>
      <c r="E476" s="31" t="s">
        <v>688</v>
      </c>
      <c r="F476" s="31" t="s">
        <v>123</v>
      </c>
      <c r="G476" s="31" t="s">
        <v>16287</v>
      </c>
      <c r="H476" s="31" t="s">
        <v>29377</v>
      </c>
      <c r="I476" s="38">
        <v>0.41666666666666669</v>
      </c>
      <c r="J476" s="31" t="s">
        <v>18446</v>
      </c>
      <c r="K476" s="31" t="s">
        <v>105</v>
      </c>
      <c r="L476" s="31" t="s">
        <v>106</v>
      </c>
      <c r="M476" s="31" t="s">
        <v>194</v>
      </c>
      <c r="N476" s="23"/>
      <c r="O476" s="23"/>
      <c r="P476" s="23"/>
      <c r="Q476" s="23"/>
      <c r="R476" s="23"/>
      <c r="S476" s="29">
        <v>38950</v>
      </c>
      <c r="T476" s="31"/>
      <c r="U476" s="192"/>
    </row>
    <row r="477" spans="1:21" ht="50.1" customHeight="1" x14ac:dyDescent="1.05">
      <c r="A477" s="31" t="s">
        <v>36991</v>
      </c>
      <c r="B477" s="31" t="s">
        <v>36992</v>
      </c>
      <c r="C477" s="31" t="s">
        <v>36993</v>
      </c>
      <c r="D477" s="31" t="s">
        <v>36994</v>
      </c>
      <c r="E477" s="31" t="s">
        <v>688</v>
      </c>
      <c r="F477" s="31" t="s">
        <v>123</v>
      </c>
      <c r="G477" s="31" t="s">
        <v>16287</v>
      </c>
      <c r="H477" s="31" t="s">
        <v>29377</v>
      </c>
      <c r="I477" s="38">
        <v>0.41666666666666669</v>
      </c>
      <c r="J477" s="31" t="s">
        <v>18446</v>
      </c>
      <c r="K477" s="31" t="s">
        <v>105</v>
      </c>
      <c r="L477" s="31" t="s">
        <v>106</v>
      </c>
      <c r="M477" s="31" t="s">
        <v>194</v>
      </c>
      <c r="N477" s="23"/>
      <c r="O477" s="23"/>
      <c r="P477" s="23"/>
      <c r="Q477" s="23"/>
      <c r="R477" s="23"/>
      <c r="S477" s="29">
        <v>38950</v>
      </c>
      <c r="T477" s="31"/>
      <c r="U477" s="192"/>
    </row>
    <row r="478" spans="1:21" ht="50.1" customHeight="1" x14ac:dyDescent="1.05">
      <c r="A478" s="31" t="s">
        <v>36995</v>
      </c>
      <c r="B478" s="31" t="s">
        <v>36996</v>
      </c>
      <c r="C478" s="31" t="s">
        <v>36997</v>
      </c>
      <c r="D478" s="31" t="s">
        <v>36998</v>
      </c>
      <c r="E478" s="31" t="s">
        <v>688</v>
      </c>
      <c r="F478" s="31" t="s">
        <v>123</v>
      </c>
      <c r="G478" s="31" t="s">
        <v>16287</v>
      </c>
      <c r="H478" s="31" t="s">
        <v>29377</v>
      </c>
      <c r="I478" s="38">
        <v>0.41666666666666669</v>
      </c>
      <c r="J478" s="31" t="s">
        <v>18446</v>
      </c>
      <c r="K478" s="31" t="s">
        <v>105</v>
      </c>
      <c r="L478" s="31" t="s">
        <v>106</v>
      </c>
      <c r="M478" s="31" t="s">
        <v>194</v>
      </c>
      <c r="N478" s="23"/>
      <c r="O478" s="23"/>
      <c r="P478" s="23"/>
      <c r="Q478" s="23"/>
      <c r="R478" s="23"/>
      <c r="S478" s="29">
        <v>38950</v>
      </c>
      <c r="T478" s="31"/>
      <c r="U478" s="192"/>
    </row>
    <row r="479" spans="1:21" ht="50.1" customHeight="1" x14ac:dyDescent="1.05">
      <c r="A479" s="452" t="s">
        <v>36999</v>
      </c>
      <c r="B479" s="452" t="s">
        <v>37000</v>
      </c>
      <c r="C479" s="452" t="s">
        <v>37001</v>
      </c>
      <c r="D479" s="452" t="s">
        <v>37002</v>
      </c>
      <c r="E479" s="452" t="s">
        <v>688</v>
      </c>
      <c r="F479" s="452" t="s">
        <v>123</v>
      </c>
      <c r="G479" s="452" t="s">
        <v>16287</v>
      </c>
      <c r="H479" s="452" t="s">
        <v>29377</v>
      </c>
      <c r="I479" s="453">
        <v>0.41666666666666669</v>
      </c>
      <c r="J479" s="452" t="s">
        <v>18446</v>
      </c>
      <c r="K479" s="452" t="s">
        <v>105</v>
      </c>
      <c r="L479" s="452" t="s">
        <v>106</v>
      </c>
      <c r="M479" s="452" t="s">
        <v>194</v>
      </c>
      <c r="N479" s="23"/>
      <c r="O479" s="23"/>
      <c r="P479" s="23"/>
      <c r="Q479" s="23"/>
      <c r="R479" s="23"/>
      <c r="S479" s="29"/>
      <c r="T479" s="31"/>
      <c r="U479" s="192"/>
    </row>
    <row r="480" spans="1:21" ht="50.1" customHeight="1" x14ac:dyDescent="1.05">
      <c r="A480" s="31" t="s">
        <v>37003</v>
      </c>
      <c r="B480" s="31" t="s">
        <v>28957</v>
      </c>
      <c r="C480" s="31" t="s">
        <v>37004</v>
      </c>
      <c r="D480" s="31" t="s">
        <v>37005</v>
      </c>
      <c r="E480" s="31" t="s">
        <v>688</v>
      </c>
      <c r="F480" s="31" t="s">
        <v>123</v>
      </c>
      <c r="G480" s="31" t="s">
        <v>16287</v>
      </c>
      <c r="H480" s="31" t="s">
        <v>29377</v>
      </c>
      <c r="I480" s="38">
        <v>0.41666666666666669</v>
      </c>
      <c r="J480" s="31" t="s">
        <v>18446</v>
      </c>
      <c r="K480" s="31" t="s">
        <v>105</v>
      </c>
      <c r="L480" s="31" t="s">
        <v>106</v>
      </c>
      <c r="M480" s="31" t="s">
        <v>194</v>
      </c>
      <c r="N480" s="23"/>
      <c r="O480" s="23"/>
      <c r="P480" s="23"/>
      <c r="Q480" s="23"/>
      <c r="R480" s="23"/>
      <c r="S480" s="29">
        <v>38950</v>
      </c>
      <c r="T480" s="31"/>
      <c r="U480" s="192"/>
    </row>
    <row r="481" spans="1:39" ht="54" customHeight="1" x14ac:dyDescent="0.7">
      <c r="A481" s="698" t="s">
        <v>38409</v>
      </c>
      <c r="B481" s="743"/>
      <c r="C481" s="743"/>
      <c r="D481" s="743"/>
      <c r="E481" s="743"/>
      <c r="F481" s="743"/>
      <c r="G481" s="743"/>
      <c r="H481" s="743"/>
      <c r="I481" s="743"/>
      <c r="J481" s="743"/>
      <c r="K481" s="743"/>
      <c r="L481" s="743"/>
      <c r="M481" s="744"/>
      <c r="N481" s="23"/>
      <c r="O481" s="23"/>
      <c r="P481" s="23"/>
      <c r="Q481" s="29"/>
      <c r="R481" s="131"/>
      <c r="S481" s="154"/>
      <c r="T481" s="481">
        <v>1000000</v>
      </c>
    </row>
    <row r="482" spans="1:39" ht="50.1" customHeight="1" x14ac:dyDescent="1.05">
      <c r="A482" s="688" t="s">
        <v>39549</v>
      </c>
      <c r="B482" s="689"/>
      <c r="C482" s="689"/>
      <c r="D482" s="689"/>
      <c r="E482" s="689"/>
      <c r="F482" s="689"/>
      <c r="G482" s="689"/>
      <c r="H482" s="689"/>
      <c r="I482" s="689"/>
      <c r="J482" s="689"/>
      <c r="K482" s="689"/>
      <c r="L482" s="689"/>
      <c r="M482" s="690"/>
      <c r="N482" s="23"/>
      <c r="O482" s="23"/>
      <c r="P482" s="23"/>
      <c r="Q482" s="23"/>
      <c r="R482" s="23"/>
      <c r="S482" s="29"/>
      <c r="T482" s="23"/>
      <c r="U482" s="24"/>
      <c r="V482" s="23"/>
      <c r="W482" s="23"/>
      <c r="X482" s="31" t="s">
        <v>32416</v>
      </c>
      <c r="Y482" s="31"/>
      <c r="Z482" s="31"/>
      <c r="AA482" s="31"/>
      <c r="AB482" s="38"/>
      <c r="AC482" s="31"/>
      <c r="AD482" s="23"/>
      <c r="AE482" s="23"/>
      <c r="AF482" s="23"/>
      <c r="AG482" s="23"/>
      <c r="AH482" s="23"/>
      <c r="AI482" s="23"/>
      <c r="AJ482" s="29"/>
      <c r="AK482" s="131"/>
      <c r="AL482" s="154"/>
      <c r="AM482" s="481"/>
    </row>
    <row r="483" spans="1:39" ht="50.1" customHeight="1" x14ac:dyDescent="1.05">
      <c r="A483" s="31" t="s">
        <v>39425</v>
      </c>
      <c r="B483" s="31" t="s">
        <v>39426</v>
      </c>
      <c r="C483" s="31" t="s">
        <v>39427</v>
      </c>
      <c r="D483" s="31" t="s">
        <v>39428</v>
      </c>
      <c r="E483" s="31" t="s">
        <v>687</v>
      </c>
      <c r="F483" s="31" t="s">
        <v>123</v>
      </c>
      <c r="G483" s="31" t="s">
        <v>16504</v>
      </c>
      <c r="H483" s="31" t="s">
        <v>35348</v>
      </c>
      <c r="I483" s="38">
        <v>0.70833333333333337</v>
      </c>
      <c r="J483" s="31" t="s">
        <v>18446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23"/>
      <c r="U483" s="24"/>
      <c r="V483" s="23"/>
      <c r="W483" s="23"/>
      <c r="X483" s="31"/>
      <c r="Y483" s="31"/>
      <c r="Z483" s="31"/>
      <c r="AA483" s="31"/>
      <c r="AB483" s="38"/>
      <c r="AC483" s="31"/>
      <c r="AD483" s="23"/>
      <c r="AE483" s="23"/>
      <c r="AF483" s="23"/>
      <c r="AG483" s="23"/>
      <c r="AH483" s="23"/>
      <c r="AI483" s="23"/>
      <c r="AJ483" s="29"/>
      <c r="AK483" s="131"/>
      <c r="AL483" s="154"/>
      <c r="AM483" s="481"/>
    </row>
    <row r="484" spans="1:39" ht="50.1" customHeight="1" x14ac:dyDescent="1.05">
      <c r="A484" s="31" t="s">
        <v>39429</v>
      </c>
      <c r="B484" s="31" t="s">
        <v>39430</v>
      </c>
      <c r="C484" s="31" t="s">
        <v>39431</v>
      </c>
      <c r="D484" s="31" t="s">
        <v>39432</v>
      </c>
      <c r="E484" s="31" t="s">
        <v>687</v>
      </c>
      <c r="F484" s="31" t="s">
        <v>102</v>
      </c>
      <c r="G484" s="31" t="s">
        <v>16324</v>
      </c>
      <c r="H484" s="31" t="s">
        <v>35348</v>
      </c>
      <c r="I484" s="38">
        <v>0.41666666666666669</v>
      </c>
      <c r="J484" s="31" t="s">
        <v>18446</v>
      </c>
      <c r="K484" s="31" t="s">
        <v>105</v>
      </c>
      <c r="L484" s="31" t="s">
        <v>106</v>
      </c>
      <c r="M484" s="31" t="s">
        <v>491</v>
      </c>
      <c r="N484" s="23"/>
      <c r="O484" s="23"/>
      <c r="P484" s="23"/>
      <c r="Q484" s="23"/>
      <c r="R484" s="23"/>
      <c r="S484" s="29">
        <v>25200</v>
      </c>
      <c r="T484" s="23"/>
      <c r="U484" s="24"/>
      <c r="V484" s="23"/>
      <c r="W484" s="23"/>
      <c r="X484" s="31"/>
      <c r="Y484" s="31"/>
      <c r="Z484" s="31"/>
      <c r="AA484" s="31"/>
      <c r="AB484" s="38"/>
      <c r="AC484" s="31"/>
      <c r="AD484" s="23"/>
      <c r="AE484" s="23"/>
      <c r="AF484" s="23"/>
      <c r="AG484" s="23"/>
      <c r="AH484" s="23"/>
      <c r="AI484" s="23"/>
      <c r="AJ484" s="29"/>
      <c r="AK484" s="131"/>
      <c r="AL484" s="154"/>
      <c r="AM484" s="481"/>
    </row>
    <row r="485" spans="1:39" ht="50.1" customHeight="1" x14ac:dyDescent="1.05">
      <c r="A485" s="31" t="s">
        <v>39433</v>
      </c>
      <c r="B485" s="31" t="s">
        <v>39434</v>
      </c>
      <c r="C485" s="31" t="s">
        <v>39435</v>
      </c>
      <c r="D485" s="31" t="s">
        <v>39436</v>
      </c>
      <c r="E485" s="31" t="s">
        <v>687</v>
      </c>
      <c r="F485" s="31" t="s">
        <v>102</v>
      </c>
      <c r="G485" s="31" t="s">
        <v>16324</v>
      </c>
      <c r="H485" s="31" t="s">
        <v>35348</v>
      </c>
      <c r="I485" s="38">
        <v>0.41666666666666669</v>
      </c>
      <c r="J485" s="31" t="s">
        <v>18446</v>
      </c>
      <c r="K485" s="31" t="s">
        <v>105</v>
      </c>
      <c r="L485" s="31" t="s">
        <v>106</v>
      </c>
      <c r="M485" s="31" t="s">
        <v>491</v>
      </c>
      <c r="N485" s="23"/>
      <c r="O485" s="23"/>
      <c r="P485" s="23"/>
      <c r="Q485" s="23"/>
      <c r="R485" s="23"/>
      <c r="S485" s="29">
        <v>25200</v>
      </c>
      <c r="T485" s="23"/>
      <c r="U485" s="24"/>
      <c r="V485" s="23"/>
      <c r="W485" s="23"/>
      <c r="X485" s="31"/>
      <c r="Y485" s="31"/>
      <c r="Z485" s="31"/>
      <c r="AA485" s="31"/>
      <c r="AB485" s="38"/>
      <c r="AC485" s="31"/>
      <c r="AD485" s="23"/>
      <c r="AE485" s="23"/>
      <c r="AF485" s="23"/>
      <c r="AG485" s="23"/>
      <c r="AH485" s="23"/>
      <c r="AI485" s="23"/>
      <c r="AJ485" s="29"/>
      <c r="AK485" s="131"/>
      <c r="AL485" s="154"/>
      <c r="AM485" s="481"/>
    </row>
    <row r="486" spans="1:39" ht="50.1" customHeight="1" x14ac:dyDescent="1.05">
      <c r="A486" s="31" t="s">
        <v>39437</v>
      </c>
      <c r="B486" s="31" t="s">
        <v>39438</v>
      </c>
      <c r="C486" s="31" t="s">
        <v>39439</v>
      </c>
      <c r="D486" s="31" t="s">
        <v>39440</v>
      </c>
      <c r="E486" s="31" t="s">
        <v>687</v>
      </c>
      <c r="F486" s="31" t="s">
        <v>123</v>
      </c>
      <c r="G486" s="31" t="s">
        <v>16504</v>
      </c>
      <c r="H486" s="31" t="s">
        <v>35348</v>
      </c>
      <c r="I486" s="38">
        <v>0.70833333333333337</v>
      </c>
      <c r="J486" s="31" t="s">
        <v>18446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23"/>
      <c r="U486" s="24"/>
      <c r="V486" s="23"/>
      <c r="W486" s="23"/>
      <c r="X486" s="31"/>
      <c r="Y486" s="31"/>
      <c r="Z486" s="31"/>
      <c r="AA486" s="31"/>
      <c r="AB486" s="38"/>
      <c r="AC486" s="31"/>
      <c r="AD486" s="23"/>
      <c r="AE486" s="23"/>
      <c r="AF486" s="23"/>
      <c r="AG486" s="23"/>
      <c r="AH486" s="23"/>
      <c r="AI486" s="23"/>
      <c r="AJ486" s="29"/>
      <c r="AK486" s="131"/>
      <c r="AL486" s="154"/>
      <c r="AM486" s="481"/>
    </row>
    <row r="487" spans="1:39" ht="50.1" customHeight="1" x14ac:dyDescent="1.05">
      <c r="A487" s="31" t="s">
        <v>39441</v>
      </c>
      <c r="B487" s="31" t="s">
        <v>39442</v>
      </c>
      <c r="C487" s="31" t="s">
        <v>39443</v>
      </c>
      <c r="D487" s="31" t="s">
        <v>39444</v>
      </c>
      <c r="E487" s="31" t="s">
        <v>687</v>
      </c>
      <c r="F487" s="31" t="s">
        <v>123</v>
      </c>
      <c r="G487" s="31" t="s">
        <v>16504</v>
      </c>
      <c r="H487" s="31" t="s">
        <v>35348</v>
      </c>
      <c r="I487" s="38">
        <v>0.70833333333333337</v>
      </c>
      <c r="J487" s="31" t="s">
        <v>18446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23"/>
      <c r="U487" s="24"/>
      <c r="V487" s="23"/>
      <c r="W487" s="23"/>
      <c r="X487" s="31"/>
      <c r="Y487" s="31"/>
      <c r="Z487" s="31"/>
      <c r="AA487" s="31"/>
      <c r="AB487" s="38"/>
      <c r="AC487" s="31"/>
      <c r="AD487" s="23"/>
      <c r="AE487" s="23"/>
      <c r="AF487" s="23"/>
      <c r="AG487" s="23"/>
      <c r="AH487" s="23"/>
      <c r="AI487" s="23"/>
      <c r="AJ487" s="29"/>
      <c r="AK487" s="131"/>
      <c r="AL487" s="154"/>
      <c r="AM487" s="481"/>
    </row>
    <row r="488" spans="1:39" ht="50.1" customHeight="1" x14ac:dyDescent="1.05">
      <c r="A488" s="31" t="s">
        <v>39445</v>
      </c>
      <c r="B488" s="31" t="s">
        <v>39446</v>
      </c>
      <c r="C488" s="31" t="s">
        <v>39447</v>
      </c>
      <c r="D488" s="31" t="s">
        <v>39448</v>
      </c>
      <c r="E488" s="31" t="s">
        <v>687</v>
      </c>
      <c r="F488" s="31" t="s">
        <v>123</v>
      </c>
      <c r="G488" s="31" t="s">
        <v>16504</v>
      </c>
      <c r="H488" s="31" t="s">
        <v>35348</v>
      </c>
      <c r="I488" s="38">
        <v>0.70833333333333337</v>
      </c>
      <c r="J488" s="31" t="s">
        <v>18446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23"/>
      <c r="U488" s="24"/>
      <c r="V488" s="23"/>
      <c r="W488" s="23"/>
      <c r="X488" s="31"/>
      <c r="Y488" s="31"/>
      <c r="Z488" s="31"/>
      <c r="AA488" s="31"/>
      <c r="AB488" s="38"/>
      <c r="AC488" s="31"/>
      <c r="AD488" s="23"/>
      <c r="AE488" s="23"/>
      <c r="AF488" s="23"/>
      <c r="AG488" s="23"/>
      <c r="AH488" s="23"/>
      <c r="AI488" s="23"/>
      <c r="AJ488" s="29"/>
      <c r="AK488" s="131"/>
      <c r="AL488" s="154"/>
      <c r="AM488" s="481"/>
    </row>
    <row r="489" spans="1:39" ht="50.1" customHeight="1" x14ac:dyDescent="1.05">
      <c r="A489" s="31" t="s">
        <v>39449</v>
      </c>
      <c r="B489" s="31" t="s">
        <v>26440</v>
      </c>
      <c r="C489" s="31" t="s">
        <v>39450</v>
      </c>
      <c r="D489" s="31" t="s">
        <v>39451</v>
      </c>
      <c r="E489" s="31" t="s">
        <v>687</v>
      </c>
      <c r="F489" s="31" t="s">
        <v>123</v>
      </c>
      <c r="G489" s="31" t="s">
        <v>16504</v>
      </c>
      <c r="H489" s="31" t="s">
        <v>35348</v>
      </c>
      <c r="I489" s="38">
        <v>0.70833333333333337</v>
      </c>
      <c r="J489" s="31" t="s">
        <v>18446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23"/>
      <c r="U489" s="24"/>
      <c r="V489" s="23"/>
      <c r="W489" s="23"/>
      <c r="X489" s="31"/>
      <c r="Y489" s="31"/>
      <c r="Z489" s="31"/>
      <c r="AA489" s="31"/>
      <c r="AB489" s="38"/>
      <c r="AC489" s="31"/>
      <c r="AD489" s="23"/>
      <c r="AE489" s="23"/>
      <c r="AF489" s="23"/>
      <c r="AG489" s="23"/>
      <c r="AH489" s="23"/>
      <c r="AI489" s="23"/>
      <c r="AJ489" s="29"/>
      <c r="AK489" s="131"/>
      <c r="AL489" s="154"/>
      <c r="AM489" s="481"/>
    </row>
    <row r="490" spans="1:39" ht="50.1" customHeight="1" x14ac:dyDescent="1.05">
      <c r="A490" s="31" t="s">
        <v>39452</v>
      </c>
      <c r="B490" s="31" t="s">
        <v>39453</v>
      </c>
      <c r="C490" s="31" t="s">
        <v>39454</v>
      </c>
      <c r="D490" s="31" t="s">
        <v>39455</v>
      </c>
      <c r="E490" s="31" t="s">
        <v>687</v>
      </c>
      <c r="F490" s="31" t="s">
        <v>123</v>
      </c>
      <c r="G490" s="31" t="s">
        <v>16504</v>
      </c>
      <c r="H490" s="31" t="s">
        <v>35348</v>
      </c>
      <c r="I490" s="38">
        <v>0.70833333333333337</v>
      </c>
      <c r="J490" s="31" t="s">
        <v>18446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23"/>
      <c r="U490" s="24"/>
      <c r="V490" s="23"/>
      <c r="W490" s="23"/>
      <c r="X490" s="31"/>
      <c r="Y490" s="31"/>
      <c r="Z490" s="31"/>
      <c r="AA490" s="31"/>
      <c r="AB490" s="38"/>
      <c r="AC490" s="31"/>
      <c r="AD490" s="23"/>
      <c r="AE490" s="23"/>
      <c r="AF490" s="23"/>
      <c r="AG490" s="23"/>
      <c r="AH490" s="23"/>
      <c r="AI490" s="23"/>
      <c r="AJ490" s="29"/>
      <c r="AK490" s="131"/>
      <c r="AL490" s="154"/>
      <c r="AM490" s="481"/>
    </row>
    <row r="491" spans="1:39" ht="50.1" customHeight="1" x14ac:dyDescent="1.05">
      <c r="A491" s="31" t="s">
        <v>39456</v>
      </c>
      <c r="B491" s="31" t="s">
        <v>39457</v>
      </c>
      <c r="C491" s="31" t="s">
        <v>39458</v>
      </c>
      <c r="D491" s="31" t="s">
        <v>39459</v>
      </c>
      <c r="E491" s="31" t="s">
        <v>687</v>
      </c>
      <c r="F491" s="31" t="s">
        <v>123</v>
      </c>
      <c r="G491" s="31" t="s">
        <v>16504</v>
      </c>
      <c r="H491" s="31" t="s">
        <v>35348</v>
      </c>
      <c r="I491" s="38">
        <v>0.70833333333333337</v>
      </c>
      <c r="J491" s="31" t="s">
        <v>18446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23"/>
      <c r="U491" s="24"/>
      <c r="V491" s="23"/>
      <c r="W491" s="23"/>
      <c r="X491" s="31"/>
      <c r="Y491" s="31"/>
      <c r="Z491" s="31"/>
      <c r="AA491" s="31"/>
      <c r="AB491" s="38"/>
      <c r="AC491" s="31"/>
      <c r="AD491" s="23"/>
      <c r="AE491" s="23"/>
      <c r="AF491" s="23"/>
      <c r="AG491" s="23"/>
      <c r="AH491" s="23"/>
      <c r="AI491" s="23"/>
      <c r="AJ491" s="29"/>
      <c r="AK491" s="131"/>
      <c r="AL491" s="154"/>
      <c r="AM491" s="481"/>
    </row>
    <row r="492" spans="1:39" ht="50.1" customHeight="1" x14ac:dyDescent="1.05">
      <c r="A492" s="688" t="s">
        <v>40262</v>
      </c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90"/>
      <c r="N492" s="23"/>
      <c r="O492" s="23"/>
      <c r="P492" s="23"/>
      <c r="Q492" s="23"/>
      <c r="R492" s="23"/>
      <c r="S492" s="29"/>
      <c r="T492" s="23"/>
      <c r="U492" s="24"/>
      <c r="V492" s="23"/>
      <c r="W492" s="23"/>
      <c r="X492" s="31"/>
      <c r="Y492" s="31"/>
      <c r="Z492" s="31"/>
      <c r="AA492" s="31"/>
      <c r="AB492" s="38"/>
      <c r="AC492" s="31"/>
      <c r="AD492" s="23"/>
      <c r="AE492" s="23"/>
      <c r="AF492" s="23"/>
      <c r="AG492" s="23"/>
      <c r="AH492" s="23"/>
      <c r="AI492" s="23"/>
      <c r="AJ492" s="29"/>
      <c r="AK492" s="131"/>
      <c r="AL492" s="154"/>
      <c r="AM492" s="481"/>
    </row>
    <row r="493" spans="1:39" ht="50.1" customHeight="1" x14ac:dyDescent="1.05">
      <c r="A493" s="31" t="s">
        <v>40024</v>
      </c>
      <c r="B493" s="31" t="s">
        <v>40025</v>
      </c>
      <c r="C493" s="31" t="s">
        <v>40026</v>
      </c>
      <c r="D493" s="31" t="s">
        <v>40027</v>
      </c>
      <c r="E493" s="31" t="s">
        <v>101</v>
      </c>
      <c r="F493" s="31" t="s">
        <v>102</v>
      </c>
      <c r="G493" s="31" t="s">
        <v>16267</v>
      </c>
      <c r="H493" s="31" t="s">
        <v>33477</v>
      </c>
      <c r="I493" s="38">
        <v>0.27083333333333331</v>
      </c>
      <c r="J493" s="31" t="s">
        <v>18446</v>
      </c>
      <c r="K493" s="31" t="s">
        <v>105</v>
      </c>
      <c r="L493" s="31" t="s">
        <v>125</v>
      </c>
      <c r="M493" s="31" t="s">
        <v>491</v>
      </c>
      <c r="N493" s="23"/>
      <c r="O493" s="23"/>
      <c r="P493" s="23"/>
      <c r="Q493" s="23"/>
      <c r="R493" s="23"/>
      <c r="S493" s="29">
        <v>26200</v>
      </c>
      <c r="T493" s="23"/>
      <c r="U493" s="24"/>
      <c r="V493" s="23"/>
      <c r="W493" s="23"/>
      <c r="X493" s="31"/>
      <c r="Y493" s="31"/>
      <c r="Z493" s="31"/>
      <c r="AA493" s="31"/>
      <c r="AB493" s="38"/>
      <c r="AC493" s="31"/>
      <c r="AD493" s="23"/>
      <c r="AE493" s="23"/>
      <c r="AF493" s="23"/>
      <c r="AG493" s="23"/>
      <c r="AH493" s="23"/>
      <c r="AI493" s="23"/>
      <c r="AJ493" s="29"/>
      <c r="AK493" s="131"/>
      <c r="AL493" s="154"/>
      <c r="AM493" s="481"/>
    </row>
    <row r="494" spans="1:39" ht="50.1" customHeight="1" x14ac:dyDescent="1.05">
      <c r="A494" s="31" t="s">
        <v>40028</v>
      </c>
      <c r="B494" s="31" t="s">
        <v>40029</v>
      </c>
      <c r="C494" s="31" t="s">
        <v>40030</v>
      </c>
      <c r="D494" s="31" t="s">
        <v>40031</v>
      </c>
      <c r="E494" s="31" t="s">
        <v>687</v>
      </c>
      <c r="F494" s="31" t="s">
        <v>123</v>
      </c>
      <c r="G494" s="31" t="s">
        <v>16248</v>
      </c>
      <c r="H494" s="31" t="s">
        <v>33148</v>
      </c>
      <c r="I494" s="38">
        <v>0.41666666666666669</v>
      </c>
      <c r="J494" s="31" t="s">
        <v>18446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23"/>
      <c r="U494" s="24"/>
      <c r="V494" s="23"/>
      <c r="W494" s="23"/>
      <c r="X494" s="31"/>
      <c r="Y494" s="31"/>
      <c r="Z494" s="31"/>
      <c r="AA494" s="31"/>
      <c r="AB494" s="38"/>
      <c r="AC494" s="31"/>
      <c r="AD494" s="23"/>
      <c r="AE494" s="23"/>
      <c r="AF494" s="23"/>
      <c r="AG494" s="23"/>
      <c r="AH494" s="23"/>
      <c r="AI494" s="23"/>
      <c r="AJ494" s="29"/>
      <c r="AK494" s="131"/>
      <c r="AL494" s="154"/>
      <c r="AM494" s="481"/>
    </row>
    <row r="495" spans="1:39" ht="50.1" customHeight="1" x14ac:dyDescent="1.05">
      <c r="A495" s="31" t="s">
        <v>40032</v>
      </c>
      <c r="B495" s="31" t="s">
        <v>22928</v>
      </c>
      <c r="C495" s="31" t="s">
        <v>40033</v>
      </c>
      <c r="D495" s="31" t="s">
        <v>40034</v>
      </c>
      <c r="E495" s="31" t="s">
        <v>687</v>
      </c>
      <c r="F495" s="31" t="s">
        <v>123</v>
      </c>
      <c r="G495" s="31" t="s">
        <v>16248</v>
      </c>
      <c r="H495" s="31" t="s">
        <v>33148</v>
      </c>
      <c r="I495" s="38">
        <v>0.41666666666666669</v>
      </c>
      <c r="J495" s="31" t="s">
        <v>18446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23"/>
      <c r="U495" s="24"/>
      <c r="V495" s="23"/>
      <c r="W495" s="23"/>
      <c r="X495" s="31"/>
      <c r="Y495" s="31"/>
      <c r="Z495" s="31"/>
      <c r="AA495" s="31"/>
      <c r="AB495" s="38"/>
      <c r="AC495" s="31"/>
      <c r="AD495" s="23"/>
      <c r="AE495" s="23"/>
      <c r="AF495" s="23"/>
      <c r="AG495" s="23"/>
      <c r="AH495" s="23"/>
      <c r="AI495" s="23"/>
      <c r="AJ495" s="29"/>
      <c r="AK495" s="131"/>
      <c r="AL495" s="154"/>
      <c r="AM495" s="481"/>
    </row>
    <row r="496" spans="1:39" ht="50.1" customHeight="1" x14ac:dyDescent="1.05">
      <c r="A496" s="31" t="s">
        <v>40035</v>
      </c>
      <c r="B496" s="31" t="s">
        <v>40036</v>
      </c>
      <c r="C496" s="31" t="s">
        <v>40037</v>
      </c>
      <c r="D496" s="31" t="s">
        <v>40038</v>
      </c>
      <c r="E496" s="31" t="s">
        <v>687</v>
      </c>
      <c r="F496" s="31" t="s">
        <v>123</v>
      </c>
      <c r="G496" s="31" t="s">
        <v>16248</v>
      </c>
      <c r="H496" s="31" t="s">
        <v>33148</v>
      </c>
      <c r="I496" s="38">
        <v>0.41666666666666669</v>
      </c>
      <c r="J496" s="31" t="s">
        <v>18446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23"/>
      <c r="U496" s="24"/>
      <c r="V496" s="23"/>
      <c r="W496" s="23"/>
      <c r="X496" s="31"/>
      <c r="Y496" s="31"/>
      <c r="Z496" s="31"/>
      <c r="AA496" s="31"/>
      <c r="AB496" s="38"/>
      <c r="AC496" s="31"/>
      <c r="AD496" s="23"/>
      <c r="AE496" s="23"/>
      <c r="AF496" s="23"/>
      <c r="AG496" s="23"/>
      <c r="AH496" s="23"/>
      <c r="AI496" s="23"/>
      <c r="AJ496" s="29"/>
      <c r="AK496" s="131"/>
      <c r="AL496" s="154"/>
      <c r="AM496" s="481"/>
    </row>
    <row r="497" spans="1:39" ht="50.1" customHeight="1" x14ac:dyDescent="1.05">
      <c r="A497" s="31" t="s">
        <v>40039</v>
      </c>
      <c r="B497" s="31" t="s">
        <v>16988</v>
      </c>
      <c r="C497" s="31" t="s">
        <v>40040</v>
      </c>
      <c r="D497" s="31" t="s">
        <v>40041</v>
      </c>
      <c r="E497" s="31" t="s">
        <v>687</v>
      </c>
      <c r="F497" s="31" t="s">
        <v>123</v>
      </c>
      <c r="G497" s="31" t="s">
        <v>16248</v>
      </c>
      <c r="H497" s="31" t="s">
        <v>33148</v>
      </c>
      <c r="I497" s="38">
        <v>0.41666666666666669</v>
      </c>
      <c r="J497" s="31" t="s">
        <v>18446</v>
      </c>
      <c r="K497" s="31" t="s">
        <v>105</v>
      </c>
      <c r="L497" s="31" t="s">
        <v>106</v>
      </c>
      <c r="M497" s="31" t="s">
        <v>995</v>
      </c>
      <c r="N497" s="23"/>
      <c r="O497" s="23"/>
      <c r="P497" s="23"/>
      <c r="Q497" s="23"/>
      <c r="R497" s="23"/>
      <c r="S497" s="29">
        <v>43425</v>
      </c>
      <c r="T497" s="23"/>
      <c r="U497" s="24"/>
      <c r="V497" s="23"/>
      <c r="W497" s="23"/>
      <c r="X497" s="31"/>
      <c r="Y497" s="31"/>
      <c r="Z497" s="31"/>
      <c r="AA497" s="31"/>
      <c r="AB497" s="38"/>
      <c r="AC497" s="31"/>
      <c r="AD497" s="23"/>
      <c r="AE497" s="23"/>
      <c r="AF497" s="23"/>
      <c r="AG497" s="23"/>
      <c r="AH497" s="23"/>
      <c r="AI497" s="23"/>
      <c r="AJ497" s="29"/>
      <c r="AK497" s="131"/>
      <c r="AL497" s="154"/>
      <c r="AM497" s="481"/>
    </row>
    <row r="498" spans="1:39" ht="50.1" customHeight="1" x14ac:dyDescent="1.05">
      <c r="A498" s="31" t="s">
        <v>40042</v>
      </c>
      <c r="B498" s="31" t="s">
        <v>38144</v>
      </c>
      <c r="C498" s="31" t="s">
        <v>40043</v>
      </c>
      <c r="D498" s="31" t="s">
        <v>40044</v>
      </c>
      <c r="E498" s="31" t="s">
        <v>687</v>
      </c>
      <c r="F498" s="31" t="s">
        <v>123</v>
      </c>
      <c r="G498" s="31" t="s">
        <v>16248</v>
      </c>
      <c r="H498" s="31" t="s">
        <v>33148</v>
      </c>
      <c r="I498" s="38">
        <v>0.41666666666666669</v>
      </c>
      <c r="J498" s="31" t="s">
        <v>18446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23"/>
      <c r="U498" s="24"/>
      <c r="V498" s="23"/>
      <c r="W498" s="23"/>
      <c r="X498" s="31"/>
      <c r="Y498" s="31"/>
      <c r="Z498" s="31"/>
      <c r="AA498" s="31"/>
      <c r="AB498" s="38"/>
      <c r="AC498" s="31"/>
      <c r="AD498" s="23"/>
      <c r="AE498" s="23"/>
      <c r="AF498" s="23"/>
      <c r="AG498" s="23"/>
      <c r="AH498" s="23"/>
      <c r="AI498" s="23"/>
      <c r="AJ498" s="29"/>
      <c r="AK498" s="131"/>
      <c r="AL498" s="154"/>
      <c r="AM498" s="481"/>
    </row>
    <row r="499" spans="1:39" ht="50.1" customHeight="1" x14ac:dyDescent="1.05">
      <c r="A499" s="31" t="s">
        <v>40045</v>
      </c>
      <c r="B499" s="31" t="s">
        <v>40046</v>
      </c>
      <c r="C499" s="31" t="s">
        <v>40047</v>
      </c>
      <c r="D499" s="31" t="s">
        <v>40048</v>
      </c>
      <c r="E499" s="31" t="s">
        <v>687</v>
      </c>
      <c r="F499" s="31" t="s">
        <v>123</v>
      </c>
      <c r="G499" s="31" t="s">
        <v>16248</v>
      </c>
      <c r="H499" s="31" t="s">
        <v>33148</v>
      </c>
      <c r="I499" s="38">
        <v>0.41666666666666669</v>
      </c>
      <c r="J499" s="31" t="s">
        <v>18446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23"/>
      <c r="U499" s="24"/>
      <c r="V499" s="23"/>
      <c r="W499" s="23"/>
      <c r="X499" s="31"/>
      <c r="Y499" s="31"/>
      <c r="Z499" s="31"/>
      <c r="AA499" s="31"/>
      <c r="AB499" s="38"/>
      <c r="AC499" s="31"/>
      <c r="AD499" s="23"/>
      <c r="AE499" s="23"/>
      <c r="AF499" s="23"/>
      <c r="AG499" s="23"/>
      <c r="AH499" s="23"/>
      <c r="AI499" s="23"/>
      <c r="AJ499" s="29"/>
      <c r="AK499" s="131"/>
      <c r="AL499" s="154"/>
      <c r="AM499" s="481"/>
    </row>
    <row r="500" spans="1:39" ht="50.1" customHeight="1" x14ac:dyDescent="1.05">
      <c r="A500" s="31" t="s">
        <v>40049</v>
      </c>
      <c r="B500" s="31" t="s">
        <v>40050</v>
      </c>
      <c r="C500" s="31" t="s">
        <v>40051</v>
      </c>
      <c r="D500" s="31" t="s">
        <v>40052</v>
      </c>
      <c r="E500" s="31" t="s">
        <v>687</v>
      </c>
      <c r="F500" s="31" t="s">
        <v>123</v>
      </c>
      <c r="G500" s="31" t="s">
        <v>16248</v>
      </c>
      <c r="H500" s="31" t="s">
        <v>33148</v>
      </c>
      <c r="I500" s="38">
        <v>0.41666666666666669</v>
      </c>
      <c r="J500" s="31" t="s">
        <v>18446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23"/>
      <c r="U500" s="24"/>
      <c r="V500" s="23"/>
      <c r="W500" s="23"/>
      <c r="X500" s="31"/>
      <c r="Y500" s="31"/>
      <c r="Z500" s="31"/>
      <c r="AA500" s="31"/>
      <c r="AB500" s="38"/>
      <c r="AC500" s="31"/>
      <c r="AD500" s="23"/>
      <c r="AE500" s="23"/>
      <c r="AF500" s="23"/>
      <c r="AG500" s="23"/>
      <c r="AH500" s="23"/>
      <c r="AI500" s="23"/>
      <c r="AJ500" s="29"/>
      <c r="AK500" s="131"/>
      <c r="AL500" s="154"/>
      <c r="AM500" s="481"/>
    </row>
    <row r="501" spans="1:39" ht="50.1" customHeight="1" x14ac:dyDescent="1.05">
      <c r="A501" s="31" t="s">
        <v>40053</v>
      </c>
      <c r="B501" s="31" t="s">
        <v>40054</v>
      </c>
      <c r="C501" s="31" t="s">
        <v>40055</v>
      </c>
      <c r="D501" s="31" t="s">
        <v>40056</v>
      </c>
      <c r="E501" s="31" t="s">
        <v>687</v>
      </c>
      <c r="F501" s="31" t="s">
        <v>102</v>
      </c>
      <c r="G501" s="31" t="s">
        <v>16324</v>
      </c>
      <c r="H501" s="31" t="s">
        <v>33477</v>
      </c>
      <c r="I501" s="38">
        <v>0.83333333333333337</v>
      </c>
      <c r="J501" s="31" t="s">
        <v>18446</v>
      </c>
      <c r="K501" s="31" t="s">
        <v>105</v>
      </c>
      <c r="L501" s="31" t="s">
        <v>106</v>
      </c>
      <c r="M501" s="31" t="s">
        <v>491</v>
      </c>
      <c r="N501" s="23"/>
      <c r="O501" s="23"/>
      <c r="P501" s="23"/>
      <c r="Q501" s="23"/>
      <c r="R501" s="23"/>
      <c r="S501" s="29">
        <v>25200</v>
      </c>
      <c r="T501" s="23"/>
      <c r="U501" s="24"/>
      <c r="V501" s="23"/>
      <c r="W501" s="23"/>
      <c r="X501" s="31"/>
      <c r="Y501" s="31"/>
      <c r="Z501" s="31"/>
      <c r="AA501" s="31"/>
      <c r="AB501" s="38"/>
      <c r="AC501" s="31"/>
      <c r="AD501" s="23"/>
      <c r="AE501" s="23"/>
      <c r="AF501" s="23"/>
      <c r="AG501" s="23"/>
      <c r="AH501" s="23"/>
      <c r="AI501" s="23"/>
      <c r="AJ501" s="29"/>
      <c r="AK501" s="131"/>
      <c r="AL501" s="154"/>
      <c r="AM501" s="481"/>
    </row>
    <row r="502" spans="1:39" ht="50.1" customHeight="1" x14ac:dyDescent="1.05">
      <c r="A502" s="31" t="s">
        <v>40057</v>
      </c>
      <c r="B502" s="31" t="s">
        <v>40058</v>
      </c>
      <c r="C502" s="31" t="s">
        <v>40059</v>
      </c>
      <c r="D502" s="31" t="s">
        <v>40060</v>
      </c>
      <c r="E502" s="31" t="s">
        <v>101</v>
      </c>
      <c r="F502" s="31" t="s">
        <v>102</v>
      </c>
      <c r="G502" s="31" t="s">
        <v>16267</v>
      </c>
      <c r="H502" s="31" t="s">
        <v>33477</v>
      </c>
      <c r="I502" s="38">
        <v>0.16666666666666666</v>
      </c>
      <c r="J502" s="31" t="s">
        <v>18446</v>
      </c>
      <c r="K502" s="31" t="s">
        <v>105</v>
      </c>
      <c r="L502" s="31" t="s">
        <v>106</v>
      </c>
      <c r="M502" s="31" t="s">
        <v>491</v>
      </c>
      <c r="N502" s="23"/>
      <c r="O502" s="23"/>
      <c r="P502" s="23"/>
      <c r="Q502" s="23"/>
      <c r="R502" s="23"/>
      <c r="S502" s="29">
        <v>26200</v>
      </c>
      <c r="T502" s="23"/>
      <c r="U502" s="24"/>
      <c r="V502" s="23"/>
      <c r="W502" s="23"/>
      <c r="X502" s="31"/>
      <c r="Y502" s="31"/>
      <c r="Z502" s="31"/>
      <c r="AA502" s="31"/>
      <c r="AB502" s="38"/>
      <c r="AC502" s="31"/>
      <c r="AD502" s="23"/>
      <c r="AE502" s="23"/>
      <c r="AF502" s="23"/>
      <c r="AG502" s="23"/>
      <c r="AH502" s="23"/>
      <c r="AI502" s="23"/>
      <c r="AJ502" s="29"/>
      <c r="AK502" s="131"/>
      <c r="AL502" s="154"/>
      <c r="AM502" s="481"/>
    </row>
    <row r="503" spans="1:39" ht="50.1" customHeight="1" x14ac:dyDescent="1.05">
      <c r="A503" s="31" t="s">
        <v>40061</v>
      </c>
      <c r="B503" s="31" t="s">
        <v>1807</v>
      </c>
      <c r="C503" s="31" t="s">
        <v>40062</v>
      </c>
      <c r="D503" s="31" t="s">
        <v>40063</v>
      </c>
      <c r="E503" s="31" t="s">
        <v>101</v>
      </c>
      <c r="F503" s="31" t="s">
        <v>102</v>
      </c>
      <c r="G503" s="31" t="s">
        <v>16267</v>
      </c>
      <c r="H503" s="31" t="s">
        <v>33477</v>
      </c>
      <c r="I503" s="38">
        <v>0.16666666666666666</v>
      </c>
      <c r="J503" s="31" t="s">
        <v>18446</v>
      </c>
      <c r="K503" s="31" t="s">
        <v>105</v>
      </c>
      <c r="L503" s="31" t="s">
        <v>106</v>
      </c>
      <c r="M503" s="31" t="s">
        <v>491</v>
      </c>
      <c r="N503" s="23"/>
      <c r="O503" s="23"/>
      <c r="P503" s="23"/>
      <c r="Q503" s="23"/>
      <c r="R503" s="23"/>
      <c r="S503" s="29">
        <v>26200</v>
      </c>
      <c r="T503" s="23"/>
      <c r="U503" s="24"/>
      <c r="V503" s="23"/>
      <c r="W503" s="23"/>
      <c r="X503" s="31"/>
      <c r="Y503" s="31"/>
      <c r="Z503" s="31"/>
      <c r="AA503" s="31"/>
      <c r="AB503" s="38"/>
      <c r="AC503" s="31"/>
      <c r="AD503" s="23"/>
      <c r="AE503" s="23"/>
      <c r="AF503" s="23"/>
      <c r="AG503" s="23"/>
      <c r="AH503" s="23"/>
      <c r="AI503" s="23"/>
      <c r="AJ503" s="29"/>
      <c r="AK503" s="131"/>
      <c r="AL503" s="154"/>
      <c r="AM503" s="481"/>
    </row>
    <row r="504" spans="1:39" ht="50.1" customHeight="1" x14ac:dyDescent="1.05">
      <c r="A504" s="31" t="s">
        <v>40064</v>
      </c>
      <c r="B504" s="31" t="s">
        <v>40065</v>
      </c>
      <c r="C504" s="31" t="s">
        <v>40066</v>
      </c>
      <c r="D504" s="31" t="s">
        <v>40067</v>
      </c>
      <c r="E504" s="31" t="s">
        <v>101</v>
      </c>
      <c r="F504" s="31" t="s">
        <v>123</v>
      </c>
      <c r="G504" s="31" t="s">
        <v>16205</v>
      </c>
      <c r="H504" s="31" t="s">
        <v>33148</v>
      </c>
      <c r="I504" s="38">
        <v>0.53125</v>
      </c>
      <c r="J504" s="31" t="s">
        <v>18446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23"/>
      <c r="R504" s="23"/>
      <c r="S504" s="29">
        <v>43925</v>
      </c>
      <c r="T504" s="23"/>
      <c r="U504" s="24"/>
      <c r="V504" s="23"/>
      <c r="W504" s="23"/>
      <c r="X504" s="31"/>
      <c r="Y504" s="31"/>
      <c r="Z504" s="31"/>
      <c r="AA504" s="31"/>
      <c r="AB504" s="38"/>
      <c r="AC504" s="31"/>
      <c r="AD504" s="23"/>
      <c r="AE504" s="23"/>
      <c r="AF504" s="23"/>
      <c r="AG504" s="23"/>
      <c r="AH504" s="23"/>
      <c r="AI504" s="23"/>
      <c r="AJ504" s="29"/>
      <c r="AK504" s="131"/>
      <c r="AL504" s="154"/>
      <c r="AM504" s="481"/>
    </row>
    <row r="505" spans="1:39" ht="50.1" customHeight="1" x14ac:dyDescent="1.05">
      <c r="A505" s="31" t="s">
        <v>40068</v>
      </c>
      <c r="B505" s="31" t="s">
        <v>36265</v>
      </c>
      <c r="C505" s="31" t="s">
        <v>40069</v>
      </c>
      <c r="D505" s="31" t="s">
        <v>40070</v>
      </c>
      <c r="E505" s="31" t="s">
        <v>101</v>
      </c>
      <c r="F505" s="31" t="s">
        <v>123</v>
      </c>
      <c r="G505" s="31" t="s">
        <v>16223</v>
      </c>
      <c r="H505" s="31" t="s">
        <v>37612</v>
      </c>
      <c r="I505" s="38">
        <v>0.32291666666666669</v>
      </c>
      <c r="J505" s="31" t="s">
        <v>18446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23"/>
      <c r="R505" s="23"/>
      <c r="S505" s="29">
        <v>43925</v>
      </c>
      <c r="T505" s="23"/>
      <c r="U505" s="24"/>
      <c r="V505" s="23"/>
      <c r="W505" s="23"/>
      <c r="X505" s="31"/>
      <c r="Y505" s="31"/>
      <c r="Z505" s="31"/>
      <c r="AA505" s="31"/>
      <c r="AB505" s="38"/>
      <c r="AC505" s="31"/>
      <c r="AD505" s="23"/>
      <c r="AE505" s="23"/>
      <c r="AF505" s="23"/>
      <c r="AG505" s="23"/>
      <c r="AH505" s="23"/>
      <c r="AI505" s="23"/>
      <c r="AJ505" s="29"/>
      <c r="AK505" s="131"/>
      <c r="AL505" s="154"/>
      <c r="AM505" s="481"/>
    </row>
    <row r="506" spans="1:39" ht="50.1" customHeight="1" x14ac:dyDescent="1.05">
      <c r="A506" s="31" t="s">
        <v>40071</v>
      </c>
      <c r="B506" s="31" t="s">
        <v>10530</v>
      </c>
      <c r="C506" s="31" t="s">
        <v>40072</v>
      </c>
      <c r="D506" s="31" t="s">
        <v>40073</v>
      </c>
      <c r="E506" s="31" t="s">
        <v>101</v>
      </c>
      <c r="F506" s="31" t="s">
        <v>123</v>
      </c>
      <c r="G506" s="31" t="s">
        <v>16223</v>
      </c>
      <c r="H506" s="31" t="s">
        <v>37612</v>
      </c>
      <c r="I506" s="38">
        <v>0.32291666666666669</v>
      </c>
      <c r="J506" s="31" t="s">
        <v>18446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23"/>
      <c r="R506" s="23"/>
      <c r="S506" s="29">
        <v>43925</v>
      </c>
      <c r="T506" s="23"/>
      <c r="U506" s="24"/>
      <c r="V506" s="23"/>
      <c r="W506" s="23"/>
      <c r="X506" s="31"/>
      <c r="Y506" s="31"/>
      <c r="Z506" s="31"/>
      <c r="AA506" s="31"/>
      <c r="AB506" s="38"/>
      <c r="AC506" s="31"/>
      <c r="AD506" s="23"/>
      <c r="AE506" s="23"/>
      <c r="AF506" s="23"/>
      <c r="AG506" s="23"/>
      <c r="AH506" s="23"/>
      <c r="AI506" s="23"/>
      <c r="AJ506" s="29"/>
      <c r="AK506" s="131"/>
      <c r="AL506" s="154"/>
      <c r="AM506" s="481"/>
    </row>
    <row r="507" spans="1:39" ht="50.1" customHeight="1" x14ac:dyDescent="1.05">
      <c r="A507" s="31" t="s">
        <v>40074</v>
      </c>
      <c r="B507" s="31" t="s">
        <v>40075</v>
      </c>
      <c r="C507" s="31" t="s">
        <v>40076</v>
      </c>
      <c r="D507" s="31" t="s">
        <v>40077</v>
      </c>
      <c r="E507" s="31" t="s">
        <v>101</v>
      </c>
      <c r="F507" s="31" t="s">
        <v>123</v>
      </c>
      <c r="G507" s="31" t="s">
        <v>16223</v>
      </c>
      <c r="H507" s="31" t="s">
        <v>37612</v>
      </c>
      <c r="I507" s="38">
        <v>0.32291666666666669</v>
      </c>
      <c r="J507" s="31" t="s">
        <v>18446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23"/>
      <c r="R507" s="23"/>
      <c r="S507" s="29">
        <v>43925</v>
      </c>
      <c r="T507" s="23"/>
      <c r="U507" s="24"/>
      <c r="V507" s="23"/>
      <c r="W507" s="23"/>
      <c r="X507" s="31"/>
      <c r="Y507" s="31"/>
      <c r="Z507" s="31"/>
      <c r="AA507" s="31"/>
      <c r="AB507" s="38"/>
      <c r="AC507" s="31"/>
      <c r="AD507" s="23"/>
      <c r="AE507" s="23"/>
      <c r="AF507" s="23"/>
      <c r="AG507" s="23"/>
      <c r="AH507" s="23"/>
      <c r="AI507" s="23"/>
      <c r="AJ507" s="29"/>
      <c r="AK507" s="131"/>
      <c r="AL507" s="154"/>
      <c r="AM507" s="481"/>
    </row>
    <row r="508" spans="1:39" ht="50.1" customHeight="1" x14ac:dyDescent="1.05">
      <c r="A508" s="31" t="s">
        <v>40078</v>
      </c>
      <c r="B508" s="31" t="s">
        <v>1165</v>
      </c>
      <c r="C508" s="31" t="s">
        <v>40079</v>
      </c>
      <c r="D508" s="31" t="s">
        <v>40080</v>
      </c>
      <c r="E508" s="31" t="s">
        <v>101</v>
      </c>
      <c r="F508" s="31" t="s">
        <v>102</v>
      </c>
      <c r="G508" s="31" t="s">
        <v>16267</v>
      </c>
      <c r="H508" s="31" t="s">
        <v>33477</v>
      </c>
      <c r="I508" s="38">
        <v>0.16666666666666666</v>
      </c>
      <c r="J508" s="31" t="s">
        <v>18446</v>
      </c>
      <c r="K508" s="31" t="s">
        <v>105</v>
      </c>
      <c r="L508" s="31" t="s">
        <v>106</v>
      </c>
      <c r="M508" s="31" t="s">
        <v>491</v>
      </c>
      <c r="N508" s="23"/>
      <c r="O508" s="23"/>
      <c r="P508" s="23"/>
      <c r="Q508" s="23"/>
      <c r="R508" s="23"/>
      <c r="S508" s="29">
        <v>26200</v>
      </c>
      <c r="T508" s="23"/>
      <c r="U508" s="24"/>
      <c r="V508" s="23"/>
      <c r="W508" s="23"/>
      <c r="X508" s="31"/>
      <c r="Y508" s="31"/>
      <c r="Z508" s="31"/>
      <c r="AA508" s="31"/>
      <c r="AB508" s="38"/>
      <c r="AC508" s="31"/>
      <c r="AD508" s="23"/>
      <c r="AE508" s="23"/>
      <c r="AF508" s="23"/>
      <c r="AG508" s="23"/>
      <c r="AH508" s="23"/>
      <c r="AI508" s="23"/>
      <c r="AJ508" s="29"/>
      <c r="AK508" s="131"/>
      <c r="AL508" s="154"/>
      <c r="AM508" s="481"/>
    </row>
    <row r="509" spans="1:39" ht="54" customHeight="1" x14ac:dyDescent="0.7">
      <c r="A509" s="698" t="s">
        <v>40267</v>
      </c>
      <c r="B509" s="743"/>
      <c r="C509" s="743"/>
      <c r="D509" s="743"/>
      <c r="E509" s="743"/>
      <c r="F509" s="743"/>
      <c r="G509" s="743"/>
      <c r="H509" s="743"/>
      <c r="I509" s="743"/>
      <c r="J509" s="743"/>
      <c r="K509" s="743"/>
      <c r="L509" s="743"/>
      <c r="M509" s="744"/>
      <c r="N509" s="23"/>
      <c r="O509" s="23"/>
      <c r="P509" s="23"/>
      <c r="Q509" s="29"/>
      <c r="R509" s="131"/>
      <c r="S509" s="154"/>
      <c r="T509" s="481">
        <v>1000000</v>
      </c>
    </row>
    <row r="510" spans="1:39" ht="50.1" customHeight="1" x14ac:dyDescent="1.05">
      <c r="A510" s="688" t="s">
        <v>40504</v>
      </c>
      <c r="B510" s="689"/>
      <c r="C510" s="689"/>
      <c r="D510" s="689"/>
      <c r="E510" s="689"/>
      <c r="F510" s="689"/>
      <c r="G510" s="689"/>
      <c r="H510" s="689"/>
      <c r="I510" s="689"/>
      <c r="J510" s="689"/>
      <c r="K510" s="689"/>
      <c r="L510" s="689"/>
      <c r="M510" s="690"/>
      <c r="N510" s="23"/>
      <c r="O510" s="23"/>
      <c r="P510" s="23"/>
      <c r="Q510" s="23"/>
      <c r="R510" s="23"/>
      <c r="S510" s="29"/>
      <c r="T510" s="23"/>
      <c r="U510" s="24"/>
      <c r="V510" s="23"/>
      <c r="W510" s="23"/>
      <c r="X510" s="31"/>
      <c r="Y510" s="31"/>
      <c r="Z510" s="31"/>
      <c r="AA510" s="31"/>
      <c r="AB510" s="38"/>
      <c r="AC510" s="31"/>
      <c r="AD510" s="23"/>
      <c r="AE510" s="23"/>
      <c r="AF510" s="23"/>
      <c r="AG510" s="23"/>
      <c r="AH510" s="23"/>
      <c r="AI510" s="23"/>
      <c r="AJ510" s="29"/>
      <c r="AK510" s="131"/>
      <c r="AL510" s="154"/>
      <c r="AM510" s="481"/>
    </row>
    <row r="511" spans="1:39" ht="50.1" customHeight="1" x14ac:dyDescent="1.05">
      <c r="A511" s="31" t="s">
        <v>40458</v>
      </c>
      <c r="B511" s="31" t="s">
        <v>8737</v>
      </c>
      <c r="C511" s="31" t="s">
        <v>40459</v>
      </c>
      <c r="D511" s="31" t="s">
        <v>40460</v>
      </c>
      <c r="E511" s="31" t="s">
        <v>101</v>
      </c>
      <c r="F511" s="31" t="s">
        <v>102</v>
      </c>
      <c r="G511" s="31" t="s">
        <v>16267</v>
      </c>
      <c r="H511" s="31" t="s">
        <v>37612</v>
      </c>
      <c r="I511" s="38">
        <v>0.27083333333333331</v>
      </c>
      <c r="J511" s="31" t="s">
        <v>18446</v>
      </c>
      <c r="K511" s="31" t="s">
        <v>105</v>
      </c>
      <c r="L511" s="31" t="s">
        <v>106</v>
      </c>
      <c r="M511" s="31" t="s">
        <v>491</v>
      </c>
      <c r="N511" s="23"/>
      <c r="O511" s="23"/>
      <c r="P511" s="23"/>
      <c r="Q511" s="23"/>
      <c r="R511" s="23"/>
      <c r="S511" s="29">
        <v>27200</v>
      </c>
      <c r="T511" s="23"/>
      <c r="U511" s="24"/>
      <c r="V511" s="23"/>
      <c r="W511" s="23"/>
      <c r="X511" s="31"/>
      <c r="Y511" s="31"/>
      <c r="Z511" s="31"/>
      <c r="AA511" s="31"/>
      <c r="AB511" s="38"/>
      <c r="AC511" s="31"/>
      <c r="AD511" s="23"/>
      <c r="AE511" s="23"/>
      <c r="AF511" s="23"/>
      <c r="AG511" s="23"/>
      <c r="AH511" s="23"/>
      <c r="AI511" s="23"/>
      <c r="AJ511" s="29"/>
      <c r="AK511" s="131"/>
      <c r="AL511" s="154"/>
      <c r="AM511" s="481"/>
    </row>
    <row r="512" spans="1:39" ht="50.1" customHeight="1" x14ac:dyDescent="1.05">
      <c r="A512" s="688" t="s">
        <v>41448</v>
      </c>
      <c r="B512" s="716"/>
      <c r="C512" s="716"/>
      <c r="D512" s="716"/>
      <c r="E512" s="716"/>
      <c r="F512" s="716"/>
      <c r="G512" s="716"/>
      <c r="H512" s="716"/>
      <c r="I512" s="716"/>
      <c r="J512" s="716"/>
      <c r="K512" s="716"/>
      <c r="L512" s="716"/>
      <c r="M512" s="717"/>
      <c r="N512" s="23"/>
      <c r="O512" s="23"/>
      <c r="P512" s="23"/>
      <c r="Q512" s="23"/>
      <c r="R512" s="23"/>
      <c r="S512" s="29"/>
      <c r="T512" s="23"/>
      <c r="U512" s="24"/>
      <c r="V512" s="23"/>
      <c r="W512" s="23"/>
      <c r="X512" s="31"/>
      <c r="Y512" s="31"/>
      <c r="Z512" s="31"/>
      <c r="AA512" s="31"/>
      <c r="AB512" s="38"/>
      <c r="AC512" s="31"/>
      <c r="AD512" s="23"/>
      <c r="AE512" s="23"/>
      <c r="AF512" s="23"/>
      <c r="AG512" s="23"/>
      <c r="AH512" s="23"/>
      <c r="AI512" s="23"/>
      <c r="AJ512" s="29"/>
      <c r="AK512" s="131"/>
      <c r="AL512" s="154"/>
      <c r="AM512" s="481"/>
    </row>
    <row r="513" spans="1:39" ht="50.1" customHeight="1" x14ac:dyDescent="1.05">
      <c r="A513" s="675" t="s">
        <v>41276</v>
      </c>
      <c r="B513" s="675" t="s">
        <v>10225</v>
      </c>
      <c r="C513" s="675" t="s">
        <v>41277</v>
      </c>
      <c r="D513" s="675" t="s">
        <v>41278</v>
      </c>
      <c r="E513" s="675" t="s">
        <v>687</v>
      </c>
      <c r="F513" s="675" t="s">
        <v>123</v>
      </c>
      <c r="G513" s="675" t="s">
        <v>17532</v>
      </c>
      <c r="H513" s="675" t="s">
        <v>37612</v>
      </c>
      <c r="I513" s="676">
        <v>0.83333333333333337</v>
      </c>
      <c r="J513" s="675" t="s">
        <v>18446</v>
      </c>
      <c r="K513" s="675" t="s">
        <v>105</v>
      </c>
      <c r="L513" s="675" t="s">
        <v>106</v>
      </c>
      <c r="M513" s="675" t="s">
        <v>995</v>
      </c>
      <c r="N513" s="23"/>
      <c r="O513" s="23"/>
      <c r="P513" s="23"/>
      <c r="Q513" s="23"/>
      <c r="R513" s="23"/>
      <c r="S513" s="29">
        <v>44700</v>
      </c>
      <c r="T513" s="23"/>
      <c r="U513" s="24"/>
      <c r="V513" s="23"/>
      <c r="W513" s="23"/>
      <c r="X513" s="31"/>
      <c r="Y513" s="31"/>
      <c r="Z513" s="31"/>
      <c r="AA513" s="31"/>
      <c r="AB513" s="38"/>
      <c r="AC513" s="31"/>
      <c r="AD513" s="23"/>
      <c r="AE513" s="23"/>
      <c r="AF513" s="23"/>
      <c r="AG513" s="23"/>
      <c r="AH513" s="23"/>
      <c r="AI513" s="23"/>
      <c r="AJ513" s="29"/>
      <c r="AK513" s="131"/>
      <c r="AL513" s="154"/>
      <c r="AM513" s="481"/>
    </row>
    <row r="514" spans="1:39" ht="50.1" customHeight="1" x14ac:dyDescent="1.05">
      <c r="A514" s="675" t="s">
        <v>41279</v>
      </c>
      <c r="B514" s="675" t="s">
        <v>41280</v>
      </c>
      <c r="C514" s="675" t="s">
        <v>41281</v>
      </c>
      <c r="D514" s="675" t="s">
        <v>41282</v>
      </c>
      <c r="E514" s="675" t="s">
        <v>687</v>
      </c>
      <c r="F514" s="675" t="s">
        <v>123</v>
      </c>
      <c r="G514" s="675" t="s">
        <v>17532</v>
      </c>
      <c r="H514" s="675" t="s">
        <v>37612</v>
      </c>
      <c r="I514" s="676">
        <v>0.83333333333333337</v>
      </c>
      <c r="J514" s="675" t="s">
        <v>18446</v>
      </c>
      <c r="K514" s="675" t="s">
        <v>105</v>
      </c>
      <c r="L514" s="675" t="s">
        <v>106</v>
      </c>
      <c r="M514" s="675" t="s">
        <v>995</v>
      </c>
      <c r="N514" s="23"/>
      <c r="O514" s="23"/>
      <c r="P514" s="23"/>
      <c r="Q514" s="23"/>
      <c r="R514" s="23"/>
      <c r="S514" s="29">
        <v>44700</v>
      </c>
      <c r="T514" s="23"/>
      <c r="U514" s="24"/>
      <c r="V514" s="23"/>
      <c r="W514" s="23"/>
      <c r="X514" s="31"/>
      <c r="Y514" s="31"/>
      <c r="Z514" s="31"/>
      <c r="AA514" s="31"/>
      <c r="AB514" s="38"/>
      <c r="AC514" s="31"/>
      <c r="AD514" s="23"/>
      <c r="AE514" s="23"/>
      <c r="AF514" s="23"/>
      <c r="AG514" s="23"/>
      <c r="AH514" s="23"/>
      <c r="AI514" s="23"/>
      <c r="AJ514" s="29"/>
      <c r="AK514" s="131"/>
      <c r="AL514" s="154"/>
      <c r="AM514" s="481"/>
    </row>
    <row r="515" spans="1:39" ht="50.1" customHeight="1" x14ac:dyDescent="1.05">
      <c r="A515" s="675" t="s">
        <v>41283</v>
      </c>
      <c r="B515" s="675" t="s">
        <v>41284</v>
      </c>
      <c r="C515" s="675" t="s">
        <v>41285</v>
      </c>
      <c r="D515" s="675" t="s">
        <v>41286</v>
      </c>
      <c r="E515" s="675" t="s">
        <v>687</v>
      </c>
      <c r="F515" s="675" t="s">
        <v>123</v>
      </c>
      <c r="G515" s="675" t="s">
        <v>17532</v>
      </c>
      <c r="H515" s="675" t="s">
        <v>37612</v>
      </c>
      <c r="I515" s="676">
        <v>0.83333333333333337</v>
      </c>
      <c r="J515" s="675" t="s">
        <v>18446</v>
      </c>
      <c r="K515" s="675" t="s">
        <v>105</v>
      </c>
      <c r="L515" s="675" t="s">
        <v>106</v>
      </c>
      <c r="M515" s="675" t="s">
        <v>995</v>
      </c>
      <c r="N515" s="23"/>
      <c r="O515" s="23"/>
      <c r="P515" s="23"/>
      <c r="Q515" s="23"/>
      <c r="R515" s="23"/>
      <c r="S515" s="29">
        <v>44700</v>
      </c>
      <c r="T515" s="23"/>
      <c r="U515" s="24"/>
      <c r="V515" s="23"/>
      <c r="W515" s="23"/>
      <c r="X515" s="31"/>
      <c r="Y515" s="31"/>
      <c r="Z515" s="31"/>
      <c r="AA515" s="31"/>
      <c r="AB515" s="38"/>
      <c r="AC515" s="31"/>
      <c r="AD515" s="23"/>
      <c r="AE515" s="23"/>
      <c r="AF515" s="23"/>
      <c r="AG515" s="23"/>
      <c r="AH515" s="23"/>
      <c r="AI515" s="23"/>
      <c r="AJ515" s="29"/>
      <c r="AK515" s="131"/>
      <c r="AL515" s="154"/>
      <c r="AM515" s="481"/>
    </row>
    <row r="516" spans="1:39" ht="50.1" customHeight="1" x14ac:dyDescent="1.05">
      <c r="A516" s="675" t="s">
        <v>41287</v>
      </c>
      <c r="B516" s="675" t="s">
        <v>41288</v>
      </c>
      <c r="C516" s="675" t="s">
        <v>41289</v>
      </c>
      <c r="D516" s="675" t="s">
        <v>41290</v>
      </c>
      <c r="E516" s="675" t="s">
        <v>101</v>
      </c>
      <c r="F516" s="675" t="s">
        <v>102</v>
      </c>
      <c r="G516" s="675" t="s">
        <v>16267</v>
      </c>
      <c r="H516" s="675" t="s">
        <v>39091</v>
      </c>
      <c r="I516" s="676">
        <v>0.27083333333333331</v>
      </c>
      <c r="J516" s="675" t="s">
        <v>18446</v>
      </c>
      <c r="K516" s="675" t="s">
        <v>105</v>
      </c>
      <c r="L516" s="675" t="s">
        <v>106</v>
      </c>
      <c r="M516" s="675" t="s">
        <v>491</v>
      </c>
      <c r="N516" s="23"/>
      <c r="O516" s="23"/>
      <c r="P516" s="23"/>
      <c r="Q516" s="23"/>
      <c r="R516" s="23"/>
      <c r="S516" s="29">
        <v>27200</v>
      </c>
      <c r="T516" s="23"/>
      <c r="U516" s="24"/>
      <c r="V516" s="23"/>
      <c r="W516" s="23"/>
      <c r="X516" s="31"/>
      <c r="Y516" s="31"/>
      <c r="Z516" s="31"/>
      <c r="AA516" s="31"/>
      <c r="AB516" s="38"/>
      <c r="AC516" s="31"/>
      <c r="AD516" s="23"/>
      <c r="AE516" s="23"/>
      <c r="AF516" s="23"/>
      <c r="AG516" s="23"/>
      <c r="AH516" s="23"/>
      <c r="AI516" s="23"/>
      <c r="AJ516" s="29"/>
      <c r="AK516" s="131"/>
      <c r="AL516" s="154"/>
      <c r="AM516" s="481"/>
    </row>
    <row r="517" spans="1:39" ht="50.1" customHeight="1" x14ac:dyDescent="1.05">
      <c r="A517" s="675" t="s">
        <v>41291</v>
      </c>
      <c r="B517" s="675" t="s">
        <v>744</v>
      </c>
      <c r="C517" s="675" t="s">
        <v>41292</v>
      </c>
      <c r="D517" s="675" t="s">
        <v>41293</v>
      </c>
      <c r="E517" s="675" t="s">
        <v>687</v>
      </c>
      <c r="F517" s="675" t="s">
        <v>102</v>
      </c>
      <c r="G517" s="675" t="s">
        <v>16324</v>
      </c>
      <c r="H517" s="675" t="s">
        <v>39273</v>
      </c>
      <c r="I517" s="676">
        <v>0.41666666666666669</v>
      </c>
      <c r="J517" s="675" t="s">
        <v>18446</v>
      </c>
      <c r="K517" s="675" t="s">
        <v>105</v>
      </c>
      <c r="L517" s="675" t="s">
        <v>106</v>
      </c>
      <c r="M517" s="675" t="s">
        <v>491</v>
      </c>
      <c r="N517" s="23"/>
      <c r="O517" s="23"/>
      <c r="P517" s="23"/>
      <c r="Q517" s="23"/>
      <c r="R517" s="23"/>
      <c r="S517" s="29">
        <v>26700</v>
      </c>
      <c r="T517" s="23"/>
      <c r="U517" s="24"/>
      <c r="V517" s="23"/>
      <c r="W517" s="23"/>
      <c r="X517" s="31"/>
      <c r="Y517" s="31"/>
      <c r="Z517" s="31"/>
      <c r="AA517" s="31"/>
      <c r="AB517" s="38"/>
      <c r="AC517" s="31"/>
      <c r="AD517" s="23"/>
      <c r="AE517" s="23"/>
      <c r="AF517" s="23"/>
      <c r="AG517" s="23"/>
      <c r="AH517" s="23"/>
      <c r="AI517" s="23"/>
      <c r="AJ517" s="29"/>
      <c r="AK517" s="131"/>
      <c r="AL517" s="154"/>
      <c r="AM517" s="481"/>
    </row>
    <row r="518" spans="1:39" ht="50.1" customHeight="1" x14ac:dyDescent="1.05">
      <c r="A518" s="675" t="s">
        <v>41294</v>
      </c>
      <c r="B518" s="675" t="s">
        <v>41295</v>
      </c>
      <c r="C518" s="675" t="s">
        <v>41296</v>
      </c>
      <c r="D518" s="675" t="s">
        <v>41297</v>
      </c>
      <c r="E518" s="675" t="s">
        <v>101</v>
      </c>
      <c r="F518" s="675" t="s">
        <v>102</v>
      </c>
      <c r="G518" s="675" t="s">
        <v>20461</v>
      </c>
      <c r="H518" s="675" t="s">
        <v>29943</v>
      </c>
      <c r="I518" s="676">
        <v>0.41666666666666669</v>
      </c>
      <c r="J518" s="675" t="s">
        <v>18446</v>
      </c>
      <c r="K518" s="675" t="s">
        <v>105</v>
      </c>
      <c r="L518" s="675" t="s">
        <v>106</v>
      </c>
      <c r="M518" s="675" t="s">
        <v>107</v>
      </c>
      <c r="N518" s="23"/>
      <c r="O518" s="23"/>
      <c r="P518" s="23"/>
      <c r="Q518" s="23"/>
      <c r="R518" s="23"/>
      <c r="S518" s="29">
        <v>25200</v>
      </c>
      <c r="T518" s="23"/>
      <c r="U518" s="24"/>
      <c r="V518" s="23"/>
      <c r="W518" s="23"/>
      <c r="X518" s="31"/>
      <c r="Y518" s="31"/>
      <c r="Z518" s="31"/>
      <c r="AA518" s="31"/>
      <c r="AB518" s="38"/>
      <c r="AC518" s="31"/>
      <c r="AD518" s="23"/>
      <c r="AE518" s="23"/>
      <c r="AF518" s="23"/>
      <c r="AG518" s="23"/>
      <c r="AH518" s="23"/>
      <c r="AI518" s="23"/>
      <c r="AJ518" s="29"/>
      <c r="AK518" s="131"/>
      <c r="AL518" s="154"/>
      <c r="AM518" s="481"/>
    </row>
    <row r="519" spans="1:39" ht="50.1" customHeight="1" x14ac:dyDescent="1.05">
      <c r="A519" s="675" t="s">
        <v>41298</v>
      </c>
      <c r="B519" s="675" t="s">
        <v>41299</v>
      </c>
      <c r="C519" s="675" t="s">
        <v>41300</v>
      </c>
      <c r="D519" s="675" t="s">
        <v>41301</v>
      </c>
      <c r="E519" s="675" t="s">
        <v>687</v>
      </c>
      <c r="F519" s="675" t="s">
        <v>102</v>
      </c>
      <c r="G519" s="675" t="s">
        <v>16324</v>
      </c>
      <c r="H519" s="675" t="s">
        <v>39273</v>
      </c>
      <c r="I519" s="676">
        <v>0.41666666666666669</v>
      </c>
      <c r="J519" s="675" t="s">
        <v>18446</v>
      </c>
      <c r="K519" s="675" t="s">
        <v>105</v>
      </c>
      <c r="L519" s="675" t="s">
        <v>106</v>
      </c>
      <c r="M519" s="675" t="s">
        <v>491</v>
      </c>
      <c r="N519" s="23"/>
      <c r="O519" s="23"/>
      <c r="P519" s="23"/>
      <c r="Q519" s="23"/>
      <c r="R519" s="23"/>
      <c r="S519" s="29">
        <v>26700</v>
      </c>
      <c r="T519" s="23"/>
      <c r="U519" s="24"/>
      <c r="V519" s="23"/>
      <c r="W519" s="23"/>
      <c r="X519" s="31"/>
      <c r="Y519" s="31"/>
      <c r="Z519" s="31"/>
      <c r="AA519" s="31"/>
      <c r="AB519" s="38"/>
      <c r="AC519" s="31"/>
      <c r="AD519" s="23"/>
      <c r="AE519" s="23"/>
      <c r="AF519" s="23"/>
      <c r="AG519" s="23"/>
      <c r="AH519" s="23"/>
      <c r="AI519" s="23"/>
      <c r="AJ519" s="29"/>
      <c r="AK519" s="131"/>
      <c r="AL519" s="154"/>
      <c r="AM519" s="481"/>
    </row>
    <row r="520" spans="1:39" ht="50.1" customHeight="1" x14ac:dyDescent="1.05">
      <c r="A520" s="675" t="s">
        <v>41302</v>
      </c>
      <c r="B520" s="675" t="s">
        <v>41303</v>
      </c>
      <c r="C520" s="675" t="s">
        <v>41304</v>
      </c>
      <c r="D520" s="675" t="s">
        <v>41305</v>
      </c>
      <c r="E520" s="675" t="s">
        <v>101</v>
      </c>
      <c r="F520" s="675" t="s">
        <v>102</v>
      </c>
      <c r="G520" s="675" t="s">
        <v>16190</v>
      </c>
      <c r="H520" s="675" t="s">
        <v>37612</v>
      </c>
      <c r="I520" s="676">
        <v>0.41666666666666669</v>
      </c>
      <c r="J520" s="675" t="s">
        <v>18446</v>
      </c>
      <c r="K520" s="675" t="s">
        <v>105</v>
      </c>
      <c r="L520" s="675" t="s">
        <v>106</v>
      </c>
      <c r="M520" s="675" t="s">
        <v>107</v>
      </c>
      <c r="N520" s="23"/>
      <c r="O520" s="23"/>
      <c r="P520" s="23"/>
      <c r="Q520" s="23"/>
      <c r="R520" s="23"/>
      <c r="S520" s="29">
        <v>25200</v>
      </c>
      <c r="T520" s="23"/>
      <c r="U520" s="24"/>
      <c r="V520" s="23"/>
      <c r="W520" s="23"/>
      <c r="X520" s="31"/>
      <c r="Y520" s="31"/>
      <c r="Z520" s="31"/>
      <c r="AA520" s="31"/>
      <c r="AB520" s="38"/>
      <c r="AC520" s="31"/>
      <c r="AD520" s="23"/>
      <c r="AE520" s="23"/>
      <c r="AF520" s="23"/>
      <c r="AG520" s="23"/>
      <c r="AH520" s="23"/>
      <c r="AI520" s="23"/>
      <c r="AJ520" s="29"/>
      <c r="AK520" s="131"/>
      <c r="AL520" s="154"/>
      <c r="AM520" s="481"/>
    </row>
    <row r="521" spans="1:39" ht="50.1" customHeight="1" x14ac:dyDescent="1.05">
      <c r="A521" s="675" t="s">
        <v>41306</v>
      </c>
      <c r="B521" s="675" t="s">
        <v>41307</v>
      </c>
      <c r="C521" s="675" t="s">
        <v>41308</v>
      </c>
      <c r="D521" s="675" t="s">
        <v>41309</v>
      </c>
      <c r="E521" s="675" t="s">
        <v>687</v>
      </c>
      <c r="F521" s="675" t="s">
        <v>102</v>
      </c>
      <c r="G521" s="675" t="s">
        <v>16324</v>
      </c>
      <c r="H521" s="675" t="s">
        <v>39273</v>
      </c>
      <c r="I521" s="676">
        <v>0.41666666666666669</v>
      </c>
      <c r="J521" s="675" t="s">
        <v>18446</v>
      </c>
      <c r="K521" s="675" t="s">
        <v>105</v>
      </c>
      <c r="L521" s="675" t="s">
        <v>106</v>
      </c>
      <c r="M521" s="675" t="s">
        <v>491</v>
      </c>
      <c r="N521" s="23"/>
      <c r="O521" s="23"/>
      <c r="P521" s="23"/>
      <c r="Q521" s="23"/>
      <c r="R521" s="23"/>
      <c r="S521" s="29">
        <v>26700</v>
      </c>
      <c r="T521" s="23"/>
      <c r="U521" s="24"/>
      <c r="V521" s="23"/>
      <c r="W521" s="23"/>
      <c r="X521" s="31"/>
      <c r="Y521" s="31"/>
      <c r="Z521" s="31"/>
      <c r="AA521" s="31"/>
      <c r="AB521" s="38"/>
      <c r="AC521" s="31"/>
      <c r="AD521" s="23"/>
      <c r="AE521" s="23"/>
      <c r="AF521" s="23"/>
      <c r="AG521" s="23"/>
      <c r="AH521" s="23"/>
      <c r="AI521" s="23"/>
      <c r="AJ521" s="29"/>
      <c r="AK521" s="131"/>
      <c r="AL521" s="154"/>
      <c r="AM521" s="481"/>
    </row>
    <row r="522" spans="1:39" ht="50.1" customHeight="1" x14ac:dyDescent="1.05">
      <c r="A522" s="675" t="s">
        <v>41310</v>
      </c>
      <c r="B522" s="675" t="s">
        <v>6853</v>
      </c>
      <c r="C522" s="675" t="s">
        <v>41311</v>
      </c>
      <c r="D522" s="675" t="s">
        <v>41312</v>
      </c>
      <c r="E522" s="675" t="s">
        <v>687</v>
      </c>
      <c r="F522" s="675" t="s">
        <v>123</v>
      </c>
      <c r="G522" s="675" t="s">
        <v>17532</v>
      </c>
      <c r="H522" s="675" t="s">
        <v>37612</v>
      </c>
      <c r="I522" s="676">
        <v>0.83333333333333337</v>
      </c>
      <c r="J522" s="675" t="s">
        <v>18446</v>
      </c>
      <c r="K522" s="675" t="s">
        <v>105</v>
      </c>
      <c r="L522" s="675" t="s">
        <v>106</v>
      </c>
      <c r="M522" s="675" t="s">
        <v>995</v>
      </c>
      <c r="N522" s="23"/>
      <c r="O522" s="23"/>
      <c r="P522" s="23"/>
      <c r="Q522" s="23"/>
      <c r="R522" s="23"/>
      <c r="S522" s="29">
        <v>44700</v>
      </c>
      <c r="T522" s="23"/>
      <c r="U522" s="24"/>
      <c r="V522" s="23"/>
      <c r="W522" s="23"/>
      <c r="X522" s="31"/>
      <c r="Y522" s="31"/>
      <c r="Z522" s="31"/>
      <c r="AA522" s="31"/>
      <c r="AB522" s="38"/>
      <c r="AC522" s="31"/>
      <c r="AD522" s="23"/>
      <c r="AE522" s="23"/>
      <c r="AF522" s="23"/>
      <c r="AG522" s="23"/>
      <c r="AH522" s="23"/>
      <c r="AI522" s="23"/>
      <c r="AJ522" s="29"/>
      <c r="AK522" s="131"/>
      <c r="AL522" s="154"/>
      <c r="AM522" s="481"/>
    </row>
    <row r="523" spans="1:39" ht="50.1" customHeight="1" x14ac:dyDescent="1.05">
      <c r="A523" s="688" t="s">
        <v>42243</v>
      </c>
      <c r="B523" s="689"/>
      <c r="C523" s="689"/>
      <c r="D523" s="689"/>
      <c r="E523" s="689"/>
      <c r="F523" s="689"/>
      <c r="G523" s="689"/>
      <c r="H523" s="689"/>
      <c r="I523" s="689"/>
      <c r="J523" s="689"/>
      <c r="K523" s="689"/>
      <c r="L523" s="689"/>
      <c r="M523" s="690"/>
      <c r="N523" s="23"/>
      <c r="O523" s="23"/>
      <c r="P523" s="23"/>
      <c r="Q523" s="23"/>
      <c r="R523" s="23"/>
      <c r="S523" s="29"/>
      <c r="T523" s="23"/>
      <c r="U523" s="24"/>
      <c r="V523" s="23"/>
      <c r="W523" s="23"/>
      <c r="X523" s="31"/>
      <c r="Y523" s="31"/>
      <c r="Z523" s="31"/>
      <c r="AA523" s="31"/>
      <c r="AB523" s="38"/>
      <c r="AC523" s="31"/>
      <c r="AD523" s="23"/>
      <c r="AE523" s="23"/>
      <c r="AF523" s="23"/>
      <c r="AG523" s="23"/>
      <c r="AH523" s="23"/>
      <c r="AI523" s="23"/>
      <c r="AJ523" s="29"/>
      <c r="AK523" s="131"/>
      <c r="AL523" s="154"/>
      <c r="AM523" s="481"/>
    </row>
    <row r="524" spans="1:39" ht="50.1" customHeight="1" x14ac:dyDescent="1.05">
      <c r="A524" s="31" t="s">
        <v>41974</v>
      </c>
      <c r="B524" s="31" t="s">
        <v>41975</v>
      </c>
      <c r="C524" s="31" t="s">
        <v>41976</v>
      </c>
      <c r="D524" s="31" t="s">
        <v>41977</v>
      </c>
      <c r="E524" s="31" t="s">
        <v>687</v>
      </c>
      <c r="F524" s="31" t="s">
        <v>123</v>
      </c>
      <c r="G524" s="31" t="s">
        <v>16504</v>
      </c>
      <c r="H524" s="31" t="s">
        <v>33669</v>
      </c>
      <c r="I524" s="38">
        <v>0.41666666666666669</v>
      </c>
      <c r="J524" s="31" t="s">
        <v>18446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23"/>
      <c r="R524" s="23"/>
      <c r="S524" s="29">
        <v>44700</v>
      </c>
      <c r="T524" s="23"/>
      <c r="U524" s="24"/>
      <c r="V524" s="23"/>
      <c r="W524" s="23"/>
      <c r="X524" s="31"/>
      <c r="Y524" s="31"/>
      <c r="Z524" s="31"/>
      <c r="AA524" s="31"/>
      <c r="AB524" s="38"/>
      <c r="AC524" s="31"/>
      <c r="AD524" s="23"/>
      <c r="AE524" s="23"/>
      <c r="AF524" s="23"/>
      <c r="AG524" s="23"/>
      <c r="AH524" s="23"/>
      <c r="AI524" s="23"/>
      <c r="AJ524" s="29"/>
      <c r="AK524" s="131"/>
      <c r="AL524" s="154"/>
      <c r="AM524" s="481"/>
    </row>
    <row r="525" spans="1:39" ht="49.5" customHeight="1" x14ac:dyDescent="1.05">
      <c r="A525" s="31" t="s">
        <v>41978</v>
      </c>
      <c r="B525" s="31" t="s">
        <v>2686</v>
      </c>
      <c r="C525" s="31" t="s">
        <v>41979</v>
      </c>
      <c r="D525" s="31" t="s">
        <v>41980</v>
      </c>
      <c r="E525" s="31" t="s">
        <v>687</v>
      </c>
      <c r="F525" s="31" t="s">
        <v>123</v>
      </c>
      <c r="G525" s="31" t="s">
        <v>17532</v>
      </c>
      <c r="H525" s="31" t="s">
        <v>29943</v>
      </c>
      <c r="I525" s="38">
        <v>0.91666666666666663</v>
      </c>
      <c r="J525" s="31" t="s">
        <v>18446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44700</v>
      </c>
      <c r="T525" s="23"/>
      <c r="U525" s="24"/>
      <c r="V525" s="23"/>
      <c r="W525" s="23"/>
      <c r="X525" s="31"/>
      <c r="Y525" s="31"/>
      <c r="Z525" s="31"/>
      <c r="AA525" s="31"/>
      <c r="AB525" s="38"/>
      <c r="AC525" s="31"/>
      <c r="AD525" s="23"/>
      <c r="AE525" s="23"/>
      <c r="AF525" s="23"/>
      <c r="AG525" s="23"/>
      <c r="AH525" s="23"/>
      <c r="AI525" s="23"/>
      <c r="AJ525" s="29"/>
      <c r="AK525" s="131"/>
      <c r="AL525" s="154"/>
      <c r="AM525" s="481"/>
    </row>
    <row r="526" spans="1:39" ht="49.5" customHeight="1" x14ac:dyDescent="1.05">
      <c r="A526" s="31" t="s">
        <v>41981</v>
      </c>
      <c r="B526" s="31" t="s">
        <v>10865</v>
      </c>
      <c r="C526" s="31" t="s">
        <v>41982</v>
      </c>
      <c r="D526" s="31" t="s">
        <v>41983</v>
      </c>
      <c r="E526" s="31" t="s">
        <v>101</v>
      </c>
      <c r="F526" s="31" t="s">
        <v>123</v>
      </c>
      <c r="G526" s="31" t="s">
        <v>16223</v>
      </c>
      <c r="H526" s="31" t="s">
        <v>33669</v>
      </c>
      <c r="I526" s="38">
        <v>0.32291666666666669</v>
      </c>
      <c r="J526" s="31" t="s">
        <v>18446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45200</v>
      </c>
      <c r="T526" s="23"/>
      <c r="U526" s="24"/>
      <c r="V526" s="23"/>
      <c r="W526" s="23"/>
      <c r="X526" s="31"/>
      <c r="Y526" s="31"/>
      <c r="Z526" s="31"/>
      <c r="AA526" s="31"/>
      <c r="AB526" s="38"/>
      <c r="AC526" s="31"/>
      <c r="AD526" s="23"/>
      <c r="AE526" s="23"/>
      <c r="AF526" s="23"/>
      <c r="AG526" s="23"/>
      <c r="AH526" s="23"/>
      <c r="AI526" s="23"/>
      <c r="AJ526" s="29"/>
      <c r="AK526" s="131"/>
      <c r="AL526" s="154"/>
      <c r="AM526" s="481"/>
    </row>
    <row r="527" spans="1:39" ht="49.5" customHeight="1" x14ac:dyDescent="1.05">
      <c r="A527" s="31" t="s">
        <v>41984</v>
      </c>
      <c r="B527" s="31" t="s">
        <v>41985</v>
      </c>
      <c r="C527" s="31" t="s">
        <v>41986</v>
      </c>
      <c r="D527" s="31" t="s">
        <v>41987</v>
      </c>
      <c r="E527" s="31" t="s">
        <v>687</v>
      </c>
      <c r="F527" s="31" t="s">
        <v>123</v>
      </c>
      <c r="G527" s="31" t="s">
        <v>17532</v>
      </c>
      <c r="H527" s="31" t="s">
        <v>29943</v>
      </c>
      <c r="I527" s="38">
        <v>0.91666666666666663</v>
      </c>
      <c r="J527" s="31" t="s">
        <v>18446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23"/>
      <c r="R527" s="23"/>
      <c r="S527" s="29">
        <v>44700</v>
      </c>
      <c r="T527" s="23"/>
      <c r="U527" s="24"/>
      <c r="V527" s="23"/>
      <c r="W527" s="23"/>
      <c r="X527" s="31"/>
      <c r="Y527" s="31"/>
      <c r="Z527" s="31"/>
      <c r="AA527" s="31"/>
      <c r="AB527" s="38"/>
      <c r="AC527" s="31"/>
      <c r="AD527" s="23"/>
      <c r="AE527" s="23"/>
      <c r="AF527" s="23"/>
      <c r="AG527" s="23"/>
      <c r="AH527" s="23"/>
      <c r="AI527" s="23"/>
      <c r="AJ527" s="29"/>
      <c r="AK527" s="131"/>
      <c r="AL527" s="154"/>
      <c r="AM527" s="481"/>
    </row>
    <row r="528" spans="1:39" ht="49.5" customHeight="1" x14ac:dyDescent="1.05">
      <c r="A528" s="31" t="s">
        <v>41988</v>
      </c>
      <c r="B528" s="31" t="s">
        <v>2160</v>
      </c>
      <c r="C528" s="31" t="s">
        <v>41989</v>
      </c>
      <c r="D528" s="31" t="s">
        <v>41990</v>
      </c>
      <c r="E528" s="31" t="s">
        <v>687</v>
      </c>
      <c r="F528" s="31" t="s">
        <v>123</v>
      </c>
      <c r="G528" s="31" t="s">
        <v>17532</v>
      </c>
      <c r="H528" s="31" t="s">
        <v>29943</v>
      </c>
      <c r="I528" s="38">
        <v>0.91666666666666663</v>
      </c>
      <c r="J528" s="31" t="s">
        <v>18446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23"/>
      <c r="R528" s="23"/>
      <c r="S528" s="29">
        <v>44700</v>
      </c>
      <c r="T528" s="23"/>
      <c r="U528" s="24"/>
      <c r="V528" s="23"/>
      <c r="W528" s="23"/>
      <c r="X528" s="31"/>
      <c r="Y528" s="31"/>
      <c r="Z528" s="31"/>
      <c r="AA528" s="31"/>
      <c r="AB528" s="38"/>
      <c r="AC528" s="31"/>
      <c r="AD528" s="23"/>
      <c r="AE528" s="23"/>
      <c r="AF528" s="23"/>
      <c r="AG528" s="23"/>
      <c r="AH528" s="23"/>
      <c r="AI528" s="23"/>
      <c r="AJ528" s="29"/>
      <c r="AK528" s="131"/>
      <c r="AL528" s="154"/>
      <c r="AM528" s="481"/>
    </row>
    <row r="529" spans="1:39" ht="49.5" customHeight="1" x14ac:dyDescent="1.05">
      <c r="A529" s="31" t="s">
        <v>41991</v>
      </c>
      <c r="B529" s="31" t="s">
        <v>6762</v>
      </c>
      <c r="C529" s="31" t="s">
        <v>41992</v>
      </c>
      <c r="D529" s="31" t="s">
        <v>41993</v>
      </c>
      <c r="E529" s="31" t="s">
        <v>687</v>
      </c>
      <c r="F529" s="31" t="s">
        <v>123</v>
      </c>
      <c r="G529" s="31" t="s">
        <v>17532</v>
      </c>
      <c r="H529" s="31" t="s">
        <v>29943</v>
      </c>
      <c r="I529" s="38">
        <v>0.91666666666666663</v>
      </c>
      <c r="J529" s="31" t="s">
        <v>18446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23"/>
      <c r="R529" s="23"/>
      <c r="S529" s="29">
        <v>44700</v>
      </c>
      <c r="T529" s="23"/>
      <c r="U529" s="24"/>
      <c r="V529" s="23"/>
      <c r="W529" s="23"/>
      <c r="X529" s="31"/>
      <c r="Y529" s="31"/>
      <c r="Z529" s="31"/>
      <c r="AA529" s="31"/>
      <c r="AB529" s="38"/>
      <c r="AC529" s="31"/>
      <c r="AD529" s="23"/>
      <c r="AE529" s="23"/>
      <c r="AF529" s="23"/>
      <c r="AG529" s="23"/>
      <c r="AH529" s="23"/>
      <c r="AI529" s="23"/>
      <c r="AJ529" s="29"/>
      <c r="AK529" s="131"/>
      <c r="AL529" s="154"/>
      <c r="AM529" s="481"/>
    </row>
    <row r="530" spans="1:39" ht="54" customHeight="1" x14ac:dyDescent="0.7">
      <c r="A530" s="698" t="s">
        <v>42253</v>
      </c>
      <c r="B530" s="743"/>
      <c r="C530" s="743"/>
      <c r="D530" s="743"/>
      <c r="E530" s="743"/>
      <c r="F530" s="743"/>
      <c r="G530" s="743"/>
      <c r="H530" s="743"/>
      <c r="I530" s="743"/>
      <c r="J530" s="743"/>
      <c r="K530" s="743"/>
      <c r="L530" s="743"/>
      <c r="M530" s="744"/>
      <c r="N530" s="23"/>
      <c r="O530" s="23"/>
      <c r="P530" s="23"/>
      <c r="Q530" s="29"/>
      <c r="R530" s="131"/>
      <c r="S530" s="154"/>
      <c r="T530" s="481">
        <v>1200000</v>
      </c>
    </row>
    <row r="531" spans="1:39" ht="49.5" customHeight="1" x14ac:dyDescent="1.3">
      <c r="A531" s="679" t="s">
        <v>42589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1"/>
      <c r="N531" s="23"/>
      <c r="O531" s="23"/>
      <c r="P531" s="23"/>
      <c r="Q531" s="23"/>
      <c r="R531" s="23"/>
      <c r="S531" s="29"/>
      <c r="T531" s="23"/>
      <c r="U531" s="24"/>
      <c r="V531" s="23"/>
      <c r="W531" s="23"/>
      <c r="X531" s="31"/>
      <c r="Y531" s="31"/>
      <c r="Z531" s="31"/>
      <c r="AA531" s="31"/>
      <c r="AB531" s="38"/>
      <c r="AC531" s="31"/>
      <c r="AD531" s="23"/>
      <c r="AE531" s="23"/>
      <c r="AF531" s="23"/>
      <c r="AG531" s="23"/>
      <c r="AH531" s="23"/>
      <c r="AI531" s="23"/>
      <c r="AJ531" s="29"/>
      <c r="AK531" s="131"/>
      <c r="AL531" s="154"/>
      <c r="AM531" s="481"/>
    </row>
    <row r="532" spans="1:39" ht="49.5" customHeight="1" x14ac:dyDescent="1.05">
      <c r="A532" s="31" t="s">
        <v>42456</v>
      </c>
      <c r="B532" s="31" t="s">
        <v>42457</v>
      </c>
      <c r="C532" s="31" t="s">
        <v>42458</v>
      </c>
      <c r="D532" s="31" t="s">
        <v>42459</v>
      </c>
      <c r="E532" s="31" t="s">
        <v>688</v>
      </c>
      <c r="F532" s="31" t="s">
        <v>123</v>
      </c>
      <c r="G532" s="31" t="s">
        <v>16287</v>
      </c>
      <c r="H532" s="31" t="s">
        <v>39273</v>
      </c>
      <c r="I532" s="38">
        <v>0.95833333333333337</v>
      </c>
      <c r="J532" s="31" t="s">
        <v>18446</v>
      </c>
      <c r="K532" s="31" t="s">
        <v>105</v>
      </c>
      <c r="L532" s="31" t="s">
        <v>106</v>
      </c>
      <c r="M532" s="31" t="s">
        <v>194</v>
      </c>
      <c r="N532" s="23"/>
      <c r="O532" s="23"/>
      <c r="P532" s="23"/>
      <c r="Q532" s="23"/>
      <c r="R532" s="23"/>
      <c r="S532" s="29">
        <v>40200</v>
      </c>
      <c r="T532" s="23"/>
      <c r="U532" s="24"/>
      <c r="V532" s="23"/>
      <c r="W532" s="23"/>
      <c r="X532" s="31"/>
      <c r="Y532" s="31"/>
      <c r="Z532" s="31"/>
      <c r="AA532" s="31"/>
      <c r="AB532" s="38"/>
      <c r="AC532" s="31"/>
      <c r="AD532" s="23"/>
      <c r="AE532" s="23"/>
      <c r="AF532" s="23"/>
      <c r="AG532" s="23"/>
      <c r="AH532" s="23"/>
      <c r="AI532" s="23"/>
      <c r="AJ532" s="29"/>
      <c r="AK532" s="131"/>
      <c r="AL532" s="154"/>
      <c r="AM532" s="481"/>
    </row>
    <row r="533" spans="1:39" ht="49.5" customHeight="1" x14ac:dyDescent="1.05">
      <c r="A533" s="31" t="s">
        <v>42460</v>
      </c>
      <c r="B533" s="31" t="s">
        <v>42461</v>
      </c>
      <c r="C533" s="31" t="s">
        <v>42462</v>
      </c>
      <c r="D533" s="31" t="s">
        <v>42463</v>
      </c>
      <c r="E533" s="31" t="s">
        <v>688</v>
      </c>
      <c r="F533" s="31" t="s">
        <v>123</v>
      </c>
      <c r="G533" s="31" t="s">
        <v>16287</v>
      </c>
      <c r="H533" s="31" t="s">
        <v>39273</v>
      </c>
      <c r="I533" s="38">
        <v>0.95833333333333337</v>
      </c>
      <c r="J533" s="31" t="s">
        <v>18446</v>
      </c>
      <c r="K533" s="31" t="s">
        <v>105</v>
      </c>
      <c r="L533" s="31" t="s">
        <v>106</v>
      </c>
      <c r="M533" s="31" t="s">
        <v>194</v>
      </c>
      <c r="N533" s="23"/>
      <c r="O533" s="23"/>
      <c r="P533" s="23"/>
      <c r="Q533" s="23"/>
      <c r="R533" s="23"/>
      <c r="S533" s="29">
        <v>40200</v>
      </c>
      <c r="T533" s="23"/>
      <c r="U533" s="24"/>
      <c r="V533" s="23"/>
      <c r="W533" s="23"/>
      <c r="X533" s="31"/>
      <c r="Y533" s="31"/>
      <c r="Z533" s="31"/>
      <c r="AA533" s="31"/>
      <c r="AB533" s="38"/>
      <c r="AC533" s="31"/>
      <c r="AD533" s="23"/>
      <c r="AE533" s="23"/>
      <c r="AF533" s="23"/>
      <c r="AG533" s="23"/>
      <c r="AH533" s="23"/>
      <c r="AI533" s="23"/>
      <c r="AJ533" s="29"/>
      <c r="AK533" s="131"/>
      <c r="AL533" s="154"/>
      <c r="AM533" s="481"/>
    </row>
    <row r="534" spans="1:39" ht="49.5" customHeight="1" x14ac:dyDescent="1.05">
      <c r="A534" s="31" t="s">
        <v>42464</v>
      </c>
      <c r="B534" s="31" t="s">
        <v>3745</v>
      </c>
      <c r="C534" s="31" t="s">
        <v>42465</v>
      </c>
      <c r="D534" s="31" t="s">
        <v>42466</v>
      </c>
      <c r="E534" s="31" t="s">
        <v>688</v>
      </c>
      <c r="F534" s="31" t="s">
        <v>123</v>
      </c>
      <c r="G534" s="31" t="s">
        <v>16287</v>
      </c>
      <c r="H534" s="31" t="s">
        <v>39273</v>
      </c>
      <c r="I534" s="38">
        <v>0.95833333333333337</v>
      </c>
      <c r="J534" s="31" t="s">
        <v>18446</v>
      </c>
      <c r="K534" s="31" t="s">
        <v>105</v>
      </c>
      <c r="L534" s="31" t="s">
        <v>106</v>
      </c>
      <c r="M534" s="31" t="s">
        <v>194</v>
      </c>
      <c r="N534" s="23"/>
      <c r="O534" s="23"/>
      <c r="P534" s="23"/>
      <c r="Q534" s="23"/>
      <c r="R534" s="23"/>
      <c r="S534" s="29">
        <v>40200</v>
      </c>
      <c r="T534" s="23"/>
      <c r="U534" s="24"/>
      <c r="V534" s="23"/>
      <c r="W534" s="23"/>
      <c r="X534" s="31"/>
      <c r="Y534" s="31"/>
      <c r="Z534" s="31"/>
      <c r="AA534" s="31"/>
      <c r="AB534" s="38"/>
      <c r="AC534" s="31"/>
      <c r="AD534" s="23"/>
      <c r="AE534" s="23"/>
      <c r="AF534" s="23"/>
      <c r="AG534" s="23"/>
      <c r="AH534" s="23"/>
      <c r="AI534" s="23"/>
      <c r="AJ534" s="29"/>
      <c r="AK534" s="131"/>
      <c r="AL534" s="154"/>
      <c r="AM534" s="481"/>
    </row>
    <row r="535" spans="1:39" ht="49.5" customHeight="1" x14ac:dyDescent="1.05">
      <c r="A535" s="31" t="s">
        <v>42467</v>
      </c>
      <c r="B535" s="31" t="s">
        <v>42468</v>
      </c>
      <c r="C535" s="31" t="s">
        <v>42469</v>
      </c>
      <c r="D535" s="31" t="s">
        <v>42470</v>
      </c>
      <c r="E535" s="31" t="s">
        <v>688</v>
      </c>
      <c r="F535" s="31" t="s">
        <v>123</v>
      </c>
      <c r="G535" s="31" t="s">
        <v>16287</v>
      </c>
      <c r="H535" s="31" t="s">
        <v>39273</v>
      </c>
      <c r="I535" s="38">
        <v>0.95833333333333337</v>
      </c>
      <c r="J535" s="31" t="s">
        <v>18446</v>
      </c>
      <c r="K535" s="31" t="s">
        <v>105</v>
      </c>
      <c r="L535" s="31" t="s">
        <v>106</v>
      </c>
      <c r="M535" s="31" t="s">
        <v>194</v>
      </c>
      <c r="N535" s="23"/>
      <c r="O535" s="23"/>
      <c r="P535" s="23"/>
      <c r="Q535" s="23"/>
      <c r="R535" s="23"/>
      <c r="S535" s="29">
        <v>40200</v>
      </c>
      <c r="T535" s="23"/>
      <c r="U535" s="24"/>
      <c r="V535" s="23"/>
      <c r="W535" s="23"/>
      <c r="X535" s="31"/>
      <c r="Y535" s="31"/>
      <c r="Z535" s="31"/>
      <c r="AA535" s="31"/>
      <c r="AB535" s="38"/>
      <c r="AC535" s="31"/>
      <c r="AD535" s="23"/>
      <c r="AE535" s="23"/>
      <c r="AF535" s="23"/>
      <c r="AG535" s="23"/>
      <c r="AH535" s="23"/>
      <c r="AI535" s="23"/>
      <c r="AJ535" s="29"/>
      <c r="AK535" s="131"/>
      <c r="AL535" s="154"/>
      <c r="AM535" s="481"/>
    </row>
    <row r="536" spans="1:39" ht="49.5" customHeight="1" x14ac:dyDescent="1.05">
      <c r="A536" s="31" t="s">
        <v>42471</v>
      </c>
      <c r="B536" s="31" t="s">
        <v>2106</v>
      </c>
      <c r="C536" s="31" t="s">
        <v>42472</v>
      </c>
      <c r="D536" s="31" t="s">
        <v>42473</v>
      </c>
      <c r="E536" s="31" t="s">
        <v>688</v>
      </c>
      <c r="F536" s="31" t="s">
        <v>123</v>
      </c>
      <c r="G536" s="31" t="s">
        <v>16287</v>
      </c>
      <c r="H536" s="31" t="s">
        <v>39273</v>
      </c>
      <c r="I536" s="38">
        <v>0.95833333333333337</v>
      </c>
      <c r="J536" s="31" t="s">
        <v>18446</v>
      </c>
      <c r="K536" s="31" t="s">
        <v>105</v>
      </c>
      <c r="L536" s="31" t="s">
        <v>106</v>
      </c>
      <c r="M536" s="31" t="s">
        <v>194</v>
      </c>
      <c r="N536" s="23"/>
      <c r="O536" s="23"/>
      <c r="P536" s="23"/>
      <c r="Q536" s="23"/>
      <c r="R536" s="23"/>
      <c r="S536" s="29">
        <v>40200</v>
      </c>
      <c r="T536" s="23"/>
      <c r="U536" s="24"/>
      <c r="V536" s="23"/>
      <c r="W536" s="23"/>
      <c r="X536" s="31"/>
      <c r="Y536" s="31"/>
      <c r="Z536" s="31"/>
      <c r="AA536" s="31"/>
      <c r="AB536" s="38"/>
      <c r="AC536" s="31"/>
      <c r="AD536" s="23"/>
      <c r="AE536" s="23"/>
      <c r="AF536" s="23"/>
      <c r="AG536" s="23"/>
      <c r="AH536" s="23"/>
      <c r="AI536" s="23"/>
      <c r="AJ536" s="29"/>
      <c r="AK536" s="131"/>
      <c r="AL536" s="154"/>
      <c r="AM536" s="481"/>
    </row>
    <row r="537" spans="1:39" ht="49.5" customHeight="1" x14ac:dyDescent="1.05">
      <c r="A537" s="31" t="s">
        <v>42474</v>
      </c>
      <c r="B537" s="31" t="s">
        <v>1145</v>
      </c>
      <c r="C537" s="31" t="s">
        <v>42475</v>
      </c>
      <c r="D537" s="31" t="s">
        <v>42476</v>
      </c>
      <c r="E537" s="31" t="s">
        <v>688</v>
      </c>
      <c r="F537" s="31" t="s">
        <v>123</v>
      </c>
      <c r="G537" s="31" t="s">
        <v>16287</v>
      </c>
      <c r="H537" s="31" t="s">
        <v>39273</v>
      </c>
      <c r="I537" s="38">
        <v>0.95833333333333337</v>
      </c>
      <c r="J537" s="31" t="s">
        <v>18446</v>
      </c>
      <c r="K537" s="31" t="s">
        <v>105</v>
      </c>
      <c r="L537" s="31" t="s">
        <v>106</v>
      </c>
      <c r="M537" s="31" t="s">
        <v>194</v>
      </c>
      <c r="N537" s="23"/>
      <c r="O537" s="23"/>
      <c r="P537" s="23"/>
      <c r="Q537" s="23"/>
      <c r="R537" s="23"/>
      <c r="S537" s="29">
        <v>40200</v>
      </c>
      <c r="T537" s="23"/>
      <c r="U537" s="24"/>
      <c r="V537" s="23"/>
      <c r="W537" s="23"/>
      <c r="X537" s="31"/>
      <c r="Y537" s="31"/>
      <c r="Z537" s="31"/>
      <c r="AA537" s="31"/>
      <c r="AB537" s="38"/>
      <c r="AC537" s="31"/>
      <c r="AD537" s="23"/>
      <c r="AE537" s="23"/>
      <c r="AF537" s="23"/>
      <c r="AG537" s="23"/>
      <c r="AH537" s="23"/>
      <c r="AI537" s="23"/>
      <c r="AJ537" s="29"/>
      <c r="AK537" s="131"/>
      <c r="AL537" s="154"/>
      <c r="AM537" s="481"/>
    </row>
    <row r="538" spans="1:39" ht="49.5" customHeight="1" x14ac:dyDescent="1.05">
      <c r="A538" s="31" t="s">
        <v>42477</v>
      </c>
      <c r="B538" s="31" t="s">
        <v>7986</v>
      </c>
      <c r="C538" s="31" t="s">
        <v>42478</v>
      </c>
      <c r="D538" s="31" t="s">
        <v>42479</v>
      </c>
      <c r="E538" s="31" t="s">
        <v>688</v>
      </c>
      <c r="F538" s="31" t="s">
        <v>123</v>
      </c>
      <c r="G538" s="31" t="s">
        <v>16287</v>
      </c>
      <c r="H538" s="31" t="s">
        <v>39273</v>
      </c>
      <c r="I538" s="38">
        <v>0.95833333333333337</v>
      </c>
      <c r="J538" s="31" t="s">
        <v>18446</v>
      </c>
      <c r="K538" s="31" t="s">
        <v>105</v>
      </c>
      <c r="L538" s="31" t="s">
        <v>106</v>
      </c>
      <c r="M538" s="31" t="s">
        <v>194</v>
      </c>
      <c r="N538" s="23"/>
      <c r="O538" s="23"/>
      <c r="P538" s="23"/>
      <c r="Q538" s="23"/>
      <c r="R538" s="23"/>
      <c r="S538" s="29">
        <v>40200</v>
      </c>
      <c r="T538" s="23"/>
      <c r="U538" s="24"/>
      <c r="V538" s="23"/>
      <c r="W538" s="23"/>
      <c r="X538" s="31"/>
      <c r="Y538" s="31"/>
      <c r="Z538" s="31"/>
      <c r="AA538" s="31"/>
      <c r="AB538" s="38"/>
      <c r="AC538" s="31"/>
      <c r="AD538" s="23"/>
      <c r="AE538" s="23"/>
      <c r="AF538" s="23"/>
      <c r="AG538" s="23"/>
      <c r="AH538" s="23"/>
      <c r="AI538" s="23"/>
      <c r="AJ538" s="29"/>
      <c r="AK538" s="131"/>
      <c r="AL538" s="154"/>
      <c r="AM538" s="481"/>
    </row>
    <row r="539" spans="1:39" ht="49.5" customHeight="1" x14ac:dyDescent="1.05">
      <c r="A539" s="31" t="s">
        <v>42480</v>
      </c>
      <c r="B539" s="31" t="s">
        <v>42481</v>
      </c>
      <c r="C539" s="31" t="s">
        <v>42482</v>
      </c>
      <c r="D539" s="31" t="s">
        <v>42483</v>
      </c>
      <c r="E539" s="31" t="s">
        <v>688</v>
      </c>
      <c r="F539" s="31" t="s">
        <v>123</v>
      </c>
      <c r="G539" s="31" t="s">
        <v>16287</v>
      </c>
      <c r="H539" s="31" t="s">
        <v>39273</v>
      </c>
      <c r="I539" s="38">
        <v>0.95833333333333337</v>
      </c>
      <c r="J539" s="31" t="s">
        <v>18446</v>
      </c>
      <c r="K539" s="31" t="s">
        <v>105</v>
      </c>
      <c r="L539" s="31" t="s">
        <v>106</v>
      </c>
      <c r="M539" s="31" t="s">
        <v>194</v>
      </c>
      <c r="N539" s="23"/>
      <c r="O539" s="23"/>
      <c r="P539" s="23"/>
      <c r="Q539" s="23"/>
      <c r="R539" s="23"/>
      <c r="S539" s="29">
        <v>40200</v>
      </c>
      <c r="T539" s="23"/>
      <c r="U539" s="24"/>
      <c r="V539" s="23"/>
      <c r="W539" s="23"/>
      <c r="X539" s="31"/>
      <c r="Y539" s="31"/>
      <c r="Z539" s="31"/>
      <c r="AA539" s="31"/>
      <c r="AB539" s="38"/>
      <c r="AC539" s="31"/>
      <c r="AD539" s="23"/>
      <c r="AE539" s="23"/>
      <c r="AF539" s="23"/>
      <c r="AG539" s="23"/>
      <c r="AH539" s="23"/>
      <c r="AI539" s="23"/>
      <c r="AJ539" s="29"/>
      <c r="AK539" s="131"/>
      <c r="AL539" s="154"/>
      <c r="AM539" s="481"/>
    </row>
    <row r="540" spans="1:39" ht="49.5" customHeight="1" x14ac:dyDescent="1.05">
      <c r="A540" s="31" t="s">
        <v>42484</v>
      </c>
      <c r="B540" s="31" t="s">
        <v>39999</v>
      </c>
      <c r="C540" s="31" t="s">
        <v>42485</v>
      </c>
      <c r="D540" s="31" t="s">
        <v>42486</v>
      </c>
      <c r="E540" s="31" t="s">
        <v>688</v>
      </c>
      <c r="F540" s="31" t="s">
        <v>123</v>
      </c>
      <c r="G540" s="31" t="s">
        <v>16287</v>
      </c>
      <c r="H540" s="31" t="s">
        <v>39273</v>
      </c>
      <c r="I540" s="38">
        <v>0.95833333333333337</v>
      </c>
      <c r="J540" s="31" t="s">
        <v>18446</v>
      </c>
      <c r="K540" s="31" t="s">
        <v>105</v>
      </c>
      <c r="L540" s="31" t="s">
        <v>125</v>
      </c>
      <c r="M540" s="31" t="s">
        <v>194</v>
      </c>
      <c r="N540" s="23"/>
      <c r="O540" s="23"/>
      <c r="P540" s="23"/>
      <c r="Q540" s="23"/>
      <c r="R540" s="23"/>
      <c r="S540" s="29">
        <v>30200</v>
      </c>
      <c r="T540" s="23"/>
      <c r="U540" s="24"/>
      <c r="V540" s="23"/>
      <c r="W540" s="23"/>
      <c r="X540" s="31"/>
      <c r="Y540" s="31"/>
      <c r="Z540" s="31"/>
      <c r="AA540" s="31"/>
      <c r="AB540" s="38"/>
      <c r="AC540" s="31"/>
      <c r="AD540" s="23"/>
      <c r="AE540" s="23"/>
      <c r="AF540" s="23"/>
      <c r="AG540" s="23"/>
      <c r="AH540" s="23"/>
      <c r="AI540" s="23"/>
      <c r="AJ540" s="29"/>
      <c r="AK540" s="131"/>
      <c r="AL540" s="154"/>
      <c r="AM540" s="481"/>
    </row>
    <row r="541" spans="1:39" ht="49.5" customHeight="1" x14ac:dyDescent="1.05">
      <c r="A541" s="31" t="s">
        <v>42487</v>
      </c>
      <c r="B541" s="31" t="s">
        <v>42488</v>
      </c>
      <c r="C541" s="31" t="s">
        <v>42489</v>
      </c>
      <c r="D541" s="31" t="s">
        <v>42490</v>
      </c>
      <c r="E541" s="31" t="s">
        <v>688</v>
      </c>
      <c r="F541" s="31" t="s">
        <v>123</v>
      </c>
      <c r="G541" s="31" t="s">
        <v>16287</v>
      </c>
      <c r="H541" s="31" t="s">
        <v>39273</v>
      </c>
      <c r="I541" s="38">
        <v>0.95833333333333337</v>
      </c>
      <c r="J541" s="31" t="s">
        <v>18446</v>
      </c>
      <c r="K541" s="31" t="s">
        <v>105</v>
      </c>
      <c r="L541" s="31" t="s">
        <v>533</v>
      </c>
      <c r="M541" s="31" t="s">
        <v>194</v>
      </c>
      <c r="N541" s="23"/>
      <c r="O541" s="23"/>
      <c r="P541" s="23"/>
      <c r="Q541" s="23"/>
      <c r="R541" s="23"/>
      <c r="S541" s="29">
        <v>20200</v>
      </c>
      <c r="T541" s="23"/>
      <c r="U541" s="24"/>
      <c r="V541" s="23"/>
      <c r="W541" s="23"/>
      <c r="X541" s="31"/>
      <c r="Y541" s="31"/>
      <c r="Z541" s="31"/>
      <c r="AA541" s="31"/>
      <c r="AB541" s="38"/>
      <c r="AC541" s="31"/>
      <c r="AD541" s="23"/>
      <c r="AE541" s="23"/>
      <c r="AF541" s="23"/>
      <c r="AG541" s="23"/>
      <c r="AH541" s="23"/>
      <c r="AI541" s="23"/>
      <c r="AJ541" s="29"/>
      <c r="AK541" s="131"/>
      <c r="AL541" s="154"/>
      <c r="AM541" s="481"/>
    </row>
    <row r="542" spans="1:39" ht="49.5" customHeight="1" x14ac:dyDescent="1.05">
      <c r="A542" s="31" t="s">
        <v>42491</v>
      </c>
      <c r="B542" s="31" t="s">
        <v>22878</v>
      </c>
      <c r="C542" s="31" t="s">
        <v>42492</v>
      </c>
      <c r="D542" s="31" t="s">
        <v>42493</v>
      </c>
      <c r="E542" s="31" t="s">
        <v>688</v>
      </c>
      <c r="F542" s="31" t="s">
        <v>123</v>
      </c>
      <c r="G542" s="31" t="s">
        <v>16287</v>
      </c>
      <c r="H542" s="31" t="s">
        <v>39273</v>
      </c>
      <c r="I542" s="38">
        <v>0.95833333333333337</v>
      </c>
      <c r="J542" s="31" t="s">
        <v>18446</v>
      </c>
      <c r="K542" s="31" t="s">
        <v>105</v>
      </c>
      <c r="L542" s="31" t="s">
        <v>106</v>
      </c>
      <c r="M542" s="31" t="s">
        <v>194</v>
      </c>
      <c r="N542" s="23"/>
      <c r="O542" s="23"/>
      <c r="P542" s="23"/>
      <c r="Q542" s="23"/>
      <c r="R542" s="23"/>
      <c r="S542" s="29">
        <v>40200</v>
      </c>
      <c r="T542" s="23"/>
      <c r="U542" s="24"/>
      <c r="V542" s="23"/>
      <c r="W542" s="23"/>
      <c r="X542" s="31"/>
      <c r="Y542" s="31"/>
      <c r="Z542" s="31"/>
      <c r="AA542" s="31"/>
      <c r="AB542" s="38"/>
      <c r="AC542" s="31"/>
      <c r="AD542" s="23"/>
      <c r="AE542" s="23"/>
      <c r="AF542" s="23"/>
      <c r="AG542" s="23"/>
      <c r="AH542" s="23"/>
      <c r="AI542" s="23"/>
      <c r="AJ542" s="29"/>
      <c r="AK542" s="131"/>
      <c r="AL542" s="154"/>
      <c r="AM542" s="481"/>
    </row>
    <row r="543" spans="1:39" ht="49.5" customHeight="1" x14ac:dyDescent="1.05">
      <c r="A543" s="31" t="s">
        <v>42494</v>
      </c>
      <c r="B543" s="31" t="s">
        <v>12123</v>
      </c>
      <c r="C543" s="31" t="s">
        <v>42495</v>
      </c>
      <c r="D543" s="31" t="s">
        <v>42496</v>
      </c>
      <c r="E543" s="31" t="s">
        <v>688</v>
      </c>
      <c r="F543" s="31" t="s">
        <v>123</v>
      </c>
      <c r="G543" s="31" t="s">
        <v>16287</v>
      </c>
      <c r="H543" s="31" t="s">
        <v>39273</v>
      </c>
      <c r="I543" s="38">
        <v>0.95833333333333337</v>
      </c>
      <c r="J543" s="31" t="s">
        <v>18446</v>
      </c>
      <c r="K543" s="31" t="s">
        <v>105</v>
      </c>
      <c r="L543" s="31" t="s">
        <v>106</v>
      </c>
      <c r="M543" s="31" t="s">
        <v>194</v>
      </c>
      <c r="N543" s="23"/>
      <c r="O543" s="23"/>
      <c r="P543" s="23"/>
      <c r="Q543" s="23"/>
      <c r="R543" s="23"/>
      <c r="S543" s="29">
        <v>40200</v>
      </c>
      <c r="T543" s="23"/>
      <c r="U543" s="24"/>
      <c r="V543" s="23"/>
      <c r="W543" s="23"/>
      <c r="X543" s="31"/>
      <c r="Y543" s="31"/>
      <c r="Z543" s="31"/>
      <c r="AA543" s="31"/>
      <c r="AB543" s="38"/>
      <c r="AC543" s="31"/>
      <c r="AD543" s="23"/>
      <c r="AE543" s="23"/>
      <c r="AF543" s="23"/>
      <c r="AG543" s="23"/>
      <c r="AH543" s="23"/>
      <c r="AI543" s="23"/>
      <c r="AJ543" s="29"/>
      <c r="AK543" s="131"/>
      <c r="AL543" s="154"/>
      <c r="AM543" s="481"/>
    </row>
    <row r="544" spans="1:39" ht="49.5" customHeight="1" x14ac:dyDescent="1.05">
      <c r="A544" s="23"/>
      <c r="B544" s="24"/>
      <c r="C544" s="23"/>
      <c r="D544" s="23"/>
      <c r="E544" s="31"/>
      <c r="F544" s="31"/>
      <c r="G544" s="31"/>
      <c r="H544" s="31"/>
      <c r="I544" s="38"/>
      <c r="J544" s="31"/>
      <c r="K544" s="23"/>
      <c r="L544" s="23"/>
      <c r="M544" s="23"/>
      <c r="N544" s="23"/>
      <c r="O544" s="23"/>
      <c r="P544" s="23"/>
      <c r="Q544" s="29"/>
      <c r="R544" s="131"/>
      <c r="S544" s="154"/>
      <c r="T544" s="481"/>
    </row>
    <row r="545" spans="1:20" ht="49.5" customHeight="1" x14ac:dyDescent="1.05">
      <c r="A545" s="23"/>
      <c r="B545" s="24"/>
      <c r="C545" s="23"/>
      <c r="D545" s="23"/>
      <c r="E545" s="31"/>
      <c r="F545" s="31"/>
      <c r="G545" s="31"/>
      <c r="H545" s="31"/>
      <c r="I545" s="38"/>
      <c r="J545" s="31"/>
      <c r="K545" s="23"/>
      <c r="L545" s="23"/>
      <c r="M545" s="23"/>
      <c r="N545" s="23"/>
      <c r="O545" s="23"/>
      <c r="P545" s="23"/>
      <c r="Q545" s="29"/>
      <c r="R545" s="131"/>
      <c r="S545" s="154"/>
      <c r="T545" s="481"/>
    </row>
    <row r="546" spans="1:20" ht="49.5" customHeight="1" x14ac:dyDescent="1.05">
      <c r="A546" s="23"/>
      <c r="B546" s="24"/>
      <c r="C546" s="23"/>
      <c r="D546" s="23"/>
      <c r="E546" s="31"/>
      <c r="F546" s="31"/>
      <c r="G546" s="31"/>
      <c r="H546" s="31"/>
      <c r="I546" s="38"/>
      <c r="J546" s="31"/>
      <c r="K546" s="23"/>
      <c r="L546" s="23"/>
      <c r="M546" s="23"/>
      <c r="N546" s="23"/>
      <c r="O546" s="23"/>
      <c r="P546" s="23"/>
      <c r="Q546" s="29"/>
      <c r="R546" s="131"/>
      <c r="S546" s="154"/>
      <c r="T546" s="481"/>
    </row>
    <row r="547" spans="1:20" ht="50.1" customHeight="1" x14ac:dyDescent="1.05">
      <c r="A547" s="23"/>
      <c r="B547" s="24"/>
      <c r="C547" s="23"/>
      <c r="D547" s="23"/>
      <c r="E547" s="31"/>
      <c r="F547" s="31"/>
      <c r="G547" s="31"/>
      <c r="H547" s="31"/>
      <c r="I547" s="38"/>
      <c r="J547" s="31"/>
      <c r="K547" s="23"/>
      <c r="L547" s="23"/>
      <c r="M547" s="23"/>
      <c r="N547" s="23"/>
      <c r="O547" s="23"/>
      <c r="P547" s="23"/>
      <c r="Q547" s="29"/>
      <c r="R547" s="131"/>
      <c r="S547" s="154"/>
      <c r="T547" s="481"/>
    </row>
    <row r="548" spans="1:20" ht="50.1" customHeight="1" x14ac:dyDescent="0.7">
      <c r="A548" s="23"/>
      <c r="B548" s="24"/>
      <c r="C548" s="23"/>
      <c r="D548" s="23"/>
      <c r="E548" s="23"/>
      <c r="F548" s="23"/>
      <c r="G548" s="23"/>
      <c r="H548" s="23"/>
      <c r="I548" s="7" t="s">
        <v>14</v>
      </c>
      <c r="J548" s="7">
        <f>SUM(Q:Q)-SUM(R:R)</f>
        <v>0</v>
      </c>
      <c r="K548" s="23"/>
      <c r="L548" s="23"/>
      <c r="M548" s="23"/>
      <c r="N548" s="23"/>
      <c r="O548" s="23"/>
      <c r="P548" s="23"/>
      <c r="Q548" s="29"/>
      <c r="R548" s="131"/>
      <c r="S548" s="154"/>
      <c r="T548" s="481"/>
    </row>
    <row r="549" spans="1:20" ht="50.1" customHeight="1" x14ac:dyDescent="0.7">
      <c r="A549" s="23"/>
      <c r="B549" s="24"/>
      <c r="C549" s="23"/>
      <c r="D549" s="23"/>
      <c r="E549" s="23"/>
      <c r="F549" s="23"/>
      <c r="G549" s="23"/>
      <c r="H549" s="23"/>
      <c r="I549" s="7" t="s">
        <v>15</v>
      </c>
      <c r="J549" s="7">
        <f>SUM(S:S)-SUM(T:T)</f>
        <v>-1171900</v>
      </c>
      <c r="K549" s="23"/>
      <c r="L549" s="23"/>
      <c r="M549" s="23"/>
      <c r="N549" s="23"/>
      <c r="O549" s="23"/>
      <c r="P549" s="23"/>
      <c r="Q549" s="29"/>
      <c r="R549" s="131"/>
      <c r="S549" s="154"/>
      <c r="T549" s="481"/>
    </row>
    <row r="550" spans="1:20" ht="50.1" customHeight="1" x14ac:dyDescent="0.7">
      <c r="E550" s="667"/>
      <c r="F550" s="667"/>
      <c r="G550" s="667"/>
      <c r="H550" s="667"/>
      <c r="I550" s="762" t="s">
        <v>91</v>
      </c>
      <c r="J550" s="763"/>
    </row>
    <row r="551" spans="1:20" ht="50.1" customHeight="1" x14ac:dyDescent="0.7">
      <c r="E551" s="23"/>
      <c r="F551" s="23"/>
      <c r="G551" s="23"/>
      <c r="H551" s="23"/>
      <c r="I551" s="764"/>
      <c r="J551" s="765"/>
    </row>
  </sheetData>
  <mergeCells count="125">
    <mergeCell ref="A217:M217"/>
    <mergeCell ref="A470:M470"/>
    <mergeCell ref="A167:M167"/>
    <mergeCell ref="A191:M191"/>
    <mergeCell ref="A222:M222"/>
    <mergeCell ref="A223:M223"/>
    <mergeCell ref="A166:M166"/>
    <mergeCell ref="A82:M82"/>
    <mergeCell ref="A85:M85"/>
    <mergeCell ref="A163:M163"/>
    <mergeCell ref="A164:M164"/>
    <mergeCell ref="A165:M165"/>
    <mergeCell ref="A88:M88"/>
    <mergeCell ref="A89:M89"/>
    <mergeCell ref="A90:M90"/>
    <mergeCell ref="A91:M91"/>
    <mergeCell ref="A160:M160"/>
    <mergeCell ref="A161:M161"/>
    <mergeCell ref="A162:M162"/>
    <mergeCell ref="A95:M95"/>
    <mergeCell ref="A92:M92"/>
    <mergeCell ref="A94:M94"/>
    <mergeCell ref="A199:M199"/>
    <mergeCell ref="A192:M192"/>
    <mergeCell ref="A15:M15"/>
    <mergeCell ref="A16:M16"/>
    <mergeCell ref="A17:M17"/>
    <mergeCell ref="A27:M27"/>
    <mergeCell ref="A28:M28"/>
    <mergeCell ref="A93:M93"/>
    <mergeCell ref="A29:M29"/>
    <mergeCell ref="A64:M64"/>
    <mergeCell ref="A65:M65"/>
    <mergeCell ref="A69:M69"/>
    <mergeCell ref="A70:M70"/>
    <mergeCell ref="A66:M66"/>
    <mergeCell ref="A68:M68"/>
    <mergeCell ref="A67:M67"/>
    <mergeCell ref="A86:M86"/>
    <mergeCell ref="A87:M87"/>
    <mergeCell ref="A76:P76"/>
    <mergeCell ref="A3:M3"/>
    <mergeCell ref="A11:M11"/>
    <mergeCell ref="A12:M12"/>
    <mergeCell ref="A13:M13"/>
    <mergeCell ref="A14:M14"/>
    <mergeCell ref="I550:J551"/>
    <mergeCell ref="A104:M104"/>
    <mergeCell ref="A105:M105"/>
    <mergeCell ref="A106:M106"/>
    <mergeCell ref="A107:M107"/>
    <mergeCell ref="A108:M108"/>
    <mergeCell ref="A109:M109"/>
    <mergeCell ref="A110:M110"/>
    <mergeCell ref="A111:M111"/>
    <mergeCell ref="A112:M112"/>
    <mergeCell ref="A113:M113"/>
    <mergeCell ref="A144:M144"/>
    <mergeCell ref="A148:M148"/>
    <mergeCell ref="A145:M145"/>
    <mergeCell ref="A146:M146"/>
    <mergeCell ref="A147:M147"/>
    <mergeCell ref="A256:M256"/>
    <mergeCell ref="A257:M257"/>
    <mergeCell ref="A258:M258"/>
    <mergeCell ref="A274:M274"/>
    <mergeCell ref="A225:M225"/>
    <mergeCell ref="A275:M275"/>
    <mergeCell ref="A276:M276"/>
    <mergeCell ref="A224:M224"/>
    <mergeCell ref="A219:M219"/>
    <mergeCell ref="A218:M218"/>
    <mergeCell ref="A288:M288"/>
    <mergeCell ref="A277:M277"/>
    <mergeCell ref="A278:M278"/>
    <mergeCell ref="A259:M259"/>
    <mergeCell ref="A261:M261"/>
    <mergeCell ref="A271:M271"/>
    <mergeCell ref="A272:M272"/>
    <mergeCell ref="A273:M273"/>
    <mergeCell ref="A280:M280"/>
    <mergeCell ref="A279:M279"/>
    <mergeCell ref="A220:M220"/>
    <mergeCell ref="A221:M221"/>
    <mergeCell ref="A289:M289"/>
    <mergeCell ref="A290:M290"/>
    <mergeCell ref="A291:M291"/>
    <mergeCell ref="A297:M297"/>
    <mergeCell ref="A390:M390"/>
    <mergeCell ref="A324:M324"/>
    <mergeCell ref="A296:M296"/>
    <mergeCell ref="A293:M293"/>
    <mergeCell ref="A294:M294"/>
    <mergeCell ref="A375:M375"/>
    <mergeCell ref="A364:M364"/>
    <mergeCell ref="A325:M325"/>
    <mergeCell ref="A321:M321"/>
    <mergeCell ref="A322:M322"/>
    <mergeCell ref="A323:M323"/>
    <mergeCell ref="A389:M389"/>
    <mergeCell ref="A388:M388"/>
    <mergeCell ref="A387:M387"/>
    <mergeCell ref="A438:M438"/>
    <mergeCell ref="A523:M523"/>
    <mergeCell ref="A429:M429"/>
    <mergeCell ref="A510:M510"/>
    <mergeCell ref="A404:M404"/>
    <mergeCell ref="A492:M492"/>
    <mergeCell ref="A402:M402"/>
    <mergeCell ref="A403:M403"/>
    <mergeCell ref="A292:M292"/>
    <mergeCell ref="A295:M295"/>
    <mergeCell ref="A392:M392"/>
    <mergeCell ref="A391:M391"/>
    <mergeCell ref="A459:M459"/>
    <mergeCell ref="A405:M405"/>
    <mergeCell ref="A531:M531"/>
    <mergeCell ref="A530:M530"/>
    <mergeCell ref="A512:M512"/>
    <mergeCell ref="A509:M509"/>
    <mergeCell ref="A482:M482"/>
    <mergeCell ref="A481:M481"/>
    <mergeCell ref="A467:M467"/>
    <mergeCell ref="A463:M463"/>
    <mergeCell ref="A439:M439"/>
  </mergeCells>
  <conditionalFormatting sqref="W260">
    <cfRule type="duplicateValues" dxfId="1661" priority="1674"/>
    <cfRule type="duplicateValues" dxfId="1660" priority="1675"/>
    <cfRule type="duplicateValues" dxfId="1659" priority="1676"/>
    <cfRule type="duplicateValues" dxfId="1658" priority="1677"/>
    <cfRule type="duplicateValues" dxfId="1657" priority="1678"/>
    <cfRule type="duplicateValues" dxfId="1656" priority="1679"/>
    <cfRule type="duplicateValues" dxfId="1655" priority="1680"/>
    <cfRule type="duplicateValues" dxfId="1654" priority="1681"/>
    <cfRule type="duplicateValues" dxfId="1653" priority="1682"/>
    <cfRule type="duplicateValues" dxfId="1652" priority="1683"/>
    <cfRule type="duplicateValues" dxfId="1651" priority="1684"/>
    <cfRule type="duplicateValues" dxfId="1650" priority="1685"/>
  </conditionalFormatting>
  <conditionalFormatting sqref="W371:W374">
    <cfRule type="duplicateValues" dxfId="1649" priority="1"/>
    <cfRule type="duplicateValues" dxfId="1648" priority="2"/>
    <cfRule type="duplicateValues" dxfId="1647" priority="3"/>
    <cfRule type="duplicateValues" dxfId="1646" priority="4"/>
    <cfRule type="duplicateValues" dxfId="1645" priority="5"/>
    <cfRule type="duplicateValues" dxfId="1644" priority="6"/>
    <cfRule type="duplicateValues" dxfId="1643" priority="7"/>
    <cfRule type="duplicateValues" dxfId="1642" priority="8"/>
    <cfRule type="duplicateValues" dxfId="1641" priority="9"/>
    <cfRule type="duplicateValues" dxfId="1640" priority="10"/>
    <cfRule type="duplicateValues" dxfId="1639" priority="11"/>
    <cfRule type="duplicateValues" dxfId="1638" priority="12"/>
  </conditionalFormatting>
  <hyperlinks>
    <hyperlink ref="I550:J551" location="الرئيسيه!A1" display="الرئيسيه" xr:uid="{3BB5B903-5146-454B-97D7-6FD9ED93020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32F5-0434-44BB-80C3-6A7C7B0F8A58}">
  <dimension ref="A1:T23"/>
  <sheetViews>
    <sheetView rightToLeft="1" zoomScale="40" zoomScaleNormal="40" workbookViewId="0">
      <pane ySplit="1" topLeftCell="A8" activePane="bottomLeft" state="frozen"/>
      <selection activeCell="G24" sqref="G24"/>
      <selection pane="bottomLeft" activeCell="H1" sqref="H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/>
    </row>
    <row r="3" spans="1:20" ht="50.1" customHeight="1" x14ac:dyDescent="1.25">
      <c r="A3" s="766" t="s">
        <v>32868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8"/>
      <c r="N3" s="23"/>
      <c r="O3" s="23"/>
      <c r="P3" s="23"/>
      <c r="Q3" s="23"/>
      <c r="R3" s="23"/>
      <c r="S3" s="23"/>
      <c r="T3" s="29">
        <v>22200</v>
      </c>
    </row>
    <row r="4" spans="1:20" ht="50.1" customHeight="1" x14ac:dyDescent="1.25">
      <c r="A4" s="766" t="s">
        <v>32869</v>
      </c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8"/>
      <c r="N4" s="23"/>
      <c r="O4" s="23"/>
      <c r="P4" s="23"/>
      <c r="Q4" s="23"/>
      <c r="R4" s="23"/>
      <c r="S4" s="23"/>
      <c r="T4" s="29">
        <v>22200</v>
      </c>
    </row>
    <row r="5" spans="1:20" ht="50.1" customHeight="1" x14ac:dyDescent="1.25">
      <c r="A5" s="766" t="s">
        <v>32870</v>
      </c>
      <c r="B5" s="767"/>
      <c r="C5" s="767"/>
      <c r="D5" s="767"/>
      <c r="E5" s="767"/>
      <c r="F5" s="767"/>
      <c r="G5" s="767"/>
      <c r="H5" s="767"/>
      <c r="I5" s="767"/>
      <c r="J5" s="767"/>
      <c r="K5" s="767"/>
      <c r="L5" s="767"/>
      <c r="M5" s="768"/>
      <c r="N5" s="23"/>
      <c r="O5" s="23"/>
      <c r="P5" s="23"/>
      <c r="Q5" s="23"/>
      <c r="R5" s="23"/>
      <c r="S5" s="23"/>
      <c r="T5" s="29">
        <v>22200</v>
      </c>
    </row>
    <row r="6" spans="1:20" ht="50.1" customHeight="1" x14ac:dyDescent="1.25">
      <c r="A6" s="766" t="s">
        <v>32871</v>
      </c>
      <c r="B6" s="767"/>
      <c r="C6" s="767"/>
      <c r="D6" s="767"/>
      <c r="E6" s="767"/>
      <c r="F6" s="767"/>
      <c r="G6" s="767"/>
      <c r="H6" s="767"/>
      <c r="I6" s="767"/>
      <c r="J6" s="767"/>
      <c r="K6" s="767"/>
      <c r="L6" s="767"/>
      <c r="M6" s="768"/>
      <c r="N6" s="23"/>
      <c r="O6" s="23"/>
      <c r="P6" s="23"/>
      <c r="Q6" s="23"/>
      <c r="R6" s="23"/>
      <c r="S6" s="23"/>
      <c r="T6" s="29">
        <v>22200</v>
      </c>
    </row>
    <row r="7" spans="1:20" ht="50.1" customHeight="1" x14ac:dyDescent="1.25">
      <c r="A7" s="766" t="s">
        <v>32872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/>
      <c r="N7" s="23"/>
      <c r="O7" s="23"/>
      <c r="P7" s="23"/>
      <c r="Q7" s="23"/>
      <c r="R7" s="23"/>
      <c r="S7" s="29"/>
      <c r="T7" s="29">
        <v>22200</v>
      </c>
    </row>
    <row r="8" spans="1:20" ht="50.1" customHeight="1" x14ac:dyDescent="1.25">
      <c r="A8" s="766" t="s">
        <v>32873</v>
      </c>
      <c r="B8" s="767"/>
      <c r="C8" s="767"/>
      <c r="D8" s="767"/>
      <c r="E8" s="767"/>
      <c r="F8" s="767"/>
      <c r="G8" s="767"/>
      <c r="H8" s="767"/>
      <c r="I8" s="767"/>
      <c r="J8" s="767"/>
      <c r="K8" s="767"/>
      <c r="L8" s="767"/>
      <c r="M8" s="768"/>
      <c r="N8" s="23"/>
      <c r="O8" s="23"/>
      <c r="P8" s="23"/>
      <c r="Q8" s="23"/>
      <c r="R8" s="23"/>
      <c r="S8" s="29"/>
      <c r="T8" s="29">
        <v>22200</v>
      </c>
    </row>
    <row r="9" spans="1:20" ht="50.1" customHeight="1" x14ac:dyDescent="1.05">
      <c r="A9" s="688" t="s">
        <v>32865</v>
      </c>
      <c r="B9" s="689"/>
      <c r="C9" s="689"/>
      <c r="D9" s="689"/>
      <c r="E9" s="689"/>
      <c r="F9" s="689"/>
      <c r="G9" s="689"/>
      <c r="H9" s="689"/>
      <c r="I9" s="689"/>
      <c r="J9" s="689"/>
      <c r="K9" s="689"/>
      <c r="L9" s="689"/>
      <c r="M9" s="690"/>
      <c r="N9" s="23"/>
      <c r="O9" s="23"/>
      <c r="P9" s="23"/>
      <c r="Q9" s="23"/>
      <c r="R9" s="23"/>
      <c r="S9" s="29"/>
      <c r="T9" s="23"/>
    </row>
    <row r="10" spans="1:20" ht="50.1" customHeight="1" x14ac:dyDescent="1.05">
      <c r="A10" s="31" t="s">
        <v>33473</v>
      </c>
      <c r="B10" s="31" t="s">
        <v>33474</v>
      </c>
      <c r="C10" s="31" t="s">
        <v>33475</v>
      </c>
      <c r="D10" s="31" t="s">
        <v>33476</v>
      </c>
      <c r="E10" s="31" t="s">
        <v>101</v>
      </c>
      <c r="F10" s="31" t="s">
        <v>123</v>
      </c>
      <c r="G10" s="31" t="s">
        <v>16223</v>
      </c>
      <c r="H10" s="31" t="s">
        <v>33477</v>
      </c>
      <c r="I10" s="38">
        <v>0.25</v>
      </c>
      <c r="J10" s="31" t="s">
        <v>33478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22200</v>
      </c>
      <c r="T10" s="23"/>
    </row>
    <row r="11" spans="1:20" ht="50.1" customHeight="1" x14ac:dyDescent="1.05">
      <c r="A11" s="31" t="s">
        <v>33479</v>
      </c>
      <c r="B11" s="31" t="s">
        <v>18774</v>
      </c>
      <c r="C11" s="31" t="s">
        <v>33480</v>
      </c>
      <c r="D11" s="31" t="s">
        <v>33481</v>
      </c>
      <c r="E11" s="31" t="s">
        <v>101</v>
      </c>
      <c r="F11" s="31" t="s">
        <v>123</v>
      </c>
      <c r="G11" s="31" t="s">
        <v>16223</v>
      </c>
      <c r="H11" s="31" t="s">
        <v>33477</v>
      </c>
      <c r="I11" s="38">
        <v>0.25</v>
      </c>
      <c r="J11" s="31" t="s">
        <v>33478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3"/>
    </row>
    <row r="12" spans="1:20" ht="50.1" customHeight="1" x14ac:dyDescent="1.05">
      <c r="A12" s="31" t="s">
        <v>33482</v>
      </c>
      <c r="B12" s="31" t="s">
        <v>33483</v>
      </c>
      <c r="C12" s="31" t="s">
        <v>33484</v>
      </c>
      <c r="D12" s="31" t="s">
        <v>33485</v>
      </c>
      <c r="E12" s="31" t="s">
        <v>101</v>
      </c>
      <c r="F12" s="31" t="s">
        <v>123</v>
      </c>
      <c r="G12" s="31" t="s">
        <v>16223</v>
      </c>
      <c r="H12" s="31" t="s">
        <v>33477</v>
      </c>
      <c r="I12" s="38">
        <v>0.25</v>
      </c>
      <c r="J12" s="31" t="s">
        <v>33478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31" t="s">
        <v>33486</v>
      </c>
      <c r="B13" s="31" t="s">
        <v>33487</v>
      </c>
      <c r="C13" s="31" t="s">
        <v>33488</v>
      </c>
      <c r="D13" s="31" t="s">
        <v>33489</v>
      </c>
      <c r="E13" s="31" t="s">
        <v>101</v>
      </c>
      <c r="F13" s="31" t="s">
        <v>123</v>
      </c>
      <c r="G13" s="31" t="s">
        <v>16223</v>
      </c>
      <c r="H13" s="31" t="s">
        <v>33477</v>
      </c>
      <c r="I13" s="38">
        <v>0.25</v>
      </c>
      <c r="J13" s="31" t="s">
        <v>33478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31" t="s">
        <v>33490</v>
      </c>
      <c r="B14" s="31" t="s">
        <v>15368</v>
      </c>
      <c r="C14" s="31" t="s">
        <v>33491</v>
      </c>
      <c r="D14" s="31" t="s">
        <v>33492</v>
      </c>
      <c r="E14" s="31" t="s">
        <v>101</v>
      </c>
      <c r="F14" s="31" t="s">
        <v>123</v>
      </c>
      <c r="G14" s="31" t="s">
        <v>16223</v>
      </c>
      <c r="H14" s="31" t="s">
        <v>33477</v>
      </c>
      <c r="I14" s="38">
        <v>0.25</v>
      </c>
      <c r="J14" s="31" t="s">
        <v>33478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3"/>
    </row>
    <row r="15" spans="1:20" ht="50.1" customHeight="1" x14ac:dyDescent="1.05">
      <c r="A15" s="31" t="s">
        <v>33493</v>
      </c>
      <c r="B15" s="31" t="s">
        <v>20376</v>
      </c>
      <c r="C15" s="31" t="s">
        <v>33494</v>
      </c>
      <c r="D15" s="31" t="s">
        <v>33495</v>
      </c>
      <c r="E15" s="31" t="s">
        <v>101</v>
      </c>
      <c r="F15" s="31" t="s">
        <v>123</v>
      </c>
      <c r="G15" s="31" t="s">
        <v>16223</v>
      </c>
      <c r="H15" s="31" t="s">
        <v>33477</v>
      </c>
      <c r="I15" s="38">
        <v>0.25</v>
      </c>
      <c r="J15" s="31" t="s">
        <v>33478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22200</v>
      </c>
      <c r="T15" s="23"/>
    </row>
    <row r="20" spans="9:10" ht="50.1" customHeight="1" x14ac:dyDescent="0.7">
      <c r="I20" s="7" t="s">
        <v>14</v>
      </c>
      <c r="J20" s="7">
        <f>SUM(Q:Q)-SUM(R:R)</f>
        <v>0</v>
      </c>
    </row>
    <row r="21" spans="9:10" ht="50.1" customHeight="1" x14ac:dyDescent="0.7">
      <c r="I21" s="7" t="s">
        <v>15</v>
      </c>
      <c r="J21" s="7">
        <f>SUM(S:S)-SUM(T:T)</f>
        <v>0</v>
      </c>
    </row>
    <row r="22" spans="9:10" ht="50.1" customHeight="1" x14ac:dyDescent="0.7">
      <c r="I22" s="769" t="s">
        <v>91</v>
      </c>
      <c r="J22" s="770"/>
    </row>
    <row r="23" spans="9:10" ht="50.1" customHeight="1" x14ac:dyDescent="0.7">
      <c r="I23" s="764"/>
      <c r="J23" s="765"/>
    </row>
  </sheetData>
  <autoFilter ref="A1:AX894" xr:uid="{00000000-0001-0000-0000-000000000000}"/>
  <mergeCells count="8">
    <mergeCell ref="A3:M3"/>
    <mergeCell ref="A5:M5"/>
    <mergeCell ref="A6:M6"/>
    <mergeCell ref="I22:J23"/>
    <mergeCell ref="A4:M4"/>
    <mergeCell ref="A7:M7"/>
    <mergeCell ref="A8:M8"/>
    <mergeCell ref="A9:M9"/>
  </mergeCells>
  <conditionalFormatting sqref="C2">
    <cfRule type="duplicateValues" dxfId="1637" priority="11"/>
  </conditionalFormatting>
  <conditionalFormatting sqref="E2">
    <cfRule type="duplicateValues" dxfId="1636" priority="12"/>
  </conditionalFormatting>
  <conditionalFormatting sqref="J2 C2">
    <cfRule type="duplicateValues" dxfId="1635" priority="3"/>
    <cfRule type="duplicateValues" dxfId="1634" priority="4"/>
    <cfRule type="duplicateValues" dxfId="1633" priority="5"/>
    <cfRule type="duplicateValues" dxfId="1632" priority="6"/>
    <cfRule type="duplicateValues" dxfId="1631" priority="7"/>
    <cfRule type="duplicateValues" dxfId="1630" priority="8"/>
    <cfRule type="duplicateValues" dxfId="1629" priority="9"/>
    <cfRule type="duplicateValues" dxfId="1628" priority="10"/>
  </conditionalFormatting>
  <conditionalFormatting sqref="J2">
    <cfRule type="duplicateValues" dxfId="1627" priority="2"/>
  </conditionalFormatting>
  <hyperlinks>
    <hyperlink ref="I22:J23" location="الرئيسيه!A1" display="الرئيسيه" xr:uid="{69C4ACC9-2095-4926-8620-5A87987ACBCB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F74-2E1E-4CB8-9758-24721DE04206}"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G8" sqref="G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32"/>
    <col min="19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17"/>
      <c r="S2" s="157">
        <v>0</v>
      </c>
      <c r="T2" s="117">
        <v>0</v>
      </c>
    </row>
    <row r="3" spans="1:20" ht="50.1" customHeight="1" x14ac:dyDescent="1.05">
      <c r="A3" s="693" t="s">
        <v>33510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5"/>
      <c r="N3" s="19"/>
      <c r="O3" s="23"/>
      <c r="P3" s="23"/>
      <c r="Q3" s="131">
        <f>3*425</f>
        <v>1275</v>
      </c>
      <c r="R3" s="131"/>
      <c r="S3" s="156"/>
      <c r="T3" s="29"/>
    </row>
    <row r="4" spans="1:20" ht="50.1" customHeight="1" x14ac:dyDescent="1.05">
      <c r="A4" s="693" t="s">
        <v>38411</v>
      </c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5"/>
      <c r="N4" s="19"/>
      <c r="O4" s="23"/>
      <c r="P4" s="23"/>
      <c r="Q4" s="131"/>
      <c r="R4" s="131">
        <v>1275</v>
      </c>
      <c r="S4" s="156"/>
      <c r="T4" s="29"/>
    </row>
    <row r="5" spans="1:20" ht="50.1" customHeight="1" x14ac:dyDescent="1.05">
      <c r="A5" s="693" t="s">
        <v>2002</v>
      </c>
      <c r="B5" s="694"/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5"/>
      <c r="N5" s="19"/>
      <c r="O5" s="23"/>
      <c r="P5" s="23"/>
      <c r="Q5" s="131">
        <v>425</v>
      </c>
      <c r="R5" s="131"/>
      <c r="S5" s="156"/>
      <c r="T5" s="29"/>
    </row>
    <row r="6" spans="1:20" ht="50.1" customHeight="1" x14ac:dyDescent="1.05">
      <c r="A6" s="693" t="s">
        <v>33510</v>
      </c>
      <c r="B6" s="694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5"/>
      <c r="N6" s="23"/>
      <c r="O6" s="23"/>
      <c r="P6" s="23"/>
      <c r="Q6" s="131">
        <f>3*425</f>
        <v>1275</v>
      </c>
      <c r="R6" s="131"/>
      <c r="S6" s="156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31"/>
      <c r="R7" s="131"/>
      <c r="S7" s="156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31"/>
      <c r="R8" s="131"/>
      <c r="S8" s="156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31"/>
      <c r="R9" s="131"/>
      <c r="S9" s="156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31"/>
      <c r="R10" s="131"/>
      <c r="S10" s="156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1700</v>
      </c>
      <c r="K11" s="23"/>
      <c r="L11" s="23"/>
      <c r="M11" s="23"/>
      <c r="N11" s="23"/>
      <c r="O11" s="23"/>
      <c r="P11" s="23"/>
      <c r="Q11" s="131"/>
      <c r="R11" s="131"/>
      <c r="S11" s="156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31"/>
      <c r="R12" s="131"/>
      <c r="S12" s="156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131"/>
      <c r="R13" s="131"/>
      <c r="S13" s="156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131"/>
      <c r="R14" s="131"/>
      <c r="S14" s="156"/>
      <c r="T14" s="29"/>
    </row>
  </sheetData>
  <autoFilter ref="A1:AX885" xr:uid="{00000000-0001-0000-0000-000000000000}"/>
  <mergeCells count="5">
    <mergeCell ref="A3:M3"/>
    <mergeCell ref="I13:J14"/>
    <mergeCell ref="A4:M4"/>
    <mergeCell ref="A5:M5"/>
    <mergeCell ref="A6:M6"/>
  </mergeCells>
  <phoneticPr fontId="50" type="noConversion"/>
  <conditionalFormatting sqref="C2">
    <cfRule type="duplicateValues" dxfId="1626" priority="10"/>
  </conditionalFormatting>
  <conditionalFormatting sqref="E2">
    <cfRule type="duplicateValues" dxfId="1625" priority="11"/>
  </conditionalFormatting>
  <conditionalFormatting sqref="J2 C2">
    <cfRule type="duplicateValues" dxfId="1624" priority="2"/>
    <cfRule type="duplicateValues" dxfId="1623" priority="3"/>
    <cfRule type="duplicateValues" dxfId="1622" priority="4"/>
    <cfRule type="duplicateValues" dxfId="1621" priority="5"/>
    <cfRule type="duplicateValues" dxfId="1620" priority="6"/>
    <cfRule type="duplicateValues" dxfId="1619" priority="7"/>
    <cfRule type="duplicateValues" dxfId="1618" priority="8"/>
    <cfRule type="duplicateValues" dxfId="1617" priority="9"/>
  </conditionalFormatting>
  <conditionalFormatting sqref="J2">
    <cfRule type="duplicateValues" dxfId="1616" priority="1"/>
  </conditionalFormatting>
  <hyperlinks>
    <hyperlink ref="I13:J14" location="الرئيسيه!A1" display="الرئيسيه" xr:uid="{4F61B3C9-B9FE-43F6-A72F-9F6E4756E07D}"/>
  </hyperlink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5387-0B93-48A9-B00B-D5DA07FD3376}">
  <dimension ref="A1:AN34"/>
  <sheetViews>
    <sheetView rightToLeft="1" topLeftCell="J1" zoomScale="40" zoomScaleNormal="40" workbookViewId="0">
      <pane ySplit="1" topLeftCell="A17" activePane="bottomLeft" state="frozen"/>
      <selection activeCell="G24" sqref="G24"/>
      <selection pane="bottomLeft" activeCell="U29" sqref="U29"/>
    </sheetView>
  </sheetViews>
  <sheetFormatPr defaultColWidth="64.140625" defaultRowHeight="54" customHeight="1" x14ac:dyDescent="0.7"/>
  <cols>
    <col min="1" max="1" width="5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58"/>
    <col min="20" max="20" width="64.140625" style="119"/>
  </cols>
  <sheetData>
    <row r="1" spans="1:4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16" t="s">
        <v>11</v>
      </c>
    </row>
    <row r="2" spans="1:4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0</v>
      </c>
      <c r="T2" s="117">
        <v>0</v>
      </c>
    </row>
    <row r="3" spans="1:40" ht="54" customHeight="1" x14ac:dyDescent="1.3">
      <c r="A3" s="688" t="s">
        <v>38942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90"/>
      <c r="N3" s="23"/>
      <c r="O3" s="23"/>
      <c r="P3" s="23"/>
      <c r="Q3" s="23"/>
      <c r="R3" s="23"/>
      <c r="S3" s="29"/>
      <c r="T3" s="170"/>
      <c r="U3" s="31"/>
      <c r="V3" s="31"/>
      <c r="W3" s="31"/>
      <c r="X3" s="31"/>
      <c r="Y3" s="31"/>
      <c r="Z3" s="31"/>
      <c r="AA3" s="31"/>
      <c r="AB3" s="31"/>
      <c r="AC3" s="38"/>
      <c r="AD3" s="31"/>
      <c r="AE3" s="31"/>
      <c r="AF3" s="31"/>
      <c r="AG3" s="31"/>
      <c r="AH3" s="23"/>
      <c r="AI3" s="23"/>
      <c r="AJ3" s="23"/>
      <c r="AK3" s="23"/>
      <c r="AL3" s="23"/>
      <c r="AM3" s="29"/>
      <c r="AN3" s="169"/>
    </row>
    <row r="4" spans="1:40" ht="54" customHeight="1" x14ac:dyDescent="1.05">
      <c r="A4" s="31" t="s">
        <v>38422</v>
      </c>
      <c r="B4" s="31" t="s">
        <v>38423</v>
      </c>
      <c r="C4" s="31" t="s">
        <v>38424</v>
      </c>
      <c r="D4" s="31" t="s">
        <v>38425</v>
      </c>
      <c r="E4" s="31" t="s">
        <v>101</v>
      </c>
      <c r="F4" s="31" t="s">
        <v>102</v>
      </c>
      <c r="G4" s="31" t="s">
        <v>16267</v>
      </c>
      <c r="H4" s="31" t="s">
        <v>33674</v>
      </c>
      <c r="I4" s="38">
        <v>0.25</v>
      </c>
      <c r="J4" s="31" t="s">
        <v>38426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29"/>
      <c r="U4" s="31"/>
      <c r="V4" s="31"/>
      <c r="W4" s="31"/>
      <c r="X4" s="31"/>
      <c r="Y4" s="31"/>
      <c r="Z4" s="31"/>
      <c r="AA4" s="31"/>
      <c r="AB4" s="31"/>
      <c r="AC4" s="38"/>
      <c r="AD4" s="31"/>
      <c r="AE4" s="31"/>
      <c r="AF4" s="31"/>
      <c r="AG4" s="31"/>
      <c r="AH4" s="23"/>
      <c r="AI4" s="23"/>
      <c r="AJ4" s="23"/>
      <c r="AK4" s="23"/>
      <c r="AL4" s="23"/>
      <c r="AM4" s="29"/>
      <c r="AN4" s="169"/>
    </row>
    <row r="5" spans="1:40" ht="54" customHeight="1" x14ac:dyDescent="1.05">
      <c r="A5" s="693" t="s">
        <v>39551</v>
      </c>
      <c r="B5" s="694"/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5"/>
      <c r="N5" s="23"/>
      <c r="O5" s="23"/>
      <c r="P5" s="23"/>
      <c r="Q5" s="23"/>
      <c r="R5" s="23"/>
      <c r="S5" s="29"/>
      <c r="T5" s="29">
        <v>26000</v>
      </c>
      <c r="U5" s="31"/>
      <c r="V5" s="31"/>
      <c r="W5" s="31"/>
      <c r="X5" s="31"/>
      <c r="Y5" s="31"/>
      <c r="Z5" s="31"/>
      <c r="AA5" s="31"/>
      <c r="AB5" s="31"/>
      <c r="AC5" s="38"/>
      <c r="AD5" s="31"/>
      <c r="AE5" s="31"/>
      <c r="AF5" s="31"/>
      <c r="AG5" s="31"/>
      <c r="AH5" s="23"/>
      <c r="AI5" s="23"/>
      <c r="AJ5" s="23"/>
      <c r="AK5" s="23"/>
      <c r="AL5" s="23"/>
      <c r="AM5" s="29"/>
      <c r="AN5" s="674"/>
    </row>
    <row r="6" spans="1:40" ht="50.1" customHeight="1" x14ac:dyDescent="1.05">
      <c r="A6" s="688" t="s">
        <v>39549</v>
      </c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  <c r="M6" s="690"/>
      <c r="N6" s="23"/>
      <c r="O6" s="23"/>
      <c r="P6" s="23"/>
      <c r="Q6" s="23"/>
      <c r="R6" s="23"/>
      <c r="S6" s="29"/>
      <c r="T6" s="29"/>
      <c r="U6" s="24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131"/>
      <c r="AK6" s="156"/>
      <c r="AL6" s="156"/>
      <c r="AM6" s="29"/>
    </row>
    <row r="7" spans="1:40" ht="50.1" customHeight="1" x14ac:dyDescent="1.05">
      <c r="A7" s="31" t="s">
        <v>38959</v>
      </c>
      <c r="B7" s="31" t="s">
        <v>16731</v>
      </c>
      <c r="C7" s="31" t="s">
        <v>38960</v>
      </c>
      <c r="D7" s="31" t="s">
        <v>38961</v>
      </c>
      <c r="E7" s="31" t="s">
        <v>687</v>
      </c>
      <c r="F7" s="31" t="s">
        <v>123</v>
      </c>
      <c r="G7" s="31" t="s">
        <v>16504</v>
      </c>
      <c r="H7" s="31" t="s">
        <v>35348</v>
      </c>
      <c r="I7" s="38">
        <v>0.70833333333333337</v>
      </c>
      <c r="J7" s="31" t="s">
        <v>38426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9"/>
      <c r="U7" s="24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131"/>
      <c r="AK7" s="156"/>
      <c r="AL7" s="156"/>
      <c r="AM7" s="29"/>
    </row>
    <row r="8" spans="1:40" ht="50.1" customHeight="1" x14ac:dyDescent="1.05">
      <c r="A8" s="31" t="s">
        <v>38962</v>
      </c>
      <c r="B8" s="31" t="s">
        <v>38963</v>
      </c>
      <c r="C8" s="31" t="s">
        <v>38964</v>
      </c>
      <c r="D8" s="31" t="s">
        <v>38965</v>
      </c>
      <c r="E8" s="31" t="s">
        <v>687</v>
      </c>
      <c r="F8" s="31" t="s">
        <v>123</v>
      </c>
      <c r="G8" s="31" t="s">
        <v>16504</v>
      </c>
      <c r="H8" s="31" t="s">
        <v>35348</v>
      </c>
      <c r="I8" s="38">
        <v>0.70833333333333337</v>
      </c>
      <c r="J8" s="31" t="s">
        <v>38426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9"/>
      <c r="U8" s="2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131"/>
      <c r="AK8" s="156"/>
      <c r="AL8" s="156"/>
      <c r="AM8" s="29"/>
    </row>
    <row r="9" spans="1:40" ht="50.1" customHeight="1" x14ac:dyDescent="1.05">
      <c r="A9" s="31" t="s">
        <v>38966</v>
      </c>
      <c r="B9" s="31" t="s">
        <v>38967</v>
      </c>
      <c r="C9" s="31" t="s">
        <v>38968</v>
      </c>
      <c r="D9" s="31" t="s">
        <v>38969</v>
      </c>
      <c r="E9" s="31" t="s">
        <v>687</v>
      </c>
      <c r="F9" s="31" t="s">
        <v>123</v>
      </c>
      <c r="G9" s="31" t="s">
        <v>16248</v>
      </c>
      <c r="H9" s="31" t="s">
        <v>35348</v>
      </c>
      <c r="I9" s="38">
        <v>0.41666666666666669</v>
      </c>
      <c r="J9" s="31" t="s">
        <v>38426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9"/>
      <c r="U9" s="24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31"/>
      <c r="AK9" s="156"/>
      <c r="AL9" s="156"/>
      <c r="AM9" s="29"/>
    </row>
    <row r="10" spans="1:40" ht="50.1" customHeight="1" x14ac:dyDescent="1.05">
      <c r="A10" s="688" t="s">
        <v>40262</v>
      </c>
      <c r="B10" s="689"/>
      <c r="C10" s="689"/>
      <c r="D10" s="689"/>
      <c r="E10" s="689"/>
      <c r="F10" s="689"/>
      <c r="G10" s="689"/>
      <c r="H10" s="689"/>
      <c r="I10" s="689"/>
      <c r="J10" s="689"/>
      <c r="K10" s="689"/>
      <c r="L10" s="689"/>
      <c r="M10" s="690"/>
      <c r="N10" s="23"/>
      <c r="O10" s="23"/>
      <c r="P10" s="23"/>
      <c r="Q10" s="23"/>
      <c r="R10" s="23"/>
      <c r="S10" s="29"/>
      <c r="T10" s="23"/>
      <c r="U10" s="24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131"/>
      <c r="AK10" s="156"/>
      <c r="AL10" s="156"/>
      <c r="AM10" s="29"/>
    </row>
    <row r="11" spans="1:40" ht="50.1" customHeight="1" x14ac:dyDescent="1.05">
      <c r="A11" s="31" t="s">
        <v>39556</v>
      </c>
      <c r="B11" s="31" t="s">
        <v>39557</v>
      </c>
      <c r="C11" s="31" t="s">
        <v>39558</v>
      </c>
      <c r="D11" s="31" t="s">
        <v>39559</v>
      </c>
      <c r="E11" s="31" t="s">
        <v>101</v>
      </c>
      <c r="F11" s="31" t="s">
        <v>123</v>
      </c>
      <c r="G11" s="31" t="s">
        <v>16205</v>
      </c>
      <c r="H11" s="31" t="s">
        <v>33148</v>
      </c>
      <c r="I11" s="38">
        <v>0.41666666666666669</v>
      </c>
      <c r="J11" s="31" t="s">
        <v>38426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43725</v>
      </c>
      <c r="T11" s="23"/>
      <c r="U11" s="24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131"/>
      <c r="AK11" s="156"/>
      <c r="AL11" s="156"/>
      <c r="AM11" s="29"/>
    </row>
    <row r="12" spans="1:40" ht="50.1" customHeight="1" x14ac:dyDescent="1.05">
      <c r="A12" s="688" t="s">
        <v>40504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23"/>
      <c r="O12" s="23"/>
      <c r="P12" s="23"/>
      <c r="Q12" s="23"/>
      <c r="R12" s="23"/>
      <c r="S12" s="29"/>
      <c r="T12" s="23"/>
      <c r="U12" s="24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131"/>
      <c r="AK12" s="156"/>
      <c r="AL12" s="156"/>
      <c r="AM12" s="29"/>
    </row>
    <row r="13" spans="1:40" ht="50.1" customHeight="1" x14ac:dyDescent="1.05">
      <c r="A13" s="31" t="s">
        <v>40310</v>
      </c>
      <c r="B13" s="31" t="s">
        <v>40311</v>
      </c>
      <c r="C13" s="31" t="s">
        <v>40312</v>
      </c>
      <c r="D13" s="31" t="s">
        <v>40313</v>
      </c>
      <c r="E13" s="31" t="s">
        <v>101</v>
      </c>
      <c r="F13" s="31" t="s">
        <v>123</v>
      </c>
      <c r="G13" s="31" t="s">
        <v>16205</v>
      </c>
      <c r="H13" s="31" t="s">
        <v>33148</v>
      </c>
      <c r="I13" s="38">
        <v>0.5</v>
      </c>
      <c r="J13" s="31" t="s">
        <v>38426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45000</v>
      </c>
      <c r="T13" s="23"/>
      <c r="U13" s="24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131"/>
      <c r="AK13" s="156"/>
      <c r="AL13" s="156"/>
      <c r="AM13" s="29"/>
    </row>
    <row r="14" spans="1:40" ht="54" customHeight="1" x14ac:dyDescent="1.05">
      <c r="A14" s="693" t="s">
        <v>40506</v>
      </c>
      <c r="B14" s="694"/>
      <c r="C14" s="694"/>
      <c r="D14" s="694"/>
      <c r="E14" s="694"/>
      <c r="F14" s="694"/>
      <c r="G14" s="694"/>
      <c r="H14" s="694"/>
      <c r="I14" s="694"/>
      <c r="J14" s="694"/>
      <c r="K14" s="694"/>
      <c r="L14" s="694"/>
      <c r="M14" s="695"/>
      <c r="N14" s="23"/>
      <c r="O14" s="23"/>
      <c r="P14" s="23"/>
      <c r="Q14" s="23"/>
      <c r="R14" s="23"/>
      <c r="S14" s="29"/>
      <c r="T14" s="29">
        <v>169400</v>
      </c>
      <c r="U14" s="31"/>
      <c r="V14" s="31"/>
      <c r="W14" s="31"/>
      <c r="X14" s="31"/>
      <c r="Y14" s="31"/>
      <c r="Z14" s="31"/>
      <c r="AA14" s="31"/>
      <c r="AB14" s="31"/>
      <c r="AC14" s="38"/>
      <c r="AD14" s="31"/>
      <c r="AE14" s="31"/>
      <c r="AF14" s="31"/>
      <c r="AG14" s="31"/>
      <c r="AH14" s="23"/>
      <c r="AI14" s="23"/>
      <c r="AJ14" s="23"/>
      <c r="AK14" s="23"/>
      <c r="AL14" s="23"/>
      <c r="AM14" s="29"/>
      <c r="AN14" s="674"/>
    </row>
    <row r="15" spans="1:40" ht="50.1" customHeight="1" x14ac:dyDescent="1.3">
      <c r="A15" s="691" t="s">
        <v>40963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31"/>
      <c r="O15" s="31"/>
      <c r="P15" s="31"/>
      <c r="Q15" s="31"/>
      <c r="R15" s="31"/>
      <c r="S15" s="31"/>
      <c r="T15" s="23"/>
      <c r="U15" s="24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131"/>
      <c r="AK15" s="156"/>
      <c r="AL15" s="156"/>
      <c r="AM15" s="29"/>
    </row>
    <row r="16" spans="1:40" ht="50.1" customHeight="1" x14ac:dyDescent="1.05">
      <c r="A16" s="31" t="s">
        <v>40518</v>
      </c>
      <c r="B16" s="31" t="s">
        <v>22818</v>
      </c>
      <c r="C16" s="31" t="s">
        <v>40519</v>
      </c>
      <c r="D16" s="31" t="s">
        <v>40520</v>
      </c>
      <c r="E16" s="31" t="s">
        <v>687</v>
      </c>
      <c r="F16" s="31" t="s">
        <v>123</v>
      </c>
      <c r="G16" s="31" t="s">
        <v>17645</v>
      </c>
      <c r="H16" s="31" t="s">
        <v>33477</v>
      </c>
      <c r="I16" s="38">
        <v>0.41666666666666669</v>
      </c>
      <c r="J16" s="31" t="s">
        <v>38426</v>
      </c>
      <c r="K16" s="31" t="s">
        <v>105</v>
      </c>
      <c r="L16" s="31" t="s">
        <v>106</v>
      </c>
      <c r="M16" s="31" t="s">
        <v>107</v>
      </c>
      <c r="N16" s="23"/>
      <c r="O16" s="23"/>
      <c r="P16" s="23"/>
      <c r="Q16" s="23"/>
      <c r="R16" s="23"/>
      <c r="S16" s="29">
        <v>25000</v>
      </c>
      <c r="T16" s="23"/>
      <c r="U16" s="24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131"/>
      <c r="AK16" s="156"/>
      <c r="AL16" s="156"/>
      <c r="AM16" s="29"/>
    </row>
    <row r="17" spans="1:39" ht="50.1" customHeight="1" x14ac:dyDescent="1.05">
      <c r="A17" s="31" t="s">
        <v>40521</v>
      </c>
      <c r="B17" s="31" t="s">
        <v>40522</v>
      </c>
      <c r="C17" s="31" t="s">
        <v>40523</v>
      </c>
      <c r="D17" s="31" t="s">
        <v>40524</v>
      </c>
      <c r="E17" s="31" t="s">
        <v>101</v>
      </c>
      <c r="F17" s="31" t="s">
        <v>123</v>
      </c>
      <c r="G17" s="31" t="s">
        <v>16970</v>
      </c>
      <c r="H17" s="31" t="s">
        <v>37612</v>
      </c>
      <c r="I17" s="38">
        <v>0.41666666666666669</v>
      </c>
      <c r="J17" s="31" t="s">
        <v>38426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23"/>
      <c r="R17" s="23"/>
      <c r="S17" s="29">
        <v>25000</v>
      </c>
      <c r="T17" s="23"/>
      <c r="U17" s="24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131"/>
      <c r="AK17" s="156"/>
      <c r="AL17" s="156"/>
      <c r="AM17" s="29"/>
    </row>
    <row r="18" spans="1:39" ht="50.1" customHeight="1" x14ac:dyDescent="1.05">
      <c r="A18" s="31" t="s">
        <v>40525</v>
      </c>
      <c r="B18" s="31" t="s">
        <v>32382</v>
      </c>
      <c r="C18" s="31" t="s">
        <v>40526</v>
      </c>
      <c r="D18" s="31" t="s">
        <v>40527</v>
      </c>
      <c r="E18" s="31" t="s">
        <v>687</v>
      </c>
      <c r="F18" s="31" t="s">
        <v>123</v>
      </c>
      <c r="G18" s="31" t="s">
        <v>17532</v>
      </c>
      <c r="H18" s="31" t="s">
        <v>37612</v>
      </c>
      <c r="I18" s="38">
        <v>0.41666666666666669</v>
      </c>
      <c r="J18" s="31" t="s">
        <v>38426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44500</v>
      </c>
      <c r="T18" s="23"/>
      <c r="U18" s="24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131"/>
      <c r="AK18" s="156"/>
      <c r="AL18" s="156"/>
      <c r="AM18" s="29"/>
    </row>
    <row r="19" spans="1:39" ht="50.1" customHeight="1" x14ac:dyDescent="1.05">
      <c r="A19" s="31" t="s">
        <v>40528</v>
      </c>
      <c r="B19" s="31" t="s">
        <v>40529</v>
      </c>
      <c r="C19" s="31" t="s">
        <v>40530</v>
      </c>
      <c r="D19" s="31" t="s">
        <v>40531</v>
      </c>
      <c r="E19" s="31" t="s">
        <v>687</v>
      </c>
      <c r="F19" s="31" t="s">
        <v>123</v>
      </c>
      <c r="G19" s="31" t="s">
        <v>17532</v>
      </c>
      <c r="H19" s="31" t="s">
        <v>37612</v>
      </c>
      <c r="I19" s="38">
        <v>0.41666666666666669</v>
      </c>
      <c r="J19" s="31" t="s">
        <v>38426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44500</v>
      </c>
      <c r="T19" s="23"/>
      <c r="U19" s="24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131"/>
      <c r="AK19" s="156"/>
      <c r="AL19" s="156"/>
      <c r="AM19" s="29"/>
    </row>
    <row r="20" spans="1:39" ht="50.1" customHeight="1" x14ac:dyDescent="1.05">
      <c r="A20" s="688" t="s">
        <v>41448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7"/>
      <c r="N20" s="23"/>
      <c r="O20" s="23"/>
      <c r="P20" s="23"/>
      <c r="Q20" s="23"/>
      <c r="R20" s="23"/>
      <c r="S20" s="29"/>
      <c r="T20" s="23"/>
      <c r="U20" s="24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131"/>
      <c r="AK20" s="156"/>
      <c r="AL20" s="156"/>
      <c r="AM20" s="29"/>
    </row>
    <row r="21" spans="1:39" ht="50.1" customHeight="1" x14ac:dyDescent="1.05">
      <c r="A21" s="675" t="s">
        <v>41004</v>
      </c>
      <c r="B21" s="675" t="s">
        <v>41005</v>
      </c>
      <c r="C21" s="675" t="s">
        <v>41006</v>
      </c>
      <c r="D21" s="675" t="s">
        <v>41007</v>
      </c>
      <c r="E21" s="675" t="s">
        <v>687</v>
      </c>
      <c r="F21" s="675" t="s">
        <v>123</v>
      </c>
      <c r="G21" s="675" t="s">
        <v>17532</v>
      </c>
      <c r="H21" s="675" t="s">
        <v>37612</v>
      </c>
      <c r="I21" s="676">
        <v>0.41666666666666669</v>
      </c>
      <c r="J21" s="675" t="s">
        <v>38426</v>
      </c>
      <c r="K21" s="675" t="s">
        <v>105</v>
      </c>
      <c r="L21" s="675" t="s">
        <v>533</v>
      </c>
      <c r="M21" s="675" t="s">
        <v>995</v>
      </c>
      <c r="N21" s="23"/>
      <c r="O21" s="23"/>
      <c r="P21" s="23"/>
      <c r="Q21" s="23"/>
      <c r="R21" s="23"/>
      <c r="S21" s="29">
        <v>26000</v>
      </c>
      <c r="T21" s="23"/>
      <c r="U21" s="24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131"/>
      <c r="AK21" s="156"/>
      <c r="AL21" s="156"/>
      <c r="AM21" s="29"/>
    </row>
    <row r="22" spans="1:39" ht="50.1" customHeight="1" x14ac:dyDescent="1.05">
      <c r="A22" s="675" t="s">
        <v>41008</v>
      </c>
      <c r="B22" s="675" t="s">
        <v>41009</v>
      </c>
      <c r="C22" s="675" t="s">
        <v>41010</v>
      </c>
      <c r="D22" s="675" t="s">
        <v>41011</v>
      </c>
      <c r="E22" s="675" t="s">
        <v>687</v>
      </c>
      <c r="F22" s="675" t="s">
        <v>123</v>
      </c>
      <c r="G22" s="675" t="s">
        <v>17532</v>
      </c>
      <c r="H22" s="675" t="s">
        <v>37612</v>
      </c>
      <c r="I22" s="676">
        <v>0.41666666666666669</v>
      </c>
      <c r="J22" s="675" t="s">
        <v>38426</v>
      </c>
      <c r="K22" s="675" t="s">
        <v>105</v>
      </c>
      <c r="L22" s="675" t="s">
        <v>533</v>
      </c>
      <c r="M22" s="675" t="s">
        <v>995</v>
      </c>
      <c r="N22" s="23"/>
      <c r="O22" s="23"/>
      <c r="P22" s="23"/>
      <c r="Q22" s="23"/>
      <c r="R22" s="23"/>
      <c r="S22" s="29">
        <v>26000</v>
      </c>
      <c r="T22" s="23"/>
      <c r="U22" s="24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1"/>
      <c r="AK22" s="156"/>
      <c r="AL22" s="156"/>
      <c r="AM22" s="29"/>
    </row>
    <row r="23" spans="1:39" ht="50.1" customHeight="1" x14ac:dyDescent="1.05">
      <c r="A23" s="675" t="s">
        <v>41012</v>
      </c>
      <c r="B23" s="675" t="s">
        <v>40425</v>
      </c>
      <c r="C23" s="675" t="s">
        <v>41013</v>
      </c>
      <c r="D23" s="675" t="s">
        <v>41014</v>
      </c>
      <c r="E23" s="675" t="s">
        <v>687</v>
      </c>
      <c r="F23" s="675" t="s">
        <v>123</v>
      </c>
      <c r="G23" s="675" t="s">
        <v>17532</v>
      </c>
      <c r="H23" s="675" t="s">
        <v>37612</v>
      </c>
      <c r="I23" s="676">
        <v>0.41666666666666669</v>
      </c>
      <c r="J23" s="675" t="s">
        <v>38426</v>
      </c>
      <c r="K23" s="675" t="s">
        <v>105</v>
      </c>
      <c r="L23" s="675" t="s">
        <v>106</v>
      </c>
      <c r="M23" s="675" t="s">
        <v>995</v>
      </c>
      <c r="N23" s="23"/>
      <c r="O23" s="23"/>
      <c r="P23" s="23"/>
      <c r="Q23" s="23"/>
      <c r="R23" s="23"/>
      <c r="S23" s="29">
        <v>44500</v>
      </c>
      <c r="T23" s="23"/>
      <c r="U23" s="24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131"/>
      <c r="AK23" s="156"/>
      <c r="AL23" s="156"/>
      <c r="AM23" s="29"/>
    </row>
    <row r="24" spans="1:39" ht="50.1" customHeight="1" x14ac:dyDescent="1.05">
      <c r="A24" s="675" t="s">
        <v>41015</v>
      </c>
      <c r="B24" s="675" t="s">
        <v>6425</v>
      </c>
      <c r="C24" s="675" t="s">
        <v>41016</v>
      </c>
      <c r="D24" s="675" t="s">
        <v>41017</v>
      </c>
      <c r="E24" s="675" t="s">
        <v>101</v>
      </c>
      <c r="F24" s="675" t="s">
        <v>123</v>
      </c>
      <c r="G24" s="675" t="s">
        <v>16205</v>
      </c>
      <c r="H24" s="675" t="s">
        <v>37612</v>
      </c>
      <c r="I24" s="676">
        <v>0.41666666666666669</v>
      </c>
      <c r="J24" s="675" t="s">
        <v>38426</v>
      </c>
      <c r="K24" s="675" t="s">
        <v>105</v>
      </c>
      <c r="L24" s="675" t="s">
        <v>106</v>
      </c>
      <c r="M24" s="675" t="s">
        <v>995</v>
      </c>
      <c r="N24" s="23"/>
      <c r="O24" s="23"/>
      <c r="P24" s="23"/>
      <c r="Q24" s="23"/>
      <c r="R24" s="23"/>
      <c r="S24" s="29">
        <v>45000</v>
      </c>
      <c r="T24" s="23"/>
      <c r="U24" s="24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131"/>
      <c r="AK24" s="156"/>
      <c r="AL24" s="156"/>
      <c r="AM24" s="29"/>
    </row>
    <row r="25" spans="1:39" ht="50.1" customHeight="1" x14ac:dyDescent="1.05">
      <c r="A25" s="688" t="s">
        <v>42243</v>
      </c>
      <c r="B25" s="689"/>
      <c r="C25" s="689"/>
      <c r="D25" s="689"/>
      <c r="E25" s="689"/>
      <c r="F25" s="689"/>
      <c r="G25" s="689"/>
      <c r="H25" s="689"/>
      <c r="I25" s="689"/>
      <c r="J25" s="689"/>
      <c r="K25" s="689"/>
      <c r="L25" s="689"/>
      <c r="M25" s="690"/>
      <c r="N25" s="23"/>
      <c r="O25" s="23"/>
      <c r="P25" s="23"/>
      <c r="Q25" s="23"/>
      <c r="R25" s="23"/>
      <c r="S25" s="29"/>
      <c r="T25" s="23"/>
      <c r="U25" s="24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131"/>
      <c r="AK25" s="156"/>
      <c r="AL25" s="156"/>
      <c r="AM25" s="29"/>
    </row>
    <row r="26" spans="1:39" ht="50.1" customHeight="1" x14ac:dyDescent="1.05">
      <c r="A26" s="31" t="s">
        <v>41465</v>
      </c>
      <c r="B26" s="31" t="s">
        <v>29029</v>
      </c>
      <c r="C26" s="31" t="s">
        <v>41466</v>
      </c>
      <c r="D26" s="31" t="s">
        <v>41467</v>
      </c>
      <c r="E26" s="31" t="s">
        <v>687</v>
      </c>
      <c r="F26" s="31" t="s">
        <v>123</v>
      </c>
      <c r="G26" s="31" t="s">
        <v>17532</v>
      </c>
      <c r="H26" s="31" t="s">
        <v>17484</v>
      </c>
      <c r="I26" s="38">
        <v>0.41666666666666669</v>
      </c>
      <c r="J26" s="31" t="s">
        <v>38426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44700</v>
      </c>
      <c r="T26" s="23"/>
      <c r="U26" s="24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131"/>
      <c r="AK26" s="156"/>
      <c r="AL26" s="156"/>
      <c r="AM26" s="29"/>
    </row>
    <row r="27" spans="1:39" ht="50.1" customHeight="1" x14ac:dyDescent="1.05">
      <c r="A27" s="31" t="s">
        <v>9670</v>
      </c>
      <c r="B27" s="31" t="s">
        <v>9671</v>
      </c>
      <c r="C27" s="31" t="s">
        <v>9672</v>
      </c>
      <c r="D27" s="31" t="s">
        <v>9673</v>
      </c>
      <c r="E27" s="31" t="s">
        <v>101</v>
      </c>
      <c r="F27" s="31" t="s">
        <v>102</v>
      </c>
      <c r="G27" s="31" t="s">
        <v>16190</v>
      </c>
      <c r="H27" s="31" t="s">
        <v>29943</v>
      </c>
      <c r="I27" s="38">
        <v>0.41666666666666669</v>
      </c>
      <c r="J27" s="31" t="s">
        <v>38426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25200</v>
      </c>
      <c r="T27" s="23"/>
      <c r="U27" s="24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131"/>
      <c r="AK27" s="156"/>
      <c r="AL27" s="156"/>
      <c r="AM27" s="29"/>
    </row>
    <row r="28" spans="1:39" ht="50.1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131"/>
      <c r="R28" s="156"/>
      <c r="S28" s="156"/>
      <c r="T28" s="29"/>
    </row>
    <row r="29" spans="1:39" ht="50.1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31"/>
      <c r="R29" s="156"/>
      <c r="S29" s="156"/>
      <c r="T29" s="29"/>
    </row>
    <row r="30" spans="1:39" ht="50.1" customHeight="1" x14ac:dyDescent="0.7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131"/>
      <c r="R30" s="156"/>
      <c r="S30" s="156"/>
      <c r="T30" s="29"/>
    </row>
    <row r="31" spans="1:39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14</v>
      </c>
      <c r="J31" s="7">
        <f>SUM(Q:Q)-SUM(R:R)</f>
        <v>0</v>
      </c>
      <c r="K31" s="23"/>
      <c r="L31" s="23"/>
      <c r="M31" s="23"/>
      <c r="N31" s="23"/>
      <c r="O31" s="23"/>
      <c r="P31" s="23"/>
      <c r="Q31" s="131"/>
      <c r="R31" s="156"/>
      <c r="S31" s="156"/>
      <c r="T31" s="29"/>
    </row>
    <row r="32" spans="1:39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15</v>
      </c>
      <c r="J32" s="7">
        <f>SUM(S:S)-SUM(T:T)</f>
        <v>395400</v>
      </c>
      <c r="K32" s="23"/>
      <c r="L32" s="23"/>
      <c r="M32" s="23"/>
      <c r="N32" s="23"/>
      <c r="O32" s="23"/>
      <c r="P32" s="23"/>
      <c r="Q32" s="131"/>
      <c r="R32" s="156"/>
      <c r="S32" s="156"/>
      <c r="T32" s="29"/>
    </row>
    <row r="33" spans="1:20" ht="50.1" customHeight="1" x14ac:dyDescent="0.7">
      <c r="A33" s="23"/>
      <c r="B33" s="24"/>
      <c r="C33" s="23"/>
      <c r="D33" s="23"/>
      <c r="E33" s="23"/>
      <c r="F33" s="23"/>
      <c r="G33" s="23"/>
      <c r="H33" s="23"/>
      <c r="I33" s="769" t="s">
        <v>91</v>
      </c>
      <c r="J33" s="770"/>
      <c r="K33" s="23"/>
      <c r="L33" s="23"/>
      <c r="M33" s="23"/>
      <c r="N33" s="23"/>
      <c r="O33" s="23"/>
      <c r="P33" s="23"/>
      <c r="Q33" s="131"/>
      <c r="R33" s="156"/>
      <c r="S33" s="156"/>
      <c r="T33" s="29"/>
    </row>
    <row r="34" spans="1:20" ht="50.1" customHeight="1" x14ac:dyDescent="0.7">
      <c r="A34" s="23"/>
      <c r="B34" s="24"/>
      <c r="C34" s="23"/>
      <c r="D34" s="23"/>
      <c r="E34" s="23"/>
      <c r="F34" s="23"/>
      <c r="G34" s="23"/>
      <c r="H34" s="23"/>
      <c r="I34" s="764"/>
      <c r="J34" s="765"/>
      <c r="K34" s="23"/>
      <c r="L34" s="23"/>
      <c r="M34" s="23"/>
      <c r="N34" s="23"/>
      <c r="O34" s="23"/>
      <c r="P34" s="23"/>
      <c r="Q34" s="131"/>
      <c r="R34" s="156"/>
      <c r="S34" s="156"/>
      <c r="T34" s="29"/>
    </row>
  </sheetData>
  <autoFilter ref="A1:AX905" xr:uid="{00000000-0001-0000-0000-000000000000}"/>
  <mergeCells count="10">
    <mergeCell ref="A3:M3"/>
    <mergeCell ref="I33:J34"/>
    <mergeCell ref="A6:M6"/>
    <mergeCell ref="A5:M5"/>
    <mergeCell ref="A10:M10"/>
    <mergeCell ref="A12:M12"/>
    <mergeCell ref="A14:M14"/>
    <mergeCell ref="A15:M15"/>
    <mergeCell ref="A20:M20"/>
    <mergeCell ref="A25:M25"/>
  </mergeCells>
  <conditionalFormatting sqref="C2">
    <cfRule type="duplicateValues" dxfId="1615" priority="14"/>
  </conditionalFormatting>
  <conditionalFormatting sqref="E2">
    <cfRule type="duplicateValues" dxfId="1614" priority="15"/>
  </conditionalFormatting>
  <conditionalFormatting sqref="J2 C2">
    <cfRule type="duplicateValues" dxfId="1613" priority="6"/>
    <cfRule type="duplicateValues" dxfId="1612" priority="7"/>
    <cfRule type="duplicateValues" dxfId="1611" priority="8"/>
    <cfRule type="duplicateValues" dxfId="1610" priority="9"/>
    <cfRule type="duplicateValues" dxfId="1609" priority="10"/>
    <cfRule type="duplicateValues" dxfId="1608" priority="11"/>
    <cfRule type="duplicateValues" dxfId="1607" priority="12"/>
    <cfRule type="duplicateValues" dxfId="1606" priority="13"/>
  </conditionalFormatting>
  <conditionalFormatting sqref="J2">
    <cfRule type="duplicateValues" dxfId="1605" priority="5"/>
  </conditionalFormatting>
  <conditionalFormatting sqref="DP3:DP5">
    <cfRule type="duplicateValues" dxfId="1604" priority="3821"/>
  </conditionalFormatting>
  <conditionalFormatting sqref="DP14">
    <cfRule type="duplicateValues" dxfId="1603" priority="1"/>
  </conditionalFormatting>
  <conditionalFormatting sqref="FB3:FB5">
    <cfRule type="duplicateValues" dxfId="1602" priority="3822"/>
  </conditionalFormatting>
  <conditionalFormatting sqref="FB14">
    <cfRule type="duplicateValues" dxfId="1601" priority="2"/>
  </conditionalFormatting>
  <hyperlinks>
    <hyperlink ref="I33:J34" location="الرئيسيه!A1" display="الرئيسيه" xr:uid="{406B35FD-F52A-4D53-939F-FE24809C149D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CD92-FCD4-41F9-854D-07C70A9BF1F0}">
  <dimension ref="A1:AM100"/>
  <sheetViews>
    <sheetView rightToLeft="1" topLeftCell="G1" zoomScale="40" zoomScaleNormal="40" workbookViewId="0">
      <pane ySplit="1" topLeftCell="A86" activePane="bottomLeft" state="frozen"/>
      <selection activeCell="G24" sqref="G24"/>
      <selection pane="bottomLeft" activeCell="I99" sqref="I99:J10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35.85546875" style="132" customWidth="1"/>
    <col min="18" max="18" width="35.85546875" style="158" customWidth="1"/>
    <col min="19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498121</v>
      </c>
      <c r="T2" s="117">
        <v>0</v>
      </c>
    </row>
    <row r="3" spans="1:20" ht="50.1" customHeight="1" x14ac:dyDescent="1.05">
      <c r="A3" s="693"/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5"/>
      <c r="N3" s="19"/>
      <c r="O3" s="23"/>
      <c r="P3" s="23"/>
      <c r="Q3" s="131"/>
      <c r="R3" s="156"/>
      <c r="S3" s="156"/>
      <c r="T3" s="29"/>
    </row>
    <row r="4" spans="1:20" ht="50.1" customHeight="1" x14ac:dyDescent="1.3">
      <c r="A4" s="679" t="s">
        <v>37346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1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37139</v>
      </c>
      <c r="B5" s="31" t="s">
        <v>7339</v>
      </c>
      <c r="C5" s="31" t="s">
        <v>37140</v>
      </c>
      <c r="D5" s="31" t="s">
        <v>37141</v>
      </c>
      <c r="E5" s="31" t="s">
        <v>101</v>
      </c>
      <c r="F5" s="31" t="s">
        <v>102</v>
      </c>
      <c r="G5" s="31" t="s">
        <v>16190</v>
      </c>
      <c r="H5" s="31" t="s">
        <v>29377</v>
      </c>
      <c r="I5" s="38">
        <v>0.41666666666666669</v>
      </c>
      <c r="J5" s="31" t="s">
        <v>37142</v>
      </c>
      <c r="K5" s="31" t="s">
        <v>105</v>
      </c>
      <c r="L5" s="31" t="s">
        <v>125</v>
      </c>
      <c r="M5" s="31" t="s">
        <v>107</v>
      </c>
      <c r="N5" s="23"/>
      <c r="O5" s="23"/>
      <c r="P5" s="23"/>
      <c r="Q5" s="23"/>
      <c r="R5" s="23"/>
      <c r="S5" s="29">
        <v>22000</v>
      </c>
      <c r="T5" s="23"/>
    </row>
    <row r="6" spans="1:20" ht="50.1" customHeight="1" x14ac:dyDescent="1.05">
      <c r="A6" s="31" t="s">
        <v>37143</v>
      </c>
      <c r="B6" s="31" t="s">
        <v>37144</v>
      </c>
      <c r="C6" s="31" t="s">
        <v>37145</v>
      </c>
      <c r="D6" s="31" t="s">
        <v>37146</v>
      </c>
      <c r="E6" s="31" t="s">
        <v>101</v>
      </c>
      <c r="F6" s="31" t="s">
        <v>102</v>
      </c>
      <c r="G6" s="31" t="s">
        <v>16190</v>
      </c>
      <c r="H6" s="31" t="s">
        <v>29377</v>
      </c>
      <c r="I6" s="38">
        <v>0.41666666666666669</v>
      </c>
      <c r="J6" s="31" t="s">
        <v>37142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1" t="s">
        <v>37147</v>
      </c>
      <c r="B7" s="31" t="s">
        <v>25250</v>
      </c>
      <c r="C7" s="31" t="s">
        <v>37148</v>
      </c>
      <c r="D7" s="31" t="s">
        <v>37149</v>
      </c>
      <c r="E7" s="31" t="s">
        <v>687</v>
      </c>
      <c r="F7" s="31" t="s">
        <v>123</v>
      </c>
      <c r="G7" s="31" t="s">
        <v>20129</v>
      </c>
      <c r="H7" s="31" t="s">
        <v>29377</v>
      </c>
      <c r="I7" s="38">
        <v>0.29166666666666669</v>
      </c>
      <c r="J7" s="31" t="s">
        <v>37142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3"/>
    </row>
    <row r="8" spans="1:20" ht="50.1" customHeight="1" x14ac:dyDescent="1.05">
      <c r="A8" s="31" t="s">
        <v>37150</v>
      </c>
      <c r="B8" s="31" t="s">
        <v>30492</v>
      </c>
      <c r="C8" s="31" t="s">
        <v>37151</v>
      </c>
      <c r="D8" s="31" t="s">
        <v>37152</v>
      </c>
      <c r="E8" s="31" t="s">
        <v>687</v>
      </c>
      <c r="F8" s="31" t="s">
        <v>123</v>
      </c>
      <c r="G8" s="31" t="s">
        <v>20129</v>
      </c>
      <c r="H8" s="31" t="s">
        <v>29377</v>
      </c>
      <c r="I8" s="38">
        <v>0.29166666666666669</v>
      </c>
      <c r="J8" s="31" t="s">
        <v>37142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3"/>
    </row>
    <row r="9" spans="1:20" ht="50.1" customHeight="1" x14ac:dyDescent="1.05">
      <c r="A9" s="31" t="s">
        <v>37153</v>
      </c>
      <c r="B9" s="31" t="s">
        <v>37154</v>
      </c>
      <c r="C9" s="31" t="s">
        <v>37155</v>
      </c>
      <c r="D9" s="31" t="s">
        <v>37156</v>
      </c>
      <c r="E9" s="31" t="s">
        <v>687</v>
      </c>
      <c r="F9" s="31" t="s">
        <v>123</v>
      </c>
      <c r="G9" s="31" t="s">
        <v>20129</v>
      </c>
      <c r="H9" s="31" t="s">
        <v>29377</v>
      </c>
      <c r="I9" s="38">
        <v>0.29166666666666669</v>
      </c>
      <c r="J9" s="31" t="s">
        <v>37142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3"/>
    </row>
    <row r="10" spans="1:20" ht="50.1" customHeight="1" x14ac:dyDescent="1.05">
      <c r="A10" s="31" t="s">
        <v>37157</v>
      </c>
      <c r="B10" s="31" t="s">
        <v>37158</v>
      </c>
      <c r="C10" s="31" t="s">
        <v>37159</v>
      </c>
      <c r="D10" s="31" t="s">
        <v>37160</v>
      </c>
      <c r="E10" s="31" t="s">
        <v>687</v>
      </c>
      <c r="F10" s="31" t="s">
        <v>102</v>
      </c>
      <c r="G10" s="31" t="s">
        <v>16324</v>
      </c>
      <c r="H10" s="31" t="s">
        <v>29377</v>
      </c>
      <c r="I10" s="38">
        <v>0.29166666666666669</v>
      </c>
      <c r="J10" s="31" t="s">
        <v>37142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23"/>
    </row>
    <row r="11" spans="1:20" ht="50.1" customHeight="1" x14ac:dyDescent="1.05">
      <c r="A11" s="31" t="s">
        <v>37161</v>
      </c>
      <c r="B11" s="31" t="s">
        <v>6505</v>
      </c>
      <c r="C11" s="31" t="s">
        <v>37162</v>
      </c>
      <c r="D11" s="31" t="s">
        <v>37163</v>
      </c>
      <c r="E11" s="31" t="s">
        <v>687</v>
      </c>
      <c r="F11" s="31" t="s">
        <v>102</v>
      </c>
      <c r="G11" s="31" t="s">
        <v>16324</v>
      </c>
      <c r="H11" s="31" t="s">
        <v>29377</v>
      </c>
      <c r="I11" s="38">
        <v>0.29166666666666669</v>
      </c>
      <c r="J11" s="31" t="s">
        <v>37142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23"/>
    </row>
    <row r="12" spans="1:20" ht="50.1" customHeight="1" x14ac:dyDescent="1.05">
      <c r="A12" s="31" t="s">
        <v>37164</v>
      </c>
      <c r="B12" s="31" t="s">
        <v>4715</v>
      </c>
      <c r="C12" s="31" t="s">
        <v>37165</v>
      </c>
      <c r="D12" s="31" t="s">
        <v>37166</v>
      </c>
      <c r="E12" s="31" t="s">
        <v>687</v>
      </c>
      <c r="F12" s="31" t="s">
        <v>123</v>
      </c>
      <c r="G12" s="31" t="s">
        <v>20129</v>
      </c>
      <c r="H12" s="31" t="s">
        <v>29377</v>
      </c>
      <c r="I12" s="38">
        <v>0.29166666666666669</v>
      </c>
      <c r="J12" s="31" t="s">
        <v>37142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23"/>
    </row>
    <row r="13" spans="1:20" ht="50.1" customHeight="1" x14ac:dyDescent="1.05">
      <c r="A13" s="31" t="s">
        <v>37167</v>
      </c>
      <c r="B13" s="31" t="s">
        <v>10179</v>
      </c>
      <c r="C13" s="31" t="s">
        <v>37168</v>
      </c>
      <c r="D13" s="31" t="s">
        <v>37169</v>
      </c>
      <c r="E13" s="31" t="s">
        <v>687</v>
      </c>
      <c r="F13" s="31" t="s">
        <v>123</v>
      </c>
      <c r="G13" s="31" t="s">
        <v>20129</v>
      </c>
      <c r="H13" s="31" t="s">
        <v>29377</v>
      </c>
      <c r="I13" s="38">
        <v>0.29166666666666669</v>
      </c>
      <c r="J13" s="31" t="s">
        <v>37142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23"/>
    </row>
    <row r="14" spans="1:20" ht="50.1" customHeight="1" x14ac:dyDescent="1.05">
      <c r="A14" s="31" t="s">
        <v>37170</v>
      </c>
      <c r="B14" s="31" t="s">
        <v>7575</v>
      </c>
      <c r="C14" s="31" t="s">
        <v>37171</v>
      </c>
      <c r="D14" s="31" t="s">
        <v>37172</v>
      </c>
      <c r="E14" s="31" t="s">
        <v>687</v>
      </c>
      <c r="F14" s="31" t="s">
        <v>123</v>
      </c>
      <c r="G14" s="31" t="s">
        <v>20129</v>
      </c>
      <c r="H14" s="31" t="s">
        <v>29377</v>
      </c>
      <c r="I14" s="38">
        <v>0.29166666666666669</v>
      </c>
      <c r="J14" s="31" t="s">
        <v>37142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23"/>
    </row>
    <row r="15" spans="1:20" ht="50.1" customHeight="1" x14ac:dyDescent="1.05">
      <c r="A15" s="31" t="s">
        <v>37173</v>
      </c>
      <c r="B15" s="31" t="s">
        <v>37174</v>
      </c>
      <c r="C15" s="31" t="s">
        <v>37175</v>
      </c>
      <c r="D15" s="31" t="s">
        <v>37176</v>
      </c>
      <c r="E15" s="31" t="s">
        <v>687</v>
      </c>
      <c r="F15" s="31" t="s">
        <v>123</v>
      </c>
      <c r="G15" s="31" t="s">
        <v>20129</v>
      </c>
      <c r="H15" s="31" t="s">
        <v>29377</v>
      </c>
      <c r="I15" s="38">
        <v>0.29166666666666669</v>
      </c>
      <c r="J15" s="31" t="s">
        <v>37142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23"/>
    </row>
    <row r="16" spans="1:20" ht="50.1" customHeight="1" x14ac:dyDescent="1.05">
      <c r="A16" s="31" t="s">
        <v>37177</v>
      </c>
      <c r="B16" s="31" t="s">
        <v>37178</v>
      </c>
      <c r="C16" s="31" t="s">
        <v>37179</v>
      </c>
      <c r="D16" s="31" t="s">
        <v>37180</v>
      </c>
      <c r="E16" s="31" t="s">
        <v>687</v>
      </c>
      <c r="F16" s="31" t="s">
        <v>123</v>
      </c>
      <c r="G16" s="31" t="s">
        <v>20129</v>
      </c>
      <c r="H16" s="31" t="s">
        <v>29377</v>
      </c>
      <c r="I16" s="38">
        <v>0.29166666666666669</v>
      </c>
      <c r="J16" s="31" t="s">
        <v>37142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23"/>
    </row>
    <row r="17" spans="1:19" ht="50.1" customHeight="1" x14ac:dyDescent="1.05">
      <c r="A17" s="31" t="s">
        <v>37181</v>
      </c>
      <c r="B17" s="31" t="s">
        <v>37182</v>
      </c>
      <c r="C17" s="31" t="s">
        <v>37183</v>
      </c>
      <c r="D17" s="31" t="s">
        <v>37184</v>
      </c>
      <c r="E17" s="31" t="s">
        <v>687</v>
      </c>
      <c r="F17" s="31" t="s">
        <v>123</v>
      </c>
      <c r="G17" s="31" t="s">
        <v>20129</v>
      </c>
      <c r="H17" s="31" t="s">
        <v>29377</v>
      </c>
      <c r="I17" s="38">
        <v>0.29166666666666669</v>
      </c>
      <c r="J17" s="31" t="s">
        <v>37142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</row>
    <row r="18" spans="1:19" ht="50.1" customHeight="1" x14ac:dyDescent="1.05">
      <c r="A18" s="31" t="s">
        <v>37185</v>
      </c>
      <c r="B18" s="31" t="s">
        <v>37186</v>
      </c>
      <c r="C18" s="31" t="s">
        <v>37187</v>
      </c>
      <c r="D18" s="31" t="s">
        <v>37188</v>
      </c>
      <c r="E18" s="31" t="s">
        <v>687</v>
      </c>
      <c r="F18" s="31" t="s">
        <v>123</v>
      </c>
      <c r="G18" s="31" t="s">
        <v>20129</v>
      </c>
      <c r="H18" s="31" t="s">
        <v>29377</v>
      </c>
      <c r="I18" s="38">
        <v>0.29166666666666669</v>
      </c>
      <c r="J18" s="31" t="s">
        <v>37142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</row>
    <row r="19" spans="1:19" ht="50.1" customHeight="1" x14ac:dyDescent="1.05">
      <c r="A19" s="31" t="s">
        <v>37189</v>
      </c>
      <c r="B19" s="31" t="s">
        <v>20220</v>
      </c>
      <c r="C19" s="31" t="s">
        <v>37190</v>
      </c>
      <c r="D19" s="31" t="s">
        <v>37191</v>
      </c>
      <c r="E19" s="31" t="s">
        <v>687</v>
      </c>
      <c r="F19" s="31" t="s">
        <v>123</v>
      </c>
      <c r="G19" s="31" t="s">
        <v>20129</v>
      </c>
      <c r="H19" s="31" t="s">
        <v>29377</v>
      </c>
      <c r="I19" s="38">
        <v>0.29166666666666669</v>
      </c>
      <c r="J19" s="31" t="s">
        <v>37142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</row>
    <row r="20" spans="1:19" ht="50.1" customHeight="1" x14ac:dyDescent="1.05">
      <c r="A20" s="31" t="s">
        <v>37192</v>
      </c>
      <c r="B20" s="31" t="s">
        <v>37193</v>
      </c>
      <c r="C20" s="31" t="s">
        <v>37194</v>
      </c>
      <c r="D20" s="31" t="s">
        <v>37195</v>
      </c>
      <c r="E20" s="31" t="s">
        <v>687</v>
      </c>
      <c r="F20" s="31" t="s">
        <v>123</v>
      </c>
      <c r="G20" s="31" t="s">
        <v>20129</v>
      </c>
      <c r="H20" s="31" t="s">
        <v>29377</v>
      </c>
      <c r="I20" s="38">
        <v>0.29166666666666669</v>
      </c>
      <c r="J20" s="31" t="s">
        <v>37142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</row>
    <row r="21" spans="1:19" ht="50.1" customHeight="1" x14ac:dyDescent="1.05">
      <c r="A21" s="31" t="s">
        <v>37196</v>
      </c>
      <c r="B21" s="31" t="s">
        <v>13155</v>
      </c>
      <c r="C21" s="31" t="s">
        <v>37197</v>
      </c>
      <c r="D21" s="31" t="s">
        <v>37198</v>
      </c>
      <c r="E21" s="31" t="s">
        <v>687</v>
      </c>
      <c r="F21" s="31" t="s">
        <v>123</v>
      </c>
      <c r="G21" s="31" t="s">
        <v>20129</v>
      </c>
      <c r="H21" s="31" t="s">
        <v>29377</v>
      </c>
      <c r="I21" s="38">
        <v>0.29166666666666669</v>
      </c>
      <c r="J21" s="31" t="s">
        <v>37142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</row>
    <row r="22" spans="1:19" ht="50.1" customHeight="1" x14ac:dyDescent="1.05">
      <c r="A22" s="31" t="s">
        <v>37199</v>
      </c>
      <c r="B22" s="31" t="s">
        <v>5990</v>
      </c>
      <c r="C22" s="31" t="s">
        <v>37200</v>
      </c>
      <c r="D22" s="31" t="s">
        <v>37201</v>
      </c>
      <c r="E22" s="31" t="s">
        <v>687</v>
      </c>
      <c r="F22" s="31" t="s">
        <v>123</v>
      </c>
      <c r="G22" s="31" t="s">
        <v>20129</v>
      </c>
      <c r="H22" s="31" t="s">
        <v>29377</v>
      </c>
      <c r="I22" s="38">
        <v>0.29166666666666669</v>
      </c>
      <c r="J22" s="31" t="s">
        <v>37142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</row>
    <row r="23" spans="1:19" ht="50.1" customHeight="1" x14ac:dyDescent="1.05">
      <c r="A23" s="31" t="s">
        <v>37202</v>
      </c>
      <c r="B23" s="31" t="s">
        <v>37203</v>
      </c>
      <c r="C23" s="31" t="s">
        <v>37204</v>
      </c>
      <c r="D23" s="31" t="s">
        <v>37205</v>
      </c>
      <c r="E23" s="31" t="s">
        <v>687</v>
      </c>
      <c r="F23" s="31" t="s">
        <v>123</v>
      </c>
      <c r="G23" s="31" t="s">
        <v>20129</v>
      </c>
      <c r="H23" s="31" t="s">
        <v>29377</v>
      </c>
      <c r="I23" s="38">
        <v>0.29166666666666669</v>
      </c>
      <c r="J23" s="31" t="s">
        <v>37142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</row>
    <row r="24" spans="1:19" ht="50.1" customHeight="1" x14ac:dyDescent="1.05">
      <c r="A24" s="31" t="s">
        <v>37206</v>
      </c>
      <c r="B24" s="31" t="s">
        <v>10115</v>
      </c>
      <c r="C24" s="31" t="s">
        <v>37207</v>
      </c>
      <c r="D24" s="31" t="s">
        <v>37208</v>
      </c>
      <c r="E24" s="31" t="s">
        <v>687</v>
      </c>
      <c r="F24" s="31" t="s">
        <v>123</v>
      </c>
      <c r="G24" s="31" t="s">
        <v>20129</v>
      </c>
      <c r="H24" s="31" t="s">
        <v>29377</v>
      </c>
      <c r="I24" s="38">
        <v>0.29166666666666669</v>
      </c>
      <c r="J24" s="31" t="s">
        <v>37142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</row>
    <row r="25" spans="1:19" ht="50.1" customHeight="1" x14ac:dyDescent="1.05">
      <c r="A25" s="31" t="s">
        <v>37209</v>
      </c>
      <c r="B25" s="31" t="s">
        <v>9220</v>
      </c>
      <c r="C25" s="31" t="s">
        <v>37210</v>
      </c>
      <c r="D25" s="31" t="s">
        <v>37211</v>
      </c>
      <c r="E25" s="31" t="s">
        <v>687</v>
      </c>
      <c r="F25" s="31" t="s">
        <v>123</v>
      </c>
      <c r="G25" s="31" t="s">
        <v>20129</v>
      </c>
      <c r="H25" s="31" t="s">
        <v>29377</v>
      </c>
      <c r="I25" s="38">
        <v>0.29166666666666669</v>
      </c>
      <c r="J25" s="31" t="s">
        <v>37142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</row>
    <row r="26" spans="1:19" ht="50.1" customHeight="1" x14ac:dyDescent="1.05">
      <c r="A26" s="31" t="s">
        <v>37212</v>
      </c>
      <c r="B26" s="31" t="s">
        <v>29646</v>
      </c>
      <c r="C26" s="31" t="s">
        <v>37213</v>
      </c>
      <c r="D26" s="31" t="s">
        <v>37214</v>
      </c>
      <c r="E26" s="31" t="s">
        <v>687</v>
      </c>
      <c r="F26" s="31" t="s">
        <v>123</v>
      </c>
      <c r="G26" s="31" t="s">
        <v>20129</v>
      </c>
      <c r="H26" s="31" t="s">
        <v>29377</v>
      </c>
      <c r="I26" s="38">
        <v>0.29166666666666669</v>
      </c>
      <c r="J26" s="31" t="s">
        <v>37142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</row>
    <row r="27" spans="1:19" ht="50.1" customHeight="1" x14ac:dyDescent="1.05">
      <c r="A27" s="31" t="s">
        <v>37215</v>
      </c>
      <c r="B27" s="31" t="s">
        <v>37216</v>
      </c>
      <c r="C27" s="31" t="s">
        <v>37217</v>
      </c>
      <c r="D27" s="31" t="s">
        <v>37218</v>
      </c>
      <c r="E27" s="31" t="s">
        <v>687</v>
      </c>
      <c r="F27" s="31" t="s">
        <v>123</v>
      </c>
      <c r="G27" s="31" t="s">
        <v>20129</v>
      </c>
      <c r="H27" s="31" t="s">
        <v>29377</v>
      </c>
      <c r="I27" s="38">
        <v>0.29166666666666669</v>
      </c>
      <c r="J27" s="31" t="s">
        <v>37142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</row>
    <row r="28" spans="1:19" ht="50.1" customHeight="1" x14ac:dyDescent="1.05">
      <c r="A28" s="31" t="s">
        <v>37219</v>
      </c>
      <c r="B28" s="31" t="s">
        <v>3238</v>
      </c>
      <c r="C28" s="31" t="s">
        <v>37220</v>
      </c>
      <c r="D28" s="31" t="s">
        <v>37221</v>
      </c>
      <c r="E28" s="31" t="s">
        <v>687</v>
      </c>
      <c r="F28" s="31" t="s">
        <v>123</v>
      </c>
      <c r="G28" s="31" t="s">
        <v>20129</v>
      </c>
      <c r="H28" s="31" t="s">
        <v>29377</v>
      </c>
      <c r="I28" s="38">
        <v>0.29166666666666669</v>
      </c>
      <c r="J28" s="31" t="s">
        <v>37142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</row>
    <row r="29" spans="1:19" ht="50.1" customHeight="1" x14ac:dyDescent="1.05">
      <c r="A29" s="31" t="s">
        <v>37222</v>
      </c>
      <c r="B29" s="31" t="s">
        <v>6948</v>
      </c>
      <c r="C29" s="31" t="s">
        <v>37223</v>
      </c>
      <c r="D29" s="31" t="s">
        <v>37224</v>
      </c>
      <c r="E29" s="31" t="s">
        <v>687</v>
      </c>
      <c r="F29" s="31" t="s">
        <v>123</v>
      </c>
      <c r="G29" s="31" t="s">
        <v>20129</v>
      </c>
      <c r="H29" s="31" t="s">
        <v>29377</v>
      </c>
      <c r="I29" s="38">
        <v>0.29166666666666669</v>
      </c>
      <c r="J29" s="31" t="s">
        <v>37142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</row>
    <row r="30" spans="1:19" ht="50.1" customHeight="1" x14ac:dyDescent="1.05">
      <c r="A30" s="31" t="s">
        <v>37225</v>
      </c>
      <c r="B30" s="31" t="s">
        <v>37226</v>
      </c>
      <c r="C30" s="31" t="s">
        <v>37227</v>
      </c>
      <c r="D30" s="31" t="s">
        <v>37228</v>
      </c>
      <c r="E30" s="31" t="s">
        <v>687</v>
      </c>
      <c r="F30" s="31" t="s">
        <v>123</v>
      </c>
      <c r="G30" s="31" t="s">
        <v>20129</v>
      </c>
      <c r="H30" s="31" t="s">
        <v>29377</v>
      </c>
      <c r="I30" s="38">
        <v>0.29166666666666669</v>
      </c>
      <c r="J30" s="31" t="s">
        <v>37142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</row>
    <row r="31" spans="1:19" ht="50.1" customHeight="1" x14ac:dyDescent="1.05">
      <c r="A31" s="31" t="s">
        <v>37229</v>
      </c>
      <c r="B31" s="31" t="s">
        <v>5377</v>
      </c>
      <c r="C31" s="31" t="s">
        <v>37230</v>
      </c>
      <c r="D31" s="31" t="s">
        <v>37231</v>
      </c>
      <c r="E31" s="31" t="s">
        <v>687</v>
      </c>
      <c r="F31" s="31" t="s">
        <v>123</v>
      </c>
      <c r="G31" s="31" t="s">
        <v>20129</v>
      </c>
      <c r="H31" s="31" t="s">
        <v>29377</v>
      </c>
      <c r="I31" s="38">
        <v>0.29166666666666669</v>
      </c>
      <c r="J31" s="31" t="s">
        <v>37142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</row>
    <row r="32" spans="1:19" ht="50.1" customHeight="1" x14ac:dyDescent="1.05">
      <c r="A32" s="31" t="s">
        <v>37232</v>
      </c>
      <c r="B32" s="31" t="s">
        <v>37233</v>
      </c>
      <c r="C32" s="31" t="s">
        <v>37234</v>
      </c>
      <c r="D32" s="31" t="s">
        <v>37235</v>
      </c>
      <c r="E32" s="31" t="s">
        <v>687</v>
      </c>
      <c r="F32" s="31" t="s">
        <v>123</v>
      </c>
      <c r="G32" s="31" t="s">
        <v>20129</v>
      </c>
      <c r="H32" s="31" t="s">
        <v>29377</v>
      </c>
      <c r="I32" s="38">
        <v>0.29166666666666669</v>
      </c>
      <c r="J32" s="31" t="s">
        <v>37142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</row>
    <row r="33" spans="1:20" ht="50.1" customHeight="1" x14ac:dyDescent="1.05">
      <c r="A33" s="31" t="s">
        <v>37236</v>
      </c>
      <c r="B33" s="31" t="s">
        <v>30774</v>
      </c>
      <c r="C33" s="31" t="s">
        <v>37237</v>
      </c>
      <c r="D33" s="31" t="s">
        <v>37238</v>
      </c>
      <c r="E33" s="31" t="s">
        <v>687</v>
      </c>
      <c r="F33" s="31" t="s">
        <v>123</v>
      </c>
      <c r="G33" s="31" t="s">
        <v>20129</v>
      </c>
      <c r="H33" s="31" t="s">
        <v>29377</v>
      </c>
      <c r="I33" s="38">
        <v>0.29166666666666669</v>
      </c>
      <c r="J33" s="31" t="s">
        <v>37142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3"/>
    </row>
    <row r="34" spans="1:20" ht="50.1" customHeight="1" x14ac:dyDescent="1.05">
      <c r="A34" s="31" t="s">
        <v>37239</v>
      </c>
      <c r="B34" s="31" t="s">
        <v>37240</v>
      </c>
      <c r="C34" s="31" t="s">
        <v>37241</v>
      </c>
      <c r="D34" s="31" t="s">
        <v>37242</v>
      </c>
      <c r="E34" s="31" t="s">
        <v>687</v>
      </c>
      <c r="F34" s="31" t="s">
        <v>123</v>
      </c>
      <c r="G34" s="31" t="s">
        <v>20129</v>
      </c>
      <c r="H34" s="31" t="s">
        <v>29377</v>
      </c>
      <c r="I34" s="38">
        <v>0.29166666666666669</v>
      </c>
      <c r="J34" s="31" t="s">
        <v>37142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3"/>
    </row>
    <row r="35" spans="1:20" ht="50.1" customHeight="1" x14ac:dyDescent="1.05">
      <c r="A35" s="31" t="s">
        <v>37243</v>
      </c>
      <c r="B35" s="31" t="s">
        <v>37244</v>
      </c>
      <c r="C35" s="31" t="s">
        <v>37245</v>
      </c>
      <c r="D35" s="31" t="s">
        <v>37246</v>
      </c>
      <c r="E35" s="31" t="s">
        <v>687</v>
      </c>
      <c r="F35" s="31" t="s">
        <v>123</v>
      </c>
      <c r="G35" s="31" t="s">
        <v>20129</v>
      </c>
      <c r="H35" s="31" t="s">
        <v>29377</v>
      </c>
      <c r="I35" s="38">
        <v>0.29166666666666669</v>
      </c>
      <c r="J35" s="31" t="s">
        <v>37142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3"/>
    </row>
    <row r="36" spans="1:20" ht="50.1" customHeight="1" x14ac:dyDescent="1.05">
      <c r="A36" s="31" t="s">
        <v>37247</v>
      </c>
      <c r="B36" s="31" t="s">
        <v>15101</v>
      </c>
      <c r="C36" s="31" t="s">
        <v>37248</v>
      </c>
      <c r="D36" s="31" t="s">
        <v>37249</v>
      </c>
      <c r="E36" s="31" t="s">
        <v>687</v>
      </c>
      <c r="F36" s="31" t="s">
        <v>123</v>
      </c>
      <c r="G36" s="31" t="s">
        <v>20129</v>
      </c>
      <c r="H36" s="31" t="s">
        <v>29377</v>
      </c>
      <c r="I36" s="38">
        <v>0.29166666666666669</v>
      </c>
      <c r="J36" s="31" t="s">
        <v>37142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3"/>
    </row>
    <row r="37" spans="1:20" ht="50.1" customHeight="1" x14ac:dyDescent="1.05">
      <c r="A37" s="31" t="s">
        <v>37250</v>
      </c>
      <c r="B37" s="31" t="s">
        <v>8287</v>
      </c>
      <c r="C37" s="31" t="s">
        <v>37251</v>
      </c>
      <c r="D37" s="31" t="s">
        <v>37252</v>
      </c>
      <c r="E37" s="31" t="s">
        <v>687</v>
      </c>
      <c r="F37" s="31" t="s">
        <v>123</v>
      </c>
      <c r="G37" s="31" t="s">
        <v>20129</v>
      </c>
      <c r="H37" s="31" t="s">
        <v>29377</v>
      </c>
      <c r="I37" s="38">
        <v>0.29166666666666669</v>
      </c>
      <c r="J37" s="31" t="s">
        <v>37142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23"/>
    </row>
    <row r="38" spans="1:20" ht="50.1" customHeight="1" x14ac:dyDescent="1.05">
      <c r="A38" s="31" t="s">
        <v>37253</v>
      </c>
      <c r="B38" s="31" t="s">
        <v>37254</v>
      </c>
      <c r="C38" s="31" t="s">
        <v>37255</v>
      </c>
      <c r="D38" s="31" t="s">
        <v>37256</v>
      </c>
      <c r="E38" s="31" t="s">
        <v>687</v>
      </c>
      <c r="F38" s="31" t="s">
        <v>123</v>
      </c>
      <c r="G38" s="31" t="s">
        <v>20129</v>
      </c>
      <c r="H38" s="31" t="s">
        <v>29377</v>
      </c>
      <c r="I38" s="38">
        <v>0.29166666666666669</v>
      </c>
      <c r="J38" s="31" t="s">
        <v>37142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23"/>
    </row>
    <row r="39" spans="1:20" ht="50.1" customHeight="1" x14ac:dyDescent="1.05">
      <c r="A39" s="31" t="s">
        <v>37257</v>
      </c>
      <c r="B39" s="31" t="s">
        <v>864</v>
      </c>
      <c r="C39" s="31" t="s">
        <v>37258</v>
      </c>
      <c r="D39" s="31" t="s">
        <v>37259</v>
      </c>
      <c r="E39" s="31" t="s">
        <v>687</v>
      </c>
      <c r="F39" s="31" t="s">
        <v>123</v>
      </c>
      <c r="G39" s="31" t="s">
        <v>20129</v>
      </c>
      <c r="H39" s="31" t="s">
        <v>29377</v>
      </c>
      <c r="I39" s="38">
        <v>0.29166666666666669</v>
      </c>
      <c r="J39" s="31" t="s">
        <v>37142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23"/>
    </row>
    <row r="40" spans="1:20" ht="50.1" customHeight="1" x14ac:dyDescent="1.05">
      <c r="A40" s="31" t="s">
        <v>37260</v>
      </c>
      <c r="B40" s="31" t="s">
        <v>37261</v>
      </c>
      <c r="C40" s="31" t="s">
        <v>37262</v>
      </c>
      <c r="D40" s="31" t="s">
        <v>37263</v>
      </c>
      <c r="E40" s="31" t="s">
        <v>687</v>
      </c>
      <c r="F40" s="31" t="s">
        <v>123</v>
      </c>
      <c r="G40" s="31" t="s">
        <v>20129</v>
      </c>
      <c r="H40" s="31" t="s">
        <v>29377</v>
      </c>
      <c r="I40" s="38">
        <v>0.29166666666666669</v>
      </c>
      <c r="J40" s="31" t="s">
        <v>37142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3"/>
    </row>
    <row r="41" spans="1:20" ht="50.1" customHeight="1" x14ac:dyDescent="1.05">
      <c r="A41" s="31" t="s">
        <v>37264</v>
      </c>
      <c r="B41" s="31" t="s">
        <v>2686</v>
      </c>
      <c r="C41" s="31" t="s">
        <v>37265</v>
      </c>
      <c r="D41" s="31" t="s">
        <v>37266</v>
      </c>
      <c r="E41" s="31" t="s">
        <v>101</v>
      </c>
      <c r="F41" s="31" t="s">
        <v>102</v>
      </c>
      <c r="G41" s="31" t="s">
        <v>16267</v>
      </c>
      <c r="H41" s="31" t="s">
        <v>33368</v>
      </c>
      <c r="I41" s="38">
        <v>0.27083333333333331</v>
      </c>
      <c r="J41" s="31" t="s">
        <v>37142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23"/>
      <c r="R41" s="23"/>
      <c r="S41" s="29">
        <v>26000</v>
      </c>
      <c r="T41" s="23"/>
    </row>
    <row r="42" spans="1:20" ht="50.1" customHeight="1" x14ac:dyDescent="1.05">
      <c r="A42" s="31" t="s">
        <v>37267</v>
      </c>
      <c r="B42" s="31" t="s">
        <v>37268</v>
      </c>
      <c r="C42" s="31" t="s">
        <v>37269</v>
      </c>
      <c r="D42" s="31" t="s">
        <v>37270</v>
      </c>
      <c r="E42" s="31" t="s">
        <v>101</v>
      </c>
      <c r="F42" s="31" t="s">
        <v>102</v>
      </c>
      <c r="G42" s="31" t="s">
        <v>16267</v>
      </c>
      <c r="H42" s="31" t="s">
        <v>33368</v>
      </c>
      <c r="I42" s="38">
        <v>0.27083333333333331</v>
      </c>
      <c r="J42" s="31" t="s">
        <v>37142</v>
      </c>
      <c r="K42" s="31" t="s">
        <v>105</v>
      </c>
      <c r="L42" s="31" t="s">
        <v>106</v>
      </c>
      <c r="M42" s="31" t="s">
        <v>491</v>
      </c>
      <c r="N42" s="23"/>
      <c r="O42" s="23"/>
      <c r="P42" s="23"/>
      <c r="Q42" s="23"/>
      <c r="R42" s="23"/>
      <c r="S42" s="29">
        <v>26000</v>
      </c>
      <c r="T42" s="23"/>
    </row>
    <row r="43" spans="1:20" ht="50.1" customHeight="1" x14ac:dyDescent="1.05">
      <c r="A43" s="31" t="s">
        <v>37271</v>
      </c>
      <c r="B43" s="31" t="s">
        <v>37272</v>
      </c>
      <c r="C43" s="31" t="s">
        <v>37273</v>
      </c>
      <c r="D43" s="31" t="s">
        <v>37274</v>
      </c>
      <c r="E43" s="31" t="s">
        <v>101</v>
      </c>
      <c r="F43" s="31" t="s">
        <v>102</v>
      </c>
      <c r="G43" s="31" t="s">
        <v>16267</v>
      </c>
      <c r="H43" s="31" t="s">
        <v>33368</v>
      </c>
      <c r="I43" s="38">
        <v>0.27083333333333331</v>
      </c>
      <c r="J43" s="31" t="s">
        <v>37142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23"/>
      <c r="R43" s="23"/>
      <c r="S43" s="29">
        <v>26000</v>
      </c>
      <c r="T43" s="23"/>
    </row>
    <row r="44" spans="1:20" ht="50.1" customHeight="1" x14ac:dyDescent="1.05">
      <c r="A44" s="31" t="s">
        <v>37275</v>
      </c>
      <c r="B44" s="31" t="s">
        <v>37276</v>
      </c>
      <c r="C44" s="31" t="s">
        <v>37277</v>
      </c>
      <c r="D44" s="31" t="s">
        <v>37278</v>
      </c>
      <c r="E44" s="31" t="s">
        <v>101</v>
      </c>
      <c r="F44" s="31" t="s">
        <v>102</v>
      </c>
      <c r="G44" s="31" t="s">
        <v>16267</v>
      </c>
      <c r="H44" s="31" t="s">
        <v>33368</v>
      </c>
      <c r="I44" s="38">
        <v>0.27083333333333331</v>
      </c>
      <c r="J44" s="31" t="s">
        <v>37142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3"/>
      <c r="R44" s="23"/>
      <c r="S44" s="29">
        <v>26000</v>
      </c>
      <c r="T44" s="23"/>
    </row>
    <row r="45" spans="1:20" ht="50.1" customHeight="1" x14ac:dyDescent="1.05">
      <c r="A45" s="688" t="s">
        <v>37935</v>
      </c>
      <c r="B45" s="689"/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90"/>
      <c r="N45" s="23"/>
      <c r="O45" s="23"/>
      <c r="P45" s="23"/>
      <c r="Q45" s="23"/>
      <c r="R45" s="23"/>
      <c r="S45" s="29"/>
      <c r="T45" s="23"/>
    </row>
    <row r="46" spans="1:20" ht="50.1" customHeight="1" x14ac:dyDescent="1.05">
      <c r="A46" s="31" t="s">
        <v>37770</v>
      </c>
      <c r="B46" s="31" t="s">
        <v>4445</v>
      </c>
      <c r="C46" s="31" t="s">
        <v>37771</v>
      </c>
      <c r="D46" s="31" t="s">
        <v>37772</v>
      </c>
      <c r="E46" s="31" t="s">
        <v>687</v>
      </c>
      <c r="F46" s="31" t="s">
        <v>123</v>
      </c>
      <c r="G46" s="31" t="s">
        <v>16504</v>
      </c>
      <c r="H46" s="31" t="s">
        <v>33368</v>
      </c>
      <c r="I46" s="38">
        <v>0.70833333333333337</v>
      </c>
      <c r="J46" s="31" t="s">
        <v>37142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43225</v>
      </c>
      <c r="T46" s="23"/>
    </row>
    <row r="47" spans="1:20" ht="50.1" customHeight="1" x14ac:dyDescent="1.05">
      <c r="A47" s="31" t="s">
        <v>37773</v>
      </c>
      <c r="B47" s="31" t="s">
        <v>7769</v>
      </c>
      <c r="C47" s="31" t="s">
        <v>37774</v>
      </c>
      <c r="D47" s="31" t="s">
        <v>37775</v>
      </c>
      <c r="E47" s="31" t="s">
        <v>687</v>
      </c>
      <c r="F47" s="31" t="s">
        <v>102</v>
      </c>
      <c r="G47" s="31" t="s">
        <v>16324</v>
      </c>
      <c r="H47" s="31" t="s">
        <v>35348</v>
      </c>
      <c r="I47" s="38">
        <v>0.41666666666666669</v>
      </c>
      <c r="J47" s="31" t="s">
        <v>37142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25000</v>
      </c>
      <c r="T47" s="23"/>
    </row>
    <row r="48" spans="1:20" ht="50.1" customHeight="1" x14ac:dyDescent="1.05">
      <c r="A48" s="31" t="s">
        <v>37776</v>
      </c>
      <c r="B48" s="31" t="s">
        <v>37777</v>
      </c>
      <c r="C48" s="31" t="s">
        <v>37778</v>
      </c>
      <c r="D48" s="31" t="s">
        <v>37779</v>
      </c>
      <c r="E48" s="31" t="s">
        <v>687</v>
      </c>
      <c r="F48" s="31" t="s">
        <v>102</v>
      </c>
      <c r="G48" s="31" t="s">
        <v>16324</v>
      </c>
      <c r="H48" s="31" t="s">
        <v>35348</v>
      </c>
      <c r="I48" s="38">
        <v>0.41666666666666669</v>
      </c>
      <c r="J48" s="31" t="s">
        <v>37142</v>
      </c>
      <c r="K48" s="31" t="s">
        <v>105</v>
      </c>
      <c r="L48" s="31" t="s">
        <v>106</v>
      </c>
      <c r="M48" s="31" t="s">
        <v>491</v>
      </c>
      <c r="N48" s="23"/>
      <c r="O48" s="23"/>
      <c r="P48" s="23"/>
      <c r="Q48" s="23"/>
      <c r="R48" s="23"/>
      <c r="S48" s="29">
        <v>25000</v>
      </c>
      <c r="T48" s="23"/>
    </row>
    <row r="49" spans="1:20" ht="50.1" customHeight="1" x14ac:dyDescent="1.05">
      <c r="A49" s="31" t="s">
        <v>37780</v>
      </c>
      <c r="B49" s="31" t="s">
        <v>447</v>
      </c>
      <c r="C49" s="31" t="s">
        <v>37781</v>
      </c>
      <c r="D49" s="31" t="s">
        <v>37782</v>
      </c>
      <c r="E49" s="31" t="s">
        <v>687</v>
      </c>
      <c r="F49" s="31" t="s">
        <v>102</v>
      </c>
      <c r="G49" s="31" t="s">
        <v>16324</v>
      </c>
      <c r="H49" s="31" t="s">
        <v>35348</v>
      </c>
      <c r="I49" s="38">
        <v>0.41666666666666669</v>
      </c>
      <c r="J49" s="31" t="s">
        <v>37142</v>
      </c>
      <c r="K49" s="31" t="s">
        <v>105</v>
      </c>
      <c r="L49" s="31" t="s">
        <v>106</v>
      </c>
      <c r="M49" s="31" t="s">
        <v>491</v>
      </c>
      <c r="N49" s="23"/>
      <c r="O49" s="23"/>
      <c r="P49" s="23"/>
      <c r="Q49" s="23"/>
      <c r="R49" s="23"/>
      <c r="S49" s="29">
        <v>25000</v>
      </c>
      <c r="T49" s="23"/>
    </row>
    <row r="50" spans="1:20" ht="50.1" customHeight="1" x14ac:dyDescent="1.05">
      <c r="A50" s="31" t="s">
        <v>37783</v>
      </c>
      <c r="B50" s="31" t="s">
        <v>37784</v>
      </c>
      <c r="C50" s="31" t="s">
        <v>37785</v>
      </c>
      <c r="D50" s="31" t="s">
        <v>37786</v>
      </c>
      <c r="E50" s="31" t="s">
        <v>687</v>
      </c>
      <c r="F50" s="31" t="s">
        <v>102</v>
      </c>
      <c r="G50" s="31" t="s">
        <v>16324</v>
      </c>
      <c r="H50" s="31" t="s">
        <v>35348</v>
      </c>
      <c r="I50" s="38">
        <v>0.41666666666666669</v>
      </c>
      <c r="J50" s="31" t="s">
        <v>37142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25000</v>
      </c>
      <c r="T50" s="23"/>
    </row>
    <row r="51" spans="1:20" ht="50.1" customHeight="1" x14ac:dyDescent="1.05">
      <c r="A51" s="31" t="s">
        <v>37787</v>
      </c>
      <c r="B51" s="31" t="s">
        <v>37788</v>
      </c>
      <c r="C51" s="31" t="s">
        <v>37789</v>
      </c>
      <c r="D51" s="31" t="s">
        <v>37790</v>
      </c>
      <c r="E51" s="31" t="s">
        <v>101</v>
      </c>
      <c r="F51" s="31" t="s">
        <v>102</v>
      </c>
      <c r="G51" s="31" t="s">
        <v>16267</v>
      </c>
      <c r="H51" s="31" t="s">
        <v>28481</v>
      </c>
      <c r="I51" s="38">
        <v>0.125</v>
      </c>
      <c r="J51" s="31" t="s">
        <v>37142</v>
      </c>
      <c r="K51" s="31" t="s">
        <v>105</v>
      </c>
      <c r="L51" s="31" t="s">
        <v>106</v>
      </c>
      <c r="M51" s="31" t="s">
        <v>491</v>
      </c>
      <c r="N51" s="23"/>
      <c r="O51" s="23"/>
      <c r="P51" s="23"/>
      <c r="Q51" s="23"/>
      <c r="R51" s="23"/>
      <c r="S51" s="29">
        <v>26000</v>
      </c>
      <c r="T51" s="23"/>
    </row>
    <row r="52" spans="1:20" ht="50.1" customHeight="1" x14ac:dyDescent="1.05">
      <c r="A52" s="31" t="s">
        <v>37791</v>
      </c>
      <c r="B52" s="31" t="s">
        <v>18707</v>
      </c>
      <c r="C52" s="31" t="s">
        <v>37792</v>
      </c>
      <c r="D52" s="31" t="s">
        <v>37793</v>
      </c>
      <c r="E52" s="31" t="s">
        <v>101</v>
      </c>
      <c r="F52" s="31" t="s">
        <v>102</v>
      </c>
      <c r="G52" s="31" t="s">
        <v>16267</v>
      </c>
      <c r="H52" s="31" t="s">
        <v>33674</v>
      </c>
      <c r="I52" s="38">
        <v>0.125</v>
      </c>
      <c r="J52" s="31" t="s">
        <v>37142</v>
      </c>
      <c r="K52" s="31" t="s">
        <v>105</v>
      </c>
      <c r="L52" s="31" t="s">
        <v>106</v>
      </c>
      <c r="M52" s="31" t="s">
        <v>491</v>
      </c>
      <c r="N52" s="23"/>
      <c r="O52" s="23"/>
      <c r="P52" s="23"/>
      <c r="Q52" s="23"/>
      <c r="R52" s="23"/>
      <c r="S52" s="29">
        <v>26000</v>
      </c>
      <c r="T52" s="23"/>
    </row>
    <row r="53" spans="1:20" ht="50.1" customHeight="1" x14ac:dyDescent="1.05">
      <c r="A53" s="31" t="s">
        <v>37794</v>
      </c>
      <c r="B53" s="31" t="s">
        <v>37795</v>
      </c>
      <c r="C53" s="31" t="s">
        <v>37796</v>
      </c>
      <c r="D53" s="31" t="s">
        <v>37797</v>
      </c>
      <c r="E53" s="31" t="s">
        <v>687</v>
      </c>
      <c r="F53" s="31" t="s">
        <v>123</v>
      </c>
      <c r="G53" s="31" t="s">
        <v>16504</v>
      </c>
      <c r="H53" s="31" t="s">
        <v>33368</v>
      </c>
      <c r="I53" s="38">
        <v>0.70833333333333337</v>
      </c>
      <c r="J53" s="31" t="s">
        <v>37142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43225</v>
      </c>
      <c r="T53" s="23"/>
    </row>
    <row r="54" spans="1:20" ht="50.1" customHeight="1" x14ac:dyDescent="1.05">
      <c r="A54" s="31" t="s">
        <v>37798</v>
      </c>
      <c r="B54" s="31" t="s">
        <v>37799</v>
      </c>
      <c r="C54" s="31" t="s">
        <v>37800</v>
      </c>
      <c r="D54" s="31" t="s">
        <v>37801</v>
      </c>
      <c r="E54" s="31" t="s">
        <v>687</v>
      </c>
      <c r="F54" s="31" t="s">
        <v>123</v>
      </c>
      <c r="G54" s="31" t="s">
        <v>16504</v>
      </c>
      <c r="H54" s="31" t="s">
        <v>33368</v>
      </c>
      <c r="I54" s="38">
        <v>0.70833333333333337</v>
      </c>
      <c r="J54" s="31" t="s">
        <v>37142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43225</v>
      </c>
      <c r="T54" s="23"/>
    </row>
    <row r="55" spans="1:20" ht="50.1" customHeight="1" x14ac:dyDescent="1.05">
      <c r="A55" s="31" t="s">
        <v>37802</v>
      </c>
      <c r="B55" s="31" t="s">
        <v>37803</v>
      </c>
      <c r="C55" s="31" t="s">
        <v>37804</v>
      </c>
      <c r="D55" s="31" t="s">
        <v>37805</v>
      </c>
      <c r="E55" s="31" t="s">
        <v>101</v>
      </c>
      <c r="F55" s="31" t="s">
        <v>123</v>
      </c>
      <c r="G55" s="31" t="s">
        <v>16205</v>
      </c>
      <c r="H55" s="31" t="s">
        <v>33368</v>
      </c>
      <c r="I55" s="38">
        <v>0.41666666666666669</v>
      </c>
      <c r="J55" s="31" t="s">
        <v>37142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43725</v>
      </c>
      <c r="T55" s="23"/>
    </row>
    <row r="56" spans="1:20" ht="50.1" customHeight="1" x14ac:dyDescent="1.05">
      <c r="A56" s="31" t="s">
        <v>37806</v>
      </c>
      <c r="B56" s="31" t="s">
        <v>3376</v>
      </c>
      <c r="C56" s="31" t="s">
        <v>37807</v>
      </c>
      <c r="D56" s="31" t="s">
        <v>37808</v>
      </c>
      <c r="E56" s="31" t="s">
        <v>101</v>
      </c>
      <c r="F56" s="31" t="s">
        <v>123</v>
      </c>
      <c r="G56" s="31" t="s">
        <v>16205</v>
      </c>
      <c r="H56" s="31" t="s">
        <v>33368</v>
      </c>
      <c r="I56" s="38">
        <v>0.41666666666666669</v>
      </c>
      <c r="J56" s="31" t="s">
        <v>37142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43725</v>
      </c>
      <c r="T56" s="23"/>
    </row>
    <row r="57" spans="1:20" ht="50.1" customHeight="1" x14ac:dyDescent="1.05">
      <c r="A57" s="31" t="s">
        <v>37809</v>
      </c>
      <c r="B57" s="31" t="s">
        <v>2686</v>
      </c>
      <c r="C57" s="31" t="s">
        <v>37810</v>
      </c>
      <c r="D57" s="31" t="s">
        <v>37811</v>
      </c>
      <c r="E57" s="31" t="s">
        <v>687</v>
      </c>
      <c r="F57" s="31" t="s">
        <v>123</v>
      </c>
      <c r="G57" s="31" t="s">
        <v>16504</v>
      </c>
      <c r="H57" s="31" t="s">
        <v>33368</v>
      </c>
      <c r="I57" s="38">
        <v>0.70833333333333337</v>
      </c>
      <c r="J57" s="31" t="s">
        <v>37142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43225</v>
      </c>
      <c r="T57" s="23"/>
    </row>
    <row r="58" spans="1:20" ht="50.1" customHeight="1" x14ac:dyDescent="1.05">
      <c r="A58" s="31" t="s">
        <v>37812</v>
      </c>
      <c r="B58" s="31" t="s">
        <v>3246</v>
      </c>
      <c r="C58" s="31" t="s">
        <v>37813</v>
      </c>
      <c r="D58" s="31" t="s">
        <v>37814</v>
      </c>
      <c r="E58" s="31" t="s">
        <v>687</v>
      </c>
      <c r="F58" s="31" t="s">
        <v>123</v>
      </c>
      <c r="G58" s="31" t="s">
        <v>16504</v>
      </c>
      <c r="H58" s="31" t="s">
        <v>33368</v>
      </c>
      <c r="I58" s="38">
        <v>0.70833333333333337</v>
      </c>
      <c r="J58" s="31" t="s">
        <v>37142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23"/>
    </row>
    <row r="59" spans="1:20" ht="50.1" customHeight="1" x14ac:dyDescent="1.05">
      <c r="A59" s="31" t="s">
        <v>37815</v>
      </c>
      <c r="B59" s="31" t="s">
        <v>6147</v>
      </c>
      <c r="C59" s="31" t="s">
        <v>37816</v>
      </c>
      <c r="D59" s="31" t="s">
        <v>37817</v>
      </c>
      <c r="E59" s="31" t="s">
        <v>687</v>
      </c>
      <c r="F59" s="31" t="s">
        <v>123</v>
      </c>
      <c r="G59" s="31" t="s">
        <v>16504</v>
      </c>
      <c r="H59" s="31" t="s">
        <v>33368</v>
      </c>
      <c r="I59" s="38">
        <v>0.70833333333333337</v>
      </c>
      <c r="J59" s="31" t="s">
        <v>37142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43225</v>
      </c>
      <c r="T59" s="23"/>
    </row>
    <row r="60" spans="1:20" ht="50.1" customHeight="1" x14ac:dyDescent="1.05">
      <c r="A60" s="31" t="s">
        <v>37818</v>
      </c>
      <c r="B60" s="31" t="s">
        <v>37819</v>
      </c>
      <c r="C60" s="31" t="s">
        <v>37820</v>
      </c>
      <c r="D60" s="31" t="s">
        <v>37821</v>
      </c>
      <c r="E60" s="31" t="s">
        <v>687</v>
      </c>
      <c r="F60" s="31" t="s">
        <v>123</v>
      </c>
      <c r="G60" s="31" t="s">
        <v>16504</v>
      </c>
      <c r="H60" s="31" t="s">
        <v>33368</v>
      </c>
      <c r="I60" s="38">
        <v>0.70833333333333337</v>
      </c>
      <c r="J60" s="31" t="s">
        <v>37142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43225</v>
      </c>
      <c r="T60" s="23"/>
    </row>
    <row r="61" spans="1:20" ht="50.1" customHeight="1" x14ac:dyDescent="1.05">
      <c r="A61" s="31" t="s">
        <v>37822</v>
      </c>
      <c r="B61" s="31" t="s">
        <v>11196</v>
      </c>
      <c r="C61" s="31" t="s">
        <v>37823</v>
      </c>
      <c r="D61" s="31" t="s">
        <v>37824</v>
      </c>
      <c r="E61" s="31" t="s">
        <v>687</v>
      </c>
      <c r="F61" s="31" t="s">
        <v>123</v>
      </c>
      <c r="G61" s="31" t="s">
        <v>16504</v>
      </c>
      <c r="H61" s="31" t="s">
        <v>33368</v>
      </c>
      <c r="I61" s="38">
        <v>0.70833333333333337</v>
      </c>
      <c r="J61" s="31" t="s">
        <v>37142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43225</v>
      </c>
      <c r="T61" s="23"/>
    </row>
    <row r="62" spans="1:20" ht="50.1" customHeight="1" x14ac:dyDescent="1.05">
      <c r="A62" s="31" t="s">
        <v>37825</v>
      </c>
      <c r="B62" s="31" t="s">
        <v>6096</v>
      </c>
      <c r="C62" s="31" t="s">
        <v>37826</v>
      </c>
      <c r="D62" s="31" t="s">
        <v>37827</v>
      </c>
      <c r="E62" s="31" t="s">
        <v>687</v>
      </c>
      <c r="F62" s="31" t="s">
        <v>123</v>
      </c>
      <c r="G62" s="31" t="s">
        <v>16504</v>
      </c>
      <c r="H62" s="31" t="s">
        <v>33368</v>
      </c>
      <c r="I62" s="38">
        <v>0.70833333333333337</v>
      </c>
      <c r="J62" s="31" t="s">
        <v>37142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23"/>
    </row>
    <row r="63" spans="1:20" ht="50.1" customHeight="1" x14ac:dyDescent="1.05">
      <c r="A63" s="31" t="s">
        <v>37828</v>
      </c>
      <c r="B63" s="31" t="s">
        <v>2909</v>
      </c>
      <c r="C63" s="31" t="s">
        <v>37829</v>
      </c>
      <c r="D63" s="31" t="s">
        <v>37830</v>
      </c>
      <c r="E63" s="31" t="s">
        <v>687</v>
      </c>
      <c r="F63" s="31" t="s">
        <v>123</v>
      </c>
      <c r="G63" s="31" t="s">
        <v>16504</v>
      </c>
      <c r="H63" s="31" t="s">
        <v>33368</v>
      </c>
      <c r="I63" s="38">
        <v>0.70833333333333337</v>
      </c>
      <c r="J63" s="31" t="s">
        <v>37142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23"/>
    </row>
    <row r="64" spans="1:20" ht="50.1" customHeight="1" x14ac:dyDescent="1.05">
      <c r="A64" s="31" t="s">
        <v>37831</v>
      </c>
      <c r="B64" s="31" t="s">
        <v>10272</v>
      </c>
      <c r="C64" s="31" t="s">
        <v>37832</v>
      </c>
      <c r="D64" s="31" t="s">
        <v>37833</v>
      </c>
      <c r="E64" s="31" t="s">
        <v>687</v>
      </c>
      <c r="F64" s="31" t="s">
        <v>123</v>
      </c>
      <c r="G64" s="31" t="s">
        <v>16504</v>
      </c>
      <c r="H64" s="31" t="s">
        <v>33368</v>
      </c>
      <c r="I64" s="38">
        <v>0.70833333333333337</v>
      </c>
      <c r="J64" s="31" t="s">
        <v>37142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23"/>
    </row>
    <row r="65" spans="1:20" ht="50.1" customHeight="1" x14ac:dyDescent="1.05">
      <c r="A65" s="31" t="s">
        <v>37834</v>
      </c>
      <c r="B65" s="31" t="s">
        <v>6014</v>
      </c>
      <c r="C65" s="31" t="s">
        <v>37835</v>
      </c>
      <c r="D65" s="31" t="s">
        <v>37836</v>
      </c>
      <c r="E65" s="31" t="s">
        <v>687</v>
      </c>
      <c r="F65" s="31" t="s">
        <v>123</v>
      </c>
      <c r="G65" s="31" t="s">
        <v>16504</v>
      </c>
      <c r="H65" s="31" t="s">
        <v>33368</v>
      </c>
      <c r="I65" s="38">
        <v>0.70833333333333337</v>
      </c>
      <c r="J65" s="31" t="s">
        <v>37142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23"/>
    </row>
    <row r="66" spans="1:20" ht="50.1" customHeight="1" x14ac:dyDescent="1.05">
      <c r="A66" s="31" t="s">
        <v>37837</v>
      </c>
      <c r="B66" s="31" t="s">
        <v>3902</v>
      </c>
      <c r="C66" s="31" t="s">
        <v>37838</v>
      </c>
      <c r="D66" s="31" t="s">
        <v>37839</v>
      </c>
      <c r="E66" s="31" t="s">
        <v>687</v>
      </c>
      <c r="F66" s="31" t="s">
        <v>123</v>
      </c>
      <c r="G66" s="31" t="s">
        <v>16504</v>
      </c>
      <c r="H66" s="31" t="s">
        <v>33368</v>
      </c>
      <c r="I66" s="38">
        <v>0.70833333333333337</v>
      </c>
      <c r="J66" s="31" t="s">
        <v>37142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23"/>
    </row>
    <row r="67" spans="1:20" ht="50.1" customHeight="1" x14ac:dyDescent="1.05">
      <c r="A67" s="31" t="s">
        <v>37840</v>
      </c>
      <c r="B67" s="31" t="s">
        <v>15010</v>
      </c>
      <c r="C67" s="31" t="s">
        <v>37841</v>
      </c>
      <c r="D67" s="31" t="s">
        <v>37842</v>
      </c>
      <c r="E67" s="31" t="s">
        <v>687</v>
      </c>
      <c r="F67" s="31" t="s">
        <v>123</v>
      </c>
      <c r="G67" s="31" t="s">
        <v>16504</v>
      </c>
      <c r="H67" s="31" t="s">
        <v>33368</v>
      </c>
      <c r="I67" s="38">
        <v>0.70833333333333337</v>
      </c>
      <c r="J67" s="31" t="s">
        <v>37142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23"/>
    </row>
    <row r="68" spans="1:20" ht="50.1" customHeight="1" x14ac:dyDescent="1.05">
      <c r="A68" s="31" t="s">
        <v>37843</v>
      </c>
      <c r="B68" s="31" t="s">
        <v>37844</v>
      </c>
      <c r="C68" s="31" t="s">
        <v>37845</v>
      </c>
      <c r="D68" s="31" t="s">
        <v>37846</v>
      </c>
      <c r="E68" s="31" t="s">
        <v>687</v>
      </c>
      <c r="F68" s="31" t="s">
        <v>123</v>
      </c>
      <c r="G68" s="31" t="s">
        <v>16504</v>
      </c>
      <c r="H68" s="31" t="s">
        <v>33368</v>
      </c>
      <c r="I68" s="38">
        <v>0.70833333333333337</v>
      </c>
      <c r="J68" s="31" t="s">
        <v>37142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23"/>
    </row>
    <row r="69" spans="1:20" ht="50.1" customHeight="1" x14ac:dyDescent="1.05">
      <c r="A69" s="31" t="s">
        <v>37847</v>
      </c>
      <c r="B69" s="31" t="s">
        <v>2188</v>
      </c>
      <c r="C69" s="31" t="s">
        <v>37848</v>
      </c>
      <c r="D69" s="31" t="s">
        <v>37849</v>
      </c>
      <c r="E69" s="31" t="s">
        <v>687</v>
      </c>
      <c r="F69" s="31" t="s">
        <v>123</v>
      </c>
      <c r="G69" s="31" t="s">
        <v>16504</v>
      </c>
      <c r="H69" s="31" t="s">
        <v>33368</v>
      </c>
      <c r="I69" s="38">
        <v>0.70833333333333337</v>
      </c>
      <c r="J69" s="31" t="s">
        <v>37142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23"/>
    </row>
    <row r="70" spans="1:20" ht="50.1" customHeight="1" x14ac:dyDescent="1.05">
      <c r="A70" s="31" t="s">
        <v>37850</v>
      </c>
      <c r="B70" s="31" t="s">
        <v>37851</v>
      </c>
      <c r="C70" s="31" t="s">
        <v>37852</v>
      </c>
      <c r="D70" s="31" t="s">
        <v>37853</v>
      </c>
      <c r="E70" s="31" t="s">
        <v>687</v>
      </c>
      <c r="F70" s="31" t="s">
        <v>123</v>
      </c>
      <c r="G70" s="31" t="s">
        <v>16504</v>
      </c>
      <c r="H70" s="31" t="s">
        <v>33368</v>
      </c>
      <c r="I70" s="38">
        <v>0.70833333333333337</v>
      </c>
      <c r="J70" s="31" t="s">
        <v>37142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23"/>
      <c r="R70" s="23"/>
      <c r="S70" s="29">
        <v>43225</v>
      </c>
      <c r="T70" s="23"/>
    </row>
    <row r="71" spans="1:20" ht="50.1" customHeight="1" x14ac:dyDescent="1.05">
      <c r="A71" s="31" t="s">
        <v>37854</v>
      </c>
      <c r="B71" s="31" t="s">
        <v>37855</v>
      </c>
      <c r="C71" s="31" t="s">
        <v>37856</v>
      </c>
      <c r="D71" s="31" t="s">
        <v>37857</v>
      </c>
      <c r="E71" s="31" t="s">
        <v>687</v>
      </c>
      <c r="F71" s="31" t="s">
        <v>123</v>
      </c>
      <c r="G71" s="31" t="s">
        <v>16504</v>
      </c>
      <c r="H71" s="31" t="s">
        <v>33368</v>
      </c>
      <c r="I71" s="38">
        <v>0.70833333333333337</v>
      </c>
      <c r="J71" s="31" t="s">
        <v>37142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3"/>
      <c r="R71" s="23"/>
      <c r="S71" s="29">
        <v>43225</v>
      </c>
      <c r="T71" s="23"/>
    </row>
    <row r="72" spans="1:20" ht="50.1" customHeight="1" x14ac:dyDescent="1.05">
      <c r="A72" s="31" t="s">
        <v>37858</v>
      </c>
      <c r="B72" s="31" t="s">
        <v>7404</v>
      </c>
      <c r="C72" s="31" t="s">
        <v>37859</v>
      </c>
      <c r="D72" s="31" t="s">
        <v>37860</v>
      </c>
      <c r="E72" s="31" t="s">
        <v>687</v>
      </c>
      <c r="F72" s="31" t="s">
        <v>123</v>
      </c>
      <c r="G72" s="31" t="s">
        <v>16504</v>
      </c>
      <c r="H72" s="31" t="s">
        <v>33368</v>
      </c>
      <c r="I72" s="38">
        <v>0.70833333333333337</v>
      </c>
      <c r="J72" s="31" t="s">
        <v>37142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43225</v>
      </c>
      <c r="T72" s="23"/>
    </row>
    <row r="73" spans="1:20" ht="50.1" customHeight="1" x14ac:dyDescent="1.05">
      <c r="A73" s="31" t="s">
        <v>37861</v>
      </c>
      <c r="B73" s="31" t="s">
        <v>21740</v>
      </c>
      <c r="C73" s="31" t="s">
        <v>37862</v>
      </c>
      <c r="D73" s="31" t="s">
        <v>37863</v>
      </c>
      <c r="E73" s="31" t="s">
        <v>687</v>
      </c>
      <c r="F73" s="31" t="s">
        <v>123</v>
      </c>
      <c r="G73" s="31" t="s">
        <v>16504</v>
      </c>
      <c r="H73" s="31" t="s">
        <v>33368</v>
      </c>
      <c r="I73" s="38">
        <v>0.70833333333333337</v>
      </c>
      <c r="J73" s="31" t="s">
        <v>37142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43225</v>
      </c>
      <c r="T73" s="23"/>
    </row>
    <row r="74" spans="1:20" ht="50.1" customHeight="1" x14ac:dyDescent="1.05">
      <c r="A74" s="31" t="s">
        <v>37864</v>
      </c>
      <c r="B74" s="31" t="s">
        <v>37865</v>
      </c>
      <c r="C74" s="31" t="s">
        <v>37866</v>
      </c>
      <c r="D74" s="31" t="s">
        <v>37867</v>
      </c>
      <c r="E74" s="31" t="s">
        <v>687</v>
      </c>
      <c r="F74" s="31" t="s">
        <v>123</v>
      </c>
      <c r="G74" s="31" t="s">
        <v>16504</v>
      </c>
      <c r="H74" s="31" t="s">
        <v>33368</v>
      </c>
      <c r="I74" s="38">
        <v>0.70833333333333337</v>
      </c>
      <c r="J74" s="31" t="s">
        <v>37142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43225</v>
      </c>
      <c r="T74" s="23"/>
    </row>
    <row r="75" spans="1:20" ht="50.1" customHeight="1" x14ac:dyDescent="1.05">
      <c r="A75" s="31" t="s">
        <v>37868</v>
      </c>
      <c r="B75" s="31" t="s">
        <v>21547</v>
      </c>
      <c r="C75" s="31" t="s">
        <v>37869</v>
      </c>
      <c r="D75" s="31" t="s">
        <v>37870</v>
      </c>
      <c r="E75" s="31" t="s">
        <v>687</v>
      </c>
      <c r="F75" s="31" t="s">
        <v>123</v>
      </c>
      <c r="G75" s="31" t="s">
        <v>16504</v>
      </c>
      <c r="H75" s="31" t="s">
        <v>33368</v>
      </c>
      <c r="I75" s="38">
        <v>0.70833333333333337</v>
      </c>
      <c r="J75" s="31" t="s">
        <v>37142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3"/>
      <c r="R75" s="23"/>
      <c r="S75" s="29">
        <v>43225</v>
      </c>
      <c r="T75" s="23"/>
    </row>
    <row r="76" spans="1:20" ht="50.1" customHeight="1" x14ac:dyDescent="1.05">
      <c r="A76" s="31" t="s">
        <v>37871</v>
      </c>
      <c r="B76" s="31" t="s">
        <v>27478</v>
      </c>
      <c r="C76" s="31" t="s">
        <v>37872</v>
      </c>
      <c r="D76" s="31" t="s">
        <v>37873</v>
      </c>
      <c r="E76" s="31" t="s">
        <v>687</v>
      </c>
      <c r="F76" s="31" t="s">
        <v>123</v>
      </c>
      <c r="G76" s="31" t="s">
        <v>16504</v>
      </c>
      <c r="H76" s="31" t="s">
        <v>33368</v>
      </c>
      <c r="I76" s="38">
        <v>0.70833333333333337</v>
      </c>
      <c r="J76" s="31" t="s">
        <v>37142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43225</v>
      </c>
      <c r="T76" s="23"/>
    </row>
    <row r="77" spans="1:20" ht="50.1" customHeight="1" x14ac:dyDescent="1.05">
      <c r="A77" s="31" t="s">
        <v>37874</v>
      </c>
      <c r="B77" s="31" t="s">
        <v>37875</v>
      </c>
      <c r="C77" s="31" t="s">
        <v>37876</v>
      </c>
      <c r="D77" s="31" t="s">
        <v>37877</v>
      </c>
      <c r="E77" s="31" t="s">
        <v>687</v>
      </c>
      <c r="F77" s="31" t="s">
        <v>123</v>
      </c>
      <c r="G77" s="31" t="s">
        <v>16504</v>
      </c>
      <c r="H77" s="31" t="s">
        <v>33368</v>
      </c>
      <c r="I77" s="38">
        <v>0.70833333333333337</v>
      </c>
      <c r="J77" s="31" t="s">
        <v>37142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43225</v>
      </c>
      <c r="T77" s="23"/>
    </row>
    <row r="78" spans="1:20" ht="50.1" customHeight="1" x14ac:dyDescent="1.05">
      <c r="A78" s="31" t="s">
        <v>37878</v>
      </c>
      <c r="B78" s="31" t="s">
        <v>15074</v>
      </c>
      <c r="C78" s="31" t="s">
        <v>37879</v>
      </c>
      <c r="D78" s="31" t="s">
        <v>37880</v>
      </c>
      <c r="E78" s="31" t="s">
        <v>687</v>
      </c>
      <c r="F78" s="31" t="s">
        <v>123</v>
      </c>
      <c r="G78" s="31" t="s">
        <v>16504</v>
      </c>
      <c r="H78" s="31" t="s">
        <v>33368</v>
      </c>
      <c r="I78" s="38">
        <v>0.70833333333333337</v>
      </c>
      <c r="J78" s="31" t="s">
        <v>37142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43225</v>
      </c>
      <c r="T78" s="23"/>
    </row>
    <row r="79" spans="1:20" ht="50.1" customHeight="1" x14ac:dyDescent="1.05">
      <c r="A79" s="31" t="s">
        <v>37881</v>
      </c>
      <c r="B79" s="31" t="s">
        <v>37882</v>
      </c>
      <c r="C79" s="31" t="s">
        <v>37883</v>
      </c>
      <c r="D79" s="31" t="s">
        <v>37884</v>
      </c>
      <c r="E79" s="31" t="s">
        <v>687</v>
      </c>
      <c r="F79" s="31" t="s">
        <v>123</v>
      </c>
      <c r="G79" s="31" t="s">
        <v>16504</v>
      </c>
      <c r="H79" s="31" t="s">
        <v>33368</v>
      </c>
      <c r="I79" s="38">
        <v>0.70833333333333337</v>
      </c>
      <c r="J79" s="31" t="s">
        <v>37142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23"/>
    </row>
    <row r="80" spans="1:20" ht="50.1" customHeight="1" x14ac:dyDescent="1.05">
      <c r="A80" s="31" t="s">
        <v>37885</v>
      </c>
      <c r="B80" s="31" t="s">
        <v>4780</v>
      </c>
      <c r="C80" s="31" t="s">
        <v>37886</v>
      </c>
      <c r="D80" s="31" t="s">
        <v>37887</v>
      </c>
      <c r="E80" s="31" t="s">
        <v>687</v>
      </c>
      <c r="F80" s="31" t="s">
        <v>123</v>
      </c>
      <c r="G80" s="31" t="s">
        <v>16504</v>
      </c>
      <c r="H80" s="31" t="s">
        <v>33368</v>
      </c>
      <c r="I80" s="38">
        <v>0.70833333333333337</v>
      </c>
      <c r="J80" s="31" t="s">
        <v>37142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43225</v>
      </c>
      <c r="T80" s="23"/>
    </row>
    <row r="81" spans="1:39" ht="50.1" customHeight="1" x14ac:dyDescent="1.05">
      <c r="A81" s="31" t="s">
        <v>37888</v>
      </c>
      <c r="B81" s="31" t="s">
        <v>32824</v>
      </c>
      <c r="C81" s="31" t="s">
        <v>37889</v>
      </c>
      <c r="D81" s="31" t="s">
        <v>37890</v>
      </c>
      <c r="E81" s="31" t="s">
        <v>687</v>
      </c>
      <c r="F81" s="31" t="s">
        <v>123</v>
      </c>
      <c r="G81" s="31" t="s">
        <v>16504</v>
      </c>
      <c r="H81" s="31" t="s">
        <v>33368</v>
      </c>
      <c r="I81" s="38">
        <v>0.70833333333333337</v>
      </c>
      <c r="J81" s="31" t="s">
        <v>37142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3"/>
      <c r="R81" s="23"/>
      <c r="S81" s="29">
        <v>25000</v>
      </c>
      <c r="T81" s="23"/>
    </row>
    <row r="82" spans="1:39" ht="50.1" customHeight="1" x14ac:dyDescent="1.05">
      <c r="A82" s="31" t="s">
        <v>37891</v>
      </c>
      <c r="B82" s="31" t="s">
        <v>2240</v>
      </c>
      <c r="C82" s="31" t="s">
        <v>37892</v>
      </c>
      <c r="D82" s="31" t="s">
        <v>37893</v>
      </c>
      <c r="E82" s="31" t="s">
        <v>687</v>
      </c>
      <c r="F82" s="31" t="s">
        <v>123</v>
      </c>
      <c r="G82" s="31" t="s">
        <v>16504</v>
      </c>
      <c r="H82" s="31" t="s">
        <v>33368</v>
      </c>
      <c r="I82" s="38">
        <v>0.70833333333333337</v>
      </c>
      <c r="J82" s="31" t="s">
        <v>37142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3"/>
      <c r="R82" s="23"/>
      <c r="S82" s="29">
        <v>25000</v>
      </c>
      <c r="T82" s="23"/>
    </row>
    <row r="83" spans="1:39" ht="50.1" customHeight="1" x14ac:dyDescent="1.05">
      <c r="A83" s="31" t="s">
        <v>37894</v>
      </c>
      <c r="B83" s="31" t="s">
        <v>37895</v>
      </c>
      <c r="C83" s="31" t="s">
        <v>37896</v>
      </c>
      <c r="D83" s="31" t="s">
        <v>37897</v>
      </c>
      <c r="E83" s="31" t="s">
        <v>687</v>
      </c>
      <c r="F83" s="31" t="s">
        <v>123</v>
      </c>
      <c r="G83" s="31" t="s">
        <v>16504</v>
      </c>
      <c r="H83" s="31" t="s">
        <v>33368</v>
      </c>
      <c r="I83" s="38">
        <v>0.70833333333333337</v>
      </c>
      <c r="J83" s="31" t="s">
        <v>37142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3"/>
      <c r="R83" s="23"/>
      <c r="S83" s="29">
        <v>25000</v>
      </c>
      <c r="T83" s="23"/>
    </row>
    <row r="84" spans="1:39" ht="50.1" customHeight="1" x14ac:dyDescent="1.05">
      <c r="A84" s="31" t="s">
        <v>37898</v>
      </c>
      <c r="B84" s="31" t="s">
        <v>37899</v>
      </c>
      <c r="C84" s="31" t="s">
        <v>37900</v>
      </c>
      <c r="D84" s="31" t="s">
        <v>37901</v>
      </c>
      <c r="E84" s="31" t="s">
        <v>101</v>
      </c>
      <c r="F84" s="31" t="s">
        <v>123</v>
      </c>
      <c r="G84" s="31" t="s">
        <v>16205</v>
      </c>
      <c r="H84" s="31" t="s">
        <v>33368</v>
      </c>
      <c r="I84" s="38">
        <v>0.41666666666666669</v>
      </c>
      <c r="J84" s="31" t="s">
        <v>37142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43725</v>
      </c>
      <c r="T84" s="23"/>
    </row>
    <row r="85" spans="1:39" ht="50.1" customHeight="1" x14ac:dyDescent="1.05">
      <c r="A85" s="31" t="s">
        <v>37902</v>
      </c>
      <c r="B85" s="31" t="s">
        <v>37903</v>
      </c>
      <c r="C85" s="31" t="s">
        <v>37904</v>
      </c>
      <c r="D85" s="31" t="s">
        <v>37905</v>
      </c>
      <c r="E85" s="31" t="s">
        <v>101</v>
      </c>
      <c r="F85" s="31" t="s">
        <v>123</v>
      </c>
      <c r="G85" s="31" t="s">
        <v>16205</v>
      </c>
      <c r="H85" s="31" t="s">
        <v>33368</v>
      </c>
      <c r="I85" s="38">
        <v>0.41666666666666669</v>
      </c>
      <c r="J85" s="31" t="s">
        <v>37142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43725</v>
      </c>
      <c r="T85" s="23"/>
    </row>
    <row r="86" spans="1:39" ht="50.1" customHeight="1" x14ac:dyDescent="0.7">
      <c r="A86" s="698" t="s">
        <v>38414</v>
      </c>
      <c r="B86" s="699"/>
      <c r="C86" s="699"/>
      <c r="D86" s="699"/>
      <c r="E86" s="699"/>
      <c r="F86" s="699"/>
      <c r="G86" s="699"/>
      <c r="H86" s="699"/>
      <c r="I86" s="699"/>
      <c r="J86" s="699"/>
      <c r="K86" s="699"/>
      <c r="L86" s="699"/>
      <c r="M86" s="700"/>
      <c r="N86" s="23"/>
      <c r="O86" s="23"/>
      <c r="P86" s="23"/>
      <c r="Q86" s="131"/>
      <c r="R86" s="156"/>
      <c r="S86" s="156"/>
      <c r="T86" s="29">
        <v>3642300</v>
      </c>
    </row>
    <row r="87" spans="1:39" ht="50.1" customHeight="1" x14ac:dyDescent="1.05">
      <c r="A87" s="688" t="s">
        <v>40262</v>
      </c>
      <c r="B87" s="689"/>
      <c r="C87" s="689"/>
      <c r="D87" s="689"/>
      <c r="E87" s="689"/>
      <c r="F87" s="689"/>
      <c r="G87" s="689"/>
      <c r="H87" s="689"/>
      <c r="I87" s="689"/>
      <c r="J87" s="689"/>
      <c r="K87" s="689"/>
      <c r="L87" s="689"/>
      <c r="M87" s="690"/>
      <c r="N87" s="23"/>
      <c r="O87" s="23"/>
      <c r="P87" s="23"/>
      <c r="Q87" s="23"/>
      <c r="R87" s="23"/>
      <c r="S87" s="29"/>
      <c r="T87" s="23"/>
      <c r="U87" s="24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131"/>
      <c r="AK87" s="156"/>
      <c r="AL87" s="156"/>
      <c r="AM87" s="29"/>
    </row>
    <row r="88" spans="1:39" ht="50.1" customHeight="1" x14ac:dyDescent="1.05">
      <c r="A88" s="31" t="s">
        <v>40225</v>
      </c>
      <c r="B88" s="31" t="s">
        <v>40226</v>
      </c>
      <c r="C88" s="31" t="s">
        <v>40227</v>
      </c>
      <c r="D88" s="31" t="s">
        <v>40228</v>
      </c>
      <c r="E88" s="31" t="s">
        <v>101</v>
      </c>
      <c r="F88" s="31" t="s">
        <v>102</v>
      </c>
      <c r="G88" s="31" t="s">
        <v>16267</v>
      </c>
      <c r="H88" s="31" t="s">
        <v>33148</v>
      </c>
      <c r="I88" s="38">
        <v>0.125</v>
      </c>
      <c r="J88" s="31" t="s">
        <v>37142</v>
      </c>
      <c r="K88" s="31" t="s">
        <v>105</v>
      </c>
      <c r="L88" s="31" t="s">
        <v>106</v>
      </c>
      <c r="M88" s="31" t="s">
        <v>491</v>
      </c>
      <c r="N88" s="23"/>
      <c r="O88" s="23"/>
      <c r="P88" s="23"/>
      <c r="Q88" s="23"/>
      <c r="R88" s="23"/>
      <c r="S88" s="29">
        <v>26000</v>
      </c>
      <c r="T88" s="23"/>
      <c r="U88" s="24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131"/>
      <c r="AK88" s="156"/>
      <c r="AL88" s="156"/>
      <c r="AM88" s="29"/>
    </row>
    <row r="89" spans="1:39" ht="50.1" customHeight="1" x14ac:dyDescent="1.05">
      <c r="A89" s="31" t="s">
        <v>40229</v>
      </c>
      <c r="B89" s="31" t="s">
        <v>18934</v>
      </c>
      <c r="C89" s="31" t="s">
        <v>40230</v>
      </c>
      <c r="D89" s="31" t="s">
        <v>40231</v>
      </c>
      <c r="E89" s="31" t="s">
        <v>101</v>
      </c>
      <c r="F89" s="31" t="s">
        <v>102</v>
      </c>
      <c r="G89" s="31" t="s">
        <v>16267</v>
      </c>
      <c r="H89" s="31" t="s">
        <v>33148</v>
      </c>
      <c r="I89" s="38">
        <v>0.125</v>
      </c>
      <c r="J89" s="31" t="s">
        <v>37142</v>
      </c>
      <c r="K89" s="31" t="s">
        <v>105</v>
      </c>
      <c r="L89" s="31" t="s">
        <v>106</v>
      </c>
      <c r="M89" s="31" t="s">
        <v>491</v>
      </c>
      <c r="N89" s="23"/>
      <c r="O89" s="23"/>
      <c r="P89" s="23"/>
      <c r="Q89" s="23"/>
      <c r="R89" s="23"/>
      <c r="S89" s="29">
        <v>26000</v>
      </c>
      <c r="T89" s="23"/>
      <c r="U89" s="24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131"/>
      <c r="AK89" s="156"/>
      <c r="AL89" s="156"/>
      <c r="AM89" s="29"/>
    </row>
    <row r="90" spans="1:39" ht="50.1" customHeight="1" x14ac:dyDescent="0.7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131"/>
      <c r="R90" s="156"/>
      <c r="S90" s="156"/>
      <c r="T90" s="29"/>
    </row>
    <row r="91" spans="1:39" ht="50.1" customHeight="1" x14ac:dyDescent="0.7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131"/>
      <c r="R91" s="156"/>
      <c r="S91" s="156"/>
      <c r="T91" s="29"/>
    </row>
    <row r="92" spans="1:39" ht="50.1" customHeight="1" x14ac:dyDescent="0.7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131"/>
      <c r="R92" s="156"/>
      <c r="S92" s="156"/>
      <c r="T92" s="29"/>
    </row>
    <row r="93" spans="1:39" ht="50.1" customHeight="1" x14ac:dyDescent="0.7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131"/>
      <c r="R93" s="156"/>
      <c r="S93" s="156"/>
      <c r="T93" s="29"/>
    </row>
    <row r="94" spans="1:39" ht="50.1" customHeight="1" x14ac:dyDescent="0.7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131"/>
      <c r="R94" s="156"/>
      <c r="S94" s="156"/>
      <c r="T94" s="29"/>
    </row>
    <row r="95" spans="1:39" ht="50.1" customHeight="1" x14ac:dyDescent="0.7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131"/>
      <c r="R95" s="156"/>
      <c r="S95" s="156"/>
      <c r="T95" s="29"/>
    </row>
    <row r="96" spans="1:39" ht="50.1" customHeight="1" x14ac:dyDescent="0.7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131"/>
      <c r="R96" s="156"/>
      <c r="S96" s="156"/>
      <c r="T96" s="29"/>
    </row>
    <row r="97" spans="1:20" ht="50.1" customHeight="1" x14ac:dyDescent="0.7">
      <c r="A97" s="23"/>
      <c r="B97" s="24"/>
      <c r="C97" s="23"/>
      <c r="D97" s="23"/>
      <c r="E97" s="23"/>
      <c r="F97" s="23"/>
      <c r="G97" s="23"/>
      <c r="H97" s="23"/>
      <c r="I97" s="7" t="s">
        <v>14</v>
      </c>
      <c r="J97" s="7">
        <f>SUM(Q:Q)-SUM(R:R)</f>
        <v>0</v>
      </c>
      <c r="K97" s="23"/>
      <c r="L97" s="23"/>
      <c r="M97" s="23"/>
      <c r="N97" s="23"/>
      <c r="O97" s="23"/>
      <c r="P97" s="23"/>
      <c r="Q97" s="131"/>
      <c r="R97" s="156"/>
      <c r="S97" s="156"/>
      <c r="T97" s="29"/>
    </row>
    <row r="98" spans="1:20" ht="50.1" customHeight="1" x14ac:dyDescent="0.7">
      <c r="A98" s="23"/>
      <c r="B98" s="24"/>
      <c r="C98" s="23"/>
      <c r="D98" s="23"/>
      <c r="E98" s="23"/>
      <c r="F98" s="23"/>
      <c r="G98" s="23"/>
      <c r="H98" s="23"/>
      <c r="I98" s="7" t="s">
        <v>15</v>
      </c>
      <c r="J98" s="7">
        <f>SUM(S:S)-SUM(T:T)</f>
        <v>51996</v>
      </c>
      <c r="K98" s="23"/>
      <c r="L98" s="23"/>
      <c r="M98" s="23"/>
      <c r="N98" s="23"/>
      <c r="O98" s="23"/>
      <c r="P98" s="23"/>
      <c r="Q98" s="131"/>
      <c r="R98" s="156"/>
      <c r="S98" s="156"/>
      <c r="T98" s="29"/>
    </row>
    <row r="99" spans="1:20" ht="50.1" customHeight="1" x14ac:dyDescent="0.7">
      <c r="A99" s="23"/>
      <c r="B99" s="24"/>
      <c r="C99" s="23"/>
      <c r="D99" s="23"/>
      <c r="E99" s="23"/>
      <c r="F99" s="23"/>
      <c r="G99" s="23"/>
      <c r="H99" s="23"/>
      <c r="I99" s="769" t="s">
        <v>91</v>
      </c>
      <c r="J99" s="770"/>
      <c r="K99" s="23"/>
      <c r="L99" s="23"/>
      <c r="M99" s="23"/>
      <c r="N99" s="23"/>
      <c r="O99" s="23"/>
      <c r="P99" s="23"/>
      <c r="Q99" s="131"/>
      <c r="R99" s="156"/>
      <c r="S99" s="156"/>
      <c r="T99" s="29"/>
    </row>
    <row r="100" spans="1:20" ht="50.1" customHeight="1" x14ac:dyDescent="0.7">
      <c r="A100" s="23"/>
      <c r="B100" s="24"/>
      <c r="C100" s="23"/>
      <c r="D100" s="23"/>
      <c r="E100" s="23"/>
      <c r="F100" s="23"/>
      <c r="G100" s="23"/>
      <c r="H100" s="23"/>
      <c r="I100" s="764"/>
      <c r="J100" s="765"/>
      <c r="K100" s="23"/>
      <c r="L100" s="23"/>
      <c r="M100" s="23"/>
      <c r="N100" s="23"/>
      <c r="O100" s="23"/>
      <c r="P100" s="23"/>
      <c r="Q100" s="131"/>
      <c r="R100" s="156"/>
      <c r="S100" s="156"/>
      <c r="T100" s="29"/>
    </row>
  </sheetData>
  <autoFilter ref="A1:AX971" xr:uid="{00000000-0001-0000-0000-000000000000}"/>
  <mergeCells count="6">
    <mergeCell ref="A3:M3"/>
    <mergeCell ref="I99:J100"/>
    <mergeCell ref="A4:M4"/>
    <mergeCell ref="A45:M45"/>
    <mergeCell ref="A86:M86"/>
    <mergeCell ref="A87:M87"/>
  </mergeCells>
  <conditionalFormatting sqref="C2">
    <cfRule type="duplicateValues" dxfId="1600" priority="10"/>
  </conditionalFormatting>
  <conditionalFormatting sqref="E2">
    <cfRule type="duplicateValues" dxfId="1599" priority="11"/>
  </conditionalFormatting>
  <conditionalFormatting sqref="J2 C2">
    <cfRule type="duplicateValues" dxfId="1598" priority="2"/>
    <cfRule type="duplicateValues" dxfId="1597" priority="3"/>
    <cfRule type="duplicateValues" dxfId="1596" priority="4"/>
    <cfRule type="duplicateValues" dxfId="1595" priority="5"/>
    <cfRule type="duplicateValues" dxfId="1594" priority="6"/>
    <cfRule type="duplicateValues" dxfId="1593" priority="7"/>
    <cfRule type="duplicateValues" dxfId="1592" priority="8"/>
    <cfRule type="duplicateValues" dxfId="1591" priority="9"/>
  </conditionalFormatting>
  <conditionalFormatting sqref="J2">
    <cfRule type="duplicateValues" dxfId="1590" priority="1"/>
  </conditionalFormatting>
  <hyperlinks>
    <hyperlink ref="I99:J100" location="الرئيسيه!A1" display="الرئيسيه" xr:uid="{43A78E7B-2162-46BE-AC92-9850D453D2FC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70E2-93F9-4FE5-A60A-FE7973AF648D}"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" sqref="I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/>
      <c r="S2" s="157">
        <v>0</v>
      </c>
      <c r="T2" s="117">
        <v>0</v>
      </c>
    </row>
    <row r="3" spans="1:20" ht="50.1" customHeight="1" x14ac:dyDescent="1.05">
      <c r="A3" s="693" t="s">
        <v>32858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5"/>
      <c r="N3" s="19"/>
      <c r="O3" s="23"/>
      <c r="P3" s="23"/>
      <c r="Q3" s="23"/>
      <c r="R3" s="156"/>
      <c r="S3" s="156"/>
      <c r="T3" s="29">
        <v>22200</v>
      </c>
    </row>
    <row r="4" spans="1:20" ht="50.1" customHeight="1" x14ac:dyDescent="1.05">
      <c r="A4" s="688" t="s">
        <v>34414</v>
      </c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90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33995</v>
      </c>
      <c r="B5" s="31" t="s">
        <v>33996</v>
      </c>
      <c r="C5" s="31" t="s">
        <v>33997</v>
      </c>
      <c r="D5" s="31" t="s">
        <v>33998</v>
      </c>
      <c r="E5" s="31" t="s">
        <v>101</v>
      </c>
      <c r="F5" s="31" t="s">
        <v>123</v>
      </c>
      <c r="G5" s="31" t="s">
        <v>16970</v>
      </c>
      <c r="H5" s="31" t="s">
        <v>27147</v>
      </c>
      <c r="I5" s="38">
        <v>0.83333333333333337</v>
      </c>
      <c r="J5" s="31" t="s">
        <v>23244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22200</v>
      </c>
      <c r="T5" s="23"/>
    </row>
    <row r="6" spans="1:20" ht="50.1" customHeight="1" x14ac:dyDescent="0.7">
      <c r="A6" s="698" t="s">
        <v>37352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700"/>
      <c r="N6" s="23"/>
      <c r="O6" s="23"/>
      <c r="P6" s="23"/>
      <c r="Q6" s="23"/>
      <c r="R6" s="156"/>
      <c r="S6" s="156"/>
      <c r="T6" s="29">
        <v>43925</v>
      </c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56"/>
      <c r="S7" s="156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56"/>
      <c r="S8" s="156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56"/>
      <c r="S9" s="156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7" t="s">
        <v>14</v>
      </c>
      <c r="J10" s="7">
        <f>SUM(Q:Q)-SUM(R:R)</f>
        <v>0</v>
      </c>
      <c r="K10" s="23"/>
      <c r="L10" s="23"/>
      <c r="M10" s="23"/>
      <c r="N10" s="23"/>
      <c r="O10" s="23"/>
      <c r="P10" s="23"/>
      <c r="Q10" s="23"/>
      <c r="R10" s="156"/>
      <c r="S10" s="156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15</v>
      </c>
      <c r="J11" s="7">
        <f>SUM(S:S)-SUM(T:T)</f>
        <v>-43925</v>
      </c>
      <c r="K11" s="23"/>
      <c r="L11" s="23"/>
      <c r="M11" s="23"/>
      <c r="N11" s="23"/>
      <c r="O11" s="23"/>
      <c r="P11" s="23"/>
      <c r="Q11" s="23"/>
      <c r="R11" s="156"/>
      <c r="S11" s="156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69" t="s">
        <v>91</v>
      </c>
      <c r="J12" s="770"/>
      <c r="K12" s="23"/>
      <c r="L12" s="23"/>
      <c r="M12" s="23"/>
      <c r="N12" s="23"/>
      <c r="O12" s="23"/>
      <c r="P12" s="23"/>
      <c r="Q12" s="23"/>
      <c r="R12" s="156"/>
      <c r="S12" s="156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4"/>
      <c r="J13" s="765"/>
      <c r="K13" s="23"/>
      <c r="L13" s="23"/>
      <c r="M13" s="23"/>
      <c r="N13" s="23"/>
      <c r="O13" s="23"/>
      <c r="P13" s="23"/>
      <c r="Q13" s="23"/>
      <c r="R13" s="156"/>
      <c r="S13" s="156"/>
      <c r="T13" s="29"/>
    </row>
  </sheetData>
  <autoFilter ref="A1:AX884" xr:uid="{00000000-0001-0000-0000-000000000000}"/>
  <mergeCells count="4">
    <mergeCell ref="A3:M3"/>
    <mergeCell ref="A4:M4"/>
    <mergeCell ref="A6:M6"/>
    <mergeCell ref="I12:J13"/>
  </mergeCells>
  <conditionalFormatting sqref="C2">
    <cfRule type="duplicateValues" dxfId="1589" priority="10"/>
  </conditionalFormatting>
  <conditionalFormatting sqref="E2">
    <cfRule type="duplicateValues" dxfId="1588" priority="11"/>
  </conditionalFormatting>
  <conditionalFormatting sqref="J2 C2">
    <cfRule type="duplicateValues" dxfId="1587" priority="2"/>
    <cfRule type="duplicateValues" dxfId="1586" priority="3"/>
    <cfRule type="duplicateValues" dxfId="1585" priority="4"/>
    <cfRule type="duplicateValues" dxfId="1584" priority="5"/>
    <cfRule type="duplicateValues" dxfId="1583" priority="6"/>
    <cfRule type="duplicateValues" dxfId="1582" priority="7"/>
    <cfRule type="duplicateValues" dxfId="1581" priority="8"/>
    <cfRule type="duplicateValues" dxfId="1580" priority="9"/>
  </conditionalFormatting>
  <conditionalFormatting sqref="J2">
    <cfRule type="duplicateValues" dxfId="1579" priority="1"/>
  </conditionalFormatting>
  <hyperlinks>
    <hyperlink ref="I12:J13" location="الرئيسيه!A1" display="الرئيسيه" xr:uid="{9A1FC82F-B064-41D7-8B08-ED5446E9D91B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E7BA-07AD-4085-8792-2BC8A92E7B10}">
  <sheetPr>
    <pageSetUpPr fitToPage="1"/>
  </sheetPr>
  <dimension ref="A1:AM42"/>
  <sheetViews>
    <sheetView rightToLeft="1" zoomScale="50" zoomScaleNormal="50" workbookViewId="0">
      <pane ySplit="1" topLeftCell="A37" activePane="bottomLeft" state="frozen"/>
      <selection activeCell="G24" sqref="G24"/>
      <selection pane="bottomLeft" activeCell="I41" sqref="I41:J4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47.5703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49.5703125" customWidth="1"/>
    <col min="18" max="18" width="48.140625" customWidth="1"/>
    <col min="19" max="19" width="51.5703125" customWidth="1"/>
    <col min="20" max="20" width="51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17"/>
    </row>
    <row r="3" spans="1:20" ht="50.1" customHeight="1" x14ac:dyDescent="1.3">
      <c r="A3" s="367"/>
      <c r="B3" s="368"/>
      <c r="C3" s="367"/>
      <c r="D3" s="369" t="s">
        <v>4042</v>
      </c>
      <c r="E3" s="370"/>
      <c r="F3" s="370"/>
      <c r="G3" s="370"/>
      <c r="H3" s="370"/>
      <c r="I3" s="370"/>
      <c r="J3" s="370"/>
      <c r="K3" s="370"/>
      <c r="L3" s="370"/>
      <c r="M3" s="371"/>
      <c r="N3" s="19"/>
      <c r="O3" s="23"/>
      <c r="P3" s="23"/>
      <c r="Q3" s="23"/>
      <c r="R3" s="23"/>
      <c r="S3" s="23"/>
      <c r="T3" s="29">
        <v>308000</v>
      </c>
    </row>
    <row r="4" spans="1:20" ht="50.1" customHeight="1" x14ac:dyDescent="1.3">
      <c r="A4" s="367"/>
      <c r="B4" s="368"/>
      <c r="C4" s="367"/>
      <c r="D4" s="369" t="s">
        <v>9540</v>
      </c>
      <c r="E4" s="370"/>
      <c r="F4" s="370"/>
      <c r="G4" s="370"/>
      <c r="H4" s="370"/>
      <c r="I4" s="370"/>
      <c r="J4" s="370"/>
      <c r="K4" s="370"/>
      <c r="L4" s="370"/>
      <c r="M4" s="371"/>
      <c r="N4" s="19"/>
      <c r="O4" s="23"/>
      <c r="P4" s="23"/>
      <c r="Q4" s="23"/>
      <c r="R4" s="23"/>
      <c r="S4" s="23"/>
      <c r="T4" s="29">
        <v>44000</v>
      </c>
    </row>
    <row r="5" spans="1:20" ht="50.1" customHeight="1" x14ac:dyDescent="1.3">
      <c r="A5" s="679" t="s">
        <v>15032</v>
      </c>
      <c r="B5" s="689"/>
      <c r="C5" s="689"/>
      <c r="D5" s="689"/>
      <c r="E5" s="689"/>
      <c r="F5" s="689"/>
      <c r="G5" s="689"/>
      <c r="H5" s="689"/>
      <c r="I5" s="689"/>
      <c r="J5" s="689"/>
      <c r="K5" s="689"/>
      <c r="L5" s="689"/>
      <c r="M5" s="690"/>
      <c r="N5" s="23"/>
      <c r="O5" s="23"/>
      <c r="P5" s="23"/>
      <c r="Q5" s="23"/>
      <c r="R5" s="23"/>
      <c r="S5" s="29"/>
      <c r="T5" s="170"/>
    </row>
    <row r="6" spans="1:20" ht="50.1" customHeight="1" x14ac:dyDescent="1.05">
      <c r="A6" s="26" t="s">
        <v>13820</v>
      </c>
      <c r="B6" s="27" t="s">
        <v>8031</v>
      </c>
      <c r="C6" s="31" t="s">
        <v>13821</v>
      </c>
      <c r="D6" s="26" t="s">
        <v>13822</v>
      </c>
      <c r="E6" s="26" t="s">
        <v>101</v>
      </c>
      <c r="F6" s="26" t="s">
        <v>123</v>
      </c>
      <c r="G6" s="26" t="s">
        <v>124</v>
      </c>
      <c r="H6" s="26" t="s">
        <v>13746</v>
      </c>
      <c r="I6" s="28">
        <v>0.125</v>
      </c>
      <c r="J6" s="26" t="s">
        <v>13823</v>
      </c>
      <c r="K6" s="31" t="s">
        <v>105</v>
      </c>
      <c r="L6" s="26" t="s">
        <v>106</v>
      </c>
      <c r="M6" s="26" t="s">
        <v>107</v>
      </c>
      <c r="N6" s="23"/>
      <c r="O6" s="23"/>
      <c r="P6" s="23"/>
      <c r="Q6" s="23"/>
      <c r="R6" s="23"/>
      <c r="S6" s="175">
        <v>22000</v>
      </c>
      <c r="T6" s="131"/>
    </row>
    <row r="7" spans="1:20" ht="50.1" customHeight="1" x14ac:dyDescent="1.05">
      <c r="A7" s="26" t="s">
        <v>13828</v>
      </c>
      <c r="B7" s="27" t="s">
        <v>13829</v>
      </c>
      <c r="C7" s="31" t="s">
        <v>13830</v>
      </c>
      <c r="D7" s="26" t="s">
        <v>13831</v>
      </c>
      <c r="E7" s="26" t="s">
        <v>101</v>
      </c>
      <c r="F7" s="26" t="s">
        <v>123</v>
      </c>
      <c r="G7" s="26" t="s">
        <v>124</v>
      </c>
      <c r="H7" s="26" t="s">
        <v>13746</v>
      </c>
      <c r="I7" s="28">
        <v>0.125</v>
      </c>
      <c r="J7" s="26" t="s">
        <v>13823</v>
      </c>
      <c r="K7" s="31" t="s">
        <v>105</v>
      </c>
      <c r="L7" s="26" t="s">
        <v>106</v>
      </c>
      <c r="M7" s="26" t="s">
        <v>107</v>
      </c>
      <c r="N7" s="23"/>
      <c r="O7" s="23"/>
      <c r="P7" s="23"/>
      <c r="Q7" s="23"/>
      <c r="R7" s="23"/>
      <c r="S7" s="175">
        <v>22000</v>
      </c>
      <c r="T7" s="131"/>
    </row>
    <row r="8" spans="1:20" ht="50.1" customHeight="1" x14ac:dyDescent="1.05">
      <c r="A8" s="26" t="s">
        <v>13836</v>
      </c>
      <c r="B8" s="27" t="s">
        <v>8929</v>
      </c>
      <c r="C8" s="31" t="s">
        <v>13837</v>
      </c>
      <c r="D8" s="26" t="s">
        <v>13838</v>
      </c>
      <c r="E8" s="26" t="s">
        <v>101</v>
      </c>
      <c r="F8" s="26" t="s">
        <v>123</v>
      </c>
      <c r="G8" s="26" t="s">
        <v>124</v>
      </c>
      <c r="H8" s="26" t="s">
        <v>13746</v>
      </c>
      <c r="I8" s="28">
        <v>0.125</v>
      </c>
      <c r="J8" s="26" t="s">
        <v>13823</v>
      </c>
      <c r="K8" s="31" t="s">
        <v>105</v>
      </c>
      <c r="L8" s="26" t="s">
        <v>106</v>
      </c>
      <c r="M8" s="26" t="s">
        <v>107</v>
      </c>
      <c r="N8" s="23"/>
      <c r="O8" s="23"/>
      <c r="P8" s="23"/>
      <c r="Q8" s="23"/>
      <c r="R8" s="23"/>
      <c r="S8" s="175">
        <v>22000</v>
      </c>
      <c r="T8" s="131"/>
    </row>
    <row r="9" spans="1:20" ht="50.1" customHeight="1" x14ac:dyDescent="1.05">
      <c r="A9" s="31" t="s">
        <v>13843</v>
      </c>
      <c r="B9" s="37" t="s">
        <v>3407</v>
      </c>
      <c r="C9" s="31" t="s">
        <v>13844</v>
      </c>
      <c r="D9" s="31" t="s">
        <v>13845</v>
      </c>
      <c r="E9" s="31" t="s">
        <v>101</v>
      </c>
      <c r="F9" s="31" t="s">
        <v>123</v>
      </c>
      <c r="G9" s="31" t="s">
        <v>124</v>
      </c>
      <c r="H9" s="31" t="s">
        <v>13746</v>
      </c>
      <c r="I9" s="38">
        <v>0.125</v>
      </c>
      <c r="J9" s="31" t="s">
        <v>13823</v>
      </c>
      <c r="K9" s="31" t="s">
        <v>105</v>
      </c>
      <c r="L9" s="31" t="s">
        <v>106</v>
      </c>
      <c r="M9" s="31" t="s">
        <v>107</v>
      </c>
      <c r="N9" s="23"/>
      <c r="O9" s="23"/>
      <c r="P9" s="23"/>
      <c r="Q9" s="23"/>
      <c r="R9" s="23"/>
      <c r="S9" s="29">
        <v>22000</v>
      </c>
      <c r="T9" s="131"/>
    </row>
    <row r="10" spans="1:20" ht="50.1" customHeight="1" x14ac:dyDescent="1.05">
      <c r="A10" s="31" t="s">
        <v>13854</v>
      </c>
      <c r="B10" s="37" t="s">
        <v>13855</v>
      </c>
      <c r="C10" s="31" t="s">
        <v>13856</v>
      </c>
      <c r="D10" s="31" t="s">
        <v>13857</v>
      </c>
      <c r="E10" s="31" t="s">
        <v>101</v>
      </c>
      <c r="F10" s="31" t="s">
        <v>123</v>
      </c>
      <c r="G10" s="31" t="s">
        <v>124</v>
      </c>
      <c r="H10" s="31" t="s">
        <v>13746</v>
      </c>
      <c r="I10" s="38">
        <v>0.125</v>
      </c>
      <c r="J10" s="31" t="s">
        <v>13823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131"/>
    </row>
    <row r="11" spans="1:20" ht="50.1" customHeight="1" x14ac:dyDescent="1.05">
      <c r="A11" s="31" t="s">
        <v>13858</v>
      </c>
      <c r="B11" s="37" t="s">
        <v>13859</v>
      </c>
      <c r="C11" s="31" t="s">
        <v>13860</v>
      </c>
      <c r="D11" s="31" t="s">
        <v>13861</v>
      </c>
      <c r="E11" s="31" t="s">
        <v>101</v>
      </c>
      <c r="F11" s="31" t="s">
        <v>123</v>
      </c>
      <c r="G11" s="31" t="s">
        <v>124</v>
      </c>
      <c r="H11" s="31" t="s">
        <v>13746</v>
      </c>
      <c r="I11" s="38">
        <v>0.125</v>
      </c>
      <c r="J11" s="31" t="s">
        <v>13823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131"/>
    </row>
    <row r="12" spans="1:20" ht="50.1" customHeight="1" x14ac:dyDescent="1.05">
      <c r="A12" s="31" t="s">
        <v>13881</v>
      </c>
      <c r="B12" s="37" t="s">
        <v>13882</v>
      </c>
      <c r="C12" s="31" t="s">
        <v>13883</v>
      </c>
      <c r="D12" s="31" t="s">
        <v>13884</v>
      </c>
      <c r="E12" s="31" t="s">
        <v>101</v>
      </c>
      <c r="F12" s="31" t="s">
        <v>123</v>
      </c>
      <c r="G12" s="31" t="s">
        <v>124</v>
      </c>
      <c r="H12" s="31" t="s">
        <v>13746</v>
      </c>
      <c r="I12" s="38">
        <v>0.125</v>
      </c>
      <c r="J12" s="31" t="s">
        <v>13823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22000</v>
      </c>
      <c r="T12" s="131"/>
    </row>
    <row r="13" spans="1:20" ht="50.1" customHeight="1" x14ac:dyDescent="1.05">
      <c r="A13" s="31" t="s">
        <v>13896</v>
      </c>
      <c r="B13" s="37" t="s">
        <v>9459</v>
      </c>
      <c r="C13" s="31" t="s">
        <v>13897</v>
      </c>
      <c r="D13" s="31" t="s">
        <v>13898</v>
      </c>
      <c r="E13" s="31" t="s">
        <v>101</v>
      </c>
      <c r="F13" s="31" t="s">
        <v>123</v>
      </c>
      <c r="G13" s="31" t="s">
        <v>124</v>
      </c>
      <c r="H13" s="31" t="s">
        <v>13746</v>
      </c>
      <c r="I13" s="38">
        <v>0.125</v>
      </c>
      <c r="J13" s="31" t="s">
        <v>13823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22000</v>
      </c>
      <c r="T13" s="131"/>
    </row>
    <row r="14" spans="1:20" ht="50.1" customHeight="1" x14ac:dyDescent="1.05">
      <c r="A14" s="31" t="s">
        <v>13899</v>
      </c>
      <c r="B14" s="37" t="s">
        <v>8999</v>
      </c>
      <c r="C14" s="31" t="s">
        <v>13900</v>
      </c>
      <c r="D14" s="31" t="s">
        <v>13901</v>
      </c>
      <c r="E14" s="31" t="s">
        <v>101</v>
      </c>
      <c r="F14" s="31" t="s">
        <v>123</v>
      </c>
      <c r="G14" s="31" t="s">
        <v>124</v>
      </c>
      <c r="H14" s="31" t="s">
        <v>13746</v>
      </c>
      <c r="I14" s="38">
        <v>0.125</v>
      </c>
      <c r="J14" s="31" t="s">
        <v>13823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22000</v>
      </c>
      <c r="T14" s="131"/>
    </row>
    <row r="15" spans="1:20" ht="50.1" customHeight="1" x14ac:dyDescent="1.05">
      <c r="A15" s="31" t="s">
        <v>13906</v>
      </c>
      <c r="B15" s="37" t="s">
        <v>13907</v>
      </c>
      <c r="C15" s="31" t="s">
        <v>13908</v>
      </c>
      <c r="D15" s="31" t="s">
        <v>13909</v>
      </c>
      <c r="E15" s="31" t="s">
        <v>101</v>
      </c>
      <c r="F15" s="31" t="s">
        <v>123</v>
      </c>
      <c r="G15" s="31" t="s">
        <v>124</v>
      </c>
      <c r="H15" s="31" t="s">
        <v>13746</v>
      </c>
      <c r="I15" s="38">
        <v>0.125</v>
      </c>
      <c r="J15" s="31" t="s">
        <v>13823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22000</v>
      </c>
      <c r="T15" s="131"/>
    </row>
    <row r="16" spans="1:20" ht="50.1" customHeight="1" x14ac:dyDescent="1.05">
      <c r="A16" s="31" t="s">
        <v>13910</v>
      </c>
      <c r="B16" s="37" t="s">
        <v>13911</v>
      </c>
      <c r="C16" s="31" t="s">
        <v>13912</v>
      </c>
      <c r="D16" s="31" t="s">
        <v>13913</v>
      </c>
      <c r="E16" s="31" t="s">
        <v>101</v>
      </c>
      <c r="F16" s="31" t="s">
        <v>123</v>
      </c>
      <c r="G16" s="31" t="s">
        <v>124</v>
      </c>
      <c r="H16" s="31" t="s">
        <v>13746</v>
      </c>
      <c r="I16" s="38">
        <v>0.125</v>
      </c>
      <c r="J16" s="31" t="s">
        <v>13823</v>
      </c>
      <c r="K16" s="31" t="s">
        <v>105</v>
      </c>
      <c r="L16" s="31" t="s">
        <v>106</v>
      </c>
      <c r="M16" s="31" t="s">
        <v>107</v>
      </c>
      <c r="N16" s="23"/>
      <c r="O16" s="23"/>
      <c r="P16" s="23"/>
      <c r="Q16" s="23"/>
      <c r="R16" s="23"/>
      <c r="S16" s="29">
        <v>22000</v>
      </c>
      <c r="T16" s="131"/>
    </row>
    <row r="17" spans="1:39" ht="50.1" customHeight="1" x14ac:dyDescent="1.05">
      <c r="A17" s="31" t="s">
        <v>13914</v>
      </c>
      <c r="B17" s="37" t="s">
        <v>13915</v>
      </c>
      <c r="C17" s="31" t="s">
        <v>13916</v>
      </c>
      <c r="D17" s="31" t="s">
        <v>13917</v>
      </c>
      <c r="E17" s="31" t="s">
        <v>101</v>
      </c>
      <c r="F17" s="31" t="s">
        <v>123</v>
      </c>
      <c r="G17" s="31" t="s">
        <v>124</v>
      </c>
      <c r="H17" s="31" t="s">
        <v>13746</v>
      </c>
      <c r="I17" s="38">
        <v>0.125</v>
      </c>
      <c r="J17" s="31" t="s">
        <v>13823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23"/>
      <c r="R17" s="23"/>
      <c r="S17" s="29">
        <v>22000</v>
      </c>
      <c r="T17" s="131"/>
    </row>
    <row r="18" spans="1:39" ht="50.1" customHeight="1" x14ac:dyDescent="1.05">
      <c r="A18" s="31" t="s">
        <v>13922</v>
      </c>
      <c r="B18" s="37" t="s">
        <v>13675</v>
      </c>
      <c r="C18" s="31" t="s">
        <v>13923</v>
      </c>
      <c r="D18" s="31" t="s">
        <v>13924</v>
      </c>
      <c r="E18" s="31" t="s">
        <v>101</v>
      </c>
      <c r="F18" s="31" t="s">
        <v>123</v>
      </c>
      <c r="G18" s="31" t="s">
        <v>124</v>
      </c>
      <c r="H18" s="31" t="s">
        <v>13746</v>
      </c>
      <c r="I18" s="38">
        <v>0.125</v>
      </c>
      <c r="J18" s="31" t="s">
        <v>13823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23"/>
      <c r="R18" s="23"/>
      <c r="S18" s="29">
        <v>22000</v>
      </c>
      <c r="T18" s="131"/>
    </row>
    <row r="19" spans="1:39" ht="50.1" customHeight="1" x14ac:dyDescent="1.05">
      <c r="A19" s="31" t="s">
        <v>13925</v>
      </c>
      <c r="B19" s="37" t="s">
        <v>13926</v>
      </c>
      <c r="C19" s="31" t="s">
        <v>13927</v>
      </c>
      <c r="D19" s="31" t="s">
        <v>13928</v>
      </c>
      <c r="E19" s="31" t="s">
        <v>101</v>
      </c>
      <c r="F19" s="31" t="s">
        <v>123</v>
      </c>
      <c r="G19" s="31" t="s">
        <v>124</v>
      </c>
      <c r="H19" s="31" t="s">
        <v>13746</v>
      </c>
      <c r="I19" s="38">
        <v>0.125</v>
      </c>
      <c r="J19" s="31" t="s">
        <v>13823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23"/>
      <c r="R19" s="23"/>
      <c r="S19" s="29">
        <v>22000</v>
      </c>
      <c r="T19" s="131"/>
    </row>
    <row r="20" spans="1:39" ht="50.1" customHeight="1" x14ac:dyDescent="1.05">
      <c r="A20" s="752" t="s">
        <v>15396</v>
      </c>
      <c r="B20" s="753"/>
      <c r="C20" s="753"/>
      <c r="D20" s="753"/>
      <c r="E20" s="753"/>
      <c r="F20" s="753"/>
      <c r="G20" s="753"/>
      <c r="H20" s="753"/>
      <c r="I20" s="753"/>
      <c r="J20" s="753"/>
      <c r="K20" s="753"/>
      <c r="L20" s="753"/>
      <c r="M20" s="754"/>
      <c r="N20" s="23"/>
      <c r="O20" s="23"/>
      <c r="P20" s="23"/>
      <c r="Q20" s="23"/>
      <c r="R20" s="23"/>
      <c r="S20" s="175"/>
      <c r="T20" s="131"/>
    </row>
    <row r="21" spans="1:39" ht="50.1" customHeight="1" x14ac:dyDescent="1.05">
      <c r="A21" s="31" t="s">
        <v>15389</v>
      </c>
      <c r="B21" s="37" t="s">
        <v>1088</v>
      </c>
      <c r="C21" s="31" t="s">
        <v>15390</v>
      </c>
      <c r="D21" s="31" t="s">
        <v>15391</v>
      </c>
      <c r="E21" s="31" t="s">
        <v>101</v>
      </c>
      <c r="F21" s="31" t="s">
        <v>123</v>
      </c>
      <c r="G21" s="31" t="s">
        <v>124</v>
      </c>
      <c r="H21" s="31" t="s">
        <v>15049</v>
      </c>
      <c r="I21" s="38">
        <v>0.32291666666666669</v>
      </c>
      <c r="J21" s="31" t="s">
        <v>13823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131"/>
    </row>
    <row r="22" spans="1:39" ht="50.1" customHeight="1" x14ac:dyDescent="1.3">
      <c r="A22" s="693" t="s">
        <v>40970</v>
      </c>
      <c r="B22" s="686"/>
      <c r="C22" s="686"/>
      <c r="D22" s="686"/>
      <c r="E22" s="686"/>
      <c r="F22" s="686"/>
      <c r="G22" s="686"/>
      <c r="H22" s="686"/>
      <c r="I22" s="686"/>
      <c r="J22" s="686"/>
      <c r="K22" s="686"/>
      <c r="L22" s="686"/>
      <c r="M22" s="687"/>
      <c r="N22" s="23"/>
      <c r="O22" s="23"/>
      <c r="P22" s="23"/>
      <c r="Q22" s="23"/>
      <c r="R22" s="23"/>
      <c r="S22" s="29"/>
      <c r="T22" s="29">
        <v>50000</v>
      </c>
    </row>
    <row r="23" spans="1:39" ht="50.1" customHeight="1" x14ac:dyDescent="1.3">
      <c r="A23" s="693" t="s">
        <v>40970</v>
      </c>
      <c r="B23" s="686"/>
      <c r="C23" s="686"/>
      <c r="D23" s="686"/>
      <c r="E23" s="686"/>
      <c r="F23" s="686"/>
      <c r="G23" s="686"/>
      <c r="H23" s="686"/>
      <c r="I23" s="686"/>
      <c r="J23" s="686"/>
      <c r="K23" s="686"/>
      <c r="L23" s="686"/>
      <c r="M23" s="687"/>
      <c r="N23" s="23"/>
      <c r="O23" s="23"/>
      <c r="P23" s="23"/>
      <c r="Q23" s="23"/>
      <c r="R23" s="23"/>
      <c r="S23" s="29"/>
      <c r="T23" s="29">
        <v>54000</v>
      </c>
    </row>
    <row r="24" spans="1:39" ht="50.1" customHeight="1" x14ac:dyDescent="1.05">
      <c r="A24" s="688" t="s">
        <v>41448</v>
      </c>
      <c r="B24" s="716"/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7"/>
      <c r="N24" s="23"/>
      <c r="O24" s="23"/>
      <c r="P24" s="23"/>
      <c r="Q24" s="23"/>
      <c r="R24" s="23"/>
      <c r="S24" s="29"/>
      <c r="T24" s="31"/>
      <c r="U24" s="37"/>
      <c r="V24" s="31"/>
      <c r="W24" s="31"/>
      <c r="X24" s="31"/>
      <c r="Y24" s="31"/>
      <c r="Z24" s="31"/>
      <c r="AA24" s="31"/>
      <c r="AB24" s="38"/>
      <c r="AC24" s="31"/>
      <c r="AD24" s="31"/>
      <c r="AE24" s="31"/>
      <c r="AF24" s="31"/>
      <c r="AG24" s="23"/>
      <c r="AH24" s="23"/>
      <c r="AI24" s="23"/>
      <c r="AJ24" s="23"/>
      <c r="AK24" s="23"/>
      <c r="AL24" s="29"/>
      <c r="AM24" s="131"/>
    </row>
    <row r="25" spans="1:39" ht="50.1" customHeight="1" x14ac:dyDescent="1.05">
      <c r="A25" s="675" t="s">
        <v>41382</v>
      </c>
      <c r="B25" s="675" t="s">
        <v>407</v>
      </c>
      <c r="C25" s="675" t="s">
        <v>41383</v>
      </c>
      <c r="D25" s="675" t="s">
        <v>41384</v>
      </c>
      <c r="E25" s="675" t="s">
        <v>101</v>
      </c>
      <c r="F25" s="675" t="s">
        <v>123</v>
      </c>
      <c r="G25" s="675" t="s">
        <v>16223</v>
      </c>
      <c r="H25" s="675" t="s">
        <v>29943</v>
      </c>
      <c r="I25" s="676">
        <v>0.32291666666666669</v>
      </c>
      <c r="J25" s="675" t="s">
        <v>13823</v>
      </c>
      <c r="K25" s="675" t="s">
        <v>105</v>
      </c>
      <c r="L25" s="675" t="s">
        <v>106</v>
      </c>
      <c r="M25" s="675" t="s">
        <v>107</v>
      </c>
      <c r="N25" s="23"/>
      <c r="O25" s="23"/>
      <c r="P25" s="23"/>
      <c r="Q25" s="23"/>
      <c r="R25" s="23"/>
      <c r="S25" s="29">
        <v>25200</v>
      </c>
      <c r="T25" s="31"/>
      <c r="U25" s="37"/>
      <c r="V25" s="31"/>
      <c r="W25" s="31"/>
      <c r="X25" s="31"/>
      <c r="Y25" s="31"/>
      <c r="Z25" s="31"/>
      <c r="AA25" s="31"/>
      <c r="AB25" s="38"/>
      <c r="AC25" s="31"/>
      <c r="AD25" s="31"/>
      <c r="AE25" s="31"/>
      <c r="AF25" s="31"/>
      <c r="AG25" s="23"/>
      <c r="AH25" s="23"/>
      <c r="AI25" s="23"/>
      <c r="AJ25" s="23"/>
      <c r="AK25" s="23"/>
      <c r="AL25" s="29"/>
      <c r="AM25" s="131"/>
    </row>
    <row r="26" spans="1:39" ht="50.1" customHeight="1" x14ac:dyDescent="1.05">
      <c r="A26" s="675" t="s">
        <v>41385</v>
      </c>
      <c r="B26" s="675" t="s">
        <v>41386</v>
      </c>
      <c r="C26" s="675" t="s">
        <v>41387</v>
      </c>
      <c r="D26" s="675" t="s">
        <v>41388</v>
      </c>
      <c r="E26" s="675" t="s">
        <v>101</v>
      </c>
      <c r="F26" s="675" t="s">
        <v>123</v>
      </c>
      <c r="G26" s="675" t="s">
        <v>16223</v>
      </c>
      <c r="H26" s="675" t="s">
        <v>29943</v>
      </c>
      <c r="I26" s="676">
        <v>0.32291666666666669</v>
      </c>
      <c r="J26" s="675" t="s">
        <v>13823</v>
      </c>
      <c r="K26" s="675" t="s">
        <v>105</v>
      </c>
      <c r="L26" s="675" t="s">
        <v>106</v>
      </c>
      <c r="M26" s="675" t="s">
        <v>107</v>
      </c>
      <c r="N26" s="23"/>
      <c r="O26" s="23"/>
      <c r="P26" s="23"/>
      <c r="Q26" s="23"/>
      <c r="R26" s="23"/>
      <c r="S26" s="29">
        <v>25200</v>
      </c>
      <c r="T26" s="31"/>
      <c r="U26" s="37"/>
      <c r="V26" s="31"/>
      <c r="W26" s="31"/>
      <c r="X26" s="31"/>
      <c r="Y26" s="31"/>
      <c r="Z26" s="31"/>
      <c r="AA26" s="31"/>
      <c r="AB26" s="38"/>
      <c r="AC26" s="31"/>
      <c r="AD26" s="31"/>
      <c r="AE26" s="31"/>
      <c r="AF26" s="31"/>
      <c r="AG26" s="23"/>
      <c r="AH26" s="23"/>
      <c r="AI26" s="23"/>
      <c r="AJ26" s="23"/>
      <c r="AK26" s="23"/>
      <c r="AL26" s="29"/>
      <c r="AM26" s="131"/>
    </row>
    <row r="27" spans="1:39" ht="50.1" customHeight="1" x14ac:dyDescent="1.05">
      <c r="A27" s="675" t="s">
        <v>41389</v>
      </c>
      <c r="B27" s="675" t="s">
        <v>34465</v>
      </c>
      <c r="C27" s="675" t="s">
        <v>41390</v>
      </c>
      <c r="D27" s="675" t="s">
        <v>41391</v>
      </c>
      <c r="E27" s="675" t="s">
        <v>101</v>
      </c>
      <c r="F27" s="675" t="s">
        <v>123</v>
      </c>
      <c r="G27" s="675" t="s">
        <v>16223</v>
      </c>
      <c r="H27" s="675" t="s">
        <v>29943</v>
      </c>
      <c r="I27" s="676">
        <v>0.32291666666666669</v>
      </c>
      <c r="J27" s="675" t="s">
        <v>13823</v>
      </c>
      <c r="K27" s="675" t="s">
        <v>105</v>
      </c>
      <c r="L27" s="675" t="s">
        <v>106</v>
      </c>
      <c r="M27" s="675" t="s">
        <v>107</v>
      </c>
      <c r="N27" s="23"/>
      <c r="O27" s="23"/>
      <c r="P27" s="23"/>
      <c r="Q27" s="23"/>
      <c r="R27" s="23"/>
      <c r="S27" s="29">
        <v>25200</v>
      </c>
      <c r="T27" s="31"/>
      <c r="U27" s="37"/>
      <c r="V27" s="31"/>
      <c r="W27" s="31"/>
      <c r="X27" s="31"/>
      <c r="Y27" s="31"/>
      <c r="Z27" s="31"/>
      <c r="AA27" s="31"/>
      <c r="AB27" s="38"/>
      <c r="AC27" s="31"/>
      <c r="AD27" s="31"/>
      <c r="AE27" s="31"/>
      <c r="AF27" s="31"/>
      <c r="AG27" s="23"/>
      <c r="AH27" s="23"/>
      <c r="AI27" s="23"/>
      <c r="AJ27" s="23"/>
      <c r="AK27" s="23"/>
      <c r="AL27" s="29"/>
      <c r="AM27" s="131"/>
    </row>
    <row r="28" spans="1:39" ht="50.1" customHeight="1" x14ac:dyDescent="1.05">
      <c r="A28" s="675" t="s">
        <v>41392</v>
      </c>
      <c r="B28" s="675" t="s">
        <v>41393</v>
      </c>
      <c r="C28" s="675" t="s">
        <v>41394</v>
      </c>
      <c r="D28" s="675" t="s">
        <v>41395</v>
      </c>
      <c r="E28" s="675" t="s">
        <v>101</v>
      </c>
      <c r="F28" s="675" t="s">
        <v>123</v>
      </c>
      <c r="G28" s="675" t="s">
        <v>16223</v>
      </c>
      <c r="H28" s="675" t="s">
        <v>29943</v>
      </c>
      <c r="I28" s="676">
        <v>0.32291666666666669</v>
      </c>
      <c r="J28" s="675" t="s">
        <v>13823</v>
      </c>
      <c r="K28" s="675" t="s">
        <v>105</v>
      </c>
      <c r="L28" s="675" t="s">
        <v>106</v>
      </c>
      <c r="M28" s="675" t="s">
        <v>107</v>
      </c>
      <c r="N28" s="23"/>
      <c r="O28" s="23"/>
      <c r="P28" s="23"/>
      <c r="Q28" s="23"/>
      <c r="R28" s="23"/>
      <c r="S28" s="29">
        <v>25200</v>
      </c>
      <c r="T28" s="31"/>
      <c r="U28" s="37"/>
      <c r="V28" s="31"/>
      <c r="W28" s="31"/>
      <c r="X28" s="31"/>
      <c r="Y28" s="31"/>
      <c r="Z28" s="31"/>
      <c r="AA28" s="31"/>
      <c r="AB28" s="38"/>
      <c r="AC28" s="31"/>
      <c r="AD28" s="31"/>
      <c r="AE28" s="31"/>
      <c r="AF28" s="31"/>
      <c r="AG28" s="23"/>
      <c r="AH28" s="23"/>
      <c r="AI28" s="23"/>
      <c r="AJ28" s="23"/>
      <c r="AK28" s="23"/>
      <c r="AL28" s="29"/>
      <c r="AM28" s="131"/>
    </row>
    <row r="29" spans="1:39" ht="50.1" customHeight="1" x14ac:dyDescent="1.05">
      <c r="A29" s="675" t="s">
        <v>41396</v>
      </c>
      <c r="B29" s="675" t="s">
        <v>7864</v>
      </c>
      <c r="C29" s="675" t="s">
        <v>41397</v>
      </c>
      <c r="D29" s="675" t="s">
        <v>41398</v>
      </c>
      <c r="E29" s="675" t="s">
        <v>101</v>
      </c>
      <c r="F29" s="675" t="s">
        <v>123</v>
      </c>
      <c r="G29" s="675" t="s">
        <v>16223</v>
      </c>
      <c r="H29" s="675" t="s">
        <v>29943</v>
      </c>
      <c r="I29" s="676">
        <v>0.32291666666666669</v>
      </c>
      <c r="J29" s="675" t="s">
        <v>13823</v>
      </c>
      <c r="K29" s="675" t="s">
        <v>105</v>
      </c>
      <c r="L29" s="675" t="s">
        <v>106</v>
      </c>
      <c r="M29" s="675" t="s">
        <v>107</v>
      </c>
      <c r="N29" s="23"/>
      <c r="O29" s="23"/>
      <c r="P29" s="23"/>
      <c r="Q29" s="23"/>
      <c r="R29" s="23"/>
      <c r="S29" s="29">
        <v>25200</v>
      </c>
      <c r="T29" s="31"/>
      <c r="U29" s="37"/>
      <c r="V29" s="31"/>
      <c r="W29" s="31"/>
      <c r="X29" s="31"/>
      <c r="Y29" s="31"/>
      <c r="Z29" s="31"/>
      <c r="AA29" s="31"/>
      <c r="AB29" s="38"/>
      <c r="AC29" s="31"/>
      <c r="AD29" s="31"/>
      <c r="AE29" s="31"/>
      <c r="AF29" s="31"/>
      <c r="AG29" s="23"/>
      <c r="AH29" s="23"/>
      <c r="AI29" s="23"/>
      <c r="AJ29" s="23"/>
      <c r="AK29" s="23"/>
      <c r="AL29" s="29"/>
      <c r="AM29" s="131"/>
    </row>
    <row r="30" spans="1:39" ht="50.1" customHeight="1" x14ac:dyDescent="1.3">
      <c r="A30" s="693" t="s">
        <v>42253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N30" s="23"/>
      <c r="O30" s="23"/>
      <c r="P30" s="23"/>
      <c r="Q30" s="23"/>
      <c r="R30" s="23"/>
      <c r="S30" s="29"/>
      <c r="T30" s="29">
        <v>50400</v>
      </c>
    </row>
    <row r="31" spans="1:39" ht="50.1" customHeight="1" x14ac:dyDescent="1.3">
      <c r="A31" s="679" t="s">
        <v>42589</v>
      </c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1"/>
      <c r="N31" s="23"/>
      <c r="O31" s="23"/>
      <c r="P31" s="23"/>
      <c r="Q31" s="23"/>
      <c r="R31" s="23"/>
      <c r="S31" s="29"/>
      <c r="T31" s="31"/>
      <c r="U31" s="37"/>
      <c r="V31" s="31"/>
      <c r="W31" s="31"/>
      <c r="X31" s="31"/>
      <c r="Y31" s="31"/>
      <c r="Z31" s="31"/>
      <c r="AA31" s="31"/>
      <c r="AB31" s="38"/>
      <c r="AC31" s="31"/>
      <c r="AD31" s="31"/>
      <c r="AE31" s="31"/>
      <c r="AF31" s="31"/>
      <c r="AG31" s="23"/>
      <c r="AH31" s="23"/>
      <c r="AI31" s="23"/>
      <c r="AJ31" s="23"/>
      <c r="AK31" s="23"/>
      <c r="AL31" s="29"/>
      <c r="AM31" s="131"/>
    </row>
    <row r="32" spans="1:39" ht="50.1" customHeight="1" x14ac:dyDescent="1.05">
      <c r="A32" s="31" t="s">
        <v>42562</v>
      </c>
      <c r="B32" s="31" t="s">
        <v>42563</v>
      </c>
      <c r="C32" s="31" t="s">
        <v>42564</v>
      </c>
      <c r="D32" s="31" t="s">
        <v>42565</v>
      </c>
      <c r="E32" s="31" t="s">
        <v>101</v>
      </c>
      <c r="F32" s="31" t="s">
        <v>123</v>
      </c>
      <c r="G32" s="31" t="s">
        <v>16970</v>
      </c>
      <c r="H32" s="31" t="s">
        <v>39273</v>
      </c>
      <c r="I32" s="38">
        <v>0.375</v>
      </c>
      <c r="J32" s="31" t="s">
        <v>13823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3"/>
      <c r="R32" s="23"/>
      <c r="S32" s="29">
        <v>25200</v>
      </c>
      <c r="T32" s="31"/>
      <c r="U32" s="37"/>
      <c r="V32" s="31"/>
      <c r="W32" s="31"/>
      <c r="X32" s="31"/>
      <c r="Y32" s="31"/>
      <c r="Z32" s="31"/>
      <c r="AA32" s="31"/>
      <c r="AB32" s="38"/>
      <c r="AC32" s="31"/>
      <c r="AD32" s="31"/>
      <c r="AE32" s="31"/>
      <c r="AF32" s="31"/>
      <c r="AG32" s="23"/>
      <c r="AH32" s="23"/>
      <c r="AI32" s="23"/>
      <c r="AJ32" s="23"/>
      <c r="AK32" s="23"/>
      <c r="AL32" s="29"/>
      <c r="AM32" s="131"/>
    </row>
    <row r="33" spans="1:39" ht="50.1" customHeight="1" x14ac:dyDescent="1.05">
      <c r="A33" s="31" t="s">
        <v>42566</v>
      </c>
      <c r="B33" s="31" t="s">
        <v>42567</v>
      </c>
      <c r="C33" s="31" t="s">
        <v>42568</v>
      </c>
      <c r="D33" s="31" t="s">
        <v>42569</v>
      </c>
      <c r="E33" s="31" t="s">
        <v>101</v>
      </c>
      <c r="F33" s="31" t="s">
        <v>123</v>
      </c>
      <c r="G33" s="31" t="s">
        <v>16970</v>
      </c>
      <c r="H33" s="31" t="s">
        <v>39273</v>
      </c>
      <c r="I33" s="38">
        <v>0.375</v>
      </c>
      <c r="J33" s="31" t="s">
        <v>13823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23"/>
      <c r="R33" s="23"/>
      <c r="S33" s="29">
        <v>25200</v>
      </c>
      <c r="T33" s="31"/>
      <c r="U33" s="37"/>
      <c r="V33" s="31"/>
      <c r="W33" s="31"/>
      <c r="X33" s="31"/>
      <c r="Y33" s="31"/>
      <c r="Z33" s="31"/>
      <c r="AA33" s="31"/>
      <c r="AB33" s="38"/>
      <c r="AC33" s="31"/>
      <c r="AD33" s="31"/>
      <c r="AE33" s="31"/>
      <c r="AF33" s="31"/>
      <c r="AG33" s="23"/>
      <c r="AH33" s="23"/>
      <c r="AI33" s="23"/>
      <c r="AJ33" s="23"/>
      <c r="AK33" s="23"/>
      <c r="AL33" s="29"/>
      <c r="AM33" s="131"/>
    </row>
    <row r="34" spans="1:39" ht="50.1" customHeight="1" x14ac:dyDescent="1.05">
      <c r="A34" s="31"/>
      <c r="B34" s="37"/>
      <c r="C34" s="31"/>
      <c r="D34" s="31"/>
      <c r="E34" s="31"/>
      <c r="F34" s="31"/>
      <c r="G34" s="31"/>
      <c r="H34" s="31"/>
      <c r="I34" s="38"/>
      <c r="J34" s="31"/>
      <c r="K34" s="31"/>
      <c r="L34" s="31"/>
      <c r="M34" s="31"/>
      <c r="N34" s="23"/>
      <c r="O34" s="23"/>
      <c r="P34" s="23"/>
      <c r="Q34" s="23"/>
      <c r="R34" s="23"/>
      <c r="S34" s="29"/>
      <c r="T34" s="131"/>
    </row>
    <row r="35" spans="1:39" ht="50.1" customHeight="1" x14ac:dyDescent="1.05">
      <c r="A35" s="31"/>
      <c r="B35" s="37"/>
      <c r="C35" s="31"/>
      <c r="D35" s="31"/>
      <c r="E35" s="31"/>
      <c r="F35" s="31"/>
      <c r="G35" s="31"/>
      <c r="H35" s="31"/>
      <c r="I35" s="38"/>
      <c r="J35" s="31"/>
      <c r="K35" s="31"/>
      <c r="L35" s="31"/>
      <c r="M35" s="31"/>
      <c r="N35" s="23"/>
      <c r="O35" s="23"/>
      <c r="P35" s="23"/>
      <c r="Q35" s="23"/>
      <c r="R35" s="23"/>
      <c r="S35" s="29"/>
      <c r="T35" s="131"/>
    </row>
    <row r="36" spans="1:39" ht="50.1" customHeight="1" x14ac:dyDescent="1.05">
      <c r="A36" s="31"/>
      <c r="B36" s="37"/>
      <c r="C36" s="31"/>
      <c r="D36" s="31"/>
      <c r="E36" s="31"/>
      <c r="F36" s="31"/>
      <c r="G36" s="31"/>
      <c r="H36" s="31"/>
      <c r="I36" s="38"/>
      <c r="J36" s="31"/>
      <c r="K36" s="31"/>
      <c r="L36" s="31"/>
      <c r="M36" s="31"/>
      <c r="N36" s="23"/>
      <c r="O36" s="23"/>
      <c r="P36" s="23"/>
      <c r="Q36" s="23"/>
      <c r="R36" s="23"/>
      <c r="S36" s="29"/>
      <c r="T36" s="131"/>
    </row>
    <row r="37" spans="1:39" ht="50.1" customHeight="1" x14ac:dyDescent="1.05">
      <c r="A37" s="31"/>
      <c r="B37" s="37"/>
      <c r="C37" s="31"/>
      <c r="D37" s="31"/>
      <c r="E37" s="31"/>
      <c r="F37" s="31"/>
      <c r="G37" s="31"/>
      <c r="H37" s="31"/>
      <c r="I37" s="38"/>
      <c r="J37" s="31"/>
      <c r="K37" s="31"/>
      <c r="L37" s="31"/>
      <c r="M37" s="31"/>
      <c r="N37" s="23"/>
      <c r="O37" s="23"/>
      <c r="P37" s="23"/>
      <c r="Q37" s="23"/>
      <c r="R37" s="23"/>
      <c r="S37" s="29"/>
      <c r="T37" s="131"/>
    </row>
    <row r="38" spans="1:39" ht="50.1" customHeight="1" x14ac:dyDescent="0.7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9"/>
    </row>
    <row r="39" spans="1:39" ht="50.1" customHeight="1" x14ac:dyDescent="0.7">
      <c r="A39" s="23"/>
      <c r="B39" s="24"/>
      <c r="C39" s="23"/>
      <c r="D39" s="23"/>
      <c r="E39" s="23"/>
      <c r="F39" s="23"/>
      <c r="G39" s="23"/>
      <c r="H39" s="23"/>
      <c r="I39" s="7" t="s">
        <v>14</v>
      </c>
      <c r="J39" s="7">
        <f>SUM(Q:Q)-SUM(R:R)</f>
        <v>0</v>
      </c>
      <c r="K39" s="23"/>
      <c r="L39" s="23"/>
      <c r="M39" s="23"/>
      <c r="N39" s="23"/>
      <c r="O39" s="23"/>
      <c r="P39" s="23"/>
      <c r="Q39" s="23"/>
      <c r="R39" s="23"/>
      <c r="S39" s="23"/>
      <c r="T39" s="29"/>
    </row>
    <row r="40" spans="1:39" ht="50.1" customHeight="1" x14ac:dyDescent="0.7">
      <c r="A40" s="23"/>
      <c r="B40" s="24"/>
      <c r="C40" s="23"/>
      <c r="D40" s="23"/>
      <c r="E40" s="23"/>
      <c r="F40" s="23"/>
      <c r="G40" s="23"/>
      <c r="H40" s="23"/>
      <c r="I40" s="7" t="s">
        <v>15</v>
      </c>
      <c r="J40" s="7">
        <f>SUM(S:S)-SUM(T:T)</f>
        <v>0</v>
      </c>
      <c r="K40" s="23"/>
      <c r="L40" s="23"/>
      <c r="M40" s="23"/>
      <c r="N40" s="23"/>
      <c r="O40" s="23"/>
      <c r="P40" s="23"/>
      <c r="Q40" s="23"/>
      <c r="R40" s="23"/>
      <c r="S40" s="23"/>
      <c r="T40" s="29"/>
    </row>
    <row r="41" spans="1:39" ht="50.1" customHeight="1" x14ac:dyDescent="0.7">
      <c r="A41" s="23"/>
      <c r="B41" s="24"/>
      <c r="C41" s="23"/>
      <c r="D41" s="23"/>
      <c r="E41" s="23"/>
      <c r="F41" s="23"/>
      <c r="G41" s="23"/>
      <c r="H41" s="23"/>
      <c r="I41" s="769" t="s">
        <v>91</v>
      </c>
      <c r="J41" s="770"/>
      <c r="K41" s="23"/>
      <c r="L41" s="23"/>
      <c r="M41" s="23"/>
      <c r="N41" s="23"/>
      <c r="O41" s="23"/>
      <c r="P41" s="23"/>
      <c r="Q41" s="23"/>
      <c r="R41" s="23"/>
      <c r="S41" s="23"/>
      <c r="T41" s="29"/>
    </row>
    <row r="42" spans="1:39" ht="50.1" customHeight="1" x14ac:dyDescent="0.7">
      <c r="A42" s="23"/>
      <c r="B42" s="24"/>
      <c r="C42" s="23"/>
      <c r="D42" s="23"/>
      <c r="E42" s="23"/>
      <c r="F42" s="23"/>
      <c r="G42" s="23"/>
      <c r="H42" s="23"/>
      <c r="I42" s="764"/>
      <c r="J42" s="765"/>
      <c r="K42" s="23"/>
      <c r="L42" s="23"/>
      <c r="M42" s="23"/>
      <c r="N42" s="23"/>
      <c r="O42" s="23"/>
      <c r="P42" s="23"/>
      <c r="Q42" s="23"/>
      <c r="R42" s="23"/>
      <c r="S42" s="23"/>
      <c r="T42" s="29"/>
    </row>
  </sheetData>
  <autoFilter ref="A1:AX913" xr:uid="{00000000-0001-0000-0000-000000000000}"/>
  <mergeCells count="8">
    <mergeCell ref="I41:J42"/>
    <mergeCell ref="A5:M5"/>
    <mergeCell ref="A20:M20"/>
    <mergeCell ref="A22:M22"/>
    <mergeCell ref="A23:M23"/>
    <mergeCell ref="A24:M24"/>
    <mergeCell ref="A30:M30"/>
    <mergeCell ref="A31:M31"/>
  </mergeCells>
  <conditionalFormatting sqref="C2">
    <cfRule type="duplicateValues" dxfId="1578" priority="12"/>
  </conditionalFormatting>
  <conditionalFormatting sqref="D34:D1048576 W31:W33 D1:D21 W24:W29">
    <cfRule type="duplicateValues" dxfId="1577" priority="1"/>
  </conditionalFormatting>
  <conditionalFormatting sqref="D38:D1048576 D1:D19 W20:W23 AP24:AP29 W34:W37 AP31:AP33 W30">
    <cfRule type="duplicateValues" dxfId="1576" priority="2"/>
  </conditionalFormatting>
  <conditionalFormatting sqref="E2">
    <cfRule type="duplicateValues" dxfId="1575" priority="13"/>
  </conditionalFormatting>
  <conditionalFormatting sqref="J2 C2">
    <cfRule type="duplicateValues" dxfId="1574" priority="4"/>
    <cfRule type="duplicateValues" dxfId="1573" priority="5"/>
    <cfRule type="duplicateValues" dxfId="1572" priority="6"/>
    <cfRule type="duplicateValues" dxfId="1571" priority="7"/>
    <cfRule type="duplicateValues" dxfId="1570" priority="8"/>
    <cfRule type="duplicateValues" dxfId="1569" priority="9"/>
    <cfRule type="duplicateValues" dxfId="1568" priority="10"/>
    <cfRule type="duplicateValues" dxfId="1567" priority="11"/>
  </conditionalFormatting>
  <conditionalFormatting sqref="J2">
    <cfRule type="duplicateValues" dxfId="1566" priority="3"/>
  </conditionalFormatting>
  <hyperlinks>
    <hyperlink ref="I41:J42" location="الرئيسيه!A1" display="الرئيسيه" xr:uid="{9FD1DF00-CD58-4FE5-AA58-ACFA6989732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41E1-F0E8-4646-932D-B21BDD5C482A}">
  <dimension ref="A1:AM118"/>
  <sheetViews>
    <sheetView rightToLeft="1" zoomScale="40" zoomScaleNormal="40" workbookViewId="0">
      <pane ySplit="1" topLeftCell="A105" activePane="bottomLeft" state="frozen"/>
      <selection activeCell="A406" sqref="A406"/>
      <selection pane="bottomLeft" activeCell="I117" sqref="I117:J11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19" width="64.140625" style="158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/>
      <c r="S2" s="157">
        <v>0</v>
      </c>
      <c r="T2" s="117">
        <v>0</v>
      </c>
    </row>
    <row r="3" spans="1:20" ht="50.1" customHeight="1" x14ac:dyDescent="1.3">
      <c r="A3" s="685" t="s">
        <v>22966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23"/>
      <c r="R3" s="156"/>
      <c r="S3" s="156"/>
      <c r="T3" s="29">
        <v>130000</v>
      </c>
    </row>
    <row r="4" spans="1:20" ht="50.1" customHeight="1" x14ac:dyDescent="1.3">
      <c r="A4" s="685" t="s">
        <v>23248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7"/>
      <c r="N4" s="19"/>
      <c r="O4" s="23"/>
      <c r="P4" s="23"/>
      <c r="Q4" s="23"/>
      <c r="R4" s="156"/>
      <c r="S4" s="156"/>
      <c r="T4" s="29">
        <v>50000</v>
      </c>
    </row>
    <row r="5" spans="1:20" ht="50.1" customHeight="1" x14ac:dyDescent="0.7">
      <c r="A5" s="682" t="s">
        <v>23919</v>
      </c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4"/>
      <c r="N5" s="23"/>
      <c r="O5" s="23"/>
      <c r="P5" s="23"/>
      <c r="Q5" s="23"/>
      <c r="R5" s="23"/>
      <c r="S5" s="29"/>
      <c r="T5" s="29"/>
    </row>
    <row r="6" spans="1:20" ht="50.1" customHeight="1" x14ac:dyDescent="1.05">
      <c r="A6" s="31" t="s">
        <v>23399</v>
      </c>
      <c r="B6" s="31" t="s">
        <v>23400</v>
      </c>
      <c r="C6" s="31" t="s">
        <v>23401</v>
      </c>
      <c r="D6" s="31" t="s">
        <v>23402</v>
      </c>
      <c r="E6" s="31" t="s">
        <v>101</v>
      </c>
      <c r="F6" s="31" t="s">
        <v>102</v>
      </c>
      <c r="G6" s="31" t="s">
        <v>16216</v>
      </c>
      <c r="H6" s="31" t="s">
        <v>21136</v>
      </c>
      <c r="I6" s="38">
        <v>0.41666666666666669</v>
      </c>
      <c r="J6" s="31" t="s">
        <v>23403</v>
      </c>
      <c r="K6" s="31" t="s">
        <v>105</v>
      </c>
      <c r="L6" s="31" t="s">
        <v>106</v>
      </c>
      <c r="M6" s="31" t="s">
        <v>491</v>
      </c>
      <c r="N6" s="23"/>
      <c r="O6" s="23"/>
      <c r="P6" s="23"/>
      <c r="Q6" s="23"/>
      <c r="R6" s="23"/>
      <c r="S6" s="29">
        <v>26200</v>
      </c>
      <c r="T6" s="29"/>
    </row>
    <row r="7" spans="1:20" ht="50.1" customHeight="1" x14ac:dyDescent="1.05">
      <c r="A7" s="31" t="s">
        <v>23404</v>
      </c>
      <c r="B7" s="31" t="s">
        <v>23405</v>
      </c>
      <c r="C7" s="31" t="s">
        <v>23406</v>
      </c>
      <c r="D7" s="31" t="s">
        <v>23407</v>
      </c>
      <c r="E7" s="31" t="s">
        <v>101</v>
      </c>
      <c r="F7" s="31" t="s">
        <v>102</v>
      </c>
      <c r="G7" s="31" t="s">
        <v>16216</v>
      </c>
      <c r="H7" s="31" t="s">
        <v>21136</v>
      </c>
      <c r="I7" s="38">
        <v>0.41666666666666669</v>
      </c>
      <c r="J7" s="31" t="s">
        <v>23403</v>
      </c>
      <c r="K7" s="31" t="s">
        <v>105</v>
      </c>
      <c r="L7" s="31" t="s">
        <v>106</v>
      </c>
      <c r="M7" s="31" t="s">
        <v>491</v>
      </c>
      <c r="N7" s="23"/>
      <c r="O7" s="23"/>
      <c r="P7" s="23"/>
      <c r="Q7" s="23"/>
      <c r="R7" s="23"/>
      <c r="S7" s="29">
        <v>26200</v>
      </c>
      <c r="T7" s="29"/>
    </row>
    <row r="8" spans="1:20" ht="50.1" customHeight="1" x14ac:dyDescent="1.05">
      <c r="A8" s="31" t="s">
        <v>23408</v>
      </c>
      <c r="B8" s="31" t="s">
        <v>23409</v>
      </c>
      <c r="C8" s="31" t="s">
        <v>23410</v>
      </c>
      <c r="D8" s="31" t="s">
        <v>23411</v>
      </c>
      <c r="E8" s="31" t="s">
        <v>101</v>
      </c>
      <c r="F8" s="31" t="s">
        <v>102</v>
      </c>
      <c r="G8" s="31" t="s">
        <v>16216</v>
      </c>
      <c r="H8" s="31" t="s">
        <v>21136</v>
      </c>
      <c r="I8" s="38">
        <v>0.41666666666666669</v>
      </c>
      <c r="J8" s="31" t="s">
        <v>23403</v>
      </c>
      <c r="K8" s="31" t="s">
        <v>105</v>
      </c>
      <c r="L8" s="31" t="s">
        <v>106</v>
      </c>
      <c r="M8" s="31" t="s">
        <v>491</v>
      </c>
      <c r="N8" s="23"/>
      <c r="O8" s="23"/>
      <c r="P8" s="23"/>
      <c r="Q8" s="23"/>
      <c r="R8" s="23"/>
      <c r="S8" s="29">
        <v>26200</v>
      </c>
      <c r="T8" s="29"/>
    </row>
    <row r="9" spans="1:20" ht="50.1" customHeight="1" x14ac:dyDescent="1.05">
      <c r="A9" s="31" t="s">
        <v>23412</v>
      </c>
      <c r="B9" s="31" t="s">
        <v>3550</v>
      </c>
      <c r="C9" s="31" t="s">
        <v>23413</v>
      </c>
      <c r="D9" s="31" t="s">
        <v>23414</v>
      </c>
      <c r="E9" s="31" t="s">
        <v>101</v>
      </c>
      <c r="F9" s="31" t="s">
        <v>102</v>
      </c>
      <c r="G9" s="31" t="s">
        <v>16216</v>
      </c>
      <c r="H9" s="31" t="s">
        <v>21136</v>
      </c>
      <c r="I9" s="38">
        <v>0.41666666666666669</v>
      </c>
      <c r="J9" s="31" t="s">
        <v>23403</v>
      </c>
      <c r="K9" s="31" t="s">
        <v>105</v>
      </c>
      <c r="L9" s="31" t="s">
        <v>106</v>
      </c>
      <c r="M9" s="31" t="s">
        <v>491</v>
      </c>
      <c r="N9" s="23"/>
      <c r="O9" s="23"/>
      <c r="P9" s="23"/>
      <c r="Q9" s="23"/>
      <c r="R9" s="23"/>
      <c r="S9" s="29">
        <v>26200</v>
      </c>
      <c r="T9" s="29"/>
    </row>
    <row r="10" spans="1:20" ht="50.1" customHeight="1" x14ac:dyDescent="1.05">
      <c r="A10" s="31" t="s">
        <v>23415</v>
      </c>
      <c r="B10" s="31" t="s">
        <v>7447</v>
      </c>
      <c r="C10" s="31" t="s">
        <v>23416</v>
      </c>
      <c r="D10" s="31" t="s">
        <v>23417</v>
      </c>
      <c r="E10" s="31" t="s">
        <v>101</v>
      </c>
      <c r="F10" s="31" t="s">
        <v>102</v>
      </c>
      <c r="G10" s="31" t="s">
        <v>16216</v>
      </c>
      <c r="H10" s="31" t="s">
        <v>21136</v>
      </c>
      <c r="I10" s="38">
        <v>0.41666666666666669</v>
      </c>
      <c r="J10" s="31" t="s">
        <v>23403</v>
      </c>
      <c r="K10" s="31" t="s">
        <v>105</v>
      </c>
      <c r="L10" s="31" t="s">
        <v>106</v>
      </c>
      <c r="M10" s="31" t="s">
        <v>491</v>
      </c>
      <c r="N10" s="23"/>
      <c r="O10" s="23"/>
      <c r="P10" s="23"/>
      <c r="Q10" s="23"/>
      <c r="R10" s="23"/>
      <c r="S10" s="29">
        <v>26200</v>
      </c>
      <c r="T10" s="29"/>
    </row>
    <row r="11" spans="1:20" ht="50.1" customHeight="1" x14ac:dyDescent="1.05">
      <c r="A11" s="31" t="s">
        <v>23418</v>
      </c>
      <c r="B11" s="31" t="s">
        <v>8885</v>
      </c>
      <c r="C11" s="31" t="s">
        <v>23419</v>
      </c>
      <c r="D11" s="31" t="s">
        <v>23420</v>
      </c>
      <c r="E11" s="31" t="s">
        <v>101</v>
      </c>
      <c r="F11" s="31" t="s">
        <v>102</v>
      </c>
      <c r="G11" s="31" t="s">
        <v>16267</v>
      </c>
      <c r="H11" s="31" t="s">
        <v>21136</v>
      </c>
      <c r="I11" s="38">
        <v>0.16666666666666666</v>
      </c>
      <c r="J11" s="31" t="s">
        <v>23403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9"/>
    </row>
    <row r="12" spans="1:20" ht="50.1" customHeight="1" x14ac:dyDescent="1.3">
      <c r="A12" s="685" t="s">
        <v>24906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7"/>
      <c r="N12" s="19"/>
      <c r="O12" s="23"/>
      <c r="P12" s="23"/>
      <c r="Q12" s="23"/>
      <c r="R12" s="156"/>
      <c r="S12" s="156"/>
      <c r="T12" s="29">
        <v>50000</v>
      </c>
    </row>
    <row r="13" spans="1:20" ht="50.1" customHeight="1" x14ac:dyDescent="0.7">
      <c r="A13" s="682" t="s">
        <v>25349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4"/>
      <c r="N13" s="23"/>
      <c r="O13" s="23"/>
      <c r="P13" s="23"/>
      <c r="Q13" s="23"/>
      <c r="R13" s="23"/>
      <c r="S13" s="29"/>
      <c r="T13" s="29"/>
    </row>
    <row r="14" spans="1:20" ht="50.1" customHeight="1" x14ac:dyDescent="1.05">
      <c r="A14" s="31" t="s">
        <v>25089</v>
      </c>
      <c r="B14" s="31" t="s">
        <v>1748</v>
      </c>
      <c r="C14" s="31" t="s">
        <v>25090</v>
      </c>
      <c r="D14" s="31" t="s">
        <v>25091</v>
      </c>
      <c r="E14" s="31" t="s">
        <v>101</v>
      </c>
      <c r="F14" s="31" t="s">
        <v>102</v>
      </c>
      <c r="G14" s="31" t="s">
        <v>16236</v>
      </c>
      <c r="H14" s="31" t="s">
        <v>21584</v>
      </c>
      <c r="I14" s="38">
        <v>0.41666666666666669</v>
      </c>
      <c r="J14" s="31" t="s">
        <v>23403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9"/>
    </row>
    <row r="15" spans="1:20" ht="50.1" customHeight="1" x14ac:dyDescent="1.3">
      <c r="A15" s="685" t="s">
        <v>25354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7"/>
      <c r="N15" s="19"/>
      <c r="O15" s="23"/>
      <c r="P15" s="23"/>
      <c r="Q15" s="23"/>
      <c r="R15" s="156"/>
      <c r="S15" s="156"/>
      <c r="T15" s="29">
        <v>50000</v>
      </c>
    </row>
    <row r="16" spans="1:20" ht="50.1" customHeight="1" x14ac:dyDescent="1.3">
      <c r="A16" s="679" t="s">
        <v>26790</v>
      </c>
      <c r="B16" s="680"/>
      <c r="C16" s="680"/>
      <c r="D16" s="680"/>
      <c r="E16" s="680"/>
      <c r="F16" s="680"/>
      <c r="G16" s="680"/>
      <c r="H16" s="680"/>
      <c r="I16" s="680"/>
      <c r="J16" s="680"/>
      <c r="K16" s="680"/>
      <c r="L16" s="680"/>
      <c r="M16" s="681"/>
      <c r="N16" s="23"/>
      <c r="O16" s="23"/>
      <c r="P16" s="23"/>
      <c r="Q16" s="23"/>
      <c r="R16" s="23"/>
      <c r="S16" s="29"/>
      <c r="T16" s="29"/>
    </row>
    <row r="17" spans="1:20" ht="50.1" customHeight="1" x14ac:dyDescent="1.05">
      <c r="A17" s="31" t="s">
        <v>25516</v>
      </c>
      <c r="B17" s="31" t="s">
        <v>17470</v>
      </c>
      <c r="C17" s="31" t="s">
        <v>25517</v>
      </c>
      <c r="D17" s="31" t="s">
        <v>25518</v>
      </c>
      <c r="E17" s="31" t="s">
        <v>101</v>
      </c>
      <c r="F17" s="31" t="s">
        <v>102</v>
      </c>
      <c r="G17" s="31" t="s">
        <v>16236</v>
      </c>
      <c r="H17" s="31" t="s">
        <v>19365</v>
      </c>
      <c r="I17" s="38">
        <v>0.375</v>
      </c>
      <c r="J17" s="31" t="s">
        <v>23403</v>
      </c>
      <c r="K17" s="31" t="s">
        <v>105</v>
      </c>
      <c r="L17" s="31" t="s">
        <v>107</v>
      </c>
      <c r="M17" s="31" t="s">
        <v>106</v>
      </c>
      <c r="N17" s="23"/>
      <c r="O17" s="23"/>
      <c r="P17" s="23"/>
      <c r="Q17" s="23"/>
      <c r="R17" s="23"/>
      <c r="S17" s="29">
        <v>22200</v>
      </c>
      <c r="T17" s="29"/>
    </row>
    <row r="18" spans="1:20" ht="50.1" customHeight="1" x14ac:dyDescent="1.05">
      <c r="A18" s="31" t="s">
        <v>25519</v>
      </c>
      <c r="B18" s="31" t="s">
        <v>2897</v>
      </c>
      <c r="C18" s="31" t="s">
        <v>25520</v>
      </c>
      <c r="D18" s="31" t="s">
        <v>25521</v>
      </c>
      <c r="E18" s="31" t="s">
        <v>101</v>
      </c>
      <c r="F18" s="31" t="s">
        <v>102</v>
      </c>
      <c r="G18" s="31" t="s">
        <v>16236</v>
      </c>
      <c r="H18" s="31" t="s">
        <v>19365</v>
      </c>
      <c r="I18" s="38">
        <v>0.375</v>
      </c>
      <c r="J18" s="31" t="s">
        <v>23403</v>
      </c>
      <c r="K18" s="31" t="s">
        <v>105</v>
      </c>
      <c r="L18" s="31" t="s">
        <v>107</v>
      </c>
      <c r="M18" s="31" t="s">
        <v>106</v>
      </c>
      <c r="N18" s="23"/>
      <c r="O18" s="23"/>
      <c r="P18" s="23"/>
      <c r="Q18" s="23"/>
      <c r="R18" s="23"/>
      <c r="S18" s="29">
        <v>22200</v>
      </c>
      <c r="T18" s="29"/>
    </row>
    <row r="19" spans="1:20" ht="50.1" customHeight="1" x14ac:dyDescent="1.05">
      <c r="A19" s="688" t="s">
        <v>27234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90"/>
      <c r="N19" s="23"/>
      <c r="O19" s="23"/>
      <c r="P19" s="23"/>
      <c r="Q19" s="23"/>
      <c r="R19" s="23"/>
      <c r="S19" s="29"/>
      <c r="T19" s="29"/>
    </row>
    <row r="20" spans="1:20" ht="50.1" customHeight="1" x14ac:dyDescent="1.05">
      <c r="A20" s="31" t="s">
        <v>26886</v>
      </c>
      <c r="B20" s="31" t="s">
        <v>26887</v>
      </c>
      <c r="C20" s="31" t="s">
        <v>26888</v>
      </c>
      <c r="D20" s="31" t="s">
        <v>26889</v>
      </c>
      <c r="E20" s="31" t="s">
        <v>101</v>
      </c>
      <c r="F20" s="31" t="s">
        <v>102</v>
      </c>
      <c r="G20" s="31" t="s">
        <v>16190</v>
      </c>
      <c r="H20" s="31" t="s">
        <v>21619</v>
      </c>
      <c r="I20" s="38">
        <v>0.41666666666666669</v>
      </c>
      <c r="J20" s="31" t="s">
        <v>23403</v>
      </c>
      <c r="K20" s="31" t="s">
        <v>105</v>
      </c>
      <c r="L20" s="31" t="s">
        <v>491</v>
      </c>
      <c r="M20" s="31" t="s">
        <v>106</v>
      </c>
      <c r="N20" s="23"/>
      <c r="O20" s="23"/>
      <c r="P20" s="23"/>
      <c r="Q20" s="23"/>
      <c r="R20" s="23"/>
      <c r="S20" s="29">
        <v>26200</v>
      </c>
      <c r="T20" s="29"/>
    </row>
    <row r="21" spans="1:20" ht="50.1" customHeight="1" x14ac:dyDescent="1.3">
      <c r="A21" s="685" t="s">
        <v>27729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7"/>
      <c r="N21" s="19"/>
      <c r="O21" s="23"/>
      <c r="P21" s="23"/>
      <c r="Q21" s="23"/>
      <c r="R21" s="156"/>
      <c r="S21" s="156"/>
      <c r="T21" s="29">
        <v>100000</v>
      </c>
    </row>
    <row r="22" spans="1:20" ht="50.1" customHeight="1" x14ac:dyDescent="0.7">
      <c r="A22" s="682" t="s">
        <v>27996</v>
      </c>
      <c r="B22" s="683"/>
      <c r="C22" s="683"/>
      <c r="D22" s="683"/>
      <c r="E22" s="683"/>
      <c r="F22" s="683"/>
      <c r="G22" s="683"/>
      <c r="H22" s="683"/>
      <c r="I22" s="683"/>
      <c r="J22" s="683"/>
      <c r="K22" s="683"/>
      <c r="L22" s="683"/>
      <c r="M22" s="684"/>
      <c r="N22" s="23"/>
      <c r="O22" s="23"/>
      <c r="P22" s="23"/>
      <c r="Q22" s="23"/>
      <c r="R22" s="23"/>
      <c r="S22" s="195"/>
      <c r="T22" s="29"/>
    </row>
    <row r="23" spans="1:20" ht="50.1" customHeight="1" x14ac:dyDescent="1.05">
      <c r="A23" s="31" t="s">
        <v>27784</v>
      </c>
      <c r="B23" s="31" t="s">
        <v>27785</v>
      </c>
      <c r="C23" s="31" t="s">
        <v>27786</v>
      </c>
      <c r="D23" s="31" t="s">
        <v>27787</v>
      </c>
      <c r="E23" s="31" t="s">
        <v>101</v>
      </c>
      <c r="F23" s="31" t="s">
        <v>102</v>
      </c>
      <c r="G23" s="31" t="s">
        <v>16270</v>
      </c>
      <c r="H23" s="31" t="s">
        <v>25340</v>
      </c>
      <c r="I23" s="38">
        <v>0.41666666666666669</v>
      </c>
      <c r="J23" s="31" t="s">
        <v>23403</v>
      </c>
      <c r="K23" s="31" t="s">
        <v>105</v>
      </c>
      <c r="L23" s="31" t="s">
        <v>106</v>
      </c>
      <c r="M23" s="31" t="s">
        <v>491</v>
      </c>
      <c r="N23" s="23"/>
      <c r="O23" s="23"/>
      <c r="P23" s="23"/>
      <c r="Q23" s="23"/>
      <c r="R23" s="23"/>
      <c r="S23" s="195">
        <v>26200</v>
      </c>
      <c r="T23" s="29"/>
    </row>
    <row r="24" spans="1:20" ht="50.1" customHeight="1" x14ac:dyDescent="1.05">
      <c r="A24" s="31" t="s">
        <v>27788</v>
      </c>
      <c r="B24" s="31" t="s">
        <v>20049</v>
      </c>
      <c r="C24" s="31" t="s">
        <v>27789</v>
      </c>
      <c r="D24" s="31" t="s">
        <v>27790</v>
      </c>
      <c r="E24" s="31" t="s">
        <v>101</v>
      </c>
      <c r="F24" s="31" t="s">
        <v>102</v>
      </c>
      <c r="G24" s="31" t="s">
        <v>16270</v>
      </c>
      <c r="H24" s="31" t="s">
        <v>25340</v>
      </c>
      <c r="I24" s="38">
        <v>0.41666666666666669</v>
      </c>
      <c r="J24" s="31" t="s">
        <v>23403</v>
      </c>
      <c r="K24" s="31" t="s">
        <v>105</v>
      </c>
      <c r="L24" s="31" t="s">
        <v>106</v>
      </c>
      <c r="M24" s="31" t="s">
        <v>491</v>
      </c>
      <c r="N24" s="23"/>
      <c r="O24" s="23"/>
      <c r="P24" s="23"/>
      <c r="Q24" s="23"/>
      <c r="R24" s="23"/>
      <c r="S24" s="195">
        <v>26200</v>
      </c>
      <c r="T24" s="29"/>
    </row>
    <row r="25" spans="1:20" ht="50.1" customHeight="1" x14ac:dyDescent="1.3">
      <c r="A25" s="679" t="s">
        <v>28585</v>
      </c>
      <c r="B25" s="680"/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1"/>
      <c r="N25" s="23"/>
      <c r="O25" s="23"/>
      <c r="P25" s="23"/>
      <c r="Q25" s="23"/>
      <c r="R25" s="23"/>
      <c r="S25" s="29"/>
      <c r="T25" s="29"/>
    </row>
    <row r="26" spans="1:20" ht="50.1" customHeight="1" x14ac:dyDescent="1.05">
      <c r="A26" s="31" t="s">
        <v>28126</v>
      </c>
      <c r="B26" s="31" t="s">
        <v>4373</v>
      </c>
      <c r="C26" s="31" t="s">
        <v>28127</v>
      </c>
      <c r="D26" s="31" t="s">
        <v>28128</v>
      </c>
      <c r="E26" s="31" t="s">
        <v>687</v>
      </c>
      <c r="F26" s="31" t="s">
        <v>123</v>
      </c>
      <c r="G26" s="31" t="s">
        <v>16248</v>
      </c>
      <c r="H26" s="31" t="s">
        <v>20462</v>
      </c>
      <c r="I26" s="38">
        <v>0.41666666666666669</v>
      </c>
      <c r="J26" s="31" t="s">
        <v>23403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43425</v>
      </c>
      <c r="T26" s="29"/>
    </row>
    <row r="27" spans="1:20" ht="50.1" customHeight="1" x14ac:dyDescent="1.3">
      <c r="A27" s="685" t="s">
        <v>27998</v>
      </c>
      <c r="B27" s="686"/>
      <c r="C27" s="686"/>
      <c r="D27" s="686"/>
      <c r="E27" s="686"/>
      <c r="F27" s="686"/>
      <c r="G27" s="686"/>
      <c r="H27" s="686"/>
      <c r="I27" s="686"/>
      <c r="J27" s="686"/>
      <c r="K27" s="686"/>
      <c r="L27" s="686"/>
      <c r="M27" s="687"/>
      <c r="N27" s="19"/>
      <c r="O27" s="23"/>
      <c r="P27" s="23"/>
      <c r="Q27" s="23"/>
      <c r="R27" s="156"/>
      <c r="S27" s="156"/>
      <c r="T27" s="29">
        <v>50000</v>
      </c>
    </row>
    <row r="28" spans="1:20" ht="50.1" customHeight="1" x14ac:dyDescent="0.7">
      <c r="A28" s="682" t="s">
        <v>29178</v>
      </c>
      <c r="B28" s="683"/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4"/>
      <c r="N28" s="23"/>
      <c r="O28" s="23"/>
      <c r="P28" s="23"/>
      <c r="Q28" s="23"/>
      <c r="R28" s="23"/>
      <c r="S28" s="29"/>
      <c r="T28" s="29"/>
    </row>
    <row r="29" spans="1:20" ht="50.1" customHeight="1" x14ac:dyDescent="1.05">
      <c r="A29" s="31" t="s">
        <v>28876</v>
      </c>
      <c r="B29" s="31" t="s">
        <v>17397</v>
      </c>
      <c r="C29" s="31" t="s">
        <v>28877</v>
      </c>
      <c r="D29" s="31" t="s">
        <v>28878</v>
      </c>
      <c r="E29" s="31" t="s">
        <v>101</v>
      </c>
      <c r="F29" s="31" t="s">
        <v>102</v>
      </c>
      <c r="G29" s="31" t="s">
        <v>16270</v>
      </c>
      <c r="H29" s="31" t="s">
        <v>25340</v>
      </c>
      <c r="I29" s="38">
        <v>0.41666666666666669</v>
      </c>
      <c r="J29" s="31" t="s">
        <v>23403</v>
      </c>
      <c r="K29" s="31" t="s">
        <v>105</v>
      </c>
      <c r="L29" s="31" t="s">
        <v>106</v>
      </c>
      <c r="M29" s="31" t="s">
        <v>491</v>
      </c>
      <c r="N29" s="23"/>
      <c r="O29" s="23"/>
      <c r="P29" s="23"/>
      <c r="Q29" s="23"/>
      <c r="R29" s="23"/>
      <c r="S29" s="29">
        <v>26200</v>
      </c>
      <c r="T29" s="29"/>
    </row>
    <row r="30" spans="1:20" ht="50.1" customHeight="1" x14ac:dyDescent="1.3">
      <c r="A30" s="679" t="s">
        <v>30211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1"/>
      <c r="N30" s="23"/>
      <c r="O30" s="23"/>
      <c r="P30" s="23"/>
      <c r="Q30" s="23"/>
      <c r="R30" s="23"/>
      <c r="S30" s="29"/>
      <c r="T30" s="29"/>
    </row>
    <row r="31" spans="1:20" ht="50.1" customHeight="1" x14ac:dyDescent="1.05">
      <c r="A31" s="210" t="s">
        <v>29803</v>
      </c>
      <c r="B31" s="31" t="s">
        <v>29804</v>
      </c>
      <c r="C31" s="31" t="s">
        <v>29805</v>
      </c>
      <c r="D31" s="31" t="s">
        <v>29806</v>
      </c>
      <c r="E31" s="31" t="s">
        <v>17263</v>
      </c>
      <c r="F31" s="31" t="s">
        <v>123</v>
      </c>
      <c r="G31" s="31" t="s">
        <v>16270</v>
      </c>
      <c r="H31" s="31" t="s">
        <v>28170</v>
      </c>
      <c r="I31" s="38">
        <v>0.41666666666666669</v>
      </c>
      <c r="J31" s="31" t="s">
        <v>23403</v>
      </c>
      <c r="K31" s="31" t="s">
        <v>105</v>
      </c>
      <c r="L31" s="31" t="s">
        <v>106</v>
      </c>
      <c r="M31" s="31" t="s">
        <v>13363</v>
      </c>
      <c r="N31" s="23"/>
      <c r="O31" s="23"/>
      <c r="P31" s="23"/>
      <c r="Q31" s="23"/>
      <c r="R31" s="23"/>
      <c r="S31" s="29">
        <v>25200</v>
      </c>
      <c r="T31" s="29"/>
    </row>
    <row r="32" spans="1:20" ht="50.1" customHeight="1" x14ac:dyDescent="1.05">
      <c r="A32" s="31" t="s">
        <v>29807</v>
      </c>
      <c r="B32" s="31" t="s">
        <v>11227</v>
      </c>
      <c r="C32" s="31" t="s">
        <v>29808</v>
      </c>
      <c r="D32" s="31" t="s">
        <v>29809</v>
      </c>
      <c r="E32" s="31" t="s">
        <v>101</v>
      </c>
      <c r="F32" s="31" t="s">
        <v>102</v>
      </c>
      <c r="G32" s="31" t="s">
        <v>16267</v>
      </c>
      <c r="H32" s="31" t="s">
        <v>25515</v>
      </c>
      <c r="I32" s="38">
        <v>0.25</v>
      </c>
      <c r="J32" s="31" t="s">
        <v>23403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3"/>
      <c r="R32" s="23"/>
      <c r="S32" s="29">
        <v>26200</v>
      </c>
      <c r="T32" s="29"/>
    </row>
    <row r="33" spans="1:20" ht="50.1" customHeight="1" x14ac:dyDescent="1.3">
      <c r="A33" s="685" t="s">
        <v>30213</v>
      </c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19"/>
      <c r="O33" s="23"/>
      <c r="P33" s="23"/>
      <c r="Q33" s="23"/>
      <c r="R33" s="156"/>
      <c r="S33" s="156"/>
      <c r="T33" s="29">
        <v>100000</v>
      </c>
    </row>
    <row r="34" spans="1:20" ht="50.1" customHeight="1" x14ac:dyDescent="1.3">
      <c r="A34" s="679" t="s">
        <v>31180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1"/>
      <c r="N34" s="23"/>
      <c r="O34" s="23"/>
      <c r="P34" s="23"/>
      <c r="Q34" s="23"/>
      <c r="R34" s="23"/>
      <c r="S34" s="29"/>
      <c r="T34" s="29"/>
    </row>
    <row r="35" spans="1:20" ht="50.1" customHeight="1" x14ac:dyDescent="1.05">
      <c r="A35" s="31" t="s">
        <v>30474</v>
      </c>
      <c r="B35" s="31" t="s">
        <v>30475</v>
      </c>
      <c r="C35" s="31" t="s">
        <v>30476</v>
      </c>
      <c r="D35" s="31" t="s">
        <v>30477</v>
      </c>
      <c r="E35" s="31" t="s">
        <v>687</v>
      </c>
      <c r="F35" s="31" t="s">
        <v>105</v>
      </c>
      <c r="G35" s="31" t="s">
        <v>105</v>
      </c>
      <c r="H35" s="31" t="s">
        <v>105</v>
      </c>
      <c r="I35" s="31" t="s">
        <v>105</v>
      </c>
      <c r="J35" s="31" t="s">
        <v>23403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43425</v>
      </c>
      <c r="T35" s="29"/>
    </row>
    <row r="36" spans="1:20" ht="50.1" customHeight="1" x14ac:dyDescent="1.05">
      <c r="A36" s="688" t="s">
        <v>32412</v>
      </c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90"/>
      <c r="N36" s="31"/>
      <c r="O36" s="23"/>
      <c r="P36" s="23"/>
      <c r="Q36" s="23"/>
      <c r="R36" s="23"/>
      <c r="S36" s="29"/>
      <c r="T36" s="29"/>
    </row>
    <row r="37" spans="1:20" ht="50.1" customHeight="1" x14ac:dyDescent="1.05">
      <c r="A37" s="31" t="s">
        <v>32032</v>
      </c>
      <c r="B37" s="31" t="s">
        <v>32033</v>
      </c>
      <c r="C37" s="31" t="s">
        <v>32034</v>
      </c>
      <c r="D37" s="31" t="s">
        <v>32035</v>
      </c>
      <c r="E37" s="31" t="s">
        <v>101</v>
      </c>
      <c r="F37" s="31" t="s">
        <v>102</v>
      </c>
      <c r="G37" s="31" t="s">
        <v>16216</v>
      </c>
      <c r="H37" s="31" t="s">
        <v>27113</v>
      </c>
      <c r="I37" s="38">
        <v>0.41666666666666669</v>
      </c>
      <c r="J37" s="31" t="s">
        <v>23403</v>
      </c>
      <c r="K37" s="31" t="s">
        <v>105</v>
      </c>
      <c r="L37" s="31" t="s">
        <v>106</v>
      </c>
      <c r="M37" s="31" t="s">
        <v>107</v>
      </c>
      <c r="N37" s="31" t="s">
        <v>105</v>
      </c>
      <c r="O37" s="23"/>
      <c r="P37" s="23"/>
      <c r="Q37" s="23"/>
      <c r="R37" s="23"/>
      <c r="S37" s="29">
        <v>22200</v>
      </c>
      <c r="T37" s="29"/>
    </row>
    <row r="38" spans="1:20" ht="50.1" customHeight="1" x14ac:dyDescent="1.05">
      <c r="A38" s="31" t="s">
        <v>32036</v>
      </c>
      <c r="B38" s="31" t="s">
        <v>13644</v>
      </c>
      <c r="C38" s="31" t="s">
        <v>32037</v>
      </c>
      <c r="D38" s="31" t="s">
        <v>32038</v>
      </c>
      <c r="E38" s="31" t="s">
        <v>101</v>
      </c>
      <c r="F38" s="31" t="s">
        <v>102</v>
      </c>
      <c r="G38" s="31" t="s">
        <v>16216</v>
      </c>
      <c r="H38" s="31" t="s">
        <v>27113</v>
      </c>
      <c r="I38" s="38">
        <v>0.41666666666666669</v>
      </c>
      <c r="J38" s="31" t="s">
        <v>23403</v>
      </c>
      <c r="K38" s="31" t="s">
        <v>105</v>
      </c>
      <c r="L38" s="31" t="s">
        <v>106</v>
      </c>
      <c r="M38" s="31" t="s">
        <v>107</v>
      </c>
      <c r="N38" s="31" t="s">
        <v>105</v>
      </c>
      <c r="O38" s="23"/>
      <c r="P38" s="23"/>
      <c r="Q38" s="23"/>
      <c r="R38" s="23"/>
      <c r="S38" s="29">
        <v>22200</v>
      </c>
      <c r="T38" s="29"/>
    </row>
    <row r="39" spans="1:20" ht="50.1" customHeight="1" x14ac:dyDescent="1.05">
      <c r="A39" s="693" t="s">
        <v>32859</v>
      </c>
      <c r="B39" s="694"/>
      <c r="C39" s="694"/>
      <c r="D39" s="694"/>
      <c r="E39" s="694"/>
      <c r="F39" s="694"/>
      <c r="G39" s="694"/>
      <c r="H39" s="694"/>
      <c r="I39" s="694"/>
      <c r="J39" s="694"/>
      <c r="K39" s="694"/>
      <c r="L39" s="694"/>
      <c r="M39" s="695"/>
      <c r="N39" s="31"/>
      <c r="O39" s="23"/>
      <c r="P39" s="23"/>
      <c r="Q39" s="23"/>
      <c r="R39" s="23"/>
      <c r="S39" s="29"/>
      <c r="T39" s="29">
        <v>37000</v>
      </c>
    </row>
    <row r="40" spans="1:20" ht="50.1" customHeight="1" x14ac:dyDescent="1.05">
      <c r="A40" s="693" t="s">
        <v>32859</v>
      </c>
      <c r="B40" s="694"/>
      <c r="C40" s="694"/>
      <c r="D40" s="694"/>
      <c r="E40" s="694"/>
      <c r="F40" s="694"/>
      <c r="G40" s="694"/>
      <c r="H40" s="694"/>
      <c r="I40" s="694"/>
      <c r="J40" s="694"/>
      <c r="K40" s="694"/>
      <c r="L40" s="694"/>
      <c r="M40" s="695"/>
      <c r="N40" s="31"/>
      <c r="O40" s="23"/>
      <c r="P40" s="23"/>
      <c r="Q40" s="23"/>
      <c r="R40" s="23"/>
      <c r="S40" s="29"/>
      <c r="T40" s="29">
        <v>63000</v>
      </c>
    </row>
    <row r="41" spans="1:20" ht="50.1" customHeight="1" x14ac:dyDescent="1.05">
      <c r="A41" s="688" t="s">
        <v>32875</v>
      </c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90"/>
      <c r="N41" s="31"/>
      <c r="O41" s="23"/>
      <c r="P41" s="23"/>
      <c r="Q41" s="23"/>
      <c r="R41" s="23"/>
      <c r="S41" s="29">
        <v>6700</v>
      </c>
      <c r="T41" s="29"/>
    </row>
    <row r="42" spans="1:20" ht="50.1" customHeight="1" x14ac:dyDescent="1.3">
      <c r="A42" s="688" t="s">
        <v>32865</v>
      </c>
      <c r="B42" s="689"/>
      <c r="C42" s="689"/>
      <c r="D42" s="689"/>
      <c r="E42" s="689"/>
      <c r="F42" s="689"/>
      <c r="G42" s="689"/>
      <c r="H42" s="689"/>
      <c r="I42" s="689"/>
      <c r="J42" s="689"/>
      <c r="K42" s="689"/>
      <c r="L42" s="689"/>
      <c r="M42" s="690"/>
      <c r="N42" s="23"/>
      <c r="O42" s="23"/>
      <c r="P42" s="23"/>
      <c r="Q42" s="23"/>
      <c r="R42" s="23"/>
      <c r="S42" s="29"/>
      <c r="T42" s="170"/>
    </row>
    <row r="43" spans="1:20" ht="50.1" customHeight="1" x14ac:dyDescent="1.3">
      <c r="A43" s="31" t="s">
        <v>33007</v>
      </c>
      <c r="B43" s="31" t="s">
        <v>1477</v>
      </c>
      <c r="C43" s="31" t="s">
        <v>33008</v>
      </c>
      <c r="D43" s="31" t="s">
        <v>33009</v>
      </c>
      <c r="E43" s="31" t="s">
        <v>101</v>
      </c>
      <c r="F43" s="31" t="s">
        <v>102</v>
      </c>
      <c r="G43" s="31" t="s">
        <v>16236</v>
      </c>
      <c r="H43" s="31" t="s">
        <v>28170</v>
      </c>
      <c r="I43" s="38">
        <v>0.41666666666666669</v>
      </c>
      <c r="J43" s="31" t="s">
        <v>23403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22200</v>
      </c>
      <c r="T43" s="170"/>
    </row>
    <row r="44" spans="1:20" ht="50.1" customHeight="1" x14ac:dyDescent="1.3">
      <c r="A44" s="31" t="s">
        <v>33010</v>
      </c>
      <c r="B44" s="31" t="s">
        <v>17930</v>
      </c>
      <c r="C44" s="31" t="s">
        <v>33011</v>
      </c>
      <c r="D44" s="31" t="s">
        <v>33012</v>
      </c>
      <c r="E44" s="31" t="s">
        <v>687</v>
      </c>
      <c r="F44" s="31" t="s">
        <v>102</v>
      </c>
      <c r="G44" s="31" t="s">
        <v>16324</v>
      </c>
      <c r="H44" s="31" t="s">
        <v>29687</v>
      </c>
      <c r="I44" s="38">
        <v>0.66666666666666663</v>
      </c>
      <c r="J44" s="31" t="s">
        <v>23403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3"/>
      <c r="R44" s="23"/>
      <c r="S44" s="29">
        <v>25200</v>
      </c>
      <c r="T44" s="170"/>
    </row>
    <row r="45" spans="1:20" ht="50.1" customHeight="1" x14ac:dyDescent="1.05">
      <c r="A45" s="31" t="s">
        <v>33013</v>
      </c>
      <c r="B45" s="31" t="s">
        <v>33014</v>
      </c>
      <c r="C45" s="31" t="s">
        <v>33015</v>
      </c>
      <c r="D45" s="31" t="s">
        <v>33016</v>
      </c>
      <c r="E45" s="31" t="s">
        <v>101</v>
      </c>
      <c r="F45" s="31" t="s">
        <v>102</v>
      </c>
      <c r="G45" s="31" t="s">
        <v>16236</v>
      </c>
      <c r="H45" s="31" t="s">
        <v>28170</v>
      </c>
      <c r="I45" s="38">
        <v>0.41666666666666669</v>
      </c>
      <c r="J45" s="31" t="s">
        <v>23403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22200</v>
      </c>
      <c r="T45" s="29"/>
    </row>
    <row r="46" spans="1:20" ht="50.1" customHeight="1" x14ac:dyDescent="1.3">
      <c r="A46" s="685" t="s">
        <v>32861</v>
      </c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7"/>
      <c r="N46" s="23"/>
      <c r="O46" s="23"/>
      <c r="P46" s="23"/>
      <c r="Q46" s="23"/>
      <c r="R46" s="23"/>
      <c r="S46" s="29"/>
      <c r="T46" s="29">
        <v>100000</v>
      </c>
    </row>
    <row r="47" spans="1:20" ht="50.1" customHeight="1" x14ac:dyDescent="1.05">
      <c r="A47" s="688" t="s">
        <v>34414</v>
      </c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90"/>
      <c r="N47" s="23"/>
      <c r="O47" s="23"/>
      <c r="P47" s="23"/>
      <c r="Q47" s="23"/>
      <c r="R47" s="23"/>
      <c r="S47" s="29"/>
      <c r="T47" s="31"/>
    </row>
    <row r="48" spans="1:20" ht="50.1" customHeight="1" x14ac:dyDescent="1.05">
      <c r="A48" s="31" t="s">
        <v>33770</v>
      </c>
      <c r="B48" s="31" t="s">
        <v>7245</v>
      </c>
      <c r="C48" s="31" t="s">
        <v>33771</v>
      </c>
      <c r="D48" s="31" t="s">
        <v>33772</v>
      </c>
      <c r="E48" s="31" t="s">
        <v>101</v>
      </c>
      <c r="F48" s="31" t="s">
        <v>102</v>
      </c>
      <c r="G48" s="31" t="s">
        <v>16216</v>
      </c>
      <c r="H48" s="31" t="s">
        <v>29748</v>
      </c>
      <c r="I48" s="38">
        <v>0.83333333333333337</v>
      </c>
      <c r="J48" s="31" t="s">
        <v>23403</v>
      </c>
      <c r="K48" s="31" t="s">
        <v>105</v>
      </c>
      <c r="L48" s="31" t="s">
        <v>106</v>
      </c>
      <c r="M48" s="31" t="s">
        <v>107</v>
      </c>
      <c r="N48" s="23"/>
      <c r="O48" s="23"/>
      <c r="P48" s="23"/>
      <c r="Q48" s="23"/>
      <c r="R48" s="23"/>
      <c r="S48" s="29">
        <v>22200</v>
      </c>
      <c r="T48" s="31"/>
    </row>
    <row r="49" spans="1:20" ht="50.1" customHeight="1" x14ac:dyDescent="1.05">
      <c r="A49" s="688" t="s">
        <v>35141</v>
      </c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90"/>
      <c r="N49" s="23"/>
      <c r="O49" s="23"/>
      <c r="P49" s="23"/>
      <c r="Q49" s="23"/>
      <c r="R49" s="23"/>
      <c r="S49" s="29"/>
      <c r="T49" s="31"/>
    </row>
    <row r="50" spans="1:20" ht="50.1" customHeight="1" x14ac:dyDescent="1.05">
      <c r="A50" s="31" t="s">
        <v>34654</v>
      </c>
      <c r="B50" s="31" t="s">
        <v>34655</v>
      </c>
      <c r="C50" s="31" t="s">
        <v>34656</v>
      </c>
      <c r="D50" s="31" t="s">
        <v>34657</v>
      </c>
      <c r="E50" s="31" t="s">
        <v>101</v>
      </c>
      <c r="F50" s="31" t="s">
        <v>102</v>
      </c>
      <c r="G50" s="31" t="s">
        <v>16267</v>
      </c>
      <c r="H50" s="31" t="s">
        <v>27147</v>
      </c>
      <c r="I50" s="38">
        <v>0.125</v>
      </c>
      <c r="J50" s="31" t="s">
        <v>23403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26200</v>
      </c>
      <c r="T50" s="31"/>
    </row>
    <row r="51" spans="1:20" ht="50.1" customHeight="1" x14ac:dyDescent="1.3">
      <c r="A51" s="679" t="s">
        <v>35160</v>
      </c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1"/>
      <c r="N51" s="23"/>
      <c r="O51" s="23"/>
      <c r="P51" s="23"/>
      <c r="Q51" s="23"/>
      <c r="R51" s="23"/>
      <c r="S51" s="29"/>
      <c r="T51" s="31"/>
    </row>
    <row r="52" spans="1:20" ht="50.1" customHeight="1" x14ac:dyDescent="1.05">
      <c r="A52" s="647" t="s">
        <v>35298</v>
      </c>
      <c r="B52" s="647" t="s">
        <v>2488</v>
      </c>
      <c r="C52" s="647" t="s">
        <v>35299</v>
      </c>
      <c r="D52" s="647" t="s">
        <v>35300</v>
      </c>
      <c r="E52" s="647" t="s">
        <v>101</v>
      </c>
      <c r="F52" s="647" t="s">
        <v>102</v>
      </c>
      <c r="G52" s="647" t="s">
        <v>16270</v>
      </c>
      <c r="H52" s="647" t="s">
        <v>29345</v>
      </c>
      <c r="I52" s="648">
        <v>0.41666666666666669</v>
      </c>
      <c r="J52" s="647" t="s">
        <v>23403</v>
      </c>
      <c r="K52" s="647" t="s">
        <v>105</v>
      </c>
      <c r="L52" s="647" t="s">
        <v>106</v>
      </c>
      <c r="M52" s="647" t="s">
        <v>491</v>
      </c>
      <c r="N52" s="23"/>
      <c r="O52" s="23"/>
      <c r="P52" s="23"/>
      <c r="Q52" s="23"/>
      <c r="R52" s="23"/>
      <c r="S52" s="29">
        <v>26200</v>
      </c>
      <c r="T52" s="31"/>
    </row>
    <row r="53" spans="1:20" ht="50.1" customHeight="1" x14ac:dyDescent="1.05">
      <c r="A53" s="647" t="s">
        <v>35301</v>
      </c>
      <c r="B53" s="647" t="s">
        <v>7140</v>
      </c>
      <c r="C53" s="647" t="s">
        <v>35302</v>
      </c>
      <c r="D53" s="647" t="s">
        <v>35303</v>
      </c>
      <c r="E53" s="647" t="s">
        <v>101</v>
      </c>
      <c r="F53" s="647" t="s">
        <v>102</v>
      </c>
      <c r="G53" s="647" t="s">
        <v>16270</v>
      </c>
      <c r="H53" s="647" t="s">
        <v>29345</v>
      </c>
      <c r="I53" s="648">
        <v>0.41666666666666669</v>
      </c>
      <c r="J53" s="647" t="s">
        <v>23403</v>
      </c>
      <c r="K53" s="647" t="s">
        <v>105</v>
      </c>
      <c r="L53" s="647" t="s">
        <v>106</v>
      </c>
      <c r="M53" s="647" t="s">
        <v>491</v>
      </c>
      <c r="N53" s="23"/>
      <c r="O53" s="23"/>
      <c r="P53" s="23"/>
      <c r="Q53" s="23"/>
      <c r="R53" s="23"/>
      <c r="S53" s="29">
        <v>26200</v>
      </c>
      <c r="T53" s="31"/>
    </row>
    <row r="54" spans="1:20" ht="50.1" customHeight="1" x14ac:dyDescent="1.05">
      <c r="A54" s="688" t="s">
        <v>35971</v>
      </c>
      <c r="B54" s="689"/>
      <c r="C54" s="689"/>
      <c r="D54" s="689"/>
      <c r="E54" s="689"/>
      <c r="F54" s="689"/>
      <c r="G54" s="689"/>
      <c r="H54" s="689"/>
      <c r="I54" s="689"/>
      <c r="J54" s="689"/>
      <c r="K54" s="689"/>
      <c r="L54" s="689"/>
      <c r="M54" s="690"/>
      <c r="N54" s="23"/>
      <c r="O54" s="23"/>
      <c r="P54" s="23"/>
      <c r="Q54" s="23"/>
      <c r="R54" s="23"/>
      <c r="S54" s="506"/>
      <c r="T54" s="647"/>
    </row>
    <row r="55" spans="1:20" ht="50.1" customHeight="1" x14ac:dyDescent="1.05">
      <c r="A55" s="31" t="s">
        <v>35717</v>
      </c>
      <c r="B55" s="31" t="s">
        <v>19009</v>
      </c>
      <c r="C55" s="31" t="s">
        <v>35718</v>
      </c>
      <c r="D55" s="31" t="s">
        <v>35719</v>
      </c>
      <c r="E55" s="31" t="s">
        <v>101</v>
      </c>
      <c r="F55" s="31" t="s">
        <v>1304</v>
      </c>
      <c r="G55" s="31" t="s">
        <v>16185</v>
      </c>
      <c r="H55" s="31" t="s">
        <v>29345</v>
      </c>
      <c r="I55" s="38">
        <v>0.125</v>
      </c>
      <c r="J55" s="31" t="s">
        <v>23403</v>
      </c>
      <c r="K55" s="31" t="s">
        <v>105</v>
      </c>
      <c r="L55" s="31" t="s">
        <v>106</v>
      </c>
      <c r="M55" s="31" t="s">
        <v>491</v>
      </c>
      <c r="N55" s="23"/>
      <c r="O55" s="23"/>
      <c r="P55" s="23"/>
      <c r="Q55" s="23"/>
      <c r="R55" s="23"/>
      <c r="S55" s="506">
        <v>26200</v>
      </c>
      <c r="T55" s="647"/>
    </row>
    <row r="56" spans="1:20" ht="50.1" customHeight="1" x14ac:dyDescent="1.05">
      <c r="A56" s="31" t="s">
        <v>35720</v>
      </c>
      <c r="B56" s="31" t="s">
        <v>9413</v>
      </c>
      <c r="C56" s="31" t="s">
        <v>35721</v>
      </c>
      <c r="D56" s="31" t="s">
        <v>35722</v>
      </c>
      <c r="E56" s="31" t="s">
        <v>101</v>
      </c>
      <c r="F56" s="31" t="s">
        <v>1304</v>
      </c>
      <c r="G56" s="31" t="s">
        <v>16185</v>
      </c>
      <c r="H56" s="31" t="s">
        <v>29345</v>
      </c>
      <c r="I56" s="38">
        <v>0.125</v>
      </c>
      <c r="J56" s="31" t="s">
        <v>23403</v>
      </c>
      <c r="K56" s="31" t="s">
        <v>105</v>
      </c>
      <c r="L56" s="31" t="s">
        <v>106</v>
      </c>
      <c r="M56" s="31" t="s">
        <v>491</v>
      </c>
      <c r="N56" s="23"/>
      <c r="O56" s="23"/>
      <c r="P56" s="23"/>
      <c r="Q56" s="23"/>
      <c r="R56" s="23"/>
      <c r="S56" s="506">
        <v>26200</v>
      </c>
      <c r="T56" s="647"/>
    </row>
    <row r="57" spans="1:20" ht="50.1" customHeight="1" x14ac:dyDescent="1.3">
      <c r="A57" s="685" t="s">
        <v>35975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7"/>
      <c r="N57" s="23"/>
      <c r="O57" s="23"/>
      <c r="P57" s="23"/>
      <c r="Q57" s="23"/>
      <c r="R57" s="23"/>
      <c r="S57" s="29"/>
      <c r="T57" s="29">
        <v>130000</v>
      </c>
    </row>
    <row r="58" spans="1:20" ht="50.1" customHeight="1" x14ac:dyDescent="1.3">
      <c r="A58" s="679" t="s">
        <v>37346</v>
      </c>
      <c r="B58" s="680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1"/>
      <c r="N58" s="23"/>
      <c r="O58" s="23"/>
      <c r="P58" s="23"/>
      <c r="Q58" s="23"/>
      <c r="R58" s="23"/>
      <c r="S58" s="29"/>
      <c r="T58" s="647"/>
    </row>
    <row r="59" spans="1:20" ht="50.1" customHeight="1" x14ac:dyDescent="1.05">
      <c r="A59" s="31" t="s">
        <v>36662</v>
      </c>
      <c r="B59" s="31" t="s">
        <v>18456</v>
      </c>
      <c r="C59" s="31" t="s">
        <v>36663</v>
      </c>
      <c r="D59" s="31" t="s">
        <v>36664</v>
      </c>
      <c r="E59" s="31" t="s">
        <v>687</v>
      </c>
      <c r="F59" s="31" t="s">
        <v>1304</v>
      </c>
      <c r="G59" s="31" t="s">
        <v>19231</v>
      </c>
      <c r="H59" s="31" t="s">
        <v>27147</v>
      </c>
      <c r="I59" s="38">
        <v>0.83333333333333337</v>
      </c>
      <c r="J59" s="31" t="s">
        <v>23403</v>
      </c>
      <c r="K59" s="31" t="s">
        <v>105</v>
      </c>
      <c r="L59" s="31" t="s">
        <v>125</v>
      </c>
      <c r="M59" s="31" t="s">
        <v>11351</v>
      </c>
      <c r="N59" s="23"/>
      <c r="O59" s="23"/>
      <c r="P59" s="23"/>
      <c r="Q59" s="23"/>
      <c r="R59" s="23"/>
      <c r="S59" s="29">
        <v>22200</v>
      </c>
      <c r="T59" s="647"/>
    </row>
    <row r="60" spans="1:20" ht="50.1" customHeight="1" x14ac:dyDescent="1.05">
      <c r="A60" s="31" t="s">
        <v>37355</v>
      </c>
      <c r="B60" s="31" t="s">
        <v>36665</v>
      </c>
      <c r="C60" s="31" t="s">
        <v>36666</v>
      </c>
      <c r="D60" s="31" t="s">
        <v>36667</v>
      </c>
      <c r="E60" s="31" t="s">
        <v>687</v>
      </c>
      <c r="F60" s="31" t="s">
        <v>1304</v>
      </c>
      <c r="G60" s="31" t="s">
        <v>19231</v>
      </c>
      <c r="H60" s="31" t="s">
        <v>27147</v>
      </c>
      <c r="I60" s="38">
        <v>0.83333333333333337</v>
      </c>
      <c r="J60" s="31" t="s">
        <v>23403</v>
      </c>
      <c r="K60" s="31" t="s">
        <v>105</v>
      </c>
      <c r="L60" s="31" t="s">
        <v>533</v>
      </c>
      <c r="M60" s="31" t="s">
        <v>107</v>
      </c>
      <c r="N60" s="23"/>
      <c r="O60" s="23"/>
      <c r="P60" s="23"/>
      <c r="Q60" s="23"/>
      <c r="R60" s="23"/>
      <c r="S60" s="29">
        <v>22200</v>
      </c>
      <c r="T60" s="647"/>
    </row>
    <row r="61" spans="1:20" ht="50.1" customHeight="1" x14ac:dyDescent="1.3">
      <c r="A61" s="685" t="s">
        <v>37947</v>
      </c>
      <c r="B61" s="686"/>
      <c r="C61" s="686"/>
      <c r="D61" s="686"/>
      <c r="E61" s="686"/>
      <c r="F61" s="686"/>
      <c r="G61" s="686"/>
      <c r="H61" s="686"/>
      <c r="I61" s="686"/>
      <c r="J61" s="686"/>
      <c r="K61" s="686"/>
      <c r="L61" s="686"/>
      <c r="M61" s="687"/>
      <c r="N61" s="23"/>
      <c r="O61" s="23"/>
      <c r="P61" s="23"/>
      <c r="Q61" s="23"/>
      <c r="R61" s="23"/>
      <c r="S61" s="29"/>
      <c r="T61" s="29">
        <v>20000</v>
      </c>
    </row>
    <row r="62" spans="1:20" ht="50.1" customHeight="1" x14ac:dyDescent="1.05">
      <c r="A62" s="693" t="s">
        <v>37938</v>
      </c>
      <c r="B62" s="694"/>
      <c r="C62" s="694"/>
      <c r="D62" s="694"/>
      <c r="E62" s="694"/>
      <c r="F62" s="694"/>
      <c r="G62" s="694"/>
      <c r="H62" s="694"/>
      <c r="I62" s="694"/>
      <c r="J62" s="694"/>
      <c r="K62" s="694"/>
      <c r="L62" s="694"/>
      <c r="M62" s="695"/>
      <c r="N62" s="31"/>
      <c r="O62" s="23"/>
      <c r="P62" s="23"/>
      <c r="Q62" s="23"/>
      <c r="R62" s="23"/>
      <c r="S62" s="29"/>
      <c r="T62" s="29">
        <v>60000</v>
      </c>
    </row>
    <row r="63" spans="1:20" ht="50.1" customHeight="1" x14ac:dyDescent="1.05">
      <c r="A63" s="693" t="s">
        <v>37938</v>
      </c>
      <c r="B63" s="694"/>
      <c r="C63" s="694"/>
      <c r="D63" s="694"/>
      <c r="E63" s="694"/>
      <c r="F63" s="694"/>
      <c r="G63" s="694"/>
      <c r="H63" s="694"/>
      <c r="I63" s="694"/>
      <c r="J63" s="694"/>
      <c r="K63" s="694"/>
      <c r="L63" s="694"/>
      <c r="M63" s="695"/>
      <c r="N63" s="23"/>
      <c r="O63" s="23"/>
      <c r="P63" s="23"/>
      <c r="Q63" s="23"/>
      <c r="R63" s="23"/>
      <c r="S63" s="29"/>
      <c r="T63" s="29">
        <v>70000</v>
      </c>
    </row>
    <row r="64" spans="1:20" ht="50.1" customHeight="1" x14ac:dyDescent="1.05">
      <c r="A64" s="688" t="s">
        <v>38405</v>
      </c>
      <c r="B64" s="689"/>
      <c r="C64" s="689"/>
      <c r="D64" s="689"/>
      <c r="E64" s="689"/>
      <c r="F64" s="689"/>
      <c r="G64" s="689"/>
      <c r="H64" s="689"/>
      <c r="I64" s="689"/>
      <c r="J64" s="689"/>
      <c r="K64" s="689"/>
      <c r="L64" s="689"/>
      <c r="M64" s="690"/>
      <c r="N64" s="23"/>
      <c r="O64" s="23"/>
      <c r="P64" s="23"/>
      <c r="Q64" s="23"/>
      <c r="R64" s="23"/>
      <c r="S64" s="29"/>
      <c r="T64" s="31"/>
    </row>
    <row r="65" spans="1:39" ht="50.1" customHeight="1" x14ac:dyDescent="1.05">
      <c r="A65" s="31" t="s">
        <v>38148</v>
      </c>
      <c r="B65" s="31" t="s">
        <v>17827</v>
      </c>
      <c r="C65" s="31" t="s">
        <v>38149</v>
      </c>
      <c r="D65" s="31" t="s">
        <v>38150</v>
      </c>
      <c r="E65" s="31" t="s">
        <v>687</v>
      </c>
      <c r="F65" s="31" t="s">
        <v>1304</v>
      </c>
      <c r="G65" s="31" t="s">
        <v>19231</v>
      </c>
      <c r="H65" s="31" t="s">
        <v>28481</v>
      </c>
      <c r="I65" s="38">
        <v>0.70833333333333337</v>
      </c>
      <c r="J65" s="31" t="s">
        <v>23403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31"/>
    </row>
    <row r="66" spans="1:39" ht="50.1" customHeight="1" x14ac:dyDescent="1.05">
      <c r="A66" s="31" t="s">
        <v>38151</v>
      </c>
      <c r="B66" s="31" t="s">
        <v>884</v>
      </c>
      <c r="C66" s="31" t="s">
        <v>38152</v>
      </c>
      <c r="D66" s="31" t="s">
        <v>38153</v>
      </c>
      <c r="E66" s="31" t="s">
        <v>101</v>
      </c>
      <c r="F66" s="31" t="s">
        <v>102</v>
      </c>
      <c r="G66" s="31" t="s">
        <v>16267</v>
      </c>
      <c r="H66" s="31" t="s">
        <v>28481</v>
      </c>
      <c r="I66" s="38">
        <v>0.27083333333333331</v>
      </c>
      <c r="J66" s="31" t="s">
        <v>23403</v>
      </c>
      <c r="K66" s="31" t="s">
        <v>105</v>
      </c>
      <c r="L66" s="31" t="s">
        <v>106</v>
      </c>
      <c r="M66" s="31" t="s">
        <v>491</v>
      </c>
      <c r="N66" s="23"/>
      <c r="O66" s="23"/>
      <c r="P66" s="23"/>
      <c r="Q66" s="23"/>
      <c r="R66" s="23"/>
      <c r="S66" s="29">
        <v>26200</v>
      </c>
      <c r="T66" s="31"/>
    </row>
    <row r="67" spans="1:39" ht="50.1" customHeight="1" x14ac:dyDescent="1.05">
      <c r="A67" s="31" t="s">
        <v>38154</v>
      </c>
      <c r="B67" s="31" t="s">
        <v>38155</v>
      </c>
      <c r="C67" s="31" t="s">
        <v>38156</v>
      </c>
      <c r="D67" s="31" t="s">
        <v>38157</v>
      </c>
      <c r="E67" s="31" t="s">
        <v>101</v>
      </c>
      <c r="F67" s="31" t="s">
        <v>102</v>
      </c>
      <c r="G67" s="31" t="s">
        <v>16236</v>
      </c>
      <c r="H67" s="31" t="s">
        <v>28481</v>
      </c>
      <c r="I67" s="38">
        <v>0.41666666666666669</v>
      </c>
      <c r="J67" s="31" t="s">
        <v>23403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23"/>
      <c r="R67" s="23"/>
      <c r="S67" s="29">
        <v>22200</v>
      </c>
      <c r="T67" s="31"/>
    </row>
    <row r="68" spans="1:39" ht="50.1" customHeight="1" x14ac:dyDescent="1.05">
      <c r="A68" s="31" t="s">
        <v>38158</v>
      </c>
      <c r="B68" s="31" t="s">
        <v>33792</v>
      </c>
      <c r="C68" s="31" t="s">
        <v>38159</v>
      </c>
      <c r="D68" s="31" t="s">
        <v>38160</v>
      </c>
      <c r="E68" s="31" t="s">
        <v>101</v>
      </c>
      <c r="F68" s="31" t="s">
        <v>102</v>
      </c>
      <c r="G68" s="31" t="s">
        <v>16236</v>
      </c>
      <c r="H68" s="31" t="s">
        <v>28481</v>
      </c>
      <c r="I68" s="38">
        <v>0.41666666666666669</v>
      </c>
      <c r="J68" s="31" t="s">
        <v>23403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3"/>
      <c r="R68" s="23"/>
      <c r="S68" s="29">
        <v>22200</v>
      </c>
      <c r="T68" s="31"/>
    </row>
    <row r="69" spans="1:39" ht="50.1" customHeight="1" x14ac:dyDescent="1.05">
      <c r="A69" s="210" t="s">
        <v>38161</v>
      </c>
      <c r="B69" s="31" t="s">
        <v>38162</v>
      </c>
      <c r="C69" s="31" t="s">
        <v>38163</v>
      </c>
      <c r="D69" s="31" t="s">
        <v>38164</v>
      </c>
      <c r="E69" s="31" t="s">
        <v>687</v>
      </c>
      <c r="F69" s="31" t="s">
        <v>123</v>
      </c>
      <c r="G69" s="31" t="s">
        <v>16324</v>
      </c>
      <c r="H69" s="31" t="s">
        <v>33477</v>
      </c>
      <c r="I69" s="38">
        <v>0.29166666666666669</v>
      </c>
      <c r="J69" s="31" t="s">
        <v>23403</v>
      </c>
      <c r="K69" s="31" t="s">
        <v>105</v>
      </c>
      <c r="L69" s="31" t="s">
        <v>106</v>
      </c>
      <c r="M69" s="31" t="s">
        <v>13380</v>
      </c>
      <c r="N69" s="23"/>
      <c r="O69" s="23"/>
      <c r="P69" s="23"/>
      <c r="Q69" s="23"/>
      <c r="R69" s="23"/>
      <c r="S69" s="207">
        <v>44700</v>
      </c>
      <c r="T69" s="31"/>
    </row>
    <row r="70" spans="1:39" ht="50.1" customHeight="1" x14ac:dyDescent="1.05">
      <c r="A70" s="31" t="s">
        <v>38165</v>
      </c>
      <c r="B70" s="31" t="s">
        <v>1249</v>
      </c>
      <c r="C70" s="31" t="s">
        <v>38166</v>
      </c>
      <c r="D70" s="31" t="s">
        <v>38167</v>
      </c>
      <c r="E70" s="31" t="s">
        <v>687</v>
      </c>
      <c r="F70" s="31" t="s">
        <v>1304</v>
      </c>
      <c r="G70" s="31" t="s">
        <v>19231</v>
      </c>
      <c r="H70" s="31" t="s">
        <v>28481</v>
      </c>
      <c r="I70" s="38">
        <v>0.70833333333333337</v>
      </c>
      <c r="J70" s="31" t="s">
        <v>23403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3"/>
      <c r="R70" s="23"/>
      <c r="S70" s="29">
        <v>22200</v>
      </c>
      <c r="T70" s="31"/>
    </row>
    <row r="71" spans="1:39" ht="50.1" customHeight="1" x14ac:dyDescent="1.05">
      <c r="A71" s="31" t="s">
        <v>38168</v>
      </c>
      <c r="B71" s="31" t="s">
        <v>38169</v>
      </c>
      <c r="C71" s="31" t="s">
        <v>38170</v>
      </c>
      <c r="D71" s="31" t="s">
        <v>38171</v>
      </c>
      <c r="E71" s="31" t="s">
        <v>687</v>
      </c>
      <c r="F71" s="31" t="s">
        <v>1304</v>
      </c>
      <c r="G71" s="31" t="s">
        <v>19231</v>
      </c>
      <c r="H71" s="31" t="s">
        <v>28481</v>
      </c>
      <c r="I71" s="38">
        <v>0.70833333333333337</v>
      </c>
      <c r="J71" s="31" t="s">
        <v>23403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23"/>
      <c r="R71" s="23"/>
      <c r="S71" s="29">
        <v>22200</v>
      </c>
      <c r="T71" s="31"/>
    </row>
    <row r="72" spans="1:39" ht="50.1" customHeight="1" x14ac:dyDescent="1.3">
      <c r="A72" s="685" t="s">
        <v>38409</v>
      </c>
      <c r="B72" s="686"/>
      <c r="C72" s="686"/>
      <c r="D72" s="686"/>
      <c r="E72" s="686"/>
      <c r="F72" s="686"/>
      <c r="G72" s="686"/>
      <c r="H72" s="686"/>
      <c r="I72" s="686"/>
      <c r="J72" s="686"/>
      <c r="K72" s="686"/>
      <c r="L72" s="686"/>
      <c r="M72" s="687"/>
      <c r="N72" s="23"/>
      <c r="O72" s="23"/>
      <c r="P72" s="23"/>
      <c r="Q72" s="23"/>
      <c r="R72" s="23"/>
      <c r="S72" s="29"/>
      <c r="T72" s="29">
        <v>97000</v>
      </c>
    </row>
    <row r="73" spans="1:39" ht="50.1" customHeight="1" x14ac:dyDescent="1.05">
      <c r="A73" s="688" t="s">
        <v>38942</v>
      </c>
      <c r="B73" s="689"/>
      <c r="C73" s="689"/>
      <c r="D73" s="689"/>
      <c r="E73" s="689"/>
      <c r="F73" s="689"/>
      <c r="G73" s="689"/>
      <c r="H73" s="689"/>
      <c r="I73" s="689"/>
      <c r="J73" s="689"/>
      <c r="K73" s="689"/>
      <c r="L73" s="689"/>
      <c r="M73" s="690"/>
      <c r="N73" s="23"/>
      <c r="O73" s="23"/>
      <c r="P73" s="23"/>
      <c r="Q73" s="23"/>
      <c r="R73" s="23"/>
      <c r="S73" s="29"/>
      <c r="T73" s="31"/>
      <c r="U73" s="31"/>
      <c r="V73" s="31"/>
      <c r="W73" s="31"/>
      <c r="X73" s="31"/>
      <c r="Y73" s="31"/>
      <c r="Z73" s="31"/>
      <c r="AA73" s="31"/>
      <c r="AB73" s="38"/>
      <c r="AC73" s="31"/>
      <c r="AD73" s="31"/>
      <c r="AE73" s="31"/>
      <c r="AF73" s="31"/>
      <c r="AG73" s="23"/>
      <c r="AH73" s="23"/>
      <c r="AI73" s="23"/>
      <c r="AJ73" s="23"/>
      <c r="AK73" s="23"/>
      <c r="AL73" s="29"/>
      <c r="AM73" s="29"/>
    </row>
    <row r="74" spans="1:39" ht="50.1" customHeight="1" x14ac:dyDescent="1.05">
      <c r="A74" s="31" t="s">
        <v>38602</v>
      </c>
      <c r="B74" s="31" t="s">
        <v>38603</v>
      </c>
      <c r="C74" s="31" t="s">
        <v>38604</v>
      </c>
      <c r="D74" s="31" t="s">
        <v>38605</v>
      </c>
      <c r="E74" s="31" t="s">
        <v>101</v>
      </c>
      <c r="F74" s="31" t="s">
        <v>123</v>
      </c>
      <c r="G74" s="31" t="s">
        <v>16223</v>
      </c>
      <c r="H74" s="31" t="s">
        <v>33674</v>
      </c>
      <c r="I74" s="38">
        <v>0.25</v>
      </c>
      <c r="J74" s="31" t="s">
        <v>23403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43925</v>
      </c>
      <c r="T74" s="31"/>
      <c r="U74" s="31"/>
      <c r="V74" s="31"/>
      <c r="W74" s="31"/>
      <c r="X74" s="31"/>
      <c r="Y74" s="31"/>
      <c r="Z74" s="31"/>
      <c r="AA74" s="31"/>
      <c r="AB74" s="38"/>
      <c r="AC74" s="31"/>
      <c r="AD74" s="31"/>
      <c r="AE74" s="31"/>
      <c r="AF74" s="31"/>
      <c r="AG74" s="23"/>
      <c r="AH74" s="23"/>
      <c r="AI74" s="23"/>
      <c r="AJ74" s="23"/>
      <c r="AK74" s="23"/>
      <c r="AL74" s="29"/>
      <c r="AM74" s="29"/>
    </row>
    <row r="75" spans="1:39" ht="50.1" customHeight="1" x14ac:dyDescent="1.05">
      <c r="A75" s="693" t="s">
        <v>38944</v>
      </c>
      <c r="B75" s="694"/>
      <c r="C75" s="694"/>
      <c r="D75" s="694"/>
      <c r="E75" s="694"/>
      <c r="F75" s="694"/>
      <c r="G75" s="694"/>
      <c r="H75" s="694"/>
      <c r="I75" s="694"/>
      <c r="J75" s="694"/>
      <c r="K75" s="694"/>
      <c r="L75" s="694"/>
      <c r="M75" s="695"/>
      <c r="N75" s="23"/>
      <c r="O75" s="23"/>
      <c r="P75" s="23"/>
      <c r="Q75" s="23"/>
      <c r="R75" s="23"/>
      <c r="S75" s="29"/>
      <c r="T75" s="29">
        <v>70000</v>
      </c>
    </row>
    <row r="76" spans="1:39" ht="50.1" customHeight="1" x14ac:dyDescent="1.05">
      <c r="A76" s="693" t="s">
        <v>38944</v>
      </c>
      <c r="B76" s="694"/>
      <c r="C76" s="694"/>
      <c r="D76" s="694"/>
      <c r="E76" s="694"/>
      <c r="F76" s="694"/>
      <c r="G76" s="694"/>
      <c r="H76" s="694"/>
      <c r="I76" s="694"/>
      <c r="J76" s="694"/>
      <c r="K76" s="694"/>
      <c r="L76" s="694"/>
      <c r="M76" s="695"/>
      <c r="N76" s="23"/>
      <c r="O76" s="23"/>
      <c r="P76" s="23"/>
      <c r="Q76" s="23"/>
      <c r="R76" s="23"/>
      <c r="S76" s="29"/>
      <c r="T76" s="29">
        <v>30000</v>
      </c>
    </row>
    <row r="77" spans="1:39" ht="50.1" customHeight="1" x14ac:dyDescent="1.05">
      <c r="A77" s="693" t="s">
        <v>38948</v>
      </c>
      <c r="B77" s="694"/>
      <c r="C77" s="694"/>
      <c r="D77" s="694"/>
      <c r="E77" s="694"/>
      <c r="F77" s="694"/>
      <c r="G77" s="694"/>
      <c r="H77" s="694"/>
      <c r="I77" s="694"/>
      <c r="J77" s="694"/>
      <c r="K77" s="694"/>
      <c r="L77" s="694"/>
      <c r="M77" s="695"/>
      <c r="N77" s="23"/>
      <c r="O77" s="23"/>
      <c r="P77" s="23"/>
      <c r="Q77" s="23"/>
      <c r="R77" s="23"/>
      <c r="S77" s="29"/>
      <c r="T77" s="29">
        <v>250000</v>
      </c>
    </row>
    <row r="78" spans="1:39" ht="50.1" customHeight="1" x14ac:dyDescent="1.05">
      <c r="A78" s="688" t="s">
        <v>39549</v>
      </c>
      <c r="B78" s="689"/>
      <c r="C78" s="689"/>
      <c r="D78" s="689"/>
      <c r="E78" s="689"/>
      <c r="F78" s="689"/>
      <c r="G78" s="689"/>
      <c r="H78" s="689"/>
      <c r="I78" s="689"/>
      <c r="J78" s="689"/>
      <c r="K78" s="689"/>
      <c r="L78" s="689"/>
      <c r="M78" s="690"/>
      <c r="N78" s="23"/>
      <c r="O78" s="23"/>
      <c r="P78" s="23"/>
      <c r="Q78" s="23"/>
      <c r="R78" s="23"/>
      <c r="S78" s="29"/>
      <c r="T78" s="31"/>
      <c r="U78" s="31"/>
      <c r="V78" s="31"/>
      <c r="W78" s="31"/>
      <c r="X78" s="31"/>
      <c r="Y78" s="31"/>
      <c r="Z78" s="31"/>
      <c r="AA78" s="31"/>
      <c r="AB78" s="38"/>
      <c r="AC78" s="31"/>
      <c r="AD78" s="31"/>
      <c r="AE78" s="31"/>
      <c r="AF78" s="31"/>
      <c r="AG78" s="23"/>
      <c r="AH78" s="23"/>
      <c r="AI78" s="23"/>
      <c r="AJ78" s="23"/>
      <c r="AK78" s="23"/>
      <c r="AL78" s="29"/>
      <c r="AM78" s="29"/>
    </row>
    <row r="79" spans="1:39" ht="50.1" customHeight="1" x14ac:dyDescent="1.05">
      <c r="A79" s="31" t="s">
        <v>39193</v>
      </c>
      <c r="B79" s="31" t="s">
        <v>39194</v>
      </c>
      <c r="C79" s="31" t="s">
        <v>39195</v>
      </c>
      <c r="D79" s="31" t="s">
        <v>39196</v>
      </c>
      <c r="E79" s="31" t="s">
        <v>101</v>
      </c>
      <c r="F79" s="31" t="s">
        <v>123</v>
      </c>
      <c r="G79" s="31" t="s">
        <v>16223</v>
      </c>
      <c r="H79" s="31" t="s">
        <v>34007</v>
      </c>
      <c r="I79" s="38">
        <v>0.25</v>
      </c>
      <c r="J79" s="31" t="s">
        <v>23403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43925</v>
      </c>
      <c r="T79" s="31"/>
      <c r="U79" s="31"/>
      <c r="V79" s="31"/>
      <c r="W79" s="31"/>
      <c r="X79" s="31"/>
      <c r="Y79" s="31"/>
      <c r="Z79" s="31"/>
      <c r="AA79" s="31"/>
      <c r="AB79" s="38"/>
      <c r="AC79" s="31"/>
      <c r="AD79" s="31"/>
      <c r="AE79" s="31"/>
      <c r="AF79" s="31"/>
      <c r="AG79" s="23"/>
      <c r="AH79" s="23"/>
      <c r="AI79" s="23"/>
      <c r="AJ79" s="23"/>
      <c r="AK79" s="23"/>
      <c r="AL79" s="29"/>
      <c r="AM79" s="29"/>
    </row>
    <row r="80" spans="1:39" ht="50.1" customHeight="1" x14ac:dyDescent="1.05">
      <c r="A80" s="31" t="s">
        <v>39197</v>
      </c>
      <c r="B80" s="31" t="s">
        <v>39198</v>
      </c>
      <c r="C80" s="31" t="s">
        <v>39199</v>
      </c>
      <c r="D80" s="31" t="s">
        <v>39200</v>
      </c>
      <c r="E80" s="31" t="s">
        <v>101</v>
      </c>
      <c r="F80" s="31" t="s">
        <v>123</v>
      </c>
      <c r="G80" s="31" t="s">
        <v>16223</v>
      </c>
      <c r="H80" s="31" t="s">
        <v>34007</v>
      </c>
      <c r="I80" s="38">
        <v>0.25</v>
      </c>
      <c r="J80" s="31" t="s">
        <v>23403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43925</v>
      </c>
      <c r="T80" s="31"/>
      <c r="U80" s="31"/>
      <c r="V80" s="31"/>
      <c r="W80" s="31"/>
      <c r="X80" s="31"/>
      <c r="Y80" s="31"/>
      <c r="Z80" s="31"/>
      <c r="AA80" s="31"/>
      <c r="AB80" s="38"/>
      <c r="AC80" s="31"/>
      <c r="AD80" s="31"/>
      <c r="AE80" s="31"/>
      <c r="AF80" s="31"/>
      <c r="AG80" s="23"/>
      <c r="AH80" s="23"/>
      <c r="AI80" s="23"/>
      <c r="AJ80" s="23"/>
      <c r="AK80" s="23"/>
      <c r="AL80" s="29"/>
      <c r="AM80" s="29"/>
    </row>
    <row r="81" spans="1:39" ht="50.1" customHeight="1" x14ac:dyDescent="1.05">
      <c r="A81" s="31" t="s">
        <v>39201</v>
      </c>
      <c r="B81" s="31" t="s">
        <v>20703</v>
      </c>
      <c r="C81" s="31" t="s">
        <v>39202</v>
      </c>
      <c r="D81" s="31" t="s">
        <v>39203</v>
      </c>
      <c r="E81" s="31" t="s">
        <v>101</v>
      </c>
      <c r="F81" s="31" t="s">
        <v>123</v>
      </c>
      <c r="G81" s="31" t="s">
        <v>16223</v>
      </c>
      <c r="H81" s="31" t="s">
        <v>34007</v>
      </c>
      <c r="I81" s="38">
        <v>0.25</v>
      </c>
      <c r="J81" s="31" t="s">
        <v>23403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43925</v>
      </c>
      <c r="T81" s="31"/>
      <c r="U81" s="31"/>
      <c r="V81" s="31"/>
      <c r="W81" s="31"/>
      <c r="X81" s="31"/>
      <c r="Y81" s="31"/>
      <c r="Z81" s="31"/>
      <c r="AA81" s="31"/>
      <c r="AB81" s="38"/>
      <c r="AC81" s="31"/>
      <c r="AD81" s="31"/>
      <c r="AE81" s="31"/>
      <c r="AF81" s="31"/>
      <c r="AG81" s="23"/>
      <c r="AH81" s="23"/>
      <c r="AI81" s="23"/>
      <c r="AJ81" s="23"/>
      <c r="AK81" s="23"/>
      <c r="AL81" s="29"/>
      <c r="AM81" s="29"/>
    </row>
    <row r="82" spans="1:39" ht="50.1" customHeight="1" x14ac:dyDescent="1.05">
      <c r="A82" s="31" t="s">
        <v>39204</v>
      </c>
      <c r="B82" s="31" t="s">
        <v>35945</v>
      </c>
      <c r="C82" s="31" t="s">
        <v>39205</v>
      </c>
      <c r="D82" s="31" t="s">
        <v>39206</v>
      </c>
      <c r="E82" s="31" t="s">
        <v>101</v>
      </c>
      <c r="F82" s="31" t="s">
        <v>123</v>
      </c>
      <c r="G82" s="31" t="s">
        <v>16223</v>
      </c>
      <c r="H82" s="31" t="s">
        <v>34007</v>
      </c>
      <c r="I82" s="38">
        <v>0.25</v>
      </c>
      <c r="J82" s="31" t="s">
        <v>23403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43925</v>
      </c>
      <c r="T82" s="31"/>
      <c r="U82" s="31"/>
      <c r="V82" s="31"/>
      <c r="W82" s="31"/>
      <c r="X82" s="31"/>
      <c r="Y82" s="31"/>
      <c r="Z82" s="31"/>
      <c r="AA82" s="31"/>
      <c r="AB82" s="38"/>
      <c r="AC82" s="31"/>
      <c r="AD82" s="31"/>
      <c r="AE82" s="31"/>
      <c r="AF82" s="31"/>
      <c r="AG82" s="23"/>
      <c r="AH82" s="23"/>
      <c r="AI82" s="23"/>
      <c r="AJ82" s="23"/>
      <c r="AK82" s="23"/>
      <c r="AL82" s="29"/>
      <c r="AM82" s="29"/>
    </row>
    <row r="83" spans="1:39" ht="50.1" customHeight="1" x14ac:dyDescent="1.05">
      <c r="A83" s="31" t="s">
        <v>39207</v>
      </c>
      <c r="B83" s="31" t="s">
        <v>39208</v>
      </c>
      <c r="C83" s="31" t="s">
        <v>39209</v>
      </c>
      <c r="D83" s="31" t="s">
        <v>39210</v>
      </c>
      <c r="E83" s="31" t="s">
        <v>101</v>
      </c>
      <c r="F83" s="31" t="s">
        <v>123</v>
      </c>
      <c r="G83" s="31" t="s">
        <v>16223</v>
      </c>
      <c r="H83" s="31" t="s">
        <v>34007</v>
      </c>
      <c r="I83" s="38">
        <v>0.25</v>
      </c>
      <c r="J83" s="31" t="s">
        <v>23403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43925</v>
      </c>
      <c r="T83" s="31"/>
      <c r="U83" s="31"/>
      <c r="V83" s="31"/>
      <c r="W83" s="31"/>
      <c r="X83" s="31"/>
      <c r="Y83" s="31"/>
      <c r="Z83" s="31"/>
      <c r="AA83" s="31"/>
      <c r="AB83" s="38"/>
      <c r="AC83" s="31"/>
      <c r="AD83" s="31"/>
      <c r="AE83" s="31"/>
      <c r="AF83" s="31"/>
      <c r="AG83" s="23"/>
      <c r="AH83" s="23"/>
      <c r="AI83" s="23"/>
      <c r="AJ83" s="23"/>
      <c r="AK83" s="23"/>
      <c r="AL83" s="29"/>
      <c r="AM83" s="29"/>
    </row>
    <row r="84" spans="1:39" ht="50.1" customHeight="1" x14ac:dyDescent="1.05">
      <c r="A84" s="31" t="s">
        <v>39211</v>
      </c>
      <c r="B84" s="31" t="s">
        <v>27762</v>
      </c>
      <c r="C84" s="31" t="s">
        <v>39212</v>
      </c>
      <c r="D84" s="31" t="s">
        <v>39213</v>
      </c>
      <c r="E84" s="31" t="s">
        <v>101</v>
      </c>
      <c r="F84" s="31" t="s">
        <v>123</v>
      </c>
      <c r="G84" s="31" t="s">
        <v>16223</v>
      </c>
      <c r="H84" s="31" t="s">
        <v>34007</v>
      </c>
      <c r="I84" s="38">
        <v>0.25</v>
      </c>
      <c r="J84" s="31" t="s">
        <v>23403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43925</v>
      </c>
      <c r="T84" s="31"/>
      <c r="U84" s="31"/>
      <c r="V84" s="31"/>
      <c r="W84" s="31"/>
      <c r="X84" s="31"/>
      <c r="Y84" s="31"/>
      <c r="Z84" s="31"/>
      <c r="AA84" s="31"/>
      <c r="AB84" s="38"/>
      <c r="AC84" s="31"/>
      <c r="AD84" s="31"/>
      <c r="AE84" s="31"/>
      <c r="AF84" s="31"/>
      <c r="AG84" s="23"/>
      <c r="AH84" s="23"/>
      <c r="AI84" s="23"/>
      <c r="AJ84" s="23"/>
      <c r="AK84" s="23"/>
      <c r="AL84" s="29"/>
      <c r="AM84" s="29"/>
    </row>
    <row r="85" spans="1:39" ht="50.1" customHeight="1" x14ac:dyDescent="1.05">
      <c r="A85" s="31" t="s">
        <v>39214</v>
      </c>
      <c r="B85" s="31" t="s">
        <v>28780</v>
      </c>
      <c r="C85" s="31" t="s">
        <v>39215</v>
      </c>
      <c r="D85" s="31" t="s">
        <v>39216</v>
      </c>
      <c r="E85" s="31" t="s">
        <v>101</v>
      </c>
      <c r="F85" s="31" t="s">
        <v>123</v>
      </c>
      <c r="G85" s="31" t="s">
        <v>16223</v>
      </c>
      <c r="H85" s="31" t="s">
        <v>34007</v>
      </c>
      <c r="I85" s="38">
        <v>0.25</v>
      </c>
      <c r="J85" s="31" t="s">
        <v>23403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43925</v>
      </c>
      <c r="T85" s="31"/>
      <c r="U85" s="31"/>
      <c r="V85" s="31"/>
      <c r="W85" s="31"/>
      <c r="X85" s="31"/>
      <c r="Y85" s="31"/>
      <c r="Z85" s="31"/>
      <c r="AA85" s="31"/>
      <c r="AB85" s="38"/>
      <c r="AC85" s="31"/>
      <c r="AD85" s="31"/>
      <c r="AE85" s="31"/>
      <c r="AF85" s="31"/>
      <c r="AG85" s="23"/>
      <c r="AH85" s="23"/>
      <c r="AI85" s="23"/>
      <c r="AJ85" s="23"/>
      <c r="AK85" s="23"/>
      <c r="AL85" s="29"/>
      <c r="AM85" s="29"/>
    </row>
    <row r="86" spans="1:39" ht="50.1" customHeight="1" x14ac:dyDescent="1.05">
      <c r="A86" s="31" t="s">
        <v>39217</v>
      </c>
      <c r="B86" s="31" t="s">
        <v>14598</v>
      </c>
      <c r="C86" s="31" t="s">
        <v>39218</v>
      </c>
      <c r="D86" s="31" t="s">
        <v>39219</v>
      </c>
      <c r="E86" s="31" t="s">
        <v>101</v>
      </c>
      <c r="F86" s="31" t="s">
        <v>123</v>
      </c>
      <c r="G86" s="31" t="s">
        <v>16223</v>
      </c>
      <c r="H86" s="31" t="s">
        <v>34007</v>
      </c>
      <c r="I86" s="38">
        <v>0.25</v>
      </c>
      <c r="J86" s="31" t="s">
        <v>23403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3"/>
      <c r="R86" s="23"/>
      <c r="S86" s="29">
        <v>43925</v>
      </c>
      <c r="T86" s="31"/>
      <c r="U86" s="31"/>
      <c r="V86" s="31"/>
      <c r="W86" s="31"/>
      <c r="X86" s="31"/>
      <c r="Y86" s="31"/>
      <c r="Z86" s="31"/>
      <c r="AA86" s="31"/>
      <c r="AB86" s="38"/>
      <c r="AC86" s="31"/>
      <c r="AD86" s="31"/>
      <c r="AE86" s="31"/>
      <c r="AF86" s="31"/>
      <c r="AG86" s="23"/>
      <c r="AH86" s="23"/>
      <c r="AI86" s="23"/>
      <c r="AJ86" s="23"/>
      <c r="AK86" s="23"/>
      <c r="AL86" s="29"/>
      <c r="AM86" s="29"/>
    </row>
    <row r="87" spans="1:39" ht="50.1" customHeight="1" x14ac:dyDescent="1.05">
      <c r="A87" s="31" t="s">
        <v>39220</v>
      </c>
      <c r="B87" s="31" t="s">
        <v>39221</v>
      </c>
      <c r="C87" s="31" t="s">
        <v>39222</v>
      </c>
      <c r="D87" s="31" t="s">
        <v>39223</v>
      </c>
      <c r="E87" s="31" t="s">
        <v>101</v>
      </c>
      <c r="F87" s="31" t="s">
        <v>123</v>
      </c>
      <c r="G87" s="31" t="s">
        <v>16223</v>
      </c>
      <c r="H87" s="31" t="s">
        <v>34007</v>
      </c>
      <c r="I87" s="38">
        <v>0.25</v>
      </c>
      <c r="J87" s="31" t="s">
        <v>23403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3"/>
      <c r="R87" s="23"/>
      <c r="S87" s="29">
        <v>43925</v>
      </c>
      <c r="T87" s="31"/>
      <c r="U87" s="31"/>
      <c r="V87" s="31"/>
      <c r="W87" s="31"/>
      <c r="X87" s="31"/>
      <c r="Y87" s="31"/>
      <c r="Z87" s="31"/>
      <c r="AA87" s="31"/>
      <c r="AB87" s="38"/>
      <c r="AC87" s="31"/>
      <c r="AD87" s="31"/>
      <c r="AE87" s="31"/>
      <c r="AF87" s="31"/>
      <c r="AG87" s="23"/>
      <c r="AH87" s="23"/>
      <c r="AI87" s="23"/>
      <c r="AJ87" s="23"/>
      <c r="AK87" s="23"/>
      <c r="AL87" s="29"/>
      <c r="AM87" s="29"/>
    </row>
    <row r="88" spans="1:39" ht="50.1" customHeight="1" x14ac:dyDescent="1.05">
      <c r="A88" s="31" t="s">
        <v>39224</v>
      </c>
      <c r="B88" s="31" t="s">
        <v>39225</v>
      </c>
      <c r="C88" s="31" t="s">
        <v>39226</v>
      </c>
      <c r="D88" s="31" t="s">
        <v>39227</v>
      </c>
      <c r="E88" s="31" t="s">
        <v>101</v>
      </c>
      <c r="F88" s="31" t="s">
        <v>123</v>
      </c>
      <c r="G88" s="31" t="s">
        <v>16223</v>
      </c>
      <c r="H88" s="31" t="s">
        <v>34007</v>
      </c>
      <c r="I88" s="38">
        <v>0.25</v>
      </c>
      <c r="J88" s="31" t="s">
        <v>23403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3"/>
      <c r="R88" s="23"/>
      <c r="S88" s="29">
        <v>43925</v>
      </c>
      <c r="T88" s="31"/>
      <c r="U88" s="31"/>
      <c r="V88" s="31"/>
      <c r="W88" s="31"/>
      <c r="X88" s="31"/>
      <c r="Y88" s="31"/>
      <c r="Z88" s="31"/>
      <c r="AA88" s="31"/>
      <c r="AB88" s="38"/>
      <c r="AC88" s="31"/>
      <c r="AD88" s="31"/>
      <c r="AE88" s="31"/>
      <c r="AF88" s="31"/>
      <c r="AG88" s="23"/>
      <c r="AH88" s="23"/>
      <c r="AI88" s="23"/>
      <c r="AJ88" s="23"/>
      <c r="AK88" s="23"/>
      <c r="AL88" s="29"/>
      <c r="AM88" s="29"/>
    </row>
    <row r="89" spans="1:39" ht="50.1" customHeight="1" x14ac:dyDescent="1.3">
      <c r="A89" s="685" t="s">
        <v>40267</v>
      </c>
      <c r="B89" s="686"/>
      <c r="C89" s="686"/>
      <c r="D89" s="686"/>
      <c r="E89" s="686"/>
      <c r="F89" s="686"/>
      <c r="G89" s="686"/>
      <c r="H89" s="686"/>
      <c r="I89" s="686"/>
      <c r="J89" s="686"/>
      <c r="K89" s="686"/>
      <c r="L89" s="686"/>
      <c r="M89" s="687"/>
      <c r="N89" s="23"/>
      <c r="O89" s="23"/>
      <c r="P89" s="23"/>
      <c r="Q89" s="23"/>
      <c r="R89" s="23"/>
      <c r="S89" s="29"/>
      <c r="T89" s="29">
        <v>210000</v>
      </c>
    </row>
    <row r="90" spans="1:39" ht="50.1" customHeight="1" x14ac:dyDescent="1.05">
      <c r="A90" s="688" t="s">
        <v>40504</v>
      </c>
      <c r="B90" s="689"/>
      <c r="C90" s="689"/>
      <c r="D90" s="689"/>
      <c r="E90" s="689"/>
      <c r="F90" s="689"/>
      <c r="G90" s="689"/>
      <c r="H90" s="689"/>
      <c r="I90" s="689"/>
      <c r="J90" s="689"/>
      <c r="K90" s="689"/>
      <c r="L90" s="689"/>
      <c r="M90" s="690"/>
      <c r="N90" s="23"/>
      <c r="O90" s="23"/>
      <c r="P90" s="23"/>
      <c r="Q90" s="23"/>
      <c r="R90" s="23"/>
      <c r="S90" s="29"/>
      <c r="T90" s="31"/>
      <c r="U90" s="31"/>
      <c r="V90" s="31"/>
      <c r="W90" s="31"/>
      <c r="X90" s="31"/>
      <c r="Y90" s="31"/>
      <c r="Z90" s="31"/>
      <c r="AA90" s="31"/>
      <c r="AB90" s="38"/>
      <c r="AC90" s="31"/>
      <c r="AD90" s="31"/>
      <c r="AE90" s="31"/>
      <c r="AF90" s="31"/>
      <c r="AG90" s="23"/>
      <c r="AH90" s="23"/>
      <c r="AI90" s="23"/>
      <c r="AJ90" s="23"/>
      <c r="AK90" s="23"/>
      <c r="AL90" s="29"/>
      <c r="AM90" s="29"/>
    </row>
    <row r="91" spans="1:39" ht="50.1" customHeight="1" x14ac:dyDescent="1.05">
      <c r="A91" s="31" t="s">
        <v>40345</v>
      </c>
      <c r="B91" s="31" t="s">
        <v>183</v>
      </c>
      <c r="C91" s="31" t="s">
        <v>40346</v>
      </c>
      <c r="D91" s="31" t="s">
        <v>40347</v>
      </c>
      <c r="E91" s="31" t="s">
        <v>101</v>
      </c>
      <c r="F91" s="31" t="s">
        <v>102</v>
      </c>
      <c r="G91" s="31" t="s">
        <v>16267</v>
      </c>
      <c r="H91" s="31" t="s">
        <v>33148</v>
      </c>
      <c r="I91" s="38">
        <v>0.125</v>
      </c>
      <c r="J91" s="31" t="s">
        <v>23403</v>
      </c>
      <c r="K91" s="31" t="s">
        <v>105</v>
      </c>
      <c r="L91" s="31" t="s">
        <v>106</v>
      </c>
      <c r="M91" s="31" t="s">
        <v>491</v>
      </c>
      <c r="N91" s="23"/>
      <c r="O91" s="23"/>
      <c r="P91" s="23"/>
      <c r="Q91" s="23"/>
      <c r="R91" s="23"/>
      <c r="S91" s="29">
        <v>27200</v>
      </c>
      <c r="T91" s="31"/>
      <c r="U91" s="31"/>
      <c r="V91" s="31"/>
      <c r="W91" s="31"/>
      <c r="X91" s="31"/>
      <c r="Y91" s="31"/>
      <c r="Z91" s="31"/>
      <c r="AA91" s="31"/>
      <c r="AB91" s="38"/>
      <c r="AC91" s="31"/>
      <c r="AD91" s="31"/>
      <c r="AE91" s="31"/>
      <c r="AF91" s="31"/>
      <c r="AG91" s="23"/>
      <c r="AH91" s="23"/>
      <c r="AI91" s="23"/>
      <c r="AJ91" s="23"/>
      <c r="AK91" s="23"/>
      <c r="AL91" s="29"/>
      <c r="AM91" s="29"/>
    </row>
    <row r="92" spans="1:39" ht="50.1" customHeight="1" x14ac:dyDescent="1.05">
      <c r="A92" s="31" t="s">
        <v>40348</v>
      </c>
      <c r="B92" s="31" t="s">
        <v>2144</v>
      </c>
      <c r="C92" s="31" t="s">
        <v>40349</v>
      </c>
      <c r="D92" s="31" t="s">
        <v>40350</v>
      </c>
      <c r="E92" s="31" t="s">
        <v>101</v>
      </c>
      <c r="F92" s="31" t="s">
        <v>102</v>
      </c>
      <c r="G92" s="31" t="s">
        <v>16267</v>
      </c>
      <c r="H92" s="31" t="s">
        <v>33148</v>
      </c>
      <c r="I92" s="38">
        <v>0.125</v>
      </c>
      <c r="J92" s="31" t="s">
        <v>23403</v>
      </c>
      <c r="K92" s="31" t="s">
        <v>105</v>
      </c>
      <c r="L92" s="31" t="s">
        <v>106</v>
      </c>
      <c r="M92" s="31" t="s">
        <v>491</v>
      </c>
      <c r="N92" s="23"/>
      <c r="O92" s="23"/>
      <c r="P92" s="23"/>
      <c r="Q92" s="23"/>
      <c r="R92" s="23"/>
      <c r="S92" s="29">
        <v>27200</v>
      </c>
      <c r="T92" s="31"/>
      <c r="U92" s="31"/>
      <c r="V92" s="31"/>
      <c r="W92" s="31"/>
      <c r="X92" s="31"/>
      <c r="Y92" s="31"/>
      <c r="Z92" s="31"/>
      <c r="AA92" s="31"/>
      <c r="AB92" s="38"/>
      <c r="AC92" s="31"/>
      <c r="AD92" s="31"/>
      <c r="AE92" s="31"/>
      <c r="AF92" s="31"/>
      <c r="AG92" s="23"/>
      <c r="AH92" s="23"/>
      <c r="AI92" s="23"/>
      <c r="AJ92" s="23"/>
      <c r="AK92" s="23"/>
      <c r="AL92" s="29"/>
      <c r="AM92" s="29"/>
    </row>
    <row r="93" spans="1:39" ht="50.1" customHeight="1" x14ac:dyDescent="1.3">
      <c r="A93" s="691" t="s">
        <v>40963</v>
      </c>
      <c r="B93" s="691"/>
      <c r="C93" s="691"/>
      <c r="D93" s="691"/>
      <c r="E93" s="691"/>
      <c r="F93" s="691"/>
      <c r="G93" s="691"/>
      <c r="H93" s="691"/>
      <c r="I93" s="691"/>
      <c r="J93" s="691"/>
      <c r="K93" s="691"/>
      <c r="L93" s="691"/>
      <c r="M93" s="692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8"/>
      <c r="AC93" s="31"/>
      <c r="AD93" s="31"/>
      <c r="AE93" s="31"/>
      <c r="AF93" s="31"/>
      <c r="AG93" s="23"/>
      <c r="AH93" s="23"/>
      <c r="AI93" s="23"/>
      <c r="AJ93" s="23"/>
      <c r="AK93" s="23"/>
      <c r="AL93" s="29"/>
      <c r="AM93" s="29"/>
    </row>
    <row r="94" spans="1:39" ht="50.1" customHeight="1" x14ac:dyDescent="1.05">
      <c r="A94" s="31" t="s">
        <v>40612</v>
      </c>
      <c r="B94" s="31" t="s">
        <v>9326</v>
      </c>
      <c r="C94" s="31" t="s">
        <v>40613</v>
      </c>
      <c r="D94" s="31" t="s">
        <v>40614</v>
      </c>
      <c r="E94" s="31" t="s">
        <v>101</v>
      </c>
      <c r="F94" s="31" t="s">
        <v>102</v>
      </c>
      <c r="G94" s="31" t="s">
        <v>16267</v>
      </c>
      <c r="H94" s="31" t="s">
        <v>33477</v>
      </c>
      <c r="I94" s="38">
        <v>0.125</v>
      </c>
      <c r="J94" s="31" t="s">
        <v>23403</v>
      </c>
      <c r="K94" s="31" t="s">
        <v>105</v>
      </c>
      <c r="L94" s="31" t="s">
        <v>106</v>
      </c>
      <c r="M94" s="31" t="s">
        <v>491</v>
      </c>
      <c r="N94" s="23"/>
      <c r="O94" s="23"/>
      <c r="P94" s="23"/>
      <c r="Q94" s="23"/>
      <c r="R94" s="23"/>
      <c r="S94" s="29">
        <v>27200</v>
      </c>
      <c r="T94" s="31"/>
      <c r="U94" s="31"/>
      <c r="V94" s="31"/>
      <c r="W94" s="31"/>
      <c r="X94" s="31"/>
      <c r="Y94" s="31"/>
      <c r="Z94" s="31"/>
      <c r="AA94" s="31"/>
      <c r="AB94" s="38"/>
      <c r="AC94" s="31"/>
      <c r="AD94" s="31"/>
      <c r="AE94" s="31"/>
      <c r="AF94" s="31"/>
      <c r="AG94" s="23"/>
      <c r="AH94" s="23"/>
      <c r="AI94" s="23"/>
      <c r="AJ94" s="23"/>
      <c r="AK94" s="23"/>
      <c r="AL94" s="29"/>
      <c r="AM94" s="29"/>
    </row>
    <row r="95" spans="1:39" ht="50.1" customHeight="1" x14ac:dyDescent="1.05">
      <c r="A95" s="31" t="s">
        <v>40615</v>
      </c>
      <c r="B95" s="31" t="s">
        <v>2152</v>
      </c>
      <c r="C95" s="31" t="s">
        <v>40616</v>
      </c>
      <c r="D95" s="31" t="s">
        <v>40617</v>
      </c>
      <c r="E95" s="31" t="s">
        <v>101</v>
      </c>
      <c r="F95" s="31" t="s">
        <v>102</v>
      </c>
      <c r="G95" s="31" t="s">
        <v>16267</v>
      </c>
      <c r="H95" s="31" t="s">
        <v>33477</v>
      </c>
      <c r="I95" s="38">
        <v>0.125</v>
      </c>
      <c r="J95" s="31" t="s">
        <v>23403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23"/>
      <c r="R95" s="23"/>
      <c r="S95" s="29">
        <v>27200</v>
      </c>
      <c r="T95" s="31"/>
      <c r="U95" s="31"/>
      <c r="V95" s="31"/>
      <c r="W95" s="31"/>
      <c r="X95" s="31"/>
      <c r="Y95" s="31"/>
      <c r="Z95" s="31"/>
      <c r="AA95" s="31"/>
      <c r="AB95" s="38"/>
      <c r="AC95" s="31"/>
      <c r="AD95" s="31"/>
      <c r="AE95" s="31"/>
      <c r="AF95" s="31"/>
      <c r="AG95" s="23"/>
      <c r="AH95" s="23"/>
      <c r="AI95" s="23"/>
      <c r="AJ95" s="23"/>
      <c r="AK95" s="23"/>
      <c r="AL95" s="29"/>
      <c r="AM95" s="29"/>
    </row>
    <row r="96" spans="1:39" ht="50.1" customHeight="1" x14ac:dyDescent="1.05">
      <c r="A96" s="31" t="s">
        <v>40618</v>
      </c>
      <c r="B96" s="31" t="s">
        <v>34073</v>
      </c>
      <c r="C96" s="31" t="s">
        <v>40619</v>
      </c>
      <c r="D96" s="31" t="s">
        <v>40620</v>
      </c>
      <c r="E96" s="31" t="s">
        <v>101</v>
      </c>
      <c r="F96" s="31" t="s">
        <v>102</v>
      </c>
      <c r="G96" s="31" t="s">
        <v>16267</v>
      </c>
      <c r="H96" s="31" t="s">
        <v>33477</v>
      </c>
      <c r="I96" s="38">
        <v>0.125</v>
      </c>
      <c r="J96" s="31" t="s">
        <v>23403</v>
      </c>
      <c r="K96" s="31" t="s">
        <v>105</v>
      </c>
      <c r="L96" s="31" t="s">
        <v>106</v>
      </c>
      <c r="M96" s="31" t="s">
        <v>491</v>
      </c>
      <c r="N96" s="23"/>
      <c r="O96" s="23"/>
      <c r="P96" s="23"/>
      <c r="Q96" s="23"/>
      <c r="R96" s="23"/>
      <c r="S96" s="29">
        <v>27200</v>
      </c>
      <c r="T96" s="31"/>
      <c r="U96" s="31"/>
      <c r="V96" s="31"/>
      <c r="W96" s="31"/>
      <c r="X96" s="31"/>
      <c r="Y96" s="31"/>
      <c r="Z96" s="31"/>
      <c r="AA96" s="31"/>
      <c r="AB96" s="38"/>
      <c r="AC96" s="31"/>
      <c r="AD96" s="31"/>
      <c r="AE96" s="31"/>
      <c r="AF96" s="31"/>
      <c r="AG96" s="23"/>
      <c r="AH96" s="23"/>
      <c r="AI96" s="23"/>
      <c r="AJ96" s="23"/>
      <c r="AK96" s="23"/>
      <c r="AL96" s="29"/>
      <c r="AM96" s="29"/>
    </row>
    <row r="97" spans="1:39" ht="50.1" customHeight="1" x14ac:dyDescent="1.05">
      <c r="A97" s="688" t="s">
        <v>41448</v>
      </c>
      <c r="B97" s="716"/>
      <c r="C97" s="716"/>
      <c r="D97" s="716"/>
      <c r="E97" s="716"/>
      <c r="F97" s="716"/>
      <c r="G97" s="716"/>
      <c r="H97" s="716"/>
      <c r="I97" s="716"/>
      <c r="J97" s="716"/>
      <c r="K97" s="716"/>
      <c r="L97" s="716"/>
      <c r="M97" s="717"/>
      <c r="N97" s="23"/>
      <c r="O97" s="23"/>
      <c r="P97" s="23"/>
      <c r="Q97" s="23"/>
      <c r="R97" s="23"/>
      <c r="S97" s="29"/>
      <c r="T97" s="31"/>
      <c r="U97" s="31"/>
      <c r="V97" s="31"/>
      <c r="W97" s="31"/>
      <c r="X97" s="31"/>
      <c r="Y97" s="31"/>
      <c r="Z97" s="31"/>
      <c r="AA97" s="31"/>
      <c r="AB97" s="38"/>
      <c r="AC97" s="31"/>
      <c r="AD97" s="31"/>
      <c r="AE97" s="31"/>
      <c r="AF97" s="31"/>
      <c r="AG97" s="23"/>
      <c r="AH97" s="23"/>
      <c r="AI97" s="23"/>
      <c r="AJ97" s="23"/>
      <c r="AK97" s="23"/>
      <c r="AL97" s="29"/>
      <c r="AM97" s="29"/>
    </row>
    <row r="98" spans="1:39" ht="50.1" customHeight="1" x14ac:dyDescent="1.05">
      <c r="A98" s="675" t="s">
        <v>41102</v>
      </c>
      <c r="B98" s="675" t="s">
        <v>9509</v>
      </c>
      <c r="C98" s="675" t="s">
        <v>41103</v>
      </c>
      <c r="D98" s="675" t="s">
        <v>41104</v>
      </c>
      <c r="E98" s="675" t="s">
        <v>101</v>
      </c>
      <c r="F98" s="675" t="s">
        <v>102</v>
      </c>
      <c r="G98" s="675" t="s">
        <v>16267</v>
      </c>
      <c r="H98" s="675" t="s">
        <v>29943</v>
      </c>
      <c r="I98" s="676">
        <v>0.125</v>
      </c>
      <c r="J98" s="675" t="s">
        <v>23403</v>
      </c>
      <c r="K98" s="675" t="s">
        <v>105</v>
      </c>
      <c r="L98" s="675" t="s">
        <v>125</v>
      </c>
      <c r="M98" s="675" t="s">
        <v>491</v>
      </c>
      <c r="N98" s="23"/>
      <c r="O98" s="23"/>
      <c r="P98" s="23"/>
      <c r="Q98" s="23"/>
      <c r="R98" s="23"/>
      <c r="S98" s="29">
        <v>27200</v>
      </c>
      <c r="T98" s="31"/>
      <c r="U98" s="31"/>
      <c r="V98" s="31"/>
      <c r="W98" s="31"/>
      <c r="X98" s="31"/>
      <c r="Y98" s="31"/>
      <c r="Z98" s="31"/>
      <c r="AA98" s="31"/>
      <c r="AB98" s="38"/>
      <c r="AC98" s="31"/>
      <c r="AD98" s="31"/>
      <c r="AE98" s="31"/>
      <c r="AF98" s="31"/>
      <c r="AG98" s="23"/>
      <c r="AH98" s="23"/>
      <c r="AI98" s="23"/>
      <c r="AJ98" s="23"/>
      <c r="AK98" s="23"/>
      <c r="AL98" s="29"/>
      <c r="AM98" s="29"/>
    </row>
    <row r="99" spans="1:39" ht="50.1" customHeight="1" x14ac:dyDescent="1.05">
      <c r="A99" s="675" t="s">
        <v>41105</v>
      </c>
      <c r="B99" s="675" t="s">
        <v>26334</v>
      </c>
      <c r="C99" s="675" t="s">
        <v>41106</v>
      </c>
      <c r="D99" s="675" t="s">
        <v>41107</v>
      </c>
      <c r="E99" s="675" t="s">
        <v>101</v>
      </c>
      <c r="F99" s="675" t="s">
        <v>102</v>
      </c>
      <c r="G99" s="675" t="s">
        <v>16267</v>
      </c>
      <c r="H99" s="675" t="s">
        <v>33669</v>
      </c>
      <c r="I99" s="676">
        <v>0.27083333333333331</v>
      </c>
      <c r="J99" s="675" t="s">
        <v>23403</v>
      </c>
      <c r="K99" s="675" t="s">
        <v>105</v>
      </c>
      <c r="L99" s="675" t="s">
        <v>106</v>
      </c>
      <c r="M99" s="675" t="s">
        <v>491</v>
      </c>
      <c r="N99" s="23"/>
      <c r="O99" s="23"/>
      <c r="P99" s="23"/>
      <c r="Q99" s="23"/>
      <c r="R99" s="23"/>
      <c r="S99" s="29">
        <v>27200</v>
      </c>
      <c r="T99" s="31"/>
      <c r="U99" s="31"/>
      <c r="V99" s="31"/>
      <c r="W99" s="31"/>
      <c r="X99" s="31"/>
      <c r="Y99" s="31"/>
      <c r="Z99" s="31"/>
      <c r="AA99" s="31"/>
      <c r="AB99" s="38"/>
      <c r="AC99" s="31"/>
      <c r="AD99" s="31"/>
      <c r="AE99" s="31"/>
      <c r="AF99" s="31"/>
      <c r="AG99" s="23"/>
      <c r="AH99" s="23"/>
      <c r="AI99" s="23"/>
      <c r="AJ99" s="23"/>
      <c r="AK99" s="23"/>
      <c r="AL99" s="29"/>
      <c r="AM99" s="29"/>
    </row>
    <row r="100" spans="1:39" ht="50.1" customHeight="1" x14ac:dyDescent="1.3">
      <c r="A100" s="685" t="s">
        <v>41450</v>
      </c>
      <c r="B100" s="686"/>
      <c r="C100" s="686"/>
      <c r="D100" s="686"/>
      <c r="E100" s="686"/>
      <c r="F100" s="686"/>
      <c r="G100" s="686"/>
      <c r="H100" s="686"/>
      <c r="I100" s="686"/>
      <c r="J100" s="686"/>
      <c r="K100" s="686"/>
      <c r="L100" s="686"/>
      <c r="M100" s="687"/>
      <c r="N100" s="23"/>
      <c r="O100" s="23"/>
      <c r="P100" s="23"/>
      <c r="Q100" s="23"/>
      <c r="R100" s="23"/>
      <c r="S100" s="29"/>
      <c r="T100" s="207">
        <v>20000</v>
      </c>
    </row>
    <row r="101" spans="1:39" ht="50.1" customHeight="1" x14ac:dyDescent="1.3">
      <c r="A101" s="685" t="s">
        <v>41451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7"/>
      <c r="N101" s="23"/>
      <c r="O101" s="23"/>
      <c r="P101" s="23"/>
      <c r="Q101" s="23"/>
      <c r="R101" s="23"/>
      <c r="S101" s="29"/>
      <c r="T101" s="207">
        <v>70000</v>
      </c>
    </row>
    <row r="102" spans="1:39" ht="50.1" customHeight="1" x14ac:dyDescent="1.3">
      <c r="A102" s="685" t="s">
        <v>41451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7"/>
      <c r="N102" s="23"/>
      <c r="O102" s="23"/>
      <c r="P102" s="23"/>
      <c r="Q102" s="23"/>
      <c r="R102" s="23"/>
      <c r="S102" s="29"/>
      <c r="T102" s="207">
        <v>40000</v>
      </c>
    </row>
    <row r="103" spans="1:39" ht="50.1" customHeight="1" x14ac:dyDescent="1.05">
      <c r="A103" s="688" t="s">
        <v>42243</v>
      </c>
      <c r="B103" s="689"/>
      <c r="C103" s="689"/>
      <c r="D103" s="689"/>
      <c r="E103" s="689"/>
      <c r="F103" s="689"/>
      <c r="G103" s="689"/>
      <c r="H103" s="689"/>
      <c r="I103" s="689"/>
      <c r="J103" s="689"/>
      <c r="K103" s="689"/>
      <c r="L103" s="689"/>
      <c r="M103" s="690"/>
      <c r="N103" s="23"/>
      <c r="O103" s="23"/>
      <c r="P103" s="23"/>
      <c r="Q103" s="23"/>
      <c r="R103" s="23"/>
      <c r="S103" s="29"/>
      <c r="T103" s="31"/>
      <c r="U103" s="31"/>
      <c r="V103" s="31"/>
      <c r="W103" s="31"/>
      <c r="X103" s="31"/>
      <c r="Y103" s="31"/>
      <c r="Z103" s="31"/>
      <c r="AA103" s="31"/>
      <c r="AB103" s="38"/>
      <c r="AC103" s="31"/>
      <c r="AD103" s="31"/>
      <c r="AE103" s="31"/>
      <c r="AF103" s="31"/>
      <c r="AG103" s="23"/>
      <c r="AH103" s="23"/>
      <c r="AI103" s="23"/>
      <c r="AJ103" s="23"/>
      <c r="AK103" s="23"/>
      <c r="AL103" s="29"/>
      <c r="AM103" s="29"/>
    </row>
    <row r="104" spans="1:39" ht="50.1" customHeight="1" x14ac:dyDescent="1.05">
      <c r="A104" s="31" t="s">
        <v>41640</v>
      </c>
      <c r="B104" s="31" t="s">
        <v>34138</v>
      </c>
      <c r="C104" s="31" t="s">
        <v>41641</v>
      </c>
      <c r="D104" s="31" t="s">
        <v>41642</v>
      </c>
      <c r="E104" s="31" t="s">
        <v>101</v>
      </c>
      <c r="F104" s="31" t="s">
        <v>102</v>
      </c>
      <c r="G104" s="31" t="s">
        <v>16267</v>
      </c>
      <c r="H104" s="31" t="s">
        <v>33669</v>
      </c>
      <c r="I104" s="38">
        <v>0.125</v>
      </c>
      <c r="J104" s="31" t="s">
        <v>23403</v>
      </c>
      <c r="K104" s="31" t="s">
        <v>105</v>
      </c>
      <c r="L104" s="31" t="s">
        <v>106</v>
      </c>
      <c r="M104" s="31" t="s">
        <v>491</v>
      </c>
      <c r="N104" s="23"/>
      <c r="O104" s="23"/>
      <c r="P104" s="23"/>
      <c r="Q104" s="23"/>
      <c r="R104" s="23"/>
      <c r="S104" s="29">
        <v>27200</v>
      </c>
      <c r="T104" s="31"/>
      <c r="U104" s="31"/>
      <c r="V104" s="31"/>
      <c r="W104" s="31"/>
      <c r="X104" s="31"/>
      <c r="Y104" s="31"/>
      <c r="Z104" s="31"/>
      <c r="AA104" s="31"/>
      <c r="AB104" s="38"/>
      <c r="AC104" s="31"/>
      <c r="AD104" s="31"/>
      <c r="AE104" s="31"/>
      <c r="AF104" s="31"/>
      <c r="AG104" s="23"/>
      <c r="AH104" s="23"/>
      <c r="AI104" s="23"/>
      <c r="AJ104" s="23"/>
      <c r="AK104" s="23"/>
      <c r="AL104" s="29"/>
      <c r="AM104" s="29"/>
    </row>
    <row r="105" spans="1:39" ht="50.1" customHeight="1" x14ac:dyDescent="1.05">
      <c r="A105" s="31" t="s">
        <v>41643</v>
      </c>
      <c r="B105" s="31" t="s">
        <v>32519</v>
      </c>
      <c r="C105" s="31" t="s">
        <v>41644</v>
      </c>
      <c r="D105" s="31" t="s">
        <v>41645</v>
      </c>
      <c r="E105" s="31" t="s">
        <v>101</v>
      </c>
      <c r="F105" s="31" t="s">
        <v>102</v>
      </c>
      <c r="G105" s="31" t="s">
        <v>16267</v>
      </c>
      <c r="H105" s="31" t="s">
        <v>39273</v>
      </c>
      <c r="I105" s="38">
        <v>0.125</v>
      </c>
      <c r="J105" s="31" t="s">
        <v>23403</v>
      </c>
      <c r="K105" s="31" t="s">
        <v>105</v>
      </c>
      <c r="L105" s="31" t="s">
        <v>106</v>
      </c>
      <c r="M105" s="31" t="s">
        <v>491</v>
      </c>
      <c r="N105" s="23"/>
      <c r="O105" s="23"/>
      <c r="P105" s="23"/>
      <c r="Q105" s="23"/>
      <c r="R105" s="23"/>
      <c r="S105" s="29">
        <v>27200</v>
      </c>
      <c r="T105" s="31"/>
      <c r="U105" s="31"/>
      <c r="V105" s="31"/>
      <c r="W105" s="31"/>
      <c r="X105" s="31"/>
      <c r="Y105" s="31"/>
      <c r="Z105" s="31"/>
      <c r="AA105" s="31"/>
      <c r="AB105" s="38"/>
      <c r="AC105" s="31"/>
      <c r="AD105" s="31"/>
      <c r="AE105" s="31"/>
      <c r="AF105" s="31"/>
      <c r="AG105" s="23"/>
      <c r="AH105" s="23"/>
      <c r="AI105" s="23"/>
      <c r="AJ105" s="23"/>
      <c r="AK105" s="23"/>
      <c r="AL105" s="29"/>
      <c r="AM105" s="29"/>
    </row>
    <row r="106" spans="1:39" ht="50.1" customHeight="1" x14ac:dyDescent="1.05">
      <c r="A106" s="31" t="s">
        <v>41646</v>
      </c>
      <c r="B106" s="31" t="s">
        <v>41647</v>
      </c>
      <c r="C106" s="31" t="s">
        <v>41648</v>
      </c>
      <c r="D106" s="31" t="s">
        <v>41649</v>
      </c>
      <c r="E106" s="31" t="s">
        <v>101</v>
      </c>
      <c r="F106" s="31" t="s">
        <v>102</v>
      </c>
      <c r="G106" s="31" t="s">
        <v>16267</v>
      </c>
      <c r="H106" s="31" t="s">
        <v>39273</v>
      </c>
      <c r="I106" s="38">
        <v>0.125</v>
      </c>
      <c r="J106" s="31" t="s">
        <v>23403</v>
      </c>
      <c r="K106" s="31" t="s">
        <v>105</v>
      </c>
      <c r="L106" s="31" t="s">
        <v>106</v>
      </c>
      <c r="M106" s="31" t="s">
        <v>491</v>
      </c>
      <c r="N106" s="23"/>
      <c r="O106" s="23"/>
      <c r="P106" s="23"/>
      <c r="Q106" s="23"/>
      <c r="R106" s="23"/>
      <c r="S106" s="29">
        <v>27200</v>
      </c>
      <c r="T106" s="31"/>
      <c r="U106" s="31"/>
      <c r="V106" s="31"/>
      <c r="W106" s="31"/>
      <c r="X106" s="31"/>
      <c r="Y106" s="31"/>
      <c r="Z106" s="31"/>
      <c r="AA106" s="31"/>
      <c r="AB106" s="38"/>
      <c r="AC106" s="31"/>
      <c r="AD106" s="31"/>
      <c r="AE106" s="31"/>
      <c r="AF106" s="31"/>
      <c r="AG106" s="23"/>
      <c r="AH106" s="23"/>
      <c r="AI106" s="23"/>
      <c r="AJ106" s="23"/>
      <c r="AK106" s="23"/>
      <c r="AL106" s="29"/>
      <c r="AM106" s="29"/>
    </row>
    <row r="107" spans="1:39" ht="50.1" customHeight="1" x14ac:dyDescent="1.3">
      <c r="A107" s="679" t="s">
        <v>42589</v>
      </c>
      <c r="B107" s="680"/>
      <c r="C107" s="680"/>
      <c r="D107" s="680"/>
      <c r="E107" s="680"/>
      <c r="F107" s="680"/>
      <c r="G107" s="680"/>
      <c r="H107" s="680"/>
      <c r="I107" s="680"/>
      <c r="J107" s="680"/>
      <c r="K107" s="680"/>
      <c r="L107" s="680"/>
      <c r="M107" s="681"/>
      <c r="N107" s="23"/>
      <c r="O107" s="23"/>
      <c r="P107" s="23"/>
      <c r="Q107" s="23"/>
      <c r="R107" s="23"/>
      <c r="S107" s="29"/>
      <c r="T107" s="31"/>
      <c r="U107" s="31"/>
      <c r="V107" s="31"/>
      <c r="W107" s="31"/>
      <c r="X107" s="31"/>
      <c r="Y107" s="31"/>
      <c r="Z107" s="31"/>
      <c r="AA107" s="31"/>
      <c r="AB107" s="38"/>
      <c r="AC107" s="31"/>
      <c r="AD107" s="31"/>
      <c r="AE107" s="31"/>
      <c r="AF107" s="31"/>
      <c r="AG107" s="23"/>
      <c r="AH107" s="23"/>
      <c r="AI107" s="23"/>
      <c r="AJ107" s="23"/>
      <c r="AK107" s="23"/>
      <c r="AL107" s="29"/>
      <c r="AM107" s="29"/>
    </row>
    <row r="108" spans="1:39" ht="50.1" customHeight="1" x14ac:dyDescent="1.05">
      <c r="A108" s="31" t="s">
        <v>42330</v>
      </c>
      <c r="B108" s="31" t="s">
        <v>1080</v>
      </c>
      <c r="C108" s="31" t="s">
        <v>42331</v>
      </c>
      <c r="D108" s="31" t="s">
        <v>42332</v>
      </c>
      <c r="E108" s="31" t="s">
        <v>101</v>
      </c>
      <c r="F108" s="31" t="s">
        <v>102</v>
      </c>
      <c r="G108" s="31" t="s">
        <v>16236</v>
      </c>
      <c r="H108" s="31" t="s">
        <v>33669</v>
      </c>
      <c r="I108" s="38">
        <v>0.41666666666666669</v>
      </c>
      <c r="J108" s="31" t="s">
        <v>23403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23"/>
      <c r="R108" s="23"/>
      <c r="S108" s="29">
        <v>25200</v>
      </c>
      <c r="T108" s="31"/>
      <c r="U108" s="31"/>
      <c r="V108" s="31"/>
      <c r="W108" s="31"/>
      <c r="X108" s="31"/>
      <c r="Y108" s="31"/>
      <c r="Z108" s="31"/>
      <c r="AA108" s="31"/>
      <c r="AB108" s="38"/>
      <c r="AC108" s="31"/>
      <c r="AD108" s="31"/>
      <c r="AE108" s="31"/>
      <c r="AF108" s="31"/>
      <c r="AG108" s="23"/>
      <c r="AH108" s="23"/>
      <c r="AI108" s="23"/>
      <c r="AJ108" s="23"/>
      <c r="AK108" s="23"/>
      <c r="AL108" s="29"/>
      <c r="AM108" s="29"/>
    </row>
    <row r="109" spans="1:39" ht="50.1" customHeight="1" x14ac:dyDescent="1.05">
      <c r="A109" s="31" t="s">
        <v>42333</v>
      </c>
      <c r="B109" s="31" t="s">
        <v>42334</v>
      </c>
      <c r="C109" s="31" t="s">
        <v>42335</v>
      </c>
      <c r="D109" s="31" t="s">
        <v>42336</v>
      </c>
      <c r="E109" s="31" t="s">
        <v>687</v>
      </c>
      <c r="F109" s="31" t="s">
        <v>123</v>
      </c>
      <c r="G109" s="31" t="s">
        <v>41477</v>
      </c>
      <c r="H109" s="31" t="s">
        <v>33669</v>
      </c>
      <c r="I109" s="38">
        <v>0.83333333333333337</v>
      </c>
      <c r="J109" s="31" t="s">
        <v>23403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44700</v>
      </c>
      <c r="T109" s="31"/>
      <c r="U109" s="31"/>
      <c r="V109" s="31"/>
      <c r="W109" s="31"/>
      <c r="X109" s="31"/>
      <c r="Y109" s="31"/>
      <c r="Z109" s="31"/>
      <c r="AA109" s="31"/>
      <c r="AB109" s="38"/>
      <c r="AC109" s="31"/>
      <c r="AD109" s="31"/>
      <c r="AE109" s="31"/>
      <c r="AF109" s="31"/>
      <c r="AG109" s="23"/>
      <c r="AH109" s="23"/>
      <c r="AI109" s="23"/>
      <c r="AJ109" s="23"/>
      <c r="AK109" s="23"/>
      <c r="AL109" s="29"/>
      <c r="AM109" s="29"/>
    </row>
    <row r="110" spans="1:39" ht="50.1" customHeight="1" x14ac:dyDescent="1.05">
      <c r="A110" s="31"/>
      <c r="B110" s="31"/>
      <c r="C110" s="31"/>
      <c r="D110" s="31"/>
      <c r="E110" s="31"/>
      <c r="F110" s="31"/>
      <c r="G110" s="31"/>
      <c r="H110" s="31"/>
      <c r="I110" s="38"/>
      <c r="J110" s="31"/>
      <c r="K110" s="31"/>
      <c r="L110" s="31"/>
      <c r="M110" s="31"/>
      <c r="N110" s="23"/>
      <c r="O110" s="23"/>
      <c r="P110" s="23"/>
      <c r="Q110" s="23"/>
      <c r="R110" s="23"/>
      <c r="S110" s="29"/>
      <c r="T110" s="29"/>
    </row>
    <row r="111" spans="1:39" ht="50.1" customHeight="1" x14ac:dyDescent="1.05">
      <c r="A111" s="31"/>
      <c r="B111" s="31"/>
      <c r="C111" s="31"/>
      <c r="D111" s="31"/>
      <c r="E111" s="31"/>
      <c r="F111" s="31"/>
      <c r="G111" s="31"/>
      <c r="H111" s="31"/>
      <c r="I111" s="38"/>
      <c r="J111" s="31"/>
      <c r="K111" s="31"/>
      <c r="L111" s="31"/>
      <c r="M111" s="31"/>
      <c r="N111" s="23"/>
      <c r="O111" s="23"/>
      <c r="P111" s="23"/>
      <c r="Q111" s="23"/>
      <c r="R111" s="23"/>
      <c r="S111" s="29"/>
      <c r="T111" s="29"/>
    </row>
    <row r="112" spans="1:39" ht="50.1" customHeight="1" x14ac:dyDescent="1.05">
      <c r="A112" s="31"/>
      <c r="B112" s="31"/>
      <c r="C112" s="31"/>
      <c r="D112" s="31"/>
      <c r="E112" s="31"/>
      <c r="F112" s="31"/>
      <c r="G112" s="31"/>
      <c r="H112" s="31"/>
      <c r="I112" s="38"/>
      <c r="J112" s="31"/>
      <c r="K112" s="31"/>
      <c r="L112" s="31"/>
      <c r="M112" s="31"/>
      <c r="N112" s="23"/>
      <c r="O112" s="23"/>
      <c r="P112" s="23"/>
      <c r="Q112" s="23"/>
      <c r="R112" s="23"/>
      <c r="S112" s="29"/>
      <c r="T112" s="29"/>
    </row>
    <row r="113" spans="1:20" ht="50.1" customHeight="1" x14ac:dyDescent="1.05">
      <c r="A113" s="31"/>
      <c r="B113" s="31"/>
      <c r="C113" s="31"/>
      <c r="D113" s="31"/>
      <c r="E113" s="31"/>
      <c r="F113" s="31"/>
      <c r="G113" s="31"/>
      <c r="H113" s="31"/>
      <c r="I113" s="38"/>
      <c r="J113" s="31"/>
      <c r="K113" s="31"/>
      <c r="L113" s="31"/>
      <c r="M113" s="31"/>
      <c r="N113" s="23"/>
      <c r="O113" s="23"/>
      <c r="P113" s="23"/>
      <c r="Q113" s="23"/>
      <c r="R113" s="23"/>
      <c r="S113" s="29"/>
      <c r="T113" s="29"/>
    </row>
    <row r="114" spans="1:20" ht="50.1" customHeight="1" x14ac:dyDescent="1.05">
      <c r="A114" s="31"/>
      <c r="B114" s="31"/>
      <c r="C114" s="31"/>
      <c r="D114" s="31"/>
      <c r="E114" s="31"/>
      <c r="F114" s="31"/>
      <c r="G114" s="31"/>
      <c r="H114" s="31"/>
      <c r="I114" s="38"/>
      <c r="J114" s="31"/>
      <c r="K114" s="31"/>
      <c r="L114" s="31"/>
      <c r="M114" s="31"/>
      <c r="N114" s="23"/>
      <c r="O114" s="23"/>
      <c r="P114" s="23"/>
      <c r="Q114" s="23"/>
      <c r="R114" s="23"/>
      <c r="S114" s="29"/>
      <c r="T114" s="29"/>
    </row>
    <row r="115" spans="1:20" ht="50.1" customHeight="1" x14ac:dyDescent="0.7">
      <c r="A115" s="23"/>
      <c r="B115" s="24"/>
      <c r="C115" s="23"/>
      <c r="D115" s="23"/>
      <c r="E115" s="23"/>
      <c r="F115" s="23"/>
      <c r="G115" s="23"/>
      <c r="H115" s="23"/>
      <c r="I115" s="7" t="s">
        <v>14</v>
      </c>
      <c r="J115" s="7">
        <f>SUM(Q:Q)-SUM(R:R)</f>
        <v>0</v>
      </c>
      <c r="K115" s="23"/>
      <c r="L115" s="23"/>
      <c r="M115" s="23"/>
      <c r="N115" s="23"/>
      <c r="O115" s="23"/>
      <c r="P115" s="23"/>
      <c r="Q115" s="23"/>
      <c r="R115" s="156"/>
      <c r="S115" s="156"/>
      <c r="T115" s="29"/>
    </row>
    <row r="116" spans="1:20" ht="50.1" customHeight="1" x14ac:dyDescent="0.7">
      <c r="A116" s="23"/>
      <c r="B116" s="24"/>
      <c r="C116" s="23"/>
      <c r="D116" s="23"/>
      <c r="E116" s="23"/>
      <c r="F116" s="23"/>
      <c r="G116" s="23"/>
      <c r="H116" s="23"/>
      <c r="I116" s="7" t="s">
        <v>15</v>
      </c>
      <c r="J116" s="7">
        <f>SUM(S:S)-SUM(T:T)</f>
        <v>-8875</v>
      </c>
      <c r="K116" s="23"/>
      <c r="L116" s="23"/>
      <c r="M116" s="23"/>
      <c r="N116" s="23"/>
      <c r="O116" s="23"/>
      <c r="P116" s="23"/>
      <c r="Q116" s="23"/>
      <c r="R116" s="156"/>
      <c r="S116" s="156"/>
      <c r="T116" s="29"/>
    </row>
    <row r="117" spans="1:20" ht="50.1" customHeight="1" x14ac:dyDescent="0.7">
      <c r="A117" s="23"/>
      <c r="B117" s="24"/>
      <c r="C117" s="23"/>
      <c r="D117" s="23"/>
      <c r="E117" s="23"/>
      <c r="F117" s="23"/>
      <c r="G117" s="23"/>
      <c r="H117" s="23"/>
      <c r="I117" s="769" t="s">
        <v>91</v>
      </c>
      <c r="J117" s="770"/>
      <c r="K117" s="23"/>
      <c r="L117" s="23"/>
      <c r="M117" s="23"/>
      <c r="N117" s="23"/>
      <c r="O117" s="23"/>
      <c r="P117" s="23"/>
      <c r="Q117" s="23"/>
      <c r="R117" s="156"/>
      <c r="S117" s="156"/>
      <c r="T117" s="29"/>
    </row>
    <row r="118" spans="1:20" ht="50.1" customHeight="1" x14ac:dyDescent="0.7">
      <c r="I118" s="764"/>
      <c r="J118" s="765"/>
    </row>
  </sheetData>
  <autoFilter ref="A1:AX990" xr:uid="{00000000-0001-0000-0000-000000000000}"/>
  <mergeCells count="48">
    <mergeCell ref="A103:M103"/>
    <mergeCell ref="A100:M100"/>
    <mergeCell ref="A101:M101"/>
    <mergeCell ref="A102:M102"/>
    <mergeCell ref="I117:J118"/>
    <mergeCell ref="A107:M107"/>
    <mergeCell ref="A73:M73"/>
    <mergeCell ref="A72:M72"/>
    <mergeCell ref="A64:M64"/>
    <mergeCell ref="A46:M46"/>
    <mergeCell ref="A47:M47"/>
    <mergeCell ref="A49:M49"/>
    <mergeCell ref="A51:M51"/>
    <mergeCell ref="A54:M54"/>
    <mergeCell ref="A28:M28"/>
    <mergeCell ref="A30:M30"/>
    <mergeCell ref="A33:M33"/>
    <mergeCell ref="A63:M63"/>
    <mergeCell ref="A62:M62"/>
    <mergeCell ref="A34:M34"/>
    <mergeCell ref="A57:M57"/>
    <mergeCell ref="A58:M58"/>
    <mergeCell ref="A61:M61"/>
    <mergeCell ref="A36:M36"/>
    <mergeCell ref="A39:M39"/>
    <mergeCell ref="A40:M40"/>
    <mergeCell ref="A41:M41"/>
    <mergeCell ref="A42:M42"/>
    <mergeCell ref="A25:M25"/>
    <mergeCell ref="A27:M27"/>
    <mergeCell ref="A15:M15"/>
    <mergeCell ref="A16:M16"/>
    <mergeCell ref="A19:M19"/>
    <mergeCell ref="A21:M21"/>
    <mergeCell ref="A22:M22"/>
    <mergeCell ref="A3:M3"/>
    <mergeCell ref="A4:M4"/>
    <mergeCell ref="A5:M5"/>
    <mergeCell ref="A12:M12"/>
    <mergeCell ref="A13:M13"/>
    <mergeCell ref="A93:M93"/>
    <mergeCell ref="A90:M90"/>
    <mergeCell ref="A75:M75"/>
    <mergeCell ref="A77:M77"/>
    <mergeCell ref="A97:M97"/>
    <mergeCell ref="A89:M89"/>
    <mergeCell ref="A78:M78"/>
    <mergeCell ref="A76:M76"/>
  </mergeCells>
  <conditionalFormatting sqref="C2">
    <cfRule type="duplicateValues" dxfId="1565" priority="10"/>
  </conditionalFormatting>
  <conditionalFormatting sqref="E2">
    <cfRule type="duplicateValues" dxfId="1564" priority="11"/>
  </conditionalFormatting>
  <conditionalFormatting sqref="J2 C2">
    <cfRule type="duplicateValues" dxfId="1563" priority="2"/>
    <cfRule type="duplicateValues" dxfId="1562" priority="3"/>
    <cfRule type="duplicateValues" dxfId="1561" priority="4"/>
    <cfRule type="duplicateValues" dxfId="1560" priority="5"/>
    <cfRule type="duplicateValues" dxfId="1559" priority="6"/>
    <cfRule type="duplicateValues" dxfId="1558" priority="7"/>
    <cfRule type="duplicateValues" dxfId="1557" priority="8"/>
    <cfRule type="duplicateValues" dxfId="1556" priority="9"/>
  </conditionalFormatting>
  <conditionalFormatting sqref="J2">
    <cfRule type="duplicateValues" dxfId="1555" priority="1"/>
  </conditionalFormatting>
  <hyperlinks>
    <hyperlink ref="I117:J118" location="الرئيسيه!A1" display="الرئيسيه" xr:uid="{AE4E2087-72F3-4F68-B804-A3E5F0DD1425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2D13-C9D2-473C-985F-6268D98FBB72}"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/>
    </row>
    <row r="3" spans="1:20" ht="50.1" customHeight="1" x14ac:dyDescent="1.65">
      <c r="A3" s="696" t="s">
        <v>20030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54"/>
      <c r="O3" s="56"/>
      <c r="P3" s="54"/>
      <c r="Q3" s="54"/>
      <c r="R3" s="54"/>
      <c r="S3" s="117"/>
      <c r="T3" s="170"/>
    </row>
    <row r="4" spans="1:20" ht="50.1" customHeight="1" x14ac:dyDescent="1.3">
      <c r="A4" s="405" t="s">
        <v>19927</v>
      </c>
      <c r="B4" s="405" t="s">
        <v>19928</v>
      </c>
      <c r="C4" s="405" t="s">
        <v>19929</v>
      </c>
      <c r="D4" s="405" t="s">
        <v>19930</v>
      </c>
      <c r="E4" s="405" t="s">
        <v>101</v>
      </c>
      <c r="F4" s="405" t="s">
        <v>123</v>
      </c>
      <c r="G4" s="405" t="s">
        <v>16970</v>
      </c>
      <c r="H4" s="405" t="s">
        <v>17473</v>
      </c>
      <c r="I4" s="406">
        <v>0.41666666666666669</v>
      </c>
      <c r="J4" s="405" t="s">
        <v>7559</v>
      </c>
      <c r="K4" s="405" t="s">
        <v>105</v>
      </c>
      <c r="L4" s="405" t="s">
        <v>106</v>
      </c>
      <c r="M4" s="405" t="s">
        <v>194</v>
      </c>
      <c r="N4" s="54"/>
      <c r="O4" s="56"/>
      <c r="P4" s="54"/>
      <c r="Q4" s="54"/>
      <c r="R4" s="54"/>
      <c r="S4" s="142">
        <v>26200</v>
      </c>
      <c r="T4" s="170"/>
    </row>
    <row r="5" spans="1:20" ht="50.1" customHeight="1" x14ac:dyDescent="1.3">
      <c r="A5" s="685" t="s">
        <v>21794</v>
      </c>
      <c r="B5" s="686"/>
      <c r="C5" s="686"/>
      <c r="D5" s="686"/>
      <c r="E5" s="686"/>
      <c r="F5" s="686"/>
      <c r="G5" s="686"/>
      <c r="H5" s="686"/>
      <c r="I5" s="686"/>
      <c r="J5" s="686"/>
      <c r="K5" s="686"/>
      <c r="L5" s="686"/>
      <c r="M5" s="687"/>
      <c r="N5" s="19"/>
      <c r="O5" s="23"/>
      <c r="P5" s="23"/>
      <c r="Q5" s="23"/>
      <c r="R5" s="23"/>
      <c r="S5" s="29"/>
      <c r="T5" s="29">
        <v>37000</v>
      </c>
    </row>
    <row r="6" spans="1:20" ht="50.1" customHeight="1" x14ac:dyDescent="1.3">
      <c r="A6" s="685" t="s">
        <v>26792</v>
      </c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7"/>
      <c r="N6" s="23"/>
      <c r="O6" s="23"/>
      <c r="P6" s="23"/>
      <c r="Q6" s="23"/>
      <c r="R6" s="23"/>
      <c r="S6" s="29">
        <v>10800</v>
      </c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9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9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9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9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9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29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9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9"/>
      <c r="T14" s="29"/>
    </row>
  </sheetData>
  <autoFilter ref="A1:AX885" xr:uid="{00000000-0001-0000-0000-000000000000}"/>
  <mergeCells count="4">
    <mergeCell ref="I13:J14"/>
    <mergeCell ref="A3:M3"/>
    <mergeCell ref="A5:M5"/>
    <mergeCell ref="A6:M6"/>
  </mergeCells>
  <conditionalFormatting sqref="C2">
    <cfRule type="duplicateValues" dxfId="1554" priority="11"/>
  </conditionalFormatting>
  <conditionalFormatting sqref="D4">
    <cfRule type="duplicateValues" dxfId="1553" priority="1"/>
  </conditionalFormatting>
  <conditionalFormatting sqref="E2">
    <cfRule type="duplicateValues" dxfId="1552" priority="12"/>
  </conditionalFormatting>
  <conditionalFormatting sqref="J2 C2">
    <cfRule type="duplicateValues" dxfId="1551" priority="3"/>
    <cfRule type="duplicateValues" dxfId="1550" priority="4"/>
    <cfRule type="duplicateValues" dxfId="1549" priority="5"/>
    <cfRule type="duplicateValues" dxfId="1548" priority="6"/>
    <cfRule type="duplicateValues" dxfId="1547" priority="7"/>
    <cfRule type="duplicateValues" dxfId="1546" priority="8"/>
    <cfRule type="duplicateValues" dxfId="1545" priority="9"/>
    <cfRule type="duplicateValues" dxfId="1544" priority="10"/>
  </conditionalFormatting>
  <conditionalFormatting sqref="J2">
    <cfRule type="duplicateValues" dxfId="1543" priority="2"/>
  </conditionalFormatting>
  <hyperlinks>
    <hyperlink ref="I13:J14" location="الرئيسيه!A1" display="الرئيسيه" xr:uid="{CA9A7E89-5FD7-4343-A8FA-F029859C2A63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EBA-66EE-4B3E-B88C-EED051D033FE}">
  <sheetPr>
    <pageSetUpPr fitToPage="1"/>
  </sheetPr>
  <dimension ref="A1:T26"/>
  <sheetViews>
    <sheetView rightToLeft="1" topLeftCell="H1" zoomScale="40" zoomScaleNormal="40" workbookViewId="0">
      <pane ySplit="1" topLeftCell="A19" activePane="bottomLeft" state="frozen"/>
      <selection activeCell="G24" sqref="G24"/>
      <selection pane="bottomLeft" activeCell="T26" sqref="T26"/>
    </sheetView>
  </sheetViews>
  <sheetFormatPr defaultColWidth="64.140625" defaultRowHeight="54" customHeight="1" x14ac:dyDescent="0.7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customWidth="1"/>
    <col min="20" max="20" width="51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/>
    </row>
    <row r="3" spans="1:20" s="23" customFormat="1" ht="55.5" customHeight="1" x14ac:dyDescent="1.25">
      <c r="A3" s="696" t="s">
        <v>20953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29"/>
      <c r="P3" s="54"/>
      <c r="Q3" s="54"/>
      <c r="R3" s="54"/>
      <c r="S3" s="29"/>
      <c r="T3" s="29"/>
    </row>
    <row r="4" spans="1:20" s="23" customFormat="1" ht="55.5" customHeight="1" x14ac:dyDescent="1.25">
      <c r="A4" s="31" t="s">
        <v>20906</v>
      </c>
      <c r="B4" s="31" t="s">
        <v>4301</v>
      </c>
      <c r="C4" s="31" t="s">
        <v>20907</v>
      </c>
      <c r="D4" s="31" t="s">
        <v>20908</v>
      </c>
      <c r="E4" s="31" t="s">
        <v>101</v>
      </c>
      <c r="F4" s="31" t="s">
        <v>102</v>
      </c>
      <c r="G4" s="31" t="s">
        <v>16267</v>
      </c>
      <c r="H4" s="31" t="s">
        <v>17112</v>
      </c>
      <c r="I4" s="38">
        <v>0.25</v>
      </c>
      <c r="J4" s="31" t="s">
        <v>20909</v>
      </c>
      <c r="K4" s="31" t="s">
        <v>105</v>
      </c>
      <c r="L4" s="31" t="s">
        <v>106</v>
      </c>
      <c r="M4" s="31" t="s">
        <v>107</v>
      </c>
      <c r="N4" s="29">
        <v>22200</v>
      </c>
      <c r="P4" s="54"/>
      <c r="Q4" s="56"/>
      <c r="R4" s="54"/>
      <c r="S4" s="29">
        <v>22000</v>
      </c>
      <c r="T4" s="29"/>
    </row>
    <row r="5" spans="1:20" s="23" customFormat="1" ht="55.5" customHeight="1" x14ac:dyDescent="1.25">
      <c r="A5" s="31" t="s">
        <v>20910</v>
      </c>
      <c r="B5" s="31" t="s">
        <v>20911</v>
      </c>
      <c r="C5" s="31" t="s">
        <v>20912</v>
      </c>
      <c r="D5" s="31" t="s">
        <v>20913</v>
      </c>
      <c r="E5" s="31" t="s">
        <v>101</v>
      </c>
      <c r="F5" s="31" t="s">
        <v>102</v>
      </c>
      <c r="G5" s="31" t="s">
        <v>16267</v>
      </c>
      <c r="H5" s="31" t="s">
        <v>17112</v>
      </c>
      <c r="I5" s="38">
        <v>0.25</v>
      </c>
      <c r="J5" s="31" t="s">
        <v>20909</v>
      </c>
      <c r="K5" s="31" t="s">
        <v>105</v>
      </c>
      <c r="L5" s="31" t="s">
        <v>106</v>
      </c>
      <c r="M5" s="31" t="s">
        <v>107</v>
      </c>
      <c r="N5" s="29">
        <v>22200</v>
      </c>
      <c r="P5" s="54"/>
      <c r="Q5" s="56"/>
      <c r="R5" s="54"/>
      <c r="S5" s="29">
        <v>22000</v>
      </c>
      <c r="T5" s="29"/>
    </row>
    <row r="6" spans="1:20" s="23" customFormat="1" ht="50.1" customHeight="1" x14ac:dyDescent="1.25">
      <c r="A6" s="31" t="s">
        <v>20914</v>
      </c>
      <c r="B6" s="31" t="s">
        <v>20915</v>
      </c>
      <c r="C6" s="31" t="s">
        <v>20916</v>
      </c>
      <c r="D6" s="31" t="s">
        <v>20917</v>
      </c>
      <c r="E6" s="31" t="s">
        <v>101</v>
      </c>
      <c r="F6" s="31" t="s">
        <v>102</v>
      </c>
      <c r="G6" s="31" t="s">
        <v>16267</v>
      </c>
      <c r="H6" s="31" t="s">
        <v>17112</v>
      </c>
      <c r="I6" s="38">
        <v>0.25</v>
      </c>
      <c r="J6" s="31" t="s">
        <v>20909</v>
      </c>
      <c r="K6" s="31" t="s">
        <v>105</v>
      </c>
      <c r="L6" s="31" t="s">
        <v>106</v>
      </c>
      <c r="M6" s="31" t="s">
        <v>107</v>
      </c>
      <c r="N6" s="29">
        <v>22200</v>
      </c>
      <c r="P6" s="54"/>
      <c r="Q6" s="56"/>
      <c r="R6" s="54"/>
      <c r="S6" s="29">
        <v>22000</v>
      </c>
      <c r="T6" s="29"/>
    </row>
    <row r="7" spans="1:20" s="23" customFormat="1" ht="50.1" customHeight="1" x14ac:dyDescent="0.7">
      <c r="A7" s="711" t="s">
        <v>20643</v>
      </c>
      <c r="B7" s="711"/>
      <c r="C7" s="711"/>
      <c r="D7" s="711"/>
      <c r="E7" s="711"/>
      <c r="F7" s="711"/>
      <c r="G7" s="711"/>
      <c r="H7" s="711"/>
      <c r="I7" s="711"/>
      <c r="J7" s="711"/>
      <c r="K7" s="711"/>
      <c r="L7" s="711"/>
      <c r="M7" s="711"/>
      <c r="T7" s="29">
        <v>44000</v>
      </c>
    </row>
    <row r="8" spans="1:20" s="23" customFormat="1" ht="54" customHeight="1" x14ac:dyDescent="0.7">
      <c r="A8" s="711" t="s">
        <v>20954</v>
      </c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T8" s="29">
        <v>22000</v>
      </c>
    </row>
    <row r="23" spans="9:10" s="23" customFormat="1" ht="50.1" customHeight="1" x14ac:dyDescent="0.25">
      <c r="I23" s="7" t="s">
        <v>14</v>
      </c>
      <c r="J23" s="7">
        <f>SUM(Q:Q)-SUM(R:R)</f>
        <v>0</v>
      </c>
    </row>
    <row r="24" spans="9:10" s="23" customFormat="1" ht="50.1" customHeight="1" x14ac:dyDescent="0.25">
      <c r="I24" s="7" t="s">
        <v>15</v>
      </c>
      <c r="J24" s="7">
        <f>SUM(S:S)-SUM(T:T)</f>
        <v>0</v>
      </c>
    </row>
    <row r="25" spans="9:10" s="23" customFormat="1" ht="50.1" customHeight="1" x14ac:dyDescent="0.25">
      <c r="I25" s="731" t="s">
        <v>91</v>
      </c>
      <c r="J25" s="731"/>
    </row>
    <row r="26" spans="9:10" s="23" customFormat="1" ht="50.1" customHeight="1" x14ac:dyDescent="0.25">
      <c r="I26" s="731"/>
      <c r="J26" s="731"/>
    </row>
  </sheetData>
  <autoFilter ref="A1:AX897" xr:uid="{00000000-0001-0000-0000-000000000000}"/>
  <mergeCells count="4">
    <mergeCell ref="A3:M3"/>
    <mergeCell ref="I25:J26"/>
    <mergeCell ref="A7:M7"/>
    <mergeCell ref="A8:M8"/>
  </mergeCells>
  <conditionalFormatting sqref="C2">
    <cfRule type="duplicateValues" dxfId="1542" priority="13"/>
  </conditionalFormatting>
  <conditionalFormatting sqref="D22:D1048576 D1:D2 C15:C19">
    <cfRule type="duplicateValues" dxfId="1541" priority="3"/>
  </conditionalFormatting>
  <conditionalFormatting sqref="D22:D1048576 D1:D2 C17:C19">
    <cfRule type="duplicateValues" dxfId="1540" priority="2"/>
  </conditionalFormatting>
  <conditionalFormatting sqref="E2">
    <cfRule type="duplicateValues" dxfId="1539" priority="14"/>
  </conditionalFormatting>
  <conditionalFormatting sqref="J2 C2">
    <cfRule type="duplicateValues" dxfId="1538" priority="5"/>
    <cfRule type="duplicateValues" dxfId="1537" priority="6"/>
    <cfRule type="duplicateValues" dxfId="1536" priority="7"/>
    <cfRule type="duplicateValues" dxfId="1535" priority="8"/>
    <cfRule type="duplicateValues" dxfId="1534" priority="9"/>
    <cfRule type="duplicateValues" dxfId="1533" priority="10"/>
    <cfRule type="duplicateValues" dxfId="1532" priority="11"/>
    <cfRule type="duplicateValues" dxfId="1531" priority="12"/>
  </conditionalFormatting>
  <conditionalFormatting sqref="J2">
    <cfRule type="duplicateValues" dxfId="1530" priority="4"/>
  </conditionalFormatting>
  <hyperlinks>
    <hyperlink ref="I25:J26" location="الرئيسيه!A1" display="الرئيسيه" xr:uid="{48AF4BE4-C61E-4FCB-AAC1-1D47A2131E3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926C-019F-47BC-8F7C-BD5092697E89}">
  <sheetPr>
    <pageSetUpPr fitToPage="1"/>
  </sheetPr>
  <dimension ref="A1:AM70"/>
  <sheetViews>
    <sheetView rightToLeft="1" zoomScale="40" zoomScaleNormal="40" workbookViewId="0">
      <pane ySplit="1" topLeftCell="A55" activePane="bottomLeft" state="frozen"/>
      <selection activeCell="G24" sqref="G24"/>
      <selection pane="bottomLeft" activeCell="A65" sqref="A65"/>
    </sheetView>
  </sheetViews>
  <sheetFormatPr defaultColWidth="64.140625" defaultRowHeight="54" customHeight="1" x14ac:dyDescent="0.25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customWidth="1"/>
    <col min="20" max="20" width="51.42578125" style="609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60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607"/>
    </row>
    <row r="3" spans="1:20" s="23" customFormat="1" ht="55.5" customHeight="1" x14ac:dyDescent="1.05">
      <c r="A3" s="688" t="s">
        <v>18796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90"/>
      <c r="S3" s="29"/>
      <c r="T3" s="608"/>
    </row>
    <row r="4" spans="1:20" s="23" customFormat="1" ht="55.5" customHeight="1" x14ac:dyDescent="1.05">
      <c r="A4" s="31" t="s">
        <v>18785</v>
      </c>
      <c r="B4" s="31" t="s">
        <v>3733</v>
      </c>
      <c r="C4" s="31" t="s">
        <v>18786</v>
      </c>
      <c r="D4" s="31" t="s">
        <v>18787</v>
      </c>
      <c r="E4" s="31" t="s">
        <v>101</v>
      </c>
      <c r="F4" s="31" t="s">
        <v>102</v>
      </c>
      <c r="G4" s="31" t="s">
        <v>16267</v>
      </c>
      <c r="H4" s="31" t="s">
        <v>17640</v>
      </c>
      <c r="I4" s="38">
        <v>0.83333333333333337</v>
      </c>
      <c r="J4" s="31" t="s">
        <v>5846</v>
      </c>
      <c r="K4" s="31" t="s">
        <v>105</v>
      </c>
      <c r="L4" s="31" t="s">
        <v>106</v>
      </c>
      <c r="M4" s="31" t="s">
        <v>107</v>
      </c>
      <c r="S4" s="29">
        <v>22000</v>
      </c>
      <c r="T4" s="608"/>
    </row>
    <row r="5" spans="1:20" s="23" customFormat="1" ht="55.5" customHeight="1" x14ac:dyDescent="1.65">
      <c r="A5" s="688" t="s">
        <v>20030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5"/>
      <c r="N5" s="54"/>
      <c r="O5" s="56"/>
      <c r="P5" s="54"/>
      <c r="Q5" s="54"/>
      <c r="R5" s="54"/>
      <c r="S5" s="117"/>
      <c r="T5" s="608"/>
    </row>
    <row r="6" spans="1:20" s="23" customFormat="1" ht="50.1" customHeight="1" x14ac:dyDescent="1.25">
      <c r="A6" s="405" t="s">
        <v>20022</v>
      </c>
      <c r="B6" s="405" t="s">
        <v>20023</v>
      </c>
      <c r="C6" s="405" t="s">
        <v>20024</v>
      </c>
      <c r="D6" s="405" t="s">
        <v>20025</v>
      </c>
      <c r="E6" s="405" t="s">
        <v>101</v>
      </c>
      <c r="F6" s="405" t="s">
        <v>102</v>
      </c>
      <c r="G6" s="405" t="s">
        <v>16267</v>
      </c>
      <c r="H6" s="405" t="s">
        <v>16649</v>
      </c>
      <c r="I6" s="406">
        <v>0.25</v>
      </c>
      <c r="J6" s="405" t="s">
        <v>5846</v>
      </c>
      <c r="K6" s="405" t="s">
        <v>105</v>
      </c>
      <c r="L6" s="405" t="s">
        <v>106</v>
      </c>
      <c r="M6" s="405" t="s">
        <v>107</v>
      </c>
      <c r="N6" s="54"/>
      <c r="O6" s="56"/>
      <c r="P6" s="54"/>
      <c r="Q6" s="54"/>
      <c r="R6" s="54"/>
      <c r="S6" s="142">
        <v>22000</v>
      </c>
      <c r="T6" s="608"/>
    </row>
    <row r="7" spans="1:20" s="23" customFormat="1" ht="50.1" customHeight="1" x14ac:dyDescent="1.25">
      <c r="A7" s="31" t="s">
        <v>21799</v>
      </c>
      <c r="B7" s="405"/>
      <c r="C7" s="405"/>
      <c r="D7" s="405">
        <v>38035262</v>
      </c>
      <c r="E7" s="31" t="s">
        <v>17253</v>
      </c>
      <c r="F7" s="31" t="s">
        <v>102</v>
      </c>
      <c r="G7" s="31" t="s">
        <v>124</v>
      </c>
      <c r="H7" s="405"/>
      <c r="I7" s="406"/>
      <c r="J7" s="31" t="s">
        <v>5846</v>
      </c>
      <c r="K7" s="405"/>
      <c r="L7" s="405"/>
      <c r="M7" s="405" t="s">
        <v>107</v>
      </c>
      <c r="N7" s="54"/>
      <c r="O7" s="56"/>
      <c r="P7" s="54"/>
      <c r="Q7" s="54"/>
      <c r="R7" s="54"/>
      <c r="S7" s="142">
        <v>22000</v>
      </c>
      <c r="T7" s="608"/>
    </row>
    <row r="8" spans="1:20" s="23" customFormat="1" ht="50.1" customHeight="1" x14ac:dyDescent="1.25">
      <c r="A8" s="405" t="s">
        <v>20026</v>
      </c>
      <c r="B8" s="405" t="s">
        <v>4326</v>
      </c>
      <c r="C8" s="405" t="s">
        <v>20027</v>
      </c>
      <c r="D8" s="405" t="s">
        <v>20028</v>
      </c>
      <c r="E8" s="405" t="s">
        <v>101</v>
      </c>
      <c r="F8" s="405" t="s">
        <v>102</v>
      </c>
      <c r="G8" s="405" t="s">
        <v>16267</v>
      </c>
      <c r="H8" s="405" t="s">
        <v>17126</v>
      </c>
      <c r="I8" s="406">
        <v>0.27083333333333331</v>
      </c>
      <c r="J8" s="405" t="s">
        <v>5846</v>
      </c>
      <c r="K8" s="405" t="s">
        <v>105</v>
      </c>
      <c r="L8" s="405" t="s">
        <v>106</v>
      </c>
      <c r="M8" s="405" t="s">
        <v>107</v>
      </c>
      <c r="N8" s="54"/>
      <c r="O8" s="56"/>
      <c r="P8" s="54"/>
      <c r="Q8" s="54"/>
      <c r="R8" s="54"/>
      <c r="S8" s="142">
        <v>22000</v>
      </c>
      <c r="T8" s="608"/>
    </row>
    <row r="9" spans="1:20" ht="54" customHeight="1" x14ac:dyDescent="1.3">
      <c r="A9" s="712" t="s">
        <v>15034</v>
      </c>
      <c r="B9" s="712"/>
      <c r="C9" s="712"/>
      <c r="D9" s="712"/>
      <c r="E9" s="712"/>
      <c r="F9" s="712"/>
      <c r="G9" s="712"/>
      <c r="H9" s="712"/>
      <c r="I9" s="712"/>
      <c r="J9" s="712"/>
      <c r="K9" s="712"/>
      <c r="L9" s="712"/>
      <c r="M9" s="712"/>
      <c r="N9" s="23"/>
      <c r="O9" s="23"/>
      <c r="P9" s="23"/>
      <c r="Q9" s="23"/>
      <c r="R9" s="23"/>
      <c r="S9" s="29"/>
      <c r="T9" s="608"/>
    </row>
    <row r="10" spans="1:20" ht="54" customHeight="1" x14ac:dyDescent="1.05">
      <c r="A10" s="31" t="s">
        <v>14947</v>
      </c>
      <c r="B10" s="37" t="s">
        <v>13618</v>
      </c>
      <c r="C10" s="31" t="s">
        <v>14948</v>
      </c>
      <c r="D10" s="31" t="s">
        <v>14949</v>
      </c>
      <c r="E10" s="31" t="s">
        <v>101</v>
      </c>
      <c r="F10" s="31" t="s">
        <v>102</v>
      </c>
      <c r="G10" s="31" t="s">
        <v>124</v>
      </c>
      <c r="H10" s="31" t="s">
        <v>14534</v>
      </c>
      <c r="I10" s="38">
        <v>0.27083333333333331</v>
      </c>
      <c r="J10" s="31" t="s">
        <v>5846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608"/>
    </row>
    <row r="11" spans="1:20" ht="54" customHeight="1" x14ac:dyDescent="1.05">
      <c r="A11" s="31" t="s">
        <v>14950</v>
      </c>
      <c r="B11" s="37" t="s">
        <v>14951</v>
      </c>
      <c r="C11" s="31" t="s">
        <v>14952</v>
      </c>
      <c r="D11" s="31" t="s">
        <v>14953</v>
      </c>
      <c r="E11" s="31" t="s">
        <v>101</v>
      </c>
      <c r="F11" s="31" t="s">
        <v>102</v>
      </c>
      <c r="G11" s="31" t="s">
        <v>124</v>
      </c>
      <c r="H11" s="31" t="s">
        <v>14534</v>
      </c>
      <c r="I11" s="38">
        <v>0.27083333333333331</v>
      </c>
      <c r="J11" s="31" t="s">
        <v>5846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608"/>
    </row>
    <row r="12" spans="1:20" s="23" customFormat="1" ht="54" customHeight="1" x14ac:dyDescent="0.7">
      <c r="A12" s="698" t="s">
        <v>21800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T12" s="608">
        <v>22000</v>
      </c>
    </row>
    <row r="13" spans="1:20" s="23" customFormat="1" ht="54" customHeight="1" x14ac:dyDescent="0.7">
      <c r="A13" s="698" t="s">
        <v>21801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T13" s="608">
        <v>22000</v>
      </c>
    </row>
    <row r="14" spans="1:20" s="23" customFormat="1" ht="54" customHeight="1" x14ac:dyDescent="0.7">
      <c r="A14" s="698" t="s">
        <v>21802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T14" s="608">
        <v>22000</v>
      </c>
    </row>
    <row r="15" spans="1:20" s="23" customFormat="1" ht="54" customHeight="1" x14ac:dyDescent="0.7">
      <c r="A15" s="698" t="s">
        <v>21803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T15" s="608">
        <v>22000</v>
      </c>
    </row>
    <row r="16" spans="1:20" s="23" customFormat="1" ht="54" customHeight="1" x14ac:dyDescent="0.7">
      <c r="A16" s="698" t="s">
        <v>21804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700"/>
      <c r="T16" s="608">
        <v>22000</v>
      </c>
    </row>
    <row r="17" spans="1:20" s="23" customFormat="1" ht="54" customHeight="1" x14ac:dyDescent="1.05">
      <c r="A17" s="688" t="s">
        <v>21789</v>
      </c>
      <c r="B17" s="689"/>
      <c r="C17" s="689"/>
      <c r="D17" s="689"/>
      <c r="E17" s="689"/>
      <c r="F17" s="689"/>
      <c r="G17" s="689"/>
      <c r="H17" s="689"/>
      <c r="I17" s="689"/>
      <c r="J17" s="689"/>
      <c r="K17" s="689"/>
      <c r="L17" s="689"/>
      <c r="M17" s="690"/>
      <c r="S17" s="29"/>
      <c r="T17" s="506"/>
    </row>
    <row r="18" spans="1:20" s="23" customFormat="1" ht="54" customHeight="1" x14ac:dyDescent="1.05">
      <c r="A18" s="31" t="s">
        <v>21781</v>
      </c>
      <c r="B18" s="31" t="s">
        <v>21782</v>
      </c>
      <c r="C18" s="31" t="s">
        <v>21783</v>
      </c>
      <c r="D18" s="31" t="s">
        <v>21784</v>
      </c>
      <c r="E18" s="31" t="s">
        <v>101</v>
      </c>
      <c r="F18" s="31" t="s">
        <v>102</v>
      </c>
      <c r="G18" s="31" t="s">
        <v>16267</v>
      </c>
      <c r="H18" s="31" t="s">
        <v>17126</v>
      </c>
      <c r="I18" s="38">
        <v>0.16666666666666666</v>
      </c>
      <c r="J18" s="31" t="s">
        <v>5846</v>
      </c>
      <c r="K18" s="31" t="s">
        <v>105</v>
      </c>
      <c r="L18" s="31" t="s">
        <v>106</v>
      </c>
      <c r="M18" s="31" t="s">
        <v>107</v>
      </c>
      <c r="S18" s="29">
        <v>22000</v>
      </c>
      <c r="T18" s="506"/>
    </row>
    <row r="19" spans="1:20" s="23" customFormat="1" ht="54" customHeight="1" x14ac:dyDescent="1.05">
      <c r="A19" s="31" t="s">
        <v>21785</v>
      </c>
      <c r="B19" s="31" t="s">
        <v>21786</v>
      </c>
      <c r="C19" s="31" t="s">
        <v>21787</v>
      </c>
      <c r="D19" s="31" t="s">
        <v>21788</v>
      </c>
      <c r="E19" s="31" t="s">
        <v>101</v>
      </c>
      <c r="F19" s="31" t="s">
        <v>123</v>
      </c>
      <c r="G19" s="31" t="s">
        <v>16223</v>
      </c>
      <c r="H19" s="31" t="s">
        <v>19365</v>
      </c>
      <c r="I19" s="38">
        <v>0.16666666666666666</v>
      </c>
      <c r="J19" s="31" t="s">
        <v>5846</v>
      </c>
      <c r="K19" s="31" t="s">
        <v>105</v>
      </c>
      <c r="L19" s="31" t="s">
        <v>106</v>
      </c>
      <c r="M19" s="31" t="s">
        <v>107</v>
      </c>
      <c r="S19" s="29">
        <v>22000</v>
      </c>
      <c r="T19" s="506"/>
    </row>
    <row r="20" spans="1:20" s="23" customFormat="1" ht="54" customHeight="1" x14ac:dyDescent="0.7">
      <c r="A20" s="698" t="s">
        <v>21805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700"/>
      <c r="T20" s="608">
        <v>22000</v>
      </c>
    </row>
    <row r="21" spans="1:20" s="23" customFormat="1" ht="54" customHeight="1" x14ac:dyDescent="0.7">
      <c r="A21" s="698" t="s">
        <v>21806</v>
      </c>
      <c r="B21" s="699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700"/>
      <c r="T21" s="608">
        <v>22000</v>
      </c>
    </row>
    <row r="22" spans="1:20" s="23" customFormat="1" ht="54" customHeight="1" x14ac:dyDescent="0.7">
      <c r="A22" s="698" t="s">
        <v>21807</v>
      </c>
      <c r="B22" s="699"/>
      <c r="C22" s="699"/>
      <c r="D22" s="699"/>
      <c r="E22" s="699"/>
      <c r="F22" s="699"/>
      <c r="G22" s="699"/>
      <c r="H22" s="699"/>
      <c r="I22" s="699"/>
      <c r="J22" s="699"/>
      <c r="K22" s="699"/>
      <c r="L22" s="699"/>
      <c r="M22" s="700"/>
      <c r="T22" s="608">
        <v>22000</v>
      </c>
    </row>
    <row r="23" spans="1:20" s="23" customFormat="1" ht="54" customHeight="1" x14ac:dyDescent="1.3">
      <c r="A23" s="679" t="s">
        <v>22223</v>
      </c>
      <c r="B23" s="680"/>
      <c r="C23" s="680"/>
      <c r="D23" s="680"/>
      <c r="E23" s="680"/>
      <c r="F23" s="680"/>
      <c r="G23" s="680"/>
      <c r="H23" s="680"/>
      <c r="I23" s="680"/>
      <c r="J23" s="680"/>
      <c r="K23" s="680"/>
      <c r="L23" s="680"/>
      <c r="M23" s="681"/>
      <c r="S23" s="29"/>
      <c r="T23" s="506"/>
    </row>
    <row r="24" spans="1:20" s="23" customFormat="1" ht="54" customHeight="1" x14ac:dyDescent="1.05">
      <c r="A24" s="31" t="s">
        <v>22220</v>
      </c>
      <c r="B24" s="31" t="s">
        <v>14142</v>
      </c>
      <c r="C24" s="31" t="s">
        <v>22221</v>
      </c>
      <c r="D24" s="31" t="s">
        <v>22222</v>
      </c>
      <c r="E24" s="31" t="s">
        <v>101</v>
      </c>
      <c r="F24" s="31" t="s">
        <v>123</v>
      </c>
      <c r="G24" s="31" t="s">
        <v>16223</v>
      </c>
      <c r="H24" s="31" t="s">
        <v>17112</v>
      </c>
      <c r="I24" s="38">
        <v>0.25</v>
      </c>
      <c r="J24" s="31" t="s">
        <v>5846</v>
      </c>
      <c r="K24" s="31" t="s">
        <v>105</v>
      </c>
      <c r="L24" s="31" t="s">
        <v>106</v>
      </c>
      <c r="M24" s="31" t="s">
        <v>107</v>
      </c>
      <c r="S24" s="29">
        <v>22000</v>
      </c>
      <c r="T24" s="506"/>
    </row>
    <row r="25" spans="1:20" s="23" customFormat="1" ht="54" customHeight="1" x14ac:dyDescent="1.3">
      <c r="A25" s="685" t="s">
        <v>22967</v>
      </c>
      <c r="B25" s="686"/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7"/>
      <c r="S25" s="29"/>
      <c r="T25" s="506">
        <v>22000</v>
      </c>
    </row>
    <row r="26" spans="1:20" s="23" customFormat="1" ht="54" customHeight="1" x14ac:dyDescent="1.3">
      <c r="A26" s="685" t="s">
        <v>23251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7"/>
      <c r="S26" s="29"/>
      <c r="T26" s="506">
        <v>22000</v>
      </c>
    </row>
    <row r="27" spans="1:20" s="23" customFormat="1" ht="54" customHeight="1" x14ac:dyDescent="1.3">
      <c r="A27" s="682" t="s">
        <v>23919</v>
      </c>
      <c r="B27" s="683"/>
      <c r="C27" s="683"/>
      <c r="D27" s="683"/>
      <c r="E27" s="683"/>
      <c r="F27" s="683"/>
      <c r="G27" s="683"/>
      <c r="H27" s="683"/>
      <c r="I27" s="683"/>
      <c r="J27" s="683"/>
      <c r="K27" s="683"/>
      <c r="L27" s="683"/>
      <c r="M27" s="684"/>
      <c r="S27" s="29"/>
      <c r="T27" s="505"/>
    </row>
    <row r="28" spans="1:20" s="23" customFormat="1" ht="54" customHeight="1" x14ac:dyDescent="1.3">
      <c r="A28" s="31" t="s">
        <v>23915</v>
      </c>
      <c r="B28" s="31" t="s">
        <v>23916</v>
      </c>
      <c r="C28" s="31" t="s">
        <v>23917</v>
      </c>
      <c r="D28" s="31" t="s">
        <v>23918</v>
      </c>
      <c r="E28" s="31" t="s">
        <v>101</v>
      </c>
      <c r="F28" s="31" t="s">
        <v>123</v>
      </c>
      <c r="G28" s="31" t="s">
        <v>16223</v>
      </c>
      <c r="H28" s="31" t="s">
        <v>20921</v>
      </c>
      <c r="I28" s="38">
        <v>0.25</v>
      </c>
      <c r="J28" s="31" t="s">
        <v>5846</v>
      </c>
      <c r="K28" s="31" t="s">
        <v>105</v>
      </c>
      <c r="L28" s="31" t="s">
        <v>106</v>
      </c>
      <c r="M28" s="31" t="s">
        <v>107</v>
      </c>
      <c r="S28" s="29">
        <v>22000</v>
      </c>
      <c r="T28" s="505"/>
    </row>
    <row r="29" spans="1:20" s="23" customFormat="1" ht="54" customHeight="1" x14ac:dyDescent="1.3">
      <c r="A29" s="685" t="s">
        <v>23938</v>
      </c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7"/>
      <c r="S29" s="29"/>
      <c r="T29" s="506">
        <v>22000</v>
      </c>
    </row>
    <row r="30" spans="1:20" s="23" customFormat="1" ht="54" customHeight="1" x14ac:dyDescent="1.3">
      <c r="A30" s="685" t="s">
        <v>23939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S30" s="29"/>
      <c r="T30" s="506">
        <v>22000</v>
      </c>
    </row>
    <row r="31" spans="1:20" s="23" customFormat="1" ht="54" customHeight="1" x14ac:dyDescent="1.3">
      <c r="A31" s="679" t="s">
        <v>23941</v>
      </c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1"/>
      <c r="S31" s="29"/>
      <c r="T31" s="505"/>
    </row>
    <row r="32" spans="1:20" s="23" customFormat="1" ht="54" customHeight="1" x14ac:dyDescent="1.3">
      <c r="A32" s="31" t="s">
        <v>24896</v>
      </c>
      <c r="B32" s="31" t="s">
        <v>9011</v>
      </c>
      <c r="C32" s="31" t="s">
        <v>24897</v>
      </c>
      <c r="D32" s="31" t="s">
        <v>24898</v>
      </c>
      <c r="E32" s="31" t="s">
        <v>101</v>
      </c>
      <c r="F32" s="31" t="s">
        <v>123</v>
      </c>
      <c r="G32" s="31" t="s">
        <v>16223</v>
      </c>
      <c r="H32" s="31" t="s">
        <v>21584</v>
      </c>
      <c r="I32" s="38">
        <v>0.25</v>
      </c>
      <c r="J32" s="31" t="s">
        <v>5846</v>
      </c>
      <c r="K32" s="31" t="s">
        <v>105</v>
      </c>
      <c r="L32" s="31" t="s">
        <v>106</v>
      </c>
      <c r="M32" s="31" t="s">
        <v>107</v>
      </c>
      <c r="S32" s="29">
        <v>22000</v>
      </c>
      <c r="T32" s="505"/>
    </row>
    <row r="33" spans="1:20" s="23" customFormat="1" ht="54" customHeight="1" x14ac:dyDescent="1.3">
      <c r="A33" s="31" t="s">
        <v>24899</v>
      </c>
      <c r="B33" s="31" t="s">
        <v>24900</v>
      </c>
      <c r="C33" s="31" t="s">
        <v>24901</v>
      </c>
      <c r="D33" s="31" t="s">
        <v>24902</v>
      </c>
      <c r="E33" s="31" t="s">
        <v>101</v>
      </c>
      <c r="F33" s="31" t="s">
        <v>123</v>
      </c>
      <c r="G33" s="31" t="s">
        <v>16223</v>
      </c>
      <c r="H33" s="31" t="s">
        <v>20921</v>
      </c>
      <c r="I33" s="38">
        <v>0.25</v>
      </c>
      <c r="J33" s="31" t="s">
        <v>5846</v>
      </c>
      <c r="K33" s="31" t="s">
        <v>105</v>
      </c>
      <c r="L33" s="31" t="s">
        <v>106</v>
      </c>
      <c r="M33" s="31" t="s">
        <v>107</v>
      </c>
      <c r="S33" s="29">
        <v>22000</v>
      </c>
      <c r="T33" s="505"/>
    </row>
    <row r="34" spans="1:20" s="23" customFormat="1" ht="54" customHeight="1" x14ac:dyDescent="1.3">
      <c r="A34" s="31" t="s">
        <v>13670</v>
      </c>
      <c r="B34" s="31" t="s">
        <v>2834</v>
      </c>
      <c r="C34" s="31" t="s">
        <v>13671</v>
      </c>
      <c r="D34" s="31" t="s">
        <v>13672</v>
      </c>
      <c r="E34" s="31" t="s">
        <v>101</v>
      </c>
      <c r="F34" s="31" t="s">
        <v>123</v>
      </c>
      <c r="G34" s="31" t="s">
        <v>16223</v>
      </c>
      <c r="H34" s="31" t="s">
        <v>20921</v>
      </c>
      <c r="I34" s="38">
        <v>0.25</v>
      </c>
      <c r="J34" s="31" t="s">
        <v>5846</v>
      </c>
      <c r="K34" s="31" t="s">
        <v>105</v>
      </c>
      <c r="L34" s="31" t="s">
        <v>106</v>
      </c>
      <c r="M34" s="31" t="s">
        <v>107</v>
      </c>
      <c r="S34" s="29">
        <v>22000</v>
      </c>
      <c r="T34" s="505"/>
    </row>
    <row r="35" spans="1:20" s="23" customFormat="1" ht="54" customHeight="1" x14ac:dyDescent="1.3">
      <c r="A35" s="685" t="s">
        <v>24908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7"/>
      <c r="S35" s="29"/>
      <c r="T35" s="506">
        <v>22000</v>
      </c>
    </row>
    <row r="36" spans="1:20" s="23" customFormat="1" ht="54" customHeight="1" x14ac:dyDescent="1.3">
      <c r="A36" s="685" t="s">
        <v>24909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S36" s="29"/>
      <c r="T36" s="506">
        <v>22000</v>
      </c>
    </row>
    <row r="37" spans="1:20" s="23" customFormat="1" ht="54" customHeight="1" x14ac:dyDescent="1.3">
      <c r="A37" s="685" t="s">
        <v>24910</v>
      </c>
      <c r="B37" s="686"/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7"/>
      <c r="S37" s="29"/>
      <c r="T37" s="506">
        <v>22000</v>
      </c>
    </row>
    <row r="38" spans="1:20" s="23" customFormat="1" ht="54" customHeight="1" x14ac:dyDescent="1.3">
      <c r="A38" s="685" t="s">
        <v>24911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7"/>
      <c r="S38" s="29"/>
      <c r="T38" s="506">
        <v>22000</v>
      </c>
    </row>
    <row r="39" spans="1:20" s="23" customFormat="1" ht="54" customHeight="1" x14ac:dyDescent="1.3">
      <c r="A39" s="685" t="s">
        <v>24912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7"/>
      <c r="S39" s="29"/>
      <c r="T39" s="506">
        <v>22000</v>
      </c>
    </row>
    <row r="40" spans="1:20" s="23" customFormat="1" ht="54" customHeight="1" x14ac:dyDescent="1.3">
      <c r="A40" s="685" t="s">
        <v>24913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S40" s="29"/>
      <c r="T40" s="506">
        <v>22000</v>
      </c>
    </row>
    <row r="41" spans="1:20" s="23" customFormat="1" ht="54" customHeight="1" x14ac:dyDescent="1.3">
      <c r="A41" s="682" t="s">
        <v>25349</v>
      </c>
      <c r="B41" s="683"/>
      <c r="C41" s="683"/>
      <c r="D41" s="683"/>
      <c r="E41" s="683"/>
      <c r="F41" s="683"/>
      <c r="G41" s="683"/>
      <c r="H41" s="683"/>
      <c r="I41" s="683"/>
      <c r="J41" s="683"/>
      <c r="K41" s="683"/>
      <c r="L41" s="683"/>
      <c r="M41" s="684"/>
      <c r="S41" s="29"/>
      <c r="T41" s="505"/>
    </row>
    <row r="42" spans="1:20" s="23" customFormat="1" ht="54" customHeight="1" x14ac:dyDescent="1.3">
      <c r="A42" s="31" t="s">
        <v>25328</v>
      </c>
      <c r="B42" s="31" t="s">
        <v>3368</v>
      </c>
      <c r="C42" s="31" t="s">
        <v>25329</v>
      </c>
      <c r="D42" s="31" t="s">
        <v>25330</v>
      </c>
      <c r="E42" s="31" t="s">
        <v>101</v>
      </c>
      <c r="F42" s="31" t="s">
        <v>123</v>
      </c>
      <c r="G42" s="31" t="s">
        <v>16223</v>
      </c>
      <c r="H42" s="31" t="s">
        <v>21610</v>
      </c>
      <c r="I42" s="38">
        <v>0.125</v>
      </c>
      <c r="J42" s="31" t="s">
        <v>5846</v>
      </c>
      <c r="K42" s="31" t="s">
        <v>105</v>
      </c>
      <c r="L42" s="31" t="s">
        <v>106</v>
      </c>
      <c r="M42" s="31" t="s">
        <v>107</v>
      </c>
      <c r="S42" s="29">
        <v>22000</v>
      </c>
      <c r="T42" s="505"/>
    </row>
    <row r="43" spans="1:20" s="23" customFormat="1" ht="54" customHeight="1" x14ac:dyDescent="1.3">
      <c r="A43" s="31" t="s">
        <v>25331</v>
      </c>
      <c r="B43" s="31" t="s">
        <v>8275</v>
      </c>
      <c r="C43" s="31" t="s">
        <v>25332</v>
      </c>
      <c r="D43" s="31" t="s">
        <v>25333</v>
      </c>
      <c r="E43" s="31" t="s">
        <v>101</v>
      </c>
      <c r="F43" s="31" t="s">
        <v>123</v>
      </c>
      <c r="G43" s="31" t="s">
        <v>16223</v>
      </c>
      <c r="H43" s="31" t="s">
        <v>21610</v>
      </c>
      <c r="I43" s="38">
        <v>0.125</v>
      </c>
      <c r="J43" s="31" t="s">
        <v>5846</v>
      </c>
      <c r="K43" s="31" t="s">
        <v>105</v>
      </c>
      <c r="L43" s="31" t="s">
        <v>106</v>
      </c>
      <c r="M43" s="31" t="s">
        <v>107</v>
      </c>
      <c r="S43" s="29">
        <v>22000</v>
      </c>
      <c r="T43" s="505"/>
    </row>
    <row r="44" spans="1:20" s="23" customFormat="1" ht="54" customHeight="1" x14ac:dyDescent="1.3">
      <c r="A44" s="31" t="s">
        <v>25334</v>
      </c>
      <c r="B44" s="31" t="s">
        <v>183</v>
      </c>
      <c r="C44" s="31" t="s">
        <v>25335</v>
      </c>
      <c r="D44" s="31" t="s">
        <v>25336</v>
      </c>
      <c r="E44" s="31" t="s">
        <v>101</v>
      </c>
      <c r="F44" s="31" t="s">
        <v>123</v>
      </c>
      <c r="G44" s="31" t="s">
        <v>16223</v>
      </c>
      <c r="H44" s="31" t="s">
        <v>21610</v>
      </c>
      <c r="I44" s="38">
        <v>0.125</v>
      </c>
      <c r="J44" s="31" t="s">
        <v>5846</v>
      </c>
      <c r="K44" s="31" t="s">
        <v>105</v>
      </c>
      <c r="L44" s="31" t="s">
        <v>106</v>
      </c>
      <c r="M44" s="31" t="s">
        <v>107</v>
      </c>
      <c r="S44" s="29">
        <v>22000</v>
      </c>
      <c r="T44" s="505"/>
    </row>
    <row r="45" spans="1:20" s="23" customFormat="1" ht="54" customHeight="1" x14ac:dyDescent="1.3">
      <c r="A45" s="31" t="s">
        <v>25337</v>
      </c>
      <c r="B45" s="31" t="s">
        <v>5537</v>
      </c>
      <c r="C45" s="31" t="s">
        <v>25338</v>
      </c>
      <c r="D45" s="31" t="s">
        <v>25339</v>
      </c>
      <c r="E45" s="31" t="s">
        <v>101</v>
      </c>
      <c r="F45" s="31" t="s">
        <v>102</v>
      </c>
      <c r="G45" s="31" t="s">
        <v>16267</v>
      </c>
      <c r="H45" s="31" t="s">
        <v>25340</v>
      </c>
      <c r="I45" s="38">
        <v>0.16666666666666666</v>
      </c>
      <c r="J45" s="31" t="s">
        <v>5846</v>
      </c>
      <c r="K45" s="31" t="s">
        <v>105</v>
      </c>
      <c r="L45" s="31" t="s">
        <v>106</v>
      </c>
      <c r="M45" s="31" t="s">
        <v>107</v>
      </c>
      <c r="S45" s="29">
        <v>22000</v>
      </c>
      <c r="T45" s="505"/>
    </row>
    <row r="46" spans="1:20" s="23" customFormat="1" ht="54" customHeight="1" x14ac:dyDescent="1.3">
      <c r="A46" s="31" t="s">
        <v>25341</v>
      </c>
      <c r="B46" s="31" t="s">
        <v>25342</v>
      </c>
      <c r="C46" s="31" t="s">
        <v>25343</v>
      </c>
      <c r="D46" s="31" t="s">
        <v>25344</v>
      </c>
      <c r="E46" s="31" t="s">
        <v>101</v>
      </c>
      <c r="F46" s="31" t="s">
        <v>123</v>
      </c>
      <c r="G46" s="31" t="s">
        <v>16223</v>
      </c>
      <c r="H46" s="31" t="s">
        <v>21610</v>
      </c>
      <c r="I46" s="38">
        <v>0.125</v>
      </c>
      <c r="J46" s="31" t="s">
        <v>5846</v>
      </c>
      <c r="K46" s="31" t="s">
        <v>105</v>
      </c>
      <c r="L46" s="31" t="s">
        <v>106</v>
      </c>
      <c r="M46" s="31" t="s">
        <v>107</v>
      </c>
      <c r="S46" s="29">
        <v>22000</v>
      </c>
      <c r="T46" s="505"/>
    </row>
    <row r="47" spans="1:20" s="23" customFormat="1" ht="54" customHeight="1" x14ac:dyDescent="1.3">
      <c r="A47" s="31" t="s">
        <v>25345</v>
      </c>
      <c r="B47" s="31" t="s">
        <v>25346</v>
      </c>
      <c r="C47" s="31" t="s">
        <v>25347</v>
      </c>
      <c r="D47" s="31" t="s">
        <v>25348</v>
      </c>
      <c r="E47" s="31" t="s">
        <v>101</v>
      </c>
      <c r="F47" s="31" t="s">
        <v>102</v>
      </c>
      <c r="G47" s="31" t="s">
        <v>16267</v>
      </c>
      <c r="H47" s="31" t="s">
        <v>21584</v>
      </c>
      <c r="I47" s="38">
        <v>0.125</v>
      </c>
      <c r="J47" s="31" t="s">
        <v>5846</v>
      </c>
      <c r="K47" s="31" t="s">
        <v>105</v>
      </c>
      <c r="L47" s="31" t="s">
        <v>106</v>
      </c>
      <c r="M47" s="31" t="s">
        <v>107</v>
      </c>
      <c r="S47" s="29">
        <v>22000</v>
      </c>
      <c r="T47" s="505"/>
    </row>
    <row r="48" spans="1:20" s="23" customFormat="1" ht="54" customHeight="1" x14ac:dyDescent="1.3">
      <c r="A48" s="685" t="s">
        <v>25360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7"/>
      <c r="S48" s="29"/>
      <c r="T48" s="506">
        <v>22000</v>
      </c>
    </row>
    <row r="49" spans="1:39" s="23" customFormat="1" ht="54" customHeight="1" x14ac:dyDescent="1.3">
      <c r="A49" s="685" t="s">
        <v>26801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S49" s="29"/>
      <c r="T49" s="506">
        <v>22000</v>
      </c>
    </row>
    <row r="50" spans="1:39" s="23" customFormat="1" ht="54" customHeight="1" x14ac:dyDescent="1.3">
      <c r="A50" s="688" t="s">
        <v>27234</v>
      </c>
      <c r="B50" s="689"/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690"/>
      <c r="S50" s="29"/>
      <c r="T50" s="505"/>
    </row>
    <row r="51" spans="1:39" s="23" customFormat="1" ht="54" customHeight="1" x14ac:dyDescent="1.3">
      <c r="A51" s="31" t="s">
        <v>27227</v>
      </c>
      <c r="B51" s="31" t="s">
        <v>27228</v>
      </c>
      <c r="C51" s="31" t="s">
        <v>27229</v>
      </c>
      <c r="D51" s="31" t="s">
        <v>27230</v>
      </c>
      <c r="E51" s="31" t="s">
        <v>101</v>
      </c>
      <c r="F51" s="31" t="s">
        <v>123</v>
      </c>
      <c r="G51" s="31" t="s">
        <v>16223</v>
      </c>
      <c r="H51" s="31" t="s">
        <v>25340</v>
      </c>
      <c r="I51" s="38">
        <v>0.25</v>
      </c>
      <c r="J51" s="31" t="s">
        <v>5846</v>
      </c>
      <c r="K51" s="31" t="s">
        <v>105</v>
      </c>
      <c r="L51" s="31" t="s">
        <v>107</v>
      </c>
      <c r="M51" s="31" t="s">
        <v>106</v>
      </c>
      <c r="S51" s="29">
        <v>22000</v>
      </c>
      <c r="T51" s="505"/>
    </row>
    <row r="52" spans="1:39" s="23" customFormat="1" ht="54" customHeight="1" x14ac:dyDescent="1.3">
      <c r="A52" s="31" t="s">
        <v>27231</v>
      </c>
      <c r="B52" s="31" t="s">
        <v>15522</v>
      </c>
      <c r="C52" s="31" t="s">
        <v>27232</v>
      </c>
      <c r="D52" s="31" t="s">
        <v>27233</v>
      </c>
      <c r="E52" s="31" t="s">
        <v>101</v>
      </c>
      <c r="F52" s="31" t="s">
        <v>123</v>
      </c>
      <c r="G52" s="31" t="s">
        <v>16223</v>
      </c>
      <c r="H52" s="31" t="s">
        <v>25340</v>
      </c>
      <c r="I52" s="38">
        <v>0.25</v>
      </c>
      <c r="J52" s="31" t="s">
        <v>5846</v>
      </c>
      <c r="K52" s="31" t="s">
        <v>105</v>
      </c>
      <c r="L52" s="31" t="s">
        <v>107</v>
      </c>
      <c r="M52" s="31" t="s">
        <v>106</v>
      </c>
      <c r="S52" s="29">
        <v>22000</v>
      </c>
      <c r="T52" s="505"/>
    </row>
    <row r="53" spans="1:39" s="23" customFormat="1" ht="54" customHeight="1" x14ac:dyDescent="1.3">
      <c r="A53" s="685" t="s">
        <v>27237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S53" s="29"/>
      <c r="T53" s="506">
        <v>22000</v>
      </c>
    </row>
    <row r="54" spans="1:39" s="23" customFormat="1" ht="54" customHeight="1" x14ac:dyDescent="1.3">
      <c r="A54" s="685" t="s">
        <v>29713</v>
      </c>
      <c r="B54" s="686"/>
      <c r="C54" s="686"/>
      <c r="D54" s="686"/>
      <c r="E54" s="686"/>
      <c r="F54" s="686"/>
      <c r="G54" s="686"/>
      <c r="H54" s="686"/>
      <c r="I54" s="686"/>
      <c r="J54" s="686"/>
      <c r="K54" s="686"/>
      <c r="L54" s="686"/>
      <c r="M54" s="687"/>
      <c r="S54" s="29"/>
      <c r="T54" s="505">
        <v>22000</v>
      </c>
    </row>
    <row r="55" spans="1:39" s="23" customFormat="1" ht="54" customHeight="1" x14ac:dyDescent="1.3">
      <c r="A55" s="679" t="s">
        <v>30211</v>
      </c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1"/>
      <c r="S55" s="29"/>
      <c r="T55" s="505"/>
    </row>
    <row r="56" spans="1:39" s="23" customFormat="1" ht="54" customHeight="1" x14ac:dyDescent="1.3">
      <c r="A56" s="31" t="s">
        <v>30208</v>
      </c>
      <c r="B56" s="31" t="s">
        <v>8005</v>
      </c>
      <c r="C56" s="31" t="s">
        <v>30209</v>
      </c>
      <c r="D56" s="31" t="s">
        <v>30210</v>
      </c>
      <c r="E56" s="31" t="s">
        <v>101</v>
      </c>
      <c r="F56" s="31" t="s">
        <v>123</v>
      </c>
      <c r="G56" s="31" t="s">
        <v>16223</v>
      </c>
      <c r="H56" s="31" t="s">
        <v>24693</v>
      </c>
      <c r="I56" s="38">
        <v>0.125</v>
      </c>
      <c r="J56" s="31" t="s">
        <v>5846</v>
      </c>
      <c r="K56" s="31" t="s">
        <v>105</v>
      </c>
      <c r="L56" s="31" t="s">
        <v>106</v>
      </c>
      <c r="M56" s="31" t="s">
        <v>107</v>
      </c>
      <c r="S56" s="29">
        <v>22000</v>
      </c>
      <c r="T56" s="505"/>
    </row>
    <row r="57" spans="1:39" s="23" customFormat="1" ht="54" customHeight="1" x14ac:dyDescent="1.3">
      <c r="A57" s="751" t="s">
        <v>34421</v>
      </c>
      <c r="B57" s="751"/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S57" s="29"/>
      <c r="T57" s="505">
        <v>22000</v>
      </c>
      <c r="U57" s="234"/>
    </row>
    <row r="58" spans="1:39" s="23" customFormat="1" ht="54" customHeight="1" x14ac:dyDescent="1.3">
      <c r="A58" s="751" t="s">
        <v>34422</v>
      </c>
      <c r="B58" s="751"/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  <c r="S58" s="29"/>
      <c r="T58" s="505">
        <v>22000</v>
      </c>
      <c r="U58" s="234"/>
    </row>
    <row r="59" spans="1:39" s="23" customFormat="1" ht="54" customHeight="1" x14ac:dyDescent="1.05">
      <c r="A59" s="696" t="s">
        <v>35141</v>
      </c>
      <c r="B59" s="696"/>
      <c r="C59" s="696"/>
      <c r="D59" s="696"/>
      <c r="E59" s="696"/>
      <c r="F59" s="696"/>
      <c r="G59" s="696"/>
      <c r="H59" s="696"/>
      <c r="I59" s="696"/>
      <c r="J59" s="696"/>
      <c r="K59" s="696"/>
      <c r="L59" s="696"/>
      <c r="M59" s="696"/>
      <c r="S59" s="29"/>
      <c r="T59" s="31"/>
      <c r="U59" s="234"/>
    </row>
    <row r="60" spans="1:39" s="23" customFormat="1" ht="54" customHeight="1" x14ac:dyDescent="1.05">
      <c r="A60" s="31" t="s">
        <v>35138</v>
      </c>
      <c r="B60" s="31" t="s">
        <v>32917</v>
      </c>
      <c r="C60" s="31" t="s">
        <v>35139</v>
      </c>
      <c r="D60" s="31" t="s">
        <v>35140</v>
      </c>
      <c r="E60" s="31" t="s">
        <v>101</v>
      </c>
      <c r="F60" s="31" t="s">
        <v>123</v>
      </c>
      <c r="G60" s="31" t="s">
        <v>16223</v>
      </c>
      <c r="H60" s="31" t="s">
        <v>29377</v>
      </c>
      <c r="I60" s="38">
        <v>0.25</v>
      </c>
      <c r="J60" s="31" t="s">
        <v>5846</v>
      </c>
      <c r="K60" s="31" t="s">
        <v>105</v>
      </c>
      <c r="L60" s="31" t="s">
        <v>106</v>
      </c>
      <c r="M60" s="31" t="s">
        <v>107</v>
      </c>
      <c r="S60" s="29">
        <v>22000</v>
      </c>
      <c r="T60" s="31"/>
      <c r="U60" s="234"/>
    </row>
    <row r="61" spans="1:39" ht="54" customHeight="1" x14ac:dyDescent="0.7">
      <c r="A61" s="698" t="s">
        <v>38946</v>
      </c>
      <c r="B61" s="699"/>
      <c r="C61" s="699"/>
      <c r="D61" s="699"/>
      <c r="E61" s="699"/>
      <c r="F61" s="699"/>
      <c r="G61" s="699"/>
      <c r="H61" s="699"/>
      <c r="I61" s="699"/>
      <c r="J61" s="699"/>
      <c r="K61" s="699"/>
      <c r="L61" s="699"/>
      <c r="M61" s="700"/>
      <c r="N61" s="23"/>
      <c r="O61" s="23"/>
      <c r="P61" s="23"/>
      <c r="Q61" s="156"/>
      <c r="R61" s="156"/>
      <c r="S61" s="23"/>
      <c r="T61" s="608">
        <v>22000</v>
      </c>
    </row>
    <row r="62" spans="1:39" ht="54" customHeight="1" x14ac:dyDescent="1.05">
      <c r="A62" s="688" t="s">
        <v>40262</v>
      </c>
      <c r="B62" s="689"/>
      <c r="C62" s="689"/>
      <c r="D62" s="689"/>
      <c r="E62" s="689"/>
      <c r="F62" s="689"/>
      <c r="G62" s="689"/>
      <c r="H62" s="689"/>
      <c r="I62" s="689"/>
      <c r="J62" s="689"/>
      <c r="K62" s="689"/>
      <c r="L62" s="689"/>
      <c r="M62" s="690"/>
      <c r="N62" s="23"/>
      <c r="O62" s="23"/>
      <c r="P62" s="23"/>
      <c r="Q62" s="23"/>
      <c r="R62" s="23"/>
      <c r="S62" s="29"/>
      <c r="T62" s="23"/>
      <c r="U62" s="24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156"/>
      <c r="AK62" s="156"/>
      <c r="AL62" s="23"/>
      <c r="AM62" s="608"/>
    </row>
    <row r="63" spans="1:39" ht="54" customHeight="1" x14ac:dyDescent="1.05">
      <c r="A63" s="31" t="s">
        <v>40258</v>
      </c>
      <c r="B63" s="31" t="s">
        <v>690</v>
      </c>
      <c r="C63" s="31" t="s">
        <v>40259</v>
      </c>
      <c r="D63" s="31" t="s">
        <v>40260</v>
      </c>
      <c r="E63" s="31" t="s">
        <v>101</v>
      </c>
      <c r="F63" s="31" t="s">
        <v>123</v>
      </c>
      <c r="G63" s="31" t="s">
        <v>16223</v>
      </c>
      <c r="H63" s="31" t="s">
        <v>40261</v>
      </c>
      <c r="I63" s="38">
        <v>0.125</v>
      </c>
      <c r="J63" s="31" t="s">
        <v>5846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22000</v>
      </c>
      <c r="T63" s="23"/>
      <c r="U63" s="24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156"/>
      <c r="AK63" s="156"/>
      <c r="AL63" s="23"/>
      <c r="AM63" s="608"/>
    </row>
    <row r="64" spans="1:39" ht="54" customHeight="1" x14ac:dyDescent="0.25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156"/>
      <c r="R64" s="156"/>
      <c r="S64" s="23"/>
      <c r="T64" s="608"/>
    </row>
    <row r="65" spans="1:21" ht="54" customHeight="1" x14ac:dyDescent="0.25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156"/>
      <c r="R65" s="156"/>
      <c r="S65" s="23"/>
      <c r="T65" s="608"/>
    </row>
    <row r="66" spans="1:21" ht="54" customHeight="1" x14ac:dyDescent="0.25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156"/>
      <c r="R66" s="156"/>
      <c r="S66" s="23"/>
      <c r="T66" s="608"/>
    </row>
    <row r="67" spans="1:21" s="23" customFormat="1" ht="50.1" customHeight="1" x14ac:dyDescent="0.25">
      <c r="I67" s="7" t="s">
        <v>14</v>
      </c>
      <c r="J67" s="7">
        <f>SUM(Q:Q)-SUM(R:R)</f>
        <v>0</v>
      </c>
      <c r="U67" s="234"/>
    </row>
    <row r="68" spans="1:21" s="23" customFormat="1" ht="50.1" customHeight="1" x14ac:dyDescent="0.25">
      <c r="I68" s="7" t="s">
        <v>15</v>
      </c>
      <c r="J68" s="7">
        <f>SUM(S:S)-SUM(T:T)</f>
        <v>-22000</v>
      </c>
      <c r="U68" s="234"/>
    </row>
    <row r="69" spans="1:21" s="23" customFormat="1" ht="50.1" customHeight="1" x14ac:dyDescent="0.25">
      <c r="I69" s="731" t="s">
        <v>91</v>
      </c>
      <c r="J69" s="731"/>
      <c r="U69" s="234"/>
    </row>
    <row r="70" spans="1:21" s="23" customFormat="1" ht="50.1" customHeight="1" x14ac:dyDescent="0.25">
      <c r="I70" s="731"/>
      <c r="J70" s="731"/>
      <c r="U70" s="234"/>
    </row>
  </sheetData>
  <autoFilter ref="A1:AX941" xr:uid="{00000000-0001-0000-0000-000000000000}"/>
  <mergeCells count="38">
    <mergeCell ref="A62:M62"/>
    <mergeCell ref="A61:M61"/>
    <mergeCell ref="I69:J70"/>
    <mergeCell ref="A29:M29"/>
    <mergeCell ref="A30:M30"/>
    <mergeCell ref="A31:M31"/>
    <mergeCell ref="A35:M35"/>
    <mergeCell ref="A36:M36"/>
    <mergeCell ref="A37:M37"/>
    <mergeCell ref="A38:M38"/>
    <mergeCell ref="A39:M39"/>
    <mergeCell ref="A40:M40"/>
    <mergeCell ref="A41:M41"/>
    <mergeCell ref="A48:M48"/>
    <mergeCell ref="A49:M49"/>
    <mergeCell ref="A50:M50"/>
    <mergeCell ref="A23:M23"/>
    <mergeCell ref="A25:M25"/>
    <mergeCell ref="A26:M26"/>
    <mergeCell ref="A21:M21"/>
    <mergeCell ref="A22:M22"/>
    <mergeCell ref="A14:M14"/>
    <mergeCell ref="A15:M15"/>
    <mergeCell ref="A17:M17"/>
    <mergeCell ref="A16:M16"/>
    <mergeCell ref="A20:M20"/>
    <mergeCell ref="A3:M3"/>
    <mergeCell ref="A5:M5"/>
    <mergeCell ref="A9:M9"/>
    <mergeCell ref="A12:M12"/>
    <mergeCell ref="A13:M13"/>
    <mergeCell ref="A59:M59"/>
    <mergeCell ref="A58:M58"/>
    <mergeCell ref="A57:M57"/>
    <mergeCell ref="A27:M27"/>
    <mergeCell ref="A55:M55"/>
    <mergeCell ref="A54:M54"/>
    <mergeCell ref="A53:M53"/>
  </mergeCells>
  <conditionalFormatting sqref="C2">
    <cfRule type="duplicateValues" dxfId="1529" priority="17"/>
  </conditionalFormatting>
  <conditionalFormatting sqref="D6 D8">
    <cfRule type="duplicateValues" dxfId="1528" priority="5"/>
  </conditionalFormatting>
  <conditionalFormatting sqref="D67:D1048576 W24:W26 W29:W30 AP31:AP34 AP27:AP28 D1:D2 W35:W40 W48:W49 W66 AP50:AP52 AP41:AP47 BI55:BI56 AP54 AP57:AP58 BI59:BI61 BI64:BI65 CB62:CB63">
    <cfRule type="duplicateValues" dxfId="1527" priority="6"/>
    <cfRule type="duplicateValues" dxfId="1526" priority="7"/>
  </conditionalFormatting>
  <conditionalFormatting sqref="E2">
    <cfRule type="duplicateValues" dxfId="1525" priority="18"/>
  </conditionalFormatting>
  <conditionalFormatting sqref="J2 C2">
    <cfRule type="duplicateValues" dxfId="1524" priority="9"/>
    <cfRule type="duplicateValues" dxfId="1523" priority="10"/>
    <cfRule type="duplicateValues" dxfId="1522" priority="11"/>
    <cfRule type="duplicateValues" dxfId="1521" priority="12"/>
    <cfRule type="duplicateValues" dxfId="1520" priority="13"/>
    <cfRule type="duplicateValues" dxfId="1519" priority="14"/>
    <cfRule type="duplicateValues" dxfId="1518" priority="15"/>
    <cfRule type="duplicateValues" dxfId="1517" priority="16"/>
  </conditionalFormatting>
  <conditionalFormatting sqref="J2">
    <cfRule type="duplicateValues" dxfId="1516" priority="8"/>
  </conditionalFormatting>
  <conditionalFormatting sqref="W9:W11">
    <cfRule type="duplicateValues" dxfId="1515" priority="3"/>
    <cfRule type="duplicateValues" dxfId="1514" priority="4"/>
  </conditionalFormatting>
  <conditionalFormatting sqref="W53">
    <cfRule type="duplicateValues" dxfId="1513" priority="1"/>
    <cfRule type="duplicateValues" dxfId="1512" priority="2"/>
  </conditionalFormatting>
  <hyperlinks>
    <hyperlink ref="I69:J70" location="الرئيسيه!A1" display="الرئيسيه" xr:uid="{E80EA748-0993-486A-A04F-6CEA3001F2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334-FAFD-408E-94E7-3442B3756304}"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9" sqref="B9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hidden="1" customWidth="1"/>
    <col min="19" max="19" width="64.140625" style="153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0</v>
      </c>
    </row>
    <row r="3" spans="1:20" ht="50.1" customHeight="1" x14ac:dyDescent="1.05">
      <c r="A3" s="693" t="s">
        <v>34415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3"/>
      <c r="N3" s="19"/>
      <c r="O3" s="23"/>
      <c r="P3" s="23"/>
      <c r="Q3" s="23"/>
      <c r="R3" s="23"/>
      <c r="S3" s="152"/>
      <c r="T3" s="131">
        <v>90000</v>
      </c>
    </row>
    <row r="4" spans="1:20" ht="50.1" customHeight="1" x14ac:dyDescent="1.3">
      <c r="A4" s="679" t="s">
        <v>35160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1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647" t="s">
        <v>35460</v>
      </c>
      <c r="B5" s="647" t="s">
        <v>6370</v>
      </c>
      <c r="C5" s="647" t="s">
        <v>35461</v>
      </c>
      <c r="D5" s="647" t="s">
        <v>35462</v>
      </c>
      <c r="E5" s="647" t="s">
        <v>101</v>
      </c>
      <c r="F5" s="647" t="s">
        <v>123</v>
      </c>
      <c r="G5" s="647" t="s">
        <v>16223</v>
      </c>
      <c r="H5" s="647" t="s">
        <v>27147</v>
      </c>
      <c r="I5" s="648">
        <v>0.83333333333333337</v>
      </c>
      <c r="J5" s="647" t="s">
        <v>35463</v>
      </c>
      <c r="K5" s="647" t="s">
        <v>105</v>
      </c>
      <c r="L5" s="647" t="s">
        <v>106</v>
      </c>
      <c r="M5" s="647" t="s">
        <v>995</v>
      </c>
      <c r="N5" s="23"/>
      <c r="O5" s="23"/>
      <c r="P5" s="23"/>
      <c r="Q5" s="23"/>
      <c r="R5" s="23"/>
      <c r="S5" s="29">
        <v>43925</v>
      </c>
      <c r="T5" s="19"/>
    </row>
    <row r="6" spans="1:20" ht="50.1" customHeight="1" x14ac:dyDescent="1.05">
      <c r="A6" s="647" t="s">
        <v>35464</v>
      </c>
      <c r="B6" s="647" t="s">
        <v>35465</v>
      </c>
      <c r="C6" s="647" t="s">
        <v>35466</v>
      </c>
      <c r="D6" s="647" t="s">
        <v>35467</v>
      </c>
      <c r="E6" s="647" t="s">
        <v>101</v>
      </c>
      <c r="F6" s="647" t="s">
        <v>123</v>
      </c>
      <c r="G6" s="647" t="s">
        <v>16223</v>
      </c>
      <c r="H6" s="647" t="s">
        <v>27147</v>
      </c>
      <c r="I6" s="648">
        <v>0.83333333333333337</v>
      </c>
      <c r="J6" s="647" t="s">
        <v>35463</v>
      </c>
      <c r="K6" s="647" t="s">
        <v>105</v>
      </c>
      <c r="L6" s="647" t="s">
        <v>106</v>
      </c>
      <c r="M6" s="647" t="s">
        <v>995</v>
      </c>
      <c r="N6" s="23"/>
      <c r="O6" s="23"/>
      <c r="P6" s="23"/>
      <c r="Q6" s="23"/>
      <c r="R6" s="23"/>
      <c r="S6" s="29">
        <v>43925</v>
      </c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52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52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52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52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52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-2150</v>
      </c>
      <c r="K12" s="23"/>
      <c r="L12" s="23"/>
      <c r="M12" s="23"/>
      <c r="N12" s="23"/>
      <c r="O12" s="23"/>
      <c r="P12" s="23"/>
      <c r="Q12" s="23"/>
      <c r="R12" s="23"/>
      <c r="S12" s="152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52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52"/>
      <c r="T14" s="131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1511" priority="10"/>
  </conditionalFormatting>
  <conditionalFormatting sqref="E2">
    <cfRule type="duplicateValues" dxfId="1510" priority="11"/>
  </conditionalFormatting>
  <conditionalFormatting sqref="J2 C2">
    <cfRule type="duplicateValues" dxfId="1509" priority="2"/>
    <cfRule type="duplicateValues" dxfId="1508" priority="3"/>
    <cfRule type="duplicateValues" dxfId="1507" priority="4"/>
    <cfRule type="duplicateValues" dxfId="1506" priority="5"/>
    <cfRule type="duplicateValues" dxfId="1505" priority="6"/>
    <cfRule type="duplicateValues" dxfId="1504" priority="7"/>
    <cfRule type="duplicateValues" dxfId="1503" priority="8"/>
    <cfRule type="duplicateValues" dxfId="1502" priority="9"/>
  </conditionalFormatting>
  <conditionalFormatting sqref="J2">
    <cfRule type="duplicateValues" dxfId="1501" priority="1"/>
  </conditionalFormatting>
  <hyperlinks>
    <hyperlink ref="I13:J14" location="الرئيسيه!A1" display="الرئيسيه" xr:uid="{579AA21C-287B-4FF9-BC45-361D509165BD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7A76-1BCA-4715-9795-C511E795125D}">
  <dimension ref="A1:T23"/>
  <sheetViews>
    <sheetView rightToLeft="1" topLeftCell="J1" zoomScale="40" zoomScaleNormal="40" workbookViewId="0">
      <pane ySplit="1" topLeftCell="A9" activePane="bottomLeft" state="frozen"/>
      <selection activeCell="G24" sqref="G24"/>
      <selection pane="bottomLeft" activeCell="U16" sqref="U1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9" width="64.140625" style="119"/>
    <col min="20" max="20" width="64.140625" style="580"/>
  </cols>
  <sheetData>
    <row r="1" spans="1:20" s="20" customFormat="1" ht="50.1" customHeight="1" x14ac:dyDescent="1.65">
      <c r="A1" s="59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504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17"/>
      <c r="S2" s="117">
        <v>0</v>
      </c>
      <c r="T2" s="507">
        <v>0</v>
      </c>
    </row>
    <row r="3" spans="1:20" ht="50.1" customHeight="1" x14ac:dyDescent="1.05">
      <c r="A3" s="203"/>
      <c r="B3" s="280"/>
      <c r="C3" s="203"/>
      <c r="D3" s="203"/>
      <c r="E3" s="203"/>
      <c r="F3" s="203"/>
      <c r="G3" s="203"/>
      <c r="H3" s="203"/>
      <c r="I3" s="281"/>
      <c r="J3" s="203"/>
      <c r="K3" s="203"/>
      <c r="L3" s="203"/>
      <c r="M3" s="203"/>
      <c r="N3" s="19"/>
      <c r="O3" s="23"/>
      <c r="P3" s="23"/>
      <c r="Q3" s="29"/>
      <c r="R3" s="29"/>
      <c r="S3" s="29"/>
      <c r="T3" s="506"/>
    </row>
    <row r="4" spans="1:20" ht="50.1" customHeight="1" x14ac:dyDescent="1.05">
      <c r="A4" s="688" t="s">
        <v>6799</v>
      </c>
      <c r="B4" s="774"/>
      <c r="C4" s="774"/>
      <c r="D4" s="774"/>
      <c r="E4" s="774"/>
      <c r="F4" s="774"/>
      <c r="G4" s="774"/>
      <c r="H4" s="774"/>
      <c r="I4" s="774"/>
      <c r="J4" s="774"/>
      <c r="K4" s="774"/>
      <c r="L4" s="774"/>
      <c r="M4" s="775"/>
      <c r="N4" s="19"/>
      <c r="O4" s="23"/>
      <c r="P4" s="23"/>
      <c r="Q4" s="29"/>
      <c r="R4" s="29"/>
      <c r="S4" s="29"/>
      <c r="T4" s="506"/>
    </row>
    <row r="5" spans="1:20" ht="50.1" customHeight="1" x14ac:dyDescent="1.05">
      <c r="A5" s="31" t="s">
        <v>9565</v>
      </c>
      <c r="B5" s="21">
        <v>33547</v>
      </c>
      <c r="C5" s="19"/>
      <c r="D5" s="19"/>
      <c r="E5" s="31" t="s">
        <v>101</v>
      </c>
      <c r="F5" s="31" t="s">
        <v>116</v>
      </c>
      <c r="G5" s="31" t="s">
        <v>117</v>
      </c>
      <c r="H5" s="19"/>
      <c r="I5" s="22"/>
      <c r="J5" s="31" t="s">
        <v>32890</v>
      </c>
      <c r="K5" s="19"/>
      <c r="L5" s="31" t="s">
        <v>9566</v>
      </c>
      <c r="M5" s="19"/>
      <c r="N5" s="19"/>
      <c r="O5" s="23"/>
      <c r="P5" s="23"/>
      <c r="Q5" s="29">
        <v>350</v>
      </c>
      <c r="R5" s="29"/>
      <c r="S5" s="29"/>
      <c r="T5" s="506"/>
    </row>
    <row r="6" spans="1:20" ht="50.1" customHeight="1" x14ac:dyDescent="1.3">
      <c r="A6" s="685" t="s">
        <v>9564</v>
      </c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7"/>
      <c r="N6" s="19"/>
      <c r="O6" s="23"/>
      <c r="P6" s="23"/>
      <c r="Q6" s="29"/>
      <c r="R6" s="29">
        <v>350</v>
      </c>
      <c r="S6" s="29"/>
      <c r="T6" s="506"/>
    </row>
    <row r="7" spans="1:20" ht="50.1" customHeight="1" x14ac:dyDescent="1.05">
      <c r="A7" s="688" t="s">
        <v>6799</v>
      </c>
      <c r="B7" s="774"/>
      <c r="C7" s="774"/>
      <c r="D7" s="774"/>
      <c r="E7" s="774"/>
      <c r="F7" s="774"/>
      <c r="G7" s="774"/>
      <c r="H7" s="774"/>
      <c r="I7" s="774"/>
      <c r="J7" s="774"/>
      <c r="K7" s="774"/>
      <c r="L7" s="774"/>
      <c r="M7" s="775"/>
      <c r="N7" s="19"/>
      <c r="O7" s="23"/>
      <c r="P7" s="23"/>
      <c r="Q7" s="29"/>
      <c r="R7" s="29"/>
      <c r="S7" s="29"/>
      <c r="T7" s="506"/>
    </row>
    <row r="8" spans="1:20" ht="50.1" customHeight="1" x14ac:dyDescent="1.05">
      <c r="A8" s="244" t="s">
        <v>6796</v>
      </c>
      <c r="B8" s="287">
        <v>34738</v>
      </c>
      <c r="C8" s="288"/>
      <c r="D8" s="288"/>
      <c r="E8" s="244" t="s">
        <v>102</v>
      </c>
      <c r="F8" s="244" t="s">
        <v>101</v>
      </c>
      <c r="G8" s="244" t="s">
        <v>6792</v>
      </c>
      <c r="H8" s="288"/>
      <c r="I8" s="289"/>
      <c r="J8" s="244" t="s">
        <v>32890</v>
      </c>
      <c r="K8" s="288"/>
      <c r="L8" s="244" t="s">
        <v>1976</v>
      </c>
      <c r="M8" s="244" t="s">
        <v>1968</v>
      </c>
      <c r="N8" s="19"/>
      <c r="O8" s="23"/>
      <c r="P8" s="23"/>
      <c r="Q8" s="29">
        <v>125</v>
      </c>
      <c r="R8" s="29"/>
      <c r="S8" s="29"/>
      <c r="T8" s="506"/>
    </row>
    <row r="9" spans="1:20" ht="50.1" customHeight="1" x14ac:dyDescent="0.7">
      <c r="A9" s="698" t="s">
        <v>32861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700"/>
      <c r="N9" s="23"/>
      <c r="O9" s="23"/>
      <c r="P9" s="23"/>
      <c r="Q9" s="29"/>
      <c r="R9" s="29">
        <v>125</v>
      </c>
      <c r="S9" s="29"/>
      <c r="T9" s="506"/>
    </row>
    <row r="10" spans="1:20" ht="50.1" customHeight="1" x14ac:dyDescent="0.7">
      <c r="A10" s="698" t="s">
        <v>35154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700"/>
      <c r="N10" s="23"/>
      <c r="O10" s="23"/>
      <c r="P10" s="23"/>
      <c r="Q10" s="29"/>
      <c r="R10" s="29"/>
      <c r="S10" s="29"/>
      <c r="T10" s="506">
        <v>66600</v>
      </c>
    </row>
    <row r="11" spans="1:20" ht="50.1" customHeight="1" x14ac:dyDescent="1.3">
      <c r="A11" s="679" t="s">
        <v>35160</v>
      </c>
      <c r="B11" s="680"/>
      <c r="C11" s="680"/>
      <c r="D11" s="680"/>
      <c r="E11" s="680"/>
      <c r="F11" s="680"/>
      <c r="G11" s="680"/>
      <c r="H11" s="680"/>
      <c r="I11" s="680"/>
      <c r="J11" s="680"/>
      <c r="K11" s="680"/>
      <c r="L11" s="680"/>
      <c r="M11" s="681"/>
      <c r="N11" s="23"/>
      <c r="O11" s="23"/>
      <c r="P11" s="23"/>
      <c r="Q11" s="23"/>
      <c r="R11" s="23"/>
      <c r="S11" s="29"/>
      <c r="T11" s="23"/>
    </row>
    <row r="12" spans="1:20" ht="50.1" customHeight="1" x14ac:dyDescent="1.05">
      <c r="A12" s="647" t="s">
        <v>35304</v>
      </c>
      <c r="B12" s="647" t="s">
        <v>35305</v>
      </c>
      <c r="C12" s="647" t="s">
        <v>35306</v>
      </c>
      <c r="D12" s="647" t="s">
        <v>35307</v>
      </c>
      <c r="E12" s="647" t="s">
        <v>101</v>
      </c>
      <c r="F12" s="647" t="s">
        <v>123</v>
      </c>
      <c r="G12" s="647" t="s">
        <v>16970</v>
      </c>
      <c r="H12" s="647" t="s">
        <v>27147</v>
      </c>
      <c r="I12" s="648">
        <v>0.41666666666666669</v>
      </c>
      <c r="J12" s="647" t="s">
        <v>6768</v>
      </c>
      <c r="K12" s="647" t="s">
        <v>105</v>
      </c>
      <c r="L12" s="647" t="s">
        <v>106</v>
      </c>
      <c r="M12" s="647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647" t="s">
        <v>35308</v>
      </c>
      <c r="B13" s="647" t="s">
        <v>20139</v>
      </c>
      <c r="C13" s="647" t="s">
        <v>35309</v>
      </c>
      <c r="D13" s="647" t="s">
        <v>35310</v>
      </c>
      <c r="E13" s="647" t="s">
        <v>101</v>
      </c>
      <c r="F13" s="647" t="s">
        <v>123</v>
      </c>
      <c r="G13" s="647" t="s">
        <v>16970</v>
      </c>
      <c r="H13" s="647" t="s">
        <v>27147</v>
      </c>
      <c r="I13" s="648">
        <v>0.41666666666666669</v>
      </c>
      <c r="J13" s="647" t="s">
        <v>6768</v>
      </c>
      <c r="K13" s="647" t="s">
        <v>105</v>
      </c>
      <c r="L13" s="647" t="s">
        <v>106</v>
      </c>
      <c r="M13" s="647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647" t="s">
        <v>35311</v>
      </c>
      <c r="B14" s="647" t="s">
        <v>26347</v>
      </c>
      <c r="C14" s="647" t="s">
        <v>35312</v>
      </c>
      <c r="D14" s="647" t="s">
        <v>35313</v>
      </c>
      <c r="E14" s="647" t="s">
        <v>101</v>
      </c>
      <c r="F14" s="647" t="s">
        <v>123</v>
      </c>
      <c r="G14" s="647" t="s">
        <v>16970</v>
      </c>
      <c r="H14" s="647" t="s">
        <v>27147</v>
      </c>
      <c r="I14" s="648">
        <v>0.41666666666666669</v>
      </c>
      <c r="J14" s="647" t="s">
        <v>6768</v>
      </c>
      <c r="K14" s="647" t="s">
        <v>105</v>
      </c>
      <c r="L14" s="647" t="s">
        <v>106</v>
      </c>
      <c r="M14" s="647" t="s">
        <v>107</v>
      </c>
      <c r="N14" s="23"/>
      <c r="O14" s="23"/>
      <c r="P14" s="23"/>
      <c r="Q14" s="23"/>
      <c r="R14" s="23"/>
      <c r="S14" s="29">
        <v>22200</v>
      </c>
      <c r="T14" s="23"/>
    </row>
    <row r="20" spans="9:10" ht="50.1" customHeight="1" x14ac:dyDescent="0.7">
      <c r="I20" s="7" t="s">
        <v>14</v>
      </c>
      <c r="J20" s="7">
        <f>SUM(Q:Q)-SUM(R:R)</f>
        <v>0</v>
      </c>
    </row>
    <row r="21" spans="9:10" ht="50.1" customHeight="1" x14ac:dyDescent="0.7">
      <c r="I21" s="7" t="s">
        <v>15</v>
      </c>
      <c r="J21" s="7">
        <f>SUM(S:S)-SUM(T:T)</f>
        <v>0</v>
      </c>
    </row>
    <row r="22" spans="9:10" ht="50.1" customHeight="1" x14ac:dyDescent="0.7">
      <c r="I22" s="769" t="s">
        <v>91</v>
      </c>
      <c r="J22" s="770"/>
    </row>
    <row r="23" spans="9:10" ht="50.1" customHeight="1" x14ac:dyDescent="0.7">
      <c r="I23" s="764"/>
      <c r="J23" s="765"/>
    </row>
  </sheetData>
  <autoFilter ref="A1:AX894" xr:uid="{00000000-0001-0000-0000-000000000000}"/>
  <mergeCells count="7">
    <mergeCell ref="I22:J23"/>
    <mergeCell ref="A7:M7"/>
    <mergeCell ref="A6:M6"/>
    <mergeCell ref="A4:M4"/>
    <mergeCell ref="A9:M9"/>
    <mergeCell ref="A10:M10"/>
    <mergeCell ref="A11:M11"/>
  </mergeCells>
  <conditionalFormatting sqref="C2">
    <cfRule type="duplicateValues" dxfId="1500" priority="10"/>
  </conditionalFormatting>
  <conditionalFormatting sqref="E2">
    <cfRule type="duplicateValues" dxfId="1499" priority="11"/>
  </conditionalFormatting>
  <conditionalFormatting sqref="J2 C2">
    <cfRule type="duplicateValues" dxfId="1498" priority="2"/>
    <cfRule type="duplicateValues" dxfId="1497" priority="3"/>
    <cfRule type="duplicateValues" dxfId="1496" priority="4"/>
    <cfRule type="duplicateValues" dxfId="1495" priority="5"/>
    <cfRule type="duplicateValues" dxfId="1494" priority="6"/>
    <cfRule type="duplicateValues" dxfId="1493" priority="7"/>
    <cfRule type="duplicateValues" dxfId="1492" priority="8"/>
    <cfRule type="duplicateValues" dxfId="1491" priority="9"/>
  </conditionalFormatting>
  <conditionalFormatting sqref="J2">
    <cfRule type="duplicateValues" dxfId="1490" priority="1"/>
  </conditionalFormatting>
  <hyperlinks>
    <hyperlink ref="I22:J23" location="الرئيسيه!A1" display="الرئيسيه" xr:uid="{29F4BE91-4DFB-4A1E-94CD-9C3A133EFE0C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5EEC-AF2C-3D41-A9F8-8CEF203EA1AF}">
  <sheetPr codeName="Sheet4">
    <pageSetUpPr fitToPage="1"/>
  </sheetPr>
  <dimension ref="A1:BF227"/>
  <sheetViews>
    <sheetView rightToLeft="1" topLeftCell="F1" zoomScale="40" zoomScaleNormal="40" workbookViewId="0">
      <pane ySplit="1" topLeftCell="A217" activePane="bottomLeft" state="frozen"/>
      <selection activeCell="G24" sqref="G24"/>
      <selection pane="bottomLeft" activeCell="T226" sqref="T22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42578125" customWidth="1"/>
    <col min="18" max="18" width="48" customWidth="1"/>
    <col min="19" max="19" width="53.7109375" style="119" customWidth="1"/>
    <col min="20" max="20" width="48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257450</v>
      </c>
      <c r="T2" s="117">
        <v>0</v>
      </c>
    </row>
    <row r="3" spans="1:20" ht="50.1" customHeight="1" x14ac:dyDescent="1.05">
      <c r="A3" s="708" t="s">
        <v>5852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19"/>
      <c r="O3" s="23"/>
      <c r="P3" s="23"/>
      <c r="Q3" s="23"/>
      <c r="R3" s="23"/>
      <c r="S3" s="29"/>
      <c r="T3" s="29">
        <v>126050</v>
      </c>
    </row>
    <row r="4" spans="1:20" ht="50.1" customHeight="1" x14ac:dyDescent="1.3">
      <c r="A4" s="712" t="s">
        <v>11343</v>
      </c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23"/>
      <c r="O4" s="23"/>
      <c r="P4" s="23"/>
      <c r="Q4" s="23"/>
      <c r="R4" s="23"/>
      <c r="S4" s="29"/>
      <c r="T4" s="29"/>
    </row>
    <row r="5" spans="1:20" ht="50.1" customHeight="1" x14ac:dyDescent="1.05">
      <c r="A5" s="31" t="s">
        <v>10955</v>
      </c>
      <c r="B5" s="37" t="s">
        <v>1233</v>
      </c>
      <c r="C5" s="31" t="s">
        <v>10956</v>
      </c>
      <c r="D5" s="31" t="s">
        <v>10957</v>
      </c>
      <c r="E5" s="31" t="s">
        <v>101</v>
      </c>
      <c r="F5" s="31" t="s">
        <v>102</v>
      </c>
      <c r="G5" s="31" t="s">
        <v>567</v>
      </c>
      <c r="H5" s="31" t="s">
        <v>10749</v>
      </c>
      <c r="I5" s="38">
        <v>0.52430555555555558</v>
      </c>
      <c r="J5" s="31" t="s">
        <v>38</v>
      </c>
      <c r="K5" s="31" t="s">
        <v>105</v>
      </c>
      <c r="L5" s="31" t="s">
        <v>106</v>
      </c>
      <c r="M5" s="31" t="s">
        <v>491</v>
      </c>
      <c r="N5" s="23"/>
      <c r="O5" s="23"/>
      <c r="P5" s="23"/>
      <c r="Q5" s="23"/>
      <c r="R5" s="23"/>
      <c r="S5" s="29">
        <v>26000</v>
      </c>
      <c r="T5" s="29"/>
    </row>
    <row r="6" spans="1:20" ht="50.1" customHeight="1" x14ac:dyDescent="1.05">
      <c r="A6" s="31" t="s">
        <v>10958</v>
      </c>
      <c r="B6" s="37" t="s">
        <v>10959</v>
      </c>
      <c r="C6" s="31" t="s">
        <v>10960</v>
      </c>
      <c r="D6" s="31" t="s">
        <v>10961</v>
      </c>
      <c r="E6" s="31" t="s">
        <v>687</v>
      </c>
      <c r="F6" s="31" t="s">
        <v>123</v>
      </c>
      <c r="G6" s="31" t="s">
        <v>572</v>
      </c>
      <c r="H6" s="31" t="s">
        <v>10749</v>
      </c>
      <c r="I6" s="38">
        <v>0.83333333333333337</v>
      </c>
      <c r="J6" s="31" t="s">
        <v>38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43225</v>
      </c>
      <c r="T6" s="29"/>
    </row>
    <row r="7" spans="1:20" ht="50.1" customHeight="1" x14ac:dyDescent="1.05">
      <c r="A7" s="31" t="s">
        <v>10962</v>
      </c>
      <c r="B7" s="37" t="s">
        <v>10963</v>
      </c>
      <c r="C7" s="31" t="s">
        <v>10964</v>
      </c>
      <c r="D7" s="31" t="s">
        <v>10965</v>
      </c>
      <c r="E7" s="31" t="s">
        <v>687</v>
      </c>
      <c r="F7" s="31" t="s">
        <v>123</v>
      </c>
      <c r="G7" s="31" t="s">
        <v>572</v>
      </c>
      <c r="H7" s="31" t="s">
        <v>10749</v>
      </c>
      <c r="I7" s="38">
        <v>0.83333333333333337</v>
      </c>
      <c r="J7" s="31" t="s">
        <v>38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9"/>
    </row>
    <row r="8" spans="1:20" ht="50.1" customHeight="1" x14ac:dyDescent="1.05">
      <c r="A8" s="31" t="s">
        <v>10966</v>
      </c>
      <c r="B8" s="37" t="s">
        <v>10967</v>
      </c>
      <c r="C8" s="31" t="s">
        <v>10968</v>
      </c>
      <c r="D8" s="31" t="s">
        <v>10969</v>
      </c>
      <c r="E8" s="31" t="s">
        <v>687</v>
      </c>
      <c r="F8" s="31" t="s">
        <v>123</v>
      </c>
      <c r="G8" s="31" t="s">
        <v>572</v>
      </c>
      <c r="H8" s="31" t="s">
        <v>10749</v>
      </c>
      <c r="I8" s="38">
        <v>0.83333333333333337</v>
      </c>
      <c r="J8" s="31" t="s">
        <v>38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9"/>
    </row>
    <row r="9" spans="1:20" ht="50.1" customHeight="1" x14ac:dyDescent="1.05">
      <c r="A9" s="31" t="s">
        <v>10970</v>
      </c>
      <c r="B9" s="37" t="s">
        <v>10971</v>
      </c>
      <c r="C9" s="31" t="s">
        <v>10972</v>
      </c>
      <c r="D9" s="31" t="s">
        <v>10973</v>
      </c>
      <c r="E9" s="31" t="s">
        <v>687</v>
      </c>
      <c r="F9" s="31" t="s">
        <v>123</v>
      </c>
      <c r="G9" s="31" t="s">
        <v>572</v>
      </c>
      <c r="H9" s="31" t="s">
        <v>10749</v>
      </c>
      <c r="I9" s="38">
        <v>0.83333333333333337</v>
      </c>
      <c r="J9" s="31" t="s">
        <v>38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9"/>
    </row>
    <row r="10" spans="1:20" ht="50.1" customHeight="1" x14ac:dyDescent="1.05">
      <c r="A10" s="31" t="s">
        <v>10974</v>
      </c>
      <c r="B10" s="37" t="s">
        <v>10975</v>
      </c>
      <c r="C10" s="31" t="s">
        <v>10976</v>
      </c>
      <c r="D10" s="31" t="s">
        <v>10977</v>
      </c>
      <c r="E10" s="31" t="s">
        <v>687</v>
      </c>
      <c r="F10" s="31" t="s">
        <v>123</v>
      </c>
      <c r="G10" s="31" t="s">
        <v>572</v>
      </c>
      <c r="H10" s="31" t="s">
        <v>10749</v>
      </c>
      <c r="I10" s="38">
        <v>0.83333333333333337</v>
      </c>
      <c r="J10" s="31" t="s">
        <v>38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3"/>
      <c r="R10" s="23"/>
      <c r="S10" s="29">
        <v>43225</v>
      </c>
      <c r="T10" s="29"/>
    </row>
    <row r="11" spans="1:20" ht="50.1" customHeight="1" x14ac:dyDescent="1.05">
      <c r="A11" s="31" t="s">
        <v>10978</v>
      </c>
      <c r="B11" s="37" t="s">
        <v>10979</v>
      </c>
      <c r="C11" s="31" t="s">
        <v>10980</v>
      </c>
      <c r="D11" s="31" t="s">
        <v>10981</v>
      </c>
      <c r="E11" s="31" t="s">
        <v>687</v>
      </c>
      <c r="F11" s="31" t="s">
        <v>123</v>
      </c>
      <c r="G11" s="31" t="s">
        <v>572</v>
      </c>
      <c r="H11" s="317">
        <v>46206</v>
      </c>
      <c r="I11" s="38">
        <v>0.83333333333333337</v>
      </c>
      <c r="J11" s="31" t="s">
        <v>38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43225</v>
      </c>
      <c r="T11" s="29"/>
    </row>
    <row r="12" spans="1:20" ht="50.1" customHeight="1" x14ac:dyDescent="1.05">
      <c r="A12" s="31" t="s">
        <v>10982</v>
      </c>
      <c r="B12" s="37" t="s">
        <v>10983</v>
      </c>
      <c r="C12" s="31" t="s">
        <v>10984</v>
      </c>
      <c r="D12" s="31" t="s">
        <v>10985</v>
      </c>
      <c r="E12" s="31" t="s">
        <v>687</v>
      </c>
      <c r="F12" s="31" t="s">
        <v>123</v>
      </c>
      <c r="G12" s="31" t="s">
        <v>572</v>
      </c>
      <c r="H12" s="31" t="s">
        <v>10749</v>
      </c>
      <c r="I12" s="38">
        <v>0.83333333333333337</v>
      </c>
      <c r="J12" s="31" t="s">
        <v>38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29"/>
    </row>
    <row r="13" spans="1:20" ht="50.1" customHeight="1" x14ac:dyDescent="1.05">
      <c r="A13" s="31" t="s">
        <v>10986</v>
      </c>
      <c r="B13" s="37" t="s">
        <v>10987</v>
      </c>
      <c r="C13" s="31" t="s">
        <v>10988</v>
      </c>
      <c r="D13" s="31" t="s">
        <v>10989</v>
      </c>
      <c r="E13" s="31" t="s">
        <v>687</v>
      </c>
      <c r="F13" s="31" t="s">
        <v>123</v>
      </c>
      <c r="G13" s="31" t="s">
        <v>572</v>
      </c>
      <c r="H13" s="31" t="s">
        <v>10749</v>
      </c>
      <c r="I13" s="38">
        <v>0.83333333333333337</v>
      </c>
      <c r="J13" s="31" t="s">
        <v>38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29"/>
    </row>
    <row r="14" spans="1:20" ht="50.1" customHeight="1" x14ac:dyDescent="1.05">
      <c r="A14" s="31" t="s">
        <v>10990</v>
      </c>
      <c r="B14" s="37" t="s">
        <v>10991</v>
      </c>
      <c r="C14" s="31" t="s">
        <v>10992</v>
      </c>
      <c r="D14" s="31" t="s">
        <v>10993</v>
      </c>
      <c r="E14" s="31" t="s">
        <v>687</v>
      </c>
      <c r="F14" s="31" t="s">
        <v>123</v>
      </c>
      <c r="G14" s="31" t="s">
        <v>572</v>
      </c>
      <c r="H14" s="31" t="s">
        <v>10749</v>
      </c>
      <c r="I14" s="38">
        <v>0.83333333333333337</v>
      </c>
      <c r="J14" s="31" t="s">
        <v>38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29"/>
    </row>
    <row r="15" spans="1:20" ht="50.1" customHeight="1" x14ac:dyDescent="1.05">
      <c r="A15" s="31" t="s">
        <v>10994</v>
      </c>
      <c r="B15" s="37" t="s">
        <v>10995</v>
      </c>
      <c r="C15" s="31" t="s">
        <v>10996</v>
      </c>
      <c r="D15" s="31" t="s">
        <v>10997</v>
      </c>
      <c r="E15" s="31" t="s">
        <v>687</v>
      </c>
      <c r="F15" s="31" t="s">
        <v>123</v>
      </c>
      <c r="G15" s="31" t="s">
        <v>572</v>
      </c>
      <c r="H15" s="31" t="s">
        <v>10749</v>
      </c>
      <c r="I15" s="38">
        <v>0.83333333333333337</v>
      </c>
      <c r="J15" s="31" t="s">
        <v>38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29"/>
    </row>
    <row r="16" spans="1:20" ht="50.1" customHeight="1" x14ac:dyDescent="1.05">
      <c r="A16" s="31" t="s">
        <v>10998</v>
      </c>
      <c r="B16" s="37" t="s">
        <v>10999</v>
      </c>
      <c r="C16" s="31" t="s">
        <v>11000</v>
      </c>
      <c r="D16" s="31" t="s">
        <v>11001</v>
      </c>
      <c r="E16" s="31" t="s">
        <v>687</v>
      </c>
      <c r="F16" s="31" t="s">
        <v>123</v>
      </c>
      <c r="G16" s="31" t="s">
        <v>572</v>
      </c>
      <c r="H16" s="31" t="s">
        <v>10749</v>
      </c>
      <c r="I16" s="38">
        <v>0.83333333333333337</v>
      </c>
      <c r="J16" s="31" t="s">
        <v>38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29"/>
    </row>
    <row r="17" spans="1:20" ht="50.1" customHeight="1" x14ac:dyDescent="1.05">
      <c r="A17" s="31" t="s">
        <v>11002</v>
      </c>
      <c r="B17" s="37" t="s">
        <v>11003</v>
      </c>
      <c r="C17" s="31" t="s">
        <v>11004</v>
      </c>
      <c r="D17" s="31" t="s">
        <v>11005</v>
      </c>
      <c r="E17" s="31" t="s">
        <v>687</v>
      </c>
      <c r="F17" s="31" t="s">
        <v>123</v>
      </c>
      <c r="G17" s="31" t="s">
        <v>572</v>
      </c>
      <c r="H17" s="31" t="s">
        <v>10749</v>
      </c>
      <c r="I17" s="38">
        <v>0.83333333333333337</v>
      </c>
      <c r="J17" s="31" t="s">
        <v>38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  <c r="T17" s="29"/>
    </row>
    <row r="18" spans="1:20" ht="50.1" customHeight="1" x14ac:dyDescent="1.05">
      <c r="A18" s="31" t="s">
        <v>11006</v>
      </c>
      <c r="B18" s="37" t="s">
        <v>11007</v>
      </c>
      <c r="C18" s="31" t="s">
        <v>11008</v>
      </c>
      <c r="D18" s="31" t="s">
        <v>11009</v>
      </c>
      <c r="E18" s="31" t="s">
        <v>687</v>
      </c>
      <c r="F18" s="31" t="s">
        <v>123</v>
      </c>
      <c r="G18" s="31" t="s">
        <v>572</v>
      </c>
      <c r="H18" s="31" t="s">
        <v>10749</v>
      </c>
      <c r="I18" s="38">
        <v>0.83333333333333337</v>
      </c>
      <c r="J18" s="31" t="s">
        <v>38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  <c r="T18" s="29"/>
    </row>
    <row r="19" spans="1:20" ht="50.1" customHeight="1" x14ac:dyDescent="1.05">
      <c r="A19" s="31" t="s">
        <v>11010</v>
      </c>
      <c r="B19" s="37" t="s">
        <v>11011</v>
      </c>
      <c r="C19" s="31" t="s">
        <v>11012</v>
      </c>
      <c r="D19" s="31" t="s">
        <v>11013</v>
      </c>
      <c r="E19" s="31" t="s">
        <v>687</v>
      </c>
      <c r="F19" s="31" t="s">
        <v>123</v>
      </c>
      <c r="G19" s="31" t="s">
        <v>572</v>
      </c>
      <c r="H19" s="31" t="s">
        <v>10749</v>
      </c>
      <c r="I19" s="38">
        <v>0.83333333333333337</v>
      </c>
      <c r="J19" s="31" t="s">
        <v>38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29"/>
    </row>
    <row r="20" spans="1:20" ht="50.1" customHeight="1" x14ac:dyDescent="1.05">
      <c r="A20" s="31" t="s">
        <v>11014</v>
      </c>
      <c r="B20" s="37" t="s">
        <v>11015</v>
      </c>
      <c r="C20" s="31" t="s">
        <v>11016</v>
      </c>
      <c r="D20" s="31" t="s">
        <v>11017</v>
      </c>
      <c r="E20" s="31" t="s">
        <v>687</v>
      </c>
      <c r="F20" s="31" t="s">
        <v>123</v>
      </c>
      <c r="G20" s="31" t="s">
        <v>572</v>
      </c>
      <c r="H20" s="31" t="s">
        <v>10749</v>
      </c>
      <c r="I20" s="38">
        <v>0.83333333333333337</v>
      </c>
      <c r="J20" s="31" t="s">
        <v>38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29"/>
    </row>
    <row r="21" spans="1:20" ht="50.1" customHeight="1" x14ac:dyDescent="1.05">
      <c r="A21" s="31" t="s">
        <v>11018</v>
      </c>
      <c r="B21" s="37" t="s">
        <v>11019</v>
      </c>
      <c r="C21" s="31" t="s">
        <v>11020</v>
      </c>
      <c r="D21" s="31" t="s">
        <v>11021</v>
      </c>
      <c r="E21" s="31" t="s">
        <v>687</v>
      </c>
      <c r="F21" s="31" t="s">
        <v>123</v>
      </c>
      <c r="G21" s="31" t="s">
        <v>572</v>
      </c>
      <c r="H21" s="31" t="s">
        <v>10749</v>
      </c>
      <c r="I21" s="38">
        <v>0.83333333333333337</v>
      </c>
      <c r="J21" s="31" t="s">
        <v>38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29"/>
    </row>
    <row r="22" spans="1:20" ht="50.1" customHeight="1" x14ac:dyDescent="1.05">
      <c r="A22" s="31" t="s">
        <v>11022</v>
      </c>
      <c r="B22" s="37" t="s">
        <v>11023</v>
      </c>
      <c r="C22" s="31" t="s">
        <v>11024</v>
      </c>
      <c r="D22" s="31" t="s">
        <v>11025</v>
      </c>
      <c r="E22" s="31" t="s">
        <v>687</v>
      </c>
      <c r="F22" s="31" t="s">
        <v>123</v>
      </c>
      <c r="G22" s="31" t="s">
        <v>572</v>
      </c>
      <c r="H22" s="31" t="s">
        <v>10749</v>
      </c>
      <c r="I22" s="38">
        <v>0.83333333333333337</v>
      </c>
      <c r="J22" s="31" t="s">
        <v>38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29"/>
    </row>
    <row r="23" spans="1:20" ht="50.1" customHeight="1" x14ac:dyDescent="1.05">
      <c r="A23" s="31" t="s">
        <v>11026</v>
      </c>
      <c r="B23" s="37" t="s">
        <v>11027</v>
      </c>
      <c r="C23" s="31" t="s">
        <v>11028</v>
      </c>
      <c r="D23" s="31" t="s">
        <v>11029</v>
      </c>
      <c r="E23" s="31" t="s">
        <v>687</v>
      </c>
      <c r="F23" s="31" t="s">
        <v>123</v>
      </c>
      <c r="G23" s="31" t="s">
        <v>572</v>
      </c>
      <c r="H23" s="31" t="s">
        <v>10749</v>
      </c>
      <c r="I23" s="38">
        <v>0.83333333333333337</v>
      </c>
      <c r="J23" s="31" t="s">
        <v>38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29"/>
    </row>
    <row r="24" spans="1:20" ht="50.1" customHeight="1" x14ac:dyDescent="1.05">
      <c r="A24" s="31" t="s">
        <v>11030</v>
      </c>
      <c r="B24" s="37" t="s">
        <v>11031</v>
      </c>
      <c r="C24" s="31" t="s">
        <v>11032</v>
      </c>
      <c r="D24" s="31" t="s">
        <v>11033</v>
      </c>
      <c r="E24" s="31" t="s">
        <v>687</v>
      </c>
      <c r="F24" s="31" t="s">
        <v>123</v>
      </c>
      <c r="G24" s="31" t="s">
        <v>572</v>
      </c>
      <c r="H24" s="31" t="s">
        <v>10749</v>
      </c>
      <c r="I24" s="38">
        <v>0.83333333333333337</v>
      </c>
      <c r="J24" s="31" t="s">
        <v>38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29"/>
    </row>
    <row r="25" spans="1:20" ht="50.1" customHeight="1" x14ac:dyDescent="1.05">
      <c r="A25" s="31" t="s">
        <v>11034</v>
      </c>
      <c r="B25" s="37" t="s">
        <v>11035</v>
      </c>
      <c r="C25" s="31" t="s">
        <v>11036</v>
      </c>
      <c r="D25" s="31" t="s">
        <v>11037</v>
      </c>
      <c r="E25" s="31" t="s">
        <v>687</v>
      </c>
      <c r="F25" s="31" t="s">
        <v>123</v>
      </c>
      <c r="G25" s="31" t="s">
        <v>572</v>
      </c>
      <c r="H25" s="31" t="s">
        <v>10749</v>
      </c>
      <c r="I25" s="38">
        <v>0.83333333333333337</v>
      </c>
      <c r="J25" s="31" t="s">
        <v>38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29"/>
    </row>
    <row r="26" spans="1:20" ht="50.1" customHeight="1" x14ac:dyDescent="1.05">
      <c r="A26" s="31" t="s">
        <v>11038</v>
      </c>
      <c r="B26" s="37" t="s">
        <v>2453</v>
      </c>
      <c r="C26" s="31" t="s">
        <v>11039</v>
      </c>
      <c r="D26" s="31" t="s">
        <v>11040</v>
      </c>
      <c r="E26" s="31" t="s">
        <v>687</v>
      </c>
      <c r="F26" s="31" t="s">
        <v>123</v>
      </c>
      <c r="G26" s="31" t="s">
        <v>572</v>
      </c>
      <c r="H26" s="31" t="s">
        <v>10749</v>
      </c>
      <c r="I26" s="38">
        <v>0.83333333333333337</v>
      </c>
      <c r="J26" s="31" t="s">
        <v>38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29"/>
    </row>
    <row r="27" spans="1:20" ht="50.1" customHeight="1" x14ac:dyDescent="1.05">
      <c r="A27" s="31" t="s">
        <v>11041</v>
      </c>
      <c r="B27" s="37" t="s">
        <v>11042</v>
      </c>
      <c r="C27" s="31" t="s">
        <v>11043</v>
      </c>
      <c r="D27" s="31" t="s">
        <v>11044</v>
      </c>
      <c r="E27" s="31" t="s">
        <v>687</v>
      </c>
      <c r="F27" s="31" t="s">
        <v>123</v>
      </c>
      <c r="G27" s="31" t="s">
        <v>572</v>
      </c>
      <c r="H27" s="31" t="s">
        <v>10749</v>
      </c>
      <c r="I27" s="38">
        <v>0.83333333333333337</v>
      </c>
      <c r="J27" s="31" t="s">
        <v>38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29"/>
    </row>
    <row r="28" spans="1:20" ht="50.1" customHeight="1" x14ac:dyDescent="1.05">
      <c r="A28" s="31" t="s">
        <v>11045</v>
      </c>
      <c r="B28" s="37" t="s">
        <v>2502</v>
      </c>
      <c r="C28" s="31" t="s">
        <v>11046</v>
      </c>
      <c r="D28" s="31" t="s">
        <v>11047</v>
      </c>
      <c r="E28" s="31" t="s">
        <v>687</v>
      </c>
      <c r="F28" s="31" t="s">
        <v>123</v>
      </c>
      <c r="G28" s="31" t="s">
        <v>572</v>
      </c>
      <c r="H28" s="31" t="s">
        <v>10749</v>
      </c>
      <c r="I28" s="38">
        <v>0.83333333333333337</v>
      </c>
      <c r="J28" s="31" t="s">
        <v>38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29"/>
    </row>
    <row r="29" spans="1:20" ht="50.1" customHeight="1" x14ac:dyDescent="1.05">
      <c r="A29" s="31" t="s">
        <v>11048</v>
      </c>
      <c r="B29" s="37" t="s">
        <v>3104</v>
      </c>
      <c r="C29" s="31" t="s">
        <v>11049</v>
      </c>
      <c r="D29" s="31" t="s">
        <v>11050</v>
      </c>
      <c r="E29" s="31" t="s">
        <v>687</v>
      </c>
      <c r="F29" s="31" t="s">
        <v>123</v>
      </c>
      <c r="G29" s="31" t="s">
        <v>572</v>
      </c>
      <c r="H29" s="31" t="s">
        <v>10749</v>
      </c>
      <c r="I29" s="38">
        <v>0.83333333333333337</v>
      </c>
      <c r="J29" s="31" t="s">
        <v>38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29"/>
    </row>
    <row r="30" spans="1:20" ht="50.1" customHeight="1" x14ac:dyDescent="1.05">
      <c r="A30" s="31" t="s">
        <v>11051</v>
      </c>
      <c r="B30" s="37" t="s">
        <v>11052</v>
      </c>
      <c r="C30" s="31" t="s">
        <v>11053</v>
      </c>
      <c r="D30" s="31" t="s">
        <v>11054</v>
      </c>
      <c r="E30" s="31" t="s">
        <v>687</v>
      </c>
      <c r="F30" s="31" t="s">
        <v>123</v>
      </c>
      <c r="G30" s="31" t="s">
        <v>572</v>
      </c>
      <c r="H30" s="31" t="s">
        <v>10749</v>
      </c>
      <c r="I30" s="38">
        <v>0.83333333333333337</v>
      </c>
      <c r="J30" s="31" t="s">
        <v>38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29"/>
    </row>
    <row r="31" spans="1:20" ht="50.1" customHeight="1" x14ac:dyDescent="1.05">
      <c r="A31" s="31" t="s">
        <v>11055</v>
      </c>
      <c r="B31" s="37" t="s">
        <v>11056</v>
      </c>
      <c r="C31" s="31" t="s">
        <v>11057</v>
      </c>
      <c r="D31" s="31" t="s">
        <v>11058</v>
      </c>
      <c r="E31" s="31" t="s">
        <v>687</v>
      </c>
      <c r="F31" s="31" t="s">
        <v>123</v>
      </c>
      <c r="G31" s="31" t="s">
        <v>572</v>
      </c>
      <c r="H31" s="31" t="s">
        <v>10749</v>
      </c>
      <c r="I31" s="38">
        <v>0.83333333333333337</v>
      </c>
      <c r="J31" s="31" t="s">
        <v>38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29"/>
    </row>
    <row r="32" spans="1:20" ht="50.1" customHeight="1" x14ac:dyDescent="1.05">
      <c r="A32" s="31" t="s">
        <v>11059</v>
      </c>
      <c r="B32" s="37" t="s">
        <v>11060</v>
      </c>
      <c r="C32" s="31" t="s">
        <v>11061</v>
      </c>
      <c r="D32" s="31" t="s">
        <v>11062</v>
      </c>
      <c r="E32" s="31" t="s">
        <v>687</v>
      </c>
      <c r="F32" s="31" t="s">
        <v>123</v>
      </c>
      <c r="G32" s="31" t="s">
        <v>572</v>
      </c>
      <c r="H32" s="31" t="s">
        <v>10749</v>
      </c>
      <c r="I32" s="38">
        <v>0.83333333333333337</v>
      </c>
      <c r="J32" s="31" t="s">
        <v>38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29"/>
    </row>
    <row r="33" spans="1:20" ht="50.1" customHeight="1" x14ac:dyDescent="1.05">
      <c r="A33" s="31" t="s">
        <v>11063</v>
      </c>
      <c r="B33" s="37" t="s">
        <v>11064</v>
      </c>
      <c r="C33" s="31" t="s">
        <v>11065</v>
      </c>
      <c r="D33" s="31" t="s">
        <v>11066</v>
      </c>
      <c r="E33" s="31" t="s">
        <v>687</v>
      </c>
      <c r="F33" s="31" t="s">
        <v>123</v>
      </c>
      <c r="G33" s="31" t="s">
        <v>572</v>
      </c>
      <c r="H33" s="31" t="s">
        <v>10749</v>
      </c>
      <c r="I33" s="38">
        <v>0.83333333333333337</v>
      </c>
      <c r="J33" s="31" t="s">
        <v>38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9"/>
    </row>
    <row r="34" spans="1:20" ht="50.1" customHeight="1" x14ac:dyDescent="1.05">
      <c r="A34" s="31" t="s">
        <v>11067</v>
      </c>
      <c r="B34" s="37" t="s">
        <v>11068</v>
      </c>
      <c r="C34" s="31" t="s">
        <v>11069</v>
      </c>
      <c r="D34" s="31" t="s">
        <v>11070</v>
      </c>
      <c r="E34" s="31" t="s">
        <v>687</v>
      </c>
      <c r="F34" s="31" t="s">
        <v>123</v>
      </c>
      <c r="G34" s="31" t="s">
        <v>572</v>
      </c>
      <c r="H34" s="31" t="s">
        <v>10749</v>
      </c>
      <c r="I34" s="38">
        <v>0.83333333333333337</v>
      </c>
      <c r="J34" s="31" t="s">
        <v>38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9"/>
    </row>
    <row r="35" spans="1:20" ht="50.1" customHeight="1" x14ac:dyDescent="1.05">
      <c r="A35" s="31" t="s">
        <v>11071</v>
      </c>
      <c r="B35" s="37" t="s">
        <v>11072</v>
      </c>
      <c r="C35" s="31" t="s">
        <v>11073</v>
      </c>
      <c r="D35" s="31" t="s">
        <v>11074</v>
      </c>
      <c r="E35" s="31" t="s">
        <v>687</v>
      </c>
      <c r="F35" s="31" t="s">
        <v>123</v>
      </c>
      <c r="G35" s="31" t="s">
        <v>572</v>
      </c>
      <c r="H35" s="31" t="s">
        <v>10749</v>
      </c>
      <c r="I35" s="38">
        <v>0.83333333333333337</v>
      </c>
      <c r="J35" s="31" t="s">
        <v>38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9"/>
    </row>
    <row r="36" spans="1:20" ht="50.1" customHeight="1" x14ac:dyDescent="1.05">
      <c r="A36" s="31" t="s">
        <v>11075</v>
      </c>
      <c r="B36" s="37" t="s">
        <v>11076</v>
      </c>
      <c r="C36" s="31" t="s">
        <v>11077</v>
      </c>
      <c r="D36" s="31" t="s">
        <v>11078</v>
      </c>
      <c r="E36" s="31" t="s">
        <v>687</v>
      </c>
      <c r="F36" s="31" t="s">
        <v>123</v>
      </c>
      <c r="G36" s="31" t="s">
        <v>572</v>
      </c>
      <c r="H36" s="31" t="s">
        <v>10749</v>
      </c>
      <c r="I36" s="38">
        <v>0.83333333333333337</v>
      </c>
      <c r="J36" s="31" t="s">
        <v>38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9"/>
    </row>
    <row r="37" spans="1:20" ht="50.1" customHeight="1" x14ac:dyDescent="1.05">
      <c r="A37" s="31" t="s">
        <v>11079</v>
      </c>
      <c r="B37" s="37" t="s">
        <v>11080</v>
      </c>
      <c r="C37" s="31" t="s">
        <v>11081</v>
      </c>
      <c r="D37" s="31" t="s">
        <v>11082</v>
      </c>
      <c r="E37" s="31" t="s">
        <v>687</v>
      </c>
      <c r="F37" s="31" t="s">
        <v>123</v>
      </c>
      <c r="G37" s="31" t="s">
        <v>572</v>
      </c>
      <c r="H37" s="31" t="s">
        <v>10749</v>
      </c>
      <c r="I37" s="38">
        <v>0.83333333333333337</v>
      </c>
      <c r="J37" s="31" t="s">
        <v>38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29"/>
    </row>
    <row r="38" spans="1:20" ht="50.1" customHeight="1" x14ac:dyDescent="1.05">
      <c r="A38" s="210" t="s">
        <v>16745</v>
      </c>
      <c r="B38" s="37" t="s">
        <v>16746</v>
      </c>
      <c r="C38" s="31"/>
      <c r="D38" s="31">
        <v>39889910</v>
      </c>
      <c r="E38" s="31" t="s">
        <v>687</v>
      </c>
      <c r="F38" s="31" t="s">
        <v>123</v>
      </c>
      <c r="G38" s="31" t="s">
        <v>572</v>
      </c>
      <c r="H38" s="31" t="s">
        <v>10749</v>
      </c>
      <c r="I38" s="38">
        <v>0.83333333333333337</v>
      </c>
      <c r="J38" s="31" t="s">
        <v>38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29"/>
    </row>
    <row r="39" spans="1:20" ht="50.1" customHeight="1" x14ac:dyDescent="1.3">
      <c r="A39" s="712" t="s">
        <v>13351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23"/>
      <c r="O39" s="23"/>
      <c r="P39" s="23"/>
      <c r="Q39" s="23"/>
      <c r="R39" s="23"/>
      <c r="S39" s="29"/>
      <c r="T39" s="29"/>
    </row>
    <row r="40" spans="1:20" ht="50.1" customHeight="1" x14ac:dyDescent="1.05">
      <c r="A40" s="31" t="s">
        <v>11949</v>
      </c>
      <c r="B40" s="37" t="s">
        <v>10344</v>
      </c>
      <c r="C40" s="31" t="s">
        <v>11950</v>
      </c>
      <c r="D40" s="31" t="s">
        <v>11951</v>
      </c>
      <c r="E40" s="31" t="s">
        <v>687</v>
      </c>
      <c r="F40" s="31" t="s">
        <v>123</v>
      </c>
      <c r="G40" s="31" t="s">
        <v>1127</v>
      </c>
      <c r="H40" s="31" t="s">
        <v>11366</v>
      </c>
      <c r="I40" s="38">
        <v>0</v>
      </c>
      <c r="J40" s="31" t="s">
        <v>38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9"/>
    </row>
    <row r="41" spans="1:20" ht="50.1" customHeight="1" x14ac:dyDescent="1.05">
      <c r="A41" s="31" t="s">
        <v>11952</v>
      </c>
      <c r="B41" s="37" t="s">
        <v>11953</v>
      </c>
      <c r="C41" s="31" t="s">
        <v>11954</v>
      </c>
      <c r="D41" s="31" t="s">
        <v>11955</v>
      </c>
      <c r="E41" s="31" t="s">
        <v>687</v>
      </c>
      <c r="F41" s="31" t="s">
        <v>123</v>
      </c>
      <c r="G41" s="31" t="s">
        <v>1127</v>
      </c>
      <c r="H41" s="31" t="s">
        <v>11366</v>
      </c>
      <c r="I41" s="38">
        <v>0</v>
      </c>
      <c r="J41" s="31" t="s">
        <v>38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3"/>
      <c r="R41" s="23"/>
      <c r="S41" s="29">
        <v>43225</v>
      </c>
      <c r="T41" s="29"/>
    </row>
    <row r="42" spans="1:20" ht="50.1" customHeight="1" x14ac:dyDescent="1.05">
      <c r="A42" s="31" t="s">
        <v>11956</v>
      </c>
      <c r="B42" s="37" t="s">
        <v>2110</v>
      </c>
      <c r="C42" s="31" t="s">
        <v>11957</v>
      </c>
      <c r="D42" s="31" t="s">
        <v>11958</v>
      </c>
      <c r="E42" s="31" t="s">
        <v>687</v>
      </c>
      <c r="F42" s="31" t="s">
        <v>123</v>
      </c>
      <c r="G42" s="31" t="s">
        <v>1127</v>
      </c>
      <c r="H42" s="31" t="s">
        <v>11366</v>
      </c>
      <c r="I42" s="38">
        <v>0</v>
      </c>
      <c r="J42" s="31" t="s">
        <v>38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29">
        <v>43225</v>
      </c>
      <c r="T42" s="29"/>
    </row>
    <row r="43" spans="1:20" ht="50.1" customHeight="1" x14ac:dyDescent="1.05">
      <c r="A43" s="31" t="s">
        <v>11959</v>
      </c>
      <c r="B43" s="37" t="s">
        <v>11880</v>
      </c>
      <c r="C43" s="31" t="s">
        <v>11960</v>
      </c>
      <c r="D43" s="31" t="s">
        <v>11961</v>
      </c>
      <c r="E43" s="31" t="s">
        <v>687</v>
      </c>
      <c r="F43" s="31" t="s">
        <v>123</v>
      </c>
      <c r="G43" s="31" t="s">
        <v>1127</v>
      </c>
      <c r="H43" s="31" t="s">
        <v>11366</v>
      </c>
      <c r="I43" s="38">
        <v>0</v>
      </c>
      <c r="J43" s="31" t="s">
        <v>38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3"/>
      <c r="R43" s="23"/>
      <c r="S43" s="29">
        <v>43225</v>
      </c>
      <c r="T43" s="29"/>
    </row>
    <row r="44" spans="1:20" ht="50.1" customHeight="1" x14ac:dyDescent="1.05">
      <c r="A44" s="31" t="s">
        <v>11962</v>
      </c>
      <c r="B44" s="37" t="s">
        <v>11963</v>
      </c>
      <c r="C44" s="31" t="s">
        <v>11964</v>
      </c>
      <c r="D44" s="31" t="s">
        <v>11965</v>
      </c>
      <c r="E44" s="31" t="s">
        <v>687</v>
      </c>
      <c r="F44" s="31" t="s">
        <v>123</v>
      </c>
      <c r="G44" s="31" t="s">
        <v>1127</v>
      </c>
      <c r="H44" s="31" t="s">
        <v>11366</v>
      </c>
      <c r="I44" s="38">
        <v>0</v>
      </c>
      <c r="J44" s="31" t="s">
        <v>38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3"/>
      <c r="R44" s="23"/>
      <c r="S44" s="29">
        <v>43225</v>
      </c>
      <c r="T44" s="29"/>
    </row>
    <row r="45" spans="1:20" ht="50.1" customHeight="1" x14ac:dyDescent="1.05">
      <c r="A45" s="31" t="s">
        <v>11966</v>
      </c>
      <c r="B45" s="37" t="s">
        <v>3984</v>
      </c>
      <c r="C45" s="31" t="s">
        <v>11967</v>
      </c>
      <c r="D45" s="31" t="s">
        <v>11968</v>
      </c>
      <c r="E45" s="31" t="s">
        <v>101</v>
      </c>
      <c r="F45" s="31" t="s">
        <v>123</v>
      </c>
      <c r="G45" s="31" t="s">
        <v>124</v>
      </c>
      <c r="H45" s="31" t="s">
        <v>11366</v>
      </c>
      <c r="I45" s="38">
        <v>0.125</v>
      </c>
      <c r="J45" s="31" t="s">
        <v>38</v>
      </c>
      <c r="K45" s="31" t="s">
        <v>105</v>
      </c>
      <c r="L45" s="31" t="s">
        <v>106</v>
      </c>
      <c r="M45" s="31" t="s">
        <v>995</v>
      </c>
      <c r="N45" s="23"/>
      <c r="O45" s="23"/>
      <c r="P45" s="23"/>
      <c r="Q45" s="23"/>
      <c r="R45" s="23"/>
      <c r="S45" s="29">
        <v>43725</v>
      </c>
      <c r="T45" s="29"/>
    </row>
    <row r="46" spans="1:20" ht="50.1" customHeight="1" x14ac:dyDescent="1.05">
      <c r="A46" s="31" t="s">
        <v>11969</v>
      </c>
      <c r="B46" s="37" t="s">
        <v>11970</v>
      </c>
      <c r="C46" s="31" t="s">
        <v>11971</v>
      </c>
      <c r="D46" s="31" t="s">
        <v>11972</v>
      </c>
      <c r="E46" s="31" t="s">
        <v>101</v>
      </c>
      <c r="F46" s="31" t="s">
        <v>123</v>
      </c>
      <c r="G46" s="31" t="s">
        <v>124</v>
      </c>
      <c r="H46" s="31" t="s">
        <v>11366</v>
      </c>
      <c r="I46" s="38">
        <v>0.125</v>
      </c>
      <c r="J46" s="31" t="s">
        <v>38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43725</v>
      </c>
      <c r="T46" s="29"/>
    </row>
    <row r="47" spans="1:20" ht="50.1" customHeight="1" x14ac:dyDescent="1.05">
      <c r="A47" s="31" t="s">
        <v>11973</v>
      </c>
      <c r="B47" s="37" t="s">
        <v>1092</v>
      </c>
      <c r="C47" s="31" t="s">
        <v>11974</v>
      </c>
      <c r="D47" s="31" t="s">
        <v>11975</v>
      </c>
      <c r="E47" s="31" t="s">
        <v>101</v>
      </c>
      <c r="F47" s="31" t="s">
        <v>123</v>
      </c>
      <c r="G47" s="31" t="s">
        <v>124</v>
      </c>
      <c r="H47" s="31" t="s">
        <v>11366</v>
      </c>
      <c r="I47" s="38">
        <v>0.125</v>
      </c>
      <c r="J47" s="31" t="s">
        <v>38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3"/>
      <c r="R47" s="23"/>
      <c r="S47" s="29">
        <v>43725</v>
      </c>
      <c r="T47" s="29"/>
    </row>
    <row r="48" spans="1:20" ht="50.1" customHeight="1" x14ac:dyDescent="1.05">
      <c r="A48" s="31" t="s">
        <v>11976</v>
      </c>
      <c r="B48" s="37" t="s">
        <v>11977</v>
      </c>
      <c r="C48" s="31" t="s">
        <v>11978</v>
      </c>
      <c r="D48" s="31" t="s">
        <v>11979</v>
      </c>
      <c r="E48" s="31" t="s">
        <v>101</v>
      </c>
      <c r="F48" s="31" t="s">
        <v>123</v>
      </c>
      <c r="G48" s="31" t="s">
        <v>124</v>
      </c>
      <c r="H48" s="31" t="s">
        <v>11366</v>
      </c>
      <c r="I48" s="38">
        <v>0.125</v>
      </c>
      <c r="J48" s="31" t="s">
        <v>38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3"/>
      <c r="R48" s="23"/>
      <c r="S48" s="29">
        <v>43725</v>
      </c>
      <c r="T48" s="29"/>
    </row>
    <row r="49" spans="1:20" ht="50.1" customHeight="1" x14ac:dyDescent="1.05">
      <c r="A49" s="31" t="s">
        <v>11980</v>
      </c>
      <c r="B49" s="37" t="s">
        <v>11981</v>
      </c>
      <c r="C49" s="31" t="s">
        <v>11982</v>
      </c>
      <c r="D49" s="31" t="s">
        <v>11983</v>
      </c>
      <c r="E49" s="31" t="s">
        <v>101</v>
      </c>
      <c r="F49" s="31" t="s">
        <v>123</v>
      </c>
      <c r="G49" s="31" t="s">
        <v>124</v>
      </c>
      <c r="H49" s="31" t="s">
        <v>11366</v>
      </c>
      <c r="I49" s="38">
        <v>0.125</v>
      </c>
      <c r="J49" s="31" t="s">
        <v>38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3"/>
      <c r="R49" s="23"/>
      <c r="S49" s="29">
        <v>43725</v>
      </c>
      <c r="T49" s="29"/>
    </row>
    <row r="50" spans="1:20" ht="50.1" customHeight="1" x14ac:dyDescent="1.05">
      <c r="A50" s="31" t="s">
        <v>11984</v>
      </c>
      <c r="B50" s="37" t="s">
        <v>3721</v>
      </c>
      <c r="C50" s="31" t="s">
        <v>11985</v>
      </c>
      <c r="D50" s="31" t="s">
        <v>11986</v>
      </c>
      <c r="E50" s="31" t="s">
        <v>101</v>
      </c>
      <c r="F50" s="31" t="s">
        <v>123</v>
      </c>
      <c r="G50" s="31" t="s">
        <v>124</v>
      </c>
      <c r="H50" s="31" t="s">
        <v>11366</v>
      </c>
      <c r="I50" s="38">
        <v>0.125</v>
      </c>
      <c r="J50" s="31" t="s">
        <v>38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3"/>
      <c r="R50" s="23"/>
      <c r="S50" s="29">
        <v>43725</v>
      </c>
      <c r="T50" s="29"/>
    </row>
    <row r="51" spans="1:20" ht="50.1" customHeight="1" x14ac:dyDescent="1.05">
      <c r="A51" s="31" t="s">
        <v>11987</v>
      </c>
      <c r="B51" s="37" t="s">
        <v>11988</v>
      </c>
      <c r="C51" s="31" t="s">
        <v>11989</v>
      </c>
      <c r="D51" s="31" t="s">
        <v>11990</v>
      </c>
      <c r="E51" s="31" t="s">
        <v>101</v>
      </c>
      <c r="F51" s="31" t="s">
        <v>123</v>
      </c>
      <c r="G51" s="31" t="s">
        <v>124</v>
      </c>
      <c r="H51" s="31" t="s">
        <v>11366</v>
      </c>
      <c r="I51" s="38">
        <v>0.125</v>
      </c>
      <c r="J51" s="31" t="s">
        <v>38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3"/>
      <c r="R51" s="23"/>
      <c r="S51" s="29">
        <v>43725</v>
      </c>
      <c r="T51" s="29"/>
    </row>
    <row r="52" spans="1:20" ht="50.1" customHeight="1" x14ac:dyDescent="1.05">
      <c r="A52" s="31" t="s">
        <v>11991</v>
      </c>
      <c r="B52" s="37" t="s">
        <v>2540</v>
      </c>
      <c r="C52" s="31" t="s">
        <v>11992</v>
      </c>
      <c r="D52" s="31" t="s">
        <v>11993</v>
      </c>
      <c r="E52" s="31" t="s">
        <v>101</v>
      </c>
      <c r="F52" s="31" t="s">
        <v>123</v>
      </c>
      <c r="G52" s="31" t="s">
        <v>124</v>
      </c>
      <c r="H52" s="31" t="s">
        <v>11366</v>
      </c>
      <c r="I52" s="38">
        <v>0.125</v>
      </c>
      <c r="J52" s="31" t="s">
        <v>38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3"/>
      <c r="R52" s="23"/>
      <c r="S52" s="29">
        <v>43725</v>
      </c>
      <c r="T52" s="29"/>
    </row>
    <row r="53" spans="1:20" ht="50.1" customHeight="1" x14ac:dyDescent="1.05">
      <c r="A53" s="31" t="s">
        <v>11994</v>
      </c>
      <c r="B53" s="37" t="s">
        <v>2909</v>
      </c>
      <c r="C53" s="31" t="s">
        <v>11995</v>
      </c>
      <c r="D53" s="31" t="s">
        <v>11996</v>
      </c>
      <c r="E53" s="31" t="s">
        <v>101</v>
      </c>
      <c r="F53" s="31" t="s">
        <v>123</v>
      </c>
      <c r="G53" s="31" t="s">
        <v>124</v>
      </c>
      <c r="H53" s="31" t="s">
        <v>11366</v>
      </c>
      <c r="I53" s="38">
        <v>0.125</v>
      </c>
      <c r="J53" s="31" t="s">
        <v>38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43725</v>
      </c>
      <c r="T53" s="29"/>
    </row>
    <row r="54" spans="1:20" ht="50.1" customHeight="1" x14ac:dyDescent="1.05">
      <c r="A54" s="31" t="s">
        <v>11997</v>
      </c>
      <c r="B54" s="37" t="s">
        <v>11998</v>
      </c>
      <c r="C54" s="31" t="s">
        <v>11999</v>
      </c>
      <c r="D54" s="31" t="s">
        <v>12000</v>
      </c>
      <c r="E54" s="31" t="s">
        <v>101</v>
      </c>
      <c r="F54" s="31" t="s">
        <v>123</v>
      </c>
      <c r="G54" s="31" t="s">
        <v>124</v>
      </c>
      <c r="H54" s="31" t="s">
        <v>11366</v>
      </c>
      <c r="I54" s="38">
        <v>0.125</v>
      </c>
      <c r="J54" s="31" t="s">
        <v>38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43725</v>
      </c>
      <c r="T54" s="29"/>
    </row>
    <row r="55" spans="1:20" ht="50.1" customHeight="1" x14ac:dyDescent="1.05">
      <c r="A55" s="31" t="s">
        <v>12001</v>
      </c>
      <c r="B55" s="37" t="s">
        <v>12002</v>
      </c>
      <c r="C55" s="31" t="s">
        <v>12003</v>
      </c>
      <c r="D55" s="31" t="s">
        <v>12004</v>
      </c>
      <c r="E55" s="31" t="s">
        <v>101</v>
      </c>
      <c r="F55" s="31" t="s">
        <v>123</v>
      </c>
      <c r="G55" s="31" t="s">
        <v>124</v>
      </c>
      <c r="H55" s="31" t="s">
        <v>11366</v>
      </c>
      <c r="I55" s="38">
        <v>0.125</v>
      </c>
      <c r="J55" s="31" t="s">
        <v>38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43725</v>
      </c>
      <c r="T55" s="29"/>
    </row>
    <row r="56" spans="1:20" ht="50.1" customHeight="1" x14ac:dyDescent="1.05">
      <c r="A56" s="31" t="s">
        <v>12005</v>
      </c>
      <c r="B56" s="37" t="s">
        <v>12006</v>
      </c>
      <c r="C56" s="31" t="s">
        <v>12007</v>
      </c>
      <c r="D56" s="31" t="s">
        <v>12008</v>
      </c>
      <c r="E56" s="31" t="s">
        <v>101</v>
      </c>
      <c r="F56" s="31" t="s">
        <v>123</v>
      </c>
      <c r="G56" s="31" t="s">
        <v>124</v>
      </c>
      <c r="H56" s="31" t="s">
        <v>11366</v>
      </c>
      <c r="I56" s="38">
        <v>0.125</v>
      </c>
      <c r="J56" s="31" t="s">
        <v>38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43725</v>
      </c>
      <c r="T56" s="29"/>
    </row>
    <row r="57" spans="1:20" ht="50.1" customHeight="1" x14ac:dyDescent="1.05">
      <c r="A57" s="31" t="s">
        <v>12009</v>
      </c>
      <c r="B57" s="37" t="s">
        <v>12010</v>
      </c>
      <c r="C57" s="31" t="s">
        <v>12011</v>
      </c>
      <c r="D57" s="31" t="s">
        <v>12012</v>
      </c>
      <c r="E57" s="31" t="s">
        <v>101</v>
      </c>
      <c r="F57" s="31" t="s">
        <v>123</v>
      </c>
      <c r="G57" s="31" t="s">
        <v>124</v>
      </c>
      <c r="H57" s="31" t="s">
        <v>11366</v>
      </c>
      <c r="I57" s="38">
        <v>0.125</v>
      </c>
      <c r="J57" s="31" t="s">
        <v>38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43725</v>
      </c>
      <c r="T57" s="29"/>
    </row>
    <row r="58" spans="1:20" ht="50.1" customHeight="1" x14ac:dyDescent="1.05">
      <c r="A58" s="31" t="s">
        <v>12013</v>
      </c>
      <c r="B58" s="37" t="s">
        <v>12014</v>
      </c>
      <c r="C58" s="31" t="s">
        <v>12015</v>
      </c>
      <c r="D58" s="31" t="s">
        <v>12016</v>
      </c>
      <c r="E58" s="31" t="s">
        <v>687</v>
      </c>
      <c r="F58" s="31" t="s">
        <v>123</v>
      </c>
      <c r="G58" s="31" t="s">
        <v>572</v>
      </c>
      <c r="H58" s="31" t="s">
        <v>11366</v>
      </c>
      <c r="I58" s="38">
        <v>0.91666666666666663</v>
      </c>
      <c r="J58" s="31" t="s">
        <v>38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29"/>
    </row>
    <row r="59" spans="1:20" ht="50.1" customHeight="1" x14ac:dyDescent="1.3">
      <c r="A59" s="712" t="s">
        <v>13348</v>
      </c>
      <c r="B59" s="712"/>
      <c r="C59" s="712"/>
      <c r="D59" s="712"/>
      <c r="E59" s="712"/>
      <c r="F59" s="712"/>
      <c r="G59" s="712"/>
      <c r="H59" s="712"/>
      <c r="I59" s="712"/>
      <c r="J59" s="712"/>
      <c r="K59" s="712"/>
      <c r="L59" s="712"/>
      <c r="M59" s="712"/>
      <c r="N59" s="23"/>
      <c r="O59" s="23"/>
      <c r="P59" s="23"/>
      <c r="Q59" s="23"/>
      <c r="R59" s="23"/>
      <c r="S59" s="29"/>
      <c r="T59" s="29"/>
    </row>
    <row r="60" spans="1:20" ht="50.1" customHeight="1" x14ac:dyDescent="1.05">
      <c r="A60" s="31" t="s">
        <v>13076</v>
      </c>
      <c r="B60" s="37" t="s">
        <v>13077</v>
      </c>
      <c r="C60" s="31" t="s">
        <v>13078</v>
      </c>
      <c r="D60" s="31" t="s">
        <v>13079</v>
      </c>
      <c r="E60" s="31" t="s">
        <v>101</v>
      </c>
      <c r="F60" s="31" t="s">
        <v>102</v>
      </c>
      <c r="G60" s="31" t="s">
        <v>572</v>
      </c>
      <c r="H60" s="31" t="s">
        <v>12839</v>
      </c>
      <c r="I60" s="38">
        <v>8.6805555555555552E-2</v>
      </c>
      <c r="J60" s="31" t="s">
        <v>38</v>
      </c>
      <c r="K60" s="31" t="s">
        <v>105</v>
      </c>
      <c r="L60" s="31" t="s">
        <v>106</v>
      </c>
      <c r="M60" s="31" t="s">
        <v>194</v>
      </c>
      <c r="N60" s="23"/>
      <c r="O60" s="23"/>
      <c r="P60" s="23"/>
      <c r="Q60" s="23"/>
      <c r="R60" s="23"/>
      <c r="S60" s="29">
        <v>26000</v>
      </c>
      <c r="T60" s="29"/>
    </row>
    <row r="61" spans="1:20" ht="50.1" customHeight="1" x14ac:dyDescent="0.7">
      <c r="A61" s="711" t="s">
        <v>13379</v>
      </c>
      <c r="B61" s="711"/>
      <c r="C61" s="711"/>
      <c r="D61" s="711"/>
      <c r="E61" s="711"/>
      <c r="F61" s="711"/>
      <c r="G61" s="711"/>
      <c r="H61" s="711"/>
      <c r="I61" s="711"/>
      <c r="J61" s="711"/>
      <c r="K61" s="711"/>
      <c r="L61" s="711"/>
      <c r="M61" s="711"/>
      <c r="N61" s="23"/>
      <c r="O61" s="23"/>
      <c r="P61" s="23"/>
      <c r="Q61" s="23"/>
      <c r="R61" s="23"/>
      <c r="S61" s="29"/>
      <c r="T61" s="29">
        <v>1584000</v>
      </c>
    </row>
    <row r="62" spans="1:20" ht="54" customHeight="1" x14ac:dyDescent="1.3">
      <c r="A62" s="712" t="s">
        <v>15033</v>
      </c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23"/>
      <c r="O62" s="23"/>
      <c r="P62" s="23"/>
      <c r="Q62" s="23"/>
      <c r="R62" s="23"/>
      <c r="S62" s="29"/>
      <c r="T62" s="29"/>
    </row>
    <row r="63" spans="1:20" ht="54" customHeight="1" x14ac:dyDescent="1.05">
      <c r="A63" s="31" t="s">
        <v>14289</v>
      </c>
      <c r="B63" s="37" t="s">
        <v>14290</v>
      </c>
      <c r="C63" s="31" t="s">
        <v>14291</v>
      </c>
      <c r="D63" s="31" t="s">
        <v>14292</v>
      </c>
      <c r="E63" s="31" t="s">
        <v>688</v>
      </c>
      <c r="F63" s="31" t="s">
        <v>123</v>
      </c>
      <c r="G63" s="31" t="s">
        <v>689</v>
      </c>
      <c r="H63" s="31" t="s">
        <v>14213</v>
      </c>
      <c r="I63" s="38">
        <v>8.3333333333333329E-2</v>
      </c>
      <c r="J63" s="31" t="s">
        <v>38</v>
      </c>
      <c r="K63" s="31" t="s">
        <v>105</v>
      </c>
      <c r="L63" s="31" t="s">
        <v>106</v>
      </c>
      <c r="M63" s="31" t="s">
        <v>194</v>
      </c>
      <c r="N63" s="23"/>
      <c r="O63" s="23"/>
      <c r="P63" s="23"/>
      <c r="Q63" s="23"/>
      <c r="R63" s="23"/>
      <c r="S63" s="29">
        <v>38750</v>
      </c>
      <c r="T63" s="29"/>
    </row>
    <row r="64" spans="1:20" ht="50.1" customHeight="1" x14ac:dyDescent="0.7">
      <c r="A64" s="711" t="s">
        <v>15402</v>
      </c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23"/>
      <c r="O64" s="23"/>
      <c r="P64" s="23"/>
      <c r="Q64" s="23"/>
      <c r="R64" s="23"/>
      <c r="S64" s="29"/>
      <c r="T64" s="29">
        <v>604000</v>
      </c>
    </row>
    <row r="65" spans="1:20" ht="54" customHeight="1" x14ac:dyDescent="1.05">
      <c r="A65" s="688" t="s">
        <v>16735</v>
      </c>
      <c r="B65" s="689"/>
      <c r="C65" s="689"/>
      <c r="D65" s="689"/>
      <c r="E65" s="689"/>
      <c r="F65" s="689"/>
      <c r="G65" s="689"/>
      <c r="H65" s="689"/>
      <c r="I65" s="689"/>
      <c r="J65" s="689"/>
      <c r="K65" s="689"/>
      <c r="L65" s="689"/>
      <c r="M65" s="690"/>
      <c r="N65" s="31"/>
      <c r="O65" s="31"/>
      <c r="P65" s="31"/>
      <c r="Q65" s="23"/>
      <c r="R65" s="23"/>
      <c r="S65" s="29"/>
      <c r="T65" s="29"/>
    </row>
    <row r="66" spans="1:20" ht="54" customHeight="1" x14ac:dyDescent="1.05">
      <c r="A66" s="31" t="s">
        <v>16462</v>
      </c>
      <c r="B66" s="31" t="s">
        <v>16463</v>
      </c>
      <c r="C66" s="31" t="s">
        <v>16183</v>
      </c>
      <c r="D66" s="31" t="s">
        <v>16464</v>
      </c>
      <c r="E66" s="31" t="s">
        <v>101</v>
      </c>
      <c r="F66" s="31" t="s">
        <v>102</v>
      </c>
      <c r="G66" s="31" t="s">
        <v>16190</v>
      </c>
      <c r="H66" s="31" t="s">
        <v>16224</v>
      </c>
      <c r="I66" s="31"/>
      <c r="J66" s="31" t="s">
        <v>38</v>
      </c>
      <c r="K66" s="31"/>
      <c r="L66" s="31" t="s">
        <v>106</v>
      </c>
      <c r="M66" s="31" t="s">
        <v>491</v>
      </c>
      <c r="N66" s="31" t="s">
        <v>105</v>
      </c>
      <c r="O66" s="31"/>
      <c r="P66" s="31"/>
      <c r="Q66" s="23"/>
      <c r="R66" s="23"/>
      <c r="S66" s="29">
        <v>26400</v>
      </c>
      <c r="T66" s="29"/>
    </row>
    <row r="67" spans="1:20" ht="54" customHeight="1" x14ac:dyDescent="1.05">
      <c r="A67" s="31" t="s">
        <v>16465</v>
      </c>
      <c r="B67" s="31" t="s">
        <v>16466</v>
      </c>
      <c r="C67" s="31" t="s">
        <v>16183</v>
      </c>
      <c r="D67" s="31" t="s">
        <v>16467</v>
      </c>
      <c r="E67" s="31" t="s">
        <v>101</v>
      </c>
      <c r="F67" s="31" t="s">
        <v>102</v>
      </c>
      <c r="G67" s="31" t="s">
        <v>16190</v>
      </c>
      <c r="H67" s="31" t="s">
        <v>16224</v>
      </c>
      <c r="I67" s="31"/>
      <c r="J67" s="31" t="s">
        <v>38</v>
      </c>
      <c r="K67" s="31"/>
      <c r="L67" s="31" t="s">
        <v>106</v>
      </c>
      <c r="M67" s="31" t="s">
        <v>491</v>
      </c>
      <c r="N67" s="31" t="s">
        <v>105</v>
      </c>
      <c r="O67" s="31"/>
      <c r="P67" s="31"/>
      <c r="Q67" s="23"/>
      <c r="R67" s="23"/>
      <c r="S67" s="29">
        <v>26400</v>
      </c>
      <c r="T67" s="29"/>
    </row>
    <row r="68" spans="1:20" ht="54" customHeight="1" x14ac:dyDescent="1.05">
      <c r="A68" s="31" t="s">
        <v>16468</v>
      </c>
      <c r="B68" s="31" t="s">
        <v>16469</v>
      </c>
      <c r="C68" s="31" t="s">
        <v>16183</v>
      </c>
      <c r="D68" s="31" t="s">
        <v>16470</v>
      </c>
      <c r="E68" s="31" t="s">
        <v>101</v>
      </c>
      <c r="F68" s="31" t="s">
        <v>102</v>
      </c>
      <c r="G68" s="31" t="s">
        <v>16190</v>
      </c>
      <c r="H68" s="31" t="s">
        <v>16224</v>
      </c>
      <c r="I68" s="31"/>
      <c r="J68" s="31" t="s">
        <v>38</v>
      </c>
      <c r="K68" s="31"/>
      <c r="L68" s="31" t="s">
        <v>106</v>
      </c>
      <c r="M68" s="31" t="s">
        <v>491</v>
      </c>
      <c r="N68" s="31" t="s">
        <v>105</v>
      </c>
      <c r="O68" s="31"/>
      <c r="P68" s="31"/>
      <c r="Q68" s="23"/>
      <c r="R68" s="23"/>
      <c r="S68" s="29">
        <v>26400</v>
      </c>
      <c r="T68" s="29"/>
    </row>
    <row r="69" spans="1:20" ht="54" customHeight="1" x14ac:dyDescent="1.05">
      <c r="A69" s="31" t="s">
        <v>16471</v>
      </c>
      <c r="B69" s="31" t="s">
        <v>14379</v>
      </c>
      <c r="C69" s="31" t="s">
        <v>16183</v>
      </c>
      <c r="D69" s="31" t="s">
        <v>16472</v>
      </c>
      <c r="E69" s="31" t="s">
        <v>101</v>
      </c>
      <c r="F69" s="31" t="s">
        <v>102</v>
      </c>
      <c r="G69" s="31" t="s">
        <v>16190</v>
      </c>
      <c r="H69" s="31" t="s">
        <v>16224</v>
      </c>
      <c r="I69" s="31"/>
      <c r="J69" s="31" t="s">
        <v>38</v>
      </c>
      <c r="K69" s="31"/>
      <c r="L69" s="31" t="s">
        <v>106</v>
      </c>
      <c r="M69" s="31" t="s">
        <v>491</v>
      </c>
      <c r="N69" s="31" t="s">
        <v>105</v>
      </c>
      <c r="O69" s="31"/>
      <c r="P69" s="31"/>
      <c r="Q69" s="23"/>
      <c r="R69" s="23"/>
      <c r="S69" s="29">
        <v>26400</v>
      </c>
      <c r="T69" s="29"/>
    </row>
    <row r="70" spans="1:20" ht="54" customHeight="1" x14ac:dyDescent="1.05">
      <c r="A70" s="31" t="s">
        <v>16473</v>
      </c>
      <c r="B70" s="31" t="s">
        <v>16474</v>
      </c>
      <c r="C70" s="31" t="s">
        <v>16183</v>
      </c>
      <c r="D70" s="31" t="s">
        <v>16475</v>
      </c>
      <c r="E70" s="31" t="s">
        <v>687</v>
      </c>
      <c r="F70" s="31" t="s">
        <v>123</v>
      </c>
      <c r="G70" s="31" t="s">
        <v>16248</v>
      </c>
      <c r="H70" s="31" t="s">
        <v>16224</v>
      </c>
      <c r="I70" s="31"/>
      <c r="J70" s="31" t="s">
        <v>38</v>
      </c>
      <c r="K70" s="31"/>
      <c r="L70" s="31" t="s">
        <v>106</v>
      </c>
      <c r="M70" s="31" t="s">
        <v>995</v>
      </c>
      <c r="N70" s="31" t="s">
        <v>105</v>
      </c>
      <c r="O70" s="31"/>
      <c r="P70" s="31"/>
      <c r="Q70" s="23"/>
      <c r="R70" s="23"/>
      <c r="S70" s="29">
        <v>43625</v>
      </c>
      <c r="T70" s="29"/>
    </row>
    <row r="71" spans="1:20" ht="54" customHeight="1" x14ac:dyDescent="1.05">
      <c r="A71" s="31" t="s">
        <v>16476</v>
      </c>
      <c r="B71" s="31" t="s">
        <v>16477</v>
      </c>
      <c r="C71" s="31" t="s">
        <v>16183</v>
      </c>
      <c r="D71" s="31" t="s">
        <v>16478</v>
      </c>
      <c r="E71" s="31" t="s">
        <v>687</v>
      </c>
      <c r="F71" s="31" t="s">
        <v>123</v>
      </c>
      <c r="G71" s="31" t="s">
        <v>16248</v>
      </c>
      <c r="H71" s="31" t="s">
        <v>16224</v>
      </c>
      <c r="I71" s="31"/>
      <c r="J71" s="31" t="s">
        <v>38</v>
      </c>
      <c r="K71" s="31"/>
      <c r="L71" s="31" t="s">
        <v>106</v>
      </c>
      <c r="M71" s="31" t="s">
        <v>995</v>
      </c>
      <c r="N71" s="31" t="s">
        <v>105</v>
      </c>
      <c r="O71" s="31"/>
      <c r="P71" s="31"/>
      <c r="Q71" s="23"/>
      <c r="R71" s="23"/>
      <c r="S71" s="29">
        <v>43625</v>
      </c>
      <c r="T71" s="29"/>
    </row>
    <row r="72" spans="1:20" ht="54" customHeight="1" x14ac:dyDescent="1.05">
      <c r="A72" s="31" t="s">
        <v>16479</v>
      </c>
      <c r="B72" s="31" t="s">
        <v>16480</v>
      </c>
      <c r="C72" s="31" t="s">
        <v>16183</v>
      </c>
      <c r="D72" s="31" t="s">
        <v>16481</v>
      </c>
      <c r="E72" s="31" t="s">
        <v>687</v>
      </c>
      <c r="F72" s="31" t="s">
        <v>123</v>
      </c>
      <c r="G72" s="31" t="s">
        <v>16248</v>
      </c>
      <c r="H72" s="31" t="s">
        <v>16224</v>
      </c>
      <c r="I72" s="31"/>
      <c r="J72" s="31" t="s">
        <v>38</v>
      </c>
      <c r="K72" s="31"/>
      <c r="L72" s="31" t="s">
        <v>106</v>
      </c>
      <c r="M72" s="31" t="s">
        <v>995</v>
      </c>
      <c r="N72" s="31" t="s">
        <v>105</v>
      </c>
      <c r="O72" s="31"/>
      <c r="P72" s="31"/>
      <c r="Q72" s="23"/>
      <c r="R72" s="23"/>
      <c r="S72" s="29">
        <v>43625</v>
      </c>
      <c r="T72" s="29"/>
    </row>
    <row r="73" spans="1:20" ht="54" customHeight="1" x14ac:dyDescent="1.05">
      <c r="A73" s="31" t="s">
        <v>16482</v>
      </c>
      <c r="B73" s="31" t="s">
        <v>16483</v>
      </c>
      <c r="C73" s="31" t="s">
        <v>16183</v>
      </c>
      <c r="D73" s="31" t="s">
        <v>16484</v>
      </c>
      <c r="E73" s="31" t="s">
        <v>687</v>
      </c>
      <c r="F73" s="31" t="s">
        <v>123</v>
      </c>
      <c r="G73" s="31" t="s">
        <v>16248</v>
      </c>
      <c r="H73" s="31" t="s">
        <v>16224</v>
      </c>
      <c r="I73" s="31"/>
      <c r="J73" s="31" t="s">
        <v>38</v>
      </c>
      <c r="K73" s="31"/>
      <c r="L73" s="31" t="s">
        <v>106</v>
      </c>
      <c r="M73" s="31" t="s">
        <v>995</v>
      </c>
      <c r="N73" s="31" t="s">
        <v>105</v>
      </c>
      <c r="O73" s="31"/>
      <c r="P73" s="31"/>
      <c r="Q73" s="23"/>
      <c r="R73" s="23"/>
      <c r="S73" s="29">
        <v>43625</v>
      </c>
      <c r="T73" s="29"/>
    </row>
    <row r="74" spans="1:20" ht="54" customHeight="1" x14ac:dyDescent="1.05">
      <c r="A74" s="31" t="s">
        <v>16485</v>
      </c>
      <c r="B74" s="31" t="s">
        <v>16486</v>
      </c>
      <c r="C74" s="31" t="s">
        <v>16183</v>
      </c>
      <c r="D74" s="31" t="s">
        <v>16487</v>
      </c>
      <c r="E74" s="31" t="s">
        <v>687</v>
      </c>
      <c r="F74" s="31" t="s">
        <v>123</v>
      </c>
      <c r="G74" s="31" t="s">
        <v>16248</v>
      </c>
      <c r="H74" s="31" t="s">
        <v>16224</v>
      </c>
      <c r="I74" s="31"/>
      <c r="J74" s="31" t="s">
        <v>38</v>
      </c>
      <c r="K74" s="31"/>
      <c r="L74" s="31" t="s">
        <v>106</v>
      </c>
      <c r="M74" s="31" t="s">
        <v>995</v>
      </c>
      <c r="N74" s="31" t="s">
        <v>105</v>
      </c>
      <c r="O74" s="31"/>
      <c r="P74" s="31"/>
      <c r="Q74" s="23"/>
      <c r="R74" s="23"/>
      <c r="S74" s="29">
        <v>43625</v>
      </c>
      <c r="T74" s="29"/>
    </row>
    <row r="75" spans="1:20" ht="54" customHeight="1" x14ac:dyDescent="1.05">
      <c r="A75" s="31" t="s">
        <v>16488</v>
      </c>
      <c r="B75" s="31" t="s">
        <v>16489</v>
      </c>
      <c r="C75" s="31" t="s">
        <v>16183</v>
      </c>
      <c r="D75" s="31" t="s">
        <v>16490</v>
      </c>
      <c r="E75" s="31" t="s">
        <v>687</v>
      </c>
      <c r="F75" s="31" t="s">
        <v>123</v>
      </c>
      <c r="G75" s="31" t="s">
        <v>16248</v>
      </c>
      <c r="H75" s="31" t="s">
        <v>16224</v>
      </c>
      <c r="I75" s="31"/>
      <c r="J75" s="31" t="s">
        <v>38</v>
      </c>
      <c r="K75" s="31"/>
      <c r="L75" s="31" t="s">
        <v>106</v>
      </c>
      <c r="M75" s="31" t="s">
        <v>995</v>
      </c>
      <c r="N75" s="31" t="s">
        <v>105</v>
      </c>
      <c r="O75" s="31"/>
      <c r="P75" s="31"/>
      <c r="Q75" s="23"/>
      <c r="R75" s="23"/>
      <c r="S75" s="29">
        <v>43625</v>
      </c>
      <c r="T75" s="29"/>
    </row>
    <row r="76" spans="1:20" ht="54" customHeight="1" x14ac:dyDescent="1.05">
      <c r="A76" s="31" t="s">
        <v>16491</v>
      </c>
      <c r="B76" s="31" t="s">
        <v>16492</v>
      </c>
      <c r="C76" s="31" t="s">
        <v>16183</v>
      </c>
      <c r="D76" s="31" t="s">
        <v>16493</v>
      </c>
      <c r="E76" s="31" t="s">
        <v>687</v>
      </c>
      <c r="F76" s="31" t="s">
        <v>123</v>
      </c>
      <c r="G76" s="31" t="s">
        <v>16248</v>
      </c>
      <c r="H76" s="31" t="s">
        <v>16224</v>
      </c>
      <c r="I76" s="31"/>
      <c r="J76" s="31" t="s">
        <v>38</v>
      </c>
      <c r="K76" s="31"/>
      <c r="L76" s="31" t="s">
        <v>106</v>
      </c>
      <c r="M76" s="31" t="s">
        <v>995</v>
      </c>
      <c r="N76" s="31" t="s">
        <v>105</v>
      </c>
      <c r="O76" s="31"/>
      <c r="P76" s="31"/>
      <c r="Q76" s="23"/>
      <c r="R76" s="23"/>
      <c r="S76" s="29">
        <v>43625</v>
      </c>
      <c r="T76" s="29"/>
    </row>
    <row r="77" spans="1:20" ht="54" customHeight="1" x14ac:dyDescent="1.05">
      <c r="A77" s="31" t="s">
        <v>16494</v>
      </c>
      <c r="B77" s="31" t="s">
        <v>4341</v>
      </c>
      <c r="C77" s="31" t="s">
        <v>16183</v>
      </c>
      <c r="D77" s="31" t="s">
        <v>16495</v>
      </c>
      <c r="E77" s="31" t="s">
        <v>687</v>
      </c>
      <c r="F77" s="31" t="s">
        <v>123</v>
      </c>
      <c r="G77" s="31" t="s">
        <v>16248</v>
      </c>
      <c r="H77" s="31" t="s">
        <v>16224</v>
      </c>
      <c r="I77" s="31"/>
      <c r="J77" s="31" t="s">
        <v>38</v>
      </c>
      <c r="K77" s="31"/>
      <c r="L77" s="31" t="s">
        <v>106</v>
      </c>
      <c r="M77" s="31" t="s">
        <v>995</v>
      </c>
      <c r="N77" s="31" t="s">
        <v>105</v>
      </c>
      <c r="O77" s="31"/>
      <c r="P77" s="31"/>
      <c r="Q77" s="23"/>
      <c r="R77" s="23"/>
      <c r="S77" s="29">
        <v>43625</v>
      </c>
      <c r="T77" s="29"/>
    </row>
    <row r="78" spans="1:20" ht="54" customHeight="1" x14ac:dyDescent="1.05">
      <c r="A78" s="31" t="s">
        <v>16496</v>
      </c>
      <c r="B78" s="31" t="s">
        <v>16497</v>
      </c>
      <c r="C78" s="31" t="s">
        <v>16183</v>
      </c>
      <c r="D78" s="31" t="s">
        <v>16498</v>
      </c>
      <c r="E78" s="31" t="s">
        <v>687</v>
      </c>
      <c r="F78" s="31" t="s">
        <v>123</v>
      </c>
      <c r="G78" s="31" t="s">
        <v>16248</v>
      </c>
      <c r="H78" s="31" t="s">
        <v>16224</v>
      </c>
      <c r="I78" s="31"/>
      <c r="J78" s="31" t="s">
        <v>38</v>
      </c>
      <c r="K78" s="31"/>
      <c r="L78" s="31" t="s">
        <v>106</v>
      </c>
      <c r="M78" s="31" t="s">
        <v>995</v>
      </c>
      <c r="N78" s="31" t="s">
        <v>105</v>
      </c>
      <c r="O78" s="31"/>
      <c r="P78" s="31"/>
      <c r="Q78" s="23"/>
      <c r="R78" s="23"/>
      <c r="S78" s="29">
        <v>43625</v>
      </c>
      <c r="T78" s="29"/>
    </row>
    <row r="79" spans="1:20" ht="54" customHeight="1" x14ac:dyDescent="1.05">
      <c r="A79" s="31" t="s">
        <v>16499</v>
      </c>
      <c r="B79" s="31" t="s">
        <v>16500</v>
      </c>
      <c r="C79" s="31" t="s">
        <v>16183</v>
      </c>
      <c r="D79" s="31" t="s">
        <v>16501</v>
      </c>
      <c r="E79" s="31" t="s">
        <v>687</v>
      </c>
      <c r="F79" s="31" t="s">
        <v>123</v>
      </c>
      <c r="G79" s="31" t="s">
        <v>16248</v>
      </c>
      <c r="H79" s="31" t="s">
        <v>16224</v>
      </c>
      <c r="I79" s="31"/>
      <c r="J79" s="31" t="s">
        <v>38</v>
      </c>
      <c r="K79" s="31"/>
      <c r="L79" s="31" t="s">
        <v>106</v>
      </c>
      <c r="M79" s="31" t="s">
        <v>995</v>
      </c>
      <c r="N79" s="31" t="s">
        <v>105</v>
      </c>
      <c r="O79" s="31"/>
      <c r="P79" s="31"/>
      <c r="Q79" s="23"/>
      <c r="R79" s="23"/>
      <c r="S79" s="29">
        <v>43625</v>
      </c>
      <c r="T79" s="29"/>
    </row>
    <row r="80" spans="1:20" ht="54" customHeight="1" x14ac:dyDescent="1.05">
      <c r="A80" s="31" t="s">
        <v>16502</v>
      </c>
      <c r="B80" s="31" t="s">
        <v>2156</v>
      </c>
      <c r="C80" s="31" t="s">
        <v>16183</v>
      </c>
      <c r="D80" s="31" t="s">
        <v>16503</v>
      </c>
      <c r="E80" s="31" t="s">
        <v>687</v>
      </c>
      <c r="F80" s="31" t="s">
        <v>123</v>
      </c>
      <c r="G80" s="31" t="s">
        <v>16504</v>
      </c>
      <c r="H80" s="31" t="s">
        <v>16186</v>
      </c>
      <c r="I80" s="31"/>
      <c r="J80" s="31" t="s">
        <v>38</v>
      </c>
      <c r="K80" s="31"/>
      <c r="L80" s="31" t="s">
        <v>106</v>
      </c>
      <c r="M80" s="31" t="s">
        <v>995</v>
      </c>
      <c r="N80" s="31" t="s">
        <v>105</v>
      </c>
      <c r="O80" s="31"/>
      <c r="P80" s="31"/>
      <c r="Q80" s="23"/>
      <c r="R80" s="23"/>
      <c r="S80" s="29">
        <v>43625</v>
      </c>
      <c r="T80" s="29"/>
    </row>
    <row r="81" spans="1:20" ht="54" customHeight="1" x14ac:dyDescent="1.05">
      <c r="A81" s="31" t="s">
        <v>16505</v>
      </c>
      <c r="B81" s="31" t="s">
        <v>6703</v>
      </c>
      <c r="C81" s="31" t="s">
        <v>16183</v>
      </c>
      <c r="D81" s="31" t="s">
        <v>16506</v>
      </c>
      <c r="E81" s="31" t="s">
        <v>687</v>
      </c>
      <c r="F81" s="31" t="s">
        <v>123</v>
      </c>
      <c r="G81" s="31" t="s">
        <v>16504</v>
      </c>
      <c r="H81" s="31" t="s">
        <v>16186</v>
      </c>
      <c r="I81" s="31"/>
      <c r="J81" s="31" t="s">
        <v>38</v>
      </c>
      <c r="K81" s="31"/>
      <c r="L81" s="31" t="s">
        <v>106</v>
      </c>
      <c r="M81" s="31" t="s">
        <v>995</v>
      </c>
      <c r="N81" s="31" t="s">
        <v>105</v>
      </c>
      <c r="O81" s="31"/>
      <c r="P81" s="31"/>
      <c r="Q81" s="23"/>
      <c r="R81" s="23"/>
      <c r="S81" s="29">
        <v>43625</v>
      </c>
      <c r="T81" s="29"/>
    </row>
    <row r="82" spans="1:20" ht="54" customHeight="1" x14ac:dyDescent="1.05">
      <c r="A82" s="31" t="s">
        <v>16507</v>
      </c>
      <c r="B82" s="31" t="s">
        <v>14917</v>
      </c>
      <c r="C82" s="31" t="s">
        <v>16183</v>
      </c>
      <c r="D82" s="31" t="s">
        <v>16508</v>
      </c>
      <c r="E82" s="31" t="s">
        <v>687</v>
      </c>
      <c r="F82" s="31" t="s">
        <v>123</v>
      </c>
      <c r="G82" s="31" t="s">
        <v>16504</v>
      </c>
      <c r="H82" s="31" t="s">
        <v>16186</v>
      </c>
      <c r="I82" s="31"/>
      <c r="J82" s="31" t="s">
        <v>38</v>
      </c>
      <c r="K82" s="31"/>
      <c r="L82" s="31" t="s">
        <v>106</v>
      </c>
      <c r="M82" s="31" t="s">
        <v>995</v>
      </c>
      <c r="N82" s="31" t="s">
        <v>105</v>
      </c>
      <c r="O82" s="31"/>
      <c r="P82" s="31"/>
      <c r="Q82" s="23"/>
      <c r="R82" s="23"/>
      <c r="S82" s="29">
        <v>43625</v>
      </c>
      <c r="T82" s="29"/>
    </row>
    <row r="83" spans="1:20" ht="54" customHeight="1" x14ac:dyDescent="1.3">
      <c r="A83" s="704" t="s">
        <v>17937</v>
      </c>
      <c r="B83" s="705"/>
      <c r="C83" s="705"/>
      <c r="D83" s="705"/>
      <c r="E83" s="705"/>
      <c r="F83" s="705"/>
      <c r="G83" s="705"/>
      <c r="H83" s="705"/>
      <c r="I83" s="705"/>
      <c r="J83" s="705"/>
      <c r="K83" s="705"/>
      <c r="L83" s="705"/>
      <c r="M83" s="705"/>
      <c r="N83" s="706"/>
      <c r="O83" s="23"/>
      <c r="P83" s="23"/>
      <c r="Q83" s="23"/>
      <c r="R83" s="23"/>
      <c r="S83" s="29"/>
      <c r="T83" s="170"/>
    </row>
    <row r="84" spans="1:20" ht="54" customHeight="1" x14ac:dyDescent="1.3">
      <c r="A84" s="399" t="s">
        <v>17623</v>
      </c>
      <c r="B84" s="399" t="s">
        <v>17624</v>
      </c>
      <c r="C84" s="399" t="s">
        <v>17625</v>
      </c>
      <c r="D84" s="399" t="s">
        <v>17626</v>
      </c>
      <c r="E84" s="399" t="s">
        <v>687</v>
      </c>
      <c r="F84" s="399" t="s">
        <v>123</v>
      </c>
      <c r="G84" s="399" t="s">
        <v>17143</v>
      </c>
      <c r="H84" s="399" t="s">
        <v>16224</v>
      </c>
      <c r="I84" s="400">
        <v>8.3333333333333329E-2</v>
      </c>
      <c r="J84" s="399" t="s">
        <v>38</v>
      </c>
      <c r="K84" s="399" t="s">
        <v>105</v>
      </c>
      <c r="L84" s="399" t="s">
        <v>106</v>
      </c>
      <c r="M84" s="399" t="s">
        <v>995</v>
      </c>
      <c r="N84" s="399"/>
      <c r="O84" s="23"/>
      <c r="P84" s="23"/>
      <c r="Q84" s="23"/>
      <c r="R84" s="23"/>
      <c r="S84" s="29">
        <v>43425</v>
      </c>
      <c r="T84" s="170"/>
    </row>
    <row r="85" spans="1:20" ht="54" customHeight="1" x14ac:dyDescent="1.3">
      <c r="A85" s="399" t="s">
        <v>17627</v>
      </c>
      <c r="B85" s="399" t="s">
        <v>17628</v>
      </c>
      <c r="C85" s="399" t="s">
        <v>17629</v>
      </c>
      <c r="D85" s="399" t="s">
        <v>17630</v>
      </c>
      <c r="E85" s="399" t="s">
        <v>687</v>
      </c>
      <c r="F85" s="399" t="s">
        <v>102</v>
      </c>
      <c r="G85" s="399" t="s">
        <v>17122</v>
      </c>
      <c r="H85" s="399" t="s">
        <v>16244</v>
      </c>
      <c r="I85" s="400">
        <v>0.20833333333333334</v>
      </c>
      <c r="J85" s="399" t="s">
        <v>38</v>
      </c>
      <c r="K85" s="399" t="s">
        <v>105</v>
      </c>
      <c r="L85" s="399" t="s">
        <v>106</v>
      </c>
      <c r="M85" s="399" t="s">
        <v>491</v>
      </c>
      <c r="N85" s="399"/>
      <c r="O85" s="23"/>
      <c r="P85" s="23"/>
      <c r="Q85" s="23"/>
      <c r="R85" s="23"/>
      <c r="S85" s="29">
        <v>25200</v>
      </c>
      <c r="T85" s="170"/>
    </row>
    <row r="86" spans="1:20" ht="54" customHeight="1" x14ac:dyDescent="1.3">
      <c r="A86" s="399" t="s">
        <v>17631</v>
      </c>
      <c r="B86" s="399" t="s">
        <v>17632</v>
      </c>
      <c r="C86" s="399" t="s">
        <v>17633</v>
      </c>
      <c r="D86" s="399" t="s">
        <v>17634</v>
      </c>
      <c r="E86" s="399" t="s">
        <v>687</v>
      </c>
      <c r="F86" s="399" t="s">
        <v>102</v>
      </c>
      <c r="G86" s="399" t="s">
        <v>17122</v>
      </c>
      <c r="H86" s="399" t="s">
        <v>16244</v>
      </c>
      <c r="I86" s="400">
        <v>0.20833333333333334</v>
      </c>
      <c r="J86" s="399" t="s">
        <v>38</v>
      </c>
      <c r="K86" s="399" t="s">
        <v>105</v>
      </c>
      <c r="L86" s="399" t="s">
        <v>106</v>
      </c>
      <c r="M86" s="399" t="s">
        <v>491</v>
      </c>
      <c r="N86" s="399"/>
      <c r="O86" s="23"/>
      <c r="P86" s="23"/>
      <c r="Q86" s="23"/>
      <c r="R86" s="23"/>
      <c r="S86" s="29">
        <v>25200</v>
      </c>
      <c r="T86" s="170"/>
    </row>
    <row r="87" spans="1:20" ht="54" customHeight="1" x14ac:dyDescent="1.3">
      <c r="A87" s="399" t="s">
        <v>17635</v>
      </c>
      <c r="B87" s="399" t="s">
        <v>17636</v>
      </c>
      <c r="C87" s="399" t="s">
        <v>17637</v>
      </c>
      <c r="D87" s="399" t="s">
        <v>17638</v>
      </c>
      <c r="E87" s="399" t="s">
        <v>687</v>
      </c>
      <c r="F87" s="399" t="s">
        <v>102</v>
      </c>
      <c r="G87" s="399" t="s">
        <v>17122</v>
      </c>
      <c r="H87" s="399" t="s">
        <v>16244</v>
      </c>
      <c r="I87" s="400">
        <v>0.20833333333333334</v>
      </c>
      <c r="J87" s="399" t="s">
        <v>38</v>
      </c>
      <c r="K87" s="399" t="s">
        <v>105</v>
      </c>
      <c r="L87" s="399" t="s">
        <v>106</v>
      </c>
      <c r="M87" s="399" t="s">
        <v>491</v>
      </c>
      <c r="N87" s="399"/>
      <c r="O87" s="23"/>
      <c r="P87" s="23"/>
      <c r="Q87" s="23"/>
      <c r="R87" s="23"/>
      <c r="S87" s="29">
        <v>25200</v>
      </c>
      <c r="T87" s="170"/>
    </row>
    <row r="88" spans="1:20" ht="54" customHeight="1" x14ac:dyDescent="1.3">
      <c r="A88" s="688" t="s">
        <v>19287</v>
      </c>
      <c r="B88" s="689"/>
      <c r="C88" s="689"/>
      <c r="D88" s="689"/>
      <c r="E88" s="689"/>
      <c r="F88" s="689"/>
      <c r="G88" s="689"/>
      <c r="H88" s="689"/>
      <c r="I88" s="689"/>
      <c r="J88" s="689"/>
      <c r="K88" s="689"/>
      <c r="L88" s="689"/>
      <c r="M88" s="690"/>
      <c r="N88" s="23"/>
      <c r="O88" s="23"/>
      <c r="P88" s="23"/>
      <c r="Q88" s="23"/>
      <c r="R88" s="23"/>
      <c r="S88" s="29"/>
      <c r="T88" s="170"/>
    </row>
    <row r="89" spans="1:20" ht="54" customHeight="1" x14ac:dyDescent="1.3">
      <c r="A89" s="31" t="s">
        <v>18998</v>
      </c>
      <c r="B89" s="31" t="s">
        <v>12334</v>
      </c>
      <c r="C89" s="31" t="s">
        <v>18999</v>
      </c>
      <c r="D89" s="31" t="s">
        <v>19000</v>
      </c>
      <c r="E89" s="31" t="s">
        <v>687</v>
      </c>
      <c r="F89" s="31" t="s">
        <v>123</v>
      </c>
      <c r="G89" s="31" t="s">
        <v>16504</v>
      </c>
      <c r="H89" s="31" t="s">
        <v>16649</v>
      </c>
      <c r="I89" s="38">
        <v>0.83333333333333337</v>
      </c>
      <c r="J89" s="31" t="s">
        <v>38</v>
      </c>
      <c r="K89" s="31" t="s">
        <v>105</v>
      </c>
      <c r="L89" s="31" t="s">
        <v>106</v>
      </c>
      <c r="M89" s="31" t="s">
        <v>995</v>
      </c>
      <c r="N89" s="23"/>
      <c r="O89" s="23"/>
      <c r="P89" s="23"/>
      <c r="Q89" s="23"/>
      <c r="R89" s="23"/>
      <c r="S89" s="29">
        <v>43425</v>
      </c>
      <c r="T89" s="170"/>
    </row>
    <row r="90" spans="1:20" ht="54" customHeight="1" x14ac:dyDescent="1.3">
      <c r="A90" s="31" t="s">
        <v>19001</v>
      </c>
      <c r="B90" s="31" t="s">
        <v>19002</v>
      </c>
      <c r="C90" s="31" t="s">
        <v>19003</v>
      </c>
      <c r="D90" s="31" t="s">
        <v>19004</v>
      </c>
      <c r="E90" s="31" t="s">
        <v>687</v>
      </c>
      <c r="F90" s="31" t="s">
        <v>123</v>
      </c>
      <c r="G90" s="31" t="s">
        <v>16504</v>
      </c>
      <c r="H90" s="31" t="s">
        <v>16649</v>
      </c>
      <c r="I90" s="38">
        <v>0.83333333333333337</v>
      </c>
      <c r="J90" s="31" t="s">
        <v>38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43425</v>
      </c>
      <c r="T90" s="170"/>
    </row>
    <row r="91" spans="1:20" ht="54" customHeight="1" x14ac:dyDescent="1.3">
      <c r="A91" s="31" t="s">
        <v>19005</v>
      </c>
      <c r="B91" s="31" t="s">
        <v>14314</v>
      </c>
      <c r="C91" s="31" t="s">
        <v>19006</v>
      </c>
      <c r="D91" s="31" t="s">
        <v>19007</v>
      </c>
      <c r="E91" s="31" t="s">
        <v>101</v>
      </c>
      <c r="F91" s="31" t="s">
        <v>102</v>
      </c>
      <c r="G91" s="31" t="s">
        <v>16190</v>
      </c>
      <c r="H91" s="31" t="s">
        <v>16244</v>
      </c>
      <c r="I91" s="38">
        <v>8.3333333333333329E-2</v>
      </c>
      <c r="J91" s="31" t="s">
        <v>38</v>
      </c>
      <c r="K91" s="31" t="s">
        <v>105</v>
      </c>
      <c r="L91" s="31" t="s">
        <v>106</v>
      </c>
      <c r="M91" s="31" t="s">
        <v>491</v>
      </c>
      <c r="N91" s="23"/>
      <c r="O91" s="23"/>
      <c r="P91" s="23"/>
      <c r="Q91" s="23"/>
      <c r="R91" s="23"/>
      <c r="S91" s="29">
        <v>26200</v>
      </c>
      <c r="T91" s="170"/>
    </row>
    <row r="92" spans="1:20" ht="54" customHeight="1" x14ac:dyDescent="1.3">
      <c r="A92" s="31" t="s">
        <v>19008</v>
      </c>
      <c r="B92" s="31" t="s">
        <v>19009</v>
      </c>
      <c r="C92" s="31" t="s">
        <v>19010</v>
      </c>
      <c r="D92" s="31" t="s">
        <v>19011</v>
      </c>
      <c r="E92" s="31" t="s">
        <v>101</v>
      </c>
      <c r="F92" s="31" t="s">
        <v>102</v>
      </c>
      <c r="G92" s="31" t="s">
        <v>16190</v>
      </c>
      <c r="H92" s="31" t="s">
        <v>16244</v>
      </c>
      <c r="I92" s="38">
        <v>8.3333333333333329E-2</v>
      </c>
      <c r="J92" s="31" t="s">
        <v>38</v>
      </c>
      <c r="K92" s="31" t="s">
        <v>105</v>
      </c>
      <c r="L92" s="31" t="s">
        <v>106</v>
      </c>
      <c r="M92" s="31" t="s">
        <v>491</v>
      </c>
      <c r="N92" s="23"/>
      <c r="O92" s="23"/>
      <c r="P92" s="23"/>
      <c r="Q92" s="23"/>
      <c r="R92" s="23"/>
      <c r="S92" s="29">
        <v>26200</v>
      </c>
      <c r="T92" s="170"/>
    </row>
    <row r="93" spans="1:20" ht="54" customHeight="1" x14ac:dyDescent="1.3">
      <c r="A93" s="31" t="s">
        <v>19012</v>
      </c>
      <c r="B93" s="31" t="s">
        <v>813</v>
      </c>
      <c r="C93" s="31" t="s">
        <v>19013</v>
      </c>
      <c r="D93" s="31" t="s">
        <v>19014</v>
      </c>
      <c r="E93" s="31" t="s">
        <v>687</v>
      </c>
      <c r="F93" s="31" t="s">
        <v>123</v>
      </c>
      <c r="G93" s="31" t="s">
        <v>16504</v>
      </c>
      <c r="H93" s="31" t="s">
        <v>16649</v>
      </c>
      <c r="I93" s="38">
        <v>0.83333333333333337</v>
      </c>
      <c r="J93" s="31" t="s">
        <v>38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43425</v>
      </c>
      <c r="T93" s="170"/>
    </row>
    <row r="94" spans="1:20" ht="54" customHeight="1" x14ac:dyDescent="1.3">
      <c r="A94" s="31" t="s">
        <v>19015</v>
      </c>
      <c r="B94" s="31" t="s">
        <v>16693</v>
      </c>
      <c r="C94" s="31" t="s">
        <v>19016</v>
      </c>
      <c r="D94" s="31" t="s">
        <v>19017</v>
      </c>
      <c r="E94" s="31" t="s">
        <v>687</v>
      </c>
      <c r="F94" s="31" t="s">
        <v>123</v>
      </c>
      <c r="G94" s="31" t="s">
        <v>16504</v>
      </c>
      <c r="H94" s="31" t="s">
        <v>16649</v>
      </c>
      <c r="I94" s="38">
        <v>0.83333333333333337</v>
      </c>
      <c r="J94" s="31" t="s">
        <v>38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43425</v>
      </c>
      <c r="T94" s="170"/>
    </row>
    <row r="95" spans="1:20" ht="54" customHeight="1" x14ac:dyDescent="1.3">
      <c r="A95" s="31" t="s">
        <v>19018</v>
      </c>
      <c r="B95" s="31" t="s">
        <v>12511</v>
      </c>
      <c r="C95" s="31" t="s">
        <v>19019</v>
      </c>
      <c r="D95" s="31" t="s">
        <v>19020</v>
      </c>
      <c r="E95" s="31" t="s">
        <v>687</v>
      </c>
      <c r="F95" s="31" t="s">
        <v>123</v>
      </c>
      <c r="G95" s="31" t="s">
        <v>16504</v>
      </c>
      <c r="H95" s="31" t="s">
        <v>16649</v>
      </c>
      <c r="I95" s="38">
        <v>0.83333333333333337</v>
      </c>
      <c r="J95" s="31" t="s">
        <v>38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43425</v>
      </c>
      <c r="T95" s="170"/>
    </row>
    <row r="96" spans="1:20" ht="54" customHeight="1" x14ac:dyDescent="1.3">
      <c r="A96" s="31" t="s">
        <v>19021</v>
      </c>
      <c r="B96" s="31" t="s">
        <v>19022</v>
      </c>
      <c r="C96" s="31" t="s">
        <v>19023</v>
      </c>
      <c r="D96" s="31" t="s">
        <v>19024</v>
      </c>
      <c r="E96" s="31" t="s">
        <v>687</v>
      </c>
      <c r="F96" s="31" t="s">
        <v>123</v>
      </c>
      <c r="G96" s="31" t="s">
        <v>16504</v>
      </c>
      <c r="H96" s="31" t="s">
        <v>16649</v>
      </c>
      <c r="I96" s="38">
        <v>0.83333333333333337</v>
      </c>
      <c r="J96" s="31" t="s">
        <v>38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43425</v>
      </c>
      <c r="T96" s="170"/>
    </row>
    <row r="97" spans="1:20" ht="54" customHeight="1" x14ac:dyDescent="1.3">
      <c r="A97" s="31" t="s">
        <v>19025</v>
      </c>
      <c r="B97" s="31" t="s">
        <v>19026</v>
      </c>
      <c r="C97" s="31" t="s">
        <v>19027</v>
      </c>
      <c r="D97" s="31" t="s">
        <v>19028</v>
      </c>
      <c r="E97" s="31" t="s">
        <v>687</v>
      </c>
      <c r="F97" s="31" t="s">
        <v>123</v>
      </c>
      <c r="G97" s="31" t="s">
        <v>16504</v>
      </c>
      <c r="H97" s="31" t="s">
        <v>16649</v>
      </c>
      <c r="I97" s="38">
        <v>0.83333333333333337</v>
      </c>
      <c r="J97" s="31" t="s">
        <v>38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43425</v>
      </c>
      <c r="T97" s="170"/>
    </row>
    <row r="98" spans="1:20" ht="54" customHeight="1" x14ac:dyDescent="1.3">
      <c r="A98" s="31" t="s">
        <v>19029</v>
      </c>
      <c r="B98" s="31" t="s">
        <v>18938</v>
      </c>
      <c r="C98" s="31" t="s">
        <v>19030</v>
      </c>
      <c r="D98" s="31" t="s">
        <v>19031</v>
      </c>
      <c r="E98" s="31" t="s">
        <v>687</v>
      </c>
      <c r="F98" s="31" t="s">
        <v>123</v>
      </c>
      <c r="G98" s="31" t="s">
        <v>16504</v>
      </c>
      <c r="H98" s="31" t="s">
        <v>16649</v>
      </c>
      <c r="I98" s="38">
        <v>0.83333333333333337</v>
      </c>
      <c r="J98" s="31" t="s">
        <v>38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43425</v>
      </c>
      <c r="T98" s="170"/>
    </row>
    <row r="99" spans="1:20" ht="54" customHeight="1" x14ac:dyDescent="1.3">
      <c r="A99" s="31" t="s">
        <v>19032</v>
      </c>
      <c r="B99" s="31" t="s">
        <v>19033</v>
      </c>
      <c r="C99" s="31" t="s">
        <v>19034</v>
      </c>
      <c r="D99" s="31" t="s">
        <v>19035</v>
      </c>
      <c r="E99" s="31" t="s">
        <v>687</v>
      </c>
      <c r="F99" s="31" t="s">
        <v>123</v>
      </c>
      <c r="G99" s="31" t="s">
        <v>16504</v>
      </c>
      <c r="H99" s="31" t="s">
        <v>16649</v>
      </c>
      <c r="I99" s="38">
        <v>0.83333333333333337</v>
      </c>
      <c r="J99" s="31" t="s">
        <v>38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43425</v>
      </c>
      <c r="T99" s="170"/>
    </row>
    <row r="100" spans="1:20" ht="54" customHeight="1" x14ac:dyDescent="1.3">
      <c r="A100" s="31" t="s">
        <v>19036</v>
      </c>
      <c r="B100" s="31" t="s">
        <v>19037</v>
      </c>
      <c r="C100" s="31" t="s">
        <v>19038</v>
      </c>
      <c r="D100" s="31" t="s">
        <v>19039</v>
      </c>
      <c r="E100" s="31" t="s">
        <v>687</v>
      </c>
      <c r="F100" s="31" t="s">
        <v>123</v>
      </c>
      <c r="G100" s="31" t="s">
        <v>16504</v>
      </c>
      <c r="H100" s="31" t="s">
        <v>16649</v>
      </c>
      <c r="I100" s="38">
        <v>0.83333333333333337</v>
      </c>
      <c r="J100" s="31" t="s">
        <v>38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43425</v>
      </c>
      <c r="T100" s="170"/>
    </row>
    <row r="101" spans="1:20" ht="54" customHeight="1" x14ac:dyDescent="1.3">
      <c r="A101" s="31" t="s">
        <v>19040</v>
      </c>
      <c r="B101" s="31" t="s">
        <v>291</v>
      </c>
      <c r="C101" s="31" t="s">
        <v>19041</v>
      </c>
      <c r="D101" s="31" t="s">
        <v>19042</v>
      </c>
      <c r="E101" s="31" t="s">
        <v>687</v>
      </c>
      <c r="F101" s="31" t="s">
        <v>123</v>
      </c>
      <c r="G101" s="31" t="s">
        <v>16504</v>
      </c>
      <c r="H101" s="31" t="s">
        <v>16649</v>
      </c>
      <c r="I101" s="38">
        <v>0.83333333333333337</v>
      </c>
      <c r="J101" s="31" t="s">
        <v>38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43425</v>
      </c>
      <c r="T101" s="170"/>
    </row>
    <row r="102" spans="1:20" ht="54" customHeight="1" x14ac:dyDescent="1.3">
      <c r="A102" s="31" t="s">
        <v>19043</v>
      </c>
      <c r="B102" s="31" t="s">
        <v>19044</v>
      </c>
      <c r="C102" s="31" t="s">
        <v>19045</v>
      </c>
      <c r="D102" s="31" t="s">
        <v>19046</v>
      </c>
      <c r="E102" s="31" t="s">
        <v>687</v>
      </c>
      <c r="F102" s="31" t="s">
        <v>123</v>
      </c>
      <c r="G102" s="31" t="s">
        <v>16504</v>
      </c>
      <c r="H102" s="31" t="s">
        <v>16649</v>
      </c>
      <c r="I102" s="38">
        <v>0.83333333333333337</v>
      </c>
      <c r="J102" s="31" t="s">
        <v>38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43425</v>
      </c>
      <c r="T102" s="170"/>
    </row>
    <row r="103" spans="1:20" ht="54" customHeight="1" x14ac:dyDescent="1.3">
      <c r="A103" s="31" t="s">
        <v>19047</v>
      </c>
      <c r="B103" s="31" t="s">
        <v>19048</v>
      </c>
      <c r="C103" s="31" t="s">
        <v>19049</v>
      </c>
      <c r="D103" s="31" t="s">
        <v>19050</v>
      </c>
      <c r="E103" s="31" t="s">
        <v>687</v>
      </c>
      <c r="F103" s="31" t="s">
        <v>123</v>
      </c>
      <c r="G103" s="31" t="s">
        <v>16504</v>
      </c>
      <c r="H103" s="31" t="s">
        <v>16649</v>
      </c>
      <c r="I103" s="38">
        <v>0.83333333333333337</v>
      </c>
      <c r="J103" s="31" t="s">
        <v>38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43425</v>
      </c>
      <c r="T103" s="170"/>
    </row>
    <row r="104" spans="1:20" ht="54" customHeight="1" x14ac:dyDescent="1.3">
      <c r="A104" s="31" t="s">
        <v>19051</v>
      </c>
      <c r="B104" s="31" t="s">
        <v>19052</v>
      </c>
      <c r="C104" s="31" t="s">
        <v>19053</v>
      </c>
      <c r="D104" s="31" t="s">
        <v>19054</v>
      </c>
      <c r="E104" s="31" t="s">
        <v>687</v>
      </c>
      <c r="F104" s="31" t="s">
        <v>123</v>
      </c>
      <c r="G104" s="31" t="s">
        <v>16504</v>
      </c>
      <c r="H104" s="31" t="s">
        <v>16649</v>
      </c>
      <c r="I104" s="38">
        <v>0.83333333333333337</v>
      </c>
      <c r="J104" s="31" t="s">
        <v>38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43425</v>
      </c>
      <c r="T104" s="170"/>
    </row>
    <row r="105" spans="1:20" ht="54" customHeight="1" x14ac:dyDescent="1.3">
      <c r="A105" s="31" t="s">
        <v>19055</v>
      </c>
      <c r="B105" s="31" t="s">
        <v>7279</v>
      </c>
      <c r="C105" s="31" t="s">
        <v>19056</v>
      </c>
      <c r="D105" s="31" t="s">
        <v>19057</v>
      </c>
      <c r="E105" s="31" t="s">
        <v>687</v>
      </c>
      <c r="F105" s="31" t="s">
        <v>123</v>
      </c>
      <c r="G105" s="31" t="s">
        <v>16504</v>
      </c>
      <c r="H105" s="31" t="s">
        <v>16649</v>
      </c>
      <c r="I105" s="38">
        <v>0.83333333333333337</v>
      </c>
      <c r="J105" s="31" t="s">
        <v>38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43425</v>
      </c>
      <c r="T105" s="170"/>
    </row>
    <row r="106" spans="1:20" ht="54" customHeight="1" x14ac:dyDescent="1.3">
      <c r="A106" s="31" t="s">
        <v>19058</v>
      </c>
      <c r="B106" s="31" t="s">
        <v>19059</v>
      </c>
      <c r="C106" s="31" t="s">
        <v>19060</v>
      </c>
      <c r="D106" s="31" t="s">
        <v>19061</v>
      </c>
      <c r="E106" s="31" t="s">
        <v>687</v>
      </c>
      <c r="F106" s="31" t="s">
        <v>123</v>
      </c>
      <c r="G106" s="31" t="s">
        <v>16504</v>
      </c>
      <c r="H106" s="31" t="s">
        <v>16649</v>
      </c>
      <c r="I106" s="38">
        <v>0.83333333333333337</v>
      </c>
      <c r="J106" s="31" t="s">
        <v>38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43425</v>
      </c>
      <c r="T106" s="170"/>
    </row>
    <row r="107" spans="1:20" ht="54" customHeight="1" x14ac:dyDescent="1.3">
      <c r="A107" s="31" t="s">
        <v>19062</v>
      </c>
      <c r="B107" s="31" t="s">
        <v>19063</v>
      </c>
      <c r="C107" s="31" t="s">
        <v>19064</v>
      </c>
      <c r="D107" s="31" t="s">
        <v>19065</v>
      </c>
      <c r="E107" s="31" t="s">
        <v>687</v>
      </c>
      <c r="F107" s="31" t="s">
        <v>123</v>
      </c>
      <c r="G107" s="31" t="s">
        <v>16504</v>
      </c>
      <c r="H107" s="31" t="s">
        <v>16649</v>
      </c>
      <c r="I107" s="38">
        <v>0.83333333333333337</v>
      </c>
      <c r="J107" s="31" t="s">
        <v>38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43425</v>
      </c>
      <c r="T107" s="170"/>
    </row>
    <row r="108" spans="1:20" ht="54" customHeight="1" x14ac:dyDescent="1.3">
      <c r="A108" s="31" t="s">
        <v>19066</v>
      </c>
      <c r="B108" s="31" t="s">
        <v>19067</v>
      </c>
      <c r="C108" s="31" t="s">
        <v>19068</v>
      </c>
      <c r="D108" s="31" t="s">
        <v>19069</v>
      </c>
      <c r="E108" s="31" t="s">
        <v>687</v>
      </c>
      <c r="F108" s="31" t="s">
        <v>123</v>
      </c>
      <c r="G108" s="31" t="s">
        <v>16504</v>
      </c>
      <c r="H108" s="31" t="s">
        <v>16649</v>
      </c>
      <c r="I108" s="38">
        <v>0.83333333333333337</v>
      </c>
      <c r="J108" s="31" t="s">
        <v>38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43425</v>
      </c>
      <c r="T108" s="170"/>
    </row>
    <row r="109" spans="1:20" ht="54" customHeight="1" x14ac:dyDescent="1.3">
      <c r="A109" s="31" t="s">
        <v>19070</v>
      </c>
      <c r="B109" s="31" t="s">
        <v>19071</v>
      </c>
      <c r="C109" s="31" t="s">
        <v>19072</v>
      </c>
      <c r="D109" s="31" t="s">
        <v>19073</v>
      </c>
      <c r="E109" s="31" t="s">
        <v>687</v>
      </c>
      <c r="F109" s="31" t="s">
        <v>123</v>
      </c>
      <c r="G109" s="31" t="s">
        <v>16504</v>
      </c>
      <c r="H109" s="31" t="s">
        <v>16649</v>
      </c>
      <c r="I109" s="38">
        <v>0.83333333333333337</v>
      </c>
      <c r="J109" s="31" t="s">
        <v>38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170"/>
    </row>
    <row r="110" spans="1:20" ht="54" customHeight="1" x14ac:dyDescent="1.3">
      <c r="A110" s="31" t="s">
        <v>19074</v>
      </c>
      <c r="B110" s="31" t="s">
        <v>19075</v>
      </c>
      <c r="C110" s="31" t="s">
        <v>19076</v>
      </c>
      <c r="D110" s="31" t="s">
        <v>19077</v>
      </c>
      <c r="E110" s="31" t="s">
        <v>687</v>
      </c>
      <c r="F110" s="31" t="s">
        <v>123</v>
      </c>
      <c r="G110" s="31" t="s">
        <v>16504</v>
      </c>
      <c r="H110" s="31" t="s">
        <v>16649</v>
      </c>
      <c r="I110" s="38">
        <v>0.83333333333333337</v>
      </c>
      <c r="J110" s="31" t="s">
        <v>38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170"/>
    </row>
    <row r="111" spans="1:20" ht="54" customHeight="1" x14ac:dyDescent="1.3">
      <c r="A111" s="31" t="s">
        <v>19078</v>
      </c>
      <c r="B111" s="31" t="s">
        <v>19079</v>
      </c>
      <c r="C111" s="31" t="s">
        <v>19080</v>
      </c>
      <c r="D111" s="31" t="s">
        <v>19081</v>
      </c>
      <c r="E111" s="31" t="s">
        <v>687</v>
      </c>
      <c r="F111" s="31" t="s">
        <v>123</v>
      </c>
      <c r="G111" s="31" t="s">
        <v>16504</v>
      </c>
      <c r="H111" s="31" t="s">
        <v>16649</v>
      </c>
      <c r="I111" s="38">
        <v>0.83333333333333337</v>
      </c>
      <c r="J111" s="31" t="s">
        <v>38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170"/>
    </row>
    <row r="112" spans="1:20" ht="54" customHeight="1" x14ac:dyDescent="1.3">
      <c r="A112" s="31" t="s">
        <v>19082</v>
      </c>
      <c r="B112" s="31" t="s">
        <v>19083</v>
      </c>
      <c r="C112" s="31" t="s">
        <v>19084</v>
      </c>
      <c r="D112" s="31" t="s">
        <v>19085</v>
      </c>
      <c r="E112" s="31" t="s">
        <v>687</v>
      </c>
      <c r="F112" s="31" t="s">
        <v>123</v>
      </c>
      <c r="G112" s="31" t="s">
        <v>16504</v>
      </c>
      <c r="H112" s="31" t="s">
        <v>16649</v>
      </c>
      <c r="I112" s="38">
        <v>0.83333333333333337</v>
      </c>
      <c r="J112" s="31" t="s">
        <v>38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170"/>
    </row>
    <row r="113" spans="1:20" ht="54" customHeight="1" x14ac:dyDescent="1.3">
      <c r="A113" s="31" t="s">
        <v>19086</v>
      </c>
      <c r="B113" s="31" t="s">
        <v>13339</v>
      </c>
      <c r="C113" s="31" t="s">
        <v>19087</v>
      </c>
      <c r="D113" s="31" t="s">
        <v>19088</v>
      </c>
      <c r="E113" s="31" t="s">
        <v>687</v>
      </c>
      <c r="F113" s="31" t="s">
        <v>123</v>
      </c>
      <c r="G113" s="31" t="s">
        <v>16504</v>
      </c>
      <c r="H113" s="31" t="s">
        <v>16649</v>
      </c>
      <c r="I113" s="38">
        <v>0.83333333333333337</v>
      </c>
      <c r="J113" s="31" t="s">
        <v>38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43425</v>
      </c>
      <c r="T113" s="170"/>
    </row>
    <row r="114" spans="1:20" ht="54" customHeight="1" x14ac:dyDescent="1.3">
      <c r="A114" s="31" t="s">
        <v>19089</v>
      </c>
      <c r="B114" s="31" t="s">
        <v>19090</v>
      </c>
      <c r="C114" s="31" t="s">
        <v>19091</v>
      </c>
      <c r="D114" s="31" t="s">
        <v>19092</v>
      </c>
      <c r="E114" s="31" t="s">
        <v>687</v>
      </c>
      <c r="F114" s="31" t="s">
        <v>123</v>
      </c>
      <c r="G114" s="31" t="s">
        <v>16504</v>
      </c>
      <c r="H114" s="31" t="s">
        <v>16649</v>
      </c>
      <c r="I114" s="38">
        <v>0.70833333333333337</v>
      </c>
      <c r="J114" s="31" t="s">
        <v>38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43425</v>
      </c>
      <c r="T114" s="170"/>
    </row>
    <row r="115" spans="1:20" ht="54" customHeight="1" x14ac:dyDescent="1.3">
      <c r="A115" s="31" t="s">
        <v>19093</v>
      </c>
      <c r="B115" s="31" t="s">
        <v>19094</v>
      </c>
      <c r="C115" s="31" t="s">
        <v>19095</v>
      </c>
      <c r="D115" s="31" t="s">
        <v>19096</v>
      </c>
      <c r="E115" s="31" t="s">
        <v>687</v>
      </c>
      <c r="F115" s="31" t="s">
        <v>123</v>
      </c>
      <c r="G115" s="31" t="s">
        <v>16504</v>
      </c>
      <c r="H115" s="31" t="s">
        <v>16649</v>
      </c>
      <c r="I115" s="38">
        <v>0.70833333333333337</v>
      </c>
      <c r="J115" s="31" t="s">
        <v>38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43425</v>
      </c>
      <c r="T115" s="170"/>
    </row>
    <row r="116" spans="1:20" ht="54" customHeight="1" x14ac:dyDescent="1.3">
      <c r="A116" s="31" t="s">
        <v>19097</v>
      </c>
      <c r="B116" s="31" t="s">
        <v>12927</v>
      </c>
      <c r="C116" s="31" t="s">
        <v>19098</v>
      </c>
      <c r="D116" s="31" t="s">
        <v>19099</v>
      </c>
      <c r="E116" s="31" t="s">
        <v>687</v>
      </c>
      <c r="F116" s="31" t="s">
        <v>123</v>
      </c>
      <c r="G116" s="31" t="s">
        <v>16504</v>
      </c>
      <c r="H116" s="31" t="s">
        <v>16649</v>
      </c>
      <c r="I116" s="38">
        <v>0.70833333333333337</v>
      </c>
      <c r="J116" s="31" t="s">
        <v>38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43425</v>
      </c>
      <c r="T116" s="170"/>
    </row>
    <row r="117" spans="1:20" ht="54" customHeight="1" x14ac:dyDescent="1.3">
      <c r="A117" s="31" t="s">
        <v>19100</v>
      </c>
      <c r="B117" s="31" t="s">
        <v>19101</v>
      </c>
      <c r="C117" s="31" t="s">
        <v>19102</v>
      </c>
      <c r="D117" s="31" t="s">
        <v>19103</v>
      </c>
      <c r="E117" s="31" t="s">
        <v>687</v>
      </c>
      <c r="F117" s="31" t="s">
        <v>123</v>
      </c>
      <c r="G117" s="31" t="s">
        <v>16504</v>
      </c>
      <c r="H117" s="31" t="s">
        <v>16649</v>
      </c>
      <c r="I117" s="38">
        <v>0.70833333333333337</v>
      </c>
      <c r="J117" s="31" t="s">
        <v>38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3"/>
      <c r="R117" s="23"/>
      <c r="S117" s="29">
        <v>43425</v>
      </c>
      <c r="T117" s="170"/>
    </row>
    <row r="118" spans="1:20" ht="54" customHeight="1" x14ac:dyDescent="1.3">
      <c r="A118" s="31" t="s">
        <v>19104</v>
      </c>
      <c r="B118" s="31" t="s">
        <v>3234</v>
      </c>
      <c r="C118" s="31" t="s">
        <v>19105</v>
      </c>
      <c r="D118" s="31" t="s">
        <v>19106</v>
      </c>
      <c r="E118" s="31" t="s">
        <v>687</v>
      </c>
      <c r="F118" s="31" t="s">
        <v>123</v>
      </c>
      <c r="G118" s="31" t="s">
        <v>16504</v>
      </c>
      <c r="H118" s="31" t="s">
        <v>16649</v>
      </c>
      <c r="I118" s="38">
        <v>0.70833333333333337</v>
      </c>
      <c r="J118" s="31" t="s">
        <v>38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43425</v>
      </c>
      <c r="T118" s="170"/>
    </row>
    <row r="119" spans="1:20" ht="54" customHeight="1" x14ac:dyDescent="1.3">
      <c r="A119" s="31" t="s">
        <v>19107</v>
      </c>
      <c r="B119" s="31" t="s">
        <v>19108</v>
      </c>
      <c r="C119" s="31" t="s">
        <v>19109</v>
      </c>
      <c r="D119" s="31" t="s">
        <v>19110</v>
      </c>
      <c r="E119" s="31" t="s">
        <v>687</v>
      </c>
      <c r="F119" s="31" t="s">
        <v>123</v>
      </c>
      <c r="G119" s="31" t="s">
        <v>16504</v>
      </c>
      <c r="H119" s="31" t="s">
        <v>16649</v>
      </c>
      <c r="I119" s="38">
        <v>0.70833333333333337</v>
      </c>
      <c r="J119" s="31" t="s">
        <v>38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3"/>
      <c r="S119" s="29">
        <v>43425</v>
      </c>
      <c r="T119" s="170"/>
    </row>
    <row r="120" spans="1:20" ht="54" customHeight="1" x14ac:dyDescent="1.3">
      <c r="A120" s="31" t="s">
        <v>19111</v>
      </c>
      <c r="B120" s="31" t="s">
        <v>19112</v>
      </c>
      <c r="C120" s="31" t="s">
        <v>19113</v>
      </c>
      <c r="D120" s="31" t="s">
        <v>19114</v>
      </c>
      <c r="E120" s="31" t="s">
        <v>687</v>
      </c>
      <c r="F120" s="31" t="s">
        <v>123</v>
      </c>
      <c r="G120" s="31" t="s">
        <v>16504</v>
      </c>
      <c r="H120" s="31" t="s">
        <v>16649</v>
      </c>
      <c r="I120" s="38">
        <v>0.70833333333333337</v>
      </c>
      <c r="J120" s="31" t="s">
        <v>38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43425</v>
      </c>
      <c r="T120" s="170"/>
    </row>
    <row r="121" spans="1:20" ht="54" customHeight="1" x14ac:dyDescent="1.3">
      <c r="A121" s="31" t="s">
        <v>19115</v>
      </c>
      <c r="B121" s="31" t="s">
        <v>4215</v>
      </c>
      <c r="C121" s="31" t="s">
        <v>19116</v>
      </c>
      <c r="D121" s="31" t="s">
        <v>19117</v>
      </c>
      <c r="E121" s="31" t="s">
        <v>687</v>
      </c>
      <c r="F121" s="31" t="s">
        <v>123</v>
      </c>
      <c r="G121" s="31" t="s">
        <v>16504</v>
      </c>
      <c r="H121" s="31" t="s">
        <v>16649</v>
      </c>
      <c r="I121" s="38">
        <v>0.83333333333333337</v>
      </c>
      <c r="J121" s="31" t="s">
        <v>38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23"/>
      <c r="S121" s="29">
        <v>43425</v>
      </c>
      <c r="T121" s="170"/>
    </row>
    <row r="122" spans="1:20" ht="54" customHeight="1" x14ac:dyDescent="1.3">
      <c r="A122" s="31" t="s">
        <v>19118</v>
      </c>
      <c r="B122" s="31" t="s">
        <v>19119</v>
      </c>
      <c r="C122" s="31" t="s">
        <v>19120</v>
      </c>
      <c r="D122" s="31" t="s">
        <v>19121</v>
      </c>
      <c r="E122" s="31" t="s">
        <v>687</v>
      </c>
      <c r="F122" s="31" t="s">
        <v>123</v>
      </c>
      <c r="G122" s="31" t="s">
        <v>16504</v>
      </c>
      <c r="H122" s="31" t="s">
        <v>16649</v>
      </c>
      <c r="I122" s="38">
        <v>0.70833333333333337</v>
      </c>
      <c r="J122" s="31" t="s">
        <v>38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43425</v>
      </c>
      <c r="T122" s="170"/>
    </row>
    <row r="123" spans="1:20" ht="54" customHeight="1" x14ac:dyDescent="1.3">
      <c r="A123" s="31" t="s">
        <v>19122</v>
      </c>
      <c r="B123" s="31" t="s">
        <v>19123</v>
      </c>
      <c r="C123" s="31" t="s">
        <v>19124</v>
      </c>
      <c r="D123" s="31" t="s">
        <v>19125</v>
      </c>
      <c r="E123" s="31" t="s">
        <v>687</v>
      </c>
      <c r="F123" s="31" t="s">
        <v>123</v>
      </c>
      <c r="G123" s="31" t="s">
        <v>16504</v>
      </c>
      <c r="H123" s="31" t="s">
        <v>16649</v>
      </c>
      <c r="I123" s="38">
        <v>0.70833333333333337</v>
      </c>
      <c r="J123" s="31" t="s">
        <v>38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43425</v>
      </c>
      <c r="T123" s="170"/>
    </row>
    <row r="124" spans="1:20" ht="54" customHeight="1" x14ac:dyDescent="1.3">
      <c r="A124" s="31" t="s">
        <v>19126</v>
      </c>
      <c r="B124" s="31" t="s">
        <v>19127</v>
      </c>
      <c r="C124" s="31" t="s">
        <v>19128</v>
      </c>
      <c r="D124" s="31" t="s">
        <v>19129</v>
      </c>
      <c r="E124" s="31" t="s">
        <v>687</v>
      </c>
      <c r="F124" s="31" t="s">
        <v>123</v>
      </c>
      <c r="G124" s="31" t="s">
        <v>16504</v>
      </c>
      <c r="H124" s="31" t="s">
        <v>16649</v>
      </c>
      <c r="I124" s="38">
        <v>0.70833333333333337</v>
      </c>
      <c r="J124" s="31" t="s">
        <v>38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43425</v>
      </c>
      <c r="T124" s="170"/>
    </row>
    <row r="125" spans="1:20" ht="54" customHeight="1" x14ac:dyDescent="1.3">
      <c r="A125" s="31" t="s">
        <v>19130</v>
      </c>
      <c r="B125" s="31" t="s">
        <v>19131</v>
      </c>
      <c r="C125" s="31" t="s">
        <v>19132</v>
      </c>
      <c r="D125" s="31" t="s">
        <v>19133</v>
      </c>
      <c r="E125" s="31" t="s">
        <v>687</v>
      </c>
      <c r="F125" s="31" t="s">
        <v>123</v>
      </c>
      <c r="G125" s="31" t="s">
        <v>16504</v>
      </c>
      <c r="H125" s="31" t="s">
        <v>16649</v>
      </c>
      <c r="I125" s="38">
        <v>0.70833333333333337</v>
      </c>
      <c r="J125" s="31" t="s">
        <v>38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43425</v>
      </c>
      <c r="T125" s="170"/>
    </row>
    <row r="126" spans="1:20" ht="54" customHeight="1" x14ac:dyDescent="1.3">
      <c r="A126" s="679" t="s">
        <v>20595</v>
      </c>
      <c r="B126" s="680"/>
      <c r="C126" s="680"/>
      <c r="D126" s="680"/>
      <c r="E126" s="680"/>
      <c r="F126" s="680"/>
      <c r="G126" s="680"/>
      <c r="H126" s="680"/>
      <c r="I126" s="680"/>
      <c r="J126" s="680"/>
      <c r="K126" s="680"/>
      <c r="L126" s="680"/>
      <c r="M126" s="681"/>
      <c r="N126" s="23"/>
      <c r="O126" s="23"/>
      <c r="P126" s="23"/>
      <c r="Q126" s="23"/>
      <c r="R126" s="23"/>
      <c r="S126" s="29"/>
      <c r="T126" s="170"/>
    </row>
    <row r="127" spans="1:20" ht="54" customHeight="1" x14ac:dyDescent="1.3">
      <c r="A127" s="31" t="s">
        <v>20227</v>
      </c>
      <c r="B127" s="31" t="s">
        <v>20228</v>
      </c>
      <c r="C127" s="31" t="s">
        <v>20229</v>
      </c>
      <c r="D127" s="31" t="s">
        <v>20230</v>
      </c>
      <c r="E127" s="31" t="s">
        <v>101</v>
      </c>
      <c r="F127" s="31" t="s">
        <v>102</v>
      </c>
      <c r="G127" s="31" t="s">
        <v>16190</v>
      </c>
      <c r="H127" s="31" t="s">
        <v>17640</v>
      </c>
      <c r="I127" s="38">
        <v>0.41666666666666669</v>
      </c>
      <c r="J127" s="31" t="s">
        <v>38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3"/>
      <c r="R127" s="23"/>
      <c r="S127" s="29">
        <v>26200</v>
      </c>
      <c r="T127" s="170"/>
    </row>
    <row r="128" spans="1:20" ht="54" customHeight="1" x14ac:dyDescent="1.3">
      <c r="A128" s="31" t="s">
        <v>20231</v>
      </c>
      <c r="B128" s="31" t="s">
        <v>10515</v>
      </c>
      <c r="C128" s="31" t="s">
        <v>20232</v>
      </c>
      <c r="D128" s="31" t="s">
        <v>20233</v>
      </c>
      <c r="E128" s="31" t="s">
        <v>101</v>
      </c>
      <c r="F128" s="31" t="s">
        <v>102</v>
      </c>
      <c r="G128" s="31" t="s">
        <v>16190</v>
      </c>
      <c r="H128" s="31" t="s">
        <v>17640</v>
      </c>
      <c r="I128" s="38">
        <v>0.41666666666666669</v>
      </c>
      <c r="J128" s="31" t="s">
        <v>38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3"/>
      <c r="R128" s="23"/>
      <c r="S128" s="29">
        <v>26200</v>
      </c>
      <c r="T128" s="170"/>
    </row>
    <row r="129" spans="1:20" ht="54" customHeight="1" x14ac:dyDescent="1.05">
      <c r="A129" s="693" t="s">
        <v>22228</v>
      </c>
      <c r="B129" s="694"/>
      <c r="C129" s="694"/>
      <c r="D129" s="694"/>
      <c r="E129" s="694"/>
      <c r="F129" s="694"/>
      <c r="G129" s="694"/>
      <c r="H129" s="694"/>
      <c r="I129" s="694"/>
      <c r="J129" s="694"/>
      <c r="K129" s="694"/>
      <c r="L129" s="694"/>
      <c r="M129" s="695"/>
      <c r="N129" s="31"/>
      <c r="O129" s="31"/>
      <c r="P129" s="31"/>
      <c r="Q129" s="23"/>
      <c r="R129" s="23"/>
      <c r="S129" s="29"/>
      <c r="T129" s="29">
        <v>2248000</v>
      </c>
    </row>
    <row r="130" spans="1:20" ht="54" customHeight="1" x14ac:dyDescent="1.3">
      <c r="A130" s="682" t="s">
        <v>25349</v>
      </c>
      <c r="B130" s="683"/>
      <c r="C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4"/>
      <c r="N130" s="23"/>
      <c r="O130" s="23"/>
      <c r="P130" s="23"/>
      <c r="Q130" s="23"/>
      <c r="R130" s="23"/>
      <c r="S130" s="29"/>
      <c r="T130" s="170"/>
    </row>
    <row r="131" spans="1:20" ht="54" customHeight="1" x14ac:dyDescent="1.3">
      <c r="A131" s="31" t="s">
        <v>25162</v>
      </c>
      <c r="B131" s="31" t="s">
        <v>25163</v>
      </c>
      <c r="C131" s="31" t="s">
        <v>25164</v>
      </c>
      <c r="D131" s="31" t="s">
        <v>25165</v>
      </c>
      <c r="E131" s="31" t="s">
        <v>687</v>
      </c>
      <c r="F131" s="31" t="s">
        <v>123</v>
      </c>
      <c r="G131" s="31" t="s">
        <v>17532</v>
      </c>
      <c r="H131" s="31" t="s">
        <v>21584</v>
      </c>
      <c r="I131" s="38">
        <v>0.41666666666666669</v>
      </c>
      <c r="J131" s="31" t="s">
        <v>38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43425</v>
      </c>
      <c r="T131" s="170"/>
    </row>
    <row r="132" spans="1:20" ht="54" customHeight="1" x14ac:dyDescent="1.3">
      <c r="A132" s="31" t="s">
        <v>25166</v>
      </c>
      <c r="B132" s="31" t="s">
        <v>25167</v>
      </c>
      <c r="C132" s="31" t="s">
        <v>25168</v>
      </c>
      <c r="D132" s="31" t="s">
        <v>25169</v>
      </c>
      <c r="E132" s="31" t="s">
        <v>687</v>
      </c>
      <c r="F132" s="31" t="s">
        <v>123</v>
      </c>
      <c r="G132" s="31" t="s">
        <v>17532</v>
      </c>
      <c r="H132" s="31" t="s">
        <v>21584</v>
      </c>
      <c r="I132" s="38">
        <v>0.41666666666666669</v>
      </c>
      <c r="J132" s="31" t="s">
        <v>38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3"/>
      <c r="S132" s="29">
        <v>43425</v>
      </c>
      <c r="T132" s="170"/>
    </row>
    <row r="133" spans="1:20" ht="54" customHeight="1" x14ac:dyDescent="1.3">
      <c r="A133" s="31" t="s">
        <v>25170</v>
      </c>
      <c r="B133" s="31" t="s">
        <v>2556</v>
      </c>
      <c r="C133" s="31" t="s">
        <v>25171</v>
      </c>
      <c r="D133" s="31" t="s">
        <v>25172</v>
      </c>
      <c r="E133" s="31" t="s">
        <v>687</v>
      </c>
      <c r="F133" s="31" t="s">
        <v>123</v>
      </c>
      <c r="G133" s="31" t="s">
        <v>17532</v>
      </c>
      <c r="H133" s="31" t="s">
        <v>21584</v>
      </c>
      <c r="I133" s="38">
        <v>0.41666666666666669</v>
      </c>
      <c r="J133" s="31" t="s">
        <v>38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3"/>
      <c r="S133" s="29">
        <v>43425</v>
      </c>
      <c r="T133" s="170"/>
    </row>
    <row r="134" spans="1:20" ht="54" customHeight="1" x14ac:dyDescent="1.3">
      <c r="A134" s="31" t="s">
        <v>25173</v>
      </c>
      <c r="B134" s="31" t="s">
        <v>25174</v>
      </c>
      <c r="C134" s="31" t="s">
        <v>25175</v>
      </c>
      <c r="D134" s="31" t="s">
        <v>25176</v>
      </c>
      <c r="E134" s="31" t="s">
        <v>687</v>
      </c>
      <c r="F134" s="31" t="s">
        <v>123</v>
      </c>
      <c r="G134" s="31" t="s">
        <v>17532</v>
      </c>
      <c r="H134" s="31" t="s">
        <v>21584</v>
      </c>
      <c r="I134" s="38">
        <v>0.41666666666666669</v>
      </c>
      <c r="J134" s="31" t="s">
        <v>38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43425</v>
      </c>
      <c r="T134" s="170"/>
    </row>
    <row r="135" spans="1:20" ht="54" customHeight="1" x14ac:dyDescent="1.3">
      <c r="A135" s="31" t="s">
        <v>25177</v>
      </c>
      <c r="B135" s="31" t="s">
        <v>25178</v>
      </c>
      <c r="C135" s="31" t="s">
        <v>25179</v>
      </c>
      <c r="D135" s="31" t="s">
        <v>25180</v>
      </c>
      <c r="E135" s="31" t="s">
        <v>687</v>
      </c>
      <c r="F135" s="31" t="s">
        <v>123</v>
      </c>
      <c r="G135" s="31" t="s">
        <v>17532</v>
      </c>
      <c r="H135" s="31" t="s">
        <v>21584</v>
      </c>
      <c r="I135" s="38">
        <v>0.41666666666666669</v>
      </c>
      <c r="J135" s="31" t="s">
        <v>38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43425</v>
      </c>
      <c r="T135" s="170"/>
    </row>
    <row r="136" spans="1:20" ht="54" customHeight="1" x14ac:dyDescent="1.3">
      <c r="A136" s="31" t="s">
        <v>25181</v>
      </c>
      <c r="B136" s="31" t="s">
        <v>16084</v>
      </c>
      <c r="C136" s="31" t="s">
        <v>25182</v>
      </c>
      <c r="D136" s="31" t="s">
        <v>25183</v>
      </c>
      <c r="E136" s="31" t="s">
        <v>687</v>
      </c>
      <c r="F136" s="31" t="s">
        <v>123</v>
      </c>
      <c r="G136" s="31" t="s">
        <v>17532</v>
      </c>
      <c r="H136" s="31" t="s">
        <v>21584</v>
      </c>
      <c r="I136" s="38">
        <v>0.41666666666666669</v>
      </c>
      <c r="J136" s="31" t="s">
        <v>38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43425</v>
      </c>
      <c r="T136" s="170"/>
    </row>
    <row r="137" spans="1:20" ht="54" customHeight="1" x14ac:dyDescent="1.3">
      <c r="A137" s="31" t="s">
        <v>25184</v>
      </c>
      <c r="B137" s="31" t="s">
        <v>7162</v>
      </c>
      <c r="C137" s="31" t="s">
        <v>25185</v>
      </c>
      <c r="D137" s="31" t="s">
        <v>25186</v>
      </c>
      <c r="E137" s="31" t="s">
        <v>687</v>
      </c>
      <c r="F137" s="31" t="s">
        <v>123</v>
      </c>
      <c r="G137" s="31" t="s">
        <v>17532</v>
      </c>
      <c r="H137" s="31" t="s">
        <v>21584</v>
      </c>
      <c r="I137" s="38">
        <v>0.41666666666666669</v>
      </c>
      <c r="J137" s="31" t="s">
        <v>38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3"/>
      <c r="S137" s="29">
        <v>43425</v>
      </c>
      <c r="T137" s="170"/>
    </row>
    <row r="138" spans="1:20" ht="54" customHeight="1" x14ac:dyDescent="1.3">
      <c r="A138" s="31" t="s">
        <v>25187</v>
      </c>
      <c r="B138" s="31" t="s">
        <v>2308</v>
      </c>
      <c r="C138" s="31" t="s">
        <v>25188</v>
      </c>
      <c r="D138" s="31" t="s">
        <v>25189</v>
      </c>
      <c r="E138" s="31" t="s">
        <v>687</v>
      </c>
      <c r="F138" s="31" t="s">
        <v>123</v>
      </c>
      <c r="G138" s="31" t="s">
        <v>17532</v>
      </c>
      <c r="H138" s="31" t="s">
        <v>21584</v>
      </c>
      <c r="I138" s="38">
        <v>0.41666666666666669</v>
      </c>
      <c r="J138" s="31" t="s">
        <v>38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43425</v>
      </c>
      <c r="T138" s="170"/>
    </row>
    <row r="139" spans="1:20" ht="54" customHeight="1" x14ac:dyDescent="1.3">
      <c r="A139" s="31" t="s">
        <v>25190</v>
      </c>
      <c r="B139" s="31" t="s">
        <v>25191</v>
      </c>
      <c r="C139" s="31" t="s">
        <v>25192</v>
      </c>
      <c r="D139" s="31" t="s">
        <v>25193</v>
      </c>
      <c r="E139" s="31" t="s">
        <v>687</v>
      </c>
      <c r="F139" s="31" t="s">
        <v>123</v>
      </c>
      <c r="G139" s="31" t="s">
        <v>17532</v>
      </c>
      <c r="H139" s="31" t="s">
        <v>21584</v>
      </c>
      <c r="I139" s="38">
        <v>0.41666666666666669</v>
      </c>
      <c r="J139" s="31" t="s">
        <v>38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43425</v>
      </c>
      <c r="T139" s="170"/>
    </row>
    <row r="140" spans="1:20" ht="54" customHeight="1" x14ac:dyDescent="1.3">
      <c r="A140" s="31" t="s">
        <v>25194</v>
      </c>
      <c r="B140" s="31" t="s">
        <v>24767</v>
      </c>
      <c r="C140" s="31" t="s">
        <v>25195</v>
      </c>
      <c r="D140" s="31" t="s">
        <v>25196</v>
      </c>
      <c r="E140" s="31" t="s">
        <v>687</v>
      </c>
      <c r="F140" s="31" t="s">
        <v>123</v>
      </c>
      <c r="G140" s="31" t="s">
        <v>17532</v>
      </c>
      <c r="H140" s="31" t="s">
        <v>21584</v>
      </c>
      <c r="I140" s="38">
        <v>0.41666666666666669</v>
      </c>
      <c r="J140" s="31" t="s">
        <v>38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43425</v>
      </c>
      <c r="T140" s="170"/>
    </row>
    <row r="141" spans="1:20" ht="54" customHeight="1" x14ac:dyDescent="1.3">
      <c r="A141" s="31" t="s">
        <v>25197</v>
      </c>
      <c r="B141" s="31" t="s">
        <v>25198</v>
      </c>
      <c r="C141" s="31" t="s">
        <v>25199</v>
      </c>
      <c r="D141" s="31" t="s">
        <v>25200</v>
      </c>
      <c r="E141" s="31" t="s">
        <v>687</v>
      </c>
      <c r="F141" s="31" t="s">
        <v>123</v>
      </c>
      <c r="G141" s="31" t="s">
        <v>17532</v>
      </c>
      <c r="H141" s="31" t="s">
        <v>21584</v>
      </c>
      <c r="I141" s="38">
        <v>0.41666666666666669</v>
      </c>
      <c r="J141" s="31" t="s">
        <v>38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43425</v>
      </c>
      <c r="T141" s="170"/>
    </row>
    <row r="142" spans="1:20" ht="54" customHeight="1" x14ac:dyDescent="1.3">
      <c r="A142" s="31" t="s">
        <v>25201</v>
      </c>
      <c r="B142" s="31" t="s">
        <v>25202</v>
      </c>
      <c r="C142" s="31" t="s">
        <v>25203</v>
      </c>
      <c r="D142" s="31" t="s">
        <v>25204</v>
      </c>
      <c r="E142" s="31" t="s">
        <v>687</v>
      </c>
      <c r="F142" s="31" t="s">
        <v>123</v>
      </c>
      <c r="G142" s="31" t="s">
        <v>17532</v>
      </c>
      <c r="H142" s="31" t="s">
        <v>21584</v>
      </c>
      <c r="I142" s="38">
        <v>0.41666666666666669</v>
      </c>
      <c r="J142" s="31" t="s">
        <v>38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43425</v>
      </c>
      <c r="T142" s="170"/>
    </row>
    <row r="143" spans="1:20" ht="54" customHeight="1" x14ac:dyDescent="1.3">
      <c r="A143" s="31" t="s">
        <v>25205</v>
      </c>
      <c r="B143" s="31" t="s">
        <v>25206</v>
      </c>
      <c r="C143" s="31" t="s">
        <v>25207</v>
      </c>
      <c r="D143" s="31" t="s">
        <v>25208</v>
      </c>
      <c r="E143" s="31" t="s">
        <v>687</v>
      </c>
      <c r="F143" s="31" t="s">
        <v>123</v>
      </c>
      <c r="G143" s="31" t="s">
        <v>17532</v>
      </c>
      <c r="H143" s="31" t="s">
        <v>21584</v>
      </c>
      <c r="I143" s="38">
        <v>0.41666666666666669</v>
      </c>
      <c r="J143" s="31" t="s">
        <v>38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43425</v>
      </c>
      <c r="T143" s="170"/>
    </row>
    <row r="144" spans="1:20" ht="54" customHeight="1" x14ac:dyDescent="1.3">
      <c r="A144" s="31" t="s">
        <v>25209</v>
      </c>
      <c r="B144" s="31" t="s">
        <v>25210</v>
      </c>
      <c r="C144" s="31" t="s">
        <v>25211</v>
      </c>
      <c r="D144" s="31" t="s">
        <v>25212</v>
      </c>
      <c r="E144" s="31" t="s">
        <v>687</v>
      </c>
      <c r="F144" s="31" t="s">
        <v>123</v>
      </c>
      <c r="G144" s="31" t="s">
        <v>17532</v>
      </c>
      <c r="H144" s="31" t="s">
        <v>21584</v>
      </c>
      <c r="I144" s="38">
        <v>0.41666666666666669</v>
      </c>
      <c r="J144" s="31" t="s">
        <v>38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43425</v>
      </c>
      <c r="T144" s="170"/>
    </row>
    <row r="145" spans="1:20" ht="54" customHeight="1" x14ac:dyDescent="1.3">
      <c r="A145" s="31" t="s">
        <v>25213</v>
      </c>
      <c r="B145" s="31" t="s">
        <v>25214</v>
      </c>
      <c r="C145" s="31" t="s">
        <v>25215</v>
      </c>
      <c r="D145" s="31" t="s">
        <v>25216</v>
      </c>
      <c r="E145" s="31" t="s">
        <v>687</v>
      </c>
      <c r="F145" s="31" t="s">
        <v>123</v>
      </c>
      <c r="G145" s="31" t="s">
        <v>17532</v>
      </c>
      <c r="H145" s="31" t="s">
        <v>21584</v>
      </c>
      <c r="I145" s="38">
        <v>0.41666666666666669</v>
      </c>
      <c r="J145" s="31" t="s">
        <v>38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43425</v>
      </c>
      <c r="T145" s="170"/>
    </row>
    <row r="146" spans="1:20" ht="54" customHeight="1" x14ac:dyDescent="1.3">
      <c r="A146" s="31" t="s">
        <v>25217</v>
      </c>
      <c r="B146" s="31" t="s">
        <v>25218</v>
      </c>
      <c r="C146" s="31" t="s">
        <v>25219</v>
      </c>
      <c r="D146" s="31" t="s">
        <v>25220</v>
      </c>
      <c r="E146" s="31" t="s">
        <v>101</v>
      </c>
      <c r="F146" s="31" t="s">
        <v>102</v>
      </c>
      <c r="G146" s="31" t="s">
        <v>16216</v>
      </c>
      <c r="H146" s="31" t="s">
        <v>21584</v>
      </c>
      <c r="I146" s="38">
        <v>0.375</v>
      </c>
      <c r="J146" s="31" t="s">
        <v>38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26200</v>
      </c>
      <c r="T146" s="170"/>
    </row>
    <row r="147" spans="1:20" ht="54" customHeight="1" x14ac:dyDescent="1.3">
      <c r="A147" s="31" t="s">
        <v>25221</v>
      </c>
      <c r="B147" s="31" t="s">
        <v>25222</v>
      </c>
      <c r="C147" s="31" t="s">
        <v>25223</v>
      </c>
      <c r="D147" s="31" t="s">
        <v>25224</v>
      </c>
      <c r="E147" s="31" t="s">
        <v>687</v>
      </c>
      <c r="F147" s="31" t="s">
        <v>123</v>
      </c>
      <c r="G147" s="31" t="s">
        <v>17532</v>
      </c>
      <c r="H147" s="31" t="s">
        <v>21584</v>
      </c>
      <c r="I147" s="38">
        <v>0.41666666666666669</v>
      </c>
      <c r="J147" s="31" t="s">
        <v>38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170"/>
    </row>
    <row r="148" spans="1:20" ht="54" customHeight="1" x14ac:dyDescent="1.3">
      <c r="A148" s="31" t="s">
        <v>25225</v>
      </c>
      <c r="B148" s="31" t="s">
        <v>25226</v>
      </c>
      <c r="C148" s="31" t="s">
        <v>25227</v>
      </c>
      <c r="D148" s="31" t="s">
        <v>25228</v>
      </c>
      <c r="E148" s="31" t="s">
        <v>687</v>
      </c>
      <c r="F148" s="31" t="s">
        <v>123</v>
      </c>
      <c r="G148" s="31" t="s">
        <v>17532</v>
      </c>
      <c r="H148" s="31" t="s">
        <v>21584</v>
      </c>
      <c r="I148" s="38">
        <v>0.41666666666666669</v>
      </c>
      <c r="J148" s="31" t="s">
        <v>38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170"/>
    </row>
    <row r="149" spans="1:20" ht="54" customHeight="1" x14ac:dyDescent="1.3">
      <c r="A149" s="31" t="s">
        <v>25229</v>
      </c>
      <c r="B149" s="31" t="s">
        <v>25230</v>
      </c>
      <c r="C149" s="31" t="s">
        <v>25231</v>
      </c>
      <c r="D149" s="31" t="s">
        <v>25232</v>
      </c>
      <c r="E149" s="31" t="s">
        <v>687</v>
      </c>
      <c r="F149" s="31" t="s">
        <v>123</v>
      </c>
      <c r="G149" s="31" t="s">
        <v>17532</v>
      </c>
      <c r="H149" s="31" t="s">
        <v>21584</v>
      </c>
      <c r="I149" s="38">
        <v>0.41666666666666669</v>
      </c>
      <c r="J149" s="31" t="s">
        <v>38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43425</v>
      </c>
      <c r="T149" s="170"/>
    </row>
    <row r="150" spans="1:20" ht="54" customHeight="1" x14ac:dyDescent="1.3">
      <c r="A150" s="31" t="s">
        <v>25233</v>
      </c>
      <c r="B150" s="31" t="s">
        <v>25234</v>
      </c>
      <c r="C150" s="31" t="s">
        <v>25235</v>
      </c>
      <c r="D150" s="31" t="s">
        <v>25236</v>
      </c>
      <c r="E150" s="31" t="s">
        <v>687</v>
      </c>
      <c r="F150" s="31" t="s">
        <v>123</v>
      </c>
      <c r="G150" s="31" t="s">
        <v>17532</v>
      </c>
      <c r="H150" s="31" t="s">
        <v>21584</v>
      </c>
      <c r="I150" s="38">
        <v>0.41666666666666669</v>
      </c>
      <c r="J150" s="31" t="s">
        <v>38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43425</v>
      </c>
      <c r="T150" s="170"/>
    </row>
    <row r="151" spans="1:20" ht="54" customHeight="1" x14ac:dyDescent="1.3">
      <c r="A151" s="31" t="s">
        <v>25237</v>
      </c>
      <c r="B151" s="31" t="s">
        <v>25238</v>
      </c>
      <c r="C151" s="31" t="s">
        <v>25239</v>
      </c>
      <c r="D151" s="31" t="s">
        <v>25240</v>
      </c>
      <c r="E151" s="31" t="s">
        <v>687</v>
      </c>
      <c r="F151" s="31" t="s">
        <v>123</v>
      </c>
      <c r="G151" s="31" t="s">
        <v>17532</v>
      </c>
      <c r="H151" s="31" t="s">
        <v>21584</v>
      </c>
      <c r="I151" s="38">
        <v>0.41666666666666669</v>
      </c>
      <c r="J151" s="31" t="s">
        <v>38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43425</v>
      </c>
      <c r="T151" s="170"/>
    </row>
    <row r="152" spans="1:20" ht="54" customHeight="1" x14ac:dyDescent="1.3">
      <c r="A152" s="682" t="s">
        <v>27996</v>
      </c>
      <c r="B152" s="683"/>
      <c r="C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4"/>
      <c r="N152" s="23"/>
      <c r="O152" s="23"/>
      <c r="P152" s="23"/>
      <c r="Q152" s="23"/>
      <c r="R152" s="23"/>
      <c r="S152" s="195"/>
      <c r="T152" s="170"/>
    </row>
    <row r="153" spans="1:20" ht="54" customHeight="1" x14ac:dyDescent="1.3">
      <c r="A153" s="31" t="s">
        <v>27818</v>
      </c>
      <c r="B153" s="31" t="s">
        <v>19865</v>
      </c>
      <c r="C153" s="31" t="s">
        <v>27819</v>
      </c>
      <c r="D153" s="31" t="s">
        <v>27820</v>
      </c>
      <c r="E153" s="31" t="s">
        <v>101</v>
      </c>
      <c r="F153" s="31" t="s">
        <v>102</v>
      </c>
      <c r="G153" s="31" t="s">
        <v>16190</v>
      </c>
      <c r="H153" s="31" t="s">
        <v>25340</v>
      </c>
      <c r="I153" s="38">
        <v>0.52430555555555558</v>
      </c>
      <c r="J153" s="31" t="s">
        <v>38</v>
      </c>
      <c r="K153" s="31" t="s">
        <v>105</v>
      </c>
      <c r="L153" s="31" t="s">
        <v>106</v>
      </c>
      <c r="M153" s="31" t="s">
        <v>491</v>
      </c>
      <c r="N153" s="23"/>
      <c r="O153" s="23"/>
      <c r="P153" s="23"/>
      <c r="Q153" s="23"/>
      <c r="R153" s="23"/>
      <c r="S153" s="195">
        <v>26200</v>
      </c>
      <c r="T153" s="170"/>
    </row>
    <row r="154" spans="1:20" ht="54" customHeight="1" x14ac:dyDescent="1.3">
      <c r="A154" s="31" t="s">
        <v>27821</v>
      </c>
      <c r="B154" s="31" t="s">
        <v>27822</v>
      </c>
      <c r="C154" s="31" t="s">
        <v>27823</v>
      </c>
      <c r="D154" s="31" t="s">
        <v>27824</v>
      </c>
      <c r="E154" s="31" t="s">
        <v>101</v>
      </c>
      <c r="F154" s="31" t="s">
        <v>102</v>
      </c>
      <c r="G154" s="31" t="s">
        <v>16190</v>
      </c>
      <c r="H154" s="31" t="s">
        <v>25340</v>
      </c>
      <c r="I154" s="38">
        <v>0.52430555555555558</v>
      </c>
      <c r="J154" s="31" t="s">
        <v>38</v>
      </c>
      <c r="K154" s="31" t="s">
        <v>105</v>
      </c>
      <c r="L154" s="31" t="s">
        <v>106</v>
      </c>
      <c r="M154" s="31" t="s">
        <v>491</v>
      </c>
      <c r="N154" s="23"/>
      <c r="O154" s="23"/>
      <c r="P154" s="23"/>
      <c r="Q154" s="23"/>
      <c r="R154" s="23"/>
      <c r="S154" s="195">
        <v>26200</v>
      </c>
      <c r="T154" s="170"/>
    </row>
    <row r="155" spans="1:20" ht="54" customHeight="1" x14ac:dyDescent="1.3">
      <c r="A155" s="685" t="s">
        <v>29186</v>
      </c>
      <c r="B155" s="686"/>
      <c r="C155" s="686"/>
      <c r="D155" s="686"/>
      <c r="E155" s="686"/>
      <c r="F155" s="686"/>
      <c r="G155" s="686"/>
      <c r="H155" s="686"/>
      <c r="I155" s="686"/>
      <c r="J155" s="686"/>
      <c r="K155" s="686"/>
      <c r="L155" s="686"/>
      <c r="M155" s="687"/>
      <c r="N155" s="31"/>
      <c r="O155" s="31"/>
      <c r="P155" s="31"/>
      <c r="Q155" s="23"/>
      <c r="R155" s="23"/>
      <c r="S155" s="29"/>
      <c r="T155" s="29">
        <v>1330000</v>
      </c>
    </row>
    <row r="156" spans="1:20" ht="54" customHeight="1" x14ac:dyDescent="1.05">
      <c r="A156" s="688" t="s">
        <v>29699</v>
      </c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90"/>
      <c r="N156" s="23"/>
      <c r="O156" s="23"/>
      <c r="P156" s="23"/>
      <c r="Q156" s="23"/>
      <c r="R156" s="23"/>
      <c r="S156" s="29"/>
      <c r="T156" s="152"/>
    </row>
    <row r="157" spans="1:20" ht="54" customHeight="1" x14ac:dyDescent="1.05">
      <c r="A157" s="31" t="s">
        <v>29468</v>
      </c>
      <c r="B157" s="31" t="s">
        <v>29469</v>
      </c>
      <c r="C157" s="31" t="s">
        <v>29470</v>
      </c>
      <c r="D157" s="31" t="s">
        <v>29471</v>
      </c>
      <c r="E157" s="31" t="s">
        <v>687</v>
      </c>
      <c r="F157" s="31" t="s">
        <v>123</v>
      </c>
      <c r="G157" s="31" t="s">
        <v>16248</v>
      </c>
      <c r="H157" s="31" t="s">
        <v>25515</v>
      </c>
      <c r="I157" s="38">
        <v>0.41666666666666669</v>
      </c>
      <c r="J157" s="31" t="s">
        <v>38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43425</v>
      </c>
      <c r="T157" s="152"/>
    </row>
    <row r="158" spans="1:20" ht="54" customHeight="1" x14ac:dyDescent="1.05">
      <c r="A158" s="31" t="s">
        <v>29472</v>
      </c>
      <c r="B158" s="31" t="s">
        <v>29473</v>
      </c>
      <c r="C158" s="31" t="s">
        <v>29474</v>
      </c>
      <c r="D158" s="31" t="s">
        <v>29475</v>
      </c>
      <c r="E158" s="31" t="s">
        <v>687</v>
      </c>
      <c r="F158" s="31" t="s">
        <v>123</v>
      </c>
      <c r="G158" s="31" t="s">
        <v>16248</v>
      </c>
      <c r="H158" s="31" t="s">
        <v>25515</v>
      </c>
      <c r="I158" s="38">
        <v>0.41666666666666669</v>
      </c>
      <c r="J158" s="31" t="s">
        <v>38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43425</v>
      </c>
      <c r="T158" s="152"/>
    </row>
    <row r="159" spans="1:20" ht="54" customHeight="1" x14ac:dyDescent="1.05">
      <c r="A159" s="31" t="s">
        <v>29476</v>
      </c>
      <c r="B159" s="31" t="s">
        <v>27167</v>
      </c>
      <c r="C159" s="31" t="s">
        <v>29477</v>
      </c>
      <c r="D159" s="31" t="s">
        <v>29478</v>
      </c>
      <c r="E159" s="31" t="s">
        <v>687</v>
      </c>
      <c r="F159" s="31" t="s">
        <v>123</v>
      </c>
      <c r="G159" s="31" t="s">
        <v>16248</v>
      </c>
      <c r="H159" s="31" t="s">
        <v>25515</v>
      </c>
      <c r="I159" s="38">
        <v>0.41666666666666669</v>
      </c>
      <c r="J159" s="31" t="s">
        <v>38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43425</v>
      </c>
      <c r="T159" s="152"/>
    </row>
    <row r="160" spans="1:20" ht="54" customHeight="1" x14ac:dyDescent="1.05">
      <c r="A160" s="31" t="s">
        <v>29479</v>
      </c>
      <c r="B160" s="31" t="s">
        <v>1029</v>
      </c>
      <c r="C160" s="31" t="s">
        <v>29480</v>
      </c>
      <c r="D160" s="31" t="s">
        <v>29481</v>
      </c>
      <c r="E160" s="31" t="s">
        <v>687</v>
      </c>
      <c r="F160" s="31" t="s">
        <v>123</v>
      </c>
      <c r="G160" s="31" t="s">
        <v>16248</v>
      </c>
      <c r="H160" s="31" t="s">
        <v>25515</v>
      </c>
      <c r="I160" s="38">
        <v>0.41666666666666669</v>
      </c>
      <c r="J160" s="31" t="s">
        <v>38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43425</v>
      </c>
      <c r="T160" s="152"/>
    </row>
    <row r="161" spans="1:20" ht="54" customHeight="1" x14ac:dyDescent="1.05">
      <c r="A161" s="31" t="s">
        <v>29482</v>
      </c>
      <c r="B161" s="31" t="s">
        <v>10099</v>
      </c>
      <c r="C161" s="31" t="s">
        <v>29483</v>
      </c>
      <c r="D161" s="31" t="s">
        <v>29484</v>
      </c>
      <c r="E161" s="31" t="s">
        <v>687</v>
      </c>
      <c r="F161" s="31" t="s">
        <v>123</v>
      </c>
      <c r="G161" s="31" t="s">
        <v>16248</v>
      </c>
      <c r="H161" s="31" t="s">
        <v>25515</v>
      </c>
      <c r="I161" s="38">
        <v>0.41666666666666669</v>
      </c>
      <c r="J161" s="31" t="s">
        <v>38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43425</v>
      </c>
      <c r="T161" s="152"/>
    </row>
    <row r="162" spans="1:20" ht="54" customHeight="1" x14ac:dyDescent="1.05">
      <c r="A162" s="31" t="s">
        <v>29485</v>
      </c>
      <c r="B162" s="31" t="s">
        <v>21394</v>
      </c>
      <c r="C162" s="31" t="s">
        <v>29486</v>
      </c>
      <c r="D162" s="31" t="s">
        <v>29487</v>
      </c>
      <c r="E162" s="31" t="s">
        <v>687</v>
      </c>
      <c r="F162" s="31" t="s">
        <v>123</v>
      </c>
      <c r="G162" s="31" t="s">
        <v>16248</v>
      </c>
      <c r="H162" s="31" t="s">
        <v>25515</v>
      </c>
      <c r="I162" s="38">
        <v>0.41666666666666669</v>
      </c>
      <c r="J162" s="31" t="s">
        <v>38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152"/>
    </row>
    <row r="163" spans="1:20" ht="54" customHeight="1" x14ac:dyDescent="1.05">
      <c r="A163" s="31" t="s">
        <v>29488</v>
      </c>
      <c r="B163" s="31" t="s">
        <v>29489</v>
      </c>
      <c r="C163" s="31" t="s">
        <v>29490</v>
      </c>
      <c r="D163" s="31" t="s">
        <v>29491</v>
      </c>
      <c r="E163" s="31" t="s">
        <v>687</v>
      </c>
      <c r="F163" s="31" t="s">
        <v>123</v>
      </c>
      <c r="G163" s="31" t="s">
        <v>16248</v>
      </c>
      <c r="H163" s="31" t="s">
        <v>25515</v>
      </c>
      <c r="I163" s="38">
        <v>0.41666666666666669</v>
      </c>
      <c r="J163" s="31" t="s">
        <v>38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152"/>
    </row>
    <row r="164" spans="1:20" ht="54" customHeight="1" x14ac:dyDescent="1.05">
      <c r="A164" s="31" t="s">
        <v>29492</v>
      </c>
      <c r="B164" s="31" t="s">
        <v>29493</v>
      </c>
      <c r="C164" s="31" t="s">
        <v>29494</v>
      </c>
      <c r="D164" s="31" t="s">
        <v>29495</v>
      </c>
      <c r="E164" s="31" t="s">
        <v>687</v>
      </c>
      <c r="F164" s="31" t="s">
        <v>123</v>
      </c>
      <c r="G164" s="31" t="s">
        <v>16248</v>
      </c>
      <c r="H164" s="31" t="s">
        <v>25515</v>
      </c>
      <c r="I164" s="38">
        <v>0.41666666666666669</v>
      </c>
      <c r="J164" s="31" t="s">
        <v>38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43425</v>
      </c>
      <c r="T164" s="152"/>
    </row>
    <row r="165" spans="1:20" ht="54" customHeight="1" x14ac:dyDescent="1.05">
      <c r="A165" s="31" t="s">
        <v>29496</v>
      </c>
      <c r="B165" s="31" t="s">
        <v>29497</v>
      </c>
      <c r="C165" s="31" t="s">
        <v>29498</v>
      </c>
      <c r="D165" s="31" t="s">
        <v>29499</v>
      </c>
      <c r="E165" s="31" t="s">
        <v>687</v>
      </c>
      <c r="F165" s="31" t="s">
        <v>123</v>
      </c>
      <c r="G165" s="31" t="s">
        <v>16248</v>
      </c>
      <c r="H165" s="31" t="s">
        <v>25515</v>
      </c>
      <c r="I165" s="38">
        <v>0.41666666666666669</v>
      </c>
      <c r="J165" s="31" t="s">
        <v>38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43425</v>
      </c>
      <c r="T165" s="152"/>
    </row>
    <row r="166" spans="1:20" ht="54" customHeight="1" x14ac:dyDescent="1.05">
      <c r="A166" s="31" t="s">
        <v>29500</v>
      </c>
      <c r="B166" s="31" t="s">
        <v>29501</v>
      </c>
      <c r="C166" s="31" t="s">
        <v>29502</v>
      </c>
      <c r="D166" s="31" t="s">
        <v>29503</v>
      </c>
      <c r="E166" s="31" t="s">
        <v>687</v>
      </c>
      <c r="F166" s="31" t="s">
        <v>123</v>
      </c>
      <c r="G166" s="31" t="s">
        <v>16248</v>
      </c>
      <c r="H166" s="31" t="s">
        <v>25515</v>
      </c>
      <c r="I166" s="38">
        <v>0.41666666666666669</v>
      </c>
      <c r="J166" s="31" t="s">
        <v>38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43425</v>
      </c>
      <c r="T166" s="152"/>
    </row>
    <row r="167" spans="1:20" ht="54" customHeight="1" x14ac:dyDescent="1.3">
      <c r="A167" s="679" t="s">
        <v>30211</v>
      </c>
      <c r="B167" s="680"/>
      <c r="C167" s="680"/>
      <c r="D167" s="680"/>
      <c r="E167" s="680"/>
      <c r="F167" s="680"/>
      <c r="G167" s="680"/>
      <c r="H167" s="680"/>
      <c r="I167" s="680"/>
      <c r="J167" s="680"/>
      <c r="K167" s="680"/>
      <c r="L167" s="680"/>
      <c r="M167" s="681"/>
      <c r="N167" s="23"/>
      <c r="O167" s="23"/>
      <c r="P167" s="23"/>
      <c r="Q167" s="23"/>
      <c r="R167" s="23"/>
      <c r="S167" s="29"/>
      <c r="T167" s="170"/>
    </row>
    <row r="168" spans="1:20" ht="54" customHeight="1" x14ac:dyDescent="1.3">
      <c r="A168" s="31" t="s">
        <v>29916</v>
      </c>
      <c r="B168" s="31" t="s">
        <v>29917</v>
      </c>
      <c r="C168" s="31" t="s">
        <v>29918</v>
      </c>
      <c r="D168" s="31" t="s">
        <v>29919</v>
      </c>
      <c r="E168" s="31" t="s">
        <v>687</v>
      </c>
      <c r="F168" s="31" t="s">
        <v>102</v>
      </c>
      <c r="G168" s="31" t="s">
        <v>17122</v>
      </c>
      <c r="H168" s="31" t="s">
        <v>27113</v>
      </c>
      <c r="I168" s="38">
        <v>0.41666666666666669</v>
      </c>
      <c r="J168" s="31" t="s">
        <v>38</v>
      </c>
      <c r="K168" s="31" t="s">
        <v>105</v>
      </c>
      <c r="L168" s="31" t="s">
        <v>106</v>
      </c>
      <c r="M168" s="31" t="s">
        <v>491</v>
      </c>
      <c r="N168" s="23"/>
      <c r="O168" s="23"/>
      <c r="P168" s="23"/>
      <c r="Q168" s="23"/>
      <c r="R168" s="23"/>
      <c r="S168" s="29">
        <v>25200</v>
      </c>
      <c r="T168" s="170"/>
    </row>
    <row r="169" spans="1:20" ht="54" customHeight="1" x14ac:dyDescent="1.3">
      <c r="A169" s="31" t="s">
        <v>29920</v>
      </c>
      <c r="B169" s="31" t="s">
        <v>29921</v>
      </c>
      <c r="C169" s="31" t="s">
        <v>29922</v>
      </c>
      <c r="D169" s="31" t="s">
        <v>29923</v>
      </c>
      <c r="E169" s="31" t="s">
        <v>687</v>
      </c>
      <c r="F169" s="31" t="s">
        <v>102</v>
      </c>
      <c r="G169" s="31" t="s">
        <v>17122</v>
      </c>
      <c r="H169" s="31" t="s">
        <v>27113</v>
      </c>
      <c r="I169" s="38">
        <v>0.41666666666666669</v>
      </c>
      <c r="J169" s="31" t="s">
        <v>38</v>
      </c>
      <c r="K169" s="31" t="s">
        <v>105</v>
      </c>
      <c r="L169" s="31" t="s">
        <v>106</v>
      </c>
      <c r="M169" s="31" t="s">
        <v>491</v>
      </c>
      <c r="N169" s="23"/>
      <c r="O169" s="23"/>
      <c r="P169" s="23"/>
      <c r="Q169" s="23"/>
      <c r="R169" s="23"/>
      <c r="S169" s="29">
        <v>25200</v>
      </c>
      <c r="T169" s="170"/>
    </row>
    <row r="170" spans="1:20" ht="54" customHeight="1" x14ac:dyDescent="1.3">
      <c r="A170" s="31" t="s">
        <v>29924</v>
      </c>
      <c r="B170" s="31" t="s">
        <v>29925</v>
      </c>
      <c r="C170" s="31" t="s">
        <v>29926</v>
      </c>
      <c r="D170" s="31" t="s">
        <v>29927</v>
      </c>
      <c r="E170" s="31" t="s">
        <v>687</v>
      </c>
      <c r="F170" s="31" t="s">
        <v>102</v>
      </c>
      <c r="G170" s="31" t="s">
        <v>17122</v>
      </c>
      <c r="H170" s="31" t="s">
        <v>27113</v>
      </c>
      <c r="I170" s="38">
        <v>0.41666666666666669</v>
      </c>
      <c r="J170" s="31" t="s">
        <v>38</v>
      </c>
      <c r="K170" s="31" t="s">
        <v>105</v>
      </c>
      <c r="L170" s="31" t="s">
        <v>106</v>
      </c>
      <c r="M170" s="31" t="s">
        <v>491</v>
      </c>
      <c r="N170" s="23"/>
      <c r="O170" s="23"/>
      <c r="P170" s="23"/>
      <c r="Q170" s="23"/>
      <c r="R170" s="23"/>
      <c r="S170" s="29">
        <v>25200</v>
      </c>
      <c r="T170" s="170"/>
    </row>
    <row r="171" spans="1:20" ht="54" customHeight="1" x14ac:dyDescent="1.3">
      <c r="A171" s="31" t="s">
        <v>29928</v>
      </c>
      <c r="B171" s="31" t="s">
        <v>29929</v>
      </c>
      <c r="C171" s="31" t="s">
        <v>29930</v>
      </c>
      <c r="D171" s="31" t="s">
        <v>29931</v>
      </c>
      <c r="E171" s="31" t="s">
        <v>687</v>
      </c>
      <c r="F171" s="31" t="s">
        <v>102</v>
      </c>
      <c r="G171" s="31" t="s">
        <v>17122</v>
      </c>
      <c r="H171" s="31" t="s">
        <v>27113</v>
      </c>
      <c r="I171" s="38">
        <v>0.41666666666666669</v>
      </c>
      <c r="J171" s="31" t="s">
        <v>38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23"/>
      <c r="R171" s="23"/>
      <c r="S171" s="29">
        <v>25200</v>
      </c>
      <c r="T171" s="170"/>
    </row>
    <row r="172" spans="1:20" ht="54" customHeight="1" x14ac:dyDescent="1.3">
      <c r="A172" s="31" t="s">
        <v>29932</v>
      </c>
      <c r="B172" s="31" t="s">
        <v>29933</v>
      </c>
      <c r="C172" s="31" t="s">
        <v>29934</v>
      </c>
      <c r="D172" s="31" t="s">
        <v>29935</v>
      </c>
      <c r="E172" s="31" t="s">
        <v>687</v>
      </c>
      <c r="F172" s="31" t="s">
        <v>123</v>
      </c>
      <c r="G172" s="31" t="s">
        <v>16248</v>
      </c>
      <c r="H172" s="31" t="s">
        <v>25515</v>
      </c>
      <c r="I172" s="38">
        <v>0.83333333333333337</v>
      </c>
      <c r="J172" s="31" t="s">
        <v>38</v>
      </c>
      <c r="K172" s="31" t="s">
        <v>105</v>
      </c>
      <c r="L172" s="31" t="s">
        <v>106</v>
      </c>
      <c r="M172" s="31" t="s">
        <v>995</v>
      </c>
      <c r="N172" s="23"/>
      <c r="O172" s="23"/>
      <c r="P172" s="23"/>
      <c r="Q172" s="23"/>
      <c r="R172" s="23"/>
      <c r="S172" s="29">
        <v>43425</v>
      </c>
      <c r="T172" s="170"/>
    </row>
    <row r="173" spans="1:20" ht="54" customHeight="1" x14ac:dyDescent="1.3">
      <c r="A173" s="679" t="s">
        <v>31908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1"/>
      <c r="N173" s="23"/>
      <c r="O173" s="23"/>
      <c r="P173" s="23"/>
      <c r="Q173" s="23"/>
      <c r="R173" s="23"/>
      <c r="S173" s="29"/>
      <c r="T173" s="170"/>
    </row>
    <row r="174" spans="1:20" ht="54" customHeight="1" x14ac:dyDescent="1.3">
      <c r="A174" s="31" t="s">
        <v>31626</v>
      </c>
      <c r="B174" s="31" t="s">
        <v>31627</v>
      </c>
      <c r="C174" s="31" t="s">
        <v>31628</v>
      </c>
      <c r="D174" s="31" t="s">
        <v>31629</v>
      </c>
      <c r="E174" s="31" t="s">
        <v>101</v>
      </c>
      <c r="F174" s="31" t="s">
        <v>102</v>
      </c>
      <c r="G174" s="31" t="s">
        <v>16267</v>
      </c>
      <c r="H174" s="31" t="s">
        <v>27113</v>
      </c>
      <c r="I174" s="38">
        <v>0.25</v>
      </c>
      <c r="J174" s="31" t="s">
        <v>38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23"/>
      <c r="R174" s="23"/>
      <c r="S174" s="29">
        <v>26200</v>
      </c>
      <c r="T174" s="170"/>
    </row>
    <row r="175" spans="1:20" ht="54" customHeight="1" x14ac:dyDescent="1.3">
      <c r="A175" s="31" t="s">
        <v>31630</v>
      </c>
      <c r="B175" s="31" t="s">
        <v>31631</v>
      </c>
      <c r="C175" s="31" t="s">
        <v>31632</v>
      </c>
      <c r="D175" s="31" t="s">
        <v>31633</v>
      </c>
      <c r="E175" s="31" t="s">
        <v>101</v>
      </c>
      <c r="F175" s="31" t="s">
        <v>102</v>
      </c>
      <c r="G175" s="31" t="s">
        <v>16236</v>
      </c>
      <c r="H175" s="31" t="s">
        <v>27113</v>
      </c>
      <c r="I175" s="38">
        <v>0.52083333333333337</v>
      </c>
      <c r="J175" s="31" t="s">
        <v>38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22200</v>
      </c>
      <c r="T175" s="170"/>
    </row>
    <row r="176" spans="1:20" ht="54" customHeight="1" x14ac:dyDescent="1.3">
      <c r="A176" s="31" t="s">
        <v>31634</v>
      </c>
      <c r="B176" s="31" t="s">
        <v>31635</v>
      </c>
      <c r="C176" s="31" t="s">
        <v>31636</v>
      </c>
      <c r="D176" s="31" t="s">
        <v>31637</v>
      </c>
      <c r="E176" s="31" t="s">
        <v>101</v>
      </c>
      <c r="F176" s="31" t="s">
        <v>102</v>
      </c>
      <c r="G176" s="31" t="s">
        <v>16267</v>
      </c>
      <c r="H176" s="31" t="s">
        <v>27113</v>
      </c>
      <c r="I176" s="38">
        <v>0.25</v>
      </c>
      <c r="J176" s="31" t="s">
        <v>38</v>
      </c>
      <c r="K176" s="31" t="s">
        <v>105</v>
      </c>
      <c r="L176" s="31" t="s">
        <v>106</v>
      </c>
      <c r="M176" s="31" t="s">
        <v>491</v>
      </c>
      <c r="N176" s="23"/>
      <c r="O176" s="23"/>
      <c r="P176" s="23"/>
      <c r="Q176" s="23"/>
      <c r="R176" s="23"/>
      <c r="S176" s="29">
        <v>26200</v>
      </c>
      <c r="T176" s="170"/>
    </row>
    <row r="177" spans="1:20" ht="54" customHeight="1" x14ac:dyDescent="1.3">
      <c r="A177" s="31" t="s">
        <v>31638</v>
      </c>
      <c r="B177" s="31" t="s">
        <v>31639</v>
      </c>
      <c r="C177" s="31" t="s">
        <v>31640</v>
      </c>
      <c r="D177" s="31" t="s">
        <v>31641</v>
      </c>
      <c r="E177" s="31" t="s">
        <v>101</v>
      </c>
      <c r="F177" s="31" t="s">
        <v>102</v>
      </c>
      <c r="G177" s="31" t="s">
        <v>16267</v>
      </c>
      <c r="H177" s="31" t="s">
        <v>27113</v>
      </c>
      <c r="I177" s="38">
        <v>0.25</v>
      </c>
      <c r="J177" s="31" t="s">
        <v>38</v>
      </c>
      <c r="K177" s="31" t="s">
        <v>105</v>
      </c>
      <c r="L177" s="31" t="s">
        <v>106</v>
      </c>
      <c r="M177" s="31" t="s">
        <v>491</v>
      </c>
      <c r="N177" s="23"/>
      <c r="O177" s="23"/>
      <c r="P177" s="23"/>
      <c r="Q177" s="23"/>
      <c r="R177" s="23"/>
      <c r="S177" s="29">
        <v>26200</v>
      </c>
      <c r="T177" s="170"/>
    </row>
    <row r="178" spans="1:20" ht="54" customHeight="1" x14ac:dyDescent="1.3">
      <c r="A178" s="31" t="s">
        <v>31642</v>
      </c>
      <c r="B178" s="31" t="s">
        <v>31643</v>
      </c>
      <c r="C178" s="31" t="s">
        <v>31644</v>
      </c>
      <c r="D178" s="31" t="s">
        <v>31645</v>
      </c>
      <c r="E178" s="31" t="s">
        <v>101</v>
      </c>
      <c r="F178" s="31" t="s">
        <v>102</v>
      </c>
      <c r="G178" s="31" t="s">
        <v>16267</v>
      </c>
      <c r="H178" s="31" t="s">
        <v>27113</v>
      </c>
      <c r="I178" s="38">
        <v>0.25</v>
      </c>
      <c r="J178" s="31" t="s">
        <v>38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23"/>
      <c r="R178" s="23"/>
      <c r="S178" s="29">
        <v>26200</v>
      </c>
      <c r="T178" s="170"/>
    </row>
    <row r="179" spans="1:20" ht="54" customHeight="1" x14ac:dyDescent="1.3">
      <c r="A179" s="31" t="s">
        <v>31646</v>
      </c>
      <c r="B179" s="31" t="s">
        <v>17624</v>
      </c>
      <c r="C179" s="31" t="s">
        <v>31647</v>
      </c>
      <c r="D179" s="31" t="s">
        <v>31648</v>
      </c>
      <c r="E179" s="31" t="s">
        <v>101</v>
      </c>
      <c r="F179" s="31" t="s">
        <v>102</v>
      </c>
      <c r="G179" s="31" t="s">
        <v>16267</v>
      </c>
      <c r="H179" s="31" t="s">
        <v>27113</v>
      </c>
      <c r="I179" s="38">
        <v>0.25</v>
      </c>
      <c r="J179" s="31" t="s">
        <v>38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3"/>
      <c r="R179" s="23"/>
      <c r="S179" s="29">
        <v>26200</v>
      </c>
      <c r="T179" s="170"/>
    </row>
    <row r="180" spans="1:20" ht="54" customHeight="1" x14ac:dyDescent="1.3">
      <c r="A180" s="688" t="s">
        <v>32865</v>
      </c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90"/>
      <c r="N180" s="23"/>
      <c r="O180" s="23"/>
      <c r="P180" s="23"/>
      <c r="Q180" s="23"/>
      <c r="R180" s="23"/>
      <c r="S180" s="29"/>
      <c r="T180" s="170"/>
    </row>
    <row r="181" spans="1:20" ht="54" customHeight="1" x14ac:dyDescent="1.3">
      <c r="A181" s="31" t="s">
        <v>33219</v>
      </c>
      <c r="B181" s="31" t="s">
        <v>33220</v>
      </c>
      <c r="C181" s="31" t="s">
        <v>33221</v>
      </c>
      <c r="D181" s="31" t="s">
        <v>33222</v>
      </c>
      <c r="E181" s="31" t="s">
        <v>101</v>
      </c>
      <c r="F181" s="31" t="s">
        <v>102</v>
      </c>
      <c r="G181" s="31" t="s">
        <v>16270</v>
      </c>
      <c r="H181" s="31" t="s">
        <v>28170</v>
      </c>
      <c r="I181" s="38">
        <v>0.41666666666666669</v>
      </c>
      <c r="J181" s="31" t="s">
        <v>38</v>
      </c>
      <c r="K181" s="31" t="s">
        <v>105</v>
      </c>
      <c r="L181" s="31" t="s">
        <v>106</v>
      </c>
      <c r="M181" s="31" t="s">
        <v>491</v>
      </c>
      <c r="N181" s="23"/>
      <c r="O181" s="23"/>
      <c r="P181" s="23"/>
      <c r="Q181" s="23"/>
      <c r="R181" s="23"/>
      <c r="S181" s="29">
        <v>26200</v>
      </c>
      <c r="T181" s="170"/>
    </row>
    <row r="182" spans="1:20" ht="54" customHeight="1" x14ac:dyDescent="1.3">
      <c r="A182" s="31" t="s">
        <v>33223</v>
      </c>
      <c r="B182" s="31" t="s">
        <v>33224</v>
      </c>
      <c r="C182" s="31" t="s">
        <v>33225</v>
      </c>
      <c r="D182" s="31" t="s">
        <v>33226</v>
      </c>
      <c r="E182" s="31" t="s">
        <v>101</v>
      </c>
      <c r="F182" s="31" t="s">
        <v>102</v>
      </c>
      <c r="G182" s="31" t="s">
        <v>16270</v>
      </c>
      <c r="H182" s="31" t="s">
        <v>28170</v>
      </c>
      <c r="I182" s="38">
        <v>0.41666666666666669</v>
      </c>
      <c r="J182" s="31" t="s">
        <v>38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23"/>
      <c r="R182" s="23"/>
      <c r="S182" s="29">
        <v>26200</v>
      </c>
      <c r="T182" s="170"/>
    </row>
    <row r="183" spans="1:20" ht="54" customHeight="1" x14ac:dyDescent="1.3">
      <c r="A183" s="688" t="s">
        <v>36473</v>
      </c>
      <c r="B183" s="689"/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90"/>
      <c r="N183" s="23"/>
      <c r="O183" s="23"/>
      <c r="P183" s="23"/>
      <c r="Q183" s="23"/>
      <c r="R183" s="23"/>
      <c r="S183" s="29"/>
      <c r="T183" s="170"/>
    </row>
    <row r="184" spans="1:20" ht="54" customHeight="1" x14ac:dyDescent="1.3">
      <c r="A184" s="31" t="s">
        <v>36292</v>
      </c>
      <c r="B184" s="31" t="s">
        <v>36293</v>
      </c>
      <c r="C184" s="31" t="s">
        <v>36294</v>
      </c>
      <c r="D184" s="31" t="s">
        <v>36295</v>
      </c>
      <c r="E184" s="31" t="s">
        <v>687</v>
      </c>
      <c r="F184" s="31" t="s">
        <v>123</v>
      </c>
      <c r="G184" s="31" t="s">
        <v>16504</v>
      </c>
      <c r="H184" s="31" t="s">
        <v>28481</v>
      </c>
      <c r="I184" s="38">
        <v>0.33333333333333331</v>
      </c>
      <c r="J184" s="31" t="s">
        <v>38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43425</v>
      </c>
      <c r="T184" s="170"/>
    </row>
    <row r="185" spans="1:20" ht="54" customHeight="1" x14ac:dyDescent="1.3">
      <c r="A185" s="31" t="s">
        <v>36296</v>
      </c>
      <c r="B185" s="31" t="s">
        <v>18511</v>
      </c>
      <c r="C185" s="31" t="s">
        <v>36297</v>
      </c>
      <c r="D185" s="31" t="s">
        <v>36298</v>
      </c>
      <c r="E185" s="31" t="s">
        <v>687</v>
      </c>
      <c r="F185" s="31" t="s">
        <v>123</v>
      </c>
      <c r="G185" s="31" t="s">
        <v>16504</v>
      </c>
      <c r="H185" s="31" t="s">
        <v>28481</v>
      </c>
      <c r="I185" s="38">
        <v>0.33333333333333331</v>
      </c>
      <c r="J185" s="31" t="s">
        <v>38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170"/>
    </row>
    <row r="186" spans="1:20" ht="54" customHeight="1" x14ac:dyDescent="1.3">
      <c r="A186" s="31" t="s">
        <v>36299</v>
      </c>
      <c r="B186" s="31" t="s">
        <v>36300</v>
      </c>
      <c r="C186" s="31" t="s">
        <v>36301</v>
      </c>
      <c r="D186" s="31" t="s">
        <v>36302</v>
      </c>
      <c r="E186" s="31" t="s">
        <v>687</v>
      </c>
      <c r="F186" s="31" t="s">
        <v>123</v>
      </c>
      <c r="G186" s="31" t="s">
        <v>16504</v>
      </c>
      <c r="H186" s="31" t="s">
        <v>28481</v>
      </c>
      <c r="I186" s="38">
        <v>0.33333333333333331</v>
      </c>
      <c r="J186" s="31" t="s">
        <v>38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170"/>
    </row>
    <row r="187" spans="1:20" ht="54" customHeight="1" x14ac:dyDescent="1.3">
      <c r="A187" s="31" t="s">
        <v>36303</v>
      </c>
      <c r="B187" s="31" t="s">
        <v>23281</v>
      </c>
      <c r="C187" s="31" t="s">
        <v>36304</v>
      </c>
      <c r="D187" s="31" t="s">
        <v>36305</v>
      </c>
      <c r="E187" s="31" t="s">
        <v>687</v>
      </c>
      <c r="F187" s="31" t="s">
        <v>123</v>
      </c>
      <c r="G187" s="31" t="s">
        <v>16504</v>
      </c>
      <c r="H187" s="31" t="s">
        <v>28481</v>
      </c>
      <c r="I187" s="38">
        <v>0.33333333333333331</v>
      </c>
      <c r="J187" s="31" t="s">
        <v>38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170"/>
    </row>
    <row r="188" spans="1:20" ht="54" customHeight="1" x14ac:dyDescent="1.3">
      <c r="A188" s="31" t="s">
        <v>36306</v>
      </c>
      <c r="B188" s="31" t="s">
        <v>9459</v>
      </c>
      <c r="C188" s="31" t="s">
        <v>36307</v>
      </c>
      <c r="D188" s="31" t="s">
        <v>36308</v>
      </c>
      <c r="E188" s="31" t="s">
        <v>687</v>
      </c>
      <c r="F188" s="31" t="s">
        <v>123</v>
      </c>
      <c r="G188" s="31" t="s">
        <v>16504</v>
      </c>
      <c r="H188" s="31" t="s">
        <v>28481</v>
      </c>
      <c r="I188" s="38">
        <v>0.33333333333333331</v>
      </c>
      <c r="J188" s="31" t="s">
        <v>38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170"/>
    </row>
    <row r="189" spans="1:20" ht="54" customHeight="1" x14ac:dyDescent="1.05">
      <c r="A189" s="693" t="s">
        <v>36485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5"/>
      <c r="N189" s="31"/>
      <c r="O189" s="31"/>
      <c r="P189" s="31"/>
      <c r="Q189" s="23"/>
      <c r="R189" s="23"/>
      <c r="S189" s="29"/>
      <c r="T189" s="29">
        <v>754000</v>
      </c>
    </row>
    <row r="190" spans="1:20" ht="54" customHeight="1" x14ac:dyDescent="1.3">
      <c r="A190" s="679" t="s">
        <v>37346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1"/>
      <c r="N190" s="23"/>
      <c r="O190" s="23"/>
      <c r="P190" s="23"/>
      <c r="Q190" s="23"/>
      <c r="R190" s="23"/>
      <c r="S190" s="29"/>
      <c r="T190" s="170"/>
    </row>
    <row r="191" spans="1:20" ht="54" customHeight="1" x14ac:dyDescent="1.3">
      <c r="A191" s="31" t="s">
        <v>36889</v>
      </c>
      <c r="B191" s="31" t="s">
        <v>4361</v>
      </c>
      <c r="C191" s="31" t="s">
        <v>36890</v>
      </c>
      <c r="D191" s="31" t="s">
        <v>36891</v>
      </c>
      <c r="E191" s="31" t="s">
        <v>687</v>
      </c>
      <c r="F191" s="31" t="s">
        <v>123</v>
      </c>
      <c r="G191" s="31" t="s">
        <v>16504</v>
      </c>
      <c r="H191" s="31" t="s">
        <v>28481</v>
      </c>
      <c r="I191" s="38">
        <v>0.33333333333333331</v>
      </c>
      <c r="J191" s="31" t="s">
        <v>38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170"/>
    </row>
    <row r="192" spans="1:20" ht="50.25" customHeight="1" x14ac:dyDescent="1.3">
      <c r="A192" s="31" t="s">
        <v>36892</v>
      </c>
      <c r="B192" s="31" t="s">
        <v>36893</v>
      </c>
      <c r="C192" s="31" t="s">
        <v>36894</v>
      </c>
      <c r="D192" s="31" t="s">
        <v>36895</v>
      </c>
      <c r="E192" s="31" t="s">
        <v>687</v>
      </c>
      <c r="F192" s="31" t="s">
        <v>123</v>
      </c>
      <c r="G192" s="31" t="s">
        <v>16504</v>
      </c>
      <c r="H192" s="31" t="s">
        <v>28481</v>
      </c>
      <c r="I192" s="38">
        <v>0.33333333333333331</v>
      </c>
      <c r="J192" s="31" t="s">
        <v>38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43425</v>
      </c>
      <c r="T192" s="170"/>
    </row>
    <row r="193" spans="1:39" ht="50.25" customHeight="1" x14ac:dyDescent="1.3">
      <c r="A193" s="31" t="s">
        <v>36896</v>
      </c>
      <c r="B193" s="31" t="s">
        <v>11853</v>
      </c>
      <c r="C193" s="31" t="s">
        <v>36897</v>
      </c>
      <c r="D193" s="31" t="s">
        <v>36898</v>
      </c>
      <c r="E193" s="31" t="s">
        <v>687</v>
      </c>
      <c r="F193" s="31" t="s">
        <v>123</v>
      </c>
      <c r="G193" s="31" t="s">
        <v>16504</v>
      </c>
      <c r="H193" s="31" t="s">
        <v>28481</v>
      </c>
      <c r="I193" s="38">
        <v>0.33333333333333331</v>
      </c>
      <c r="J193" s="31" t="s">
        <v>38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43425</v>
      </c>
      <c r="T193" s="170"/>
    </row>
    <row r="194" spans="1:39" ht="50.25" customHeight="1" x14ac:dyDescent="1.3">
      <c r="A194" s="31" t="s">
        <v>36899</v>
      </c>
      <c r="B194" s="31" t="s">
        <v>36900</v>
      </c>
      <c r="C194" s="31" t="s">
        <v>36901</v>
      </c>
      <c r="D194" s="31" t="s">
        <v>36902</v>
      </c>
      <c r="E194" s="31" t="s">
        <v>687</v>
      </c>
      <c r="F194" s="31" t="s">
        <v>123</v>
      </c>
      <c r="G194" s="31" t="s">
        <v>16504</v>
      </c>
      <c r="H194" s="31" t="s">
        <v>28481</v>
      </c>
      <c r="I194" s="38">
        <v>0.33333333333333331</v>
      </c>
      <c r="J194" s="31" t="s">
        <v>38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170"/>
    </row>
    <row r="195" spans="1:39" ht="50.25" customHeight="1" x14ac:dyDescent="1.3">
      <c r="A195" s="31" t="s">
        <v>36903</v>
      </c>
      <c r="B195" s="31" t="s">
        <v>36904</v>
      </c>
      <c r="C195" s="31" t="s">
        <v>36905</v>
      </c>
      <c r="D195" s="31" t="s">
        <v>36906</v>
      </c>
      <c r="E195" s="31" t="s">
        <v>687</v>
      </c>
      <c r="F195" s="31" t="s">
        <v>123</v>
      </c>
      <c r="G195" s="31" t="s">
        <v>16504</v>
      </c>
      <c r="H195" s="31" t="s">
        <v>28481</v>
      </c>
      <c r="I195" s="38">
        <v>0.33333333333333331</v>
      </c>
      <c r="J195" s="31" t="s">
        <v>38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43425</v>
      </c>
      <c r="T195" s="170"/>
    </row>
    <row r="196" spans="1:39" ht="50.25" customHeight="1" x14ac:dyDescent="1.3">
      <c r="A196" s="31" t="s">
        <v>36907</v>
      </c>
      <c r="B196" s="31" t="s">
        <v>36908</v>
      </c>
      <c r="C196" s="31" t="s">
        <v>36909</v>
      </c>
      <c r="D196" s="31" t="s">
        <v>36910</v>
      </c>
      <c r="E196" s="31" t="s">
        <v>687</v>
      </c>
      <c r="F196" s="31" t="s">
        <v>123</v>
      </c>
      <c r="G196" s="31" t="s">
        <v>16504</v>
      </c>
      <c r="H196" s="31" t="s">
        <v>28481</v>
      </c>
      <c r="I196" s="38">
        <v>0.33333333333333331</v>
      </c>
      <c r="J196" s="31" t="s">
        <v>38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43425</v>
      </c>
      <c r="T196" s="170"/>
    </row>
    <row r="197" spans="1:39" ht="50.25" customHeight="1" x14ac:dyDescent="1.3">
      <c r="A197" s="31" t="s">
        <v>36911</v>
      </c>
      <c r="B197" s="31" t="s">
        <v>36912</v>
      </c>
      <c r="C197" s="31" t="s">
        <v>36913</v>
      </c>
      <c r="D197" s="31" t="s">
        <v>36914</v>
      </c>
      <c r="E197" s="31" t="s">
        <v>687</v>
      </c>
      <c r="F197" s="31" t="s">
        <v>123</v>
      </c>
      <c r="G197" s="31" t="s">
        <v>16504</v>
      </c>
      <c r="H197" s="31" t="s">
        <v>28481</v>
      </c>
      <c r="I197" s="38">
        <v>0.33333333333333331</v>
      </c>
      <c r="J197" s="31" t="s">
        <v>38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43425</v>
      </c>
      <c r="T197" s="170"/>
    </row>
    <row r="198" spans="1:39" ht="50.25" customHeight="1" x14ac:dyDescent="1.3">
      <c r="A198" s="31" t="s">
        <v>36915</v>
      </c>
      <c r="B198" s="31" t="s">
        <v>27545</v>
      </c>
      <c r="C198" s="31" t="s">
        <v>36916</v>
      </c>
      <c r="D198" s="31" t="s">
        <v>36917</v>
      </c>
      <c r="E198" s="31" t="s">
        <v>687</v>
      </c>
      <c r="F198" s="31" t="s">
        <v>123</v>
      </c>
      <c r="G198" s="31" t="s">
        <v>16504</v>
      </c>
      <c r="H198" s="31" t="s">
        <v>28481</v>
      </c>
      <c r="I198" s="38">
        <v>0.33333333333333331</v>
      </c>
      <c r="J198" s="31" t="s">
        <v>38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43425</v>
      </c>
      <c r="T198" s="170"/>
    </row>
    <row r="199" spans="1:39" ht="50.25" customHeight="1" x14ac:dyDescent="1.3">
      <c r="A199" s="31" t="s">
        <v>36918</v>
      </c>
      <c r="B199" s="31" t="s">
        <v>5600</v>
      </c>
      <c r="C199" s="31" t="s">
        <v>36919</v>
      </c>
      <c r="D199" s="31" t="s">
        <v>36920</v>
      </c>
      <c r="E199" s="31" t="s">
        <v>687</v>
      </c>
      <c r="F199" s="31" t="s">
        <v>123</v>
      </c>
      <c r="G199" s="31" t="s">
        <v>16504</v>
      </c>
      <c r="H199" s="31" t="s">
        <v>28481</v>
      </c>
      <c r="I199" s="38">
        <v>0.33333333333333331</v>
      </c>
      <c r="J199" s="31" t="s">
        <v>38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170"/>
    </row>
    <row r="200" spans="1:39" ht="50.25" customHeight="1" x14ac:dyDescent="1.3">
      <c r="A200" s="31" t="s">
        <v>36921</v>
      </c>
      <c r="B200" s="31" t="s">
        <v>36922</v>
      </c>
      <c r="C200" s="31" t="s">
        <v>36923</v>
      </c>
      <c r="D200" s="31" t="s">
        <v>36924</v>
      </c>
      <c r="E200" s="31" t="s">
        <v>687</v>
      </c>
      <c r="F200" s="31" t="s">
        <v>123</v>
      </c>
      <c r="G200" s="31" t="s">
        <v>16504</v>
      </c>
      <c r="H200" s="31" t="s">
        <v>28481</v>
      </c>
      <c r="I200" s="38">
        <v>0.33333333333333331</v>
      </c>
      <c r="J200" s="31" t="s">
        <v>38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170"/>
    </row>
    <row r="201" spans="1:39" ht="50.25" customHeight="1" x14ac:dyDescent="1.3">
      <c r="A201" s="31" t="s">
        <v>36925</v>
      </c>
      <c r="B201" s="31" t="s">
        <v>34537</v>
      </c>
      <c r="C201" s="31" t="s">
        <v>36926</v>
      </c>
      <c r="D201" s="31" t="s">
        <v>36927</v>
      </c>
      <c r="E201" s="31" t="s">
        <v>687</v>
      </c>
      <c r="F201" s="31" t="s">
        <v>123</v>
      </c>
      <c r="G201" s="31" t="s">
        <v>16504</v>
      </c>
      <c r="H201" s="31" t="s">
        <v>28481</v>
      </c>
      <c r="I201" s="38">
        <v>0.33333333333333331</v>
      </c>
      <c r="J201" s="31" t="s">
        <v>38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170"/>
    </row>
    <row r="202" spans="1:39" ht="50.25" customHeight="1" x14ac:dyDescent="1.3">
      <c r="A202" s="31" t="s">
        <v>36928</v>
      </c>
      <c r="B202" s="31" t="s">
        <v>22402</v>
      </c>
      <c r="C202" s="31" t="s">
        <v>36929</v>
      </c>
      <c r="D202" s="31" t="s">
        <v>36930</v>
      </c>
      <c r="E202" s="31" t="s">
        <v>687</v>
      </c>
      <c r="F202" s="31" t="s">
        <v>123</v>
      </c>
      <c r="G202" s="31" t="s">
        <v>16504</v>
      </c>
      <c r="H202" s="31" t="s">
        <v>28481</v>
      </c>
      <c r="I202" s="38">
        <v>0.33333333333333331</v>
      </c>
      <c r="J202" s="31" t="s">
        <v>38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170"/>
    </row>
    <row r="203" spans="1:39" ht="50.25" customHeight="1" x14ac:dyDescent="1.3">
      <c r="A203" s="31" t="s">
        <v>36931</v>
      </c>
      <c r="B203" s="31" t="s">
        <v>34483</v>
      </c>
      <c r="C203" s="31" t="s">
        <v>36932</v>
      </c>
      <c r="D203" s="31" t="s">
        <v>36933</v>
      </c>
      <c r="E203" s="31" t="s">
        <v>687</v>
      </c>
      <c r="F203" s="31" t="s">
        <v>123</v>
      </c>
      <c r="G203" s="31" t="s">
        <v>16504</v>
      </c>
      <c r="H203" s="31" t="s">
        <v>28481</v>
      </c>
      <c r="I203" s="38">
        <v>0.33333333333333331</v>
      </c>
      <c r="J203" s="31" t="s">
        <v>38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170"/>
    </row>
    <row r="204" spans="1:39" ht="50.25" customHeight="1" x14ac:dyDescent="1.3">
      <c r="A204" s="31" t="s">
        <v>36934</v>
      </c>
      <c r="B204" s="31" t="s">
        <v>36935</v>
      </c>
      <c r="C204" s="31" t="s">
        <v>36936</v>
      </c>
      <c r="D204" s="31" t="s">
        <v>36937</v>
      </c>
      <c r="E204" s="31" t="s">
        <v>687</v>
      </c>
      <c r="F204" s="31" t="s">
        <v>123</v>
      </c>
      <c r="G204" s="31" t="s">
        <v>16504</v>
      </c>
      <c r="H204" s="31" t="s">
        <v>28481</v>
      </c>
      <c r="I204" s="38">
        <v>0.33333333333333331</v>
      </c>
      <c r="J204" s="31" t="s">
        <v>38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170"/>
    </row>
    <row r="205" spans="1:39" ht="50.25" customHeight="1" x14ac:dyDescent="1.3">
      <c r="A205" s="688" t="s">
        <v>37935</v>
      </c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90"/>
      <c r="N205" s="23"/>
      <c r="O205" s="23"/>
      <c r="P205" s="23"/>
      <c r="Q205" s="23"/>
      <c r="R205" s="23"/>
      <c r="S205" s="29"/>
      <c r="T205" s="170"/>
    </row>
    <row r="206" spans="1:39" ht="50.25" customHeight="1" x14ac:dyDescent="1.3">
      <c r="A206" s="31" t="s">
        <v>37667</v>
      </c>
      <c r="B206" s="31" t="s">
        <v>17345</v>
      </c>
      <c r="C206" s="31" t="s">
        <v>37668</v>
      </c>
      <c r="D206" s="31" t="s">
        <v>37669</v>
      </c>
      <c r="E206" s="31" t="s">
        <v>687</v>
      </c>
      <c r="F206" s="31" t="s">
        <v>123</v>
      </c>
      <c r="G206" s="31" t="s">
        <v>16504</v>
      </c>
      <c r="H206" s="31" t="s">
        <v>28481</v>
      </c>
      <c r="I206" s="38">
        <v>0.33333333333333331</v>
      </c>
      <c r="J206" s="31" t="s">
        <v>38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43425</v>
      </c>
      <c r="T206" s="170"/>
    </row>
    <row r="207" spans="1:39" ht="50.25" customHeight="1" x14ac:dyDescent="1.3">
      <c r="A207" s="31" t="s">
        <v>37670</v>
      </c>
      <c r="B207" s="31" t="s">
        <v>37671</v>
      </c>
      <c r="C207" s="31" t="s">
        <v>37672</v>
      </c>
      <c r="D207" s="31" t="s">
        <v>37673</v>
      </c>
      <c r="E207" s="31" t="s">
        <v>688</v>
      </c>
      <c r="F207" s="31" t="s">
        <v>123</v>
      </c>
      <c r="G207" s="31" t="s">
        <v>16287</v>
      </c>
      <c r="H207" s="31" t="s">
        <v>28481</v>
      </c>
      <c r="I207" s="38">
        <v>0.95833333333333337</v>
      </c>
      <c r="J207" s="31" t="s">
        <v>38</v>
      </c>
      <c r="K207" s="31" t="s">
        <v>105</v>
      </c>
      <c r="L207" s="31" t="s">
        <v>106</v>
      </c>
      <c r="M207" s="31" t="s">
        <v>194</v>
      </c>
      <c r="N207" s="23"/>
      <c r="O207" s="23"/>
      <c r="P207" s="23"/>
      <c r="Q207" s="23"/>
      <c r="R207" s="23"/>
      <c r="S207" s="29">
        <v>38950</v>
      </c>
      <c r="T207" s="170"/>
    </row>
    <row r="208" spans="1:39" ht="54" customHeight="1" x14ac:dyDescent="1.05">
      <c r="A208" s="688" t="s">
        <v>38942</v>
      </c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90"/>
      <c r="N208" s="23"/>
      <c r="O208" s="23"/>
      <c r="P208" s="23"/>
      <c r="Q208" s="23"/>
      <c r="R208" s="23"/>
      <c r="S208" s="29"/>
      <c r="T208" s="152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9"/>
      <c r="AM208" s="29"/>
    </row>
    <row r="209" spans="1:58" ht="54" customHeight="1" x14ac:dyDescent="1.05">
      <c r="A209" s="31" t="s">
        <v>38749</v>
      </c>
      <c r="B209" s="31" t="s">
        <v>28013</v>
      </c>
      <c r="C209" s="31" t="s">
        <v>38750</v>
      </c>
      <c r="D209" s="31" t="s">
        <v>38751</v>
      </c>
      <c r="E209" s="31" t="s">
        <v>101</v>
      </c>
      <c r="F209" s="31" t="s">
        <v>102</v>
      </c>
      <c r="G209" s="31" t="s">
        <v>16267</v>
      </c>
      <c r="H209" s="31" t="s">
        <v>33674</v>
      </c>
      <c r="I209" s="38">
        <v>0.83333333333333337</v>
      </c>
      <c r="J209" s="31" t="s">
        <v>38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23"/>
      <c r="R209" s="23"/>
      <c r="S209" s="29">
        <v>26200</v>
      </c>
      <c r="T209" s="152"/>
      <c r="U209" s="24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9"/>
      <c r="AM209" s="29"/>
    </row>
    <row r="210" spans="1:58" ht="54" customHeight="1" x14ac:dyDescent="1.05">
      <c r="A210" s="31" t="s">
        <v>38752</v>
      </c>
      <c r="B210" s="31" t="s">
        <v>38753</v>
      </c>
      <c r="C210" s="31" t="s">
        <v>38754</v>
      </c>
      <c r="D210" s="31" t="s">
        <v>38755</v>
      </c>
      <c r="E210" s="31" t="s">
        <v>101</v>
      </c>
      <c r="F210" s="31" t="s">
        <v>102</v>
      </c>
      <c r="G210" s="31" t="s">
        <v>16267</v>
      </c>
      <c r="H210" s="31" t="s">
        <v>35348</v>
      </c>
      <c r="I210" s="38">
        <v>0.25</v>
      </c>
      <c r="J210" s="31" t="s">
        <v>38</v>
      </c>
      <c r="K210" s="31" t="s">
        <v>105</v>
      </c>
      <c r="L210" s="31" t="s">
        <v>106</v>
      </c>
      <c r="M210" s="31" t="s">
        <v>491</v>
      </c>
      <c r="N210" s="23"/>
      <c r="O210" s="23"/>
      <c r="P210" s="23"/>
      <c r="Q210" s="23"/>
      <c r="R210" s="23"/>
      <c r="S210" s="29">
        <v>26200</v>
      </c>
      <c r="T210" s="152"/>
      <c r="U210" s="24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9"/>
      <c r="AM210" s="29"/>
    </row>
    <row r="211" spans="1:58" ht="54" customHeight="1" x14ac:dyDescent="1.05">
      <c r="A211" s="31" t="s">
        <v>38756</v>
      </c>
      <c r="B211" s="31" t="s">
        <v>13239</v>
      </c>
      <c r="C211" s="31" t="s">
        <v>38757</v>
      </c>
      <c r="D211" s="31" t="s">
        <v>38758</v>
      </c>
      <c r="E211" s="31" t="s">
        <v>101</v>
      </c>
      <c r="F211" s="31" t="s">
        <v>102</v>
      </c>
      <c r="G211" s="31" t="s">
        <v>16267</v>
      </c>
      <c r="H211" s="31" t="s">
        <v>35348</v>
      </c>
      <c r="I211" s="38">
        <v>0.25</v>
      </c>
      <c r="J211" s="31" t="s">
        <v>38</v>
      </c>
      <c r="K211" s="31" t="s">
        <v>105</v>
      </c>
      <c r="L211" s="31" t="s">
        <v>106</v>
      </c>
      <c r="M211" s="31" t="s">
        <v>491</v>
      </c>
      <c r="N211" s="23"/>
      <c r="O211" s="23"/>
      <c r="P211" s="23"/>
      <c r="Q211" s="23"/>
      <c r="R211" s="23"/>
      <c r="S211" s="29">
        <v>26200</v>
      </c>
      <c r="T211" s="152"/>
      <c r="U211" s="24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9"/>
      <c r="AM211" s="29"/>
    </row>
    <row r="212" spans="1:58" ht="54" customHeight="1" x14ac:dyDescent="1.05">
      <c r="A212" s="31" t="s">
        <v>38759</v>
      </c>
      <c r="B212" s="31" t="s">
        <v>4852</v>
      </c>
      <c r="C212" s="31" t="s">
        <v>38760</v>
      </c>
      <c r="D212" s="31" t="s">
        <v>38761</v>
      </c>
      <c r="E212" s="31" t="s">
        <v>101</v>
      </c>
      <c r="F212" s="31" t="s">
        <v>102</v>
      </c>
      <c r="G212" s="31" t="s">
        <v>16267</v>
      </c>
      <c r="H212" s="31" t="s">
        <v>35348</v>
      </c>
      <c r="I212" s="38">
        <v>0.25</v>
      </c>
      <c r="J212" s="31" t="s">
        <v>38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26200</v>
      </c>
      <c r="T212" s="152"/>
      <c r="U212" s="24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9"/>
      <c r="AM212" s="29"/>
    </row>
    <row r="213" spans="1:58" ht="54" customHeight="1" x14ac:dyDescent="1.05">
      <c r="A213" s="31" t="s">
        <v>38762</v>
      </c>
      <c r="B213" s="31" t="s">
        <v>19954</v>
      </c>
      <c r="C213" s="31" t="s">
        <v>38763</v>
      </c>
      <c r="D213" s="31" t="s">
        <v>38764</v>
      </c>
      <c r="E213" s="31" t="s">
        <v>101</v>
      </c>
      <c r="F213" s="31" t="s">
        <v>102</v>
      </c>
      <c r="G213" s="31" t="s">
        <v>16267</v>
      </c>
      <c r="H213" s="31" t="s">
        <v>33674</v>
      </c>
      <c r="I213" s="38">
        <v>0.83333333333333337</v>
      </c>
      <c r="J213" s="31" t="s">
        <v>38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26200</v>
      </c>
      <c r="T213" s="152"/>
      <c r="U213" s="24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9"/>
      <c r="AM213" s="29"/>
    </row>
    <row r="214" spans="1:58" ht="54" customHeight="1" x14ac:dyDescent="1.3">
      <c r="A214" s="688" t="s">
        <v>40262</v>
      </c>
      <c r="B214" s="689"/>
      <c r="C214" s="689"/>
      <c r="D214" s="689"/>
      <c r="E214" s="689"/>
      <c r="F214" s="689"/>
      <c r="G214" s="689"/>
      <c r="H214" s="689"/>
      <c r="I214" s="689"/>
      <c r="J214" s="689"/>
      <c r="K214" s="689"/>
      <c r="L214" s="689"/>
      <c r="M214" s="690"/>
      <c r="N214" s="23"/>
      <c r="O214" s="23"/>
      <c r="P214" s="23"/>
      <c r="Q214" s="23"/>
      <c r="R214" s="23"/>
      <c r="S214" s="29"/>
      <c r="T214" s="170"/>
      <c r="U214" s="31"/>
      <c r="V214" s="31"/>
      <c r="W214" s="31"/>
      <c r="X214" s="31"/>
      <c r="Y214" s="31"/>
      <c r="Z214" s="31"/>
      <c r="AA214" s="31"/>
      <c r="AB214" s="38"/>
      <c r="AC214" s="31"/>
      <c r="AD214" s="31"/>
      <c r="AE214" s="31"/>
      <c r="AF214" s="31"/>
      <c r="AG214" s="23"/>
      <c r="AH214" s="23"/>
      <c r="AI214" s="23"/>
      <c r="AJ214" s="23"/>
      <c r="AK214" s="23"/>
      <c r="AL214" s="29"/>
      <c r="AM214" s="23"/>
      <c r="AN214" s="25"/>
      <c r="BE214" s="119"/>
      <c r="BF214" s="119"/>
    </row>
    <row r="215" spans="1:58" ht="54" customHeight="1" x14ac:dyDescent="1.3">
      <c r="A215" s="31" t="s">
        <v>39850</v>
      </c>
      <c r="B215" s="31" t="s">
        <v>39851</v>
      </c>
      <c r="C215" s="31" t="s">
        <v>39852</v>
      </c>
      <c r="D215" s="31" t="s">
        <v>39853</v>
      </c>
      <c r="E215" s="31" t="s">
        <v>101</v>
      </c>
      <c r="F215" s="31" t="s">
        <v>102</v>
      </c>
      <c r="G215" s="31" t="s">
        <v>16267</v>
      </c>
      <c r="H215" s="31" t="s">
        <v>33148</v>
      </c>
      <c r="I215" s="38">
        <v>0.125</v>
      </c>
      <c r="J215" s="31" t="s">
        <v>38</v>
      </c>
      <c r="K215" s="31" t="s">
        <v>105</v>
      </c>
      <c r="L215" s="31" t="s">
        <v>106</v>
      </c>
      <c r="M215" s="31" t="s">
        <v>491</v>
      </c>
      <c r="N215" s="23"/>
      <c r="O215" s="23"/>
      <c r="P215" s="23"/>
      <c r="Q215" s="23"/>
      <c r="R215" s="23"/>
      <c r="S215" s="29">
        <v>26200</v>
      </c>
      <c r="T215" s="170"/>
      <c r="U215" s="31"/>
      <c r="V215" s="31"/>
      <c r="W215" s="31"/>
      <c r="X215" s="31"/>
      <c r="Y215" s="31"/>
      <c r="Z215" s="31"/>
      <c r="AA215" s="31"/>
      <c r="AB215" s="38"/>
      <c r="AC215" s="31"/>
      <c r="AD215" s="31"/>
      <c r="AE215" s="31"/>
      <c r="AF215" s="31"/>
      <c r="AG215" s="23"/>
      <c r="AH215" s="23"/>
      <c r="AI215" s="23"/>
      <c r="AJ215" s="23"/>
      <c r="AK215" s="23"/>
      <c r="AL215" s="29"/>
      <c r="AM215" s="23"/>
      <c r="AN215" s="25"/>
      <c r="BE215" s="119"/>
      <c r="BF215" s="119"/>
    </row>
    <row r="216" spans="1:58" ht="54" customHeight="1" x14ac:dyDescent="1.3">
      <c r="A216" s="31" t="s">
        <v>39854</v>
      </c>
      <c r="B216" s="31" t="s">
        <v>39855</v>
      </c>
      <c r="C216" s="31" t="s">
        <v>39856</v>
      </c>
      <c r="D216" s="31" t="s">
        <v>39857</v>
      </c>
      <c r="E216" s="31" t="s">
        <v>101</v>
      </c>
      <c r="F216" s="31" t="s">
        <v>102</v>
      </c>
      <c r="G216" s="31" t="s">
        <v>16267</v>
      </c>
      <c r="H216" s="31" t="s">
        <v>33148</v>
      </c>
      <c r="I216" s="38">
        <v>0.125</v>
      </c>
      <c r="J216" s="31" t="s">
        <v>38</v>
      </c>
      <c r="K216" s="31" t="s">
        <v>105</v>
      </c>
      <c r="L216" s="31" t="s">
        <v>106</v>
      </c>
      <c r="M216" s="31" t="s">
        <v>491</v>
      </c>
      <c r="N216" s="23"/>
      <c r="O216" s="23"/>
      <c r="P216" s="23"/>
      <c r="Q216" s="23"/>
      <c r="R216" s="23"/>
      <c r="S216" s="29">
        <v>26200</v>
      </c>
      <c r="T216" s="170"/>
      <c r="U216" s="31"/>
      <c r="V216" s="31"/>
      <c r="W216" s="31"/>
      <c r="X216" s="31"/>
      <c r="Y216" s="31"/>
      <c r="Z216" s="31"/>
      <c r="AA216" s="31"/>
      <c r="AB216" s="38"/>
      <c r="AC216" s="31"/>
      <c r="AD216" s="31"/>
      <c r="AE216" s="31"/>
      <c r="AF216" s="31"/>
      <c r="AG216" s="23"/>
      <c r="AH216" s="23"/>
      <c r="AI216" s="23"/>
      <c r="AJ216" s="23"/>
      <c r="AK216" s="23"/>
      <c r="AL216" s="29"/>
      <c r="AM216" s="23"/>
      <c r="AN216" s="25"/>
      <c r="BE216" s="119"/>
      <c r="BF216" s="119"/>
    </row>
    <row r="217" spans="1:58" ht="54" customHeight="1" x14ac:dyDescent="1.3">
      <c r="A217" s="691" t="s">
        <v>40963</v>
      </c>
      <c r="B217" s="691"/>
      <c r="C217" s="691"/>
      <c r="D217" s="691"/>
      <c r="E217" s="691"/>
      <c r="F217" s="691"/>
      <c r="G217" s="691"/>
      <c r="H217" s="691"/>
      <c r="I217" s="691"/>
      <c r="J217" s="691"/>
      <c r="K217" s="691"/>
      <c r="L217" s="691"/>
      <c r="M217" s="692"/>
      <c r="N217" s="31"/>
      <c r="O217" s="31"/>
      <c r="P217" s="31"/>
      <c r="Q217" s="31"/>
      <c r="R217" s="31"/>
      <c r="S217" s="31"/>
      <c r="T217" s="170"/>
      <c r="U217" s="31"/>
      <c r="V217" s="31"/>
      <c r="W217" s="31"/>
      <c r="X217" s="31"/>
      <c r="Y217" s="31"/>
      <c r="Z217" s="31"/>
      <c r="AA217" s="31"/>
      <c r="AB217" s="38"/>
      <c r="AC217" s="31"/>
      <c r="AD217" s="31"/>
      <c r="AE217" s="31"/>
      <c r="AF217" s="31"/>
      <c r="AG217" s="23"/>
      <c r="AH217" s="23"/>
      <c r="AI217" s="23"/>
      <c r="AJ217" s="23"/>
      <c r="AK217" s="23"/>
      <c r="AL217" s="29"/>
      <c r="AM217" s="23"/>
      <c r="AN217" s="25"/>
      <c r="BE217" s="119"/>
      <c r="BF217" s="119"/>
    </row>
    <row r="218" spans="1:58" ht="54" customHeight="1" x14ac:dyDescent="1.3">
      <c r="A218" s="31" t="s">
        <v>40726</v>
      </c>
      <c r="B218" s="31" t="s">
        <v>40727</v>
      </c>
      <c r="C218" s="31" t="s">
        <v>40728</v>
      </c>
      <c r="D218" s="31" t="s">
        <v>40729</v>
      </c>
      <c r="E218" s="31" t="s">
        <v>687</v>
      </c>
      <c r="F218" s="31" t="s">
        <v>123</v>
      </c>
      <c r="G218" s="31" t="s">
        <v>17532</v>
      </c>
      <c r="H218" s="31" t="s">
        <v>37612</v>
      </c>
      <c r="I218" s="38">
        <v>0.91666666666666663</v>
      </c>
      <c r="J218" s="31" t="s">
        <v>38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44700</v>
      </c>
      <c r="T218" s="170"/>
      <c r="U218" s="31"/>
      <c r="V218" s="31"/>
      <c r="W218" s="31"/>
      <c r="X218" s="31"/>
      <c r="Y218" s="31"/>
      <c r="Z218" s="31"/>
      <c r="AA218" s="31"/>
      <c r="AB218" s="38"/>
      <c r="AC218" s="31"/>
      <c r="AD218" s="31"/>
      <c r="AE218" s="31"/>
      <c r="AF218" s="31"/>
      <c r="AG218" s="23"/>
      <c r="AH218" s="23"/>
      <c r="AI218" s="23"/>
      <c r="AJ218" s="23"/>
      <c r="AK218" s="23"/>
      <c r="AL218" s="29"/>
      <c r="AM218" s="23"/>
      <c r="AN218" s="25"/>
      <c r="BE218" s="119"/>
      <c r="BF218" s="119"/>
    </row>
    <row r="219" spans="1:58" ht="54" customHeight="1" x14ac:dyDescent="1.3">
      <c r="A219" s="31" t="s">
        <v>40730</v>
      </c>
      <c r="B219" s="31" t="s">
        <v>40731</v>
      </c>
      <c r="C219" s="31" t="s">
        <v>40732</v>
      </c>
      <c r="D219" s="31" t="s">
        <v>40733</v>
      </c>
      <c r="E219" s="31" t="s">
        <v>687</v>
      </c>
      <c r="F219" s="31" t="s">
        <v>123</v>
      </c>
      <c r="G219" s="31" t="s">
        <v>17532</v>
      </c>
      <c r="H219" s="31" t="s">
        <v>37612</v>
      </c>
      <c r="I219" s="38">
        <v>0.91666666666666663</v>
      </c>
      <c r="J219" s="31" t="s">
        <v>38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44700</v>
      </c>
      <c r="T219" s="170"/>
      <c r="U219" s="31"/>
      <c r="V219" s="31"/>
      <c r="W219" s="31"/>
      <c r="X219" s="31"/>
      <c r="Y219" s="31"/>
      <c r="Z219" s="31"/>
      <c r="AA219" s="31"/>
      <c r="AB219" s="38"/>
      <c r="AC219" s="31"/>
      <c r="AD219" s="31"/>
      <c r="AE219" s="31"/>
      <c r="AF219" s="31"/>
      <c r="AG219" s="23"/>
      <c r="AH219" s="23"/>
      <c r="AI219" s="23"/>
      <c r="AJ219" s="23"/>
      <c r="AK219" s="23"/>
      <c r="AL219" s="29"/>
      <c r="AM219" s="23"/>
      <c r="AN219" s="25"/>
      <c r="BE219" s="119"/>
      <c r="BF219" s="119"/>
    </row>
    <row r="220" spans="1:58" ht="54" customHeight="1" x14ac:dyDescent="1.3">
      <c r="A220" s="31" t="s">
        <v>40734</v>
      </c>
      <c r="B220" s="31" t="s">
        <v>18113</v>
      </c>
      <c r="C220" s="31" t="s">
        <v>40735</v>
      </c>
      <c r="D220" s="31" t="s">
        <v>40736</v>
      </c>
      <c r="E220" s="31" t="s">
        <v>687</v>
      </c>
      <c r="F220" s="31" t="s">
        <v>123</v>
      </c>
      <c r="G220" s="31" t="s">
        <v>17532</v>
      </c>
      <c r="H220" s="31" t="s">
        <v>37612</v>
      </c>
      <c r="I220" s="38">
        <v>0.91666666666666663</v>
      </c>
      <c r="J220" s="31" t="s">
        <v>38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44700</v>
      </c>
      <c r="T220" s="170"/>
      <c r="U220" s="31"/>
      <c r="V220" s="31"/>
      <c r="W220" s="31"/>
      <c r="X220" s="31"/>
      <c r="Y220" s="31"/>
      <c r="Z220" s="31"/>
      <c r="AA220" s="31"/>
      <c r="AB220" s="38"/>
      <c r="AC220" s="31"/>
      <c r="AD220" s="31"/>
      <c r="AE220" s="31"/>
      <c r="AF220" s="31"/>
      <c r="AG220" s="23"/>
      <c r="AH220" s="23"/>
      <c r="AI220" s="23"/>
      <c r="AJ220" s="23"/>
      <c r="AK220" s="23"/>
      <c r="AL220" s="29"/>
      <c r="AM220" s="23"/>
      <c r="AN220" s="25"/>
      <c r="BE220" s="119"/>
      <c r="BF220" s="119"/>
    </row>
    <row r="221" spans="1:58" ht="54" customHeight="1" x14ac:dyDescent="1.05">
      <c r="A221" s="693" t="s">
        <v>41454</v>
      </c>
      <c r="B221" s="694"/>
      <c r="C221" s="694"/>
      <c r="D221" s="694"/>
      <c r="E221" s="694"/>
      <c r="F221" s="694"/>
      <c r="G221" s="694"/>
      <c r="H221" s="694"/>
      <c r="I221" s="694"/>
      <c r="J221" s="694"/>
      <c r="K221" s="694"/>
      <c r="L221" s="694"/>
      <c r="M221" s="695"/>
      <c r="N221" s="23"/>
      <c r="O221" s="23"/>
      <c r="P221" s="23"/>
      <c r="Q221" s="23"/>
      <c r="R221" s="23"/>
      <c r="S221" s="29"/>
      <c r="T221" s="131">
        <v>1328900</v>
      </c>
      <c r="U221" s="25"/>
      <c r="AL221" s="119"/>
      <c r="AM221" s="119"/>
    </row>
    <row r="222" spans="1:58" ht="54" customHeight="1" x14ac:dyDescent="1.05">
      <c r="A222" s="31"/>
      <c r="B222" s="31"/>
      <c r="C222" s="31"/>
      <c r="D222" s="31"/>
      <c r="E222" s="31"/>
      <c r="F222" s="31"/>
      <c r="G222" s="31"/>
      <c r="H222" s="31"/>
      <c r="I222" s="38"/>
      <c r="J222" s="31"/>
      <c r="K222" s="31"/>
      <c r="L222" s="31"/>
      <c r="M222" s="31"/>
      <c r="N222" s="23"/>
      <c r="O222" s="23"/>
      <c r="P222" s="23"/>
      <c r="Q222" s="23"/>
      <c r="R222" s="23"/>
      <c r="S222" s="29"/>
      <c r="T222" s="152"/>
      <c r="U222" s="25"/>
      <c r="AL222" s="119"/>
      <c r="AM222" s="119"/>
    </row>
    <row r="223" spans="1:58" ht="54" customHeight="1" x14ac:dyDescent="1.05">
      <c r="A223" s="31"/>
      <c r="B223" s="31"/>
      <c r="C223" s="31"/>
      <c r="D223" s="31"/>
      <c r="E223" s="31"/>
      <c r="F223" s="31"/>
      <c r="G223" s="31"/>
      <c r="H223" s="31"/>
      <c r="I223" s="38"/>
      <c r="J223" s="31"/>
      <c r="K223" s="31"/>
      <c r="L223" s="31"/>
      <c r="M223" s="31"/>
      <c r="N223" s="23"/>
      <c r="O223" s="23"/>
      <c r="P223" s="23"/>
      <c r="Q223" s="23"/>
      <c r="R223" s="23"/>
      <c r="S223" s="29"/>
      <c r="T223" s="152"/>
      <c r="U223" s="25"/>
      <c r="AL223" s="119"/>
      <c r="AM223" s="119"/>
    </row>
    <row r="224" spans="1:58" ht="50.1" customHeight="1" x14ac:dyDescent="0.7">
      <c r="A224" s="23"/>
      <c r="B224" s="24"/>
      <c r="C224" s="23"/>
      <c r="D224" s="23"/>
      <c r="E224" s="23"/>
      <c r="F224" s="23"/>
      <c r="G224" s="23"/>
      <c r="H224" s="23"/>
      <c r="I224" s="7" t="s">
        <v>14</v>
      </c>
      <c r="J224" s="7">
        <f>SUM(Q:Q)-SUM(R:R)</f>
        <v>0</v>
      </c>
      <c r="K224" s="23"/>
      <c r="L224" s="23"/>
      <c r="M224" s="23"/>
      <c r="N224" s="23"/>
      <c r="O224" s="23"/>
      <c r="P224" s="23"/>
      <c r="Q224" s="23"/>
      <c r="R224" s="23"/>
      <c r="S224" s="29"/>
      <c r="T224" s="29"/>
    </row>
    <row r="225" spans="1:20" ht="50.1" customHeight="1" x14ac:dyDescent="0.7">
      <c r="A225" s="23"/>
      <c r="B225" s="24"/>
      <c r="C225" s="23"/>
      <c r="D225" s="23"/>
      <c r="E225" s="23"/>
      <c r="F225" s="23"/>
      <c r="G225" s="23"/>
      <c r="H225" s="23"/>
      <c r="I225" s="7" t="s">
        <v>15</v>
      </c>
      <c r="J225" s="7">
        <f>SUM(S:S)-SUM(T:T)</f>
        <v>0</v>
      </c>
      <c r="K225" s="23"/>
      <c r="L225" s="23"/>
      <c r="M225" s="23"/>
      <c r="N225" s="23"/>
      <c r="O225" s="23"/>
      <c r="P225" s="23"/>
      <c r="Q225" s="23"/>
      <c r="R225" s="23"/>
      <c r="S225" s="29"/>
      <c r="T225" s="29"/>
    </row>
    <row r="226" spans="1:20" ht="50.1" customHeight="1" x14ac:dyDescent="0.7">
      <c r="I226" s="762" t="s">
        <v>91</v>
      </c>
      <c r="J226" s="763"/>
    </row>
    <row r="227" spans="1:20" ht="50.1" customHeight="1" x14ac:dyDescent="0.7">
      <c r="I227" s="764"/>
      <c r="J227" s="765"/>
    </row>
  </sheetData>
  <autoFilter ref="A1:AX1098" xr:uid="{00000000-0001-0000-0000-000000000000}"/>
  <mergeCells count="28">
    <mergeCell ref="A130:M130"/>
    <mergeCell ref="A152:M152"/>
    <mergeCell ref="A155:M155"/>
    <mergeCell ref="A156:M156"/>
    <mergeCell ref="I226:J227"/>
    <mergeCell ref="A167:M167"/>
    <mergeCell ref="A173:M173"/>
    <mergeCell ref="A180:M180"/>
    <mergeCell ref="A183:M183"/>
    <mergeCell ref="A189:M189"/>
    <mergeCell ref="A190:M190"/>
    <mergeCell ref="A205:M205"/>
    <mergeCell ref="A208:M208"/>
    <mergeCell ref="A214:M214"/>
    <mergeCell ref="A217:M217"/>
    <mergeCell ref="A221:M221"/>
    <mergeCell ref="A3:M3"/>
    <mergeCell ref="A4:M4"/>
    <mergeCell ref="A39:M39"/>
    <mergeCell ref="A59:M59"/>
    <mergeCell ref="A61:M61"/>
    <mergeCell ref="A126:M126"/>
    <mergeCell ref="A129:M129"/>
    <mergeCell ref="A62:M62"/>
    <mergeCell ref="A64:M64"/>
    <mergeCell ref="A65:M65"/>
    <mergeCell ref="A83:N83"/>
    <mergeCell ref="A88:M88"/>
  </mergeCells>
  <phoneticPr fontId="50" type="noConversion"/>
  <conditionalFormatting sqref="C2">
    <cfRule type="duplicateValues" dxfId="1489" priority="16"/>
  </conditionalFormatting>
  <conditionalFormatting sqref="D224:D1048576 D1:D64 W65:W82 AP190:AP213 AP221:AP223 BI214:BI220 W189 AP167:AP188 AQ156:AQ166 W155 AP130:AP154 W129 AP83:AP128">
    <cfRule type="duplicateValues" dxfId="1488" priority="4"/>
    <cfRule type="duplicateValues" dxfId="1487" priority="5"/>
  </conditionalFormatting>
  <conditionalFormatting sqref="D224:D1048576 D1:D82 W190:W213 W221:W223 AP214:AP220 W167:W188 X156:X166 W130:W154 W83:W128">
    <cfRule type="duplicateValues" dxfId="1486" priority="3"/>
  </conditionalFormatting>
  <conditionalFormatting sqref="D224:D1048576 D1:D125 W190:W213 W221:W223 AP214:AP220 W167:W188 X156:X166 W130:W154 W126:W128">
    <cfRule type="duplicateValues" dxfId="1485" priority="2"/>
  </conditionalFormatting>
  <conditionalFormatting sqref="D224:D1048576 D1:D151 W190:W213 W221:W223 AP214:AP220 W167:W188 X156:X166 W152:W154">
    <cfRule type="duplicateValues" dxfId="1484" priority="1"/>
  </conditionalFormatting>
  <conditionalFormatting sqref="D224:D1048576 W65:W82 AP190:AP213 AP221:AP223 BI214:BI220 W189 AP167:AP188 AQ156:AQ166 W155 AP130:AP154 W129 AP83:AP128 D1:D60 W62:W63">
    <cfRule type="duplicateValues" dxfId="1483" priority="6"/>
  </conditionalFormatting>
  <conditionalFormatting sqref="E2">
    <cfRule type="duplicateValues" dxfId="1482" priority="17"/>
  </conditionalFormatting>
  <conditionalFormatting sqref="J2 C2">
    <cfRule type="duplicateValues" dxfId="1481" priority="8"/>
    <cfRule type="duplicateValues" dxfId="1480" priority="9"/>
    <cfRule type="duplicateValues" dxfId="1479" priority="10"/>
    <cfRule type="duplicateValues" dxfId="1478" priority="11"/>
    <cfRule type="duplicateValues" dxfId="1477" priority="12"/>
    <cfRule type="duplicateValues" dxfId="1476" priority="13"/>
    <cfRule type="duplicateValues" dxfId="1475" priority="14"/>
    <cfRule type="duplicateValues" dxfId="1474" priority="15"/>
  </conditionalFormatting>
  <conditionalFormatting sqref="J2">
    <cfRule type="duplicateValues" dxfId="1473" priority="7"/>
  </conditionalFormatting>
  <hyperlinks>
    <hyperlink ref="I226:J227" location="الرئيسيه!A1" display="الرئيسيه" xr:uid="{D24AE073-E8BC-7546-9F2E-80182E2ACC9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FDF5-0830-804D-AE30-10B8E96C5A7E}">
  <sheetPr codeName="Sheet34">
    <pageSetUpPr fitToPage="1"/>
  </sheetPr>
  <dimension ref="A1:AO396"/>
  <sheetViews>
    <sheetView rightToLeft="1" zoomScale="42" zoomScaleNormal="38" workbookViewId="0">
      <pane ySplit="1" topLeftCell="A383" activePane="bottomLeft" state="frozen"/>
      <selection activeCell="G24" sqref="G24"/>
      <selection pane="bottomLeft" activeCell="J398" sqref="J398"/>
    </sheetView>
  </sheetViews>
  <sheetFormatPr defaultColWidth="64.140625" defaultRowHeight="54" customHeight="1" x14ac:dyDescent="0.7"/>
  <cols>
    <col min="1" max="1" width="84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7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7" style="153" customWidth="1"/>
    <col min="18" max="18" width="49.140625" style="119" customWidth="1"/>
    <col min="19" max="19" width="64.140625" style="197"/>
    <col min="20" max="20" width="64.140625" style="494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9" t="s">
        <v>90</v>
      </c>
      <c r="R1" s="116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27">
        <v>1055</v>
      </c>
      <c r="R2" s="117">
        <v>0</v>
      </c>
      <c r="S2" s="122">
        <v>138907</v>
      </c>
      <c r="T2" s="492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328"/>
      <c r="R3" s="238"/>
      <c r="S3" s="194"/>
      <c r="T3" s="492"/>
    </row>
    <row r="4" spans="1:20" s="55" customFormat="1" ht="50.1" customHeight="1" x14ac:dyDescent="1.65">
      <c r="A4" s="50" t="s">
        <v>775</v>
      </c>
      <c r="B4" s="52" t="s">
        <v>776</v>
      </c>
      <c r="C4" s="50" t="s">
        <v>777</v>
      </c>
      <c r="D4" s="50" t="s">
        <v>778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779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329"/>
      <c r="R4" s="117"/>
      <c r="S4" s="142">
        <v>38750</v>
      </c>
      <c r="T4" s="492"/>
    </row>
    <row r="5" spans="1:20" s="55" customFormat="1" ht="50.1" customHeight="1" x14ac:dyDescent="1.65">
      <c r="A5" s="376" t="s">
        <v>848</v>
      </c>
      <c r="B5" s="52" t="s">
        <v>690</v>
      </c>
      <c r="C5" s="50" t="s">
        <v>849</v>
      </c>
      <c r="D5" s="50" t="s">
        <v>850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779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329"/>
      <c r="R5" s="117"/>
      <c r="S5" s="142">
        <v>20750</v>
      </c>
      <c r="T5" s="492"/>
    </row>
    <row r="6" spans="1:20" s="55" customFormat="1" ht="50.1" customHeight="1" x14ac:dyDescent="1.65">
      <c r="A6" s="50" t="s">
        <v>955</v>
      </c>
      <c r="B6" s="52" t="s">
        <v>956</v>
      </c>
      <c r="C6" s="50" t="s">
        <v>957</v>
      </c>
      <c r="D6" s="50" t="s">
        <v>958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779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329"/>
      <c r="R6" s="117"/>
      <c r="S6" s="142">
        <v>38750</v>
      </c>
      <c r="T6" s="492"/>
    </row>
    <row r="7" spans="1:20" s="55" customFormat="1" ht="50.1" customHeight="1" x14ac:dyDescent="1.65">
      <c r="A7" s="376" t="s">
        <v>959</v>
      </c>
      <c r="B7" s="52" t="s">
        <v>960</v>
      </c>
      <c r="C7" s="50" t="s">
        <v>961</v>
      </c>
      <c r="D7" s="50" t="s">
        <v>962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779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329"/>
      <c r="R7" s="117"/>
      <c r="S7" s="142">
        <v>20750</v>
      </c>
      <c r="T7" s="492"/>
    </row>
    <row r="8" spans="1:20" s="55" customFormat="1" ht="50.1" customHeight="1" x14ac:dyDescent="1.65">
      <c r="A8" s="50" t="s">
        <v>1095</v>
      </c>
      <c r="B8" s="52" t="s">
        <v>1096</v>
      </c>
      <c r="C8" s="50" t="s">
        <v>1097</v>
      </c>
      <c r="D8" s="50" t="s">
        <v>1098</v>
      </c>
      <c r="E8" s="50" t="s">
        <v>687</v>
      </c>
      <c r="F8" s="50" t="s">
        <v>123</v>
      </c>
      <c r="G8" s="50" t="s">
        <v>994</v>
      </c>
      <c r="H8" s="50" t="s">
        <v>104</v>
      </c>
      <c r="I8" s="53">
        <v>0.83333333333333337</v>
      </c>
      <c r="J8" s="50" t="s">
        <v>779</v>
      </c>
      <c r="K8" s="50" t="s">
        <v>105</v>
      </c>
      <c r="L8" s="50" t="s">
        <v>106</v>
      </c>
      <c r="M8" s="50" t="s">
        <v>995</v>
      </c>
      <c r="N8" s="54"/>
      <c r="O8" s="54"/>
      <c r="P8" s="54"/>
      <c r="Q8" s="329"/>
      <c r="R8" s="117"/>
      <c r="S8" s="142">
        <v>43225</v>
      </c>
      <c r="T8" s="492"/>
    </row>
    <row r="9" spans="1:20" ht="49.5" customHeight="1" x14ac:dyDescent="1.05">
      <c r="A9" s="708" t="s">
        <v>1268</v>
      </c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19"/>
      <c r="O9" s="23"/>
      <c r="P9" s="23"/>
      <c r="Q9" s="152"/>
      <c r="R9" s="29"/>
      <c r="S9" s="142"/>
      <c r="T9" s="388">
        <v>20000</v>
      </c>
    </row>
    <row r="10" spans="1:20" ht="50.1" customHeight="1" x14ac:dyDescent="1.3">
      <c r="A10" s="696" t="s">
        <v>1302</v>
      </c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  <c r="O10" s="696"/>
      <c r="P10" s="696"/>
      <c r="Q10" s="696"/>
      <c r="R10" s="170"/>
      <c r="S10" s="187"/>
      <c r="T10" s="451"/>
    </row>
    <row r="11" spans="1:20" ht="50.1" customHeight="1" x14ac:dyDescent="1.3">
      <c r="A11" s="31" t="s">
        <v>1794</v>
      </c>
      <c r="B11" s="37" t="s">
        <v>1795</v>
      </c>
      <c r="C11" s="31" t="s">
        <v>1796</v>
      </c>
      <c r="D11" s="31" t="s">
        <v>1797</v>
      </c>
      <c r="E11" s="31" t="s">
        <v>101</v>
      </c>
      <c r="F11" s="31" t="s">
        <v>123</v>
      </c>
      <c r="G11" s="31" t="s">
        <v>124</v>
      </c>
      <c r="H11" s="31" t="s">
        <v>1303</v>
      </c>
      <c r="I11" s="38">
        <v>0.32291666666666669</v>
      </c>
      <c r="J11" s="31" t="s">
        <v>779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52"/>
      <c r="R11" s="170"/>
      <c r="S11" s="187">
        <v>18000</v>
      </c>
      <c r="T11" s="451"/>
    </row>
    <row r="12" spans="1:20" ht="50.1" customHeight="1" x14ac:dyDescent="1.05">
      <c r="A12" s="31" t="s">
        <v>1798</v>
      </c>
      <c r="B12" s="37" t="s">
        <v>1799</v>
      </c>
      <c r="C12" s="31" t="s">
        <v>1800</v>
      </c>
      <c r="D12" s="31" t="s">
        <v>1801</v>
      </c>
      <c r="E12" s="31" t="s">
        <v>101</v>
      </c>
      <c r="F12" s="31" t="s">
        <v>123</v>
      </c>
      <c r="G12" s="31" t="s">
        <v>124</v>
      </c>
      <c r="H12" s="31" t="s">
        <v>1303</v>
      </c>
      <c r="I12" s="38">
        <v>0.32291666666666669</v>
      </c>
      <c r="J12" s="31" t="s">
        <v>779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52"/>
      <c r="R12" s="29"/>
      <c r="S12" s="187">
        <v>18000</v>
      </c>
      <c r="T12" s="388"/>
    </row>
    <row r="13" spans="1:20" ht="50.1" customHeight="1" x14ac:dyDescent="1.05">
      <c r="A13" s="31" t="s">
        <v>1802</v>
      </c>
      <c r="B13" s="37" t="s">
        <v>1803</v>
      </c>
      <c r="C13" s="31" t="s">
        <v>1804</v>
      </c>
      <c r="D13" s="31" t="s">
        <v>1805</v>
      </c>
      <c r="E13" s="31" t="s">
        <v>101</v>
      </c>
      <c r="F13" s="31" t="s">
        <v>102</v>
      </c>
      <c r="G13" s="31" t="s">
        <v>567</v>
      </c>
      <c r="H13" s="31" t="s">
        <v>1303</v>
      </c>
      <c r="I13" s="38">
        <v>0.375</v>
      </c>
      <c r="J13" s="31" t="s">
        <v>779</v>
      </c>
      <c r="K13" s="31" t="s">
        <v>105</v>
      </c>
      <c r="L13" s="31" t="s">
        <v>106</v>
      </c>
      <c r="M13" s="31" t="s">
        <v>107</v>
      </c>
      <c r="N13" s="23"/>
      <c r="O13" s="23"/>
      <c r="P13" s="154"/>
      <c r="Q13" s="152"/>
      <c r="R13" s="29"/>
      <c r="S13" s="187">
        <v>18000</v>
      </c>
      <c r="T13" s="388"/>
    </row>
    <row r="14" spans="1:20" ht="50.1" customHeight="1" x14ac:dyDescent="1.05">
      <c r="A14" s="31" t="s">
        <v>1806</v>
      </c>
      <c r="B14" s="37" t="s">
        <v>1807</v>
      </c>
      <c r="C14" s="31" t="s">
        <v>1808</v>
      </c>
      <c r="D14" s="31" t="s">
        <v>1809</v>
      </c>
      <c r="E14" s="31" t="s">
        <v>101</v>
      </c>
      <c r="F14" s="31" t="s">
        <v>102</v>
      </c>
      <c r="G14" s="31" t="s">
        <v>567</v>
      </c>
      <c r="H14" s="31" t="s">
        <v>1303</v>
      </c>
      <c r="I14" s="38">
        <v>0.375</v>
      </c>
      <c r="J14" s="31" t="s">
        <v>779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152"/>
      <c r="R14" s="29"/>
      <c r="S14" s="187">
        <v>18000</v>
      </c>
      <c r="T14" s="388"/>
    </row>
    <row r="15" spans="1:20" ht="50.1" customHeight="1" x14ac:dyDescent="1.05">
      <c r="A15" s="31" t="s">
        <v>1810</v>
      </c>
      <c r="B15" s="37" t="s">
        <v>1811</v>
      </c>
      <c r="C15" s="31" t="s">
        <v>1812</v>
      </c>
      <c r="D15" s="31" t="s">
        <v>1813</v>
      </c>
      <c r="E15" s="31" t="s">
        <v>101</v>
      </c>
      <c r="F15" s="31" t="s">
        <v>102</v>
      </c>
      <c r="G15" s="31" t="s">
        <v>567</v>
      </c>
      <c r="H15" s="31" t="s">
        <v>1303</v>
      </c>
      <c r="I15" s="38">
        <v>0.375</v>
      </c>
      <c r="J15" s="31" t="s">
        <v>779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152"/>
      <c r="R15" s="29"/>
      <c r="S15" s="187">
        <v>18000</v>
      </c>
      <c r="T15" s="388"/>
    </row>
    <row r="16" spans="1:20" ht="50.1" customHeight="1" x14ac:dyDescent="1.05">
      <c r="A16" s="31" t="s">
        <v>1814</v>
      </c>
      <c r="B16" s="37" t="s">
        <v>1815</v>
      </c>
      <c r="C16" s="31" t="s">
        <v>1816</v>
      </c>
      <c r="D16" s="31" t="s">
        <v>1817</v>
      </c>
      <c r="E16" s="31" t="s">
        <v>101</v>
      </c>
      <c r="F16" s="31" t="s">
        <v>102</v>
      </c>
      <c r="G16" s="31" t="s">
        <v>567</v>
      </c>
      <c r="H16" s="31" t="s">
        <v>1303</v>
      </c>
      <c r="I16" s="38">
        <v>0.375</v>
      </c>
      <c r="J16" s="31" t="s">
        <v>779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152"/>
      <c r="R16" s="29"/>
      <c r="S16" s="187">
        <v>18000</v>
      </c>
      <c r="T16" s="388"/>
    </row>
    <row r="17" spans="1:20" ht="50.1" customHeight="1" x14ac:dyDescent="1.05">
      <c r="A17" s="31" t="s">
        <v>1818</v>
      </c>
      <c r="B17" s="37" t="s">
        <v>1819</v>
      </c>
      <c r="C17" s="31" t="s">
        <v>1820</v>
      </c>
      <c r="D17" s="31" t="s">
        <v>1821</v>
      </c>
      <c r="E17" s="31" t="s">
        <v>101</v>
      </c>
      <c r="F17" s="31" t="s">
        <v>102</v>
      </c>
      <c r="G17" s="31" t="s">
        <v>567</v>
      </c>
      <c r="H17" s="31" t="s">
        <v>1303</v>
      </c>
      <c r="I17" s="38">
        <v>0.375</v>
      </c>
      <c r="J17" s="31" t="s">
        <v>779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152"/>
      <c r="R17" s="29"/>
      <c r="S17" s="187">
        <v>18000</v>
      </c>
      <c r="T17" s="388"/>
    </row>
    <row r="18" spans="1:20" ht="50.1" customHeight="1" x14ac:dyDescent="1.05">
      <c r="A18" s="31" t="s">
        <v>1822</v>
      </c>
      <c r="B18" s="37" t="s">
        <v>1823</v>
      </c>
      <c r="C18" s="31" t="s">
        <v>1824</v>
      </c>
      <c r="D18" s="31" t="s">
        <v>1825</v>
      </c>
      <c r="E18" s="31" t="s">
        <v>101</v>
      </c>
      <c r="F18" s="31" t="s">
        <v>102</v>
      </c>
      <c r="G18" s="31" t="s">
        <v>567</v>
      </c>
      <c r="H18" s="31" t="s">
        <v>1303</v>
      </c>
      <c r="I18" s="38">
        <v>0.375</v>
      </c>
      <c r="J18" s="31" t="s">
        <v>779</v>
      </c>
      <c r="K18" s="31" t="s">
        <v>105</v>
      </c>
      <c r="L18" s="31" t="s">
        <v>106</v>
      </c>
      <c r="M18" s="31" t="s">
        <v>107</v>
      </c>
      <c r="N18" s="23"/>
      <c r="O18" s="23"/>
      <c r="P18" s="154"/>
      <c r="Q18" s="152"/>
      <c r="R18" s="29"/>
      <c r="S18" s="187">
        <v>18000</v>
      </c>
      <c r="T18" s="388"/>
    </row>
    <row r="19" spans="1:20" ht="50.1" customHeight="1" x14ac:dyDescent="1.05">
      <c r="A19" s="31" t="s">
        <v>1826</v>
      </c>
      <c r="B19" s="37" t="s">
        <v>1827</v>
      </c>
      <c r="C19" s="31" t="s">
        <v>1828</v>
      </c>
      <c r="D19" s="31" t="s">
        <v>1829</v>
      </c>
      <c r="E19" s="31" t="s">
        <v>101</v>
      </c>
      <c r="F19" s="31" t="s">
        <v>102</v>
      </c>
      <c r="G19" s="31" t="s">
        <v>567</v>
      </c>
      <c r="H19" s="31" t="s">
        <v>1303</v>
      </c>
      <c r="I19" s="38">
        <v>0.375</v>
      </c>
      <c r="J19" s="31" t="s">
        <v>779</v>
      </c>
      <c r="K19" s="31" t="s">
        <v>105</v>
      </c>
      <c r="L19" s="31" t="s">
        <v>106</v>
      </c>
      <c r="M19" s="31" t="s">
        <v>107</v>
      </c>
      <c r="N19" s="23"/>
      <c r="O19" s="23"/>
      <c r="P19" s="154"/>
      <c r="Q19" s="152"/>
      <c r="R19" s="29"/>
      <c r="S19" s="187">
        <v>18000</v>
      </c>
      <c r="T19" s="388"/>
    </row>
    <row r="20" spans="1:20" ht="50.1" customHeight="1" x14ac:dyDescent="1.05">
      <c r="A20" s="31" t="s">
        <v>1830</v>
      </c>
      <c r="B20" s="37" t="s">
        <v>1831</v>
      </c>
      <c r="C20" s="31" t="s">
        <v>1832</v>
      </c>
      <c r="D20" s="31" t="s">
        <v>1833</v>
      </c>
      <c r="E20" s="31" t="s">
        <v>101</v>
      </c>
      <c r="F20" s="31" t="s">
        <v>102</v>
      </c>
      <c r="G20" s="31" t="s">
        <v>567</v>
      </c>
      <c r="H20" s="31" t="s">
        <v>1303</v>
      </c>
      <c r="I20" s="38">
        <v>0.375</v>
      </c>
      <c r="J20" s="31" t="s">
        <v>779</v>
      </c>
      <c r="K20" s="31" t="s">
        <v>105</v>
      </c>
      <c r="L20" s="31" t="s">
        <v>106</v>
      </c>
      <c r="M20" s="31" t="s">
        <v>107</v>
      </c>
      <c r="N20" s="23"/>
      <c r="O20" s="23"/>
      <c r="P20" s="154"/>
      <c r="Q20" s="152"/>
      <c r="R20" s="29"/>
      <c r="S20" s="187">
        <v>18000</v>
      </c>
      <c r="T20" s="388"/>
    </row>
    <row r="21" spans="1:20" ht="50.1" customHeight="1" x14ac:dyDescent="1.05">
      <c r="A21" s="31" t="s">
        <v>1834</v>
      </c>
      <c r="B21" s="37" t="s">
        <v>1835</v>
      </c>
      <c r="C21" s="31" t="s">
        <v>1836</v>
      </c>
      <c r="D21" s="31" t="s">
        <v>1837</v>
      </c>
      <c r="E21" s="31" t="s">
        <v>101</v>
      </c>
      <c r="F21" s="31" t="s">
        <v>102</v>
      </c>
      <c r="G21" s="31" t="s">
        <v>567</v>
      </c>
      <c r="H21" s="31" t="s">
        <v>1303</v>
      </c>
      <c r="I21" s="38">
        <v>0.375</v>
      </c>
      <c r="J21" s="31" t="s">
        <v>779</v>
      </c>
      <c r="K21" s="31" t="s">
        <v>105</v>
      </c>
      <c r="L21" s="31" t="s">
        <v>106</v>
      </c>
      <c r="M21" s="31" t="s">
        <v>107</v>
      </c>
      <c r="N21" s="23"/>
      <c r="O21" s="23"/>
      <c r="P21" s="154"/>
      <c r="Q21" s="152"/>
      <c r="R21" s="29"/>
      <c r="S21" s="187">
        <v>18000</v>
      </c>
      <c r="T21" s="388"/>
    </row>
    <row r="22" spans="1:20" ht="50.1" customHeight="1" x14ac:dyDescent="1.05">
      <c r="A22" s="31" t="s">
        <v>1838</v>
      </c>
      <c r="B22" s="37" t="s">
        <v>1839</v>
      </c>
      <c r="C22" s="31" t="s">
        <v>1840</v>
      </c>
      <c r="D22" s="31" t="s">
        <v>1841</v>
      </c>
      <c r="E22" s="31" t="s">
        <v>101</v>
      </c>
      <c r="F22" s="31" t="s">
        <v>102</v>
      </c>
      <c r="G22" s="31" t="s">
        <v>567</v>
      </c>
      <c r="H22" s="31" t="s">
        <v>1303</v>
      </c>
      <c r="I22" s="38">
        <v>0.375</v>
      </c>
      <c r="J22" s="31" t="s">
        <v>779</v>
      </c>
      <c r="K22" s="31" t="s">
        <v>105</v>
      </c>
      <c r="L22" s="31" t="s">
        <v>106</v>
      </c>
      <c r="M22" s="31" t="s">
        <v>107</v>
      </c>
      <c r="N22" s="23"/>
      <c r="O22" s="23"/>
      <c r="P22" s="154"/>
      <c r="Q22" s="152"/>
      <c r="R22" s="29"/>
      <c r="S22" s="187">
        <v>18000</v>
      </c>
      <c r="T22" s="388"/>
    </row>
    <row r="23" spans="1:20" ht="50.1" customHeight="1" x14ac:dyDescent="1.05">
      <c r="A23" s="708" t="s">
        <v>3093</v>
      </c>
      <c r="B23" s="708"/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708"/>
      <c r="O23" s="708"/>
      <c r="P23" s="708"/>
      <c r="Q23" s="708"/>
      <c r="R23" s="708"/>
      <c r="S23" s="708"/>
      <c r="T23" s="708"/>
    </row>
    <row r="24" spans="1:20" ht="50.1" customHeight="1" x14ac:dyDescent="1.65">
      <c r="A24" s="31" t="s">
        <v>2861</v>
      </c>
      <c r="B24" s="37" t="s">
        <v>2862</v>
      </c>
      <c r="C24" s="31" t="s">
        <v>2863</v>
      </c>
      <c r="D24" s="31" t="s">
        <v>2864</v>
      </c>
      <c r="E24" s="31" t="s">
        <v>688</v>
      </c>
      <c r="F24" s="31" t="s">
        <v>123</v>
      </c>
      <c r="G24" s="31" t="s">
        <v>689</v>
      </c>
      <c r="H24" s="31" t="s">
        <v>2017</v>
      </c>
      <c r="I24" s="38">
        <v>0.41666666666666669</v>
      </c>
      <c r="J24" s="31" t="s">
        <v>779</v>
      </c>
      <c r="K24" s="31" t="s">
        <v>105</v>
      </c>
      <c r="L24" s="31" t="s">
        <v>106</v>
      </c>
      <c r="M24" s="31" t="s">
        <v>194</v>
      </c>
      <c r="N24" s="29"/>
      <c r="O24" s="23"/>
      <c r="P24" s="54"/>
      <c r="Q24" s="329"/>
      <c r="R24" s="117"/>
      <c r="S24" s="195">
        <v>38750</v>
      </c>
      <c r="T24" s="492"/>
    </row>
    <row r="25" spans="1:20" ht="50.1" customHeight="1" x14ac:dyDescent="1.65">
      <c r="A25" s="31" t="s">
        <v>2865</v>
      </c>
      <c r="B25" s="37" t="s">
        <v>2866</v>
      </c>
      <c r="C25" s="31" t="s">
        <v>2867</v>
      </c>
      <c r="D25" s="31" t="s">
        <v>2868</v>
      </c>
      <c r="E25" s="31" t="s">
        <v>688</v>
      </c>
      <c r="F25" s="31" t="s">
        <v>123</v>
      </c>
      <c r="G25" s="31" t="s">
        <v>689</v>
      </c>
      <c r="H25" s="31" t="s">
        <v>2017</v>
      </c>
      <c r="I25" s="38">
        <v>0.41666666666666669</v>
      </c>
      <c r="J25" s="31" t="s">
        <v>779</v>
      </c>
      <c r="K25" s="31" t="s">
        <v>105</v>
      </c>
      <c r="L25" s="31" t="s">
        <v>106</v>
      </c>
      <c r="M25" s="31" t="s">
        <v>194</v>
      </c>
      <c r="N25" s="29"/>
      <c r="O25" s="23"/>
      <c r="P25" s="54"/>
      <c r="Q25" s="329"/>
      <c r="R25" s="117"/>
      <c r="S25" s="195">
        <v>38750</v>
      </c>
      <c r="T25" s="492"/>
    </row>
    <row r="26" spans="1:20" ht="50.1" customHeight="1" x14ac:dyDescent="1.65">
      <c r="A26" s="31" t="s">
        <v>2869</v>
      </c>
      <c r="B26" s="37" t="s">
        <v>2870</v>
      </c>
      <c r="C26" s="31" t="s">
        <v>2871</v>
      </c>
      <c r="D26" s="31" t="s">
        <v>2872</v>
      </c>
      <c r="E26" s="31" t="s">
        <v>688</v>
      </c>
      <c r="F26" s="31" t="s">
        <v>123</v>
      </c>
      <c r="G26" s="31" t="s">
        <v>689</v>
      </c>
      <c r="H26" s="31" t="s">
        <v>2017</v>
      </c>
      <c r="I26" s="38">
        <v>0.41666666666666669</v>
      </c>
      <c r="J26" s="31" t="s">
        <v>779</v>
      </c>
      <c r="K26" s="31" t="s">
        <v>105</v>
      </c>
      <c r="L26" s="31" t="s">
        <v>106</v>
      </c>
      <c r="M26" s="31" t="s">
        <v>194</v>
      </c>
      <c r="N26" s="29"/>
      <c r="O26" s="23"/>
      <c r="P26" s="54"/>
      <c r="Q26" s="329"/>
      <c r="R26" s="117"/>
      <c r="S26" s="195">
        <v>38750</v>
      </c>
      <c r="T26" s="492"/>
    </row>
    <row r="27" spans="1:20" ht="50.1" customHeight="1" x14ac:dyDescent="1.65">
      <c r="A27" s="31" t="s">
        <v>2873</v>
      </c>
      <c r="B27" s="37" t="s">
        <v>2874</v>
      </c>
      <c r="C27" s="31" t="s">
        <v>2875</v>
      </c>
      <c r="D27" s="31" t="s">
        <v>2876</v>
      </c>
      <c r="E27" s="31" t="s">
        <v>688</v>
      </c>
      <c r="F27" s="31" t="s">
        <v>123</v>
      </c>
      <c r="G27" s="31" t="s">
        <v>689</v>
      </c>
      <c r="H27" s="31" t="s">
        <v>2017</v>
      </c>
      <c r="I27" s="38">
        <v>0.41666666666666669</v>
      </c>
      <c r="J27" s="31" t="s">
        <v>779</v>
      </c>
      <c r="K27" s="31" t="s">
        <v>105</v>
      </c>
      <c r="L27" s="31" t="s">
        <v>106</v>
      </c>
      <c r="M27" s="31" t="s">
        <v>194</v>
      </c>
      <c r="N27" s="29"/>
      <c r="O27" s="23"/>
      <c r="P27" s="54"/>
      <c r="Q27" s="329"/>
      <c r="R27" s="117"/>
      <c r="S27" s="195">
        <v>38750</v>
      </c>
      <c r="T27" s="492"/>
    </row>
    <row r="28" spans="1:20" ht="50.1" customHeight="1" x14ac:dyDescent="1.65">
      <c r="A28" s="31" t="s">
        <v>2877</v>
      </c>
      <c r="B28" s="37" t="s">
        <v>2878</v>
      </c>
      <c r="C28" s="31" t="s">
        <v>2879</v>
      </c>
      <c r="D28" s="31" t="s">
        <v>2880</v>
      </c>
      <c r="E28" s="31" t="s">
        <v>688</v>
      </c>
      <c r="F28" s="31" t="s">
        <v>123</v>
      </c>
      <c r="G28" s="31" t="s">
        <v>689</v>
      </c>
      <c r="H28" s="31" t="s">
        <v>2017</v>
      </c>
      <c r="I28" s="38">
        <v>0.41666666666666669</v>
      </c>
      <c r="J28" s="31" t="s">
        <v>779</v>
      </c>
      <c r="K28" s="31" t="s">
        <v>105</v>
      </c>
      <c r="L28" s="31" t="s">
        <v>106</v>
      </c>
      <c r="M28" s="31" t="s">
        <v>194</v>
      </c>
      <c r="N28" s="29"/>
      <c r="O28" s="23"/>
      <c r="P28" s="54"/>
      <c r="Q28" s="329"/>
      <c r="R28" s="117"/>
      <c r="S28" s="195">
        <v>38750</v>
      </c>
      <c r="T28" s="492"/>
    </row>
    <row r="29" spans="1:20" ht="50.1" customHeight="1" x14ac:dyDescent="1.65">
      <c r="A29" s="31" t="s">
        <v>2881</v>
      </c>
      <c r="B29" s="37" t="s">
        <v>2882</v>
      </c>
      <c r="C29" s="31" t="s">
        <v>2883</v>
      </c>
      <c r="D29" s="31" t="s">
        <v>2884</v>
      </c>
      <c r="E29" s="31" t="s">
        <v>688</v>
      </c>
      <c r="F29" s="31" t="s">
        <v>123</v>
      </c>
      <c r="G29" s="31" t="s">
        <v>689</v>
      </c>
      <c r="H29" s="31" t="s">
        <v>2017</v>
      </c>
      <c r="I29" s="38">
        <v>0.41666666666666669</v>
      </c>
      <c r="J29" s="31" t="s">
        <v>779</v>
      </c>
      <c r="K29" s="31" t="s">
        <v>105</v>
      </c>
      <c r="L29" s="31" t="s">
        <v>106</v>
      </c>
      <c r="M29" s="31" t="s">
        <v>194</v>
      </c>
      <c r="N29" s="29"/>
      <c r="O29" s="23"/>
      <c r="P29" s="54"/>
      <c r="Q29" s="329"/>
      <c r="R29" s="117"/>
      <c r="S29" s="195">
        <v>38750</v>
      </c>
      <c r="T29" s="492"/>
    </row>
    <row r="30" spans="1:20" ht="50.1" customHeight="1" x14ac:dyDescent="1.65">
      <c r="A30" s="31" t="s">
        <v>2885</v>
      </c>
      <c r="B30" s="37" t="s">
        <v>2886</v>
      </c>
      <c r="C30" s="31" t="s">
        <v>2887</v>
      </c>
      <c r="D30" s="31" t="s">
        <v>2888</v>
      </c>
      <c r="E30" s="31" t="s">
        <v>688</v>
      </c>
      <c r="F30" s="31" t="s">
        <v>123</v>
      </c>
      <c r="G30" s="31" t="s">
        <v>689</v>
      </c>
      <c r="H30" s="31" t="s">
        <v>2017</v>
      </c>
      <c r="I30" s="38">
        <v>0.41666666666666669</v>
      </c>
      <c r="J30" s="31" t="s">
        <v>779</v>
      </c>
      <c r="K30" s="31" t="s">
        <v>105</v>
      </c>
      <c r="L30" s="31" t="s">
        <v>106</v>
      </c>
      <c r="M30" s="31" t="s">
        <v>194</v>
      </c>
      <c r="N30" s="29"/>
      <c r="O30" s="23"/>
      <c r="P30" s="54"/>
      <c r="Q30" s="329"/>
      <c r="R30" s="117"/>
      <c r="S30" s="195">
        <v>38750</v>
      </c>
      <c r="T30" s="492"/>
    </row>
    <row r="31" spans="1:20" ht="50.1" customHeight="1" x14ac:dyDescent="1.65">
      <c r="A31" s="26" t="s">
        <v>2889</v>
      </c>
      <c r="B31" s="27" t="s">
        <v>2014</v>
      </c>
      <c r="C31" s="31" t="s">
        <v>2890</v>
      </c>
      <c r="D31" s="26" t="s">
        <v>2891</v>
      </c>
      <c r="E31" s="26" t="s">
        <v>101</v>
      </c>
      <c r="F31" s="26" t="s">
        <v>123</v>
      </c>
      <c r="G31" s="26" t="s">
        <v>490</v>
      </c>
      <c r="H31" s="26" t="s">
        <v>2017</v>
      </c>
      <c r="I31" s="28">
        <v>0.49652777777777779</v>
      </c>
      <c r="J31" s="26" t="s">
        <v>779</v>
      </c>
      <c r="K31" s="31" t="s">
        <v>105</v>
      </c>
      <c r="L31" s="26" t="s">
        <v>106</v>
      </c>
      <c r="M31" s="26" t="s">
        <v>995</v>
      </c>
      <c r="N31" s="175"/>
      <c r="O31" s="23"/>
      <c r="P31" s="54"/>
      <c r="Q31" s="329"/>
      <c r="R31" s="117"/>
      <c r="S31" s="196">
        <v>18000</v>
      </c>
      <c r="T31" s="492"/>
    </row>
    <row r="32" spans="1:20" ht="50.1" customHeight="1" x14ac:dyDescent="1.65">
      <c r="A32" s="330" t="s">
        <v>2892</v>
      </c>
      <c r="B32" s="331" t="s">
        <v>2893</v>
      </c>
      <c r="C32" s="330" t="s">
        <v>2894</v>
      </c>
      <c r="D32" s="330" t="s">
        <v>2895</v>
      </c>
      <c r="E32" s="330" t="s">
        <v>101</v>
      </c>
      <c r="F32" s="330" t="s">
        <v>123</v>
      </c>
      <c r="G32" s="330" t="s">
        <v>490</v>
      </c>
      <c r="H32" s="330" t="s">
        <v>2017</v>
      </c>
      <c r="I32" s="332">
        <v>0.49652777777777779</v>
      </c>
      <c r="J32" s="330" t="s">
        <v>779</v>
      </c>
      <c r="K32" s="330" t="s">
        <v>105</v>
      </c>
      <c r="L32" s="330" t="s">
        <v>106</v>
      </c>
      <c r="M32" s="330" t="s">
        <v>995</v>
      </c>
      <c r="N32" s="29"/>
      <c r="O32" s="23"/>
      <c r="P32" s="54"/>
      <c r="Q32" s="329"/>
      <c r="R32" s="117"/>
      <c r="S32" s="195">
        <v>43725</v>
      </c>
      <c r="T32" s="492"/>
    </row>
    <row r="33" spans="1:20" ht="50.1" customHeight="1" x14ac:dyDescent="1.65">
      <c r="A33" s="31" t="s">
        <v>2896</v>
      </c>
      <c r="B33" s="37" t="s">
        <v>2897</v>
      </c>
      <c r="C33" s="31" t="s">
        <v>2898</v>
      </c>
      <c r="D33" s="31" t="s">
        <v>2899</v>
      </c>
      <c r="E33" s="31" t="s">
        <v>101</v>
      </c>
      <c r="F33" s="31" t="s">
        <v>123</v>
      </c>
      <c r="G33" s="31" t="s">
        <v>490</v>
      </c>
      <c r="H33" s="31" t="s">
        <v>2017</v>
      </c>
      <c r="I33" s="38">
        <v>0.49652777777777779</v>
      </c>
      <c r="J33" s="31" t="s">
        <v>779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329"/>
      <c r="R33" s="117"/>
      <c r="S33" s="195">
        <v>43725</v>
      </c>
      <c r="T33" s="492"/>
    </row>
    <row r="34" spans="1:20" ht="50.1" customHeight="1" x14ac:dyDescent="1.65">
      <c r="A34" s="31" t="s">
        <v>2900</v>
      </c>
      <c r="B34" s="37" t="s">
        <v>2901</v>
      </c>
      <c r="C34" s="31" t="s">
        <v>2902</v>
      </c>
      <c r="D34" s="31" t="s">
        <v>2903</v>
      </c>
      <c r="E34" s="31" t="s">
        <v>101</v>
      </c>
      <c r="F34" s="31" t="s">
        <v>102</v>
      </c>
      <c r="G34" s="31" t="s">
        <v>572</v>
      </c>
      <c r="H34" s="31" t="s">
        <v>2017</v>
      </c>
      <c r="I34" s="38">
        <v>0.52083333333333337</v>
      </c>
      <c r="J34" s="31" t="s">
        <v>779</v>
      </c>
      <c r="K34" s="31" t="s">
        <v>105</v>
      </c>
      <c r="L34" s="31" t="s">
        <v>106</v>
      </c>
      <c r="M34" s="31" t="s">
        <v>107</v>
      </c>
      <c r="N34" s="29"/>
      <c r="O34" s="23"/>
      <c r="P34" s="54"/>
      <c r="Q34" s="329"/>
      <c r="R34" s="117"/>
      <c r="S34" s="195">
        <v>18000</v>
      </c>
      <c r="T34" s="492"/>
    </row>
    <row r="35" spans="1:20" ht="50.1" customHeight="1" x14ac:dyDescent="1.65">
      <c r="A35" s="31" t="s">
        <v>2904</v>
      </c>
      <c r="B35" s="37" t="s">
        <v>2905</v>
      </c>
      <c r="C35" s="31" t="s">
        <v>2906</v>
      </c>
      <c r="D35" s="31" t="s">
        <v>2907</v>
      </c>
      <c r="E35" s="31" t="s">
        <v>101</v>
      </c>
      <c r="F35" s="31" t="s">
        <v>102</v>
      </c>
      <c r="G35" s="31" t="s">
        <v>572</v>
      </c>
      <c r="H35" s="31" t="s">
        <v>2017</v>
      </c>
      <c r="I35" s="38">
        <v>0.52083333333333337</v>
      </c>
      <c r="J35" s="31" t="s">
        <v>779</v>
      </c>
      <c r="K35" s="31" t="s">
        <v>105</v>
      </c>
      <c r="L35" s="31" t="s">
        <v>106</v>
      </c>
      <c r="M35" s="31" t="s">
        <v>107</v>
      </c>
      <c r="N35" s="29"/>
      <c r="O35" s="23"/>
      <c r="P35" s="54"/>
      <c r="Q35" s="329"/>
      <c r="R35" s="117"/>
      <c r="S35" s="195">
        <v>18000</v>
      </c>
      <c r="T35" s="492"/>
    </row>
    <row r="36" spans="1:20" ht="50.1" customHeight="1" x14ac:dyDescent="0.7">
      <c r="A36" s="782" t="s">
        <v>2012</v>
      </c>
      <c r="B36" s="783"/>
      <c r="C36" s="783"/>
      <c r="D36" s="783"/>
      <c r="E36" s="783"/>
      <c r="F36" s="783"/>
      <c r="G36" s="783"/>
      <c r="H36" s="783"/>
      <c r="I36" s="783"/>
      <c r="J36" s="783"/>
      <c r="K36" s="783"/>
      <c r="L36" s="783"/>
      <c r="M36" s="783"/>
      <c r="N36" s="23"/>
      <c r="O36" s="23"/>
      <c r="P36" s="23"/>
      <c r="Q36" s="152"/>
      <c r="R36" s="29"/>
      <c r="S36" s="229"/>
      <c r="T36" s="388">
        <v>1114000</v>
      </c>
    </row>
    <row r="37" spans="1:20" ht="50.1" customHeight="1" x14ac:dyDescent="1.05">
      <c r="A37" s="688" t="s">
        <v>3094</v>
      </c>
      <c r="B37" s="689"/>
      <c r="C37" s="689"/>
      <c r="D37" s="689"/>
      <c r="E37" s="689"/>
      <c r="F37" s="689"/>
      <c r="G37" s="689"/>
      <c r="H37" s="689"/>
      <c r="I37" s="689"/>
      <c r="J37" s="689"/>
      <c r="K37" s="689"/>
      <c r="L37" s="689"/>
      <c r="M37" s="690"/>
      <c r="N37" s="237"/>
      <c r="O37" s="237"/>
      <c r="P37" s="237"/>
      <c r="Q37" s="202"/>
      <c r="R37" s="202"/>
      <c r="S37" s="202"/>
      <c r="T37" s="388"/>
    </row>
    <row r="38" spans="1:20" ht="50.1" customHeight="1" x14ac:dyDescent="1.65">
      <c r="A38" s="31" t="s">
        <v>3666</v>
      </c>
      <c r="B38" s="37" t="s">
        <v>2449</v>
      </c>
      <c r="C38" s="31" t="s">
        <v>3667</v>
      </c>
      <c r="D38" s="31" t="s">
        <v>3668</v>
      </c>
      <c r="E38" s="31" t="s">
        <v>101</v>
      </c>
      <c r="F38" s="31" t="s">
        <v>102</v>
      </c>
      <c r="G38" s="31" t="s">
        <v>124</v>
      </c>
      <c r="H38" s="31" t="s">
        <v>3098</v>
      </c>
      <c r="I38" s="38">
        <v>0.20833333333333334</v>
      </c>
      <c r="J38" s="31" t="s">
        <v>779</v>
      </c>
      <c r="K38" s="31" t="s">
        <v>105</v>
      </c>
      <c r="L38" s="31" t="s">
        <v>125</v>
      </c>
      <c r="M38" s="31" t="s">
        <v>107</v>
      </c>
      <c r="N38" s="29">
        <v>18000</v>
      </c>
      <c r="O38" s="23"/>
      <c r="P38" s="54"/>
      <c r="Q38" s="329"/>
      <c r="R38" s="117"/>
      <c r="S38" s="195">
        <v>18000</v>
      </c>
      <c r="T38" s="388"/>
    </row>
    <row r="39" spans="1:20" ht="50.1" customHeight="1" x14ac:dyDescent="1.65">
      <c r="A39" s="31" t="s">
        <v>3669</v>
      </c>
      <c r="B39" s="37" t="s">
        <v>3670</v>
      </c>
      <c r="C39" s="31" t="s">
        <v>3671</v>
      </c>
      <c r="D39" s="31" t="s">
        <v>3672</v>
      </c>
      <c r="E39" s="31" t="s">
        <v>101</v>
      </c>
      <c r="F39" s="31" t="s">
        <v>102</v>
      </c>
      <c r="G39" s="31" t="s">
        <v>124</v>
      </c>
      <c r="H39" s="31" t="s">
        <v>3098</v>
      </c>
      <c r="I39" s="38">
        <v>0.20833333333333334</v>
      </c>
      <c r="J39" s="31" t="s">
        <v>779</v>
      </c>
      <c r="K39" s="31" t="s">
        <v>105</v>
      </c>
      <c r="L39" s="31" t="s">
        <v>106</v>
      </c>
      <c r="M39" s="31" t="s">
        <v>107</v>
      </c>
      <c r="N39" s="29">
        <v>18000</v>
      </c>
      <c r="O39" s="23"/>
      <c r="P39" s="54"/>
      <c r="Q39" s="329"/>
      <c r="R39" s="117"/>
      <c r="S39" s="195">
        <v>18000</v>
      </c>
      <c r="T39" s="388"/>
    </row>
    <row r="40" spans="1:20" ht="50.1" customHeight="1" x14ac:dyDescent="1.65">
      <c r="A40" s="31" t="s">
        <v>3673</v>
      </c>
      <c r="B40" s="37" t="s">
        <v>3674</v>
      </c>
      <c r="C40" s="31" t="s">
        <v>3675</v>
      </c>
      <c r="D40" s="31" t="s">
        <v>3676</v>
      </c>
      <c r="E40" s="31" t="s">
        <v>101</v>
      </c>
      <c r="F40" s="31" t="s">
        <v>102</v>
      </c>
      <c r="G40" s="31" t="s">
        <v>124</v>
      </c>
      <c r="H40" s="31" t="s">
        <v>3098</v>
      </c>
      <c r="I40" s="38">
        <v>0.20833333333333334</v>
      </c>
      <c r="J40" s="31" t="s">
        <v>779</v>
      </c>
      <c r="K40" s="31" t="s">
        <v>105</v>
      </c>
      <c r="L40" s="31" t="s">
        <v>106</v>
      </c>
      <c r="M40" s="31" t="s">
        <v>107</v>
      </c>
      <c r="N40" s="29">
        <v>18000</v>
      </c>
      <c r="O40" s="23"/>
      <c r="P40" s="54"/>
      <c r="Q40" s="329"/>
      <c r="R40" s="117"/>
      <c r="S40" s="195">
        <v>18000</v>
      </c>
      <c r="T40" s="388"/>
    </row>
    <row r="41" spans="1:20" ht="50.1" customHeight="1" x14ac:dyDescent="1.65">
      <c r="A41" s="31" t="s">
        <v>3677</v>
      </c>
      <c r="B41" s="37" t="s">
        <v>3678</v>
      </c>
      <c r="C41" s="31" t="s">
        <v>3679</v>
      </c>
      <c r="D41" s="31" t="s">
        <v>3680</v>
      </c>
      <c r="E41" s="31" t="s">
        <v>101</v>
      </c>
      <c r="F41" s="31" t="s">
        <v>123</v>
      </c>
      <c r="G41" s="31" t="s">
        <v>124</v>
      </c>
      <c r="H41" s="31" t="s">
        <v>3098</v>
      </c>
      <c r="I41" s="38">
        <v>0.25</v>
      </c>
      <c r="J41" s="31" t="s">
        <v>779</v>
      </c>
      <c r="K41" s="31" t="s">
        <v>105</v>
      </c>
      <c r="L41" s="31" t="s">
        <v>106</v>
      </c>
      <c r="M41" s="31" t="s">
        <v>107</v>
      </c>
      <c r="N41" s="29">
        <v>18000</v>
      </c>
      <c r="O41" s="23"/>
      <c r="P41" s="54"/>
      <c r="Q41" s="329"/>
      <c r="R41" s="117"/>
      <c r="S41" s="195">
        <v>18000</v>
      </c>
      <c r="T41" s="388"/>
    </row>
    <row r="42" spans="1:20" ht="50.1" customHeight="1" x14ac:dyDescent="1.65">
      <c r="A42" s="31" t="s">
        <v>3689</v>
      </c>
      <c r="B42" s="37" t="s">
        <v>3690</v>
      </c>
      <c r="C42" s="31" t="s">
        <v>3691</v>
      </c>
      <c r="D42" s="31" t="s">
        <v>3692</v>
      </c>
      <c r="E42" s="31" t="s">
        <v>687</v>
      </c>
      <c r="F42" s="31" t="s">
        <v>123</v>
      </c>
      <c r="G42" s="31" t="s">
        <v>562</v>
      </c>
      <c r="H42" s="31" t="s">
        <v>3098</v>
      </c>
      <c r="I42" s="38">
        <v>0.33333333333333331</v>
      </c>
      <c r="J42" s="31" t="s">
        <v>779</v>
      </c>
      <c r="K42" s="31" t="s">
        <v>105</v>
      </c>
      <c r="L42" s="31" t="s">
        <v>106</v>
      </c>
      <c r="M42" s="31" t="s">
        <v>995</v>
      </c>
      <c r="N42" s="29">
        <v>43225</v>
      </c>
      <c r="O42" s="23"/>
      <c r="P42" s="54"/>
      <c r="Q42" s="329"/>
      <c r="R42" s="117"/>
      <c r="S42" s="195">
        <v>43225</v>
      </c>
      <c r="T42" s="388"/>
    </row>
    <row r="43" spans="1:20" ht="50.1" customHeight="1" x14ac:dyDescent="1.65">
      <c r="A43" s="31" t="s">
        <v>3693</v>
      </c>
      <c r="B43" s="37" t="s">
        <v>3694</v>
      </c>
      <c r="C43" s="31" t="s">
        <v>3695</v>
      </c>
      <c r="D43" s="31" t="s">
        <v>3696</v>
      </c>
      <c r="E43" s="31" t="s">
        <v>687</v>
      </c>
      <c r="F43" s="31" t="s">
        <v>123</v>
      </c>
      <c r="G43" s="31" t="s">
        <v>562</v>
      </c>
      <c r="H43" s="31" t="s">
        <v>3098</v>
      </c>
      <c r="I43" s="38">
        <v>0.33333333333333331</v>
      </c>
      <c r="J43" s="31" t="s">
        <v>779</v>
      </c>
      <c r="K43" s="31" t="s">
        <v>105</v>
      </c>
      <c r="L43" s="31" t="s">
        <v>106</v>
      </c>
      <c r="M43" s="31" t="s">
        <v>995</v>
      </c>
      <c r="N43" s="29">
        <v>43225</v>
      </c>
      <c r="O43" s="23"/>
      <c r="P43" s="54"/>
      <c r="Q43" s="329"/>
      <c r="R43" s="117"/>
      <c r="S43" s="195">
        <v>43225</v>
      </c>
      <c r="T43" s="388"/>
    </row>
    <row r="44" spans="1:20" ht="50.1" customHeight="1" x14ac:dyDescent="1.65">
      <c r="A44" s="31" t="s">
        <v>3701</v>
      </c>
      <c r="B44" s="37" t="s">
        <v>3702</v>
      </c>
      <c r="C44" s="31" t="s">
        <v>3703</v>
      </c>
      <c r="D44" s="31" t="s">
        <v>3704</v>
      </c>
      <c r="E44" s="31" t="s">
        <v>687</v>
      </c>
      <c r="F44" s="31" t="s">
        <v>123</v>
      </c>
      <c r="G44" s="31" t="s">
        <v>562</v>
      </c>
      <c r="H44" s="31" t="s">
        <v>3098</v>
      </c>
      <c r="I44" s="38">
        <v>0.33333333333333331</v>
      </c>
      <c r="J44" s="31" t="s">
        <v>779</v>
      </c>
      <c r="K44" s="31" t="s">
        <v>105</v>
      </c>
      <c r="L44" s="31" t="s">
        <v>106</v>
      </c>
      <c r="M44" s="31" t="s">
        <v>995</v>
      </c>
      <c r="N44" s="29">
        <v>43225</v>
      </c>
      <c r="O44" s="23"/>
      <c r="P44" s="54"/>
      <c r="Q44" s="329"/>
      <c r="R44" s="117"/>
      <c r="S44" s="195">
        <v>43225</v>
      </c>
      <c r="T44" s="388"/>
    </row>
    <row r="45" spans="1:20" ht="50.1" customHeight="1" x14ac:dyDescent="1.65">
      <c r="A45" s="31" t="s">
        <v>3705</v>
      </c>
      <c r="B45" s="37" t="s">
        <v>3407</v>
      </c>
      <c r="C45" s="31" t="s">
        <v>3706</v>
      </c>
      <c r="D45" s="31" t="s">
        <v>3707</v>
      </c>
      <c r="E45" s="31" t="s">
        <v>687</v>
      </c>
      <c r="F45" s="31" t="s">
        <v>123</v>
      </c>
      <c r="G45" s="31" t="s">
        <v>562</v>
      </c>
      <c r="H45" s="31" t="s">
        <v>3098</v>
      </c>
      <c r="I45" s="38">
        <v>0.33333333333333331</v>
      </c>
      <c r="J45" s="31" t="s">
        <v>779</v>
      </c>
      <c r="K45" s="31" t="s">
        <v>105</v>
      </c>
      <c r="L45" s="31" t="s">
        <v>106</v>
      </c>
      <c r="M45" s="31" t="s">
        <v>995</v>
      </c>
      <c r="N45" s="29">
        <v>43225</v>
      </c>
      <c r="O45" s="23"/>
      <c r="P45" s="54"/>
      <c r="Q45" s="329"/>
      <c r="R45" s="117"/>
      <c r="S45" s="195">
        <v>43225</v>
      </c>
      <c r="T45" s="388"/>
    </row>
    <row r="46" spans="1:20" ht="50.1" customHeight="1" x14ac:dyDescent="1.65">
      <c r="A46" s="31" t="s">
        <v>3708</v>
      </c>
      <c r="B46" s="37" t="s">
        <v>3709</v>
      </c>
      <c r="C46" s="31" t="s">
        <v>3710</v>
      </c>
      <c r="D46" s="31" t="s">
        <v>3711</v>
      </c>
      <c r="E46" s="31" t="s">
        <v>688</v>
      </c>
      <c r="F46" s="31" t="s">
        <v>123</v>
      </c>
      <c r="G46" s="31" t="s">
        <v>689</v>
      </c>
      <c r="H46" s="31" t="s">
        <v>3098</v>
      </c>
      <c r="I46" s="38">
        <v>0.95833333333333337</v>
      </c>
      <c r="J46" s="31" t="s">
        <v>779</v>
      </c>
      <c r="K46" s="31" t="s">
        <v>105</v>
      </c>
      <c r="L46" s="31" t="s">
        <v>106</v>
      </c>
      <c r="M46" s="31" t="s">
        <v>194</v>
      </c>
      <c r="N46" s="29">
        <v>38750</v>
      </c>
      <c r="O46" s="23"/>
      <c r="P46" s="54"/>
      <c r="Q46" s="329"/>
      <c r="R46" s="117"/>
      <c r="S46" s="195">
        <v>38750</v>
      </c>
      <c r="T46" s="388"/>
    </row>
    <row r="47" spans="1:20" ht="50.1" customHeight="1" x14ac:dyDescent="1.65">
      <c r="A47" s="31" t="s">
        <v>3712</v>
      </c>
      <c r="B47" s="37" t="s">
        <v>3713</v>
      </c>
      <c r="C47" s="31" t="s">
        <v>3714</v>
      </c>
      <c r="D47" s="31" t="s">
        <v>3715</v>
      </c>
      <c r="E47" s="31" t="s">
        <v>688</v>
      </c>
      <c r="F47" s="31" t="s">
        <v>123</v>
      </c>
      <c r="G47" s="31" t="s">
        <v>689</v>
      </c>
      <c r="H47" s="31" t="s">
        <v>3098</v>
      </c>
      <c r="I47" s="38">
        <v>0.95833333333333337</v>
      </c>
      <c r="J47" s="31" t="s">
        <v>779</v>
      </c>
      <c r="K47" s="31" t="s">
        <v>105</v>
      </c>
      <c r="L47" s="31" t="s">
        <v>106</v>
      </c>
      <c r="M47" s="31" t="s">
        <v>194</v>
      </c>
      <c r="N47" s="29">
        <v>38750</v>
      </c>
      <c r="O47" s="23"/>
      <c r="P47" s="54"/>
      <c r="Q47" s="329"/>
      <c r="R47" s="117"/>
      <c r="S47" s="195">
        <v>38750</v>
      </c>
      <c r="T47" s="388"/>
    </row>
    <row r="48" spans="1:20" ht="50.1" customHeight="1" x14ac:dyDescent="1.65">
      <c r="A48" s="31" t="s">
        <v>3716</v>
      </c>
      <c r="B48" s="37" t="s">
        <v>3717</v>
      </c>
      <c r="C48" s="31" t="s">
        <v>3718</v>
      </c>
      <c r="D48" s="31" t="s">
        <v>3719</v>
      </c>
      <c r="E48" s="31" t="s">
        <v>688</v>
      </c>
      <c r="F48" s="31" t="s">
        <v>123</v>
      </c>
      <c r="G48" s="31" t="s">
        <v>689</v>
      </c>
      <c r="H48" s="31" t="s">
        <v>3098</v>
      </c>
      <c r="I48" s="38">
        <v>0.95833333333333337</v>
      </c>
      <c r="J48" s="31" t="s">
        <v>779</v>
      </c>
      <c r="K48" s="31" t="s">
        <v>105</v>
      </c>
      <c r="L48" s="31" t="s">
        <v>106</v>
      </c>
      <c r="M48" s="31" t="s">
        <v>194</v>
      </c>
      <c r="N48" s="29">
        <v>38750</v>
      </c>
      <c r="O48" s="23"/>
      <c r="P48" s="54"/>
      <c r="Q48" s="329"/>
      <c r="R48" s="117"/>
      <c r="S48" s="195">
        <v>38750</v>
      </c>
      <c r="T48" s="388"/>
    </row>
    <row r="49" spans="1:20" ht="50.1" customHeight="1" x14ac:dyDescent="1.65">
      <c r="A49" s="31" t="s">
        <v>3720</v>
      </c>
      <c r="B49" s="37" t="s">
        <v>3721</v>
      </c>
      <c r="C49" s="31" t="s">
        <v>3722</v>
      </c>
      <c r="D49" s="31" t="s">
        <v>3723</v>
      </c>
      <c r="E49" s="31" t="s">
        <v>688</v>
      </c>
      <c r="F49" s="31" t="s">
        <v>123</v>
      </c>
      <c r="G49" s="31" t="s">
        <v>689</v>
      </c>
      <c r="H49" s="31" t="s">
        <v>3098</v>
      </c>
      <c r="I49" s="38">
        <v>0.95833333333333337</v>
      </c>
      <c r="J49" s="31" t="s">
        <v>779</v>
      </c>
      <c r="K49" s="31" t="s">
        <v>105</v>
      </c>
      <c r="L49" s="31" t="s">
        <v>106</v>
      </c>
      <c r="M49" s="31" t="s">
        <v>194</v>
      </c>
      <c r="N49" s="29">
        <v>38750</v>
      </c>
      <c r="O49" s="23"/>
      <c r="P49" s="54"/>
      <c r="Q49" s="329"/>
      <c r="R49" s="117"/>
      <c r="S49" s="195">
        <v>38750</v>
      </c>
      <c r="T49" s="388"/>
    </row>
    <row r="50" spans="1:20" ht="50.1" customHeight="1" x14ac:dyDescent="1.65">
      <c r="A50" s="31" t="s">
        <v>3724</v>
      </c>
      <c r="B50" s="37" t="s">
        <v>3725</v>
      </c>
      <c r="C50" s="31" t="s">
        <v>3726</v>
      </c>
      <c r="D50" s="31" t="s">
        <v>3727</v>
      </c>
      <c r="E50" s="31" t="s">
        <v>688</v>
      </c>
      <c r="F50" s="31" t="s">
        <v>123</v>
      </c>
      <c r="G50" s="31" t="s">
        <v>689</v>
      </c>
      <c r="H50" s="31" t="s">
        <v>3098</v>
      </c>
      <c r="I50" s="38">
        <v>0.95833333333333337</v>
      </c>
      <c r="J50" s="31" t="s">
        <v>779</v>
      </c>
      <c r="K50" s="31" t="s">
        <v>105</v>
      </c>
      <c r="L50" s="31" t="s">
        <v>106</v>
      </c>
      <c r="M50" s="31" t="s">
        <v>194</v>
      </c>
      <c r="N50" s="29">
        <v>38750</v>
      </c>
      <c r="O50" s="23"/>
      <c r="P50" s="54"/>
      <c r="Q50" s="329"/>
      <c r="R50" s="117"/>
      <c r="S50" s="195">
        <v>38750</v>
      </c>
      <c r="T50" s="388"/>
    </row>
    <row r="51" spans="1:20" ht="50.1" customHeight="1" x14ac:dyDescent="1.65">
      <c r="A51" s="31" t="s">
        <v>3728</v>
      </c>
      <c r="B51" s="37" t="s">
        <v>3729</v>
      </c>
      <c r="C51" s="31" t="s">
        <v>3730</v>
      </c>
      <c r="D51" s="31" t="s">
        <v>3731</v>
      </c>
      <c r="E51" s="31" t="s">
        <v>688</v>
      </c>
      <c r="F51" s="31" t="s">
        <v>123</v>
      </c>
      <c r="G51" s="31" t="s">
        <v>689</v>
      </c>
      <c r="H51" s="31" t="s">
        <v>3098</v>
      </c>
      <c r="I51" s="38">
        <v>0.95833333333333337</v>
      </c>
      <c r="J51" s="31" t="s">
        <v>779</v>
      </c>
      <c r="K51" s="31" t="s">
        <v>105</v>
      </c>
      <c r="L51" s="31" t="s">
        <v>106</v>
      </c>
      <c r="M51" s="31" t="s">
        <v>194</v>
      </c>
      <c r="N51" s="29">
        <v>38750</v>
      </c>
      <c r="O51" s="23"/>
      <c r="P51" s="54"/>
      <c r="Q51" s="329"/>
      <c r="R51" s="117"/>
      <c r="S51" s="195">
        <v>38750</v>
      </c>
      <c r="T51" s="388"/>
    </row>
    <row r="52" spans="1:20" ht="50.1" customHeight="1" x14ac:dyDescent="1.65">
      <c r="A52" s="31" t="s">
        <v>3732</v>
      </c>
      <c r="B52" s="37" t="s">
        <v>3733</v>
      </c>
      <c r="C52" s="31" t="s">
        <v>3734</v>
      </c>
      <c r="D52" s="31" t="s">
        <v>3735</v>
      </c>
      <c r="E52" s="31" t="s">
        <v>688</v>
      </c>
      <c r="F52" s="31" t="s">
        <v>123</v>
      </c>
      <c r="G52" s="31" t="s">
        <v>689</v>
      </c>
      <c r="H52" s="31" t="s">
        <v>3098</v>
      </c>
      <c r="I52" s="38">
        <v>0.95833333333333337</v>
      </c>
      <c r="J52" s="31" t="s">
        <v>779</v>
      </c>
      <c r="K52" s="31" t="s">
        <v>105</v>
      </c>
      <c r="L52" s="31" t="s">
        <v>106</v>
      </c>
      <c r="M52" s="31" t="s">
        <v>194</v>
      </c>
      <c r="N52" s="29">
        <v>38750</v>
      </c>
      <c r="O52" s="23"/>
      <c r="P52" s="54"/>
      <c r="Q52" s="329"/>
      <c r="R52" s="117"/>
      <c r="S52" s="195">
        <v>38750</v>
      </c>
      <c r="T52" s="388"/>
    </row>
    <row r="53" spans="1:20" ht="50.1" customHeight="1" x14ac:dyDescent="1.65">
      <c r="A53" s="31" t="s">
        <v>3736</v>
      </c>
      <c r="B53" s="37" t="s">
        <v>3737</v>
      </c>
      <c r="C53" s="31" t="s">
        <v>3738</v>
      </c>
      <c r="D53" s="31" t="s">
        <v>3739</v>
      </c>
      <c r="E53" s="31" t="s">
        <v>688</v>
      </c>
      <c r="F53" s="31" t="s">
        <v>123</v>
      </c>
      <c r="G53" s="31" t="s">
        <v>689</v>
      </c>
      <c r="H53" s="31" t="s">
        <v>3098</v>
      </c>
      <c r="I53" s="38">
        <v>0.95833333333333337</v>
      </c>
      <c r="J53" s="31" t="s">
        <v>779</v>
      </c>
      <c r="K53" s="31" t="s">
        <v>105</v>
      </c>
      <c r="L53" s="31" t="s">
        <v>106</v>
      </c>
      <c r="M53" s="31" t="s">
        <v>194</v>
      </c>
      <c r="N53" s="29">
        <v>38750</v>
      </c>
      <c r="O53" s="23"/>
      <c r="P53" s="54"/>
      <c r="Q53" s="329"/>
      <c r="R53" s="117"/>
      <c r="S53" s="195">
        <v>38750</v>
      </c>
      <c r="T53" s="388"/>
    </row>
    <row r="54" spans="1:20" ht="54" customHeight="1" x14ac:dyDescent="0.7">
      <c r="A54" s="711" t="s">
        <v>4007</v>
      </c>
      <c r="B54" s="711"/>
      <c r="C54" s="711"/>
      <c r="D54" s="711"/>
      <c r="E54" s="711"/>
      <c r="F54" s="711"/>
      <c r="G54" s="711"/>
      <c r="H54" s="711"/>
      <c r="I54" s="711"/>
      <c r="J54" s="711"/>
      <c r="K54" s="711"/>
      <c r="L54" s="711"/>
      <c r="M54" s="711"/>
      <c r="N54" s="23"/>
      <c r="O54" s="23"/>
      <c r="P54" s="23"/>
      <c r="Q54" s="152"/>
      <c r="R54" s="29"/>
      <c r="S54" s="229"/>
      <c r="T54" s="388">
        <v>70000</v>
      </c>
    </row>
    <row r="55" spans="1:20" ht="54" customHeight="1" x14ac:dyDescent="0.7">
      <c r="A55" s="711" t="s">
        <v>4033</v>
      </c>
      <c r="B55" s="711"/>
      <c r="C55" s="711"/>
      <c r="D55" s="711"/>
      <c r="E55" s="711"/>
      <c r="F55" s="711"/>
      <c r="G55" s="711"/>
      <c r="H55" s="711"/>
      <c r="I55" s="711"/>
      <c r="J55" s="711"/>
      <c r="K55" s="711"/>
      <c r="L55" s="711"/>
      <c r="M55" s="711"/>
      <c r="N55" s="23"/>
      <c r="O55" s="23"/>
      <c r="P55" s="23"/>
      <c r="Q55" s="152"/>
      <c r="R55" s="29">
        <v>250</v>
      </c>
      <c r="S55" s="229"/>
      <c r="T55" s="388"/>
    </row>
    <row r="56" spans="1:20" ht="54" customHeight="1" x14ac:dyDescent="0.7">
      <c r="A56" s="711" t="s">
        <v>4033</v>
      </c>
      <c r="B56" s="711"/>
      <c r="C56" s="711"/>
      <c r="D56" s="711"/>
      <c r="E56" s="711"/>
      <c r="F56" s="711"/>
      <c r="G56" s="711"/>
      <c r="H56" s="711"/>
      <c r="I56" s="711"/>
      <c r="J56" s="711"/>
      <c r="K56" s="711"/>
      <c r="L56" s="711"/>
      <c r="M56" s="711"/>
      <c r="N56" s="23"/>
      <c r="O56" s="23"/>
      <c r="P56" s="23"/>
      <c r="Q56" s="152"/>
      <c r="R56" s="29"/>
      <c r="S56" s="229"/>
      <c r="T56" s="388">
        <v>1258650</v>
      </c>
    </row>
    <row r="57" spans="1:20" ht="54" customHeight="1" x14ac:dyDescent="1.65">
      <c r="A57" s="697" t="s">
        <v>5860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29"/>
      <c r="O57" s="23"/>
      <c r="P57" s="54"/>
      <c r="Q57" s="329"/>
      <c r="R57" s="54"/>
      <c r="S57" s="29"/>
      <c r="T57" s="492"/>
    </row>
    <row r="58" spans="1:20" ht="54" customHeight="1" x14ac:dyDescent="1.65">
      <c r="A58" s="31" t="s">
        <v>5022</v>
      </c>
      <c r="B58" s="37" t="s">
        <v>5216</v>
      </c>
      <c r="C58" s="31" t="s">
        <v>5217</v>
      </c>
      <c r="D58" s="31" t="s">
        <v>5218</v>
      </c>
      <c r="E58" s="31" t="s">
        <v>687</v>
      </c>
      <c r="F58" s="31" t="s">
        <v>123</v>
      </c>
      <c r="G58" s="31" t="s">
        <v>562</v>
      </c>
      <c r="H58" s="31" t="s">
        <v>4090</v>
      </c>
      <c r="I58" s="38">
        <v>0.33333333333333331</v>
      </c>
      <c r="J58" s="31" t="s">
        <v>779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329"/>
      <c r="R58" s="54"/>
      <c r="S58" s="29">
        <v>43225</v>
      </c>
      <c r="T58" s="492"/>
    </row>
    <row r="59" spans="1:20" ht="54" customHeight="1" x14ac:dyDescent="1.65">
      <c r="A59" s="31" t="s">
        <v>5259</v>
      </c>
      <c r="B59" s="37" t="s">
        <v>5308</v>
      </c>
      <c r="C59" s="31" t="s">
        <v>5309</v>
      </c>
      <c r="D59" s="31" t="s">
        <v>5310</v>
      </c>
      <c r="E59" s="31" t="s">
        <v>101</v>
      </c>
      <c r="F59" s="31" t="s">
        <v>102</v>
      </c>
      <c r="G59" s="31" t="s">
        <v>567</v>
      </c>
      <c r="H59" s="31" t="s">
        <v>4090</v>
      </c>
      <c r="I59" s="38">
        <v>0.375</v>
      </c>
      <c r="J59" s="31" t="s">
        <v>779</v>
      </c>
      <c r="K59" s="31" t="s">
        <v>105</v>
      </c>
      <c r="L59" s="31" t="s">
        <v>106</v>
      </c>
      <c r="M59" s="31" t="s">
        <v>107</v>
      </c>
      <c r="N59" s="29"/>
      <c r="O59" s="23"/>
      <c r="P59" s="54"/>
      <c r="Q59" s="329"/>
      <c r="R59" s="54"/>
      <c r="S59" s="29">
        <v>18000</v>
      </c>
      <c r="T59" s="492"/>
    </row>
    <row r="60" spans="1:20" ht="54" customHeight="1" x14ac:dyDescent="1.65">
      <c r="A60" s="31" t="s">
        <v>5070</v>
      </c>
      <c r="B60" s="37" t="s">
        <v>872</v>
      </c>
      <c r="C60" s="31" t="s">
        <v>5268</v>
      </c>
      <c r="D60" s="31" t="s">
        <v>5269</v>
      </c>
      <c r="E60" s="31" t="s">
        <v>687</v>
      </c>
      <c r="F60" s="31" t="s">
        <v>123</v>
      </c>
      <c r="G60" s="31" t="s">
        <v>562</v>
      </c>
      <c r="H60" s="31" t="s">
        <v>4090</v>
      </c>
      <c r="I60" s="38">
        <v>0.33333333333333331</v>
      </c>
      <c r="J60" s="31" t="s">
        <v>779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329"/>
      <c r="R60" s="54"/>
      <c r="S60" s="29">
        <v>43225</v>
      </c>
      <c r="T60" s="492"/>
    </row>
    <row r="61" spans="1:20" ht="54" customHeight="1" x14ac:dyDescent="1.65">
      <c r="A61" s="31" t="s">
        <v>5034</v>
      </c>
      <c r="B61" s="37" t="s">
        <v>5226</v>
      </c>
      <c r="C61" s="31" t="s">
        <v>5227</v>
      </c>
      <c r="D61" s="31" t="s">
        <v>5228</v>
      </c>
      <c r="E61" s="31" t="s">
        <v>687</v>
      </c>
      <c r="F61" s="31" t="s">
        <v>123</v>
      </c>
      <c r="G61" s="31" t="s">
        <v>562</v>
      </c>
      <c r="H61" s="31" t="s">
        <v>4090</v>
      </c>
      <c r="I61" s="38">
        <v>0.33333333333333331</v>
      </c>
      <c r="J61" s="31" t="s">
        <v>779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329"/>
      <c r="R61" s="54"/>
      <c r="S61" s="29">
        <v>43225</v>
      </c>
      <c r="T61" s="492"/>
    </row>
    <row r="62" spans="1:20" ht="54" customHeight="1" x14ac:dyDescent="1.65">
      <c r="A62" s="31" t="s">
        <v>5042</v>
      </c>
      <c r="B62" s="37" t="s">
        <v>4780</v>
      </c>
      <c r="C62" s="31" t="s">
        <v>5233</v>
      </c>
      <c r="D62" s="31" t="s">
        <v>5234</v>
      </c>
      <c r="E62" s="31" t="s">
        <v>687</v>
      </c>
      <c r="F62" s="31" t="s">
        <v>123</v>
      </c>
      <c r="G62" s="31" t="s">
        <v>562</v>
      </c>
      <c r="H62" s="31" t="s">
        <v>4090</v>
      </c>
      <c r="I62" s="38">
        <v>0.33333333333333331</v>
      </c>
      <c r="J62" s="31" t="s">
        <v>779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329"/>
      <c r="R62" s="54"/>
      <c r="S62" s="29">
        <v>43225</v>
      </c>
      <c r="T62" s="492"/>
    </row>
    <row r="63" spans="1:20" ht="54" customHeight="1" x14ac:dyDescent="1.65">
      <c r="A63" s="31" t="s">
        <v>3685</v>
      </c>
      <c r="B63" s="37" t="s">
        <v>3686</v>
      </c>
      <c r="C63" s="31" t="s">
        <v>3687</v>
      </c>
      <c r="D63" s="31" t="s">
        <v>3688</v>
      </c>
      <c r="E63" s="31" t="s">
        <v>687</v>
      </c>
      <c r="F63" s="31" t="s">
        <v>123</v>
      </c>
      <c r="G63" s="31" t="s">
        <v>490</v>
      </c>
      <c r="H63" s="31" t="s">
        <v>4090</v>
      </c>
      <c r="I63" s="38">
        <v>0.53125</v>
      </c>
      <c r="J63" s="31" t="s">
        <v>779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329"/>
      <c r="R63" s="54"/>
      <c r="S63" s="29">
        <v>43225</v>
      </c>
      <c r="T63" s="492"/>
    </row>
    <row r="64" spans="1:20" ht="54" customHeight="1" x14ac:dyDescent="1.65">
      <c r="A64" s="31" t="s">
        <v>5010</v>
      </c>
      <c r="B64" s="37" t="s">
        <v>5204</v>
      </c>
      <c r="C64" s="31" t="s">
        <v>5205</v>
      </c>
      <c r="D64" s="31" t="s">
        <v>5206</v>
      </c>
      <c r="E64" s="31" t="s">
        <v>687</v>
      </c>
      <c r="F64" s="31" t="s">
        <v>123</v>
      </c>
      <c r="G64" s="31" t="s">
        <v>562</v>
      </c>
      <c r="H64" s="31" t="s">
        <v>4090</v>
      </c>
      <c r="I64" s="38">
        <v>0.33333333333333331</v>
      </c>
      <c r="J64" s="31" t="s">
        <v>779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329"/>
      <c r="R64" s="54"/>
      <c r="S64" s="29">
        <v>43225</v>
      </c>
      <c r="T64" s="492"/>
    </row>
    <row r="65" spans="1:20" ht="54" customHeight="1" x14ac:dyDescent="1.65">
      <c r="A65" s="31" t="s">
        <v>5188</v>
      </c>
      <c r="B65" s="37" t="s">
        <v>5300</v>
      </c>
      <c r="C65" s="31" t="s">
        <v>5301</v>
      </c>
      <c r="D65" s="31" t="s">
        <v>5302</v>
      </c>
      <c r="E65" s="31" t="s">
        <v>101</v>
      </c>
      <c r="F65" s="31" t="s">
        <v>102</v>
      </c>
      <c r="G65" s="31" t="s">
        <v>567</v>
      </c>
      <c r="H65" s="31" t="s">
        <v>4090</v>
      </c>
      <c r="I65" s="38">
        <v>0.375</v>
      </c>
      <c r="J65" s="31" t="s">
        <v>779</v>
      </c>
      <c r="K65" s="31" t="s">
        <v>105</v>
      </c>
      <c r="L65" s="31" t="s">
        <v>106</v>
      </c>
      <c r="M65" s="31" t="s">
        <v>107</v>
      </c>
      <c r="N65" s="29"/>
      <c r="O65" s="23"/>
      <c r="P65" s="54"/>
      <c r="Q65" s="329"/>
      <c r="R65" s="54"/>
      <c r="S65" s="29">
        <v>18000</v>
      </c>
      <c r="T65" s="492"/>
    </row>
    <row r="66" spans="1:20" ht="54" customHeight="1" x14ac:dyDescent="1.65">
      <c r="A66" s="31" t="s">
        <v>5180</v>
      </c>
      <c r="B66" s="37" t="s">
        <v>5293</v>
      </c>
      <c r="C66" s="31" t="s">
        <v>5294</v>
      </c>
      <c r="D66" s="31" t="s">
        <v>5295</v>
      </c>
      <c r="E66" s="31" t="s">
        <v>101</v>
      </c>
      <c r="F66" s="31" t="s">
        <v>102</v>
      </c>
      <c r="G66" s="31" t="s">
        <v>567</v>
      </c>
      <c r="H66" s="31" t="s">
        <v>4090</v>
      </c>
      <c r="I66" s="38">
        <v>0.375</v>
      </c>
      <c r="J66" s="31" t="s">
        <v>779</v>
      </c>
      <c r="K66" s="31" t="s">
        <v>105</v>
      </c>
      <c r="L66" s="31" t="s">
        <v>106</v>
      </c>
      <c r="M66" s="31" t="s">
        <v>107</v>
      </c>
      <c r="N66" s="29"/>
      <c r="O66" s="23"/>
      <c r="P66" s="54"/>
      <c r="Q66" s="329"/>
      <c r="R66" s="54"/>
      <c r="S66" s="29">
        <v>18000</v>
      </c>
      <c r="T66" s="492"/>
    </row>
    <row r="67" spans="1:20" ht="54" customHeight="1" x14ac:dyDescent="1.65">
      <c r="A67" s="31" t="s">
        <v>5184</v>
      </c>
      <c r="B67" s="37" t="s">
        <v>5297</v>
      </c>
      <c r="C67" s="31" t="s">
        <v>5298</v>
      </c>
      <c r="D67" s="31" t="s">
        <v>5299</v>
      </c>
      <c r="E67" s="31" t="s">
        <v>101</v>
      </c>
      <c r="F67" s="31" t="s">
        <v>102</v>
      </c>
      <c r="G67" s="31" t="s">
        <v>567</v>
      </c>
      <c r="H67" s="31" t="s">
        <v>4090</v>
      </c>
      <c r="I67" s="38">
        <v>0.375</v>
      </c>
      <c r="J67" s="31" t="s">
        <v>779</v>
      </c>
      <c r="K67" s="31" t="s">
        <v>105</v>
      </c>
      <c r="L67" s="31" t="s">
        <v>106</v>
      </c>
      <c r="M67" s="31" t="s">
        <v>107</v>
      </c>
      <c r="N67" s="29"/>
      <c r="O67" s="23"/>
      <c r="P67" s="54"/>
      <c r="Q67" s="329"/>
      <c r="R67" s="54"/>
      <c r="S67" s="29">
        <v>18000</v>
      </c>
      <c r="T67" s="492"/>
    </row>
    <row r="68" spans="1:20" ht="54" customHeight="1" x14ac:dyDescent="1.65">
      <c r="A68" s="31" t="s">
        <v>5038</v>
      </c>
      <c r="B68" s="37" t="s">
        <v>1088</v>
      </c>
      <c r="C68" s="31" t="s">
        <v>5230</v>
      </c>
      <c r="D68" s="31" t="s">
        <v>5231</v>
      </c>
      <c r="E68" s="31" t="s">
        <v>687</v>
      </c>
      <c r="F68" s="31" t="s">
        <v>123</v>
      </c>
      <c r="G68" s="31" t="s">
        <v>562</v>
      </c>
      <c r="H68" s="31" t="s">
        <v>4090</v>
      </c>
      <c r="I68" s="38">
        <v>0.33333333333333331</v>
      </c>
      <c r="J68" s="31" t="s">
        <v>779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329"/>
      <c r="R68" s="54"/>
      <c r="S68" s="29">
        <v>43225</v>
      </c>
      <c r="T68" s="492"/>
    </row>
    <row r="69" spans="1:20" ht="54" customHeight="1" x14ac:dyDescent="1.65">
      <c r="A69" s="31" t="s">
        <v>5026</v>
      </c>
      <c r="B69" s="37" t="s">
        <v>5220</v>
      </c>
      <c r="C69" s="31" t="s">
        <v>5221</v>
      </c>
      <c r="D69" s="31" t="s">
        <v>5222</v>
      </c>
      <c r="E69" s="31" t="s">
        <v>687</v>
      </c>
      <c r="F69" s="31" t="s">
        <v>123</v>
      </c>
      <c r="G69" s="31" t="s">
        <v>562</v>
      </c>
      <c r="H69" s="31" t="s">
        <v>4090</v>
      </c>
      <c r="I69" s="38">
        <v>0.33333333333333331</v>
      </c>
      <c r="J69" s="31" t="s">
        <v>779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329"/>
      <c r="R69" s="54"/>
      <c r="S69" s="29">
        <v>43225</v>
      </c>
      <c r="T69" s="492"/>
    </row>
    <row r="70" spans="1:20" ht="54" customHeight="1" x14ac:dyDescent="1.65">
      <c r="A70" s="31" t="s">
        <v>5270</v>
      </c>
      <c r="B70" s="37" t="s">
        <v>5320</v>
      </c>
      <c r="C70" s="31" t="s">
        <v>5321</v>
      </c>
      <c r="D70" s="31" t="s">
        <v>5322</v>
      </c>
      <c r="E70" s="31" t="s">
        <v>101</v>
      </c>
      <c r="F70" s="31" t="s">
        <v>102</v>
      </c>
      <c r="G70" s="31" t="s">
        <v>567</v>
      </c>
      <c r="H70" s="31" t="s">
        <v>4090</v>
      </c>
      <c r="I70" s="38">
        <v>0.375</v>
      </c>
      <c r="J70" s="31" t="s">
        <v>779</v>
      </c>
      <c r="K70" s="31" t="s">
        <v>105</v>
      </c>
      <c r="L70" s="31" t="s">
        <v>106</v>
      </c>
      <c r="M70" s="31" t="s">
        <v>107</v>
      </c>
      <c r="N70" s="29"/>
      <c r="O70" s="23"/>
      <c r="P70" s="54"/>
      <c r="Q70" s="329"/>
      <c r="R70" s="54"/>
      <c r="S70" s="29">
        <v>18000</v>
      </c>
      <c r="T70" s="492"/>
    </row>
    <row r="71" spans="1:20" ht="54" customHeight="1" x14ac:dyDescent="1.65">
      <c r="A71" s="31" t="s">
        <v>5307</v>
      </c>
      <c r="B71" s="37" t="s">
        <v>5340</v>
      </c>
      <c r="C71" s="31" t="s">
        <v>5341</v>
      </c>
      <c r="D71" s="31" t="s">
        <v>5342</v>
      </c>
      <c r="E71" s="31" t="s">
        <v>101</v>
      </c>
      <c r="F71" s="31" t="s">
        <v>102</v>
      </c>
      <c r="G71" s="31" t="s">
        <v>567</v>
      </c>
      <c r="H71" s="31" t="s">
        <v>4090</v>
      </c>
      <c r="I71" s="38">
        <v>0.375</v>
      </c>
      <c r="J71" s="31" t="s">
        <v>779</v>
      </c>
      <c r="K71" s="31" t="s">
        <v>105</v>
      </c>
      <c r="L71" s="31" t="s">
        <v>106</v>
      </c>
      <c r="M71" s="31" t="s">
        <v>491</v>
      </c>
      <c r="N71" s="29"/>
      <c r="O71" s="23"/>
      <c r="P71" s="54"/>
      <c r="Q71" s="329"/>
      <c r="R71" s="54"/>
      <c r="S71" s="29">
        <v>26000</v>
      </c>
      <c r="T71" s="492"/>
    </row>
    <row r="72" spans="1:20" ht="54" customHeight="1" x14ac:dyDescent="1.65">
      <c r="A72" s="31" t="s">
        <v>5263</v>
      </c>
      <c r="B72" s="37" t="s">
        <v>5312</v>
      </c>
      <c r="C72" s="31" t="s">
        <v>5313</v>
      </c>
      <c r="D72" s="31" t="s">
        <v>5314</v>
      </c>
      <c r="E72" s="31" t="s">
        <v>101</v>
      </c>
      <c r="F72" s="31" t="s">
        <v>102</v>
      </c>
      <c r="G72" s="31" t="s">
        <v>567</v>
      </c>
      <c r="H72" s="31" t="s">
        <v>4090</v>
      </c>
      <c r="I72" s="38">
        <v>0.375</v>
      </c>
      <c r="J72" s="31" t="s">
        <v>779</v>
      </c>
      <c r="K72" s="31" t="s">
        <v>105</v>
      </c>
      <c r="L72" s="31" t="s">
        <v>106</v>
      </c>
      <c r="M72" s="31" t="s">
        <v>107</v>
      </c>
      <c r="N72" s="29"/>
      <c r="O72" s="23"/>
      <c r="P72" s="54"/>
      <c r="Q72" s="329"/>
      <c r="R72" s="54"/>
      <c r="S72" s="29">
        <v>18000</v>
      </c>
      <c r="T72" s="492"/>
    </row>
    <row r="73" spans="1:20" ht="54" customHeight="1" x14ac:dyDescent="1.65">
      <c r="A73" s="31" t="s">
        <v>5052</v>
      </c>
      <c r="B73" s="37" t="s">
        <v>5248</v>
      </c>
      <c r="C73" s="31" t="s">
        <v>5249</v>
      </c>
      <c r="D73" s="31" t="s">
        <v>5250</v>
      </c>
      <c r="E73" s="31" t="s">
        <v>687</v>
      </c>
      <c r="F73" s="31" t="s">
        <v>123</v>
      </c>
      <c r="G73" s="31" t="s">
        <v>562</v>
      </c>
      <c r="H73" s="31" t="s">
        <v>4090</v>
      </c>
      <c r="I73" s="38">
        <v>0.33333333333333331</v>
      </c>
      <c r="J73" s="31" t="s">
        <v>779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329"/>
      <c r="R73" s="54"/>
      <c r="S73" s="29">
        <v>43225</v>
      </c>
      <c r="T73" s="492"/>
    </row>
    <row r="74" spans="1:20" ht="54" customHeight="1" x14ac:dyDescent="1.65">
      <c r="A74" s="31" t="s">
        <v>5063</v>
      </c>
      <c r="B74" s="37" t="s">
        <v>5260</v>
      </c>
      <c r="C74" s="31" t="s">
        <v>5261</v>
      </c>
      <c r="D74" s="31" t="s">
        <v>5262</v>
      </c>
      <c r="E74" s="31" t="s">
        <v>687</v>
      </c>
      <c r="F74" s="31" t="s">
        <v>123</v>
      </c>
      <c r="G74" s="31" t="s">
        <v>562</v>
      </c>
      <c r="H74" s="31" t="s">
        <v>4090</v>
      </c>
      <c r="I74" s="38">
        <v>0.33333333333333331</v>
      </c>
      <c r="J74" s="31" t="s">
        <v>779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329"/>
      <c r="R74" s="54"/>
      <c r="S74" s="29">
        <v>43225</v>
      </c>
      <c r="T74" s="492"/>
    </row>
    <row r="75" spans="1:20" ht="54" customHeight="1" x14ac:dyDescent="1.65">
      <c r="A75" s="31" t="s">
        <v>5014</v>
      </c>
      <c r="B75" s="37" t="s">
        <v>5208</v>
      </c>
      <c r="C75" s="31" t="s">
        <v>5209</v>
      </c>
      <c r="D75" s="31" t="s">
        <v>5210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779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329"/>
      <c r="R75" s="54"/>
      <c r="S75" s="29">
        <v>43225</v>
      </c>
      <c r="T75" s="492"/>
    </row>
    <row r="76" spans="1:20" ht="54" customHeight="1" x14ac:dyDescent="1.65">
      <c r="A76" s="31" t="s">
        <v>4994</v>
      </c>
      <c r="B76" s="37" t="s">
        <v>5189</v>
      </c>
      <c r="C76" s="31" t="s">
        <v>5190</v>
      </c>
      <c r="D76" s="31" t="s">
        <v>5191</v>
      </c>
      <c r="E76" s="31" t="s">
        <v>687</v>
      </c>
      <c r="F76" s="31" t="s">
        <v>123</v>
      </c>
      <c r="G76" s="31" t="s">
        <v>562</v>
      </c>
      <c r="H76" s="31" t="s">
        <v>4090</v>
      </c>
      <c r="I76" s="38">
        <v>0.33333333333333331</v>
      </c>
      <c r="J76" s="31" t="s">
        <v>779</v>
      </c>
      <c r="K76" s="31" t="s">
        <v>105</v>
      </c>
      <c r="L76" s="31" t="s">
        <v>106</v>
      </c>
      <c r="M76" s="31" t="s">
        <v>995</v>
      </c>
      <c r="N76" s="29"/>
      <c r="O76" s="23"/>
      <c r="P76" s="54"/>
      <c r="Q76" s="329"/>
      <c r="R76" s="54"/>
      <c r="S76" s="29">
        <v>43225</v>
      </c>
      <c r="T76" s="492"/>
    </row>
    <row r="77" spans="1:20" ht="54" customHeight="1" x14ac:dyDescent="1.65">
      <c r="A77" s="31" t="s">
        <v>5078</v>
      </c>
      <c r="B77" s="37" t="s">
        <v>5275</v>
      </c>
      <c r="C77" s="31" t="s">
        <v>5276</v>
      </c>
      <c r="D77" s="31" t="s">
        <v>5277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779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329"/>
      <c r="R77" s="54"/>
      <c r="S77" s="29">
        <v>43225</v>
      </c>
      <c r="T77" s="492"/>
    </row>
    <row r="78" spans="1:20" ht="54" customHeight="1" x14ac:dyDescent="1.65">
      <c r="A78" s="31" t="s">
        <v>5030</v>
      </c>
      <c r="B78" s="37" t="s">
        <v>3274</v>
      </c>
      <c r="C78" s="31" t="s">
        <v>5223</v>
      </c>
      <c r="D78" s="31" t="s">
        <v>5224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779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329"/>
      <c r="R78" s="54"/>
      <c r="S78" s="29">
        <v>43225</v>
      </c>
      <c r="T78" s="492"/>
    </row>
    <row r="79" spans="1:20" ht="54" customHeight="1" x14ac:dyDescent="1.65">
      <c r="A79" s="31" t="s">
        <v>5060</v>
      </c>
      <c r="B79" s="37" t="s">
        <v>5256</v>
      </c>
      <c r="C79" s="31" t="s">
        <v>5257</v>
      </c>
      <c r="D79" s="31" t="s">
        <v>5258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779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329"/>
      <c r="R79" s="54"/>
      <c r="S79" s="29">
        <v>43225</v>
      </c>
      <c r="T79" s="492"/>
    </row>
    <row r="80" spans="1:20" ht="54" customHeight="1" x14ac:dyDescent="1.65">
      <c r="A80" s="31" t="s">
        <v>5153</v>
      </c>
      <c r="B80" s="37" t="s">
        <v>5289</v>
      </c>
      <c r="C80" s="31" t="s">
        <v>5290</v>
      </c>
      <c r="D80" s="31" t="s">
        <v>5291</v>
      </c>
      <c r="E80" s="31" t="s">
        <v>101</v>
      </c>
      <c r="F80" s="31" t="s">
        <v>102</v>
      </c>
      <c r="G80" s="31" t="s">
        <v>567</v>
      </c>
      <c r="H80" s="31" t="s">
        <v>4090</v>
      </c>
      <c r="I80" s="38">
        <v>0.375</v>
      </c>
      <c r="J80" s="31" t="s">
        <v>779</v>
      </c>
      <c r="K80" s="31" t="s">
        <v>105</v>
      </c>
      <c r="L80" s="31" t="s">
        <v>106</v>
      </c>
      <c r="M80" s="31" t="s">
        <v>107</v>
      </c>
      <c r="N80" s="29"/>
      <c r="O80" s="23"/>
      <c r="P80" s="54"/>
      <c r="Q80" s="329"/>
      <c r="R80" s="54"/>
      <c r="S80" s="29">
        <v>18000</v>
      </c>
      <c r="T80" s="492"/>
    </row>
    <row r="81" spans="1:20" ht="54" customHeight="1" x14ac:dyDescent="1.65">
      <c r="A81" s="31" t="s">
        <v>5282</v>
      </c>
      <c r="B81" s="37" t="s">
        <v>5332</v>
      </c>
      <c r="C81" s="31" t="s">
        <v>5333</v>
      </c>
      <c r="D81" s="31" t="s">
        <v>5334</v>
      </c>
      <c r="E81" s="31" t="s">
        <v>101</v>
      </c>
      <c r="F81" s="31" t="s">
        <v>102</v>
      </c>
      <c r="G81" s="31" t="s">
        <v>567</v>
      </c>
      <c r="H81" s="31" t="s">
        <v>4090</v>
      </c>
      <c r="I81" s="38">
        <v>0.375</v>
      </c>
      <c r="J81" s="31" t="s">
        <v>779</v>
      </c>
      <c r="K81" s="31" t="s">
        <v>105</v>
      </c>
      <c r="L81" s="31" t="s">
        <v>106</v>
      </c>
      <c r="M81" s="31" t="s">
        <v>107</v>
      </c>
      <c r="N81" s="29"/>
      <c r="O81" s="23"/>
      <c r="P81" s="54"/>
      <c r="Q81" s="329"/>
      <c r="R81" s="54"/>
      <c r="S81" s="29">
        <v>18000</v>
      </c>
      <c r="T81" s="492"/>
    </row>
    <row r="82" spans="1:20" ht="54" customHeight="1" x14ac:dyDescent="1.65">
      <c r="A82" s="31" t="s">
        <v>5043</v>
      </c>
      <c r="B82" s="37" t="s">
        <v>5236</v>
      </c>
      <c r="C82" s="31" t="s">
        <v>5237</v>
      </c>
      <c r="D82" s="31" t="s">
        <v>5238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779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329"/>
      <c r="R82" s="54"/>
      <c r="S82" s="29">
        <v>43225</v>
      </c>
      <c r="T82" s="492"/>
    </row>
    <row r="83" spans="1:20" ht="54" customHeight="1" x14ac:dyDescent="1.65">
      <c r="A83" s="31" t="s">
        <v>4986</v>
      </c>
      <c r="B83" s="37" t="s">
        <v>5181</v>
      </c>
      <c r="C83" s="31" t="s">
        <v>5182</v>
      </c>
      <c r="D83" s="31" t="s">
        <v>5183</v>
      </c>
      <c r="E83" s="31" t="s">
        <v>687</v>
      </c>
      <c r="F83" s="31" t="s">
        <v>123</v>
      </c>
      <c r="G83" s="31" t="s">
        <v>562</v>
      </c>
      <c r="H83" s="31" t="s">
        <v>4090</v>
      </c>
      <c r="I83" s="38">
        <v>0.33333333333333331</v>
      </c>
      <c r="J83" s="31" t="s">
        <v>779</v>
      </c>
      <c r="K83" s="31" t="s">
        <v>105</v>
      </c>
      <c r="L83" s="31" t="s">
        <v>106</v>
      </c>
      <c r="M83" s="31" t="s">
        <v>995</v>
      </c>
      <c r="N83" s="29"/>
      <c r="O83" s="23"/>
      <c r="P83" s="54"/>
      <c r="Q83" s="329"/>
      <c r="R83" s="54"/>
      <c r="S83" s="29">
        <v>43225</v>
      </c>
      <c r="T83" s="492"/>
    </row>
    <row r="84" spans="1:20" ht="54" customHeight="1" x14ac:dyDescent="1.65">
      <c r="A84" s="210" t="s">
        <v>3697</v>
      </c>
      <c r="B84" s="37" t="s">
        <v>3698</v>
      </c>
      <c r="C84" s="31" t="s">
        <v>3699</v>
      </c>
      <c r="D84" s="31" t="s">
        <v>3700</v>
      </c>
      <c r="E84" s="31" t="s">
        <v>687</v>
      </c>
      <c r="F84" s="31" t="s">
        <v>123</v>
      </c>
      <c r="G84" s="31" t="s">
        <v>490</v>
      </c>
      <c r="H84" s="31" t="s">
        <v>4090</v>
      </c>
      <c r="I84" s="38">
        <v>0.53125</v>
      </c>
      <c r="J84" s="31" t="s">
        <v>779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329"/>
      <c r="R84" s="54"/>
      <c r="S84" s="29">
        <v>43225</v>
      </c>
      <c r="T84" s="492"/>
    </row>
    <row r="85" spans="1:20" ht="54" customHeight="1" x14ac:dyDescent="1.65">
      <c r="A85" s="31" t="s">
        <v>5074</v>
      </c>
      <c r="B85" s="37" t="s">
        <v>5271</v>
      </c>
      <c r="C85" s="31" t="s">
        <v>5272</v>
      </c>
      <c r="D85" s="31" t="s">
        <v>5273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779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329"/>
      <c r="R85" s="54"/>
      <c r="S85" s="29">
        <v>43225</v>
      </c>
      <c r="T85" s="492"/>
    </row>
    <row r="86" spans="1:20" ht="54" customHeight="1" x14ac:dyDescent="1.65">
      <c r="A86" s="31" t="s">
        <v>5086</v>
      </c>
      <c r="B86" s="37" t="s">
        <v>5283</v>
      </c>
      <c r="C86" s="31" t="s">
        <v>5284</v>
      </c>
      <c r="D86" s="31" t="s">
        <v>5285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779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329"/>
      <c r="R86" s="54"/>
      <c r="S86" s="29">
        <v>43225</v>
      </c>
      <c r="T86" s="492"/>
    </row>
    <row r="87" spans="1:20" ht="54" customHeight="1" x14ac:dyDescent="1.65">
      <c r="A87" s="31" t="s">
        <v>5044</v>
      </c>
      <c r="B87" s="37" t="s">
        <v>5240</v>
      </c>
      <c r="C87" s="31" t="s">
        <v>5241</v>
      </c>
      <c r="D87" s="31" t="s">
        <v>5242</v>
      </c>
      <c r="E87" s="31" t="s">
        <v>687</v>
      </c>
      <c r="F87" s="31" t="s">
        <v>123</v>
      </c>
      <c r="G87" s="31" t="s">
        <v>562</v>
      </c>
      <c r="H87" s="31" t="s">
        <v>4090</v>
      </c>
      <c r="I87" s="38">
        <v>0.33333333333333331</v>
      </c>
      <c r="J87" s="31" t="s">
        <v>779</v>
      </c>
      <c r="K87" s="31" t="s">
        <v>105</v>
      </c>
      <c r="L87" s="31" t="s">
        <v>106</v>
      </c>
      <c r="M87" s="31" t="s">
        <v>995</v>
      </c>
      <c r="N87" s="29"/>
      <c r="O87" s="23"/>
      <c r="P87" s="54"/>
      <c r="Q87" s="329"/>
      <c r="R87" s="54"/>
      <c r="S87" s="29">
        <v>43225</v>
      </c>
      <c r="T87" s="492"/>
    </row>
    <row r="88" spans="1:20" ht="54" customHeight="1" x14ac:dyDescent="1.65">
      <c r="A88" s="31" t="s">
        <v>3681</v>
      </c>
      <c r="B88" s="37" t="s">
        <v>3682</v>
      </c>
      <c r="C88" s="31" t="s">
        <v>3683</v>
      </c>
      <c r="D88" s="31" t="s">
        <v>3684</v>
      </c>
      <c r="E88" s="31" t="s">
        <v>687</v>
      </c>
      <c r="F88" s="31" t="s">
        <v>123</v>
      </c>
      <c r="G88" s="31" t="s">
        <v>490</v>
      </c>
      <c r="H88" s="31" t="s">
        <v>4090</v>
      </c>
      <c r="I88" s="38">
        <v>0.53125</v>
      </c>
      <c r="J88" s="31" t="s">
        <v>779</v>
      </c>
      <c r="K88" s="31" t="s">
        <v>105</v>
      </c>
      <c r="L88" s="31" t="s">
        <v>106</v>
      </c>
      <c r="M88" s="31" t="s">
        <v>995</v>
      </c>
      <c r="N88" s="29"/>
      <c r="O88" s="23"/>
      <c r="P88" s="54"/>
      <c r="Q88" s="329"/>
      <c r="R88" s="54"/>
      <c r="S88" s="29">
        <v>43225</v>
      </c>
      <c r="T88" s="492"/>
    </row>
    <row r="89" spans="1:20" ht="54" customHeight="1" x14ac:dyDescent="1.65">
      <c r="A89" s="31" t="s">
        <v>5303</v>
      </c>
      <c r="B89" s="37" t="s">
        <v>5336</v>
      </c>
      <c r="C89" s="31" t="s">
        <v>5337</v>
      </c>
      <c r="D89" s="31" t="s">
        <v>5338</v>
      </c>
      <c r="E89" s="31" t="s">
        <v>101</v>
      </c>
      <c r="F89" s="31" t="s">
        <v>102</v>
      </c>
      <c r="G89" s="31" t="s">
        <v>567</v>
      </c>
      <c r="H89" s="31" t="s">
        <v>4090</v>
      </c>
      <c r="I89" s="38">
        <v>0.375</v>
      </c>
      <c r="J89" s="31" t="s">
        <v>779</v>
      </c>
      <c r="K89" s="31" t="s">
        <v>105</v>
      </c>
      <c r="L89" s="31" t="s">
        <v>106</v>
      </c>
      <c r="M89" s="31" t="s">
        <v>491</v>
      </c>
      <c r="N89" s="29"/>
      <c r="O89" s="23"/>
      <c r="P89" s="54"/>
      <c r="Q89" s="329"/>
      <c r="R89" s="54"/>
      <c r="S89" s="29">
        <v>26000</v>
      </c>
      <c r="T89" s="492"/>
    </row>
    <row r="90" spans="1:20" ht="54" customHeight="1" x14ac:dyDescent="1.65">
      <c r="A90" s="31" t="s">
        <v>4998</v>
      </c>
      <c r="B90" s="37" t="s">
        <v>5192</v>
      </c>
      <c r="C90" s="31" t="s">
        <v>5193</v>
      </c>
      <c r="D90" s="31" t="s">
        <v>5194</v>
      </c>
      <c r="E90" s="31" t="s">
        <v>687</v>
      </c>
      <c r="F90" s="31" t="s">
        <v>123</v>
      </c>
      <c r="G90" s="31" t="s">
        <v>562</v>
      </c>
      <c r="H90" s="31" t="s">
        <v>4090</v>
      </c>
      <c r="I90" s="38">
        <v>0.33333333333333331</v>
      </c>
      <c r="J90" s="31" t="s">
        <v>779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329"/>
      <c r="R90" s="54"/>
      <c r="S90" s="29">
        <v>43225</v>
      </c>
      <c r="T90" s="492"/>
    </row>
    <row r="91" spans="1:20" ht="54" customHeight="1" x14ac:dyDescent="1.65">
      <c r="A91" s="31" t="s">
        <v>5082</v>
      </c>
      <c r="B91" s="37" t="s">
        <v>5279</v>
      </c>
      <c r="C91" s="31" t="s">
        <v>5280</v>
      </c>
      <c r="D91" s="31" t="s">
        <v>5281</v>
      </c>
      <c r="E91" s="31" t="s">
        <v>687</v>
      </c>
      <c r="F91" s="31" t="s">
        <v>123</v>
      </c>
      <c r="G91" s="31" t="s">
        <v>562</v>
      </c>
      <c r="H91" s="31" t="s">
        <v>4090</v>
      </c>
      <c r="I91" s="38">
        <v>0.33333333333333331</v>
      </c>
      <c r="J91" s="31" t="s">
        <v>779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329"/>
      <c r="R91" s="54"/>
      <c r="S91" s="29">
        <v>43225</v>
      </c>
      <c r="T91" s="492"/>
    </row>
    <row r="92" spans="1:20" ht="54" customHeight="1" x14ac:dyDescent="1.65">
      <c r="A92" s="31" t="s">
        <v>5056</v>
      </c>
      <c r="B92" s="37" t="s">
        <v>5252</v>
      </c>
      <c r="C92" s="31" t="s">
        <v>5253</v>
      </c>
      <c r="D92" s="31" t="s">
        <v>5254</v>
      </c>
      <c r="E92" s="31" t="s">
        <v>687</v>
      </c>
      <c r="F92" s="31" t="s">
        <v>123</v>
      </c>
      <c r="G92" s="31" t="s">
        <v>562</v>
      </c>
      <c r="H92" s="31" t="s">
        <v>4090</v>
      </c>
      <c r="I92" s="38">
        <v>0.33333333333333331</v>
      </c>
      <c r="J92" s="31" t="s">
        <v>779</v>
      </c>
      <c r="K92" s="31" t="s">
        <v>105</v>
      </c>
      <c r="L92" s="31" t="s">
        <v>106</v>
      </c>
      <c r="M92" s="31" t="s">
        <v>995</v>
      </c>
      <c r="N92" s="29"/>
      <c r="O92" s="23"/>
      <c r="P92" s="54"/>
      <c r="Q92" s="329"/>
      <c r="R92" s="54"/>
      <c r="S92" s="29">
        <v>43225</v>
      </c>
      <c r="T92" s="492"/>
    </row>
    <row r="93" spans="1:20" ht="54" customHeight="1" x14ac:dyDescent="1.65">
      <c r="A93" s="31" t="s">
        <v>5267</v>
      </c>
      <c r="B93" s="37" t="s">
        <v>5316</v>
      </c>
      <c r="C93" s="31" t="s">
        <v>5317</v>
      </c>
      <c r="D93" s="31" t="s">
        <v>5318</v>
      </c>
      <c r="E93" s="31" t="s">
        <v>101</v>
      </c>
      <c r="F93" s="31" t="s">
        <v>102</v>
      </c>
      <c r="G93" s="31" t="s">
        <v>567</v>
      </c>
      <c r="H93" s="31" t="s">
        <v>4090</v>
      </c>
      <c r="I93" s="38">
        <v>0.375</v>
      </c>
      <c r="J93" s="31" t="s">
        <v>779</v>
      </c>
      <c r="K93" s="31" t="s">
        <v>105</v>
      </c>
      <c r="L93" s="31" t="s">
        <v>106</v>
      </c>
      <c r="M93" s="31" t="s">
        <v>107</v>
      </c>
      <c r="N93" s="29"/>
      <c r="O93" s="23"/>
      <c r="P93" s="54"/>
      <c r="Q93" s="329"/>
      <c r="R93" s="54"/>
      <c r="S93" s="29">
        <v>18000</v>
      </c>
      <c r="T93" s="492"/>
    </row>
    <row r="94" spans="1:20" ht="54" customHeight="1" x14ac:dyDescent="1.65">
      <c r="A94" s="31" t="s">
        <v>5067</v>
      </c>
      <c r="B94" s="37" t="s">
        <v>5264</v>
      </c>
      <c r="C94" s="31" t="s">
        <v>5265</v>
      </c>
      <c r="D94" s="31" t="s">
        <v>5266</v>
      </c>
      <c r="E94" s="31" t="s">
        <v>687</v>
      </c>
      <c r="F94" s="31" t="s">
        <v>123</v>
      </c>
      <c r="G94" s="31" t="s">
        <v>562</v>
      </c>
      <c r="H94" s="31" t="s">
        <v>4090</v>
      </c>
      <c r="I94" s="38">
        <v>0.33333333333333331</v>
      </c>
      <c r="J94" s="31" t="s">
        <v>779</v>
      </c>
      <c r="K94" s="31" t="s">
        <v>105</v>
      </c>
      <c r="L94" s="31" t="s">
        <v>106</v>
      </c>
      <c r="M94" s="31" t="s">
        <v>995</v>
      </c>
      <c r="N94" s="29"/>
      <c r="O94" s="23"/>
      <c r="P94" s="54"/>
      <c r="Q94" s="329"/>
      <c r="R94" s="54"/>
      <c r="S94" s="29">
        <v>43225</v>
      </c>
      <c r="T94" s="492"/>
    </row>
    <row r="95" spans="1:20" ht="54" customHeight="1" x14ac:dyDescent="1.65">
      <c r="A95" s="31" t="s">
        <v>5018</v>
      </c>
      <c r="B95" s="37" t="s">
        <v>5212</v>
      </c>
      <c r="C95" s="31" t="s">
        <v>5213</v>
      </c>
      <c r="D95" s="31" t="s">
        <v>5214</v>
      </c>
      <c r="E95" s="31" t="s">
        <v>687</v>
      </c>
      <c r="F95" s="31" t="s">
        <v>123</v>
      </c>
      <c r="G95" s="31" t="s">
        <v>562</v>
      </c>
      <c r="H95" s="31" t="s">
        <v>4090</v>
      </c>
      <c r="I95" s="38">
        <v>0.33333333333333331</v>
      </c>
      <c r="J95" s="31" t="s">
        <v>779</v>
      </c>
      <c r="K95" s="31" t="s">
        <v>105</v>
      </c>
      <c r="L95" s="31" t="s">
        <v>106</v>
      </c>
      <c r="M95" s="31" t="s">
        <v>995</v>
      </c>
      <c r="N95" s="29"/>
      <c r="O95" s="23"/>
      <c r="P95" s="54"/>
      <c r="Q95" s="329"/>
      <c r="R95" s="54"/>
      <c r="S95" s="29">
        <v>43225</v>
      </c>
      <c r="T95" s="492"/>
    </row>
    <row r="96" spans="1:20" ht="54" customHeight="1" x14ac:dyDescent="1.65">
      <c r="A96" s="31" t="s">
        <v>5255</v>
      </c>
      <c r="B96" s="37" t="s">
        <v>5304</v>
      </c>
      <c r="C96" s="31" t="s">
        <v>5305</v>
      </c>
      <c r="D96" s="31" t="s">
        <v>5306</v>
      </c>
      <c r="E96" s="31" t="s">
        <v>101</v>
      </c>
      <c r="F96" s="31" t="s">
        <v>102</v>
      </c>
      <c r="G96" s="31" t="s">
        <v>567</v>
      </c>
      <c r="H96" s="31" t="s">
        <v>4090</v>
      </c>
      <c r="I96" s="38">
        <v>0.375</v>
      </c>
      <c r="J96" s="31" t="s">
        <v>779</v>
      </c>
      <c r="K96" s="31" t="s">
        <v>105</v>
      </c>
      <c r="L96" s="31" t="s">
        <v>106</v>
      </c>
      <c r="M96" s="31" t="s">
        <v>107</v>
      </c>
      <c r="N96" s="29"/>
      <c r="O96" s="23"/>
      <c r="P96" s="54"/>
      <c r="Q96" s="329"/>
      <c r="R96" s="54"/>
      <c r="S96" s="29">
        <v>18000</v>
      </c>
      <c r="T96" s="492"/>
    </row>
    <row r="97" spans="1:20" ht="54" customHeight="1" x14ac:dyDescent="1.65">
      <c r="A97" s="31" t="s">
        <v>5006</v>
      </c>
      <c r="B97" s="37" t="s">
        <v>5200</v>
      </c>
      <c r="C97" s="31" t="s">
        <v>5201</v>
      </c>
      <c r="D97" s="31" t="s">
        <v>5202</v>
      </c>
      <c r="E97" s="31" t="s">
        <v>687</v>
      </c>
      <c r="F97" s="31" t="s">
        <v>123</v>
      </c>
      <c r="G97" s="31" t="s">
        <v>562</v>
      </c>
      <c r="H97" s="31" t="s">
        <v>4090</v>
      </c>
      <c r="I97" s="38">
        <v>0.33333333333333331</v>
      </c>
      <c r="J97" s="31" t="s">
        <v>779</v>
      </c>
      <c r="K97" s="31" t="s">
        <v>105</v>
      </c>
      <c r="L97" s="31" t="s">
        <v>106</v>
      </c>
      <c r="M97" s="31" t="s">
        <v>995</v>
      </c>
      <c r="N97" s="29"/>
      <c r="O97" s="23"/>
      <c r="P97" s="54"/>
      <c r="Q97" s="329"/>
      <c r="R97" s="54"/>
      <c r="S97" s="29">
        <v>43225</v>
      </c>
      <c r="T97" s="492"/>
    </row>
    <row r="98" spans="1:20" ht="54" customHeight="1" x14ac:dyDescent="1.65">
      <c r="A98" s="31" t="s">
        <v>5048</v>
      </c>
      <c r="B98" s="37" t="s">
        <v>5244</v>
      </c>
      <c r="C98" s="31" t="s">
        <v>5245</v>
      </c>
      <c r="D98" s="31" t="s">
        <v>5246</v>
      </c>
      <c r="E98" s="31" t="s">
        <v>687</v>
      </c>
      <c r="F98" s="31" t="s">
        <v>123</v>
      </c>
      <c r="G98" s="31" t="s">
        <v>562</v>
      </c>
      <c r="H98" s="31" t="s">
        <v>4090</v>
      </c>
      <c r="I98" s="38">
        <v>0.33333333333333331</v>
      </c>
      <c r="J98" s="31" t="s">
        <v>779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329"/>
      <c r="R98" s="54"/>
      <c r="S98" s="29">
        <v>43225</v>
      </c>
      <c r="T98" s="492"/>
    </row>
    <row r="99" spans="1:20" ht="54" customHeight="1" x14ac:dyDescent="1.65">
      <c r="A99" s="31" t="s">
        <v>5274</v>
      </c>
      <c r="B99" s="37" t="s">
        <v>5324</v>
      </c>
      <c r="C99" s="31" t="s">
        <v>5325</v>
      </c>
      <c r="D99" s="31" t="s">
        <v>5326</v>
      </c>
      <c r="E99" s="31" t="s">
        <v>101</v>
      </c>
      <c r="F99" s="31" t="s">
        <v>102</v>
      </c>
      <c r="G99" s="31" t="s">
        <v>567</v>
      </c>
      <c r="H99" s="31" t="s">
        <v>4090</v>
      </c>
      <c r="I99" s="38">
        <v>0.375</v>
      </c>
      <c r="J99" s="31" t="s">
        <v>779</v>
      </c>
      <c r="K99" s="31" t="s">
        <v>105</v>
      </c>
      <c r="L99" s="31" t="s">
        <v>106</v>
      </c>
      <c r="M99" s="31" t="s">
        <v>107</v>
      </c>
      <c r="N99" s="29"/>
      <c r="O99" s="23"/>
      <c r="P99" s="54"/>
      <c r="Q99" s="329"/>
      <c r="R99" s="54"/>
      <c r="S99" s="29">
        <v>18000</v>
      </c>
      <c r="T99" s="492"/>
    </row>
    <row r="100" spans="1:20" ht="54" customHeight="1" x14ac:dyDescent="1.65">
      <c r="A100" s="31" t="s">
        <v>5278</v>
      </c>
      <c r="B100" s="37" t="s">
        <v>5328</v>
      </c>
      <c r="C100" s="31" t="s">
        <v>5329</v>
      </c>
      <c r="D100" s="31" t="s">
        <v>5330</v>
      </c>
      <c r="E100" s="31" t="s">
        <v>101</v>
      </c>
      <c r="F100" s="31" t="s">
        <v>102</v>
      </c>
      <c r="G100" s="31" t="s">
        <v>567</v>
      </c>
      <c r="H100" s="31" t="s">
        <v>4090</v>
      </c>
      <c r="I100" s="38">
        <v>0.375</v>
      </c>
      <c r="J100" s="31" t="s">
        <v>779</v>
      </c>
      <c r="K100" s="31" t="s">
        <v>105</v>
      </c>
      <c r="L100" s="31" t="s">
        <v>106</v>
      </c>
      <c r="M100" s="31" t="s">
        <v>107</v>
      </c>
      <c r="N100" s="29"/>
      <c r="O100" s="23"/>
      <c r="P100" s="54"/>
      <c r="Q100" s="329"/>
      <c r="R100" s="54"/>
      <c r="S100" s="29">
        <v>18000</v>
      </c>
      <c r="T100" s="492"/>
    </row>
    <row r="101" spans="1:20" ht="54" customHeight="1" x14ac:dyDescent="1.65">
      <c r="A101" s="31" t="s">
        <v>5002</v>
      </c>
      <c r="B101" s="37" t="s">
        <v>5196</v>
      </c>
      <c r="C101" s="31" t="s">
        <v>5197</v>
      </c>
      <c r="D101" s="31" t="s">
        <v>5198</v>
      </c>
      <c r="E101" s="31" t="s">
        <v>687</v>
      </c>
      <c r="F101" s="31" t="s">
        <v>123</v>
      </c>
      <c r="G101" s="31" t="s">
        <v>562</v>
      </c>
      <c r="H101" s="31" t="s">
        <v>4090</v>
      </c>
      <c r="I101" s="38">
        <v>0.33333333333333331</v>
      </c>
      <c r="J101" s="31" t="s">
        <v>779</v>
      </c>
      <c r="K101" s="31" t="s">
        <v>105</v>
      </c>
      <c r="L101" s="31" t="s">
        <v>106</v>
      </c>
      <c r="M101" s="31" t="s">
        <v>6778</v>
      </c>
      <c r="N101" s="29"/>
      <c r="O101" s="23"/>
      <c r="P101" s="54"/>
      <c r="Q101" s="329"/>
      <c r="R101" s="54"/>
      <c r="S101" s="29">
        <v>25710</v>
      </c>
      <c r="T101" s="492"/>
    </row>
    <row r="102" spans="1:20" ht="54" customHeight="1" x14ac:dyDescent="1.65">
      <c r="A102" s="31" t="s">
        <v>4990</v>
      </c>
      <c r="B102" s="37" t="s">
        <v>5185</v>
      </c>
      <c r="C102" s="31" t="s">
        <v>5186</v>
      </c>
      <c r="D102" s="31" t="s">
        <v>5187</v>
      </c>
      <c r="E102" s="31" t="s">
        <v>687</v>
      </c>
      <c r="F102" s="31" t="s">
        <v>123</v>
      </c>
      <c r="G102" s="31" t="s">
        <v>562</v>
      </c>
      <c r="H102" s="31" t="s">
        <v>4090</v>
      </c>
      <c r="I102" s="38">
        <v>0.33333333333333331</v>
      </c>
      <c r="J102" s="31" t="s">
        <v>779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329"/>
      <c r="R102" s="54"/>
      <c r="S102" s="29">
        <v>43225</v>
      </c>
      <c r="T102" s="492"/>
    </row>
    <row r="103" spans="1:20" ht="54" customHeight="1" x14ac:dyDescent="1.3">
      <c r="A103" s="712" t="s">
        <v>6765</v>
      </c>
      <c r="B103" s="712"/>
      <c r="C103" s="712"/>
      <c r="D103" s="712"/>
      <c r="E103" s="712"/>
      <c r="F103" s="712"/>
      <c r="G103" s="712"/>
      <c r="H103" s="712"/>
      <c r="I103" s="712"/>
      <c r="J103" s="712"/>
      <c r="K103" s="712"/>
      <c r="L103" s="712"/>
      <c r="M103" s="712"/>
      <c r="N103" s="23"/>
      <c r="O103" s="23"/>
      <c r="P103" s="29"/>
      <c r="Q103" s="152"/>
      <c r="R103" s="54"/>
      <c r="S103" s="29"/>
      <c r="T103" s="388"/>
    </row>
    <row r="104" spans="1:20" ht="54" customHeight="1" x14ac:dyDescent="1.25">
      <c r="A104" s="31" t="s">
        <v>6603</v>
      </c>
      <c r="B104" s="37" t="s">
        <v>6604</v>
      </c>
      <c r="C104" s="31" t="s">
        <v>6605</v>
      </c>
      <c r="D104" s="31" t="s">
        <v>6606</v>
      </c>
      <c r="E104" s="31" t="s">
        <v>687</v>
      </c>
      <c r="F104" s="31" t="s">
        <v>123</v>
      </c>
      <c r="G104" s="31" t="s">
        <v>103</v>
      </c>
      <c r="H104" s="31" t="s">
        <v>5801</v>
      </c>
      <c r="I104" s="38">
        <v>0.25</v>
      </c>
      <c r="J104" s="31" t="s">
        <v>779</v>
      </c>
      <c r="K104" s="31" t="s">
        <v>105</v>
      </c>
      <c r="L104" s="31" t="s">
        <v>533</v>
      </c>
      <c r="M104" s="31" t="s">
        <v>107</v>
      </c>
      <c r="N104" s="23"/>
      <c r="O104" s="23"/>
      <c r="P104" s="29"/>
      <c r="Q104" s="152"/>
      <c r="R104" s="54"/>
      <c r="S104" s="29">
        <v>22000</v>
      </c>
      <c r="T104" s="388"/>
    </row>
    <row r="105" spans="1:20" ht="54" customHeight="1" x14ac:dyDescent="1.25">
      <c r="A105" s="31" t="s">
        <v>6607</v>
      </c>
      <c r="B105" s="37" t="s">
        <v>6608</v>
      </c>
      <c r="C105" s="31" t="s">
        <v>6609</v>
      </c>
      <c r="D105" s="31" t="s">
        <v>6610</v>
      </c>
      <c r="E105" s="31" t="s">
        <v>687</v>
      </c>
      <c r="F105" s="31" t="s">
        <v>123</v>
      </c>
      <c r="G105" s="31" t="s">
        <v>103</v>
      </c>
      <c r="H105" s="31" t="s">
        <v>5801</v>
      </c>
      <c r="I105" s="38">
        <v>0.25</v>
      </c>
      <c r="J105" s="31" t="s">
        <v>779</v>
      </c>
      <c r="K105" s="31" t="s">
        <v>105</v>
      </c>
      <c r="L105" s="31" t="s">
        <v>533</v>
      </c>
      <c r="M105" s="31" t="s">
        <v>107</v>
      </c>
      <c r="N105" s="23"/>
      <c r="O105" s="23"/>
      <c r="P105" s="29"/>
      <c r="Q105" s="152"/>
      <c r="R105" s="54"/>
      <c r="S105" s="29">
        <v>22000</v>
      </c>
      <c r="T105" s="388"/>
    </row>
    <row r="106" spans="1:20" ht="54" customHeight="1" x14ac:dyDescent="1.25">
      <c r="A106" s="31" t="s">
        <v>6611</v>
      </c>
      <c r="B106" s="37" t="s">
        <v>6612</v>
      </c>
      <c r="C106" s="31" t="s">
        <v>6613</v>
      </c>
      <c r="D106" s="31" t="s">
        <v>6614</v>
      </c>
      <c r="E106" s="31" t="s">
        <v>687</v>
      </c>
      <c r="F106" s="31" t="s">
        <v>123</v>
      </c>
      <c r="G106" s="31" t="s">
        <v>103</v>
      </c>
      <c r="H106" s="31" t="s">
        <v>5801</v>
      </c>
      <c r="I106" s="38">
        <v>0.25</v>
      </c>
      <c r="J106" s="31" t="s">
        <v>779</v>
      </c>
      <c r="K106" s="31" t="s">
        <v>105</v>
      </c>
      <c r="L106" s="31" t="s">
        <v>125</v>
      </c>
      <c r="M106" s="31" t="s">
        <v>107</v>
      </c>
      <c r="N106" s="23"/>
      <c r="O106" s="23"/>
      <c r="P106" s="29"/>
      <c r="Q106" s="152"/>
      <c r="R106" s="54"/>
      <c r="S106" s="29">
        <v>22000</v>
      </c>
      <c r="T106" s="388"/>
    </row>
    <row r="107" spans="1:20" ht="54" customHeight="1" x14ac:dyDescent="1.25">
      <c r="A107" s="31" t="s">
        <v>6615</v>
      </c>
      <c r="B107" s="37" t="s">
        <v>6616</v>
      </c>
      <c r="C107" s="31" t="s">
        <v>6617</v>
      </c>
      <c r="D107" s="31" t="s">
        <v>6618</v>
      </c>
      <c r="E107" s="31" t="s">
        <v>101</v>
      </c>
      <c r="F107" s="31" t="s">
        <v>102</v>
      </c>
      <c r="G107" s="31" t="s">
        <v>562</v>
      </c>
      <c r="H107" s="31" t="s">
        <v>5801</v>
      </c>
      <c r="I107" s="38">
        <v>0.83333333333333337</v>
      </c>
      <c r="J107" s="31" t="s">
        <v>779</v>
      </c>
      <c r="K107" s="31" t="s">
        <v>105</v>
      </c>
      <c r="L107" s="31" t="s">
        <v>106</v>
      </c>
      <c r="M107" s="31" t="s">
        <v>107</v>
      </c>
      <c r="N107" s="23"/>
      <c r="O107" s="23"/>
      <c r="P107" s="29"/>
      <c r="Q107" s="152"/>
      <c r="R107" s="54"/>
      <c r="S107" s="29">
        <v>22000</v>
      </c>
      <c r="T107" s="388"/>
    </row>
    <row r="108" spans="1:20" ht="54" customHeight="1" x14ac:dyDescent="1.25">
      <c r="A108" s="31" t="s">
        <v>6619</v>
      </c>
      <c r="B108" s="37" t="s">
        <v>4337</v>
      </c>
      <c r="C108" s="31" t="s">
        <v>6620</v>
      </c>
      <c r="D108" s="31" t="s">
        <v>6621</v>
      </c>
      <c r="E108" s="31" t="s">
        <v>101</v>
      </c>
      <c r="F108" s="31" t="s">
        <v>102</v>
      </c>
      <c r="G108" s="31" t="s">
        <v>562</v>
      </c>
      <c r="H108" s="31" t="s">
        <v>5801</v>
      </c>
      <c r="I108" s="38">
        <v>0.83333333333333337</v>
      </c>
      <c r="J108" s="31" t="s">
        <v>779</v>
      </c>
      <c r="K108" s="31" t="s">
        <v>105</v>
      </c>
      <c r="L108" s="31" t="s">
        <v>106</v>
      </c>
      <c r="M108" s="31" t="s">
        <v>107</v>
      </c>
      <c r="N108" s="23"/>
      <c r="O108" s="23"/>
      <c r="P108" s="29"/>
      <c r="Q108" s="152"/>
      <c r="R108" s="54"/>
      <c r="S108" s="29">
        <v>22000</v>
      </c>
      <c r="T108" s="388"/>
    </row>
    <row r="109" spans="1:20" ht="54" customHeight="1" x14ac:dyDescent="0.7">
      <c r="A109" s="776" t="s">
        <v>4021</v>
      </c>
      <c r="B109" s="777"/>
      <c r="C109" s="777"/>
      <c r="D109" s="777"/>
      <c r="E109" s="777"/>
      <c r="F109" s="777"/>
      <c r="G109" s="777"/>
      <c r="H109" s="777"/>
      <c r="I109" s="777"/>
      <c r="J109" s="777"/>
      <c r="K109" s="777"/>
      <c r="L109" s="777"/>
      <c r="M109" s="778"/>
      <c r="N109" s="23"/>
      <c r="O109" s="23"/>
      <c r="P109" s="23"/>
      <c r="Q109" s="152"/>
      <c r="R109" s="29"/>
      <c r="S109" s="229"/>
      <c r="T109" s="388">
        <v>60000</v>
      </c>
    </row>
    <row r="110" spans="1:20" ht="54" customHeight="1" x14ac:dyDescent="0.7">
      <c r="A110" s="776" t="s">
        <v>4021</v>
      </c>
      <c r="B110" s="777"/>
      <c r="C110" s="777"/>
      <c r="D110" s="777"/>
      <c r="E110" s="777"/>
      <c r="F110" s="777"/>
      <c r="G110" s="777"/>
      <c r="H110" s="777"/>
      <c r="I110" s="777"/>
      <c r="J110" s="777"/>
      <c r="K110" s="777"/>
      <c r="L110" s="777"/>
      <c r="M110" s="778"/>
      <c r="N110" s="23"/>
      <c r="O110" s="23"/>
      <c r="P110" s="23"/>
      <c r="Q110" s="152"/>
      <c r="R110" s="29"/>
      <c r="S110" s="229"/>
      <c r="T110" s="388">
        <v>20000</v>
      </c>
    </row>
    <row r="111" spans="1:20" ht="54" customHeight="1" x14ac:dyDescent="0.7">
      <c r="A111" s="776" t="s">
        <v>4007</v>
      </c>
      <c r="B111" s="777"/>
      <c r="C111" s="777"/>
      <c r="D111" s="777"/>
      <c r="E111" s="777"/>
      <c r="F111" s="777"/>
      <c r="G111" s="777"/>
      <c r="H111" s="777"/>
      <c r="I111" s="777"/>
      <c r="J111" s="777"/>
      <c r="K111" s="777"/>
      <c r="L111" s="777"/>
      <c r="M111" s="778"/>
      <c r="N111" s="23"/>
      <c r="O111" s="23"/>
      <c r="P111" s="23"/>
      <c r="Q111" s="152"/>
      <c r="R111" s="29"/>
      <c r="S111" s="229"/>
      <c r="T111" s="388">
        <v>500000</v>
      </c>
    </row>
    <row r="112" spans="1:20" ht="54" customHeight="1" x14ac:dyDescent="0.7">
      <c r="A112" s="776" t="s">
        <v>6804</v>
      </c>
      <c r="B112" s="777"/>
      <c r="C112" s="777"/>
      <c r="D112" s="777"/>
      <c r="E112" s="777"/>
      <c r="F112" s="777"/>
      <c r="G112" s="777"/>
      <c r="H112" s="777"/>
      <c r="I112" s="777"/>
      <c r="J112" s="777"/>
      <c r="K112" s="777"/>
      <c r="L112" s="777"/>
      <c r="M112" s="778"/>
      <c r="N112" s="23"/>
      <c r="O112" s="23"/>
      <c r="P112" s="23"/>
      <c r="Q112" s="152"/>
      <c r="R112" s="29"/>
      <c r="S112" s="229"/>
      <c r="T112" s="388">
        <v>500000</v>
      </c>
    </row>
    <row r="113" spans="1:20" ht="54" customHeight="1" x14ac:dyDescent="0.7">
      <c r="A113" s="776" t="s">
        <v>4009</v>
      </c>
      <c r="B113" s="777"/>
      <c r="C113" s="777"/>
      <c r="D113" s="777"/>
      <c r="E113" s="777"/>
      <c r="F113" s="777"/>
      <c r="G113" s="777"/>
      <c r="H113" s="777"/>
      <c r="I113" s="777"/>
      <c r="J113" s="777"/>
      <c r="K113" s="777"/>
      <c r="L113" s="777"/>
      <c r="M113" s="778"/>
      <c r="N113" s="23"/>
      <c r="O113" s="23"/>
      <c r="P113" s="23"/>
      <c r="Q113" s="152"/>
      <c r="R113" s="29"/>
      <c r="S113" s="229"/>
      <c r="T113" s="388"/>
    </row>
    <row r="114" spans="1:20" ht="54" customHeight="1" x14ac:dyDescent="1.25">
      <c r="A114" s="688" t="s">
        <v>7858</v>
      </c>
      <c r="B114" s="689"/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90"/>
      <c r="N114" s="23"/>
      <c r="O114" s="54"/>
      <c r="P114" s="131"/>
      <c r="Q114" s="152"/>
      <c r="R114" s="24"/>
      <c r="S114" s="23"/>
      <c r="T114" s="388"/>
    </row>
    <row r="115" spans="1:20" ht="54" customHeight="1" x14ac:dyDescent="1.25">
      <c r="A115" s="31" t="s">
        <v>7716</v>
      </c>
      <c r="B115" s="37" t="s">
        <v>7717</v>
      </c>
      <c r="C115" s="31" t="s">
        <v>7718</v>
      </c>
      <c r="D115" s="31" t="s">
        <v>7719</v>
      </c>
      <c r="E115" s="31" t="s">
        <v>687</v>
      </c>
      <c r="F115" s="31" t="s">
        <v>1304</v>
      </c>
      <c r="G115" s="31" t="s">
        <v>103</v>
      </c>
      <c r="H115" s="31" t="s">
        <v>6809</v>
      </c>
      <c r="I115" s="38">
        <v>0.41666666666666669</v>
      </c>
      <c r="J115" s="31" t="s">
        <v>779</v>
      </c>
      <c r="K115" s="31" t="s">
        <v>105</v>
      </c>
      <c r="L115" s="31" t="s">
        <v>106</v>
      </c>
      <c r="M115" s="31" t="s">
        <v>107</v>
      </c>
      <c r="N115" s="23"/>
      <c r="O115" s="54"/>
      <c r="P115" s="131"/>
      <c r="Q115" s="152"/>
      <c r="R115" s="24"/>
      <c r="S115" s="29">
        <v>22000</v>
      </c>
      <c r="T115" s="388"/>
    </row>
    <row r="116" spans="1:20" ht="54" customHeight="1" x14ac:dyDescent="1.25">
      <c r="A116" s="31" t="s">
        <v>7720</v>
      </c>
      <c r="B116" s="37" t="s">
        <v>7721</v>
      </c>
      <c r="C116" s="31" t="s">
        <v>7722</v>
      </c>
      <c r="D116" s="31" t="s">
        <v>7723</v>
      </c>
      <c r="E116" s="31" t="s">
        <v>101</v>
      </c>
      <c r="F116" s="31" t="s">
        <v>102</v>
      </c>
      <c r="G116" s="31" t="s">
        <v>1544</v>
      </c>
      <c r="H116" s="31" t="s">
        <v>6809</v>
      </c>
      <c r="I116" s="38">
        <v>0.41666666666666669</v>
      </c>
      <c r="J116" s="31" t="s">
        <v>779</v>
      </c>
      <c r="K116" s="31" t="s">
        <v>105</v>
      </c>
      <c r="L116" s="31" t="s">
        <v>106</v>
      </c>
      <c r="M116" s="31" t="s">
        <v>107</v>
      </c>
      <c r="N116" s="23"/>
      <c r="O116" s="54"/>
      <c r="P116" s="131"/>
      <c r="Q116" s="152"/>
      <c r="R116" s="24"/>
      <c r="S116" s="29">
        <v>22000</v>
      </c>
      <c r="T116" s="388"/>
    </row>
    <row r="117" spans="1:20" ht="54" customHeight="1" x14ac:dyDescent="1.25">
      <c r="A117" s="330" t="s">
        <v>7724</v>
      </c>
      <c r="B117" s="331" t="s">
        <v>7725</v>
      </c>
      <c r="C117" s="330" t="s">
        <v>7726</v>
      </c>
      <c r="D117" s="330" t="s">
        <v>7727</v>
      </c>
      <c r="E117" s="330" t="s">
        <v>101</v>
      </c>
      <c r="F117" s="330" t="s">
        <v>123</v>
      </c>
      <c r="G117" s="330" t="s">
        <v>1127</v>
      </c>
      <c r="H117" s="330" t="s">
        <v>6809</v>
      </c>
      <c r="I117" s="332">
        <v>0.53125</v>
      </c>
      <c r="J117" s="330" t="s">
        <v>779</v>
      </c>
      <c r="K117" s="330" t="s">
        <v>105</v>
      </c>
      <c r="L117" s="330" t="s">
        <v>106</v>
      </c>
      <c r="M117" s="330" t="s">
        <v>995</v>
      </c>
      <c r="N117" s="23"/>
      <c r="O117" s="54"/>
      <c r="P117" s="131"/>
      <c r="Q117" s="152"/>
      <c r="R117" s="24"/>
      <c r="S117" s="29">
        <v>43725</v>
      </c>
      <c r="T117" s="388"/>
    </row>
    <row r="118" spans="1:20" ht="54" customHeight="1" x14ac:dyDescent="1.25">
      <c r="A118" s="31" t="s">
        <v>7728</v>
      </c>
      <c r="B118" s="37" t="s">
        <v>7729</v>
      </c>
      <c r="C118" s="31" t="s">
        <v>7730</v>
      </c>
      <c r="D118" s="31" t="s">
        <v>7731</v>
      </c>
      <c r="E118" s="31" t="s">
        <v>101</v>
      </c>
      <c r="F118" s="31" t="s">
        <v>123</v>
      </c>
      <c r="G118" s="31" t="s">
        <v>1127</v>
      </c>
      <c r="H118" s="31" t="s">
        <v>6809</v>
      </c>
      <c r="I118" s="38">
        <v>0.53125</v>
      </c>
      <c r="J118" s="31" t="s">
        <v>779</v>
      </c>
      <c r="K118" s="31" t="s">
        <v>105</v>
      </c>
      <c r="L118" s="31" t="s">
        <v>106</v>
      </c>
      <c r="M118" s="31" t="s">
        <v>995</v>
      </c>
      <c r="N118" s="23"/>
      <c r="O118" s="54"/>
      <c r="P118" s="131"/>
      <c r="Q118" s="152"/>
      <c r="R118" s="24"/>
      <c r="S118" s="29">
        <v>43725</v>
      </c>
      <c r="T118" s="388"/>
    </row>
    <row r="119" spans="1:20" ht="54" customHeight="1" x14ac:dyDescent="1.25">
      <c r="A119" s="31" t="s">
        <v>7732</v>
      </c>
      <c r="B119" s="37" t="s">
        <v>7733</v>
      </c>
      <c r="C119" s="31" t="s">
        <v>7734</v>
      </c>
      <c r="D119" s="31" t="s">
        <v>7735</v>
      </c>
      <c r="E119" s="31" t="s">
        <v>101</v>
      </c>
      <c r="F119" s="31" t="s">
        <v>123</v>
      </c>
      <c r="G119" s="31" t="s">
        <v>1127</v>
      </c>
      <c r="H119" s="31" t="s">
        <v>6809</v>
      </c>
      <c r="I119" s="38">
        <v>0.53125</v>
      </c>
      <c r="J119" s="31" t="s">
        <v>779</v>
      </c>
      <c r="K119" s="31" t="s">
        <v>105</v>
      </c>
      <c r="L119" s="31" t="s">
        <v>106</v>
      </c>
      <c r="M119" s="31" t="s">
        <v>995</v>
      </c>
      <c r="N119" s="23"/>
      <c r="O119" s="54"/>
      <c r="P119" s="131"/>
      <c r="Q119" s="152"/>
      <c r="R119" s="24"/>
      <c r="S119" s="29">
        <v>43725</v>
      </c>
      <c r="T119" s="388"/>
    </row>
    <row r="120" spans="1:20" ht="54" customHeight="1" x14ac:dyDescent="1.25">
      <c r="A120" s="31" t="s">
        <v>7736</v>
      </c>
      <c r="B120" s="37" t="s">
        <v>7737</v>
      </c>
      <c r="C120" s="31" t="s">
        <v>7738</v>
      </c>
      <c r="D120" s="31" t="s">
        <v>7739</v>
      </c>
      <c r="E120" s="31" t="s">
        <v>101</v>
      </c>
      <c r="F120" s="31" t="s">
        <v>123</v>
      </c>
      <c r="G120" s="31" t="s">
        <v>1127</v>
      </c>
      <c r="H120" s="31" t="s">
        <v>6809</v>
      </c>
      <c r="I120" s="38">
        <v>0.53125</v>
      </c>
      <c r="J120" s="31" t="s">
        <v>779</v>
      </c>
      <c r="K120" s="31" t="s">
        <v>105</v>
      </c>
      <c r="L120" s="31" t="s">
        <v>106</v>
      </c>
      <c r="M120" s="31" t="s">
        <v>995</v>
      </c>
      <c r="N120" s="23"/>
      <c r="O120" s="54"/>
      <c r="P120" s="131"/>
      <c r="Q120" s="152"/>
      <c r="R120" s="24"/>
      <c r="S120" s="29">
        <v>43725</v>
      </c>
      <c r="T120" s="388"/>
    </row>
    <row r="121" spans="1:20" ht="54" customHeight="1" x14ac:dyDescent="1.25">
      <c r="A121" s="31" t="s">
        <v>7740</v>
      </c>
      <c r="B121" s="37" t="s">
        <v>4441</v>
      </c>
      <c r="C121" s="31" t="s">
        <v>7741</v>
      </c>
      <c r="D121" s="31" t="s">
        <v>7742</v>
      </c>
      <c r="E121" s="31" t="s">
        <v>101</v>
      </c>
      <c r="F121" s="31" t="s">
        <v>123</v>
      </c>
      <c r="G121" s="31" t="s">
        <v>1127</v>
      </c>
      <c r="H121" s="31" t="s">
        <v>6809</v>
      </c>
      <c r="I121" s="38">
        <v>0.53125</v>
      </c>
      <c r="J121" s="31" t="s">
        <v>779</v>
      </c>
      <c r="K121" s="31" t="s">
        <v>105</v>
      </c>
      <c r="L121" s="31" t="s">
        <v>106</v>
      </c>
      <c r="M121" s="31" t="s">
        <v>995</v>
      </c>
      <c r="N121" s="23"/>
      <c r="O121" s="54"/>
      <c r="P121" s="131"/>
      <c r="Q121" s="152"/>
      <c r="R121" s="24"/>
      <c r="S121" s="29">
        <v>43725</v>
      </c>
      <c r="T121" s="388"/>
    </row>
    <row r="122" spans="1:20" ht="54" customHeight="1" x14ac:dyDescent="1.25">
      <c r="A122" s="31" t="s">
        <v>7743</v>
      </c>
      <c r="B122" s="37" t="s">
        <v>7744</v>
      </c>
      <c r="C122" s="31" t="s">
        <v>7745</v>
      </c>
      <c r="D122" s="31" t="s">
        <v>7746</v>
      </c>
      <c r="E122" s="31" t="s">
        <v>101</v>
      </c>
      <c r="F122" s="31" t="s">
        <v>123</v>
      </c>
      <c r="G122" s="31" t="s">
        <v>1127</v>
      </c>
      <c r="H122" s="31" t="s">
        <v>6809</v>
      </c>
      <c r="I122" s="38">
        <v>0.53125</v>
      </c>
      <c r="J122" s="31" t="s">
        <v>779</v>
      </c>
      <c r="K122" s="31" t="s">
        <v>105</v>
      </c>
      <c r="L122" s="31" t="s">
        <v>106</v>
      </c>
      <c r="M122" s="31" t="s">
        <v>995</v>
      </c>
      <c r="N122" s="23"/>
      <c r="O122" s="54"/>
      <c r="P122" s="131"/>
      <c r="Q122" s="152"/>
      <c r="R122" s="24"/>
      <c r="S122" s="29">
        <v>43725</v>
      </c>
      <c r="T122" s="388"/>
    </row>
    <row r="123" spans="1:20" ht="54" customHeight="1" x14ac:dyDescent="1.25">
      <c r="A123" s="31" t="s">
        <v>7747</v>
      </c>
      <c r="B123" s="37" t="s">
        <v>7748</v>
      </c>
      <c r="C123" s="31" t="s">
        <v>7749</v>
      </c>
      <c r="D123" s="31" t="s">
        <v>7750</v>
      </c>
      <c r="E123" s="31" t="s">
        <v>101</v>
      </c>
      <c r="F123" s="31" t="s">
        <v>123</v>
      </c>
      <c r="G123" s="31" t="s">
        <v>1127</v>
      </c>
      <c r="H123" s="31" t="s">
        <v>6809</v>
      </c>
      <c r="I123" s="38">
        <v>0.53125</v>
      </c>
      <c r="J123" s="31" t="s">
        <v>779</v>
      </c>
      <c r="K123" s="31" t="s">
        <v>105</v>
      </c>
      <c r="L123" s="31" t="s">
        <v>106</v>
      </c>
      <c r="M123" s="31" t="s">
        <v>995</v>
      </c>
      <c r="N123" s="23"/>
      <c r="O123" s="54"/>
      <c r="P123" s="131"/>
      <c r="Q123" s="152"/>
      <c r="R123" s="24"/>
      <c r="S123" s="29">
        <v>43725</v>
      </c>
      <c r="T123" s="388"/>
    </row>
    <row r="124" spans="1:20" ht="54" customHeight="1" x14ac:dyDescent="1.25">
      <c r="A124" s="31" t="s">
        <v>7751</v>
      </c>
      <c r="B124" s="37" t="s">
        <v>1733</v>
      </c>
      <c r="C124" s="31" t="s">
        <v>7752</v>
      </c>
      <c r="D124" s="31" t="s">
        <v>7753</v>
      </c>
      <c r="E124" s="31" t="s">
        <v>101</v>
      </c>
      <c r="F124" s="31" t="s">
        <v>123</v>
      </c>
      <c r="G124" s="31" t="s">
        <v>1127</v>
      </c>
      <c r="H124" s="31" t="s">
        <v>6809</v>
      </c>
      <c r="I124" s="38">
        <v>0.53125</v>
      </c>
      <c r="J124" s="31" t="s">
        <v>779</v>
      </c>
      <c r="K124" s="31" t="s">
        <v>105</v>
      </c>
      <c r="L124" s="31" t="s">
        <v>106</v>
      </c>
      <c r="M124" s="31" t="s">
        <v>995</v>
      </c>
      <c r="N124" s="23"/>
      <c r="O124" s="54"/>
      <c r="P124" s="131"/>
      <c r="Q124" s="152"/>
      <c r="R124" s="24"/>
      <c r="S124" s="29">
        <v>43725</v>
      </c>
      <c r="T124" s="388"/>
    </row>
    <row r="125" spans="1:20" ht="54" customHeight="1" x14ac:dyDescent="1.25">
      <c r="A125" s="31" t="s">
        <v>7754</v>
      </c>
      <c r="B125" s="37" t="s">
        <v>7755</v>
      </c>
      <c r="C125" s="31" t="s">
        <v>7756</v>
      </c>
      <c r="D125" s="31" t="s">
        <v>7757</v>
      </c>
      <c r="E125" s="31" t="s">
        <v>101</v>
      </c>
      <c r="F125" s="31" t="s">
        <v>123</v>
      </c>
      <c r="G125" s="31" t="s">
        <v>1127</v>
      </c>
      <c r="H125" s="31" t="s">
        <v>6809</v>
      </c>
      <c r="I125" s="38">
        <v>0.53125</v>
      </c>
      <c r="J125" s="31" t="s">
        <v>779</v>
      </c>
      <c r="K125" s="31" t="s">
        <v>105</v>
      </c>
      <c r="L125" s="31" t="s">
        <v>106</v>
      </c>
      <c r="M125" s="31" t="s">
        <v>995</v>
      </c>
      <c r="N125" s="23"/>
      <c r="O125" s="54"/>
      <c r="P125" s="131"/>
      <c r="Q125" s="152"/>
      <c r="R125" s="24"/>
      <c r="S125" s="29">
        <v>43725</v>
      </c>
      <c r="T125" s="388"/>
    </row>
    <row r="126" spans="1:20" ht="54" customHeight="1" x14ac:dyDescent="1.25">
      <c r="A126" s="31" t="s">
        <v>7758</v>
      </c>
      <c r="B126" s="37" t="s">
        <v>2110</v>
      </c>
      <c r="C126" s="31" t="s">
        <v>7759</v>
      </c>
      <c r="D126" s="31" t="s">
        <v>7760</v>
      </c>
      <c r="E126" s="31" t="s">
        <v>101</v>
      </c>
      <c r="F126" s="31" t="s">
        <v>123</v>
      </c>
      <c r="G126" s="31" t="s">
        <v>1127</v>
      </c>
      <c r="H126" s="31" t="s">
        <v>6809</v>
      </c>
      <c r="I126" s="38">
        <v>0.53125</v>
      </c>
      <c r="J126" s="31" t="s">
        <v>779</v>
      </c>
      <c r="K126" s="31" t="s">
        <v>105</v>
      </c>
      <c r="L126" s="31" t="s">
        <v>106</v>
      </c>
      <c r="M126" s="31" t="s">
        <v>995</v>
      </c>
      <c r="N126" s="23"/>
      <c r="O126" s="54"/>
      <c r="P126" s="131"/>
      <c r="Q126" s="152"/>
      <c r="R126" s="24"/>
      <c r="S126" s="29">
        <v>43725</v>
      </c>
      <c r="T126" s="388"/>
    </row>
    <row r="127" spans="1:20" ht="54" customHeight="1" x14ac:dyDescent="1.25">
      <c r="A127" s="31" t="s">
        <v>7761</v>
      </c>
      <c r="B127" s="37" t="s">
        <v>2039</v>
      </c>
      <c r="C127" s="31" t="s">
        <v>7762</v>
      </c>
      <c r="D127" s="31" t="s">
        <v>7763</v>
      </c>
      <c r="E127" s="31" t="s">
        <v>101</v>
      </c>
      <c r="F127" s="31" t="s">
        <v>102</v>
      </c>
      <c r="G127" s="31" t="s">
        <v>562</v>
      </c>
      <c r="H127" s="31" t="s">
        <v>6809</v>
      </c>
      <c r="I127" s="38">
        <v>0.625</v>
      </c>
      <c r="J127" s="31" t="s">
        <v>779</v>
      </c>
      <c r="K127" s="31" t="s">
        <v>105</v>
      </c>
      <c r="L127" s="31" t="s">
        <v>106</v>
      </c>
      <c r="M127" s="31" t="s">
        <v>107</v>
      </c>
      <c r="N127" s="23"/>
      <c r="O127" s="54"/>
      <c r="P127" s="131"/>
      <c r="Q127" s="152"/>
      <c r="R127" s="24"/>
      <c r="S127" s="29">
        <v>22000</v>
      </c>
      <c r="T127" s="388"/>
    </row>
    <row r="128" spans="1:20" ht="54" customHeight="1" x14ac:dyDescent="1.05">
      <c r="A128" s="688" t="s">
        <v>9528</v>
      </c>
      <c r="B128" s="689"/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90"/>
      <c r="N128" s="23"/>
      <c r="O128" s="23"/>
      <c r="P128" s="23"/>
      <c r="Q128" s="152"/>
      <c r="R128" s="23"/>
      <c r="S128" s="29"/>
      <c r="T128" s="388"/>
    </row>
    <row r="129" spans="1:20" ht="54" customHeight="1" x14ac:dyDescent="1.05">
      <c r="A129" s="31" t="s">
        <v>9400</v>
      </c>
      <c r="B129" s="37" t="s">
        <v>9401</v>
      </c>
      <c r="C129" s="31" t="s">
        <v>9402</v>
      </c>
      <c r="D129" s="31" t="s">
        <v>9403</v>
      </c>
      <c r="E129" s="31" t="s">
        <v>101</v>
      </c>
      <c r="F129" s="31" t="s">
        <v>102</v>
      </c>
      <c r="G129" s="31" t="s">
        <v>567</v>
      </c>
      <c r="H129" s="31" t="s">
        <v>8888</v>
      </c>
      <c r="I129" s="38">
        <v>0.375</v>
      </c>
      <c r="J129" s="31" t="s">
        <v>779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152"/>
      <c r="R129" s="23"/>
      <c r="S129" s="29">
        <v>22000</v>
      </c>
      <c r="T129" s="388"/>
    </row>
    <row r="130" spans="1:20" ht="54" customHeight="1" x14ac:dyDescent="1.05">
      <c r="A130" s="31" t="s">
        <v>9404</v>
      </c>
      <c r="B130" s="37" t="s">
        <v>9405</v>
      </c>
      <c r="C130" s="31" t="s">
        <v>9406</v>
      </c>
      <c r="D130" s="31" t="s">
        <v>9407</v>
      </c>
      <c r="E130" s="31" t="s">
        <v>101</v>
      </c>
      <c r="F130" s="31" t="s">
        <v>102</v>
      </c>
      <c r="G130" s="31" t="s">
        <v>567</v>
      </c>
      <c r="H130" s="31" t="s">
        <v>8888</v>
      </c>
      <c r="I130" s="38">
        <v>0.375</v>
      </c>
      <c r="J130" s="31" t="s">
        <v>779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152"/>
      <c r="R130" s="23"/>
      <c r="S130" s="29">
        <v>22000</v>
      </c>
      <c r="T130" s="388"/>
    </row>
    <row r="131" spans="1:20" ht="54" customHeight="1" x14ac:dyDescent="1.05">
      <c r="A131" s="31" t="s">
        <v>9408</v>
      </c>
      <c r="B131" s="37" t="s">
        <v>9409</v>
      </c>
      <c r="C131" s="31" t="s">
        <v>9410</v>
      </c>
      <c r="D131" s="31" t="s">
        <v>9411</v>
      </c>
      <c r="E131" s="31" t="s">
        <v>101</v>
      </c>
      <c r="F131" s="31" t="s">
        <v>102</v>
      </c>
      <c r="G131" s="31" t="s">
        <v>567</v>
      </c>
      <c r="H131" s="31" t="s">
        <v>8888</v>
      </c>
      <c r="I131" s="38">
        <v>0.375</v>
      </c>
      <c r="J131" s="31" t="s">
        <v>779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152"/>
      <c r="R131" s="23"/>
      <c r="S131" s="29">
        <v>22000</v>
      </c>
      <c r="T131" s="388"/>
    </row>
    <row r="132" spans="1:20" ht="54" customHeight="1" x14ac:dyDescent="1.05">
      <c r="A132" s="31" t="s">
        <v>9412</v>
      </c>
      <c r="B132" s="37" t="s">
        <v>9413</v>
      </c>
      <c r="C132" s="31" t="s">
        <v>9414</v>
      </c>
      <c r="D132" s="31" t="s">
        <v>9415</v>
      </c>
      <c r="E132" s="31" t="s">
        <v>101</v>
      </c>
      <c r="F132" s="31" t="s">
        <v>102</v>
      </c>
      <c r="G132" s="31" t="s">
        <v>490</v>
      </c>
      <c r="H132" s="31" t="s">
        <v>8888</v>
      </c>
      <c r="I132" s="38">
        <v>0.41666666666666669</v>
      </c>
      <c r="J132" s="31" t="s">
        <v>779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152"/>
      <c r="R132" s="23"/>
      <c r="S132" s="29">
        <v>26000</v>
      </c>
      <c r="T132" s="388"/>
    </row>
    <row r="133" spans="1:20" ht="54" customHeight="1" x14ac:dyDescent="1.05">
      <c r="A133" s="31" t="s">
        <v>9416</v>
      </c>
      <c r="B133" s="37" t="s">
        <v>9417</v>
      </c>
      <c r="C133" s="31" t="s">
        <v>9418</v>
      </c>
      <c r="D133" s="31" t="s">
        <v>9419</v>
      </c>
      <c r="E133" s="31" t="s">
        <v>101</v>
      </c>
      <c r="F133" s="31" t="s">
        <v>102</v>
      </c>
      <c r="G133" s="31" t="s">
        <v>490</v>
      </c>
      <c r="H133" s="31" t="s">
        <v>8888</v>
      </c>
      <c r="I133" s="38">
        <v>0.41666666666666669</v>
      </c>
      <c r="J133" s="31" t="s">
        <v>779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152"/>
      <c r="R133" s="23"/>
      <c r="S133" s="29">
        <v>22000</v>
      </c>
      <c r="T133" s="388"/>
    </row>
    <row r="134" spans="1:20" ht="54" customHeight="1" x14ac:dyDescent="1.05">
      <c r="A134" s="31" t="s">
        <v>9420</v>
      </c>
      <c r="B134" s="37" t="s">
        <v>9421</v>
      </c>
      <c r="C134" s="31" t="s">
        <v>9422</v>
      </c>
      <c r="D134" s="31" t="s">
        <v>9423</v>
      </c>
      <c r="E134" s="31" t="s">
        <v>101</v>
      </c>
      <c r="F134" s="31" t="s">
        <v>102</v>
      </c>
      <c r="G134" s="31" t="s">
        <v>562</v>
      </c>
      <c r="H134" s="31" t="s">
        <v>8888</v>
      </c>
      <c r="I134" s="38">
        <v>0.41666666666666669</v>
      </c>
      <c r="J134" s="31" t="s">
        <v>779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152"/>
      <c r="R134" s="23"/>
      <c r="S134" s="29">
        <v>22000</v>
      </c>
      <c r="T134" s="388"/>
    </row>
    <row r="135" spans="1:20" ht="54" customHeight="1" x14ac:dyDescent="1.05">
      <c r="A135" s="31" t="s">
        <v>9424</v>
      </c>
      <c r="B135" s="37" t="s">
        <v>1964</v>
      </c>
      <c r="C135" s="31" t="s">
        <v>9425</v>
      </c>
      <c r="D135" s="31" t="s">
        <v>9426</v>
      </c>
      <c r="E135" s="31" t="s">
        <v>687</v>
      </c>
      <c r="F135" s="31" t="s">
        <v>102</v>
      </c>
      <c r="G135" s="31" t="s">
        <v>1127</v>
      </c>
      <c r="H135" s="31" t="s">
        <v>8888</v>
      </c>
      <c r="I135" s="38">
        <v>0.66666666666666663</v>
      </c>
      <c r="J135" s="31" t="s">
        <v>779</v>
      </c>
      <c r="K135" s="31" t="s">
        <v>105</v>
      </c>
      <c r="L135" s="31" t="s">
        <v>106</v>
      </c>
      <c r="M135" s="31" t="s">
        <v>491</v>
      </c>
      <c r="N135" s="23"/>
      <c r="O135" s="23"/>
      <c r="P135" s="23"/>
      <c r="Q135" s="152"/>
      <c r="R135" s="23"/>
      <c r="S135" s="29">
        <v>25000</v>
      </c>
      <c r="T135" s="388"/>
    </row>
    <row r="136" spans="1:20" ht="54" customHeight="1" x14ac:dyDescent="1.05">
      <c r="A136" s="31" t="s">
        <v>9427</v>
      </c>
      <c r="B136" s="37" t="s">
        <v>6936</v>
      </c>
      <c r="C136" s="31" t="s">
        <v>9428</v>
      </c>
      <c r="D136" s="31" t="s">
        <v>9429</v>
      </c>
      <c r="E136" s="31" t="s">
        <v>101</v>
      </c>
      <c r="F136" s="31" t="s">
        <v>123</v>
      </c>
      <c r="G136" s="31" t="s">
        <v>124</v>
      </c>
      <c r="H136" s="31" t="s">
        <v>8888</v>
      </c>
      <c r="I136" s="38">
        <v>0.78819444444444442</v>
      </c>
      <c r="J136" s="31" t="s">
        <v>779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152"/>
      <c r="R136" s="23"/>
      <c r="S136" s="29">
        <v>22000</v>
      </c>
      <c r="T136" s="388"/>
    </row>
    <row r="137" spans="1:20" ht="54" customHeight="1" x14ac:dyDescent="1.05">
      <c r="A137" s="688" t="s">
        <v>9526</v>
      </c>
      <c r="B137" s="689"/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90"/>
      <c r="N137" s="23"/>
      <c r="O137" s="23"/>
      <c r="P137" s="23"/>
      <c r="Q137" s="152"/>
      <c r="R137" s="23"/>
      <c r="S137" s="29"/>
      <c r="T137" s="388"/>
    </row>
    <row r="138" spans="1:20" ht="54" customHeight="1" x14ac:dyDescent="1.05">
      <c r="A138" s="31" t="s">
        <v>8673</v>
      </c>
      <c r="B138" s="37" t="s">
        <v>8674</v>
      </c>
      <c r="C138" s="31" t="s">
        <v>8675</v>
      </c>
      <c r="D138" s="31" t="s">
        <v>8676</v>
      </c>
      <c r="E138" s="31" t="s">
        <v>101</v>
      </c>
      <c r="F138" s="31" t="s">
        <v>1304</v>
      </c>
      <c r="G138" s="31" t="s">
        <v>124</v>
      </c>
      <c r="H138" s="31" t="s">
        <v>7872</v>
      </c>
      <c r="I138" s="38">
        <v>0.125</v>
      </c>
      <c r="J138" s="31" t="s">
        <v>779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152"/>
      <c r="R138" s="23"/>
      <c r="S138" s="29">
        <v>26000</v>
      </c>
      <c r="T138" s="388"/>
    </row>
    <row r="139" spans="1:20" ht="54" customHeight="1" x14ac:dyDescent="1.05">
      <c r="A139" s="31" t="s">
        <v>8677</v>
      </c>
      <c r="B139" s="37" t="s">
        <v>8678</v>
      </c>
      <c r="C139" s="31" t="s">
        <v>8679</v>
      </c>
      <c r="D139" s="31" t="s">
        <v>8680</v>
      </c>
      <c r="E139" s="31" t="s">
        <v>101</v>
      </c>
      <c r="F139" s="31" t="s">
        <v>1304</v>
      </c>
      <c r="G139" s="31" t="s">
        <v>124</v>
      </c>
      <c r="H139" s="31" t="s">
        <v>7872</v>
      </c>
      <c r="I139" s="38">
        <v>0.125</v>
      </c>
      <c r="J139" s="31" t="s">
        <v>779</v>
      </c>
      <c r="K139" s="31" t="s">
        <v>105</v>
      </c>
      <c r="L139" s="31" t="s">
        <v>106</v>
      </c>
      <c r="M139" s="31" t="s">
        <v>491</v>
      </c>
      <c r="N139" s="23"/>
      <c r="O139" s="23"/>
      <c r="P139" s="23"/>
      <c r="Q139" s="152"/>
      <c r="R139" s="23"/>
      <c r="S139" s="29">
        <v>26000</v>
      </c>
      <c r="T139" s="388"/>
    </row>
    <row r="140" spans="1:20" ht="54" customHeight="1" x14ac:dyDescent="1.05">
      <c r="A140" s="31" t="s">
        <v>8681</v>
      </c>
      <c r="B140" s="37" t="s">
        <v>3070</v>
      </c>
      <c r="C140" s="31" t="s">
        <v>8682</v>
      </c>
      <c r="D140" s="31" t="s">
        <v>8683</v>
      </c>
      <c r="E140" s="31" t="s">
        <v>101</v>
      </c>
      <c r="F140" s="31" t="s">
        <v>123</v>
      </c>
      <c r="G140" s="31" t="s">
        <v>1127</v>
      </c>
      <c r="H140" s="31" t="s">
        <v>7872</v>
      </c>
      <c r="I140" s="38">
        <v>0.375</v>
      </c>
      <c r="J140" s="31" t="s">
        <v>779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152"/>
      <c r="R140" s="23"/>
      <c r="S140" s="29">
        <v>43725</v>
      </c>
      <c r="T140" s="388"/>
    </row>
    <row r="141" spans="1:20" ht="54" customHeight="1" x14ac:dyDescent="1.05">
      <c r="A141" s="31" t="s">
        <v>8684</v>
      </c>
      <c r="B141" s="37" t="s">
        <v>8685</v>
      </c>
      <c r="C141" s="31" t="s">
        <v>8686</v>
      </c>
      <c r="D141" s="31" t="s">
        <v>8687</v>
      </c>
      <c r="E141" s="31" t="s">
        <v>101</v>
      </c>
      <c r="F141" s="31" t="s">
        <v>123</v>
      </c>
      <c r="G141" s="31" t="s">
        <v>1127</v>
      </c>
      <c r="H141" s="31" t="s">
        <v>7872</v>
      </c>
      <c r="I141" s="38">
        <v>0.375</v>
      </c>
      <c r="J141" s="31" t="s">
        <v>779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152"/>
      <c r="R141" s="23"/>
      <c r="S141" s="29">
        <v>43725</v>
      </c>
      <c r="T141" s="388"/>
    </row>
    <row r="142" spans="1:20" ht="54" customHeight="1" x14ac:dyDescent="1.05">
      <c r="A142" s="31" t="s">
        <v>8688</v>
      </c>
      <c r="B142" s="37" t="s">
        <v>8689</v>
      </c>
      <c r="C142" s="31" t="s">
        <v>8690</v>
      </c>
      <c r="D142" s="31" t="s">
        <v>8691</v>
      </c>
      <c r="E142" s="31" t="s">
        <v>101</v>
      </c>
      <c r="F142" s="31" t="s">
        <v>123</v>
      </c>
      <c r="G142" s="31" t="s">
        <v>1127</v>
      </c>
      <c r="H142" s="31" t="s">
        <v>7872</v>
      </c>
      <c r="I142" s="38">
        <v>0.375</v>
      </c>
      <c r="J142" s="31" t="s">
        <v>779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152"/>
      <c r="R142" s="23"/>
      <c r="S142" s="29">
        <v>43725</v>
      </c>
      <c r="T142" s="388"/>
    </row>
    <row r="143" spans="1:20" ht="54" customHeight="1" x14ac:dyDescent="1.05">
      <c r="A143" s="304" t="s">
        <v>8692</v>
      </c>
      <c r="B143" s="305" t="s">
        <v>8693</v>
      </c>
      <c r="C143" s="304" t="s">
        <v>8694</v>
      </c>
      <c r="D143" s="304" t="s">
        <v>8695</v>
      </c>
      <c r="E143" s="304" t="s">
        <v>101</v>
      </c>
      <c r="F143" s="304" t="s">
        <v>123</v>
      </c>
      <c r="G143" s="304" t="s">
        <v>1127</v>
      </c>
      <c r="H143" s="304" t="s">
        <v>7872</v>
      </c>
      <c r="I143" s="306">
        <v>0.375</v>
      </c>
      <c r="J143" s="304" t="s">
        <v>779</v>
      </c>
      <c r="K143" s="304" t="s">
        <v>105</v>
      </c>
      <c r="L143" s="304" t="s">
        <v>106</v>
      </c>
      <c r="M143" s="304" t="s">
        <v>995</v>
      </c>
      <c r="N143" s="307"/>
      <c r="O143" s="307"/>
      <c r="P143" s="307"/>
      <c r="Q143" s="152"/>
      <c r="R143" s="23"/>
      <c r="S143" s="29">
        <v>43725</v>
      </c>
      <c r="T143" s="388"/>
    </row>
    <row r="144" spans="1:20" ht="54" customHeight="1" x14ac:dyDescent="1.05">
      <c r="A144" s="26" t="s">
        <v>8696</v>
      </c>
      <c r="B144" s="27" t="s">
        <v>8697</v>
      </c>
      <c r="C144" s="31" t="s">
        <v>8698</v>
      </c>
      <c r="D144" s="26" t="s">
        <v>8699</v>
      </c>
      <c r="E144" s="26" t="s">
        <v>101</v>
      </c>
      <c r="F144" s="26" t="s">
        <v>123</v>
      </c>
      <c r="G144" s="26" t="s">
        <v>1127</v>
      </c>
      <c r="H144" s="26" t="s">
        <v>7872</v>
      </c>
      <c r="I144" s="38">
        <v>0.375</v>
      </c>
      <c r="J144" s="26" t="s">
        <v>779</v>
      </c>
      <c r="K144" s="31" t="s">
        <v>105</v>
      </c>
      <c r="L144" s="26" t="s">
        <v>106</v>
      </c>
      <c r="M144" s="26" t="s">
        <v>995</v>
      </c>
      <c r="N144" s="23"/>
      <c r="O144" s="23"/>
      <c r="P144" s="23"/>
      <c r="Q144" s="152"/>
      <c r="R144" s="23"/>
      <c r="S144" s="175">
        <v>22000</v>
      </c>
      <c r="T144" s="388"/>
    </row>
    <row r="145" spans="1:20" ht="54" customHeight="1" x14ac:dyDescent="1.05">
      <c r="A145" s="26" t="s">
        <v>8700</v>
      </c>
      <c r="B145" s="27" t="s">
        <v>2168</v>
      </c>
      <c r="C145" s="31" t="s">
        <v>8701</v>
      </c>
      <c r="D145" s="26" t="s">
        <v>8702</v>
      </c>
      <c r="E145" s="26" t="s">
        <v>101</v>
      </c>
      <c r="F145" s="26" t="s">
        <v>123</v>
      </c>
      <c r="G145" s="26" t="s">
        <v>1127</v>
      </c>
      <c r="H145" s="26" t="s">
        <v>7872</v>
      </c>
      <c r="I145" s="38">
        <v>0.375</v>
      </c>
      <c r="J145" s="26" t="s">
        <v>779</v>
      </c>
      <c r="K145" s="31" t="s">
        <v>105</v>
      </c>
      <c r="L145" s="26" t="s">
        <v>106</v>
      </c>
      <c r="M145" s="26" t="s">
        <v>995</v>
      </c>
      <c r="N145" s="23"/>
      <c r="O145" s="23"/>
      <c r="P145" s="23"/>
      <c r="Q145" s="152"/>
      <c r="R145" s="23"/>
      <c r="S145" s="175">
        <v>22000</v>
      </c>
      <c r="T145" s="388"/>
    </row>
    <row r="146" spans="1:20" ht="54" customHeight="1" x14ac:dyDescent="1.05">
      <c r="A146" s="31" t="s">
        <v>8703</v>
      </c>
      <c r="B146" s="37" t="s">
        <v>2240</v>
      </c>
      <c r="C146" s="31" t="s">
        <v>8704</v>
      </c>
      <c r="D146" s="31" t="s">
        <v>8705</v>
      </c>
      <c r="E146" s="31" t="s">
        <v>101</v>
      </c>
      <c r="F146" s="31" t="s">
        <v>123</v>
      </c>
      <c r="G146" s="31" t="s">
        <v>1127</v>
      </c>
      <c r="H146" s="31" t="s">
        <v>7872</v>
      </c>
      <c r="I146" s="38">
        <v>0.375</v>
      </c>
      <c r="J146" s="31" t="s">
        <v>779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152"/>
      <c r="R146" s="23"/>
      <c r="S146" s="29">
        <v>43725</v>
      </c>
      <c r="T146" s="388"/>
    </row>
    <row r="147" spans="1:20" ht="54" customHeight="1" x14ac:dyDescent="1.05">
      <c r="A147" s="31" t="s">
        <v>8710</v>
      </c>
      <c r="B147" s="37" t="s">
        <v>8711</v>
      </c>
      <c r="C147" s="31" t="s">
        <v>8712</v>
      </c>
      <c r="D147" s="31" t="s">
        <v>8713</v>
      </c>
      <c r="E147" s="31" t="s">
        <v>687</v>
      </c>
      <c r="F147" s="31" t="s">
        <v>102</v>
      </c>
      <c r="G147" s="31" t="s">
        <v>562</v>
      </c>
      <c r="H147" s="31" t="s">
        <v>7872</v>
      </c>
      <c r="I147" s="38">
        <v>0.41666666666666669</v>
      </c>
      <c r="J147" s="31" t="s">
        <v>779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152"/>
      <c r="R147" s="23"/>
      <c r="S147" s="29">
        <v>22000</v>
      </c>
      <c r="T147" s="388"/>
    </row>
    <row r="148" spans="1:20" ht="54" customHeight="1" x14ac:dyDescent="0.7">
      <c r="A148" s="779" t="s">
        <v>9553</v>
      </c>
      <c r="B148" s="780"/>
      <c r="C148" s="780"/>
      <c r="D148" s="780"/>
      <c r="E148" s="780"/>
      <c r="F148" s="780"/>
      <c r="G148" s="780"/>
      <c r="H148" s="780"/>
      <c r="I148" s="780"/>
      <c r="J148" s="780"/>
      <c r="K148" s="780"/>
      <c r="L148" s="780"/>
      <c r="M148" s="781"/>
      <c r="N148" s="23"/>
      <c r="O148" s="23"/>
      <c r="P148" s="23"/>
      <c r="Q148" s="152"/>
      <c r="R148" s="29"/>
      <c r="S148" s="229"/>
      <c r="T148" s="388"/>
    </row>
    <row r="149" spans="1:20" ht="54" customHeight="1" x14ac:dyDescent="0.7">
      <c r="A149" s="320" t="s">
        <v>9546</v>
      </c>
      <c r="B149" s="326">
        <v>29787</v>
      </c>
      <c r="C149" s="320"/>
      <c r="D149" s="320" t="s">
        <v>9547</v>
      </c>
      <c r="E149" s="320" t="s">
        <v>101</v>
      </c>
      <c r="F149" s="320"/>
      <c r="G149" s="320"/>
      <c r="H149" s="320"/>
      <c r="I149" s="320"/>
      <c r="J149" s="320" t="s">
        <v>779</v>
      </c>
      <c r="K149" s="320"/>
      <c r="L149" s="320" t="s">
        <v>4076</v>
      </c>
      <c r="M149" s="320" t="s">
        <v>1968</v>
      </c>
      <c r="N149" s="156"/>
      <c r="O149" s="156"/>
      <c r="P149" s="156"/>
      <c r="Q149" s="131">
        <v>125</v>
      </c>
      <c r="R149" s="29"/>
      <c r="S149" s="229"/>
      <c r="T149" s="388"/>
    </row>
    <row r="150" spans="1:20" ht="54" customHeight="1" x14ac:dyDescent="1.05">
      <c r="A150" s="701" t="s">
        <v>6799</v>
      </c>
      <c r="B150" s="702"/>
      <c r="C150" s="702"/>
      <c r="D150" s="702"/>
      <c r="E150" s="702"/>
      <c r="F150" s="702"/>
      <c r="G150" s="702"/>
      <c r="H150" s="702"/>
      <c r="I150" s="702"/>
      <c r="J150" s="702"/>
      <c r="K150" s="702"/>
      <c r="L150" s="702"/>
      <c r="M150" s="703"/>
      <c r="N150" s="23"/>
      <c r="O150" s="23"/>
      <c r="P150" s="23"/>
      <c r="Q150" s="23"/>
      <c r="R150" s="23"/>
      <c r="S150" s="29"/>
      <c r="T150" s="388"/>
    </row>
    <row r="151" spans="1:20" ht="54" customHeight="1" x14ac:dyDescent="1.05">
      <c r="A151" s="334" t="s">
        <v>10058</v>
      </c>
      <c r="B151" s="335" t="s">
        <v>10059</v>
      </c>
      <c r="C151" s="334" t="s">
        <v>10060</v>
      </c>
      <c r="D151" s="334" t="s">
        <v>10061</v>
      </c>
      <c r="E151" s="334" t="s">
        <v>101</v>
      </c>
      <c r="F151" s="334" t="s">
        <v>123</v>
      </c>
      <c r="G151" s="334" t="s">
        <v>490</v>
      </c>
      <c r="H151" s="334" t="s">
        <v>9573</v>
      </c>
      <c r="I151" s="336">
        <v>0.41666666666666669</v>
      </c>
      <c r="J151" s="334" t="s">
        <v>779</v>
      </c>
      <c r="K151" s="334" t="s">
        <v>105</v>
      </c>
      <c r="L151" s="334" t="s">
        <v>106</v>
      </c>
      <c r="M151" s="334" t="s">
        <v>995</v>
      </c>
      <c r="N151" s="23"/>
      <c r="O151" s="23"/>
      <c r="P151" s="23"/>
      <c r="Q151" s="23"/>
      <c r="R151" s="23"/>
      <c r="S151" s="29">
        <v>43725</v>
      </c>
      <c r="T151" s="388"/>
    </row>
    <row r="152" spans="1:20" ht="54" customHeight="1" x14ac:dyDescent="1.05">
      <c r="A152" s="334" t="s">
        <v>10062</v>
      </c>
      <c r="B152" s="335" t="s">
        <v>10063</v>
      </c>
      <c r="C152" s="334" t="s">
        <v>10064</v>
      </c>
      <c r="D152" s="334" t="s">
        <v>10065</v>
      </c>
      <c r="E152" s="334" t="s">
        <v>101</v>
      </c>
      <c r="F152" s="334" t="s">
        <v>102</v>
      </c>
      <c r="G152" s="334" t="s">
        <v>103</v>
      </c>
      <c r="H152" s="334" t="s">
        <v>9573</v>
      </c>
      <c r="I152" s="336">
        <v>0.83333333333333337</v>
      </c>
      <c r="J152" s="334" t="s">
        <v>779</v>
      </c>
      <c r="K152" s="334" t="s">
        <v>105</v>
      </c>
      <c r="L152" s="334" t="s">
        <v>106</v>
      </c>
      <c r="M152" s="334" t="s">
        <v>107</v>
      </c>
      <c r="N152" s="23"/>
      <c r="O152" s="23"/>
      <c r="P152" s="23"/>
      <c r="Q152" s="23"/>
      <c r="R152" s="23"/>
      <c r="S152" s="29">
        <v>22000</v>
      </c>
      <c r="T152" s="388"/>
    </row>
    <row r="153" spans="1:20" ht="54" customHeight="1" x14ac:dyDescent="1.3">
      <c r="A153" s="679" t="s">
        <v>10732</v>
      </c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1"/>
      <c r="N153" s="23"/>
      <c r="O153" s="23"/>
      <c r="P153" s="23"/>
      <c r="Q153" s="23"/>
      <c r="R153" s="23"/>
      <c r="S153" s="29"/>
      <c r="T153" s="388"/>
    </row>
    <row r="154" spans="1:20" ht="54" customHeight="1" x14ac:dyDescent="1.05">
      <c r="A154" s="334" t="s">
        <v>10597</v>
      </c>
      <c r="B154" s="335" t="s">
        <v>10598</v>
      </c>
      <c r="C154" s="334" t="s">
        <v>10599</v>
      </c>
      <c r="D154" s="334" t="s">
        <v>10600</v>
      </c>
      <c r="E154" s="334" t="s">
        <v>101</v>
      </c>
      <c r="F154" s="334" t="s">
        <v>123</v>
      </c>
      <c r="G154" s="334" t="s">
        <v>124</v>
      </c>
      <c r="H154" s="334" t="s">
        <v>10166</v>
      </c>
      <c r="I154" s="336">
        <v>0.78819444444444442</v>
      </c>
      <c r="J154" s="334" t="s">
        <v>779</v>
      </c>
      <c r="K154" s="334" t="s">
        <v>105</v>
      </c>
      <c r="L154" s="334" t="s">
        <v>106</v>
      </c>
      <c r="M154" s="334" t="s">
        <v>107</v>
      </c>
      <c r="N154" s="23"/>
      <c r="O154" s="23"/>
      <c r="P154" s="23"/>
      <c r="Q154" s="23"/>
      <c r="R154" s="23"/>
      <c r="S154" s="29">
        <v>22000</v>
      </c>
      <c r="T154" s="388"/>
    </row>
    <row r="155" spans="1:20" ht="54" customHeight="1" x14ac:dyDescent="1.05">
      <c r="A155" s="334" t="s">
        <v>10601</v>
      </c>
      <c r="B155" s="335" t="s">
        <v>10602</v>
      </c>
      <c r="C155" s="334" t="s">
        <v>10603</v>
      </c>
      <c r="D155" s="334" t="s">
        <v>10604</v>
      </c>
      <c r="E155" s="334" t="s">
        <v>101</v>
      </c>
      <c r="F155" s="334" t="s">
        <v>123</v>
      </c>
      <c r="G155" s="334" t="s">
        <v>124</v>
      </c>
      <c r="H155" s="334" t="s">
        <v>10166</v>
      </c>
      <c r="I155" s="336">
        <v>0.78819444444444442</v>
      </c>
      <c r="J155" s="334" t="s">
        <v>779</v>
      </c>
      <c r="K155" s="334" t="s">
        <v>105</v>
      </c>
      <c r="L155" s="334" t="s">
        <v>106</v>
      </c>
      <c r="M155" s="334" t="s">
        <v>107</v>
      </c>
      <c r="N155" s="23"/>
      <c r="O155" s="23"/>
      <c r="P155" s="23"/>
      <c r="Q155" s="23"/>
      <c r="R155" s="23"/>
      <c r="S155" s="29">
        <v>22000</v>
      </c>
      <c r="T155" s="388"/>
    </row>
    <row r="156" spans="1:20" ht="54" customHeight="1" x14ac:dyDescent="1.05">
      <c r="A156" s="334" t="s">
        <v>10605</v>
      </c>
      <c r="B156" s="335" t="s">
        <v>5177</v>
      </c>
      <c r="C156" s="334" t="s">
        <v>10606</v>
      </c>
      <c r="D156" s="334" t="s">
        <v>10607</v>
      </c>
      <c r="E156" s="334" t="s">
        <v>101</v>
      </c>
      <c r="F156" s="334" t="s">
        <v>123</v>
      </c>
      <c r="G156" s="334" t="s">
        <v>124</v>
      </c>
      <c r="H156" s="334" t="s">
        <v>10166</v>
      </c>
      <c r="I156" s="336">
        <v>0.78819444444444442</v>
      </c>
      <c r="J156" s="334" t="s">
        <v>779</v>
      </c>
      <c r="K156" s="334" t="s">
        <v>105</v>
      </c>
      <c r="L156" s="334" t="s">
        <v>106</v>
      </c>
      <c r="M156" s="334" t="s">
        <v>107</v>
      </c>
      <c r="N156" s="23"/>
      <c r="O156" s="23"/>
      <c r="P156" s="23"/>
      <c r="Q156" s="23"/>
      <c r="R156" s="23"/>
      <c r="S156" s="29">
        <v>22000</v>
      </c>
      <c r="T156" s="388"/>
    </row>
    <row r="157" spans="1:20" ht="54" customHeight="1" x14ac:dyDescent="1.05">
      <c r="A157" s="334" t="s">
        <v>10608</v>
      </c>
      <c r="B157" s="335" t="s">
        <v>10609</v>
      </c>
      <c r="C157" s="334" t="s">
        <v>10610</v>
      </c>
      <c r="D157" s="334" t="s">
        <v>10611</v>
      </c>
      <c r="E157" s="334" t="s">
        <v>688</v>
      </c>
      <c r="F157" s="334" t="s">
        <v>123</v>
      </c>
      <c r="G157" s="334" t="s">
        <v>689</v>
      </c>
      <c r="H157" s="334" t="s">
        <v>10166</v>
      </c>
      <c r="I157" s="336">
        <v>0.95833333333333337</v>
      </c>
      <c r="J157" s="334" t="s">
        <v>779</v>
      </c>
      <c r="K157" s="334" t="s">
        <v>105</v>
      </c>
      <c r="L157" s="334" t="s">
        <v>106</v>
      </c>
      <c r="M157" s="334" t="s">
        <v>194</v>
      </c>
      <c r="N157" s="23"/>
      <c r="O157" s="23"/>
      <c r="P157" s="23"/>
      <c r="Q157" s="23"/>
      <c r="R157" s="23"/>
      <c r="S157" s="29">
        <v>38750</v>
      </c>
      <c r="T157" s="388"/>
    </row>
    <row r="158" spans="1:20" ht="54" customHeight="1" x14ac:dyDescent="1.05">
      <c r="A158" s="334" t="s">
        <v>10612</v>
      </c>
      <c r="B158" s="335" t="s">
        <v>10613</v>
      </c>
      <c r="C158" s="334" t="s">
        <v>10614</v>
      </c>
      <c r="D158" s="334" t="s">
        <v>10615</v>
      </c>
      <c r="E158" s="334" t="s">
        <v>688</v>
      </c>
      <c r="F158" s="334" t="s">
        <v>123</v>
      </c>
      <c r="G158" s="334" t="s">
        <v>689</v>
      </c>
      <c r="H158" s="334" t="s">
        <v>10166</v>
      </c>
      <c r="I158" s="336">
        <v>0.95833333333333337</v>
      </c>
      <c r="J158" s="334" t="s">
        <v>779</v>
      </c>
      <c r="K158" s="334" t="s">
        <v>105</v>
      </c>
      <c r="L158" s="334" t="s">
        <v>106</v>
      </c>
      <c r="M158" s="334" t="s">
        <v>194</v>
      </c>
      <c r="N158" s="23"/>
      <c r="O158" s="23"/>
      <c r="P158" s="23"/>
      <c r="Q158" s="23"/>
      <c r="R158" s="23"/>
      <c r="S158" s="29">
        <v>38750</v>
      </c>
      <c r="T158" s="388"/>
    </row>
    <row r="159" spans="1:20" ht="54" customHeight="1" x14ac:dyDescent="1.05">
      <c r="A159" s="334" t="s">
        <v>10616</v>
      </c>
      <c r="B159" s="335" t="s">
        <v>10617</v>
      </c>
      <c r="C159" s="334" t="s">
        <v>10618</v>
      </c>
      <c r="D159" s="334" t="s">
        <v>10619</v>
      </c>
      <c r="E159" s="334" t="s">
        <v>688</v>
      </c>
      <c r="F159" s="334" t="s">
        <v>123</v>
      </c>
      <c r="G159" s="334" t="s">
        <v>689</v>
      </c>
      <c r="H159" s="334" t="s">
        <v>10166</v>
      </c>
      <c r="I159" s="336">
        <v>0.95833333333333337</v>
      </c>
      <c r="J159" s="334" t="s">
        <v>779</v>
      </c>
      <c r="K159" s="334" t="s">
        <v>105</v>
      </c>
      <c r="L159" s="334" t="s">
        <v>106</v>
      </c>
      <c r="M159" s="334" t="s">
        <v>194</v>
      </c>
      <c r="N159" s="23"/>
      <c r="O159" s="23"/>
      <c r="P159" s="23"/>
      <c r="Q159" s="23"/>
      <c r="R159" s="23"/>
      <c r="S159" s="29">
        <v>38750</v>
      </c>
      <c r="T159" s="388"/>
    </row>
    <row r="160" spans="1:20" ht="54" customHeight="1" x14ac:dyDescent="1.05">
      <c r="A160" s="334" t="s">
        <v>10620</v>
      </c>
      <c r="B160" s="335" t="s">
        <v>10621</v>
      </c>
      <c r="C160" s="334" t="s">
        <v>10622</v>
      </c>
      <c r="D160" s="334" t="s">
        <v>10623</v>
      </c>
      <c r="E160" s="334" t="s">
        <v>688</v>
      </c>
      <c r="F160" s="334" t="s">
        <v>123</v>
      </c>
      <c r="G160" s="334" t="s">
        <v>689</v>
      </c>
      <c r="H160" s="334" t="s">
        <v>10166</v>
      </c>
      <c r="I160" s="336">
        <v>0.95833333333333337</v>
      </c>
      <c r="J160" s="334" t="s">
        <v>779</v>
      </c>
      <c r="K160" s="334" t="s">
        <v>105</v>
      </c>
      <c r="L160" s="334" t="s">
        <v>106</v>
      </c>
      <c r="M160" s="334" t="s">
        <v>194</v>
      </c>
      <c r="N160" s="23"/>
      <c r="O160" s="23"/>
      <c r="P160" s="23"/>
      <c r="Q160" s="23"/>
      <c r="R160" s="23"/>
      <c r="S160" s="29">
        <v>38750</v>
      </c>
      <c r="T160" s="388"/>
    </row>
    <row r="161" spans="1:20" ht="54" customHeight="1" x14ac:dyDescent="1.05">
      <c r="A161" s="334" t="s">
        <v>10624</v>
      </c>
      <c r="B161" s="335" t="s">
        <v>10621</v>
      </c>
      <c r="C161" s="334" t="s">
        <v>10625</v>
      </c>
      <c r="D161" s="334" t="s">
        <v>10626</v>
      </c>
      <c r="E161" s="334" t="s">
        <v>688</v>
      </c>
      <c r="F161" s="334" t="s">
        <v>123</v>
      </c>
      <c r="G161" s="334" t="s">
        <v>689</v>
      </c>
      <c r="H161" s="334" t="s">
        <v>10166</v>
      </c>
      <c r="I161" s="336">
        <v>0.95833333333333337</v>
      </c>
      <c r="J161" s="334" t="s">
        <v>779</v>
      </c>
      <c r="K161" s="334" t="s">
        <v>105</v>
      </c>
      <c r="L161" s="334" t="s">
        <v>106</v>
      </c>
      <c r="M161" s="334" t="s">
        <v>194</v>
      </c>
      <c r="N161" s="23"/>
      <c r="O161" s="23"/>
      <c r="P161" s="23"/>
      <c r="Q161" s="23"/>
      <c r="R161" s="23"/>
      <c r="S161" s="29">
        <v>38750</v>
      </c>
      <c r="T161" s="388"/>
    </row>
    <row r="162" spans="1:20" ht="54" customHeight="1" x14ac:dyDescent="1.05">
      <c r="A162" s="334" t="s">
        <v>10627</v>
      </c>
      <c r="B162" s="335" t="s">
        <v>10628</v>
      </c>
      <c r="C162" s="334" t="s">
        <v>10629</v>
      </c>
      <c r="D162" s="334" t="s">
        <v>10630</v>
      </c>
      <c r="E162" s="334" t="s">
        <v>688</v>
      </c>
      <c r="F162" s="334" t="s">
        <v>123</v>
      </c>
      <c r="G162" s="334" t="s">
        <v>689</v>
      </c>
      <c r="H162" s="334" t="s">
        <v>10166</v>
      </c>
      <c r="I162" s="336">
        <v>0.95833333333333337</v>
      </c>
      <c r="J162" s="334" t="s">
        <v>779</v>
      </c>
      <c r="K162" s="334" t="s">
        <v>105</v>
      </c>
      <c r="L162" s="334" t="s">
        <v>106</v>
      </c>
      <c r="M162" s="334" t="s">
        <v>194</v>
      </c>
      <c r="N162" s="23"/>
      <c r="O162" s="23"/>
      <c r="P162" s="23"/>
      <c r="Q162" s="23"/>
      <c r="R162" s="23"/>
      <c r="S162" s="29">
        <v>38750</v>
      </c>
      <c r="T162" s="388"/>
    </row>
    <row r="163" spans="1:20" ht="54" customHeight="1" x14ac:dyDescent="1.05">
      <c r="A163" s="334" t="s">
        <v>10631</v>
      </c>
      <c r="B163" s="335" t="s">
        <v>6288</v>
      </c>
      <c r="C163" s="334" t="s">
        <v>10632</v>
      </c>
      <c r="D163" s="334" t="s">
        <v>10633</v>
      </c>
      <c r="E163" s="334" t="s">
        <v>688</v>
      </c>
      <c r="F163" s="334" t="s">
        <v>123</v>
      </c>
      <c r="G163" s="334" t="s">
        <v>689</v>
      </c>
      <c r="H163" s="334" t="s">
        <v>10166</v>
      </c>
      <c r="I163" s="336">
        <v>0.95833333333333337</v>
      </c>
      <c r="J163" s="334" t="s">
        <v>779</v>
      </c>
      <c r="K163" s="334" t="s">
        <v>105</v>
      </c>
      <c r="L163" s="334" t="s">
        <v>106</v>
      </c>
      <c r="M163" s="334" t="s">
        <v>194</v>
      </c>
      <c r="N163" s="23"/>
      <c r="O163" s="23"/>
      <c r="P163" s="23"/>
      <c r="Q163" s="23"/>
      <c r="R163" s="23"/>
      <c r="S163" s="29">
        <v>38750</v>
      </c>
      <c r="T163" s="388"/>
    </row>
    <row r="164" spans="1:20" ht="54" customHeight="1" x14ac:dyDescent="1.05">
      <c r="A164" s="334" t="s">
        <v>10634</v>
      </c>
      <c r="B164" s="335" t="s">
        <v>10635</v>
      </c>
      <c r="C164" s="334" t="s">
        <v>10636</v>
      </c>
      <c r="D164" s="334" t="s">
        <v>10637</v>
      </c>
      <c r="E164" s="334" t="s">
        <v>688</v>
      </c>
      <c r="F164" s="334" t="s">
        <v>123</v>
      </c>
      <c r="G164" s="334" t="s">
        <v>689</v>
      </c>
      <c r="H164" s="334" t="s">
        <v>10166</v>
      </c>
      <c r="I164" s="336">
        <v>0.95833333333333337</v>
      </c>
      <c r="J164" s="334" t="s">
        <v>779</v>
      </c>
      <c r="K164" s="334" t="s">
        <v>105</v>
      </c>
      <c r="L164" s="334" t="s">
        <v>106</v>
      </c>
      <c r="M164" s="334" t="s">
        <v>194</v>
      </c>
      <c r="N164" s="23"/>
      <c r="O164" s="23"/>
      <c r="P164" s="23"/>
      <c r="Q164" s="23"/>
      <c r="R164" s="23"/>
      <c r="S164" s="29">
        <v>38750</v>
      </c>
      <c r="T164" s="388"/>
    </row>
    <row r="165" spans="1:20" ht="54" customHeight="1" x14ac:dyDescent="1.05">
      <c r="A165" s="334" t="s">
        <v>10638</v>
      </c>
      <c r="B165" s="335" t="s">
        <v>10639</v>
      </c>
      <c r="C165" s="334" t="s">
        <v>10640</v>
      </c>
      <c r="D165" s="334" t="s">
        <v>10641</v>
      </c>
      <c r="E165" s="334" t="s">
        <v>688</v>
      </c>
      <c r="F165" s="334" t="s">
        <v>123</v>
      </c>
      <c r="G165" s="334" t="s">
        <v>689</v>
      </c>
      <c r="H165" s="334" t="s">
        <v>10166</v>
      </c>
      <c r="I165" s="336">
        <v>0.95833333333333337</v>
      </c>
      <c r="J165" s="334" t="s">
        <v>779</v>
      </c>
      <c r="K165" s="334" t="s">
        <v>105</v>
      </c>
      <c r="L165" s="334" t="s">
        <v>106</v>
      </c>
      <c r="M165" s="334" t="s">
        <v>194</v>
      </c>
      <c r="N165" s="23"/>
      <c r="O165" s="23"/>
      <c r="P165" s="23"/>
      <c r="Q165" s="23"/>
      <c r="R165" s="23"/>
      <c r="S165" s="29">
        <v>38750</v>
      </c>
      <c r="T165" s="388"/>
    </row>
    <row r="166" spans="1:20" ht="54" customHeight="1" x14ac:dyDescent="1.05">
      <c r="A166" s="334" t="s">
        <v>10642</v>
      </c>
      <c r="B166" s="335" t="s">
        <v>2220</v>
      </c>
      <c r="C166" s="334" t="s">
        <v>10643</v>
      </c>
      <c r="D166" s="334" t="s">
        <v>10644</v>
      </c>
      <c r="E166" s="334" t="s">
        <v>688</v>
      </c>
      <c r="F166" s="334" t="s">
        <v>123</v>
      </c>
      <c r="G166" s="334" t="s">
        <v>689</v>
      </c>
      <c r="H166" s="334" t="s">
        <v>10166</v>
      </c>
      <c r="I166" s="336">
        <v>0.95833333333333337</v>
      </c>
      <c r="J166" s="334" t="s">
        <v>779</v>
      </c>
      <c r="K166" s="334" t="s">
        <v>105</v>
      </c>
      <c r="L166" s="334" t="s">
        <v>106</v>
      </c>
      <c r="M166" s="334" t="s">
        <v>194</v>
      </c>
      <c r="N166" s="23"/>
      <c r="O166" s="23"/>
      <c r="P166" s="23"/>
      <c r="Q166" s="23"/>
      <c r="R166" s="23"/>
      <c r="S166" s="29">
        <v>38750</v>
      </c>
      <c r="T166" s="388"/>
    </row>
    <row r="167" spans="1:20" ht="54" customHeight="1" x14ac:dyDescent="1.05">
      <c r="A167" s="334" t="s">
        <v>10645</v>
      </c>
      <c r="B167" s="335" t="s">
        <v>10646</v>
      </c>
      <c r="C167" s="334" t="s">
        <v>10647</v>
      </c>
      <c r="D167" s="334" t="s">
        <v>10648</v>
      </c>
      <c r="E167" s="334" t="s">
        <v>688</v>
      </c>
      <c r="F167" s="334" t="s">
        <v>123</v>
      </c>
      <c r="G167" s="334" t="s">
        <v>689</v>
      </c>
      <c r="H167" s="334" t="s">
        <v>10166</v>
      </c>
      <c r="I167" s="336">
        <v>0.95833333333333337</v>
      </c>
      <c r="J167" s="334" t="s">
        <v>779</v>
      </c>
      <c r="K167" s="334" t="s">
        <v>105</v>
      </c>
      <c r="L167" s="334" t="s">
        <v>106</v>
      </c>
      <c r="M167" s="334" t="s">
        <v>194</v>
      </c>
      <c r="N167" s="23"/>
      <c r="O167" s="23"/>
      <c r="P167" s="23"/>
      <c r="Q167" s="23"/>
      <c r="R167" s="23"/>
      <c r="S167" s="29">
        <v>38750</v>
      </c>
      <c r="T167" s="388"/>
    </row>
    <row r="168" spans="1:20" ht="54" customHeight="1" x14ac:dyDescent="1.05">
      <c r="A168" s="334" t="s">
        <v>10649</v>
      </c>
      <c r="B168" s="335" t="s">
        <v>10650</v>
      </c>
      <c r="C168" s="334" t="s">
        <v>10651</v>
      </c>
      <c r="D168" s="334" t="s">
        <v>10652</v>
      </c>
      <c r="E168" s="334" t="s">
        <v>688</v>
      </c>
      <c r="F168" s="334" t="s">
        <v>123</v>
      </c>
      <c r="G168" s="334" t="s">
        <v>689</v>
      </c>
      <c r="H168" s="334" t="s">
        <v>10166</v>
      </c>
      <c r="I168" s="336">
        <v>0.95833333333333337</v>
      </c>
      <c r="J168" s="334" t="s">
        <v>779</v>
      </c>
      <c r="K168" s="334" t="s">
        <v>105</v>
      </c>
      <c r="L168" s="334" t="s">
        <v>106</v>
      </c>
      <c r="M168" s="334" t="s">
        <v>194</v>
      </c>
      <c r="N168" s="23"/>
      <c r="O168" s="23"/>
      <c r="P168" s="23"/>
      <c r="Q168" s="23"/>
      <c r="R168" s="23"/>
      <c r="S168" s="29">
        <v>38750</v>
      </c>
      <c r="T168" s="388"/>
    </row>
    <row r="169" spans="1:20" ht="54" customHeight="1" x14ac:dyDescent="1.05">
      <c r="A169" s="334" t="s">
        <v>10653</v>
      </c>
      <c r="B169" s="335" t="s">
        <v>10654</v>
      </c>
      <c r="C169" s="334" t="s">
        <v>10655</v>
      </c>
      <c r="D169" s="334" t="s">
        <v>10656</v>
      </c>
      <c r="E169" s="334" t="s">
        <v>688</v>
      </c>
      <c r="F169" s="334" t="s">
        <v>123</v>
      </c>
      <c r="G169" s="334" t="s">
        <v>689</v>
      </c>
      <c r="H169" s="334" t="s">
        <v>10166</v>
      </c>
      <c r="I169" s="336">
        <v>0.95833333333333337</v>
      </c>
      <c r="J169" s="334" t="s">
        <v>779</v>
      </c>
      <c r="K169" s="334" t="s">
        <v>105</v>
      </c>
      <c r="L169" s="334" t="s">
        <v>106</v>
      </c>
      <c r="M169" s="334" t="s">
        <v>194</v>
      </c>
      <c r="N169" s="23"/>
      <c r="O169" s="23"/>
      <c r="P169" s="23"/>
      <c r="Q169" s="23"/>
      <c r="R169" s="23"/>
      <c r="S169" s="29">
        <v>38750</v>
      </c>
      <c r="T169" s="388"/>
    </row>
    <row r="170" spans="1:20" ht="54" customHeight="1" x14ac:dyDescent="1.05">
      <c r="A170" s="334" t="s">
        <v>10657</v>
      </c>
      <c r="B170" s="335" t="s">
        <v>789</v>
      </c>
      <c r="C170" s="334" t="s">
        <v>10658</v>
      </c>
      <c r="D170" s="334" t="s">
        <v>10659</v>
      </c>
      <c r="E170" s="334" t="s">
        <v>688</v>
      </c>
      <c r="F170" s="334" t="s">
        <v>123</v>
      </c>
      <c r="G170" s="334" t="s">
        <v>689</v>
      </c>
      <c r="H170" s="334" t="s">
        <v>10166</v>
      </c>
      <c r="I170" s="336">
        <v>0.95833333333333337</v>
      </c>
      <c r="J170" s="334" t="s">
        <v>779</v>
      </c>
      <c r="K170" s="334" t="s">
        <v>105</v>
      </c>
      <c r="L170" s="334" t="s">
        <v>106</v>
      </c>
      <c r="M170" s="334" t="s">
        <v>194</v>
      </c>
      <c r="N170" s="23"/>
      <c r="O170" s="23"/>
      <c r="P170" s="23"/>
      <c r="Q170" s="23"/>
      <c r="R170" s="23"/>
      <c r="S170" s="344">
        <v>38750</v>
      </c>
      <c r="T170" s="550"/>
    </row>
    <row r="171" spans="1:20" ht="54" customHeight="1" x14ac:dyDescent="0.7">
      <c r="A171" s="698" t="s">
        <v>10744</v>
      </c>
      <c r="B171" s="699"/>
      <c r="C171" s="699"/>
      <c r="D171" s="699"/>
      <c r="E171" s="699"/>
      <c r="F171" s="699"/>
      <c r="G171" s="699"/>
      <c r="H171" s="699"/>
      <c r="I171" s="699"/>
      <c r="J171" s="699"/>
      <c r="K171" s="699"/>
      <c r="L171" s="699"/>
      <c r="M171" s="700"/>
      <c r="N171" s="23"/>
      <c r="O171" s="23"/>
      <c r="P171" s="23"/>
      <c r="Q171" s="152"/>
      <c r="R171" s="29"/>
      <c r="S171" s="229"/>
      <c r="T171" s="554">
        <v>1520000</v>
      </c>
    </row>
    <row r="172" spans="1:20" ht="54" customHeight="1" x14ac:dyDescent="1.3">
      <c r="A172" s="679" t="s">
        <v>11343</v>
      </c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1"/>
      <c r="N172" s="23"/>
      <c r="O172" s="23"/>
      <c r="P172" s="23"/>
      <c r="Q172" s="23"/>
      <c r="R172" s="23"/>
      <c r="S172" s="29"/>
      <c r="T172" s="388"/>
    </row>
    <row r="173" spans="1:20" ht="54" customHeight="1" x14ac:dyDescent="1.05">
      <c r="A173" s="31" t="s">
        <v>11199</v>
      </c>
      <c r="B173" s="37" t="s">
        <v>3070</v>
      </c>
      <c r="C173" s="31" t="s">
        <v>11200</v>
      </c>
      <c r="D173" s="31" t="s">
        <v>11201</v>
      </c>
      <c r="E173" s="31" t="s">
        <v>687</v>
      </c>
      <c r="F173" s="31" t="s">
        <v>102</v>
      </c>
      <c r="G173" s="31" t="s">
        <v>562</v>
      </c>
      <c r="H173" s="31" t="s">
        <v>10749</v>
      </c>
      <c r="I173" s="38">
        <v>0.41666666666666669</v>
      </c>
      <c r="J173" s="31" t="s">
        <v>779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388"/>
    </row>
    <row r="174" spans="1:20" ht="54" customHeight="1" x14ac:dyDescent="1.05">
      <c r="A174" s="31" t="s">
        <v>11202</v>
      </c>
      <c r="B174" s="37" t="s">
        <v>11203</v>
      </c>
      <c r="C174" s="31" t="s">
        <v>11204</v>
      </c>
      <c r="D174" s="31" t="s">
        <v>11205</v>
      </c>
      <c r="E174" s="31" t="s">
        <v>101</v>
      </c>
      <c r="F174" s="31" t="s">
        <v>123</v>
      </c>
      <c r="G174" s="31" t="s">
        <v>490</v>
      </c>
      <c r="H174" s="31" t="s">
        <v>10749</v>
      </c>
      <c r="I174" s="38">
        <v>0.49652777777777779</v>
      </c>
      <c r="J174" s="31" t="s">
        <v>779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3"/>
      <c r="R174" s="23"/>
      <c r="S174" s="29">
        <v>43725</v>
      </c>
      <c r="T174" s="388"/>
    </row>
    <row r="175" spans="1:20" ht="54" customHeight="1" x14ac:dyDescent="1.05">
      <c r="A175" s="31" t="s">
        <v>11206</v>
      </c>
      <c r="B175" s="37" t="s">
        <v>11207</v>
      </c>
      <c r="C175" s="31" t="s">
        <v>11208</v>
      </c>
      <c r="D175" s="31" t="s">
        <v>11209</v>
      </c>
      <c r="E175" s="31" t="s">
        <v>101</v>
      </c>
      <c r="F175" s="31" t="s">
        <v>123</v>
      </c>
      <c r="G175" s="31" t="s">
        <v>490</v>
      </c>
      <c r="H175" s="31" t="s">
        <v>10749</v>
      </c>
      <c r="I175" s="38">
        <v>0.49652777777777779</v>
      </c>
      <c r="J175" s="31" t="s">
        <v>779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3"/>
      <c r="R175" s="23"/>
      <c r="S175" s="29">
        <v>43725</v>
      </c>
      <c r="T175" s="388"/>
    </row>
    <row r="176" spans="1:20" ht="54" customHeight="1" x14ac:dyDescent="1.05">
      <c r="A176" s="31" t="s">
        <v>11210</v>
      </c>
      <c r="B176" s="37" t="s">
        <v>11211</v>
      </c>
      <c r="C176" s="31" t="s">
        <v>11212</v>
      </c>
      <c r="D176" s="31" t="s">
        <v>11213</v>
      </c>
      <c r="E176" s="31" t="s">
        <v>101</v>
      </c>
      <c r="F176" s="31" t="s">
        <v>123</v>
      </c>
      <c r="G176" s="31" t="s">
        <v>490</v>
      </c>
      <c r="H176" s="31" t="s">
        <v>10749</v>
      </c>
      <c r="I176" s="38">
        <v>0.49652777777777779</v>
      </c>
      <c r="J176" s="31" t="s">
        <v>779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3"/>
      <c r="R176" s="23"/>
      <c r="S176" s="29">
        <v>43725</v>
      </c>
      <c r="T176" s="388"/>
    </row>
    <row r="177" spans="1:20" ht="54" customHeight="1" x14ac:dyDescent="1.05">
      <c r="A177" s="31" t="s">
        <v>11214</v>
      </c>
      <c r="B177" s="37" t="s">
        <v>11215</v>
      </c>
      <c r="C177" s="31" t="s">
        <v>11216</v>
      </c>
      <c r="D177" s="31" t="s">
        <v>11217</v>
      </c>
      <c r="E177" s="31" t="s">
        <v>101</v>
      </c>
      <c r="F177" s="31" t="s">
        <v>123</v>
      </c>
      <c r="G177" s="31" t="s">
        <v>490</v>
      </c>
      <c r="H177" s="31" t="s">
        <v>10749</v>
      </c>
      <c r="I177" s="38">
        <v>0.49652777777777779</v>
      </c>
      <c r="J177" s="31" t="s">
        <v>779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43725</v>
      </c>
      <c r="T177" s="388"/>
    </row>
    <row r="178" spans="1:20" ht="54" customHeight="1" x14ac:dyDescent="1.05">
      <c r="A178" s="31" t="s">
        <v>11218</v>
      </c>
      <c r="B178" s="37" t="s">
        <v>11219</v>
      </c>
      <c r="C178" s="31" t="s">
        <v>11220</v>
      </c>
      <c r="D178" s="31" t="s">
        <v>11221</v>
      </c>
      <c r="E178" s="31" t="s">
        <v>101</v>
      </c>
      <c r="F178" s="31" t="s">
        <v>123</v>
      </c>
      <c r="G178" s="31" t="s">
        <v>490</v>
      </c>
      <c r="H178" s="31" t="s">
        <v>10749</v>
      </c>
      <c r="I178" s="38">
        <v>0.49652777777777779</v>
      </c>
      <c r="J178" s="31" t="s">
        <v>779</v>
      </c>
      <c r="K178" s="31" t="s">
        <v>105</v>
      </c>
      <c r="L178" s="31" t="s">
        <v>106</v>
      </c>
      <c r="M178" s="31" t="s">
        <v>995</v>
      </c>
      <c r="N178" s="23"/>
      <c r="O178" s="23"/>
      <c r="P178" s="23"/>
      <c r="Q178" s="23"/>
      <c r="R178" s="23"/>
      <c r="S178" s="29">
        <v>43725</v>
      </c>
      <c r="T178" s="388"/>
    </row>
    <row r="179" spans="1:20" ht="54" customHeight="1" x14ac:dyDescent="1.05">
      <c r="A179" s="31" t="s">
        <v>11222</v>
      </c>
      <c r="B179" s="37" t="s">
        <v>11223</v>
      </c>
      <c r="C179" s="31" t="s">
        <v>11224</v>
      </c>
      <c r="D179" s="31" t="s">
        <v>11225</v>
      </c>
      <c r="E179" s="31" t="s">
        <v>101</v>
      </c>
      <c r="F179" s="31" t="s">
        <v>123</v>
      </c>
      <c r="G179" s="31" t="s">
        <v>490</v>
      </c>
      <c r="H179" s="31" t="s">
        <v>10749</v>
      </c>
      <c r="I179" s="38">
        <v>0.49652777777777779</v>
      </c>
      <c r="J179" s="31" t="s">
        <v>779</v>
      </c>
      <c r="K179" s="31" t="s">
        <v>105</v>
      </c>
      <c r="L179" s="31" t="s">
        <v>106</v>
      </c>
      <c r="M179" s="31" t="s">
        <v>995</v>
      </c>
      <c r="N179" s="23"/>
      <c r="O179" s="23"/>
      <c r="P179" s="23"/>
      <c r="Q179" s="23"/>
      <c r="R179" s="23"/>
      <c r="S179" s="29">
        <v>43725</v>
      </c>
      <c r="T179" s="388"/>
    </row>
    <row r="180" spans="1:20" ht="54" customHeight="1" x14ac:dyDescent="1.05">
      <c r="A180" s="31" t="s">
        <v>11226</v>
      </c>
      <c r="B180" s="37" t="s">
        <v>11227</v>
      </c>
      <c r="C180" s="31" t="s">
        <v>11228</v>
      </c>
      <c r="D180" s="31" t="s">
        <v>11229</v>
      </c>
      <c r="E180" s="31" t="s">
        <v>101</v>
      </c>
      <c r="F180" s="31" t="s">
        <v>123</v>
      </c>
      <c r="G180" s="31" t="s">
        <v>490</v>
      </c>
      <c r="H180" s="31" t="s">
        <v>10749</v>
      </c>
      <c r="I180" s="38">
        <v>0.49652777777777779</v>
      </c>
      <c r="J180" s="31" t="s">
        <v>779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43725</v>
      </c>
      <c r="T180" s="388"/>
    </row>
    <row r="181" spans="1:20" ht="54" customHeight="1" x14ac:dyDescent="1.05">
      <c r="A181" s="31" t="s">
        <v>11230</v>
      </c>
      <c r="B181" s="37" t="s">
        <v>11231</v>
      </c>
      <c r="C181" s="31" t="s">
        <v>11232</v>
      </c>
      <c r="D181" s="31" t="s">
        <v>11233</v>
      </c>
      <c r="E181" s="31" t="s">
        <v>101</v>
      </c>
      <c r="F181" s="31" t="s">
        <v>123</v>
      </c>
      <c r="G181" s="31" t="s">
        <v>490</v>
      </c>
      <c r="H181" s="31" t="s">
        <v>10749</v>
      </c>
      <c r="I181" s="38">
        <v>0.49652777777777779</v>
      </c>
      <c r="J181" s="31" t="s">
        <v>779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43725</v>
      </c>
      <c r="T181" s="388"/>
    </row>
    <row r="182" spans="1:20" ht="54" customHeight="1" x14ac:dyDescent="1.05">
      <c r="A182" s="31" t="s">
        <v>11234</v>
      </c>
      <c r="B182" s="37" t="s">
        <v>11235</v>
      </c>
      <c r="C182" s="31" t="s">
        <v>11236</v>
      </c>
      <c r="D182" s="31" t="s">
        <v>11237</v>
      </c>
      <c r="E182" s="31" t="s">
        <v>101</v>
      </c>
      <c r="F182" s="31" t="s">
        <v>123</v>
      </c>
      <c r="G182" s="31" t="s">
        <v>490</v>
      </c>
      <c r="H182" s="31" t="s">
        <v>10749</v>
      </c>
      <c r="I182" s="38">
        <v>0.49652777777777779</v>
      </c>
      <c r="J182" s="31" t="s">
        <v>779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43725</v>
      </c>
      <c r="T182" s="388"/>
    </row>
    <row r="183" spans="1:20" ht="54" customHeight="1" x14ac:dyDescent="1.05">
      <c r="A183" s="31" t="s">
        <v>11238</v>
      </c>
      <c r="B183" s="37" t="s">
        <v>11239</v>
      </c>
      <c r="C183" s="31" t="s">
        <v>11240</v>
      </c>
      <c r="D183" s="31" t="s">
        <v>11241</v>
      </c>
      <c r="E183" s="31" t="s">
        <v>101</v>
      </c>
      <c r="F183" s="31" t="s">
        <v>123</v>
      </c>
      <c r="G183" s="31" t="s">
        <v>490</v>
      </c>
      <c r="H183" s="31" t="s">
        <v>10749</v>
      </c>
      <c r="I183" s="38">
        <v>0.49652777777777779</v>
      </c>
      <c r="J183" s="31" t="s">
        <v>779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43725</v>
      </c>
      <c r="T183" s="388"/>
    </row>
    <row r="184" spans="1:20" ht="54" customHeight="1" x14ac:dyDescent="1.05">
      <c r="A184" s="31" t="s">
        <v>11242</v>
      </c>
      <c r="B184" s="37" t="s">
        <v>4387</v>
      </c>
      <c r="C184" s="31" t="s">
        <v>11243</v>
      </c>
      <c r="D184" s="31" t="s">
        <v>11244</v>
      </c>
      <c r="E184" s="31" t="s">
        <v>101</v>
      </c>
      <c r="F184" s="31" t="s">
        <v>123</v>
      </c>
      <c r="G184" s="31" t="s">
        <v>490</v>
      </c>
      <c r="H184" s="31" t="s">
        <v>10749</v>
      </c>
      <c r="I184" s="38">
        <v>0.49652777777777779</v>
      </c>
      <c r="J184" s="31" t="s">
        <v>779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43725</v>
      </c>
      <c r="T184" s="388"/>
    </row>
    <row r="185" spans="1:20" ht="54" customHeight="1" x14ac:dyDescent="1.05">
      <c r="A185" s="31" t="s">
        <v>11245</v>
      </c>
      <c r="B185" s="37" t="s">
        <v>11246</v>
      </c>
      <c r="C185" s="31" t="s">
        <v>11247</v>
      </c>
      <c r="D185" s="31" t="s">
        <v>11248</v>
      </c>
      <c r="E185" s="31" t="s">
        <v>101</v>
      </c>
      <c r="F185" s="31" t="s">
        <v>123</v>
      </c>
      <c r="G185" s="31" t="s">
        <v>490</v>
      </c>
      <c r="H185" s="31" t="s">
        <v>10749</v>
      </c>
      <c r="I185" s="38">
        <v>0.49652777777777779</v>
      </c>
      <c r="J185" s="31" t="s">
        <v>779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43725</v>
      </c>
      <c r="T185" s="388"/>
    </row>
    <row r="186" spans="1:20" ht="54" customHeight="1" x14ac:dyDescent="1.05">
      <c r="A186" s="31" t="s">
        <v>11249</v>
      </c>
      <c r="B186" s="37" t="s">
        <v>11250</v>
      </c>
      <c r="C186" s="31" t="s">
        <v>11251</v>
      </c>
      <c r="D186" s="31" t="s">
        <v>11252</v>
      </c>
      <c r="E186" s="31" t="s">
        <v>101</v>
      </c>
      <c r="F186" s="31" t="s">
        <v>123</v>
      </c>
      <c r="G186" s="31" t="s">
        <v>490</v>
      </c>
      <c r="H186" s="31" t="s">
        <v>10749</v>
      </c>
      <c r="I186" s="38">
        <v>0.49652777777777779</v>
      </c>
      <c r="J186" s="31" t="s">
        <v>779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43725</v>
      </c>
      <c r="T186" s="388"/>
    </row>
    <row r="187" spans="1:20" ht="54" customHeight="1" x14ac:dyDescent="1.05">
      <c r="A187" s="31" t="s">
        <v>11253</v>
      </c>
      <c r="B187" s="37" t="s">
        <v>11254</v>
      </c>
      <c r="C187" s="31" t="s">
        <v>11255</v>
      </c>
      <c r="D187" s="31" t="s">
        <v>11256</v>
      </c>
      <c r="E187" s="31" t="s">
        <v>101</v>
      </c>
      <c r="F187" s="31" t="s">
        <v>123</v>
      </c>
      <c r="G187" s="31" t="s">
        <v>490</v>
      </c>
      <c r="H187" s="31" t="s">
        <v>10749</v>
      </c>
      <c r="I187" s="38">
        <v>0.49652777777777779</v>
      </c>
      <c r="J187" s="31" t="s">
        <v>779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43725</v>
      </c>
      <c r="T187" s="388"/>
    </row>
    <row r="188" spans="1:20" ht="54" customHeight="1" x14ac:dyDescent="1.05">
      <c r="A188" s="31" t="s">
        <v>11257</v>
      </c>
      <c r="B188" s="37" t="s">
        <v>2976</v>
      </c>
      <c r="C188" s="31" t="s">
        <v>11258</v>
      </c>
      <c r="D188" s="31" t="s">
        <v>11259</v>
      </c>
      <c r="E188" s="31" t="s">
        <v>101</v>
      </c>
      <c r="F188" s="31" t="s">
        <v>123</v>
      </c>
      <c r="G188" s="31" t="s">
        <v>490</v>
      </c>
      <c r="H188" s="31" t="s">
        <v>10749</v>
      </c>
      <c r="I188" s="38">
        <v>0.49652777777777779</v>
      </c>
      <c r="J188" s="31" t="s">
        <v>779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43725</v>
      </c>
      <c r="T188" s="388"/>
    </row>
    <row r="189" spans="1:20" ht="54" customHeight="1" x14ac:dyDescent="1.05">
      <c r="A189" s="31" t="s">
        <v>11260</v>
      </c>
      <c r="B189" s="37" t="s">
        <v>11261</v>
      </c>
      <c r="C189" s="31" t="s">
        <v>11262</v>
      </c>
      <c r="D189" s="31" t="s">
        <v>11263</v>
      </c>
      <c r="E189" s="31" t="s">
        <v>101</v>
      </c>
      <c r="F189" s="31" t="s">
        <v>123</v>
      </c>
      <c r="G189" s="31" t="s">
        <v>490</v>
      </c>
      <c r="H189" s="31" t="s">
        <v>10749</v>
      </c>
      <c r="I189" s="38">
        <v>0.49652777777777779</v>
      </c>
      <c r="J189" s="31" t="s">
        <v>779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43725</v>
      </c>
      <c r="T189" s="388"/>
    </row>
    <row r="190" spans="1:20" ht="54" customHeight="1" x14ac:dyDescent="1.05">
      <c r="A190" s="31" t="s">
        <v>11264</v>
      </c>
      <c r="B190" s="37" t="s">
        <v>11265</v>
      </c>
      <c r="C190" s="31" t="s">
        <v>11266</v>
      </c>
      <c r="D190" s="31" t="s">
        <v>11267</v>
      </c>
      <c r="E190" s="31" t="s">
        <v>101</v>
      </c>
      <c r="F190" s="31" t="s">
        <v>123</v>
      </c>
      <c r="G190" s="31" t="s">
        <v>490</v>
      </c>
      <c r="H190" s="31" t="s">
        <v>10749</v>
      </c>
      <c r="I190" s="38">
        <v>0.49652777777777779</v>
      </c>
      <c r="J190" s="31" t="s">
        <v>779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43725</v>
      </c>
      <c r="T190" s="388"/>
    </row>
    <row r="191" spans="1:20" ht="54" customHeight="1" x14ac:dyDescent="1.05">
      <c r="A191" s="31" t="s">
        <v>11268</v>
      </c>
      <c r="B191" s="37" t="s">
        <v>11269</v>
      </c>
      <c r="C191" s="31" t="s">
        <v>11270</v>
      </c>
      <c r="D191" s="31" t="s">
        <v>11271</v>
      </c>
      <c r="E191" s="31" t="s">
        <v>101</v>
      </c>
      <c r="F191" s="31" t="s">
        <v>123</v>
      </c>
      <c r="G191" s="31" t="s">
        <v>490</v>
      </c>
      <c r="H191" s="31" t="s">
        <v>10749</v>
      </c>
      <c r="I191" s="38">
        <v>0.49652777777777779</v>
      </c>
      <c r="J191" s="31" t="s">
        <v>779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43725</v>
      </c>
      <c r="T191" s="388"/>
    </row>
    <row r="192" spans="1:20" ht="54" customHeight="1" x14ac:dyDescent="1.05">
      <c r="A192" s="31" t="s">
        <v>11272</v>
      </c>
      <c r="B192" s="37" t="s">
        <v>11273</v>
      </c>
      <c r="C192" s="31" t="s">
        <v>11274</v>
      </c>
      <c r="D192" s="31" t="s">
        <v>11275</v>
      </c>
      <c r="E192" s="31" t="s">
        <v>101</v>
      </c>
      <c r="F192" s="31" t="s">
        <v>123</v>
      </c>
      <c r="G192" s="31" t="s">
        <v>490</v>
      </c>
      <c r="H192" s="31" t="s">
        <v>10749</v>
      </c>
      <c r="I192" s="38">
        <v>0.49652777777777779</v>
      </c>
      <c r="J192" s="31" t="s">
        <v>779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43725</v>
      </c>
      <c r="T192" s="388"/>
    </row>
    <row r="193" spans="1:20" ht="54" customHeight="1" x14ac:dyDescent="1.05">
      <c r="A193" s="31" t="s">
        <v>11276</v>
      </c>
      <c r="B193" s="37" t="s">
        <v>6568</v>
      </c>
      <c r="C193" s="31" t="s">
        <v>11277</v>
      </c>
      <c r="D193" s="31" t="s">
        <v>11278</v>
      </c>
      <c r="E193" s="31" t="s">
        <v>101</v>
      </c>
      <c r="F193" s="31" t="s">
        <v>123</v>
      </c>
      <c r="G193" s="31" t="s">
        <v>490</v>
      </c>
      <c r="H193" s="31" t="s">
        <v>10749</v>
      </c>
      <c r="I193" s="38">
        <v>0.49652777777777779</v>
      </c>
      <c r="J193" s="31" t="s">
        <v>779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43725</v>
      </c>
      <c r="T193" s="388"/>
    </row>
    <row r="194" spans="1:20" ht="54" customHeight="1" x14ac:dyDescent="1.05">
      <c r="A194" s="31" t="s">
        <v>11279</v>
      </c>
      <c r="B194" s="37" t="s">
        <v>11280</v>
      </c>
      <c r="C194" s="31" t="s">
        <v>11281</v>
      </c>
      <c r="D194" s="31" t="s">
        <v>11282</v>
      </c>
      <c r="E194" s="31" t="s">
        <v>101</v>
      </c>
      <c r="F194" s="31" t="s">
        <v>123</v>
      </c>
      <c r="G194" s="31" t="s">
        <v>490</v>
      </c>
      <c r="H194" s="31" t="s">
        <v>10749</v>
      </c>
      <c r="I194" s="38">
        <v>0.49652777777777779</v>
      </c>
      <c r="J194" s="31" t="s">
        <v>779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43725</v>
      </c>
      <c r="T194" s="388"/>
    </row>
    <row r="195" spans="1:20" ht="54" customHeight="1" x14ac:dyDescent="1.05">
      <c r="A195" s="31" t="s">
        <v>11283</v>
      </c>
      <c r="B195" s="37" t="s">
        <v>9926</v>
      </c>
      <c r="C195" s="31" t="s">
        <v>11284</v>
      </c>
      <c r="D195" s="31" t="s">
        <v>11285</v>
      </c>
      <c r="E195" s="31" t="s">
        <v>101</v>
      </c>
      <c r="F195" s="31" t="s">
        <v>123</v>
      </c>
      <c r="G195" s="31" t="s">
        <v>490</v>
      </c>
      <c r="H195" s="31" t="s">
        <v>10749</v>
      </c>
      <c r="I195" s="38">
        <v>0.49652777777777779</v>
      </c>
      <c r="J195" s="31" t="s">
        <v>779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43725</v>
      </c>
      <c r="T195" s="388"/>
    </row>
    <row r="196" spans="1:20" ht="54" customHeight="1" x14ac:dyDescent="1.05">
      <c r="A196" s="31" t="s">
        <v>11286</v>
      </c>
      <c r="B196" s="37" t="s">
        <v>11287</v>
      </c>
      <c r="C196" s="31" t="s">
        <v>11288</v>
      </c>
      <c r="D196" s="31" t="s">
        <v>11289</v>
      </c>
      <c r="E196" s="31" t="s">
        <v>101</v>
      </c>
      <c r="F196" s="31" t="s">
        <v>123</v>
      </c>
      <c r="G196" s="31" t="s">
        <v>490</v>
      </c>
      <c r="H196" s="31" t="s">
        <v>10749</v>
      </c>
      <c r="I196" s="38">
        <v>0.49652777777777779</v>
      </c>
      <c r="J196" s="31" t="s">
        <v>779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43725</v>
      </c>
      <c r="T196" s="388"/>
    </row>
    <row r="197" spans="1:20" ht="54" customHeight="1" x14ac:dyDescent="1.05">
      <c r="A197" s="31" t="s">
        <v>11290</v>
      </c>
      <c r="B197" s="37" t="s">
        <v>11291</v>
      </c>
      <c r="C197" s="31" t="s">
        <v>11292</v>
      </c>
      <c r="D197" s="31" t="s">
        <v>11293</v>
      </c>
      <c r="E197" s="31" t="s">
        <v>101</v>
      </c>
      <c r="F197" s="31" t="s">
        <v>123</v>
      </c>
      <c r="G197" s="31" t="s">
        <v>490</v>
      </c>
      <c r="H197" s="31" t="s">
        <v>10749</v>
      </c>
      <c r="I197" s="38">
        <v>0.49652777777777779</v>
      </c>
      <c r="J197" s="31" t="s">
        <v>779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43725</v>
      </c>
      <c r="T197" s="388"/>
    </row>
    <row r="198" spans="1:20" ht="54" customHeight="1" x14ac:dyDescent="1.05">
      <c r="A198" s="31" t="s">
        <v>11294</v>
      </c>
      <c r="B198" s="37" t="s">
        <v>11295</v>
      </c>
      <c r="C198" s="31" t="s">
        <v>11296</v>
      </c>
      <c r="D198" s="31" t="s">
        <v>11297</v>
      </c>
      <c r="E198" s="31" t="s">
        <v>101</v>
      </c>
      <c r="F198" s="31" t="s">
        <v>123</v>
      </c>
      <c r="G198" s="31" t="s">
        <v>490</v>
      </c>
      <c r="H198" s="31" t="s">
        <v>10749</v>
      </c>
      <c r="I198" s="38">
        <v>0.49652777777777779</v>
      </c>
      <c r="J198" s="31" t="s">
        <v>779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43725</v>
      </c>
      <c r="T198" s="388"/>
    </row>
    <row r="199" spans="1:20" ht="54" customHeight="1" x14ac:dyDescent="1.05">
      <c r="A199" s="31" t="s">
        <v>11298</v>
      </c>
      <c r="B199" s="37" t="s">
        <v>11299</v>
      </c>
      <c r="C199" s="31" t="s">
        <v>11300</v>
      </c>
      <c r="D199" s="31" t="s">
        <v>11301</v>
      </c>
      <c r="E199" s="31" t="s">
        <v>101</v>
      </c>
      <c r="F199" s="31" t="s">
        <v>123</v>
      </c>
      <c r="G199" s="31" t="s">
        <v>490</v>
      </c>
      <c r="H199" s="31" t="s">
        <v>10749</v>
      </c>
      <c r="I199" s="38">
        <v>0.49652777777777779</v>
      </c>
      <c r="J199" s="31" t="s">
        <v>779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43725</v>
      </c>
      <c r="T199" s="388"/>
    </row>
    <row r="200" spans="1:20" ht="54" customHeight="1" x14ac:dyDescent="1.05">
      <c r="A200" s="31" t="s">
        <v>11302</v>
      </c>
      <c r="B200" s="37" t="s">
        <v>11303</v>
      </c>
      <c r="C200" s="31" t="s">
        <v>11304</v>
      </c>
      <c r="D200" s="31" t="s">
        <v>11305</v>
      </c>
      <c r="E200" s="31" t="s">
        <v>687</v>
      </c>
      <c r="F200" s="31" t="s">
        <v>102</v>
      </c>
      <c r="G200" s="31" t="s">
        <v>1127</v>
      </c>
      <c r="H200" s="31" t="s">
        <v>10749</v>
      </c>
      <c r="I200" s="38">
        <v>0.83333333333333337</v>
      </c>
      <c r="J200" s="31" t="s">
        <v>779</v>
      </c>
      <c r="K200" s="31" t="s">
        <v>105</v>
      </c>
      <c r="L200" s="31" t="s">
        <v>106</v>
      </c>
      <c r="M200" s="31" t="s">
        <v>107</v>
      </c>
      <c r="N200" s="23"/>
      <c r="O200" s="23"/>
      <c r="P200" s="23"/>
      <c r="Q200" s="23"/>
      <c r="R200" s="23"/>
      <c r="S200" s="29">
        <v>22000</v>
      </c>
      <c r="T200" s="388"/>
    </row>
    <row r="201" spans="1:20" ht="54" customHeight="1" x14ac:dyDescent="1.05">
      <c r="A201" s="31" t="s">
        <v>11306</v>
      </c>
      <c r="B201" s="37" t="s">
        <v>11307</v>
      </c>
      <c r="C201" s="31" t="s">
        <v>11308</v>
      </c>
      <c r="D201" s="31" t="s">
        <v>11309</v>
      </c>
      <c r="E201" s="31" t="s">
        <v>687</v>
      </c>
      <c r="F201" s="31" t="s">
        <v>123</v>
      </c>
      <c r="G201" s="31" t="s">
        <v>572</v>
      </c>
      <c r="H201" s="31" t="s">
        <v>10749</v>
      </c>
      <c r="I201" s="38">
        <v>0.83333333333333337</v>
      </c>
      <c r="J201" s="31" t="s">
        <v>779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43225</v>
      </c>
      <c r="T201" s="388"/>
    </row>
    <row r="202" spans="1:20" ht="54" customHeight="1" x14ac:dyDescent="1.05">
      <c r="A202" s="31" t="s">
        <v>11310</v>
      </c>
      <c r="B202" s="37" t="s">
        <v>11311</v>
      </c>
      <c r="C202" s="31" t="s">
        <v>11312</v>
      </c>
      <c r="D202" s="31" t="s">
        <v>11313</v>
      </c>
      <c r="E202" s="31" t="s">
        <v>687</v>
      </c>
      <c r="F202" s="31" t="s">
        <v>123</v>
      </c>
      <c r="G202" s="31" t="s">
        <v>572</v>
      </c>
      <c r="H202" s="31" t="s">
        <v>10749</v>
      </c>
      <c r="I202" s="38">
        <v>0.83333333333333337</v>
      </c>
      <c r="J202" s="31" t="s">
        <v>779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43225</v>
      </c>
      <c r="T202" s="388"/>
    </row>
    <row r="203" spans="1:20" ht="54" customHeight="1" x14ac:dyDescent="1.05">
      <c r="A203" s="31" t="s">
        <v>11314</v>
      </c>
      <c r="B203" s="37" t="s">
        <v>5715</v>
      </c>
      <c r="C203" s="31" t="s">
        <v>11315</v>
      </c>
      <c r="D203" s="31" t="s">
        <v>11316</v>
      </c>
      <c r="E203" s="31" t="s">
        <v>687</v>
      </c>
      <c r="F203" s="31" t="s">
        <v>123</v>
      </c>
      <c r="G203" s="31" t="s">
        <v>572</v>
      </c>
      <c r="H203" s="31" t="s">
        <v>10749</v>
      </c>
      <c r="I203" s="38">
        <v>0.83333333333333337</v>
      </c>
      <c r="J203" s="31" t="s">
        <v>779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43225</v>
      </c>
      <c r="T203" s="388"/>
    </row>
    <row r="204" spans="1:20" ht="54" customHeight="1" x14ac:dyDescent="1.05">
      <c r="A204" s="31" t="s">
        <v>11317</v>
      </c>
      <c r="B204" s="37" t="s">
        <v>9623</v>
      </c>
      <c r="C204" s="31" t="s">
        <v>11318</v>
      </c>
      <c r="D204" s="31" t="s">
        <v>11319</v>
      </c>
      <c r="E204" s="31" t="s">
        <v>687</v>
      </c>
      <c r="F204" s="31" t="s">
        <v>123</v>
      </c>
      <c r="G204" s="31" t="s">
        <v>572</v>
      </c>
      <c r="H204" s="31" t="s">
        <v>10749</v>
      </c>
      <c r="I204" s="38">
        <v>0.83333333333333337</v>
      </c>
      <c r="J204" s="31" t="s">
        <v>779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43225</v>
      </c>
      <c r="T204" s="388"/>
    </row>
    <row r="205" spans="1:20" ht="54" customHeight="1" x14ac:dyDescent="0.7">
      <c r="A205" s="698" t="s">
        <v>11349</v>
      </c>
      <c r="B205" s="743"/>
      <c r="C205" s="743"/>
      <c r="D205" s="743"/>
      <c r="E205" s="743"/>
      <c r="F205" s="743"/>
      <c r="G205" s="743"/>
      <c r="H205" s="743"/>
      <c r="I205" s="743"/>
      <c r="J205" s="743"/>
      <c r="K205" s="743"/>
      <c r="L205" s="743"/>
      <c r="M205" s="744"/>
      <c r="N205" s="23"/>
      <c r="O205" s="23"/>
      <c r="P205" s="23"/>
      <c r="Q205" s="152"/>
      <c r="R205" s="29"/>
      <c r="S205" s="229"/>
      <c r="T205" s="388">
        <v>500000</v>
      </c>
    </row>
    <row r="206" spans="1:20" ht="54" customHeight="1" x14ac:dyDescent="0.7">
      <c r="A206" s="698" t="s">
        <v>11349</v>
      </c>
      <c r="B206" s="743"/>
      <c r="C206" s="743"/>
      <c r="D206" s="743"/>
      <c r="E206" s="743"/>
      <c r="F206" s="743"/>
      <c r="G206" s="743"/>
      <c r="H206" s="743"/>
      <c r="I206" s="743"/>
      <c r="J206" s="743"/>
      <c r="K206" s="743"/>
      <c r="L206" s="743"/>
      <c r="M206" s="744"/>
      <c r="N206" s="23"/>
      <c r="O206" s="23"/>
      <c r="P206" s="23"/>
      <c r="Q206" s="152"/>
      <c r="R206" s="29"/>
      <c r="S206" s="229"/>
      <c r="T206" s="388">
        <v>225000</v>
      </c>
    </row>
    <row r="207" spans="1:20" ht="54" customHeight="1" x14ac:dyDescent="0.7">
      <c r="A207" s="698" t="s">
        <v>10743</v>
      </c>
      <c r="B207" s="743"/>
      <c r="C207" s="743"/>
      <c r="D207" s="743"/>
      <c r="E207" s="743"/>
      <c r="F207" s="743"/>
      <c r="G207" s="743"/>
      <c r="H207" s="743"/>
      <c r="I207" s="743"/>
      <c r="J207" s="743"/>
      <c r="K207" s="743"/>
      <c r="L207" s="743"/>
      <c r="M207" s="744"/>
      <c r="N207" s="23"/>
      <c r="O207" s="23"/>
      <c r="P207" s="23"/>
      <c r="Q207" s="152"/>
      <c r="R207" s="29"/>
      <c r="S207" s="229"/>
      <c r="T207" s="388">
        <v>100000</v>
      </c>
    </row>
    <row r="208" spans="1:20" ht="54" customHeight="1" x14ac:dyDescent="0.7">
      <c r="A208" s="698" t="s">
        <v>11349</v>
      </c>
      <c r="B208" s="743"/>
      <c r="C208" s="743"/>
      <c r="D208" s="743"/>
      <c r="E208" s="743"/>
      <c r="F208" s="743"/>
      <c r="G208" s="743"/>
      <c r="H208" s="743"/>
      <c r="I208" s="743"/>
      <c r="J208" s="743"/>
      <c r="K208" s="743"/>
      <c r="L208" s="743"/>
      <c r="M208" s="744"/>
      <c r="N208" s="23"/>
      <c r="O208" s="23"/>
      <c r="P208" s="23"/>
      <c r="Q208" s="152"/>
      <c r="R208" s="29"/>
      <c r="S208" s="229"/>
      <c r="T208" s="388">
        <v>45000</v>
      </c>
    </row>
    <row r="209" spans="1:20" ht="54" customHeight="1" x14ac:dyDescent="1.3">
      <c r="A209" s="679" t="s">
        <v>13349</v>
      </c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1"/>
      <c r="N209" s="23"/>
      <c r="O209" s="23"/>
      <c r="P209" s="23"/>
      <c r="Q209" s="23"/>
      <c r="R209" s="23"/>
      <c r="S209" s="29"/>
      <c r="T209" s="388"/>
    </row>
    <row r="210" spans="1:20" ht="54" customHeight="1" x14ac:dyDescent="1.05">
      <c r="A210" s="31" t="s">
        <v>12433</v>
      </c>
      <c r="B210" s="37" t="s">
        <v>5798</v>
      </c>
      <c r="C210" s="31" t="s">
        <v>12434</v>
      </c>
      <c r="D210" s="31" t="s">
        <v>12435</v>
      </c>
      <c r="E210" s="31" t="s">
        <v>101</v>
      </c>
      <c r="F210" s="31" t="s">
        <v>123</v>
      </c>
      <c r="G210" s="31" t="s">
        <v>103</v>
      </c>
      <c r="H210" s="31" t="s">
        <v>11366</v>
      </c>
      <c r="I210" s="38">
        <v>0.41666666666666669</v>
      </c>
      <c r="J210" s="31" t="s">
        <v>779</v>
      </c>
      <c r="K210" s="31" t="s">
        <v>105</v>
      </c>
      <c r="L210" s="31" t="s">
        <v>106</v>
      </c>
      <c r="M210" s="31" t="s">
        <v>107</v>
      </c>
      <c r="N210" s="23"/>
      <c r="O210" s="23"/>
      <c r="P210" s="23"/>
      <c r="Q210" s="23"/>
      <c r="R210" s="23"/>
      <c r="S210" s="29">
        <v>22000</v>
      </c>
      <c r="T210" s="388"/>
    </row>
    <row r="211" spans="1:20" ht="54" customHeight="1" x14ac:dyDescent="1.05">
      <c r="A211" s="31" t="s">
        <v>12436</v>
      </c>
      <c r="B211" s="37" t="s">
        <v>12437</v>
      </c>
      <c r="C211" s="31" t="s">
        <v>12438</v>
      </c>
      <c r="D211" s="31" t="s">
        <v>12439</v>
      </c>
      <c r="E211" s="31" t="s">
        <v>687</v>
      </c>
      <c r="F211" s="31" t="s">
        <v>123</v>
      </c>
      <c r="G211" s="31" t="s">
        <v>490</v>
      </c>
      <c r="H211" s="31" t="s">
        <v>11366</v>
      </c>
      <c r="I211" s="38">
        <v>0.66666666666666663</v>
      </c>
      <c r="J211" s="31" t="s">
        <v>779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43225</v>
      </c>
      <c r="T211" s="388"/>
    </row>
    <row r="212" spans="1:20" ht="54" customHeight="1" x14ac:dyDescent="1.05">
      <c r="A212" s="26" t="s">
        <v>12440</v>
      </c>
      <c r="B212" s="27" t="s">
        <v>12357</v>
      </c>
      <c r="C212" s="31" t="s">
        <v>12441</v>
      </c>
      <c r="D212" s="26" t="s">
        <v>12442</v>
      </c>
      <c r="E212" s="26" t="s">
        <v>687</v>
      </c>
      <c r="F212" s="26" t="s">
        <v>123</v>
      </c>
      <c r="G212" s="26" t="s">
        <v>490</v>
      </c>
      <c r="H212" s="26" t="s">
        <v>11366</v>
      </c>
      <c r="I212" s="28">
        <v>0.66666666666666663</v>
      </c>
      <c r="J212" s="26" t="s">
        <v>779</v>
      </c>
      <c r="K212" s="31" t="s">
        <v>105</v>
      </c>
      <c r="L212" s="26" t="s">
        <v>106</v>
      </c>
      <c r="M212" s="26" t="s">
        <v>995</v>
      </c>
      <c r="N212" s="23"/>
      <c r="O212" s="23"/>
      <c r="P212" s="23"/>
      <c r="Q212" s="23"/>
      <c r="R212" s="23"/>
      <c r="S212" s="175">
        <v>22000</v>
      </c>
      <c r="T212" s="388"/>
    </row>
    <row r="213" spans="1:20" ht="54" customHeight="1" x14ac:dyDescent="1.05">
      <c r="A213" s="26" t="s">
        <v>12443</v>
      </c>
      <c r="B213" s="27" t="s">
        <v>12444</v>
      </c>
      <c r="C213" s="31" t="s">
        <v>12445</v>
      </c>
      <c r="D213" s="26" t="s">
        <v>12446</v>
      </c>
      <c r="E213" s="26" t="s">
        <v>687</v>
      </c>
      <c r="F213" s="26" t="s">
        <v>123</v>
      </c>
      <c r="G213" s="26" t="s">
        <v>490</v>
      </c>
      <c r="H213" s="26" t="s">
        <v>11366</v>
      </c>
      <c r="I213" s="28">
        <v>0.66666666666666663</v>
      </c>
      <c r="J213" s="26" t="s">
        <v>779</v>
      </c>
      <c r="K213" s="31" t="s">
        <v>105</v>
      </c>
      <c r="L213" s="26" t="s">
        <v>106</v>
      </c>
      <c r="M213" s="26" t="s">
        <v>995</v>
      </c>
      <c r="N213" s="23"/>
      <c r="O213" s="23"/>
      <c r="P213" s="23"/>
      <c r="Q213" s="23"/>
      <c r="R213" s="23"/>
      <c r="S213" s="175">
        <v>22000</v>
      </c>
      <c r="T213" s="388"/>
    </row>
    <row r="214" spans="1:20" ht="54" customHeight="1" x14ac:dyDescent="1.05">
      <c r="A214" s="31" t="s">
        <v>12447</v>
      </c>
      <c r="B214" s="37" t="s">
        <v>12448</v>
      </c>
      <c r="C214" s="31" t="s">
        <v>12449</v>
      </c>
      <c r="D214" s="31" t="s">
        <v>12450</v>
      </c>
      <c r="E214" s="31" t="s">
        <v>687</v>
      </c>
      <c r="F214" s="31" t="s">
        <v>123</v>
      </c>
      <c r="G214" s="31" t="s">
        <v>490</v>
      </c>
      <c r="H214" s="31" t="s">
        <v>11366</v>
      </c>
      <c r="I214" s="38">
        <v>0.66666666666666663</v>
      </c>
      <c r="J214" s="31" t="s">
        <v>779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23"/>
      <c r="R214" s="23"/>
      <c r="S214" s="29">
        <v>43225</v>
      </c>
      <c r="T214" s="388"/>
    </row>
    <row r="215" spans="1:20" ht="54" customHeight="1" x14ac:dyDescent="1.05">
      <c r="A215" s="31" t="s">
        <v>12451</v>
      </c>
      <c r="B215" s="37" t="s">
        <v>12452</v>
      </c>
      <c r="C215" s="31" t="s">
        <v>12453</v>
      </c>
      <c r="D215" s="31" t="s">
        <v>12454</v>
      </c>
      <c r="E215" s="31" t="s">
        <v>687</v>
      </c>
      <c r="F215" s="31" t="s">
        <v>123</v>
      </c>
      <c r="G215" s="31" t="s">
        <v>490</v>
      </c>
      <c r="H215" s="31" t="s">
        <v>11366</v>
      </c>
      <c r="I215" s="38">
        <v>0.66666666666666663</v>
      </c>
      <c r="J215" s="31" t="s">
        <v>779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23"/>
      <c r="R215" s="23"/>
      <c r="S215" s="29">
        <v>43225</v>
      </c>
      <c r="T215" s="388"/>
    </row>
    <row r="216" spans="1:20" ht="54" customHeight="1" x14ac:dyDescent="1.05">
      <c r="A216" s="31" t="s">
        <v>12455</v>
      </c>
      <c r="B216" s="37" t="s">
        <v>12456</v>
      </c>
      <c r="C216" s="31" t="s">
        <v>12457</v>
      </c>
      <c r="D216" s="31" t="s">
        <v>12458</v>
      </c>
      <c r="E216" s="31" t="s">
        <v>687</v>
      </c>
      <c r="F216" s="31" t="s">
        <v>123</v>
      </c>
      <c r="G216" s="31" t="s">
        <v>490</v>
      </c>
      <c r="H216" s="31" t="s">
        <v>11366</v>
      </c>
      <c r="I216" s="38">
        <v>0.66666666666666663</v>
      </c>
      <c r="J216" s="31" t="s">
        <v>779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23"/>
      <c r="R216" s="23"/>
      <c r="S216" s="29">
        <v>43225</v>
      </c>
      <c r="T216" s="388"/>
    </row>
    <row r="217" spans="1:20" ht="54" customHeight="1" x14ac:dyDescent="1.05">
      <c r="A217" s="31" t="s">
        <v>12459</v>
      </c>
      <c r="B217" s="37" t="s">
        <v>12460</v>
      </c>
      <c r="C217" s="31" t="s">
        <v>12461</v>
      </c>
      <c r="D217" s="31" t="s">
        <v>12462</v>
      </c>
      <c r="E217" s="31" t="s">
        <v>687</v>
      </c>
      <c r="F217" s="31" t="s">
        <v>123</v>
      </c>
      <c r="G217" s="31" t="s">
        <v>490</v>
      </c>
      <c r="H217" s="31" t="s">
        <v>11366</v>
      </c>
      <c r="I217" s="38">
        <v>0.66666666666666663</v>
      </c>
      <c r="J217" s="31" t="s">
        <v>779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3"/>
      <c r="R217" s="23"/>
      <c r="S217" s="29">
        <v>43225</v>
      </c>
      <c r="T217" s="388"/>
    </row>
    <row r="218" spans="1:20" ht="54" customHeight="1" x14ac:dyDescent="1.05">
      <c r="A218" s="31" t="s">
        <v>12463</v>
      </c>
      <c r="B218" s="37" t="s">
        <v>12464</v>
      </c>
      <c r="C218" s="31" t="s">
        <v>12465</v>
      </c>
      <c r="D218" s="31" t="s">
        <v>12466</v>
      </c>
      <c r="E218" s="31" t="s">
        <v>687</v>
      </c>
      <c r="F218" s="31" t="s">
        <v>123</v>
      </c>
      <c r="G218" s="31" t="s">
        <v>490</v>
      </c>
      <c r="H218" s="31" t="s">
        <v>11366</v>
      </c>
      <c r="I218" s="38">
        <v>0.66666666666666663</v>
      </c>
      <c r="J218" s="31" t="s">
        <v>779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43225</v>
      </c>
      <c r="T218" s="388"/>
    </row>
    <row r="219" spans="1:20" ht="54" customHeight="1" x14ac:dyDescent="1.05">
      <c r="A219" s="31" t="s">
        <v>12467</v>
      </c>
      <c r="B219" s="37" t="s">
        <v>12468</v>
      </c>
      <c r="C219" s="31" t="s">
        <v>12469</v>
      </c>
      <c r="D219" s="31" t="s">
        <v>12470</v>
      </c>
      <c r="E219" s="31" t="s">
        <v>687</v>
      </c>
      <c r="F219" s="31" t="s">
        <v>123</v>
      </c>
      <c r="G219" s="31" t="s">
        <v>490</v>
      </c>
      <c r="H219" s="31" t="s">
        <v>11366</v>
      </c>
      <c r="I219" s="38">
        <v>0.66666666666666663</v>
      </c>
      <c r="J219" s="31" t="s">
        <v>779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43225</v>
      </c>
      <c r="T219" s="388"/>
    </row>
    <row r="220" spans="1:20" ht="54" customHeight="1" x14ac:dyDescent="1.05">
      <c r="A220" s="31" t="s">
        <v>12471</v>
      </c>
      <c r="B220" s="37" t="s">
        <v>12472</v>
      </c>
      <c r="C220" s="31" t="s">
        <v>12473</v>
      </c>
      <c r="D220" s="31" t="s">
        <v>12474</v>
      </c>
      <c r="E220" s="31" t="s">
        <v>687</v>
      </c>
      <c r="F220" s="31" t="s">
        <v>123</v>
      </c>
      <c r="G220" s="31" t="s">
        <v>490</v>
      </c>
      <c r="H220" s="31" t="s">
        <v>11366</v>
      </c>
      <c r="I220" s="38">
        <v>0.66666666666666663</v>
      </c>
      <c r="J220" s="31" t="s">
        <v>779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43225</v>
      </c>
      <c r="T220" s="388"/>
    </row>
    <row r="221" spans="1:20" ht="54" customHeight="1" x14ac:dyDescent="1.05">
      <c r="A221" s="31" t="s">
        <v>12475</v>
      </c>
      <c r="B221" s="37" t="s">
        <v>12476</v>
      </c>
      <c r="C221" s="31" t="s">
        <v>12477</v>
      </c>
      <c r="D221" s="31" t="s">
        <v>12478</v>
      </c>
      <c r="E221" s="31" t="s">
        <v>687</v>
      </c>
      <c r="F221" s="31" t="s">
        <v>123</v>
      </c>
      <c r="G221" s="31" t="s">
        <v>490</v>
      </c>
      <c r="H221" s="31" t="s">
        <v>11366</v>
      </c>
      <c r="I221" s="38">
        <v>0.66666666666666663</v>
      </c>
      <c r="J221" s="31" t="s">
        <v>779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43225</v>
      </c>
      <c r="T221" s="388"/>
    </row>
    <row r="222" spans="1:20" ht="54" customHeight="1" x14ac:dyDescent="1.05">
      <c r="A222" s="31" t="s">
        <v>12479</v>
      </c>
      <c r="B222" s="37" t="s">
        <v>12480</v>
      </c>
      <c r="C222" s="31" t="s">
        <v>12481</v>
      </c>
      <c r="D222" s="31" t="s">
        <v>12482</v>
      </c>
      <c r="E222" s="31" t="s">
        <v>687</v>
      </c>
      <c r="F222" s="31" t="s">
        <v>123</v>
      </c>
      <c r="G222" s="31" t="s">
        <v>490</v>
      </c>
      <c r="H222" s="31" t="s">
        <v>11366</v>
      </c>
      <c r="I222" s="38">
        <v>0.66666666666666663</v>
      </c>
      <c r="J222" s="31" t="s">
        <v>779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43225</v>
      </c>
      <c r="T222" s="388"/>
    </row>
    <row r="223" spans="1:20" ht="54" customHeight="1" x14ac:dyDescent="1.05">
      <c r="A223" s="31" t="s">
        <v>12483</v>
      </c>
      <c r="B223" s="37" t="s">
        <v>12484</v>
      </c>
      <c r="C223" s="31" t="s">
        <v>12485</v>
      </c>
      <c r="D223" s="31" t="s">
        <v>12486</v>
      </c>
      <c r="E223" s="31" t="s">
        <v>687</v>
      </c>
      <c r="F223" s="31" t="s">
        <v>123</v>
      </c>
      <c r="G223" s="31" t="s">
        <v>490</v>
      </c>
      <c r="H223" s="31" t="s">
        <v>11366</v>
      </c>
      <c r="I223" s="38">
        <v>0.66666666666666663</v>
      </c>
      <c r="J223" s="31" t="s">
        <v>779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43225</v>
      </c>
      <c r="T223" s="388"/>
    </row>
    <row r="224" spans="1:20" ht="54" customHeight="1" x14ac:dyDescent="1.05">
      <c r="A224" s="31" t="s">
        <v>12487</v>
      </c>
      <c r="B224" s="37" t="s">
        <v>12488</v>
      </c>
      <c r="C224" s="31" t="s">
        <v>12489</v>
      </c>
      <c r="D224" s="31" t="s">
        <v>12490</v>
      </c>
      <c r="E224" s="31" t="s">
        <v>687</v>
      </c>
      <c r="F224" s="31" t="s">
        <v>123</v>
      </c>
      <c r="G224" s="31" t="s">
        <v>490</v>
      </c>
      <c r="H224" s="31" t="s">
        <v>11366</v>
      </c>
      <c r="I224" s="38">
        <v>0.66666666666666663</v>
      </c>
      <c r="J224" s="31" t="s">
        <v>779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3"/>
      <c r="R224" s="23"/>
      <c r="S224" s="29">
        <v>43225</v>
      </c>
      <c r="T224" s="388"/>
    </row>
    <row r="225" spans="1:20" ht="54" customHeight="1" x14ac:dyDescent="1.05">
      <c r="A225" s="31" t="s">
        <v>12491</v>
      </c>
      <c r="B225" s="37" t="s">
        <v>1972</v>
      </c>
      <c r="C225" s="31" t="s">
        <v>12492</v>
      </c>
      <c r="D225" s="31" t="s">
        <v>12493</v>
      </c>
      <c r="E225" s="31" t="s">
        <v>687</v>
      </c>
      <c r="F225" s="31" t="s">
        <v>123</v>
      </c>
      <c r="G225" s="31" t="s">
        <v>490</v>
      </c>
      <c r="H225" s="31" t="s">
        <v>11366</v>
      </c>
      <c r="I225" s="38">
        <v>0.66666666666666663</v>
      </c>
      <c r="J225" s="31" t="s">
        <v>779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43225</v>
      </c>
      <c r="T225" s="388"/>
    </row>
    <row r="226" spans="1:20" ht="54" customHeight="1" x14ac:dyDescent="1.05">
      <c r="A226" s="31" t="s">
        <v>12494</v>
      </c>
      <c r="B226" s="37" t="s">
        <v>12495</v>
      </c>
      <c r="C226" s="31" t="s">
        <v>12496</v>
      </c>
      <c r="D226" s="31" t="s">
        <v>12497</v>
      </c>
      <c r="E226" s="31" t="s">
        <v>687</v>
      </c>
      <c r="F226" s="31" t="s">
        <v>123</v>
      </c>
      <c r="G226" s="31" t="s">
        <v>490</v>
      </c>
      <c r="H226" s="31" t="s">
        <v>11366</v>
      </c>
      <c r="I226" s="38">
        <v>0.66666666666666663</v>
      </c>
      <c r="J226" s="31" t="s">
        <v>779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43225</v>
      </c>
      <c r="T226" s="388"/>
    </row>
    <row r="227" spans="1:20" ht="54" customHeight="1" x14ac:dyDescent="1.05">
      <c r="A227" s="31" t="s">
        <v>12498</v>
      </c>
      <c r="B227" s="37" t="s">
        <v>12499</v>
      </c>
      <c r="C227" s="31" t="s">
        <v>12500</v>
      </c>
      <c r="D227" s="31" t="s">
        <v>12501</v>
      </c>
      <c r="E227" s="31" t="s">
        <v>687</v>
      </c>
      <c r="F227" s="31" t="s">
        <v>123</v>
      </c>
      <c r="G227" s="31" t="s">
        <v>490</v>
      </c>
      <c r="H227" s="31" t="s">
        <v>11366</v>
      </c>
      <c r="I227" s="38">
        <v>0.66666666666666663</v>
      </c>
      <c r="J227" s="31" t="s">
        <v>779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43225</v>
      </c>
      <c r="T227" s="388"/>
    </row>
    <row r="228" spans="1:20" ht="54" customHeight="1" x14ac:dyDescent="1.05">
      <c r="A228" s="31" t="s">
        <v>12502</v>
      </c>
      <c r="B228" s="37" t="s">
        <v>12503</v>
      </c>
      <c r="C228" s="31" t="s">
        <v>12504</v>
      </c>
      <c r="D228" s="31" t="s">
        <v>12505</v>
      </c>
      <c r="E228" s="31" t="s">
        <v>687</v>
      </c>
      <c r="F228" s="31" t="s">
        <v>123</v>
      </c>
      <c r="G228" s="31" t="s">
        <v>490</v>
      </c>
      <c r="H228" s="31" t="s">
        <v>11366</v>
      </c>
      <c r="I228" s="38">
        <v>0.66666666666666663</v>
      </c>
      <c r="J228" s="31" t="s">
        <v>779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23"/>
      <c r="R228" s="23"/>
      <c r="S228" s="29">
        <v>43225</v>
      </c>
      <c r="T228" s="388"/>
    </row>
    <row r="229" spans="1:20" ht="54" customHeight="1" x14ac:dyDescent="1.05">
      <c r="A229" s="31" t="s">
        <v>12506</v>
      </c>
      <c r="B229" s="37" t="s">
        <v>12507</v>
      </c>
      <c r="C229" s="31" t="s">
        <v>12508</v>
      </c>
      <c r="D229" s="31" t="s">
        <v>12509</v>
      </c>
      <c r="E229" s="31" t="s">
        <v>687</v>
      </c>
      <c r="F229" s="31" t="s">
        <v>123</v>
      </c>
      <c r="G229" s="31" t="s">
        <v>490</v>
      </c>
      <c r="H229" s="31" t="s">
        <v>11366</v>
      </c>
      <c r="I229" s="38">
        <v>0.66666666666666663</v>
      </c>
      <c r="J229" s="31" t="s">
        <v>779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3"/>
      <c r="R229" s="23"/>
      <c r="S229" s="29">
        <v>43225</v>
      </c>
      <c r="T229" s="388"/>
    </row>
    <row r="230" spans="1:20" ht="54" customHeight="1" x14ac:dyDescent="1.05">
      <c r="A230" s="31" t="s">
        <v>12510</v>
      </c>
      <c r="B230" s="37" t="s">
        <v>12511</v>
      </c>
      <c r="C230" s="31" t="s">
        <v>12512</v>
      </c>
      <c r="D230" s="31" t="s">
        <v>12513</v>
      </c>
      <c r="E230" s="31" t="s">
        <v>687</v>
      </c>
      <c r="F230" s="31" t="s">
        <v>123</v>
      </c>
      <c r="G230" s="31" t="s">
        <v>490</v>
      </c>
      <c r="H230" s="31" t="s">
        <v>11366</v>
      </c>
      <c r="I230" s="38">
        <v>0.66666666666666663</v>
      </c>
      <c r="J230" s="31" t="s">
        <v>779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43225</v>
      </c>
      <c r="T230" s="388"/>
    </row>
    <row r="231" spans="1:20" ht="54" customHeight="1" x14ac:dyDescent="1.05">
      <c r="A231" s="31" t="s">
        <v>12514</v>
      </c>
      <c r="B231" s="37" t="s">
        <v>9623</v>
      </c>
      <c r="C231" s="31" t="s">
        <v>12515</v>
      </c>
      <c r="D231" s="31" t="s">
        <v>12516</v>
      </c>
      <c r="E231" s="31" t="s">
        <v>687</v>
      </c>
      <c r="F231" s="31" t="s">
        <v>123</v>
      </c>
      <c r="G231" s="31" t="s">
        <v>490</v>
      </c>
      <c r="H231" s="31" t="s">
        <v>11366</v>
      </c>
      <c r="I231" s="38">
        <v>0.66666666666666663</v>
      </c>
      <c r="J231" s="31" t="s">
        <v>779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43225</v>
      </c>
      <c r="T231" s="388"/>
    </row>
    <row r="232" spans="1:20" ht="54" customHeight="1" x14ac:dyDescent="1.05">
      <c r="A232" s="31" t="s">
        <v>12517</v>
      </c>
      <c r="B232" s="37" t="s">
        <v>12518</v>
      </c>
      <c r="C232" s="31" t="s">
        <v>12519</v>
      </c>
      <c r="D232" s="31" t="s">
        <v>12520</v>
      </c>
      <c r="E232" s="31" t="s">
        <v>687</v>
      </c>
      <c r="F232" s="31" t="s">
        <v>123</v>
      </c>
      <c r="G232" s="31" t="s">
        <v>490</v>
      </c>
      <c r="H232" s="31" t="s">
        <v>11366</v>
      </c>
      <c r="I232" s="38">
        <v>0.66666666666666663</v>
      </c>
      <c r="J232" s="31" t="s">
        <v>779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43225</v>
      </c>
      <c r="T232" s="388"/>
    </row>
    <row r="233" spans="1:20" ht="54" customHeight="1" x14ac:dyDescent="1.05">
      <c r="A233" s="31" t="s">
        <v>12521</v>
      </c>
      <c r="B233" s="37" t="s">
        <v>12522</v>
      </c>
      <c r="C233" s="31" t="s">
        <v>12523</v>
      </c>
      <c r="D233" s="31" t="s">
        <v>12524</v>
      </c>
      <c r="E233" s="31" t="s">
        <v>687</v>
      </c>
      <c r="F233" s="31" t="s">
        <v>123</v>
      </c>
      <c r="G233" s="31" t="s">
        <v>490</v>
      </c>
      <c r="H233" s="31" t="s">
        <v>11366</v>
      </c>
      <c r="I233" s="38">
        <v>0.66666666666666663</v>
      </c>
      <c r="J233" s="31" t="s">
        <v>779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43225</v>
      </c>
      <c r="T233" s="388"/>
    </row>
    <row r="234" spans="1:20" ht="54" customHeight="1" x14ac:dyDescent="1.05">
      <c r="A234" s="31" t="s">
        <v>12525</v>
      </c>
      <c r="B234" s="37" t="s">
        <v>7237</v>
      </c>
      <c r="C234" s="31" t="s">
        <v>12526</v>
      </c>
      <c r="D234" s="31" t="s">
        <v>12527</v>
      </c>
      <c r="E234" s="31" t="s">
        <v>687</v>
      </c>
      <c r="F234" s="31" t="s">
        <v>123</v>
      </c>
      <c r="G234" s="31" t="s">
        <v>490</v>
      </c>
      <c r="H234" s="31" t="s">
        <v>11366</v>
      </c>
      <c r="I234" s="38">
        <v>0.66666666666666663</v>
      </c>
      <c r="J234" s="31" t="s">
        <v>779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29">
        <v>43225</v>
      </c>
      <c r="T234" s="388"/>
    </row>
    <row r="235" spans="1:20" ht="54" customHeight="1" x14ac:dyDescent="1.05">
      <c r="A235" s="31" t="s">
        <v>12528</v>
      </c>
      <c r="B235" s="37" t="s">
        <v>10776</v>
      </c>
      <c r="C235" s="31" t="s">
        <v>12529</v>
      </c>
      <c r="D235" s="31" t="s">
        <v>12530</v>
      </c>
      <c r="E235" s="31" t="s">
        <v>687</v>
      </c>
      <c r="F235" s="31" t="s">
        <v>123</v>
      </c>
      <c r="G235" s="31" t="s">
        <v>490</v>
      </c>
      <c r="H235" s="31" t="s">
        <v>11366</v>
      </c>
      <c r="I235" s="38">
        <v>0.66666666666666663</v>
      </c>
      <c r="J235" s="31" t="s">
        <v>779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43225</v>
      </c>
      <c r="T235" s="388"/>
    </row>
    <row r="236" spans="1:20" ht="54" customHeight="1" x14ac:dyDescent="1.05">
      <c r="A236" s="31" t="s">
        <v>12531</v>
      </c>
      <c r="B236" s="37" t="s">
        <v>12532</v>
      </c>
      <c r="C236" s="31" t="s">
        <v>12533</v>
      </c>
      <c r="D236" s="31" t="s">
        <v>12534</v>
      </c>
      <c r="E236" s="31" t="s">
        <v>687</v>
      </c>
      <c r="F236" s="31" t="s">
        <v>123</v>
      </c>
      <c r="G236" s="31" t="s">
        <v>490</v>
      </c>
      <c r="H236" s="31" t="s">
        <v>11366</v>
      </c>
      <c r="I236" s="38">
        <v>0.66666666666666663</v>
      </c>
      <c r="J236" s="31" t="s">
        <v>779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43225</v>
      </c>
      <c r="T236" s="388"/>
    </row>
    <row r="237" spans="1:20" ht="54" customHeight="1" x14ac:dyDescent="1.05">
      <c r="A237" s="31" t="s">
        <v>12535</v>
      </c>
      <c r="B237" s="37" t="s">
        <v>12536</v>
      </c>
      <c r="C237" s="31" t="s">
        <v>12537</v>
      </c>
      <c r="D237" s="31" t="s">
        <v>12538</v>
      </c>
      <c r="E237" s="31" t="s">
        <v>687</v>
      </c>
      <c r="F237" s="31" t="s">
        <v>123</v>
      </c>
      <c r="G237" s="31" t="s">
        <v>490</v>
      </c>
      <c r="H237" s="31" t="s">
        <v>11366</v>
      </c>
      <c r="I237" s="38">
        <v>0.66666666666666663</v>
      </c>
      <c r="J237" s="31" t="s">
        <v>779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43225</v>
      </c>
      <c r="T237" s="388"/>
    </row>
    <row r="238" spans="1:20" ht="54" customHeight="1" x14ac:dyDescent="1.05">
      <c r="A238" s="31" t="s">
        <v>12539</v>
      </c>
      <c r="B238" s="37" t="s">
        <v>3407</v>
      </c>
      <c r="C238" s="31" t="s">
        <v>12540</v>
      </c>
      <c r="D238" s="31" t="s">
        <v>12541</v>
      </c>
      <c r="E238" s="31" t="s">
        <v>687</v>
      </c>
      <c r="F238" s="31" t="s">
        <v>123</v>
      </c>
      <c r="G238" s="31" t="s">
        <v>490</v>
      </c>
      <c r="H238" s="31" t="s">
        <v>11366</v>
      </c>
      <c r="I238" s="38">
        <v>0.66666666666666663</v>
      </c>
      <c r="J238" s="31" t="s">
        <v>779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43225</v>
      </c>
      <c r="T238" s="388"/>
    </row>
    <row r="239" spans="1:20" ht="54" customHeight="1" x14ac:dyDescent="1.05">
      <c r="A239" s="31" t="s">
        <v>12542</v>
      </c>
      <c r="B239" s="37" t="s">
        <v>12543</v>
      </c>
      <c r="C239" s="31" t="s">
        <v>12544</v>
      </c>
      <c r="D239" s="31" t="s">
        <v>12545</v>
      </c>
      <c r="E239" s="31" t="s">
        <v>687</v>
      </c>
      <c r="F239" s="31" t="s">
        <v>123</v>
      </c>
      <c r="G239" s="31" t="s">
        <v>490</v>
      </c>
      <c r="H239" s="31" t="s">
        <v>11366</v>
      </c>
      <c r="I239" s="38">
        <v>0.66666666666666663</v>
      </c>
      <c r="J239" s="31" t="s">
        <v>779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43225</v>
      </c>
      <c r="T239" s="388"/>
    </row>
    <row r="240" spans="1:20" ht="54" customHeight="1" x14ac:dyDescent="1.05">
      <c r="A240" s="31" t="s">
        <v>12546</v>
      </c>
      <c r="B240" s="37" t="s">
        <v>12547</v>
      </c>
      <c r="C240" s="31" t="s">
        <v>12548</v>
      </c>
      <c r="D240" s="31" t="s">
        <v>12549</v>
      </c>
      <c r="E240" s="31" t="s">
        <v>687</v>
      </c>
      <c r="F240" s="31" t="s">
        <v>123</v>
      </c>
      <c r="G240" s="31" t="s">
        <v>490</v>
      </c>
      <c r="H240" s="31" t="s">
        <v>11366</v>
      </c>
      <c r="I240" s="38">
        <v>0.66666666666666663</v>
      </c>
      <c r="J240" s="31" t="s">
        <v>779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43225</v>
      </c>
      <c r="T240" s="388"/>
    </row>
    <row r="241" spans="1:20" ht="54" customHeight="1" x14ac:dyDescent="0.7">
      <c r="A241" s="698" t="s">
        <v>11349</v>
      </c>
      <c r="B241" s="699"/>
      <c r="C241" s="699"/>
      <c r="D241" s="699"/>
      <c r="E241" s="699"/>
      <c r="F241" s="699"/>
      <c r="G241" s="699"/>
      <c r="H241" s="699"/>
      <c r="I241" s="699"/>
      <c r="J241" s="699"/>
      <c r="K241" s="699"/>
      <c r="L241" s="699"/>
      <c r="M241" s="700"/>
      <c r="N241" s="23"/>
      <c r="O241" s="23"/>
      <c r="P241" s="23"/>
      <c r="Q241" s="152"/>
      <c r="R241" s="29"/>
      <c r="S241" s="357"/>
      <c r="T241" s="550">
        <v>50000</v>
      </c>
    </row>
    <row r="242" spans="1:20" ht="54" customHeight="1" x14ac:dyDescent="0.7">
      <c r="A242" s="698" t="s">
        <v>11349</v>
      </c>
      <c r="B242" s="699"/>
      <c r="C242" s="699"/>
      <c r="D242" s="699"/>
      <c r="E242" s="699"/>
      <c r="F242" s="699"/>
      <c r="G242" s="699"/>
      <c r="H242" s="699"/>
      <c r="I242" s="699"/>
      <c r="J242" s="699"/>
      <c r="K242" s="699"/>
      <c r="L242" s="699"/>
      <c r="M242" s="700"/>
      <c r="N242" s="23"/>
      <c r="O242" s="23"/>
      <c r="P242" s="23"/>
      <c r="Q242" s="152"/>
      <c r="R242" s="29"/>
      <c r="S242" s="229"/>
      <c r="T242" s="516">
        <v>56000</v>
      </c>
    </row>
    <row r="243" spans="1:20" ht="54" customHeight="1" x14ac:dyDescent="0.7">
      <c r="A243" s="698" t="s">
        <v>13353</v>
      </c>
      <c r="B243" s="699"/>
      <c r="C243" s="699"/>
      <c r="D243" s="699"/>
      <c r="E243" s="699"/>
      <c r="F243" s="699"/>
      <c r="G243" s="699"/>
      <c r="H243" s="699"/>
      <c r="I243" s="699"/>
      <c r="J243" s="699"/>
      <c r="K243" s="699"/>
      <c r="L243" s="699"/>
      <c r="M243" s="700"/>
      <c r="N243" s="23"/>
      <c r="O243" s="23"/>
      <c r="P243" s="23"/>
      <c r="Q243" s="152"/>
      <c r="R243" s="29"/>
      <c r="S243" s="229"/>
      <c r="T243" s="516">
        <v>28000</v>
      </c>
    </row>
    <row r="244" spans="1:20" ht="54" customHeight="1" x14ac:dyDescent="0.7">
      <c r="A244" s="698" t="s">
        <v>13353</v>
      </c>
      <c r="B244" s="699"/>
      <c r="C244" s="699"/>
      <c r="D244" s="699"/>
      <c r="E244" s="699"/>
      <c r="F244" s="699"/>
      <c r="G244" s="699"/>
      <c r="H244" s="699"/>
      <c r="I244" s="699"/>
      <c r="J244" s="699"/>
      <c r="K244" s="699"/>
      <c r="L244" s="699"/>
      <c r="M244" s="700"/>
      <c r="N244" s="23"/>
      <c r="O244" s="23"/>
      <c r="P244" s="23"/>
      <c r="Q244" s="152"/>
      <c r="R244" s="29"/>
      <c r="S244" s="229"/>
      <c r="T244" s="516">
        <v>56000</v>
      </c>
    </row>
    <row r="245" spans="1:20" ht="54" customHeight="1" x14ac:dyDescent="0.7">
      <c r="A245" s="698" t="s">
        <v>13353</v>
      </c>
      <c r="B245" s="699"/>
      <c r="C245" s="699"/>
      <c r="D245" s="699"/>
      <c r="E245" s="699"/>
      <c r="F245" s="699"/>
      <c r="G245" s="699"/>
      <c r="H245" s="699"/>
      <c r="I245" s="699"/>
      <c r="J245" s="699"/>
      <c r="K245" s="699"/>
      <c r="L245" s="699"/>
      <c r="M245" s="700"/>
      <c r="N245" s="23"/>
      <c r="O245" s="23"/>
      <c r="P245" s="23"/>
      <c r="Q245" s="152"/>
      <c r="R245" s="29"/>
      <c r="S245" s="229"/>
      <c r="T245" s="516">
        <v>200000</v>
      </c>
    </row>
    <row r="246" spans="1:20" ht="54" customHeight="1" x14ac:dyDescent="0.7">
      <c r="A246" s="698" t="s">
        <v>13357</v>
      </c>
      <c r="B246" s="699"/>
      <c r="C246" s="699"/>
      <c r="D246" s="699"/>
      <c r="E246" s="699"/>
      <c r="F246" s="699"/>
      <c r="G246" s="699"/>
      <c r="H246" s="699"/>
      <c r="I246" s="699"/>
      <c r="J246" s="699"/>
      <c r="K246" s="699"/>
      <c r="L246" s="699"/>
      <c r="M246" s="700"/>
      <c r="N246" s="23"/>
      <c r="O246" s="23"/>
      <c r="P246" s="23"/>
      <c r="Q246" s="152"/>
      <c r="R246" s="29"/>
      <c r="S246" s="229"/>
      <c r="T246" s="516">
        <v>110000</v>
      </c>
    </row>
    <row r="247" spans="1:20" ht="54" customHeight="1" x14ac:dyDescent="0.7">
      <c r="A247" s="698" t="s">
        <v>13377</v>
      </c>
      <c r="B247" s="699"/>
      <c r="C247" s="699"/>
      <c r="D247" s="699"/>
      <c r="E247" s="699"/>
      <c r="F247" s="699"/>
      <c r="G247" s="699"/>
      <c r="H247" s="699"/>
      <c r="I247" s="699"/>
      <c r="J247" s="699"/>
      <c r="K247" s="699"/>
      <c r="L247" s="699"/>
      <c r="M247" s="700"/>
      <c r="N247" s="23"/>
      <c r="O247" s="23"/>
      <c r="P247" s="23"/>
      <c r="Q247" s="152"/>
      <c r="R247" s="29"/>
      <c r="S247" s="358"/>
      <c r="T247" s="656">
        <v>60000</v>
      </c>
    </row>
    <row r="248" spans="1:20" ht="54" customHeight="1" x14ac:dyDescent="1.3">
      <c r="A248" s="679" t="s">
        <v>13729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1"/>
      <c r="N248" s="23"/>
      <c r="O248" s="23"/>
      <c r="P248" s="23"/>
      <c r="Q248" s="23"/>
      <c r="R248" s="23"/>
      <c r="S248" s="29"/>
      <c r="T248" s="388"/>
    </row>
    <row r="249" spans="1:20" s="23" customFormat="1" ht="57.75" customHeight="1" x14ac:dyDescent="1.05">
      <c r="A249" s="31" t="s">
        <v>13682</v>
      </c>
      <c r="B249" s="37" t="s">
        <v>13683</v>
      </c>
      <c r="C249" s="31" t="s">
        <v>13684</v>
      </c>
      <c r="D249" s="31" t="s">
        <v>13685</v>
      </c>
      <c r="E249" s="31" t="s">
        <v>101</v>
      </c>
      <c r="F249" s="31" t="s">
        <v>102</v>
      </c>
      <c r="G249" s="31" t="s">
        <v>103</v>
      </c>
      <c r="H249" s="31" t="s">
        <v>13384</v>
      </c>
      <c r="I249" s="38">
        <v>0.54166666666666663</v>
      </c>
      <c r="J249" s="31" t="s">
        <v>779</v>
      </c>
      <c r="K249" s="31" t="s">
        <v>105</v>
      </c>
      <c r="L249" s="31" t="s">
        <v>106</v>
      </c>
      <c r="M249" s="31" t="s">
        <v>107</v>
      </c>
      <c r="S249" s="29">
        <v>22000</v>
      </c>
      <c r="T249" s="388"/>
    </row>
    <row r="250" spans="1:20" s="23" customFormat="1" ht="54" customHeight="1" x14ac:dyDescent="0.7">
      <c r="A250" s="711" t="s">
        <v>15037</v>
      </c>
      <c r="B250" s="711"/>
      <c r="C250" s="711"/>
      <c r="D250" s="711"/>
      <c r="E250" s="711"/>
      <c r="F250" s="711"/>
      <c r="G250" s="711"/>
      <c r="H250" s="711"/>
      <c r="I250" s="711"/>
      <c r="J250" s="711"/>
      <c r="K250" s="711"/>
      <c r="L250" s="711"/>
      <c r="M250" s="711"/>
      <c r="Q250" s="152"/>
      <c r="R250" s="29"/>
      <c r="S250" s="229"/>
      <c r="T250" s="388">
        <v>56000</v>
      </c>
    </row>
    <row r="251" spans="1:20" s="23" customFormat="1" ht="54" customHeight="1" x14ac:dyDescent="0.7">
      <c r="A251" s="711" t="s">
        <v>15037</v>
      </c>
      <c r="B251" s="711"/>
      <c r="C251" s="711"/>
      <c r="D251" s="711"/>
      <c r="E251" s="711"/>
      <c r="F251" s="711"/>
      <c r="G251" s="711"/>
      <c r="H251" s="711"/>
      <c r="I251" s="711"/>
      <c r="J251" s="711"/>
      <c r="K251" s="711"/>
      <c r="L251" s="711"/>
      <c r="M251" s="711"/>
      <c r="Q251" s="152"/>
      <c r="R251" s="29"/>
      <c r="S251" s="229"/>
      <c r="T251" s="388">
        <v>10400</v>
      </c>
    </row>
    <row r="252" spans="1:20" s="23" customFormat="1" ht="54" customHeight="1" x14ac:dyDescent="0.7">
      <c r="A252" s="711" t="s">
        <v>15037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Q252" s="152"/>
      <c r="R252" s="29"/>
      <c r="S252" s="229"/>
      <c r="T252" s="388">
        <v>39600</v>
      </c>
    </row>
    <row r="253" spans="1:20" s="23" customFormat="1" ht="54" customHeight="1" x14ac:dyDescent="0.7">
      <c r="A253" s="711" t="s">
        <v>15037</v>
      </c>
      <c r="B253" s="711"/>
      <c r="C253" s="711"/>
      <c r="D253" s="711"/>
      <c r="E253" s="711"/>
      <c r="F253" s="711"/>
      <c r="G253" s="711"/>
      <c r="H253" s="711"/>
      <c r="I253" s="711"/>
      <c r="J253" s="711"/>
      <c r="K253" s="711"/>
      <c r="L253" s="711"/>
      <c r="M253" s="711"/>
      <c r="Q253" s="152"/>
      <c r="R253" s="29"/>
      <c r="S253" s="229"/>
      <c r="T253" s="388">
        <v>45000</v>
      </c>
    </row>
    <row r="254" spans="1:20" s="23" customFormat="1" ht="54" customHeight="1" x14ac:dyDescent="0.7">
      <c r="A254" s="711" t="s">
        <v>15037</v>
      </c>
      <c r="B254" s="711"/>
      <c r="C254" s="711"/>
      <c r="D254" s="711"/>
      <c r="E254" s="711"/>
      <c r="F254" s="711"/>
      <c r="G254" s="711"/>
      <c r="H254" s="711"/>
      <c r="I254" s="711"/>
      <c r="J254" s="711"/>
      <c r="K254" s="711"/>
      <c r="L254" s="711"/>
      <c r="M254" s="711"/>
      <c r="Q254" s="152"/>
      <c r="R254" s="29"/>
      <c r="S254" s="229"/>
      <c r="T254" s="388">
        <v>100000</v>
      </c>
    </row>
    <row r="255" spans="1:20" s="23" customFormat="1" ht="54" customHeight="1" x14ac:dyDescent="1.05">
      <c r="A255" s="752" t="s">
        <v>15396</v>
      </c>
      <c r="B255" s="753"/>
      <c r="C255" s="753"/>
      <c r="D255" s="753"/>
      <c r="E255" s="753"/>
      <c r="F255" s="753"/>
      <c r="G255" s="753"/>
      <c r="H255" s="753"/>
      <c r="I255" s="753"/>
      <c r="J255" s="753"/>
      <c r="K255" s="753"/>
      <c r="L255" s="753"/>
      <c r="M255" s="754"/>
      <c r="S255" s="175"/>
      <c r="T255" s="388"/>
    </row>
    <row r="256" spans="1:20" s="23" customFormat="1" ht="54" customHeight="1" x14ac:dyDescent="1.05">
      <c r="A256" s="31" t="s">
        <v>8706</v>
      </c>
      <c r="B256" s="37" t="s">
        <v>8707</v>
      </c>
      <c r="C256" s="31" t="s">
        <v>8708</v>
      </c>
      <c r="D256" s="31" t="s">
        <v>8709</v>
      </c>
      <c r="E256" s="31" t="s">
        <v>687</v>
      </c>
      <c r="F256" s="31" t="s">
        <v>102</v>
      </c>
      <c r="G256" s="31" t="s">
        <v>562</v>
      </c>
      <c r="H256" s="31" t="s">
        <v>15049</v>
      </c>
      <c r="I256" s="38">
        <v>0.54166666666666663</v>
      </c>
      <c r="J256" s="31" t="s">
        <v>779</v>
      </c>
      <c r="K256" s="31" t="s">
        <v>105</v>
      </c>
      <c r="L256" s="31" t="s">
        <v>106</v>
      </c>
      <c r="M256" s="31" t="s">
        <v>107</v>
      </c>
      <c r="S256" s="29">
        <v>22000</v>
      </c>
      <c r="T256" s="388"/>
    </row>
    <row r="257" spans="1:20" s="23" customFormat="1" ht="54" customHeight="1" x14ac:dyDescent="1.05">
      <c r="A257" s="31" t="s">
        <v>13678</v>
      </c>
      <c r="B257" s="37" t="s">
        <v>13679</v>
      </c>
      <c r="C257" s="31" t="s">
        <v>13680</v>
      </c>
      <c r="D257" s="31" t="s">
        <v>13681</v>
      </c>
      <c r="E257" s="31" t="s">
        <v>687</v>
      </c>
      <c r="F257" s="31" t="s">
        <v>102</v>
      </c>
      <c r="G257" s="31" t="s">
        <v>1127</v>
      </c>
      <c r="H257" s="31" t="s">
        <v>15049</v>
      </c>
      <c r="I257" s="38">
        <v>0.60416666666666663</v>
      </c>
      <c r="J257" s="31" t="s">
        <v>779</v>
      </c>
      <c r="K257" s="31" t="s">
        <v>105</v>
      </c>
      <c r="L257" s="31" t="s">
        <v>106</v>
      </c>
      <c r="M257" s="31" t="s">
        <v>15604</v>
      </c>
      <c r="S257" s="344">
        <v>25000</v>
      </c>
      <c r="T257" s="550"/>
    </row>
    <row r="258" spans="1:20" s="23" customFormat="1" ht="54" customHeight="1" x14ac:dyDescent="0.7">
      <c r="A258" s="698" t="s">
        <v>15618</v>
      </c>
      <c r="B258" s="699"/>
      <c r="C258" s="699"/>
      <c r="D258" s="699"/>
      <c r="E258" s="699"/>
      <c r="F258" s="699"/>
      <c r="G258" s="699"/>
      <c r="H258" s="699"/>
      <c r="I258" s="699"/>
      <c r="J258" s="699"/>
      <c r="K258" s="699"/>
      <c r="L258" s="699"/>
      <c r="M258" s="700"/>
      <c r="Q258" s="152"/>
      <c r="R258" s="29"/>
      <c r="S258" s="229"/>
      <c r="T258" s="620">
        <v>70000</v>
      </c>
    </row>
    <row r="259" spans="1:20" s="23" customFormat="1" ht="54" customHeight="1" x14ac:dyDescent="0.7">
      <c r="A259" s="698" t="s">
        <v>15618</v>
      </c>
      <c r="B259" s="699"/>
      <c r="C259" s="699"/>
      <c r="D259" s="699"/>
      <c r="E259" s="699"/>
      <c r="F259" s="699"/>
      <c r="G259" s="699"/>
      <c r="H259" s="699"/>
      <c r="I259" s="699"/>
      <c r="J259" s="699"/>
      <c r="K259" s="699"/>
      <c r="L259" s="699"/>
      <c r="M259" s="700"/>
      <c r="Q259" s="152"/>
      <c r="R259" s="29"/>
      <c r="S259" s="229"/>
      <c r="T259" s="620">
        <v>50000</v>
      </c>
    </row>
    <row r="260" spans="1:20" s="23" customFormat="1" ht="54" customHeight="1" x14ac:dyDescent="0.7">
      <c r="A260" s="698" t="s">
        <v>15618</v>
      </c>
      <c r="B260" s="699"/>
      <c r="C260" s="699"/>
      <c r="D260" s="699"/>
      <c r="E260" s="699"/>
      <c r="F260" s="699"/>
      <c r="G260" s="699"/>
      <c r="H260" s="699"/>
      <c r="I260" s="699"/>
      <c r="J260" s="699"/>
      <c r="K260" s="699"/>
      <c r="L260" s="699"/>
      <c r="M260" s="700"/>
      <c r="Q260" s="152"/>
      <c r="R260" s="29"/>
      <c r="S260" s="357"/>
      <c r="T260" s="657">
        <v>60000</v>
      </c>
    </row>
    <row r="261" spans="1:20" s="23" customFormat="1" ht="54" customHeight="1" x14ac:dyDescent="0.7">
      <c r="A261" s="698" t="s">
        <v>16179</v>
      </c>
      <c r="B261" s="699"/>
      <c r="C261" s="699"/>
      <c r="D261" s="699"/>
      <c r="E261" s="699"/>
      <c r="F261" s="699"/>
      <c r="G261" s="699"/>
      <c r="H261" s="699"/>
      <c r="I261" s="699"/>
      <c r="J261" s="699"/>
      <c r="K261" s="699"/>
      <c r="L261" s="699"/>
      <c r="M261" s="700"/>
      <c r="Q261" s="152"/>
      <c r="R261" s="29"/>
      <c r="S261" s="229"/>
      <c r="T261" s="620">
        <v>500000</v>
      </c>
    </row>
    <row r="262" spans="1:20" s="23" customFormat="1" ht="54" customHeight="1" x14ac:dyDescent="0.7">
      <c r="A262" s="698" t="s">
        <v>16179</v>
      </c>
      <c r="B262" s="699"/>
      <c r="C262" s="699"/>
      <c r="D262" s="699"/>
      <c r="E262" s="699"/>
      <c r="F262" s="699"/>
      <c r="G262" s="699"/>
      <c r="H262" s="699"/>
      <c r="I262" s="699"/>
      <c r="J262" s="699"/>
      <c r="K262" s="699"/>
      <c r="L262" s="699"/>
      <c r="M262" s="700"/>
      <c r="Q262" s="152"/>
      <c r="R262" s="29"/>
      <c r="S262" s="229"/>
      <c r="T262" s="620">
        <v>20000</v>
      </c>
    </row>
    <row r="263" spans="1:20" s="23" customFormat="1" ht="54" customHeight="1" x14ac:dyDescent="0.55000000000000004">
      <c r="A263" s="223" t="s">
        <v>17262</v>
      </c>
      <c r="B263" s="225"/>
      <c r="C263" s="223"/>
      <c r="D263" s="223">
        <v>40775105</v>
      </c>
      <c r="E263" s="223" t="s">
        <v>4075</v>
      </c>
      <c r="F263" s="223" t="s">
        <v>17253</v>
      </c>
      <c r="G263" s="223"/>
      <c r="H263" s="380">
        <v>46194</v>
      </c>
      <c r="I263" s="223"/>
      <c r="J263" s="223"/>
      <c r="K263" s="223"/>
      <c r="L263" s="223"/>
      <c r="M263" s="223" t="s">
        <v>17261</v>
      </c>
      <c r="N263" s="213"/>
      <c r="O263" s="213"/>
      <c r="P263" s="213"/>
      <c r="Q263" s="392"/>
      <c r="R263" s="140"/>
      <c r="S263" s="249">
        <v>18000</v>
      </c>
      <c r="T263" s="620"/>
    </row>
    <row r="264" spans="1:20" s="23" customFormat="1" ht="54" customHeight="1" x14ac:dyDescent="0.55000000000000004">
      <c r="A264" s="223" t="s">
        <v>17265</v>
      </c>
      <c r="B264" s="225"/>
      <c r="C264" s="223"/>
      <c r="D264" s="223">
        <v>34432782</v>
      </c>
      <c r="E264" s="223" t="s">
        <v>1304</v>
      </c>
      <c r="F264" s="223" t="s">
        <v>17253</v>
      </c>
      <c r="G264" s="223"/>
      <c r="H264" s="380">
        <v>46200</v>
      </c>
      <c r="I264" s="223"/>
      <c r="J264" s="223"/>
      <c r="K264" s="223"/>
      <c r="L264" s="223"/>
      <c r="M264" s="223" t="s">
        <v>17261</v>
      </c>
      <c r="N264" s="213"/>
      <c r="O264" s="213"/>
      <c r="P264" s="213"/>
      <c r="Q264" s="392"/>
      <c r="R264" s="140"/>
      <c r="S264" s="249">
        <v>18000</v>
      </c>
      <c r="T264" s="620"/>
    </row>
    <row r="265" spans="1:20" s="23" customFormat="1" ht="54" customHeight="1" x14ac:dyDescent="0.55000000000000004">
      <c r="A265" s="223" t="s">
        <v>17264</v>
      </c>
      <c r="B265" s="225"/>
      <c r="C265" s="223"/>
      <c r="D265" s="223">
        <v>41408757</v>
      </c>
      <c r="E265" s="223" t="s">
        <v>102</v>
      </c>
      <c r="F265" s="223" t="s">
        <v>17253</v>
      </c>
      <c r="G265" s="223"/>
      <c r="H265" s="380">
        <v>46200</v>
      </c>
      <c r="I265" s="223"/>
      <c r="J265" s="223"/>
      <c r="K265" s="223"/>
      <c r="L265" s="223"/>
      <c r="M265" s="223" t="s">
        <v>17261</v>
      </c>
      <c r="N265" s="213"/>
      <c r="O265" s="213"/>
      <c r="P265" s="213"/>
      <c r="Q265" s="392"/>
      <c r="R265" s="140"/>
      <c r="S265" s="249">
        <v>18000</v>
      </c>
      <c r="T265" s="620"/>
    </row>
    <row r="266" spans="1:20" s="23" customFormat="1" ht="54" customHeight="1" x14ac:dyDescent="0.55000000000000004">
      <c r="A266" s="223" t="s">
        <v>17266</v>
      </c>
      <c r="B266" s="225"/>
      <c r="C266" s="223"/>
      <c r="D266" s="223">
        <v>36859769</v>
      </c>
      <c r="E266" s="223" t="s">
        <v>17248</v>
      </c>
      <c r="F266" s="223"/>
      <c r="G266" s="223"/>
      <c r="H266" s="380">
        <v>46205</v>
      </c>
      <c r="I266" s="223"/>
      <c r="J266" s="223"/>
      <c r="K266" s="223"/>
      <c r="L266" s="223"/>
      <c r="M266" s="223" t="s">
        <v>17247</v>
      </c>
      <c r="N266" s="213"/>
      <c r="O266" s="213"/>
      <c r="P266" s="213"/>
      <c r="Q266" s="392"/>
      <c r="R266" s="140"/>
      <c r="S266" s="249">
        <v>38750</v>
      </c>
      <c r="T266" s="620"/>
    </row>
    <row r="267" spans="1:20" s="23" customFormat="1" ht="54" customHeight="1" x14ac:dyDescent="0.7">
      <c r="A267" s="776" t="s">
        <v>17970</v>
      </c>
      <c r="B267" s="777"/>
      <c r="C267" s="777"/>
      <c r="D267" s="777"/>
      <c r="E267" s="777"/>
      <c r="F267" s="777"/>
      <c r="G267" s="777"/>
      <c r="H267" s="777"/>
      <c r="I267" s="777"/>
      <c r="J267" s="777"/>
      <c r="K267" s="777"/>
      <c r="L267" s="777"/>
      <c r="M267" s="778"/>
      <c r="N267" s="213"/>
      <c r="O267" s="213"/>
      <c r="P267" s="213"/>
      <c r="Q267" s="392"/>
      <c r="R267" s="140"/>
      <c r="S267" s="393"/>
      <c r="T267" s="620"/>
    </row>
    <row r="268" spans="1:20" s="23" customFormat="1" ht="54" customHeight="1" x14ac:dyDescent="0.7">
      <c r="A268" s="776" t="s">
        <v>20643</v>
      </c>
      <c r="B268" s="777"/>
      <c r="C268" s="777"/>
      <c r="D268" s="777"/>
      <c r="E268" s="777"/>
      <c r="F268" s="777"/>
      <c r="G268" s="777"/>
      <c r="H268" s="777"/>
      <c r="I268" s="777"/>
      <c r="J268" s="777"/>
      <c r="K268" s="777"/>
      <c r="L268" s="777"/>
      <c r="M268" s="778"/>
      <c r="N268" s="213"/>
      <c r="O268" s="213"/>
      <c r="P268" s="213"/>
      <c r="Q268" s="392"/>
      <c r="R268" s="140">
        <v>600</v>
      </c>
      <c r="S268" s="393"/>
      <c r="T268" s="620"/>
    </row>
    <row r="269" spans="1:20" s="23" customFormat="1" ht="54" customHeight="1" x14ac:dyDescent="0.7">
      <c r="A269" s="776" t="s">
        <v>20643</v>
      </c>
      <c r="B269" s="777"/>
      <c r="C269" s="777"/>
      <c r="D269" s="777"/>
      <c r="E269" s="777"/>
      <c r="F269" s="777"/>
      <c r="G269" s="777"/>
      <c r="H269" s="777"/>
      <c r="I269" s="777"/>
      <c r="J269" s="777"/>
      <c r="K269" s="777"/>
      <c r="L269" s="777"/>
      <c r="M269" s="778"/>
      <c r="N269" s="213"/>
      <c r="O269" s="213"/>
      <c r="P269" s="213"/>
      <c r="Q269" s="392"/>
      <c r="R269" s="140"/>
      <c r="S269" s="393"/>
      <c r="T269" s="620">
        <v>200000</v>
      </c>
    </row>
    <row r="270" spans="1:20" s="23" customFormat="1" ht="54" customHeight="1" x14ac:dyDescent="0.7">
      <c r="A270" s="776" t="s">
        <v>21798</v>
      </c>
      <c r="B270" s="777"/>
      <c r="C270" s="777"/>
      <c r="D270" s="777"/>
      <c r="E270" s="777"/>
      <c r="F270" s="777"/>
      <c r="G270" s="777"/>
      <c r="H270" s="777"/>
      <c r="I270" s="777"/>
      <c r="J270" s="777"/>
      <c r="K270" s="777"/>
      <c r="L270" s="777"/>
      <c r="M270" s="778"/>
      <c r="N270" s="213"/>
      <c r="O270" s="213"/>
      <c r="P270" s="213"/>
      <c r="Q270" s="392"/>
      <c r="R270" s="140"/>
      <c r="S270" s="393"/>
      <c r="T270" s="620">
        <v>70000</v>
      </c>
    </row>
    <row r="271" spans="1:20" s="23" customFormat="1" ht="54" customHeight="1" x14ac:dyDescent="0.7">
      <c r="A271" s="776" t="s">
        <v>21798</v>
      </c>
      <c r="B271" s="777"/>
      <c r="C271" s="777"/>
      <c r="D271" s="777"/>
      <c r="E271" s="777"/>
      <c r="F271" s="777"/>
      <c r="G271" s="777"/>
      <c r="H271" s="777"/>
      <c r="I271" s="777"/>
      <c r="J271" s="777"/>
      <c r="K271" s="777"/>
      <c r="L271" s="777"/>
      <c r="M271" s="778"/>
      <c r="N271" s="213"/>
      <c r="O271" s="213"/>
      <c r="P271" s="213"/>
      <c r="Q271" s="392"/>
      <c r="R271" s="140"/>
      <c r="S271" s="393"/>
      <c r="T271" s="620">
        <v>50000</v>
      </c>
    </row>
    <row r="272" spans="1:20" s="23" customFormat="1" ht="54" customHeight="1" x14ac:dyDescent="1.3">
      <c r="A272" s="679" t="s">
        <v>22223</v>
      </c>
      <c r="B272" s="680"/>
      <c r="C272" s="680"/>
      <c r="D272" s="680"/>
      <c r="E272" s="680"/>
      <c r="F272" s="680"/>
      <c r="G272" s="680"/>
      <c r="H272" s="680"/>
      <c r="I272" s="680"/>
      <c r="J272" s="680"/>
      <c r="K272" s="680"/>
      <c r="L272" s="680"/>
      <c r="M272" s="681"/>
      <c r="S272" s="29"/>
      <c r="T272" s="388"/>
    </row>
    <row r="273" spans="1:41" s="23" customFormat="1" ht="54" customHeight="1" x14ac:dyDescent="1.05">
      <c r="A273" s="31" t="s">
        <v>22141</v>
      </c>
      <c r="B273" s="31" t="s">
        <v>22142</v>
      </c>
      <c r="C273" s="31" t="s">
        <v>22143</v>
      </c>
      <c r="D273" s="31" t="s">
        <v>22144</v>
      </c>
      <c r="E273" s="31" t="s">
        <v>101</v>
      </c>
      <c r="F273" s="31" t="s">
        <v>102</v>
      </c>
      <c r="G273" s="31" t="s">
        <v>16190</v>
      </c>
      <c r="H273" s="31" t="s">
        <v>17112</v>
      </c>
      <c r="I273" s="38">
        <v>0.41666666666666669</v>
      </c>
      <c r="J273" s="31" t="s">
        <v>779</v>
      </c>
      <c r="K273" s="31" t="s">
        <v>105</v>
      </c>
      <c r="L273" s="31" t="s">
        <v>106</v>
      </c>
      <c r="M273" s="31" t="s">
        <v>491</v>
      </c>
      <c r="S273" s="29">
        <v>26200</v>
      </c>
      <c r="T273" s="388"/>
      <c r="U273" s="225"/>
      <c r="V273" s="223"/>
      <c r="W273" s="223"/>
      <c r="X273" s="223"/>
      <c r="Y273" s="223"/>
      <c r="Z273" s="223"/>
      <c r="AA273" s="380"/>
      <c r="AB273" s="223"/>
      <c r="AC273" s="223"/>
      <c r="AD273" s="223"/>
      <c r="AE273" s="223"/>
      <c r="AF273" s="223"/>
      <c r="AG273" s="213"/>
      <c r="AH273" s="213"/>
      <c r="AI273" s="213"/>
      <c r="AJ273" s="392"/>
      <c r="AK273" s="140"/>
      <c r="AL273" s="393"/>
      <c r="AM273" s="381"/>
      <c r="AN273" s="234"/>
    </row>
    <row r="274" spans="1:41" s="23" customFormat="1" ht="54" customHeight="1" x14ac:dyDescent="1.05">
      <c r="A274" s="31" t="s">
        <v>22145</v>
      </c>
      <c r="B274" s="31" t="s">
        <v>22146</v>
      </c>
      <c r="C274" s="31" t="s">
        <v>22147</v>
      </c>
      <c r="D274" s="31" t="s">
        <v>22148</v>
      </c>
      <c r="E274" s="31" t="s">
        <v>101</v>
      </c>
      <c r="F274" s="31" t="s">
        <v>102</v>
      </c>
      <c r="G274" s="31" t="s">
        <v>16190</v>
      </c>
      <c r="H274" s="31" t="s">
        <v>17112</v>
      </c>
      <c r="I274" s="38">
        <v>0.41666666666666669</v>
      </c>
      <c r="J274" s="31" t="s">
        <v>779</v>
      </c>
      <c r="K274" s="31" t="s">
        <v>105</v>
      </c>
      <c r="L274" s="31" t="s">
        <v>106</v>
      </c>
      <c r="M274" s="31" t="s">
        <v>491</v>
      </c>
      <c r="S274" s="29">
        <v>26200</v>
      </c>
      <c r="T274" s="388"/>
      <c r="U274" s="225"/>
      <c r="V274" s="223"/>
      <c r="W274" s="223"/>
      <c r="X274" s="223"/>
      <c r="Y274" s="223"/>
      <c r="Z274" s="223"/>
      <c r="AA274" s="380"/>
      <c r="AB274" s="223"/>
      <c r="AC274" s="223"/>
      <c r="AD274" s="223"/>
      <c r="AE274" s="223"/>
      <c r="AF274" s="223"/>
      <c r="AG274" s="213"/>
      <c r="AH274" s="213"/>
      <c r="AI274" s="213"/>
      <c r="AJ274" s="392"/>
      <c r="AK274" s="140"/>
      <c r="AL274" s="393"/>
      <c r="AM274" s="381"/>
      <c r="AN274" s="234"/>
    </row>
    <row r="275" spans="1:41" s="23" customFormat="1" ht="54" customHeight="1" x14ac:dyDescent="1.05">
      <c r="A275" s="688" t="s">
        <v>22805</v>
      </c>
      <c r="B275" s="689"/>
      <c r="C275" s="689"/>
      <c r="D275" s="689"/>
      <c r="E275" s="689"/>
      <c r="F275" s="689"/>
      <c r="G275" s="689"/>
      <c r="H275" s="689"/>
      <c r="I275" s="689"/>
      <c r="J275" s="689"/>
      <c r="K275" s="689"/>
      <c r="L275" s="689"/>
      <c r="M275" s="690"/>
      <c r="S275" s="29"/>
      <c r="T275" s="388"/>
      <c r="U275" s="225"/>
      <c r="V275" s="223"/>
      <c r="W275" s="223"/>
      <c r="X275" s="223"/>
      <c r="Y275" s="223"/>
      <c r="Z275" s="223"/>
      <c r="AA275" s="380"/>
      <c r="AB275" s="223"/>
      <c r="AC275" s="223"/>
      <c r="AD275" s="223"/>
      <c r="AE275" s="223"/>
      <c r="AF275" s="223"/>
      <c r="AG275" s="213"/>
      <c r="AH275" s="213"/>
      <c r="AI275" s="213"/>
      <c r="AJ275" s="392"/>
      <c r="AK275" s="140"/>
      <c r="AL275" s="393"/>
      <c r="AM275" s="381"/>
      <c r="AN275" s="234"/>
    </row>
    <row r="276" spans="1:41" s="23" customFormat="1" ht="54" customHeight="1" x14ac:dyDescent="1.05">
      <c r="A276" s="31" t="s">
        <v>22755</v>
      </c>
      <c r="B276" s="31" t="s">
        <v>12018</v>
      </c>
      <c r="C276" s="31" t="s">
        <v>22756</v>
      </c>
      <c r="D276" s="31" t="s">
        <v>22757</v>
      </c>
      <c r="E276" s="31" t="s">
        <v>687</v>
      </c>
      <c r="F276" s="31" t="s">
        <v>102</v>
      </c>
      <c r="G276" s="31" t="s">
        <v>17122</v>
      </c>
      <c r="H276" s="31" t="s">
        <v>17112</v>
      </c>
      <c r="I276" s="38">
        <v>0.83333333333333337</v>
      </c>
      <c r="J276" s="31" t="s">
        <v>779</v>
      </c>
      <c r="K276" s="31" t="s">
        <v>105</v>
      </c>
      <c r="L276" s="31" t="s">
        <v>106</v>
      </c>
      <c r="M276" s="31" t="s">
        <v>491</v>
      </c>
      <c r="S276" s="29">
        <v>25200</v>
      </c>
      <c r="T276" s="388"/>
      <c r="U276" s="225"/>
      <c r="V276" s="223"/>
      <c r="W276" s="223"/>
      <c r="X276" s="223"/>
      <c r="Y276" s="223"/>
      <c r="Z276" s="223"/>
      <c r="AA276" s="380"/>
      <c r="AB276" s="223"/>
      <c r="AC276" s="223"/>
      <c r="AD276" s="223"/>
      <c r="AE276" s="223"/>
      <c r="AF276" s="223"/>
      <c r="AG276" s="213"/>
      <c r="AH276" s="213"/>
      <c r="AI276" s="213"/>
      <c r="AJ276" s="392"/>
      <c r="AK276" s="140"/>
      <c r="AL276" s="393"/>
      <c r="AM276" s="381"/>
      <c r="AN276" s="234"/>
    </row>
    <row r="277" spans="1:41" s="23" customFormat="1" ht="54" customHeight="1" x14ac:dyDescent="1.05">
      <c r="A277" s="31" t="s">
        <v>22758</v>
      </c>
      <c r="B277" s="31" t="s">
        <v>6936</v>
      </c>
      <c r="C277" s="31" t="s">
        <v>22759</v>
      </c>
      <c r="D277" s="31" t="s">
        <v>22760</v>
      </c>
      <c r="E277" s="31" t="s">
        <v>101</v>
      </c>
      <c r="F277" s="31" t="s">
        <v>123</v>
      </c>
      <c r="G277" s="31" t="s">
        <v>16223</v>
      </c>
      <c r="H277" s="31" t="s">
        <v>18842</v>
      </c>
      <c r="I277" s="38">
        <v>0.16666666666666666</v>
      </c>
      <c r="J277" s="31" t="s">
        <v>779</v>
      </c>
      <c r="K277" s="31" t="s">
        <v>105</v>
      </c>
      <c r="L277" s="31" t="s">
        <v>106</v>
      </c>
      <c r="M277" s="31" t="s">
        <v>107</v>
      </c>
      <c r="S277" s="29">
        <v>22200</v>
      </c>
      <c r="T277" s="388"/>
      <c r="U277" s="225"/>
      <c r="V277" s="223"/>
      <c r="W277" s="223"/>
      <c r="X277" s="223"/>
      <c r="Y277" s="223"/>
      <c r="Z277" s="223"/>
      <c r="AA277" s="380"/>
      <c r="AB277" s="223"/>
      <c r="AC277" s="223"/>
      <c r="AD277" s="223"/>
      <c r="AE277" s="223"/>
      <c r="AF277" s="223"/>
      <c r="AG277" s="213"/>
      <c r="AH277" s="213"/>
      <c r="AI277" s="213"/>
      <c r="AJ277" s="392"/>
      <c r="AK277" s="140"/>
      <c r="AL277" s="393"/>
      <c r="AM277" s="381"/>
      <c r="AN277" s="234"/>
    </row>
    <row r="278" spans="1:41" s="23" customFormat="1" ht="54" customHeight="1" x14ac:dyDescent="1.3">
      <c r="A278" s="679" t="s">
        <v>22957</v>
      </c>
      <c r="B278" s="680"/>
      <c r="C278" s="680"/>
      <c r="D278" s="680"/>
      <c r="E278" s="680"/>
      <c r="F278" s="680"/>
      <c r="G278" s="680"/>
      <c r="H278" s="680"/>
      <c r="I278" s="680"/>
      <c r="J278" s="680"/>
      <c r="K278" s="680"/>
      <c r="L278" s="680"/>
      <c r="M278" s="680"/>
      <c r="N278" s="680"/>
      <c r="O278" s="680"/>
      <c r="P278" s="681"/>
      <c r="S278" s="29"/>
      <c r="T278" s="388"/>
      <c r="U278" s="225"/>
      <c r="V278" s="223"/>
      <c r="W278" s="223"/>
      <c r="X278" s="223"/>
      <c r="Y278" s="223"/>
      <c r="Z278" s="223"/>
      <c r="AA278" s="380"/>
      <c r="AB278" s="223"/>
      <c r="AC278" s="223"/>
      <c r="AD278" s="223"/>
      <c r="AE278" s="223"/>
      <c r="AF278" s="223"/>
      <c r="AG278" s="213"/>
      <c r="AH278" s="213"/>
      <c r="AI278" s="213"/>
      <c r="AJ278" s="392"/>
      <c r="AK278" s="140"/>
      <c r="AL278" s="393"/>
      <c r="AM278" s="381"/>
      <c r="AN278" s="234"/>
      <c r="AO278" s="23">
        <f ca="1">AO278</f>
        <v>0</v>
      </c>
    </row>
    <row r="279" spans="1:41" s="23" customFormat="1" ht="54" customHeight="1" x14ac:dyDescent="1.05">
      <c r="A279" s="31" t="s">
        <v>22943</v>
      </c>
      <c r="B279" s="31" t="s">
        <v>22944</v>
      </c>
      <c r="C279" s="31" t="s">
        <v>22945</v>
      </c>
      <c r="D279" s="31" t="s">
        <v>22946</v>
      </c>
      <c r="E279" s="31" t="s">
        <v>101</v>
      </c>
      <c r="F279" s="31" t="s">
        <v>102</v>
      </c>
      <c r="G279" s="31" t="s">
        <v>20461</v>
      </c>
      <c r="H279" s="31" t="s">
        <v>17126</v>
      </c>
      <c r="I279" s="38">
        <v>0.41666666666666669</v>
      </c>
      <c r="J279" s="31" t="s">
        <v>779</v>
      </c>
      <c r="K279" s="31" t="s">
        <v>105</v>
      </c>
      <c r="L279" s="31" t="s">
        <v>106</v>
      </c>
      <c r="M279" s="31" t="s">
        <v>107</v>
      </c>
      <c r="S279" s="29">
        <v>22200</v>
      </c>
      <c r="T279" s="388"/>
      <c r="U279" s="24"/>
      <c r="AJ279" s="152"/>
      <c r="AK279" s="29"/>
      <c r="AL279" s="229"/>
      <c r="AM279" s="29"/>
      <c r="AN279" s="234"/>
    </row>
    <row r="280" spans="1:41" s="23" customFormat="1" ht="54" customHeight="1" x14ac:dyDescent="1.3">
      <c r="A280" s="685" t="s">
        <v>22224</v>
      </c>
      <c r="B280" s="686"/>
      <c r="C280" s="686"/>
      <c r="D280" s="686"/>
      <c r="E280" s="686"/>
      <c r="F280" s="686"/>
      <c r="G280" s="686"/>
      <c r="H280" s="686"/>
      <c r="I280" s="686"/>
      <c r="J280" s="686"/>
      <c r="K280" s="686"/>
      <c r="L280" s="686"/>
      <c r="M280" s="687"/>
      <c r="S280" s="29"/>
      <c r="T280" s="388">
        <v>21400</v>
      </c>
      <c r="U280" s="296"/>
      <c r="AJ280" s="152"/>
      <c r="AK280" s="29"/>
      <c r="AL280" s="229"/>
      <c r="AM280" s="29"/>
      <c r="AN280" s="234"/>
    </row>
    <row r="281" spans="1:41" s="23" customFormat="1" ht="54" customHeight="1" x14ac:dyDescent="1.3">
      <c r="A281" s="685" t="s">
        <v>22224</v>
      </c>
      <c r="B281" s="686"/>
      <c r="C281" s="686"/>
      <c r="D281" s="686"/>
      <c r="E281" s="686"/>
      <c r="F281" s="686"/>
      <c r="G281" s="686"/>
      <c r="H281" s="686"/>
      <c r="I281" s="686"/>
      <c r="J281" s="686"/>
      <c r="K281" s="686"/>
      <c r="L281" s="686"/>
      <c r="M281" s="687"/>
      <c r="S281" s="29"/>
      <c r="T281" s="388">
        <v>1600</v>
      </c>
      <c r="U281" s="296"/>
      <c r="AJ281" s="152"/>
      <c r="AK281" s="29"/>
      <c r="AL281" s="229"/>
      <c r="AM281" s="29"/>
      <c r="AN281" s="234"/>
    </row>
    <row r="282" spans="1:41" s="23" customFormat="1" ht="54" customHeight="1" x14ac:dyDescent="1.3">
      <c r="A282" s="685" t="s">
        <v>22966</v>
      </c>
      <c r="B282" s="686"/>
      <c r="C282" s="686"/>
      <c r="D282" s="686"/>
      <c r="E282" s="686"/>
      <c r="F282" s="686"/>
      <c r="G282" s="686"/>
      <c r="H282" s="686"/>
      <c r="I282" s="686"/>
      <c r="J282" s="686"/>
      <c r="K282" s="686"/>
      <c r="L282" s="686"/>
      <c r="M282" s="687"/>
      <c r="S282" s="29"/>
      <c r="T282" s="388">
        <v>480000</v>
      </c>
      <c r="U282" s="296"/>
      <c r="AJ282" s="152"/>
      <c r="AK282" s="29"/>
      <c r="AL282" s="229"/>
      <c r="AM282" s="29"/>
      <c r="AN282" s="234"/>
    </row>
    <row r="283" spans="1:41" s="23" customFormat="1" ht="54" customHeight="1" x14ac:dyDescent="1.3">
      <c r="A283" s="682" t="s">
        <v>23919</v>
      </c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4"/>
      <c r="S283" s="29"/>
      <c r="T283" s="451"/>
      <c r="U283" s="31"/>
      <c r="V283" s="31"/>
      <c r="W283" s="31"/>
      <c r="X283" s="31"/>
      <c r="Y283" s="31"/>
      <c r="Z283" s="31"/>
      <c r="AA283" s="31"/>
      <c r="AB283" s="38"/>
      <c r="AC283" s="31"/>
      <c r="AD283" s="31"/>
      <c r="AE283" s="31"/>
      <c r="AF283" s="31"/>
      <c r="AL283" s="29"/>
      <c r="AM283" s="152"/>
      <c r="AN283" s="296"/>
    </row>
    <row r="284" spans="1:41" s="23" customFormat="1" ht="54" customHeight="1" x14ac:dyDescent="1.3">
      <c r="A284" s="31" t="s">
        <v>23830</v>
      </c>
      <c r="B284" s="31" t="s">
        <v>23831</v>
      </c>
      <c r="C284" s="31" t="s">
        <v>23832</v>
      </c>
      <c r="D284" s="31" t="s">
        <v>23833</v>
      </c>
      <c r="E284" s="31" t="s">
        <v>688</v>
      </c>
      <c r="F284" s="31" t="s">
        <v>123</v>
      </c>
      <c r="G284" s="31" t="s">
        <v>16287</v>
      </c>
      <c r="H284" s="31" t="s">
        <v>20921</v>
      </c>
      <c r="I284" s="38">
        <v>0.41666666666666669</v>
      </c>
      <c r="J284" s="31" t="s">
        <v>779</v>
      </c>
      <c r="K284" s="31" t="s">
        <v>105</v>
      </c>
      <c r="L284" s="31" t="s">
        <v>106</v>
      </c>
      <c r="M284" s="31" t="s">
        <v>194</v>
      </c>
      <c r="S284" s="29">
        <v>38950</v>
      </c>
      <c r="T284" s="451"/>
      <c r="U284" s="31"/>
      <c r="V284" s="31"/>
      <c r="W284" s="31"/>
      <c r="X284" s="31"/>
      <c r="Y284" s="31"/>
      <c r="Z284" s="31"/>
      <c r="AA284" s="31"/>
      <c r="AB284" s="38"/>
      <c r="AC284" s="31"/>
      <c r="AD284" s="31"/>
      <c r="AE284" s="31"/>
      <c r="AF284" s="31"/>
      <c r="AL284" s="29"/>
      <c r="AM284" s="152"/>
      <c r="AN284" s="296"/>
    </row>
    <row r="285" spans="1:41" s="23" customFormat="1" ht="54" customHeight="1" x14ac:dyDescent="1.3">
      <c r="A285" s="31" t="s">
        <v>23834</v>
      </c>
      <c r="B285" s="31" t="s">
        <v>2698</v>
      </c>
      <c r="C285" s="31" t="s">
        <v>23835</v>
      </c>
      <c r="D285" s="31" t="s">
        <v>23836</v>
      </c>
      <c r="E285" s="31" t="s">
        <v>688</v>
      </c>
      <c r="F285" s="31" t="s">
        <v>123</v>
      </c>
      <c r="G285" s="31" t="s">
        <v>16287</v>
      </c>
      <c r="H285" s="31" t="s">
        <v>20921</v>
      </c>
      <c r="I285" s="38">
        <v>0.41666666666666669</v>
      </c>
      <c r="J285" s="31" t="s">
        <v>779</v>
      </c>
      <c r="K285" s="31" t="s">
        <v>105</v>
      </c>
      <c r="L285" s="31" t="s">
        <v>106</v>
      </c>
      <c r="M285" s="31" t="s">
        <v>194</v>
      </c>
      <c r="S285" s="29">
        <v>38950</v>
      </c>
      <c r="T285" s="451"/>
      <c r="U285" s="31"/>
      <c r="V285" s="31"/>
      <c r="W285" s="31"/>
      <c r="X285" s="31"/>
      <c r="Y285" s="31"/>
      <c r="Z285" s="31"/>
      <c r="AA285" s="31"/>
      <c r="AB285" s="38"/>
      <c r="AC285" s="31"/>
      <c r="AD285" s="31"/>
      <c r="AE285" s="31"/>
      <c r="AF285" s="31"/>
      <c r="AL285" s="29"/>
      <c r="AM285" s="152"/>
      <c r="AN285" s="296"/>
    </row>
    <row r="286" spans="1:41" s="23" customFormat="1" ht="54" customHeight="1" x14ac:dyDescent="1.3">
      <c r="A286" s="31" t="s">
        <v>23837</v>
      </c>
      <c r="B286" s="31" t="s">
        <v>23838</v>
      </c>
      <c r="C286" s="31" t="s">
        <v>23839</v>
      </c>
      <c r="D286" s="31" t="s">
        <v>23840</v>
      </c>
      <c r="E286" s="31" t="s">
        <v>688</v>
      </c>
      <c r="F286" s="31" t="s">
        <v>123</v>
      </c>
      <c r="G286" s="31" t="s">
        <v>16287</v>
      </c>
      <c r="H286" s="31" t="s">
        <v>20921</v>
      </c>
      <c r="I286" s="38">
        <v>0.41666666666666669</v>
      </c>
      <c r="J286" s="31" t="s">
        <v>779</v>
      </c>
      <c r="K286" s="31" t="s">
        <v>105</v>
      </c>
      <c r="L286" s="31" t="s">
        <v>106</v>
      </c>
      <c r="M286" s="31" t="s">
        <v>194</v>
      </c>
      <c r="S286" s="29">
        <v>38950</v>
      </c>
      <c r="T286" s="451"/>
      <c r="U286" s="31"/>
      <c r="V286" s="31"/>
      <c r="W286" s="31"/>
      <c r="X286" s="31"/>
      <c r="Y286" s="31"/>
      <c r="Z286" s="31"/>
      <c r="AA286" s="31"/>
      <c r="AB286" s="38"/>
      <c r="AC286" s="31"/>
      <c r="AD286" s="31"/>
      <c r="AE286" s="31"/>
      <c r="AF286" s="31"/>
      <c r="AL286" s="29"/>
      <c r="AM286" s="152"/>
      <c r="AN286" s="296"/>
    </row>
    <row r="287" spans="1:41" s="23" customFormat="1" ht="54" customHeight="1" x14ac:dyDescent="1.3">
      <c r="A287" s="31" t="s">
        <v>23841</v>
      </c>
      <c r="B287" s="31" t="s">
        <v>16300</v>
      </c>
      <c r="C287" s="31" t="s">
        <v>23842</v>
      </c>
      <c r="D287" s="31" t="s">
        <v>23843</v>
      </c>
      <c r="E287" s="31" t="s">
        <v>688</v>
      </c>
      <c r="F287" s="31" t="s">
        <v>123</v>
      </c>
      <c r="G287" s="31" t="s">
        <v>16287</v>
      </c>
      <c r="H287" s="31" t="s">
        <v>20921</v>
      </c>
      <c r="I287" s="38">
        <v>0.41666666666666669</v>
      </c>
      <c r="J287" s="31" t="s">
        <v>779</v>
      </c>
      <c r="K287" s="31" t="s">
        <v>105</v>
      </c>
      <c r="L287" s="31" t="s">
        <v>106</v>
      </c>
      <c r="M287" s="31" t="s">
        <v>194</v>
      </c>
      <c r="S287" s="29">
        <v>38950</v>
      </c>
      <c r="T287" s="451"/>
      <c r="U287" s="31"/>
      <c r="V287" s="31"/>
      <c r="W287" s="31"/>
      <c r="X287" s="31"/>
      <c r="Y287" s="31"/>
      <c r="Z287" s="31"/>
      <c r="AA287" s="31"/>
      <c r="AB287" s="38"/>
      <c r="AC287" s="31"/>
      <c r="AD287" s="31"/>
      <c r="AE287" s="31"/>
      <c r="AF287" s="31"/>
      <c r="AL287" s="29"/>
      <c r="AM287" s="152"/>
      <c r="AN287" s="296"/>
    </row>
    <row r="288" spans="1:41" s="23" customFormat="1" ht="54" customHeight="1" x14ac:dyDescent="1.3">
      <c r="A288" s="452" t="s">
        <v>23844</v>
      </c>
      <c r="B288" s="452" t="s">
        <v>17203</v>
      </c>
      <c r="C288" s="452" t="s">
        <v>23845</v>
      </c>
      <c r="D288" s="452" t="s">
        <v>23846</v>
      </c>
      <c r="E288" s="452" t="s">
        <v>688</v>
      </c>
      <c r="F288" s="452" t="s">
        <v>123</v>
      </c>
      <c r="G288" s="452" t="s">
        <v>16287</v>
      </c>
      <c r="H288" s="452" t="s">
        <v>20921</v>
      </c>
      <c r="I288" s="453">
        <v>0.41666666666666669</v>
      </c>
      <c r="J288" s="452" t="s">
        <v>779</v>
      </c>
      <c r="K288" s="452" t="s">
        <v>105</v>
      </c>
      <c r="L288" s="452" t="s">
        <v>106</v>
      </c>
      <c r="M288" s="452" t="s">
        <v>194</v>
      </c>
      <c r="S288" s="29"/>
      <c r="T288" s="451"/>
      <c r="U288" s="31"/>
      <c r="V288" s="31"/>
      <c r="W288" s="31"/>
      <c r="X288" s="31"/>
      <c r="Y288" s="31"/>
      <c r="Z288" s="31"/>
      <c r="AA288" s="31"/>
      <c r="AB288" s="38"/>
      <c r="AC288" s="31"/>
      <c r="AD288" s="31"/>
      <c r="AE288" s="31"/>
      <c r="AF288" s="31"/>
      <c r="AL288" s="29"/>
      <c r="AM288" s="152"/>
    </row>
    <row r="289" spans="1:39" s="23" customFormat="1" ht="54" customHeight="1" x14ac:dyDescent="1.3">
      <c r="A289" s="31" t="s">
        <v>23847</v>
      </c>
      <c r="B289" s="31" t="s">
        <v>23848</v>
      </c>
      <c r="C289" s="31" t="s">
        <v>23849</v>
      </c>
      <c r="D289" s="31" t="s">
        <v>23850</v>
      </c>
      <c r="E289" s="31" t="s">
        <v>688</v>
      </c>
      <c r="F289" s="31" t="s">
        <v>123</v>
      </c>
      <c r="G289" s="31" t="s">
        <v>16287</v>
      </c>
      <c r="H289" s="31" t="s">
        <v>20921</v>
      </c>
      <c r="I289" s="38">
        <v>0.41666666666666669</v>
      </c>
      <c r="J289" s="31" t="s">
        <v>779</v>
      </c>
      <c r="K289" s="31" t="s">
        <v>105</v>
      </c>
      <c r="L289" s="31" t="s">
        <v>106</v>
      </c>
      <c r="M289" s="31" t="s">
        <v>194</v>
      </c>
      <c r="S289" s="29">
        <v>38950</v>
      </c>
      <c r="T289" s="451"/>
      <c r="U289" s="31"/>
      <c r="V289" s="31"/>
      <c r="W289" s="31"/>
      <c r="X289" s="31"/>
      <c r="Y289" s="31"/>
      <c r="Z289" s="31"/>
      <c r="AA289" s="31"/>
      <c r="AB289" s="38"/>
      <c r="AC289" s="31"/>
      <c r="AD289" s="31"/>
      <c r="AE289" s="31"/>
      <c r="AF289" s="31"/>
      <c r="AL289" s="29"/>
      <c r="AM289" s="152"/>
    </row>
    <row r="290" spans="1:39" s="23" customFormat="1" ht="54" customHeight="1" x14ac:dyDescent="1.3">
      <c r="A290" s="31" t="s">
        <v>23851</v>
      </c>
      <c r="B290" s="31" t="s">
        <v>23852</v>
      </c>
      <c r="C290" s="31" t="s">
        <v>23853</v>
      </c>
      <c r="D290" s="31" t="s">
        <v>23854</v>
      </c>
      <c r="E290" s="31" t="s">
        <v>688</v>
      </c>
      <c r="F290" s="31" t="s">
        <v>123</v>
      </c>
      <c r="G290" s="31" t="s">
        <v>16287</v>
      </c>
      <c r="H290" s="31" t="s">
        <v>20921</v>
      </c>
      <c r="I290" s="38">
        <v>0.41666666666666669</v>
      </c>
      <c r="J290" s="31" t="s">
        <v>779</v>
      </c>
      <c r="K290" s="31" t="s">
        <v>105</v>
      </c>
      <c r="L290" s="31" t="s">
        <v>106</v>
      </c>
      <c r="M290" s="31" t="s">
        <v>194</v>
      </c>
      <c r="S290" s="29">
        <v>38950</v>
      </c>
      <c r="T290" s="451"/>
      <c r="U290" s="31"/>
      <c r="V290" s="31"/>
      <c r="W290" s="31"/>
      <c r="X290" s="31"/>
      <c r="Y290" s="31"/>
      <c r="Z290" s="31"/>
      <c r="AA290" s="31"/>
      <c r="AB290" s="38"/>
      <c r="AC290" s="31"/>
      <c r="AD290" s="31"/>
      <c r="AE290" s="31"/>
      <c r="AF290" s="31"/>
      <c r="AL290" s="29"/>
      <c r="AM290" s="152"/>
    </row>
    <row r="291" spans="1:39" s="23" customFormat="1" ht="54" customHeight="1" x14ac:dyDescent="1.3">
      <c r="A291" s="31" t="s">
        <v>23855</v>
      </c>
      <c r="B291" s="31" t="s">
        <v>11227</v>
      </c>
      <c r="C291" s="31" t="s">
        <v>23856</v>
      </c>
      <c r="D291" s="31" t="s">
        <v>23857</v>
      </c>
      <c r="E291" s="31" t="s">
        <v>688</v>
      </c>
      <c r="F291" s="31" t="s">
        <v>123</v>
      </c>
      <c r="G291" s="31" t="s">
        <v>16287</v>
      </c>
      <c r="H291" s="31" t="s">
        <v>20921</v>
      </c>
      <c r="I291" s="38">
        <v>0.41666666666666669</v>
      </c>
      <c r="J291" s="31" t="s">
        <v>779</v>
      </c>
      <c r="K291" s="31" t="s">
        <v>105</v>
      </c>
      <c r="L291" s="31" t="s">
        <v>106</v>
      </c>
      <c r="M291" s="31" t="s">
        <v>194</v>
      </c>
      <c r="S291" s="29">
        <v>38950</v>
      </c>
      <c r="T291" s="451"/>
      <c r="U291" s="31"/>
      <c r="V291" s="31"/>
      <c r="W291" s="31"/>
      <c r="X291" s="31"/>
      <c r="Y291" s="31"/>
      <c r="Z291" s="31"/>
      <c r="AA291" s="31"/>
      <c r="AB291" s="38"/>
      <c r="AC291" s="31"/>
      <c r="AD291" s="31"/>
      <c r="AE291" s="31"/>
      <c r="AF291" s="31"/>
      <c r="AL291" s="29"/>
      <c r="AM291" s="152"/>
    </row>
    <row r="292" spans="1:39" s="23" customFormat="1" ht="54" customHeight="1" x14ac:dyDescent="1.3">
      <c r="A292" s="31" t="s">
        <v>23858</v>
      </c>
      <c r="B292" s="31" t="s">
        <v>23859</v>
      </c>
      <c r="C292" s="31" t="s">
        <v>23860</v>
      </c>
      <c r="D292" s="31" t="s">
        <v>23861</v>
      </c>
      <c r="E292" s="31" t="s">
        <v>688</v>
      </c>
      <c r="F292" s="31" t="s">
        <v>123</v>
      </c>
      <c r="G292" s="31" t="s">
        <v>16287</v>
      </c>
      <c r="H292" s="31" t="s">
        <v>20921</v>
      </c>
      <c r="I292" s="38">
        <v>0.41666666666666669</v>
      </c>
      <c r="J292" s="31" t="s">
        <v>779</v>
      </c>
      <c r="K292" s="31" t="s">
        <v>105</v>
      </c>
      <c r="L292" s="31" t="s">
        <v>106</v>
      </c>
      <c r="M292" s="31" t="s">
        <v>194</v>
      </c>
      <c r="S292" s="29">
        <v>38950</v>
      </c>
      <c r="T292" s="451"/>
      <c r="U292" s="31"/>
      <c r="V292" s="31"/>
      <c r="W292" s="31"/>
      <c r="X292" s="31"/>
      <c r="Y292" s="31"/>
      <c r="Z292" s="31"/>
      <c r="AA292" s="31"/>
      <c r="AB292" s="38"/>
      <c r="AC292" s="31"/>
      <c r="AD292" s="31"/>
      <c r="AE292" s="31"/>
      <c r="AF292" s="31"/>
      <c r="AL292" s="29"/>
      <c r="AM292" s="152"/>
    </row>
    <row r="293" spans="1:39" s="23" customFormat="1" ht="54" customHeight="1" x14ac:dyDescent="1.3">
      <c r="A293" s="31" t="s">
        <v>23862</v>
      </c>
      <c r="B293" s="31" t="s">
        <v>23610</v>
      </c>
      <c r="C293" s="31" t="s">
        <v>23863</v>
      </c>
      <c r="D293" s="31" t="s">
        <v>23864</v>
      </c>
      <c r="E293" s="31" t="s">
        <v>688</v>
      </c>
      <c r="F293" s="31" t="s">
        <v>123</v>
      </c>
      <c r="G293" s="31" t="s">
        <v>16287</v>
      </c>
      <c r="H293" s="31" t="s">
        <v>20921</v>
      </c>
      <c r="I293" s="38">
        <v>0.41666666666666669</v>
      </c>
      <c r="J293" s="31" t="s">
        <v>779</v>
      </c>
      <c r="K293" s="31" t="s">
        <v>105</v>
      </c>
      <c r="L293" s="31" t="s">
        <v>106</v>
      </c>
      <c r="M293" s="31" t="s">
        <v>194</v>
      </c>
      <c r="S293" s="29">
        <v>38950</v>
      </c>
      <c r="T293" s="451"/>
      <c r="U293" s="31"/>
      <c r="V293" s="31"/>
      <c r="W293" s="31"/>
      <c r="X293" s="31"/>
      <c r="Y293" s="31"/>
      <c r="Z293" s="31"/>
      <c r="AA293" s="31"/>
      <c r="AB293" s="38"/>
      <c r="AC293" s="31"/>
      <c r="AD293" s="31"/>
      <c r="AE293" s="31"/>
      <c r="AF293" s="31"/>
      <c r="AL293" s="29"/>
      <c r="AM293" s="152"/>
    </row>
    <row r="294" spans="1:39" s="23" customFormat="1" ht="54" customHeight="1" x14ac:dyDescent="1.3">
      <c r="A294" s="31" t="s">
        <v>23865</v>
      </c>
      <c r="B294" s="31" t="s">
        <v>23866</v>
      </c>
      <c r="C294" s="31" t="s">
        <v>23867</v>
      </c>
      <c r="D294" s="31" t="s">
        <v>23868</v>
      </c>
      <c r="E294" s="31" t="s">
        <v>101</v>
      </c>
      <c r="F294" s="31" t="s">
        <v>102</v>
      </c>
      <c r="G294" s="31" t="s">
        <v>16216</v>
      </c>
      <c r="H294" s="31" t="s">
        <v>21136</v>
      </c>
      <c r="I294" s="38">
        <v>0.41666666666666669</v>
      </c>
      <c r="J294" s="31" t="s">
        <v>779</v>
      </c>
      <c r="K294" s="31" t="s">
        <v>105</v>
      </c>
      <c r="L294" s="31" t="s">
        <v>106</v>
      </c>
      <c r="M294" s="31" t="s">
        <v>107</v>
      </c>
      <c r="S294" s="29">
        <v>22200</v>
      </c>
      <c r="T294" s="451"/>
      <c r="U294" s="31"/>
      <c r="V294" s="31"/>
      <c r="W294" s="31"/>
      <c r="X294" s="31"/>
      <c r="Y294" s="31"/>
      <c r="Z294" s="31"/>
      <c r="AA294" s="31"/>
      <c r="AB294" s="38"/>
      <c r="AC294" s="31"/>
      <c r="AD294" s="31"/>
      <c r="AE294" s="31"/>
      <c r="AF294" s="31"/>
      <c r="AL294" s="29"/>
      <c r="AM294" s="152"/>
    </row>
    <row r="295" spans="1:39" s="23" customFormat="1" ht="54" customHeight="1" x14ac:dyDescent="1.3">
      <c r="A295" s="685" t="s">
        <v>23925</v>
      </c>
      <c r="B295" s="686"/>
      <c r="C295" s="686"/>
      <c r="D295" s="686"/>
      <c r="E295" s="686"/>
      <c r="F295" s="686"/>
      <c r="G295" s="686"/>
      <c r="H295" s="686"/>
      <c r="I295" s="686"/>
      <c r="J295" s="686"/>
      <c r="K295" s="686"/>
      <c r="L295" s="686"/>
      <c r="M295" s="687"/>
      <c r="S295" s="29"/>
      <c r="T295" s="388">
        <v>200000</v>
      </c>
      <c r="U295" s="296"/>
      <c r="AJ295" s="152"/>
      <c r="AK295" s="29"/>
      <c r="AL295" s="229"/>
      <c r="AM295" s="29"/>
    </row>
    <row r="296" spans="1:39" s="23" customFormat="1" ht="54" customHeight="1" x14ac:dyDescent="1.3">
      <c r="A296" s="685" t="s">
        <v>23925</v>
      </c>
      <c r="B296" s="686"/>
      <c r="C296" s="686"/>
      <c r="D296" s="686"/>
      <c r="E296" s="686"/>
      <c r="F296" s="686"/>
      <c r="G296" s="686"/>
      <c r="H296" s="686"/>
      <c r="I296" s="686"/>
      <c r="J296" s="686"/>
      <c r="K296" s="686"/>
      <c r="L296" s="686"/>
      <c r="M296" s="687"/>
      <c r="S296" s="29"/>
      <c r="T296" s="388">
        <v>220000</v>
      </c>
      <c r="U296" s="296"/>
      <c r="AJ296" s="152"/>
      <c r="AK296" s="29"/>
      <c r="AL296" s="229"/>
      <c r="AM296" s="29"/>
    </row>
    <row r="297" spans="1:39" s="23" customFormat="1" ht="54" customHeight="1" x14ac:dyDescent="1.3">
      <c r="A297" s="679" t="s">
        <v>23941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1"/>
      <c r="S297" s="29"/>
      <c r="T297" s="451"/>
      <c r="U297" s="31"/>
      <c r="V297" s="31"/>
      <c r="W297" s="31"/>
      <c r="X297" s="31"/>
      <c r="Y297" s="31"/>
      <c r="Z297" s="31"/>
      <c r="AA297" s="31"/>
      <c r="AB297" s="38"/>
      <c r="AC297" s="31"/>
      <c r="AD297" s="31"/>
      <c r="AE297" s="31"/>
      <c r="AF297" s="31"/>
      <c r="AL297" s="29"/>
      <c r="AM297" s="131">
        <v>220000</v>
      </c>
    </row>
    <row r="298" spans="1:39" s="23" customFormat="1" ht="54" customHeight="1" x14ac:dyDescent="1.3">
      <c r="A298" s="31" t="s">
        <v>24717</v>
      </c>
      <c r="B298" s="31" t="s">
        <v>24718</v>
      </c>
      <c r="C298" s="31" t="s">
        <v>24719</v>
      </c>
      <c r="D298" s="31" t="s">
        <v>24720</v>
      </c>
      <c r="E298" s="31" t="s">
        <v>101</v>
      </c>
      <c r="F298" s="31" t="s">
        <v>102</v>
      </c>
      <c r="G298" s="31" t="s">
        <v>16190</v>
      </c>
      <c r="H298" s="31" t="s">
        <v>19365</v>
      </c>
      <c r="I298" s="38">
        <v>0.83333333333333337</v>
      </c>
      <c r="J298" s="31" t="s">
        <v>779</v>
      </c>
      <c r="K298" s="31" t="s">
        <v>105</v>
      </c>
      <c r="L298" s="31" t="s">
        <v>106</v>
      </c>
      <c r="M298" s="31" t="s">
        <v>491</v>
      </c>
      <c r="S298" s="29">
        <v>26200</v>
      </c>
      <c r="T298" s="451"/>
      <c r="U298" s="31"/>
      <c r="V298" s="31"/>
      <c r="W298" s="31"/>
      <c r="X298" s="31"/>
      <c r="Y298" s="31"/>
      <c r="Z298" s="31"/>
      <c r="AA298" s="31"/>
      <c r="AB298" s="38"/>
      <c r="AC298" s="31"/>
      <c r="AD298" s="31"/>
      <c r="AE298" s="31"/>
      <c r="AF298" s="31"/>
      <c r="AL298" s="29"/>
      <c r="AM298" s="131"/>
    </row>
    <row r="299" spans="1:39" s="23" customFormat="1" ht="54" customHeight="1" x14ac:dyDescent="1.3">
      <c r="A299" s="31" t="s">
        <v>24721</v>
      </c>
      <c r="B299" s="31" t="s">
        <v>283</v>
      </c>
      <c r="C299" s="31" t="s">
        <v>24722</v>
      </c>
      <c r="D299" s="31" t="s">
        <v>24723</v>
      </c>
      <c r="E299" s="31" t="s">
        <v>687</v>
      </c>
      <c r="F299" s="31" t="s">
        <v>102</v>
      </c>
      <c r="G299" s="31" t="s">
        <v>16324</v>
      </c>
      <c r="H299" s="31" t="s">
        <v>22838</v>
      </c>
      <c r="I299" s="38">
        <v>0.83333333333333337</v>
      </c>
      <c r="J299" s="31" t="s">
        <v>779</v>
      </c>
      <c r="K299" s="31" t="s">
        <v>105</v>
      </c>
      <c r="L299" s="31" t="s">
        <v>106</v>
      </c>
      <c r="M299" s="31" t="s">
        <v>491</v>
      </c>
      <c r="S299" s="29">
        <v>25200</v>
      </c>
      <c r="T299" s="451"/>
      <c r="U299" s="31"/>
      <c r="V299" s="31"/>
      <c r="W299" s="31"/>
      <c r="X299" s="31"/>
      <c r="Y299" s="31"/>
      <c r="Z299" s="31"/>
      <c r="AA299" s="31"/>
      <c r="AB299" s="38"/>
      <c r="AC299" s="31"/>
      <c r="AD299" s="31"/>
      <c r="AE299" s="31"/>
      <c r="AF299" s="31"/>
      <c r="AL299" s="29"/>
      <c r="AM299" s="131"/>
    </row>
    <row r="300" spans="1:39" s="23" customFormat="1" ht="54" customHeight="1" x14ac:dyDescent="1.3">
      <c r="A300" s="31" t="s">
        <v>24724</v>
      </c>
      <c r="B300" s="31" t="s">
        <v>24725</v>
      </c>
      <c r="C300" s="31" t="s">
        <v>24726</v>
      </c>
      <c r="D300" s="31" t="s">
        <v>24727</v>
      </c>
      <c r="E300" s="31" t="s">
        <v>101</v>
      </c>
      <c r="F300" s="31" t="s">
        <v>102</v>
      </c>
      <c r="G300" s="31" t="s">
        <v>16190</v>
      </c>
      <c r="H300" s="31" t="s">
        <v>19365</v>
      </c>
      <c r="I300" s="38">
        <v>0.41666666666666669</v>
      </c>
      <c r="J300" s="31" t="s">
        <v>779</v>
      </c>
      <c r="K300" s="31" t="s">
        <v>105</v>
      </c>
      <c r="L300" s="31" t="s">
        <v>106</v>
      </c>
      <c r="M300" s="31" t="s">
        <v>491</v>
      </c>
      <c r="S300" s="29">
        <v>26200</v>
      </c>
      <c r="T300" s="451"/>
      <c r="U300" s="31"/>
      <c r="V300" s="31"/>
      <c r="W300" s="31"/>
      <c r="X300" s="31"/>
      <c r="Y300" s="31"/>
      <c r="Z300" s="31"/>
      <c r="AA300" s="31"/>
      <c r="AB300" s="38"/>
      <c r="AC300" s="31"/>
      <c r="AD300" s="31"/>
      <c r="AE300" s="31"/>
      <c r="AF300" s="31"/>
      <c r="AL300" s="29"/>
      <c r="AM300" s="131"/>
    </row>
    <row r="301" spans="1:39" s="23" customFormat="1" ht="54" customHeight="1" x14ac:dyDescent="1.3">
      <c r="A301" s="31" t="s">
        <v>24729</v>
      </c>
      <c r="B301" s="31" t="s">
        <v>24730</v>
      </c>
      <c r="C301" s="31" t="s">
        <v>24731</v>
      </c>
      <c r="D301" s="31" t="s">
        <v>24732</v>
      </c>
      <c r="E301" s="31" t="s">
        <v>101</v>
      </c>
      <c r="F301" s="31" t="s">
        <v>1304</v>
      </c>
      <c r="G301" s="31" t="s">
        <v>16185</v>
      </c>
      <c r="H301" s="31" t="s">
        <v>20921</v>
      </c>
      <c r="I301" s="38">
        <v>0.125</v>
      </c>
      <c r="J301" s="31" t="s">
        <v>779</v>
      </c>
      <c r="K301" s="31" t="s">
        <v>105</v>
      </c>
      <c r="L301" s="31" t="s">
        <v>106</v>
      </c>
      <c r="M301" s="31" t="s">
        <v>107</v>
      </c>
      <c r="S301" s="29">
        <v>22200</v>
      </c>
      <c r="T301" s="451"/>
      <c r="U301" s="31"/>
      <c r="V301" s="31"/>
      <c r="W301" s="31"/>
      <c r="X301" s="31"/>
      <c r="Y301" s="31"/>
      <c r="Z301" s="31"/>
      <c r="AA301" s="31"/>
      <c r="AB301" s="38"/>
      <c r="AC301" s="31"/>
      <c r="AD301" s="31"/>
      <c r="AE301" s="31"/>
      <c r="AF301" s="31"/>
      <c r="AL301" s="29"/>
      <c r="AM301" s="131"/>
    </row>
    <row r="302" spans="1:39" s="23" customFormat="1" ht="54" customHeight="1" x14ac:dyDescent="1.3">
      <c r="A302" s="31" t="s">
        <v>24733</v>
      </c>
      <c r="B302" s="31" t="s">
        <v>17086</v>
      </c>
      <c r="C302" s="31" t="s">
        <v>24734</v>
      </c>
      <c r="D302" s="31" t="s">
        <v>24735</v>
      </c>
      <c r="E302" s="31" t="s">
        <v>101</v>
      </c>
      <c r="F302" s="31" t="s">
        <v>123</v>
      </c>
      <c r="G302" s="31" t="s">
        <v>16223</v>
      </c>
      <c r="H302" s="31" t="s">
        <v>19365</v>
      </c>
      <c r="I302" s="38">
        <v>0.125</v>
      </c>
      <c r="J302" s="31" t="s">
        <v>779</v>
      </c>
      <c r="K302" s="31" t="s">
        <v>105</v>
      </c>
      <c r="L302" s="31" t="s">
        <v>106</v>
      </c>
      <c r="M302" s="31" t="s">
        <v>995</v>
      </c>
      <c r="S302" s="29">
        <v>43925</v>
      </c>
      <c r="T302" s="451"/>
      <c r="U302" s="31"/>
      <c r="V302" s="31"/>
      <c r="W302" s="31"/>
      <c r="X302" s="31"/>
      <c r="Y302" s="31"/>
      <c r="Z302" s="31"/>
      <c r="AA302" s="31"/>
      <c r="AB302" s="38"/>
      <c r="AC302" s="31"/>
      <c r="AD302" s="31"/>
      <c r="AE302" s="31"/>
      <c r="AF302" s="31"/>
      <c r="AL302" s="29"/>
      <c r="AM302" s="131"/>
    </row>
    <row r="303" spans="1:39" s="23" customFormat="1" ht="54" customHeight="1" x14ac:dyDescent="1.3">
      <c r="A303" s="31" t="s">
        <v>24736</v>
      </c>
      <c r="B303" s="31" t="s">
        <v>24737</v>
      </c>
      <c r="C303" s="31" t="s">
        <v>24738</v>
      </c>
      <c r="D303" s="31" t="s">
        <v>24739</v>
      </c>
      <c r="E303" s="31" t="s">
        <v>101</v>
      </c>
      <c r="F303" s="31" t="s">
        <v>123</v>
      </c>
      <c r="G303" s="31" t="s">
        <v>16223</v>
      </c>
      <c r="H303" s="31" t="s">
        <v>19365</v>
      </c>
      <c r="I303" s="38">
        <v>0.125</v>
      </c>
      <c r="J303" s="31" t="s">
        <v>779</v>
      </c>
      <c r="K303" s="31" t="s">
        <v>105</v>
      </c>
      <c r="L303" s="31" t="s">
        <v>106</v>
      </c>
      <c r="M303" s="31" t="s">
        <v>995</v>
      </c>
      <c r="S303" s="29">
        <v>43925</v>
      </c>
      <c r="T303" s="451"/>
    </row>
    <row r="304" spans="1:39" s="23" customFormat="1" ht="54" customHeight="1" x14ac:dyDescent="1.3">
      <c r="A304" s="31" t="s">
        <v>33503</v>
      </c>
      <c r="B304" s="31" t="s">
        <v>24740</v>
      </c>
      <c r="C304" s="31" t="s">
        <v>24741</v>
      </c>
      <c r="D304" s="31" t="s">
        <v>24742</v>
      </c>
      <c r="E304" s="31" t="s">
        <v>101</v>
      </c>
      <c r="F304" s="31" t="s">
        <v>123</v>
      </c>
      <c r="G304" s="31" t="s">
        <v>16223</v>
      </c>
      <c r="H304" s="31" t="s">
        <v>19365</v>
      </c>
      <c r="I304" s="38">
        <v>0.125</v>
      </c>
      <c r="J304" s="31" t="s">
        <v>779</v>
      </c>
      <c r="K304" s="31" t="s">
        <v>105</v>
      </c>
      <c r="L304" s="31" t="s">
        <v>106</v>
      </c>
      <c r="M304" s="31" t="s">
        <v>995</v>
      </c>
      <c r="S304" s="29">
        <v>43925</v>
      </c>
      <c r="T304" s="451"/>
    </row>
    <row r="305" spans="1:20" s="23" customFormat="1" ht="54" customHeight="1" x14ac:dyDescent="1.3">
      <c r="A305" s="31" t="s">
        <v>24743</v>
      </c>
      <c r="B305" s="31" t="s">
        <v>4365</v>
      </c>
      <c r="C305" s="31" t="s">
        <v>24744</v>
      </c>
      <c r="D305" s="31" t="s">
        <v>24745</v>
      </c>
      <c r="E305" s="31" t="s">
        <v>101</v>
      </c>
      <c r="F305" s="31" t="s">
        <v>123</v>
      </c>
      <c r="G305" s="31" t="s">
        <v>16223</v>
      </c>
      <c r="H305" s="31" t="s">
        <v>19365</v>
      </c>
      <c r="I305" s="38">
        <v>0.125</v>
      </c>
      <c r="J305" s="31" t="s">
        <v>779</v>
      </c>
      <c r="K305" s="31" t="s">
        <v>105</v>
      </c>
      <c r="L305" s="31" t="s">
        <v>106</v>
      </c>
      <c r="M305" s="31" t="s">
        <v>995</v>
      </c>
      <c r="S305" s="29">
        <v>43925</v>
      </c>
      <c r="T305" s="451"/>
    </row>
    <row r="306" spans="1:20" s="23" customFormat="1" ht="54" customHeight="1" x14ac:dyDescent="1.3">
      <c r="A306" s="31" t="s">
        <v>24746</v>
      </c>
      <c r="B306" s="31" t="s">
        <v>24747</v>
      </c>
      <c r="C306" s="31" t="s">
        <v>24748</v>
      </c>
      <c r="D306" s="31" t="s">
        <v>24749</v>
      </c>
      <c r="E306" s="31" t="s">
        <v>101</v>
      </c>
      <c r="F306" s="31" t="s">
        <v>123</v>
      </c>
      <c r="G306" s="31" t="s">
        <v>16223</v>
      </c>
      <c r="H306" s="31" t="s">
        <v>19365</v>
      </c>
      <c r="I306" s="38">
        <v>0.125</v>
      </c>
      <c r="J306" s="31" t="s">
        <v>779</v>
      </c>
      <c r="K306" s="31" t="s">
        <v>105</v>
      </c>
      <c r="L306" s="31" t="s">
        <v>106</v>
      </c>
      <c r="M306" s="31" t="s">
        <v>995</v>
      </c>
      <c r="S306" s="29">
        <v>43925</v>
      </c>
      <c r="T306" s="451"/>
    </row>
    <row r="307" spans="1:20" s="23" customFormat="1" ht="54" customHeight="1" x14ac:dyDescent="1.3">
      <c r="A307" s="31" t="s">
        <v>24750</v>
      </c>
      <c r="B307" s="31" t="s">
        <v>24751</v>
      </c>
      <c r="C307" s="31" t="s">
        <v>24752</v>
      </c>
      <c r="D307" s="31" t="s">
        <v>24753</v>
      </c>
      <c r="E307" s="31" t="s">
        <v>101</v>
      </c>
      <c r="F307" s="31" t="s">
        <v>123</v>
      </c>
      <c r="G307" s="31" t="s">
        <v>16223</v>
      </c>
      <c r="H307" s="31" t="s">
        <v>19365</v>
      </c>
      <c r="I307" s="38">
        <v>0.125</v>
      </c>
      <c r="J307" s="31" t="s">
        <v>779</v>
      </c>
      <c r="K307" s="31" t="s">
        <v>105</v>
      </c>
      <c r="L307" s="31" t="s">
        <v>106</v>
      </c>
      <c r="M307" s="31" t="s">
        <v>995</v>
      </c>
      <c r="S307" s="29">
        <v>43925</v>
      </c>
      <c r="T307" s="451"/>
    </row>
    <row r="308" spans="1:20" s="23" customFormat="1" ht="54" customHeight="1" x14ac:dyDescent="1.3">
      <c r="A308" s="31" t="s">
        <v>24754</v>
      </c>
      <c r="B308" s="31" t="s">
        <v>24755</v>
      </c>
      <c r="C308" s="31" t="s">
        <v>24756</v>
      </c>
      <c r="D308" s="31" t="s">
        <v>24757</v>
      </c>
      <c r="E308" s="31" t="s">
        <v>101</v>
      </c>
      <c r="F308" s="31" t="s">
        <v>1304</v>
      </c>
      <c r="G308" s="31" t="s">
        <v>16185</v>
      </c>
      <c r="H308" s="31" t="s">
        <v>21619</v>
      </c>
      <c r="I308" s="38">
        <v>0.16666666666666666</v>
      </c>
      <c r="J308" s="31" t="s">
        <v>779</v>
      </c>
      <c r="K308" s="31" t="s">
        <v>105</v>
      </c>
      <c r="L308" s="31" t="s">
        <v>106</v>
      </c>
      <c r="M308" s="31" t="s">
        <v>491</v>
      </c>
      <c r="S308" s="29">
        <v>26200</v>
      </c>
      <c r="T308" s="451"/>
    </row>
    <row r="309" spans="1:20" ht="54" customHeight="1" x14ac:dyDescent="1.05">
      <c r="A309" s="31" t="s">
        <v>23943</v>
      </c>
      <c r="B309" s="31" t="s">
        <v>23944</v>
      </c>
      <c r="C309" s="31" t="s">
        <v>23945</v>
      </c>
      <c r="D309" s="31" t="s">
        <v>23946</v>
      </c>
      <c r="E309" s="31" t="s">
        <v>101</v>
      </c>
      <c r="F309" s="31" t="s">
        <v>102</v>
      </c>
      <c r="G309" s="31" t="s">
        <v>16190</v>
      </c>
      <c r="H309" s="31" t="s">
        <v>21584</v>
      </c>
      <c r="I309" s="38">
        <v>0.375</v>
      </c>
      <c r="J309" s="31" t="s">
        <v>1171</v>
      </c>
      <c r="K309" s="31" t="s">
        <v>105</v>
      </c>
      <c r="L309" s="31" t="s">
        <v>106</v>
      </c>
      <c r="M309" s="31" t="s">
        <v>491</v>
      </c>
      <c r="N309" s="23"/>
      <c r="O309" s="23"/>
      <c r="P309" s="23"/>
      <c r="Q309" s="23"/>
      <c r="R309" s="23"/>
      <c r="S309" s="29">
        <v>26200</v>
      </c>
      <c r="T309" s="388"/>
    </row>
    <row r="310" spans="1:20" ht="54" customHeight="1" x14ac:dyDescent="1.05">
      <c r="A310" s="31" t="s">
        <v>23947</v>
      </c>
      <c r="B310" s="31" t="s">
        <v>18719</v>
      </c>
      <c r="C310" s="31" t="s">
        <v>23948</v>
      </c>
      <c r="D310" s="31" t="s">
        <v>23949</v>
      </c>
      <c r="E310" s="31" t="s">
        <v>101</v>
      </c>
      <c r="F310" s="31" t="s">
        <v>102</v>
      </c>
      <c r="G310" s="31" t="s">
        <v>16190</v>
      </c>
      <c r="H310" s="31" t="s">
        <v>21584</v>
      </c>
      <c r="I310" s="38">
        <v>0.375</v>
      </c>
      <c r="J310" s="31" t="s">
        <v>1171</v>
      </c>
      <c r="K310" s="31" t="s">
        <v>105</v>
      </c>
      <c r="L310" s="31" t="s">
        <v>106</v>
      </c>
      <c r="M310" s="31" t="s">
        <v>491</v>
      </c>
      <c r="N310" s="23"/>
      <c r="O310" s="23"/>
      <c r="P310" s="23"/>
      <c r="Q310" s="23"/>
      <c r="R310" s="23"/>
      <c r="S310" s="29">
        <v>26200</v>
      </c>
      <c r="T310" s="388"/>
    </row>
    <row r="311" spans="1:20" ht="54" customHeight="1" x14ac:dyDescent="1.3">
      <c r="A311" s="645" t="s">
        <v>35143</v>
      </c>
      <c r="B311" s="637">
        <v>25640</v>
      </c>
      <c r="C311" s="638" t="s">
        <v>24728</v>
      </c>
      <c r="D311" s="638" t="s">
        <v>17257</v>
      </c>
      <c r="E311" s="639" t="s">
        <v>35144</v>
      </c>
      <c r="F311" s="638" t="s">
        <v>35145</v>
      </c>
      <c r="G311" s="640"/>
      <c r="H311" s="641"/>
      <c r="I311" s="642"/>
      <c r="J311" s="643"/>
      <c r="K311" s="638" t="s">
        <v>22969</v>
      </c>
      <c r="L311" s="636" t="s">
        <v>22970</v>
      </c>
      <c r="M311" s="638" t="s">
        <v>22971</v>
      </c>
      <c r="N311" s="636"/>
      <c r="O311" s="636"/>
      <c r="P311" s="636"/>
      <c r="Q311" s="636"/>
      <c r="R311" s="644"/>
      <c r="S311" s="646">
        <v>22200</v>
      </c>
      <c r="T311" s="658"/>
    </row>
    <row r="312" spans="1:20" s="23" customFormat="1" ht="54" customHeight="1" x14ac:dyDescent="1.3">
      <c r="A312" s="685" t="s">
        <v>24903</v>
      </c>
      <c r="B312" s="686"/>
      <c r="C312" s="686"/>
      <c r="D312" s="686"/>
      <c r="E312" s="686"/>
      <c r="F312" s="686"/>
      <c r="G312" s="686"/>
      <c r="H312" s="686"/>
      <c r="I312" s="686"/>
      <c r="J312" s="686"/>
      <c r="K312" s="686"/>
      <c r="L312" s="686"/>
      <c r="M312" s="687"/>
      <c r="S312" s="29"/>
      <c r="T312" s="388">
        <v>60000</v>
      </c>
    </row>
    <row r="313" spans="1:20" s="23" customFormat="1" ht="54" customHeight="1" x14ac:dyDescent="1.3">
      <c r="A313" s="685" t="s">
        <v>24903</v>
      </c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7"/>
      <c r="S313" s="29"/>
      <c r="T313" s="388">
        <v>25000</v>
      </c>
    </row>
    <row r="314" spans="1:20" s="23" customFormat="1" ht="54" customHeight="1" x14ac:dyDescent="1.3">
      <c r="A314" s="685" t="s">
        <v>26804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7"/>
      <c r="S314" s="29"/>
      <c r="T314" s="388">
        <v>500000</v>
      </c>
    </row>
    <row r="315" spans="1:20" s="23" customFormat="1" ht="54" customHeight="1" x14ac:dyDescent="1.3">
      <c r="A315" s="688" t="s">
        <v>27234</v>
      </c>
      <c r="B315" s="689"/>
      <c r="C315" s="689"/>
      <c r="D315" s="689"/>
      <c r="E315" s="689"/>
      <c r="F315" s="689"/>
      <c r="G315" s="689"/>
      <c r="H315" s="689"/>
      <c r="I315" s="689"/>
      <c r="J315" s="689"/>
      <c r="K315" s="689"/>
      <c r="L315" s="689"/>
      <c r="M315" s="690"/>
      <c r="S315" s="29"/>
      <c r="T315" s="451"/>
    </row>
    <row r="316" spans="1:20" s="23" customFormat="1" ht="54" customHeight="1" x14ac:dyDescent="1.3">
      <c r="A316" s="31" t="s">
        <v>27181</v>
      </c>
      <c r="B316" s="31" t="s">
        <v>27182</v>
      </c>
      <c r="C316" s="31" t="s">
        <v>27183</v>
      </c>
      <c r="D316" s="31" t="s">
        <v>27184</v>
      </c>
      <c r="E316" s="31" t="s">
        <v>101</v>
      </c>
      <c r="F316" s="31" t="s">
        <v>102</v>
      </c>
      <c r="G316" s="31" t="s">
        <v>16190</v>
      </c>
      <c r="H316" s="31" t="s">
        <v>22838</v>
      </c>
      <c r="I316" s="38">
        <v>0.41666666666666669</v>
      </c>
      <c r="J316" s="31" t="s">
        <v>779</v>
      </c>
      <c r="K316" s="31" t="s">
        <v>105</v>
      </c>
      <c r="L316" s="31" t="s">
        <v>491</v>
      </c>
      <c r="M316" s="31" t="s">
        <v>106</v>
      </c>
      <c r="S316" s="29">
        <v>26200</v>
      </c>
      <c r="T316" s="451"/>
    </row>
    <row r="317" spans="1:20" s="23" customFormat="1" ht="54" customHeight="1" x14ac:dyDescent="1.3">
      <c r="A317" s="31" t="s">
        <v>27185</v>
      </c>
      <c r="B317" s="31" t="s">
        <v>27186</v>
      </c>
      <c r="C317" s="31" t="s">
        <v>27187</v>
      </c>
      <c r="D317" s="31" t="s">
        <v>27188</v>
      </c>
      <c r="E317" s="31" t="s">
        <v>101</v>
      </c>
      <c r="F317" s="31" t="s">
        <v>102</v>
      </c>
      <c r="G317" s="31" t="s">
        <v>16190</v>
      </c>
      <c r="H317" s="31" t="s">
        <v>22838</v>
      </c>
      <c r="I317" s="38">
        <v>0.41666666666666669</v>
      </c>
      <c r="J317" s="31" t="s">
        <v>779</v>
      </c>
      <c r="K317" s="31" t="s">
        <v>105</v>
      </c>
      <c r="L317" s="31" t="s">
        <v>491</v>
      </c>
      <c r="M317" s="31" t="s">
        <v>106</v>
      </c>
      <c r="S317" s="29">
        <v>26200</v>
      </c>
      <c r="T317" s="451"/>
    </row>
    <row r="318" spans="1:20" s="23" customFormat="1" ht="54" customHeight="1" x14ac:dyDescent="1.3">
      <c r="A318" s="685" t="s">
        <v>26799</v>
      </c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6"/>
      <c r="M318" s="687"/>
      <c r="S318" s="29"/>
      <c r="T318" s="388">
        <v>20000</v>
      </c>
    </row>
    <row r="319" spans="1:20" ht="54" customHeight="1" x14ac:dyDescent="1.3">
      <c r="A319" s="685" t="s">
        <v>26799</v>
      </c>
      <c r="B319" s="686"/>
      <c r="C319" s="686"/>
      <c r="D319" s="686"/>
      <c r="E319" s="686"/>
      <c r="F319" s="686"/>
      <c r="G319" s="686"/>
      <c r="H319" s="686"/>
      <c r="I319" s="686"/>
      <c r="J319" s="686"/>
      <c r="K319" s="686"/>
      <c r="L319" s="686"/>
      <c r="M319" s="687"/>
      <c r="N319" s="23"/>
      <c r="O319" s="23"/>
      <c r="P319" s="23"/>
      <c r="Q319" s="152"/>
      <c r="R319" s="29"/>
      <c r="S319" s="229"/>
      <c r="T319" s="388">
        <v>45000</v>
      </c>
    </row>
    <row r="320" spans="1:20" ht="54" customHeight="1" x14ac:dyDescent="1.3">
      <c r="A320" s="679" t="s">
        <v>27728</v>
      </c>
      <c r="B320" s="680"/>
      <c r="C320" s="680"/>
      <c r="D320" s="680"/>
      <c r="E320" s="680"/>
      <c r="F320" s="680"/>
      <c r="G320" s="680"/>
      <c r="H320" s="680"/>
      <c r="I320" s="680"/>
      <c r="J320" s="680"/>
      <c r="K320" s="680"/>
      <c r="L320" s="680"/>
      <c r="M320" s="681"/>
      <c r="N320" s="23"/>
      <c r="O320" s="23"/>
      <c r="P320" s="23"/>
      <c r="Q320" s="23"/>
      <c r="R320" s="23"/>
      <c r="S320" s="29"/>
      <c r="T320" s="388"/>
    </row>
    <row r="321" spans="1:20" ht="54" customHeight="1" x14ac:dyDescent="1.05">
      <c r="A321" s="31" t="s">
        <v>27532</v>
      </c>
      <c r="B321" s="31" t="s">
        <v>27533</v>
      </c>
      <c r="C321" s="31" t="s">
        <v>27534</v>
      </c>
      <c r="D321" s="31" t="s">
        <v>27535</v>
      </c>
      <c r="E321" s="31" t="s">
        <v>101</v>
      </c>
      <c r="F321" s="31" t="s">
        <v>1304</v>
      </c>
      <c r="G321" s="31" t="s">
        <v>16185</v>
      </c>
      <c r="H321" s="31" t="s">
        <v>25340</v>
      </c>
      <c r="I321" s="38">
        <v>0.34027777777777779</v>
      </c>
      <c r="J321" s="31" t="s">
        <v>779</v>
      </c>
      <c r="K321" s="31" t="s">
        <v>105</v>
      </c>
      <c r="L321" s="31" t="s">
        <v>491</v>
      </c>
      <c r="M321" s="31" t="s">
        <v>106</v>
      </c>
      <c r="N321" s="23"/>
      <c r="O321" s="23"/>
      <c r="P321" s="23"/>
      <c r="Q321" s="23"/>
      <c r="R321" s="23"/>
      <c r="S321" s="29">
        <v>26200</v>
      </c>
      <c r="T321" s="388"/>
    </row>
    <row r="322" spans="1:20" ht="54" customHeight="1" x14ac:dyDescent="1.05">
      <c r="A322" s="31" t="s">
        <v>27536</v>
      </c>
      <c r="B322" s="31" t="s">
        <v>27537</v>
      </c>
      <c r="C322" s="31" t="s">
        <v>27538</v>
      </c>
      <c r="D322" s="31" t="s">
        <v>27539</v>
      </c>
      <c r="E322" s="31" t="s">
        <v>687</v>
      </c>
      <c r="F322" s="31" t="s">
        <v>123</v>
      </c>
      <c r="G322" s="31" t="s">
        <v>17645</v>
      </c>
      <c r="H322" s="31" t="s">
        <v>21619</v>
      </c>
      <c r="I322" s="38">
        <v>0.41666666666666669</v>
      </c>
      <c r="J322" s="31" t="s">
        <v>779</v>
      </c>
      <c r="K322" s="31" t="s">
        <v>105</v>
      </c>
      <c r="L322" s="31" t="s">
        <v>107</v>
      </c>
      <c r="M322" s="31" t="s">
        <v>106</v>
      </c>
      <c r="N322" s="23"/>
      <c r="O322" s="23"/>
      <c r="P322" s="23"/>
      <c r="Q322" s="23"/>
      <c r="R322" s="23"/>
      <c r="S322" s="29">
        <v>22200</v>
      </c>
      <c r="T322" s="388"/>
    </row>
    <row r="323" spans="1:20" ht="54" customHeight="1" x14ac:dyDescent="1.05">
      <c r="A323" s="31" t="s">
        <v>27540</v>
      </c>
      <c r="B323" s="31" t="s">
        <v>27541</v>
      </c>
      <c r="C323" s="31" t="s">
        <v>27542</v>
      </c>
      <c r="D323" s="31" t="s">
        <v>27543</v>
      </c>
      <c r="E323" s="31" t="s">
        <v>101</v>
      </c>
      <c r="F323" s="31" t="s">
        <v>123</v>
      </c>
      <c r="G323" s="31" t="s">
        <v>16223</v>
      </c>
      <c r="H323" s="31" t="s">
        <v>25340</v>
      </c>
      <c r="I323" s="38">
        <v>0.32291666666666669</v>
      </c>
      <c r="J323" s="31" t="s">
        <v>779</v>
      </c>
      <c r="K323" s="31" t="s">
        <v>105</v>
      </c>
      <c r="L323" s="31" t="s">
        <v>995</v>
      </c>
      <c r="M323" s="31" t="s">
        <v>106</v>
      </c>
      <c r="N323" s="23"/>
      <c r="O323" s="23"/>
      <c r="P323" s="23"/>
      <c r="Q323" s="23"/>
      <c r="R323" s="23"/>
      <c r="S323" s="29">
        <v>43925</v>
      </c>
      <c r="T323" s="388"/>
    </row>
    <row r="324" spans="1:20" ht="54" customHeight="1" x14ac:dyDescent="1.05">
      <c r="A324" s="31" t="s">
        <v>27544</v>
      </c>
      <c r="B324" s="31" t="s">
        <v>27545</v>
      </c>
      <c r="C324" s="31" t="s">
        <v>27546</v>
      </c>
      <c r="D324" s="31" t="s">
        <v>27547</v>
      </c>
      <c r="E324" s="31" t="s">
        <v>101</v>
      </c>
      <c r="F324" s="31" t="s">
        <v>123</v>
      </c>
      <c r="G324" s="31" t="s">
        <v>16223</v>
      </c>
      <c r="H324" s="31" t="s">
        <v>25340</v>
      </c>
      <c r="I324" s="38">
        <v>0.32291666666666669</v>
      </c>
      <c r="J324" s="31" t="s">
        <v>779</v>
      </c>
      <c r="K324" s="31" t="s">
        <v>105</v>
      </c>
      <c r="L324" s="31" t="s">
        <v>995</v>
      </c>
      <c r="M324" s="31" t="s">
        <v>106</v>
      </c>
      <c r="N324" s="23"/>
      <c r="O324" s="23"/>
      <c r="P324" s="23"/>
      <c r="Q324" s="23"/>
      <c r="R324" s="23"/>
      <c r="S324" s="29">
        <v>43925</v>
      </c>
      <c r="T324" s="388"/>
    </row>
    <row r="325" spans="1:20" ht="54" customHeight="1" x14ac:dyDescent="1.05">
      <c r="A325" s="31" t="s">
        <v>27548</v>
      </c>
      <c r="B325" s="31" t="s">
        <v>10168</v>
      </c>
      <c r="C325" s="31" t="s">
        <v>27549</v>
      </c>
      <c r="D325" s="31" t="s">
        <v>27550</v>
      </c>
      <c r="E325" s="31" t="s">
        <v>101</v>
      </c>
      <c r="F325" s="31" t="s">
        <v>123</v>
      </c>
      <c r="G325" s="31" t="s">
        <v>16223</v>
      </c>
      <c r="H325" s="31" t="s">
        <v>25340</v>
      </c>
      <c r="I325" s="38">
        <v>0.32291666666666669</v>
      </c>
      <c r="J325" s="31" t="s">
        <v>779</v>
      </c>
      <c r="K325" s="31" t="s">
        <v>105</v>
      </c>
      <c r="L325" s="31" t="s">
        <v>995</v>
      </c>
      <c r="M325" s="31" t="s">
        <v>106</v>
      </c>
      <c r="N325" s="23"/>
      <c r="O325" s="23"/>
      <c r="P325" s="23"/>
      <c r="Q325" s="23"/>
      <c r="R325" s="23"/>
      <c r="S325" s="29">
        <v>43925</v>
      </c>
      <c r="T325" s="388"/>
    </row>
    <row r="326" spans="1:20" ht="54" customHeight="1" x14ac:dyDescent="1.05">
      <c r="A326" s="31" t="s">
        <v>27551</v>
      </c>
      <c r="B326" s="31" t="s">
        <v>27552</v>
      </c>
      <c r="C326" s="31" t="s">
        <v>27553</v>
      </c>
      <c r="D326" s="31" t="s">
        <v>27554</v>
      </c>
      <c r="E326" s="31" t="s">
        <v>687</v>
      </c>
      <c r="F326" s="31" t="s">
        <v>123</v>
      </c>
      <c r="G326" s="31" t="s">
        <v>17645</v>
      </c>
      <c r="H326" s="31" t="s">
        <v>21619</v>
      </c>
      <c r="I326" s="38">
        <v>0.41666666666666669</v>
      </c>
      <c r="J326" s="31" t="s">
        <v>779</v>
      </c>
      <c r="K326" s="31" t="s">
        <v>105</v>
      </c>
      <c r="L326" s="31" t="s">
        <v>107</v>
      </c>
      <c r="M326" s="31" t="s">
        <v>106</v>
      </c>
      <c r="N326" s="23"/>
      <c r="O326" s="23"/>
      <c r="P326" s="23"/>
      <c r="Q326" s="23"/>
      <c r="R326" s="23"/>
      <c r="S326" s="29">
        <v>22200</v>
      </c>
      <c r="T326" s="388"/>
    </row>
    <row r="327" spans="1:20" ht="54" customHeight="1" x14ac:dyDescent="1.05">
      <c r="A327" s="31" t="s">
        <v>27555</v>
      </c>
      <c r="B327" s="31" t="s">
        <v>27556</v>
      </c>
      <c r="C327" s="31" t="s">
        <v>27557</v>
      </c>
      <c r="D327" s="31" t="s">
        <v>27558</v>
      </c>
      <c r="E327" s="31" t="s">
        <v>687</v>
      </c>
      <c r="F327" s="31" t="s">
        <v>123</v>
      </c>
      <c r="G327" s="31" t="s">
        <v>17645</v>
      </c>
      <c r="H327" s="31" t="s">
        <v>21619</v>
      </c>
      <c r="I327" s="38">
        <v>0.41666666666666669</v>
      </c>
      <c r="J327" s="31" t="s">
        <v>779</v>
      </c>
      <c r="K327" s="31" t="s">
        <v>105</v>
      </c>
      <c r="L327" s="31" t="s">
        <v>107</v>
      </c>
      <c r="M327" s="31" t="s">
        <v>106</v>
      </c>
      <c r="N327" s="23"/>
      <c r="O327" s="23"/>
      <c r="P327" s="23"/>
      <c r="Q327" s="23"/>
      <c r="R327" s="23"/>
      <c r="S327" s="29">
        <v>22200</v>
      </c>
      <c r="T327" s="388"/>
    </row>
    <row r="328" spans="1:20" ht="54" customHeight="1" x14ac:dyDescent="1.05">
      <c r="A328" s="31" t="s">
        <v>27559</v>
      </c>
      <c r="B328" s="31" t="s">
        <v>3325</v>
      </c>
      <c r="C328" s="31" t="s">
        <v>27560</v>
      </c>
      <c r="D328" s="31" t="s">
        <v>27561</v>
      </c>
      <c r="E328" s="31" t="s">
        <v>687</v>
      </c>
      <c r="F328" s="31" t="s">
        <v>123</v>
      </c>
      <c r="G328" s="31" t="s">
        <v>17645</v>
      </c>
      <c r="H328" s="31" t="s">
        <v>21619</v>
      </c>
      <c r="I328" s="38">
        <v>0.41666666666666669</v>
      </c>
      <c r="J328" s="31" t="s">
        <v>779</v>
      </c>
      <c r="K328" s="31" t="s">
        <v>105</v>
      </c>
      <c r="L328" s="31" t="s">
        <v>107</v>
      </c>
      <c r="M328" s="31" t="s">
        <v>106</v>
      </c>
      <c r="N328" s="23"/>
      <c r="O328" s="23"/>
      <c r="P328" s="23"/>
      <c r="Q328" s="23"/>
      <c r="R328" s="23"/>
      <c r="S328" s="29">
        <v>22200</v>
      </c>
      <c r="T328" s="388"/>
    </row>
    <row r="329" spans="1:20" ht="54" customHeight="1" x14ac:dyDescent="1.05">
      <c r="A329" s="31" t="s">
        <v>27562</v>
      </c>
      <c r="B329" s="31" t="s">
        <v>27563</v>
      </c>
      <c r="C329" s="31" t="s">
        <v>27564</v>
      </c>
      <c r="D329" s="31" t="s">
        <v>27565</v>
      </c>
      <c r="E329" s="31" t="s">
        <v>101</v>
      </c>
      <c r="F329" s="31" t="s">
        <v>102</v>
      </c>
      <c r="G329" s="31" t="s">
        <v>17639</v>
      </c>
      <c r="H329" s="31" t="s">
        <v>21619</v>
      </c>
      <c r="I329" s="38">
        <v>0.41666666666666669</v>
      </c>
      <c r="J329" s="31" t="s">
        <v>779</v>
      </c>
      <c r="K329" s="31" t="s">
        <v>105</v>
      </c>
      <c r="L329" s="31" t="s">
        <v>107</v>
      </c>
      <c r="M329" s="31" t="s">
        <v>106</v>
      </c>
      <c r="N329" s="23"/>
      <c r="O329" s="23"/>
      <c r="P329" s="23"/>
      <c r="Q329" s="23"/>
      <c r="R329" s="23"/>
      <c r="S329" s="29">
        <v>22200</v>
      </c>
      <c r="T329" s="388"/>
    </row>
    <row r="330" spans="1:20" ht="54" customHeight="1" x14ac:dyDescent="1.05">
      <c r="A330" s="31" t="s">
        <v>27566</v>
      </c>
      <c r="B330" s="31" t="s">
        <v>27567</v>
      </c>
      <c r="C330" s="31" t="s">
        <v>27568</v>
      </c>
      <c r="D330" s="31" t="s">
        <v>27569</v>
      </c>
      <c r="E330" s="31" t="s">
        <v>687</v>
      </c>
      <c r="F330" s="31" t="s">
        <v>123</v>
      </c>
      <c r="G330" s="31" t="s">
        <v>17645</v>
      </c>
      <c r="H330" s="31" t="s">
        <v>21619</v>
      </c>
      <c r="I330" s="38">
        <v>0.41666666666666669</v>
      </c>
      <c r="J330" s="31" t="s">
        <v>779</v>
      </c>
      <c r="K330" s="31" t="s">
        <v>105</v>
      </c>
      <c r="L330" s="31" t="s">
        <v>107</v>
      </c>
      <c r="M330" s="31" t="s">
        <v>106</v>
      </c>
      <c r="N330" s="23"/>
      <c r="O330" s="23"/>
      <c r="P330" s="23"/>
      <c r="Q330" s="23"/>
      <c r="R330" s="23"/>
      <c r="S330" s="29">
        <v>22200</v>
      </c>
      <c r="T330" s="388"/>
    </row>
    <row r="331" spans="1:20" ht="54" customHeight="1" x14ac:dyDescent="1.05">
      <c r="A331" s="31" t="s">
        <v>27570</v>
      </c>
      <c r="B331" s="31" t="s">
        <v>27571</v>
      </c>
      <c r="C331" s="31" t="s">
        <v>27572</v>
      </c>
      <c r="D331" s="31" t="s">
        <v>27573</v>
      </c>
      <c r="E331" s="31" t="s">
        <v>687</v>
      </c>
      <c r="F331" s="31" t="s">
        <v>123</v>
      </c>
      <c r="G331" s="31" t="s">
        <v>17645</v>
      </c>
      <c r="H331" s="31" t="s">
        <v>21619</v>
      </c>
      <c r="I331" s="38">
        <v>0.41666666666666669</v>
      </c>
      <c r="J331" s="31" t="s">
        <v>779</v>
      </c>
      <c r="K331" s="31" t="s">
        <v>105</v>
      </c>
      <c r="L331" s="31" t="s">
        <v>107</v>
      </c>
      <c r="M331" s="31" t="s">
        <v>106</v>
      </c>
      <c r="N331" s="23"/>
      <c r="O331" s="23"/>
      <c r="P331" s="23"/>
      <c r="Q331" s="23"/>
      <c r="R331" s="23"/>
      <c r="S331" s="29">
        <v>22200</v>
      </c>
      <c r="T331" s="388"/>
    </row>
    <row r="332" spans="1:20" ht="54" customHeight="1" x14ac:dyDescent="1.05">
      <c r="A332" s="31" t="s">
        <v>27574</v>
      </c>
      <c r="B332" s="31" t="s">
        <v>27575</v>
      </c>
      <c r="C332" s="31" t="s">
        <v>27576</v>
      </c>
      <c r="D332" s="31" t="s">
        <v>27577</v>
      </c>
      <c r="E332" s="31" t="s">
        <v>687</v>
      </c>
      <c r="F332" s="31" t="s">
        <v>123</v>
      </c>
      <c r="G332" s="31" t="s">
        <v>17645</v>
      </c>
      <c r="H332" s="31" t="s">
        <v>21619</v>
      </c>
      <c r="I332" s="38">
        <v>0.41666666666666669</v>
      </c>
      <c r="J332" s="31" t="s">
        <v>779</v>
      </c>
      <c r="K332" s="31" t="s">
        <v>105</v>
      </c>
      <c r="L332" s="31" t="s">
        <v>107</v>
      </c>
      <c r="M332" s="31" t="s">
        <v>106</v>
      </c>
      <c r="N332" s="23"/>
      <c r="O332" s="23"/>
      <c r="P332" s="23"/>
      <c r="Q332" s="23"/>
      <c r="R332" s="23"/>
      <c r="S332" s="29">
        <v>22200</v>
      </c>
      <c r="T332" s="388"/>
    </row>
    <row r="333" spans="1:20" ht="54" customHeight="1" x14ac:dyDescent="1.05">
      <c r="A333" s="31" t="s">
        <v>27578</v>
      </c>
      <c r="B333" s="31" t="s">
        <v>27579</v>
      </c>
      <c r="C333" s="31" t="s">
        <v>27580</v>
      </c>
      <c r="D333" s="31" t="s">
        <v>27581</v>
      </c>
      <c r="E333" s="31" t="s">
        <v>687</v>
      </c>
      <c r="F333" s="31" t="s">
        <v>123</v>
      </c>
      <c r="G333" s="31" t="s">
        <v>17645</v>
      </c>
      <c r="H333" s="31" t="s">
        <v>21619</v>
      </c>
      <c r="I333" s="38">
        <v>0.41666666666666669</v>
      </c>
      <c r="J333" s="31" t="s">
        <v>779</v>
      </c>
      <c r="K333" s="31" t="s">
        <v>105</v>
      </c>
      <c r="L333" s="31" t="s">
        <v>107</v>
      </c>
      <c r="M333" s="31" t="s">
        <v>106</v>
      </c>
      <c r="N333" s="23"/>
      <c r="O333" s="23"/>
      <c r="P333" s="23"/>
      <c r="Q333" s="23"/>
      <c r="R333" s="23"/>
      <c r="S333" s="29">
        <v>22200</v>
      </c>
      <c r="T333" s="388"/>
    </row>
    <row r="334" spans="1:20" ht="54" customHeight="1" x14ac:dyDescent="1.05">
      <c r="A334" s="31" t="s">
        <v>27582</v>
      </c>
      <c r="B334" s="31" t="s">
        <v>27583</v>
      </c>
      <c r="C334" s="31" t="s">
        <v>27584</v>
      </c>
      <c r="D334" s="31" t="s">
        <v>27585</v>
      </c>
      <c r="E334" s="31" t="s">
        <v>687</v>
      </c>
      <c r="F334" s="31" t="s">
        <v>123</v>
      </c>
      <c r="G334" s="31" t="s">
        <v>17645</v>
      </c>
      <c r="H334" s="31" t="s">
        <v>21619</v>
      </c>
      <c r="I334" s="38">
        <v>0.41666666666666669</v>
      </c>
      <c r="J334" s="31" t="s">
        <v>779</v>
      </c>
      <c r="K334" s="31" t="s">
        <v>105</v>
      </c>
      <c r="L334" s="31" t="s">
        <v>107</v>
      </c>
      <c r="M334" s="31" t="s">
        <v>106</v>
      </c>
      <c r="N334" s="23"/>
      <c r="O334" s="23"/>
      <c r="P334" s="23"/>
      <c r="Q334" s="23"/>
      <c r="R334" s="23"/>
      <c r="S334" s="29">
        <v>22200</v>
      </c>
      <c r="T334" s="388"/>
    </row>
    <row r="335" spans="1:20" ht="54" customHeight="1" x14ac:dyDescent="1.05">
      <c r="A335" s="31" t="s">
        <v>27586</v>
      </c>
      <c r="B335" s="31" t="s">
        <v>27587</v>
      </c>
      <c r="C335" s="31" t="s">
        <v>27588</v>
      </c>
      <c r="D335" s="31" t="s">
        <v>27589</v>
      </c>
      <c r="E335" s="31" t="s">
        <v>687</v>
      </c>
      <c r="F335" s="31" t="s">
        <v>123</v>
      </c>
      <c r="G335" s="31" t="s">
        <v>17645</v>
      </c>
      <c r="H335" s="31" t="s">
        <v>21619</v>
      </c>
      <c r="I335" s="38">
        <v>0.41666666666666669</v>
      </c>
      <c r="J335" s="31" t="s">
        <v>779</v>
      </c>
      <c r="K335" s="31" t="s">
        <v>105</v>
      </c>
      <c r="L335" s="31" t="s">
        <v>107</v>
      </c>
      <c r="M335" s="31" t="s">
        <v>106</v>
      </c>
      <c r="N335" s="23"/>
      <c r="O335" s="23"/>
      <c r="P335" s="23"/>
      <c r="Q335" s="23"/>
      <c r="R335" s="23"/>
      <c r="S335" s="29">
        <v>22200</v>
      </c>
      <c r="T335" s="388"/>
    </row>
    <row r="336" spans="1:20" ht="54" customHeight="1" x14ac:dyDescent="1.05">
      <c r="A336" s="31" t="s">
        <v>27590</v>
      </c>
      <c r="B336" s="31" t="s">
        <v>27591</v>
      </c>
      <c r="C336" s="31" t="s">
        <v>27592</v>
      </c>
      <c r="D336" s="31" t="s">
        <v>27593</v>
      </c>
      <c r="E336" s="31" t="s">
        <v>687</v>
      </c>
      <c r="F336" s="31" t="s">
        <v>123</v>
      </c>
      <c r="G336" s="31" t="s">
        <v>17645</v>
      </c>
      <c r="H336" s="31" t="s">
        <v>21619</v>
      </c>
      <c r="I336" s="38">
        <v>0.41666666666666669</v>
      </c>
      <c r="J336" s="31" t="s">
        <v>779</v>
      </c>
      <c r="K336" s="31" t="s">
        <v>105</v>
      </c>
      <c r="L336" s="31" t="s">
        <v>107</v>
      </c>
      <c r="M336" s="31" t="s">
        <v>106</v>
      </c>
      <c r="N336" s="23"/>
      <c r="O336" s="23"/>
      <c r="P336" s="23"/>
      <c r="Q336" s="23"/>
      <c r="R336" s="23"/>
      <c r="S336" s="29">
        <v>22200</v>
      </c>
      <c r="T336" s="388"/>
    </row>
    <row r="337" spans="1:20" ht="54" customHeight="1" x14ac:dyDescent="1.05">
      <c r="A337" s="31" t="s">
        <v>27594</v>
      </c>
      <c r="B337" s="31" t="s">
        <v>4780</v>
      </c>
      <c r="C337" s="31" t="s">
        <v>27595</v>
      </c>
      <c r="D337" s="31" t="s">
        <v>27596</v>
      </c>
      <c r="E337" s="31" t="s">
        <v>687</v>
      </c>
      <c r="F337" s="31" t="s">
        <v>123</v>
      </c>
      <c r="G337" s="31" t="s">
        <v>17645</v>
      </c>
      <c r="H337" s="31" t="s">
        <v>21619</v>
      </c>
      <c r="I337" s="38">
        <v>0.41666666666666669</v>
      </c>
      <c r="J337" s="31" t="s">
        <v>779</v>
      </c>
      <c r="K337" s="31" t="s">
        <v>105</v>
      </c>
      <c r="L337" s="31" t="s">
        <v>107</v>
      </c>
      <c r="M337" s="31" t="s">
        <v>106</v>
      </c>
      <c r="N337" s="23"/>
      <c r="O337" s="23"/>
      <c r="P337" s="23"/>
      <c r="Q337" s="23"/>
      <c r="R337" s="23"/>
      <c r="S337" s="29">
        <v>22200</v>
      </c>
      <c r="T337" s="388"/>
    </row>
    <row r="338" spans="1:20" ht="54" customHeight="1" x14ac:dyDescent="1.05">
      <c r="A338" s="31" t="s">
        <v>27597</v>
      </c>
      <c r="B338" s="31" t="s">
        <v>1307</v>
      </c>
      <c r="C338" s="31" t="s">
        <v>27598</v>
      </c>
      <c r="D338" s="31" t="s">
        <v>27599</v>
      </c>
      <c r="E338" s="31" t="s">
        <v>687</v>
      </c>
      <c r="F338" s="31" t="s">
        <v>123</v>
      </c>
      <c r="G338" s="31" t="s">
        <v>17645</v>
      </c>
      <c r="H338" s="31" t="s">
        <v>21619</v>
      </c>
      <c r="I338" s="38">
        <v>0.41666666666666669</v>
      </c>
      <c r="J338" s="31" t="s">
        <v>779</v>
      </c>
      <c r="K338" s="31" t="s">
        <v>105</v>
      </c>
      <c r="L338" s="31" t="s">
        <v>107</v>
      </c>
      <c r="M338" s="31" t="s">
        <v>106</v>
      </c>
      <c r="N338" s="23"/>
      <c r="O338" s="23"/>
      <c r="P338" s="23"/>
      <c r="Q338" s="23"/>
      <c r="R338" s="23"/>
      <c r="S338" s="29">
        <v>22200</v>
      </c>
      <c r="T338" s="388"/>
    </row>
    <row r="339" spans="1:20" ht="54" customHeight="1" x14ac:dyDescent="1.05">
      <c r="A339" s="31" t="s">
        <v>27600</v>
      </c>
      <c r="B339" s="31" t="s">
        <v>27601</v>
      </c>
      <c r="C339" s="31" t="s">
        <v>27602</v>
      </c>
      <c r="D339" s="31" t="s">
        <v>27603</v>
      </c>
      <c r="E339" s="31" t="s">
        <v>687</v>
      </c>
      <c r="F339" s="31" t="s">
        <v>123</v>
      </c>
      <c r="G339" s="31" t="s">
        <v>17645</v>
      </c>
      <c r="H339" s="31" t="s">
        <v>21619</v>
      </c>
      <c r="I339" s="38">
        <v>0.41666666666666669</v>
      </c>
      <c r="J339" s="31" t="s">
        <v>779</v>
      </c>
      <c r="K339" s="31" t="s">
        <v>105</v>
      </c>
      <c r="L339" s="31" t="s">
        <v>107</v>
      </c>
      <c r="M339" s="31" t="s">
        <v>106</v>
      </c>
      <c r="N339" s="23"/>
      <c r="O339" s="23"/>
      <c r="P339" s="23"/>
      <c r="Q339" s="23"/>
      <c r="R339" s="23"/>
      <c r="S339" s="29">
        <v>22200</v>
      </c>
      <c r="T339" s="388"/>
    </row>
    <row r="340" spans="1:20" ht="54" customHeight="1" x14ac:dyDescent="1.05">
      <c r="A340" s="31" t="s">
        <v>27604</v>
      </c>
      <c r="B340" s="31" t="s">
        <v>27605</v>
      </c>
      <c r="C340" s="31" t="s">
        <v>27606</v>
      </c>
      <c r="D340" s="31" t="s">
        <v>27607</v>
      </c>
      <c r="E340" s="31" t="s">
        <v>687</v>
      </c>
      <c r="F340" s="31" t="s">
        <v>123</v>
      </c>
      <c r="G340" s="31" t="s">
        <v>17645</v>
      </c>
      <c r="H340" s="31" t="s">
        <v>21619</v>
      </c>
      <c r="I340" s="38">
        <v>0.41666666666666669</v>
      </c>
      <c r="J340" s="31" t="s">
        <v>779</v>
      </c>
      <c r="K340" s="31" t="s">
        <v>105</v>
      </c>
      <c r="L340" s="31" t="s">
        <v>107</v>
      </c>
      <c r="M340" s="31" t="s">
        <v>106</v>
      </c>
      <c r="N340" s="23"/>
      <c r="O340" s="23"/>
      <c r="P340" s="23"/>
      <c r="Q340" s="23"/>
      <c r="R340" s="23"/>
      <c r="S340" s="29">
        <v>22200</v>
      </c>
      <c r="T340" s="388"/>
    </row>
    <row r="341" spans="1:20" ht="54" customHeight="1" x14ac:dyDescent="1.05">
      <c r="A341" s="31" t="s">
        <v>27608</v>
      </c>
      <c r="B341" s="31" t="s">
        <v>27609</v>
      </c>
      <c r="C341" s="31" t="s">
        <v>27610</v>
      </c>
      <c r="D341" s="31" t="s">
        <v>27611</v>
      </c>
      <c r="E341" s="31" t="s">
        <v>687</v>
      </c>
      <c r="F341" s="31" t="s">
        <v>123</v>
      </c>
      <c r="G341" s="31" t="s">
        <v>17645</v>
      </c>
      <c r="H341" s="31" t="s">
        <v>21619</v>
      </c>
      <c r="I341" s="38">
        <v>0.41666666666666669</v>
      </c>
      <c r="J341" s="31" t="s">
        <v>779</v>
      </c>
      <c r="K341" s="31" t="s">
        <v>105</v>
      </c>
      <c r="L341" s="31" t="s">
        <v>107</v>
      </c>
      <c r="M341" s="31" t="s">
        <v>106</v>
      </c>
      <c r="N341" s="23"/>
      <c r="O341" s="23"/>
      <c r="P341" s="23"/>
      <c r="Q341" s="23"/>
      <c r="R341" s="23"/>
      <c r="S341" s="29">
        <v>22200</v>
      </c>
      <c r="T341" s="388"/>
    </row>
    <row r="342" spans="1:20" ht="54" customHeight="1" x14ac:dyDescent="1.05">
      <c r="A342" s="31" t="s">
        <v>27612</v>
      </c>
      <c r="B342" s="31" t="s">
        <v>27613</v>
      </c>
      <c r="C342" s="31" t="s">
        <v>27614</v>
      </c>
      <c r="D342" s="31" t="s">
        <v>27615</v>
      </c>
      <c r="E342" s="31" t="s">
        <v>687</v>
      </c>
      <c r="F342" s="31" t="s">
        <v>123</v>
      </c>
      <c r="G342" s="31" t="s">
        <v>17645</v>
      </c>
      <c r="H342" s="31" t="s">
        <v>21619</v>
      </c>
      <c r="I342" s="38">
        <v>0.41666666666666669</v>
      </c>
      <c r="J342" s="31" t="s">
        <v>779</v>
      </c>
      <c r="K342" s="31" t="s">
        <v>105</v>
      </c>
      <c r="L342" s="31" t="s">
        <v>107</v>
      </c>
      <c r="M342" s="31" t="s">
        <v>106</v>
      </c>
      <c r="N342" s="23"/>
      <c r="O342" s="23"/>
      <c r="P342" s="23"/>
      <c r="Q342" s="23"/>
      <c r="R342" s="23"/>
      <c r="S342" s="29">
        <v>22200</v>
      </c>
      <c r="T342" s="388"/>
    </row>
    <row r="343" spans="1:20" ht="54" customHeight="1" x14ac:dyDescent="1.05">
      <c r="A343" s="31" t="s">
        <v>27616</v>
      </c>
      <c r="B343" s="31" t="s">
        <v>27617</v>
      </c>
      <c r="C343" s="31" t="s">
        <v>27618</v>
      </c>
      <c r="D343" s="31" t="s">
        <v>27619</v>
      </c>
      <c r="E343" s="31" t="s">
        <v>687</v>
      </c>
      <c r="F343" s="31" t="s">
        <v>123</v>
      </c>
      <c r="G343" s="31" t="s">
        <v>17645</v>
      </c>
      <c r="H343" s="31" t="s">
        <v>21619</v>
      </c>
      <c r="I343" s="38">
        <v>0.41666666666666669</v>
      </c>
      <c r="J343" s="31" t="s">
        <v>779</v>
      </c>
      <c r="K343" s="31" t="s">
        <v>105</v>
      </c>
      <c r="L343" s="31" t="s">
        <v>107</v>
      </c>
      <c r="M343" s="31" t="s">
        <v>106</v>
      </c>
      <c r="N343" s="23"/>
      <c r="O343" s="23"/>
      <c r="P343" s="23"/>
      <c r="Q343" s="23"/>
      <c r="R343" s="23"/>
      <c r="S343" s="29">
        <v>22200</v>
      </c>
      <c r="T343" s="388"/>
    </row>
    <row r="344" spans="1:20" ht="54" customHeight="1" x14ac:dyDescent="1.05">
      <c r="A344" s="31" t="s">
        <v>27620</v>
      </c>
      <c r="B344" s="31" t="s">
        <v>27621</v>
      </c>
      <c r="C344" s="31" t="s">
        <v>27622</v>
      </c>
      <c r="D344" s="31" t="s">
        <v>27623</v>
      </c>
      <c r="E344" s="31" t="s">
        <v>687</v>
      </c>
      <c r="F344" s="31" t="s">
        <v>123</v>
      </c>
      <c r="G344" s="31" t="s">
        <v>17645</v>
      </c>
      <c r="H344" s="31" t="s">
        <v>21619</v>
      </c>
      <c r="I344" s="38">
        <v>0.41666666666666669</v>
      </c>
      <c r="J344" s="31" t="s">
        <v>779</v>
      </c>
      <c r="K344" s="31" t="s">
        <v>105</v>
      </c>
      <c r="L344" s="31" t="s">
        <v>107</v>
      </c>
      <c r="M344" s="31" t="s">
        <v>106</v>
      </c>
      <c r="N344" s="23"/>
      <c r="O344" s="23"/>
      <c r="P344" s="23"/>
      <c r="Q344" s="23"/>
      <c r="R344" s="23"/>
      <c r="S344" s="29">
        <v>22200</v>
      </c>
      <c r="T344" s="388"/>
    </row>
    <row r="345" spans="1:20" ht="54" customHeight="1" x14ac:dyDescent="1.05">
      <c r="A345" s="31" t="s">
        <v>27624</v>
      </c>
      <c r="B345" s="31" t="s">
        <v>23356</v>
      </c>
      <c r="C345" s="31" t="s">
        <v>27625</v>
      </c>
      <c r="D345" s="31" t="s">
        <v>27626</v>
      </c>
      <c r="E345" s="31" t="s">
        <v>687</v>
      </c>
      <c r="F345" s="31" t="s">
        <v>123</v>
      </c>
      <c r="G345" s="31" t="s">
        <v>17645</v>
      </c>
      <c r="H345" s="31" t="s">
        <v>21619</v>
      </c>
      <c r="I345" s="38">
        <v>0.41666666666666669</v>
      </c>
      <c r="J345" s="31" t="s">
        <v>779</v>
      </c>
      <c r="K345" s="31" t="s">
        <v>105</v>
      </c>
      <c r="L345" s="31" t="s">
        <v>107</v>
      </c>
      <c r="M345" s="31" t="s">
        <v>106</v>
      </c>
      <c r="N345" s="23"/>
      <c r="O345" s="23"/>
      <c r="P345" s="23"/>
      <c r="Q345" s="23"/>
      <c r="R345" s="23"/>
      <c r="S345" s="29">
        <v>22200</v>
      </c>
      <c r="T345" s="388"/>
    </row>
    <row r="346" spans="1:20" ht="54" customHeight="1" x14ac:dyDescent="1.05">
      <c r="A346" s="31" t="s">
        <v>27627</v>
      </c>
      <c r="B346" s="31" t="s">
        <v>27628</v>
      </c>
      <c r="C346" s="31" t="s">
        <v>27629</v>
      </c>
      <c r="D346" s="31" t="s">
        <v>27630</v>
      </c>
      <c r="E346" s="31" t="s">
        <v>687</v>
      </c>
      <c r="F346" s="31" t="s">
        <v>123</v>
      </c>
      <c r="G346" s="31" t="s">
        <v>17645</v>
      </c>
      <c r="H346" s="31" t="s">
        <v>21619</v>
      </c>
      <c r="I346" s="38">
        <v>0.41666666666666669</v>
      </c>
      <c r="J346" s="31" t="s">
        <v>779</v>
      </c>
      <c r="K346" s="31" t="s">
        <v>105</v>
      </c>
      <c r="L346" s="31" t="s">
        <v>107</v>
      </c>
      <c r="M346" s="31" t="s">
        <v>106</v>
      </c>
      <c r="N346" s="23"/>
      <c r="O346" s="23"/>
      <c r="P346" s="23"/>
      <c r="Q346" s="23"/>
      <c r="R346" s="23"/>
      <c r="S346" s="29">
        <v>22200</v>
      </c>
      <c r="T346" s="388"/>
    </row>
    <row r="347" spans="1:20" ht="54" customHeight="1" x14ac:dyDescent="1.3">
      <c r="A347" s="685" t="s">
        <v>27999</v>
      </c>
      <c r="B347" s="686"/>
      <c r="C347" s="686"/>
      <c r="D347" s="686"/>
      <c r="E347" s="686"/>
      <c r="F347" s="686"/>
      <c r="G347" s="686"/>
      <c r="H347" s="686"/>
      <c r="I347" s="686"/>
      <c r="J347" s="686"/>
      <c r="K347" s="686"/>
      <c r="L347" s="686"/>
      <c r="M347" s="687"/>
      <c r="N347" s="23"/>
      <c r="O347" s="23"/>
      <c r="P347" s="23"/>
      <c r="Q347" s="152"/>
      <c r="R347" s="29"/>
      <c r="S347" s="229"/>
      <c r="T347" s="388">
        <v>70000</v>
      </c>
    </row>
    <row r="348" spans="1:20" ht="54" customHeight="1" x14ac:dyDescent="1.3">
      <c r="A348" s="685" t="s">
        <v>27999</v>
      </c>
      <c r="B348" s="686"/>
      <c r="C348" s="686"/>
      <c r="D348" s="686"/>
      <c r="E348" s="686"/>
      <c r="F348" s="686"/>
      <c r="G348" s="686"/>
      <c r="H348" s="686"/>
      <c r="I348" s="686"/>
      <c r="J348" s="686"/>
      <c r="K348" s="686"/>
      <c r="L348" s="686"/>
      <c r="M348" s="687"/>
      <c r="N348" s="23"/>
      <c r="O348" s="23"/>
      <c r="P348" s="23"/>
      <c r="Q348" s="152"/>
      <c r="R348" s="29"/>
      <c r="S348" s="229"/>
      <c r="T348" s="388">
        <v>30000</v>
      </c>
    </row>
    <row r="349" spans="1:20" ht="54" customHeight="1" x14ac:dyDescent="1.3">
      <c r="A349" s="685" t="s">
        <v>27999</v>
      </c>
      <c r="B349" s="686"/>
      <c r="C349" s="686"/>
      <c r="D349" s="686"/>
      <c r="E349" s="686"/>
      <c r="F349" s="686"/>
      <c r="G349" s="686"/>
      <c r="H349" s="686"/>
      <c r="I349" s="686"/>
      <c r="J349" s="686"/>
      <c r="K349" s="686"/>
      <c r="L349" s="686"/>
      <c r="M349" s="687"/>
      <c r="N349" s="23"/>
      <c r="O349" s="23"/>
      <c r="P349" s="23"/>
      <c r="Q349" s="152"/>
      <c r="R349" s="29"/>
      <c r="S349" s="229"/>
      <c r="T349" s="388">
        <v>70000</v>
      </c>
    </row>
    <row r="350" spans="1:20" ht="54" customHeight="1" x14ac:dyDescent="1.3">
      <c r="A350" s="685" t="s">
        <v>27997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7"/>
      <c r="N350" s="23"/>
      <c r="O350" s="23"/>
      <c r="P350" s="23"/>
      <c r="Q350" s="152"/>
      <c r="R350" s="29"/>
      <c r="S350" s="229"/>
      <c r="T350" s="388">
        <v>54000</v>
      </c>
    </row>
    <row r="351" spans="1:20" ht="54" customHeight="1" x14ac:dyDescent="1.3">
      <c r="A351" s="685" t="s">
        <v>27997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7"/>
      <c r="N351" s="23"/>
      <c r="O351" s="23"/>
      <c r="P351" s="23"/>
      <c r="Q351" s="152"/>
      <c r="R351" s="29"/>
      <c r="S351" s="229"/>
      <c r="T351" s="388">
        <v>30000</v>
      </c>
    </row>
    <row r="352" spans="1:20" ht="54" customHeight="1" x14ac:dyDescent="1.3">
      <c r="A352" s="685" t="s">
        <v>27998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7"/>
      <c r="N352" s="23"/>
      <c r="O352" s="23"/>
      <c r="P352" s="23"/>
      <c r="Q352" s="152"/>
      <c r="R352" s="29"/>
      <c r="S352" s="229"/>
      <c r="T352" s="388">
        <v>50000</v>
      </c>
    </row>
    <row r="353" spans="1:20" ht="54" customHeight="1" x14ac:dyDescent="1.3">
      <c r="A353" s="685" t="s">
        <v>27998</v>
      </c>
      <c r="B353" s="686"/>
      <c r="C353" s="686"/>
      <c r="D353" s="686"/>
      <c r="E353" s="686"/>
      <c r="F353" s="686"/>
      <c r="G353" s="686"/>
      <c r="H353" s="686"/>
      <c r="I353" s="686"/>
      <c r="J353" s="686"/>
      <c r="K353" s="686"/>
      <c r="L353" s="686"/>
      <c r="M353" s="687"/>
      <c r="N353" s="23"/>
      <c r="O353" s="23"/>
      <c r="P353" s="23"/>
      <c r="Q353" s="152"/>
      <c r="R353" s="29"/>
      <c r="S353" s="229"/>
      <c r="T353" s="388">
        <v>70000</v>
      </c>
    </row>
    <row r="354" spans="1:20" ht="54" customHeight="1" x14ac:dyDescent="1.3">
      <c r="A354" s="679" t="s">
        <v>28585</v>
      </c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1"/>
      <c r="N354" s="23"/>
      <c r="O354" s="23"/>
      <c r="P354" s="23"/>
      <c r="Q354" s="23"/>
      <c r="R354" s="23"/>
      <c r="S354" s="29"/>
      <c r="T354" s="388"/>
    </row>
    <row r="355" spans="1:20" ht="54" customHeight="1" x14ac:dyDescent="1.05">
      <c r="A355" s="31" t="s">
        <v>28485</v>
      </c>
      <c r="B355" s="31" t="s">
        <v>6849</v>
      </c>
      <c r="C355" s="31" t="s">
        <v>28486</v>
      </c>
      <c r="D355" s="31" t="s">
        <v>28487</v>
      </c>
      <c r="E355" s="31" t="s">
        <v>101</v>
      </c>
      <c r="F355" s="31" t="s">
        <v>102</v>
      </c>
      <c r="G355" s="31" t="s">
        <v>22325</v>
      </c>
      <c r="H355" s="31" t="s">
        <v>27158</v>
      </c>
      <c r="I355" s="38">
        <v>0.375</v>
      </c>
      <c r="J355" s="31" t="s">
        <v>779</v>
      </c>
      <c r="K355" s="31" t="s">
        <v>105</v>
      </c>
      <c r="L355" s="31" t="s">
        <v>106</v>
      </c>
      <c r="M355" s="31" t="s">
        <v>491</v>
      </c>
      <c r="N355" s="23"/>
      <c r="O355" s="23"/>
      <c r="P355" s="23"/>
      <c r="Q355" s="23"/>
      <c r="R355" s="23"/>
      <c r="S355" s="29">
        <v>26200</v>
      </c>
      <c r="T355" s="388"/>
    </row>
    <row r="356" spans="1:20" ht="54" customHeight="1" x14ac:dyDescent="1.05">
      <c r="A356" s="31" t="s">
        <v>28488</v>
      </c>
      <c r="B356" s="31" t="s">
        <v>11295</v>
      </c>
      <c r="C356" s="31" t="s">
        <v>28489</v>
      </c>
      <c r="D356" s="31" t="s">
        <v>28490</v>
      </c>
      <c r="E356" s="31" t="s">
        <v>687</v>
      </c>
      <c r="F356" s="31" t="s">
        <v>102</v>
      </c>
      <c r="G356" s="31" t="s">
        <v>16324</v>
      </c>
      <c r="H356" s="31" t="s">
        <v>25515</v>
      </c>
      <c r="I356" s="38">
        <v>0.75</v>
      </c>
      <c r="J356" s="31" t="s">
        <v>779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3"/>
      <c r="R356" s="23"/>
      <c r="S356" s="29">
        <v>25200</v>
      </c>
      <c r="T356" s="388"/>
    </row>
    <row r="357" spans="1:20" ht="54" customHeight="1" x14ac:dyDescent="1.05">
      <c r="A357" s="31" t="s">
        <v>28491</v>
      </c>
      <c r="B357" s="31" t="s">
        <v>28492</v>
      </c>
      <c r="C357" s="31" t="s">
        <v>28493</v>
      </c>
      <c r="D357" s="31" t="s">
        <v>28494</v>
      </c>
      <c r="E357" s="31" t="s">
        <v>687</v>
      </c>
      <c r="F357" s="31" t="s">
        <v>102</v>
      </c>
      <c r="G357" s="31" t="s">
        <v>16324</v>
      </c>
      <c r="H357" s="31" t="s">
        <v>25515</v>
      </c>
      <c r="I357" s="38">
        <v>0.75</v>
      </c>
      <c r="J357" s="31" t="s">
        <v>779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3"/>
      <c r="R357" s="23"/>
      <c r="S357" s="29">
        <v>25200</v>
      </c>
      <c r="T357" s="388"/>
    </row>
    <row r="358" spans="1:20" ht="54" customHeight="1" x14ac:dyDescent="1.05">
      <c r="A358" s="31" t="s">
        <v>28495</v>
      </c>
      <c r="B358" s="31" t="s">
        <v>28496</v>
      </c>
      <c r="C358" s="31" t="s">
        <v>28497</v>
      </c>
      <c r="D358" s="31" t="s">
        <v>28498</v>
      </c>
      <c r="E358" s="31" t="s">
        <v>687</v>
      </c>
      <c r="F358" s="31" t="s">
        <v>102</v>
      </c>
      <c r="G358" s="31" t="s">
        <v>16324</v>
      </c>
      <c r="H358" s="31" t="s">
        <v>25515</v>
      </c>
      <c r="I358" s="38">
        <v>0.75</v>
      </c>
      <c r="J358" s="31" t="s">
        <v>779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3"/>
      <c r="R358" s="23"/>
      <c r="S358" s="29">
        <v>25200</v>
      </c>
      <c r="T358" s="388"/>
    </row>
    <row r="359" spans="1:20" ht="54" customHeight="1" x14ac:dyDescent="1.05">
      <c r="A359" s="31" t="s">
        <v>28499</v>
      </c>
      <c r="B359" s="31" t="s">
        <v>8909</v>
      </c>
      <c r="C359" s="31" t="s">
        <v>28500</v>
      </c>
      <c r="D359" s="31" t="s">
        <v>28501</v>
      </c>
      <c r="E359" s="31" t="s">
        <v>101</v>
      </c>
      <c r="F359" s="31" t="s">
        <v>102</v>
      </c>
      <c r="G359" s="31" t="s">
        <v>22325</v>
      </c>
      <c r="H359" s="31" t="s">
        <v>27158</v>
      </c>
      <c r="I359" s="38">
        <v>0.375</v>
      </c>
      <c r="J359" s="31" t="s">
        <v>779</v>
      </c>
      <c r="K359" s="31" t="s">
        <v>105</v>
      </c>
      <c r="L359" s="31" t="s">
        <v>106</v>
      </c>
      <c r="M359" s="31" t="s">
        <v>491</v>
      </c>
      <c r="N359" s="23"/>
      <c r="O359" s="23"/>
      <c r="P359" s="23"/>
      <c r="Q359" s="23"/>
      <c r="R359" s="23"/>
      <c r="S359" s="29">
        <v>26200</v>
      </c>
      <c r="T359" s="388"/>
    </row>
    <row r="360" spans="1:20" ht="54" customHeight="1" x14ac:dyDescent="1.05">
      <c r="A360" s="31" t="s">
        <v>28502</v>
      </c>
      <c r="B360" s="31" t="s">
        <v>28503</v>
      </c>
      <c r="C360" s="31" t="s">
        <v>28504</v>
      </c>
      <c r="D360" s="31" t="s">
        <v>28505</v>
      </c>
      <c r="E360" s="31" t="s">
        <v>101</v>
      </c>
      <c r="F360" s="31" t="s">
        <v>1304</v>
      </c>
      <c r="G360" s="31" t="s">
        <v>16185</v>
      </c>
      <c r="H360" s="31" t="s">
        <v>25340</v>
      </c>
      <c r="I360" s="38">
        <v>0.34027777777777779</v>
      </c>
      <c r="J360" s="31" t="s">
        <v>779</v>
      </c>
      <c r="K360" s="31" t="s">
        <v>105</v>
      </c>
      <c r="L360" s="31" t="s">
        <v>106</v>
      </c>
      <c r="M360" s="31" t="s">
        <v>491</v>
      </c>
      <c r="N360" s="23"/>
      <c r="O360" s="23"/>
      <c r="P360" s="23"/>
      <c r="Q360" s="23"/>
      <c r="R360" s="23"/>
      <c r="S360" s="29">
        <v>26200</v>
      </c>
      <c r="T360" s="388"/>
    </row>
    <row r="361" spans="1:20" ht="54" customHeight="1" x14ac:dyDescent="1.05">
      <c r="A361" s="31" t="s">
        <v>28506</v>
      </c>
      <c r="B361" s="31" t="s">
        <v>979</v>
      </c>
      <c r="C361" s="31" t="s">
        <v>28507</v>
      </c>
      <c r="D361" s="31" t="s">
        <v>28508</v>
      </c>
      <c r="E361" s="31" t="s">
        <v>687</v>
      </c>
      <c r="F361" s="31" t="s">
        <v>102</v>
      </c>
      <c r="G361" s="31" t="s">
        <v>16324</v>
      </c>
      <c r="H361" s="31" t="s">
        <v>25515</v>
      </c>
      <c r="I361" s="38">
        <v>0.60416666666666663</v>
      </c>
      <c r="J361" s="31" t="s">
        <v>779</v>
      </c>
      <c r="K361" s="31" t="s">
        <v>105</v>
      </c>
      <c r="L361" s="31" t="s">
        <v>106</v>
      </c>
      <c r="M361" s="31" t="s">
        <v>491</v>
      </c>
      <c r="N361" s="23"/>
      <c r="O361" s="23"/>
      <c r="P361" s="23"/>
      <c r="Q361" s="23"/>
      <c r="R361" s="23"/>
      <c r="S361" s="29">
        <v>25200</v>
      </c>
      <c r="T361" s="388"/>
    </row>
    <row r="362" spans="1:20" ht="54" customHeight="1" x14ac:dyDescent="0.7">
      <c r="A362" s="215" t="s">
        <v>32427</v>
      </c>
      <c r="B362" s="274">
        <v>25358</v>
      </c>
      <c r="C362" s="215"/>
      <c r="D362" s="215" t="s">
        <v>28494</v>
      </c>
      <c r="E362" s="215" t="s">
        <v>17253</v>
      </c>
      <c r="F362" s="215" t="s">
        <v>102</v>
      </c>
      <c r="G362" s="215"/>
      <c r="H362" s="215"/>
      <c r="I362" s="215"/>
      <c r="J362" s="215"/>
      <c r="K362" s="215"/>
      <c r="L362" s="215"/>
      <c r="M362" s="215" t="s">
        <v>32428</v>
      </c>
      <c r="N362" s="23"/>
      <c r="O362" s="23"/>
      <c r="P362" s="23"/>
      <c r="Q362" s="152"/>
      <c r="R362" s="29"/>
      <c r="S362" s="195">
        <v>6350</v>
      </c>
      <c r="T362" s="388"/>
    </row>
    <row r="363" spans="1:20" ht="54" customHeight="1" x14ac:dyDescent="0.7">
      <c r="A363" s="590" t="s">
        <v>32849</v>
      </c>
      <c r="B363" s="295"/>
      <c r="C363" s="127"/>
      <c r="D363" s="215" t="s">
        <v>32850</v>
      </c>
      <c r="E363" s="127"/>
      <c r="F363" s="127"/>
      <c r="G363" s="127"/>
      <c r="H363" s="127"/>
      <c r="I363" s="127"/>
      <c r="J363" s="590" t="s">
        <v>779</v>
      </c>
      <c r="K363" s="127"/>
      <c r="L363" s="127"/>
      <c r="M363" s="591" t="s">
        <v>32851</v>
      </c>
      <c r="N363" s="127"/>
      <c r="O363" s="127"/>
      <c r="P363" s="127"/>
      <c r="Q363" s="152"/>
      <c r="R363" s="29"/>
      <c r="S363" s="195">
        <v>8000</v>
      </c>
      <c r="T363" s="388"/>
    </row>
    <row r="364" spans="1:20" ht="54" customHeight="1" x14ac:dyDescent="1.05">
      <c r="A364" s="688" t="s">
        <v>32865</v>
      </c>
      <c r="B364" s="689"/>
      <c r="C364" s="689"/>
      <c r="D364" s="689"/>
      <c r="E364" s="689"/>
      <c r="F364" s="689"/>
      <c r="G364" s="689"/>
      <c r="H364" s="689"/>
      <c r="I364" s="689"/>
      <c r="J364" s="689"/>
      <c r="K364" s="689"/>
      <c r="L364" s="689"/>
      <c r="M364" s="690"/>
      <c r="N364" s="23"/>
      <c r="O364" s="23"/>
      <c r="P364" s="23"/>
      <c r="Q364" s="23"/>
      <c r="R364" s="23"/>
      <c r="S364" s="29"/>
      <c r="T364" s="388"/>
    </row>
    <row r="365" spans="1:20" ht="54" customHeight="1" x14ac:dyDescent="1.05">
      <c r="A365" s="31" t="s">
        <v>33438</v>
      </c>
      <c r="B365" s="31" t="s">
        <v>3937</v>
      </c>
      <c r="C365" s="31" t="s">
        <v>33439</v>
      </c>
      <c r="D365" s="31" t="s">
        <v>33440</v>
      </c>
      <c r="E365" s="31" t="s">
        <v>101</v>
      </c>
      <c r="F365" s="31" t="s">
        <v>102</v>
      </c>
      <c r="G365" s="31" t="s">
        <v>16267</v>
      </c>
      <c r="H365" s="31" t="s">
        <v>29687</v>
      </c>
      <c r="I365" s="38">
        <v>0.27083333333333331</v>
      </c>
      <c r="J365" s="31" t="s">
        <v>779</v>
      </c>
      <c r="K365" s="31" t="s">
        <v>105</v>
      </c>
      <c r="L365" s="31" t="s">
        <v>106</v>
      </c>
      <c r="M365" s="31" t="s">
        <v>491</v>
      </c>
      <c r="N365" s="23"/>
      <c r="O365" s="23"/>
      <c r="P365" s="23"/>
      <c r="Q365" s="23"/>
      <c r="R365" s="23"/>
      <c r="S365" s="29">
        <v>26200</v>
      </c>
      <c r="T365" s="388"/>
    </row>
    <row r="366" spans="1:20" ht="54" customHeight="1" x14ac:dyDescent="1.05">
      <c r="A366" s="31" t="s">
        <v>33441</v>
      </c>
      <c r="B366" s="31" t="s">
        <v>33442</v>
      </c>
      <c r="C366" s="31" t="s">
        <v>33443</v>
      </c>
      <c r="D366" s="31" t="s">
        <v>33444</v>
      </c>
      <c r="E366" s="31" t="s">
        <v>101</v>
      </c>
      <c r="F366" s="31" t="s">
        <v>102</v>
      </c>
      <c r="G366" s="31" t="s">
        <v>16267</v>
      </c>
      <c r="H366" s="31" t="s">
        <v>29687</v>
      </c>
      <c r="I366" s="38">
        <v>0.27083333333333331</v>
      </c>
      <c r="J366" s="31" t="s">
        <v>779</v>
      </c>
      <c r="K366" s="31" t="s">
        <v>105</v>
      </c>
      <c r="L366" s="31" t="s">
        <v>106</v>
      </c>
      <c r="M366" s="31" t="s">
        <v>491</v>
      </c>
      <c r="N366" s="23"/>
      <c r="O366" s="23"/>
      <c r="P366" s="23"/>
      <c r="Q366" s="23"/>
      <c r="R366" s="23"/>
      <c r="S366" s="29">
        <v>26200</v>
      </c>
      <c r="T366" s="388"/>
    </row>
    <row r="367" spans="1:20" ht="54" customHeight="1" x14ac:dyDescent="1.05">
      <c r="A367" s="31" t="s">
        <v>33445</v>
      </c>
      <c r="B367" s="31" t="s">
        <v>28930</v>
      </c>
      <c r="C367" s="31" t="s">
        <v>33446</v>
      </c>
      <c r="D367" s="31" t="s">
        <v>33447</v>
      </c>
      <c r="E367" s="31" t="s">
        <v>101</v>
      </c>
      <c r="F367" s="31" t="s">
        <v>102</v>
      </c>
      <c r="G367" s="31" t="s">
        <v>16267</v>
      </c>
      <c r="H367" s="31" t="s">
        <v>29687</v>
      </c>
      <c r="I367" s="38">
        <v>0.27083333333333331</v>
      </c>
      <c r="J367" s="31" t="s">
        <v>779</v>
      </c>
      <c r="K367" s="31" t="s">
        <v>105</v>
      </c>
      <c r="L367" s="31" t="s">
        <v>106</v>
      </c>
      <c r="M367" s="31" t="s">
        <v>491</v>
      </c>
      <c r="N367" s="23"/>
      <c r="O367" s="23"/>
      <c r="P367" s="23"/>
      <c r="Q367" s="23"/>
      <c r="R367" s="23"/>
      <c r="S367" s="29">
        <v>26200</v>
      </c>
      <c r="T367" s="388"/>
    </row>
    <row r="368" spans="1:20" ht="54" customHeight="1" x14ac:dyDescent="1.05">
      <c r="A368" s="210" t="s">
        <v>33448</v>
      </c>
      <c r="B368" s="31" t="s">
        <v>29473</v>
      </c>
      <c r="C368" s="31" t="s">
        <v>33449</v>
      </c>
      <c r="D368" s="31" t="s">
        <v>33450</v>
      </c>
      <c r="E368" s="31" t="s">
        <v>15620</v>
      </c>
      <c r="F368" s="31" t="s">
        <v>102</v>
      </c>
      <c r="G368" s="31" t="s">
        <v>16236</v>
      </c>
      <c r="H368" s="31" t="s">
        <v>28170</v>
      </c>
      <c r="I368" s="38">
        <v>0.375</v>
      </c>
      <c r="J368" s="31" t="s">
        <v>779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07">
        <v>25200</v>
      </c>
      <c r="T368" s="388"/>
    </row>
    <row r="369" spans="1:39" ht="54" customHeight="1" x14ac:dyDescent="0.7">
      <c r="A369" s="698" t="s">
        <v>33496</v>
      </c>
      <c r="B369" s="699"/>
      <c r="C369" s="699"/>
      <c r="D369" s="699"/>
      <c r="E369" s="699"/>
      <c r="F369" s="699"/>
      <c r="G369" s="699"/>
      <c r="H369" s="699"/>
      <c r="I369" s="699"/>
      <c r="J369" s="699"/>
      <c r="K369" s="699"/>
      <c r="L369" s="699"/>
      <c r="M369" s="700"/>
      <c r="N369" s="23"/>
      <c r="O369" s="23"/>
      <c r="P369" s="23"/>
      <c r="Q369" s="152"/>
      <c r="R369" s="29">
        <v>330</v>
      </c>
      <c r="S369" s="229"/>
      <c r="T369" s="388"/>
    </row>
    <row r="370" spans="1:39" ht="54" customHeight="1" x14ac:dyDescent="0.7">
      <c r="A370" s="698" t="s">
        <v>33497</v>
      </c>
      <c r="B370" s="699"/>
      <c r="C370" s="699"/>
      <c r="D370" s="699"/>
      <c r="E370" s="699"/>
      <c r="F370" s="699"/>
      <c r="G370" s="699"/>
      <c r="H370" s="699"/>
      <c r="I370" s="699"/>
      <c r="J370" s="699"/>
      <c r="K370" s="699"/>
      <c r="L370" s="699"/>
      <c r="M370" s="700"/>
      <c r="N370" s="23"/>
      <c r="O370" s="23"/>
      <c r="P370" s="23"/>
      <c r="Q370" s="152"/>
      <c r="R370" s="29"/>
      <c r="S370" s="195">
        <f>330*49.8</f>
        <v>16434</v>
      </c>
      <c r="T370" s="388"/>
    </row>
    <row r="371" spans="1:39" ht="54" customHeight="1" x14ac:dyDescent="1.05">
      <c r="A371" s="688" t="s">
        <v>35141</v>
      </c>
      <c r="B371" s="689"/>
      <c r="C371" s="689"/>
      <c r="D371" s="689"/>
      <c r="E371" s="689"/>
      <c r="F371" s="689"/>
      <c r="G371" s="689"/>
      <c r="H371" s="689"/>
      <c r="I371" s="689"/>
      <c r="J371" s="689"/>
      <c r="K371" s="689"/>
      <c r="L371" s="689"/>
      <c r="M371" s="690"/>
      <c r="N371" s="23"/>
      <c r="O371" s="23"/>
      <c r="P371" s="23"/>
      <c r="Q371" s="23"/>
      <c r="R371" s="23"/>
      <c r="S371" s="29"/>
      <c r="T371" s="388"/>
      <c r="U371" s="24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152"/>
      <c r="AK371" s="29"/>
      <c r="AL371" s="229"/>
      <c r="AM371" s="29"/>
    </row>
    <row r="372" spans="1:39" ht="54" customHeight="1" x14ac:dyDescent="1.05">
      <c r="A372" s="31" t="s">
        <v>35119</v>
      </c>
      <c r="B372" s="31" t="s">
        <v>35120</v>
      </c>
      <c r="C372" s="31" t="s">
        <v>35121</v>
      </c>
      <c r="D372" s="31" t="s">
        <v>35122</v>
      </c>
      <c r="E372" s="31" t="s">
        <v>101</v>
      </c>
      <c r="F372" s="31" t="s">
        <v>102</v>
      </c>
      <c r="G372" s="31" t="s">
        <v>16267</v>
      </c>
      <c r="H372" s="31" t="s">
        <v>29687</v>
      </c>
      <c r="I372" s="38">
        <v>0.27083333333333331</v>
      </c>
      <c r="J372" s="31" t="s">
        <v>779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26200</v>
      </c>
      <c r="T372" s="388"/>
      <c r="U372" s="24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152"/>
      <c r="AK372" s="29"/>
      <c r="AL372" s="229"/>
      <c r="AM372" s="29"/>
    </row>
    <row r="373" spans="1:39" ht="54" customHeight="1" x14ac:dyDescent="1.05">
      <c r="A373" s="31" t="s">
        <v>35123</v>
      </c>
      <c r="B373" s="31" t="s">
        <v>35124</v>
      </c>
      <c r="C373" s="31" t="s">
        <v>35125</v>
      </c>
      <c r="D373" s="31" t="s">
        <v>35126</v>
      </c>
      <c r="E373" s="31" t="s">
        <v>687</v>
      </c>
      <c r="F373" s="31" t="s">
        <v>102</v>
      </c>
      <c r="G373" s="31" t="s">
        <v>16324</v>
      </c>
      <c r="H373" s="31" t="s">
        <v>29687</v>
      </c>
      <c r="I373" s="38">
        <v>0.60416666666666663</v>
      </c>
      <c r="J373" s="31" t="s">
        <v>779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25200</v>
      </c>
      <c r="T373" s="388"/>
      <c r="U373" s="24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152"/>
      <c r="AK373" s="29"/>
      <c r="AL373" s="229"/>
      <c r="AM373" s="29"/>
    </row>
    <row r="374" spans="1:39" ht="54" customHeight="1" x14ac:dyDescent="1.3">
      <c r="A374" s="679" t="s">
        <v>35160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1"/>
      <c r="N374" s="23"/>
      <c r="O374" s="23"/>
      <c r="P374" s="23"/>
      <c r="Q374" s="23"/>
      <c r="R374" s="23"/>
      <c r="S374" s="29"/>
      <c r="T374" s="451"/>
      <c r="U374" s="31"/>
      <c r="V374" s="31"/>
      <c r="W374" s="31"/>
      <c r="X374" s="31"/>
      <c r="Y374" s="31"/>
      <c r="Z374" s="31"/>
      <c r="AA374" s="31"/>
      <c r="AB374" s="38"/>
      <c r="AC374" s="31"/>
      <c r="AD374" s="31"/>
      <c r="AE374" s="31"/>
      <c r="AF374" s="31"/>
      <c r="AG374" s="23"/>
      <c r="AH374" s="23"/>
      <c r="AI374" s="23"/>
      <c r="AJ374" s="23"/>
      <c r="AK374" s="23"/>
      <c r="AL374" s="29"/>
      <c r="AM374" s="23"/>
    </row>
    <row r="375" spans="1:39" ht="54" customHeight="1" x14ac:dyDescent="1.3">
      <c r="A375" s="647" t="s">
        <v>35600</v>
      </c>
      <c r="B375" s="647" t="s">
        <v>3176</v>
      </c>
      <c r="C375" s="647" t="s">
        <v>35601</v>
      </c>
      <c r="D375" s="647" t="s">
        <v>35602</v>
      </c>
      <c r="E375" s="647" t="s">
        <v>101</v>
      </c>
      <c r="F375" s="647" t="s">
        <v>102</v>
      </c>
      <c r="G375" s="647" t="s">
        <v>16190</v>
      </c>
      <c r="H375" s="647" t="s">
        <v>29687</v>
      </c>
      <c r="I375" s="648">
        <v>0.375</v>
      </c>
      <c r="J375" s="647" t="s">
        <v>779</v>
      </c>
      <c r="K375" s="647" t="s">
        <v>105</v>
      </c>
      <c r="L375" s="647" t="s">
        <v>106</v>
      </c>
      <c r="M375" s="647" t="s">
        <v>107</v>
      </c>
      <c r="N375" s="23"/>
      <c r="O375" s="23"/>
      <c r="P375" s="23"/>
      <c r="Q375" s="23"/>
      <c r="R375" s="23"/>
      <c r="S375" s="29">
        <v>22200</v>
      </c>
      <c r="T375" s="451"/>
      <c r="U375" s="31"/>
      <c r="V375" s="31"/>
      <c r="W375" s="31"/>
      <c r="X375" s="31"/>
      <c r="Y375" s="31"/>
      <c r="Z375" s="31"/>
      <c r="AA375" s="31"/>
      <c r="AB375" s="38"/>
      <c r="AC375" s="31"/>
      <c r="AD375" s="31"/>
      <c r="AE375" s="31"/>
      <c r="AF375" s="31"/>
      <c r="AG375" s="23"/>
      <c r="AH375" s="23"/>
      <c r="AI375" s="23"/>
      <c r="AJ375" s="23"/>
      <c r="AK375" s="23"/>
      <c r="AL375" s="29"/>
      <c r="AM375" s="23"/>
    </row>
    <row r="376" spans="1:39" ht="54" customHeight="1" x14ac:dyDescent="1.3">
      <c r="A376" s="679" t="s">
        <v>37346</v>
      </c>
      <c r="B376" s="680"/>
      <c r="C376" s="680"/>
      <c r="D376" s="680"/>
      <c r="E376" s="680"/>
      <c r="F376" s="680"/>
      <c r="G376" s="680"/>
      <c r="H376" s="680"/>
      <c r="I376" s="680"/>
      <c r="J376" s="680"/>
      <c r="K376" s="680"/>
      <c r="L376" s="680"/>
      <c r="M376" s="681"/>
      <c r="N376" s="23"/>
      <c r="O376" s="23"/>
      <c r="P376" s="23"/>
      <c r="Q376" s="23"/>
      <c r="R376" s="23"/>
      <c r="S376" s="29"/>
      <c r="T376" s="31"/>
      <c r="U376" s="31"/>
      <c r="V376" s="31"/>
      <c r="W376" s="31"/>
      <c r="X376" s="31"/>
      <c r="Y376" s="31"/>
      <c r="Z376" s="31"/>
      <c r="AA376" s="31"/>
      <c r="AB376" s="38"/>
      <c r="AC376" s="31"/>
      <c r="AD376" s="31"/>
      <c r="AE376" s="31"/>
      <c r="AF376" s="31"/>
      <c r="AG376" s="23"/>
      <c r="AH376" s="23"/>
      <c r="AI376" s="23"/>
      <c r="AJ376" s="23"/>
      <c r="AK376" s="23"/>
      <c r="AL376" s="29"/>
      <c r="AM376" s="388">
        <v>200000</v>
      </c>
    </row>
    <row r="377" spans="1:39" ht="54" customHeight="1" x14ac:dyDescent="1.05">
      <c r="A377" s="31" t="s">
        <v>37124</v>
      </c>
      <c r="B377" s="31" t="s">
        <v>2019</v>
      </c>
      <c r="C377" s="31" t="s">
        <v>37125</v>
      </c>
      <c r="D377" s="31" t="s">
        <v>37126</v>
      </c>
      <c r="E377" s="31" t="s">
        <v>688</v>
      </c>
      <c r="F377" s="31" t="s">
        <v>123</v>
      </c>
      <c r="G377" s="31" t="s">
        <v>16287</v>
      </c>
      <c r="H377" s="31" t="s">
        <v>29377</v>
      </c>
      <c r="I377" s="38">
        <v>0.41666666666666669</v>
      </c>
      <c r="J377" s="31" t="s">
        <v>779</v>
      </c>
      <c r="K377" s="31" t="s">
        <v>105</v>
      </c>
      <c r="L377" s="31" t="s">
        <v>106</v>
      </c>
      <c r="M377" s="31" t="s">
        <v>194</v>
      </c>
      <c r="N377" s="23"/>
      <c r="O377" s="23"/>
      <c r="P377" s="23"/>
      <c r="Q377" s="23"/>
      <c r="R377" s="23"/>
      <c r="S377" s="29">
        <v>38950</v>
      </c>
      <c r="T377" s="31"/>
      <c r="U377" s="31"/>
      <c r="V377" s="31"/>
      <c r="W377" s="31"/>
      <c r="X377" s="31"/>
      <c r="Y377" s="31"/>
      <c r="Z377" s="31"/>
      <c r="AA377" s="31"/>
      <c r="AB377" s="38"/>
      <c r="AC377" s="31"/>
      <c r="AD377" s="31"/>
      <c r="AE377" s="31"/>
      <c r="AF377" s="31"/>
      <c r="AG377" s="23"/>
      <c r="AH377" s="23"/>
      <c r="AI377" s="23"/>
      <c r="AJ377" s="23"/>
      <c r="AK377" s="23"/>
      <c r="AL377" s="29"/>
      <c r="AM377" s="388"/>
    </row>
    <row r="378" spans="1:39" ht="54" customHeight="1" x14ac:dyDescent="1.05">
      <c r="A378" s="452" t="s">
        <v>37127</v>
      </c>
      <c r="B378" s="452" t="s">
        <v>37128</v>
      </c>
      <c r="C378" s="452" t="s">
        <v>37129</v>
      </c>
      <c r="D378" s="452" t="s">
        <v>37130</v>
      </c>
      <c r="E378" s="452" t="s">
        <v>688</v>
      </c>
      <c r="F378" s="452" t="s">
        <v>123</v>
      </c>
      <c r="G378" s="452" t="s">
        <v>16287</v>
      </c>
      <c r="H378" s="452" t="s">
        <v>29377</v>
      </c>
      <c r="I378" s="453">
        <v>0.41666666666666669</v>
      </c>
      <c r="J378" s="452" t="s">
        <v>779</v>
      </c>
      <c r="K378" s="452" t="s">
        <v>105</v>
      </c>
      <c r="L378" s="452" t="s">
        <v>106</v>
      </c>
      <c r="M378" s="452" t="s">
        <v>194</v>
      </c>
      <c r="N378" s="23"/>
      <c r="O378" s="23"/>
      <c r="P378" s="23"/>
      <c r="Q378" s="23"/>
      <c r="R378" s="23"/>
      <c r="S378" s="29"/>
      <c r="T378" s="31"/>
      <c r="U378" s="31"/>
      <c r="V378" s="31"/>
      <c r="W378" s="31"/>
      <c r="X378" s="31"/>
      <c r="Y378" s="31"/>
      <c r="Z378" s="31"/>
      <c r="AA378" s="31"/>
      <c r="AB378" s="38"/>
      <c r="AC378" s="31"/>
      <c r="AD378" s="31"/>
      <c r="AE378" s="31"/>
      <c r="AF378" s="31"/>
      <c r="AG378" s="23"/>
      <c r="AH378" s="23"/>
      <c r="AI378" s="23"/>
      <c r="AJ378" s="23"/>
      <c r="AK378" s="23"/>
      <c r="AL378" s="29"/>
      <c r="AM378" s="388"/>
    </row>
    <row r="379" spans="1:39" ht="54" customHeight="1" x14ac:dyDescent="1.05">
      <c r="A379" s="31" t="s">
        <v>37131</v>
      </c>
      <c r="B379" s="31" t="s">
        <v>13231</v>
      </c>
      <c r="C379" s="31" t="s">
        <v>37132</v>
      </c>
      <c r="D379" s="31" t="s">
        <v>37133</v>
      </c>
      <c r="E379" s="31" t="s">
        <v>688</v>
      </c>
      <c r="F379" s="31" t="s">
        <v>123</v>
      </c>
      <c r="G379" s="31" t="s">
        <v>16287</v>
      </c>
      <c r="H379" s="31" t="s">
        <v>29377</v>
      </c>
      <c r="I379" s="38">
        <v>0.41666666666666669</v>
      </c>
      <c r="J379" s="31" t="s">
        <v>779</v>
      </c>
      <c r="K379" s="31" t="s">
        <v>105</v>
      </c>
      <c r="L379" s="31" t="s">
        <v>106</v>
      </c>
      <c r="M379" s="31" t="s">
        <v>194</v>
      </c>
      <c r="N379" s="23"/>
      <c r="O379" s="23"/>
      <c r="P379" s="23"/>
      <c r="Q379" s="23"/>
      <c r="R379" s="23"/>
      <c r="S379" s="29">
        <v>38950</v>
      </c>
      <c r="T379" s="31"/>
      <c r="U379" s="31"/>
      <c r="V379" s="31"/>
      <c r="W379" s="31"/>
      <c r="X379" s="31"/>
      <c r="Y379" s="31"/>
      <c r="Z379" s="31"/>
      <c r="AA379" s="31"/>
      <c r="AB379" s="38"/>
      <c r="AC379" s="31"/>
      <c r="AD379" s="31"/>
      <c r="AE379" s="31"/>
      <c r="AF379" s="31"/>
      <c r="AG379" s="23"/>
      <c r="AH379" s="23"/>
      <c r="AI379" s="23"/>
      <c r="AJ379" s="23"/>
      <c r="AK379" s="23"/>
      <c r="AL379" s="29"/>
      <c r="AM379" s="388"/>
    </row>
    <row r="380" spans="1:39" ht="54" customHeight="1" x14ac:dyDescent="1.05">
      <c r="A380" s="31" t="s">
        <v>37134</v>
      </c>
      <c r="B380" s="31" t="s">
        <v>19165</v>
      </c>
      <c r="C380" s="31" t="s">
        <v>37135</v>
      </c>
      <c r="D380" s="31" t="s">
        <v>37136</v>
      </c>
      <c r="E380" s="31" t="s">
        <v>688</v>
      </c>
      <c r="F380" s="31" t="s">
        <v>123</v>
      </c>
      <c r="G380" s="31" t="s">
        <v>16287</v>
      </c>
      <c r="H380" s="31" t="s">
        <v>29377</v>
      </c>
      <c r="I380" s="38">
        <v>0.41666666666666669</v>
      </c>
      <c r="J380" s="31" t="s">
        <v>779</v>
      </c>
      <c r="K380" s="31" t="s">
        <v>105</v>
      </c>
      <c r="L380" s="31" t="s">
        <v>106</v>
      </c>
      <c r="M380" s="31" t="s">
        <v>194</v>
      </c>
      <c r="N380" s="23"/>
      <c r="O380" s="23"/>
      <c r="P380" s="23"/>
      <c r="Q380" s="23"/>
      <c r="R380" s="23"/>
      <c r="S380" s="29">
        <v>38950</v>
      </c>
      <c r="T380" s="31"/>
      <c r="U380" s="31"/>
      <c r="V380" s="31"/>
      <c r="W380" s="31"/>
      <c r="X380" s="31"/>
      <c r="Y380" s="31"/>
      <c r="Z380" s="31"/>
      <c r="AA380" s="31"/>
      <c r="AB380" s="38"/>
      <c r="AC380" s="31"/>
      <c r="AD380" s="31"/>
      <c r="AE380" s="31"/>
      <c r="AF380" s="31"/>
      <c r="AG380" s="23"/>
      <c r="AH380" s="23"/>
      <c r="AI380" s="23"/>
      <c r="AJ380" s="23"/>
      <c r="AK380" s="23"/>
      <c r="AL380" s="29"/>
      <c r="AM380" s="388"/>
    </row>
    <row r="381" spans="1:39" ht="54" customHeight="1" x14ac:dyDescent="1.05">
      <c r="A381" s="452" t="s">
        <v>40264</v>
      </c>
      <c r="B381" s="452" t="s">
        <v>127</v>
      </c>
      <c r="C381" s="452" t="s">
        <v>37137</v>
      </c>
      <c r="D381" s="452" t="s">
        <v>37138</v>
      </c>
      <c r="E381" s="452" t="s">
        <v>688</v>
      </c>
      <c r="F381" s="452" t="s">
        <v>123</v>
      </c>
      <c r="G381" s="452" t="s">
        <v>16287</v>
      </c>
      <c r="H381" s="452" t="s">
        <v>29377</v>
      </c>
      <c r="I381" s="453">
        <v>0.41666666666666669</v>
      </c>
      <c r="J381" s="452" t="s">
        <v>779</v>
      </c>
      <c r="K381" s="452" t="s">
        <v>105</v>
      </c>
      <c r="L381" s="452" t="s">
        <v>106</v>
      </c>
      <c r="M381" s="452" t="s">
        <v>194</v>
      </c>
      <c r="N381" s="23"/>
      <c r="O381" s="23"/>
      <c r="P381" s="23"/>
      <c r="Q381" s="23"/>
      <c r="R381" s="23"/>
      <c r="S381" s="29"/>
      <c r="T381" s="31"/>
      <c r="U381" s="31"/>
      <c r="V381" s="31"/>
      <c r="W381" s="31"/>
      <c r="X381" s="31"/>
      <c r="Y381" s="31"/>
      <c r="Z381" s="31"/>
      <c r="AA381" s="31"/>
      <c r="AB381" s="38"/>
      <c r="AC381" s="31"/>
      <c r="AD381" s="31"/>
      <c r="AE381" s="31"/>
      <c r="AF381" s="31"/>
      <c r="AG381" s="23"/>
      <c r="AH381" s="23"/>
      <c r="AI381" s="23"/>
      <c r="AJ381" s="23"/>
      <c r="AK381" s="23"/>
      <c r="AL381" s="29"/>
      <c r="AM381" s="388"/>
    </row>
    <row r="382" spans="1:39" ht="54" customHeight="1" x14ac:dyDescent="1.05">
      <c r="A382" s="693" t="s">
        <v>36485</v>
      </c>
      <c r="B382" s="694"/>
      <c r="C382" s="694"/>
      <c r="D382" s="694"/>
      <c r="E382" s="694"/>
      <c r="F382" s="694"/>
      <c r="G382" s="694"/>
      <c r="H382" s="694"/>
      <c r="I382" s="694"/>
      <c r="J382" s="694"/>
      <c r="K382" s="694"/>
      <c r="L382" s="694"/>
      <c r="M382" s="695"/>
      <c r="N382" s="23"/>
      <c r="O382" s="23"/>
      <c r="P382" s="23"/>
      <c r="Q382" s="23"/>
      <c r="R382" s="23"/>
      <c r="S382" s="29"/>
      <c r="T382" s="388">
        <v>200000</v>
      </c>
      <c r="U382" s="25"/>
      <c r="AJ382" s="153"/>
      <c r="AK382" s="119"/>
      <c r="AL382" s="197"/>
      <c r="AM382" s="119"/>
    </row>
    <row r="383" spans="1:39" ht="54" customHeight="1" x14ac:dyDescent="1.05">
      <c r="A383" s="688" t="s">
        <v>37935</v>
      </c>
      <c r="B383" s="689"/>
      <c r="C383" s="689"/>
      <c r="D383" s="689"/>
      <c r="E383" s="689"/>
      <c r="F383" s="689"/>
      <c r="G383" s="689"/>
      <c r="H383" s="689"/>
      <c r="I383" s="689"/>
      <c r="J383" s="689"/>
      <c r="K383" s="689"/>
      <c r="L383" s="689"/>
      <c r="M383" s="690"/>
      <c r="N383" s="23"/>
      <c r="O383" s="23"/>
      <c r="P383" s="23"/>
      <c r="Q383" s="23"/>
      <c r="R383" s="23"/>
      <c r="S383" s="29"/>
      <c r="T383" s="31"/>
      <c r="U383" s="31"/>
      <c r="V383" s="31"/>
      <c r="W383" s="31"/>
      <c r="X383" s="31"/>
      <c r="Y383" s="31"/>
      <c r="Z383" s="31"/>
      <c r="AA383" s="31"/>
      <c r="AB383" s="38"/>
      <c r="AC383" s="31"/>
      <c r="AD383" s="31"/>
      <c r="AE383" s="31"/>
      <c r="AF383" s="31"/>
      <c r="AG383" s="23"/>
      <c r="AH383" s="23"/>
      <c r="AI383" s="23"/>
      <c r="AJ383" s="23"/>
      <c r="AK383" s="23"/>
      <c r="AL383" s="29"/>
      <c r="AM383" s="388"/>
    </row>
    <row r="384" spans="1:39" ht="54" customHeight="1" x14ac:dyDescent="1.05">
      <c r="A384" s="31" t="s">
        <v>37753</v>
      </c>
      <c r="B384" s="31" t="s">
        <v>37754</v>
      </c>
      <c r="C384" s="31" t="s">
        <v>37755</v>
      </c>
      <c r="D384" s="31" t="s">
        <v>37756</v>
      </c>
      <c r="E384" s="31" t="s">
        <v>101</v>
      </c>
      <c r="F384" s="31" t="s">
        <v>102</v>
      </c>
      <c r="G384" s="31" t="s">
        <v>16270</v>
      </c>
      <c r="H384" s="31" t="s">
        <v>33674</v>
      </c>
      <c r="I384" s="38">
        <v>0.53125</v>
      </c>
      <c r="J384" s="31" t="s">
        <v>779</v>
      </c>
      <c r="K384" s="31" t="s">
        <v>105</v>
      </c>
      <c r="L384" s="31" t="s">
        <v>106</v>
      </c>
      <c r="M384" s="31" t="s">
        <v>491</v>
      </c>
      <c r="N384" s="23"/>
      <c r="O384" s="23"/>
      <c r="P384" s="23"/>
      <c r="Q384" s="23"/>
      <c r="R384" s="23"/>
      <c r="S384" s="29">
        <v>26200</v>
      </c>
      <c r="T384" s="31"/>
      <c r="U384" s="31"/>
      <c r="V384" s="31"/>
      <c r="W384" s="31"/>
      <c r="X384" s="31"/>
      <c r="Y384" s="31"/>
      <c r="Z384" s="31"/>
      <c r="AA384" s="31"/>
      <c r="AB384" s="38"/>
      <c r="AC384" s="31"/>
      <c r="AD384" s="31"/>
      <c r="AE384" s="31"/>
      <c r="AF384" s="31"/>
      <c r="AG384" s="23"/>
      <c r="AH384" s="23"/>
      <c r="AI384" s="23"/>
      <c r="AJ384" s="23"/>
      <c r="AK384" s="23"/>
      <c r="AL384" s="29"/>
      <c r="AM384" s="388"/>
    </row>
    <row r="385" spans="1:20" ht="54" customHeight="1" x14ac:dyDescent="1.05">
      <c r="A385" s="31" t="s">
        <v>37757</v>
      </c>
      <c r="B385" s="31" t="s">
        <v>1835</v>
      </c>
      <c r="C385" s="31" t="s">
        <v>37758</v>
      </c>
      <c r="D385" s="31" t="s">
        <v>37759</v>
      </c>
      <c r="E385" s="31" t="s">
        <v>101</v>
      </c>
      <c r="F385" s="31" t="s">
        <v>102</v>
      </c>
      <c r="G385" s="31" t="s">
        <v>16270</v>
      </c>
      <c r="H385" s="31" t="s">
        <v>33674</v>
      </c>
      <c r="I385" s="38">
        <v>0.53125</v>
      </c>
      <c r="J385" s="31" t="s">
        <v>779</v>
      </c>
      <c r="K385" s="31" t="s">
        <v>105</v>
      </c>
      <c r="L385" s="31" t="s">
        <v>106</v>
      </c>
      <c r="M385" s="31" t="s">
        <v>491</v>
      </c>
      <c r="N385" s="23"/>
      <c r="O385" s="23"/>
      <c r="P385" s="23"/>
      <c r="Q385" s="23"/>
      <c r="R385" s="23"/>
      <c r="S385" s="29">
        <v>26200</v>
      </c>
      <c r="T385" s="31"/>
    </row>
    <row r="386" spans="1:20" ht="54" customHeight="1" x14ac:dyDescent="1.05">
      <c r="A386" s="31" t="s">
        <v>37760</v>
      </c>
      <c r="B386" s="31" t="s">
        <v>37761</v>
      </c>
      <c r="C386" s="31" t="s">
        <v>37762</v>
      </c>
      <c r="D386" s="31" t="s">
        <v>37763</v>
      </c>
      <c r="E386" s="31" t="s">
        <v>101</v>
      </c>
      <c r="F386" s="31" t="s">
        <v>1304</v>
      </c>
      <c r="G386" s="31" t="s">
        <v>16185</v>
      </c>
      <c r="H386" s="31" t="s">
        <v>33368</v>
      </c>
      <c r="I386" s="38">
        <v>0.125</v>
      </c>
      <c r="J386" s="31" t="s">
        <v>779</v>
      </c>
      <c r="K386" s="31" t="s">
        <v>105</v>
      </c>
      <c r="L386" s="31" t="s">
        <v>106</v>
      </c>
      <c r="M386" s="31" t="s">
        <v>491</v>
      </c>
      <c r="N386" s="23"/>
      <c r="O386" s="23"/>
      <c r="P386" s="23"/>
      <c r="Q386" s="23"/>
      <c r="R386" s="23"/>
      <c r="S386" s="29">
        <v>26200</v>
      </c>
      <c r="T386" s="31"/>
    </row>
    <row r="387" spans="1:20" ht="54" customHeight="1" x14ac:dyDescent="1.05">
      <c r="A387" s="31" t="s">
        <v>37764</v>
      </c>
      <c r="B387" s="31" t="s">
        <v>25312</v>
      </c>
      <c r="C387" s="31" t="s">
        <v>37765</v>
      </c>
      <c r="D387" s="31" t="s">
        <v>37766</v>
      </c>
      <c r="E387" s="31" t="s">
        <v>101</v>
      </c>
      <c r="F387" s="31" t="s">
        <v>1304</v>
      </c>
      <c r="G387" s="31" t="s">
        <v>16185</v>
      </c>
      <c r="H387" s="31" t="s">
        <v>33368</v>
      </c>
      <c r="I387" s="38">
        <v>0.125</v>
      </c>
      <c r="J387" s="31" t="s">
        <v>779</v>
      </c>
      <c r="K387" s="31" t="s">
        <v>105</v>
      </c>
      <c r="L387" s="31" t="s">
        <v>106</v>
      </c>
      <c r="M387" s="31" t="s">
        <v>491</v>
      </c>
      <c r="N387" s="23"/>
      <c r="O387" s="23"/>
      <c r="P387" s="23"/>
      <c r="Q387" s="23"/>
      <c r="R387" s="23"/>
      <c r="S387" s="29">
        <v>26200</v>
      </c>
      <c r="T387" s="31"/>
    </row>
    <row r="388" spans="1:20" ht="54" customHeight="1" x14ac:dyDescent="1.05">
      <c r="A388" s="31" t="s">
        <v>37767</v>
      </c>
      <c r="B388" s="31" t="s">
        <v>2083</v>
      </c>
      <c r="C388" s="31" t="s">
        <v>37768</v>
      </c>
      <c r="D388" s="31" t="s">
        <v>37769</v>
      </c>
      <c r="E388" s="31" t="s">
        <v>101</v>
      </c>
      <c r="F388" s="31" t="s">
        <v>1304</v>
      </c>
      <c r="G388" s="31" t="s">
        <v>16185</v>
      </c>
      <c r="H388" s="31" t="s">
        <v>33368</v>
      </c>
      <c r="I388" s="38">
        <v>0.125</v>
      </c>
      <c r="J388" s="31" t="s">
        <v>779</v>
      </c>
      <c r="K388" s="31" t="s">
        <v>105</v>
      </c>
      <c r="L388" s="31" t="s">
        <v>106</v>
      </c>
      <c r="M388" s="31" t="s">
        <v>491</v>
      </c>
      <c r="N388" s="23"/>
      <c r="O388" s="23"/>
      <c r="P388" s="23"/>
      <c r="Q388" s="23"/>
      <c r="R388" s="23"/>
      <c r="S388" s="29">
        <v>26200</v>
      </c>
      <c r="T388" s="31"/>
    </row>
    <row r="389" spans="1:20" ht="54" customHeight="1" x14ac:dyDescent="1.05">
      <c r="A389" s="31"/>
      <c r="B389" s="31"/>
      <c r="C389" s="31"/>
      <c r="D389" s="31"/>
      <c r="E389" s="31"/>
      <c r="F389" s="31"/>
      <c r="G389" s="31"/>
      <c r="H389" s="31"/>
      <c r="I389" s="38"/>
      <c r="J389" s="31"/>
      <c r="K389" s="31"/>
      <c r="L389" s="31"/>
      <c r="M389" s="31"/>
      <c r="N389" s="23"/>
      <c r="O389" s="23"/>
      <c r="P389" s="23"/>
      <c r="Q389" s="23"/>
      <c r="R389" s="23"/>
      <c r="S389" s="29"/>
      <c r="T389" s="388"/>
    </row>
    <row r="390" spans="1:20" ht="54" customHeight="1" x14ac:dyDescent="1.05">
      <c r="A390" s="31"/>
      <c r="B390" s="31"/>
      <c r="C390" s="31"/>
      <c r="D390" s="31"/>
      <c r="E390" s="31"/>
      <c r="F390" s="31"/>
      <c r="G390" s="31"/>
      <c r="H390" s="31"/>
      <c r="I390" s="38"/>
      <c r="J390" s="31"/>
      <c r="K390" s="31"/>
      <c r="L390" s="31"/>
      <c r="M390" s="31"/>
      <c r="N390" s="23"/>
      <c r="O390" s="23"/>
      <c r="P390" s="23"/>
      <c r="Q390" s="23"/>
      <c r="R390" s="23"/>
      <c r="S390" s="29"/>
      <c r="T390" s="388"/>
    </row>
    <row r="391" spans="1:20" ht="54" customHeight="1" x14ac:dyDescent="1.05">
      <c r="A391" s="31"/>
      <c r="B391" s="31"/>
      <c r="C391" s="31"/>
      <c r="D391" s="31"/>
      <c r="E391" s="31"/>
      <c r="F391" s="31"/>
      <c r="G391" s="31"/>
      <c r="H391" s="31"/>
      <c r="I391" s="38"/>
      <c r="J391" s="31"/>
      <c r="K391" s="31"/>
      <c r="L391" s="31"/>
      <c r="M391" s="31"/>
      <c r="N391" s="23"/>
      <c r="O391" s="23"/>
      <c r="P391" s="23"/>
      <c r="Q391" s="23"/>
      <c r="R391" s="23"/>
      <c r="S391" s="29"/>
      <c r="T391" s="388"/>
    </row>
    <row r="392" spans="1:20" ht="54" customHeight="1" x14ac:dyDescent="0.7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152"/>
      <c r="R392" s="29"/>
      <c r="S392" s="229"/>
      <c r="T392" s="388"/>
    </row>
    <row r="393" spans="1:20" s="23" customFormat="1" ht="50.1" customHeight="1" x14ac:dyDescent="0.7">
      <c r="I393" s="7" t="s">
        <v>14</v>
      </c>
      <c r="J393" s="7">
        <f>SUM(Q:Q)-SUM(R:R)</f>
        <v>0</v>
      </c>
      <c r="T393" s="388"/>
    </row>
    <row r="394" spans="1:20" s="23" customFormat="1" ht="50.1" customHeight="1" x14ac:dyDescent="0.7">
      <c r="I394" s="7" t="s">
        <v>15</v>
      </c>
      <c r="J394" s="7">
        <f>SUM(S:S)-SUM(T:T)</f>
        <v>56551</v>
      </c>
      <c r="T394" s="388"/>
    </row>
    <row r="395" spans="1:20" s="23" customFormat="1" ht="50.1" customHeight="1" x14ac:dyDescent="0.7">
      <c r="I395" s="731" t="s">
        <v>91</v>
      </c>
      <c r="J395" s="731"/>
      <c r="T395" s="388"/>
    </row>
    <row r="396" spans="1:20" s="23" customFormat="1" ht="50.1" customHeight="1" x14ac:dyDescent="0.7">
      <c r="I396" s="731"/>
      <c r="J396" s="731"/>
      <c r="T396" s="388"/>
    </row>
  </sheetData>
  <autoFilter ref="A1:AX1267" xr:uid="{00000000-0001-0000-0000-000000000000}"/>
  <mergeCells count="87">
    <mergeCell ref="A382:M382"/>
    <mergeCell ref="A350:M350"/>
    <mergeCell ref="A351:M351"/>
    <mergeCell ref="A354:M354"/>
    <mergeCell ref="A369:M369"/>
    <mergeCell ref="A376:M376"/>
    <mergeCell ref="A374:M374"/>
    <mergeCell ref="A364:M364"/>
    <mergeCell ref="A352:M352"/>
    <mergeCell ref="A353:M353"/>
    <mergeCell ref="A370:M370"/>
    <mergeCell ref="A318:M318"/>
    <mergeCell ref="A319:M319"/>
    <mergeCell ref="A347:M347"/>
    <mergeCell ref="A348:M348"/>
    <mergeCell ref="A349:M349"/>
    <mergeCell ref="A320:M320"/>
    <mergeCell ref="A315:M315"/>
    <mergeCell ref="A312:M312"/>
    <mergeCell ref="A313:M313"/>
    <mergeCell ref="A295:M295"/>
    <mergeCell ref="A296:M296"/>
    <mergeCell ref="A314:M314"/>
    <mergeCell ref="A280:M280"/>
    <mergeCell ref="A281:M281"/>
    <mergeCell ref="A297:M297"/>
    <mergeCell ref="A275:M275"/>
    <mergeCell ref="A278:P278"/>
    <mergeCell ref="A283:M283"/>
    <mergeCell ref="A282:M282"/>
    <mergeCell ref="A270:M270"/>
    <mergeCell ref="A271:M271"/>
    <mergeCell ref="A267:M267"/>
    <mergeCell ref="A261:M261"/>
    <mergeCell ref="A262:M262"/>
    <mergeCell ref="A268:M268"/>
    <mergeCell ref="A269:M269"/>
    <mergeCell ref="A253:M253"/>
    <mergeCell ref="A247:M247"/>
    <mergeCell ref="A258:M258"/>
    <mergeCell ref="A259:M259"/>
    <mergeCell ref="A260:M260"/>
    <mergeCell ref="A248:M248"/>
    <mergeCell ref="A3:M3"/>
    <mergeCell ref="A9:M9"/>
    <mergeCell ref="A10:Q10"/>
    <mergeCell ref="A23:T23"/>
    <mergeCell ref="A36:M36"/>
    <mergeCell ref="A103:M103"/>
    <mergeCell ref="A109:M109"/>
    <mergeCell ref="A114:M114"/>
    <mergeCell ref="A54:M54"/>
    <mergeCell ref="A55:M55"/>
    <mergeCell ref="A56:M56"/>
    <mergeCell ref="A112:M112"/>
    <mergeCell ref="A171:M171"/>
    <mergeCell ref="I395:J396"/>
    <mergeCell ref="A172:M172"/>
    <mergeCell ref="A255:M255"/>
    <mergeCell ref="A254:M254"/>
    <mergeCell ref="A246:M246"/>
    <mergeCell ref="A209:M209"/>
    <mergeCell ref="A241:M241"/>
    <mergeCell ref="A242:M242"/>
    <mergeCell ref="A243:M243"/>
    <mergeCell ref="A244:M244"/>
    <mergeCell ref="A245:M245"/>
    <mergeCell ref="A250:M250"/>
    <mergeCell ref="A371:M371"/>
    <mergeCell ref="A251:M251"/>
    <mergeCell ref="A252:M252"/>
    <mergeCell ref="A383:M383"/>
    <mergeCell ref="A272:M272"/>
    <mergeCell ref="A37:M37"/>
    <mergeCell ref="A207:M207"/>
    <mergeCell ref="A208:M208"/>
    <mergeCell ref="A205:M205"/>
    <mergeCell ref="A206:M206"/>
    <mergeCell ref="A153:M153"/>
    <mergeCell ref="A57:M57"/>
    <mergeCell ref="A110:M110"/>
    <mergeCell ref="A148:M148"/>
    <mergeCell ref="A128:M128"/>
    <mergeCell ref="A137:M137"/>
    <mergeCell ref="A113:M113"/>
    <mergeCell ref="A111:M111"/>
    <mergeCell ref="A150:M150"/>
  </mergeCells>
  <conditionalFormatting sqref="A4:A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72" priority="26"/>
  </conditionalFormatting>
  <conditionalFormatting sqref="C2">
    <cfRule type="duplicateValues" dxfId="1471" priority="36"/>
  </conditionalFormatting>
  <conditionalFormatting sqref="C311">
    <cfRule type="duplicateValues" dxfId="1470" priority="1"/>
    <cfRule type="duplicateValues" dxfId="1469" priority="2"/>
  </conditionalFormatting>
  <conditionalFormatting sqref="D393:D1048576 D1:D271 W272:W282 W295:W296 W312:W314 AP315:AP317 AP297:AP308 AP283:AP294 W318:W319 AP320:AP346 W347:W353 W362:W363 W369:W370 W392 AP371:AP373 AP389:AP391 BI383:BI388 AP382 BI374:BI381 AP364:AP368 AP354:AP361">
    <cfRule type="duplicateValues" dxfId="1468" priority="14"/>
    <cfRule type="duplicateValues" dxfId="1467" priority="15"/>
  </conditionalFormatting>
  <conditionalFormatting sqref="D393:D1048576 W272:W282 W295:W296 W312:W314 AP315:AP317 AP297:AP308 AP283:AP294 D1:D254 W255:W257 D263:D266 W318:W319 AP320:AP346 W347:W353 W362:W363 W369:W370 W392 AP371:AP373 AP389:AP391 BI383:BI388 AP382 BI374:BI381 AP364:AP368 AP354:AP361">
    <cfRule type="duplicateValues" dxfId="1466" priority="18"/>
  </conditionalFormatting>
  <conditionalFormatting sqref="D393:D1048576 W272:W282 W295:W296 W312:W314 AP315:AP317 AP297:AP308 AP283:AP294 D1:D266 W318:W319 AP320:AP346 W347:W353 W362:W363 W369:W370 W392 AP371:AP373 AP389:AP391 BI383:BI388 AP382 BI374:BI381 AP364:AP368 AP354:AP361">
    <cfRule type="duplicateValues" dxfId="1465" priority="16"/>
    <cfRule type="duplicateValues" dxfId="1464" priority="17"/>
  </conditionalFormatting>
  <conditionalFormatting sqref="D393:D1048576 W272:W282 W295:W296 W312:W314 AP315:AP317 AP297:AP308 AP283:AP294 W255:W257 D1:D247 W248:W249 D263:D266 W318:W319 AP320:AP346 W347:W353 W362:W363 W369:W370 W392 AP371:AP373 AP389:AP391 BI383:BI388 AP382 BI374:BI381 AP364:AP368 AP354:AP361">
    <cfRule type="duplicateValues" dxfId="1463" priority="20"/>
  </conditionalFormatting>
  <conditionalFormatting sqref="D393:D1048576 W272:W282 W295:W296 W312:W314 AP315:AP317 AP297:AP308 AP283:AP294 W255:W257 D1:D249 D263:D266 W318:W319 AP320:AP346 W347:W353 W362:W363 W369:W370 W392 AP371:AP373 AP389:AP391 BI383:BI388 AP382 BI374:BI381 AP364:AP368 AP354:AP361">
    <cfRule type="duplicateValues" dxfId="1462" priority="19"/>
  </conditionalFormatting>
  <conditionalFormatting sqref="D393:D1048576 W272:W282 W295:W296 W312:W314 AP315:AP317 AP297:AP308 AP283:AP294 W255:W257 W248:W249 W209:W240 D1:D36 D38:D204 D263:D266 W318:W319 AP320:AP346 W347:W353 W362:W363 W369:W370 W392 AP371:AP373 AP389:AP391 BI383:BI388 AP382 BI374:BI381 AP364:AP368 AP354:AP361">
    <cfRule type="duplicateValues" dxfId="1461" priority="21"/>
  </conditionalFormatting>
  <conditionalFormatting sqref="D393:D1048576 W272:W282 W295:W296 W312:W314 AP315:AP317 AP297:AP308 AP283:AP294 W255:W257 W248:W249 W209:W240 D1:D36 W172:W204 W150:W170 D149 D38:D147 D263:D266 W318:W319 AP320:AP346 W347:W353 W362:W363 W369:W370 W392 AP371:AP373 AP389:AP391 BI383:BI388 AP382 BI374:BI381 AP364:AP368 AP354:AP361">
    <cfRule type="duplicateValues" dxfId="1460" priority="22"/>
  </conditionalFormatting>
  <conditionalFormatting sqref="D393:D1048576 W272:W282 W295:W296 W312:W314 AP315:AP317 AP297:AP308 AP283:AP294 W255:W257 W248:W249 W209:W240 W172:W204 W150:W170 D149 D1:D36 W128:W147 T114:T127 D38:D108 D263:D266 W318:W319 AP320:AP346 W347:W353 W362:W363 W369:W370 W392 AP371:AP373 AP389:AP391 BI383:BI388 AP382 BI374:BI381 AP364:AP368 AP354:AP361">
    <cfRule type="duplicateValues" dxfId="1459" priority="23"/>
  </conditionalFormatting>
  <conditionalFormatting sqref="D393:D1048576 W272:W282 W295:W296 W312:W314 AP315:AP317 AP297:AP308 AP283:AP294 W255:W257 W248:W249 W209:W240 W172:W204 W150:W170 D149 X103:X106 W128:W147 T114:T127 W107:W108 Y57:Y102 D1:D36 D38:D53 D263:D266 W318:W319 AP320:AP346 W347:W353 W362:W363 W369:W370 W392 AP371:AP373 AP389:AP391 BI383:BI388 AP382 BI374:BI381 AP364:AP368 AP354:AP361">
    <cfRule type="duplicateValues" dxfId="1458" priority="24"/>
  </conditionalFormatting>
  <conditionalFormatting sqref="E2">
    <cfRule type="duplicateValues" dxfId="1457" priority="37"/>
  </conditionalFormatting>
  <conditionalFormatting sqref="J2 C2">
    <cfRule type="duplicateValues" dxfId="1456" priority="28"/>
    <cfRule type="duplicateValues" dxfId="1455" priority="29"/>
    <cfRule type="duplicateValues" dxfId="1454" priority="30"/>
    <cfRule type="duplicateValues" dxfId="1453" priority="31"/>
    <cfRule type="duplicateValues" dxfId="1452" priority="32"/>
    <cfRule type="duplicateValues" dxfId="1451" priority="33"/>
    <cfRule type="duplicateValues" dxfId="1450" priority="34"/>
    <cfRule type="duplicateValues" dxfId="1449" priority="35"/>
  </conditionalFormatting>
  <conditionalFormatting sqref="J2">
    <cfRule type="duplicateValues" dxfId="1448" priority="27"/>
  </conditionalFormatting>
  <conditionalFormatting sqref="W309:W310 AO311">
    <cfRule type="duplicateValues" dxfId="1447" priority="1018"/>
    <cfRule type="duplicateValues" dxfId="1446" priority="1021"/>
    <cfRule type="duplicateValues" dxfId="1445" priority="1022"/>
  </conditionalFormatting>
  <hyperlinks>
    <hyperlink ref="I395:J396" location="الرئيسيه!A1" display="الرئيسيه" xr:uid="{277B6F2C-6E61-FF4C-AB82-B41F90A374C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7550-F97D-5B47-B706-7AF3813A2FC1}">
  <sheetPr codeName="Sheet42">
    <pageSetUpPr fitToPage="1"/>
  </sheetPr>
  <dimension ref="A1:AM509"/>
  <sheetViews>
    <sheetView rightToLeft="1" zoomScale="40" zoomScaleNormal="40" workbookViewId="0">
      <pane ySplit="1" topLeftCell="A498" activePane="bottomLeft" state="frozen"/>
      <selection activeCell="S75" sqref="S75"/>
      <selection pane="bottomLeft" activeCell="I508" sqref="I508:J509"/>
    </sheetView>
  </sheetViews>
  <sheetFormatPr defaultColWidth="64.140625" defaultRowHeight="54" customHeight="1" x14ac:dyDescent="1.65"/>
  <cols>
    <col min="1" max="1" width="68.140625" style="72" customWidth="1"/>
    <col min="2" max="2" width="35.42578125" style="77" bestFit="1" customWidth="1"/>
    <col min="3" max="3" width="37.42578125" style="72" hidden="1" customWidth="1"/>
    <col min="4" max="4" width="31.140625" style="72" bestFit="1" customWidth="1"/>
    <col min="5" max="5" width="26.140625" style="72" bestFit="1" customWidth="1"/>
    <col min="6" max="6" width="34.140625" style="72" bestFit="1" customWidth="1"/>
    <col min="7" max="7" width="39.42578125" style="72" bestFit="1" customWidth="1"/>
    <col min="8" max="8" width="38.42578125" style="72" bestFit="1" customWidth="1"/>
    <col min="9" max="9" width="44.42578125" style="72" hidden="1" customWidth="1"/>
    <col min="10" max="10" width="49.85546875" style="72" customWidth="1"/>
    <col min="11" max="11" width="40.42578125" style="72" hidden="1" customWidth="1"/>
    <col min="12" max="12" width="29.42578125" style="72" bestFit="1" customWidth="1"/>
    <col min="13" max="13" width="44.140625" style="72" bestFit="1" customWidth="1"/>
    <col min="14" max="14" width="29.42578125" style="72" hidden="1" customWidth="1"/>
    <col min="15" max="16" width="64.140625" style="72" hidden="1" customWidth="1"/>
    <col min="17" max="17" width="44.85546875" style="190" customWidth="1"/>
    <col min="18" max="18" width="53" style="228" customWidth="1"/>
    <col min="19" max="19" width="55.5703125" style="297" customWidth="1"/>
    <col min="20" max="20" width="64.140625" style="544"/>
    <col min="21" max="16384" width="64.140625" style="72"/>
  </cols>
  <sheetData>
    <row r="1" spans="1:20" s="63" customFormat="1" ht="50.1" customHeight="1" x14ac:dyDescent="1.65">
      <c r="A1" s="59" t="s">
        <v>7</v>
      </c>
      <c r="B1" s="60" t="s">
        <v>2</v>
      </c>
      <c r="C1" s="59" t="s">
        <v>92</v>
      </c>
      <c r="D1" s="59" t="s">
        <v>4</v>
      </c>
      <c r="E1" s="59" t="s">
        <v>87</v>
      </c>
      <c r="F1" s="59" t="s">
        <v>93</v>
      </c>
      <c r="G1" s="59" t="s">
        <v>94</v>
      </c>
      <c r="H1" s="59" t="s">
        <v>86</v>
      </c>
      <c r="I1" s="59" t="s">
        <v>95</v>
      </c>
      <c r="J1" s="59" t="s">
        <v>85</v>
      </c>
      <c r="K1" s="59" t="s">
        <v>96</v>
      </c>
      <c r="L1" s="59" t="s">
        <v>89</v>
      </c>
      <c r="M1" s="59" t="s">
        <v>88</v>
      </c>
      <c r="N1" s="59" t="s">
        <v>89</v>
      </c>
      <c r="O1" s="59" t="s">
        <v>89</v>
      </c>
      <c r="P1" s="59" t="s">
        <v>89</v>
      </c>
      <c r="Q1" s="116" t="s">
        <v>90</v>
      </c>
      <c r="R1" s="193" t="s">
        <v>12</v>
      </c>
      <c r="S1" s="61" t="s">
        <v>10</v>
      </c>
      <c r="T1" s="479" t="s">
        <v>11</v>
      </c>
    </row>
    <row r="2" spans="1:20" s="68" customFormat="1" ht="54" customHeight="1" x14ac:dyDescent="1.1000000000000001">
      <c r="A2" s="64" t="s">
        <v>79</v>
      </c>
      <c r="B2" s="64"/>
      <c r="C2" s="64"/>
      <c r="D2" s="6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258">
        <v>-25</v>
      </c>
      <c r="R2" s="142">
        <v>0</v>
      </c>
      <c r="S2" s="67">
        <v>2036490</v>
      </c>
      <c r="T2" s="480">
        <v>0</v>
      </c>
    </row>
    <row r="3" spans="1:20" s="73" customFormat="1" ht="54" customHeight="1" x14ac:dyDescent="1.1000000000000001">
      <c r="A3" s="791" t="s">
        <v>1252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314"/>
      <c r="O3" s="314"/>
      <c r="P3" s="314"/>
      <c r="Q3" s="238"/>
      <c r="R3" s="238"/>
      <c r="S3" s="68"/>
      <c r="T3" s="480"/>
    </row>
    <row r="4" spans="1:20" ht="50.1" customHeight="1" x14ac:dyDescent="1.65">
      <c r="A4" s="62" t="s">
        <v>585</v>
      </c>
      <c r="B4" s="69" t="s">
        <v>586</v>
      </c>
      <c r="C4" s="62" t="s">
        <v>587</v>
      </c>
      <c r="D4" s="62" t="s">
        <v>588</v>
      </c>
      <c r="E4" s="62" t="s">
        <v>101</v>
      </c>
      <c r="F4" s="62" t="s">
        <v>102</v>
      </c>
      <c r="G4" s="62" t="s">
        <v>490</v>
      </c>
      <c r="H4" s="62" t="s">
        <v>104</v>
      </c>
      <c r="I4" s="70">
        <v>0.41666666666666669</v>
      </c>
      <c r="J4" s="62" t="s">
        <v>537</v>
      </c>
      <c r="K4" s="62" t="s">
        <v>105</v>
      </c>
      <c r="L4" s="62" t="s">
        <v>533</v>
      </c>
      <c r="M4" s="62" t="s">
        <v>491</v>
      </c>
      <c r="N4" s="71"/>
      <c r="O4" s="71"/>
      <c r="P4" s="71"/>
      <c r="Q4" s="117"/>
      <c r="R4" s="142"/>
      <c r="S4" s="74">
        <v>25000</v>
      </c>
      <c r="T4" s="480"/>
    </row>
    <row r="5" spans="1:20" ht="50.1" customHeight="1" x14ac:dyDescent="1.65">
      <c r="A5" s="62" t="s">
        <v>534</v>
      </c>
      <c r="B5" s="98" t="s">
        <v>535</v>
      </c>
      <c r="C5" s="62" t="s">
        <v>536</v>
      </c>
      <c r="D5" s="99" t="s">
        <v>589</v>
      </c>
      <c r="E5" s="99" t="s">
        <v>101</v>
      </c>
      <c r="F5" s="99" t="s">
        <v>102</v>
      </c>
      <c r="G5" s="99" t="s">
        <v>490</v>
      </c>
      <c r="H5" s="99" t="s">
        <v>104</v>
      </c>
      <c r="I5" s="70">
        <v>0.41666666666666669</v>
      </c>
      <c r="J5" s="99" t="s">
        <v>537</v>
      </c>
      <c r="K5" s="62" t="s">
        <v>105</v>
      </c>
      <c r="L5" s="99" t="s">
        <v>106</v>
      </c>
      <c r="M5" s="99" t="s">
        <v>491</v>
      </c>
      <c r="N5" s="71"/>
      <c r="O5" s="71"/>
      <c r="P5" s="71"/>
      <c r="Q5" s="117"/>
      <c r="R5" s="142"/>
      <c r="S5" s="74">
        <v>26000</v>
      </c>
      <c r="T5" s="480"/>
    </row>
    <row r="6" spans="1:20" ht="50.1" customHeight="1" x14ac:dyDescent="1.65">
      <c r="A6" s="62" t="s">
        <v>590</v>
      </c>
      <c r="B6" s="69" t="s">
        <v>591</v>
      </c>
      <c r="C6" s="62" t="s">
        <v>592</v>
      </c>
      <c r="D6" s="62" t="s">
        <v>593</v>
      </c>
      <c r="E6" s="62" t="s">
        <v>101</v>
      </c>
      <c r="F6" s="62" t="s">
        <v>102</v>
      </c>
      <c r="G6" s="62" t="s">
        <v>490</v>
      </c>
      <c r="H6" s="62" t="s">
        <v>104</v>
      </c>
      <c r="I6" s="70">
        <v>0.41666666666666669</v>
      </c>
      <c r="J6" s="62" t="s">
        <v>537</v>
      </c>
      <c r="K6" s="62" t="s">
        <v>105</v>
      </c>
      <c r="L6" s="62" t="s">
        <v>125</v>
      </c>
      <c r="M6" s="62" t="s">
        <v>491</v>
      </c>
      <c r="N6" s="71"/>
      <c r="O6" s="71"/>
      <c r="P6" s="71"/>
      <c r="Q6" s="117"/>
      <c r="R6" s="142"/>
      <c r="S6" s="74">
        <v>26000</v>
      </c>
      <c r="T6" s="480"/>
    </row>
    <row r="7" spans="1:20" ht="50.1" customHeight="1" x14ac:dyDescent="1.65">
      <c r="A7" s="62" t="s">
        <v>602</v>
      </c>
      <c r="B7" s="69" t="s">
        <v>603</v>
      </c>
      <c r="C7" s="62" t="s">
        <v>604</v>
      </c>
      <c r="D7" s="62" t="s">
        <v>605</v>
      </c>
      <c r="E7" s="62" t="s">
        <v>101</v>
      </c>
      <c r="F7" s="62" t="s">
        <v>102</v>
      </c>
      <c r="G7" s="62" t="s">
        <v>490</v>
      </c>
      <c r="H7" s="62" t="s">
        <v>104</v>
      </c>
      <c r="I7" s="70">
        <v>0.41666666666666669</v>
      </c>
      <c r="J7" s="62" t="s">
        <v>537</v>
      </c>
      <c r="K7" s="62" t="s">
        <v>105</v>
      </c>
      <c r="L7" s="62" t="s">
        <v>106</v>
      </c>
      <c r="M7" s="62" t="s">
        <v>491</v>
      </c>
      <c r="N7" s="71"/>
      <c r="O7" s="71"/>
      <c r="P7" s="71"/>
      <c r="Q7" s="117"/>
      <c r="R7" s="142"/>
      <c r="S7" s="74">
        <v>26000</v>
      </c>
      <c r="T7" s="480"/>
    </row>
    <row r="8" spans="1:20" ht="50.1" customHeight="1" x14ac:dyDescent="1.65">
      <c r="A8" s="62" t="s">
        <v>610</v>
      </c>
      <c r="B8" s="69" t="s">
        <v>611</v>
      </c>
      <c r="C8" s="62" t="s">
        <v>612</v>
      </c>
      <c r="D8" s="62" t="s">
        <v>613</v>
      </c>
      <c r="E8" s="62" t="s">
        <v>101</v>
      </c>
      <c r="F8" s="62" t="s">
        <v>102</v>
      </c>
      <c r="G8" s="62" t="s">
        <v>490</v>
      </c>
      <c r="H8" s="62" t="s">
        <v>104</v>
      </c>
      <c r="I8" s="70">
        <v>0.41666666666666669</v>
      </c>
      <c r="J8" s="62" t="s">
        <v>537</v>
      </c>
      <c r="K8" s="62" t="s">
        <v>105</v>
      </c>
      <c r="L8" s="62" t="s">
        <v>533</v>
      </c>
      <c r="M8" s="62" t="s">
        <v>491</v>
      </c>
      <c r="N8" s="71"/>
      <c r="O8" s="71"/>
      <c r="P8" s="71"/>
      <c r="Q8" s="117"/>
      <c r="R8" s="142"/>
      <c r="S8" s="74">
        <v>25000</v>
      </c>
      <c r="T8" s="480"/>
    </row>
    <row r="9" spans="1:20" ht="50.1" customHeight="1" x14ac:dyDescent="1.65">
      <c r="A9" s="62" t="s">
        <v>619</v>
      </c>
      <c r="B9" s="69" t="s">
        <v>620</v>
      </c>
      <c r="C9" s="62" t="s">
        <v>621</v>
      </c>
      <c r="D9" s="62" t="s">
        <v>622</v>
      </c>
      <c r="E9" s="62" t="s">
        <v>101</v>
      </c>
      <c r="F9" s="62" t="s">
        <v>102</v>
      </c>
      <c r="G9" s="62" t="s">
        <v>490</v>
      </c>
      <c r="H9" s="62" t="s">
        <v>104</v>
      </c>
      <c r="I9" s="70">
        <v>0.41666666666666669</v>
      </c>
      <c r="J9" s="62" t="s">
        <v>537</v>
      </c>
      <c r="K9" s="62" t="s">
        <v>105</v>
      </c>
      <c r="L9" s="62" t="s">
        <v>533</v>
      </c>
      <c r="M9" s="62" t="s">
        <v>491</v>
      </c>
      <c r="N9" s="71"/>
      <c r="O9" s="71"/>
      <c r="P9" s="71"/>
      <c r="Q9" s="117"/>
      <c r="R9" s="142"/>
      <c r="S9" s="74">
        <v>25000</v>
      </c>
      <c r="T9" s="480"/>
    </row>
    <row r="10" spans="1:20" ht="50.1" customHeight="1" x14ac:dyDescent="1.65">
      <c r="A10" s="62" t="s">
        <v>627</v>
      </c>
      <c r="B10" s="69" t="s">
        <v>628</v>
      </c>
      <c r="C10" s="62" t="s">
        <v>629</v>
      </c>
      <c r="D10" s="62" t="s">
        <v>630</v>
      </c>
      <c r="E10" s="62" t="s">
        <v>101</v>
      </c>
      <c r="F10" s="62" t="s">
        <v>102</v>
      </c>
      <c r="G10" s="62" t="s">
        <v>490</v>
      </c>
      <c r="H10" s="62" t="s">
        <v>104</v>
      </c>
      <c r="I10" s="70">
        <v>0.41666666666666669</v>
      </c>
      <c r="J10" s="62" t="s">
        <v>537</v>
      </c>
      <c r="K10" s="62" t="s">
        <v>105</v>
      </c>
      <c r="L10" s="62" t="s">
        <v>106</v>
      </c>
      <c r="M10" s="62" t="s">
        <v>491</v>
      </c>
      <c r="N10" s="71"/>
      <c r="O10" s="71"/>
      <c r="P10" s="71"/>
      <c r="Q10" s="117"/>
      <c r="R10" s="142"/>
      <c r="S10" s="74">
        <v>26000</v>
      </c>
      <c r="T10" s="480"/>
    </row>
    <row r="11" spans="1:20" ht="50.1" customHeight="1" x14ac:dyDescent="1.65">
      <c r="A11" s="62" t="s">
        <v>719</v>
      </c>
      <c r="B11" s="69" t="s">
        <v>720</v>
      </c>
      <c r="C11" s="62" t="s">
        <v>721</v>
      </c>
      <c r="D11" s="62" t="s">
        <v>722</v>
      </c>
      <c r="E11" s="62" t="s">
        <v>688</v>
      </c>
      <c r="F11" s="62" t="s">
        <v>123</v>
      </c>
      <c r="G11" s="62" t="s">
        <v>689</v>
      </c>
      <c r="H11" s="62" t="s">
        <v>104</v>
      </c>
      <c r="I11" s="70">
        <v>0.41666666666666669</v>
      </c>
      <c r="J11" s="62" t="s">
        <v>537</v>
      </c>
      <c r="K11" s="62" t="s">
        <v>105</v>
      </c>
      <c r="L11" s="62" t="s">
        <v>106</v>
      </c>
      <c r="M11" s="62" t="s">
        <v>194</v>
      </c>
      <c r="N11" s="71"/>
      <c r="O11" s="71"/>
      <c r="P11" s="71"/>
      <c r="Q11" s="117"/>
      <c r="R11" s="142"/>
      <c r="S11" s="75">
        <v>38750</v>
      </c>
      <c r="T11" s="480"/>
    </row>
    <row r="12" spans="1:20" ht="50.1" customHeight="1" x14ac:dyDescent="1.65">
      <c r="A12" s="62" t="s">
        <v>723</v>
      </c>
      <c r="B12" s="69" t="s">
        <v>724</v>
      </c>
      <c r="C12" s="62" t="s">
        <v>725</v>
      </c>
      <c r="D12" s="62" t="s">
        <v>726</v>
      </c>
      <c r="E12" s="62" t="s">
        <v>688</v>
      </c>
      <c r="F12" s="62" t="s">
        <v>123</v>
      </c>
      <c r="G12" s="62" t="s">
        <v>689</v>
      </c>
      <c r="H12" s="62" t="s">
        <v>104</v>
      </c>
      <c r="I12" s="70">
        <v>0.41666666666666669</v>
      </c>
      <c r="J12" s="62" t="s">
        <v>537</v>
      </c>
      <c r="K12" s="62" t="s">
        <v>105</v>
      </c>
      <c r="L12" s="62" t="s">
        <v>106</v>
      </c>
      <c r="M12" s="62" t="s">
        <v>194</v>
      </c>
      <c r="N12" s="71"/>
      <c r="O12" s="71"/>
      <c r="P12" s="71"/>
      <c r="Q12" s="117"/>
      <c r="R12" s="142"/>
      <c r="S12" s="75">
        <v>38750</v>
      </c>
      <c r="T12" s="480"/>
    </row>
    <row r="13" spans="1:20" ht="50.1" customHeight="1" x14ac:dyDescent="1.65">
      <c r="A13" s="62" t="s">
        <v>996</v>
      </c>
      <c r="B13" s="69" t="s">
        <v>997</v>
      </c>
      <c r="C13" s="62" t="s">
        <v>998</v>
      </c>
      <c r="D13" s="62" t="s">
        <v>999</v>
      </c>
      <c r="E13" s="62" t="s">
        <v>687</v>
      </c>
      <c r="F13" s="62" t="s">
        <v>123</v>
      </c>
      <c r="G13" s="62" t="s">
        <v>994</v>
      </c>
      <c r="H13" s="62" t="s">
        <v>104</v>
      </c>
      <c r="I13" s="70">
        <v>0.83333333333333337</v>
      </c>
      <c r="J13" s="62" t="s">
        <v>537</v>
      </c>
      <c r="K13" s="62" t="s">
        <v>105</v>
      </c>
      <c r="L13" s="62" t="s">
        <v>106</v>
      </c>
      <c r="M13" s="62" t="s">
        <v>995</v>
      </c>
      <c r="N13" s="71"/>
      <c r="O13" s="71"/>
      <c r="P13" s="71"/>
      <c r="Q13" s="117"/>
      <c r="R13" s="142"/>
      <c r="S13" s="74">
        <v>43225</v>
      </c>
      <c r="T13" s="480"/>
    </row>
    <row r="14" spans="1:20" ht="50.1" customHeight="1" x14ac:dyDescent="1.65">
      <c r="A14" s="62" t="s">
        <v>1016</v>
      </c>
      <c r="B14" s="69" t="s">
        <v>1017</v>
      </c>
      <c r="C14" s="62" t="s">
        <v>1018</v>
      </c>
      <c r="D14" s="62" t="s">
        <v>1019</v>
      </c>
      <c r="E14" s="62" t="s">
        <v>687</v>
      </c>
      <c r="F14" s="62" t="s">
        <v>123</v>
      </c>
      <c r="G14" s="62" t="s">
        <v>994</v>
      </c>
      <c r="H14" s="62" t="s">
        <v>104</v>
      </c>
      <c r="I14" s="70">
        <v>0.83333333333333337</v>
      </c>
      <c r="J14" s="62" t="s">
        <v>537</v>
      </c>
      <c r="K14" s="62" t="s">
        <v>105</v>
      </c>
      <c r="L14" s="62" t="s">
        <v>106</v>
      </c>
      <c r="M14" s="62" t="s">
        <v>995</v>
      </c>
      <c r="N14" s="71"/>
      <c r="O14" s="71"/>
      <c r="P14" s="71"/>
      <c r="Q14" s="117"/>
      <c r="R14" s="142"/>
      <c r="S14" s="74">
        <v>43225</v>
      </c>
      <c r="T14" s="480"/>
    </row>
    <row r="15" spans="1:20" ht="50.1" customHeight="1" x14ac:dyDescent="1.65">
      <c r="A15" s="62" t="s">
        <v>1020</v>
      </c>
      <c r="B15" s="69" t="s">
        <v>1021</v>
      </c>
      <c r="C15" s="62" t="s">
        <v>1022</v>
      </c>
      <c r="D15" s="62" t="s">
        <v>1023</v>
      </c>
      <c r="E15" s="62" t="s">
        <v>687</v>
      </c>
      <c r="F15" s="62" t="s">
        <v>123</v>
      </c>
      <c r="G15" s="62" t="s">
        <v>994</v>
      </c>
      <c r="H15" s="62" t="s">
        <v>104</v>
      </c>
      <c r="I15" s="70">
        <v>0.83333333333333337</v>
      </c>
      <c r="J15" s="62" t="s">
        <v>537</v>
      </c>
      <c r="K15" s="62" t="s">
        <v>105</v>
      </c>
      <c r="L15" s="62" t="s">
        <v>106</v>
      </c>
      <c r="M15" s="62" t="s">
        <v>995</v>
      </c>
      <c r="N15" s="71"/>
      <c r="O15" s="71"/>
      <c r="P15" s="71"/>
      <c r="Q15" s="117"/>
      <c r="R15" s="142"/>
      <c r="S15" s="74">
        <v>43225</v>
      </c>
      <c r="T15" s="480"/>
    </row>
    <row r="16" spans="1:20" ht="50.1" customHeight="1" x14ac:dyDescent="1.65">
      <c r="A16" s="62" t="s">
        <v>1024</v>
      </c>
      <c r="B16" s="69" t="s">
        <v>1025</v>
      </c>
      <c r="C16" s="62" t="s">
        <v>1026</v>
      </c>
      <c r="D16" s="62" t="s">
        <v>1027</v>
      </c>
      <c r="E16" s="62" t="s">
        <v>687</v>
      </c>
      <c r="F16" s="62" t="s">
        <v>123</v>
      </c>
      <c r="G16" s="62" t="s">
        <v>994</v>
      </c>
      <c r="H16" s="62" t="s">
        <v>104</v>
      </c>
      <c r="I16" s="70">
        <v>0.83333333333333337</v>
      </c>
      <c r="J16" s="62" t="s">
        <v>537</v>
      </c>
      <c r="K16" s="62" t="s">
        <v>105</v>
      </c>
      <c r="L16" s="62" t="s">
        <v>106</v>
      </c>
      <c r="M16" s="62" t="s">
        <v>995</v>
      </c>
      <c r="N16" s="71"/>
      <c r="O16" s="71"/>
      <c r="P16" s="71"/>
      <c r="Q16" s="117"/>
      <c r="R16" s="142"/>
      <c r="S16" s="74">
        <v>43225</v>
      </c>
      <c r="T16" s="480"/>
    </row>
    <row r="17" spans="1:20" ht="50.1" customHeight="1" x14ac:dyDescent="1.65">
      <c r="A17" s="62" t="s">
        <v>1028</v>
      </c>
      <c r="B17" s="69" t="s">
        <v>1029</v>
      </c>
      <c r="C17" s="62" t="s">
        <v>1030</v>
      </c>
      <c r="D17" s="62" t="s">
        <v>1031</v>
      </c>
      <c r="E17" s="62" t="s">
        <v>687</v>
      </c>
      <c r="F17" s="62" t="s">
        <v>123</v>
      </c>
      <c r="G17" s="62" t="s">
        <v>994</v>
      </c>
      <c r="H17" s="62" t="s">
        <v>104</v>
      </c>
      <c r="I17" s="70">
        <v>0.83333333333333337</v>
      </c>
      <c r="J17" s="62" t="s">
        <v>537</v>
      </c>
      <c r="K17" s="62" t="s">
        <v>105</v>
      </c>
      <c r="L17" s="62" t="s">
        <v>106</v>
      </c>
      <c r="M17" s="62" t="s">
        <v>995</v>
      </c>
      <c r="N17" s="71"/>
      <c r="O17" s="71"/>
      <c r="P17" s="71"/>
      <c r="Q17" s="117"/>
      <c r="R17" s="142"/>
      <c r="S17" s="74">
        <v>43225</v>
      </c>
      <c r="T17" s="480"/>
    </row>
    <row r="18" spans="1:20" ht="50.1" customHeight="1" x14ac:dyDescent="1.65">
      <c r="A18" s="62" t="s">
        <v>1032</v>
      </c>
      <c r="B18" s="69" t="s">
        <v>1033</v>
      </c>
      <c r="C18" s="62" t="s">
        <v>1034</v>
      </c>
      <c r="D18" s="62" t="s">
        <v>1035</v>
      </c>
      <c r="E18" s="62" t="s">
        <v>687</v>
      </c>
      <c r="F18" s="62" t="s">
        <v>123</v>
      </c>
      <c r="G18" s="62" t="s">
        <v>994</v>
      </c>
      <c r="H18" s="62" t="s">
        <v>104</v>
      </c>
      <c r="I18" s="70">
        <v>0.83333333333333337</v>
      </c>
      <c r="J18" s="62" t="s">
        <v>537</v>
      </c>
      <c r="K18" s="62" t="s">
        <v>105</v>
      </c>
      <c r="L18" s="62" t="s">
        <v>106</v>
      </c>
      <c r="M18" s="62" t="s">
        <v>995</v>
      </c>
      <c r="N18" s="71"/>
      <c r="O18" s="71"/>
      <c r="P18" s="71"/>
      <c r="Q18" s="117"/>
      <c r="R18" s="142"/>
      <c r="S18" s="74">
        <v>43225</v>
      </c>
      <c r="T18" s="480"/>
    </row>
    <row r="19" spans="1:20" ht="50.1" customHeight="1" x14ac:dyDescent="1.65">
      <c r="A19" s="62" t="s">
        <v>1059</v>
      </c>
      <c r="B19" s="69" t="s">
        <v>1060</v>
      </c>
      <c r="C19" s="62" t="s">
        <v>1061</v>
      </c>
      <c r="D19" s="62" t="s">
        <v>1062</v>
      </c>
      <c r="E19" s="62" t="s">
        <v>687</v>
      </c>
      <c r="F19" s="62" t="s">
        <v>123</v>
      </c>
      <c r="G19" s="62" t="s">
        <v>994</v>
      </c>
      <c r="H19" s="62" t="s">
        <v>104</v>
      </c>
      <c r="I19" s="70">
        <v>0.83333333333333337</v>
      </c>
      <c r="J19" s="62" t="s">
        <v>537</v>
      </c>
      <c r="K19" s="62" t="s">
        <v>105</v>
      </c>
      <c r="L19" s="62" t="s">
        <v>106</v>
      </c>
      <c r="M19" s="62" t="s">
        <v>995</v>
      </c>
      <c r="N19" s="71"/>
      <c r="O19" s="71"/>
      <c r="P19" s="71"/>
      <c r="Q19" s="117"/>
      <c r="R19" s="142"/>
      <c r="S19" s="74">
        <v>43225</v>
      </c>
      <c r="T19" s="480"/>
    </row>
    <row r="20" spans="1:20" ht="50.1" customHeight="1" x14ac:dyDescent="1.65">
      <c r="A20" s="62" t="s">
        <v>1063</v>
      </c>
      <c r="B20" s="69" t="s">
        <v>1064</v>
      </c>
      <c r="C20" s="62" t="s">
        <v>1065</v>
      </c>
      <c r="D20" s="62" t="s">
        <v>1066</v>
      </c>
      <c r="E20" s="62" t="s">
        <v>687</v>
      </c>
      <c r="F20" s="62" t="s">
        <v>123</v>
      </c>
      <c r="G20" s="62" t="s">
        <v>994</v>
      </c>
      <c r="H20" s="62" t="s">
        <v>104</v>
      </c>
      <c r="I20" s="70">
        <v>0.83333333333333337</v>
      </c>
      <c r="J20" s="62" t="s">
        <v>537</v>
      </c>
      <c r="K20" s="62" t="s">
        <v>105</v>
      </c>
      <c r="L20" s="62" t="s">
        <v>106</v>
      </c>
      <c r="M20" s="62" t="s">
        <v>995</v>
      </c>
      <c r="N20" s="71"/>
      <c r="O20" s="71"/>
      <c r="P20" s="71"/>
      <c r="Q20" s="117"/>
      <c r="R20" s="142"/>
      <c r="S20" s="74">
        <v>43225</v>
      </c>
      <c r="T20" s="480"/>
    </row>
    <row r="21" spans="1:20" ht="50.1" customHeight="1" x14ac:dyDescent="1.65">
      <c r="A21" s="62" t="s">
        <v>1067</v>
      </c>
      <c r="B21" s="69" t="s">
        <v>1068</v>
      </c>
      <c r="C21" s="62" t="s">
        <v>1069</v>
      </c>
      <c r="D21" s="62" t="s">
        <v>1070</v>
      </c>
      <c r="E21" s="62" t="s">
        <v>687</v>
      </c>
      <c r="F21" s="62" t="s">
        <v>123</v>
      </c>
      <c r="G21" s="62" t="s">
        <v>994</v>
      </c>
      <c r="H21" s="62" t="s">
        <v>104</v>
      </c>
      <c r="I21" s="70">
        <v>0.83333333333333337</v>
      </c>
      <c r="J21" s="62" t="s">
        <v>537</v>
      </c>
      <c r="K21" s="62" t="s">
        <v>105</v>
      </c>
      <c r="L21" s="62" t="s">
        <v>106</v>
      </c>
      <c r="M21" s="62" t="s">
        <v>995</v>
      </c>
      <c r="N21" s="71"/>
      <c r="O21" s="71"/>
      <c r="P21" s="71"/>
      <c r="Q21" s="117"/>
      <c r="R21" s="142"/>
      <c r="S21" s="74">
        <v>43225</v>
      </c>
      <c r="T21" s="480"/>
    </row>
    <row r="22" spans="1:20" ht="50.1" customHeight="1" x14ac:dyDescent="1.65">
      <c r="A22" s="62" t="s">
        <v>1071</v>
      </c>
      <c r="B22" s="69" t="s">
        <v>1072</v>
      </c>
      <c r="C22" s="62" t="s">
        <v>1073</v>
      </c>
      <c r="D22" s="62" t="s">
        <v>1074</v>
      </c>
      <c r="E22" s="62" t="s">
        <v>687</v>
      </c>
      <c r="F22" s="62" t="s">
        <v>123</v>
      </c>
      <c r="G22" s="62" t="s">
        <v>994</v>
      </c>
      <c r="H22" s="62" t="s">
        <v>104</v>
      </c>
      <c r="I22" s="70">
        <v>0.83333333333333337</v>
      </c>
      <c r="J22" s="62" t="s">
        <v>537</v>
      </c>
      <c r="K22" s="62" t="s">
        <v>105</v>
      </c>
      <c r="L22" s="62" t="s">
        <v>106</v>
      </c>
      <c r="M22" s="62" t="s">
        <v>995</v>
      </c>
      <c r="N22" s="71"/>
      <c r="O22" s="71"/>
      <c r="P22" s="71"/>
      <c r="Q22" s="117"/>
      <c r="R22" s="142"/>
      <c r="S22" s="74">
        <v>43225</v>
      </c>
      <c r="T22" s="480"/>
    </row>
    <row r="23" spans="1:20" ht="50.1" customHeight="1" x14ac:dyDescent="1.65">
      <c r="A23" s="62" t="s">
        <v>1075</v>
      </c>
      <c r="B23" s="69" t="s">
        <v>1076</v>
      </c>
      <c r="C23" s="62" t="s">
        <v>1077</v>
      </c>
      <c r="D23" s="62" t="s">
        <v>1078</v>
      </c>
      <c r="E23" s="62" t="s">
        <v>687</v>
      </c>
      <c r="F23" s="62" t="s">
        <v>123</v>
      </c>
      <c r="G23" s="62" t="s">
        <v>994</v>
      </c>
      <c r="H23" s="62" t="s">
        <v>104</v>
      </c>
      <c r="I23" s="70">
        <v>0.83333333333333337</v>
      </c>
      <c r="J23" s="62" t="s">
        <v>537</v>
      </c>
      <c r="K23" s="62" t="s">
        <v>105</v>
      </c>
      <c r="L23" s="62" t="s">
        <v>106</v>
      </c>
      <c r="M23" s="62" t="s">
        <v>995</v>
      </c>
      <c r="N23" s="71"/>
      <c r="O23" s="71"/>
      <c r="P23" s="71"/>
      <c r="Q23" s="117"/>
      <c r="R23" s="142"/>
      <c r="S23" s="74">
        <v>43225</v>
      </c>
      <c r="T23" s="480"/>
    </row>
    <row r="24" spans="1:20" ht="50.1" customHeight="1" x14ac:dyDescent="1.65">
      <c r="A24" s="62" t="s">
        <v>1079</v>
      </c>
      <c r="B24" s="69" t="s">
        <v>1080</v>
      </c>
      <c r="C24" s="62" t="s">
        <v>1081</v>
      </c>
      <c r="D24" s="62" t="s">
        <v>1082</v>
      </c>
      <c r="E24" s="62" t="s">
        <v>687</v>
      </c>
      <c r="F24" s="62" t="s">
        <v>123</v>
      </c>
      <c r="G24" s="62" t="s">
        <v>994</v>
      </c>
      <c r="H24" s="62" t="s">
        <v>104</v>
      </c>
      <c r="I24" s="70">
        <v>0.83333333333333337</v>
      </c>
      <c r="J24" s="62" t="s">
        <v>537</v>
      </c>
      <c r="K24" s="62" t="s">
        <v>105</v>
      </c>
      <c r="L24" s="62" t="s">
        <v>106</v>
      </c>
      <c r="M24" s="62" t="s">
        <v>995</v>
      </c>
      <c r="N24" s="71"/>
      <c r="O24" s="71"/>
      <c r="P24" s="71"/>
      <c r="Q24" s="117"/>
      <c r="R24" s="142"/>
      <c r="S24" s="74">
        <v>43225</v>
      </c>
      <c r="T24" s="480"/>
    </row>
    <row r="25" spans="1:20" ht="50.1" customHeight="1" x14ac:dyDescent="1.65">
      <c r="A25" s="62" t="s">
        <v>1083</v>
      </c>
      <c r="B25" s="69" t="s">
        <v>1084</v>
      </c>
      <c r="C25" s="62" t="s">
        <v>1085</v>
      </c>
      <c r="D25" s="62" t="s">
        <v>1086</v>
      </c>
      <c r="E25" s="62" t="s">
        <v>687</v>
      </c>
      <c r="F25" s="62" t="s">
        <v>123</v>
      </c>
      <c r="G25" s="62" t="s">
        <v>994</v>
      </c>
      <c r="H25" s="62" t="s">
        <v>104</v>
      </c>
      <c r="I25" s="70">
        <v>0.83333333333333337</v>
      </c>
      <c r="J25" s="62" t="s">
        <v>537</v>
      </c>
      <c r="K25" s="62" t="s">
        <v>105</v>
      </c>
      <c r="L25" s="62" t="s">
        <v>106</v>
      </c>
      <c r="M25" s="62" t="s">
        <v>995</v>
      </c>
      <c r="N25" s="71"/>
      <c r="O25" s="71"/>
      <c r="P25" s="71"/>
      <c r="Q25" s="117"/>
      <c r="R25" s="142"/>
      <c r="S25" s="74">
        <v>43225</v>
      </c>
      <c r="T25" s="480"/>
    </row>
    <row r="26" spans="1:20" ht="50.1" customHeight="1" x14ac:dyDescent="1.65">
      <c r="A26" s="62" t="s">
        <v>1087</v>
      </c>
      <c r="B26" s="69" t="s">
        <v>1088</v>
      </c>
      <c r="C26" s="62" t="s">
        <v>1089</v>
      </c>
      <c r="D26" s="62" t="s">
        <v>1090</v>
      </c>
      <c r="E26" s="62" t="s">
        <v>687</v>
      </c>
      <c r="F26" s="62" t="s">
        <v>123</v>
      </c>
      <c r="G26" s="62" t="s">
        <v>994</v>
      </c>
      <c r="H26" s="62" t="s">
        <v>104</v>
      </c>
      <c r="I26" s="70">
        <v>0.83333333333333337</v>
      </c>
      <c r="J26" s="62" t="s">
        <v>537</v>
      </c>
      <c r="K26" s="62" t="s">
        <v>105</v>
      </c>
      <c r="L26" s="62" t="s">
        <v>106</v>
      </c>
      <c r="M26" s="62" t="s">
        <v>995</v>
      </c>
      <c r="N26" s="71"/>
      <c r="O26" s="71"/>
      <c r="P26" s="71"/>
      <c r="Q26" s="117"/>
      <c r="R26" s="142"/>
      <c r="S26" s="74">
        <v>43225</v>
      </c>
      <c r="T26" s="480"/>
    </row>
    <row r="27" spans="1:20" ht="50.1" customHeight="1" x14ac:dyDescent="1.65">
      <c r="A27" s="789" t="s">
        <v>1266</v>
      </c>
      <c r="B27" s="792"/>
      <c r="C27" s="792"/>
      <c r="D27" s="792"/>
      <c r="E27" s="792"/>
      <c r="F27" s="792"/>
      <c r="G27" s="792"/>
      <c r="H27" s="792"/>
      <c r="I27" s="792"/>
      <c r="J27" s="792"/>
      <c r="K27" s="792"/>
      <c r="L27" s="792"/>
      <c r="M27" s="792"/>
      <c r="N27" s="100"/>
      <c r="O27" s="100"/>
      <c r="P27" s="71"/>
      <c r="Q27" s="117"/>
      <c r="R27" s="142"/>
      <c r="S27" s="74"/>
      <c r="T27" s="480">
        <v>730000</v>
      </c>
    </row>
    <row r="28" spans="1:20" ht="50.1" customHeight="1" x14ac:dyDescent="1.65">
      <c r="A28" s="789" t="s">
        <v>1278</v>
      </c>
      <c r="B28" s="789"/>
      <c r="C28" s="789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100"/>
      <c r="O28" s="100"/>
      <c r="P28" s="71"/>
      <c r="Q28" s="117"/>
      <c r="R28" s="142"/>
      <c r="S28" s="74"/>
      <c r="T28" s="480">
        <v>2000000</v>
      </c>
    </row>
    <row r="29" spans="1:20" ht="50.1" customHeight="1" x14ac:dyDescent="1.25">
      <c r="A29" s="696" t="s">
        <v>1302</v>
      </c>
      <c r="B29" s="696"/>
      <c r="C29" s="696"/>
      <c r="D29" s="696"/>
      <c r="E29" s="696"/>
      <c r="F29" s="696"/>
      <c r="G29" s="696"/>
      <c r="H29" s="696"/>
      <c r="I29" s="696"/>
      <c r="J29" s="696"/>
      <c r="K29" s="696"/>
      <c r="L29" s="696"/>
      <c r="M29" s="696"/>
      <c r="N29" s="696"/>
      <c r="O29" s="696"/>
      <c r="P29" s="696"/>
      <c r="Q29" s="696"/>
      <c r="R29" s="272"/>
      <c r="S29" s="103"/>
      <c r="T29" s="654"/>
    </row>
    <row r="30" spans="1:20" ht="50.1" customHeight="1" x14ac:dyDescent="1.25">
      <c r="A30" s="31" t="s">
        <v>1376</v>
      </c>
      <c r="B30" s="37" t="s">
        <v>1375</v>
      </c>
      <c r="C30" s="31" t="s">
        <v>1374</v>
      </c>
      <c r="D30" s="31" t="s">
        <v>1373</v>
      </c>
      <c r="E30" s="31" t="s">
        <v>101</v>
      </c>
      <c r="F30" s="31" t="s">
        <v>123</v>
      </c>
      <c r="G30" s="31" t="s">
        <v>124</v>
      </c>
      <c r="H30" s="31" t="s">
        <v>1303</v>
      </c>
      <c r="I30" s="38">
        <v>0.32291666666666669</v>
      </c>
      <c r="J30" s="31" t="s">
        <v>537</v>
      </c>
      <c r="K30" s="31" t="s">
        <v>105</v>
      </c>
      <c r="L30" s="31" t="s">
        <v>106</v>
      </c>
      <c r="M30" s="31" t="s">
        <v>107</v>
      </c>
      <c r="N30" s="23"/>
      <c r="O30" s="23"/>
      <c r="P30" s="154"/>
      <c r="Q30" s="29"/>
      <c r="R30" s="272"/>
      <c r="S30" s="160">
        <v>18000</v>
      </c>
      <c r="T30" s="654"/>
    </row>
    <row r="31" spans="1:20" ht="50.1" customHeight="1" x14ac:dyDescent="1.25">
      <c r="A31" s="31" t="s">
        <v>1372</v>
      </c>
      <c r="B31" s="37" t="s">
        <v>1371</v>
      </c>
      <c r="C31" s="31" t="s">
        <v>1370</v>
      </c>
      <c r="D31" s="31" t="s">
        <v>1369</v>
      </c>
      <c r="E31" s="31" t="s">
        <v>101</v>
      </c>
      <c r="F31" s="31" t="s">
        <v>123</v>
      </c>
      <c r="G31" s="31" t="s">
        <v>124</v>
      </c>
      <c r="H31" s="31" t="s">
        <v>1303</v>
      </c>
      <c r="I31" s="38">
        <v>0.32291666666666669</v>
      </c>
      <c r="J31" s="31" t="s">
        <v>537</v>
      </c>
      <c r="K31" s="31" t="s">
        <v>105</v>
      </c>
      <c r="L31" s="31" t="s">
        <v>106</v>
      </c>
      <c r="M31" s="31" t="s">
        <v>107</v>
      </c>
      <c r="N31" s="23"/>
      <c r="O31" s="23"/>
      <c r="P31" s="154"/>
      <c r="Q31" s="29"/>
      <c r="R31" s="272"/>
      <c r="S31" s="160">
        <v>18000</v>
      </c>
      <c r="T31" s="654"/>
    </row>
    <row r="32" spans="1:20" ht="50.1" customHeight="1" x14ac:dyDescent="1.25">
      <c r="A32" s="31" t="s">
        <v>1368</v>
      </c>
      <c r="B32" s="37" t="s">
        <v>1367</v>
      </c>
      <c r="C32" s="31" t="s">
        <v>1366</v>
      </c>
      <c r="D32" s="31" t="s">
        <v>1365</v>
      </c>
      <c r="E32" s="31" t="s">
        <v>101</v>
      </c>
      <c r="F32" s="31" t="s">
        <v>123</v>
      </c>
      <c r="G32" s="31" t="s">
        <v>124</v>
      </c>
      <c r="H32" s="31" t="s">
        <v>1303</v>
      </c>
      <c r="I32" s="38">
        <v>0.32291666666666669</v>
      </c>
      <c r="J32" s="31" t="s">
        <v>537</v>
      </c>
      <c r="K32" s="31" t="s">
        <v>105</v>
      </c>
      <c r="L32" s="31" t="s">
        <v>106</v>
      </c>
      <c r="M32" s="31" t="s">
        <v>107</v>
      </c>
      <c r="N32" s="23"/>
      <c r="O32" s="23"/>
      <c r="P32" s="154"/>
      <c r="Q32" s="29"/>
      <c r="R32" s="272"/>
      <c r="S32" s="160">
        <v>18000</v>
      </c>
      <c r="T32" s="654"/>
    </row>
    <row r="33" spans="1:20" ht="50.1" customHeight="1" x14ac:dyDescent="1.25">
      <c r="A33" s="31" t="s">
        <v>1364</v>
      </c>
      <c r="B33" s="37" t="s">
        <v>1363</v>
      </c>
      <c r="C33" s="31" t="s">
        <v>1362</v>
      </c>
      <c r="D33" s="31" t="s">
        <v>1361</v>
      </c>
      <c r="E33" s="31" t="s">
        <v>101</v>
      </c>
      <c r="F33" s="31" t="s">
        <v>123</v>
      </c>
      <c r="G33" s="31" t="s">
        <v>124</v>
      </c>
      <c r="H33" s="31" t="s">
        <v>1303</v>
      </c>
      <c r="I33" s="38">
        <v>0.32291666666666669</v>
      </c>
      <c r="J33" s="31" t="s">
        <v>537</v>
      </c>
      <c r="K33" s="31" t="s">
        <v>105</v>
      </c>
      <c r="L33" s="31" t="s">
        <v>106</v>
      </c>
      <c r="M33" s="31" t="s">
        <v>107</v>
      </c>
      <c r="N33" s="23"/>
      <c r="O33" s="23"/>
      <c r="P33" s="154"/>
      <c r="Q33" s="29"/>
      <c r="R33" s="272"/>
      <c r="S33" s="160">
        <v>18000</v>
      </c>
      <c r="T33" s="654"/>
    </row>
    <row r="34" spans="1:20" ht="50.1" customHeight="1" x14ac:dyDescent="1.25">
      <c r="A34" s="31" t="s">
        <v>1360</v>
      </c>
      <c r="B34" s="37" t="s">
        <v>1359</v>
      </c>
      <c r="C34" s="31" t="s">
        <v>1358</v>
      </c>
      <c r="D34" s="31" t="s">
        <v>1357</v>
      </c>
      <c r="E34" s="31" t="s">
        <v>101</v>
      </c>
      <c r="F34" s="31" t="s">
        <v>123</v>
      </c>
      <c r="G34" s="31" t="s">
        <v>124</v>
      </c>
      <c r="H34" s="31" t="s">
        <v>1303</v>
      </c>
      <c r="I34" s="38">
        <v>0.32291666666666669</v>
      </c>
      <c r="J34" s="31" t="s">
        <v>537</v>
      </c>
      <c r="K34" s="31" t="s">
        <v>105</v>
      </c>
      <c r="L34" s="31" t="s">
        <v>106</v>
      </c>
      <c r="M34" s="31" t="s">
        <v>107</v>
      </c>
      <c r="N34" s="23"/>
      <c r="O34" s="23"/>
      <c r="P34" s="154"/>
      <c r="Q34" s="29"/>
      <c r="R34" s="272"/>
      <c r="S34" s="160">
        <v>18000</v>
      </c>
      <c r="T34" s="654"/>
    </row>
    <row r="35" spans="1:20" ht="50.1" customHeight="1" x14ac:dyDescent="1.25">
      <c r="A35" s="31" t="s">
        <v>1356</v>
      </c>
      <c r="B35" s="37" t="s">
        <v>1355</v>
      </c>
      <c r="C35" s="31" t="s">
        <v>1354</v>
      </c>
      <c r="D35" s="31" t="s">
        <v>1353</v>
      </c>
      <c r="E35" s="31" t="s">
        <v>101</v>
      </c>
      <c r="F35" s="31" t="s">
        <v>123</v>
      </c>
      <c r="G35" s="31" t="s">
        <v>124</v>
      </c>
      <c r="H35" s="31" t="s">
        <v>1303</v>
      </c>
      <c r="I35" s="38">
        <v>0.32291666666666669</v>
      </c>
      <c r="J35" s="31" t="s">
        <v>537</v>
      </c>
      <c r="K35" s="31" t="s">
        <v>105</v>
      </c>
      <c r="L35" s="31" t="s">
        <v>106</v>
      </c>
      <c r="M35" s="31" t="s">
        <v>107</v>
      </c>
      <c r="N35" s="23"/>
      <c r="O35" s="23"/>
      <c r="P35" s="154"/>
      <c r="Q35" s="29"/>
      <c r="R35" s="272"/>
      <c r="S35" s="160">
        <v>18000</v>
      </c>
      <c r="T35" s="654"/>
    </row>
    <row r="36" spans="1:20" ht="50.1" customHeight="1" x14ac:dyDescent="1.25">
      <c r="A36" s="31" t="s">
        <v>1352</v>
      </c>
      <c r="B36" s="37" t="s">
        <v>1351</v>
      </c>
      <c r="C36" s="31" t="s">
        <v>1350</v>
      </c>
      <c r="D36" s="31" t="s">
        <v>1349</v>
      </c>
      <c r="E36" s="31" t="s">
        <v>101</v>
      </c>
      <c r="F36" s="31" t="s">
        <v>123</v>
      </c>
      <c r="G36" s="31" t="s">
        <v>124</v>
      </c>
      <c r="H36" s="31" t="s">
        <v>1303</v>
      </c>
      <c r="I36" s="38">
        <v>0.32291666666666669</v>
      </c>
      <c r="J36" s="31" t="s">
        <v>537</v>
      </c>
      <c r="K36" s="31" t="s">
        <v>105</v>
      </c>
      <c r="L36" s="31" t="s">
        <v>106</v>
      </c>
      <c r="M36" s="31" t="s">
        <v>107</v>
      </c>
      <c r="N36" s="23"/>
      <c r="O36" s="23"/>
      <c r="P36" s="154"/>
      <c r="Q36" s="29"/>
      <c r="R36" s="272"/>
      <c r="S36" s="160">
        <v>18000</v>
      </c>
      <c r="T36" s="654"/>
    </row>
    <row r="37" spans="1:20" ht="50.1" customHeight="1" x14ac:dyDescent="1.25">
      <c r="A37" s="31" t="s">
        <v>1348</v>
      </c>
      <c r="B37" s="37" t="s">
        <v>1347</v>
      </c>
      <c r="C37" s="31" t="s">
        <v>1346</v>
      </c>
      <c r="D37" s="31" t="s">
        <v>1345</v>
      </c>
      <c r="E37" s="31" t="s">
        <v>101</v>
      </c>
      <c r="F37" s="31" t="s">
        <v>123</v>
      </c>
      <c r="G37" s="31" t="s">
        <v>124</v>
      </c>
      <c r="H37" s="31" t="s">
        <v>1303</v>
      </c>
      <c r="I37" s="38">
        <v>0.32291666666666669</v>
      </c>
      <c r="J37" s="31" t="s">
        <v>537</v>
      </c>
      <c r="K37" s="31" t="s">
        <v>105</v>
      </c>
      <c r="L37" s="31" t="s">
        <v>106</v>
      </c>
      <c r="M37" s="31" t="s">
        <v>107</v>
      </c>
      <c r="N37" s="23"/>
      <c r="O37" s="23"/>
      <c r="P37" s="154"/>
      <c r="Q37" s="29"/>
      <c r="R37" s="272"/>
      <c r="S37" s="160">
        <v>18000</v>
      </c>
      <c r="T37" s="654"/>
    </row>
    <row r="38" spans="1:20" ht="50.1" customHeight="1" x14ac:dyDescent="1.1499999999999999">
      <c r="A38" s="708" t="s">
        <v>3093</v>
      </c>
      <c r="B38" s="708"/>
      <c r="C38" s="708"/>
      <c r="D38" s="708"/>
      <c r="E38" s="708"/>
      <c r="F38" s="708"/>
      <c r="G38" s="708"/>
      <c r="H38" s="708"/>
      <c r="I38" s="708"/>
      <c r="J38" s="708"/>
      <c r="K38" s="708"/>
      <c r="L38" s="708"/>
      <c r="M38" s="708"/>
      <c r="N38" s="708"/>
      <c r="O38" s="708"/>
      <c r="P38" s="708"/>
      <c r="Q38" s="708"/>
      <c r="R38" s="708"/>
      <c r="S38" s="708"/>
      <c r="T38" s="708"/>
    </row>
    <row r="39" spans="1:20" ht="50.1" customHeight="1" x14ac:dyDescent="1.65">
      <c r="A39" s="31" t="s">
        <v>2131</v>
      </c>
      <c r="B39" s="37" t="s">
        <v>2132</v>
      </c>
      <c r="C39" s="31" t="s">
        <v>2133</v>
      </c>
      <c r="D39" s="31" t="s">
        <v>2134</v>
      </c>
      <c r="E39" s="31" t="s">
        <v>101</v>
      </c>
      <c r="F39" s="31" t="s">
        <v>123</v>
      </c>
      <c r="G39" s="31" t="s">
        <v>124</v>
      </c>
      <c r="H39" s="31" t="s">
        <v>2017</v>
      </c>
      <c r="I39" s="38">
        <v>0.32291666666666669</v>
      </c>
      <c r="J39" s="31" t="s">
        <v>537</v>
      </c>
      <c r="K39" s="31" t="s">
        <v>105</v>
      </c>
      <c r="L39" s="31" t="s">
        <v>106</v>
      </c>
      <c r="M39" s="31" t="s">
        <v>107</v>
      </c>
      <c r="N39" s="29"/>
      <c r="O39" s="23"/>
      <c r="P39" s="54"/>
      <c r="Q39" s="117"/>
      <c r="R39" s="142"/>
      <c r="S39" s="29">
        <v>18000</v>
      </c>
      <c r="T39" s="480"/>
    </row>
    <row r="40" spans="1:20" ht="50.1" customHeight="1" x14ac:dyDescent="1.65">
      <c r="A40" s="31" t="s">
        <v>2135</v>
      </c>
      <c r="B40" s="37" t="s">
        <v>2136</v>
      </c>
      <c r="C40" s="31" t="s">
        <v>2137</v>
      </c>
      <c r="D40" s="31" t="s">
        <v>2138</v>
      </c>
      <c r="E40" s="31" t="s">
        <v>101</v>
      </c>
      <c r="F40" s="31" t="s">
        <v>123</v>
      </c>
      <c r="G40" s="31" t="s">
        <v>124</v>
      </c>
      <c r="H40" s="31" t="s">
        <v>2017</v>
      </c>
      <c r="I40" s="38">
        <v>0.32291666666666669</v>
      </c>
      <c r="J40" s="31" t="s">
        <v>537</v>
      </c>
      <c r="K40" s="31" t="s">
        <v>105</v>
      </c>
      <c r="L40" s="31" t="s">
        <v>106</v>
      </c>
      <c r="M40" s="31" t="s">
        <v>107</v>
      </c>
      <c r="N40" s="29"/>
      <c r="O40" s="23"/>
      <c r="P40" s="54"/>
      <c r="Q40" s="117"/>
      <c r="R40" s="142"/>
      <c r="S40" s="29">
        <v>18000</v>
      </c>
      <c r="T40" s="480"/>
    </row>
    <row r="41" spans="1:20" ht="50.1" customHeight="1" x14ac:dyDescent="1.65">
      <c r="A41" s="31" t="s">
        <v>2139</v>
      </c>
      <c r="B41" s="37" t="s">
        <v>2140</v>
      </c>
      <c r="C41" s="31" t="s">
        <v>2141</v>
      </c>
      <c r="D41" s="31" t="s">
        <v>2142</v>
      </c>
      <c r="E41" s="31" t="s">
        <v>101</v>
      </c>
      <c r="F41" s="31" t="s">
        <v>123</v>
      </c>
      <c r="G41" s="31" t="s">
        <v>124</v>
      </c>
      <c r="H41" s="31" t="s">
        <v>2017</v>
      </c>
      <c r="I41" s="38">
        <v>0.32291666666666669</v>
      </c>
      <c r="J41" s="31" t="s">
        <v>537</v>
      </c>
      <c r="K41" s="31" t="s">
        <v>105</v>
      </c>
      <c r="L41" s="31" t="s">
        <v>106</v>
      </c>
      <c r="M41" s="31" t="s">
        <v>107</v>
      </c>
      <c r="N41" s="29"/>
      <c r="O41" s="23"/>
      <c r="P41" s="54"/>
      <c r="Q41" s="117"/>
      <c r="R41" s="142"/>
      <c r="S41" s="29">
        <v>18000</v>
      </c>
      <c r="T41" s="480"/>
    </row>
    <row r="42" spans="1:20" ht="50.1" customHeight="1" x14ac:dyDescent="1.65">
      <c r="A42" s="31" t="s">
        <v>2143</v>
      </c>
      <c r="B42" s="37" t="s">
        <v>2144</v>
      </c>
      <c r="C42" s="31" t="s">
        <v>2145</v>
      </c>
      <c r="D42" s="31" t="s">
        <v>2146</v>
      </c>
      <c r="E42" s="31" t="s">
        <v>101</v>
      </c>
      <c r="F42" s="31" t="s">
        <v>123</v>
      </c>
      <c r="G42" s="31" t="s">
        <v>124</v>
      </c>
      <c r="H42" s="31" t="s">
        <v>2017</v>
      </c>
      <c r="I42" s="38">
        <v>0.32291666666666669</v>
      </c>
      <c r="J42" s="31" t="s">
        <v>537</v>
      </c>
      <c r="K42" s="31" t="s">
        <v>105</v>
      </c>
      <c r="L42" s="31" t="s">
        <v>106</v>
      </c>
      <c r="M42" s="31" t="s">
        <v>107</v>
      </c>
      <c r="N42" s="29"/>
      <c r="O42" s="23"/>
      <c r="P42" s="54"/>
      <c r="Q42" s="117"/>
      <c r="R42" s="142"/>
      <c r="S42" s="29">
        <v>18000</v>
      </c>
      <c r="T42" s="480"/>
    </row>
    <row r="43" spans="1:20" ht="50.1" customHeight="1" x14ac:dyDescent="1.65">
      <c r="A43" s="31" t="s">
        <v>2147</v>
      </c>
      <c r="B43" s="37" t="s">
        <v>2148</v>
      </c>
      <c r="C43" s="31" t="s">
        <v>2149</v>
      </c>
      <c r="D43" s="31" t="s">
        <v>2150</v>
      </c>
      <c r="E43" s="31" t="s">
        <v>101</v>
      </c>
      <c r="F43" s="31" t="s">
        <v>123</v>
      </c>
      <c r="G43" s="31" t="s">
        <v>124</v>
      </c>
      <c r="H43" s="31" t="s">
        <v>2017</v>
      </c>
      <c r="I43" s="38">
        <v>0.32291666666666669</v>
      </c>
      <c r="J43" s="31" t="s">
        <v>537</v>
      </c>
      <c r="K43" s="31" t="s">
        <v>105</v>
      </c>
      <c r="L43" s="31" t="s">
        <v>106</v>
      </c>
      <c r="M43" s="31" t="s">
        <v>107</v>
      </c>
      <c r="N43" s="29"/>
      <c r="O43" s="23"/>
      <c r="P43" s="54"/>
      <c r="Q43" s="117"/>
      <c r="R43" s="142"/>
      <c r="S43" s="29">
        <v>18000</v>
      </c>
      <c r="T43" s="480"/>
    </row>
    <row r="44" spans="1:20" ht="50.1" customHeight="1" x14ac:dyDescent="1.65">
      <c r="A44" s="31" t="s">
        <v>2151</v>
      </c>
      <c r="B44" s="37" t="s">
        <v>2152</v>
      </c>
      <c r="C44" s="31" t="s">
        <v>2153</v>
      </c>
      <c r="D44" s="31" t="s">
        <v>2154</v>
      </c>
      <c r="E44" s="31" t="s">
        <v>101</v>
      </c>
      <c r="F44" s="31" t="s">
        <v>123</v>
      </c>
      <c r="G44" s="31" t="s">
        <v>124</v>
      </c>
      <c r="H44" s="31" t="s">
        <v>2017</v>
      </c>
      <c r="I44" s="38">
        <v>0.32291666666666669</v>
      </c>
      <c r="J44" s="31" t="s">
        <v>537</v>
      </c>
      <c r="K44" s="31" t="s">
        <v>105</v>
      </c>
      <c r="L44" s="31" t="s">
        <v>106</v>
      </c>
      <c r="M44" s="31" t="s">
        <v>107</v>
      </c>
      <c r="N44" s="29"/>
      <c r="O44" s="23"/>
      <c r="P44" s="54"/>
      <c r="Q44" s="117"/>
      <c r="R44" s="142"/>
      <c r="S44" s="29">
        <v>18000</v>
      </c>
      <c r="T44" s="480"/>
    </row>
    <row r="45" spans="1:20" ht="50.1" customHeight="1" x14ac:dyDescent="1.65">
      <c r="A45" s="31" t="s">
        <v>2155</v>
      </c>
      <c r="B45" s="37" t="s">
        <v>2156</v>
      </c>
      <c r="C45" s="31" t="s">
        <v>2157</v>
      </c>
      <c r="D45" s="31" t="s">
        <v>2158</v>
      </c>
      <c r="E45" s="31" t="s">
        <v>688</v>
      </c>
      <c r="F45" s="31" t="s">
        <v>123</v>
      </c>
      <c r="G45" s="31" t="s">
        <v>689</v>
      </c>
      <c r="H45" s="31" t="s">
        <v>2017</v>
      </c>
      <c r="I45" s="38">
        <v>0.41666666666666669</v>
      </c>
      <c r="J45" s="31" t="s">
        <v>537</v>
      </c>
      <c r="K45" s="31" t="s">
        <v>105</v>
      </c>
      <c r="L45" s="31" t="s">
        <v>106</v>
      </c>
      <c r="M45" s="31" t="s">
        <v>194</v>
      </c>
      <c r="N45" s="29"/>
      <c r="O45" s="23"/>
      <c r="P45" s="54"/>
      <c r="Q45" s="117"/>
      <c r="R45" s="142"/>
      <c r="S45" s="29">
        <v>38750</v>
      </c>
      <c r="T45" s="480"/>
    </row>
    <row r="46" spans="1:20" ht="50.1" customHeight="1" x14ac:dyDescent="1.65">
      <c r="A46" s="31" t="s">
        <v>2159</v>
      </c>
      <c r="B46" s="37" t="s">
        <v>2160</v>
      </c>
      <c r="C46" s="31" t="s">
        <v>2161</v>
      </c>
      <c r="D46" s="31" t="s">
        <v>2162</v>
      </c>
      <c r="E46" s="31" t="s">
        <v>688</v>
      </c>
      <c r="F46" s="31" t="s">
        <v>123</v>
      </c>
      <c r="G46" s="31" t="s">
        <v>689</v>
      </c>
      <c r="H46" s="31" t="s">
        <v>2017</v>
      </c>
      <c r="I46" s="38">
        <v>0.41666666666666669</v>
      </c>
      <c r="J46" s="31" t="s">
        <v>537</v>
      </c>
      <c r="K46" s="31" t="s">
        <v>105</v>
      </c>
      <c r="L46" s="31" t="s">
        <v>106</v>
      </c>
      <c r="M46" s="31" t="s">
        <v>194</v>
      </c>
      <c r="N46" s="29"/>
      <c r="O46" s="23"/>
      <c r="P46" s="54"/>
      <c r="Q46" s="117"/>
      <c r="R46" s="142"/>
      <c r="S46" s="29">
        <v>38750</v>
      </c>
      <c r="T46" s="480"/>
    </row>
    <row r="47" spans="1:20" ht="50.1" customHeight="1" x14ac:dyDescent="1.65">
      <c r="A47" s="31" t="s">
        <v>2163</v>
      </c>
      <c r="B47" s="37" t="s">
        <v>2164</v>
      </c>
      <c r="C47" s="31" t="s">
        <v>2165</v>
      </c>
      <c r="D47" s="31" t="s">
        <v>2166</v>
      </c>
      <c r="E47" s="31" t="s">
        <v>688</v>
      </c>
      <c r="F47" s="31" t="s">
        <v>123</v>
      </c>
      <c r="G47" s="31" t="s">
        <v>689</v>
      </c>
      <c r="H47" s="31" t="s">
        <v>2017</v>
      </c>
      <c r="I47" s="38">
        <v>0.41666666666666669</v>
      </c>
      <c r="J47" s="31" t="s">
        <v>537</v>
      </c>
      <c r="K47" s="31" t="s">
        <v>105</v>
      </c>
      <c r="L47" s="31" t="s">
        <v>106</v>
      </c>
      <c r="M47" s="31" t="s">
        <v>194</v>
      </c>
      <c r="N47" s="29"/>
      <c r="O47" s="23"/>
      <c r="P47" s="54"/>
      <c r="Q47" s="117"/>
      <c r="R47" s="142"/>
      <c r="S47" s="29">
        <v>38750</v>
      </c>
      <c r="T47" s="480"/>
    </row>
    <row r="48" spans="1:20" ht="50.1" customHeight="1" x14ac:dyDescent="1.65">
      <c r="A48" s="31" t="s">
        <v>2167</v>
      </c>
      <c r="B48" s="37" t="s">
        <v>2168</v>
      </c>
      <c r="C48" s="31" t="s">
        <v>2169</v>
      </c>
      <c r="D48" s="31" t="s">
        <v>2170</v>
      </c>
      <c r="E48" s="31" t="s">
        <v>688</v>
      </c>
      <c r="F48" s="31" t="s">
        <v>123</v>
      </c>
      <c r="G48" s="31" t="s">
        <v>689</v>
      </c>
      <c r="H48" s="31" t="s">
        <v>2017</v>
      </c>
      <c r="I48" s="38">
        <v>0.41666666666666669</v>
      </c>
      <c r="J48" s="31" t="s">
        <v>537</v>
      </c>
      <c r="K48" s="31" t="s">
        <v>105</v>
      </c>
      <c r="L48" s="31" t="s">
        <v>106</v>
      </c>
      <c r="M48" s="31" t="s">
        <v>194</v>
      </c>
      <c r="N48" s="29"/>
      <c r="O48" s="23"/>
      <c r="P48" s="54"/>
      <c r="Q48" s="117"/>
      <c r="R48" s="142"/>
      <c r="S48" s="29">
        <v>38750</v>
      </c>
      <c r="T48" s="480"/>
    </row>
    <row r="49" spans="1:20" ht="50.1" customHeight="1" x14ac:dyDescent="1.65">
      <c r="A49" s="31" t="s">
        <v>2171</v>
      </c>
      <c r="B49" s="37" t="s">
        <v>2172</v>
      </c>
      <c r="C49" s="31" t="s">
        <v>2173</v>
      </c>
      <c r="D49" s="31" t="s">
        <v>2174</v>
      </c>
      <c r="E49" s="31" t="s">
        <v>687</v>
      </c>
      <c r="F49" s="31" t="s">
        <v>123</v>
      </c>
      <c r="G49" s="31" t="s">
        <v>103</v>
      </c>
      <c r="H49" s="31" t="s">
        <v>2017</v>
      </c>
      <c r="I49" s="38">
        <v>0.41666666666666669</v>
      </c>
      <c r="J49" s="31" t="s">
        <v>537</v>
      </c>
      <c r="K49" s="31" t="s">
        <v>105</v>
      </c>
      <c r="L49" s="31" t="s">
        <v>106</v>
      </c>
      <c r="M49" s="31" t="s">
        <v>107</v>
      </c>
      <c r="N49" s="29"/>
      <c r="O49" s="23"/>
      <c r="P49" s="54"/>
      <c r="Q49" s="117"/>
      <c r="R49" s="142"/>
      <c r="S49" s="29">
        <v>18000</v>
      </c>
      <c r="T49" s="480"/>
    </row>
    <row r="50" spans="1:20" ht="50.1" customHeight="1" x14ac:dyDescent="1.65">
      <c r="A50" s="31" t="s">
        <v>2175</v>
      </c>
      <c r="B50" s="37" t="s">
        <v>2176</v>
      </c>
      <c r="C50" s="31" t="s">
        <v>2177</v>
      </c>
      <c r="D50" s="31" t="s">
        <v>2178</v>
      </c>
      <c r="E50" s="31" t="s">
        <v>688</v>
      </c>
      <c r="F50" s="31" t="s">
        <v>123</v>
      </c>
      <c r="G50" s="31" t="s">
        <v>689</v>
      </c>
      <c r="H50" s="31" t="s">
        <v>2017</v>
      </c>
      <c r="I50" s="38">
        <v>0.41666666666666669</v>
      </c>
      <c r="J50" s="31" t="s">
        <v>537</v>
      </c>
      <c r="K50" s="31" t="s">
        <v>105</v>
      </c>
      <c r="L50" s="31" t="s">
        <v>106</v>
      </c>
      <c r="M50" s="31" t="s">
        <v>107</v>
      </c>
      <c r="N50" s="29"/>
      <c r="O50" s="23"/>
      <c r="P50" s="54"/>
      <c r="Q50" s="117"/>
      <c r="R50" s="142"/>
      <c r="S50" s="29">
        <v>18000</v>
      </c>
      <c r="T50" s="480"/>
    </row>
    <row r="51" spans="1:20" ht="50.1" customHeight="1" x14ac:dyDescent="1.65">
      <c r="A51" s="31" t="s">
        <v>2179</v>
      </c>
      <c r="B51" s="37" t="s">
        <v>2180</v>
      </c>
      <c r="C51" s="31" t="s">
        <v>2181</v>
      </c>
      <c r="D51" s="31" t="s">
        <v>2182</v>
      </c>
      <c r="E51" s="31" t="s">
        <v>101</v>
      </c>
      <c r="F51" s="31" t="s">
        <v>123</v>
      </c>
      <c r="G51" s="31" t="s">
        <v>490</v>
      </c>
      <c r="H51" s="31" t="s">
        <v>2017</v>
      </c>
      <c r="I51" s="38">
        <v>0.49652777777777779</v>
      </c>
      <c r="J51" s="31" t="s">
        <v>537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117"/>
      <c r="R51" s="142"/>
      <c r="S51" s="29">
        <v>43725</v>
      </c>
      <c r="T51" s="480"/>
    </row>
    <row r="52" spans="1:20" ht="50.1" customHeight="1" x14ac:dyDescent="1.65">
      <c r="A52" s="31" t="s">
        <v>2183</v>
      </c>
      <c r="B52" s="37" t="s">
        <v>2184</v>
      </c>
      <c r="C52" s="31" t="s">
        <v>2185</v>
      </c>
      <c r="D52" s="31" t="s">
        <v>2186</v>
      </c>
      <c r="E52" s="31" t="s">
        <v>101</v>
      </c>
      <c r="F52" s="31" t="s">
        <v>123</v>
      </c>
      <c r="G52" s="31" t="s">
        <v>490</v>
      </c>
      <c r="H52" s="31" t="s">
        <v>2017</v>
      </c>
      <c r="I52" s="38">
        <v>0.49652777777777779</v>
      </c>
      <c r="J52" s="31" t="s">
        <v>537</v>
      </c>
      <c r="K52" s="31" t="s">
        <v>105</v>
      </c>
      <c r="L52" s="31" t="s">
        <v>125</v>
      </c>
      <c r="M52" s="31" t="s">
        <v>995</v>
      </c>
      <c r="N52" s="29"/>
      <c r="O52" s="23"/>
      <c r="P52" s="54"/>
      <c r="Q52" s="117"/>
      <c r="R52" s="142"/>
      <c r="S52" s="29">
        <v>36540</v>
      </c>
      <c r="T52" s="480"/>
    </row>
    <row r="53" spans="1:20" ht="50.1" customHeight="1" x14ac:dyDescent="1.65">
      <c r="A53" s="31" t="s">
        <v>2187</v>
      </c>
      <c r="B53" s="37" t="s">
        <v>2188</v>
      </c>
      <c r="C53" s="31" t="s">
        <v>2189</v>
      </c>
      <c r="D53" s="31" t="s">
        <v>2190</v>
      </c>
      <c r="E53" s="31" t="s">
        <v>101</v>
      </c>
      <c r="F53" s="31" t="s">
        <v>123</v>
      </c>
      <c r="G53" s="31" t="s">
        <v>490</v>
      </c>
      <c r="H53" s="31" t="s">
        <v>2017</v>
      </c>
      <c r="I53" s="38">
        <v>0.49652777777777779</v>
      </c>
      <c r="J53" s="31" t="s">
        <v>537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117"/>
      <c r="R53" s="142"/>
      <c r="S53" s="29">
        <v>43725</v>
      </c>
      <c r="T53" s="480"/>
    </row>
    <row r="54" spans="1:20" ht="50.1" customHeight="1" x14ac:dyDescent="1.65">
      <c r="A54" s="31" t="s">
        <v>2191</v>
      </c>
      <c r="B54" s="37" t="s">
        <v>2192</v>
      </c>
      <c r="C54" s="31" t="s">
        <v>2193</v>
      </c>
      <c r="D54" s="31" t="s">
        <v>2194</v>
      </c>
      <c r="E54" s="31" t="s">
        <v>101</v>
      </c>
      <c r="F54" s="31" t="s">
        <v>102</v>
      </c>
      <c r="G54" s="31" t="s">
        <v>567</v>
      </c>
      <c r="H54" s="31" t="s">
        <v>2017</v>
      </c>
      <c r="I54" s="38">
        <v>0.52430555555555558</v>
      </c>
      <c r="J54" s="31" t="s">
        <v>537</v>
      </c>
      <c r="K54" s="31" t="s">
        <v>105</v>
      </c>
      <c r="L54" s="31" t="s">
        <v>106</v>
      </c>
      <c r="M54" s="31" t="s">
        <v>491</v>
      </c>
      <c r="N54" s="29"/>
      <c r="O54" s="23"/>
      <c r="P54" s="54"/>
      <c r="Q54" s="117"/>
      <c r="R54" s="142"/>
      <c r="S54" s="29">
        <v>26000</v>
      </c>
      <c r="T54" s="480"/>
    </row>
    <row r="55" spans="1:20" ht="50.1" customHeight="1" x14ac:dyDescent="1.65">
      <c r="A55" s="31" t="s">
        <v>2195</v>
      </c>
      <c r="B55" s="37" t="s">
        <v>2196</v>
      </c>
      <c r="C55" s="31" t="s">
        <v>2197</v>
      </c>
      <c r="D55" s="31" t="s">
        <v>2198</v>
      </c>
      <c r="E55" s="31" t="s">
        <v>101</v>
      </c>
      <c r="F55" s="31" t="s">
        <v>102</v>
      </c>
      <c r="G55" s="31" t="s">
        <v>567</v>
      </c>
      <c r="H55" s="31" t="s">
        <v>2017</v>
      </c>
      <c r="I55" s="38">
        <v>0.52430555555555558</v>
      </c>
      <c r="J55" s="31" t="s">
        <v>537</v>
      </c>
      <c r="K55" s="31" t="s">
        <v>105</v>
      </c>
      <c r="L55" s="31" t="s">
        <v>106</v>
      </c>
      <c r="M55" s="31" t="s">
        <v>491</v>
      </c>
      <c r="N55" s="29"/>
      <c r="O55" s="23"/>
      <c r="P55" s="54"/>
      <c r="Q55" s="117"/>
      <c r="R55" s="142"/>
      <c r="S55" s="29">
        <v>26000</v>
      </c>
      <c r="T55" s="480"/>
    </row>
    <row r="56" spans="1:20" ht="50.1" customHeight="1" x14ac:dyDescent="1.65">
      <c r="A56" s="31" t="s">
        <v>2199</v>
      </c>
      <c r="B56" s="37" t="s">
        <v>2200</v>
      </c>
      <c r="C56" s="31" t="s">
        <v>2201</v>
      </c>
      <c r="D56" s="31" t="s">
        <v>2202</v>
      </c>
      <c r="E56" s="31" t="s">
        <v>101</v>
      </c>
      <c r="F56" s="31" t="s">
        <v>102</v>
      </c>
      <c r="G56" s="31" t="s">
        <v>567</v>
      </c>
      <c r="H56" s="31" t="s">
        <v>2017</v>
      </c>
      <c r="I56" s="38">
        <v>0.52430555555555558</v>
      </c>
      <c r="J56" s="31" t="s">
        <v>537</v>
      </c>
      <c r="K56" s="31" t="s">
        <v>105</v>
      </c>
      <c r="L56" s="31" t="s">
        <v>106</v>
      </c>
      <c r="M56" s="31" t="s">
        <v>491</v>
      </c>
      <c r="N56" s="29"/>
      <c r="O56" s="23"/>
      <c r="P56" s="54"/>
      <c r="Q56" s="117"/>
      <c r="R56" s="142"/>
      <c r="S56" s="29">
        <v>26000</v>
      </c>
      <c r="T56" s="480"/>
    </row>
    <row r="57" spans="1:20" ht="50.1" customHeight="1" x14ac:dyDescent="1.1499999999999999">
      <c r="A57" s="696" t="s">
        <v>3094</v>
      </c>
      <c r="B57" s="696"/>
      <c r="C57" s="696"/>
      <c r="D57" s="696"/>
      <c r="E57" s="696"/>
      <c r="F57" s="696"/>
      <c r="G57" s="696"/>
      <c r="H57" s="696"/>
      <c r="I57" s="696"/>
      <c r="J57" s="696"/>
      <c r="K57" s="696"/>
      <c r="L57" s="696"/>
      <c r="M57" s="696"/>
      <c r="N57" s="696"/>
      <c r="O57" s="696"/>
      <c r="P57" s="696"/>
      <c r="Q57" s="696"/>
      <c r="R57" s="696"/>
      <c r="S57" s="696"/>
      <c r="T57" s="480"/>
    </row>
    <row r="58" spans="1:20" ht="50.1" customHeight="1" x14ac:dyDescent="1.65">
      <c r="A58" s="31" t="s">
        <v>3241</v>
      </c>
      <c r="B58" s="37" t="s">
        <v>3242</v>
      </c>
      <c r="C58" s="31" t="s">
        <v>3243</v>
      </c>
      <c r="D58" s="31" t="s">
        <v>3244</v>
      </c>
      <c r="E58" s="31" t="s">
        <v>101</v>
      </c>
      <c r="F58" s="31" t="s">
        <v>1304</v>
      </c>
      <c r="G58" s="31" t="s">
        <v>490</v>
      </c>
      <c r="H58" s="31" t="s">
        <v>3098</v>
      </c>
      <c r="I58" s="38">
        <v>0.75</v>
      </c>
      <c r="J58" s="31" t="s">
        <v>537</v>
      </c>
      <c r="K58" s="31" t="s">
        <v>105</v>
      </c>
      <c r="L58" s="31" t="s">
        <v>106</v>
      </c>
      <c r="M58" s="31" t="s">
        <v>491</v>
      </c>
      <c r="N58" s="29">
        <v>26000</v>
      </c>
      <c r="O58" s="23"/>
      <c r="P58" s="54"/>
      <c r="Q58" s="117"/>
      <c r="R58" s="142"/>
      <c r="S58" s="29">
        <v>26000</v>
      </c>
      <c r="T58" s="480"/>
    </row>
    <row r="59" spans="1:20" ht="50.1" customHeight="1" x14ac:dyDescent="1.65">
      <c r="A59" s="31" t="s">
        <v>3245</v>
      </c>
      <c r="B59" s="37" t="s">
        <v>3246</v>
      </c>
      <c r="C59" s="31" t="s">
        <v>3247</v>
      </c>
      <c r="D59" s="31" t="s">
        <v>3248</v>
      </c>
      <c r="E59" s="31" t="s">
        <v>101</v>
      </c>
      <c r="F59" s="31" t="s">
        <v>1304</v>
      </c>
      <c r="G59" s="31" t="s">
        <v>490</v>
      </c>
      <c r="H59" s="31" t="s">
        <v>3098</v>
      </c>
      <c r="I59" s="38">
        <v>0.75</v>
      </c>
      <c r="J59" s="31" t="s">
        <v>537</v>
      </c>
      <c r="K59" s="31" t="s">
        <v>105</v>
      </c>
      <c r="L59" s="31" t="s">
        <v>106</v>
      </c>
      <c r="M59" s="31" t="s">
        <v>491</v>
      </c>
      <c r="N59" s="29">
        <v>26000</v>
      </c>
      <c r="O59" s="23"/>
      <c r="P59" s="54"/>
      <c r="Q59" s="117"/>
      <c r="R59" s="142"/>
      <c r="S59" s="29">
        <v>26000</v>
      </c>
      <c r="T59" s="480"/>
    </row>
    <row r="60" spans="1:20" ht="50.1" customHeight="1" x14ac:dyDescent="1.65">
      <c r="A60" s="789" t="s">
        <v>4034</v>
      </c>
      <c r="B60" s="789"/>
      <c r="C60" s="789"/>
      <c r="D60" s="789"/>
      <c r="E60" s="789"/>
      <c r="F60" s="789"/>
      <c r="G60" s="789"/>
      <c r="H60" s="789"/>
      <c r="I60" s="789"/>
      <c r="J60" s="789"/>
      <c r="K60" s="789"/>
      <c r="L60" s="789"/>
      <c r="M60" s="789"/>
      <c r="N60" s="100"/>
      <c r="O60" s="100"/>
      <c r="P60" s="71"/>
      <c r="Q60" s="117"/>
      <c r="R60" s="142"/>
      <c r="S60" s="74"/>
      <c r="T60" s="480">
        <v>580000</v>
      </c>
    </row>
    <row r="61" spans="1:20" ht="54" customHeight="1" x14ac:dyDescent="1.65">
      <c r="A61" s="789" t="s">
        <v>37947</v>
      </c>
      <c r="B61" s="789"/>
      <c r="C61" s="789"/>
      <c r="D61" s="789"/>
      <c r="E61" s="789"/>
      <c r="F61" s="789"/>
      <c r="G61" s="789"/>
      <c r="H61" s="789"/>
      <c r="I61" s="789"/>
      <c r="J61" s="789"/>
      <c r="K61" s="789"/>
      <c r="L61" s="789"/>
      <c r="M61" s="789"/>
      <c r="N61" s="71"/>
      <c r="O61" s="71"/>
      <c r="P61" s="71"/>
      <c r="Q61" s="117"/>
      <c r="R61" s="142"/>
      <c r="S61" s="68"/>
      <c r="T61" s="480">
        <v>730000</v>
      </c>
    </row>
    <row r="62" spans="1:20" ht="50.1" customHeight="1" x14ac:dyDescent="1.65">
      <c r="A62" s="31" t="s">
        <v>37938</v>
      </c>
      <c r="B62" s="37" t="s">
        <v>2136</v>
      </c>
      <c r="C62" s="31" t="s">
        <v>2137</v>
      </c>
      <c r="D62" s="31" t="s">
        <v>2138</v>
      </c>
      <c r="E62" s="31" t="s">
        <v>101</v>
      </c>
      <c r="F62" s="31" t="s">
        <v>123</v>
      </c>
      <c r="G62" s="31" t="s">
        <v>124</v>
      </c>
      <c r="H62" s="31" t="s">
        <v>2017</v>
      </c>
      <c r="I62" s="38">
        <v>0.32291666666666669</v>
      </c>
      <c r="J62" s="31" t="s">
        <v>537</v>
      </c>
      <c r="K62" s="31" t="s">
        <v>105</v>
      </c>
      <c r="L62" s="31" t="s">
        <v>106</v>
      </c>
      <c r="M62" s="31" t="s">
        <v>107</v>
      </c>
      <c r="N62" s="29"/>
      <c r="O62" s="23"/>
      <c r="P62" s="54"/>
      <c r="Q62" s="117"/>
      <c r="R62" s="142"/>
      <c r="S62" s="29">
        <v>18000</v>
      </c>
      <c r="T62" s="480">
        <v>60000</v>
      </c>
    </row>
    <row r="63" spans="1:20" ht="54" customHeight="1" x14ac:dyDescent="1.65">
      <c r="A63" s="31" t="s">
        <v>37938</v>
      </c>
      <c r="B63" s="37" t="s">
        <v>20186</v>
      </c>
      <c r="C63" s="31" t="s">
        <v>2137</v>
      </c>
      <c r="D63" s="31" t="s">
        <v>37948</v>
      </c>
      <c r="E63" s="31" t="s">
        <v>101</v>
      </c>
      <c r="F63" s="31" t="s">
        <v>123</v>
      </c>
      <c r="G63" s="31" t="s">
        <v>124</v>
      </c>
      <c r="H63" s="31" t="s">
        <v>3098</v>
      </c>
      <c r="I63" s="38">
        <v>0.36458333333333298</v>
      </c>
      <c r="J63" s="31" t="s">
        <v>537</v>
      </c>
      <c r="K63" s="31" t="s">
        <v>105</v>
      </c>
      <c r="L63" s="31" t="s">
        <v>106</v>
      </c>
      <c r="M63" s="31" t="s">
        <v>107</v>
      </c>
      <c r="N63" s="29"/>
      <c r="O63" s="23"/>
      <c r="P63" s="54"/>
      <c r="Q63" s="117"/>
      <c r="R63" s="142"/>
      <c r="S63" s="29"/>
      <c r="T63" s="480">
        <v>70000</v>
      </c>
    </row>
    <row r="64" spans="1:20" ht="54" customHeight="1" x14ac:dyDescent="1.65">
      <c r="A64" s="31" t="s">
        <v>4238</v>
      </c>
      <c r="B64" s="37" t="s">
        <v>872</v>
      </c>
      <c r="C64" s="31" t="s">
        <v>4266</v>
      </c>
      <c r="D64" s="31" t="s">
        <v>4267</v>
      </c>
      <c r="E64" s="31" t="s">
        <v>687</v>
      </c>
      <c r="F64" s="31" t="s">
        <v>123</v>
      </c>
      <c r="G64" s="31" t="s">
        <v>1127</v>
      </c>
      <c r="H64" s="31" t="s">
        <v>4090</v>
      </c>
      <c r="I64" s="38">
        <v>4.1666666666666664E-2</v>
      </c>
      <c r="J64" s="31" t="s">
        <v>537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117"/>
      <c r="R64" s="142"/>
      <c r="S64" s="29">
        <v>43225</v>
      </c>
      <c r="T64" s="480"/>
    </row>
    <row r="65" spans="1:20" ht="54" customHeight="1" x14ac:dyDescent="1.65">
      <c r="A65" s="31" t="s">
        <v>4242</v>
      </c>
      <c r="B65" s="37" t="s">
        <v>4269</v>
      </c>
      <c r="C65" s="31" t="s">
        <v>4270</v>
      </c>
      <c r="D65" s="31" t="s">
        <v>4271</v>
      </c>
      <c r="E65" s="31" t="s">
        <v>687</v>
      </c>
      <c r="F65" s="31" t="s">
        <v>123</v>
      </c>
      <c r="G65" s="31" t="s">
        <v>1127</v>
      </c>
      <c r="H65" s="31" t="s">
        <v>4090</v>
      </c>
      <c r="I65" s="38">
        <v>4.1666666666666664E-2</v>
      </c>
      <c r="J65" s="31" t="s">
        <v>537</v>
      </c>
      <c r="K65" s="31" t="s">
        <v>105</v>
      </c>
      <c r="L65" s="31" t="s">
        <v>106</v>
      </c>
      <c r="M65" s="31" t="s">
        <v>995</v>
      </c>
      <c r="N65" s="29"/>
      <c r="O65" s="23"/>
      <c r="P65" s="54"/>
      <c r="Q65" s="117"/>
      <c r="R65" s="142"/>
      <c r="S65" s="29">
        <v>43225</v>
      </c>
      <c r="T65" s="480"/>
    </row>
    <row r="66" spans="1:20" ht="54" customHeight="1" x14ac:dyDescent="1.65">
      <c r="A66" s="31" t="s">
        <v>4250</v>
      </c>
      <c r="B66" s="37" t="s">
        <v>3849</v>
      </c>
      <c r="C66" s="31" t="s">
        <v>4277</v>
      </c>
      <c r="D66" s="31" t="s">
        <v>4278</v>
      </c>
      <c r="E66" s="31" t="s">
        <v>687</v>
      </c>
      <c r="F66" s="31" t="s">
        <v>123</v>
      </c>
      <c r="G66" s="31" t="s">
        <v>1127</v>
      </c>
      <c r="H66" s="31" t="s">
        <v>4090</v>
      </c>
      <c r="I66" s="38">
        <v>4.1666666666666664E-2</v>
      </c>
      <c r="J66" s="31" t="s">
        <v>537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117"/>
      <c r="R66" s="142"/>
      <c r="S66" s="29">
        <v>43225</v>
      </c>
      <c r="T66" s="480"/>
    </row>
    <row r="67" spans="1:20" ht="54" customHeight="1" x14ac:dyDescent="1.65">
      <c r="A67" s="31" t="s">
        <v>4258</v>
      </c>
      <c r="B67" s="37" t="s">
        <v>728</v>
      </c>
      <c r="C67" s="31" t="s">
        <v>4283</v>
      </c>
      <c r="D67" s="31" t="s">
        <v>4284</v>
      </c>
      <c r="E67" s="31" t="s">
        <v>687</v>
      </c>
      <c r="F67" s="31" t="s">
        <v>123</v>
      </c>
      <c r="G67" s="31" t="s">
        <v>1127</v>
      </c>
      <c r="H67" s="31" t="s">
        <v>4090</v>
      </c>
      <c r="I67" s="38">
        <v>4.1666666666666664E-2</v>
      </c>
      <c r="J67" s="31" t="s">
        <v>537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117"/>
      <c r="R67" s="142"/>
      <c r="S67" s="29">
        <v>43225</v>
      </c>
      <c r="T67" s="480"/>
    </row>
    <row r="68" spans="1:20" ht="54" customHeight="1" x14ac:dyDescent="1.65">
      <c r="A68" s="31" t="s">
        <v>4261</v>
      </c>
      <c r="B68" s="37" t="s">
        <v>4286</v>
      </c>
      <c r="C68" s="31" t="s">
        <v>4287</v>
      </c>
      <c r="D68" s="31" t="s">
        <v>4288</v>
      </c>
      <c r="E68" s="31" t="s">
        <v>687</v>
      </c>
      <c r="F68" s="31" t="s">
        <v>123</v>
      </c>
      <c r="G68" s="31" t="s">
        <v>1127</v>
      </c>
      <c r="H68" s="31" t="s">
        <v>4090</v>
      </c>
      <c r="I68" s="38">
        <v>4.1666666666666664E-2</v>
      </c>
      <c r="J68" s="31" t="s">
        <v>537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117"/>
      <c r="R68" s="142"/>
      <c r="S68" s="29">
        <v>43225</v>
      </c>
      <c r="T68" s="480"/>
    </row>
    <row r="69" spans="1:20" ht="54" customHeight="1" x14ac:dyDescent="1.65">
      <c r="A69" s="31" t="s">
        <v>4265</v>
      </c>
      <c r="B69" s="37" t="s">
        <v>4290</v>
      </c>
      <c r="C69" s="31" t="s">
        <v>4291</v>
      </c>
      <c r="D69" s="31" t="s">
        <v>4292</v>
      </c>
      <c r="E69" s="31" t="s">
        <v>687</v>
      </c>
      <c r="F69" s="31"/>
      <c r="G69" s="31" t="s">
        <v>1127</v>
      </c>
      <c r="H69" s="31" t="s">
        <v>4090</v>
      </c>
      <c r="I69" s="38">
        <v>4.1666666666666664E-2</v>
      </c>
      <c r="J69" s="31" t="s">
        <v>537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117"/>
      <c r="R69" s="142"/>
      <c r="S69" s="29">
        <v>43225</v>
      </c>
      <c r="T69" s="480"/>
    </row>
    <row r="70" spans="1:20" ht="54" customHeight="1" x14ac:dyDescent="1.65">
      <c r="A70" s="31" t="s">
        <v>4246</v>
      </c>
      <c r="B70" s="37" t="s">
        <v>4273</v>
      </c>
      <c r="C70" s="31" t="s">
        <v>4274</v>
      </c>
      <c r="D70" s="31" t="s">
        <v>4275</v>
      </c>
      <c r="E70" s="31" t="s">
        <v>687</v>
      </c>
      <c r="F70" s="31" t="s">
        <v>123</v>
      </c>
      <c r="G70" s="31" t="s">
        <v>1127</v>
      </c>
      <c r="H70" s="31" t="s">
        <v>4090</v>
      </c>
      <c r="I70" s="38">
        <v>4.1666666666666664E-2</v>
      </c>
      <c r="J70" s="31" t="s">
        <v>537</v>
      </c>
      <c r="K70" s="31" t="s">
        <v>105</v>
      </c>
      <c r="L70" s="31" t="s">
        <v>106</v>
      </c>
      <c r="M70" s="31" t="s">
        <v>995</v>
      </c>
      <c r="N70" s="29"/>
      <c r="O70" s="23"/>
      <c r="P70" s="54"/>
      <c r="Q70" s="117"/>
      <c r="R70" s="142"/>
      <c r="S70" s="29">
        <v>43225</v>
      </c>
      <c r="T70" s="480"/>
    </row>
    <row r="71" spans="1:20" ht="54" customHeight="1" x14ac:dyDescent="1.65">
      <c r="A71" s="31" t="s">
        <v>4268</v>
      </c>
      <c r="B71" s="37" t="s">
        <v>2347</v>
      </c>
      <c r="C71" s="31" t="s">
        <v>4294</v>
      </c>
      <c r="D71" s="31" t="s">
        <v>4295</v>
      </c>
      <c r="E71" s="31" t="s">
        <v>687</v>
      </c>
      <c r="F71" s="31" t="s">
        <v>123</v>
      </c>
      <c r="G71" s="31" t="s">
        <v>1127</v>
      </c>
      <c r="H71" s="31" t="s">
        <v>4090</v>
      </c>
      <c r="I71" s="38">
        <v>4.1666666666666664E-2</v>
      </c>
      <c r="J71" s="31" t="s">
        <v>537</v>
      </c>
      <c r="K71" s="31" t="s">
        <v>105</v>
      </c>
      <c r="L71" s="31" t="s">
        <v>106</v>
      </c>
      <c r="M71" s="31" t="s">
        <v>995</v>
      </c>
      <c r="N71" s="29"/>
      <c r="O71" s="23"/>
      <c r="P71" s="54"/>
      <c r="Q71" s="117"/>
      <c r="R71" s="142"/>
      <c r="S71" s="29">
        <v>43225</v>
      </c>
      <c r="T71" s="480"/>
    </row>
    <row r="72" spans="1:20" ht="54" customHeight="1" x14ac:dyDescent="1.65">
      <c r="A72" s="31" t="s">
        <v>4254</v>
      </c>
      <c r="B72" s="37" t="s">
        <v>2387</v>
      </c>
      <c r="C72" s="31" t="s">
        <v>4280</v>
      </c>
      <c r="D72" s="31" t="s">
        <v>4281</v>
      </c>
      <c r="E72" s="31" t="s">
        <v>687</v>
      </c>
      <c r="F72" s="31" t="s">
        <v>123</v>
      </c>
      <c r="G72" s="31" t="s">
        <v>1127</v>
      </c>
      <c r="H72" s="31" t="s">
        <v>4090</v>
      </c>
      <c r="I72" s="38">
        <v>4.1666666666666664E-2</v>
      </c>
      <c r="J72" s="31" t="s">
        <v>537</v>
      </c>
      <c r="K72" s="31" t="s">
        <v>105</v>
      </c>
      <c r="L72" s="31" t="s">
        <v>106</v>
      </c>
      <c r="M72" s="31" t="s">
        <v>995</v>
      </c>
      <c r="N72" s="29"/>
      <c r="O72" s="23"/>
      <c r="P72" s="54"/>
      <c r="Q72" s="117"/>
      <c r="R72" s="142"/>
      <c r="S72" s="29">
        <v>43225</v>
      </c>
      <c r="T72" s="480"/>
    </row>
    <row r="73" spans="1:20" ht="54" customHeight="1" x14ac:dyDescent="1.65">
      <c r="A73" s="790" t="s">
        <v>6767</v>
      </c>
      <c r="B73" s="790"/>
      <c r="C73" s="790"/>
      <c r="D73" s="790"/>
      <c r="E73" s="790"/>
      <c r="F73" s="790"/>
      <c r="G73" s="790"/>
      <c r="H73" s="790"/>
      <c r="I73" s="790"/>
      <c r="J73" s="790"/>
      <c r="K73" s="790"/>
      <c r="L73" s="790"/>
      <c r="M73" s="790"/>
      <c r="N73" s="71"/>
      <c r="O73" s="71"/>
      <c r="P73" s="71"/>
      <c r="Q73" s="117"/>
      <c r="R73" s="142"/>
      <c r="S73" s="68"/>
      <c r="T73" s="480">
        <v>210000</v>
      </c>
    </row>
    <row r="74" spans="1:20" ht="54" customHeight="1" x14ac:dyDescent="1.65">
      <c r="A74" s="696" t="s">
        <v>7858</v>
      </c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23"/>
      <c r="O74" s="54"/>
      <c r="P74" s="131"/>
      <c r="Q74" s="464"/>
      <c r="R74" s="292"/>
      <c r="S74" s="319"/>
      <c r="T74" s="619"/>
    </row>
    <row r="75" spans="1:20" ht="54" customHeight="1" x14ac:dyDescent="1.65">
      <c r="A75" s="31" t="s">
        <v>1208</v>
      </c>
      <c r="B75" s="37" t="s">
        <v>1209</v>
      </c>
      <c r="C75" s="31" t="s">
        <v>1210</v>
      </c>
      <c r="D75" s="31" t="s">
        <v>1211</v>
      </c>
      <c r="E75" s="31" t="s">
        <v>687</v>
      </c>
      <c r="F75" s="31" t="s">
        <v>102</v>
      </c>
      <c r="G75" s="31" t="s">
        <v>490</v>
      </c>
      <c r="H75" s="31" t="s">
        <v>6809</v>
      </c>
      <c r="I75" s="38">
        <v>0.375</v>
      </c>
      <c r="J75" s="31" t="s">
        <v>537</v>
      </c>
      <c r="K75" s="31" t="s">
        <v>105</v>
      </c>
      <c r="L75" s="31" t="s">
        <v>106</v>
      </c>
      <c r="M75" s="31" t="s">
        <v>491</v>
      </c>
      <c r="N75" s="23"/>
      <c r="O75" s="54"/>
      <c r="P75" s="131"/>
      <c r="Q75" s="464"/>
      <c r="R75" s="292"/>
      <c r="S75" s="29">
        <v>25000</v>
      </c>
      <c r="T75" s="619"/>
    </row>
    <row r="76" spans="1:20" ht="54" customHeight="1" x14ac:dyDescent="1.65">
      <c r="A76" s="31" t="s">
        <v>6931</v>
      </c>
      <c r="B76" s="37" t="s">
        <v>6932</v>
      </c>
      <c r="C76" s="31" t="s">
        <v>6933</v>
      </c>
      <c r="D76" s="31" t="s">
        <v>6934</v>
      </c>
      <c r="E76" s="31" t="s">
        <v>101</v>
      </c>
      <c r="F76" s="31" t="s">
        <v>102</v>
      </c>
      <c r="G76" s="31" t="s">
        <v>572</v>
      </c>
      <c r="H76" s="31" t="s">
        <v>6809</v>
      </c>
      <c r="I76" s="38">
        <v>0.375</v>
      </c>
      <c r="J76" s="31" t="s">
        <v>537</v>
      </c>
      <c r="K76" s="31" t="s">
        <v>105</v>
      </c>
      <c r="L76" s="31" t="s">
        <v>106</v>
      </c>
      <c r="M76" s="31" t="s">
        <v>107</v>
      </c>
      <c r="N76" s="23"/>
      <c r="O76" s="54"/>
      <c r="P76" s="131"/>
      <c r="Q76" s="464"/>
      <c r="R76" s="292"/>
      <c r="S76" s="29">
        <v>22000</v>
      </c>
      <c r="T76" s="619"/>
    </row>
    <row r="77" spans="1:20" ht="54" customHeight="1" x14ac:dyDescent="1.65">
      <c r="A77" s="31" t="s">
        <v>1248</v>
      </c>
      <c r="B77" s="37" t="s">
        <v>1249</v>
      </c>
      <c r="C77" s="31" t="s">
        <v>1250</v>
      </c>
      <c r="D77" s="31" t="s">
        <v>1251</v>
      </c>
      <c r="E77" s="31" t="s">
        <v>687</v>
      </c>
      <c r="F77" s="31" t="s">
        <v>102</v>
      </c>
      <c r="G77" s="31" t="s">
        <v>490</v>
      </c>
      <c r="H77" s="31" t="s">
        <v>6809</v>
      </c>
      <c r="I77" s="38">
        <v>0.375</v>
      </c>
      <c r="J77" s="31" t="s">
        <v>537</v>
      </c>
      <c r="K77" s="31" t="s">
        <v>105</v>
      </c>
      <c r="L77" s="31" t="s">
        <v>106</v>
      </c>
      <c r="M77" s="31" t="s">
        <v>491</v>
      </c>
      <c r="N77" s="23"/>
      <c r="O77" s="54"/>
      <c r="P77" s="131"/>
      <c r="Q77" s="464"/>
      <c r="R77" s="292"/>
      <c r="S77" s="29">
        <v>25000</v>
      </c>
      <c r="T77" s="619"/>
    </row>
    <row r="78" spans="1:20" ht="54" customHeight="1" x14ac:dyDescent="1.65">
      <c r="A78" s="31" t="s">
        <v>6935</v>
      </c>
      <c r="B78" s="37" t="s">
        <v>6936</v>
      </c>
      <c r="C78" s="31" t="s">
        <v>6937</v>
      </c>
      <c r="D78" s="31" t="s">
        <v>6938</v>
      </c>
      <c r="E78" s="31" t="s">
        <v>687</v>
      </c>
      <c r="F78" s="31" t="s">
        <v>102</v>
      </c>
      <c r="G78" s="31" t="s">
        <v>490</v>
      </c>
      <c r="H78" s="31" t="s">
        <v>6809</v>
      </c>
      <c r="I78" s="38">
        <v>0.375</v>
      </c>
      <c r="J78" s="31" t="s">
        <v>537</v>
      </c>
      <c r="K78" s="31" t="s">
        <v>105</v>
      </c>
      <c r="L78" s="31" t="s">
        <v>106</v>
      </c>
      <c r="M78" s="31" t="s">
        <v>491</v>
      </c>
      <c r="N78" s="23"/>
      <c r="O78" s="54"/>
      <c r="P78" s="131"/>
      <c r="Q78" s="464"/>
      <c r="R78" s="292"/>
      <c r="S78" s="29">
        <v>25000</v>
      </c>
      <c r="T78" s="619"/>
    </row>
    <row r="79" spans="1:20" ht="54" customHeight="1" x14ac:dyDescent="1.65">
      <c r="A79" s="31" t="s">
        <v>6939</v>
      </c>
      <c r="B79" s="37" t="s">
        <v>6940</v>
      </c>
      <c r="C79" s="31" t="s">
        <v>6941</v>
      </c>
      <c r="D79" s="31" t="s">
        <v>6942</v>
      </c>
      <c r="E79" s="31" t="s">
        <v>687</v>
      </c>
      <c r="F79" s="31" t="s">
        <v>102</v>
      </c>
      <c r="G79" s="31" t="s">
        <v>490</v>
      </c>
      <c r="H79" s="31" t="s">
        <v>6809</v>
      </c>
      <c r="I79" s="38">
        <v>0.375</v>
      </c>
      <c r="J79" s="31" t="s">
        <v>537</v>
      </c>
      <c r="K79" s="31" t="s">
        <v>105</v>
      </c>
      <c r="L79" s="31" t="s">
        <v>106</v>
      </c>
      <c r="M79" s="31" t="s">
        <v>491</v>
      </c>
      <c r="N79" s="23"/>
      <c r="O79" s="54"/>
      <c r="P79" s="131"/>
      <c r="Q79" s="464"/>
      <c r="R79" s="292"/>
      <c r="S79" s="29">
        <v>25000</v>
      </c>
      <c r="T79" s="619"/>
    </row>
    <row r="80" spans="1:20" ht="54" customHeight="1" x14ac:dyDescent="1.1499999999999999">
      <c r="A80" s="696" t="s">
        <v>9525</v>
      </c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23"/>
      <c r="O80" s="23"/>
      <c r="P80" s="23"/>
      <c r="Q80" s="29"/>
      <c r="R80" s="23"/>
      <c r="S80" s="29"/>
      <c r="T80" s="480"/>
    </row>
    <row r="81" spans="1:20" ht="54" customHeight="1" x14ac:dyDescent="1.1499999999999999">
      <c r="A81" s="31" t="s">
        <v>8979</v>
      </c>
      <c r="B81" s="37" t="s">
        <v>8980</v>
      </c>
      <c r="C81" s="31" t="s">
        <v>8981</v>
      </c>
      <c r="D81" s="31" t="s">
        <v>8982</v>
      </c>
      <c r="E81" s="31" t="s">
        <v>101</v>
      </c>
      <c r="F81" s="31" t="s">
        <v>102</v>
      </c>
      <c r="G81" s="31" t="s">
        <v>490</v>
      </c>
      <c r="H81" s="31" t="s">
        <v>8888</v>
      </c>
      <c r="I81" s="38">
        <v>0.41666666666666669</v>
      </c>
      <c r="J81" s="31" t="s">
        <v>537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9"/>
      <c r="R81" s="23"/>
      <c r="S81" s="29">
        <v>26000</v>
      </c>
      <c r="T81" s="480"/>
    </row>
    <row r="82" spans="1:20" ht="54" customHeight="1" x14ac:dyDescent="1.1499999999999999">
      <c r="A82" s="31" t="s">
        <v>8983</v>
      </c>
      <c r="B82" s="37" t="s">
        <v>8984</v>
      </c>
      <c r="C82" s="31" t="s">
        <v>8985</v>
      </c>
      <c r="D82" s="31" t="s">
        <v>8986</v>
      </c>
      <c r="E82" s="31" t="s">
        <v>101</v>
      </c>
      <c r="F82" s="31" t="s">
        <v>102</v>
      </c>
      <c r="G82" s="31" t="s">
        <v>490</v>
      </c>
      <c r="H82" s="31" t="s">
        <v>8888</v>
      </c>
      <c r="I82" s="38">
        <v>0.41666666666666669</v>
      </c>
      <c r="J82" s="31" t="s">
        <v>537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9"/>
      <c r="R82" s="23"/>
      <c r="S82" s="29">
        <v>26000</v>
      </c>
      <c r="T82" s="480"/>
    </row>
    <row r="83" spans="1:20" ht="54" customHeight="1" x14ac:dyDescent="1.1499999999999999">
      <c r="A83" s="31" t="s">
        <v>8987</v>
      </c>
      <c r="B83" s="37" t="s">
        <v>1904</v>
      </c>
      <c r="C83" s="31" t="s">
        <v>8988</v>
      </c>
      <c r="D83" s="31" t="s">
        <v>8989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537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9"/>
      <c r="R83" s="23"/>
      <c r="S83" s="29">
        <v>25000</v>
      </c>
      <c r="T83" s="480"/>
    </row>
    <row r="84" spans="1:20" ht="54" customHeight="1" x14ac:dyDescent="1.1499999999999999">
      <c r="A84" s="31" t="s">
        <v>8990</v>
      </c>
      <c r="B84" s="37" t="s">
        <v>8991</v>
      </c>
      <c r="C84" s="31" t="s">
        <v>8992</v>
      </c>
      <c r="D84" s="31" t="s">
        <v>8993</v>
      </c>
      <c r="E84" s="31" t="s">
        <v>687</v>
      </c>
      <c r="F84" s="31" t="s">
        <v>102</v>
      </c>
      <c r="G84" s="31" t="s">
        <v>1127</v>
      </c>
      <c r="H84" s="31" t="s">
        <v>8888</v>
      </c>
      <c r="I84" s="38">
        <v>0.66666666666666663</v>
      </c>
      <c r="J84" s="31" t="s">
        <v>537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29"/>
      <c r="R84" s="23"/>
      <c r="S84" s="29">
        <v>25000</v>
      </c>
      <c r="T84" s="480"/>
    </row>
    <row r="85" spans="1:20" ht="54" customHeight="1" x14ac:dyDescent="1.1499999999999999">
      <c r="A85" s="31" t="s">
        <v>8994</v>
      </c>
      <c r="B85" s="37" t="s">
        <v>8995</v>
      </c>
      <c r="C85" s="31" t="s">
        <v>8996</v>
      </c>
      <c r="D85" s="31" t="s">
        <v>8997</v>
      </c>
      <c r="E85" s="31" t="s">
        <v>687</v>
      </c>
      <c r="F85" s="31" t="s">
        <v>102</v>
      </c>
      <c r="G85" s="31" t="s">
        <v>1127</v>
      </c>
      <c r="H85" s="31" t="s">
        <v>8888</v>
      </c>
      <c r="I85" s="38">
        <v>0.66666666666666663</v>
      </c>
      <c r="J85" s="31" t="s">
        <v>537</v>
      </c>
      <c r="K85" s="31" t="s">
        <v>105</v>
      </c>
      <c r="L85" s="31" t="s">
        <v>106</v>
      </c>
      <c r="M85" s="31" t="s">
        <v>491</v>
      </c>
      <c r="N85" s="23"/>
      <c r="O85" s="23"/>
      <c r="P85" s="23"/>
      <c r="Q85" s="29"/>
      <c r="R85" s="23"/>
      <c r="S85" s="29">
        <v>25000</v>
      </c>
      <c r="T85" s="480"/>
    </row>
    <row r="86" spans="1:20" ht="54" customHeight="1" x14ac:dyDescent="1.1499999999999999">
      <c r="A86" s="31" t="s">
        <v>8998</v>
      </c>
      <c r="B86" s="37" t="s">
        <v>8999</v>
      </c>
      <c r="C86" s="31" t="s">
        <v>9000</v>
      </c>
      <c r="D86" s="31" t="s">
        <v>9001</v>
      </c>
      <c r="E86" s="31" t="s">
        <v>687</v>
      </c>
      <c r="F86" s="31" t="s">
        <v>102</v>
      </c>
      <c r="G86" s="31" t="s">
        <v>1127</v>
      </c>
      <c r="H86" s="31" t="s">
        <v>8888</v>
      </c>
      <c r="I86" s="38">
        <v>0.66666666666666663</v>
      </c>
      <c r="J86" s="31" t="s">
        <v>537</v>
      </c>
      <c r="K86" s="31" t="s">
        <v>105</v>
      </c>
      <c r="L86" s="31" t="s">
        <v>106</v>
      </c>
      <c r="M86" s="31" t="s">
        <v>491</v>
      </c>
      <c r="N86" s="23"/>
      <c r="O86" s="23"/>
      <c r="P86" s="23"/>
      <c r="Q86" s="29"/>
      <c r="R86" s="23"/>
      <c r="S86" s="29">
        <v>25000</v>
      </c>
      <c r="T86" s="480"/>
    </row>
    <row r="87" spans="1:20" ht="54" customHeight="1" x14ac:dyDescent="1.1499999999999999">
      <c r="A87" s="31" t="s">
        <v>9002</v>
      </c>
      <c r="B87" s="37" t="s">
        <v>9003</v>
      </c>
      <c r="C87" s="31" t="s">
        <v>9004</v>
      </c>
      <c r="D87" s="31" t="s">
        <v>9005</v>
      </c>
      <c r="E87" s="31" t="s">
        <v>687</v>
      </c>
      <c r="F87" s="31" t="s">
        <v>102</v>
      </c>
      <c r="G87" s="31" t="s">
        <v>1127</v>
      </c>
      <c r="H87" s="31" t="s">
        <v>8888</v>
      </c>
      <c r="I87" s="38">
        <v>0.66666666666666663</v>
      </c>
      <c r="J87" s="31" t="s">
        <v>537</v>
      </c>
      <c r="K87" s="31" t="s">
        <v>105</v>
      </c>
      <c r="L87" s="31" t="s">
        <v>106</v>
      </c>
      <c r="M87" s="31" t="s">
        <v>491</v>
      </c>
      <c r="N87" s="23"/>
      <c r="O87" s="23"/>
      <c r="P87" s="23"/>
      <c r="Q87" s="29"/>
      <c r="R87" s="23"/>
      <c r="S87" s="29">
        <v>25000</v>
      </c>
      <c r="T87" s="480"/>
    </row>
    <row r="88" spans="1:20" ht="54" customHeight="1" x14ac:dyDescent="1.1499999999999999">
      <c r="A88" s="31" t="s">
        <v>7907</v>
      </c>
      <c r="B88" s="37" t="s">
        <v>7908</v>
      </c>
      <c r="C88" s="31" t="s">
        <v>7909</v>
      </c>
      <c r="D88" s="31" t="s">
        <v>7910</v>
      </c>
      <c r="E88" s="31" t="s">
        <v>101</v>
      </c>
      <c r="F88" s="31" t="s">
        <v>123</v>
      </c>
      <c r="G88" s="31" t="s">
        <v>124</v>
      </c>
      <c r="H88" s="31" t="s">
        <v>7872</v>
      </c>
      <c r="I88" s="38">
        <v>0.125</v>
      </c>
      <c r="J88" s="31" t="s">
        <v>537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9"/>
      <c r="R88" s="23"/>
      <c r="S88" s="29">
        <v>43725</v>
      </c>
      <c r="T88" s="480"/>
    </row>
    <row r="89" spans="1:20" ht="54" customHeight="1" x14ac:dyDescent="1.1499999999999999">
      <c r="A89" s="31" t="s">
        <v>7911</v>
      </c>
      <c r="B89" s="37" t="s">
        <v>7912</v>
      </c>
      <c r="C89" s="31" t="s">
        <v>963</v>
      </c>
      <c r="D89" s="31" t="s">
        <v>964</v>
      </c>
      <c r="E89" s="31" t="s">
        <v>688</v>
      </c>
      <c r="F89" s="31" t="s">
        <v>123</v>
      </c>
      <c r="G89" s="31" t="s">
        <v>689</v>
      </c>
      <c r="H89" s="31" t="s">
        <v>7872</v>
      </c>
      <c r="I89" s="38">
        <v>0.41666666666666669</v>
      </c>
      <c r="J89" s="31" t="s">
        <v>537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9"/>
      <c r="R89" s="23"/>
      <c r="S89" s="29">
        <v>18000</v>
      </c>
      <c r="T89" s="480"/>
    </row>
    <row r="90" spans="1:20" ht="54" customHeight="1" x14ac:dyDescent="1.1499999999999999">
      <c r="A90" s="736" t="s">
        <v>6799</v>
      </c>
      <c r="B90" s="736"/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23"/>
      <c r="O90" s="23"/>
      <c r="P90" s="23"/>
      <c r="Q90" s="29"/>
      <c r="R90" s="23"/>
      <c r="S90" s="29"/>
      <c r="T90" s="480"/>
    </row>
    <row r="91" spans="1:20" ht="54" customHeight="1" x14ac:dyDescent="1.1499999999999999">
      <c r="A91" s="334" t="s">
        <v>9582</v>
      </c>
      <c r="B91" s="335" t="s">
        <v>9583</v>
      </c>
      <c r="C91" s="334" t="s">
        <v>9584</v>
      </c>
      <c r="D91" s="334" t="s">
        <v>9585</v>
      </c>
      <c r="E91" s="334" t="s">
        <v>688</v>
      </c>
      <c r="F91" s="334" t="s">
        <v>123</v>
      </c>
      <c r="G91" s="334" t="s">
        <v>689</v>
      </c>
      <c r="H91" s="334" t="s">
        <v>9573</v>
      </c>
      <c r="I91" s="336">
        <v>0.95833333333333337</v>
      </c>
      <c r="J91" s="334" t="s">
        <v>537</v>
      </c>
      <c r="K91" s="334" t="s">
        <v>105</v>
      </c>
      <c r="L91" s="334" t="s">
        <v>106</v>
      </c>
      <c r="M91" s="334" t="s">
        <v>194</v>
      </c>
      <c r="N91" s="23"/>
      <c r="O91" s="23"/>
      <c r="P91" s="23"/>
      <c r="Q91" s="29"/>
      <c r="R91" s="23"/>
      <c r="S91" s="29">
        <v>38750</v>
      </c>
      <c r="T91" s="480"/>
    </row>
    <row r="92" spans="1:20" ht="54" customHeight="1" x14ac:dyDescent="1.1499999999999999">
      <c r="A92" s="334" t="s">
        <v>9586</v>
      </c>
      <c r="B92" s="335" t="s">
        <v>9587</v>
      </c>
      <c r="C92" s="334" t="s">
        <v>9588</v>
      </c>
      <c r="D92" s="334" t="s">
        <v>9589</v>
      </c>
      <c r="E92" s="334" t="s">
        <v>688</v>
      </c>
      <c r="F92" s="334" t="s">
        <v>123</v>
      </c>
      <c r="G92" s="334" t="s">
        <v>689</v>
      </c>
      <c r="H92" s="334" t="s">
        <v>9573</v>
      </c>
      <c r="I92" s="336">
        <v>0.95833333333333337</v>
      </c>
      <c r="J92" s="334" t="s">
        <v>537</v>
      </c>
      <c r="K92" s="334" t="s">
        <v>105</v>
      </c>
      <c r="L92" s="334" t="s">
        <v>106</v>
      </c>
      <c r="M92" s="334" t="s">
        <v>194</v>
      </c>
      <c r="N92" s="23"/>
      <c r="O92" s="23"/>
      <c r="P92" s="23"/>
      <c r="Q92" s="29"/>
      <c r="R92" s="23"/>
      <c r="S92" s="29">
        <v>38750</v>
      </c>
      <c r="T92" s="480"/>
    </row>
    <row r="93" spans="1:20" ht="54" customHeight="1" x14ac:dyDescent="1.1499999999999999">
      <c r="A93" s="334" t="s">
        <v>9590</v>
      </c>
      <c r="B93" s="335" t="s">
        <v>9591</v>
      </c>
      <c r="C93" s="334" t="s">
        <v>9592</v>
      </c>
      <c r="D93" s="334" t="s">
        <v>9593</v>
      </c>
      <c r="E93" s="334" t="s">
        <v>688</v>
      </c>
      <c r="F93" s="334" t="s">
        <v>123</v>
      </c>
      <c r="G93" s="334" t="s">
        <v>689</v>
      </c>
      <c r="H93" s="334" t="s">
        <v>9573</v>
      </c>
      <c r="I93" s="336">
        <v>0.95833333333333337</v>
      </c>
      <c r="J93" s="334" t="s">
        <v>537</v>
      </c>
      <c r="K93" s="334" t="s">
        <v>105</v>
      </c>
      <c r="L93" s="334" t="s">
        <v>106</v>
      </c>
      <c r="M93" s="334" t="s">
        <v>194</v>
      </c>
      <c r="N93" s="23"/>
      <c r="O93" s="23"/>
      <c r="P93" s="23"/>
      <c r="Q93" s="29"/>
      <c r="R93" s="23"/>
      <c r="S93" s="29">
        <v>38750</v>
      </c>
      <c r="T93" s="480"/>
    </row>
    <row r="94" spans="1:20" ht="54" customHeight="1" x14ac:dyDescent="1.1499999999999999">
      <c r="A94" s="334" t="s">
        <v>9594</v>
      </c>
      <c r="B94" s="335" t="s">
        <v>9595</v>
      </c>
      <c r="C94" s="334" t="s">
        <v>9596</v>
      </c>
      <c r="D94" s="334" t="s">
        <v>9597</v>
      </c>
      <c r="E94" s="334" t="s">
        <v>688</v>
      </c>
      <c r="F94" s="334" t="s">
        <v>123</v>
      </c>
      <c r="G94" s="334" t="s">
        <v>689</v>
      </c>
      <c r="H94" s="334" t="s">
        <v>9573</v>
      </c>
      <c r="I94" s="336">
        <v>0.95833333333333337</v>
      </c>
      <c r="J94" s="334" t="s">
        <v>537</v>
      </c>
      <c r="K94" s="334" t="s">
        <v>105</v>
      </c>
      <c r="L94" s="334" t="s">
        <v>106</v>
      </c>
      <c r="M94" s="334" t="s">
        <v>194</v>
      </c>
      <c r="N94" s="23"/>
      <c r="O94" s="23"/>
      <c r="P94" s="23"/>
      <c r="Q94" s="29"/>
      <c r="R94" s="23"/>
      <c r="S94" s="29">
        <v>38750</v>
      </c>
      <c r="T94" s="480"/>
    </row>
    <row r="95" spans="1:20" ht="54" customHeight="1" x14ac:dyDescent="1.1499999999999999">
      <c r="A95" s="334" t="s">
        <v>9598</v>
      </c>
      <c r="B95" s="335" t="s">
        <v>9599</v>
      </c>
      <c r="C95" s="334" t="s">
        <v>9600</v>
      </c>
      <c r="D95" s="334" t="s">
        <v>9601</v>
      </c>
      <c r="E95" s="334" t="s">
        <v>688</v>
      </c>
      <c r="F95" s="334" t="s">
        <v>123</v>
      </c>
      <c r="G95" s="334" t="s">
        <v>689</v>
      </c>
      <c r="H95" s="334" t="s">
        <v>9573</v>
      </c>
      <c r="I95" s="336">
        <v>0.95833333333333337</v>
      </c>
      <c r="J95" s="334" t="s">
        <v>537</v>
      </c>
      <c r="K95" s="334" t="s">
        <v>105</v>
      </c>
      <c r="L95" s="334" t="s">
        <v>106</v>
      </c>
      <c r="M95" s="334" t="s">
        <v>194</v>
      </c>
      <c r="N95" s="23"/>
      <c r="O95" s="23"/>
      <c r="P95" s="23"/>
      <c r="Q95" s="29"/>
      <c r="R95" s="23"/>
      <c r="S95" s="29">
        <v>38750</v>
      </c>
      <c r="T95" s="480"/>
    </row>
    <row r="96" spans="1:20" ht="54" customHeight="1" x14ac:dyDescent="1.1499999999999999">
      <c r="A96" s="334" t="s">
        <v>9602</v>
      </c>
      <c r="B96" s="335" t="s">
        <v>9603</v>
      </c>
      <c r="C96" s="334" t="s">
        <v>9604</v>
      </c>
      <c r="D96" s="334" t="s">
        <v>9605</v>
      </c>
      <c r="E96" s="334" t="s">
        <v>688</v>
      </c>
      <c r="F96" s="334" t="s">
        <v>123</v>
      </c>
      <c r="G96" s="334" t="s">
        <v>689</v>
      </c>
      <c r="H96" s="334" t="s">
        <v>9573</v>
      </c>
      <c r="I96" s="336">
        <v>0.95833333333333337</v>
      </c>
      <c r="J96" s="334" t="s">
        <v>537</v>
      </c>
      <c r="K96" s="334" t="s">
        <v>105</v>
      </c>
      <c r="L96" s="334" t="s">
        <v>106</v>
      </c>
      <c r="M96" s="334" t="s">
        <v>194</v>
      </c>
      <c r="N96" s="23"/>
      <c r="O96" s="23"/>
      <c r="P96" s="23"/>
      <c r="Q96" s="29"/>
      <c r="R96" s="23"/>
      <c r="S96" s="29">
        <v>38750</v>
      </c>
      <c r="T96" s="480"/>
    </row>
    <row r="97" spans="1:20" ht="54" customHeight="1" x14ac:dyDescent="1.1499999999999999">
      <c r="A97" s="334" t="s">
        <v>9606</v>
      </c>
      <c r="B97" s="335" t="s">
        <v>9607</v>
      </c>
      <c r="C97" s="334" t="s">
        <v>9608</v>
      </c>
      <c r="D97" s="334" t="s">
        <v>9609</v>
      </c>
      <c r="E97" s="334" t="s">
        <v>688</v>
      </c>
      <c r="F97" s="334" t="s">
        <v>123</v>
      </c>
      <c r="G97" s="334" t="s">
        <v>689</v>
      </c>
      <c r="H97" s="334" t="s">
        <v>9573</v>
      </c>
      <c r="I97" s="336">
        <v>0.95833333333333337</v>
      </c>
      <c r="J97" s="334" t="s">
        <v>537</v>
      </c>
      <c r="K97" s="334" t="s">
        <v>105</v>
      </c>
      <c r="L97" s="334" t="s">
        <v>106</v>
      </c>
      <c r="M97" s="334" t="s">
        <v>194</v>
      </c>
      <c r="N97" s="23"/>
      <c r="O97" s="23"/>
      <c r="P97" s="23"/>
      <c r="Q97" s="29"/>
      <c r="R97" s="23"/>
      <c r="S97" s="29">
        <v>38750</v>
      </c>
      <c r="T97" s="480"/>
    </row>
    <row r="98" spans="1:20" ht="54" customHeight="1" x14ac:dyDescent="1.3">
      <c r="A98" s="712" t="s">
        <v>10732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23"/>
      <c r="O98" s="23"/>
      <c r="P98" s="23"/>
      <c r="Q98" s="29"/>
      <c r="R98" s="23"/>
      <c r="S98" s="29"/>
      <c r="T98" s="480"/>
    </row>
    <row r="99" spans="1:20" ht="54" customHeight="1" x14ac:dyDescent="1.1499999999999999">
      <c r="A99" s="334" t="s">
        <v>10271</v>
      </c>
      <c r="B99" s="335" t="s">
        <v>10272</v>
      </c>
      <c r="C99" s="334" t="s">
        <v>10273</v>
      </c>
      <c r="D99" s="334" t="s">
        <v>10274</v>
      </c>
      <c r="E99" s="334" t="s">
        <v>101</v>
      </c>
      <c r="F99" s="334" t="s">
        <v>123</v>
      </c>
      <c r="G99" s="334" t="s">
        <v>1127</v>
      </c>
      <c r="H99" s="334" t="s">
        <v>10166</v>
      </c>
      <c r="I99" s="336">
        <v>0.41666666666666669</v>
      </c>
      <c r="J99" s="334" t="s">
        <v>537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23"/>
      <c r="S99" s="29">
        <v>43725</v>
      </c>
      <c r="T99" s="480"/>
    </row>
    <row r="100" spans="1:20" ht="54" customHeight="1" x14ac:dyDescent="1.1499999999999999">
      <c r="A100" s="334" t="s">
        <v>10275</v>
      </c>
      <c r="B100" s="335" t="s">
        <v>10276</v>
      </c>
      <c r="C100" s="334" t="s">
        <v>10277</v>
      </c>
      <c r="D100" s="334" t="s">
        <v>10278</v>
      </c>
      <c r="E100" s="334" t="s">
        <v>101</v>
      </c>
      <c r="F100" s="334" t="s">
        <v>1304</v>
      </c>
      <c r="G100" s="334" t="s">
        <v>490</v>
      </c>
      <c r="H100" s="334" t="s">
        <v>10166</v>
      </c>
      <c r="I100" s="336">
        <v>0.66666666666666663</v>
      </c>
      <c r="J100" s="334" t="s">
        <v>537</v>
      </c>
      <c r="K100" s="334" t="s">
        <v>105</v>
      </c>
      <c r="L100" s="334" t="s">
        <v>106</v>
      </c>
      <c r="M100" s="334" t="s">
        <v>491</v>
      </c>
      <c r="N100" s="23"/>
      <c r="O100" s="23"/>
      <c r="P100" s="23"/>
      <c r="Q100" s="29"/>
      <c r="R100" s="23"/>
      <c r="S100" s="29">
        <v>26000</v>
      </c>
      <c r="T100" s="480"/>
    </row>
    <row r="101" spans="1:20" ht="54" customHeight="1" x14ac:dyDescent="1.3">
      <c r="A101" s="712" t="s">
        <v>11343</v>
      </c>
      <c r="B101" s="712"/>
      <c r="C101" s="712"/>
      <c r="D101" s="712"/>
      <c r="E101" s="712"/>
      <c r="F101" s="712"/>
      <c r="G101" s="712"/>
      <c r="H101" s="712"/>
      <c r="I101" s="712"/>
      <c r="J101" s="712"/>
      <c r="K101" s="712"/>
      <c r="L101" s="712"/>
      <c r="M101" s="712"/>
      <c r="N101" s="23"/>
      <c r="O101" s="23"/>
      <c r="P101" s="23"/>
      <c r="Q101" s="29"/>
      <c r="R101" s="23"/>
      <c r="S101" s="29"/>
      <c r="T101" s="480"/>
    </row>
    <row r="102" spans="1:20" ht="54" customHeight="1" x14ac:dyDescent="1.1499999999999999">
      <c r="A102" s="31" t="s">
        <v>10763</v>
      </c>
      <c r="B102" s="37" t="s">
        <v>10764</v>
      </c>
      <c r="C102" s="31" t="s">
        <v>10765</v>
      </c>
      <c r="D102" s="31" t="s">
        <v>10766</v>
      </c>
      <c r="E102" s="31" t="s">
        <v>687</v>
      </c>
      <c r="F102" s="31" t="s">
        <v>102</v>
      </c>
      <c r="G102" s="31" t="s">
        <v>1127</v>
      </c>
      <c r="H102" s="31" t="s">
        <v>10749</v>
      </c>
      <c r="I102" s="38">
        <v>0.83333333333333337</v>
      </c>
      <c r="J102" s="31" t="s">
        <v>537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29"/>
      <c r="R102" s="23"/>
      <c r="S102" s="29">
        <v>25000</v>
      </c>
      <c r="T102" s="480"/>
    </row>
    <row r="103" spans="1:20" ht="54" customHeight="1" x14ac:dyDescent="1.65">
      <c r="A103" s="796" t="s">
        <v>11355</v>
      </c>
      <c r="B103" s="796"/>
      <c r="C103" s="796"/>
      <c r="D103" s="796"/>
      <c r="E103" s="796"/>
      <c r="F103" s="796"/>
      <c r="G103" s="796"/>
      <c r="H103" s="796"/>
      <c r="I103" s="796"/>
      <c r="J103" s="796"/>
      <c r="K103" s="796"/>
      <c r="L103" s="796"/>
      <c r="M103" s="796"/>
      <c r="N103" s="71"/>
      <c r="O103" s="71"/>
      <c r="P103" s="71"/>
      <c r="Q103" s="117"/>
      <c r="R103" s="142"/>
      <c r="S103" s="68"/>
      <c r="T103" s="480">
        <v>25250</v>
      </c>
    </row>
    <row r="104" spans="1:20" ht="54" customHeight="1" x14ac:dyDescent="1.65">
      <c r="A104" s="796" t="s">
        <v>11360</v>
      </c>
      <c r="B104" s="796"/>
      <c r="C104" s="796"/>
      <c r="D104" s="796"/>
      <c r="E104" s="796"/>
      <c r="F104" s="796"/>
      <c r="G104" s="796"/>
      <c r="H104" s="796"/>
      <c r="I104" s="796"/>
      <c r="J104" s="796"/>
      <c r="K104" s="796"/>
      <c r="L104" s="796"/>
      <c r="M104" s="796"/>
      <c r="N104" s="71"/>
      <c r="O104" s="71"/>
      <c r="P104" s="71"/>
      <c r="Q104" s="117"/>
      <c r="R104" s="142"/>
      <c r="S104" s="68"/>
      <c r="T104" s="480">
        <v>457600</v>
      </c>
    </row>
    <row r="105" spans="1:20" ht="54" customHeight="1" x14ac:dyDescent="1.3">
      <c r="A105" s="712" t="s">
        <v>13350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23"/>
      <c r="O105" s="23"/>
      <c r="P105" s="23"/>
      <c r="Q105" s="29"/>
      <c r="R105" s="23"/>
      <c r="S105" s="29"/>
      <c r="T105" s="480"/>
    </row>
    <row r="106" spans="1:20" ht="54" customHeight="1" x14ac:dyDescent="1.1499999999999999">
      <c r="A106" s="31" t="s">
        <v>11547</v>
      </c>
      <c r="B106" s="37" t="s">
        <v>11548</v>
      </c>
      <c r="C106" s="31" t="s">
        <v>11549</v>
      </c>
      <c r="D106" s="31" t="s">
        <v>11550</v>
      </c>
      <c r="E106" s="31" t="s">
        <v>687</v>
      </c>
      <c r="F106" s="31" t="s">
        <v>123</v>
      </c>
      <c r="G106" s="31" t="s">
        <v>572</v>
      </c>
      <c r="H106" s="31" t="s">
        <v>11366</v>
      </c>
      <c r="I106" s="38">
        <v>0.83333333333333337</v>
      </c>
      <c r="J106" s="31" t="s">
        <v>537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9"/>
      <c r="R106" s="23"/>
      <c r="S106" s="29">
        <v>43225</v>
      </c>
      <c r="T106" s="480"/>
    </row>
    <row r="107" spans="1:20" ht="54" customHeight="1" x14ac:dyDescent="1.3">
      <c r="A107" s="712" t="s">
        <v>13348</v>
      </c>
      <c r="B107" s="712"/>
      <c r="C107" s="712"/>
      <c r="D107" s="712"/>
      <c r="E107" s="712"/>
      <c r="F107" s="712"/>
      <c r="G107" s="712"/>
      <c r="H107" s="712"/>
      <c r="I107" s="712"/>
      <c r="J107" s="712"/>
      <c r="K107" s="712"/>
      <c r="L107" s="712"/>
      <c r="M107" s="712"/>
      <c r="N107" s="23"/>
      <c r="O107" s="23"/>
      <c r="P107" s="23"/>
      <c r="Q107" s="29"/>
      <c r="R107" s="23"/>
      <c r="S107" s="29"/>
      <c r="T107" s="480"/>
    </row>
    <row r="108" spans="1:20" ht="54" customHeight="1" x14ac:dyDescent="1.1499999999999999">
      <c r="A108" s="31" t="s">
        <v>12871</v>
      </c>
      <c r="B108" s="37" t="s">
        <v>10229</v>
      </c>
      <c r="C108" s="31" t="s">
        <v>12872</v>
      </c>
      <c r="D108" s="31" t="s">
        <v>12873</v>
      </c>
      <c r="E108" s="31" t="s">
        <v>101</v>
      </c>
      <c r="F108" s="31" t="s">
        <v>123</v>
      </c>
      <c r="G108" s="31" t="s">
        <v>124</v>
      </c>
      <c r="H108" s="31" t="s">
        <v>12839</v>
      </c>
      <c r="I108" s="38">
        <v>0.125</v>
      </c>
      <c r="J108" s="31" t="s">
        <v>537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29"/>
      <c r="R108" s="23"/>
      <c r="S108" s="29">
        <v>26000</v>
      </c>
      <c r="T108" s="480"/>
    </row>
    <row r="109" spans="1:20" ht="54" customHeight="1" x14ac:dyDescent="1.65">
      <c r="A109" s="796" t="s">
        <v>14208</v>
      </c>
      <c r="B109" s="796"/>
      <c r="C109" s="796"/>
      <c r="D109" s="796"/>
      <c r="E109" s="796"/>
      <c r="F109" s="796"/>
      <c r="G109" s="796"/>
      <c r="H109" s="796"/>
      <c r="I109" s="796"/>
      <c r="J109" s="796"/>
      <c r="K109" s="796"/>
      <c r="L109" s="796"/>
      <c r="M109" s="796"/>
      <c r="N109" s="71"/>
      <c r="O109" s="71"/>
      <c r="P109" s="71"/>
      <c r="Q109" s="117"/>
      <c r="R109" s="142"/>
      <c r="S109" s="68"/>
      <c r="T109" s="480">
        <v>560000</v>
      </c>
    </row>
    <row r="110" spans="1:20" ht="54" customHeight="1" x14ac:dyDescent="1.1499999999999999">
      <c r="A110" s="688" t="s">
        <v>17242</v>
      </c>
      <c r="B110" s="689"/>
      <c r="C110" s="689"/>
      <c r="D110" s="689"/>
      <c r="E110" s="689"/>
      <c r="F110" s="689"/>
      <c r="G110" s="689"/>
      <c r="H110" s="689"/>
      <c r="I110" s="689"/>
      <c r="J110" s="689"/>
      <c r="K110" s="689"/>
      <c r="L110" s="689"/>
      <c r="M110" s="690"/>
      <c r="N110" s="23"/>
      <c r="O110" s="23"/>
      <c r="P110" s="23"/>
      <c r="Q110" s="29"/>
      <c r="R110" s="23"/>
      <c r="S110" s="29"/>
      <c r="T110" s="480"/>
    </row>
    <row r="111" spans="1:20" ht="54" customHeight="1" x14ac:dyDescent="1.1499999999999999">
      <c r="A111" s="31" t="s">
        <v>16821</v>
      </c>
      <c r="B111" s="31" t="s">
        <v>16822</v>
      </c>
      <c r="C111" s="31" t="s">
        <v>16750</v>
      </c>
      <c r="D111" s="31" t="s">
        <v>16823</v>
      </c>
      <c r="E111" s="31" t="s">
        <v>688</v>
      </c>
      <c r="F111" s="31" t="s">
        <v>123</v>
      </c>
      <c r="G111" s="31" t="s">
        <v>16287</v>
      </c>
      <c r="H111" s="31" t="s">
        <v>16224</v>
      </c>
      <c r="I111" s="31" t="s">
        <v>16752</v>
      </c>
      <c r="J111" s="31" t="s">
        <v>537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29"/>
      <c r="R111" s="23"/>
      <c r="S111" s="29">
        <v>39150</v>
      </c>
      <c r="T111" s="480"/>
    </row>
    <row r="112" spans="1:20" ht="54" customHeight="1" x14ac:dyDescent="1.1499999999999999">
      <c r="A112" s="31" t="s">
        <v>16824</v>
      </c>
      <c r="B112" s="31" t="s">
        <v>16825</v>
      </c>
      <c r="C112" s="31" t="s">
        <v>16750</v>
      </c>
      <c r="D112" s="31" t="s">
        <v>16826</v>
      </c>
      <c r="E112" s="31" t="s">
        <v>687</v>
      </c>
      <c r="F112" s="31" t="s">
        <v>123</v>
      </c>
      <c r="G112" s="31" t="s">
        <v>16504</v>
      </c>
      <c r="H112" s="31" t="s">
        <v>16224</v>
      </c>
      <c r="I112" s="31" t="s">
        <v>16752</v>
      </c>
      <c r="J112" s="31" t="s">
        <v>537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9"/>
      <c r="R112" s="23"/>
      <c r="S112" s="29">
        <v>43625</v>
      </c>
      <c r="T112" s="480"/>
    </row>
    <row r="113" spans="1:20" ht="54" customHeight="1" x14ac:dyDescent="1.1499999999999999">
      <c r="A113" s="31" t="s">
        <v>16827</v>
      </c>
      <c r="B113" s="31" t="s">
        <v>16828</v>
      </c>
      <c r="C113" s="31" t="s">
        <v>16750</v>
      </c>
      <c r="D113" s="31" t="s">
        <v>16829</v>
      </c>
      <c r="E113" s="31" t="s">
        <v>688</v>
      </c>
      <c r="F113" s="31" t="s">
        <v>123</v>
      </c>
      <c r="G113" s="31" t="s">
        <v>16287</v>
      </c>
      <c r="H113" s="31" t="s">
        <v>16224</v>
      </c>
      <c r="I113" s="31" t="s">
        <v>16752</v>
      </c>
      <c r="J113" s="31" t="s">
        <v>537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29"/>
      <c r="R113" s="23"/>
      <c r="S113" s="29">
        <v>39150</v>
      </c>
      <c r="T113" s="480"/>
    </row>
    <row r="114" spans="1:20" ht="54" customHeight="1" x14ac:dyDescent="1.1499999999999999">
      <c r="A114" s="31" t="s">
        <v>16830</v>
      </c>
      <c r="B114" s="31" t="s">
        <v>7404</v>
      </c>
      <c r="C114" s="31" t="s">
        <v>16750</v>
      </c>
      <c r="D114" s="31" t="s">
        <v>16831</v>
      </c>
      <c r="E114" s="31" t="s">
        <v>688</v>
      </c>
      <c r="F114" s="31" t="s">
        <v>123</v>
      </c>
      <c r="G114" s="31" t="s">
        <v>16287</v>
      </c>
      <c r="H114" s="31" t="s">
        <v>16224</v>
      </c>
      <c r="I114" s="31" t="s">
        <v>16752</v>
      </c>
      <c r="J114" s="31" t="s">
        <v>537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9"/>
      <c r="R114" s="23"/>
      <c r="S114" s="29">
        <v>39150</v>
      </c>
      <c r="T114" s="480"/>
    </row>
    <row r="115" spans="1:20" ht="54" customHeight="1" x14ac:dyDescent="1.1499999999999999">
      <c r="A115" s="31" t="s">
        <v>16832</v>
      </c>
      <c r="B115" s="31" t="s">
        <v>16833</v>
      </c>
      <c r="C115" s="31" t="s">
        <v>16750</v>
      </c>
      <c r="D115" s="31" t="s">
        <v>16834</v>
      </c>
      <c r="E115" s="31" t="s">
        <v>688</v>
      </c>
      <c r="F115" s="31" t="s">
        <v>123</v>
      </c>
      <c r="G115" s="31" t="s">
        <v>16287</v>
      </c>
      <c r="H115" s="31" t="s">
        <v>16224</v>
      </c>
      <c r="I115" s="31" t="s">
        <v>16752</v>
      </c>
      <c r="J115" s="31" t="s">
        <v>537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9"/>
      <c r="R115" s="23"/>
      <c r="S115" s="29">
        <v>22400</v>
      </c>
      <c r="T115" s="480"/>
    </row>
    <row r="116" spans="1:20" ht="54" customHeight="1" x14ac:dyDescent="1.1499999999999999">
      <c r="A116" s="31" t="s">
        <v>16835</v>
      </c>
      <c r="B116" s="31" t="s">
        <v>2110</v>
      </c>
      <c r="C116" s="31" t="s">
        <v>16750</v>
      </c>
      <c r="D116" s="31" t="s">
        <v>16836</v>
      </c>
      <c r="E116" s="31" t="s">
        <v>687</v>
      </c>
      <c r="F116" s="31" t="s">
        <v>123</v>
      </c>
      <c r="G116" s="31" t="s">
        <v>16504</v>
      </c>
      <c r="H116" s="31" t="s">
        <v>16224</v>
      </c>
      <c r="I116" s="31" t="s">
        <v>16752</v>
      </c>
      <c r="J116" s="31" t="s">
        <v>537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9"/>
      <c r="R116" s="23"/>
      <c r="S116" s="29">
        <v>43625</v>
      </c>
      <c r="T116" s="480"/>
    </row>
    <row r="117" spans="1:20" ht="54" customHeight="1" x14ac:dyDescent="1.1499999999999999">
      <c r="A117" s="31" t="s">
        <v>16837</v>
      </c>
      <c r="B117" s="31" t="s">
        <v>11849</v>
      </c>
      <c r="C117" s="31" t="s">
        <v>16750</v>
      </c>
      <c r="D117" s="31" t="s">
        <v>16838</v>
      </c>
      <c r="E117" s="31" t="s">
        <v>687</v>
      </c>
      <c r="F117" s="31" t="s">
        <v>123</v>
      </c>
      <c r="G117" s="31" t="s">
        <v>16504</v>
      </c>
      <c r="H117" s="31" t="s">
        <v>16224</v>
      </c>
      <c r="I117" s="31" t="s">
        <v>16752</v>
      </c>
      <c r="J117" s="31" t="s">
        <v>537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9"/>
      <c r="R117" s="23"/>
      <c r="S117" s="29">
        <v>43625</v>
      </c>
      <c r="T117" s="480"/>
    </row>
    <row r="118" spans="1:20" ht="54" customHeight="1" x14ac:dyDescent="1.1499999999999999">
      <c r="A118" s="31" t="s">
        <v>16839</v>
      </c>
      <c r="B118" s="31" t="s">
        <v>2059</v>
      </c>
      <c r="C118" s="31" t="s">
        <v>16750</v>
      </c>
      <c r="D118" s="31" t="s">
        <v>16840</v>
      </c>
      <c r="E118" s="31" t="s">
        <v>688</v>
      </c>
      <c r="F118" s="31" t="s">
        <v>123</v>
      </c>
      <c r="G118" s="31" t="s">
        <v>16287</v>
      </c>
      <c r="H118" s="31" t="s">
        <v>16224</v>
      </c>
      <c r="I118" s="31" t="s">
        <v>16752</v>
      </c>
      <c r="J118" s="31" t="s">
        <v>537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9"/>
      <c r="R118" s="23"/>
      <c r="S118" s="29">
        <v>39150</v>
      </c>
      <c r="T118" s="480"/>
    </row>
    <row r="119" spans="1:20" ht="54" customHeight="1" x14ac:dyDescent="1.1499999999999999">
      <c r="A119" s="31" t="s">
        <v>16841</v>
      </c>
      <c r="B119" s="31" t="s">
        <v>16842</v>
      </c>
      <c r="C119" s="31" t="s">
        <v>16750</v>
      </c>
      <c r="D119" s="31" t="s">
        <v>16843</v>
      </c>
      <c r="E119" s="31" t="s">
        <v>688</v>
      </c>
      <c r="F119" s="31" t="s">
        <v>123</v>
      </c>
      <c r="G119" s="31" t="s">
        <v>16287</v>
      </c>
      <c r="H119" s="31" t="s">
        <v>16224</v>
      </c>
      <c r="I119" s="31" t="s">
        <v>16752</v>
      </c>
      <c r="J119" s="31" t="s">
        <v>537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9"/>
      <c r="R119" s="23"/>
      <c r="S119" s="29">
        <v>39150</v>
      </c>
      <c r="T119" s="480"/>
    </row>
    <row r="120" spans="1:20" ht="54" customHeight="1" x14ac:dyDescent="1.1499999999999999">
      <c r="A120" s="31" t="s">
        <v>16948</v>
      </c>
      <c r="B120" s="31" t="s">
        <v>16949</v>
      </c>
      <c r="C120" s="31" t="s">
        <v>16750</v>
      </c>
      <c r="D120" s="31" t="s">
        <v>16950</v>
      </c>
      <c r="E120" s="31" t="s">
        <v>687</v>
      </c>
      <c r="F120" s="31" t="s">
        <v>123</v>
      </c>
      <c r="G120" s="31" t="s">
        <v>16504</v>
      </c>
      <c r="H120" s="31" t="s">
        <v>16224</v>
      </c>
      <c r="I120" s="31" t="s">
        <v>16752</v>
      </c>
      <c r="J120" s="31" t="s">
        <v>36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9"/>
      <c r="R120" s="23"/>
      <c r="S120" s="29">
        <v>43625</v>
      </c>
      <c r="T120" s="480"/>
    </row>
    <row r="121" spans="1:20" ht="54" customHeight="1" x14ac:dyDescent="1.1499999999999999">
      <c r="A121" s="31" t="s">
        <v>16844</v>
      </c>
      <c r="B121" s="31" t="s">
        <v>2690</v>
      </c>
      <c r="C121" s="31" t="s">
        <v>16750</v>
      </c>
      <c r="D121" s="31" t="s">
        <v>16845</v>
      </c>
      <c r="E121" s="31" t="s">
        <v>687</v>
      </c>
      <c r="F121" s="31" t="s">
        <v>123</v>
      </c>
      <c r="G121" s="31" t="s">
        <v>16504</v>
      </c>
      <c r="H121" s="31" t="s">
        <v>16224</v>
      </c>
      <c r="I121" s="31" t="s">
        <v>16752</v>
      </c>
      <c r="J121" s="31" t="s">
        <v>537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9"/>
      <c r="R121" s="23"/>
      <c r="S121" s="29">
        <v>43625</v>
      </c>
      <c r="T121" s="480"/>
    </row>
    <row r="122" spans="1:20" ht="54" customHeight="1" x14ac:dyDescent="1.65">
      <c r="A122" s="793" t="s">
        <v>17244</v>
      </c>
      <c r="B122" s="794"/>
      <c r="C122" s="794"/>
      <c r="D122" s="794"/>
      <c r="E122" s="794"/>
      <c r="F122" s="794"/>
      <c r="G122" s="794"/>
      <c r="H122" s="794"/>
      <c r="I122" s="794"/>
      <c r="J122" s="794"/>
      <c r="K122" s="794"/>
      <c r="L122" s="794"/>
      <c r="M122" s="795"/>
      <c r="N122" s="71"/>
      <c r="O122" s="71"/>
      <c r="P122" s="71"/>
      <c r="Q122" s="117"/>
      <c r="R122" s="142"/>
      <c r="S122" s="68"/>
      <c r="T122" s="480">
        <v>506500</v>
      </c>
    </row>
    <row r="123" spans="1:20" ht="54" customHeight="1" x14ac:dyDescent="1.1499999999999999">
      <c r="A123" s="704" t="s">
        <v>17937</v>
      </c>
      <c r="B123" s="705"/>
      <c r="C123" s="705"/>
      <c r="D123" s="705"/>
      <c r="E123" s="705"/>
      <c r="F123" s="705"/>
      <c r="G123" s="705"/>
      <c r="H123" s="705"/>
      <c r="I123" s="705"/>
      <c r="J123" s="705"/>
      <c r="K123" s="705"/>
      <c r="L123" s="705"/>
      <c r="M123" s="705"/>
      <c r="N123" s="706"/>
      <c r="O123" s="23"/>
      <c r="P123" s="23"/>
      <c r="Q123" s="29"/>
      <c r="R123" s="23"/>
      <c r="S123" s="29"/>
      <c r="T123" s="480"/>
    </row>
    <row r="124" spans="1:20" ht="54" customHeight="1" x14ac:dyDescent="1.1499999999999999">
      <c r="A124" s="399" t="s">
        <v>17474</v>
      </c>
      <c r="B124" s="399" t="s">
        <v>9671</v>
      </c>
      <c r="C124" s="399" t="s">
        <v>17475</v>
      </c>
      <c r="D124" s="399" t="s">
        <v>17476</v>
      </c>
      <c r="E124" s="399" t="s">
        <v>688</v>
      </c>
      <c r="F124" s="399" t="s">
        <v>123</v>
      </c>
      <c r="G124" s="399" t="s">
        <v>16287</v>
      </c>
      <c r="H124" s="399" t="s">
        <v>16429</v>
      </c>
      <c r="I124" s="400">
        <v>0.41666666666666669</v>
      </c>
      <c r="J124" s="399" t="s">
        <v>537</v>
      </c>
      <c r="K124" s="399" t="s">
        <v>105</v>
      </c>
      <c r="L124" s="399" t="s">
        <v>125</v>
      </c>
      <c r="M124" s="399" t="s">
        <v>17938</v>
      </c>
      <c r="N124" s="399" t="s">
        <v>194</v>
      </c>
      <c r="O124" s="23"/>
      <c r="P124" s="23"/>
      <c r="Q124" s="29"/>
      <c r="R124" s="23"/>
      <c r="S124" s="29">
        <v>28330</v>
      </c>
      <c r="T124" s="480"/>
    </row>
    <row r="125" spans="1:20" ht="54" customHeight="1" x14ac:dyDescent="1.1499999999999999">
      <c r="A125" s="688" t="s">
        <v>18796</v>
      </c>
      <c r="B125" s="689"/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90"/>
      <c r="N125" s="23"/>
      <c r="O125" s="23"/>
      <c r="P125" s="23"/>
      <c r="Q125" s="29"/>
      <c r="R125" s="23"/>
      <c r="S125" s="29"/>
      <c r="T125" s="480"/>
    </row>
    <row r="126" spans="1:20" ht="54" customHeight="1" x14ac:dyDescent="1.1499999999999999">
      <c r="A126" s="31" t="s">
        <v>18031</v>
      </c>
      <c r="B126" s="31" t="s">
        <v>18032</v>
      </c>
      <c r="C126" s="31" t="s">
        <v>18033</v>
      </c>
      <c r="D126" s="31" t="s">
        <v>18034</v>
      </c>
      <c r="E126" s="31" t="s">
        <v>687</v>
      </c>
      <c r="F126" s="31" t="s">
        <v>102</v>
      </c>
      <c r="G126" s="31" t="s">
        <v>17122</v>
      </c>
      <c r="H126" s="31" t="s">
        <v>16244</v>
      </c>
      <c r="I126" s="38">
        <v>0.41666666666666669</v>
      </c>
      <c r="J126" s="31" t="s">
        <v>537</v>
      </c>
      <c r="K126" s="31" t="s">
        <v>105</v>
      </c>
      <c r="L126" s="31" t="s">
        <v>106</v>
      </c>
      <c r="M126" s="31" t="s">
        <v>491</v>
      </c>
      <c r="N126" s="23"/>
      <c r="O126" s="23"/>
      <c r="P126" s="23"/>
      <c r="Q126" s="29"/>
      <c r="R126" s="23"/>
      <c r="S126" s="119">
        <v>25200</v>
      </c>
      <c r="T126" s="480"/>
    </row>
    <row r="127" spans="1:20" ht="54" customHeight="1" x14ac:dyDescent="1.1499999999999999">
      <c r="A127" s="31" t="s">
        <v>18035</v>
      </c>
      <c r="B127" s="31" t="s">
        <v>18036</v>
      </c>
      <c r="C127" s="31" t="s">
        <v>18037</v>
      </c>
      <c r="D127" s="31" t="s">
        <v>18038</v>
      </c>
      <c r="E127" s="31" t="s">
        <v>687</v>
      </c>
      <c r="F127" s="31" t="s">
        <v>102</v>
      </c>
      <c r="G127" s="31" t="s">
        <v>17122</v>
      </c>
      <c r="H127" s="31" t="s">
        <v>16244</v>
      </c>
      <c r="I127" s="38">
        <v>0.41666666666666669</v>
      </c>
      <c r="J127" s="31" t="s">
        <v>537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9"/>
      <c r="R127" s="23"/>
      <c r="S127" s="119">
        <v>25200</v>
      </c>
      <c r="T127" s="480"/>
    </row>
    <row r="128" spans="1:20" ht="54" customHeight="1" x14ac:dyDescent="1.1499999999999999">
      <c r="A128" s="31" t="s">
        <v>18039</v>
      </c>
      <c r="B128" s="31" t="s">
        <v>18040</v>
      </c>
      <c r="C128" s="31" t="s">
        <v>18041</v>
      </c>
      <c r="D128" s="31" t="s">
        <v>18042</v>
      </c>
      <c r="E128" s="31" t="s">
        <v>687</v>
      </c>
      <c r="F128" s="31" t="s">
        <v>102</v>
      </c>
      <c r="G128" s="31" t="s">
        <v>17122</v>
      </c>
      <c r="H128" s="31" t="s">
        <v>16244</v>
      </c>
      <c r="I128" s="38">
        <v>0.41666666666666669</v>
      </c>
      <c r="J128" s="31" t="s">
        <v>537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9"/>
      <c r="R128" s="23"/>
      <c r="S128" s="119">
        <v>25200</v>
      </c>
      <c r="T128" s="480"/>
    </row>
    <row r="129" spans="1:20" ht="54" customHeight="1" x14ac:dyDescent="1.1499999999999999">
      <c r="A129" s="31" t="s">
        <v>18043</v>
      </c>
      <c r="B129" s="31" t="s">
        <v>18044</v>
      </c>
      <c r="C129" s="31" t="s">
        <v>18045</v>
      </c>
      <c r="D129" s="31" t="s">
        <v>18046</v>
      </c>
      <c r="E129" s="31" t="s">
        <v>687</v>
      </c>
      <c r="F129" s="31" t="s">
        <v>102</v>
      </c>
      <c r="G129" s="31" t="s">
        <v>17122</v>
      </c>
      <c r="H129" s="31" t="s">
        <v>16244</v>
      </c>
      <c r="I129" s="38">
        <v>0.41666666666666669</v>
      </c>
      <c r="J129" s="31" t="s">
        <v>537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9"/>
      <c r="R129" s="23"/>
      <c r="S129" s="119">
        <v>25200</v>
      </c>
      <c r="T129" s="480"/>
    </row>
    <row r="130" spans="1:20" ht="54" customHeight="1" x14ac:dyDescent="1.1499999999999999">
      <c r="A130" s="688" t="s">
        <v>20031</v>
      </c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90"/>
      <c r="N130" s="23"/>
      <c r="O130" s="23"/>
      <c r="P130" s="23"/>
      <c r="Q130" s="29"/>
      <c r="R130" s="23"/>
      <c r="S130" s="29"/>
      <c r="T130" s="480"/>
    </row>
    <row r="131" spans="1:20" ht="54" customHeight="1" x14ac:dyDescent="1.1499999999999999">
      <c r="A131" s="31" t="s">
        <v>19472</v>
      </c>
      <c r="B131" s="31" t="s">
        <v>19473</v>
      </c>
      <c r="C131" s="31" t="s">
        <v>19474</v>
      </c>
      <c r="D131" s="31" t="s">
        <v>19475</v>
      </c>
      <c r="E131" s="31" t="s">
        <v>688</v>
      </c>
      <c r="F131" s="31" t="s">
        <v>123</v>
      </c>
      <c r="G131" s="31" t="s">
        <v>16287</v>
      </c>
      <c r="H131" s="31" t="s">
        <v>16244</v>
      </c>
      <c r="I131" s="38">
        <v>0.41666666666666669</v>
      </c>
      <c r="J131" s="31" t="s">
        <v>537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9"/>
      <c r="R131" s="23"/>
      <c r="S131" s="29">
        <v>38950</v>
      </c>
      <c r="T131" s="480"/>
    </row>
    <row r="132" spans="1:20" ht="54" customHeight="1" x14ac:dyDescent="1.1499999999999999">
      <c r="A132" s="31" t="s">
        <v>19476</v>
      </c>
      <c r="B132" s="31" t="s">
        <v>19477</v>
      </c>
      <c r="C132" s="31" t="s">
        <v>19478</v>
      </c>
      <c r="D132" s="31" t="s">
        <v>19479</v>
      </c>
      <c r="E132" s="31" t="s">
        <v>688</v>
      </c>
      <c r="F132" s="31" t="s">
        <v>123</v>
      </c>
      <c r="G132" s="31" t="s">
        <v>16287</v>
      </c>
      <c r="H132" s="31" t="s">
        <v>16244</v>
      </c>
      <c r="I132" s="38">
        <v>0.41666666666666669</v>
      </c>
      <c r="J132" s="31" t="s">
        <v>537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9"/>
      <c r="R132" s="23"/>
      <c r="S132" s="29">
        <v>38950</v>
      </c>
      <c r="T132" s="480"/>
    </row>
    <row r="133" spans="1:20" ht="54" customHeight="1" x14ac:dyDescent="1.65">
      <c r="A133" s="688" t="s">
        <v>20030</v>
      </c>
      <c r="B133" s="714"/>
      <c r="C133" s="714"/>
      <c r="D133" s="714"/>
      <c r="E133" s="714"/>
      <c r="F133" s="714"/>
      <c r="G133" s="714"/>
      <c r="H133" s="714"/>
      <c r="I133" s="714"/>
      <c r="J133" s="714"/>
      <c r="K133" s="714"/>
      <c r="L133" s="714"/>
      <c r="M133" s="715"/>
      <c r="N133" s="54"/>
      <c r="O133" s="56"/>
      <c r="P133" s="54"/>
      <c r="Q133" s="117"/>
      <c r="R133" s="54"/>
      <c r="S133" s="117"/>
      <c r="T133" s="480"/>
    </row>
    <row r="134" spans="1:20" ht="54" customHeight="1" x14ac:dyDescent="1.65">
      <c r="A134" s="405" t="s">
        <v>19468</v>
      </c>
      <c r="B134" s="405" t="s">
        <v>19469</v>
      </c>
      <c r="C134" s="405" t="s">
        <v>19470</v>
      </c>
      <c r="D134" s="405" t="s">
        <v>19471</v>
      </c>
      <c r="E134" s="405" t="s">
        <v>101</v>
      </c>
      <c r="F134" s="405" t="s">
        <v>102</v>
      </c>
      <c r="G134" s="405" t="s">
        <v>16270</v>
      </c>
      <c r="H134" s="405" t="s">
        <v>16186</v>
      </c>
      <c r="I134" s="406">
        <v>0.53125</v>
      </c>
      <c r="J134" s="405" t="s">
        <v>537</v>
      </c>
      <c r="K134" s="405" t="s">
        <v>105</v>
      </c>
      <c r="L134" s="405" t="s">
        <v>106</v>
      </c>
      <c r="M134" s="405" t="s">
        <v>491</v>
      </c>
      <c r="N134" s="54"/>
      <c r="O134" s="56"/>
      <c r="P134" s="54"/>
      <c r="Q134" s="117"/>
      <c r="R134" s="54"/>
      <c r="S134" s="117">
        <v>26200</v>
      </c>
      <c r="T134" s="480"/>
    </row>
    <row r="135" spans="1:20" ht="54" customHeight="1" x14ac:dyDescent="1.3">
      <c r="A135" s="679" t="s">
        <v>20595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1"/>
      <c r="N135" s="23"/>
      <c r="O135" s="23"/>
      <c r="P135" s="23"/>
      <c r="Q135" s="29"/>
      <c r="R135" s="23"/>
      <c r="S135" s="29"/>
      <c r="T135" s="482"/>
    </row>
    <row r="136" spans="1:20" ht="54" customHeight="1" x14ac:dyDescent="1.1499999999999999">
      <c r="A136" s="244" t="s">
        <v>20048</v>
      </c>
      <c r="B136" s="31" t="s">
        <v>20049</v>
      </c>
      <c r="C136" s="31" t="s">
        <v>20050</v>
      </c>
      <c r="D136" s="31" t="s">
        <v>20051</v>
      </c>
      <c r="E136" s="31" t="s">
        <v>101</v>
      </c>
      <c r="F136" s="31" t="s">
        <v>102</v>
      </c>
      <c r="G136" s="31" t="s">
        <v>16190</v>
      </c>
      <c r="H136" s="31" t="s">
        <v>17473</v>
      </c>
      <c r="I136" s="38">
        <v>0.41666666666666669</v>
      </c>
      <c r="J136" s="31" t="s">
        <v>537</v>
      </c>
      <c r="K136" s="31" t="s">
        <v>105</v>
      </c>
      <c r="L136" s="31" t="s">
        <v>106</v>
      </c>
      <c r="M136" s="244" t="s">
        <v>491</v>
      </c>
      <c r="N136" s="23"/>
      <c r="O136" s="23"/>
      <c r="P136" s="23"/>
      <c r="Q136" s="29"/>
      <c r="R136" s="23"/>
      <c r="S136" s="29">
        <v>26200</v>
      </c>
      <c r="T136" s="482"/>
    </row>
    <row r="137" spans="1:20" ht="54" customHeight="1" x14ac:dyDescent="1.1499999999999999">
      <c r="A137" s="31" t="s">
        <v>20052</v>
      </c>
      <c r="B137" s="31" t="s">
        <v>20053</v>
      </c>
      <c r="C137" s="31" t="s">
        <v>20054</v>
      </c>
      <c r="D137" s="31" t="s">
        <v>20055</v>
      </c>
      <c r="E137" s="31" t="s">
        <v>687</v>
      </c>
      <c r="F137" s="31" t="s">
        <v>102</v>
      </c>
      <c r="G137" s="31" t="s">
        <v>16324</v>
      </c>
      <c r="H137" s="31" t="s">
        <v>18842</v>
      </c>
      <c r="I137" s="38">
        <v>0.41666666666666669</v>
      </c>
      <c r="J137" s="31" t="s">
        <v>537</v>
      </c>
      <c r="K137" s="31" t="s">
        <v>105</v>
      </c>
      <c r="L137" s="31" t="s">
        <v>125</v>
      </c>
      <c r="M137" s="31" t="s">
        <v>491</v>
      </c>
      <c r="N137" s="23"/>
      <c r="O137" s="23"/>
      <c r="P137" s="23"/>
      <c r="Q137" s="29"/>
      <c r="R137" s="23"/>
      <c r="S137" s="29">
        <v>25200</v>
      </c>
      <c r="T137" s="482"/>
    </row>
    <row r="138" spans="1:20" ht="54" customHeight="1" x14ac:dyDescent="1.1499999999999999">
      <c r="A138" s="31" t="s">
        <v>20056</v>
      </c>
      <c r="B138" s="31" t="s">
        <v>20057</v>
      </c>
      <c r="C138" s="31" t="s">
        <v>20058</v>
      </c>
      <c r="D138" s="31" t="s">
        <v>20059</v>
      </c>
      <c r="E138" s="31" t="s">
        <v>687</v>
      </c>
      <c r="F138" s="31" t="s">
        <v>102</v>
      </c>
      <c r="G138" s="31" t="s">
        <v>16324</v>
      </c>
      <c r="H138" s="31" t="s">
        <v>18842</v>
      </c>
      <c r="I138" s="38">
        <v>0.41666666666666669</v>
      </c>
      <c r="J138" s="31" t="s">
        <v>537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29"/>
      <c r="R138" s="23"/>
      <c r="S138" s="29">
        <v>25200</v>
      </c>
      <c r="T138" s="482"/>
    </row>
    <row r="139" spans="1:20" ht="54" customHeight="1" x14ac:dyDescent="1.65">
      <c r="A139" s="693" t="s">
        <v>20643</v>
      </c>
      <c r="B139" s="797"/>
      <c r="C139" s="797"/>
      <c r="D139" s="797"/>
      <c r="E139" s="797"/>
      <c r="F139" s="797"/>
      <c r="G139" s="797"/>
      <c r="H139" s="797"/>
      <c r="I139" s="797"/>
      <c r="J139" s="797"/>
      <c r="K139" s="797"/>
      <c r="L139" s="797"/>
      <c r="M139" s="798"/>
      <c r="N139" s="54"/>
      <c r="O139" s="56"/>
      <c r="P139" s="418"/>
      <c r="Q139" s="117"/>
      <c r="R139" s="54"/>
      <c r="S139" s="117"/>
      <c r="T139" s="480">
        <v>510000</v>
      </c>
    </row>
    <row r="140" spans="1:20" ht="54" customHeight="1" x14ac:dyDescent="1.65">
      <c r="A140" s="688" t="s">
        <v>20953</v>
      </c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90"/>
      <c r="N140" s="29"/>
      <c r="O140" s="23"/>
      <c r="P140" s="55"/>
      <c r="Q140" s="117"/>
      <c r="R140" s="54"/>
      <c r="S140" s="29"/>
      <c r="T140" s="482"/>
    </row>
    <row r="141" spans="1:20" ht="54" customHeight="1" x14ac:dyDescent="1.65">
      <c r="A141" s="31" t="s">
        <v>20702</v>
      </c>
      <c r="B141" s="31" t="s">
        <v>20703</v>
      </c>
      <c r="C141" s="31" t="s">
        <v>20704</v>
      </c>
      <c r="D141" s="31" t="s">
        <v>20705</v>
      </c>
      <c r="E141" s="31" t="s">
        <v>101</v>
      </c>
      <c r="F141" s="31" t="s">
        <v>102</v>
      </c>
      <c r="G141" s="31" t="s">
        <v>16190</v>
      </c>
      <c r="H141" s="31" t="s">
        <v>17473</v>
      </c>
      <c r="I141" s="38">
        <v>0.52430555555555558</v>
      </c>
      <c r="J141" s="31" t="s">
        <v>537</v>
      </c>
      <c r="K141" s="31" t="s">
        <v>105</v>
      </c>
      <c r="L141" s="31" t="s">
        <v>106</v>
      </c>
      <c r="M141" s="31" t="s">
        <v>491</v>
      </c>
      <c r="N141" s="29">
        <v>26200</v>
      </c>
      <c r="O141" s="23"/>
      <c r="P141" s="55"/>
      <c r="Q141" s="117"/>
      <c r="R141" s="54"/>
      <c r="S141" s="29">
        <v>26200</v>
      </c>
      <c r="T141" s="482"/>
    </row>
    <row r="142" spans="1:20" ht="54" customHeight="1" x14ac:dyDescent="1.65">
      <c r="A142" s="31" t="s">
        <v>20706</v>
      </c>
      <c r="B142" s="31" t="s">
        <v>20707</v>
      </c>
      <c r="C142" s="31" t="s">
        <v>20708</v>
      </c>
      <c r="D142" s="31" t="s">
        <v>20709</v>
      </c>
      <c r="E142" s="31" t="s">
        <v>687</v>
      </c>
      <c r="F142" s="31" t="s">
        <v>123</v>
      </c>
      <c r="G142" s="31" t="s">
        <v>16248</v>
      </c>
      <c r="H142" s="31" t="s">
        <v>16967</v>
      </c>
      <c r="I142" s="38">
        <v>0.41666666666666669</v>
      </c>
      <c r="J142" s="31" t="s">
        <v>537</v>
      </c>
      <c r="K142" s="31" t="s">
        <v>105</v>
      </c>
      <c r="L142" s="31" t="s">
        <v>106</v>
      </c>
      <c r="M142" s="31" t="s">
        <v>995</v>
      </c>
      <c r="N142" s="29">
        <v>43425</v>
      </c>
      <c r="O142" s="23"/>
      <c r="P142" s="55"/>
      <c r="Q142" s="117"/>
      <c r="R142" s="54"/>
      <c r="S142" s="29">
        <v>43425</v>
      </c>
      <c r="T142" s="482"/>
    </row>
    <row r="143" spans="1:20" ht="54" customHeight="1" x14ac:dyDescent="1.65">
      <c r="A143" s="31" t="s">
        <v>20710</v>
      </c>
      <c r="B143" s="31" t="s">
        <v>20711</v>
      </c>
      <c r="C143" s="31" t="s">
        <v>20712</v>
      </c>
      <c r="D143" s="31" t="s">
        <v>20713</v>
      </c>
      <c r="E143" s="31" t="s">
        <v>687</v>
      </c>
      <c r="F143" s="31" t="s">
        <v>123</v>
      </c>
      <c r="G143" s="31" t="s">
        <v>16248</v>
      </c>
      <c r="H143" s="31" t="s">
        <v>16967</v>
      </c>
      <c r="I143" s="38">
        <v>0.41666666666666669</v>
      </c>
      <c r="J143" s="31" t="s">
        <v>537</v>
      </c>
      <c r="K143" s="31" t="s">
        <v>105</v>
      </c>
      <c r="L143" s="31" t="s">
        <v>106</v>
      </c>
      <c r="M143" s="31" t="s">
        <v>995</v>
      </c>
      <c r="N143" s="29">
        <v>43425</v>
      </c>
      <c r="O143" s="23"/>
      <c r="P143" s="55"/>
      <c r="Q143" s="117"/>
      <c r="R143" s="54"/>
      <c r="S143" s="29">
        <v>43425</v>
      </c>
      <c r="T143" s="482"/>
    </row>
    <row r="144" spans="1:20" ht="54" customHeight="1" x14ac:dyDescent="1.65">
      <c r="A144" s="31" t="s">
        <v>20714</v>
      </c>
      <c r="B144" s="31" t="s">
        <v>20715</v>
      </c>
      <c r="C144" s="31" t="s">
        <v>20716</v>
      </c>
      <c r="D144" s="31" t="s">
        <v>20717</v>
      </c>
      <c r="E144" s="31" t="s">
        <v>687</v>
      </c>
      <c r="F144" s="31" t="s">
        <v>123</v>
      </c>
      <c r="G144" s="31" t="s">
        <v>16248</v>
      </c>
      <c r="H144" s="31" t="s">
        <v>16967</v>
      </c>
      <c r="I144" s="38">
        <v>0.41666666666666669</v>
      </c>
      <c r="J144" s="31" t="s">
        <v>537</v>
      </c>
      <c r="K144" s="31" t="s">
        <v>105</v>
      </c>
      <c r="L144" s="31" t="s">
        <v>106</v>
      </c>
      <c r="M144" s="31" t="s">
        <v>995</v>
      </c>
      <c r="N144" s="29">
        <v>43425</v>
      </c>
      <c r="O144" s="23"/>
      <c r="P144" s="55"/>
      <c r="Q144" s="117"/>
      <c r="R144" s="54"/>
      <c r="S144" s="29">
        <v>43425</v>
      </c>
      <c r="T144" s="482"/>
    </row>
    <row r="145" spans="1:20" ht="54" customHeight="1" x14ac:dyDescent="1.65">
      <c r="A145" s="31" t="s">
        <v>20718</v>
      </c>
      <c r="B145" s="31" t="s">
        <v>20719</v>
      </c>
      <c r="C145" s="31" t="s">
        <v>20720</v>
      </c>
      <c r="D145" s="31" t="s">
        <v>20721</v>
      </c>
      <c r="E145" s="31" t="s">
        <v>687</v>
      </c>
      <c r="F145" s="31" t="s">
        <v>123</v>
      </c>
      <c r="G145" s="31" t="s">
        <v>16248</v>
      </c>
      <c r="H145" s="31" t="s">
        <v>16967</v>
      </c>
      <c r="I145" s="38">
        <v>0.41666666666666669</v>
      </c>
      <c r="J145" s="31" t="s">
        <v>537</v>
      </c>
      <c r="K145" s="31" t="s">
        <v>105</v>
      </c>
      <c r="L145" s="31" t="s">
        <v>106</v>
      </c>
      <c r="M145" s="31" t="s">
        <v>995</v>
      </c>
      <c r="N145" s="29">
        <v>43425</v>
      </c>
      <c r="O145" s="23"/>
      <c r="P145" s="55"/>
      <c r="Q145" s="117"/>
      <c r="R145" s="54"/>
      <c r="S145" s="29">
        <v>43425</v>
      </c>
      <c r="T145" s="482"/>
    </row>
    <row r="146" spans="1:20" ht="54" customHeight="1" x14ac:dyDescent="1.65">
      <c r="A146" s="31" t="s">
        <v>20722</v>
      </c>
      <c r="B146" s="31" t="s">
        <v>20723</v>
      </c>
      <c r="C146" s="31" t="s">
        <v>20724</v>
      </c>
      <c r="D146" s="31" t="s">
        <v>20725</v>
      </c>
      <c r="E146" s="31" t="s">
        <v>687</v>
      </c>
      <c r="F146" s="31" t="s">
        <v>123</v>
      </c>
      <c r="G146" s="31" t="s">
        <v>16248</v>
      </c>
      <c r="H146" s="31" t="s">
        <v>16967</v>
      </c>
      <c r="I146" s="38">
        <v>0.41666666666666669</v>
      </c>
      <c r="J146" s="31" t="s">
        <v>537</v>
      </c>
      <c r="K146" s="31" t="s">
        <v>105</v>
      </c>
      <c r="L146" s="31" t="s">
        <v>106</v>
      </c>
      <c r="M146" s="31" t="s">
        <v>995</v>
      </c>
      <c r="N146" s="29">
        <v>43425</v>
      </c>
      <c r="O146" s="23"/>
      <c r="P146" s="55"/>
      <c r="Q146" s="117"/>
      <c r="R146" s="54"/>
      <c r="S146" s="29">
        <v>43425</v>
      </c>
      <c r="T146" s="482"/>
    </row>
    <row r="147" spans="1:20" ht="54" customHeight="1" x14ac:dyDescent="1.65">
      <c r="A147" s="31" t="s">
        <v>20726</v>
      </c>
      <c r="B147" s="31" t="s">
        <v>20727</v>
      </c>
      <c r="C147" s="31" t="s">
        <v>20728</v>
      </c>
      <c r="D147" s="31" t="s">
        <v>20729</v>
      </c>
      <c r="E147" s="31" t="s">
        <v>687</v>
      </c>
      <c r="F147" s="31" t="s">
        <v>102</v>
      </c>
      <c r="G147" s="31" t="s">
        <v>16324</v>
      </c>
      <c r="H147" s="31" t="s">
        <v>18842</v>
      </c>
      <c r="I147" s="38">
        <v>0.29166666666666669</v>
      </c>
      <c r="J147" s="31" t="s">
        <v>537</v>
      </c>
      <c r="K147" s="31" t="s">
        <v>105</v>
      </c>
      <c r="L147" s="31" t="s">
        <v>106</v>
      </c>
      <c r="M147" s="31" t="s">
        <v>491</v>
      </c>
      <c r="N147" s="29">
        <v>25200</v>
      </c>
      <c r="O147" s="23"/>
      <c r="P147" s="55"/>
      <c r="Q147" s="117"/>
      <c r="R147" s="54"/>
      <c r="S147" s="29">
        <v>25200</v>
      </c>
      <c r="T147" s="482"/>
    </row>
    <row r="148" spans="1:20" ht="54" customHeight="1" x14ac:dyDescent="1.1499999999999999">
      <c r="A148" s="688" t="s">
        <v>21789</v>
      </c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90"/>
      <c r="N148" s="23"/>
      <c r="O148" s="23"/>
      <c r="P148" s="23"/>
      <c r="Q148" s="29"/>
      <c r="R148" s="23"/>
      <c r="S148" s="29"/>
      <c r="T148" s="482"/>
    </row>
    <row r="149" spans="1:20" ht="54" customHeight="1" x14ac:dyDescent="1.1499999999999999">
      <c r="A149" s="31" t="s">
        <v>21137</v>
      </c>
      <c r="B149" s="31" t="s">
        <v>21138</v>
      </c>
      <c r="C149" s="31" t="s">
        <v>21139</v>
      </c>
      <c r="D149" s="31" t="s">
        <v>21140</v>
      </c>
      <c r="E149" s="31" t="s">
        <v>688</v>
      </c>
      <c r="F149" s="31" t="s">
        <v>123</v>
      </c>
      <c r="G149" s="31" t="s">
        <v>16287</v>
      </c>
      <c r="H149" s="31" t="s">
        <v>16967</v>
      </c>
      <c r="I149" s="38">
        <v>0.41666666666666669</v>
      </c>
      <c r="J149" s="31" t="s">
        <v>537</v>
      </c>
      <c r="K149" s="31" t="s">
        <v>105</v>
      </c>
      <c r="L149" s="31" t="s">
        <v>106</v>
      </c>
      <c r="M149" s="31" t="s">
        <v>194</v>
      </c>
      <c r="N149" s="23"/>
      <c r="O149" s="23"/>
      <c r="P149" s="23"/>
      <c r="Q149" s="29"/>
      <c r="R149" s="23"/>
      <c r="S149" s="29">
        <v>38950</v>
      </c>
      <c r="T149" s="482"/>
    </row>
    <row r="150" spans="1:20" ht="54" customHeight="1" x14ac:dyDescent="1.1499999999999999">
      <c r="A150" s="31" t="s">
        <v>21141</v>
      </c>
      <c r="B150" s="31" t="s">
        <v>16606</v>
      </c>
      <c r="C150" s="31" t="s">
        <v>21142</v>
      </c>
      <c r="D150" s="31" t="s">
        <v>21143</v>
      </c>
      <c r="E150" s="31" t="s">
        <v>688</v>
      </c>
      <c r="F150" s="31" t="s">
        <v>123</v>
      </c>
      <c r="G150" s="31" t="s">
        <v>16287</v>
      </c>
      <c r="H150" s="31" t="s">
        <v>16967</v>
      </c>
      <c r="I150" s="38">
        <v>0.41666666666666669</v>
      </c>
      <c r="J150" s="31" t="s">
        <v>537</v>
      </c>
      <c r="K150" s="31" t="s">
        <v>105</v>
      </c>
      <c r="L150" s="31" t="s">
        <v>106</v>
      </c>
      <c r="M150" s="31" t="s">
        <v>194</v>
      </c>
      <c r="N150" s="23"/>
      <c r="O150" s="23"/>
      <c r="P150" s="23"/>
      <c r="Q150" s="29"/>
      <c r="R150" s="23"/>
      <c r="S150" s="29">
        <v>38950</v>
      </c>
      <c r="T150" s="482"/>
    </row>
    <row r="151" spans="1:20" ht="54" customHeight="1" x14ac:dyDescent="1.1499999999999999">
      <c r="A151" s="31" t="s">
        <v>16832</v>
      </c>
      <c r="B151" s="31" t="s">
        <v>16833</v>
      </c>
      <c r="C151" s="31" t="s">
        <v>21144</v>
      </c>
      <c r="D151" s="31" t="s">
        <v>16834</v>
      </c>
      <c r="E151" s="31" t="s">
        <v>688</v>
      </c>
      <c r="F151" s="31" t="s">
        <v>123</v>
      </c>
      <c r="G151" s="31" t="s">
        <v>16287</v>
      </c>
      <c r="H151" s="31" t="s">
        <v>16967</v>
      </c>
      <c r="I151" s="38">
        <v>0.41666666666666669</v>
      </c>
      <c r="J151" s="31" t="s">
        <v>537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9"/>
      <c r="R151" s="23"/>
      <c r="S151" s="29">
        <v>22200</v>
      </c>
      <c r="T151" s="482"/>
    </row>
    <row r="152" spans="1:20" ht="54" customHeight="1" x14ac:dyDescent="1.1499999999999999">
      <c r="A152" s="31" t="s">
        <v>21145</v>
      </c>
      <c r="B152" s="31" t="s">
        <v>21146</v>
      </c>
      <c r="C152" s="31" t="s">
        <v>21147</v>
      </c>
      <c r="D152" s="31" t="s">
        <v>21148</v>
      </c>
      <c r="E152" s="31" t="s">
        <v>101</v>
      </c>
      <c r="F152" s="31" t="s">
        <v>123</v>
      </c>
      <c r="G152" s="31" t="s">
        <v>16223</v>
      </c>
      <c r="H152" s="31" t="s">
        <v>17473</v>
      </c>
      <c r="I152" s="38">
        <v>0.16666666666666666</v>
      </c>
      <c r="J152" s="31" t="s">
        <v>537</v>
      </c>
      <c r="K152" s="31" t="s">
        <v>105</v>
      </c>
      <c r="L152" s="31" t="s">
        <v>533</v>
      </c>
      <c r="M152" s="31" t="s">
        <v>995</v>
      </c>
      <c r="N152" s="23"/>
      <c r="O152" s="23"/>
      <c r="P152" s="23"/>
      <c r="Q152" s="29"/>
      <c r="R152" s="23"/>
      <c r="S152" s="29">
        <v>25700</v>
      </c>
      <c r="T152" s="482"/>
    </row>
    <row r="153" spans="1:20" ht="54" customHeight="1" x14ac:dyDescent="1.1499999999999999">
      <c r="A153" s="31" t="s">
        <v>21149</v>
      </c>
      <c r="B153" s="31" t="s">
        <v>8670</v>
      </c>
      <c r="C153" s="31" t="s">
        <v>21150</v>
      </c>
      <c r="D153" s="31" t="s">
        <v>21151</v>
      </c>
      <c r="E153" s="31" t="s">
        <v>101</v>
      </c>
      <c r="F153" s="31" t="s">
        <v>123</v>
      </c>
      <c r="G153" s="31" t="s">
        <v>16223</v>
      </c>
      <c r="H153" s="31" t="s">
        <v>17473</v>
      </c>
      <c r="I153" s="38">
        <v>0.16666666666666666</v>
      </c>
      <c r="J153" s="31" t="s">
        <v>537</v>
      </c>
      <c r="K153" s="31" t="s">
        <v>105</v>
      </c>
      <c r="L153" s="31" t="s">
        <v>125</v>
      </c>
      <c r="M153" s="31" t="s">
        <v>995</v>
      </c>
      <c r="N153" s="23"/>
      <c r="O153" s="23"/>
      <c r="P153" s="23"/>
      <c r="Q153" s="29"/>
      <c r="R153" s="23"/>
      <c r="S153" s="29">
        <v>36730</v>
      </c>
      <c r="T153" s="482"/>
    </row>
    <row r="154" spans="1:20" ht="54" customHeight="1" x14ac:dyDescent="1.1499999999999999">
      <c r="A154" s="31" t="s">
        <v>21152</v>
      </c>
      <c r="B154" s="31" t="s">
        <v>3188</v>
      </c>
      <c r="C154" s="31" t="s">
        <v>21153</v>
      </c>
      <c r="D154" s="31" t="s">
        <v>21154</v>
      </c>
      <c r="E154" s="31" t="s">
        <v>101</v>
      </c>
      <c r="F154" s="31" t="s">
        <v>123</v>
      </c>
      <c r="G154" s="31" t="s">
        <v>16223</v>
      </c>
      <c r="H154" s="31" t="s">
        <v>17473</v>
      </c>
      <c r="I154" s="38">
        <v>0.125</v>
      </c>
      <c r="J154" s="31" t="s">
        <v>537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9"/>
      <c r="R154" s="23"/>
      <c r="S154" s="29">
        <v>43925</v>
      </c>
      <c r="T154" s="482"/>
    </row>
    <row r="155" spans="1:20" ht="54" customHeight="1" x14ac:dyDescent="1.1499999999999999">
      <c r="A155" s="31" t="s">
        <v>21155</v>
      </c>
      <c r="B155" s="31" t="s">
        <v>2686</v>
      </c>
      <c r="C155" s="31" t="s">
        <v>21156</v>
      </c>
      <c r="D155" s="31" t="s">
        <v>21157</v>
      </c>
      <c r="E155" s="31" t="s">
        <v>687</v>
      </c>
      <c r="F155" s="31" t="s">
        <v>123</v>
      </c>
      <c r="G155" s="31" t="s">
        <v>16248</v>
      </c>
      <c r="H155" s="31" t="s">
        <v>16967</v>
      </c>
      <c r="I155" s="38">
        <v>0.41666666666666669</v>
      </c>
      <c r="J155" s="31" t="s">
        <v>537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9"/>
      <c r="R155" s="23"/>
      <c r="S155" s="29">
        <v>43425</v>
      </c>
      <c r="T155" s="482"/>
    </row>
    <row r="156" spans="1:20" ht="54" customHeight="1" x14ac:dyDescent="1.1499999999999999">
      <c r="A156" s="688" t="s">
        <v>22805</v>
      </c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90"/>
      <c r="N156" s="23"/>
      <c r="O156" s="23"/>
      <c r="P156" s="23"/>
      <c r="Q156" s="29"/>
      <c r="R156" s="23"/>
      <c r="S156" s="29"/>
      <c r="T156" s="482"/>
    </row>
    <row r="157" spans="1:20" ht="54" customHeight="1" x14ac:dyDescent="1.1499999999999999">
      <c r="A157" s="31" t="s">
        <v>22314</v>
      </c>
      <c r="B157" s="31" t="s">
        <v>864</v>
      </c>
      <c r="C157" s="31" t="s">
        <v>22315</v>
      </c>
      <c r="D157" s="31" t="s">
        <v>22316</v>
      </c>
      <c r="E157" s="31" t="s">
        <v>687</v>
      </c>
      <c r="F157" s="31" t="s">
        <v>123</v>
      </c>
      <c r="G157" s="31" t="s">
        <v>16504</v>
      </c>
      <c r="H157" s="31" t="s">
        <v>17126</v>
      </c>
      <c r="I157" s="38">
        <v>0.625</v>
      </c>
      <c r="J157" s="31" t="s">
        <v>537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9"/>
      <c r="R157" s="23"/>
      <c r="S157" s="29">
        <v>43425</v>
      </c>
      <c r="T157" s="482"/>
    </row>
    <row r="158" spans="1:20" ht="54" customHeight="1" x14ac:dyDescent="1.1499999999999999">
      <c r="A158" s="31" t="s">
        <v>22317</v>
      </c>
      <c r="B158" s="31" t="s">
        <v>22318</v>
      </c>
      <c r="C158" s="31" t="s">
        <v>22319</v>
      </c>
      <c r="D158" s="31" t="s">
        <v>22320</v>
      </c>
      <c r="E158" s="31" t="s">
        <v>687</v>
      </c>
      <c r="F158" s="31" t="s">
        <v>102</v>
      </c>
      <c r="G158" s="31" t="s">
        <v>17122</v>
      </c>
      <c r="H158" s="31" t="s">
        <v>17112</v>
      </c>
      <c r="I158" s="38">
        <v>0.375</v>
      </c>
      <c r="J158" s="31" t="s">
        <v>537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29"/>
      <c r="R158" s="23"/>
      <c r="S158" s="29">
        <v>25200</v>
      </c>
      <c r="T158" s="482"/>
    </row>
    <row r="159" spans="1:20" ht="54" customHeight="1" x14ac:dyDescent="1.1499999999999999">
      <c r="A159" s="31" t="s">
        <v>22321</v>
      </c>
      <c r="B159" s="31" t="s">
        <v>22322</v>
      </c>
      <c r="C159" s="31" t="s">
        <v>22323</v>
      </c>
      <c r="D159" s="31" t="s">
        <v>22324</v>
      </c>
      <c r="E159" s="31" t="s">
        <v>101</v>
      </c>
      <c r="F159" s="31" t="s">
        <v>102</v>
      </c>
      <c r="G159" s="31" t="s">
        <v>22325</v>
      </c>
      <c r="H159" s="31" t="s">
        <v>21136</v>
      </c>
      <c r="I159" s="38">
        <v>0.41666666666666669</v>
      </c>
      <c r="J159" s="31" t="s">
        <v>537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29"/>
      <c r="R159" s="23"/>
      <c r="S159" s="29">
        <v>22200</v>
      </c>
      <c r="T159" s="482"/>
    </row>
    <row r="160" spans="1:20" ht="54" customHeight="1" x14ac:dyDescent="1.1499999999999999">
      <c r="A160" s="31" t="s">
        <v>22326</v>
      </c>
      <c r="B160" s="31" t="s">
        <v>6370</v>
      </c>
      <c r="C160" s="31" t="s">
        <v>22327</v>
      </c>
      <c r="D160" s="31" t="s">
        <v>22328</v>
      </c>
      <c r="E160" s="31" t="s">
        <v>101</v>
      </c>
      <c r="F160" s="31" t="s">
        <v>123</v>
      </c>
      <c r="G160" s="31" t="s">
        <v>16205</v>
      </c>
      <c r="H160" s="31" t="s">
        <v>17112</v>
      </c>
      <c r="I160" s="38">
        <v>0.41666666666666669</v>
      </c>
      <c r="J160" s="31" t="s">
        <v>537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9"/>
      <c r="R160" s="23"/>
      <c r="S160" s="29">
        <v>43925</v>
      </c>
      <c r="T160" s="482"/>
    </row>
    <row r="161" spans="1:20" ht="54" customHeight="1" x14ac:dyDescent="1.65">
      <c r="A161" s="685" t="s">
        <v>22809</v>
      </c>
      <c r="B161" s="686"/>
      <c r="C161" s="686"/>
      <c r="D161" s="686"/>
      <c r="E161" s="686"/>
      <c r="F161" s="686"/>
      <c r="G161" s="686"/>
      <c r="H161" s="686"/>
      <c r="I161" s="686"/>
      <c r="J161" s="686"/>
      <c r="K161" s="686"/>
      <c r="L161" s="686"/>
      <c r="M161" s="687"/>
      <c r="N161" s="54"/>
      <c r="O161" s="56"/>
      <c r="P161" s="54"/>
      <c r="Q161" s="117"/>
      <c r="R161" s="54"/>
      <c r="S161" s="117"/>
      <c r="T161" s="480">
        <v>350000</v>
      </c>
    </row>
    <row r="162" spans="1:20" ht="54" customHeight="1" x14ac:dyDescent="1.1499999999999999">
      <c r="A162" s="682" t="s">
        <v>23235</v>
      </c>
      <c r="B162" s="683"/>
      <c r="C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4"/>
      <c r="N162" s="23"/>
      <c r="O162" s="23"/>
      <c r="P162" s="23"/>
      <c r="Q162" s="29"/>
      <c r="R162" s="23"/>
      <c r="S162" s="29"/>
      <c r="T162" s="482"/>
    </row>
    <row r="163" spans="1:20" ht="54" customHeight="1" x14ac:dyDescent="1.1499999999999999">
      <c r="A163" s="31" t="s">
        <v>22999</v>
      </c>
      <c r="B163" s="31" t="s">
        <v>23000</v>
      </c>
      <c r="C163" s="31" t="s">
        <v>23001</v>
      </c>
      <c r="D163" s="31" t="s">
        <v>23002</v>
      </c>
      <c r="E163" s="31" t="s">
        <v>688</v>
      </c>
      <c r="F163" s="31" t="s">
        <v>123</v>
      </c>
      <c r="G163" s="31" t="s">
        <v>16287</v>
      </c>
      <c r="H163" s="31" t="s">
        <v>17112</v>
      </c>
      <c r="I163" s="38">
        <v>0.41666666666666669</v>
      </c>
      <c r="J163" s="31" t="s">
        <v>537</v>
      </c>
      <c r="K163" s="31" t="s">
        <v>105</v>
      </c>
      <c r="L163" s="31" t="s">
        <v>106</v>
      </c>
      <c r="M163" s="31" t="s">
        <v>194</v>
      </c>
      <c r="N163" s="23"/>
      <c r="O163" s="23"/>
      <c r="P163" s="23"/>
      <c r="Q163" s="29"/>
      <c r="R163" s="23"/>
      <c r="S163" s="29">
        <v>38950</v>
      </c>
      <c r="T163" s="482"/>
    </row>
    <row r="164" spans="1:20" ht="54" customHeight="1" x14ac:dyDescent="1.1499999999999999">
      <c r="A164" s="31" t="s">
        <v>23003</v>
      </c>
      <c r="B164" s="31" t="s">
        <v>23004</v>
      </c>
      <c r="C164" s="31" t="s">
        <v>23005</v>
      </c>
      <c r="D164" s="31" t="s">
        <v>23006</v>
      </c>
      <c r="E164" s="31" t="s">
        <v>688</v>
      </c>
      <c r="F164" s="31" t="s">
        <v>123</v>
      </c>
      <c r="G164" s="31" t="s">
        <v>16287</v>
      </c>
      <c r="H164" s="31" t="s">
        <v>17112</v>
      </c>
      <c r="I164" s="38">
        <v>0.41666666666666669</v>
      </c>
      <c r="J164" s="31" t="s">
        <v>537</v>
      </c>
      <c r="K164" s="31" t="s">
        <v>105</v>
      </c>
      <c r="L164" s="31" t="s">
        <v>106</v>
      </c>
      <c r="M164" s="31" t="s">
        <v>194</v>
      </c>
      <c r="N164" s="23"/>
      <c r="O164" s="23"/>
      <c r="P164" s="23"/>
      <c r="Q164" s="29"/>
      <c r="R164" s="23"/>
      <c r="S164" s="29">
        <v>38950</v>
      </c>
      <c r="T164" s="482"/>
    </row>
    <row r="165" spans="1:20" ht="54" customHeight="1" x14ac:dyDescent="1.1499999999999999">
      <c r="A165" s="31" t="s">
        <v>23007</v>
      </c>
      <c r="B165" s="31" t="s">
        <v>23008</v>
      </c>
      <c r="C165" s="31" t="s">
        <v>23009</v>
      </c>
      <c r="D165" s="31" t="s">
        <v>23010</v>
      </c>
      <c r="E165" s="31" t="s">
        <v>688</v>
      </c>
      <c r="F165" s="31" t="s">
        <v>123</v>
      </c>
      <c r="G165" s="31" t="s">
        <v>16287</v>
      </c>
      <c r="H165" s="31" t="s">
        <v>17112</v>
      </c>
      <c r="I165" s="38">
        <v>0.41666666666666669</v>
      </c>
      <c r="J165" s="31" t="s">
        <v>537</v>
      </c>
      <c r="K165" s="31" t="s">
        <v>105</v>
      </c>
      <c r="L165" s="31" t="s">
        <v>106</v>
      </c>
      <c r="M165" s="31" t="s">
        <v>194</v>
      </c>
      <c r="N165" s="23"/>
      <c r="O165" s="23"/>
      <c r="P165" s="23"/>
      <c r="Q165" s="29"/>
      <c r="R165" s="23"/>
      <c r="S165" s="29">
        <v>38950</v>
      </c>
      <c r="T165" s="482"/>
    </row>
    <row r="166" spans="1:20" ht="54" customHeight="1" x14ac:dyDescent="1.1499999999999999">
      <c r="A166" s="31" t="s">
        <v>23011</v>
      </c>
      <c r="B166" s="31" t="s">
        <v>23012</v>
      </c>
      <c r="C166" s="31" t="s">
        <v>23013</v>
      </c>
      <c r="D166" s="31" t="s">
        <v>23014</v>
      </c>
      <c r="E166" s="31" t="s">
        <v>688</v>
      </c>
      <c r="F166" s="31" t="s">
        <v>123</v>
      </c>
      <c r="G166" s="31" t="s">
        <v>16287</v>
      </c>
      <c r="H166" s="31" t="s">
        <v>17112</v>
      </c>
      <c r="I166" s="38">
        <v>0.41666666666666669</v>
      </c>
      <c r="J166" s="31" t="s">
        <v>537</v>
      </c>
      <c r="K166" s="31" t="s">
        <v>105</v>
      </c>
      <c r="L166" s="31" t="s">
        <v>106</v>
      </c>
      <c r="M166" s="31" t="s">
        <v>194</v>
      </c>
      <c r="N166" s="23"/>
      <c r="O166" s="23"/>
      <c r="P166" s="23"/>
      <c r="Q166" s="29"/>
      <c r="R166" s="23"/>
      <c r="S166" s="29">
        <v>38950</v>
      </c>
      <c r="T166" s="482"/>
    </row>
    <row r="167" spans="1:20" ht="54" customHeight="1" x14ac:dyDescent="1.1499999999999999">
      <c r="A167" s="31" t="s">
        <v>2175</v>
      </c>
      <c r="B167" s="31" t="s">
        <v>2176</v>
      </c>
      <c r="C167" s="31" t="s">
        <v>23015</v>
      </c>
      <c r="D167" s="31" t="s">
        <v>2178</v>
      </c>
      <c r="E167" s="31" t="s">
        <v>688</v>
      </c>
      <c r="F167" s="31" t="s">
        <v>123</v>
      </c>
      <c r="G167" s="31" t="s">
        <v>16287</v>
      </c>
      <c r="H167" s="31" t="s">
        <v>17112</v>
      </c>
      <c r="I167" s="38">
        <v>0.41666666666666669</v>
      </c>
      <c r="J167" s="31" t="s">
        <v>537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29"/>
      <c r="R167" s="23"/>
      <c r="S167" s="29">
        <v>22200</v>
      </c>
      <c r="T167" s="482"/>
    </row>
    <row r="168" spans="1:20" ht="54" customHeight="1" x14ac:dyDescent="1.1499999999999999">
      <c r="A168" s="31" t="s">
        <v>23016</v>
      </c>
      <c r="B168" s="31" t="s">
        <v>23017</v>
      </c>
      <c r="C168" s="31" t="s">
        <v>23018</v>
      </c>
      <c r="D168" s="31" t="s">
        <v>23019</v>
      </c>
      <c r="E168" s="31" t="s">
        <v>688</v>
      </c>
      <c r="F168" s="31" t="s">
        <v>123</v>
      </c>
      <c r="G168" s="31" t="s">
        <v>16287</v>
      </c>
      <c r="H168" s="31" t="s">
        <v>17112</v>
      </c>
      <c r="I168" s="38">
        <v>0.41666666666666669</v>
      </c>
      <c r="J168" s="31" t="s">
        <v>537</v>
      </c>
      <c r="K168" s="31" t="s">
        <v>105</v>
      </c>
      <c r="L168" s="31" t="s">
        <v>106</v>
      </c>
      <c r="M168" s="31" t="s">
        <v>194</v>
      </c>
      <c r="N168" s="23"/>
      <c r="O168" s="23"/>
      <c r="P168" s="23"/>
      <c r="Q168" s="29"/>
      <c r="R168" s="23"/>
      <c r="S168" s="29">
        <v>38950</v>
      </c>
      <c r="T168" s="482"/>
    </row>
    <row r="169" spans="1:20" ht="54" customHeight="1" x14ac:dyDescent="1.1499999999999999">
      <c r="A169" s="31" t="s">
        <v>23020</v>
      </c>
      <c r="B169" s="31" t="s">
        <v>23021</v>
      </c>
      <c r="C169" s="31" t="s">
        <v>23022</v>
      </c>
      <c r="D169" s="31" t="s">
        <v>23023</v>
      </c>
      <c r="E169" s="31" t="s">
        <v>688</v>
      </c>
      <c r="F169" s="31" t="s">
        <v>123</v>
      </c>
      <c r="G169" s="31" t="s">
        <v>16287</v>
      </c>
      <c r="H169" s="31" t="s">
        <v>17112</v>
      </c>
      <c r="I169" s="38">
        <v>0.41666666666666669</v>
      </c>
      <c r="J169" s="31" t="s">
        <v>537</v>
      </c>
      <c r="K169" s="31" t="s">
        <v>105</v>
      </c>
      <c r="L169" s="31" t="s">
        <v>106</v>
      </c>
      <c r="M169" s="31" t="s">
        <v>194</v>
      </c>
      <c r="N169" s="23"/>
      <c r="O169" s="23"/>
      <c r="P169" s="23"/>
      <c r="Q169" s="29"/>
      <c r="R169" s="23"/>
      <c r="S169" s="29">
        <v>38950</v>
      </c>
      <c r="T169" s="482"/>
    </row>
    <row r="170" spans="1:20" ht="54" customHeight="1" x14ac:dyDescent="1.1499999999999999">
      <c r="A170" s="31" t="s">
        <v>23024</v>
      </c>
      <c r="B170" s="31" t="s">
        <v>23025</v>
      </c>
      <c r="C170" s="31" t="s">
        <v>23026</v>
      </c>
      <c r="D170" s="31" t="s">
        <v>23027</v>
      </c>
      <c r="E170" s="31" t="s">
        <v>688</v>
      </c>
      <c r="F170" s="31" t="s">
        <v>123</v>
      </c>
      <c r="G170" s="31" t="s">
        <v>16287</v>
      </c>
      <c r="H170" s="31" t="s">
        <v>17112</v>
      </c>
      <c r="I170" s="38">
        <v>0.41666666666666669</v>
      </c>
      <c r="J170" s="31" t="s">
        <v>537</v>
      </c>
      <c r="K170" s="31" t="s">
        <v>105</v>
      </c>
      <c r="L170" s="31" t="s">
        <v>106</v>
      </c>
      <c r="M170" s="31" t="s">
        <v>194</v>
      </c>
      <c r="N170" s="23"/>
      <c r="O170" s="23"/>
      <c r="P170" s="23"/>
      <c r="Q170" s="29"/>
      <c r="R170" s="23"/>
      <c r="S170" s="29">
        <v>38950</v>
      </c>
      <c r="T170" s="482"/>
    </row>
    <row r="171" spans="1:20" ht="54" customHeight="1" x14ac:dyDescent="1.1499999999999999">
      <c r="A171" s="31" t="s">
        <v>23028</v>
      </c>
      <c r="B171" s="31" t="s">
        <v>23029</v>
      </c>
      <c r="C171" s="31" t="s">
        <v>23030</v>
      </c>
      <c r="D171" s="31" t="s">
        <v>23031</v>
      </c>
      <c r="E171" s="31" t="s">
        <v>688</v>
      </c>
      <c r="F171" s="31" t="s">
        <v>123</v>
      </c>
      <c r="G171" s="31" t="s">
        <v>16287</v>
      </c>
      <c r="H171" s="31" t="s">
        <v>17112</v>
      </c>
      <c r="I171" s="38">
        <v>0.41666666666666669</v>
      </c>
      <c r="J171" s="31" t="s">
        <v>537</v>
      </c>
      <c r="K171" s="31" t="s">
        <v>105</v>
      </c>
      <c r="L171" s="31" t="s">
        <v>106</v>
      </c>
      <c r="M171" s="31" t="s">
        <v>194</v>
      </c>
      <c r="N171" s="23"/>
      <c r="O171" s="23"/>
      <c r="P171" s="23"/>
      <c r="Q171" s="29"/>
      <c r="R171" s="23"/>
      <c r="S171" s="29">
        <v>38950</v>
      </c>
      <c r="T171" s="482"/>
    </row>
    <row r="172" spans="1:20" ht="54" customHeight="1" x14ac:dyDescent="1.1499999999999999">
      <c r="A172" s="452" t="s">
        <v>23032</v>
      </c>
      <c r="B172" s="452" t="s">
        <v>10241</v>
      </c>
      <c r="C172" s="452" t="s">
        <v>23033</v>
      </c>
      <c r="D172" s="452" t="s">
        <v>23034</v>
      </c>
      <c r="E172" s="452" t="s">
        <v>688</v>
      </c>
      <c r="F172" s="452" t="s">
        <v>123</v>
      </c>
      <c r="G172" s="452" t="s">
        <v>16287</v>
      </c>
      <c r="H172" s="452" t="s">
        <v>17112</v>
      </c>
      <c r="I172" s="453">
        <v>0.41666666666666669</v>
      </c>
      <c r="J172" s="452" t="s">
        <v>537</v>
      </c>
      <c r="K172" s="452" t="s">
        <v>105</v>
      </c>
      <c r="L172" s="452" t="s">
        <v>106</v>
      </c>
      <c r="M172" s="452" t="s">
        <v>194</v>
      </c>
      <c r="N172" s="23"/>
      <c r="O172" s="23"/>
      <c r="P172" s="23"/>
      <c r="Q172" s="29"/>
      <c r="R172" s="23"/>
      <c r="S172" s="29"/>
      <c r="T172" s="482"/>
    </row>
    <row r="173" spans="1:20" ht="54" customHeight="1" x14ac:dyDescent="1.1499999999999999">
      <c r="A173" s="31" t="s">
        <v>23035</v>
      </c>
      <c r="B173" s="31" t="s">
        <v>23036</v>
      </c>
      <c r="C173" s="31" t="s">
        <v>23037</v>
      </c>
      <c r="D173" s="31" t="s">
        <v>23038</v>
      </c>
      <c r="E173" s="31" t="s">
        <v>688</v>
      </c>
      <c r="F173" s="31" t="s">
        <v>123</v>
      </c>
      <c r="G173" s="31" t="s">
        <v>16287</v>
      </c>
      <c r="H173" s="31" t="s">
        <v>17112</v>
      </c>
      <c r="I173" s="38">
        <v>0.41666666666666669</v>
      </c>
      <c r="J173" s="31" t="s">
        <v>537</v>
      </c>
      <c r="K173" s="31" t="s">
        <v>105</v>
      </c>
      <c r="L173" s="31" t="s">
        <v>106</v>
      </c>
      <c r="M173" s="31" t="s">
        <v>194</v>
      </c>
      <c r="N173" s="23"/>
      <c r="O173" s="23"/>
      <c r="P173" s="23"/>
      <c r="Q173" s="29"/>
      <c r="R173" s="23"/>
      <c r="S173" s="29">
        <v>38950</v>
      </c>
      <c r="T173" s="482"/>
    </row>
    <row r="174" spans="1:20" ht="54" customHeight="1" x14ac:dyDescent="1.1499999999999999">
      <c r="A174" s="31" t="s">
        <v>23039</v>
      </c>
      <c r="B174" s="31" t="s">
        <v>16731</v>
      </c>
      <c r="C174" s="31" t="s">
        <v>23040</v>
      </c>
      <c r="D174" s="31" t="s">
        <v>23041</v>
      </c>
      <c r="E174" s="31" t="s">
        <v>688</v>
      </c>
      <c r="F174" s="31" t="s">
        <v>123</v>
      </c>
      <c r="G174" s="31" t="s">
        <v>16287</v>
      </c>
      <c r="H174" s="31" t="s">
        <v>17112</v>
      </c>
      <c r="I174" s="38">
        <v>0.41666666666666669</v>
      </c>
      <c r="J174" s="31" t="s">
        <v>537</v>
      </c>
      <c r="K174" s="31" t="s">
        <v>105</v>
      </c>
      <c r="L174" s="31" t="s">
        <v>106</v>
      </c>
      <c r="M174" s="31" t="s">
        <v>194</v>
      </c>
      <c r="N174" s="23"/>
      <c r="O174" s="23"/>
      <c r="P174" s="23"/>
      <c r="Q174" s="29"/>
      <c r="R174" s="23"/>
      <c r="S174" s="29">
        <v>38950</v>
      </c>
      <c r="T174" s="482"/>
    </row>
    <row r="175" spans="1:20" ht="54" customHeight="1" x14ac:dyDescent="1.1499999999999999">
      <c r="A175" s="31" t="s">
        <v>23042</v>
      </c>
      <c r="B175" s="31" t="s">
        <v>23043</v>
      </c>
      <c r="C175" s="31" t="s">
        <v>23044</v>
      </c>
      <c r="D175" s="31" t="s">
        <v>23045</v>
      </c>
      <c r="E175" s="31" t="s">
        <v>688</v>
      </c>
      <c r="F175" s="31" t="s">
        <v>123</v>
      </c>
      <c r="G175" s="31" t="s">
        <v>16287</v>
      </c>
      <c r="H175" s="31" t="s">
        <v>17112</v>
      </c>
      <c r="I175" s="38">
        <v>0.41666666666666669</v>
      </c>
      <c r="J175" s="31" t="s">
        <v>537</v>
      </c>
      <c r="K175" s="31" t="s">
        <v>105</v>
      </c>
      <c r="L175" s="31" t="s">
        <v>106</v>
      </c>
      <c r="M175" s="31" t="s">
        <v>194</v>
      </c>
      <c r="N175" s="23"/>
      <c r="O175" s="23"/>
      <c r="P175" s="23"/>
      <c r="Q175" s="29"/>
      <c r="R175" s="23"/>
      <c r="S175" s="29">
        <v>38950</v>
      </c>
      <c r="T175" s="482"/>
    </row>
    <row r="176" spans="1:20" ht="54" customHeight="1" x14ac:dyDescent="1.1499999999999999">
      <c r="A176" s="31" t="s">
        <v>23046</v>
      </c>
      <c r="B176" s="31" t="s">
        <v>23047</v>
      </c>
      <c r="C176" s="31" t="s">
        <v>23048</v>
      </c>
      <c r="D176" s="31" t="s">
        <v>23049</v>
      </c>
      <c r="E176" s="31" t="s">
        <v>688</v>
      </c>
      <c r="F176" s="31" t="s">
        <v>123</v>
      </c>
      <c r="G176" s="31" t="s">
        <v>16287</v>
      </c>
      <c r="H176" s="31" t="s">
        <v>17112</v>
      </c>
      <c r="I176" s="38">
        <v>0.41666666666666669</v>
      </c>
      <c r="J176" s="31" t="s">
        <v>537</v>
      </c>
      <c r="K176" s="31" t="s">
        <v>105</v>
      </c>
      <c r="L176" s="31" t="s">
        <v>125</v>
      </c>
      <c r="M176" s="31" t="s">
        <v>194</v>
      </c>
      <c r="N176" s="23"/>
      <c r="O176" s="23"/>
      <c r="P176" s="23"/>
      <c r="Q176" s="29"/>
      <c r="R176" s="23"/>
      <c r="S176" s="29">
        <v>28330</v>
      </c>
      <c r="T176" s="482"/>
    </row>
    <row r="177" spans="1:20" ht="54" customHeight="1" x14ac:dyDescent="1.1499999999999999">
      <c r="A177" s="31" t="s">
        <v>23050</v>
      </c>
      <c r="B177" s="31" t="s">
        <v>11637</v>
      </c>
      <c r="C177" s="31" t="s">
        <v>23051</v>
      </c>
      <c r="D177" s="31" t="s">
        <v>23052</v>
      </c>
      <c r="E177" s="31" t="s">
        <v>688</v>
      </c>
      <c r="F177" s="31" t="s">
        <v>123</v>
      </c>
      <c r="G177" s="31" t="s">
        <v>16287</v>
      </c>
      <c r="H177" s="31" t="s">
        <v>17112</v>
      </c>
      <c r="I177" s="38">
        <v>0.41666666666666669</v>
      </c>
      <c r="J177" s="31" t="s">
        <v>537</v>
      </c>
      <c r="K177" s="31" t="s">
        <v>105</v>
      </c>
      <c r="L177" s="31" t="s">
        <v>125</v>
      </c>
      <c r="M177" s="31" t="s">
        <v>194</v>
      </c>
      <c r="N177" s="23"/>
      <c r="O177" s="23"/>
      <c r="P177" s="23"/>
      <c r="Q177" s="29"/>
      <c r="R177" s="23"/>
      <c r="S177" s="29">
        <v>28330</v>
      </c>
      <c r="T177" s="480"/>
    </row>
    <row r="178" spans="1:20" ht="54" customHeight="1" x14ac:dyDescent="1.3">
      <c r="A178" s="685" t="s">
        <v>23248</v>
      </c>
      <c r="B178" s="686"/>
      <c r="C178" s="686"/>
      <c r="D178" s="686"/>
      <c r="E178" s="686"/>
      <c r="F178" s="686"/>
      <c r="G178" s="686"/>
      <c r="H178" s="686"/>
      <c r="I178" s="686"/>
      <c r="J178" s="686"/>
      <c r="K178" s="686"/>
      <c r="L178" s="686"/>
      <c r="M178" s="687"/>
      <c r="N178" s="23"/>
      <c r="O178" s="23"/>
      <c r="P178" s="23"/>
      <c r="Q178" s="29"/>
      <c r="R178" s="23"/>
      <c r="S178" s="29"/>
      <c r="T178" s="480">
        <v>540000</v>
      </c>
    </row>
    <row r="179" spans="1:20" ht="54" customHeight="1" x14ac:dyDescent="1.3">
      <c r="A179" s="685" t="s">
        <v>23928</v>
      </c>
      <c r="B179" s="686"/>
      <c r="C179" s="686"/>
      <c r="D179" s="686"/>
      <c r="E179" s="686"/>
      <c r="F179" s="686"/>
      <c r="G179" s="686"/>
      <c r="H179" s="686"/>
      <c r="I179" s="686"/>
      <c r="J179" s="686"/>
      <c r="K179" s="686"/>
      <c r="L179" s="686"/>
      <c r="M179" s="687"/>
      <c r="N179" s="23"/>
      <c r="O179" s="23"/>
      <c r="P179" s="23"/>
      <c r="Q179" s="29"/>
      <c r="R179" s="23"/>
      <c r="S179" s="29"/>
      <c r="T179" s="480">
        <v>550000</v>
      </c>
    </row>
    <row r="180" spans="1:20" ht="54" customHeight="1" x14ac:dyDescent="1.3">
      <c r="A180" s="679" t="s">
        <v>23941</v>
      </c>
      <c r="B180" s="680"/>
      <c r="C180" s="680"/>
      <c r="D180" s="680"/>
      <c r="E180" s="680"/>
      <c r="F180" s="680"/>
      <c r="G180" s="680"/>
      <c r="H180" s="680"/>
      <c r="I180" s="680"/>
      <c r="J180" s="680"/>
      <c r="K180" s="680"/>
      <c r="L180" s="680"/>
      <c r="M180" s="681"/>
      <c r="N180" s="23"/>
      <c r="O180" s="23"/>
      <c r="P180" s="23"/>
      <c r="Q180" s="29"/>
      <c r="R180" s="23"/>
      <c r="S180" s="29"/>
      <c r="T180" s="482"/>
    </row>
    <row r="181" spans="1:20" ht="54" customHeight="1" x14ac:dyDescent="1.1499999999999999">
      <c r="A181" s="31" t="s">
        <v>24056</v>
      </c>
      <c r="B181" s="31" t="s">
        <v>24057</v>
      </c>
      <c r="C181" s="31" t="s">
        <v>24058</v>
      </c>
      <c r="D181" s="31" t="s">
        <v>24059</v>
      </c>
      <c r="E181" s="31" t="s">
        <v>687</v>
      </c>
      <c r="F181" s="31" t="s">
        <v>123</v>
      </c>
      <c r="G181" s="31" t="s">
        <v>17532</v>
      </c>
      <c r="H181" s="31" t="s">
        <v>21584</v>
      </c>
      <c r="I181" s="38">
        <v>0.125</v>
      </c>
      <c r="J181" s="31" t="s">
        <v>537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3"/>
      <c r="S181" s="29">
        <v>43425</v>
      </c>
      <c r="T181" s="482"/>
    </row>
    <row r="182" spans="1:20" ht="54" customHeight="1" x14ac:dyDescent="1.1499999999999999">
      <c r="A182" s="31" t="s">
        <v>24060</v>
      </c>
      <c r="B182" s="31" t="s">
        <v>20844</v>
      </c>
      <c r="C182" s="31" t="s">
        <v>24061</v>
      </c>
      <c r="D182" s="31" t="s">
        <v>24062</v>
      </c>
      <c r="E182" s="31" t="s">
        <v>688</v>
      </c>
      <c r="F182" s="31" t="s">
        <v>123</v>
      </c>
      <c r="G182" s="31" t="s">
        <v>16287</v>
      </c>
      <c r="H182" s="31" t="s">
        <v>20921</v>
      </c>
      <c r="I182" s="38">
        <v>0.125</v>
      </c>
      <c r="J182" s="31" t="s">
        <v>537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9"/>
      <c r="R182" s="23"/>
      <c r="S182" s="29">
        <v>38950</v>
      </c>
      <c r="T182" s="482"/>
    </row>
    <row r="183" spans="1:20" ht="54" customHeight="1" x14ac:dyDescent="1.1499999999999999">
      <c r="A183" s="31" t="s">
        <v>24063</v>
      </c>
      <c r="B183" s="31" t="s">
        <v>8065</v>
      </c>
      <c r="C183" s="31" t="s">
        <v>24064</v>
      </c>
      <c r="D183" s="31" t="s">
        <v>24065</v>
      </c>
      <c r="E183" s="31" t="s">
        <v>101</v>
      </c>
      <c r="F183" s="31" t="s">
        <v>102</v>
      </c>
      <c r="G183" s="31" t="s">
        <v>16190</v>
      </c>
      <c r="H183" s="31" t="s">
        <v>22838</v>
      </c>
      <c r="I183" s="38">
        <v>0.375</v>
      </c>
      <c r="J183" s="31" t="s">
        <v>537</v>
      </c>
      <c r="K183" s="31" t="s">
        <v>105</v>
      </c>
      <c r="L183" s="31" t="s">
        <v>106</v>
      </c>
      <c r="M183" s="31" t="s">
        <v>491</v>
      </c>
      <c r="N183" s="23"/>
      <c r="O183" s="23"/>
      <c r="P183" s="23"/>
      <c r="Q183" s="29"/>
      <c r="R183" s="23"/>
      <c r="S183" s="29">
        <v>26200</v>
      </c>
      <c r="T183" s="482"/>
    </row>
    <row r="184" spans="1:20" ht="54" customHeight="1" x14ac:dyDescent="1.1499999999999999">
      <c r="A184" s="31" t="s">
        <v>24066</v>
      </c>
      <c r="B184" s="31" t="s">
        <v>24067</v>
      </c>
      <c r="C184" s="31" t="s">
        <v>24068</v>
      </c>
      <c r="D184" s="31" t="s">
        <v>24069</v>
      </c>
      <c r="E184" s="31" t="s">
        <v>101</v>
      </c>
      <c r="F184" s="31" t="s">
        <v>102</v>
      </c>
      <c r="G184" s="31" t="s">
        <v>16190</v>
      </c>
      <c r="H184" s="31" t="s">
        <v>22838</v>
      </c>
      <c r="I184" s="38">
        <v>0.375</v>
      </c>
      <c r="J184" s="31" t="s">
        <v>537</v>
      </c>
      <c r="K184" s="31" t="s">
        <v>105</v>
      </c>
      <c r="L184" s="31" t="s">
        <v>106</v>
      </c>
      <c r="M184" s="31" t="s">
        <v>491</v>
      </c>
      <c r="N184" s="23"/>
      <c r="O184" s="23"/>
      <c r="P184" s="23"/>
      <c r="Q184" s="29"/>
      <c r="R184" s="23"/>
      <c r="S184" s="29">
        <v>26200</v>
      </c>
      <c r="T184" s="482"/>
    </row>
    <row r="185" spans="1:20" ht="54" customHeight="1" x14ac:dyDescent="1.1499999999999999">
      <c r="A185" s="31" t="s">
        <v>24070</v>
      </c>
      <c r="B185" s="31" t="s">
        <v>3849</v>
      </c>
      <c r="C185" s="31" t="s">
        <v>24071</v>
      </c>
      <c r="D185" s="31" t="s">
        <v>24072</v>
      </c>
      <c r="E185" s="31" t="s">
        <v>687</v>
      </c>
      <c r="F185" s="31" t="s">
        <v>123</v>
      </c>
      <c r="G185" s="31" t="s">
        <v>17532</v>
      </c>
      <c r="H185" s="31" t="s">
        <v>21584</v>
      </c>
      <c r="I185" s="38">
        <v>0.41666666666666669</v>
      </c>
      <c r="J185" s="31" t="s">
        <v>537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9"/>
      <c r="R185" s="23"/>
      <c r="S185" s="29">
        <v>43425</v>
      </c>
      <c r="T185" s="482"/>
    </row>
    <row r="186" spans="1:20" ht="54" customHeight="1" x14ac:dyDescent="1.1499999999999999">
      <c r="A186" s="31" t="s">
        <v>24073</v>
      </c>
      <c r="B186" s="31" t="s">
        <v>16782</v>
      </c>
      <c r="C186" s="31" t="s">
        <v>24074</v>
      </c>
      <c r="D186" s="31" t="s">
        <v>24075</v>
      </c>
      <c r="E186" s="31" t="s">
        <v>687</v>
      </c>
      <c r="F186" s="31" t="s">
        <v>123</v>
      </c>
      <c r="G186" s="31" t="s">
        <v>17532</v>
      </c>
      <c r="H186" s="31" t="s">
        <v>21584</v>
      </c>
      <c r="I186" s="38">
        <v>0.125</v>
      </c>
      <c r="J186" s="31" t="s">
        <v>537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3"/>
      <c r="S186" s="29">
        <v>43425</v>
      </c>
      <c r="T186" s="482"/>
    </row>
    <row r="187" spans="1:20" ht="54" customHeight="1" x14ac:dyDescent="1.1499999999999999">
      <c r="A187" s="31" t="s">
        <v>24076</v>
      </c>
      <c r="B187" s="31" t="s">
        <v>24077</v>
      </c>
      <c r="C187" s="31" t="s">
        <v>24078</v>
      </c>
      <c r="D187" s="31" t="s">
        <v>24079</v>
      </c>
      <c r="E187" s="31" t="s">
        <v>687</v>
      </c>
      <c r="F187" s="31" t="s">
        <v>123</v>
      </c>
      <c r="G187" s="31" t="s">
        <v>17532</v>
      </c>
      <c r="H187" s="31" t="s">
        <v>21584</v>
      </c>
      <c r="I187" s="38">
        <v>0.125</v>
      </c>
      <c r="J187" s="31" t="s">
        <v>537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9"/>
      <c r="R187" s="23"/>
      <c r="S187" s="29">
        <v>43425</v>
      </c>
      <c r="T187" s="482"/>
    </row>
    <row r="188" spans="1:20" ht="54" customHeight="1" x14ac:dyDescent="1.1499999999999999">
      <c r="A188" s="31" t="s">
        <v>24080</v>
      </c>
      <c r="B188" s="31" t="s">
        <v>24081</v>
      </c>
      <c r="C188" s="31" t="s">
        <v>24082</v>
      </c>
      <c r="D188" s="31" t="s">
        <v>24083</v>
      </c>
      <c r="E188" s="31" t="s">
        <v>687</v>
      </c>
      <c r="F188" s="31" t="s">
        <v>123</v>
      </c>
      <c r="G188" s="31" t="s">
        <v>17532</v>
      </c>
      <c r="H188" s="31" t="s">
        <v>21584</v>
      </c>
      <c r="I188" s="38">
        <v>0.125</v>
      </c>
      <c r="J188" s="31" t="s">
        <v>537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9"/>
      <c r="R188" s="23"/>
      <c r="S188" s="29">
        <v>43425</v>
      </c>
      <c r="T188" s="482"/>
    </row>
    <row r="189" spans="1:20" ht="54" customHeight="1" x14ac:dyDescent="1.1499999999999999">
      <c r="A189" s="31" t="s">
        <v>24084</v>
      </c>
      <c r="B189" s="31" t="s">
        <v>3383</v>
      </c>
      <c r="C189" s="31" t="s">
        <v>24085</v>
      </c>
      <c r="D189" s="31" t="s">
        <v>24086</v>
      </c>
      <c r="E189" s="31" t="s">
        <v>687</v>
      </c>
      <c r="F189" s="31" t="s">
        <v>123</v>
      </c>
      <c r="G189" s="31" t="s">
        <v>17532</v>
      </c>
      <c r="H189" s="31" t="s">
        <v>21584</v>
      </c>
      <c r="I189" s="38">
        <v>0.125</v>
      </c>
      <c r="J189" s="31" t="s">
        <v>537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9"/>
      <c r="R189" s="23"/>
      <c r="S189" s="29">
        <v>43425</v>
      </c>
      <c r="T189" s="482"/>
    </row>
    <row r="190" spans="1:20" ht="54" customHeight="1" x14ac:dyDescent="1.1499999999999999">
      <c r="A190" s="31" t="s">
        <v>24087</v>
      </c>
      <c r="B190" s="31" t="s">
        <v>24088</v>
      </c>
      <c r="C190" s="31" t="s">
        <v>24089</v>
      </c>
      <c r="D190" s="31" t="s">
        <v>24090</v>
      </c>
      <c r="E190" s="31" t="s">
        <v>687</v>
      </c>
      <c r="F190" s="31" t="s">
        <v>123</v>
      </c>
      <c r="G190" s="31" t="s">
        <v>17532</v>
      </c>
      <c r="H190" s="31" t="s">
        <v>21584</v>
      </c>
      <c r="I190" s="38">
        <v>0.125</v>
      </c>
      <c r="J190" s="31" t="s">
        <v>537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9"/>
      <c r="R190" s="23"/>
      <c r="S190" s="29">
        <v>43425</v>
      </c>
      <c r="T190" s="482"/>
    </row>
    <row r="191" spans="1:20" ht="54" customHeight="1" x14ac:dyDescent="1.1499999999999999">
      <c r="A191" s="31" t="s">
        <v>24091</v>
      </c>
      <c r="B191" s="31" t="s">
        <v>24092</v>
      </c>
      <c r="C191" s="31" t="s">
        <v>24093</v>
      </c>
      <c r="D191" s="31" t="s">
        <v>24094</v>
      </c>
      <c r="E191" s="31" t="s">
        <v>687</v>
      </c>
      <c r="F191" s="31" t="s">
        <v>123</v>
      </c>
      <c r="G191" s="31" t="s">
        <v>17532</v>
      </c>
      <c r="H191" s="31" t="s">
        <v>21584</v>
      </c>
      <c r="I191" s="38">
        <v>0.125</v>
      </c>
      <c r="J191" s="31" t="s">
        <v>537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9"/>
      <c r="R191" s="23"/>
      <c r="S191" s="29">
        <v>43425</v>
      </c>
      <c r="T191" s="482"/>
    </row>
    <row r="192" spans="1:20" ht="54" customHeight="1" x14ac:dyDescent="1.1499999999999999">
      <c r="A192" s="31" t="s">
        <v>24095</v>
      </c>
      <c r="B192" s="31" t="s">
        <v>24096</v>
      </c>
      <c r="C192" s="31" t="s">
        <v>24097</v>
      </c>
      <c r="D192" s="31" t="s">
        <v>24098</v>
      </c>
      <c r="E192" s="31" t="s">
        <v>101</v>
      </c>
      <c r="F192" s="31" t="s">
        <v>1304</v>
      </c>
      <c r="G192" s="31" t="s">
        <v>16185</v>
      </c>
      <c r="H192" s="31" t="s">
        <v>20921</v>
      </c>
      <c r="I192" s="38">
        <v>0.25</v>
      </c>
      <c r="J192" s="31" t="s">
        <v>537</v>
      </c>
      <c r="K192" s="31" t="s">
        <v>105</v>
      </c>
      <c r="L192" s="31" t="s">
        <v>106</v>
      </c>
      <c r="M192" s="31" t="s">
        <v>491</v>
      </c>
      <c r="N192" s="23"/>
      <c r="O192" s="23"/>
      <c r="P192" s="23"/>
      <c r="Q192" s="29"/>
      <c r="R192" s="23"/>
      <c r="S192" s="29">
        <v>26200</v>
      </c>
      <c r="T192" s="482"/>
    </row>
    <row r="193" spans="1:20" ht="54" customHeight="1" x14ac:dyDescent="1.1499999999999999">
      <c r="A193" s="31" t="s">
        <v>24099</v>
      </c>
      <c r="B193" s="31" t="s">
        <v>8659</v>
      </c>
      <c r="C193" s="31" t="s">
        <v>24100</v>
      </c>
      <c r="D193" s="31" t="s">
        <v>24101</v>
      </c>
      <c r="E193" s="31" t="s">
        <v>688</v>
      </c>
      <c r="F193" s="31" t="s">
        <v>123</v>
      </c>
      <c r="G193" s="31" t="s">
        <v>16287</v>
      </c>
      <c r="H193" s="31" t="s">
        <v>20921</v>
      </c>
      <c r="I193" s="38">
        <v>0.125</v>
      </c>
      <c r="J193" s="31" t="s">
        <v>537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3"/>
      <c r="S193" s="29">
        <v>38950</v>
      </c>
      <c r="T193" s="482"/>
    </row>
    <row r="194" spans="1:20" ht="54" customHeight="1" x14ac:dyDescent="1.1499999999999999">
      <c r="A194" s="31" t="s">
        <v>24102</v>
      </c>
      <c r="B194" s="31" t="s">
        <v>24103</v>
      </c>
      <c r="C194" s="31" t="s">
        <v>24104</v>
      </c>
      <c r="D194" s="31" t="s">
        <v>24105</v>
      </c>
      <c r="E194" s="31" t="s">
        <v>687</v>
      </c>
      <c r="F194" s="31" t="s">
        <v>123</v>
      </c>
      <c r="G194" s="31" t="s">
        <v>17532</v>
      </c>
      <c r="H194" s="31" t="s">
        <v>21584</v>
      </c>
      <c r="I194" s="38">
        <v>0.83333333333333337</v>
      </c>
      <c r="J194" s="31" t="s">
        <v>537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9"/>
      <c r="R194" s="23"/>
      <c r="S194" s="29">
        <v>43425</v>
      </c>
      <c r="T194" s="482"/>
    </row>
    <row r="195" spans="1:20" ht="54" customHeight="1" x14ac:dyDescent="1.3">
      <c r="A195" s="685" t="s">
        <v>24906</v>
      </c>
      <c r="B195" s="686"/>
      <c r="C195" s="686"/>
      <c r="D195" s="686"/>
      <c r="E195" s="686"/>
      <c r="F195" s="686"/>
      <c r="G195" s="686"/>
      <c r="H195" s="686"/>
      <c r="I195" s="686"/>
      <c r="J195" s="686"/>
      <c r="K195" s="686"/>
      <c r="L195" s="686"/>
      <c r="M195" s="687"/>
      <c r="N195" s="23"/>
      <c r="O195" s="23"/>
      <c r="P195" s="23"/>
      <c r="Q195" s="29"/>
      <c r="R195" s="23"/>
      <c r="S195" s="29"/>
      <c r="T195" s="480">
        <v>160000</v>
      </c>
    </row>
    <row r="196" spans="1:20" ht="54" customHeight="1" x14ac:dyDescent="1.1499999999999999">
      <c r="A196" s="682" t="s">
        <v>25349</v>
      </c>
      <c r="B196" s="683"/>
      <c r="C196" s="683"/>
      <c r="D196" s="683"/>
      <c r="E196" s="683"/>
      <c r="F196" s="683"/>
      <c r="G196" s="683"/>
      <c r="H196" s="683"/>
      <c r="I196" s="683"/>
      <c r="J196" s="683"/>
      <c r="K196" s="683"/>
      <c r="L196" s="683"/>
      <c r="M196" s="684"/>
      <c r="N196" s="23"/>
      <c r="O196" s="23"/>
      <c r="P196" s="23"/>
      <c r="Q196" s="29"/>
      <c r="R196" s="23"/>
      <c r="S196" s="29"/>
      <c r="T196" s="482"/>
    </row>
    <row r="197" spans="1:20" ht="54" customHeight="1" x14ac:dyDescent="1.1499999999999999">
      <c r="A197" s="31" t="s">
        <v>24932</v>
      </c>
      <c r="B197" s="31" t="s">
        <v>24933</v>
      </c>
      <c r="C197" s="31" t="s">
        <v>24934</v>
      </c>
      <c r="D197" s="31" t="s">
        <v>24935</v>
      </c>
      <c r="E197" s="31" t="s">
        <v>688</v>
      </c>
      <c r="F197" s="31" t="s">
        <v>123</v>
      </c>
      <c r="G197" s="31" t="s">
        <v>16287</v>
      </c>
      <c r="H197" s="31" t="s">
        <v>21584</v>
      </c>
      <c r="I197" s="38">
        <v>0.41666666666666669</v>
      </c>
      <c r="J197" s="31" t="s">
        <v>537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3"/>
      <c r="S197" s="29">
        <v>38950</v>
      </c>
      <c r="T197" s="482"/>
    </row>
    <row r="198" spans="1:20" ht="54" customHeight="1" x14ac:dyDescent="1.1499999999999999">
      <c r="A198" s="31" t="s">
        <v>16832</v>
      </c>
      <c r="B198" s="31" t="s">
        <v>16833</v>
      </c>
      <c r="C198" s="31" t="s">
        <v>21144</v>
      </c>
      <c r="D198" s="31" t="s">
        <v>16834</v>
      </c>
      <c r="E198" s="31" t="s">
        <v>688</v>
      </c>
      <c r="F198" s="31" t="s">
        <v>123</v>
      </c>
      <c r="G198" s="31" t="s">
        <v>16287</v>
      </c>
      <c r="H198" s="31" t="s">
        <v>21584</v>
      </c>
      <c r="I198" s="38">
        <v>0.5</v>
      </c>
      <c r="J198" s="31" t="s">
        <v>537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9"/>
      <c r="R198" s="23"/>
      <c r="S198" s="29">
        <v>22200</v>
      </c>
      <c r="T198" s="482"/>
    </row>
    <row r="199" spans="1:20" ht="54" customHeight="1" x14ac:dyDescent="1.1499999999999999">
      <c r="A199" s="31" t="s">
        <v>24936</v>
      </c>
      <c r="B199" s="31" t="s">
        <v>24937</v>
      </c>
      <c r="C199" s="31" t="s">
        <v>24938</v>
      </c>
      <c r="D199" s="31" t="s">
        <v>24939</v>
      </c>
      <c r="E199" s="31" t="s">
        <v>688</v>
      </c>
      <c r="F199" s="31" t="s">
        <v>123</v>
      </c>
      <c r="G199" s="31" t="s">
        <v>16287</v>
      </c>
      <c r="H199" s="31" t="s">
        <v>21584</v>
      </c>
      <c r="I199" s="38">
        <v>0.41666666666666669</v>
      </c>
      <c r="J199" s="31" t="s">
        <v>537</v>
      </c>
      <c r="K199" s="31" t="s">
        <v>105</v>
      </c>
      <c r="L199" s="31" t="s">
        <v>125</v>
      </c>
      <c r="M199" s="31" t="s">
        <v>194</v>
      </c>
      <c r="N199" s="23"/>
      <c r="O199" s="23"/>
      <c r="P199" s="23"/>
      <c r="Q199" s="29"/>
      <c r="R199" s="23"/>
      <c r="S199" s="29">
        <v>28330</v>
      </c>
      <c r="T199" s="482"/>
    </row>
    <row r="200" spans="1:20" ht="54" customHeight="1" x14ac:dyDescent="1.1499999999999999">
      <c r="A200" s="31" t="s">
        <v>24940</v>
      </c>
      <c r="B200" s="31" t="s">
        <v>7605</v>
      </c>
      <c r="C200" s="31" t="s">
        <v>24941</v>
      </c>
      <c r="D200" s="31" t="s">
        <v>24942</v>
      </c>
      <c r="E200" s="31" t="s">
        <v>688</v>
      </c>
      <c r="F200" s="31" t="s">
        <v>123</v>
      </c>
      <c r="G200" s="31" t="s">
        <v>16287</v>
      </c>
      <c r="H200" s="31" t="s">
        <v>21584</v>
      </c>
      <c r="I200" s="38">
        <v>0.41666666666666669</v>
      </c>
      <c r="J200" s="31" t="s">
        <v>537</v>
      </c>
      <c r="K200" s="31" t="s">
        <v>105</v>
      </c>
      <c r="L200" s="31" t="s">
        <v>125</v>
      </c>
      <c r="M200" s="31" t="s">
        <v>194</v>
      </c>
      <c r="N200" s="23"/>
      <c r="O200" s="23"/>
      <c r="P200" s="23"/>
      <c r="Q200" s="29"/>
      <c r="R200" s="23"/>
      <c r="S200" s="29">
        <v>28330</v>
      </c>
      <c r="T200" s="482"/>
    </row>
    <row r="201" spans="1:20" ht="54" customHeight="1" x14ac:dyDescent="1.1499999999999999">
      <c r="A201" s="31" t="s">
        <v>24943</v>
      </c>
      <c r="B201" s="31" t="s">
        <v>4096</v>
      </c>
      <c r="C201" s="31" t="s">
        <v>24944</v>
      </c>
      <c r="D201" s="31" t="s">
        <v>24945</v>
      </c>
      <c r="E201" s="31" t="s">
        <v>688</v>
      </c>
      <c r="F201" s="31" t="s">
        <v>123</v>
      </c>
      <c r="G201" s="31" t="s">
        <v>16287</v>
      </c>
      <c r="H201" s="31" t="s">
        <v>21584</v>
      </c>
      <c r="I201" s="38">
        <v>0.41666666666666669</v>
      </c>
      <c r="J201" s="31" t="s">
        <v>537</v>
      </c>
      <c r="K201" s="31" t="s">
        <v>105</v>
      </c>
      <c r="L201" s="31" t="s">
        <v>106</v>
      </c>
      <c r="M201" s="31" t="s">
        <v>194</v>
      </c>
      <c r="N201" s="23"/>
      <c r="O201" s="23"/>
      <c r="P201" s="23"/>
      <c r="Q201" s="29"/>
      <c r="R201" s="23"/>
      <c r="S201" s="29">
        <v>38950</v>
      </c>
      <c r="T201" s="482"/>
    </row>
    <row r="202" spans="1:20" ht="54" customHeight="1" x14ac:dyDescent="1.1499999999999999">
      <c r="A202" s="31" t="s">
        <v>24946</v>
      </c>
      <c r="B202" s="31" t="s">
        <v>11772</v>
      </c>
      <c r="C202" s="31" t="s">
        <v>24947</v>
      </c>
      <c r="D202" s="31" t="s">
        <v>24948</v>
      </c>
      <c r="E202" s="31" t="s">
        <v>688</v>
      </c>
      <c r="F202" s="31" t="s">
        <v>123</v>
      </c>
      <c r="G202" s="31" t="s">
        <v>16287</v>
      </c>
      <c r="H202" s="31" t="s">
        <v>21584</v>
      </c>
      <c r="I202" s="38">
        <v>0.41666666666666669</v>
      </c>
      <c r="J202" s="31" t="s">
        <v>537</v>
      </c>
      <c r="K202" s="31" t="s">
        <v>105</v>
      </c>
      <c r="L202" s="31" t="s">
        <v>106</v>
      </c>
      <c r="M202" s="31" t="s">
        <v>194</v>
      </c>
      <c r="N202" s="23"/>
      <c r="O202" s="23"/>
      <c r="P202" s="23"/>
      <c r="Q202" s="29"/>
      <c r="R202" s="23"/>
      <c r="S202" s="29">
        <v>38950</v>
      </c>
      <c r="T202" s="482"/>
    </row>
    <row r="203" spans="1:20" ht="54" customHeight="1" x14ac:dyDescent="1.1499999999999999">
      <c r="A203" s="31" t="s">
        <v>24949</v>
      </c>
      <c r="B203" s="31" t="s">
        <v>24950</v>
      </c>
      <c r="C203" s="31" t="s">
        <v>24951</v>
      </c>
      <c r="D203" s="31" t="s">
        <v>24952</v>
      </c>
      <c r="E203" s="31" t="s">
        <v>688</v>
      </c>
      <c r="F203" s="31" t="s">
        <v>123</v>
      </c>
      <c r="G203" s="31" t="s">
        <v>16287</v>
      </c>
      <c r="H203" s="31" t="s">
        <v>21584</v>
      </c>
      <c r="I203" s="38">
        <v>0.41666666666666669</v>
      </c>
      <c r="J203" s="31" t="s">
        <v>537</v>
      </c>
      <c r="K203" s="31" t="s">
        <v>105</v>
      </c>
      <c r="L203" s="31" t="s">
        <v>125</v>
      </c>
      <c r="M203" s="31" t="s">
        <v>194</v>
      </c>
      <c r="N203" s="23"/>
      <c r="O203" s="23"/>
      <c r="P203" s="23"/>
      <c r="Q203" s="29"/>
      <c r="R203" s="23"/>
      <c r="S203" s="29">
        <v>28330</v>
      </c>
      <c r="T203" s="482"/>
    </row>
    <row r="204" spans="1:20" ht="54" customHeight="1" x14ac:dyDescent="1.1499999999999999">
      <c r="A204" s="31" t="s">
        <v>24953</v>
      </c>
      <c r="B204" s="31" t="s">
        <v>12616</v>
      </c>
      <c r="C204" s="31" t="s">
        <v>24954</v>
      </c>
      <c r="D204" s="31" t="s">
        <v>24955</v>
      </c>
      <c r="E204" s="31" t="s">
        <v>688</v>
      </c>
      <c r="F204" s="31" t="s">
        <v>123</v>
      </c>
      <c r="G204" s="31" t="s">
        <v>16287</v>
      </c>
      <c r="H204" s="31" t="s">
        <v>21584</v>
      </c>
      <c r="I204" s="38">
        <v>0.41666666666666669</v>
      </c>
      <c r="J204" s="31" t="s">
        <v>537</v>
      </c>
      <c r="K204" s="31" t="s">
        <v>105</v>
      </c>
      <c r="L204" s="31" t="s">
        <v>106</v>
      </c>
      <c r="M204" s="31" t="s">
        <v>194</v>
      </c>
      <c r="N204" s="23"/>
      <c r="O204" s="23"/>
      <c r="P204" s="23"/>
      <c r="Q204" s="29"/>
      <c r="R204" s="23"/>
      <c r="S204" s="29">
        <v>38950</v>
      </c>
      <c r="T204" s="482"/>
    </row>
    <row r="205" spans="1:20" ht="54" customHeight="1" x14ac:dyDescent="1.1499999999999999">
      <c r="A205" s="31" t="s">
        <v>24956</v>
      </c>
      <c r="B205" s="31" t="s">
        <v>24957</v>
      </c>
      <c r="C205" s="31" t="s">
        <v>24958</v>
      </c>
      <c r="D205" s="31" t="s">
        <v>24959</v>
      </c>
      <c r="E205" s="31" t="s">
        <v>688</v>
      </c>
      <c r="F205" s="31" t="s">
        <v>123</v>
      </c>
      <c r="G205" s="31" t="s">
        <v>16287</v>
      </c>
      <c r="H205" s="31" t="s">
        <v>21584</v>
      </c>
      <c r="I205" s="38">
        <v>0.41666666666666669</v>
      </c>
      <c r="J205" s="31" t="s">
        <v>537</v>
      </c>
      <c r="K205" s="31" t="s">
        <v>105</v>
      </c>
      <c r="L205" s="31" t="s">
        <v>106</v>
      </c>
      <c r="M205" s="31" t="s">
        <v>194</v>
      </c>
      <c r="N205" s="23"/>
      <c r="O205" s="23"/>
      <c r="P205" s="23"/>
      <c r="Q205" s="29"/>
      <c r="R205" s="23"/>
      <c r="S205" s="29">
        <v>38950</v>
      </c>
      <c r="T205" s="482"/>
    </row>
    <row r="206" spans="1:20" ht="54" customHeight="1" x14ac:dyDescent="1.1499999999999999">
      <c r="A206" s="31" t="s">
        <v>24960</v>
      </c>
      <c r="B206" s="31" t="s">
        <v>20581</v>
      </c>
      <c r="C206" s="31" t="s">
        <v>24961</v>
      </c>
      <c r="D206" s="31" t="s">
        <v>24962</v>
      </c>
      <c r="E206" s="31" t="s">
        <v>688</v>
      </c>
      <c r="F206" s="31" t="s">
        <v>123</v>
      </c>
      <c r="G206" s="31" t="s">
        <v>16287</v>
      </c>
      <c r="H206" s="31" t="s">
        <v>21584</v>
      </c>
      <c r="I206" s="38">
        <v>0.41666666666666669</v>
      </c>
      <c r="J206" s="31" t="s">
        <v>537</v>
      </c>
      <c r="K206" s="31" t="s">
        <v>105</v>
      </c>
      <c r="L206" s="31" t="s">
        <v>106</v>
      </c>
      <c r="M206" s="31" t="s">
        <v>194</v>
      </c>
      <c r="N206" s="23"/>
      <c r="O206" s="23"/>
      <c r="P206" s="23"/>
      <c r="Q206" s="29"/>
      <c r="R206" s="23"/>
      <c r="S206" s="29">
        <v>38950</v>
      </c>
      <c r="T206" s="482"/>
    </row>
    <row r="207" spans="1:20" ht="54" customHeight="1" x14ac:dyDescent="1.1499999999999999">
      <c r="A207" s="31" t="s">
        <v>24963</v>
      </c>
      <c r="B207" s="31" t="s">
        <v>24964</v>
      </c>
      <c r="C207" s="31" t="s">
        <v>24965</v>
      </c>
      <c r="D207" s="31" t="s">
        <v>24966</v>
      </c>
      <c r="E207" s="31" t="s">
        <v>688</v>
      </c>
      <c r="F207" s="31" t="s">
        <v>123</v>
      </c>
      <c r="G207" s="31" t="s">
        <v>16287</v>
      </c>
      <c r="H207" s="31" t="s">
        <v>21584</v>
      </c>
      <c r="I207" s="38">
        <v>0.41666666666666669</v>
      </c>
      <c r="J207" s="31" t="s">
        <v>537</v>
      </c>
      <c r="K207" s="31" t="s">
        <v>105</v>
      </c>
      <c r="L207" s="31" t="s">
        <v>106</v>
      </c>
      <c r="M207" s="31" t="s">
        <v>194</v>
      </c>
      <c r="N207" s="23"/>
      <c r="O207" s="23"/>
      <c r="P207" s="23"/>
      <c r="Q207" s="29"/>
      <c r="R207" s="23"/>
      <c r="S207" s="29">
        <v>38950</v>
      </c>
      <c r="T207" s="482"/>
    </row>
    <row r="208" spans="1:20" ht="54" customHeight="1" x14ac:dyDescent="1.1499999999999999">
      <c r="A208" s="31" t="s">
        <v>24967</v>
      </c>
      <c r="B208" s="31" t="s">
        <v>24968</v>
      </c>
      <c r="C208" s="31" t="s">
        <v>24969</v>
      </c>
      <c r="D208" s="31" t="s">
        <v>24970</v>
      </c>
      <c r="E208" s="31" t="s">
        <v>688</v>
      </c>
      <c r="F208" s="31" t="s">
        <v>123</v>
      </c>
      <c r="G208" s="31" t="s">
        <v>16287</v>
      </c>
      <c r="H208" s="31" t="s">
        <v>21584</v>
      </c>
      <c r="I208" s="38">
        <v>0.41666666666666669</v>
      </c>
      <c r="J208" s="31" t="s">
        <v>537</v>
      </c>
      <c r="K208" s="31" t="s">
        <v>105</v>
      </c>
      <c r="L208" s="31" t="s">
        <v>106</v>
      </c>
      <c r="M208" s="31" t="s">
        <v>194</v>
      </c>
      <c r="N208" s="23"/>
      <c r="O208" s="23"/>
      <c r="P208" s="23"/>
      <c r="Q208" s="29"/>
      <c r="R208" s="23"/>
      <c r="S208" s="29">
        <v>38950</v>
      </c>
      <c r="T208" s="482"/>
    </row>
    <row r="209" spans="1:20" ht="54" customHeight="1" x14ac:dyDescent="1.1499999999999999">
      <c r="A209" s="31" t="s">
        <v>24971</v>
      </c>
      <c r="B209" s="31" t="s">
        <v>24972</v>
      </c>
      <c r="C209" s="31" t="s">
        <v>24973</v>
      </c>
      <c r="D209" s="31" t="s">
        <v>24974</v>
      </c>
      <c r="E209" s="31" t="s">
        <v>688</v>
      </c>
      <c r="F209" s="31" t="s">
        <v>123</v>
      </c>
      <c r="G209" s="31" t="s">
        <v>16287</v>
      </c>
      <c r="H209" s="31" t="s">
        <v>21584</v>
      </c>
      <c r="I209" s="38">
        <v>0.41666666666666669</v>
      </c>
      <c r="J209" s="31" t="s">
        <v>537</v>
      </c>
      <c r="K209" s="31" t="s">
        <v>105</v>
      </c>
      <c r="L209" s="31" t="s">
        <v>106</v>
      </c>
      <c r="M209" s="31" t="s">
        <v>194</v>
      </c>
      <c r="N209" s="23"/>
      <c r="O209" s="23"/>
      <c r="P209" s="23"/>
      <c r="Q209" s="29"/>
      <c r="R209" s="23"/>
      <c r="S209" s="29">
        <v>38950</v>
      </c>
      <c r="T209" s="482"/>
    </row>
    <row r="210" spans="1:20" ht="54" customHeight="1" x14ac:dyDescent="1.1499999999999999">
      <c r="A210" s="31" t="s">
        <v>24975</v>
      </c>
      <c r="B210" s="31" t="s">
        <v>24976</v>
      </c>
      <c r="C210" s="31" t="s">
        <v>24977</v>
      </c>
      <c r="D210" s="31" t="s">
        <v>24978</v>
      </c>
      <c r="E210" s="31" t="s">
        <v>688</v>
      </c>
      <c r="F210" s="31" t="s">
        <v>123</v>
      </c>
      <c r="G210" s="31" t="s">
        <v>16287</v>
      </c>
      <c r="H210" s="31" t="s">
        <v>21584</v>
      </c>
      <c r="I210" s="38">
        <v>0.41666666666666669</v>
      </c>
      <c r="J210" s="31" t="s">
        <v>537</v>
      </c>
      <c r="K210" s="31" t="s">
        <v>105</v>
      </c>
      <c r="L210" s="31" t="s">
        <v>106</v>
      </c>
      <c r="M210" s="31" t="s">
        <v>194</v>
      </c>
      <c r="N210" s="23"/>
      <c r="O210" s="23"/>
      <c r="P210" s="23"/>
      <c r="Q210" s="29"/>
      <c r="R210" s="23"/>
      <c r="S210" s="29">
        <v>38950</v>
      </c>
      <c r="T210" s="482"/>
    </row>
    <row r="211" spans="1:20" ht="54" customHeight="1" x14ac:dyDescent="1.1499999999999999">
      <c r="A211" s="31" t="s">
        <v>24979</v>
      </c>
      <c r="B211" s="31" t="s">
        <v>13174</v>
      </c>
      <c r="C211" s="31" t="s">
        <v>24980</v>
      </c>
      <c r="D211" s="31" t="s">
        <v>24981</v>
      </c>
      <c r="E211" s="31" t="s">
        <v>688</v>
      </c>
      <c r="F211" s="31" t="s">
        <v>123</v>
      </c>
      <c r="G211" s="31" t="s">
        <v>16287</v>
      </c>
      <c r="H211" s="31" t="s">
        <v>21584</v>
      </c>
      <c r="I211" s="38">
        <v>0.41666666666666669</v>
      </c>
      <c r="J211" s="31" t="s">
        <v>537</v>
      </c>
      <c r="K211" s="31" t="s">
        <v>105</v>
      </c>
      <c r="L211" s="31" t="s">
        <v>125</v>
      </c>
      <c r="M211" s="31" t="s">
        <v>194</v>
      </c>
      <c r="N211" s="23"/>
      <c r="O211" s="23"/>
      <c r="P211" s="23"/>
      <c r="Q211" s="29"/>
      <c r="R211" s="23"/>
      <c r="S211" s="29">
        <v>28330</v>
      </c>
      <c r="T211" s="482"/>
    </row>
    <row r="212" spans="1:20" ht="54" customHeight="1" x14ac:dyDescent="1.1499999999999999">
      <c r="A212" s="31" t="s">
        <v>24982</v>
      </c>
      <c r="B212" s="31" t="s">
        <v>24983</v>
      </c>
      <c r="C212" s="31" t="s">
        <v>24984</v>
      </c>
      <c r="D212" s="31" t="s">
        <v>24985</v>
      </c>
      <c r="E212" s="31" t="s">
        <v>688</v>
      </c>
      <c r="F212" s="31" t="s">
        <v>123</v>
      </c>
      <c r="G212" s="31" t="s">
        <v>16287</v>
      </c>
      <c r="H212" s="31" t="s">
        <v>21584</v>
      </c>
      <c r="I212" s="38">
        <v>0.41666666666666669</v>
      </c>
      <c r="J212" s="31" t="s">
        <v>537</v>
      </c>
      <c r="K212" s="31" t="s">
        <v>105</v>
      </c>
      <c r="L212" s="31" t="s">
        <v>106</v>
      </c>
      <c r="M212" s="31" t="s">
        <v>194</v>
      </c>
      <c r="N212" s="23"/>
      <c r="O212" s="23"/>
      <c r="P212" s="23"/>
      <c r="Q212" s="29"/>
      <c r="R212" s="23"/>
      <c r="S212" s="29">
        <v>38950</v>
      </c>
      <c r="T212" s="482"/>
    </row>
    <row r="213" spans="1:20" ht="54" customHeight="1" x14ac:dyDescent="1.1499999999999999">
      <c r="A213" s="31" t="s">
        <v>24986</v>
      </c>
      <c r="B213" s="31" t="s">
        <v>17624</v>
      </c>
      <c r="C213" s="31" t="s">
        <v>24987</v>
      </c>
      <c r="D213" s="31" t="s">
        <v>24988</v>
      </c>
      <c r="E213" s="31" t="s">
        <v>688</v>
      </c>
      <c r="F213" s="31" t="s">
        <v>123</v>
      </c>
      <c r="G213" s="31" t="s">
        <v>16287</v>
      </c>
      <c r="H213" s="31" t="s">
        <v>21584</v>
      </c>
      <c r="I213" s="38">
        <v>0.41666666666666669</v>
      </c>
      <c r="J213" s="31" t="s">
        <v>537</v>
      </c>
      <c r="K213" s="31" t="s">
        <v>105</v>
      </c>
      <c r="L213" s="31" t="s">
        <v>106</v>
      </c>
      <c r="M213" s="31" t="s">
        <v>194</v>
      </c>
      <c r="N213" s="23"/>
      <c r="O213" s="23"/>
      <c r="P213" s="23"/>
      <c r="Q213" s="29"/>
      <c r="R213" s="23"/>
      <c r="S213" s="29">
        <v>38950</v>
      </c>
      <c r="T213" s="482"/>
    </row>
    <row r="214" spans="1:20" ht="54" customHeight="1" x14ac:dyDescent="1.1499999999999999">
      <c r="A214" s="31" t="s">
        <v>24989</v>
      </c>
      <c r="B214" s="31" t="s">
        <v>10785</v>
      </c>
      <c r="C214" s="31" t="s">
        <v>24990</v>
      </c>
      <c r="D214" s="31" t="s">
        <v>24991</v>
      </c>
      <c r="E214" s="31" t="s">
        <v>688</v>
      </c>
      <c r="F214" s="31" t="s">
        <v>123</v>
      </c>
      <c r="G214" s="31" t="s">
        <v>16287</v>
      </c>
      <c r="H214" s="31" t="s">
        <v>21584</v>
      </c>
      <c r="I214" s="38">
        <v>0.41666666666666669</v>
      </c>
      <c r="J214" s="31" t="s">
        <v>537</v>
      </c>
      <c r="K214" s="31" t="s">
        <v>105</v>
      </c>
      <c r="L214" s="31" t="s">
        <v>106</v>
      </c>
      <c r="M214" s="31" t="s">
        <v>194</v>
      </c>
      <c r="N214" s="23"/>
      <c r="O214" s="23"/>
      <c r="P214" s="23"/>
      <c r="Q214" s="29"/>
      <c r="R214" s="23"/>
      <c r="S214" s="29">
        <v>38950</v>
      </c>
      <c r="T214" s="482"/>
    </row>
    <row r="215" spans="1:20" ht="54" customHeight="1" x14ac:dyDescent="1.3">
      <c r="A215" s="685" t="s">
        <v>26804</v>
      </c>
      <c r="B215" s="686"/>
      <c r="C215" s="686"/>
      <c r="D215" s="686"/>
      <c r="E215" s="686"/>
      <c r="F215" s="686"/>
      <c r="G215" s="686"/>
      <c r="H215" s="686"/>
      <c r="I215" s="686"/>
      <c r="J215" s="686"/>
      <c r="K215" s="686"/>
      <c r="L215" s="686"/>
      <c r="M215" s="687"/>
      <c r="N215" s="23"/>
      <c r="O215" s="23"/>
      <c r="P215" s="23"/>
      <c r="Q215" s="29"/>
      <c r="R215" s="23"/>
      <c r="S215" s="29"/>
      <c r="T215" s="480">
        <v>670000</v>
      </c>
    </row>
    <row r="216" spans="1:20" ht="54" customHeight="1" x14ac:dyDescent="1.1499999999999999">
      <c r="A216" s="688" t="s">
        <v>27234</v>
      </c>
      <c r="B216" s="689"/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90"/>
      <c r="N216" s="23"/>
      <c r="O216" s="23"/>
      <c r="P216" s="23"/>
      <c r="Q216" s="29"/>
      <c r="R216" s="23"/>
      <c r="S216" s="29"/>
      <c r="T216" s="482"/>
    </row>
    <row r="217" spans="1:20" ht="54" customHeight="1" x14ac:dyDescent="1.1499999999999999">
      <c r="A217" s="31" t="s">
        <v>26841</v>
      </c>
      <c r="B217" s="31" t="s">
        <v>26842</v>
      </c>
      <c r="C217" s="31" t="s">
        <v>26843</v>
      </c>
      <c r="D217" s="31" t="s">
        <v>26844</v>
      </c>
      <c r="E217" s="31" t="s">
        <v>687</v>
      </c>
      <c r="F217" s="31" t="s">
        <v>102</v>
      </c>
      <c r="G217" s="31" t="s">
        <v>17122</v>
      </c>
      <c r="H217" s="31" t="s">
        <v>22838</v>
      </c>
      <c r="I217" s="38">
        <v>0.41666666666666669</v>
      </c>
      <c r="J217" s="31" t="s">
        <v>537</v>
      </c>
      <c r="K217" s="31" t="s">
        <v>105</v>
      </c>
      <c r="L217" s="31" t="s">
        <v>491</v>
      </c>
      <c r="M217" s="31" t="s">
        <v>106</v>
      </c>
      <c r="N217" s="23"/>
      <c r="O217" s="23"/>
      <c r="P217" s="23"/>
      <c r="Q217" s="29"/>
      <c r="R217" s="23"/>
      <c r="S217" s="29">
        <v>25200</v>
      </c>
      <c r="T217" s="482"/>
    </row>
    <row r="218" spans="1:20" ht="54" customHeight="1" x14ac:dyDescent="1.1499999999999999">
      <c r="A218" s="31" t="s">
        <v>26845</v>
      </c>
      <c r="B218" s="31" t="s">
        <v>24759</v>
      </c>
      <c r="C218" s="31" t="s">
        <v>26846</v>
      </c>
      <c r="D218" s="31" t="s">
        <v>26847</v>
      </c>
      <c r="E218" s="31" t="s">
        <v>687</v>
      </c>
      <c r="F218" s="31" t="s">
        <v>102</v>
      </c>
      <c r="G218" s="31" t="s">
        <v>17122</v>
      </c>
      <c r="H218" s="31" t="s">
        <v>22838</v>
      </c>
      <c r="I218" s="38">
        <v>0.41666666666666669</v>
      </c>
      <c r="J218" s="31" t="s">
        <v>537</v>
      </c>
      <c r="K218" s="31" t="s">
        <v>105</v>
      </c>
      <c r="L218" s="31" t="s">
        <v>491</v>
      </c>
      <c r="M218" s="31" t="s">
        <v>106</v>
      </c>
      <c r="N218" s="23"/>
      <c r="O218" s="23"/>
      <c r="P218" s="23"/>
      <c r="Q218" s="29"/>
      <c r="R218" s="23"/>
      <c r="S218" s="29">
        <v>25200</v>
      </c>
      <c r="T218" s="482"/>
    </row>
    <row r="219" spans="1:20" ht="54" customHeight="1" x14ac:dyDescent="1.1499999999999999">
      <c r="A219" s="31" t="s">
        <v>26848</v>
      </c>
      <c r="B219" s="31" t="s">
        <v>26849</v>
      </c>
      <c r="C219" s="31" t="s">
        <v>26850</v>
      </c>
      <c r="D219" s="31" t="s">
        <v>26851</v>
      </c>
      <c r="E219" s="31" t="s">
        <v>101</v>
      </c>
      <c r="F219" s="31" t="s">
        <v>123</v>
      </c>
      <c r="G219" s="31" t="s">
        <v>16205</v>
      </c>
      <c r="H219" s="31" t="s">
        <v>21610</v>
      </c>
      <c r="I219" s="38">
        <v>0.53125</v>
      </c>
      <c r="J219" s="31" t="s">
        <v>537</v>
      </c>
      <c r="K219" s="31" t="s">
        <v>105</v>
      </c>
      <c r="L219" s="31" t="s">
        <v>995</v>
      </c>
      <c r="M219" s="31" t="s">
        <v>106</v>
      </c>
      <c r="N219" s="23"/>
      <c r="O219" s="23"/>
      <c r="P219" s="23"/>
      <c r="Q219" s="29"/>
      <c r="R219" s="23"/>
      <c r="S219" s="29">
        <v>43925</v>
      </c>
      <c r="T219" s="482"/>
    </row>
    <row r="220" spans="1:20" ht="54" customHeight="1" x14ac:dyDescent="1.1499999999999999">
      <c r="A220" s="31" t="s">
        <v>26852</v>
      </c>
      <c r="B220" s="31" t="s">
        <v>26853</v>
      </c>
      <c r="C220" s="31" t="s">
        <v>26854</v>
      </c>
      <c r="D220" s="31" t="s">
        <v>26855</v>
      </c>
      <c r="E220" s="31" t="s">
        <v>687</v>
      </c>
      <c r="F220" s="31" t="s">
        <v>102</v>
      </c>
      <c r="G220" s="31" t="s">
        <v>17122</v>
      </c>
      <c r="H220" s="31" t="s">
        <v>21610</v>
      </c>
      <c r="I220" s="38">
        <v>0.41666666666666669</v>
      </c>
      <c r="J220" s="31" t="s">
        <v>537</v>
      </c>
      <c r="K220" s="31" t="s">
        <v>105</v>
      </c>
      <c r="L220" s="31" t="s">
        <v>491</v>
      </c>
      <c r="M220" s="31" t="s">
        <v>106</v>
      </c>
      <c r="N220" s="23"/>
      <c r="O220" s="23"/>
      <c r="P220" s="23"/>
      <c r="Q220" s="29"/>
      <c r="R220" s="23"/>
      <c r="S220" s="29">
        <v>25200</v>
      </c>
      <c r="T220" s="482"/>
    </row>
    <row r="221" spans="1:20" ht="54" customHeight="1" x14ac:dyDescent="1.1499999999999999">
      <c r="A221" s="31" t="s">
        <v>26856</v>
      </c>
      <c r="B221" s="31" t="s">
        <v>26857</v>
      </c>
      <c r="C221" s="31" t="s">
        <v>26858</v>
      </c>
      <c r="D221" s="31" t="s">
        <v>26859</v>
      </c>
      <c r="E221" s="31" t="s">
        <v>101</v>
      </c>
      <c r="F221" s="31" t="s">
        <v>123</v>
      </c>
      <c r="G221" s="31" t="s">
        <v>16205</v>
      </c>
      <c r="H221" s="31" t="s">
        <v>21610</v>
      </c>
      <c r="I221" s="38">
        <v>0.53125</v>
      </c>
      <c r="J221" s="31" t="s">
        <v>537</v>
      </c>
      <c r="K221" s="31" t="s">
        <v>105</v>
      </c>
      <c r="L221" s="31" t="s">
        <v>995</v>
      </c>
      <c r="M221" s="31" t="s">
        <v>106</v>
      </c>
      <c r="N221" s="23"/>
      <c r="O221" s="23"/>
      <c r="P221" s="23"/>
      <c r="Q221" s="29"/>
      <c r="R221" s="23"/>
      <c r="S221" s="29">
        <v>43925</v>
      </c>
      <c r="T221" s="482"/>
    </row>
    <row r="222" spans="1:20" ht="54" customHeight="1" x14ac:dyDescent="1.1499999999999999">
      <c r="A222" s="31" t="s">
        <v>26860</v>
      </c>
      <c r="B222" s="31" t="s">
        <v>26861</v>
      </c>
      <c r="C222" s="31" t="s">
        <v>26862</v>
      </c>
      <c r="D222" s="31" t="s">
        <v>26863</v>
      </c>
      <c r="E222" s="31" t="s">
        <v>687</v>
      </c>
      <c r="F222" s="31" t="s">
        <v>102</v>
      </c>
      <c r="G222" s="31" t="s">
        <v>17122</v>
      </c>
      <c r="H222" s="31" t="s">
        <v>22838</v>
      </c>
      <c r="I222" s="38">
        <v>0.41666666666666669</v>
      </c>
      <c r="J222" s="31" t="s">
        <v>537</v>
      </c>
      <c r="K222" s="31" t="s">
        <v>105</v>
      </c>
      <c r="L222" s="31" t="s">
        <v>491</v>
      </c>
      <c r="M222" s="31" t="s">
        <v>106</v>
      </c>
      <c r="N222" s="23"/>
      <c r="O222" s="23"/>
      <c r="P222" s="23"/>
      <c r="Q222" s="29"/>
      <c r="R222" s="23"/>
      <c r="S222" s="29">
        <v>25200</v>
      </c>
      <c r="T222" s="482"/>
    </row>
    <row r="223" spans="1:20" ht="54" customHeight="1" x14ac:dyDescent="1.3">
      <c r="A223" s="679" t="s">
        <v>27728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1"/>
      <c r="N223" s="23"/>
      <c r="O223" s="23"/>
      <c r="P223" s="23"/>
      <c r="Q223" s="29"/>
      <c r="R223" s="23"/>
      <c r="S223" s="29"/>
      <c r="T223" s="482"/>
    </row>
    <row r="224" spans="1:20" ht="54" customHeight="1" x14ac:dyDescent="1.1499999999999999">
      <c r="A224" s="31" t="s">
        <v>27310</v>
      </c>
      <c r="B224" s="31" t="s">
        <v>27311</v>
      </c>
      <c r="C224" s="31" t="s">
        <v>27312</v>
      </c>
      <c r="D224" s="31" t="s">
        <v>27313</v>
      </c>
      <c r="E224" s="31" t="s">
        <v>688</v>
      </c>
      <c r="F224" s="31" t="s">
        <v>123</v>
      </c>
      <c r="G224" s="31" t="s">
        <v>16287</v>
      </c>
      <c r="H224" s="31" t="s">
        <v>21619</v>
      </c>
      <c r="I224" s="38">
        <v>0.41666666666666669</v>
      </c>
      <c r="J224" s="31" t="s">
        <v>537</v>
      </c>
      <c r="K224" s="31" t="s">
        <v>105</v>
      </c>
      <c r="L224" s="31" t="s">
        <v>194</v>
      </c>
      <c r="M224" s="31" t="s">
        <v>106</v>
      </c>
      <c r="N224" s="23"/>
      <c r="O224" s="23"/>
      <c r="P224" s="23"/>
      <c r="Q224" s="29"/>
      <c r="R224" s="23"/>
      <c r="S224" s="29">
        <v>38950</v>
      </c>
      <c r="T224" s="482"/>
    </row>
    <row r="225" spans="1:20" ht="54" customHeight="1" x14ac:dyDescent="1.1499999999999999">
      <c r="A225" s="31" t="s">
        <v>27314</v>
      </c>
      <c r="B225" s="31" t="s">
        <v>27315</v>
      </c>
      <c r="C225" s="31" t="s">
        <v>27316</v>
      </c>
      <c r="D225" s="31" t="s">
        <v>27317</v>
      </c>
      <c r="E225" s="31" t="s">
        <v>688</v>
      </c>
      <c r="F225" s="31" t="s">
        <v>123</v>
      </c>
      <c r="G225" s="31" t="s">
        <v>16287</v>
      </c>
      <c r="H225" s="31" t="s">
        <v>21619</v>
      </c>
      <c r="I225" s="38">
        <v>0.41666666666666669</v>
      </c>
      <c r="J225" s="31" t="s">
        <v>537</v>
      </c>
      <c r="K225" s="31" t="s">
        <v>105</v>
      </c>
      <c r="L225" s="31" t="s">
        <v>194</v>
      </c>
      <c r="M225" s="31" t="s">
        <v>106</v>
      </c>
      <c r="N225" s="23"/>
      <c r="O225" s="23"/>
      <c r="P225" s="23"/>
      <c r="Q225" s="29"/>
      <c r="R225" s="23"/>
      <c r="S225" s="29">
        <v>38950</v>
      </c>
      <c r="T225" s="482"/>
    </row>
    <row r="226" spans="1:20" ht="54" customHeight="1" x14ac:dyDescent="1.1499999999999999">
      <c r="A226" s="31" t="s">
        <v>27318</v>
      </c>
      <c r="B226" s="31" t="s">
        <v>11027</v>
      </c>
      <c r="C226" s="31" t="s">
        <v>27319</v>
      </c>
      <c r="D226" s="31" t="s">
        <v>27320</v>
      </c>
      <c r="E226" s="31" t="s">
        <v>101</v>
      </c>
      <c r="F226" s="31" t="s">
        <v>123</v>
      </c>
      <c r="G226" s="31" t="s">
        <v>16205</v>
      </c>
      <c r="H226" s="31" t="s">
        <v>25340</v>
      </c>
      <c r="I226" s="38">
        <v>0.53125</v>
      </c>
      <c r="J226" s="31" t="s">
        <v>537</v>
      </c>
      <c r="K226" s="31" t="s">
        <v>105</v>
      </c>
      <c r="L226" s="31" t="s">
        <v>995</v>
      </c>
      <c r="M226" s="31" t="s">
        <v>106</v>
      </c>
      <c r="N226" s="23"/>
      <c r="O226" s="23"/>
      <c r="P226" s="23"/>
      <c r="Q226" s="29"/>
      <c r="R226" s="23"/>
      <c r="S226" s="29">
        <v>43925</v>
      </c>
      <c r="T226" s="482"/>
    </row>
    <row r="227" spans="1:20" ht="54" customHeight="1" x14ac:dyDescent="1.1499999999999999">
      <c r="A227" s="31" t="s">
        <v>27321</v>
      </c>
      <c r="B227" s="31" t="s">
        <v>20581</v>
      </c>
      <c r="C227" s="31" t="s">
        <v>27322</v>
      </c>
      <c r="D227" s="31" t="s">
        <v>27323</v>
      </c>
      <c r="E227" s="31" t="s">
        <v>688</v>
      </c>
      <c r="F227" s="31" t="s">
        <v>123</v>
      </c>
      <c r="G227" s="31" t="s">
        <v>16287</v>
      </c>
      <c r="H227" s="31" t="s">
        <v>21619</v>
      </c>
      <c r="I227" s="38">
        <v>0.41666666666666669</v>
      </c>
      <c r="J227" s="31" t="s">
        <v>537</v>
      </c>
      <c r="K227" s="31" t="s">
        <v>105</v>
      </c>
      <c r="L227" s="31" t="s">
        <v>194</v>
      </c>
      <c r="M227" s="31" t="s">
        <v>125</v>
      </c>
      <c r="N227" s="23"/>
      <c r="O227" s="23"/>
      <c r="P227" s="23"/>
      <c r="Q227" s="29"/>
      <c r="R227" s="23"/>
      <c r="S227" s="29">
        <v>28330</v>
      </c>
      <c r="T227" s="482"/>
    </row>
    <row r="228" spans="1:20" ht="54" customHeight="1" x14ac:dyDescent="1.1499999999999999">
      <c r="A228" s="31" t="s">
        <v>27324</v>
      </c>
      <c r="B228" s="31" t="s">
        <v>2296</v>
      </c>
      <c r="C228" s="31" t="s">
        <v>27325</v>
      </c>
      <c r="D228" s="31" t="s">
        <v>27326</v>
      </c>
      <c r="E228" s="31" t="s">
        <v>688</v>
      </c>
      <c r="F228" s="31" t="s">
        <v>123</v>
      </c>
      <c r="G228" s="31" t="s">
        <v>16287</v>
      </c>
      <c r="H228" s="31" t="s">
        <v>21619</v>
      </c>
      <c r="I228" s="38">
        <v>0.41666666666666669</v>
      </c>
      <c r="J228" s="31" t="s">
        <v>537</v>
      </c>
      <c r="K228" s="31" t="s">
        <v>105</v>
      </c>
      <c r="L228" s="31" t="s">
        <v>194</v>
      </c>
      <c r="M228" s="31" t="s">
        <v>106</v>
      </c>
      <c r="N228" s="23"/>
      <c r="O228" s="23"/>
      <c r="P228" s="23"/>
      <c r="Q228" s="29"/>
      <c r="R228" s="23"/>
      <c r="S228" s="29">
        <v>38950</v>
      </c>
      <c r="T228" s="482"/>
    </row>
    <row r="229" spans="1:20" ht="54" customHeight="1" x14ac:dyDescent="1.1499999999999999">
      <c r="A229" s="31" t="s">
        <v>27327</v>
      </c>
      <c r="B229" s="31" t="s">
        <v>16317</v>
      </c>
      <c r="C229" s="31" t="s">
        <v>27328</v>
      </c>
      <c r="D229" s="31" t="s">
        <v>27329</v>
      </c>
      <c r="E229" s="31" t="s">
        <v>688</v>
      </c>
      <c r="F229" s="31" t="s">
        <v>123</v>
      </c>
      <c r="G229" s="31" t="s">
        <v>16287</v>
      </c>
      <c r="H229" s="31" t="s">
        <v>21619</v>
      </c>
      <c r="I229" s="38">
        <v>0.41666666666666669</v>
      </c>
      <c r="J229" s="31" t="s">
        <v>537</v>
      </c>
      <c r="K229" s="31" t="s">
        <v>105</v>
      </c>
      <c r="L229" s="31" t="s">
        <v>194</v>
      </c>
      <c r="M229" s="31" t="s">
        <v>106</v>
      </c>
      <c r="N229" s="23"/>
      <c r="O229" s="23"/>
      <c r="P229" s="23"/>
      <c r="Q229" s="29"/>
      <c r="R229" s="23"/>
      <c r="S229" s="29">
        <v>38950</v>
      </c>
      <c r="T229" s="482"/>
    </row>
    <row r="230" spans="1:20" ht="54" customHeight="1" x14ac:dyDescent="1.1499999999999999">
      <c r="A230" s="31" t="s">
        <v>27330</v>
      </c>
      <c r="B230" s="31" t="s">
        <v>2110</v>
      </c>
      <c r="C230" s="31" t="s">
        <v>27331</v>
      </c>
      <c r="D230" s="31" t="s">
        <v>27332</v>
      </c>
      <c r="E230" s="31" t="s">
        <v>688</v>
      </c>
      <c r="F230" s="31" t="s">
        <v>123</v>
      </c>
      <c r="G230" s="31" t="s">
        <v>16287</v>
      </c>
      <c r="H230" s="31" t="s">
        <v>21619</v>
      </c>
      <c r="I230" s="38">
        <v>0.41666666666666669</v>
      </c>
      <c r="J230" s="31" t="s">
        <v>537</v>
      </c>
      <c r="K230" s="31" t="s">
        <v>105</v>
      </c>
      <c r="L230" s="31" t="s">
        <v>194</v>
      </c>
      <c r="M230" s="31" t="s">
        <v>106</v>
      </c>
      <c r="N230" s="23"/>
      <c r="O230" s="23"/>
      <c r="P230" s="23"/>
      <c r="Q230" s="29"/>
      <c r="R230" s="23"/>
      <c r="S230" s="29">
        <v>38950</v>
      </c>
      <c r="T230" s="482"/>
    </row>
    <row r="231" spans="1:20" ht="54" customHeight="1" x14ac:dyDescent="1.1499999999999999">
      <c r="A231" s="31" t="s">
        <v>27333</v>
      </c>
      <c r="B231" s="31" t="s">
        <v>14937</v>
      </c>
      <c r="C231" s="31" t="s">
        <v>27334</v>
      </c>
      <c r="D231" s="31" t="s">
        <v>27335</v>
      </c>
      <c r="E231" s="31" t="s">
        <v>688</v>
      </c>
      <c r="F231" s="31" t="s">
        <v>123</v>
      </c>
      <c r="G231" s="31" t="s">
        <v>16287</v>
      </c>
      <c r="H231" s="31" t="s">
        <v>21619</v>
      </c>
      <c r="I231" s="38">
        <v>0.41666666666666669</v>
      </c>
      <c r="J231" s="31" t="s">
        <v>537</v>
      </c>
      <c r="K231" s="31" t="s">
        <v>105</v>
      </c>
      <c r="L231" s="31" t="s">
        <v>194</v>
      </c>
      <c r="M231" s="31" t="s">
        <v>106</v>
      </c>
      <c r="N231" s="23"/>
      <c r="O231" s="23"/>
      <c r="P231" s="23"/>
      <c r="Q231" s="29"/>
      <c r="R231" s="23"/>
      <c r="S231" s="29">
        <v>38950</v>
      </c>
      <c r="T231" s="482"/>
    </row>
    <row r="232" spans="1:20" ht="54" customHeight="1" x14ac:dyDescent="1.1499999999999999">
      <c r="A232" s="31" t="s">
        <v>27336</v>
      </c>
      <c r="B232" s="31" t="s">
        <v>27337</v>
      </c>
      <c r="C232" s="31" t="s">
        <v>27338</v>
      </c>
      <c r="D232" s="31" t="s">
        <v>27339</v>
      </c>
      <c r="E232" s="31" t="s">
        <v>688</v>
      </c>
      <c r="F232" s="31" t="s">
        <v>123</v>
      </c>
      <c r="G232" s="31" t="s">
        <v>16287</v>
      </c>
      <c r="H232" s="31" t="s">
        <v>21619</v>
      </c>
      <c r="I232" s="38">
        <v>0.41666666666666669</v>
      </c>
      <c r="J232" s="31" t="s">
        <v>537</v>
      </c>
      <c r="K232" s="31" t="s">
        <v>105</v>
      </c>
      <c r="L232" s="31" t="s">
        <v>194</v>
      </c>
      <c r="M232" s="31" t="s">
        <v>125</v>
      </c>
      <c r="N232" s="23"/>
      <c r="O232" s="23"/>
      <c r="P232" s="23"/>
      <c r="Q232" s="29"/>
      <c r="R232" s="23"/>
      <c r="S232" s="29">
        <v>28330</v>
      </c>
      <c r="T232" s="482"/>
    </row>
    <row r="233" spans="1:20" ht="54" customHeight="1" x14ac:dyDescent="1.3">
      <c r="A233" s="679" t="s">
        <v>28585</v>
      </c>
      <c r="B233" s="680"/>
      <c r="C233" s="680"/>
      <c r="D233" s="680"/>
      <c r="E233" s="680"/>
      <c r="F233" s="680"/>
      <c r="G233" s="680"/>
      <c r="H233" s="680"/>
      <c r="I233" s="680"/>
      <c r="J233" s="680"/>
      <c r="K233" s="680"/>
      <c r="L233" s="680"/>
      <c r="M233" s="681"/>
      <c r="N233" s="23"/>
      <c r="O233" s="23"/>
      <c r="P233" s="23"/>
      <c r="Q233" s="29"/>
      <c r="R233" s="23"/>
      <c r="S233" s="29"/>
      <c r="T233" s="482"/>
    </row>
    <row r="234" spans="1:20" ht="54" customHeight="1" x14ac:dyDescent="1.1499999999999999">
      <c r="A234" s="31" t="s">
        <v>28052</v>
      </c>
      <c r="B234" s="31" t="s">
        <v>28053</v>
      </c>
      <c r="C234" s="31" t="s">
        <v>28054</v>
      </c>
      <c r="D234" s="31" t="s">
        <v>28055</v>
      </c>
      <c r="E234" s="31" t="s">
        <v>101</v>
      </c>
      <c r="F234" s="31" t="s">
        <v>1304</v>
      </c>
      <c r="G234" s="31" t="s">
        <v>16185</v>
      </c>
      <c r="H234" s="31" t="s">
        <v>25340</v>
      </c>
      <c r="I234" s="38">
        <v>0.125</v>
      </c>
      <c r="J234" s="31" t="s">
        <v>537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29"/>
      <c r="R234" s="23"/>
      <c r="S234" s="29">
        <v>26200</v>
      </c>
      <c r="T234" s="482"/>
    </row>
    <row r="235" spans="1:20" ht="54" customHeight="1" x14ac:dyDescent="1.1499999999999999">
      <c r="A235" s="31" t="s">
        <v>28056</v>
      </c>
      <c r="B235" s="31" t="s">
        <v>28057</v>
      </c>
      <c r="C235" s="31" t="s">
        <v>28058</v>
      </c>
      <c r="D235" s="31" t="s">
        <v>28059</v>
      </c>
      <c r="E235" s="31" t="s">
        <v>101</v>
      </c>
      <c r="F235" s="31" t="s">
        <v>1304</v>
      </c>
      <c r="G235" s="31" t="s">
        <v>16185</v>
      </c>
      <c r="H235" s="31" t="s">
        <v>25340</v>
      </c>
      <c r="I235" s="38">
        <v>0.125</v>
      </c>
      <c r="J235" s="31" t="s">
        <v>537</v>
      </c>
      <c r="K235" s="31" t="s">
        <v>105</v>
      </c>
      <c r="L235" s="31" t="s">
        <v>125</v>
      </c>
      <c r="M235" s="31" t="s">
        <v>491</v>
      </c>
      <c r="N235" s="23"/>
      <c r="O235" s="23"/>
      <c r="P235" s="23"/>
      <c r="Q235" s="29"/>
      <c r="R235" s="23"/>
      <c r="S235" s="29">
        <v>26200</v>
      </c>
      <c r="T235" s="482"/>
    </row>
    <row r="236" spans="1:20" ht="54" customHeight="1" x14ac:dyDescent="1.1499999999999999">
      <c r="A236" s="31" t="s">
        <v>28060</v>
      </c>
      <c r="B236" s="31" t="s">
        <v>28061</v>
      </c>
      <c r="C236" s="31" t="s">
        <v>28062</v>
      </c>
      <c r="D236" s="31" t="s">
        <v>28063</v>
      </c>
      <c r="E236" s="31" t="s">
        <v>101</v>
      </c>
      <c r="F236" s="31" t="s">
        <v>1304</v>
      </c>
      <c r="G236" s="31" t="s">
        <v>16185</v>
      </c>
      <c r="H236" s="31" t="s">
        <v>25340</v>
      </c>
      <c r="I236" s="38">
        <v>0.125</v>
      </c>
      <c r="J236" s="31" t="s">
        <v>537</v>
      </c>
      <c r="K236" s="31" t="s">
        <v>105</v>
      </c>
      <c r="L236" s="31" t="s">
        <v>533</v>
      </c>
      <c r="M236" s="31" t="s">
        <v>491</v>
      </c>
      <c r="N236" s="23"/>
      <c r="O236" s="23"/>
      <c r="P236" s="23"/>
      <c r="Q236" s="29"/>
      <c r="R236" s="23"/>
      <c r="S236" s="29">
        <v>25200</v>
      </c>
      <c r="T236" s="482"/>
    </row>
    <row r="237" spans="1:20" ht="54" customHeight="1" x14ac:dyDescent="1.1499999999999999">
      <c r="A237" s="31" t="s">
        <v>28064</v>
      </c>
      <c r="B237" s="31" t="s">
        <v>28065</v>
      </c>
      <c r="C237" s="31" t="s">
        <v>28066</v>
      </c>
      <c r="D237" s="31" t="s">
        <v>28067</v>
      </c>
      <c r="E237" s="31" t="s">
        <v>101</v>
      </c>
      <c r="F237" s="31" t="s">
        <v>1304</v>
      </c>
      <c r="G237" s="31" t="s">
        <v>16185</v>
      </c>
      <c r="H237" s="31" t="s">
        <v>25340</v>
      </c>
      <c r="I237" s="38">
        <v>0.125</v>
      </c>
      <c r="J237" s="31" t="s">
        <v>537</v>
      </c>
      <c r="K237" s="31" t="s">
        <v>105</v>
      </c>
      <c r="L237" s="31" t="s">
        <v>125</v>
      </c>
      <c r="M237" s="31" t="s">
        <v>491</v>
      </c>
      <c r="N237" s="23"/>
      <c r="O237" s="23"/>
      <c r="P237" s="23"/>
      <c r="Q237" s="29"/>
      <c r="R237" s="23"/>
      <c r="S237" s="29">
        <v>26200</v>
      </c>
      <c r="T237" s="482"/>
    </row>
    <row r="238" spans="1:20" ht="54" customHeight="1" x14ac:dyDescent="1.1499999999999999">
      <c r="A238" s="682" t="s">
        <v>29178</v>
      </c>
      <c r="B238" s="683"/>
      <c r="C238" s="683"/>
      <c r="D238" s="683"/>
      <c r="E238" s="683"/>
      <c r="F238" s="683"/>
      <c r="G238" s="683"/>
      <c r="H238" s="683"/>
      <c r="I238" s="683"/>
      <c r="J238" s="683"/>
      <c r="K238" s="683"/>
      <c r="L238" s="683"/>
      <c r="M238" s="684"/>
      <c r="N238" s="23"/>
      <c r="O238" s="23"/>
      <c r="P238" s="23"/>
      <c r="Q238" s="29"/>
      <c r="R238" s="23"/>
      <c r="S238" s="29"/>
      <c r="T238" s="482"/>
    </row>
    <row r="239" spans="1:20" ht="54" customHeight="1" x14ac:dyDescent="1.1499999999999999">
      <c r="A239" s="31" t="s">
        <v>28675</v>
      </c>
      <c r="B239" s="31" t="s">
        <v>28676</v>
      </c>
      <c r="C239" s="31" t="s">
        <v>28677</v>
      </c>
      <c r="D239" s="31" t="s">
        <v>28678</v>
      </c>
      <c r="E239" s="31" t="s">
        <v>688</v>
      </c>
      <c r="F239" s="31" t="s">
        <v>123</v>
      </c>
      <c r="G239" s="31" t="s">
        <v>16287</v>
      </c>
      <c r="H239" s="31" t="s">
        <v>25340</v>
      </c>
      <c r="I239" s="38">
        <v>0.41666666666666669</v>
      </c>
      <c r="J239" s="31" t="s">
        <v>537</v>
      </c>
      <c r="K239" s="31" t="s">
        <v>105</v>
      </c>
      <c r="L239" s="31" t="s">
        <v>106</v>
      </c>
      <c r="M239" s="31" t="s">
        <v>194</v>
      </c>
      <c r="N239" s="23"/>
      <c r="O239" s="23"/>
      <c r="P239" s="23"/>
      <c r="Q239" s="29"/>
      <c r="R239" s="23"/>
      <c r="S239" s="29">
        <v>38950</v>
      </c>
      <c r="T239" s="482"/>
    </row>
    <row r="240" spans="1:20" ht="54" customHeight="1" x14ac:dyDescent="1.1499999999999999">
      <c r="A240" s="693" t="s">
        <v>29187</v>
      </c>
      <c r="B240" s="694"/>
      <c r="C240" s="694"/>
      <c r="D240" s="694"/>
      <c r="E240" s="694"/>
      <c r="F240" s="694"/>
      <c r="G240" s="694"/>
      <c r="H240" s="694"/>
      <c r="I240" s="694"/>
      <c r="J240" s="694"/>
      <c r="K240" s="694"/>
      <c r="L240" s="694"/>
      <c r="M240" s="695"/>
      <c r="N240" s="23"/>
      <c r="O240" s="23"/>
      <c r="P240" s="23"/>
      <c r="Q240" s="29"/>
      <c r="R240" s="23"/>
      <c r="S240" s="29"/>
      <c r="T240" s="482">
        <v>1000000</v>
      </c>
    </row>
    <row r="241" spans="1:20" ht="54" customHeight="1" x14ac:dyDescent="1.1499999999999999">
      <c r="A241" s="688" t="s">
        <v>29699</v>
      </c>
      <c r="B241" s="689"/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90"/>
      <c r="N241" s="23"/>
      <c r="O241" s="23"/>
      <c r="P241" s="23"/>
      <c r="Q241" s="29"/>
      <c r="R241" s="23"/>
      <c r="S241" s="29"/>
      <c r="T241" s="482"/>
    </row>
    <row r="242" spans="1:20" ht="54" customHeight="1" x14ac:dyDescent="1.1499999999999999">
      <c r="A242" s="31" t="s">
        <v>29289</v>
      </c>
      <c r="B242" s="31" t="s">
        <v>29290</v>
      </c>
      <c r="C242" s="31" t="s">
        <v>29291</v>
      </c>
      <c r="D242" s="31" t="s">
        <v>29292</v>
      </c>
      <c r="E242" s="31" t="s">
        <v>688</v>
      </c>
      <c r="F242" s="31" t="s">
        <v>123</v>
      </c>
      <c r="G242" s="31" t="s">
        <v>16287</v>
      </c>
      <c r="H242" s="31" t="s">
        <v>20462</v>
      </c>
      <c r="I242" s="38">
        <v>0.95833333333333337</v>
      </c>
      <c r="J242" s="31" t="s">
        <v>537</v>
      </c>
      <c r="K242" s="31" t="s">
        <v>105</v>
      </c>
      <c r="L242" s="31" t="s">
        <v>106</v>
      </c>
      <c r="M242" s="31" t="s">
        <v>194</v>
      </c>
      <c r="N242" s="23"/>
      <c r="O242" s="23"/>
      <c r="P242" s="23"/>
      <c r="Q242" s="29"/>
      <c r="R242" s="23"/>
      <c r="S242" s="29">
        <v>38950</v>
      </c>
      <c r="T242" s="482"/>
    </row>
    <row r="243" spans="1:20" ht="54" customHeight="1" x14ac:dyDescent="1.1499999999999999">
      <c r="A243" s="31" t="s">
        <v>29293</v>
      </c>
      <c r="B243" s="31" t="s">
        <v>29294</v>
      </c>
      <c r="C243" s="31" t="s">
        <v>29295</v>
      </c>
      <c r="D243" s="31" t="s">
        <v>29296</v>
      </c>
      <c r="E243" s="31" t="s">
        <v>688</v>
      </c>
      <c r="F243" s="31" t="s">
        <v>123</v>
      </c>
      <c r="G243" s="31" t="s">
        <v>16287</v>
      </c>
      <c r="H243" s="31" t="s">
        <v>20462</v>
      </c>
      <c r="I243" s="38">
        <v>0.95833333333333337</v>
      </c>
      <c r="J243" s="31" t="s">
        <v>537</v>
      </c>
      <c r="K243" s="31" t="s">
        <v>105</v>
      </c>
      <c r="L243" s="31" t="s">
        <v>106</v>
      </c>
      <c r="M243" s="31" t="s">
        <v>194</v>
      </c>
      <c r="N243" s="23"/>
      <c r="O243" s="23"/>
      <c r="P243" s="23"/>
      <c r="Q243" s="29"/>
      <c r="R243" s="23"/>
      <c r="S243" s="29">
        <v>38950</v>
      </c>
      <c r="T243" s="482"/>
    </row>
    <row r="244" spans="1:20" ht="54" customHeight="1" x14ac:dyDescent="1.1499999999999999">
      <c r="A244" s="31" t="s">
        <v>370</v>
      </c>
      <c r="B244" s="31" t="s">
        <v>4780</v>
      </c>
      <c r="C244" s="31" t="s">
        <v>29297</v>
      </c>
      <c r="D244" s="31" t="s">
        <v>29298</v>
      </c>
      <c r="E244" s="31" t="s">
        <v>688</v>
      </c>
      <c r="F244" s="31" t="s">
        <v>123</v>
      </c>
      <c r="G244" s="31" t="s">
        <v>16287</v>
      </c>
      <c r="H244" s="31" t="s">
        <v>20462</v>
      </c>
      <c r="I244" s="38">
        <v>0.95833333333333337</v>
      </c>
      <c r="J244" s="31" t="s">
        <v>537</v>
      </c>
      <c r="K244" s="31" t="s">
        <v>105</v>
      </c>
      <c r="L244" s="31" t="s">
        <v>106</v>
      </c>
      <c r="M244" s="31" t="s">
        <v>194</v>
      </c>
      <c r="N244" s="23"/>
      <c r="O244" s="23"/>
      <c r="P244" s="23"/>
      <c r="Q244" s="29"/>
      <c r="R244" s="23"/>
      <c r="S244" s="29">
        <v>38950</v>
      </c>
      <c r="T244" s="482"/>
    </row>
    <row r="245" spans="1:20" ht="54" customHeight="1" x14ac:dyDescent="1.1499999999999999">
      <c r="A245" s="31" t="s">
        <v>29299</v>
      </c>
      <c r="B245" s="31" t="s">
        <v>29300</v>
      </c>
      <c r="C245" s="31" t="s">
        <v>29301</v>
      </c>
      <c r="D245" s="31" t="s">
        <v>29302</v>
      </c>
      <c r="E245" s="31" t="s">
        <v>688</v>
      </c>
      <c r="F245" s="31" t="s">
        <v>123</v>
      </c>
      <c r="G245" s="31" t="s">
        <v>16287</v>
      </c>
      <c r="H245" s="31" t="s">
        <v>20462</v>
      </c>
      <c r="I245" s="38">
        <v>0.95833333333333337</v>
      </c>
      <c r="J245" s="31" t="s">
        <v>537</v>
      </c>
      <c r="K245" s="31" t="s">
        <v>105</v>
      </c>
      <c r="L245" s="31" t="s">
        <v>106</v>
      </c>
      <c r="M245" s="31" t="s">
        <v>194</v>
      </c>
      <c r="N245" s="23"/>
      <c r="O245" s="23"/>
      <c r="P245" s="23"/>
      <c r="Q245" s="29"/>
      <c r="R245" s="23"/>
      <c r="S245" s="29">
        <v>38950</v>
      </c>
      <c r="T245" s="482"/>
    </row>
    <row r="246" spans="1:20" ht="54" customHeight="1" x14ac:dyDescent="1.1499999999999999">
      <c r="A246" s="31" t="s">
        <v>29303</v>
      </c>
      <c r="B246" s="31" t="s">
        <v>29304</v>
      </c>
      <c r="C246" s="31" t="s">
        <v>29305</v>
      </c>
      <c r="D246" s="31" t="s">
        <v>29306</v>
      </c>
      <c r="E246" s="31" t="s">
        <v>688</v>
      </c>
      <c r="F246" s="31" t="s">
        <v>123</v>
      </c>
      <c r="G246" s="31" t="s">
        <v>16287</v>
      </c>
      <c r="H246" s="31" t="s">
        <v>20462</v>
      </c>
      <c r="I246" s="38">
        <v>0.95833333333333337</v>
      </c>
      <c r="J246" s="31" t="s">
        <v>537</v>
      </c>
      <c r="K246" s="31" t="s">
        <v>105</v>
      </c>
      <c r="L246" s="31" t="s">
        <v>106</v>
      </c>
      <c r="M246" s="31" t="s">
        <v>194</v>
      </c>
      <c r="N246" s="23"/>
      <c r="O246" s="23"/>
      <c r="P246" s="23"/>
      <c r="Q246" s="29"/>
      <c r="R246" s="23"/>
      <c r="S246" s="29">
        <v>38950</v>
      </c>
      <c r="T246" s="482"/>
    </row>
    <row r="247" spans="1:20" ht="54" customHeight="1" x14ac:dyDescent="1.1499999999999999">
      <c r="A247" s="31" t="s">
        <v>29307</v>
      </c>
      <c r="B247" s="31" t="s">
        <v>29308</v>
      </c>
      <c r="C247" s="31" t="s">
        <v>29309</v>
      </c>
      <c r="D247" s="31" t="s">
        <v>29310</v>
      </c>
      <c r="E247" s="31" t="s">
        <v>688</v>
      </c>
      <c r="F247" s="31" t="s">
        <v>123</v>
      </c>
      <c r="G247" s="31" t="s">
        <v>16287</v>
      </c>
      <c r="H247" s="31" t="s">
        <v>20462</v>
      </c>
      <c r="I247" s="38">
        <v>0.95833333333333337</v>
      </c>
      <c r="J247" s="31" t="s">
        <v>537</v>
      </c>
      <c r="K247" s="31" t="s">
        <v>105</v>
      </c>
      <c r="L247" s="31" t="s">
        <v>106</v>
      </c>
      <c r="M247" s="31" t="s">
        <v>194</v>
      </c>
      <c r="N247" s="23"/>
      <c r="O247" s="23"/>
      <c r="P247" s="23"/>
      <c r="Q247" s="29"/>
      <c r="R247" s="23"/>
      <c r="S247" s="29">
        <v>38950</v>
      </c>
      <c r="T247" s="482"/>
    </row>
    <row r="248" spans="1:20" ht="54" customHeight="1" x14ac:dyDescent="1.1499999999999999">
      <c r="A248" s="31" t="s">
        <v>2175</v>
      </c>
      <c r="B248" s="31" t="s">
        <v>2176</v>
      </c>
      <c r="C248" s="31" t="s">
        <v>23015</v>
      </c>
      <c r="D248" s="31" t="s">
        <v>2178</v>
      </c>
      <c r="E248" s="31" t="s">
        <v>688</v>
      </c>
      <c r="F248" s="31" t="s">
        <v>123</v>
      </c>
      <c r="G248" s="31" t="s">
        <v>16287</v>
      </c>
      <c r="H248" s="31" t="s">
        <v>20462</v>
      </c>
      <c r="I248" s="38">
        <v>0.95833333333333337</v>
      </c>
      <c r="J248" s="31" t="s">
        <v>537</v>
      </c>
      <c r="K248" s="31" t="s">
        <v>105</v>
      </c>
      <c r="L248" s="31" t="s">
        <v>106</v>
      </c>
      <c r="M248" s="31" t="s">
        <v>107</v>
      </c>
      <c r="N248" s="23"/>
      <c r="O248" s="23"/>
      <c r="P248" s="23"/>
      <c r="Q248" s="29"/>
      <c r="R248" s="23"/>
      <c r="S248" s="29">
        <v>22200</v>
      </c>
      <c r="T248" s="482"/>
    </row>
    <row r="249" spans="1:20" ht="54" customHeight="1" x14ac:dyDescent="1.1499999999999999">
      <c r="A249" s="31" t="s">
        <v>29311</v>
      </c>
      <c r="B249" s="31" t="s">
        <v>29312</v>
      </c>
      <c r="C249" s="31" t="s">
        <v>29313</v>
      </c>
      <c r="D249" s="31" t="s">
        <v>29314</v>
      </c>
      <c r="E249" s="31" t="s">
        <v>688</v>
      </c>
      <c r="F249" s="31" t="s">
        <v>123</v>
      </c>
      <c r="G249" s="31" t="s">
        <v>16287</v>
      </c>
      <c r="H249" s="31" t="s">
        <v>20462</v>
      </c>
      <c r="I249" s="38">
        <v>0.95833333333333337</v>
      </c>
      <c r="J249" s="31" t="s">
        <v>537</v>
      </c>
      <c r="K249" s="31" t="s">
        <v>105</v>
      </c>
      <c r="L249" s="31" t="s">
        <v>106</v>
      </c>
      <c r="M249" s="31" t="s">
        <v>194</v>
      </c>
      <c r="N249" s="23"/>
      <c r="O249" s="23"/>
      <c r="P249" s="23"/>
      <c r="Q249" s="29"/>
      <c r="R249" s="23"/>
      <c r="S249" s="29">
        <v>38950</v>
      </c>
      <c r="T249" s="482"/>
    </row>
    <row r="250" spans="1:20" ht="54" customHeight="1" x14ac:dyDescent="1.1499999999999999">
      <c r="A250" s="31" t="s">
        <v>29315</v>
      </c>
      <c r="B250" s="31" t="s">
        <v>9441</v>
      </c>
      <c r="C250" s="31" t="s">
        <v>29316</v>
      </c>
      <c r="D250" s="31" t="s">
        <v>29317</v>
      </c>
      <c r="E250" s="31" t="s">
        <v>688</v>
      </c>
      <c r="F250" s="31" t="s">
        <v>123</v>
      </c>
      <c r="G250" s="31" t="s">
        <v>16287</v>
      </c>
      <c r="H250" s="31" t="s">
        <v>20462</v>
      </c>
      <c r="I250" s="38">
        <v>0.95833333333333337</v>
      </c>
      <c r="J250" s="31" t="s">
        <v>537</v>
      </c>
      <c r="K250" s="31" t="s">
        <v>105</v>
      </c>
      <c r="L250" s="31" t="s">
        <v>106</v>
      </c>
      <c r="M250" s="31" t="s">
        <v>194</v>
      </c>
      <c r="N250" s="23"/>
      <c r="O250" s="23"/>
      <c r="P250" s="23"/>
      <c r="Q250" s="29"/>
      <c r="R250" s="23"/>
      <c r="S250" s="29">
        <v>38950</v>
      </c>
      <c r="T250" s="482"/>
    </row>
    <row r="251" spans="1:20" ht="54" customHeight="1" x14ac:dyDescent="1.1499999999999999">
      <c r="A251" s="31" t="s">
        <v>29318</v>
      </c>
      <c r="B251" s="31" t="s">
        <v>29319</v>
      </c>
      <c r="C251" s="31" t="s">
        <v>29320</v>
      </c>
      <c r="D251" s="31" t="s">
        <v>29321</v>
      </c>
      <c r="E251" s="31" t="s">
        <v>688</v>
      </c>
      <c r="F251" s="31" t="s">
        <v>123</v>
      </c>
      <c r="G251" s="31" t="s">
        <v>16287</v>
      </c>
      <c r="H251" s="31" t="s">
        <v>20462</v>
      </c>
      <c r="I251" s="38">
        <v>0.95833333333333337</v>
      </c>
      <c r="J251" s="31" t="s">
        <v>537</v>
      </c>
      <c r="K251" s="31" t="s">
        <v>105</v>
      </c>
      <c r="L251" s="31" t="s">
        <v>106</v>
      </c>
      <c r="M251" s="31" t="s">
        <v>194</v>
      </c>
      <c r="N251" s="23"/>
      <c r="O251" s="23"/>
      <c r="P251" s="23"/>
      <c r="Q251" s="29"/>
      <c r="R251" s="23"/>
      <c r="S251" s="29">
        <v>38950</v>
      </c>
      <c r="T251" s="482"/>
    </row>
    <row r="252" spans="1:20" ht="54" customHeight="1" x14ac:dyDescent="1.1499999999999999">
      <c r="A252" s="31" t="s">
        <v>29322</v>
      </c>
      <c r="B252" s="31" t="s">
        <v>29323</v>
      </c>
      <c r="C252" s="31" t="s">
        <v>29324</v>
      </c>
      <c r="D252" s="31" t="s">
        <v>29325</v>
      </c>
      <c r="E252" s="31" t="s">
        <v>688</v>
      </c>
      <c r="F252" s="31" t="s">
        <v>123</v>
      </c>
      <c r="G252" s="31" t="s">
        <v>16287</v>
      </c>
      <c r="H252" s="31" t="s">
        <v>20462</v>
      </c>
      <c r="I252" s="38">
        <v>0.95833333333333337</v>
      </c>
      <c r="J252" s="31" t="s">
        <v>537</v>
      </c>
      <c r="K252" s="31" t="s">
        <v>105</v>
      </c>
      <c r="L252" s="31" t="s">
        <v>106</v>
      </c>
      <c r="M252" s="31" t="s">
        <v>194</v>
      </c>
      <c r="N252" s="23"/>
      <c r="O252" s="23"/>
      <c r="P252" s="23"/>
      <c r="Q252" s="29"/>
      <c r="R252" s="23"/>
      <c r="S252" s="29">
        <v>38950</v>
      </c>
      <c r="T252" s="482"/>
    </row>
    <row r="253" spans="1:20" ht="54" customHeight="1" x14ac:dyDescent="1.3">
      <c r="A253" s="679" t="s">
        <v>30211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1"/>
      <c r="N253" s="23"/>
      <c r="O253" s="23"/>
      <c r="P253" s="23"/>
      <c r="Q253" s="29"/>
      <c r="R253" s="23"/>
      <c r="S253" s="29"/>
      <c r="T253" s="482"/>
    </row>
    <row r="254" spans="1:20" ht="54" customHeight="1" x14ac:dyDescent="1.1499999999999999">
      <c r="A254" s="31" t="s">
        <v>29818</v>
      </c>
      <c r="B254" s="31" t="s">
        <v>29819</v>
      </c>
      <c r="C254" s="31" t="s">
        <v>29820</v>
      </c>
      <c r="D254" s="31" t="s">
        <v>29821</v>
      </c>
      <c r="E254" s="31" t="s">
        <v>101</v>
      </c>
      <c r="F254" s="31" t="s">
        <v>123</v>
      </c>
      <c r="G254" s="31" t="s">
        <v>16223</v>
      </c>
      <c r="H254" s="31" t="s">
        <v>17480</v>
      </c>
      <c r="I254" s="38">
        <v>0.125</v>
      </c>
      <c r="J254" s="31" t="s">
        <v>36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9"/>
      <c r="R254" s="23"/>
      <c r="S254" s="29">
        <v>43925</v>
      </c>
      <c r="T254" s="482"/>
    </row>
    <row r="255" spans="1:20" ht="54" customHeight="1" x14ac:dyDescent="1.1499999999999999">
      <c r="A255" s="693" t="s">
        <v>30213</v>
      </c>
      <c r="B255" s="694"/>
      <c r="C255" s="694"/>
      <c r="D255" s="694"/>
      <c r="E255" s="694"/>
      <c r="F255" s="694"/>
      <c r="G255" s="694"/>
      <c r="H255" s="694"/>
      <c r="I255" s="694"/>
      <c r="J255" s="694"/>
      <c r="K255" s="694"/>
      <c r="L255" s="694"/>
      <c r="M255" s="695"/>
      <c r="N255" s="23"/>
      <c r="O255" s="23"/>
      <c r="P255" s="23"/>
      <c r="Q255" s="29"/>
      <c r="R255" s="23"/>
      <c r="S255" s="29"/>
      <c r="T255" s="482">
        <v>720000</v>
      </c>
    </row>
    <row r="256" spans="1:20" ht="54" customHeight="1" x14ac:dyDescent="1.3">
      <c r="A256" s="679" t="s">
        <v>31180</v>
      </c>
      <c r="B256" s="680"/>
      <c r="C256" s="680"/>
      <c r="D256" s="680"/>
      <c r="E256" s="680"/>
      <c r="F256" s="680"/>
      <c r="G256" s="680"/>
      <c r="H256" s="680"/>
      <c r="I256" s="680"/>
      <c r="J256" s="680"/>
      <c r="K256" s="680"/>
      <c r="L256" s="680"/>
      <c r="M256" s="681"/>
      <c r="N256" s="23"/>
      <c r="O256" s="23"/>
      <c r="P256" s="23"/>
      <c r="Q256" s="29"/>
      <c r="R256" s="23"/>
      <c r="S256" s="29"/>
      <c r="T256" s="481"/>
    </row>
    <row r="257" spans="1:20" ht="54" customHeight="1" x14ac:dyDescent="1.1499999999999999">
      <c r="A257" s="31" t="s">
        <v>30351</v>
      </c>
      <c r="B257" s="31" t="s">
        <v>30352</v>
      </c>
      <c r="C257" s="31" t="s">
        <v>30353</v>
      </c>
      <c r="D257" s="31" t="s">
        <v>30354</v>
      </c>
      <c r="E257" s="31" t="s">
        <v>687</v>
      </c>
      <c r="F257" s="31" t="s">
        <v>123</v>
      </c>
      <c r="G257" s="31" t="s">
        <v>18959</v>
      </c>
      <c r="H257" s="31" t="s">
        <v>17480</v>
      </c>
      <c r="I257" s="38">
        <v>0.91666666666666663</v>
      </c>
      <c r="J257" s="31" t="s">
        <v>537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9"/>
      <c r="R257" s="23"/>
      <c r="S257" s="29">
        <v>43425</v>
      </c>
      <c r="T257" s="481"/>
    </row>
    <row r="258" spans="1:20" ht="54" customHeight="1" x14ac:dyDescent="1.1499999999999999">
      <c r="A258" s="31" t="s">
        <v>30355</v>
      </c>
      <c r="B258" s="31" t="s">
        <v>2742</v>
      </c>
      <c r="C258" s="31" t="s">
        <v>30356</v>
      </c>
      <c r="D258" s="31" t="s">
        <v>30357</v>
      </c>
      <c r="E258" s="31" t="s">
        <v>687</v>
      </c>
      <c r="F258" s="31" t="s">
        <v>123</v>
      </c>
      <c r="G258" s="31" t="s">
        <v>18959</v>
      </c>
      <c r="H258" s="31" t="s">
        <v>17480</v>
      </c>
      <c r="I258" s="38">
        <v>0.91666666666666663</v>
      </c>
      <c r="J258" s="31" t="s">
        <v>537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9"/>
      <c r="R258" s="23"/>
      <c r="S258" s="29">
        <v>43425</v>
      </c>
      <c r="T258" s="481"/>
    </row>
    <row r="259" spans="1:20" ht="54" customHeight="1" x14ac:dyDescent="1.1499999999999999">
      <c r="A259" s="31" t="s">
        <v>30358</v>
      </c>
      <c r="B259" s="31" t="s">
        <v>12409</v>
      </c>
      <c r="C259" s="31" t="s">
        <v>30359</v>
      </c>
      <c r="D259" s="31" t="s">
        <v>30360</v>
      </c>
      <c r="E259" s="31" t="s">
        <v>687</v>
      </c>
      <c r="F259" s="31" t="s">
        <v>123</v>
      </c>
      <c r="G259" s="31" t="s">
        <v>18959</v>
      </c>
      <c r="H259" s="31" t="s">
        <v>17480</v>
      </c>
      <c r="I259" s="38">
        <v>0.91666666666666663</v>
      </c>
      <c r="J259" s="31" t="s">
        <v>537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9"/>
      <c r="R259" s="23"/>
      <c r="S259" s="29">
        <v>43425</v>
      </c>
      <c r="T259" s="481"/>
    </row>
    <row r="260" spans="1:20" ht="54" customHeight="1" x14ac:dyDescent="1.1499999999999999">
      <c r="A260" s="31" t="s">
        <v>30361</v>
      </c>
      <c r="B260" s="31" t="s">
        <v>3785</v>
      </c>
      <c r="C260" s="31" t="s">
        <v>30362</v>
      </c>
      <c r="D260" s="31" t="s">
        <v>30363</v>
      </c>
      <c r="E260" s="31" t="s">
        <v>687</v>
      </c>
      <c r="F260" s="31" t="s">
        <v>123</v>
      </c>
      <c r="G260" s="31" t="s">
        <v>18959</v>
      </c>
      <c r="H260" s="31" t="s">
        <v>17480</v>
      </c>
      <c r="I260" s="38">
        <v>0.91666666666666663</v>
      </c>
      <c r="J260" s="31" t="s">
        <v>537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9"/>
      <c r="R260" s="23"/>
      <c r="S260" s="29">
        <v>43425</v>
      </c>
      <c r="T260" s="481"/>
    </row>
    <row r="261" spans="1:20" ht="54" customHeight="1" x14ac:dyDescent="1.1499999999999999">
      <c r="A261" s="31" t="s">
        <v>30364</v>
      </c>
      <c r="B261" s="31" t="s">
        <v>11805</v>
      </c>
      <c r="C261" s="31" t="s">
        <v>30365</v>
      </c>
      <c r="D261" s="31" t="s">
        <v>30366</v>
      </c>
      <c r="E261" s="31" t="s">
        <v>687</v>
      </c>
      <c r="F261" s="31" t="s">
        <v>123</v>
      </c>
      <c r="G261" s="31" t="s">
        <v>18959</v>
      </c>
      <c r="H261" s="31" t="s">
        <v>17480</v>
      </c>
      <c r="I261" s="38">
        <v>0.91666666666666663</v>
      </c>
      <c r="J261" s="31" t="s">
        <v>537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9"/>
      <c r="R261" s="23"/>
      <c r="S261" s="29">
        <v>43425</v>
      </c>
      <c r="T261" s="481"/>
    </row>
    <row r="262" spans="1:20" ht="54" customHeight="1" x14ac:dyDescent="1.1499999999999999">
      <c r="A262" s="31" t="s">
        <v>30367</v>
      </c>
      <c r="B262" s="31" t="s">
        <v>6684</v>
      </c>
      <c r="C262" s="31" t="s">
        <v>30368</v>
      </c>
      <c r="D262" s="31" t="s">
        <v>30369</v>
      </c>
      <c r="E262" s="31" t="s">
        <v>687</v>
      </c>
      <c r="F262" s="31" t="s">
        <v>123</v>
      </c>
      <c r="G262" s="31" t="s">
        <v>18959</v>
      </c>
      <c r="H262" s="31" t="s">
        <v>17480</v>
      </c>
      <c r="I262" s="38">
        <v>0.91666666666666663</v>
      </c>
      <c r="J262" s="31" t="s">
        <v>537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9"/>
      <c r="R262" s="23"/>
      <c r="S262" s="29">
        <v>43425</v>
      </c>
      <c r="T262" s="481"/>
    </row>
    <row r="263" spans="1:20" ht="54" customHeight="1" x14ac:dyDescent="1.1499999999999999">
      <c r="A263" s="31" t="s">
        <v>30370</v>
      </c>
      <c r="B263" s="31" t="s">
        <v>30371</v>
      </c>
      <c r="C263" s="31" t="s">
        <v>30372</v>
      </c>
      <c r="D263" s="31" t="s">
        <v>30373</v>
      </c>
      <c r="E263" s="31" t="s">
        <v>687</v>
      </c>
      <c r="F263" s="31" t="s">
        <v>123</v>
      </c>
      <c r="G263" s="31" t="s">
        <v>18959</v>
      </c>
      <c r="H263" s="31" t="s">
        <v>17480</v>
      </c>
      <c r="I263" s="38">
        <v>0.91666666666666663</v>
      </c>
      <c r="J263" s="31" t="s">
        <v>537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9"/>
      <c r="R263" s="23"/>
      <c r="S263" s="29">
        <v>43425</v>
      </c>
      <c r="T263" s="481"/>
    </row>
    <row r="264" spans="1:20" ht="54" customHeight="1" x14ac:dyDescent="1.1499999999999999">
      <c r="A264" s="31" t="s">
        <v>30374</v>
      </c>
      <c r="B264" s="31" t="s">
        <v>30375</v>
      </c>
      <c r="C264" s="31" t="s">
        <v>30376</v>
      </c>
      <c r="D264" s="31" t="s">
        <v>30377</v>
      </c>
      <c r="E264" s="31" t="s">
        <v>687</v>
      </c>
      <c r="F264" s="31" t="s">
        <v>123</v>
      </c>
      <c r="G264" s="31" t="s">
        <v>18959</v>
      </c>
      <c r="H264" s="31" t="s">
        <v>17480</v>
      </c>
      <c r="I264" s="38">
        <v>0.91666666666666663</v>
      </c>
      <c r="J264" s="31" t="s">
        <v>537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9"/>
      <c r="R264" s="23"/>
      <c r="S264" s="29">
        <v>43425</v>
      </c>
      <c r="T264" s="481"/>
    </row>
    <row r="265" spans="1:20" ht="54" customHeight="1" x14ac:dyDescent="1.1499999999999999">
      <c r="A265" s="31" t="s">
        <v>30378</v>
      </c>
      <c r="B265" s="31" t="s">
        <v>21509</v>
      </c>
      <c r="C265" s="31" t="s">
        <v>30379</v>
      </c>
      <c r="D265" s="31" t="s">
        <v>30380</v>
      </c>
      <c r="E265" s="31" t="s">
        <v>687</v>
      </c>
      <c r="F265" s="31" t="s">
        <v>123</v>
      </c>
      <c r="G265" s="31" t="s">
        <v>18959</v>
      </c>
      <c r="H265" s="31" t="s">
        <v>17480</v>
      </c>
      <c r="I265" s="38">
        <v>0.91666666666666663</v>
      </c>
      <c r="J265" s="31" t="s">
        <v>537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9"/>
      <c r="R265" s="23"/>
      <c r="S265" s="29">
        <v>43425</v>
      </c>
      <c r="T265" s="481"/>
    </row>
    <row r="266" spans="1:20" ht="54" customHeight="1" x14ac:dyDescent="1.1499999999999999">
      <c r="A266" s="31" t="s">
        <v>30381</v>
      </c>
      <c r="B266" s="31" t="s">
        <v>30382</v>
      </c>
      <c r="C266" s="31" t="s">
        <v>30383</v>
      </c>
      <c r="D266" s="31" t="s">
        <v>30384</v>
      </c>
      <c r="E266" s="31" t="s">
        <v>687</v>
      </c>
      <c r="F266" s="31" t="s">
        <v>123</v>
      </c>
      <c r="G266" s="31" t="s">
        <v>18959</v>
      </c>
      <c r="H266" s="31" t="s">
        <v>17480</v>
      </c>
      <c r="I266" s="38">
        <v>0.91666666666666663</v>
      </c>
      <c r="J266" s="31" t="s">
        <v>537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9"/>
      <c r="R266" s="23"/>
      <c r="S266" s="29">
        <v>43425</v>
      </c>
      <c r="T266" s="481"/>
    </row>
    <row r="267" spans="1:20" ht="54" customHeight="1" x14ac:dyDescent="1.1499999999999999">
      <c r="A267" s="31" t="s">
        <v>30385</v>
      </c>
      <c r="B267" s="31" t="s">
        <v>28899</v>
      </c>
      <c r="C267" s="31" t="s">
        <v>30386</v>
      </c>
      <c r="D267" s="31" t="s">
        <v>30387</v>
      </c>
      <c r="E267" s="31" t="s">
        <v>687</v>
      </c>
      <c r="F267" s="31" t="s">
        <v>123</v>
      </c>
      <c r="G267" s="31" t="s">
        <v>18959</v>
      </c>
      <c r="H267" s="31" t="s">
        <v>17480</v>
      </c>
      <c r="I267" s="38">
        <v>0.91666666666666663</v>
      </c>
      <c r="J267" s="31" t="s">
        <v>537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9"/>
      <c r="R267" s="23"/>
      <c r="S267" s="29">
        <v>43425</v>
      </c>
      <c r="T267" s="481"/>
    </row>
    <row r="268" spans="1:20" ht="54" customHeight="1" x14ac:dyDescent="1.1499999999999999">
      <c r="A268" s="31" t="s">
        <v>30388</v>
      </c>
      <c r="B268" s="31" t="s">
        <v>30389</v>
      </c>
      <c r="C268" s="31" t="s">
        <v>30390</v>
      </c>
      <c r="D268" s="31" t="s">
        <v>30391</v>
      </c>
      <c r="E268" s="31" t="s">
        <v>687</v>
      </c>
      <c r="F268" s="31" t="s">
        <v>123</v>
      </c>
      <c r="G268" s="31" t="s">
        <v>18959</v>
      </c>
      <c r="H268" s="31" t="s">
        <v>17480</v>
      </c>
      <c r="I268" s="38">
        <v>0.41666666666666669</v>
      </c>
      <c r="J268" s="31" t="s">
        <v>537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9"/>
      <c r="R268" s="23"/>
      <c r="S268" s="29">
        <v>43425</v>
      </c>
      <c r="T268" s="481"/>
    </row>
    <row r="269" spans="1:20" ht="54" customHeight="1" x14ac:dyDescent="1.1499999999999999">
      <c r="A269" s="31" t="s">
        <v>30392</v>
      </c>
      <c r="B269" s="31" t="s">
        <v>30393</v>
      </c>
      <c r="C269" s="31" t="s">
        <v>30394</v>
      </c>
      <c r="D269" s="31" t="s">
        <v>30395</v>
      </c>
      <c r="E269" s="31" t="s">
        <v>687</v>
      </c>
      <c r="F269" s="31" t="s">
        <v>123</v>
      </c>
      <c r="G269" s="31" t="s">
        <v>18959</v>
      </c>
      <c r="H269" s="31" t="s">
        <v>17480</v>
      </c>
      <c r="I269" s="38">
        <v>0.91666666666666663</v>
      </c>
      <c r="J269" s="31" t="s">
        <v>537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9"/>
      <c r="R269" s="23"/>
      <c r="S269" s="29">
        <v>43425</v>
      </c>
      <c r="T269" s="481"/>
    </row>
    <row r="270" spans="1:20" ht="54" customHeight="1" x14ac:dyDescent="1.1499999999999999">
      <c r="A270" s="31" t="s">
        <v>30484</v>
      </c>
      <c r="B270" s="31" t="s">
        <v>8737</v>
      </c>
      <c r="C270" s="31" t="s">
        <v>30485</v>
      </c>
      <c r="D270" s="31" t="s">
        <v>30486</v>
      </c>
      <c r="E270" s="31" t="s">
        <v>101</v>
      </c>
      <c r="F270" s="31" t="s">
        <v>102</v>
      </c>
      <c r="G270" s="31" t="s">
        <v>16267</v>
      </c>
      <c r="H270" s="31" t="s">
        <v>17480</v>
      </c>
      <c r="I270" s="38">
        <v>0.27083333333333331</v>
      </c>
      <c r="J270" s="31" t="s">
        <v>36</v>
      </c>
      <c r="K270" s="31" t="s">
        <v>105</v>
      </c>
      <c r="L270" s="31" t="s">
        <v>106</v>
      </c>
      <c r="M270" s="31" t="s">
        <v>491</v>
      </c>
      <c r="N270" s="23"/>
      <c r="O270" s="23"/>
      <c r="P270" s="23"/>
      <c r="Q270" s="29"/>
      <c r="R270" s="23"/>
      <c r="S270" s="29">
        <v>26200</v>
      </c>
      <c r="T270" s="482"/>
    </row>
    <row r="271" spans="1:20" ht="54" customHeight="1" x14ac:dyDescent="1.1499999999999999">
      <c r="A271" s="31" t="s">
        <v>30487</v>
      </c>
      <c r="B271" s="31" t="s">
        <v>30488</v>
      </c>
      <c r="C271" s="31" t="s">
        <v>30489</v>
      </c>
      <c r="D271" s="31" t="s">
        <v>30490</v>
      </c>
      <c r="E271" s="31" t="s">
        <v>101</v>
      </c>
      <c r="F271" s="31" t="s">
        <v>102</v>
      </c>
      <c r="G271" s="31" t="s">
        <v>16267</v>
      </c>
      <c r="H271" s="31" t="s">
        <v>17480</v>
      </c>
      <c r="I271" s="38">
        <v>0.27083333333333331</v>
      </c>
      <c r="J271" s="31" t="s">
        <v>36</v>
      </c>
      <c r="K271" s="31" t="s">
        <v>105</v>
      </c>
      <c r="L271" s="31" t="s">
        <v>106</v>
      </c>
      <c r="M271" s="31" t="s">
        <v>491</v>
      </c>
      <c r="N271" s="23"/>
      <c r="O271" s="23"/>
      <c r="P271" s="23"/>
      <c r="Q271" s="29"/>
      <c r="R271" s="23"/>
      <c r="S271" s="29">
        <v>26200</v>
      </c>
      <c r="T271" s="482"/>
    </row>
    <row r="272" spans="1:20" ht="54" customHeight="1" x14ac:dyDescent="1.3">
      <c r="A272" s="679" t="s">
        <v>31908</v>
      </c>
      <c r="B272" s="680"/>
      <c r="C272" s="680"/>
      <c r="D272" s="680"/>
      <c r="E272" s="680"/>
      <c r="F272" s="680"/>
      <c r="G272" s="680"/>
      <c r="H272" s="680"/>
      <c r="I272" s="680"/>
      <c r="J272" s="680"/>
      <c r="K272" s="680"/>
      <c r="L272" s="680"/>
      <c r="M272" s="681"/>
      <c r="N272" s="23"/>
      <c r="O272" s="23"/>
      <c r="P272" s="23"/>
      <c r="Q272" s="29"/>
      <c r="R272" s="23"/>
      <c r="S272" s="29"/>
      <c r="T272" s="482"/>
    </row>
    <row r="273" spans="1:20" ht="54" customHeight="1" x14ac:dyDescent="1.1499999999999999">
      <c r="A273" s="244" t="s">
        <v>31328</v>
      </c>
      <c r="B273" s="31" t="s">
        <v>31329</v>
      </c>
      <c r="C273" s="31" t="s">
        <v>31330</v>
      </c>
      <c r="D273" s="31" t="s">
        <v>31331</v>
      </c>
      <c r="E273" s="31" t="s">
        <v>687</v>
      </c>
      <c r="F273" s="31" t="s">
        <v>102</v>
      </c>
      <c r="G273" s="31" t="s">
        <v>16324</v>
      </c>
      <c r="H273" s="31" t="s">
        <v>24693</v>
      </c>
      <c r="I273" s="38">
        <v>0.91666666666666663</v>
      </c>
      <c r="J273" s="31" t="s">
        <v>537</v>
      </c>
      <c r="K273" s="31" t="s">
        <v>105</v>
      </c>
      <c r="L273" s="31" t="s">
        <v>106</v>
      </c>
      <c r="M273" s="31" t="s">
        <v>491</v>
      </c>
      <c r="N273" s="23"/>
      <c r="O273" s="23"/>
      <c r="P273" s="23"/>
      <c r="Q273" s="29"/>
      <c r="R273" s="23"/>
      <c r="S273" s="191">
        <v>25200</v>
      </c>
      <c r="T273" s="482"/>
    </row>
    <row r="274" spans="1:20" ht="54" customHeight="1" x14ac:dyDescent="1.1499999999999999">
      <c r="A274" s="31" t="s">
        <v>31332</v>
      </c>
      <c r="B274" s="31" t="s">
        <v>109</v>
      </c>
      <c r="C274" s="31" t="s">
        <v>31333</v>
      </c>
      <c r="D274" s="31" t="s">
        <v>31334</v>
      </c>
      <c r="E274" s="31" t="s">
        <v>687</v>
      </c>
      <c r="F274" s="31" t="s">
        <v>123</v>
      </c>
      <c r="G274" s="31" t="s">
        <v>17143</v>
      </c>
      <c r="H274" s="31" t="s">
        <v>17480</v>
      </c>
      <c r="I274" s="38">
        <v>0.83333333333333337</v>
      </c>
      <c r="J274" s="31" t="s">
        <v>537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9"/>
      <c r="R274" s="23"/>
      <c r="S274" s="29">
        <v>43425</v>
      </c>
      <c r="T274" s="482"/>
    </row>
    <row r="275" spans="1:20" ht="54" customHeight="1" x14ac:dyDescent="1.1499999999999999">
      <c r="A275" s="31" t="s">
        <v>31335</v>
      </c>
      <c r="B275" s="31" t="s">
        <v>3258</v>
      </c>
      <c r="C275" s="31" t="s">
        <v>31336</v>
      </c>
      <c r="D275" s="31" t="s">
        <v>31337</v>
      </c>
      <c r="E275" s="31" t="s">
        <v>687</v>
      </c>
      <c r="F275" s="31" t="s">
        <v>123</v>
      </c>
      <c r="G275" s="31" t="s">
        <v>17143</v>
      </c>
      <c r="H275" s="31" t="s">
        <v>17480</v>
      </c>
      <c r="I275" s="38">
        <v>0.83333333333333337</v>
      </c>
      <c r="J275" s="31" t="s">
        <v>537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9"/>
      <c r="R275" s="23"/>
      <c r="S275" s="29">
        <v>43425</v>
      </c>
      <c r="T275" s="482"/>
    </row>
    <row r="276" spans="1:20" ht="54" customHeight="1" x14ac:dyDescent="1.1499999999999999">
      <c r="A276" s="31" t="s">
        <v>31338</v>
      </c>
      <c r="B276" s="31" t="s">
        <v>18052</v>
      </c>
      <c r="C276" s="31" t="s">
        <v>31339</v>
      </c>
      <c r="D276" s="31" t="s">
        <v>31340</v>
      </c>
      <c r="E276" s="31" t="s">
        <v>687</v>
      </c>
      <c r="F276" s="31" t="s">
        <v>102</v>
      </c>
      <c r="G276" s="31" t="s">
        <v>16324</v>
      </c>
      <c r="H276" s="31" t="s">
        <v>24693</v>
      </c>
      <c r="I276" s="38">
        <v>0.91666666666666663</v>
      </c>
      <c r="J276" s="31" t="s">
        <v>537</v>
      </c>
      <c r="K276" s="31" t="s">
        <v>105</v>
      </c>
      <c r="L276" s="31" t="s">
        <v>106</v>
      </c>
      <c r="M276" s="31" t="s">
        <v>491</v>
      </c>
      <c r="N276" s="23"/>
      <c r="O276" s="23"/>
      <c r="P276" s="23"/>
      <c r="Q276" s="29"/>
      <c r="R276" s="23"/>
      <c r="S276" s="29">
        <v>25200</v>
      </c>
      <c r="T276" s="482"/>
    </row>
    <row r="277" spans="1:20" ht="54" customHeight="1" x14ac:dyDescent="1.1499999999999999">
      <c r="A277" s="31" t="s">
        <v>31341</v>
      </c>
      <c r="B277" s="31" t="s">
        <v>31342</v>
      </c>
      <c r="C277" s="31" t="s">
        <v>31343</v>
      </c>
      <c r="D277" s="31" t="s">
        <v>31344</v>
      </c>
      <c r="E277" s="31" t="s">
        <v>687</v>
      </c>
      <c r="F277" s="31" t="s">
        <v>102</v>
      </c>
      <c r="G277" s="31" t="s">
        <v>16324</v>
      </c>
      <c r="H277" s="31" t="s">
        <v>24693</v>
      </c>
      <c r="I277" s="38">
        <v>0.91666666666666663</v>
      </c>
      <c r="J277" s="31" t="s">
        <v>537</v>
      </c>
      <c r="K277" s="31" t="s">
        <v>105</v>
      </c>
      <c r="L277" s="31" t="s">
        <v>106</v>
      </c>
      <c r="M277" s="31" t="s">
        <v>491</v>
      </c>
      <c r="N277" s="23"/>
      <c r="O277" s="23"/>
      <c r="P277" s="23"/>
      <c r="Q277" s="29"/>
      <c r="R277" s="23"/>
      <c r="S277" s="29">
        <v>25200</v>
      </c>
      <c r="T277" s="482"/>
    </row>
    <row r="278" spans="1:20" ht="54" customHeight="1" x14ac:dyDescent="1.1499999999999999">
      <c r="A278" s="31" t="s">
        <v>31345</v>
      </c>
      <c r="B278" s="31" t="s">
        <v>31346</v>
      </c>
      <c r="C278" s="31" t="s">
        <v>31347</v>
      </c>
      <c r="D278" s="31" t="s">
        <v>31348</v>
      </c>
      <c r="E278" s="31" t="s">
        <v>687</v>
      </c>
      <c r="F278" s="31" t="s">
        <v>102</v>
      </c>
      <c r="G278" s="31" t="s">
        <v>16324</v>
      </c>
      <c r="H278" s="31" t="s">
        <v>24693</v>
      </c>
      <c r="I278" s="38">
        <v>0.91666666666666663</v>
      </c>
      <c r="J278" s="31" t="s">
        <v>537</v>
      </c>
      <c r="K278" s="31" t="s">
        <v>105</v>
      </c>
      <c r="L278" s="31" t="s">
        <v>106</v>
      </c>
      <c r="M278" s="31" t="s">
        <v>491</v>
      </c>
      <c r="N278" s="23"/>
      <c r="O278" s="23"/>
      <c r="P278" s="23"/>
      <c r="Q278" s="29"/>
      <c r="R278" s="23"/>
      <c r="S278" s="29">
        <v>25200</v>
      </c>
      <c r="T278" s="482"/>
    </row>
    <row r="279" spans="1:20" ht="54" customHeight="1" x14ac:dyDescent="1.1499999999999999">
      <c r="A279" s="31" t="s">
        <v>31349</v>
      </c>
      <c r="B279" s="31" t="s">
        <v>31350</v>
      </c>
      <c r="C279" s="31" t="s">
        <v>31351</v>
      </c>
      <c r="D279" s="31" t="s">
        <v>31352</v>
      </c>
      <c r="E279" s="31" t="s">
        <v>687</v>
      </c>
      <c r="F279" s="31" t="s">
        <v>123</v>
      </c>
      <c r="G279" s="31" t="s">
        <v>17143</v>
      </c>
      <c r="H279" s="31" t="s">
        <v>17480</v>
      </c>
      <c r="I279" s="38">
        <v>0.83333333333333337</v>
      </c>
      <c r="J279" s="31" t="s">
        <v>537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9"/>
      <c r="R279" s="23"/>
      <c r="S279" s="29">
        <v>43425</v>
      </c>
      <c r="T279" s="482"/>
    </row>
    <row r="280" spans="1:20" ht="54" customHeight="1" x14ac:dyDescent="1.1499999999999999">
      <c r="A280" s="31" t="s">
        <v>31353</v>
      </c>
      <c r="B280" s="31" t="s">
        <v>29900</v>
      </c>
      <c r="C280" s="31" t="s">
        <v>31354</v>
      </c>
      <c r="D280" s="31" t="s">
        <v>31355</v>
      </c>
      <c r="E280" s="31" t="s">
        <v>687</v>
      </c>
      <c r="F280" s="31" t="s">
        <v>123</v>
      </c>
      <c r="G280" s="31" t="s">
        <v>17143</v>
      </c>
      <c r="H280" s="31" t="s">
        <v>17480</v>
      </c>
      <c r="I280" s="38">
        <v>0.83333333333333337</v>
      </c>
      <c r="J280" s="31" t="s">
        <v>537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9"/>
      <c r="R280" s="23"/>
      <c r="S280" s="29">
        <v>43425</v>
      </c>
      <c r="T280" s="482"/>
    </row>
    <row r="281" spans="1:20" ht="54" customHeight="1" x14ac:dyDescent="1.1499999999999999">
      <c r="A281" s="31" t="s">
        <v>31356</v>
      </c>
      <c r="B281" s="31" t="s">
        <v>419</v>
      </c>
      <c r="C281" s="31" t="s">
        <v>31357</v>
      </c>
      <c r="D281" s="31" t="s">
        <v>31358</v>
      </c>
      <c r="E281" s="31" t="s">
        <v>687</v>
      </c>
      <c r="F281" s="31" t="s">
        <v>123</v>
      </c>
      <c r="G281" s="31" t="s">
        <v>17143</v>
      </c>
      <c r="H281" s="31" t="s">
        <v>17480</v>
      </c>
      <c r="I281" s="38">
        <v>0.83333333333333337</v>
      </c>
      <c r="J281" s="31" t="s">
        <v>537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9"/>
      <c r="R281" s="23"/>
      <c r="S281" s="29">
        <v>43425</v>
      </c>
      <c r="T281" s="482"/>
    </row>
    <row r="282" spans="1:20" ht="54" customHeight="1" x14ac:dyDescent="1.1499999999999999">
      <c r="A282" s="31" t="s">
        <v>31359</v>
      </c>
      <c r="B282" s="31" t="s">
        <v>31360</v>
      </c>
      <c r="C282" s="31" t="s">
        <v>31361</v>
      </c>
      <c r="D282" s="31" t="s">
        <v>31362</v>
      </c>
      <c r="E282" s="31" t="s">
        <v>687</v>
      </c>
      <c r="F282" s="31" t="s">
        <v>123</v>
      </c>
      <c r="G282" s="31" t="s">
        <v>17143</v>
      </c>
      <c r="H282" s="31" t="s">
        <v>17480</v>
      </c>
      <c r="I282" s="38">
        <v>0.83333333333333337</v>
      </c>
      <c r="J282" s="31" t="s">
        <v>537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9"/>
      <c r="R282" s="23"/>
      <c r="S282" s="29">
        <v>43425</v>
      </c>
      <c r="T282" s="482"/>
    </row>
    <row r="283" spans="1:20" ht="54" customHeight="1" x14ac:dyDescent="1.1499999999999999">
      <c r="A283" s="31" t="s">
        <v>31363</v>
      </c>
      <c r="B283" s="31" t="s">
        <v>20942</v>
      </c>
      <c r="C283" s="31" t="s">
        <v>31364</v>
      </c>
      <c r="D283" s="31" t="s">
        <v>31365</v>
      </c>
      <c r="E283" s="31" t="s">
        <v>687</v>
      </c>
      <c r="F283" s="31" t="s">
        <v>123</v>
      </c>
      <c r="G283" s="31" t="s">
        <v>17143</v>
      </c>
      <c r="H283" s="31" t="s">
        <v>17480</v>
      </c>
      <c r="I283" s="38">
        <v>0.83333333333333337</v>
      </c>
      <c r="J283" s="31" t="s">
        <v>537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9"/>
      <c r="R283" s="23"/>
      <c r="S283" s="29">
        <v>43425</v>
      </c>
      <c r="T283" s="482"/>
    </row>
    <row r="284" spans="1:20" ht="54" customHeight="1" x14ac:dyDescent="1.1499999999999999">
      <c r="A284" s="31" t="s">
        <v>31366</v>
      </c>
      <c r="B284" s="31" t="s">
        <v>3026</v>
      </c>
      <c r="C284" s="31" t="s">
        <v>31367</v>
      </c>
      <c r="D284" s="31" t="s">
        <v>31368</v>
      </c>
      <c r="E284" s="31" t="s">
        <v>687</v>
      </c>
      <c r="F284" s="31" t="s">
        <v>123</v>
      </c>
      <c r="G284" s="31" t="s">
        <v>17143</v>
      </c>
      <c r="H284" s="31" t="s">
        <v>17480</v>
      </c>
      <c r="I284" s="38">
        <v>0.83333333333333337</v>
      </c>
      <c r="J284" s="31" t="s">
        <v>537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9"/>
      <c r="R284" s="23"/>
      <c r="S284" s="29">
        <v>43425</v>
      </c>
      <c r="T284" s="482"/>
    </row>
    <row r="285" spans="1:20" ht="54" customHeight="1" x14ac:dyDescent="1.1499999999999999">
      <c r="A285" s="688" t="s">
        <v>32412</v>
      </c>
      <c r="B285" s="689"/>
      <c r="C285" s="689"/>
      <c r="D285" s="689"/>
      <c r="E285" s="689"/>
      <c r="F285" s="689"/>
      <c r="G285" s="689"/>
      <c r="H285" s="689"/>
      <c r="I285" s="689"/>
      <c r="J285" s="689"/>
      <c r="K285" s="689"/>
      <c r="L285" s="689"/>
      <c r="M285" s="690"/>
      <c r="N285" s="31"/>
      <c r="O285" s="23"/>
      <c r="P285" s="23"/>
      <c r="Q285" s="29"/>
      <c r="R285" s="23"/>
      <c r="S285" s="29"/>
      <c r="T285" s="482"/>
    </row>
    <row r="286" spans="1:20" ht="54" customHeight="1" x14ac:dyDescent="1.1499999999999999">
      <c r="A286" s="31" t="s">
        <v>16832</v>
      </c>
      <c r="B286" s="31" t="s">
        <v>16833</v>
      </c>
      <c r="C286" s="31" t="s">
        <v>21144</v>
      </c>
      <c r="D286" s="31" t="s">
        <v>16834</v>
      </c>
      <c r="E286" s="31" t="s">
        <v>688</v>
      </c>
      <c r="F286" s="31" t="s">
        <v>123</v>
      </c>
      <c r="G286" s="31" t="s">
        <v>16287</v>
      </c>
      <c r="H286" s="31" t="s">
        <v>27113</v>
      </c>
      <c r="I286" s="38">
        <v>0.41666666666666669</v>
      </c>
      <c r="J286" s="31" t="s">
        <v>36</v>
      </c>
      <c r="K286" s="31" t="s">
        <v>105</v>
      </c>
      <c r="L286" s="31" t="s">
        <v>106</v>
      </c>
      <c r="M286" s="31" t="s">
        <v>107</v>
      </c>
      <c r="N286" s="31" t="s">
        <v>105</v>
      </c>
      <c r="O286" s="23"/>
      <c r="P286" s="23"/>
      <c r="Q286" s="29"/>
      <c r="R286" s="23"/>
      <c r="S286" s="29">
        <v>22200</v>
      </c>
      <c r="T286" s="482"/>
    </row>
    <row r="287" spans="1:20" ht="54" customHeight="1" x14ac:dyDescent="1.1499999999999999">
      <c r="A287" s="31" t="s">
        <v>32042</v>
      </c>
      <c r="B287" s="31" t="s">
        <v>32043</v>
      </c>
      <c r="C287" s="31" t="s">
        <v>32044</v>
      </c>
      <c r="D287" s="31" t="s">
        <v>32045</v>
      </c>
      <c r="E287" s="31" t="s">
        <v>688</v>
      </c>
      <c r="F287" s="31" t="s">
        <v>123</v>
      </c>
      <c r="G287" s="31" t="s">
        <v>16287</v>
      </c>
      <c r="H287" s="31" t="s">
        <v>27113</v>
      </c>
      <c r="I287" s="38">
        <v>0.41666666666666669</v>
      </c>
      <c r="J287" s="31" t="s">
        <v>36</v>
      </c>
      <c r="K287" s="31" t="s">
        <v>105</v>
      </c>
      <c r="L287" s="31" t="s">
        <v>106</v>
      </c>
      <c r="M287" s="31" t="s">
        <v>194</v>
      </c>
      <c r="N287" s="31" t="s">
        <v>105</v>
      </c>
      <c r="O287" s="23"/>
      <c r="P287" s="23"/>
      <c r="Q287" s="29"/>
      <c r="R287" s="23"/>
      <c r="S287" s="29">
        <v>38950</v>
      </c>
      <c r="T287" s="482"/>
    </row>
    <row r="288" spans="1:20" ht="54" customHeight="1" x14ac:dyDescent="1.1499999999999999">
      <c r="A288" s="31" t="s">
        <v>32046</v>
      </c>
      <c r="B288" s="31" t="s">
        <v>22307</v>
      </c>
      <c r="C288" s="31" t="s">
        <v>32047</v>
      </c>
      <c r="D288" s="31" t="s">
        <v>32048</v>
      </c>
      <c r="E288" s="31" t="s">
        <v>688</v>
      </c>
      <c r="F288" s="31" t="s">
        <v>123</v>
      </c>
      <c r="G288" s="31" t="s">
        <v>16287</v>
      </c>
      <c r="H288" s="31" t="s">
        <v>27113</v>
      </c>
      <c r="I288" s="38">
        <v>0.41666666666666669</v>
      </c>
      <c r="J288" s="31" t="s">
        <v>36</v>
      </c>
      <c r="K288" s="31" t="s">
        <v>105</v>
      </c>
      <c r="L288" s="31" t="s">
        <v>106</v>
      </c>
      <c r="M288" s="31" t="s">
        <v>194</v>
      </c>
      <c r="N288" s="31" t="s">
        <v>105</v>
      </c>
      <c r="O288" s="23"/>
      <c r="P288" s="23"/>
      <c r="Q288" s="29"/>
      <c r="R288" s="23"/>
      <c r="S288" s="29">
        <v>38950</v>
      </c>
      <c r="T288" s="482"/>
    </row>
    <row r="289" spans="1:20" ht="54" customHeight="1" x14ac:dyDescent="1.1499999999999999">
      <c r="A289" s="31" t="s">
        <v>32049</v>
      </c>
      <c r="B289" s="31" t="s">
        <v>14955</v>
      </c>
      <c r="C289" s="31" t="s">
        <v>32050</v>
      </c>
      <c r="D289" s="31" t="s">
        <v>32051</v>
      </c>
      <c r="E289" s="31" t="s">
        <v>688</v>
      </c>
      <c r="F289" s="31" t="s">
        <v>123</v>
      </c>
      <c r="G289" s="31" t="s">
        <v>16287</v>
      </c>
      <c r="H289" s="31" t="s">
        <v>27113</v>
      </c>
      <c r="I289" s="38">
        <v>0.41666666666666669</v>
      </c>
      <c r="J289" s="31" t="s">
        <v>36</v>
      </c>
      <c r="K289" s="31" t="s">
        <v>105</v>
      </c>
      <c r="L289" s="31" t="s">
        <v>106</v>
      </c>
      <c r="M289" s="31" t="s">
        <v>194</v>
      </c>
      <c r="N289" s="31" t="s">
        <v>105</v>
      </c>
      <c r="O289" s="23"/>
      <c r="P289" s="23"/>
      <c r="Q289" s="29"/>
      <c r="R289" s="23"/>
      <c r="S289" s="29">
        <v>38950</v>
      </c>
      <c r="T289" s="482"/>
    </row>
    <row r="290" spans="1:20" ht="54" customHeight="1" x14ac:dyDescent="1.1499999999999999">
      <c r="A290" s="31" t="s">
        <v>32052</v>
      </c>
      <c r="B290" s="31" t="s">
        <v>32053</v>
      </c>
      <c r="C290" s="31" t="s">
        <v>32054</v>
      </c>
      <c r="D290" s="31" t="s">
        <v>32055</v>
      </c>
      <c r="E290" s="31" t="s">
        <v>688</v>
      </c>
      <c r="F290" s="31" t="s">
        <v>123</v>
      </c>
      <c r="G290" s="31" t="s">
        <v>16287</v>
      </c>
      <c r="H290" s="31" t="s">
        <v>27113</v>
      </c>
      <c r="I290" s="38">
        <v>0.41666666666666669</v>
      </c>
      <c r="J290" s="31" t="s">
        <v>36</v>
      </c>
      <c r="K290" s="31" t="s">
        <v>105</v>
      </c>
      <c r="L290" s="31" t="s">
        <v>106</v>
      </c>
      <c r="M290" s="31" t="s">
        <v>194</v>
      </c>
      <c r="N290" s="31" t="s">
        <v>105</v>
      </c>
      <c r="O290" s="23"/>
      <c r="P290" s="23"/>
      <c r="Q290" s="29"/>
      <c r="R290" s="23"/>
      <c r="S290" s="29">
        <v>38950</v>
      </c>
      <c r="T290" s="482"/>
    </row>
    <row r="291" spans="1:20" ht="54" customHeight="1" x14ac:dyDescent="1.1499999999999999">
      <c r="A291" s="31" t="s">
        <v>32056</v>
      </c>
      <c r="B291" s="31" t="s">
        <v>32057</v>
      </c>
      <c r="C291" s="31" t="s">
        <v>32058</v>
      </c>
      <c r="D291" s="31" t="s">
        <v>32059</v>
      </c>
      <c r="E291" s="31" t="s">
        <v>688</v>
      </c>
      <c r="F291" s="31" t="s">
        <v>123</v>
      </c>
      <c r="G291" s="31" t="s">
        <v>16287</v>
      </c>
      <c r="H291" s="31" t="s">
        <v>27113</v>
      </c>
      <c r="I291" s="38">
        <v>0.41666666666666669</v>
      </c>
      <c r="J291" s="31" t="s">
        <v>36</v>
      </c>
      <c r="K291" s="31" t="s">
        <v>105</v>
      </c>
      <c r="L291" s="31" t="s">
        <v>106</v>
      </c>
      <c r="M291" s="31" t="s">
        <v>194</v>
      </c>
      <c r="N291" s="31" t="s">
        <v>105</v>
      </c>
      <c r="O291" s="23"/>
      <c r="P291" s="23"/>
      <c r="Q291" s="29"/>
      <c r="R291" s="23"/>
      <c r="S291" s="29">
        <v>38950</v>
      </c>
      <c r="T291" s="482"/>
    </row>
    <row r="292" spans="1:20" ht="54" customHeight="1" x14ac:dyDescent="1.1499999999999999">
      <c r="A292" s="31" t="s">
        <v>32060</v>
      </c>
      <c r="B292" s="31" t="s">
        <v>5665</v>
      </c>
      <c r="C292" s="31" t="s">
        <v>32061</v>
      </c>
      <c r="D292" s="31" t="s">
        <v>32062</v>
      </c>
      <c r="E292" s="31" t="s">
        <v>688</v>
      </c>
      <c r="F292" s="31" t="s">
        <v>123</v>
      </c>
      <c r="G292" s="31" t="s">
        <v>16287</v>
      </c>
      <c r="H292" s="31" t="s">
        <v>27113</v>
      </c>
      <c r="I292" s="38">
        <v>0.41666666666666669</v>
      </c>
      <c r="J292" s="31" t="s">
        <v>36</v>
      </c>
      <c r="K292" s="31" t="s">
        <v>105</v>
      </c>
      <c r="L292" s="31" t="s">
        <v>106</v>
      </c>
      <c r="M292" s="31" t="s">
        <v>194</v>
      </c>
      <c r="N292" s="31" t="s">
        <v>105</v>
      </c>
      <c r="O292" s="23"/>
      <c r="P292" s="23"/>
      <c r="Q292" s="29"/>
      <c r="R292" s="23"/>
      <c r="S292" s="29">
        <v>38950</v>
      </c>
      <c r="T292" s="482"/>
    </row>
    <row r="293" spans="1:20" ht="54" customHeight="1" x14ac:dyDescent="1.1499999999999999">
      <c r="A293" s="693" t="s">
        <v>32419</v>
      </c>
      <c r="B293" s="694"/>
      <c r="C293" s="694"/>
      <c r="D293" s="694"/>
      <c r="E293" s="694"/>
      <c r="F293" s="694"/>
      <c r="G293" s="694"/>
      <c r="H293" s="694"/>
      <c r="I293" s="694"/>
      <c r="J293" s="694"/>
      <c r="K293" s="694"/>
      <c r="L293" s="694"/>
      <c r="M293" s="695"/>
      <c r="N293" s="23"/>
      <c r="O293" s="23"/>
      <c r="P293" s="23"/>
      <c r="Q293" s="29"/>
      <c r="R293" s="23"/>
      <c r="S293" s="29"/>
      <c r="T293" s="482">
        <v>260000</v>
      </c>
    </row>
    <row r="294" spans="1:20" ht="54" customHeight="1" x14ac:dyDescent="1.1499999999999999">
      <c r="A294" s="688" t="s">
        <v>32847</v>
      </c>
      <c r="B294" s="689"/>
      <c r="C294" s="689"/>
      <c r="D294" s="689"/>
      <c r="E294" s="689"/>
      <c r="F294" s="689"/>
      <c r="G294" s="689"/>
      <c r="H294" s="689"/>
      <c r="I294" s="689"/>
      <c r="J294" s="689"/>
      <c r="K294" s="689"/>
      <c r="L294" s="689"/>
      <c r="M294" s="690"/>
      <c r="N294" s="23"/>
      <c r="O294" s="23"/>
      <c r="P294" s="23"/>
      <c r="Q294" s="29"/>
      <c r="R294" s="23"/>
      <c r="S294" s="29"/>
      <c r="T294" s="482"/>
    </row>
    <row r="295" spans="1:20" ht="54" customHeight="1" x14ac:dyDescent="1.1499999999999999">
      <c r="A295" s="31" t="s">
        <v>32477</v>
      </c>
      <c r="B295" s="31" t="s">
        <v>32478</v>
      </c>
      <c r="C295" s="31" t="s">
        <v>32479</v>
      </c>
      <c r="D295" s="31" t="s">
        <v>32480</v>
      </c>
      <c r="E295" s="31" t="s">
        <v>687</v>
      </c>
      <c r="F295" s="31" t="s">
        <v>102</v>
      </c>
      <c r="G295" s="31" t="s">
        <v>16324</v>
      </c>
      <c r="H295" s="31" t="s">
        <v>24693</v>
      </c>
      <c r="I295" s="38">
        <v>0.83333333333333337</v>
      </c>
      <c r="J295" s="31" t="s">
        <v>537</v>
      </c>
      <c r="K295" s="31" t="s">
        <v>105</v>
      </c>
      <c r="L295" s="31" t="s">
        <v>106</v>
      </c>
      <c r="M295" s="31" t="s">
        <v>491</v>
      </c>
      <c r="N295" s="23"/>
      <c r="O295" s="23"/>
      <c r="P295" s="23"/>
      <c r="Q295" s="29"/>
      <c r="R295" s="23"/>
      <c r="S295" s="29">
        <v>25200</v>
      </c>
      <c r="T295" s="482"/>
    </row>
    <row r="296" spans="1:20" ht="54" customHeight="1" x14ac:dyDescent="1.1499999999999999">
      <c r="A296" s="693" t="s">
        <v>32419</v>
      </c>
      <c r="B296" s="694"/>
      <c r="C296" s="694"/>
      <c r="D296" s="694"/>
      <c r="E296" s="694"/>
      <c r="F296" s="694"/>
      <c r="G296" s="694"/>
      <c r="H296" s="694"/>
      <c r="I296" s="694"/>
      <c r="J296" s="694"/>
      <c r="K296" s="694"/>
      <c r="L296" s="694"/>
      <c r="M296" s="695"/>
      <c r="N296" s="23"/>
      <c r="O296" s="23"/>
      <c r="P296" s="23"/>
      <c r="Q296" s="29"/>
      <c r="R296" s="23"/>
      <c r="S296" s="29"/>
      <c r="T296" s="482">
        <v>560000</v>
      </c>
    </row>
    <row r="297" spans="1:20" ht="54" customHeight="1" x14ac:dyDescent="1.1499999999999999">
      <c r="A297" s="688" t="s">
        <v>32865</v>
      </c>
      <c r="B297" s="689"/>
      <c r="C297" s="689"/>
      <c r="D297" s="689"/>
      <c r="E297" s="689"/>
      <c r="F297" s="689"/>
      <c r="G297" s="689"/>
      <c r="H297" s="689"/>
      <c r="I297" s="689"/>
      <c r="J297" s="689"/>
      <c r="K297" s="689"/>
      <c r="L297" s="689"/>
      <c r="M297" s="690"/>
      <c r="N297" s="23"/>
      <c r="O297" s="23"/>
      <c r="P297" s="23"/>
      <c r="Q297" s="29"/>
      <c r="R297" s="23"/>
      <c r="S297" s="29"/>
      <c r="T297" s="482"/>
    </row>
    <row r="298" spans="1:20" ht="54" customHeight="1" x14ac:dyDescent="1.1499999999999999">
      <c r="A298" s="31" t="s">
        <v>32931</v>
      </c>
      <c r="B298" s="31" t="s">
        <v>32932</v>
      </c>
      <c r="C298" s="31" t="s">
        <v>32933</v>
      </c>
      <c r="D298" s="31" t="s">
        <v>32934</v>
      </c>
      <c r="E298" s="31" t="s">
        <v>101</v>
      </c>
      <c r="F298" s="31" t="s">
        <v>1304</v>
      </c>
      <c r="G298" s="31" t="s">
        <v>16185</v>
      </c>
      <c r="H298" s="31" t="s">
        <v>28170</v>
      </c>
      <c r="I298" s="38">
        <v>0.125</v>
      </c>
      <c r="J298" s="31" t="s">
        <v>537</v>
      </c>
      <c r="K298" s="31" t="s">
        <v>105</v>
      </c>
      <c r="L298" s="31" t="s">
        <v>106</v>
      </c>
      <c r="M298" s="31" t="s">
        <v>491</v>
      </c>
      <c r="N298" s="23"/>
      <c r="O298" s="23"/>
      <c r="P298" s="23"/>
      <c r="Q298" s="29"/>
      <c r="R298" s="23"/>
      <c r="S298" s="29">
        <v>26200</v>
      </c>
      <c r="T298" s="482"/>
    </row>
    <row r="299" spans="1:20" ht="54" customHeight="1" x14ac:dyDescent="1.1499999999999999">
      <c r="A299" s="31" t="s">
        <v>32935</v>
      </c>
      <c r="B299" s="31" t="s">
        <v>12239</v>
      </c>
      <c r="C299" s="31" t="s">
        <v>32936</v>
      </c>
      <c r="D299" s="31" t="s">
        <v>32937</v>
      </c>
      <c r="E299" s="31" t="s">
        <v>688</v>
      </c>
      <c r="F299" s="31" t="s">
        <v>123</v>
      </c>
      <c r="G299" s="31" t="s">
        <v>16287</v>
      </c>
      <c r="H299" s="31" t="s">
        <v>28170</v>
      </c>
      <c r="I299" s="38">
        <v>0.41666666666666669</v>
      </c>
      <c r="J299" s="31" t="s">
        <v>537</v>
      </c>
      <c r="K299" s="31" t="s">
        <v>105</v>
      </c>
      <c r="L299" s="31" t="s">
        <v>106</v>
      </c>
      <c r="M299" s="31" t="s">
        <v>194</v>
      </c>
      <c r="N299" s="23"/>
      <c r="O299" s="23"/>
      <c r="P299" s="23"/>
      <c r="Q299" s="29"/>
      <c r="R299" s="23"/>
      <c r="S299" s="29">
        <v>38950</v>
      </c>
      <c r="T299" s="482"/>
    </row>
    <row r="300" spans="1:20" ht="54" customHeight="1" x14ac:dyDescent="1.1499999999999999">
      <c r="A300" s="31" t="s">
        <v>33017</v>
      </c>
      <c r="B300" s="31" t="s">
        <v>33018</v>
      </c>
      <c r="C300" s="31" t="s">
        <v>33019</v>
      </c>
      <c r="D300" s="31" t="s">
        <v>33020</v>
      </c>
      <c r="E300" s="31" t="s">
        <v>688</v>
      </c>
      <c r="F300" s="31" t="s">
        <v>123</v>
      </c>
      <c r="G300" s="31" t="s">
        <v>16287</v>
      </c>
      <c r="H300" s="31" t="s">
        <v>28170</v>
      </c>
      <c r="I300" s="38">
        <v>0.41666666666666669</v>
      </c>
      <c r="J300" s="31" t="s">
        <v>36</v>
      </c>
      <c r="K300" s="31" t="s">
        <v>105</v>
      </c>
      <c r="L300" s="31" t="s">
        <v>106</v>
      </c>
      <c r="M300" s="31" t="s">
        <v>194</v>
      </c>
      <c r="N300" s="23"/>
      <c r="O300" s="23"/>
      <c r="P300" s="23"/>
      <c r="Q300" s="29"/>
      <c r="R300" s="23"/>
      <c r="S300" s="29">
        <v>38950</v>
      </c>
      <c r="T300" s="482"/>
    </row>
    <row r="301" spans="1:20" ht="54" customHeight="1" x14ac:dyDescent="1.1499999999999999">
      <c r="A301" s="31" t="s">
        <v>33021</v>
      </c>
      <c r="B301" s="31" t="s">
        <v>15757</v>
      </c>
      <c r="C301" s="31" t="s">
        <v>33022</v>
      </c>
      <c r="D301" s="31" t="s">
        <v>33023</v>
      </c>
      <c r="E301" s="31" t="s">
        <v>688</v>
      </c>
      <c r="F301" s="31" t="s">
        <v>123</v>
      </c>
      <c r="G301" s="31" t="s">
        <v>16287</v>
      </c>
      <c r="H301" s="31" t="s">
        <v>28170</v>
      </c>
      <c r="I301" s="38">
        <v>0.41666666666666669</v>
      </c>
      <c r="J301" s="31" t="s">
        <v>36</v>
      </c>
      <c r="K301" s="31" t="s">
        <v>105</v>
      </c>
      <c r="L301" s="31" t="s">
        <v>106</v>
      </c>
      <c r="M301" s="31" t="s">
        <v>194</v>
      </c>
      <c r="N301" s="23"/>
      <c r="O301" s="23"/>
      <c r="P301" s="23"/>
      <c r="Q301" s="29"/>
      <c r="R301" s="23"/>
      <c r="S301" s="29">
        <v>38950</v>
      </c>
      <c r="T301" s="482"/>
    </row>
    <row r="302" spans="1:20" ht="54" customHeight="1" x14ac:dyDescent="1.1499999999999999">
      <c r="A302" s="31" t="s">
        <v>33024</v>
      </c>
      <c r="B302" s="31" t="s">
        <v>33025</v>
      </c>
      <c r="C302" s="31" t="s">
        <v>33026</v>
      </c>
      <c r="D302" s="31" t="s">
        <v>33027</v>
      </c>
      <c r="E302" s="31" t="s">
        <v>688</v>
      </c>
      <c r="F302" s="31" t="s">
        <v>123</v>
      </c>
      <c r="G302" s="31" t="s">
        <v>16287</v>
      </c>
      <c r="H302" s="31" t="s">
        <v>28170</v>
      </c>
      <c r="I302" s="38">
        <v>0.41666666666666669</v>
      </c>
      <c r="J302" s="31" t="s">
        <v>36</v>
      </c>
      <c r="K302" s="31" t="s">
        <v>105</v>
      </c>
      <c r="L302" s="31" t="s">
        <v>106</v>
      </c>
      <c r="M302" s="31" t="s">
        <v>194</v>
      </c>
      <c r="N302" s="23"/>
      <c r="O302" s="23"/>
      <c r="P302" s="23"/>
      <c r="Q302" s="29"/>
      <c r="R302" s="23"/>
      <c r="S302" s="29">
        <v>38950</v>
      </c>
      <c r="T302" s="482"/>
    </row>
    <row r="303" spans="1:20" ht="54" customHeight="1" x14ac:dyDescent="1.1499999999999999">
      <c r="A303" s="31" t="s">
        <v>33028</v>
      </c>
      <c r="B303" s="31" t="s">
        <v>33029</v>
      </c>
      <c r="C303" s="31" t="s">
        <v>33030</v>
      </c>
      <c r="D303" s="31" t="s">
        <v>33031</v>
      </c>
      <c r="E303" s="31" t="s">
        <v>688</v>
      </c>
      <c r="F303" s="31" t="s">
        <v>123</v>
      </c>
      <c r="G303" s="31" t="s">
        <v>16287</v>
      </c>
      <c r="H303" s="31" t="s">
        <v>28170</v>
      </c>
      <c r="I303" s="38">
        <v>0.41666666666666669</v>
      </c>
      <c r="J303" s="31" t="s">
        <v>36</v>
      </c>
      <c r="K303" s="31" t="s">
        <v>105</v>
      </c>
      <c r="L303" s="31" t="s">
        <v>106</v>
      </c>
      <c r="M303" s="31" t="s">
        <v>194</v>
      </c>
      <c r="N303" s="23"/>
      <c r="O303" s="23"/>
      <c r="P303" s="23"/>
      <c r="Q303" s="29"/>
      <c r="R303" s="23"/>
      <c r="S303" s="29">
        <v>38950</v>
      </c>
      <c r="T303" s="482"/>
    </row>
    <row r="304" spans="1:20" ht="54" customHeight="1" x14ac:dyDescent="1.1499999999999999">
      <c r="A304" s="31" t="s">
        <v>33032</v>
      </c>
      <c r="B304" s="31" t="s">
        <v>33033</v>
      </c>
      <c r="C304" s="31" t="s">
        <v>33034</v>
      </c>
      <c r="D304" s="31" t="s">
        <v>33035</v>
      </c>
      <c r="E304" s="31" t="s">
        <v>688</v>
      </c>
      <c r="F304" s="31" t="s">
        <v>123</v>
      </c>
      <c r="G304" s="31" t="s">
        <v>16287</v>
      </c>
      <c r="H304" s="31" t="s">
        <v>28170</v>
      </c>
      <c r="I304" s="38">
        <v>0.41666666666666669</v>
      </c>
      <c r="J304" s="31" t="s">
        <v>36</v>
      </c>
      <c r="K304" s="31" t="s">
        <v>105</v>
      </c>
      <c r="L304" s="31" t="s">
        <v>106</v>
      </c>
      <c r="M304" s="31" t="s">
        <v>194</v>
      </c>
      <c r="N304" s="23"/>
      <c r="O304" s="23"/>
      <c r="P304" s="23"/>
      <c r="Q304" s="29"/>
      <c r="R304" s="23"/>
      <c r="S304" s="29">
        <v>38950</v>
      </c>
      <c r="T304" s="482"/>
    </row>
    <row r="305" spans="1:20" ht="54" customHeight="1" x14ac:dyDescent="1.1499999999999999">
      <c r="A305" s="31" t="s">
        <v>33036</v>
      </c>
      <c r="B305" s="31" t="s">
        <v>33037</v>
      </c>
      <c r="C305" s="31" t="s">
        <v>33038</v>
      </c>
      <c r="D305" s="31" t="s">
        <v>33039</v>
      </c>
      <c r="E305" s="31" t="s">
        <v>688</v>
      </c>
      <c r="F305" s="31" t="s">
        <v>123</v>
      </c>
      <c r="G305" s="31" t="s">
        <v>16287</v>
      </c>
      <c r="H305" s="31" t="s">
        <v>28170</v>
      </c>
      <c r="I305" s="38">
        <v>0.41666666666666669</v>
      </c>
      <c r="J305" s="31" t="s">
        <v>36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9"/>
      <c r="R305" s="23"/>
      <c r="S305" s="29">
        <v>38950</v>
      </c>
      <c r="T305" s="482"/>
    </row>
    <row r="306" spans="1:20" ht="54" customHeight="1" x14ac:dyDescent="1.1499999999999999">
      <c r="A306" s="31" t="s">
        <v>33040</v>
      </c>
      <c r="B306" s="31" t="s">
        <v>27434</v>
      </c>
      <c r="C306" s="31" t="s">
        <v>33041</v>
      </c>
      <c r="D306" s="31" t="s">
        <v>33042</v>
      </c>
      <c r="E306" s="31" t="s">
        <v>101</v>
      </c>
      <c r="F306" s="31" t="s">
        <v>123</v>
      </c>
      <c r="G306" s="31" t="s">
        <v>16223</v>
      </c>
      <c r="H306" s="31" t="s">
        <v>29748</v>
      </c>
      <c r="I306" s="38">
        <v>0.32291666666666669</v>
      </c>
      <c r="J306" s="31" t="s">
        <v>36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9"/>
      <c r="R306" s="23"/>
      <c r="S306" s="29">
        <v>43925</v>
      </c>
      <c r="T306" s="482"/>
    </row>
    <row r="307" spans="1:20" ht="54" customHeight="1" x14ac:dyDescent="1.1499999999999999">
      <c r="A307" s="31" t="s">
        <v>33043</v>
      </c>
      <c r="B307" s="31" t="s">
        <v>12864</v>
      </c>
      <c r="C307" s="31" t="s">
        <v>33044</v>
      </c>
      <c r="D307" s="31" t="s">
        <v>33045</v>
      </c>
      <c r="E307" s="31" t="s">
        <v>101</v>
      </c>
      <c r="F307" s="31" t="s">
        <v>123</v>
      </c>
      <c r="G307" s="31" t="s">
        <v>16223</v>
      </c>
      <c r="H307" s="31" t="s">
        <v>29748</v>
      </c>
      <c r="I307" s="38">
        <v>0.32291666666666669</v>
      </c>
      <c r="J307" s="31" t="s">
        <v>36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9"/>
      <c r="R307" s="23"/>
      <c r="S307" s="29">
        <v>43925</v>
      </c>
      <c r="T307" s="482"/>
    </row>
    <row r="308" spans="1:20" ht="54" customHeight="1" x14ac:dyDescent="1.1499999999999999">
      <c r="A308" s="31" t="s">
        <v>33046</v>
      </c>
      <c r="B308" s="31" t="s">
        <v>33047</v>
      </c>
      <c r="C308" s="31" t="s">
        <v>33048</v>
      </c>
      <c r="D308" s="31" t="s">
        <v>33049</v>
      </c>
      <c r="E308" s="31" t="s">
        <v>101</v>
      </c>
      <c r="F308" s="31" t="s">
        <v>123</v>
      </c>
      <c r="G308" s="31" t="s">
        <v>16223</v>
      </c>
      <c r="H308" s="31" t="s">
        <v>29748</v>
      </c>
      <c r="I308" s="38">
        <v>0.32291666666666669</v>
      </c>
      <c r="J308" s="31" t="s">
        <v>36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9"/>
      <c r="R308" s="23"/>
      <c r="S308" s="29">
        <v>43925</v>
      </c>
      <c r="T308" s="482"/>
    </row>
    <row r="309" spans="1:20" ht="54" customHeight="1" x14ac:dyDescent="1.1499999999999999">
      <c r="A309" s="31" t="s">
        <v>33050</v>
      </c>
      <c r="B309" s="31" t="s">
        <v>33051</v>
      </c>
      <c r="C309" s="31" t="s">
        <v>33052</v>
      </c>
      <c r="D309" s="31" t="s">
        <v>33053</v>
      </c>
      <c r="E309" s="31" t="s">
        <v>688</v>
      </c>
      <c r="F309" s="31" t="s">
        <v>123</v>
      </c>
      <c r="G309" s="31" t="s">
        <v>16287</v>
      </c>
      <c r="H309" s="31" t="s">
        <v>28170</v>
      </c>
      <c r="I309" s="38">
        <v>0.41666666666666669</v>
      </c>
      <c r="J309" s="31" t="s">
        <v>36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9"/>
      <c r="R309" s="23"/>
      <c r="S309" s="29">
        <v>38950</v>
      </c>
      <c r="T309" s="482"/>
    </row>
    <row r="310" spans="1:20" ht="54" customHeight="1" x14ac:dyDescent="1.1499999999999999">
      <c r="A310" s="31" t="s">
        <v>33054</v>
      </c>
      <c r="B310" s="31" t="s">
        <v>27503</v>
      </c>
      <c r="C310" s="31" t="s">
        <v>33055</v>
      </c>
      <c r="D310" s="31" t="s">
        <v>33056</v>
      </c>
      <c r="E310" s="31" t="s">
        <v>688</v>
      </c>
      <c r="F310" s="31" t="s">
        <v>123</v>
      </c>
      <c r="G310" s="31" t="s">
        <v>16287</v>
      </c>
      <c r="H310" s="31" t="s">
        <v>28170</v>
      </c>
      <c r="I310" s="38">
        <v>0.41666666666666669</v>
      </c>
      <c r="J310" s="31" t="s">
        <v>36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9"/>
      <c r="R310" s="23"/>
      <c r="S310" s="29">
        <v>38950</v>
      </c>
      <c r="T310" s="482"/>
    </row>
    <row r="311" spans="1:20" ht="54" customHeight="1" x14ac:dyDescent="1.1499999999999999">
      <c r="A311" s="31" t="s">
        <v>33057</v>
      </c>
      <c r="B311" s="31" t="s">
        <v>33058</v>
      </c>
      <c r="C311" s="31" t="s">
        <v>33059</v>
      </c>
      <c r="D311" s="31" t="s">
        <v>33060</v>
      </c>
      <c r="E311" s="31" t="s">
        <v>688</v>
      </c>
      <c r="F311" s="31" t="s">
        <v>123</v>
      </c>
      <c r="G311" s="31" t="s">
        <v>16287</v>
      </c>
      <c r="H311" s="31" t="s">
        <v>28170</v>
      </c>
      <c r="I311" s="38">
        <v>0.41666666666666669</v>
      </c>
      <c r="J311" s="31" t="s">
        <v>36</v>
      </c>
      <c r="K311" s="31" t="s">
        <v>105</v>
      </c>
      <c r="L311" s="31" t="s">
        <v>106</v>
      </c>
      <c r="M311" s="31" t="s">
        <v>194</v>
      </c>
      <c r="N311" s="23"/>
      <c r="O311" s="23"/>
      <c r="P311" s="23"/>
      <c r="Q311" s="29"/>
      <c r="R311" s="23"/>
      <c r="S311" s="29">
        <v>38950</v>
      </c>
      <c r="T311" s="482"/>
    </row>
    <row r="312" spans="1:20" ht="54" customHeight="1" x14ac:dyDescent="1.1499999999999999">
      <c r="A312" s="693" t="s">
        <v>4068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5"/>
      <c r="N312" s="23"/>
      <c r="O312" s="23"/>
      <c r="P312" s="23"/>
      <c r="Q312" s="29">
        <v>25</v>
      </c>
      <c r="R312" s="23"/>
      <c r="S312" s="29"/>
      <c r="T312" s="482"/>
    </row>
    <row r="313" spans="1:20" ht="54" customHeight="1" x14ac:dyDescent="1.1499999999999999">
      <c r="A313" s="693" t="s">
        <v>33498</v>
      </c>
      <c r="B313" s="694"/>
      <c r="C313" s="694"/>
      <c r="D313" s="694"/>
      <c r="E313" s="694"/>
      <c r="F313" s="694"/>
      <c r="G313" s="694"/>
      <c r="H313" s="694"/>
      <c r="I313" s="694"/>
      <c r="J313" s="694"/>
      <c r="K313" s="694"/>
      <c r="L313" s="694"/>
      <c r="M313" s="695"/>
      <c r="N313" s="23"/>
      <c r="O313" s="23"/>
      <c r="P313" s="23"/>
      <c r="Q313" s="29"/>
      <c r="R313" s="23"/>
      <c r="S313" s="29"/>
      <c r="T313" s="480">
        <f>25*49.8</f>
        <v>1245</v>
      </c>
    </row>
    <row r="314" spans="1:20" ht="54" customHeight="1" x14ac:dyDescent="1.1499999999999999">
      <c r="A314" s="688" t="s">
        <v>34414</v>
      </c>
      <c r="B314" s="689"/>
      <c r="C314" s="689"/>
      <c r="D314" s="689"/>
      <c r="E314" s="689"/>
      <c r="F314" s="689"/>
      <c r="G314" s="689"/>
      <c r="H314" s="689"/>
      <c r="I314" s="689"/>
      <c r="J314" s="689"/>
      <c r="K314" s="689"/>
      <c r="L314" s="689"/>
      <c r="M314" s="690"/>
      <c r="N314" s="23"/>
      <c r="O314" s="23"/>
      <c r="P314" s="23"/>
      <c r="Q314" s="23"/>
      <c r="R314" s="23"/>
      <c r="S314" s="29"/>
      <c r="T314" s="482"/>
    </row>
    <row r="315" spans="1:20" ht="54" customHeight="1" x14ac:dyDescent="1.1499999999999999">
      <c r="A315" s="31" t="s">
        <v>33652</v>
      </c>
      <c r="B315" s="31" t="s">
        <v>7082</v>
      </c>
      <c r="C315" s="31" t="s">
        <v>33653</v>
      </c>
      <c r="D315" s="31" t="s">
        <v>33654</v>
      </c>
      <c r="E315" s="31" t="s">
        <v>688</v>
      </c>
      <c r="F315" s="31" t="s">
        <v>123</v>
      </c>
      <c r="G315" s="31" t="s">
        <v>16287</v>
      </c>
      <c r="H315" s="31" t="s">
        <v>32006</v>
      </c>
      <c r="I315" s="38">
        <v>0.41666666666666669</v>
      </c>
      <c r="J315" s="31" t="s">
        <v>537</v>
      </c>
      <c r="K315" s="31" t="s">
        <v>105</v>
      </c>
      <c r="L315" s="31" t="s">
        <v>125</v>
      </c>
      <c r="M315" s="31" t="s">
        <v>194</v>
      </c>
      <c r="N315" s="23"/>
      <c r="O315" s="23"/>
      <c r="P315" s="23"/>
      <c r="Q315" s="23"/>
      <c r="R315" s="23"/>
      <c r="S315" s="29">
        <v>28330</v>
      </c>
      <c r="T315" s="482"/>
    </row>
    <row r="316" spans="1:20" ht="54" customHeight="1" x14ac:dyDescent="1.1499999999999999">
      <c r="A316" s="31" t="s">
        <v>33655</v>
      </c>
      <c r="B316" s="31" t="s">
        <v>33656</v>
      </c>
      <c r="C316" s="31" t="s">
        <v>33657</v>
      </c>
      <c r="D316" s="31" t="s">
        <v>33658</v>
      </c>
      <c r="E316" s="31" t="s">
        <v>688</v>
      </c>
      <c r="F316" s="31" t="s">
        <v>123</v>
      </c>
      <c r="G316" s="31" t="s">
        <v>16287</v>
      </c>
      <c r="H316" s="31" t="s">
        <v>32006</v>
      </c>
      <c r="I316" s="38">
        <v>0.41666666666666669</v>
      </c>
      <c r="J316" s="31" t="s">
        <v>537</v>
      </c>
      <c r="K316" s="31" t="s">
        <v>105</v>
      </c>
      <c r="L316" s="31" t="s">
        <v>106</v>
      </c>
      <c r="M316" s="31" t="s">
        <v>107</v>
      </c>
      <c r="N316" s="23"/>
      <c r="O316" s="23"/>
      <c r="P316" s="23"/>
      <c r="Q316" s="23"/>
      <c r="R316" s="23"/>
      <c r="S316" s="29">
        <v>22200</v>
      </c>
      <c r="T316" s="482"/>
    </row>
    <row r="317" spans="1:20" ht="54" customHeight="1" x14ac:dyDescent="1.1499999999999999">
      <c r="A317" s="31" t="s">
        <v>33773</v>
      </c>
      <c r="B317" s="31" t="s">
        <v>33774</v>
      </c>
      <c r="C317" s="31" t="s">
        <v>33775</v>
      </c>
      <c r="D317" s="31" t="s">
        <v>33776</v>
      </c>
      <c r="E317" s="31" t="s">
        <v>101</v>
      </c>
      <c r="F317" s="31" t="s">
        <v>102</v>
      </c>
      <c r="G317" s="31" t="s">
        <v>16270</v>
      </c>
      <c r="H317" s="31" t="s">
        <v>29748</v>
      </c>
      <c r="I317" s="38">
        <v>0.53125</v>
      </c>
      <c r="J317" s="31" t="s">
        <v>36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26200</v>
      </c>
      <c r="T317" s="482"/>
    </row>
    <row r="318" spans="1:20" ht="54" customHeight="1" x14ac:dyDescent="1.1499999999999999">
      <c r="A318" s="31" t="s">
        <v>33777</v>
      </c>
      <c r="B318" s="31" t="s">
        <v>33778</v>
      </c>
      <c r="C318" s="31" t="s">
        <v>33779</v>
      </c>
      <c r="D318" s="31" t="s">
        <v>33780</v>
      </c>
      <c r="E318" s="31" t="s">
        <v>687</v>
      </c>
      <c r="F318" s="31" t="s">
        <v>123</v>
      </c>
      <c r="G318" s="31" t="s">
        <v>16248</v>
      </c>
      <c r="H318" s="31" t="s">
        <v>29687</v>
      </c>
      <c r="I318" s="38">
        <v>0.53125</v>
      </c>
      <c r="J318" s="31" t="s">
        <v>36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43425</v>
      </c>
      <c r="T318" s="482"/>
    </row>
    <row r="319" spans="1:20" ht="54" customHeight="1" x14ac:dyDescent="1.1499999999999999">
      <c r="A319" s="31" t="s">
        <v>33781</v>
      </c>
      <c r="B319" s="31" t="s">
        <v>33782</v>
      </c>
      <c r="C319" s="31" t="s">
        <v>33783</v>
      </c>
      <c r="D319" s="31" t="s">
        <v>33784</v>
      </c>
      <c r="E319" s="31" t="s">
        <v>101</v>
      </c>
      <c r="F319" s="31" t="s">
        <v>102</v>
      </c>
      <c r="G319" s="31" t="s">
        <v>16270</v>
      </c>
      <c r="H319" s="31" t="s">
        <v>29748</v>
      </c>
      <c r="I319" s="38">
        <v>0.53125</v>
      </c>
      <c r="J319" s="31" t="s">
        <v>36</v>
      </c>
      <c r="K319" s="31" t="s">
        <v>105</v>
      </c>
      <c r="L319" s="31" t="s">
        <v>106</v>
      </c>
      <c r="M319" s="31" t="s">
        <v>491</v>
      </c>
      <c r="N319" s="23"/>
      <c r="O319" s="23"/>
      <c r="P319" s="23"/>
      <c r="Q319" s="23"/>
      <c r="R319" s="23"/>
      <c r="S319" s="29">
        <v>26200</v>
      </c>
      <c r="T319" s="482"/>
    </row>
    <row r="320" spans="1:20" ht="54" customHeight="1" x14ac:dyDescent="1.1499999999999999">
      <c r="A320" s="31" t="s">
        <v>33785</v>
      </c>
      <c r="B320" s="31" t="s">
        <v>20328</v>
      </c>
      <c r="C320" s="31" t="s">
        <v>33786</v>
      </c>
      <c r="D320" s="31" t="s">
        <v>33787</v>
      </c>
      <c r="E320" s="31" t="s">
        <v>101</v>
      </c>
      <c r="F320" s="31" t="s">
        <v>102</v>
      </c>
      <c r="G320" s="31" t="s">
        <v>16270</v>
      </c>
      <c r="H320" s="31" t="s">
        <v>29748</v>
      </c>
      <c r="I320" s="38">
        <v>0.53125</v>
      </c>
      <c r="J320" s="31" t="s">
        <v>36</v>
      </c>
      <c r="K320" s="31" t="s">
        <v>105</v>
      </c>
      <c r="L320" s="31" t="s">
        <v>106</v>
      </c>
      <c r="M320" s="31" t="s">
        <v>491</v>
      </c>
      <c r="N320" s="23"/>
      <c r="O320" s="23"/>
      <c r="P320" s="23"/>
      <c r="Q320" s="23"/>
      <c r="R320" s="23"/>
      <c r="S320" s="29">
        <v>26200</v>
      </c>
      <c r="T320" s="482"/>
    </row>
    <row r="321" spans="1:20" ht="54" customHeight="1" x14ac:dyDescent="1.1499999999999999">
      <c r="A321" s="31" t="s">
        <v>33788</v>
      </c>
      <c r="B321" s="31" t="s">
        <v>22299</v>
      </c>
      <c r="C321" s="31" t="s">
        <v>33789</v>
      </c>
      <c r="D321" s="31" t="s">
        <v>33790</v>
      </c>
      <c r="E321" s="31" t="s">
        <v>687</v>
      </c>
      <c r="F321" s="31" t="s">
        <v>123</v>
      </c>
      <c r="G321" s="31" t="s">
        <v>16248</v>
      </c>
      <c r="H321" s="31" t="s">
        <v>29687</v>
      </c>
      <c r="I321" s="38">
        <v>0.53125</v>
      </c>
      <c r="J321" s="31" t="s">
        <v>36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43425</v>
      </c>
      <c r="T321" s="482"/>
    </row>
    <row r="322" spans="1:20" ht="54" customHeight="1" x14ac:dyDescent="1.3">
      <c r="A322" s="685" t="s">
        <v>34415</v>
      </c>
      <c r="B322" s="686"/>
      <c r="C322" s="686"/>
      <c r="D322" s="686"/>
      <c r="E322" s="686"/>
      <c r="F322" s="686"/>
      <c r="G322" s="686"/>
      <c r="H322" s="686"/>
      <c r="I322" s="686"/>
      <c r="J322" s="686"/>
      <c r="K322" s="686"/>
      <c r="L322" s="686"/>
      <c r="M322" s="687"/>
      <c r="N322" s="23"/>
      <c r="O322" s="23"/>
      <c r="P322" s="23"/>
      <c r="Q322" s="29"/>
      <c r="R322" s="23"/>
      <c r="S322" s="29"/>
      <c r="T322" s="480">
        <v>340000</v>
      </c>
    </row>
    <row r="323" spans="1:20" ht="54" customHeight="1" x14ac:dyDescent="1.1499999999999999">
      <c r="A323" s="688" t="s">
        <v>35141</v>
      </c>
      <c r="B323" s="689"/>
      <c r="C323" s="689"/>
      <c r="D323" s="689"/>
      <c r="E323" s="689"/>
      <c r="F323" s="689"/>
      <c r="G323" s="689"/>
      <c r="H323" s="689"/>
      <c r="I323" s="689"/>
      <c r="J323" s="689"/>
      <c r="K323" s="689"/>
      <c r="L323" s="689"/>
      <c r="M323" s="690"/>
      <c r="N323" s="23"/>
      <c r="O323" s="23"/>
      <c r="P323" s="23"/>
      <c r="Q323" s="23"/>
      <c r="R323" s="23"/>
      <c r="S323" s="29"/>
      <c r="T323" s="482"/>
    </row>
    <row r="324" spans="1:20" ht="54" customHeight="1" x14ac:dyDescent="1.1499999999999999">
      <c r="A324" s="31" t="s">
        <v>34622</v>
      </c>
      <c r="B324" s="31" t="s">
        <v>34623</v>
      </c>
      <c r="C324" s="31" t="s">
        <v>34624</v>
      </c>
      <c r="D324" s="31" t="s">
        <v>34625</v>
      </c>
      <c r="E324" s="31" t="s">
        <v>101</v>
      </c>
      <c r="F324" s="31" t="s">
        <v>102</v>
      </c>
      <c r="G324" s="31" t="s">
        <v>16216</v>
      </c>
      <c r="H324" s="31" t="s">
        <v>29687</v>
      </c>
      <c r="I324" s="38">
        <v>0.52083333333333337</v>
      </c>
      <c r="J324" s="31" t="s">
        <v>537</v>
      </c>
      <c r="K324" s="31" t="s">
        <v>105</v>
      </c>
      <c r="L324" s="31" t="s">
        <v>106</v>
      </c>
      <c r="M324" s="31" t="s">
        <v>107</v>
      </c>
      <c r="N324" s="23"/>
      <c r="O324" s="23"/>
      <c r="P324" s="23"/>
      <c r="Q324" s="23"/>
      <c r="R324" s="23"/>
      <c r="S324" s="29">
        <v>22200</v>
      </c>
      <c r="T324" s="482"/>
    </row>
    <row r="325" spans="1:20" ht="54" customHeight="1" x14ac:dyDescent="1.1499999999999999">
      <c r="A325" s="31" t="s">
        <v>34626</v>
      </c>
      <c r="B325" s="31" t="s">
        <v>34627</v>
      </c>
      <c r="C325" s="31" t="s">
        <v>34628</v>
      </c>
      <c r="D325" s="31" t="s">
        <v>34629</v>
      </c>
      <c r="E325" s="31" t="s">
        <v>687</v>
      </c>
      <c r="F325" s="31" t="s">
        <v>123</v>
      </c>
      <c r="G325" s="31" t="s">
        <v>16248</v>
      </c>
      <c r="H325" s="31" t="s">
        <v>29687</v>
      </c>
      <c r="I325" s="38">
        <v>0.53125</v>
      </c>
      <c r="J325" s="31" t="s">
        <v>537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43425</v>
      </c>
      <c r="T325" s="482"/>
    </row>
    <row r="326" spans="1:20" ht="54" customHeight="1" x14ac:dyDescent="1.1499999999999999">
      <c r="A326" s="31" t="s">
        <v>34630</v>
      </c>
      <c r="B326" s="31" t="s">
        <v>736</v>
      </c>
      <c r="C326" s="31" t="s">
        <v>34631</v>
      </c>
      <c r="D326" s="31" t="s">
        <v>34632</v>
      </c>
      <c r="E326" s="31" t="s">
        <v>687</v>
      </c>
      <c r="F326" s="31" t="s">
        <v>123</v>
      </c>
      <c r="G326" s="31" t="s">
        <v>16248</v>
      </c>
      <c r="H326" s="31" t="s">
        <v>29687</v>
      </c>
      <c r="I326" s="38">
        <v>0.53125</v>
      </c>
      <c r="J326" s="31" t="s">
        <v>537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82"/>
    </row>
    <row r="327" spans="1:20" ht="54" customHeight="1" x14ac:dyDescent="1.1499999999999999">
      <c r="A327" s="31" t="s">
        <v>34633</v>
      </c>
      <c r="B327" s="31" t="s">
        <v>34634</v>
      </c>
      <c r="C327" s="31" t="s">
        <v>34635</v>
      </c>
      <c r="D327" s="31" t="s">
        <v>34636</v>
      </c>
      <c r="E327" s="31" t="s">
        <v>687</v>
      </c>
      <c r="F327" s="31" t="s">
        <v>123</v>
      </c>
      <c r="G327" s="31" t="s">
        <v>16248</v>
      </c>
      <c r="H327" s="31" t="s">
        <v>29687</v>
      </c>
      <c r="I327" s="38">
        <v>0.53125</v>
      </c>
      <c r="J327" s="31" t="s">
        <v>537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43425</v>
      </c>
      <c r="T327" s="482"/>
    </row>
    <row r="328" spans="1:20" ht="54" customHeight="1" x14ac:dyDescent="1.1499999999999999">
      <c r="A328" s="31" t="s">
        <v>34637</v>
      </c>
      <c r="B328" s="31" t="s">
        <v>2336</v>
      </c>
      <c r="C328" s="31" t="s">
        <v>34638</v>
      </c>
      <c r="D328" s="31" t="s">
        <v>34639</v>
      </c>
      <c r="E328" s="31" t="s">
        <v>687</v>
      </c>
      <c r="F328" s="31" t="s">
        <v>123</v>
      </c>
      <c r="G328" s="31" t="s">
        <v>16248</v>
      </c>
      <c r="H328" s="31" t="s">
        <v>29687</v>
      </c>
      <c r="I328" s="38">
        <v>0.53125</v>
      </c>
      <c r="J328" s="31" t="s">
        <v>537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482"/>
    </row>
    <row r="329" spans="1:20" ht="54" customHeight="1" x14ac:dyDescent="1.1499999999999999">
      <c r="A329" s="31" t="s">
        <v>34640</v>
      </c>
      <c r="B329" s="31" t="s">
        <v>34641</v>
      </c>
      <c r="C329" s="31" t="s">
        <v>34642</v>
      </c>
      <c r="D329" s="31" t="s">
        <v>34643</v>
      </c>
      <c r="E329" s="31" t="s">
        <v>687</v>
      </c>
      <c r="F329" s="31" t="s">
        <v>123</v>
      </c>
      <c r="G329" s="31" t="s">
        <v>16248</v>
      </c>
      <c r="H329" s="31" t="s">
        <v>29687</v>
      </c>
      <c r="I329" s="38">
        <v>0.53125</v>
      </c>
      <c r="J329" s="31" t="s">
        <v>537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482"/>
    </row>
    <row r="330" spans="1:20" ht="54" customHeight="1" x14ac:dyDescent="1.1499999999999999">
      <c r="A330" s="31" t="s">
        <v>34644</v>
      </c>
      <c r="B330" s="31" t="s">
        <v>308</v>
      </c>
      <c r="C330" s="31" t="s">
        <v>34645</v>
      </c>
      <c r="D330" s="31" t="s">
        <v>34646</v>
      </c>
      <c r="E330" s="31" t="s">
        <v>687</v>
      </c>
      <c r="F330" s="31" t="s">
        <v>123</v>
      </c>
      <c r="G330" s="31" t="s">
        <v>16248</v>
      </c>
      <c r="H330" s="31" t="s">
        <v>29687</v>
      </c>
      <c r="I330" s="38">
        <v>0.53125</v>
      </c>
      <c r="J330" s="31" t="s">
        <v>537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43425</v>
      </c>
      <c r="T330" s="482"/>
    </row>
    <row r="331" spans="1:20" ht="54" customHeight="1" x14ac:dyDescent="1.1499999999999999">
      <c r="A331" s="31" t="s">
        <v>34647</v>
      </c>
      <c r="B331" s="31" t="s">
        <v>34648</v>
      </c>
      <c r="C331" s="31" t="s">
        <v>34649</v>
      </c>
      <c r="D331" s="31" t="s">
        <v>34650</v>
      </c>
      <c r="E331" s="31" t="s">
        <v>687</v>
      </c>
      <c r="F331" s="31" t="s">
        <v>123</v>
      </c>
      <c r="G331" s="31" t="s">
        <v>16248</v>
      </c>
      <c r="H331" s="31" t="s">
        <v>29687</v>
      </c>
      <c r="I331" s="38">
        <v>0.53125</v>
      </c>
      <c r="J331" s="31" t="s">
        <v>537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43425</v>
      </c>
      <c r="T331" s="482"/>
    </row>
    <row r="332" spans="1:20" ht="54" customHeight="1" x14ac:dyDescent="1.1499999999999999">
      <c r="A332" s="688" t="s">
        <v>35971</v>
      </c>
      <c r="B332" s="689"/>
      <c r="C332" s="689"/>
      <c r="D332" s="689"/>
      <c r="E332" s="689"/>
      <c r="F332" s="689"/>
      <c r="G332" s="689"/>
      <c r="H332" s="689"/>
      <c r="I332" s="689"/>
      <c r="J332" s="689"/>
      <c r="K332" s="689"/>
      <c r="L332" s="689"/>
      <c r="M332" s="690"/>
      <c r="N332" s="23"/>
      <c r="O332" s="23"/>
      <c r="P332" s="23"/>
      <c r="Q332" s="23"/>
      <c r="R332" s="23"/>
      <c r="S332" s="506"/>
      <c r="T332" s="482"/>
    </row>
    <row r="333" spans="1:20" ht="54" customHeight="1" x14ac:dyDescent="1.1499999999999999">
      <c r="A333" s="31" t="s">
        <v>35723</v>
      </c>
      <c r="B333" s="31" t="s">
        <v>35724</v>
      </c>
      <c r="C333" s="31" t="s">
        <v>35725</v>
      </c>
      <c r="D333" s="31" t="s">
        <v>35726</v>
      </c>
      <c r="E333" s="31" t="s">
        <v>101</v>
      </c>
      <c r="F333" s="31" t="s">
        <v>123</v>
      </c>
      <c r="G333" s="31" t="s">
        <v>16205</v>
      </c>
      <c r="H333" s="31" t="s">
        <v>27147</v>
      </c>
      <c r="I333" s="38">
        <v>0.53125</v>
      </c>
      <c r="J333" s="31" t="s">
        <v>36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506">
        <v>43925</v>
      </c>
      <c r="T333" s="482"/>
    </row>
    <row r="334" spans="1:20" ht="54" customHeight="1" x14ac:dyDescent="1.1499999999999999">
      <c r="A334" s="31" t="s">
        <v>35727</v>
      </c>
      <c r="B334" s="31" t="s">
        <v>3686</v>
      </c>
      <c r="C334" s="31" t="s">
        <v>35728</v>
      </c>
      <c r="D334" s="31" t="s">
        <v>35729</v>
      </c>
      <c r="E334" s="31" t="s">
        <v>101</v>
      </c>
      <c r="F334" s="31" t="s">
        <v>123</v>
      </c>
      <c r="G334" s="31" t="s">
        <v>16205</v>
      </c>
      <c r="H334" s="31" t="s">
        <v>27147</v>
      </c>
      <c r="I334" s="38">
        <v>0.53125</v>
      </c>
      <c r="J334" s="31" t="s">
        <v>36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506">
        <v>43925</v>
      </c>
      <c r="T334" s="482"/>
    </row>
    <row r="335" spans="1:20" ht="54" customHeight="1" x14ac:dyDescent="1.1499999999999999">
      <c r="A335" s="31" t="s">
        <v>35730</v>
      </c>
      <c r="B335" s="31" t="s">
        <v>26772</v>
      </c>
      <c r="C335" s="31" t="s">
        <v>35731</v>
      </c>
      <c r="D335" s="31" t="s">
        <v>35732</v>
      </c>
      <c r="E335" s="31" t="s">
        <v>101</v>
      </c>
      <c r="F335" s="31" t="s">
        <v>123</v>
      </c>
      <c r="G335" s="31" t="s">
        <v>16205</v>
      </c>
      <c r="H335" s="31" t="s">
        <v>27147</v>
      </c>
      <c r="I335" s="38">
        <v>0.53125</v>
      </c>
      <c r="J335" s="31" t="s">
        <v>36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506">
        <v>43925</v>
      </c>
      <c r="T335" s="482"/>
    </row>
    <row r="336" spans="1:20" ht="54" customHeight="1" x14ac:dyDescent="1.1499999999999999">
      <c r="A336" s="31" t="s">
        <v>35733</v>
      </c>
      <c r="B336" s="31" t="s">
        <v>35734</v>
      </c>
      <c r="C336" s="31" t="s">
        <v>35735</v>
      </c>
      <c r="D336" s="31" t="s">
        <v>35736</v>
      </c>
      <c r="E336" s="31" t="s">
        <v>101</v>
      </c>
      <c r="F336" s="31" t="s">
        <v>123</v>
      </c>
      <c r="G336" s="31" t="s">
        <v>16205</v>
      </c>
      <c r="H336" s="31" t="s">
        <v>27147</v>
      </c>
      <c r="I336" s="38">
        <v>0.53125</v>
      </c>
      <c r="J336" s="31" t="s">
        <v>36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506">
        <v>43925</v>
      </c>
      <c r="T336" s="482"/>
    </row>
    <row r="337" spans="1:20" ht="54" customHeight="1" x14ac:dyDescent="1.1499999999999999">
      <c r="A337" s="31" t="s">
        <v>35737</v>
      </c>
      <c r="B337" s="31" t="s">
        <v>14602</v>
      </c>
      <c r="C337" s="31" t="s">
        <v>35738</v>
      </c>
      <c r="D337" s="31" t="s">
        <v>35739</v>
      </c>
      <c r="E337" s="31" t="s">
        <v>687</v>
      </c>
      <c r="F337" s="31" t="s">
        <v>123</v>
      </c>
      <c r="G337" s="31" t="s">
        <v>20129</v>
      </c>
      <c r="H337" s="31" t="s">
        <v>27147</v>
      </c>
      <c r="I337" s="38">
        <v>0.29166666666666669</v>
      </c>
      <c r="J337" s="31" t="s">
        <v>36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506">
        <v>43425</v>
      </c>
      <c r="T337" s="482"/>
    </row>
    <row r="338" spans="1:20" ht="54" customHeight="1" x14ac:dyDescent="1.1499999999999999">
      <c r="A338" s="31" t="s">
        <v>35740</v>
      </c>
      <c r="B338" s="31" t="s">
        <v>2156</v>
      </c>
      <c r="C338" s="31" t="s">
        <v>35741</v>
      </c>
      <c r="D338" s="31" t="s">
        <v>35742</v>
      </c>
      <c r="E338" s="31" t="s">
        <v>687</v>
      </c>
      <c r="F338" s="31" t="s">
        <v>123</v>
      </c>
      <c r="G338" s="31" t="s">
        <v>20129</v>
      </c>
      <c r="H338" s="31" t="s">
        <v>27147</v>
      </c>
      <c r="I338" s="38">
        <v>0.29166666666666669</v>
      </c>
      <c r="J338" s="31" t="s">
        <v>36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506">
        <v>43425</v>
      </c>
      <c r="T338" s="482"/>
    </row>
    <row r="339" spans="1:20" ht="54" customHeight="1" x14ac:dyDescent="1.1499999999999999">
      <c r="A339" s="31" t="s">
        <v>35743</v>
      </c>
      <c r="B339" s="31" t="s">
        <v>11720</v>
      </c>
      <c r="C339" s="31" t="s">
        <v>35744</v>
      </c>
      <c r="D339" s="31" t="s">
        <v>35745</v>
      </c>
      <c r="E339" s="31" t="s">
        <v>687</v>
      </c>
      <c r="F339" s="31" t="s">
        <v>123</v>
      </c>
      <c r="G339" s="31" t="s">
        <v>20129</v>
      </c>
      <c r="H339" s="31" t="s">
        <v>27147</v>
      </c>
      <c r="I339" s="38">
        <v>0.29166666666666669</v>
      </c>
      <c r="J339" s="31" t="s">
        <v>36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506">
        <v>43425</v>
      </c>
      <c r="T339" s="482"/>
    </row>
    <row r="340" spans="1:20" ht="54" customHeight="1" x14ac:dyDescent="1.1499999999999999">
      <c r="A340" s="31" t="s">
        <v>35746</v>
      </c>
      <c r="B340" s="31" t="s">
        <v>35747</v>
      </c>
      <c r="C340" s="31" t="s">
        <v>35748</v>
      </c>
      <c r="D340" s="31" t="s">
        <v>35749</v>
      </c>
      <c r="E340" s="31" t="s">
        <v>687</v>
      </c>
      <c r="F340" s="31" t="s">
        <v>123</v>
      </c>
      <c r="G340" s="31" t="s">
        <v>20129</v>
      </c>
      <c r="H340" s="31" t="s">
        <v>27147</v>
      </c>
      <c r="I340" s="38">
        <v>0.29166666666666669</v>
      </c>
      <c r="J340" s="31" t="s">
        <v>36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506">
        <v>43425</v>
      </c>
      <c r="T340" s="482"/>
    </row>
    <row r="341" spans="1:20" ht="54" customHeight="1" x14ac:dyDescent="1.1499999999999999">
      <c r="A341" s="693" t="s">
        <v>35977</v>
      </c>
      <c r="B341" s="694"/>
      <c r="C341" s="694"/>
      <c r="D341" s="694"/>
      <c r="E341" s="694"/>
      <c r="F341" s="694"/>
      <c r="G341" s="694"/>
      <c r="H341" s="694"/>
      <c r="I341" s="694"/>
      <c r="J341" s="694"/>
      <c r="K341" s="694"/>
      <c r="L341" s="694"/>
      <c r="M341" s="695"/>
      <c r="N341" s="23"/>
      <c r="O341" s="23"/>
      <c r="P341" s="23"/>
      <c r="Q341" s="29"/>
      <c r="R341" s="23"/>
      <c r="S341" s="29"/>
      <c r="T341" s="480">
        <v>715000</v>
      </c>
    </row>
    <row r="342" spans="1:20" ht="54" customHeight="1" x14ac:dyDescent="1.1499999999999999">
      <c r="A342" s="688" t="s">
        <v>36473</v>
      </c>
      <c r="B342" s="689"/>
      <c r="C342" s="689"/>
      <c r="D342" s="689"/>
      <c r="E342" s="689"/>
      <c r="F342" s="689"/>
      <c r="G342" s="689"/>
      <c r="H342" s="689"/>
      <c r="I342" s="689"/>
      <c r="J342" s="689"/>
      <c r="K342" s="689"/>
      <c r="L342" s="689"/>
      <c r="M342" s="690"/>
      <c r="N342" s="23"/>
      <c r="O342" s="23"/>
      <c r="P342" s="23"/>
      <c r="Q342" s="23"/>
      <c r="R342" s="23"/>
      <c r="S342" s="29"/>
      <c r="T342" s="482"/>
    </row>
    <row r="343" spans="1:20" ht="54" customHeight="1" x14ac:dyDescent="1.1499999999999999">
      <c r="A343" s="31" t="s">
        <v>2175</v>
      </c>
      <c r="B343" s="31" t="s">
        <v>2176</v>
      </c>
      <c r="C343" s="31" t="s">
        <v>23015</v>
      </c>
      <c r="D343" s="31" t="s">
        <v>2178</v>
      </c>
      <c r="E343" s="31" t="s">
        <v>688</v>
      </c>
      <c r="F343" s="31" t="s">
        <v>123</v>
      </c>
      <c r="G343" s="31" t="s">
        <v>16287</v>
      </c>
      <c r="H343" s="31" t="s">
        <v>27147</v>
      </c>
      <c r="I343" s="38">
        <v>0.41666666666666669</v>
      </c>
      <c r="J343" s="31" t="s">
        <v>537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3"/>
      <c r="R343" s="23"/>
      <c r="S343" s="29">
        <v>22200</v>
      </c>
      <c r="T343" s="482"/>
    </row>
    <row r="344" spans="1:20" ht="54" customHeight="1" x14ac:dyDescent="1.1499999999999999">
      <c r="A344" s="31" t="s">
        <v>36013</v>
      </c>
      <c r="B344" s="31" t="s">
        <v>8287</v>
      </c>
      <c r="C344" s="31" t="s">
        <v>36014</v>
      </c>
      <c r="D344" s="31" t="s">
        <v>36015</v>
      </c>
      <c r="E344" s="31" t="s">
        <v>687</v>
      </c>
      <c r="F344" s="31" t="s">
        <v>123</v>
      </c>
      <c r="G344" s="31" t="s">
        <v>16504</v>
      </c>
      <c r="H344" s="31" t="s">
        <v>27147</v>
      </c>
      <c r="I344" s="38">
        <v>0.16666666666666666</v>
      </c>
      <c r="J344" s="31" t="s">
        <v>537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43425</v>
      </c>
      <c r="T344" s="482"/>
    </row>
    <row r="345" spans="1:20" ht="54" customHeight="1" x14ac:dyDescent="1.1499999999999999">
      <c r="A345" s="31" t="s">
        <v>36073</v>
      </c>
      <c r="B345" s="31" t="s">
        <v>29260</v>
      </c>
      <c r="C345" s="31" t="s">
        <v>36074</v>
      </c>
      <c r="D345" s="31" t="s">
        <v>36075</v>
      </c>
      <c r="E345" s="31" t="s">
        <v>688</v>
      </c>
      <c r="F345" s="31" t="s">
        <v>123</v>
      </c>
      <c r="G345" s="31" t="s">
        <v>16287</v>
      </c>
      <c r="H345" s="31" t="s">
        <v>27147</v>
      </c>
      <c r="I345" s="38">
        <v>0.41666666666666669</v>
      </c>
      <c r="J345" s="31" t="s">
        <v>36</v>
      </c>
      <c r="K345" s="31" t="s">
        <v>105</v>
      </c>
      <c r="L345" s="31" t="s">
        <v>125</v>
      </c>
      <c r="M345" s="31" t="s">
        <v>194</v>
      </c>
      <c r="N345" s="23"/>
      <c r="O345" s="23"/>
      <c r="P345" s="23"/>
      <c r="Q345" s="23"/>
      <c r="R345" s="23"/>
      <c r="S345" s="29">
        <v>28330</v>
      </c>
      <c r="T345" s="482"/>
    </row>
    <row r="346" spans="1:20" ht="54" customHeight="1" x14ac:dyDescent="1.1499999999999999">
      <c r="A346" s="31" t="s">
        <v>36076</v>
      </c>
      <c r="B346" s="31" t="s">
        <v>36077</v>
      </c>
      <c r="C346" s="31" t="s">
        <v>36078</v>
      </c>
      <c r="D346" s="31" t="s">
        <v>36079</v>
      </c>
      <c r="E346" s="31" t="s">
        <v>688</v>
      </c>
      <c r="F346" s="31" t="s">
        <v>123</v>
      </c>
      <c r="G346" s="31" t="s">
        <v>16287</v>
      </c>
      <c r="H346" s="31" t="s">
        <v>27147</v>
      </c>
      <c r="I346" s="38">
        <v>0.41666666666666669</v>
      </c>
      <c r="J346" s="31" t="s">
        <v>36</v>
      </c>
      <c r="K346" s="31" t="s">
        <v>105</v>
      </c>
      <c r="L346" s="31" t="s">
        <v>125</v>
      </c>
      <c r="M346" s="31" t="s">
        <v>194</v>
      </c>
      <c r="N346" s="23"/>
      <c r="O346" s="23"/>
      <c r="P346" s="23"/>
      <c r="Q346" s="23"/>
      <c r="R346" s="23"/>
      <c r="S346" s="29">
        <v>28330</v>
      </c>
      <c r="T346" s="482"/>
    </row>
    <row r="347" spans="1:20" ht="54" customHeight="1" x14ac:dyDescent="1.1499999999999999">
      <c r="A347" s="31" t="s">
        <v>36080</v>
      </c>
      <c r="B347" s="31" t="s">
        <v>15677</v>
      </c>
      <c r="C347" s="31" t="s">
        <v>36081</v>
      </c>
      <c r="D347" s="31" t="s">
        <v>36082</v>
      </c>
      <c r="E347" s="31" t="s">
        <v>688</v>
      </c>
      <c r="F347" s="31" t="s">
        <v>123</v>
      </c>
      <c r="G347" s="31" t="s">
        <v>16287</v>
      </c>
      <c r="H347" s="31" t="s">
        <v>27147</v>
      </c>
      <c r="I347" s="38">
        <v>0.41666666666666669</v>
      </c>
      <c r="J347" s="31" t="s">
        <v>36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38950</v>
      </c>
      <c r="T347" s="482"/>
    </row>
    <row r="348" spans="1:20" ht="54" customHeight="1" x14ac:dyDescent="1.1499999999999999">
      <c r="A348" s="31" t="s">
        <v>36083</v>
      </c>
      <c r="B348" s="31" t="s">
        <v>36084</v>
      </c>
      <c r="C348" s="31" t="s">
        <v>36085</v>
      </c>
      <c r="D348" s="31" t="s">
        <v>36086</v>
      </c>
      <c r="E348" s="31" t="s">
        <v>688</v>
      </c>
      <c r="F348" s="31" t="s">
        <v>123</v>
      </c>
      <c r="G348" s="31" t="s">
        <v>16287</v>
      </c>
      <c r="H348" s="31" t="s">
        <v>27147</v>
      </c>
      <c r="I348" s="38">
        <v>0.95833333333333337</v>
      </c>
      <c r="J348" s="31" t="s">
        <v>36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38950</v>
      </c>
      <c r="T348" s="482"/>
    </row>
    <row r="349" spans="1:20" ht="54" customHeight="1" x14ac:dyDescent="1.1499999999999999">
      <c r="A349" s="31" t="s">
        <v>36087</v>
      </c>
      <c r="B349" s="31" t="s">
        <v>36088</v>
      </c>
      <c r="C349" s="31" t="s">
        <v>36089</v>
      </c>
      <c r="D349" s="31" t="s">
        <v>36090</v>
      </c>
      <c r="E349" s="31" t="s">
        <v>688</v>
      </c>
      <c r="F349" s="31" t="s">
        <v>123</v>
      </c>
      <c r="G349" s="31" t="s">
        <v>16287</v>
      </c>
      <c r="H349" s="31" t="s">
        <v>27147</v>
      </c>
      <c r="I349" s="38">
        <v>0.95833333333333337</v>
      </c>
      <c r="J349" s="31" t="s">
        <v>36</v>
      </c>
      <c r="K349" s="31" t="s">
        <v>105</v>
      </c>
      <c r="L349" s="31" t="s">
        <v>106</v>
      </c>
      <c r="M349" s="31" t="s">
        <v>194</v>
      </c>
      <c r="N349" s="23"/>
      <c r="O349" s="23"/>
      <c r="P349" s="23"/>
      <c r="Q349" s="23"/>
      <c r="R349" s="23"/>
      <c r="S349" s="29">
        <v>38950</v>
      </c>
      <c r="T349" s="482"/>
    </row>
    <row r="350" spans="1:20" ht="54" customHeight="1" x14ac:dyDescent="1.1499999999999999">
      <c r="A350" s="31" t="s">
        <v>36091</v>
      </c>
      <c r="B350" s="31" t="s">
        <v>1737</v>
      </c>
      <c r="C350" s="31" t="s">
        <v>36092</v>
      </c>
      <c r="D350" s="31" t="s">
        <v>36093</v>
      </c>
      <c r="E350" s="31" t="s">
        <v>688</v>
      </c>
      <c r="F350" s="31" t="s">
        <v>123</v>
      </c>
      <c r="G350" s="31" t="s">
        <v>16287</v>
      </c>
      <c r="H350" s="31" t="s">
        <v>27147</v>
      </c>
      <c r="I350" s="38">
        <v>0.95833333333333337</v>
      </c>
      <c r="J350" s="31" t="s">
        <v>36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38950</v>
      </c>
      <c r="T350" s="482"/>
    </row>
    <row r="351" spans="1:20" ht="54" customHeight="1" x14ac:dyDescent="1.1499999999999999">
      <c r="A351" s="31" t="s">
        <v>36094</v>
      </c>
      <c r="B351" s="31" t="s">
        <v>36095</v>
      </c>
      <c r="C351" s="31" t="s">
        <v>36096</v>
      </c>
      <c r="D351" s="31" t="s">
        <v>36097</v>
      </c>
      <c r="E351" s="31" t="s">
        <v>688</v>
      </c>
      <c r="F351" s="31" t="s">
        <v>123</v>
      </c>
      <c r="G351" s="31" t="s">
        <v>16287</v>
      </c>
      <c r="H351" s="31" t="s">
        <v>27147</v>
      </c>
      <c r="I351" s="38">
        <v>0.95833333333333337</v>
      </c>
      <c r="J351" s="31" t="s">
        <v>36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38950</v>
      </c>
      <c r="T351" s="482"/>
    </row>
    <row r="352" spans="1:20" ht="54" customHeight="1" x14ac:dyDescent="1.1499999999999999">
      <c r="A352" s="31" t="s">
        <v>36098</v>
      </c>
      <c r="B352" s="31" t="s">
        <v>2063</v>
      </c>
      <c r="C352" s="31" t="s">
        <v>36099</v>
      </c>
      <c r="D352" s="31" t="s">
        <v>36100</v>
      </c>
      <c r="E352" s="31" t="s">
        <v>688</v>
      </c>
      <c r="F352" s="31" t="s">
        <v>123</v>
      </c>
      <c r="G352" s="31" t="s">
        <v>16287</v>
      </c>
      <c r="H352" s="31" t="s">
        <v>27147</v>
      </c>
      <c r="I352" s="38">
        <v>0.95833333333333337</v>
      </c>
      <c r="J352" s="31" t="s">
        <v>36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38950</v>
      </c>
      <c r="T352" s="482"/>
    </row>
    <row r="353" spans="1:20" ht="54" customHeight="1" x14ac:dyDescent="1.1499999999999999">
      <c r="A353" s="31" t="s">
        <v>36101</v>
      </c>
      <c r="B353" s="31" t="s">
        <v>36102</v>
      </c>
      <c r="C353" s="31" t="s">
        <v>36103</v>
      </c>
      <c r="D353" s="31" t="s">
        <v>36104</v>
      </c>
      <c r="E353" s="31" t="s">
        <v>688</v>
      </c>
      <c r="F353" s="31" t="s">
        <v>123</v>
      </c>
      <c r="G353" s="31" t="s">
        <v>16287</v>
      </c>
      <c r="H353" s="31" t="s">
        <v>27147</v>
      </c>
      <c r="I353" s="38">
        <v>0.95833333333333337</v>
      </c>
      <c r="J353" s="31" t="s">
        <v>36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38950</v>
      </c>
      <c r="T353" s="482"/>
    </row>
    <row r="354" spans="1:20" ht="54" customHeight="1" x14ac:dyDescent="1.1499999999999999">
      <c r="A354" s="31" t="s">
        <v>36105</v>
      </c>
      <c r="B354" s="31" t="s">
        <v>36106</v>
      </c>
      <c r="C354" s="31" t="s">
        <v>36107</v>
      </c>
      <c r="D354" s="31" t="s">
        <v>36108</v>
      </c>
      <c r="E354" s="31" t="s">
        <v>688</v>
      </c>
      <c r="F354" s="31" t="s">
        <v>123</v>
      </c>
      <c r="G354" s="31" t="s">
        <v>16287</v>
      </c>
      <c r="H354" s="31" t="s">
        <v>27147</v>
      </c>
      <c r="I354" s="38">
        <v>0.41666666666666669</v>
      </c>
      <c r="J354" s="31" t="s">
        <v>36</v>
      </c>
      <c r="K354" s="31" t="s">
        <v>105</v>
      </c>
      <c r="L354" s="31" t="s">
        <v>106</v>
      </c>
      <c r="M354" s="31" t="s">
        <v>194</v>
      </c>
      <c r="N354" s="23"/>
      <c r="O354" s="23"/>
      <c r="P354" s="23"/>
      <c r="Q354" s="23"/>
      <c r="R354" s="23"/>
      <c r="S354" s="29">
        <v>38950</v>
      </c>
      <c r="T354" s="482"/>
    </row>
    <row r="355" spans="1:20" ht="54" customHeight="1" x14ac:dyDescent="1.1499999999999999">
      <c r="A355" s="31" t="s">
        <v>36109</v>
      </c>
      <c r="B355" s="31" t="s">
        <v>9787</v>
      </c>
      <c r="C355" s="31" t="s">
        <v>36110</v>
      </c>
      <c r="D355" s="31" t="s">
        <v>36111</v>
      </c>
      <c r="E355" s="31" t="s">
        <v>688</v>
      </c>
      <c r="F355" s="31" t="s">
        <v>123</v>
      </c>
      <c r="G355" s="31" t="s">
        <v>16287</v>
      </c>
      <c r="H355" s="31" t="s">
        <v>27147</v>
      </c>
      <c r="I355" s="38">
        <v>0.41666666666666669</v>
      </c>
      <c r="J355" s="31" t="s">
        <v>36</v>
      </c>
      <c r="K355" s="31" t="s">
        <v>105</v>
      </c>
      <c r="L355" s="31" t="s">
        <v>106</v>
      </c>
      <c r="M355" s="31" t="s">
        <v>194</v>
      </c>
      <c r="N355" s="23"/>
      <c r="O355" s="23"/>
      <c r="P355" s="23"/>
      <c r="Q355" s="23"/>
      <c r="R355" s="23"/>
      <c r="S355" s="29">
        <v>38950</v>
      </c>
      <c r="T355" s="482"/>
    </row>
    <row r="356" spans="1:20" ht="54" customHeight="1" x14ac:dyDescent="1.1499999999999999">
      <c r="A356" s="31" t="s">
        <v>36112</v>
      </c>
      <c r="B356" s="31" t="s">
        <v>36113</v>
      </c>
      <c r="C356" s="31" t="s">
        <v>36114</v>
      </c>
      <c r="D356" s="31" t="s">
        <v>36115</v>
      </c>
      <c r="E356" s="31" t="s">
        <v>688</v>
      </c>
      <c r="F356" s="31" t="s">
        <v>123</v>
      </c>
      <c r="G356" s="31" t="s">
        <v>16287</v>
      </c>
      <c r="H356" s="31" t="s">
        <v>27147</v>
      </c>
      <c r="I356" s="38">
        <v>0.41666666666666669</v>
      </c>
      <c r="J356" s="31" t="s">
        <v>36</v>
      </c>
      <c r="K356" s="31" t="s">
        <v>105</v>
      </c>
      <c r="L356" s="31" t="s">
        <v>106</v>
      </c>
      <c r="M356" s="31" t="s">
        <v>194</v>
      </c>
      <c r="N356" s="23"/>
      <c r="O356" s="23"/>
      <c r="P356" s="23"/>
      <c r="Q356" s="23"/>
      <c r="R356" s="23"/>
      <c r="S356" s="29">
        <v>38950</v>
      </c>
      <c r="T356" s="482"/>
    </row>
    <row r="357" spans="1:20" ht="54" customHeight="1" x14ac:dyDescent="1.1499999999999999">
      <c r="A357" s="31" t="s">
        <v>36116</v>
      </c>
      <c r="B357" s="31" t="s">
        <v>36117</v>
      </c>
      <c r="C357" s="31" t="s">
        <v>36118</v>
      </c>
      <c r="D357" s="31" t="s">
        <v>36119</v>
      </c>
      <c r="E357" s="31" t="s">
        <v>688</v>
      </c>
      <c r="F357" s="31" t="s">
        <v>123</v>
      </c>
      <c r="G357" s="31" t="s">
        <v>16287</v>
      </c>
      <c r="H357" s="31" t="s">
        <v>27147</v>
      </c>
      <c r="I357" s="38">
        <v>0.95833333333333337</v>
      </c>
      <c r="J357" s="31" t="s">
        <v>36</v>
      </c>
      <c r="K357" s="31" t="s">
        <v>105</v>
      </c>
      <c r="L357" s="31" t="s">
        <v>125</v>
      </c>
      <c r="M357" s="31" t="s">
        <v>194</v>
      </c>
      <c r="N357" s="23"/>
      <c r="O357" s="23"/>
      <c r="P357" s="23"/>
      <c r="Q357" s="23"/>
      <c r="R357" s="23"/>
      <c r="S357" s="29">
        <v>28330</v>
      </c>
      <c r="T357" s="482"/>
    </row>
    <row r="358" spans="1:20" ht="54" customHeight="1" x14ac:dyDescent="1.1499999999999999">
      <c r="A358" s="31" t="s">
        <v>36120</v>
      </c>
      <c r="B358" s="31" t="s">
        <v>36121</v>
      </c>
      <c r="C358" s="31" t="s">
        <v>36122</v>
      </c>
      <c r="D358" s="31" t="s">
        <v>36123</v>
      </c>
      <c r="E358" s="31" t="s">
        <v>688</v>
      </c>
      <c r="F358" s="31" t="s">
        <v>123</v>
      </c>
      <c r="G358" s="31" t="s">
        <v>16287</v>
      </c>
      <c r="H358" s="31" t="s">
        <v>27147</v>
      </c>
      <c r="I358" s="38">
        <v>0.41666666666666669</v>
      </c>
      <c r="J358" s="31" t="s">
        <v>36</v>
      </c>
      <c r="K358" s="31" t="s">
        <v>105</v>
      </c>
      <c r="L358" s="31" t="s">
        <v>106</v>
      </c>
      <c r="M358" s="31" t="s">
        <v>194</v>
      </c>
      <c r="N358" s="23"/>
      <c r="O358" s="23"/>
      <c r="P358" s="23"/>
      <c r="Q358" s="23"/>
      <c r="R358" s="23"/>
      <c r="S358" s="29">
        <v>38950</v>
      </c>
      <c r="T358" s="482"/>
    </row>
    <row r="359" spans="1:20" ht="54" customHeight="1" x14ac:dyDescent="1.1499999999999999">
      <c r="A359" s="31" t="s">
        <v>36124</v>
      </c>
      <c r="B359" s="31" t="s">
        <v>36125</v>
      </c>
      <c r="C359" s="31" t="s">
        <v>36126</v>
      </c>
      <c r="D359" s="31" t="s">
        <v>36127</v>
      </c>
      <c r="E359" s="31" t="s">
        <v>688</v>
      </c>
      <c r="F359" s="31" t="s">
        <v>123</v>
      </c>
      <c r="G359" s="31" t="s">
        <v>16287</v>
      </c>
      <c r="H359" s="31" t="s">
        <v>27147</v>
      </c>
      <c r="I359" s="38">
        <v>0.41666666666666669</v>
      </c>
      <c r="J359" s="31" t="s">
        <v>36</v>
      </c>
      <c r="K359" s="31" t="s">
        <v>105</v>
      </c>
      <c r="L359" s="31" t="s">
        <v>106</v>
      </c>
      <c r="M359" s="31" t="s">
        <v>194</v>
      </c>
      <c r="N359" s="23"/>
      <c r="O359" s="23"/>
      <c r="P359" s="23"/>
      <c r="Q359" s="23"/>
      <c r="R359" s="23"/>
      <c r="S359" s="29">
        <v>38950</v>
      </c>
      <c r="T359" s="482"/>
    </row>
    <row r="360" spans="1:20" ht="54" customHeight="1" x14ac:dyDescent="1.1499999999999999">
      <c r="A360" s="31" t="s">
        <v>36128</v>
      </c>
      <c r="B360" s="31" t="s">
        <v>36129</v>
      </c>
      <c r="C360" s="31" t="s">
        <v>36130</v>
      </c>
      <c r="D360" s="31" t="s">
        <v>36131</v>
      </c>
      <c r="E360" s="31" t="s">
        <v>688</v>
      </c>
      <c r="F360" s="31" t="s">
        <v>123</v>
      </c>
      <c r="G360" s="31" t="s">
        <v>16287</v>
      </c>
      <c r="H360" s="31" t="s">
        <v>27147</v>
      </c>
      <c r="I360" s="38">
        <v>0.41666666666666669</v>
      </c>
      <c r="J360" s="31" t="s">
        <v>36</v>
      </c>
      <c r="K360" s="31" t="s">
        <v>105</v>
      </c>
      <c r="L360" s="31" t="s">
        <v>125</v>
      </c>
      <c r="M360" s="31" t="s">
        <v>194</v>
      </c>
      <c r="N360" s="23"/>
      <c r="O360" s="23"/>
      <c r="P360" s="23"/>
      <c r="Q360" s="23"/>
      <c r="R360" s="23"/>
      <c r="S360" s="29">
        <v>28330</v>
      </c>
      <c r="T360" s="482"/>
    </row>
    <row r="361" spans="1:20" ht="54" customHeight="1" x14ac:dyDescent="1.1499999999999999">
      <c r="A361" s="31" t="s">
        <v>36132</v>
      </c>
      <c r="B361" s="31" t="s">
        <v>4441</v>
      </c>
      <c r="C361" s="31" t="s">
        <v>36133</v>
      </c>
      <c r="D361" s="31" t="s">
        <v>36134</v>
      </c>
      <c r="E361" s="31" t="s">
        <v>688</v>
      </c>
      <c r="F361" s="31" t="s">
        <v>123</v>
      </c>
      <c r="G361" s="31" t="s">
        <v>16287</v>
      </c>
      <c r="H361" s="31" t="s">
        <v>27147</v>
      </c>
      <c r="I361" s="38">
        <v>0.95833333333333337</v>
      </c>
      <c r="J361" s="31" t="s">
        <v>36</v>
      </c>
      <c r="K361" s="31" t="s">
        <v>105</v>
      </c>
      <c r="L361" s="31" t="s">
        <v>106</v>
      </c>
      <c r="M361" s="31" t="s">
        <v>194</v>
      </c>
      <c r="N361" s="23"/>
      <c r="O361" s="23"/>
      <c r="P361" s="23"/>
      <c r="Q361" s="23"/>
      <c r="R361" s="23"/>
      <c r="S361" s="29">
        <v>38950</v>
      </c>
      <c r="T361" s="482"/>
    </row>
    <row r="362" spans="1:20" ht="54" customHeight="1" x14ac:dyDescent="1.1499999999999999">
      <c r="A362" s="31" t="s">
        <v>36135</v>
      </c>
      <c r="B362" s="31" t="s">
        <v>8725</v>
      </c>
      <c r="C362" s="31" t="s">
        <v>36136</v>
      </c>
      <c r="D362" s="31" t="s">
        <v>36137</v>
      </c>
      <c r="E362" s="31" t="s">
        <v>688</v>
      </c>
      <c r="F362" s="31" t="s">
        <v>123</v>
      </c>
      <c r="G362" s="31" t="s">
        <v>16287</v>
      </c>
      <c r="H362" s="31" t="s">
        <v>27147</v>
      </c>
      <c r="I362" s="38">
        <v>0.95833333333333337</v>
      </c>
      <c r="J362" s="31" t="s">
        <v>36</v>
      </c>
      <c r="K362" s="31" t="s">
        <v>105</v>
      </c>
      <c r="L362" s="31" t="s">
        <v>106</v>
      </c>
      <c r="M362" s="31" t="s">
        <v>194</v>
      </c>
      <c r="N362" s="23"/>
      <c r="O362" s="23"/>
      <c r="P362" s="23"/>
      <c r="Q362" s="23"/>
      <c r="R362" s="23"/>
      <c r="S362" s="29">
        <v>38950</v>
      </c>
      <c r="T362" s="482"/>
    </row>
    <row r="363" spans="1:20" ht="54" customHeight="1" x14ac:dyDescent="1.1499999999999999">
      <c r="A363" s="31" t="s">
        <v>36138</v>
      </c>
      <c r="B363" s="31" t="s">
        <v>36139</v>
      </c>
      <c r="C363" s="31" t="s">
        <v>36140</v>
      </c>
      <c r="D363" s="31" t="s">
        <v>36141</v>
      </c>
      <c r="E363" s="31" t="s">
        <v>688</v>
      </c>
      <c r="F363" s="31" t="s">
        <v>123</v>
      </c>
      <c r="G363" s="31" t="s">
        <v>16287</v>
      </c>
      <c r="H363" s="31" t="s">
        <v>27147</v>
      </c>
      <c r="I363" s="38">
        <v>0.95833333333333337</v>
      </c>
      <c r="J363" s="31" t="s">
        <v>36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23"/>
      <c r="R363" s="23"/>
      <c r="S363" s="29">
        <v>38950</v>
      </c>
      <c r="T363" s="482"/>
    </row>
    <row r="364" spans="1:20" ht="54" customHeight="1" x14ac:dyDescent="1.1499999999999999">
      <c r="A364" s="31" t="s">
        <v>36142</v>
      </c>
      <c r="B364" s="31" t="s">
        <v>36143</v>
      </c>
      <c r="C364" s="31" t="s">
        <v>36144</v>
      </c>
      <c r="D364" s="31" t="s">
        <v>36145</v>
      </c>
      <c r="E364" s="31" t="s">
        <v>688</v>
      </c>
      <c r="F364" s="31" t="s">
        <v>123</v>
      </c>
      <c r="G364" s="31" t="s">
        <v>16287</v>
      </c>
      <c r="H364" s="31" t="s">
        <v>27147</v>
      </c>
      <c r="I364" s="38">
        <v>0.95833333333333337</v>
      </c>
      <c r="J364" s="31" t="s">
        <v>36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23"/>
      <c r="R364" s="23"/>
      <c r="S364" s="29">
        <v>38950</v>
      </c>
      <c r="T364" s="482"/>
    </row>
    <row r="365" spans="1:20" ht="54" customHeight="1" x14ac:dyDescent="1.1499999999999999">
      <c r="A365" s="31" t="s">
        <v>36146</v>
      </c>
      <c r="B365" s="31" t="s">
        <v>20220</v>
      </c>
      <c r="C365" s="31" t="s">
        <v>36147</v>
      </c>
      <c r="D365" s="31" t="s">
        <v>36148</v>
      </c>
      <c r="E365" s="31" t="s">
        <v>688</v>
      </c>
      <c r="F365" s="31" t="s">
        <v>123</v>
      </c>
      <c r="G365" s="31" t="s">
        <v>16287</v>
      </c>
      <c r="H365" s="31" t="s">
        <v>27147</v>
      </c>
      <c r="I365" s="38">
        <v>0.95833333333333337</v>
      </c>
      <c r="J365" s="31" t="s">
        <v>36</v>
      </c>
      <c r="K365" s="31" t="s">
        <v>105</v>
      </c>
      <c r="L365" s="31" t="s">
        <v>106</v>
      </c>
      <c r="M365" s="31" t="s">
        <v>194</v>
      </c>
      <c r="N365" s="23"/>
      <c r="O365" s="23"/>
      <c r="P365" s="23"/>
      <c r="Q365" s="23"/>
      <c r="R365" s="23"/>
      <c r="S365" s="29">
        <v>38950</v>
      </c>
      <c r="T365" s="482"/>
    </row>
    <row r="366" spans="1:20" ht="54" customHeight="1" x14ac:dyDescent="1.1499999999999999">
      <c r="A366" s="693" t="s">
        <v>36477</v>
      </c>
      <c r="B366" s="694"/>
      <c r="C366" s="694"/>
      <c r="D366" s="694"/>
      <c r="E366" s="694"/>
      <c r="F366" s="694"/>
      <c r="G366" s="694"/>
      <c r="H366" s="694"/>
      <c r="I366" s="694"/>
      <c r="J366" s="694"/>
      <c r="K366" s="694"/>
      <c r="L366" s="694"/>
      <c r="M366" s="695"/>
      <c r="N366" s="23"/>
      <c r="O366" s="23"/>
      <c r="P366" s="23"/>
      <c r="Q366" s="23"/>
      <c r="R366" s="23"/>
      <c r="S366" s="29"/>
      <c r="T366" s="482">
        <v>1000000</v>
      </c>
    </row>
    <row r="367" spans="1:20" ht="54" customHeight="1" x14ac:dyDescent="1.3">
      <c r="A367" s="679" t="s">
        <v>37346</v>
      </c>
      <c r="B367" s="680"/>
      <c r="C367" s="680"/>
      <c r="D367" s="680"/>
      <c r="E367" s="680"/>
      <c r="F367" s="680"/>
      <c r="G367" s="680"/>
      <c r="H367" s="680"/>
      <c r="I367" s="680"/>
      <c r="J367" s="680"/>
      <c r="K367" s="680"/>
      <c r="L367" s="680"/>
      <c r="M367" s="681"/>
      <c r="N367" s="23"/>
      <c r="O367" s="23"/>
      <c r="P367" s="23"/>
      <c r="Q367" s="23"/>
      <c r="R367" s="23"/>
      <c r="S367" s="29"/>
      <c r="T367" s="31"/>
    </row>
    <row r="368" spans="1:20" ht="54" customHeight="1" x14ac:dyDescent="1.1499999999999999">
      <c r="A368" s="31" t="s">
        <v>36675</v>
      </c>
      <c r="B368" s="31" t="s">
        <v>12255</v>
      </c>
      <c r="C368" s="31" t="s">
        <v>36676</v>
      </c>
      <c r="D368" s="31" t="s">
        <v>36677</v>
      </c>
      <c r="E368" s="31" t="s">
        <v>687</v>
      </c>
      <c r="F368" s="31" t="s">
        <v>102</v>
      </c>
      <c r="G368" s="31" t="s">
        <v>16324</v>
      </c>
      <c r="H368" s="31" t="s">
        <v>35348</v>
      </c>
      <c r="I368" s="38">
        <v>0.41666666666666669</v>
      </c>
      <c r="J368" s="31" t="s">
        <v>36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9">
        <v>25200</v>
      </c>
      <c r="T368" s="31"/>
    </row>
    <row r="369" spans="1:20" ht="54" customHeight="1" x14ac:dyDescent="1.1499999999999999">
      <c r="A369" s="31" t="s">
        <v>36678</v>
      </c>
      <c r="B369" s="31" t="s">
        <v>36679</v>
      </c>
      <c r="C369" s="31" t="s">
        <v>36680</v>
      </c>
      <c r="D369" s="31" t="s">
        <v>36681</v>
      </c>
      <c r="E369" s="31" t="s">
        <v>101</v>
      </c>
      <c r="F369" s="31" t="s">
        <v>102</v>
      </c>
      <c r="G369" s="31" t="s">
        <v>16267</v>
      </c>
      <c r="H369" s="31" t="s">
        <v>33368</v>
      </c>
      <c r="I369" s="38">
        <v>0.125</v>
      </c>
      <c r="J369" s="31" t="s">
        <v>36</v>
      </c>
      <c r="K369" s="31" t="s">
        <v>105</v>
      </c>
      <c r="L369" s="31" t="s">
        <v>106</v>
      </c>
      <c r="M369" s="31" t="s">
        <v>491</v>
      </c>
      <c r="N369" s="23"/>
      <c r="O369" s="23"/>
      <c r="P369" s="23"/>
      <c r="Q369" s="23"/>
      <c r="R369" s="23"/>
      <c r="S369" s="29">
        <v>26200</v>
      </c>
      <c r="T369" s="31"/>
    </row>
    <row r="370" spans="1:20" ht="54" customHeight="1" x14ac:dyDescent="1.1499999999999999">
      <c r="A370" s="31" t="s">
        <v>36682</v>
      </c>
      <c r="B370" s="31" t="s">
        <v>14583</v>
      </c>
      <c r="C370" s="31" t="s">
        <v>36683</v>
      </c>
      <c r="D370" s="31" t="s">
        <v>36684</v>
      </c>
      <c r="E370" s="31" t="s">
        <v>687</v>
      </c>
      <c r="F370" s="31" t="s">
        <v>123</v>
      </c>
      <c r="G370" s="31" t="s">
        <v>20129</v>
      </c>
      <c r="H370" s="31" t="s">
        <v>29377</v>
      </c>
      <c r="I370" s="38">
        <v>0.375</v>
      </c>
      <c r="J370" s="31" t="s">
        <v>36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43425</v>
      </c>
      <c r="T370" s="31"/>
    </row>
    <row r="371" spans="1:20" ht="54" customHeight="1" x14ac:dyDescent="1.1499999999999999">
      <c r="A371" s="31" t="s">
        <v>36685</v>
      </c>
      <c r="B371" s="31" t="s">
        <v>36686</v>
      </c>
      <c r="C371" s="31" t="s">
        <v>36687</v>
      </c>
      <c r="D371" s="31" t="s">
        <v>36688</v>
      </c>
      <c r="E371" s="31" t="s">
        <v>687</v>
      </c>
      <c r="F371" s="31" t="s">
        <v>102</v>
      </c>
      <c r="G371" s="31" t="s">
        <v>16324</v>
      </c>
      <c r="H371" s="31" t="s">
        <v>35348</v>
      </c>
      <c r="I371" s="38">
        <v>0.41666666666666669</v>
      </c>
      <c r="J371" s="31" t="s">
        <v>36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23"/>
      <c r="R371" s="23"/>
      <c r="S371" s="29">
        <v>25200</v>
      </c>
      <c r="T371" s="31"/>
    </row>
    <row r="372" spans="1:20" ht="54" customHeight="1" x14ac:dyDescent="1.1499999999999999">
      <c r="A372" s="31" t="s">
        <v>36689</v>
      </c>
      <c r="B372" s="31" t="s">
        <v>36690</v>
      </c>
      <c r="C372" s="31" t="s">
        <v>36691</v>
      </c>
      <c r="D372" s="31" t="s">
        <v>36692</v>
      </c>
      <c r="E372" s="31" t="s">
        <v>687</v>
      </c>
      <c r="F372" s="31" t="s">
        <v>102</v>
      </c>
      <c r="G372" s="31" t="s">
        <v>16324</v>
      </c>
      <c r="H372" s="31" t="s">
        <v>35348</v>
      </c>
      <c r="I372" s="38">
        <v>0.41666666666666669</v>
      </c>
      <c r="J372" s="31" t="s">
        <v>36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25200</v>
      </c>
      <c r="T372" s="31"/>
    </row>
    <row r="373" spans="1:20" ht="54" customHeight="1" x14ac:dyDescent="1.1499999999999999">
      <c r="A373" s="31" t="s">
        <v>36693</v>
      </c>
      <c r="B373" s="31" t="s">
        <v>36694</v>
      </c>
      <c r="C373" s="31" t="s">
        <v>36695</v>
      </c>
      <c r="D373" s="31" t="s">
        <v>36696</v>
      </c>
      <c r="E373" s="31" t="s">
        <v>687</v>
      </c>
      <c r="F373" s="31" t="s">
        <v>102</v>
      </c>
      <c r="G373" s="31" t="s">
        <v>16324</v>
      </c>
      <c r="H373" s="31" t="s">
        <v>35348</v>
      </c>
      <c r="I373" s="38">
        <v>0.41666666666666669</v>
      </c>
      <c r="J373" s="31" t="s">
        <v>36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25200</v>
      </c>
      <c r="T373" s="31"/>
    </row>
    <row r="374" spans="1:20" ht="54" customHeight="1" x14ac:dyDescent="1.1499999999999999">
      <c r="A374" s="31" t="s">
        <v>36697</v>
      </c>
      <c r="B374" s="31" t="s">
        <v>36698</v>
      </c>
      <c r="C374" s="31" t="s">
        <v>36699</v>
      </c>
      <c r="D374" s="31" t="s">
        <v>36700</v>
      </c>
      <c r="E374" s="31" t="s">
        <v>687</v>
      </c>
      <c r="F374" s="31" t="s">
        <v>102</v>
      </c>
      <c r="G374" s="31" t="s">
        <v>16324</v>
      </c>
      <c r="H374" s="31" t="s">
        <v>35348</v>
      </c>
      <c r="I374" s="38">
        <v>0.41666666666666669</v>
      </c>
      <c r="J374" s="31" t="s">
        <v>36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3"/>
      <c r="R374" s="23"/>
      <c r="S374" s="29">
        <v>25200</v>
      </c>
      <c r="T374" s="31"/>
    </row>
    <row r="375" spans="1:20" ht="54" customHeight="1" x14ac:dyDescent="1.1499999999999999">
      <c r="A375" s="693" t="s">
        <v>37350</v>
      </c>
      <c r="B375" s="694"/>
      <c r="C375" s="694"/>
      <c r="D375" s="694"/>
      <c r="E375" s="694"/>
      <c r="F375" s="694"/>
      <c r="G375" s="694"/>
      <c r="H375" s="694"/>
      <c r="I375" s="694"/>
      <c r="J375" s="694"/>
      <c r="K375" s="694"/>
      <c r="L375" s="694"/>
      <c r="M375" s="695"/>
      <c r="N375" s="23"/>
      <c r="O375" s="23"/>
      <c r="P375" s="23"/>
      <c r="Q375" s="23"/>
      <c r="R375" s="23"/>
      <c r="S375" s="29"/>
      <c r="T375" s="482">
        <v>400000</v>
      </c>
    </row>
    <row r="376" spans="1:20" ht="54" customHeight="1" x14ac:dyDescent="1.1499999999999999">
      <c r="A376" s="688" t="s">
        <v>37935</v>
      </c>
      <c r="B376" s="689"/>
      <c r="C376" s="689"/>
      <c r="D376" s="689"/>
      <c r="E376" s="689"/>
      <c r="F376" s="689"/>
      <c r="G376" s="689"/>
      <c r="H376" s="689"/>
      <c r="I376" s="689"/>
      <c r="J376" s="689"/>
      <c r="K376" s="689"/>
      <c r="L376" s="689"/>
      <c r="M376" s="690"/>
      <c r="N376" s="23"/>
      <c r="O376" s="23"/>
      <c r="P376" s="23"/>
      <c r="Q376" s="23"/>
      <c r="R376" s="23"/>
      <c r="S376" s="29"/>
      <c r="T376" s="31"/>
    </row>
    <row r="377" spans="1:20" ht="54" customHeight="1" x14ac:dyDescent="1.1499999999999999">
      <c r="A377" s="31" t="s">
        <v>37460</v>
      </c>
      <c r="B377" s="31" t="s">
        <v>4820</v>
      </c>
      <c r="C377" s="31" t="s">
        <v>37461</v>
      </c>
      <c r="D377" s="31" t="s">
        <v>37462</v>
      </c>
      <c r="E377" s="31" t="s">
        <v>687</v>
      </c>
      <c r="F377" s="31" t="s">
        <v>123</v>
      </c>
      <c r="G377" s="31" t="s">
        <v>18959</v>
      </c>
      <c r="H377" s="31" t="s">
        <v>33368</v>
      </c>
      <c r="I377" s="38">
        <v>0.125</v>
      </c>
      <c r="J377" s="31" t="s">
        <v>537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43425</v>
      </c>
      <c r="T377" s="31"/>
    </row>
    <row r="378" spans="1:20" ht="54" customHeight="1" x14ac:dyDescent="1.1499999999999999">
      <c r="A378" s="31" t="s">
        <v>37467</v>
      </c>
      <c r="B378" s="31" t="s">
        <v>16547</v>
      </c>
      <c r="C378" s="31" t="s">
        <v>37468</v>
      </c>
      <c r="D378" s="31" t="s">
        <v>37469</v>
      </c>
      <c r="E378" s="31" t="s">
        <v>687</v>
      </c>
      <c r="F378" s="31" t="s">
        <v>123</v>
      </c>
      <c r="G378" s="31" t="s">
        <v>16248</v>
      </c>
      <c r="H378" s="31" t="s">
        <v>35348</v>
      </c>
      <c r="I378" s="38">
        <v>0.53125</v>
      </c>
      <c r="J378" s="31" t="s">
        <v>36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43425</v>
      </c>
      <c r="T378" s="31"/>
    </row>
    <row r="379" spans="1:20" ht="54" customHeight="1" x14ac:dyDescent="1.1499999999999999">
      <c r="A379" s="31" t="s">
        <v>37470</v>
      </c>
      <c r="B379" s="31" t="s">
        <v>32144</v>
      </c>
      <c r="C379" s="31" t="s">
        <v>37471</v>
      </c>
      <c r="D379" s="31" t="s">
        <v>37472</v>
      </c>
      <c r="E379" s="31" t="s">
        <v>687</v>
      </c>
      <c r="F379" s="31" t="s">
        <v>123</v>
      </c>
      <c r="G379" s="31" t="s">
        <v>16248</v>
      </c>
      <c r="H379" s="31" t="s">
        <v>35348</v>
      </c>
      <c r="I379" s="38">
        <v>0.53125</v>
      </c>
      <c r="J379" s="31" t="s">
        <v>36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43425</v>
      </c>
      <c r="T379" s="31"/>
    </row>
    <row r="380" spans="1:20" ht="54" customHeight="1" x14ac:dyDescent="1.1499999999999999">
      <c r="A380" s="31" t="s">
        <v>37473</v>
      </c>
      <c r="B380" s="31" t="s">
        <v>147</v>
      </c>
      <c r="C380" s="31" t="s">
        <v>37474</v>
      </c>
      <c r="D380" s="31" t="s">
        <v>37475</v>
      </c>
      <c r="E380" s="31" t="s">
        <v>687</v>
      </c>
      <c r="F380" s="31" t="s">
        <v>123</v>
      </c>
      <c r="G380" s="31" t="s">
        <v>16248</v>
      </c>
      <c r="H380" s="31" t="s">
        <v>35348</v>
      </c>
      <c r="I380" s="38">
        <v>0.53125</v>
      </c>
      <c r="J380" s="31" t="s">
        <v>36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43425</v>
      </c>
      <c r="T380" s="31"/>
    </row>
    <row r="381" spans="1:20" ht="54" customHeight="1" x14ac:dyDescent="1.1499999999999999">
      <c r="A381" s="31" t="s">
        <v>37476</v>
      </c>
      <c r="B381" s="31" t="s">
        <v>37477</v>
      </c>
      <c r="C381" s="31" t="s">
        <v>37478</v>
      </c>
      <c r="D381" s="31" t="s">
        <v>37479</v>
      </c>
      <c r="E381" s="31" t="s">
        <v>687</v>
      </c>
      <c r="F381" s="31" t="s">
        <v>123</v>
      </c>
      <c r="G381" s="31" t="s">
        <v>16248</v>
      </c>
      <c r="H381" s="31" t="s">
        <v>35348</v>
      </c>
      <c r="I381" s="38">
        <v>0.53125</v>
      </c>
      <c r="J381" s="31" t="s">
        <v>36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43425</v>
      </c>
      <c r="T381" s="31"/>
    </row>
    <row r="382" spans="1:20" ht="54" customHeight="1" x14ac:dyDescent="1.1499999999999999">
      <c r="A382" s="31" t="s">
        <v>37480</v>
      </c>
      <c r="B382" s="31" t="s">
        <v>6226</v>
      </c>
      <c r="C382" s="31" t="s">
        <v>37481</v>
      </c>
      <c r="D382" s="31" t="s">
        <v>37482</v>
      </c>
      <c r="E382" s="31" t="s">
        <v>687</v>
      </c>
      <c r="F382" s="31" t="s">
        <v>123</v>
      </c>
      <c r="G382" s="31" t="s">
        <v>16248</v>
      </c>
      <c r="H382" s="31" t="s">
        <v>35348</v>
      </c>
      <c r="I382" s="38">
        <v>0.53125</v>
      </c>
      <c r="J382" s="31" t="s">
        <v>36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23"/>
      <c r="R382" s="23"/>
      <c r="S382" s="29">
        <v>43425</v>
      </c>
      <c r="T382" s="31"/>
    </row>
    <row r="383" spans="1:20" ht="54" customHeight="1" x14ac:dyDescent="1.1499999999999999">
      <c r="A383" s="31" t="s">
        <v>37483</v>
      </c>
      <c r="B383" s="31" t="s">
        <v>37484</v>
      </c>
      <c r="C383" s="31" t="s">
        <v>37485</v>
      </c>
      <c r="D383" s="31" t="s">
        <v>37486</v>
      </c>
      <c r="E383" s="31" t="s">
        <v>687</v>
      </c>
      <c r="F383" s="31" t="s">
        <v>123</v>
      </c>
      <c r="G383" s="31" t="s">
        <v>16248</v>
      </c>
      <c r="H383" s="31" t="s">
        <v>35348</v>
      </c>
      <c r="I383" s="38">
        <v>0.53125</v>
      </c>
      <c r="J383" s="31" t="s">
        <v>36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23"/>
      <c r="R383" s="23"/>
      <c r="S383" s="29">
        <v>43425</v>
      </c>
      <c r="T383" s="31"/>
    </row>
    <row r="384" spans="1:20" ht="54" customHeight="1" x14ac:dyDescent="1.1499999999999999">
      <c r="A384" s="31" t="s">
        <v>37487</v>
      </c>
      <c r="B384" s="31" t="s">
        <v>13410</v>
      </c>
      <c r="C384" s="31" t="s">
        <v>37488</v>
      </c>
      <c r="D384" s="31" t="s">
        <v>37489</v>
      </c>
      <c r="E384" s="31" t="s">
        <v>687</v>
      </c>
      <c r="F384" s="31" t="s">
        <v>123</v>
      </c>
      <c r="G384" s="31" t="s">
        <v>16248</v>
      </c>
      <c r="H384" s="31" t="s">
        <v>35348</v>
      </c>
      <c r="I384" s="38">
        <v>0.53125</v>
      </c>
      <c r="J384" s="31" t="s">
        <v>36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23"/>
      <c r="R384" s="23"/>
      <c r="S384" s="29">
        <v>43425</v>
      </c>
      <c r="T384" s="31"/>
    </row>
    <row r="385" spans="1:20" ht="54" customHeight="1" x14ac:dyDescent="1.1499999999999999">
      <c r="A385" s="31" t="s">
        <v>37490</v>
      </c>
      <c r="B385" s="31" t="s">
        <v>10348</v>
      </c>
      <c r="C385" s="31" t="s">
        <v>37491</v>
      </c>
      <c r="D385" s="31" t="s">
        <v>37492</v>
      </c>
      <c r="E385" s="31" t="s">
        <v>687</v>
      </c>
      <c r="F385" s="31" t="s">
        <v>123</v>
      </c>
      <c r="G385" s="31" t="s">
        <v>16248</v>
      </c>
      <c r="H385" s="31" t="s">
        <v>35348</v>
      </c>
      <c r="I385" s="38">
        <v>0.53125</v>
      </c>
      <c r="J385" s="31" t="s">
        <v>36</v>
      </c>
      <c r="K385" s="31" t="s">
        <v>105</v>
      </c>
      <c r="L385" s="31" t="s">
        <v>106</v>
      </c>
      <c r="M385" s="31" t="s">
        <v>995</v>
      </c>
      <c r="N385" s="23"/>
      <c r="O385" s="23"/>
      <c r="P385" s="23"/>
      <c r="Q385" s="23"/>
      <c r="R385" s="23"/>
      <c r="S385" s="29">
        <v>43425</v>
      </c>
      <c r="T385" s="31"/>
    </row>
    <row r="386" spans="1:20" ht="54" customHeight="1" x14ac:dyDescent="1.1499999999999999">
      <c r="A386" s="31" t="s">
        <v>37493</v>
      </c>
      <c r="B386" s="31" t="s">
        <v>4138</v>
      </c>
      <c r="C386" s="31" t="s">
        <v>37494</v>
      </c>
      <c r="D386" s="31" t="s">
        <v>37495</v>
      </c>
      <c r="E386" s="31" t="s">
        <v>687</v>
      </c>
      <c r="F386" s="31" t="s">
        <v>123</v>
      </c>
      <c r="G386" s="31" t="s">
        <v>16248</v>
      </c>
      <c r="H386" s="31" t="s">
        <v>35348</v>
      </c>
      <c r="I386" s="38">
        <v>0.53125</v>
      </c>
      <c r="J386" s="31" t="s">
        <v>36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23"/>
      <c r="R386" s="23"/>
      <c r="S386" s="29">
        <v>43425</v>
      </c>
      <c r="T386" s="31"/>
    </row>
    <row r="387" spans="1:20" ht="54" customHeight="1" x14ac:dyDescent="1.1499999999999999">
      <c r="A387" s="31" t="s">
        <v>37496</v>
      </c>
      <c r="B387" s="31" t="s">
        <v>37497</v>
      </c>
      <c r="C387" s="31" t="s">
        <v>37498</v>
      </c>
      <c r="D387" s="31" t="s">
        <v>37499</v>
      </c>
      <c r="E387" s="31" t="s">
        <v>687</v>
      </c>
      <c r="F387" s="31" t="s">
        <v>123</v>
      </c>
      <c r="G387" s="31" t="s">
        <v>16248</v>
      </c>
      <c r="H387" s="31" t="s">
        <v>35348</v>
      </c>
      <c r="I387" s="38">
        <v>0.53125</v>
      </c>
      <c r="J387" s="31" t="s">
        <v>36</v>
      </c>
      <c r="K387" s="31" t="s">
        <v>105</v>
      </c>
      <c r="L387" s="31" t="s">
        <v>106</v>
      </c>
      <c r="M387" s="31" t="s">
        <v>995</v>
      </c>
      <c r="N387" s="23"/>
      <c r="O387" s="23"/>
      <c r="P387" s="23"/>
      <c r="Q387" s="23"/>
      <c r="R387" s="23"/>
      <c r="S387" s="29">
        <v>43425</v>
      </c>
      <c r="T387" s="31"/>
    </row>
    <row r="388" spans="1:20" ht="54" customHeight="1" x14ac:dyDescent="1.1499999999999999">
      <c r="A388" s="31" t="s">
        <v>37500</v>
      </c>
      <c r="B388" s="31" t="s">
        <v>37501</v>
      </c>
      <c r="C388" s="31" t="s">
        <v>37502</v>
      </c>
      <c r="D388" s="31" t="s">
        <v>37503</v>
      </c>
      <c r="E388" s="31" t="s">
        <v>687</v>
      </c>
      <c r="F388" s="31" t="s">
        <v>123</v>
      </c>
      <c r="G388" s="31" t="s">
        <v>16248</v>
      </c>
      <c r="H388" s="31" t="s">
        <v>35348</v>
      </c>
      <c r="I388" s="38">
        <v>0.53125</v>
      </c>
      <c r="J388" s="31" t="s">
        <v>36</v>
      </c>
      <c r="K388" s="31" t="s">
        <v>105</v>
      </c>
      <c r="L388" s="31" t="s">
        <v>106</v>
      </c>
      <c r="M388" s="31" t="s">
        <v>995</v>
      </c>
      <c r="N388" s="23"/>
      <c r="O388" s="23"/>
      <c r="P388" s="23"/>
      <c r="Q388" s="23"/>
      <c r="R388" s="23"/>
      <c r="S388" s="29">
        <v>43425</v>
      </c>
      <c r="T388" s="31"/>
    </row>
    <row r="389" spans="1:20" ht="54" customHeight="1" x14ac:dyDescent="1.1499999999999999">
      <c r="A389" s="31" t="s">
        <v>37504</v>
      </c>
      <c r="B389" s="31" t="s">
        <v>2023</v>
      </c>
      <c r="C389" s="31" t="s">
        <v>37505</v>
      </c>
      <c r="D389" s="31" t="s">
        <v>37506</v>
      </c>
      <c r="E389" s="31" t="s">
        <v>687</v>
      </c>
      <c r="F389" s="31" t="s">
        <v>123</v>
      </c>
      <c r="G389" s="31" t="s">
        <v>16248</v>
      </c>
      <c r="H389" s="31" t="s">
        <v>35348</v>
      </c>
      <c r="I389" s="38">
        <v>0.53125</v>
      </c>
      <c r="J389" s="31" t="s">
        <v>36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23"/>
      <c r="R389" s="23"/>
      <c r="S389" s="29">
        <v>43425</v>
      </c>
      <c r="T389" s="31"/>
    </row>
    <row r="390" spans="1:20" ht="54" customHeight="1" x14ac:dyDescent="1.1499999999999999">
      <c r="A390" s="31" t="s">
        <v>37507</v>
      </c>
      <c r="B390" s="31" t="s">
        <v>37508</v>
      </c>
      <c r="C390" s="31" t="s">
        <v>37509</v>
      </c>
      <c r="D390" s="31" t="s">
        <v>37510</v>
      </c>
      <c r="E390" s="31" t="s">
        <v>687</v>
      </c>
      <c r="F390" s="31" t="s">
        <v>123</v>
      </c>
      <c r="G390" s="31" t="s">
        <v>16248</v>
      </c>
      <c r="H390" s="31" t="s">
        <v>35348</v>
      </c>
      <c r="I390" s="38">
        <v>0.53125</v>
      </c>
      <c r="J390" s="31" t="s">
        <v>36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23"/>
      <c r="R390" s="23"/>
      <c r="S390" s="29">
        <v>43425</v>
      </c>
      <c r="T390" s="31"/>
    </row>
    <row r="391" spans="1:20" ht="54" customHeight="1" x14ac:dyDescent="1.1499999999999999">
      <c r="A391" s="31" t="s">
        <v>37511</v>
      </c>
      <c r="B391" s="31" t="s">
        <v>37512</v>
      </c>
      <c r="C391" s="31" t="s">
        <v>37513</v>
      </c>
      <c r="D391" s="31" t="s">
        <v>37514</v>
      </c>
      <c r="E391" s="31" t="s">
        <v>687</v>
      </c>
      <c r="F391" s="31" t="s">
        <v>123</v>
      </c>
      <c r="G391" s="31" t="s">
        <v>16248</v>
      </c>
      <c r="H391" s="31" t="s">
        <v>35348</v>
      </c>
      <c r="I391" s="38">
        <v>0.53125</v>
      </c>
      <c r="J391" s="31" t="s">
        <v>36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23"/>
      <c r="R391" s="23"/>
      <c r="S391" s="29">
        <v>43425</v>
      </c>
      <c r="T391" s="31"/>
    </row>
    <row r="392" spans="1:20" ht="54" customHeight="1" x14ac:dyDescent="1.1499999999999999">
      <c r="A392" s="31" t="s">
        <v>37515</v>
      </c>
      <c r="B392" s="31" t="s">
        <v>5827</v>
      </c>
      <c r="C392" s="31" t="s">
        <v>37516</v>
      </c>
      <c r="D392" s="31" t="s">
        <v>37517</v>
      </c>
      <c r="E392" s="31" t="s">
        <v>687</v>
      </c>
      <c r="F392" s="31" t="s">
        <v>123</v>
      </c>
      <c r="G392" s="31" t="s">
        <v>16248</v>
      </c>
      <c r="H392" s="31" t="s">
        <v>35348</v>
      </c>
      <c r="I392" s="38">
        <v>0.53125</v>
      </c>
      <c r="J392" s="31" t="s">
        <v>36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23"/>
      <c r="R392" s="23"/>
      <c r="S392" s="29">
        <v>43425</v>
      </c>
      <c r="T392" s="31"/>
    </row>
    <row r="393" spans="1:20" ht="54" customHeight="1" x14ac:dyDescent="1.1499999999999999">
      <c r="A393" s="31" t="s">
        <v>37518</v>
      </c>
      <c r="B393" s="31" t="s">
        <v>12224</v>
      </c>
      <c r="C393" s="31" t="s">
        <v>37519</v>
      </c>
      <c r="D393" s="31" t="s">
        <v>37520</v>
      </c>
      <c r="E393" s="31" t="s">
        <v>687</v>
      </c>
      <c r="F393" s="31" t="s">
        <v>123</v>
      </c>
      <c r="G393" s="31" t="s">
        <v>16248</v>
      </c>
      <c r="H393" s="31" t="s">
        <v>35348</v>
      </c>
      <c r="I393" s="38">
        <v>0.53125</v>
      </c>
      <c r="J393" s="31" t="s">
        <v>36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43425</v>
      </c>
      <c r="T393" s="31"/>
    </row>
    <row r="394" spans="1:20" ht="54" customHeight="1" x14ac:dyDescent="1.1499999999999999">
      <c r="A394" s="31" t="s">
        <v>37521</v>
      </c>
      <c r="B394" s="31" t="s">
        <v>1549</v>
      </c>
      <c r="C394" s="31" t="s">
        <v>37522</v>
      </c>
      <c r="D394" s="31" t="s">
        <v>37523</v>
      </c>
      <c r="E394" s="31" t="s">
        <v>687</v>
      </c>
      <c r="F394" s="31" t="s">
        <v>123</v>
      </c>
      <c r="G394" s="31" t="s">
        <v>16248</v>
      </c>
      <c r="H394" s="31" t="s">
        <v>35348</v>
      </c>
      <c r="I394" s="38">
        <v>0.53125</v>
      </c>
      <c r="J394" s="31" t="s">
        <v>36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43425</v>
      </c>
      <c r="T394" s="31"/>
    </row>
    <row r="395" spans="1:20" ht="54" customHeight="1" x14ac:dyDescent="1.1499999999999999">
      <c r="A395" s="31" t="s">
        <v>37524</v>
      </c>
      <c r="B395" s="31" t="s">
        <v>37525</v>
      </c>
      <c r="C395" s="31" t="s">
        <v>37526</v>
      </c>
      <c r="D395" s="31" t="s">
        <v>37527</v>
      </c>
      <c r="E395" s="31" t="s">
        <v>687</v>
      </c>
      <c r="F395" s="31" t="s">
        <v>123</v>
      </c>
      <c r="G395" s="31" t="s">
        <v>16248</v>
      </c>
      <c r="H395" s="31" t="s">
        <v>35348</v>
      </c>
      <c r="I395" s="38">
        <v>0.53125</v>
      </c>
      <c r="J395" s="31" t="s">
        <v>36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43425</v>
      </c>
      <c r="T395" s="31"/>
    </row>
    <row r="396" spans="1:20" ht="54" customHeight="1" x14ac:dyDescent="1.1499999999999999">
      <c r="A396" s="31" t="s">
        <v>37528</v>
      </c>
      <c r="B396" s="31" t="s">
        <v>37529</v>
      </c>
      <c r="C396" s="31" t="s">
        <v>37530</v>
      </c>
      <c r="D396" s="31" t="s">
        <v>37531</v>
      </c>
      <c r="E396" s="31" t="s">
        <v>687</v>
      </c>
      <c r="F396" s="31" t="s">
        <v>123</v>
      </c>
      <c r="G396" s="31" t="s">
        <v>16248</v>
      </c>
      <c r="H396" s="31" t="s">
        <v>35348</v>
      </c>
      <c r="I396" s="38">
        <v>0.53125</v>
      </c>
      <c r="J396" s="31" t="s">
        <v>36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43425</v>
      </c>
      <c r="T396" s="31"/>
    </row>
    <row r="397" spans="1:20" ht="54" customHeight="1" x14ac:dyDescent="1.1499999999999999">
      <c r="A397" s="31" t="s">
        <v>37532</v>
      </c>
      <c r="B397" s="31" t="s">
        <v>24335</v>
      </c>
      <c r="C397" s="31" t="s">
        <v>37533</v>
      </c>
      <c r="D397" s="31" t="s">
        <v>37534</v>
      </c>
      <c r="E397" s="31" t="s">
        <v>687</v>
      </c>
      <c r="F397" s="31" t="s">
        <v>123</v>
      </c>
      <c r="G397" s="31" t="s">
        <v>16248</v>
      </c>
      <c r="H397" s="31" t="s">
        <v>35348</v>
      </c>
      <c r="I397" s="38">
        <v>0.53125</v>
      </c>
      <c r="J397" s="31" t="s">
        <v>36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43425</v>
      </c>
      <c r="T397" s="31"/>
    </row>
    <row r="398" spans="1:20" ht="54" customHeight="1" x14ac:dyDescent="1.1499999999999999">
      <c r="A398" s="693" t="s">
        <v>37946</v>
      </c>
      <c r="B398" s="694"/>
      <c r="C398" s="694"/>
      <c r="D398" s="694"/>
      <c r="E398" s="694"/>
      <c r="F398" s="694"/>
      <c r="G398" s="694"/>
      <c r="H398" s="694"/>
      <c r="I398" s="694"/>
      <c r="J398" s="694"/>
      <c r="K398" s="694"/>
      <c r="L398" s="694"/>
      <c r="M398" s="695"/>
      <c r="N398" s="23"/>
      <c r="O398" s="23"/>
      <c r="P398" s="23"/>
      <c r="Q398" s="23"/>
      <c r="R398" s="23"/>
      <c r="S398" s="29"/>
      <c r="T398" s="482">
        <v>610000</v>
      </c>
    </row>
    <row r="399" spans="1:20" ht="54" customHeight="1" x14ac:dyDescent="1.1499999999999999">
      <c r="A399" s="693" t="s">
        <v>37938</v>
      </c>
      <c r="B399" s="694"/>
      <c r="C399" s="694"/>
      <c r="D399" s="694"/>
      <c r="E399" s="694"/>
      <c r="F399" s="694"/>
      <c r="G399" s="694"/>
      <c r="H399" s="694"/>
      <c r="I399" s="694"/>
      <c r="J399" s="694"/>
      <c r="K399" s="694"/>
      <c r="L399" s="694"/>
      <c r="M399" s="695"/>
      <c r="N399" s="23"/>
      <c r="O399" s="23"/>
      <c r="P399" s="23"/>
      <c r="Q399" s="23"/>
      <c r="R399" s="23"/>
      <c r="S399" s="29"/>
      <c r="T399" s="482">
        <v>500000</v>
      </c>
    </row>
    <row r="400" spans="1:20" ht="54" customHeight="1" x14ac:dyDescent="1.1499999999999999">
      <c r="A400" s="688" t="s">
        <v>38405</v>
      </c>
      <c r="B400" s="689"/>
      <c r="C400" s="689"/>
      <c r="D400" s="689"/>
      <c r="E400" s="689"/>
      <c r="F400" s="689"/>
      <c r="G400" s="689"/>
      <c r="H400" s="689"/>
      <c r="I400" s="689"/>
      <c r="J400" s="689"/>
      <c r="K400" s="689"/>
      <c r="L400" s="689"/>
      <c r="M400" s="690"/>
      <c r="N400" s="23"/>
      <c r="O400" s="23"/>
      <c r="P400" s="23"/>
      <c r="Q400" s="23"/>
      <c r="R400" s="23"/>
      <c r="S400" s="29"/>
      <c r="T400" s="31"/>
    </row>
    <row r="401" spans="1:20" ht="54" customHeight="1" x14ac:dyDescent="1.1499999999999999">
      <c r="A401" s="31" t="s">
        <v>37993</v>
      </c>
      <c r="B401" s="31" t="s">
        <v>25055</v>
      </c>
      <c r="C401" s="31" t="s">
        <v>37994</v>
      </c>
      <c r="D401" s="31" t="s">
        <v>37995</v>
      </c>
      <c r="E401" s="31" t="s">
        <v>688</v>
      </c>
      <c r="F401" s="31" t="s">
        <v>123</v>
      </c>
      <c r="G401" s="31" t="s">
        <v>16287</v>
      </c>
      <c r="H401" s="31" t="s">
        <v>28481</v>
      </c>
      <c r="I401" s="38">
        <v>0.41666666666666669</v>
      </c>
      <c r="J401" s="31" t="s">
        <v>537</v>
      </c>
      <c r="K401" s="31" t="s">
        <v>105</v>
      </c>
      <c r="L401" s="31" t="s">
        <v>106</v>
      </c>
      <c r="M401" s="31" t="s">
        <v>194</v>
      </c>
      <c r="N401" s="23"/>
      <c r="O401" s="23"/>
      <c r="P401" s="23"/>
      <c r="Q401" s="23"/>
      <c r="R401" s="23"/>
      <c r="S401" s="29">
        <v>38950</v>
      </c>
      <c r="T401" s="31"/>
    </row>
    <row r="402" spans="1:20" ht="54" customHeight="1" x14ac:dyDescent="1.1499999999999999">
      <c r="A402" s="452" t="s">
        <v>37996</v>
      </c>
      <c r="B402" s="452" t="s">
        <v>318</v>
      </c>
      <c r="C402" s="452" t="s">
        <v>37997</v>
      </c>
      <c r="D402" s="452" t="s">
        <v>37998</v>
      </c>
      <c r="E402" s="452" t="s">
        <v>688</v>
      </c>
      <c r="F402" s="452" t="s">
        <v>123</v>
      </c>
      <c r="G402" s="452" t="s">
        <v>16287</v>
      </c>
      <c r="H402" s="452" t="s">
        <v>28481</v>
      </c>
      <c r="I402" s="453">
        <v>0.41666666666666669</v>
      </c>
      <c r="J402" s="452" t="s">
        <v>537</v>
      </c>
      <c r="K402" s="452" t="s">
        <v>105</v>
      </c>
      <c r="L402" s="452" t="s">
        <v>106</v>
      </c>
      <c r="M402" s="452" t="s">
        <v>194</v>
      </c>
      <c r="N402" s="23"/>
      <c r="O402" s="23"/>
      <c r="P402" s="23"/>
      <c r="Q402" s="23"/>
      <c r="R402" s="23"/>
      <c r="S402" s="29"/>
      <c r="T402" s="31"/>
    </row>
    <row r="403" spans="1:20" ht="54" customHeight="1" x14ac:dyDescent="1.1499999999999999">
      <c r="A403" s="31" t="s">
        <v>37999</v>
      </c>
      <c r="B403" s="31" t="s">
        <v>33177</v>
      </c>
      <c r="C403" s="31" t="s">
        <v>38000</v>
      </c>
      <c r="D403" s="31" t="s">
        <v>38001</v>
      </c>
      <c r="E403" s="31" t="s">
        <v>688</v>
      </c>
      <c r="F403" s="31" t="s">
        <v>123</v>
      </c>
      <c r="G403" s="31" t="s">
        <v>16287</v>
      </c>
      <c r="H403" s="31" t="s">
        <v>28481</v>
      </c>
      <c r="I403" s="38">
        <v>0.41666666666666669</v>
      </c>
      <c r="J403" s="31" t="s">
        <v>537</v>
      </c>
      <c r="K403" s="31" t="s">
        <v>105</v>
      </c>
      <c r="L403" s="31" t="s">
        <v>106</v>
      </c>
      <c r="M403" s="31" t="s">
        <v>194</v>
      </c>
      <c r="N403" s="23"/>
      <c r="O403" s="23"/>
      <c r="P403" s="23"/>
      <c r="Q403" s="23"/>
      <c r="R403" s="23"/>
      <c r="S403" s="29">
        <v>38950</v>
      </c>
      <c r="T403" s="31"/>
    </row>
    <row r="404" spans="1:20" ht="54" customHeight="1" x14ac:dyDescent="1.1499999999999999">
      <c r="A404" s="31" t="s">
        <v>38002</v>
      </c>
      <c r="B404" s="31" t="s">
        <v>20915</v>
      </c>
      <c r="C404" s="31" t="s">
        <v>38003</v>
      </c>
      <c r="D404" s="31" t="s">
        <v>38004</v>
      </c>
      <c r="E404" s="31" t="s">
        <v>688</v>
      </c>
      <c r="F404" s="31" t="s">
        <v>123</v>
      </c>
      <c r="G404" s="31" t="s">
        <v>16287</v>
      </c>
      <c r="H404" s="31" t="s">
        <v>28481</v>
      </c>
      <c r="I404" s="38">
        <v>0.41666666666666669</v>
      </c>
      <c r="J404" s="31" t="s">
        <v>537</v>
      </c>
      <c r="K404" s="31" t="s">
        <v>105</v>
      </c>
      <c r="L404" s="31" t="s">
        <v>106</v>
      </c>
      <c r="M404" s="31" t="s">
        <v>194</v>
      </c>
      <c r="N404" s="23"/>
      <c r="O404" s="23"/>
      <c r="P404" s="23"/>
      <c r="Q404" s="23"/>
      <c r="R404" s="23"/>
      <c r="S404" s="29">
        <v>38950</v>
      </c>
      <c r="T404" s="31"/>
    </row>
    <row r="405" spans="1:20" ht="54" customHeight="1" x14ac:dyDescent="1.1499999999999999">
      <c r="A405" s="31" t="s">
        <v>38005</v>
      </c>
      <c r="B405" s="31" t="s">
        <v>38006</v>
      </c>
      <c r="C405" s="31" t="s">
        <v>38007</v>
      </c>
      <c r="D405" s="31" t="s">
        <v>38008</v>
      </c>
      <c r="E405" s="31" t="s">
        <v>688</v>
      </c>
      <c r="F405" s="31" t="s">
        <v>123</v>
      </c>
      <c r="G405" s="31" t="s">
        <v>16287</v>
      </c>
      <c r="H405" s="31" t="s">
        <v>28481</v>
      </c>
      <c r="I405" s="38">
        <v>0.41666666666666669</v>
      </c>
      <c r="J405" s="31" t="s">
        <v>537</v>
      </c>
      <c r="K405" s="31" t="s">
        <v>105</v>
      </c>
      <c r="L405" s="31" t="s">
        <v>106</v>
      </c>
      <c r="M405" s="31" t="s">
        <v>194</v>
      </c>
      <c r="N405" s="23"/>
      <c r="O405" s="23"/>
      <c r="P405" s="23"/>
      <c r="Q405" s="23"/>
      <c r="R405" s="23"/>
      <c r="S405" s="29">
        <v>38950</v>
      </c>
      <c r="T405" s="31"/>
    </row>
    <row r="406" spans="1:20" ht="54" customHeight="1" x14ac:dyDescent="1.1499999999999999">
      <c r="A406" s="31" t="s">
        <v>38009</v>
      </c>
      <c r="B406" s="31" t="s">
        <v>38010</v>
      </c>
      <c r="C406" s="31" t="s">
        <v>38011</v>
      </c>
      <c r="D406" s="31" t="s">
        <v>38012</v>
      </c>
      <c r="E406" s="31" t="s">
        <v>688</v>
      </c>
      <c r="F406" s="31" t="s">
        <v>123</v>
      </c>
      <c r="G406" s="31" t="s">
        <v>16287</v>
      </c>
      <c r="H406" s="31" t="s">
        <v>28481</v>
      </c>
      <c r="I406" s="38">
        <v>0.41666666666666669</v>
      </c>
      <c r="J406" s="31" t="s">
        <v>537</v>
      </c>
      <c r="K406" s="31" t="s">
        <v>105</v>
      </c>
      <c r="L406" s="31" t="s">
        <v>106</v>
      </c>
      <c r="M406" s="31" t="s">
        <v>194</v>
      </c>
      <c r="N406" s="23"/>
      <c r="O406" s="23"/>
      <c r="P406" s="23"/>
      <c r="Q406" s="23"/>
      <c r="R406" s="23"/>
      <c r="S406" s="29">
        <v>38950</v>
      </c>
      <c r="T406" s="31"/>
    </row>
    <row r="407" spans="1:20" ht="54" customHeight="1" x14ac:dyDescent="1.1499999999999999">
      <c r="A407" s="31" t="s">
        <v>38013</v>
      </c>
      <c r="B407" s="31" t="s">
        <v>13974</v>
      </c>
      <c r="C407" s="31" t="s">
        <v>38014</v>
      </c>
      <c r="D407" s="31" t="s">
        <v>38015</v>
      </c>
      <c r="E407" s="31" t="s">
        <v>688</v>
      </c>
      <c r="F407" s="31" t="s">
        <v>123</v>
      </c>
      <c r="G407" s="31" t="s">
        <v>16287</v>
      </c>
      <c r="H407" s="31" t="s">
        <v>28481</v>
      </c>
      <c r="I407" s="38">
        <v>0.41666666666666669</v>
      </c>
      <c r="J407" s="31" t="s">
        <v>537</v>
      </c>
      <c r="K407" s="31" t="s">
        <v>105</v>
      </c>
      <c r="L407" s="31" t="s">
        <v>106</v>
      </c>
      <c r="M407" s="31" t="s">
        <v>194</v>
      </c>
      <c r="N407" s="23"/>
      <c r="O407" s="23"/>
      <c r="P407" s="23"/>
      <c r="Q407" s="23"/>
      <c r="R407" s="23"/>
      <c r="S407" s="29">
        <v>38950</v>
      </c>
      <c r="T407" s="31"/>
    </row>
    <row r="408" spans="1:20" ht="54" customHeight="1" x14ac:dyDescent="1.1499999999999999">
      <c r="A408" s="31" t="s">
        <v>38016</v>
      </c>
      <c r="B408" s="31" t="s">
        <v>38017</v>
      </c>
      <c r="C408" s="31" t="s">
        <v>38018</v>
      </c>
      <c r="D408" s="31" t="s">
        <v>38019</v>
      </c>
      <c r="E408" s="31" t="s">
        <v>688</v>
      </c>
      <c r="F408" s="31" t="s">
        <v>123</v>
      </c>
      <c r="G408" s="31" t="s">
        <v>16287</v>
      </c>
      <c r="H408" s="31" t="s">
        <v>28481</v>
      </c>
      <c r="I408" s="38">
        <v>0.41666666666666669</v>
      </c>
      <c r="J408" s="31" t="s">
        <v>537</v>
      </c>
      <c r="K408" s="31" t="s">
        <v>105</v>
      </c>
      <c r="L408" s="31" t="s">
        <v>106</v>
      </c>
      <c r="M408" s="31" t="s">
        <v>194</v>
      </c>
      <c r="N408" s="23"/>
      <c r="O408" s="23"/>
      <c r="P408" s="23"/>
      <c r="Q408" s="23"/>
      <c r="R408" s="23"/>
      <c r="S408" s="29">
        <v>38950</v>
      </c>
      <c r="T408" s="31"/>
    </row>
    <row r="409" spans="1:20" ht="54" customHeight="1" x14ac:dyDescent="1.1499999999999999">
      <c r="A409" s="402" t="s">
        <v>38020</v>
      </c>
      <c r="B409" s="402" t="s">
        <v>38021</v>
      </c>
      <c r="C409" s="402" t="s">
        <v>38022</v>
      </c>
      <c r="D409" s="402" t="s">
        <v>38023</v>
      </c>
      <c r="E409" s="402" t="s">
        <v>688</v>
      </c>
      <c r="F409" s="402" t="s">
        <v>123</v>
      </c>
      <c r="G409" s="402" t="s">
        <v>16287</v>
      </c>
      <c r="H409" s="402" t="s">
        <v>28481</v>
      </c>
      <c r="I409" s="404">
        <v>0.41666666666666669</v>
      </c>
      <c r="J409" s="402" t="s">
        <v>537</v>
      </c>
      <c r="K409" s="402" t="s">
        <v>105</v>
      </c>
      <c r="L409" s="402" t="s">
        <v>106</v>
      </c>
      <c r="M409" s="402" t="s">
        <v>194</v>
      </c>
      <c r="N409" s="23"/>
      <c r="O409" s="23"/>
      <c r="P409" s="23"/>
      <c r="Q409" s="23"/>
      <c r="R409" s="23"/>
      <c r="S409" s="29">
        <v>38950</v>
      </c>
      <c r="T409" s="31"/>
    </row>
    <row r="410" spans="1:20" ht="54" customHeight="1" x14ac:dyDescent="1.1499999999999999">
      <c r="A410" s="31" t="s">
        <v>38024</v>
      </c>
      <c r="B410" s="31" t="s">
        <v>17510</v>
      </c>
      <c r="C410" s="31" t="s">
        <v>38025</v>
      </c>
      <c r="D410" s="31" t="s">
        <v>38026</v>
      </c>
      <c r="E410" s="31" t="s">
        <v>688</v>
      </c>
      <c r="F410" s="31" t="s">
        <v>123</v>
      </c>
      <c r="G410" s="31" t="s">
        <v>16287</v>
      </c>
      <c r="H410" s="31" t="s">
        <v>28481</v>
      </c>
      <c r="I410" s="38">
        <v>0.41666666666666669</v>
      </c>
      <c r="J410" s="31" t="s">
        <v>537</v>
      </c>
      <c r="K410" s="31" t="s">
        <v>105</v>
      </c>
      <c r="L410" s="31" t="s">
        <v>106</v>
      </c>
      <c r="M410" s="31" t="s">
        <v>194</v>
      </c>
      <c r="N410" s="23"/>
      <c r="O410" s="23"/>
      <c r="P410" s="23"/>
      <c r="Q410" s="23"/>
      <c r="R410" s="23"/>
      <c r="S410" s="29">
        <v>38950</v>
      </c>
      <c r="T410" s="31"/>
    </row>
    <row r="411" spans="1:20" ht="54" customHeight="1" x14ac:dyDescent="1.1499999999999999">
      <c r="A411" s="31" t="s">
        <v>38027</v>
      </c>
      <c r="B411" s="31" t="s">
        <v>21427</v>
      </c>
      <c r="C411" s="31" t="s">
        <v>38028</v>
      </c>
      <c r="D411" s="31" t="s">
        <v>38029</v>
      </c>
      <c r="E411" s="31" t="s">
        <v>688</v>
      </c>
      <c r="F411" s="31" t="s">
        <v>123</v>
      </c>
      <c r="G411" s="31" t="s">
        <v>16287</v>
      </c>
      <c r="H411" s="31" t="s">
        <v>28481</v>
      </c>
      <c r="I411" s="38">
        <v>0.41666666666666669</v>
      </c>
      <c r="J411" s="31" t="s">
        <v>537</v>
      </c>
      <c r="K411" s="31" t="s">
        <v>105</v>
      </c>
      <c r="L411" s="31" t="s">
        <v>106</v>
      </c>
      <c r="M411" s="31" t="s">
        <v>194</v>
      </c>
      <c r="N411" s="23"/>
      <c r="O411" s="23"/>
      <c r="P411" s="23"/>
      <c r="Q411" s="23"/>
      <c r="R411" s="23"/>
      <c r="S411" s="29">
        <v>38950</v>
      </c>
      <c r="T411" s="31"/>
    </row>
    <row r="412" spans="1:20" ht="54" customHeight="1" x14ac:dyDescent="1.1499999999999999">
      <c r="A412" s="31" t="s">
        <v>38030</v>
      </c>
      <c r="B412" s="31" t="s">
        <v>38031</v>
      </c>
      <c r="C412" s="31" t="s">
        <v>38032</v>
      </c>
      <c r="D412" s="31" t="s">
        <v>38033</v>
      </c>
      <c r="E412" s="31" t="s">
        <v>688</v>
      </c>
      <c r="F412" s="31" t="s">
        <v>123</v>
      </c>
      <c r="G412" s="31" t="s">
        <v>16287</v>
      </c>
      <c r="H412" s="31" t="s">
        <v>28481</v>
      </c>
      <c r="I412" s="38">
        <v>0.41666666666666669</v>
      </c>
      <c r="J412" s="31" t="s">
        <v>537</v>
      </c>
      <c r="K412" s="31" t="s">
        <v>105</v>
      </c>
      <c r="L412" s="31" t="s">
        <v>106</v>
      </c>
      <c r="M412" s="31" t="s">
        <v>194</v>
      </c>
      <c r="N412" s="23"/>
      <c r="O412" s="23"/>
      <c r="P412" s="23"/>
      <c r="Q412" s="23"/>
      <c r="R412" s="23"/>
      <c r="S412" s="29">
        <v>38950</v>
      </c>
      <c r="T412" s="31"/>
    </row>
    <row r="413" spans="1:20" ht="54" customHeight="1" x14ac:dyDescent="1.1499999999999999">
      <c r="A413" s="31" t="s">
        <v>38034</v>
      </c>
      <c r="B413" s="31" t="s">
        <v>38035</v>
      </c>
      <c r="C413" s="31" t="s">
        <v>38036</v>
      </c>
      <c r="D413" s="31" t="s">
        <v>38037</v>
      </c>
      <c r="E413" s="31" t="s">
        <v>688</v>
      </c>
      <c r="F413" s="31" t="s">
        <v>123</v>
      </c>
      <c r="G413" s="31" t="s">
        <v>16287</v>
      </c>
      <c r="H413" s="31" t="s">
        <v>28481</v>
      </c>
      <c r="I413" s="38">
        <v>0.41666666666666669</v>
      </c>
      <c r="J413" s="31" t="s">
        <v>537</v>
      </c>
      <c r="K413" s="31" t="s">
        <v>105</v>
      </c>
      <c r="L413" s="31" t="s">
        <v>106</v>
      </c>
      <c r="M413" s="31" t="s">
        <v>194</v>
      </c>
      <c r="N413" s="23"/>
      <c r="O413" s="23"/>
      <c r="P413" s="23"/>
      <c r="Q413" s="23"/>
      <c r="R413" s="23"/>
      <c r="S413" s="29">
        <v>38950</v>
      </c>
      <c r="T413" s="31"/>
    </row>
    <row r="414" spans="1:20" ht="54" customHeight="1" x14ac:dyDescent="1.1499999999999999">
      <c r="A414" s="31" t="s">
        <v>16832</v>
      </c>
      <c r="B414" s="31" t="s">
        <v>16833</v>
      </c>
      <c r="C414" s="31" t="s">
        <v>21144</v>
      </c>
      <c r="D414" s="31" t="s">
        <v>16834</v>
      </c>
      <c r="E414" s="31" t="s">
        <v>688</v>
      </c>
      <c r="F414" s="31" t="s">
        <v>123</v>
      </c>
      <c r="G414" s="31" t="s">
        <v>16287</v>
      </c>
      <c r="H414" s="31" t="s">
        <v>28481</v>
      </c>
      <c r="I414" s="38">
        <v>0.41666666666666669</v>
      </c>
      <c r="J414" s="31" t="s">
        <v>537</v>
      </c>
      <c r="K414" s="31" t="s">
        <v>105</v>
      </c>
      <c r="L414" s="31" t="s">
        <v>106</v>
      </c>
      <c r="M414" s="31" t="s">
        <v>107</v>
      </c>
      <c r="N414" s="23"/>
      <c r="O414" s="23"/>
      <c r="P414" s="23"/>
      <c r="Q414" s="23"/>
      <c r="R414" s="23"/>
      <c r="S414" s="29">
        <v>22200</v>
      </c>
      <c r="T414" s="31"/>
    </row>
    <row r="415" spans="1:20" ht="54" customHeight="1" x14ac:dyDescent="1.1499999999999999">
      <c r="A415" s="31" t="s">
        <v>38038</v>
      </c>
      <c r="B415" s="31" t="s">
        <v>16153</v>
      </c>
      <c r="C415" s="31" t="s">
        <v>38039</v>
      </c>
      <c r="D415" s="31" t="s">
        <v>38040</v>
      </c>
      <c r="E415" s="31" t="s">
        <v>688</v>
      </c>
      <c r="F415" s="31" t="s">
        <v>123</v>
      </c>
      <c r="G415" s="31" t="s">
        <v>16287</v>
      </c>
      <c r="H415" s="31" t="s">
        <v>28481</v>
      </c>
      <c r="I415" s="38">
        <v>0.41666666666666669</v>
      </c>
      <c r="J415" s="31" t="s">
        <v>537</v>
      </c>
      <c r="K415" s="31" t="s">
        <v>105</v>
      </c>
      <c r="L415" s="31" t="s">
        <v>106</v>
      </c>
      <c r="M415" s="31" t="s">
        <v>194</v>
      </c>
      <c r="N415" s="23"/>
      <c r="O415" s="23"/>
      <c r="P415" s="23"/>
      <c r="Q415" s="23"/>
      <c r="R415" s="23"/>
      <c r="S415" s="29">
        <v>38950</v>
      </c>
      <c r="T415" s="31"/>
    </row>
    <row r="416" spans="1:20" ht="54" customHeight="1" x14ac:dyDescent="1.1499999999999999">
      <c r="A416" s="31" t="s">
        <v>38041</v>
      </c>
      <c r="B416" s="31" t="s">
        <v>30081</v>
      </c>
      <c r="C416" s="31" t="s">
        <v>38042</v>
      </c>
      <c r="D416" s="31" t="s">
        <v>38043</v>
      </c>
      <c r="E416" s="31" t="s">
        <v>688</v>
      </c>
      <c r="F416" s="31" t="s">
        <v>123</v>
      </c>
      <c r="G416" s="31" t="s">
        <v>16287</v>
      </c>
      <c r="H416" s="31" t="s">
        <v>28481</v>
      </c>
      <c r="I416" s="38">
        <v>0.41666666666666669</v>
      </c>
      <c r="J416" s="31" t="s">
        <v>537</v>
      </c>
      <c r="K416" s="31" t="s">
        <v>105</v>
      </c>
      <c r="L416" s="31" t="s">
        <v>106</v>
      </c>
      <c r="M416" s="31" t="s">
        <v>194</v>
      </c>
      <c r="N416" s="23"/>
      <c r="O416" s="23"/>
      <c r="P416" s="23"/>
      <c r="Q416" s="23"/>
      <c r="R416" s="23"/>
      <c r="S416" s="29">
        <v>38950</v>
      </c>
      <c r="T416" s="31"/>
    </row>
    <row r="417" spans="1:39" ht="54" customHeight="1" x14ac:dyDescent="1.1499999999999999">
      <c r="A417" s="31" t="s">
        <v>38044</v>
      </c>
      <c r="B417" s="31" t="s">
        <v>13626</v>
      </c>
      <c r="C417" s="31" t="s">
        <v>38045</v>
      </c>
      <c r="D417" s="31" t="s">
        <v>38046</v>
      </c>
      <c r="E417" s="31" t="s">
        <v>688</v>
      </c>
      <c r="F417" s="31" t="s">
        <v>123</v>
      </c>
      <c r="G417" s="31" t="s">
        <v>16287</v>
      </c>
      <c r="H417" s="31" t="s">
        <v>28481</v>
      </c>
      <c r="I417" s="38">
        <v>0.41666666666666669</v>
      </c>
      <c r="J417" s="31" t="s">
        <v>537</v>
      </c>
      <c r="K417" s="31" t="s">
        <v>105</v>
      </c>
      <c r="L417" s="31" t="s">
        <v>106</v>
      </c>
      <c r="M417" s="31" t="s">
        <v>194</v>
      </c>
      <c r="N417" s="23"/>
      <c r="O417" s="23"/>
      <c r="P417" s="23"/>
      <c r="Q417" s="23"/>
      <c r="R417" s="23"/>
      <c r="S417" s="29">
        <v>38950</v>
      </c>
      <c r="T417" s="31"/>
    </row>
    <row r="418" spans="1:39" ht="54" customHeight="1" x14ac:dyDescent="1.1499999999999999">
      <c r="A418" s="31" t="s">
        <v>38047</v>
      </c>
      <c r="B418" s="31" t="s">
        <v>22720</v>
      </c>
      <c r="C418" s="31" t="s">
        <v>38048</v>
      </c>
      <c r="D418" s="31" t="s">
        <v>38049</v>
      </c>
      <c r="E418" s="31" t="s">
        <v>688</v>
      </c>
      <c r="F418" s="31" t="s">
        <v>123</v>
      </c>
      <c r="G418" s="31" t="s">
        <v>16287</v>
      </c>
      <c r="H418" s="31" t="s">
        <v>28481</v>
      </c>
      <c r="I418" s="38">
        <v>0.41666666666666669</v>
      </c>
      <c r="J418" s="31" t="s">
        <v>537</v>
      </c>
      <c r="K418" s="31" t="s">
        <v>105</v>
      </c>
      <c r="L418" s="31" t="s">
        <v>106</v>
      </c>
      <c r="M418" s="31" t="s">
        <v>194</v>
      </c>
      <c r="N418" s="23"/>
      <c r="O418" s="23"/>
      <c r="P418" s="23"/>
      <c r="Q418" s="23"/>
      <c r="R418" s="23"/>
      <c r="S418" s="29">
        <v>38950</v>
      </c>
      <c r="T418" s="31"/>
    </row>
    <row r="419" spans="1:39" ht="54" customHeight="1" x14ac:dyDescent="1.1499999999999999">
      <c r="A419" s="31" t="s">
        <v>38050</v>
      </c>
      <c r="B419" s="31" t="s">
        <v>29294</v>
      </c>
      <c r="C419" s="31" t="s">
        <v>38051</v>
      </c>
      <c r="D419" s="31" t="s">
        <v>38052</v>
      </c>
      <c r="E419" s="31" t="s">
        <v>688</v>
      </c>
      <c r="F419" s="31" t="s">
        <v>123</v>
      </c>
      <c r="G419" s="31" t="s">
        <v>16287</v>
      </c>
      <c r="H419" s="31" t="s">
        <v>28481</v>
      </c>
      <c r="I419" s="38">
        <v>0.41666666666666669</v>
      </c>
      <c r="J419" s="31" t="s">
        <v>537</v>
      </c>
      <c r="K419" s="31" t="s">
        <v>105</v>
      </c>
      <c r="L419" s="31" t="s">
        <v>106</v>
      </c>
      <c r="M419" s="31" t="s">
        <v>194</v>
      </c>
      <c r="N419" s="23"/>
      <c r="O419" s="23"/>
      <c r="P419" s="23"/>
      <c r="Q419" s="23"/>
      <c r="R419" s="23"/>
      <c r="S419" s="29">
        <v>38950</v>
      </c>
      <c r="T419" s="31"/>
    </row>
    <row r="420" spans="1:39" ht="54" customHeight="1" x14ac:dyDescent="1.1499999999999999">
      <c r="A420" s="688" t="s">
        <v>38942</v>
      </c>
      <c r="B420" s="689"/>
      <c r="C420" s="689"/>
      <c r="D420" s="689"/>
      <c r="E420" s="689"/>
      <c r="F420" s="689"/>
      <c r="G420" s="689"/>
      <c r="H420" s="689"/>
      <c r="I420" s="689"/>
      <c r="J420" s="689"/>
      <c r="K420" s="689"/>
      <c r="L420" s="689"/>
      <c r="M420" s="690"/>
      <c r="N420" s="23"/>
      <c r="O420" s="23"/>
      <c r="P420" s="23"/>
      <c r="Q420" s="23"/>
      <c r="R420" s="23"/>
      <c r="S420" s="29"/>
      <c r="T420" s="480"/>
    </row>
    <row r="421" spans="1:39" ht="54" customHeight="1" x14ac:dyDescent="1.1499999999999999">
      <c r="A421" s="31" t="s">
        <v>38503</v>
      </c>
      <c r="B421" s="31" t="s">
        <v>38504</v>
      </c>
      <c r="C421" s="31" t="s">
        <v>38505</v>
      </c>
      <c r="D421" s="31" t="s">
        <v>38506</v>
      </c>
      <c r="E421" s="31" t="s">
        <v>688</v>
      </c>
      <c r="F421" s="31" t="s">
        <v>123</v>
      </c>
      <c r="G421" s="31" t="s">
        <v>16287</v>
      </c>
      <c r="H421" s="31" t="s">
        <v>33674</v>
      </c>
      <c r="I421" s="38">
        <v>0.41666666666666669</v>
      </c>
      <c r="J421" s="31" t="s">
        <v>537</v>
      </c>
      <c r="K421" s="31" t="s">
        <v>105</v>
      </c>
      <c r="L421" s="31" t="s">
        <v>106</v>
      </c>
      <c r="M421" s="31" t="s">
        <v>194</v>
      </c>
      <c r="N421" s="23"/>
      <c r="O421" s="23"/>
      <c r="P421" s="23"/>
      <c r="Q421" s="23"/>
      <c r="R421" s="23"/>
      <c r="S421" s="29">
        <v>38950</v>
      </c>
      <c r="T421" s="480"/>
    </row>
    <row r="422" spans="1:39" ht="54" customHeight="1" x14ac:dyDescent="1.1499999999999999">
      <c r="A422" s="31" t="s">
        <v>38507</v>
      </c>
      <c r="B422" s="31" t="s">
        <v>14314</v>
      </c>
      <c r="C422" s="31" t="s">
        <v>38508</v>
      </c>
      <c r="D422" s="31" t="s">
        <v>38509</v>
      </c>
      <c r="E422" s="31" t="s">
        <v>688</v>
      </c>
      <c r="F422" s="31" t="s">
        <v>123</v>
      </c>
      <c r="G422" s="31" t="s">
        <v>16287</v>
      </c>
      <c r="H422" s="31" t="s">
        <v>33674</v>
      </c>
      <c r="I422" s="38">
        <v>0.41666666666666669</v>
      </c>
      <c r="J422" s="31" t="s">
        <v>537</v>
      </c>
      <c r="K422" s="31" t="s">
        <v>105</v>
      </c>
      <c r="L422" s="31" t="s">
        <v>125</v>
      </c>
      <c r="M422" s="31" t="s">
        <v>194</v>
      </c>
      <c r="N422" s="23"/>
      <c r="O422" s="23"/>
      <c r="P422" s="23"/>
      <c r="Q422" s="23"/>
      <c r="R422" s="23"/>
      <c r="S422" s="29">
        <v>28330</v>
      </c>
      <c r="T422" s="480"/>
    </row>
    <row r="423" spans="1:39" ht="54" customHeight="1" x14ac:dyDescent="1.1499999999999999">
      <c r="A423" s="31" t="s">
        <v>38510</v>
      </c>
      <c r="B423" s="31" t="s">
        <v>12495</v>
      </c>
      <c r="C423" s="31" t="s">
        <v>38511</v>
      </c>
      <c r="D423" s="31" t="s">
        <v>38512</v>
      </c>
      <c r="E423" s="31" t="s">
        <v>101</v>
      </c>
      <c r="F423" s="31" t="s">
        <v>123</v>
      </c>
      <c r="G423" s="31" t="s">
        <v>16970</v>
      </c>
      <c r="H423" s="31" t="s">
        <v>33148</v>
      </c>
      <c r="I423" s="38">
        <v>0.41666666666666669</v>
      </c>
      <c r="J423" s="31" t="s">
        <v>537</v>
      </c>
      <c r="K423" s="31" t="s">
        <v>105</v>
      </c>
      <c r="L423" s="31" t="s">
        <v>106</v>
      </c>
      <c r="M423" s="31" t="s">
        <v>107</v>
      </c>
      <c r="N423" s="23"/>
      <c r="O423" s="23"/>
      <c r="P423" s="23"/>
      <c r="Q423" s="23"/>
      <c r="R423" s="23"/>
      <c r="S423" s="29">
        <v>22200</v>
      </c>
      <c r="T423" s="480"/>
    </row>
    <row r="424" spans="1:39" ht="54" customHeight="1" x14ac:dyDescent="1.1499999999999999">
      <c r="A424" s="31" t="s">
        <v>38513</v>
      </c>
      <c r="B424" s="31" t="s">
        <v>4583</v>
      </c>
      <c r="C424" s="31" t="s">
        <v>38514</v>
      </c>
      <c r="D424" s="31" t="s">
        <v>38515</v>
      </c>
      <c r="E424" s="31" t="s">
        <v>687</v>
      </c>
      <c r="F424" s="31" t="s">
        <v>123</v>
      </c>
      <c r="G424" s="31" t="s">
        <v>16504</v>
      </c>
      <c r="H424" s="31" t="s">
        <v>34007</v>
      </c>
      <c r="I424" s="38">
        <v>0.70833333333333337</v>
      </c>
      <c r="J424" s="31" t="s">
        <v>537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480"/>
    </row>
    <row r="425" spans="1:39" ht="54" customHeight="1" x14ac:dyDescent="1.1499999999999999">
      <c r="A425" s="31" t="s">
        <v>38516</v>
      </c>
      <c r="B425" s="31" t="s">
        <v>38517</v>
      </c>
      <c r="C425" s="31" t="s">
        <v>38518</v>
      </c>
      <c r="D425" s="31" t="s">
        <v>38519</v>
      </c>
      <c r="E425" s="31" t="s">
        <v>688</v>
      </c>
      <c r="F425" s="31" t="s">
        <v>123</v>
      </c>
      <c r="G425" s="31" t="s">
        <v>16287</v>
      </c>
      <c r="H425" s="31" t="s">
        <v>33674</v>
      </c>
      <c r="I425" s="38">
        <v>0.41666666666666669</v>
      </c>
      <c r="J425" s="31" t="s">
        <v>537</v>
      </c>
      <c r="K425" s="31" t="s">
        <v>105</v>
      </c>
      <c r="L425" s="31" t="s">
        <v>125</v>
      </c>
      <c r="M425" s="31" t="s">
        <v>194</v>
      </c>
      <c r="N425" s="23"/>
      <c r="O425" s="23"/>
      <c r="P425" s="23"/>
      <c r="Q425" s="23"/>
      <c r="R425" s="23"/>
      <c r="S425" s="29">
        <v>28330</v>
      </c>
      <c r="T425" s="480"/>
    </row>
    <row r="426" spans="1:39" ht="54" customHeight="1" x14ac:dyDescent="1.1499999999999999">
      <c r="A426" s="31" t="s">
        <v>38520</v>
      </c>
      <c r="B426" s="31" t="s">
        <v>11918</v>
      </c>
      <c r="C426" s="31" t="s">
        <v>38521</v>
      </c>
      <c r="D426" s="31" t="s">
        <v>38522</v>
      </c>
      <c r="E426" s="31" t="s">
        <v>688</v>
      </c>
      <c r="F426" s="31" t="s">
        <v>123</v>
      </c>
      <c r="G426" s="31" t="s">
        <v>16287</v>
      </c>
      <c r="H426" s="31" t="s">
        <v>33674</v>
      </c>
      <c r="I426" s="38">
        <v>0.41666666666666669</v>
      </c>
      <c r="J426" s="31" t="s">
        <v>537</v>
      </c>
      <c r="K426" s="31" t="s">
        <v>105</v>
      </c>
      <c r="L426" s="31" t="s">
        <v>125</v>
      </c>
      <c r="M426" s="31" t="s">
        <v>194</v>
      </c>
      <c r="N426" s="23"/>
      <c r="O426" s="23"/>
      <c r="P426" s="23"/>
      <c r="Q426" s="23"/>
      <c r="R426" s="23"/>
      <c r="S426" s="29">
        <v>28330</v>
      </c>
      <c r="T426" s="480"/>
    </row>
    <row r="427" spans="1:39" ht="54" customHeight="1" x14ac:dyDescent="1.1499999999999999">
      <c r="A427" s="31" t="s">
        <v>38523</v>
      </c>
      <c r="B427" s="31" t="s">
        <v>38524</v>
      </c>
      <c r="C427" s="31" t="s">
        <v>38525</v>
      </c>
      <c r="D427" s="31" t="s">
        <v>38526</v>
      </c>
      <c r="E427" s="31" t="s">
        <v>688</v>
      </c>
      <c r="F427" s="31" t="s">
        <v>123</v>
      </c>
      <c r="G427" s="31" t="s">
        <v>16287</v>
      </c>
      <c r="H427" s="31" t="s">
        <v>33674</v>
      </c>
      <c r="I427" s="38">
        <v>0.41666666666666669</v>
      </c>
      <c r="J427" s="31" t="s">
        <v>537</v>
      </c>
      <c r="K427" s="31" t="s">
        <v>105</v>
      </c>
      <c r="L427" s="31" t="s">
        <v>106</v>
      </c>
      <c r="M427" s="31" t="s">
        <v>194</v>
      </c>
      <c r="N427" s="23"/>
      <c r="O427" s="23"/>
      <c r="P427" s="23"/>
      <c r="Q427" s="23"/>
      <c r="R427" s="23"/>
      <c r="S427" s="29">
        <v>38950</v>
      </c>
      <c r="T427" s="480"/>
    </row>
    <row r="428" spans="1:39" ht="54" customHeight="1" x14ac:dyDescent="1.1499999999999999">
      <c r="A428" s="31" t="s">
        <v>38527</v>
      </c>
      <c r="B428" s="31" t="s">
        <v>9243</v>
      </c>
      <c r="C428" s="31" t="s">
        <v>38528</v>
      </c>
      <c r="D428" s="31" t="s">
        <v>38529</v>
      </c>
      <c r="E428" s="31" t="s">
        <v>688</v>
      </c>
      <c r="F428" s="31" t="s">
        <v>123</v>
      </c>
      <c r="G428" s="31" t="s">
        <v>16287</v>
      </c>
      <c r="H428" s="31" t="s">
        <v>33674</v>
      </c>
      <c r="I428" s="38">
        <v>0.41666666666666669</v>
      </c>
      <c r="J428" s="31" t="s">
        <v>537</v>
      </c>
      <c r="K428" s="31" t="s">
        <v>105</v>
      </c>
      <c r="L428" s="31" t="s">
        <v>106</v>
      </c>
      <c r="M428" s="31" t="s">
        <v>194</v>
      </c>
      <c r="N428" s="23"/>
      <c r="O428" s="23"/>
      <c r="P428" s="23"/>
      <c r="Q428" s="23"/>
      <c r="R428" s="23"/>
      <c r="S428" s="29">
        <v>38950</v>
      </c>
      <c r="T428" s="480"/>
    </row>
    <row r="429" spans="1:39" ht="54" customHeight="1" x14ac:dyDescent="1.65">
      <c r="A429" s="784" t="s">
        <v>38946</v>
      </c>
      <c r="B429" s="784"/>
      <c r="C429" s="784"/>
      <c r="D429" s="784"/>
      <c r="E429" s="784"/>
      <c r="F429" s="784"/>
      <c r="G429" s="784"/>
      <c r="H429" s="784"/>
      <c r="I429" s="784"/>
      <c r="J429" s="784"/>
      <c r="K429" s="784"/>
      <c r="L429" s="784"/>
      <c r="M429" s="784"/>
      <c r="R429" s="142"/>
      <c r="S429" s="68"/>
      <c r="T429" s="480">
        <v>765000</v>
      </c>
    </row>
    <row r="430" spans="1:39" ht="54" customHeight="1" x14ac:dyDescent="1.1499999999999999">
      <c r="A430" s="688" t="s">
        <v>39549</v>
      </c>
      <c r="B430" s="689"/>
      <c r="C430" s="689"/>
      <c r="D430" s="689"/>
      <c r="E430" s="689"/>
      <c r="F430" s="689"/>
      <c r="G430" s="689"/>
      <c r="H430" s="689"/>
      <c r="I430" s="689"/>
      <c r="J430" s="689"/>
      <c r="K430" s="689"/>
      <c r="L430" s="689"/>
      <c r="M430" s="690"/>
      <c r="N430" s="23"/>
      <c r="O430" s="23"/>
      <c r="P430" s="23"/>
      <c r="Q430" s="23"/>
      <c r="R430" s="23"/>
      <c r="S430" s="29"/>
      <c r="T430" s="31"/>
      <c r="U430" s="31"/>
      <c r="V430" s="31"/>
      <c r="W430" s="31"/>
      <c r="X430" s="31"/>
      <c r="Y430" s="31"/>
      <c r="Z430" s="31"/>
      <c r="AA430" s="31"/>
      <c r="AB430" s="38"/>
      <c r="AC430" s="31"/>
      <c r="AD430" s="31"/>
      <c r="AE430" s="31"/>
      <c r="AF430" s="31"/>
      <c r="AG430" s="23"/>
      <c r="AH430" s="23"/>
      <c r="AI430" s="23"/>
      <c r="AJ430" s="29"/>
      <c r="AK430" s="23"/>
      <c r="AL430" s="29"/>
      <c r="AM430" s="480"/>
    </row>
    <row r="431" spans="1:39" ht="54" customHeight="1" x14ac:dyDescent="1.1499999999999999">
      <c r="A431" s="31" t="s">
        <v>39081</v>
      </c>
      <c r="B431" s="31" t="s">
        <v>39082</v>
      </c>
      <c r="C431" s="31" t="s">
        <v>39083</v>
      </c>
      <c r="D431" s="31" t="s">
        <v>39084</v>
      </c>
      <c r="E431" s="31" t="s">
        <v>101</v>
      </c>
      <c r="F431" s="31" t="s">
        <v>123</v>
      </c>
      <c r="G431" s="31" t="s">
        <v>16267</v>
      </c>
      <c r="H431" s="31" t="s">
        <v>34007</v>
      </c>
      <c r="I431" s="38">
        <v>0.25</v>
      </c>
      <c r="J431" s="31" t="s">
        <v>537</v>
      </c>
      <c r="K431" s="31" t="s">
        <v>105</v>
      </c>
      <c r="L431" s="31" t="s">
        <v>106</v>
      </c>
      <c r="M431" s="31" t="s">
        <v>13380</v>
      </c>
      <c r="N431" s="23"/>
      <c r="O431" s="23"/>
      <c r="P431" s="23"/>
      <c r="Q431" s="23"/>
      <c r="R431" s="23"/>
      <c r="S431" s="29">
        <v>43925</v>
      </c>
      <c r="T431" s="31"/>
      <c r="U431" s="31"/>
      <c r="V431" s="31"/>
      <c r="W431" s="31"/>
      <c r="X431" s="31"/>
      <c r="Y431" s="31"/>
      <c r="Z431" s="31"/>
      <c r="AA431" s="31"/>
      <c r="AB431" s="38"/>
      <c r="AC431" s="31"/>
      <c r="AD431" s="31"/>
      <c r="AE431" s="31"/>
      <c r="AF431" s="31"/>
      <c r="AG431" s="23"/>
      <c r="AH431" s="23"/>
      <c r="AI431" s="23"/>
      <c r="AJ431" s="29"/>
      <c r="AK431" s="23"/>
      <c r="AL431" s="29"/>
      <c r="AM431" s="480"/>
    </row>
    <row r="432" spans="1:39" ht="54" customHeight="1" x14ac:dyDescent="1.1499999999999999">
      <c r="A432" s="31" t="s">
        <v>39085</v>
      </c>
      <c r="B432" s="31" t="s">
        <v>655</v>
      </c>
      <c r="C432" s="31" t="s">
        <v>39086</v>
      </c>
      <c r="D432" s="31" t="s">
        <v>39087</v>
      </c>
      <c r="E432" s="31" t="s">
        <v>101</v>
      </c>
      <c r="F432" s="31" t="s">
        <v>123</v>
      </c>
      <c r="G432" s="31" t="s">
        <v>16267</v>
      </c>
      <c r="H432" s="31" t="s">
        <v>34007</v>
      </c>
      <c r="I432" s="38">
        <v>0.25</v>
      </c>
      <c r="J432" s="31" t="s">
        <v>537</v>
      </c>
      <c r="K432" s="31" t="s">
        <v>105</v>
      </c>
      <c r="L432" s="31" t="s">
        <v>106</v>
      </c>
      <c r="M432" s="31" t="s">
        <v>13380</v>
      </c>
      <c r="N432" s="23"/>
      <c r="O432" s="23"/>
      <c r="P432" s="23"/>
      <c r="Q432" s="23"/>
      <c r="R432" s="23"/>
      <c r="S432" s="29">
        <v>43925</v>
      </c>
      <c r="T432" s="31"/>
      <c r="U432" s="31"/>
      <c r="V432" s="31"/>
      <c r="W432" s="31"/>
      <c r="X432" s="31"/>
      <c r="Y432" s="31"/>
      <c r="Z432" s="31"/>
      <c r="AA432" s="31"/>
      <c r="AB432" s="38"/>
      <c r="AC432" s="31"/>
      <c r="AD432" s="31"/>
      <c r="AE432" s="31"/>
      <c r="AF432" s="31"/>
      <c r="AG432" s="23"/>
      <c r="AH432" s="23"/>
      <c r="AI432" s="23"/>
      <c r="AJ432" s="29"/>
      <c r="AK432" s="23"/>
      <c r="AL432" s="29"/>
      <c r="AM432" s="480"/>
    </row>
    <row r="433" spans="1:39" ht="54" customHeight="1" x14ac:dyDescent="1.1499999999999999">
      <c r="A433" s="31" t="s">
        <v>39228</v>
      </c>
      <c r="B433" s="31" t="s">
        <v>39229</v>
      </c>
      <c r="C433" s="31" t="s">
        <v>39230</v>
      </c>
      <c r="D433" s="31" t="s">
        <v>39231</v>
      </c>
      <c r="E433" s="31" t="s">
        <v>687</v>
      </c>
      <c r="F433" s="31" t="s">
        <v>102</v>
      </c>
      <c r="G433" s="31" t="s">
        <v>16504</v>
      </c>
      <c r="H433" s="31" t="s">
        <v>33477</v>
      </c>
      <c r="I433" s="38">
        <v>0.33333333333333331</v>
      </c>
      <c r="J433" s="31" t="s">
        <v>36</v>
      </c>
      <c r="K433" s="31" t="s">
        <v>105</v>
      </c>
      <c r="L433" s="31" t="s">
        <v>106</v>
      </c>
      <c r="M433" s="31" t="s">
        <v>39553</v>
      </c>
      <c r="N433" s="23"/>
      <c r="O433" s="23"/>
      <c r="P433" s="23"/>
      <c r="Q433" s="23"/>
      <c r="R433" s="23"/>
      <c r="S433" s="29">
        <v>25200</v>
      </c>
      <c r="T433" s="31"/>
      <c r="U433" s="31"/>
      <c r="V433" s="31"/>
      <c r="W433" s="31"/>
      <c r="X433" s="31"/>
      <c r="Y433" s="31"/>
      <c r="Z433" s="31"/>
      <c r="AA433" s="31"/>
      <c r="AB433" s="38"/>
      <c r="AC433" s="31"/>
      <c r="AD433" s="31"/>
      <c r="AE433" s="31"/>
      <c r="AF433" s="31"/>
      <c r="AG433" s="23"/>
      <c r="AH433" s="23"/>
      <c r="AI433" s="23"/>
      <c r="AJ433" s="29"/>
      <c r="AK433" s="23"/>
      <c r="AL433" s="29"/>
      <c r="AM433" s="480"/>
    </row>
    <row r="434" spans="1:39" ht="54" customHeight="1" x14ac:dyDescent="1.1499999999999999">
      <c r="A434" s="31" t="s">
        <v>39232</v>
      </c>
      <c r="B434" s="31" t="s">
        <v>34537</v>
      </c>
      <c r="C434" s="31" t="s">
        <v>39233</v>
      </c>
      <c r="D434" s="31" t="s">
        <v>39234</v>
      </c>
      <c r="E434" s="31" t="s">
        <v>687</v>
      </c>
      <c r="F434" s="31" t="s">
        <v>102</v>
      </c>
      <c r="G434" s="31" t="s">
        <v>16504</v>
      </c>
      <c r="H434" s="31" t="s">
        <v>33477</v>
      </c>
      <c r="I434" s="38">
        <v>0.33333333333333331</v>
      </c>
      <c r="J434" s="31" t="s">
        <v>36</v>
      </c>
      <c r="K434" s="31" t="s">
        <v>105</v>
      </c>
      <c r="L434" s="31" t="s">
        <v>106</v>
      </c>
      <c r="M434" s="31" t="s">
        <v>39553</v>
      </c>
      <c r="N434" s="23"/>
      <c r="O434" s="23"/>
      <c r="P434" s="23"/>
      <c r="Q434" s="23"/>
      <c r="R434" s="23"/>
      <c r="S434" s="29">
        <v>25200</v>
      </c>
      <c r="T434" s="31"/>
      <c r="U434" s="31"/>
      <c r="V434" s="31"/>
      <c r="W434" s="31"/>
      <c r="X434" s="31"/>
      <c r="Y434" s="31"/>
      <c r="Z434" s="31"/>
      <c r="AA434" s="31"/>
      <c r="AB434" s="38"/>
      <c r="AC434" s="31"/>
      <c r="AD434" s="31"/>
      <c r="AE434" s="31"/>
      <c r="AF434" s="31"/>
      <c r="AG434" s="23"/>
      <c r="AH434" s="23"/>
      <c r="AI434" s="23"/>
      <c r="AJ434" s="29"/>
      <c r="AK434" s="23"/>
      <c r="AL434" s="29"/>
      <c r="AM434" s="480"/>
    </row>
    <row r="435" spans="1:39" ht="54" customHeight="1" x14ac:dyDescent="1.1499999999999999">
      <c r="A435" s="31" t="s">
        <v>39235</v>
      </c>
      <c r="B435" s="31" t="s">
        <v>29955</v>
      </c>
      <c r="C435" s="31" t="s">
        <v>39236</v>
      </c>
      <c r="D435" s="31" t="s">
        <v>39237</v>
      </c>
      <c r="E435" s="31" t="s">
        <v>687</v>
      </c>
      <c r="F435" s="31" t="s">
        <v>102</v>
      </c>
      <c r="G435" s="31" t="s">
        <v>16504</v>
      </c>
      <c r="H435" s="31" t="s">
        <v>33477</v>
      </c>
      <c r="I435" s="38">
        <v>0.33333333333333331</v>
      </c>
      <c r="J435" s="31" t="s">
        <v>36</v>
      </c>
      <c r="K435" s="31" t="s">
        <v>105</v>
      </c>
      <c r="L435" s="31" t="s">
        <v>106</v>
      </c>
      <c r="M435" s="31" t="s">
        <v>39553</v>
      </c>
      <c r="N435" s="23"/>
      <c r="O435" s="23"/>
      <c r="P435" s="23"/>
      <c r="Q435" s="23"/>
      <c r="R435" s="23"/>
      <c r="S435" s="29">
        <v>25200</v>
      </c>
      <c r="T435" s="31"/>
      <c r="U435" s="31"/>
      <c r="V435" s="31"/>
      <c r="W435" s="31"/>
      <c r="X435" s="31"/>
      <c r="Y435" s="31"/>
      <c r="Z435" s="31"/>
      <c r="AA435" s="31"/>
      <c r="AB435" s="38"/>
      <c r="AC435" s="31"/>
      <c r="AD435" s="31"/>
      <c r="AE435" s="31"/>
      <c r="AF435" s="31"/>
      <c r="AG435" s="23"/>
      <c r="AH435" s="23"/>
      <c r="AI435" s="23"/>
      <c r="AJ435" s="29"/>
      <c r="AK435" s="23"/>
      <c r="AL435" s="29"/>
      <c r="AM435" s="480"/>
    </row>
    <row r="436" spans="1:39" ht="54" customHeight="1" x14ac:dyDescent="1.1499999999999999">
      <c r="A436" s="31" t="s">
        <v>39238</v>
      </c>
      <c r="B436" s="31" t="s">
        <v>2051</v>
      </c>
      <c r="C436" s="31" t="s">
        <v>39239</v>
      </c>
      <c r="D436" s="31" t="s">
        <v>39240</v>
      </c>
      <c r="E436" s="31" t="s">
        <v>687</v>
      </c>
      <c r="F436" s="31" t="s">
        <v>102</v>
      </c>
      <c r="G436" s="31" t="s">
        <v>16504</v>
      </c>
      <c r="H436" s="31" t="s">
        <v>33477</v>
      </c>
      <c r="I436" s="38">
        <v>0.33333333333333331</v>
      </c>
      <c r="J436" s="31" t="s">
        <v>36</v>
      </c>
      <c r="K436" s="31" t="s">
        <v>105</v>
      </c>
      <c r="L436" s="31" t="s">
        <v>106</v>
      </c>
      <c r="M436" s="31" t="s">
        <v>39553</v>
      </c>
      <c r="N436" s="23"/>
      <c r="O436" s="23"/>
      <c r="P436" s="23"/>
      <c r="Q436" s="23"/>
      <c r="R436" s="23"/>
      <c r="S436" s="29">
        <v>25200</v>
      </c>
      <c r="T436" s="31"/>
      <c r="U436" s="31"/>
      <c r="V436" s="31"/>
      <c r="W436" s="31"/>
      <c r="X436" s="31"/>
      <c r="Y436" s="31"/>
      <c r="Z436" s="31"/>
      <c r="AA436" s="31"/>
      <c r="AB436" s="38"/>
      <c r="AC436" s="31"/>
      <c r="AD436" s="31"/>
      <c r="AE436" s="31"/>
      <c r="AF436" s="31"/>
      <c r="AG436" s="23"/>
      <c r="AH436" s="23"/>
      <c r="AI436" s="23"/>
      <c r="AJ436" s="29"/>
      <c r="AK436" s="23"/>
      <c r="AL436" s="29"/>
      <c r="AM436" s="480"/>
    </row>
    <row r="437" spans="1:39" ht="54" customHeight="1" x14ac:dyDescent="1.1499999999999999">
      <c r="A437" s="31" t="s">
        <v>39241</v>
      </c>
      <c r="B437" s="31" t="s">
        <v>2363</v>
      </c>
      <c r="C437" s="31" t="s">
        <v>39242</v>
      </c>
      <c r="D437" s="31" t="s">
        <v>39243</v>
      </c>
      <c r="E437" s="31" t="s">
        <v>687</v>
      </c>
      <c r="F437" s="31" t="s">
        <v>102</v>
      </c>
      <c r="G437" s="31" t="s">
        <v>16504</v>
      </c>
      <c r="H437" s="31" t="s">
        <v>33477</v>
      </c>
      <c r="I437" s="38">
        <v>0.33333333333333331</v>
      </c>
      <c r="J437" s="31" t="s">
        <v>36</v>
      </c>
      <c r="K437" s="31" t="s">
        <v>105</v>
      </c>
      <c r="L437" s="31" t="s">
        <v>106</v>
      </c>
      <c r="M437" s="31" t="s">
        <v>39553</v>
      </c>
      <c r="N437" s="23"/>
      <c r="O437" s="23"/>
      <c r="P437" s="23"/>
      <c r="Q437" s="23"/>
      <c r="R437" s="23"/>
      <c r="S437" s="29">
        <v>25200</v>
      </c>
      <c r="T437" s="31"/>
      <c r="U437" s="31"/>
      <c r="V437" s="31"/>
      <c r="W437" s="31"/>
      <c r="X437" s="31"/>
      <c r="Y437" s="31"/>
      <c r="Z437" s="31"/>
      <c r="AA437" s="31"/>
      <c r="AB437" s="38"/>
      <c r="AC437" s="31"/>
      <c r="AD437" s="31"/>
      <c r="AE437" s="31"/>
      <c r="AF437" s="31"/>
      <c r="AG437" s="23"/>
      <c r="AH437" s="23"/>
      <c r="AI437" s="23"/>
      <c r="AJ437" s="29"/>
      <c r="AK437" s="23"/>
      <c r="AL437" s="29"/>
      <c r="AM437" s="480"/>
    </row>
    <row r="438" spans="1:39" ht="54" customHeight="1" x14ac:dyDescent="1.1499999999999999">
      <c r="A438" s="31" t="s">
        <v>39244</v>
      </c>
      <c r="B438" s="31" t="s">
        <v>39245</v>
      </c>
      <c r="C438" s="31" t="s">
        <v>39246</v>
      </c>
      <c r="D438" s="31" t="s">
        <v>39247</v>
      </c>
      <c r="E438" s="31" t="s">
        <v>687</v>
      </c>
      <c r="F438" s="31" t="s">
        <v>102</v>
      </c>
      <c r="G438" s="31" t="s">
        <v>16504</v>
      </c>
      <c r="H438" s="31" t="s">
        <v>33477</v>
      </c>
      <c r="I438" s="38">
        <v>0.33333333333333331</v>
      </c>
      <c r="J438" s="31" t="s">
        <v>36</v>
      </c>
      <c r="K438" s="31" t="s">
        <v>105</v>
      </c>
      <c r="L438" s="31" t="s">
        <v>106</v>
      </c>
      <c r="M438" s="31" t="s">
        <v>39553</v>
      </c>
      <c r="N438" s="23"/>
      <c r="O438" s="23"/>
      <c r="P438" s="23"/>
      <c r="Q438" s="23"/>
      <c r="R438" s="23"/>
      <c r="S438" s="29">
        <v>25200</v>
      </c>
      <c r="T438" s="31"/>
      <c r="U438" s="31"/>
      <c r="V438" s="31"/>
      <c r="W438" s="31"/>
      <c r="X438" s="31"/>
      <c r="Y438" s="31"/>
      <c r="Z438" s="31"/>
      <c r="AA438" s="31"/>
      <c r="AB438" s="38"/>
      <c r="AC438" s="31"/>
      <c r="AD438" s="31"/>
      <c r="AE438" s="31"/>
      <c r="AF438" s="31"/>
      <c r="AG438" s="23"/>
      <c r="AH438" s="23"/>
      <c r="AI438" s="23"/>
      <c r="AJ438" s="29"/>
      <c r="AK438" s="23"/>
      <c r="AL438" s="29"/>
      <c r="AM438" s="480"/>
    </row>
    <row r="439" spans="1:39" ht="54" customHeight="1" x14ac:dyDescent="1.1499999999999999">
      <c r="A439" s="31" t="s">
        <v>39248</v>
      </c>
      <c r="B439" s="31" t="s">
        <v>23523</v>
      </c>
      <c r="C439" s="31" t="s">
        <v>39249</v>
      </c>
      <c r="D439" s="31" t="s">
        <v>39250</v>
      </c>
      <c r="E439" s="31" t="s">
        <v>687</v>
      </c>
      <c r="F439" s="31" t="s">
        <v>102</v>
      </c>
      <c r="G439" s="31" t="s">
        <v>16504</v>
      </c>
      <c r="H439" s="31" t="s">
        <v>33477</v>
      </c>
      <c r="I439" s="38">
        <v>0.33333333333333331</v>
      </c>
      <c r="J439" s="31" t="s">
        <v>36</v>
      </c>
      <c r="K439" s="31" t="s">
        <v>105</v>
      </c>
      <c r="L439" s="31" t="s">
        <v>106</v>
      </c>
      <c r="M439" s="31" t="s">
        <v>39553</v>
      </c>
      <c r="N439" s="23"/>
      <c r="O439" s="23"/>
      <c r="P439" s="23"/>
      <c r="Q439" s="23"/>
      <c r="R439" s="23"/>
      <c r="S439" s="29">
        <v>25200</v>
      </c>
      <c r="T439" s="31"/>
      <c r="U439" s="31"/>
      <c r="V439" s="31"/>
      <c r="W439" s="31"/>
      <c r="X439" s="31"/>
      <c r="Y439" s="31"/>
      <c r="Z439" s="31"/>
      <c r="AA439" s="31"/>
      <c r="AB439" s="38"/>
      <c r="AC439" s="31"/>
      <c r="AD439" s="31"/>
      <c r="AE439" s="31"/>
      <c r="AF439" s="31"/>
      <c r="AG439" s="23"/>
      <c r="AH439" s="23"/>
      <c r="AI439" s="23"/>
      <c r="AJ439" s="29"/>
      <c r="AK439" s="23"/>
      <c r="AL439" s="29"/>
      <c r="AM439" s="480"/>
    </row>
    <row r="440" spans="1:39" ht="54" customHeight="1" x14ac:dyDescent="1.1499999999999999">
      <c r="A440" s="31" t="s">
        <v>39251</v>
      </c>
      <c r="B440" s="31" t="s">
        <v>39252</v>
      </c>
      <c r="C440" s="31" t="s">
        <v>39253</v>
      </c>
      <c r="D440" s="31" t="s">
        <v>39254</v>
      </c>
      <c r="E440" s="31" t="s">
        <v>687</v>
      </c>
      <c r="F440" s="31" t="s">
        <v>123</v>
      </c>
      <c r="G440" s="31" t="s">
        <v>16504</v>
      </c>
      <c r="H440" s="31" t="s">
        <v>33148</v>
      </c>
      <c r="I440" s="38">
        <v>0.33333333333333331</v>
      </c>
      <c r="J440" s="31" t="s">
        <v>36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1"/>
      <c r="U440" s="31"/>
      <c r="V440" s="31"/>
      <c r="W440" s="31"/>
      <c r="X440" s="31"/>
      <c r="Y440" s="31"/>
      <c r="Z440" s="31"/>
      <c r="AA440" s="31"/>
      <c r="AB440" s="38"/>
      <c r="AC440" s="31"/>
      <c r="AD440" s="31"/>
      <c r="AE440" s="31"/>
      <c r="AF440" s="31"/>
      <c r="AG440" s="23"/>
      <c r="AH440" s="23"/>
      <c r="AI440" s="23"/>
      <c r="AJ440" s="29"/>
      <c r="AK440" s="23"/>
      <c r="AL440" s="29"/>
      <c r="AM440" s="480"/>
    </row>
    <row r="441" spans="1:39" ht="54" customHeight="1" x14ac:dyDescent="1.1499999999999999">
      <c r="A441" s="31" t="s">
        <v>39255</v>
      </c>
      <c r="B441" s="31" t="s">
        <v>39256</v>
      </c>
      <c r="C441" s="31" t="s">
        <v>39257</v>
      </c>
      <c r="D441" s="31" t="s">
        <v>39258</v>
      </c>
      <c r="E441" s="31" t="s">
        <v>687</v>
      </c>
      <c r="F441" s="31" t="s">
        <v>123</v>
      </c>
      <c r="G441" s="31" t="s">
        <v>16504</v>
      </c>
      <c r="H441" s="31" t="s">
        <v>33148</v>
      </c>
      <c r="I441" s="38">
        <v>0.33333333333333331</v>
      </c>
      <c r="J441" s="31" t="s">
        <v>36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1"/>
      <c r="U441" s="31"/>
      <c r="V441" s="31"/>
      <c r="W441" s="31"/>
      <c r="X441" s="31"/>
      <c r="Y441" s="31"/>
      <c r="Z441" s="31"/>
      <c r="AA441" s="31"/>
      <c r="AB441" s="38"/>
      <c r="AC441" s="31"/>
      <c r="AD441" s="31"/>
      <c r="AE441" s="31"/>
      <c r="AF441" s="31"/>
      <c r="AG441" s="23"/>
      <c r="AH441" s="23"/>
      <c r="AI441" s="23"/>
      <c r="AJ441" s="29"/>
      <c r="AK441" s="23"/>
      <c r="AL441" s="29"/>
      <c r="AM441" s="480"/>
    </row>
    <row r="442" spans="1:39" ht="54" customHeight="1" x14ac:dyDescent="1.1499999999999999">
      <c r="A442" s="31" t="s">
        <v>39259</v>
      </c>
      <c r="B442" s="31" t="s">
        <v>3702</v>
      </c>
      <c r="C442" s="31" t="s">
        <v>39260</v>
      </c>
      <c r="D442" s="31" t="s">
        <v>39261</v>
      </c>
      <c r="E442" s="31" t="s">
        <v>687</v>
      </c>
      <c r="F442" s="31" t="s">
        <v>123</v>
      </c>
      <c r="G442" s="31" t="s">
        <v>16504</v>
      </c>
      <c r="H442" s="31" t="s">
        <v>33148</v>
      </c>
      <c r="I442" s="38">
        <v>0.33333333333333331</v>
      </c>
      <c r="J442" s="31" t="s">
        <v>36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1"/>
      <c r="U442" s="31"/>
      <c r="V442" s="31"/>
      <c r="W442" s="31"/>
      <c r="X442" s="31"/>
      <c r="Y442" s="31"/>
      <c r="Z442" s="31"/>
      <c r="AA442" s="31"/>
      <c r="AB442" s="38"/>
      <c r="AC442" s="31"/>
      <c r="AD442" s="31"/>
      <c r="AE442" s="31"/>
      <c r="AF442" s="31"/>
      <c r="AG442" s="23"/>
      <c r="AH442" s="23"/>
      <c r="AI442" s="23"/>
      <c r="AJ442" s="29"/>
      <c r="AK442" s="23"/>
      <c r="AL442" s="29"/>
      <c r="AM442" s="480"/>
    </row>
    <row r="443" spans="1:39" ht="54" customHeight="1" x14ac:dyDescent="1.1499999999999999">
      <c r="A443" s="31" t="s">
        <v>39262</v>
      </c>
      <c r="B443" s="31" t="s">
        <v>34525</v>
      </c>
      <c r="C443" s="31" t="s">
        <v>39263</v>
      </c>
      <c r="D443" s="31" t="s">
        <v>39264</v>
      </c>
      <c r="E443" s="31" t="s">
        <v>687</v>
      </c>
      <c r="F443" s="31" t="s">
        <v>123</v>
      </c>
      <c r="G443" s="31" t="s">
        <v>16504</v>
      </c>
      <c r="H443" s="31" t="s">
        <v>33148</v>
      </c>
      <c r="I443" s="38">
        <v>0.33333333333333331</v>
      </c>
      <c r="J443" s="31" t="s">
        <v>36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1"/>
      <c r="U443" s="31"/>
      <c r="V443" s="31"/>
      <c r="W443" s="31"/>
      <c r="X443" s="31"/>
      <c r="Y443" s="31"/>
      <c r="Z443" s="31"/>
      <c r="AA443" s="31"/>
      <c r="AB443" s="38"/>
      <c r="AC443" s="31"/>
      <c r="AD443" s="31"/>
      <c r="AE443" s="31"/>
      <c r="AF443" s="31"/>
      <c r="AG443" s="23"/>
      <c r="AH443" s="23"/>
      <c r="AI443" s="23"/>
      <c r="AJ443" s="29"/>
      <c r="AK443" s="23"/>
      <c r="AL443" s="29"/>
      <c r="AM443" s="480"/>
    </row>
    <row r="444" spans="1:39" ht="54" customHeight="1" x14ac:dyDescent="1.1499999999999999">
      <c r="A444" s="31" t="s">
        <v>37996</v>
      </c>
      <c r="B444" s="31" t="s">
        <v>318</v>
      </c>
      <c r="C444" s="31" t="s">
        <v>37997</v>
      </c>
      <c r="D444" s="31" t="s">
        <v>37998</v>
      </c>
      <c r="E444" s="31" t="s">
        <v>687</v>
      </c>
      <c r="F444" s="31" t="s">
        <v>123</v>
      </c>
      <c r="G444" s="31" t="s">
        <v>16504</v>
      </c>
      <c r="H444" s="31" t="s">
        <v>33148</v>
      </c>
      <c r="I444" s="38">
        <v>0.33333333333333331</v>
      </c>
      <c r="J444" s="31" t="s">
        <v>36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1"/>
      <c r="U444" s="31"/>
      <c r="V444" s="31"/>
      <c r="W444" s="31"/>
      <c r="X444" s="31"/>
      <c r="Y444" s="31"/>
      <c r="Z444" s="31"/>
      <c r="AA444" s="31"/>
      <c r="AB444" s="38"/>
      <c r="AC444" s="31"/>
      <c r="AD444" s="31"/>
      <c r="AE444" s="31"/>
      <c r="AF444" s="31"/>
      <c r="AG444" s="23"/>
      <c r="AH444" s="23"/>
      <c r="AI444" s="23"/>
      <c r="AJ444" s="29"/>
      <c r="AK444" s="23"/>
      <c r="AL444" s="29"/>
      <c r="AM444" s="480"/>
    </row>
    <row r="445" spans="1:39" ht="54" customHeight="1" x14ac:dyDescent="1.1499999999999999">
      <c r="A445" s="688" t="s">
        <v>40262</v>
      </c>
      <c r="B445" s="689"/>
      <c r="C445" s="689"/>
      <c r="D445" s="689"/>
      <c r="E445" s="689"/>
      <c r="F445" s="689"/>
      <c r="G445" s="689"/>
      <c r="H445" s="689"/>
      <c r="I445" s="689"/>
      <c r="J445" s="689"/>
      <c r="K445" s="689"/>
      <c r="L445" s="689"/>
      <c r="M445" s="690"/>
      <c r="N445" s="23"/>
      <c r="O445" s="23"/>
      <c r="P445" s="23"/>
      <c r="Q445" s="23"/>
      <c r="R445" s="23"/>
      <c r="S445" s="29"/>
      <c r="T445" s="31"/>
      <c r="U445" s="31"/>
      <c r="V445" s="31"/>
      <c r="W445" s="31"/>
      <c r="X445" s="31"/>
      <c r="Y445" s="31"/>
      <c r="Z445" s="31"/>
      <c r="AA445" s="31"/>
      <c r="AB445" s="38"/>
      <c r="AC445" s="31"/>
      <c r="AD445" s="31"/>
      <c r="AE445" s="31"/>
      <c r="AF445" s="31"/>
      <c r="AG445" s="23"/>
      <c r="AH445" s="23"/>
      <c r="AI445" s="23"/>
      <c r="AJ445" s="29"/>
      <c r="AK445" s="23"/>
      <c r="AL445" s="29"/>
      <c r="AM445" s="480"/>
    </row>
    <row r="446" spans="1:39" ht="54" customHeight="1" x14ac:dyDescent="1.1499999999999999">
      <c r="A446" s="31" t="s">
        <v>39618</v>
      </c>
      <c r="B446" s="31" t="s">
        <v>39619</v>
      </c>
      <c r="C446" s="31" t="s">
        <v>39620</v>
      </c>
      <c r="D446" s="31" t="s">
        <v>39621</v>
      </c>
      <c r="E446" s="31" t="s">
        <v>688</v>
      </c>
      <c r="F446" s="31" t="s">
        <v>123</v>
      </c>
      <c r="G446" s="31" t="s">
        <v>16287</v>
      </c>
      <c r="H446" s="31" t="s">
        <v>33148</v>
      </c>
      <c r="I446" s="38">
        <v>0.41666666666666669</v>
      </c>
      <c r="J446" s="31" t="s">
        <v>537</v>
      </c>
      <c r="K446" s="31" t="s">
        <v>105</v>
      </c>
      <c r="L446" s="31" t="s">
        <v>106</v>
      </c>
      <c r="M446" s="31" t="s">
        <v>194</v>
      </c>
      <c r="N446" s="23"/>
      <c r="O446" s="23"/>
      <c r="P446" s="23"/>
      <c r="Q446" s="23"/>
      <c r="R446" s="23"/>
      <c r="S446" s="29">
        <v>38950</v>
      </c>
      <c r="T446" s="31"/>
      <c r="U446" s="31"/>
      <c r="V446" s="31"/>
      <c r="W446" s="31"/>
      <c r="X446" s="31"/>
      <c r="Y446" s="31"/>
      <c r="Z446" s="31"/>
      <c r="AA446" s="31"/>
      <c r="AB446" s="38"/>
      <c r="AC446" s="31"/>
      <c r="AD446" s="31"/>
      <c r="AE446" s="31"/>
      <c r="AF446" s="31"/>
      <c r="AG446" s="23"/>
      <c r="AH446" s="23"/>
      <c r="AI446" s="23"/>
      <c r="AJ446" s="29"/>
      <c r="AK446" s="23"/>
      <c r="AL446" s="29"/>
      <c r="AM446" s="480"/>
    </row>
    <row r="447" spans="1:39" ht="54" customHeight="1" x14ac:dyDescent="1.1499999999999999">
      <c r="A447" s="31" t="s">
        <v>39622</v>
      </c>
      <c r="B447" s="31" t="s">
        <v>39623</v>
      </c>
      <c r="C447" s="31" t="s">
        <v>39624</v>
      </c>
      <c r="D447" s="31" t="s">
        <v>39625</v>
      </c>
      <c r="E447" s="31" t="s">
        <v>688</v>
      </c>
      <c r="F447" s="31" t="s">
        <v>123</v>
      </c>
      <c r="G447" s="31" t="s">
        <v>16287</v>
      </c>
      <c r="H447" s="31" t="s">
        <v>33148</v>
      </c>
      <c r="I447" s="38">
        <v>0.41666666666666669</v>
      </c>
      <c r="J447" s="31" t="s">
        <v>537</v>
      </c>
      <c r="K447" s="31" t="s">
        <v>105</v>
      </c>
      <c r="L447" s="31" t="s">
        <v>106</v>
      </c>
      <c r="M447" s="31" t="s">
        <v>194</v>
      </c>
      <c r="N447" s="23"/>
      <c r="O447" s="23"/>
      <c r="P447" s="23"/>
      <c r="Q447" s="23"/>
      <c r="R447" s="23"/>
      <c r="S447" s="29">
        <v>38950</v>
      </c>
      <c r="T447" s="31"/>
      <c r="U447" s="31"/>
      <c r="V447" s="31"/>
      <c r="W447" s="31"/>
      <c r="X447" s="31"/>
      <c r="Y447" s="31"/>
      <c r="Z447" s="31"/>
      <c r="AA447" s="31"/>
      <c r="AB447" s="38"/>
      <c r="AC447" s="31"/>
      <c r="AD447" s="31"/>
      <c r="AE447" s="31"/>
      <c r="AF447" s="31"/>
      <c r="AG447" s="23"/>
      <c r="AH447" s="23"/>
      <c r="AI447" s="23"/>
      <c r="AJ447" s="29"/>
      <c r="AK447" s="23"/>
      <c r="AL447" s="29"/>
      <c r="AM447" s="480"/>
    </row>
    <row r="448" spans="1:39" ht="54" customHeight="1" x14ac:dyDescent="1.1499999999999999">
      <c r="A448" s="31" t="s">
        <v>39626</v>
      </c>
      <c r="B448" s="31" t="s">
        <v>19158</v>
      </c>
      <c r="C448" s="31" t="s">
        <v>39627</v>
      </c>
      <c r="D448" s="31" t="s">
        <v>39628</v>
      </c>
      <c r="E448" s="31" t="s">
        <v>688</v>
      </c>
      <c r="F448" s="31" t="s">
        <v>123</v>
      </c>
      <c r="G448" s="31" t="s">
        <v>16287</v>
      </c>
      <c r="H448" s="31" t="s">
        <v>33148</v>
      </c>
      <c r="I448" s="38">
        <v>0.41666666666666669</v>
      </c>
      <c r="J448" s="31" t="s">
        <v>537</v>
      </c>
      <c r="K448" s="31" t="s">
        <v>105</v>
      </c>
      <c r="L448" s="31" t="s">
        <v>106</v>
      </c>
      <c r="M448" s="31" t="s">
        <v>194</v>
      </c>
      <c r="N448" s="23"/>
      <c r="O448" s="23"/>
      <c r="P448" s="23"/>
      <c r="Q448" s="23"/>
      <c r="R448" s="23"/>
      <c r="S448" s="29">
        <v>38950</v>
      </c>
      <c r="T448" s="31"/>
      <c r="U448" s="31"/>
      <c r="V448" s="31"/>
      <c r="W448" s="31"/>
      <c r="X448" s="31"/>
      <c r="Y448" s="31"/>
      <c r="Z448" s="31"/>
      <c r="AA448" s="31"/>
      <c r="AB448" s="38"/>
      <c r="AC448" s="31"/>
      <c r="AD448" s="31"/>
      <c r="AE448" s="31"/>
      <c r="AF448" s="31"/>
      <c r="AG448" s="23"/>
      <c r="AH448" s="23"/>
      <c r="AI448" s="23"/>
      <c r="AJ448" s="29"/>
      <c r="AK448" s="23"/>
      <c r="AL448" s="29"/>
      <c r="AM448" s="480"/>
    </row>
    <row r="449" spans="1:39" ht="54" customHeight="1" x14ac:dyDescent="1.1499999999999999">
      <c r="A449" s="31" t="s">
        <v>39629</v>
      </c>
      <c r="B449" s="31" t="s">
        <v>39630</v>
      </c>
      <c r="C449" s="31" t="s">
        <v>39631</v>
      </c>
      <c r="D449" s="31" t="s">
        <v>39632</v>
      </c>
      <c r="E449" s="31" t="s">
        <v>688</v>
      </c>
      <c r="F449" s="31" t="s">
        <v>123</v>
      </c>
      <c r="G449" s="31" t="s">
        <v>16287</v>
      </c>
      <c r="H449" s="31" t="s">
        <v>33148</v>
      </c>
      <c r="I449" s="38">
        <v>0.41666666666666669</v>
      </c>
      <c r="J449" s="31" t="s">
        <v>537</v>
      </c>
      <c r="K449" s="31" t="s">
        <v>105</v>
      </c>
      <c r="L449" s="31" t="s">
        <v>106</v>
      </c>
      <c r="M449" s="31" t="s">
        <v>194</v>
      </c>
      <c r="N449" s="23"/>
      <c r="O449" s="23"/>
      <c r="P449" s="23"/>
      <c r="Q449" s="23"/>
      <c r="R449" s="23"/>
      <c r="S449" s="29">
        <v>38950</v>
      </c>
      <c r="T449" s="31"/>
      <c r="U449" s="31"/>
      <c r="V449" s="31"/>
      <c r="W449" s="31"/>
      <c r="X449" s="31"/>
      <c r="Y449" s="31"/>
      <c r="Z449" s="31"/>
      <c r="AA449" s="31"/>
      <c r="AB449" s="38"/>
      <c r="AC449" s="31"/>
      <c r="AD449" s="31"/>
      <c r="AE449" s="31"/>
      <c r="AF449" s="31"/>
      <c r="AG449" s="23"/>
      <c r="AH449" s="23"/>
      <c r="AI449" s="23"/>
      <c r="AJ449" s="29"/>
      <c r="AK449" s="23"/>
      <c r="AL449" s="29"/>
      <c r="AM449" s="480"/>
    </row>
    <row r="450" spans="1:39" ht="54" customHeight="1" x14ac:dyDescent="1.1499999999999999">
      <c r="A450" s="31" t="s">
        <v>39633</v>
      </c>
      <c r="B450" s="31" t="s">
        <v>39634</v>
      </c>
      <c r="C450" s="31" t="s">
        <v>39635</v>
      </c>
      <c r="D450" s="31" t="s">
        <v>39636</v>
      </c>
      <c r="E450" s="31" t="s">
        <v>688</v>
      </c>
      <c r="F450" s="31" t="s">
        <v>123</v>
      </c>
      <c r="G450" s="31" t="s">
        <v>16287</v>
      </c>
      <c r="H450" s="31" t="s">
        <v>33148</v>
      </c>
      <c r="I450" s="38">
        <v>0.41666666666666669</v>
      </c>
      <c r="J450" s="31" t="s">
        <v>537</v>
      </c>
      <c r="K450" s="31" t="s">
        <v>105</v>
      </c>
      <c r="L450" s="31" t="s">
        <v>106</v>
      </c>
      <c r="M450" s="31" t="s">
        <v>194</v>
      </c>
      <c r="N450" s="23"/>
      <c r="O450" s="23"/>
      <c r="P450" s="23"/>
      <c r="Q450" s="23"/>
      <c r="R450" s="23"/>
      <c r="S450" s="29">
        <v>38950</v>
      </c>
      <c r="T450" s="31"/>
      <c r="U450" s="31"/>
      <c r="V450" s="31"/>
      <c r="W450" s="31"/>
      <c r="X450" s="31"/>
      <c r="Y450" s="31"/>
      <c r="Z450" s="31"/>
      <c r="AA450" s="31"/>
      <c r="AB450" s="38"/>
      <c r="AC450" s="31"/>
      <c r="AD450" s="31"/>
      <c r="AE450" s="31"/>
      <c r="AF450" s="31"/>
      <c r="AG450" s="23"/>
      <c r="AH450" s="23"/>
      <c r="AI450" s="23"/>
      <c r="AJ450" s="29"/>
      <c r="AK450" s="23"/>
      <c r="AL450" s="29"/>
      <c r="AM450" s="480"/>
    </row>
    <row r="451" spans="1:39" ht="54" customHeight="1" x14ac:dyDescent="1.1499999999999999">
      <c r="A451" s="31" t="s">
        <v>39637</v>
      </c>
      <c r="B451" s="31" t="s">
        <v>25851</v>
      </c>
      <c r="C451" s="31" t="s">
        <v>23015</v>
      </c>
      <c r="D451" s="31" t="s">
        <v>2178</v>
      </c>
      <c r="E451" s="31" t="s">
        <v>688</v>
      </c>
      <c r="F451" s="31" t="s">
        <v>123</v>
      </c>
      <c r="G451" s="31" t="s">
        <v>16287</v>
      </c>
      <c r="H451" s="31" t="s">
        <v>33148</v>
      </c>
      <c r="I451" s="38">
        <v>0.41666666666666669</v>
      </c>
      <c r="J451" s="31" t="s">
        <v>537</v>
      </c>
      <c r="K451" s="31" t="s">
        <v>105</v>
      </c>
      <c r="L451" s="31" t="s">
        <v>106</v>
      </c>
      <c r="M451" s="31" t="s">
        <v>107</v>
      </c>
      <c r="N451" s="23"/>
      <c r="O451" s="23"/>
      <c r="P451" s="23"/>
      <c r="Q451" s="23"/>
      <c r="R451" s="23"/>
      <c r="S451" s="29">
        <v>22200</v>
      </c>
      <c r="T451" s="31"/>
      <c r="U451" s="31"/>
      <c r="V451" s="31"/>
      <c r="W451" s="31"/>
      <c r="X451" s="31"/>
      <c r="Y451" s="31"/>
      <c r="Z451" s="31"/>
      <c r="AA451" s="31"/>
      <c r="AB451" s="38"/>
      <c r="AC451" s="31"/>
      <c r="AD451" s="31"/>
      <c r="AE451" s="31"/>
      <c r="AF451" s="31"/>
      <c r="AG451" s="23"/>
      <c r="AH451" s="23"/>
      <c r="AI451" s="23"/>
      <c r="AJ451" s="29"/>
      <c r="AK451" s="23"/>
      <c r="AL451" s="29"/>
      <c r="AM451" s="480"/>
    </row>
    <row r="452" spans="1:39" ht="54" customHeight="1" x14ac:dyDescent="1.1499999999999999">
      <c r="A452" s="31" t="s">
        <v>39638</v>
      </c>
      <c r="B452" s="31" t="s">
        <v>3849</v>
      </c>
      <c r="C452" s="31" t="s">
        <v>39639</v>
      </c>
      <c r="D452" s="31" t="s">
        <v>39640</v>
      </c>
      <c r="E452" s="31" t="s">
        <v>688</v>
      </c>
      <c r="F452" s="31" t="s">
        <v>123</v>
      </c>
      <c r="G452" s="31" t="s">
        <v>16287</v>
      </c>
      <c r="H452" s="31" t="s">
        <v>33148</v>
      </c>
      <c r="I452" s="38">
        <v>0.41666666666666669</v>
      </c>
      <c r="J452" s="31" t="s">
        <v>537</v>
      </c>
      <c r="K452" s="31" t="s">
        <v>105</v>
      </c>
      <c r="L452" s="31" t="s">
        <v>106</v>
      </c>
      <c r="M452" s="31" t="s">
        <v>194</v>
      </c>
      <c r="N452" s="23"/>
      <c r="O452" s="23"/>
      <c r="P452" s="23"/>
      <c r="Q452" s="23"/>
      <c r="R452" s="23"/>
      <c r="S452" s="29">
        <v>38950</v>
      </c>
      <c r="T452" s="31"/>
      <c r="U452" s="31"/>
      <c r="V452" s="31"/>
      <c r="W452" s="31"/>
      <c r="X452" s="31"/>
      <c r="Y452" s="31"/>
      <c r="Z452" s="31"/>
      <c r="AA452" s="31"/>
      <c r="AB452" s="38"/>
      <c r="AC452" s="31"/>
      <c r="AD452" s="31"/>
      <c r="AE452" s="31"/>
      <c r="AF452" s="31"/>
      <c r="AG452" s="23"/>
      <c r="AH452" s="23"/>
      <c r="AI452" s="23"/>
      <c r="AJ452" s="29"/>
      <c r="AK452" s="23"/>
      <c r="AL452" s="29"/>
      <c r="AM452" s="480"/>
    </row>
    <row r="453" spans="1:39" ht="54" customHeight="1" x14ac:dyDescent="1.1499999999999999">
      <c r="A453" s="31" t="s">
        <v>39641</v>
      </c>
      <c r="B453" s="31" t="s">
        <v>25051</v>
      </c>
      <c r="C453" s="31" t="s">
        <v>39642</v>
      </c>
      <c r="D453" s="31" t="s">
        <v>39643</v>
      </c>
      <c r="E453" s="31" t="s">
        <v>688</v>
      </c>
      <c r="F453" s="31" t="s">
        <v>123</v>
      </c>
      <c r="G453" s="31" t="s">
        <v>16287</v>
      </c>
      <c r="H453" s="31" t="s">
        <v>33148</v>
      </c>
      <c r="I453" s="38">
        <v>0.41666666666666669</v>
      </c>
      <c r="J453" s="31" t="s">
        <v>537</v>
      </c>
      <c r="K453" s="31" t="s">
        <v>105</v>
      </c>
      <c r="L453" s="31" t="s">
        <v>106</v>
      </c>
      <c r="M453" s="31" t="s">
        <v>194</v>
      </c>
      <c r="N453" s="23"/>
      <c r="O453" s="23"/>
      <c r="P453" s="23"/>
      <c r="Q453" s="23"/>
      <c r="R453" s="23"/>
      <c r="S453" s="29">
        <v>38950</v>
      </c>
      <c r="T453" s="31"/>
      <c r="U453" s="31"/>
      <c r="V453" s="31"/>
      <c r="W453" s="31"/>
      <c r="X453" s="31"/>
      <c r="Y453" s="31"/>
      <c r="Z453" s="31"/>
      <c r="AA453" s="31"/>
      <c r="AB453" s="38"/>
      <c r="AC453" s="31"/>
      <c r="AD453" s="31"/>
      <c r="AE453" s="31"/>
      <c r="AF453" s="31"/>
      <c r="AG453" s="23"/>
      <c r="AH453" s="23"/>
      <c r="AI453" s="23"/>
      <c r="AJ453" s="29"/>
      <c r="AK453" s="23"/>
      <c r="AL453" s="29"/>
      <c r="AM453" s="480"/>
    </row>
    <row r="454" spans="1:39" ht="54" customHeight="1" x14ac:dyDescent="1.1499999999999999">
      <c r="A454" s="31" t="s">
        <v>39644</v>
      </c>
      <c r="B454" s="31" t="s">
        <v>39645</v>
      </c>
      <c r="C454" s="31" t="s">
        <v>39646</v>
      </c>
      <c r="D454" s="31" t="s">
        <v>39647</v>
      </c>
      <c r="E454" s="31" t="s">
        <v>101</v>
      </c>
      <c r="F454" s="31" t="s">
        <v>123</v>
      </c>
      <c r="G454" s="31" t="s">
        <v>16205</v>
      </c>
      <c r="H454" s="31" t="s">
        <v>33148</v>
      </c>
      <c r="I454" s="38">
        <v>0.53125</v>
      </c>
      <c r="J454" s="31" t="s">
        <v>537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43925</v>
      </c>
      <c r="T454" s="31"/>
      <c r="U454" s="31"/>
      <c r="V454" s="31"/>
      <c r="W454" s="31"/>
      <c r="X454" s="31"/>
      <c r="Y454" s="31"/>
      <c r="Z454" s="31"/>
      <c r="AA454" s="31"/>
      <c r="AB454" s="38"/>
      <c r="AC454" s="31"/>
      <c r="AD454" s="31"/>
      <c r="AE454" s="31"/>
      <c r="AF454" s="31"/>
      <c r="AG454" s="23"/>
      <c r="AH454" s="23"/>
      <c r="AI454" s="23"/>
      <c r="AJ454" s="29"/>
      <c r="AK454" s="23"/>
      <c r="AL454" s="29"/>
      <c r="AM454" s="480"/>
    </row>
    <row r="455" spans="1:39" ht="54" customHeight="1" x14ac:dyDescent="1.1499999999999999">
      <c r="A455" s="31" t="s">
        <v>39648</v>
      </c>
      <c r="B455" s="31" t="s">
        <v>39649</v>
      </c>
      <c r="C455" s="31" t="s">
        <v>39650</v>
      </c>
      <c r="D455" s="31" t="s">
        <v>39651</v>
      </c>
      <c r="E455" s="31" t="s">
        <v>101</v>
      </c>
      <c r="F455" s="31" t="s">
        <v>123</v>
      </c>
      <c r="G455" s="31" t="s">
        <v>16205</v>
      </c>
      <c r="H455" s="31" t="s">
        <v>33148</v>
      </c>
      <c r="I455" s="38">
        <v>0.53125</v>
      </c>
      <c r="J455" s="31" t="s">
        <v>537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43925</v>
      </c>
      <c r="T455" s="31"/>
      <c r="U455" s="31"/>
      <c r="V455" s="31"/>
      <c r="W455" s="31"/>
      <c r="X455" s="31"/>
      <c r="Y455" s="31"/>
      <c r="Z455" s="31"/>
      <c r="AA455" s="31"/>
      <c r="AB455" s="38"/>
      <c r="AC455" s="31"/>
      <c r="AD455" s="31"/>
      <c r="AE455" s="31"/>
      <c r="AF455" s="31"/>
      <c r="AG455" s="23"/>
      <c r="AH455" s="23"/>
      <c r="AI455" s="23"/>
      <c r="AJ455" s="29"/>
      <c r="AK455" s="23"/>
      <c r="AL455" s="29"/>
      <c r="AM455" s="480"/>
    </row>
    <row r="456" spans="1:39" ht="54" customHeight="1" x14ac:dyDescent="1.1499999999999999">
      <c r="A456" s="31" t="s">
        <v>39652</v>
      </c>
      <c r="B456" s="31" t="s">
        <v>13755</v>
      </c>
      <c r="C456" s="31" t="s">
        <v>39653</v>
      </c>
      <c r="D456" s="31" t="s">
        <v>39654</v>
      </c>
      <c r="E456" s="31" t="s">
        <v>101</v>
      </c>
      <c r="F456" s="31" t="s">
        <v>123</v>
      </c>
      <c r="G456" s="31" t="s">
        <v>16205</v>
      </c>
      <c r="H456" s="31" t="s">
        <v>33148</v>
      </c>
      <c r="I456" s="38">
        <v>0.53125</v>
      </c>
      <c r="J456" s="31" t="s">
        <v>537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3"/>
      <c r="R456" s="23"/>
      <c r="S456" s="29">
        <v>43925</v>
      </c>
      <c r="T456" s="31"/>
      <c r="U456" s="31"/>
      <c r="V456" s="31"/>
      <c r="W456" s="31"/>
      <c r="X456" s="31"/>
      <c r="Y456" s="31"/>
      <c r="Z456" s="31"/>
      <c r="AA456" s="31"/>
      <c r="AB456" s="38"/>
      <c r="AC456" s="31"/>
      <c r="AD456" s="31"/>
      <c r="AE456" s="31"/>
      <c r="AF456" s="31"/>
      <c r="AG456" s="23"/>
      <c r="AH456" s="23"/>
      <c r="AI456" s="23"/>
      <c r="AJ456" s="29"/>
      <c r="AK456" s="23"/>
      <c r="AL456" s="29"/>
      <c r="AM456" s="480"/>
    </row>
    <row r="457" spans="1:39" ht="54" customHeight="1" x14ac:dyDescent="1.1499999999999999">
      <c r="A457" s="31" t="s">
        <v>39679</v>
      </c>
      <c r="B457" s="31" t="s">
        <v>39680</v>
      </c>
      <c r="C457" s="31" t="s">
        <v>39681</v>
      </c>
      <c r="D457" s="31" t="s">
        <v>39682</v>
      </c>
      <c r="E457" s="31" t="s">
        <v>687</v>
      </c>
      <c r="F457" s="31" t="s">
        <v>123</v>
      </c>
      <c r="G457" s="31" t="s">
        <v>16248</v>
      </c>
      <c r="H457" s="31" t="s">
        <v>33148</v>
      </c>
      <c r="I457" s="38">
        <v>0.83333333333333337</v>
      </c>
      <c r="J457" s="31" t="s">
        <v>36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29">
        <v>43425</v>
      </c>
      <c r="T457" s="31"/>
      <c r="U457" s="31"/>
      <c r="V457" s="31"/>
      <c r="W457" s="31"/>
      <c r="X457" s="31"/>
      <c r="Y457" s="31"/>
      <c r="Z457" s="31"/>
      <c r="AA457" s="31"/>
      <c r="AB457" s="38"/>
      <c r="AC457" s="31"/>
      <c r="AD457" s="31"/>
      <c r="AE457" s="31"/>
      <c r="AF457" s="31"/>
      <c r="AG457" s="23"/>
      <c r="AH457" s="23"/>
      <c r="AI457" s="23"/>
      <c r="AJ457" s="29"/>
      <c r="AK457" s="23"/>
      <c r="AL457" s="29"/>
      <c r="AM457" s="480"/>
    </row>
    <row r="458" spans="1:39" ht="54" customHeight="1" x14ac:dyDescent="1.1499999999999999">
      <c r="A458" s="31" t="s">
        <v>39683</v>
      </c>
      <c r="B458" s="31" t="s">
        <v>3431</v>
      </c>
      <c r="C458" s="31" t="s">
        <v>39684</v>
      </c>
      <c r="D458" s="31" t="s">
        <v>39685</v>
      </c>
      <c r="E458" s="31" t="s">
        <v>687</v>
      </c>
      <c r="F458" s="31" t="s">
        <v>123</v>
      </c>
      <c r="G458" s="31" t="s">
        <v>16248</v>
      </c>
      <c r="H458" s="31" t="s">
        <v>33148</v>
      </c>
      <c r="I458" s="38">
        <v>0.83333333333333337</v>
      </c>
      <c r="J458" s="31" t="s">
        <v>36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29">
        <v>43425</v>
      </c>
      <c r="T458" s="31"/>
      <c r="U458" s="31"/>
      <c r="V458" s="31"/>
      <c r="W458" s="31"/>
      <c r="X458" s="31"/>
      <c r="Y458" s="31"/>
      <c r="Z458" s="31"/>
      <c r="AA458" s="31"/>
      <c r="AB458" s="38"/>
      <c r="AC458" s="31"/>
      <c r="AD458" s="31"/>
      <c r="AE458" s="31"/>
      <c r="AF458" s="31"/>
      <c r="AG458" s="23"/>
      <c r="AH458" s="23"/>
      <c r="AI458" s="23"/>
      <c r="AJ458" s="29"/>
      <c r="AK458" s="23"/>
      <c r="AL458" s="29"/>
      <c r="AM458" s="480"/>
    </row>
    <row r="459" spans="1:39" ht="54" customHeight="1" x14ac:dyDescent="1.1499999999999999">
      <c r="A459" s="31" t="s">
        <v>39686</v>
      </c>
      <c r="B459" s="31" t="s">
        <v>12898</v>
      </c>
      <c r="C459" s="31" t="s">
        <v>39687</v>
      </c>
      <c r="D459" s="31" t="s">
        <v>39688</v>
      </c>
      <c r="E459" s="31" t="s">
        <v>687</v>
      </c>
      <c r="F459" s="31" t="s">
        <v>102</v>
      </c>
      <c r="G459" s="31" t="s">
        <v>16324</v>
      </c>
      <c r="H459" s="31" t="s">
        <v>33477</v>
      </c>
      <c r="I459" s="38">
        <v>0.41666666666666669</v>
      </c>
      <c r="J459" s="31" t="s">
        <v>36</v>
      </c>
      <c r="K459" s="31" t="s">
        <v>105</v>
      </c>
      <c r="L459" s="31" t="s">
        <v>106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31"/>
      <c r="U459" s="31"/>
      <c r="V459" s="31"/>
      <c r="W459" s="31"/>
      <c r="X459" s="31"/>
      <c r="Y459" s="31"/>
      <c r="Z459" s="31"/>
      <c r="AA459" s="31"/>
      <c r="AB459" s="38"/>
      <c r="AC459" s="31"/>
      <c r="AD459" s="31"/>
      <c r="AE459" s="31"/>
      <c r="AF459" s="31"/>
      <c r="AG459" s="23"/>
      <c r="AH459" s="23"/>
      <c r="AI459" s="23"/>
      <c r="AJ459" s="29"/>
      <c r="AK459" s="23"/>
      <c r="AL459" s="29"/>
      <c r="AM459" s="480"/>
    </row>
    <row r="460" spans="1:39" ht="54" customHeight="1" x14ac:dyDescent="1.1499999999999999">
      <c r="A460" s="688" t="s">
        <v>40504</v>
      </c>
      <c r="B460" s="689"/>
      <c r="C460" s="689"/>
      <c r="D460" s="689"/>
      <c r="E460" s="689"/>
      <c r="F460" s="689"/>
      <c r="G460" s="689"/>
      <c r="H460" s="689"/>
      <c r="I460" s="689"/>
      <c r="J460" s="689"/>
      <c r="K460" s="689"/>
      <c r="L460" s="689"/>
      <c r="M460" s="690"/>
      <c r="N460" s="23"/>
      <c r="O460" s="23"/>
      <c r="P460" s="23"/>
      <c r="Q460" s="23"/>
      <c r="R460" s="23"/>
      <c r="S460" s="29"/>
      <c r="T460" s="31"/>
      <c r="U460" s="31"/>
      <c r="V460" s="31"/>
      <c r="W460" s="31"/>
      <c r="X460" s="31"/>
      <c r="Y460" s="31"/>
      <c r="Z460" s="31"/>
      <c r="AA460" s="31"/>
      <c r="AB460" s="38"/>
      <c r="AC460" s="31"/>
      <c r="AD460" s="31"/>
      <c r="AE460" s="31"/>
      <c r="AF460" s="31"/>
      <c r="AG460" s="23"/>
      <c r="AH460" s="23"/>
      <c r="AI460" s="23"/>
      <c r="AJ460" s="29"/>
      <c r="AK460" s="23"/>
      <c r="AL460" s="29"/>
      <c r="AM460" s="480"/>
    </row>
    <row r="461" spans="1:39" ht="54" customHeight="1" x14ac:dyDescent="1.1499999999999999">
      <c r="A461" s="31" t="s">
        <v>40351</v>
      </c>
      <c r="B461" s="31" t="s">
        <v>20023</v>
      </c>
      <c r="C461" s="31" t="s">
        <v>40352</v>
      </c>
      <c r="D461" s="31" t="s">
        <v>40353</v>
      </c>
      <c r="E461" s="31" t="s">
        <v>688</v>
      </c>
      <c r="F461" s="31" t="s">
        <v>123</v>
      </c>
      <c r="G461" s="31" t="s">
        <v>16287</v>
      </c>
      <c r="H461" s="31" t="s">
        <v>33148</v>
      </c>
      <c r="I461" s="38">
        <v>0.41666666666666669</v>
      </c>
      <c r="J461" s="31" t="s">
        <v>36</v>
      </c>
      <c r="K461" s="31" t="s">
        <v>105</v>
      </c>
      <c r="L461" s="31" t="s">
        <v>106</v>
      </c>
      <c r="M461" s="31" t="s">
        <v>194</v>
      </c>
      <c r="N461" s="23"/>
      <c r="O461" s="23"/>
      <c r="P461" s="23"/>
      <c r="Q461" s="23"/>
      <c r="R461" s="23"/>
      <c r="S461" s="29">
        <v>40200</v>
      </c>
      <c r="T461" s="31"/>
      <c r="U461" s="31"/>
      <c r="V461" s="31"/>
      <c r="W461" s="31"/>
      <c r="X461" s="31"/>
      <c r="Y461" s="31"/>
      <c r="Z461" s="31"/>
      <c r="AA461" s="31"/>
      <c r="AB461" s="38"/>
      <c r="AC461" s="31"/>
      <c r="AD461" s="31"/>
      <c r="AE461" s="31"/>
      <c r="AF461" s="31"/>
      <c r="AG461" s="23"/>
      <c r="AH461" s="23"/>
      <c r="AI461" s="23"/>
      <c r="AJ461" s="29"/>
      <c r="AK461" s="23"/>
      <c r="AL461" s="29"/>
      <c r="AM461" s="480"/>
    </row>
    <row r="462" spans="1:39" ht="54" customHeight="1" x14ac:dyDescent="1.1499999999999999">
      <c r="A462" s="693" t="s">
        <v>40970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5"/>
      <c r="N462" s="23"/>
      <c r="O462" s="23"/>
      <c r="P462" s="23"/>
      <c r="Q462" s="23"/>
      <c r="R462" s="23"/>
      <c r="S462" s="29"/>
      <c r="T462" s="482">
        <v>900000</v>
      </c>
    </row>
    <row r="463" spans="1:39" ht="54" customHeight="1" x14ac:dyDescent="1.1499999999999999">
      <c r="A463" s="688" t="s">
        <v>41448</v>
      </c>
      <c r="B463" s="716"/>
      <c r="C463" s="716"/>
      <c r="D463" s="716"/>
      <c r="E463" s="716"/>
      <c r="F463" s="716"/>
      <c r="G463" s="716"/>
      <c r="H463" s="716"/>
      <c r="I463" s="716"/>
      <c r="J463" s="716"/>
      <c r="K463" s="716"/>
      <c r="L463" s="716"/>
      <c r="M463" s="717"/>
      <c r="N463" s="23"/>
      <c r="O463" s="23"/>
      <c r="P463" s="23"/>
      <c r="Q463" s="23"/>
      <c r="R463" s="23"/>
      <c r="S463" s="29"/>
      <c r="T463" s="31"/>
      <c r="U463" s="31"/>
      <c r="V463" s="31"/>
      <c r="W463" s="31"/>
      <c r="X463" s="31"/>
      <c r="Y463" s="31"/>
      <c r="Z463" s="31"/>
      <c r="AA463" s="31"/>
      <c r="AB463" s="38"/>
      <c r="AC463" s="31"/>
      <c r="AD463" s="31"/>
      <c r="AE463" s="31"/>
      <c r="AF463" s="31"/>
      <c r="AG463" s="23"/>
      <c r="AH463" s="23"/>
      <c r="AI463" s="23"/>
      <c r="AJ463" s="29"/>
      <c r="AK463" s="23"/>
      <c r="AL463" s="29"/>
      <c r="AM463" s="480"/>
    </row>
    <row r="464" spans="1:39" ht="54" customHeight="1" x14ac:dyDescent="1.1499999999999999">
      <c r="A464" s="675" t="s">
        <v>41108</v>
      </c>
      <c r="B464" s="675" t="s">
        <v>24628</v>
      </c>
      <c r="C464" s="675" t="s">
        <v>41109</v>
      </c>
      <c r="D464" s="675" t="s">
        <v>41110</v>
      </c>
      <c r="E464" s="675" t="s">
        <v>687</v>
      </c>
      <c r="F464" s="675" t="s">
        <v>123</v>
      </c>
      <c r="G464" s="675" t="s">
        <v>16504</v>
      </c>
      <c r="H464" s="675" t="s">
        <v>37612</v>
      </c>
      <c r="I464" s="676">
        <v>0.70833333333333337</v>
      </c>
      <c r="J464" s="675" t="s">
        <v>36</v>
      </c>
      <c r="K464" s="675" t="s">
        <v>105</v>
      </c>
      <c r="L464" s="675" t="s">
        <v>106</v>
      </c>
      <c r="M464" s="675" t="s">
        <v>995</v>
      </c>
      <c r="N464" s="23"/>
      <c r="O464" s="23"/>
      <c r="P464" s="23"/>
      <c r="Q464" s="23"/>
      <c r="R464" s="23"/>
      <c r="S464" s="29">
        <v>44700</v>
      </c>
      <c r="T464" s="31"/>
      <c r="U464" s="31"/>
      <c r="V464" s="31"/>
      <c r="W464" s="31"/>
      <c r="X464" s="31"/>
      <c r="Y464" s="31"/>
      <c r="Z464" s="31"/>
      <c r="AA464" s="31"/>
      <c r="AB464" s="38"/>
      <c r="AC464" s="31"/>
      <c r="AD464" s="31"/>
      <c r="AE464" s="31"/>
      <c r="AF464" s="31"/>
      <c r="AG464" s="23"/>
      <c r="AH464" s="23"/>
      <c r="AI464" s="23"/>
      <c r="AJ464" s="29"/>
      <c r="AK464" s="23"/>
      <c r="AL464" s="29"/>
      <c r="AM464" s="480"/>
    </row>
    <row r="465" spans="1:39" ht="54" customHeight="1" x14ac:dyDescent="1.1499999999999999">
      <c r="A465" s="675" t="s">
        <v>41111</v>
      </c>
      <c r="B465" s="675" t="s">
        <v>41112</v>
      </c>
      <c r="C465" s="675" t="s">
        <v>41113</v>
      </c>
      <c r="D465" s="675" t="s">
        <v>41114</v>
      </c>
      <c r="E465" s="675" t="s">
        <v>687</v>
      </c>
      <c r="F465" s="675" t="s">
        <v>123</v>
      </c>
      <c r="G465" s="675" t="s">
        <v>16504</v>
      </c>
      <c r="H465" s="675" t="s">
        <v>37612</v>
      </c>
      <c r="I465" s="676">
        <v>0.70833333333333337</v>
      </c>
      <c r="J465" s="675" t="s">
        <v>36</v>
      </c>
      <c r="K465" s="675" t="s">
        <v>105</v>
      </c>
      <c r="L465" s="675" t="s">
        <v>106</v>
      </c>
      <c r="M465" s="675" t="s">
        <v>995</v>
      </c>
      <c r="N465" s="23"/>
      <c r="O465" s="23"/>
      <c r="P465" s="23"/>
      <c r="Q465" s="23"/>
      <c r="R465" s="23"/>
      <c r="S465" s="29">
        <v>44700</v>
      </c>
      <c r="T465" s="31"/>
      <c r="U465" s="31"/>
      <c r="V465" s="31"/>
      <c r="W465" s="31"/>
      <c r="X465" s="31"/>
      <c r="Y465" s="31"/>
      <c r="Z465" s="31"/>
      <c r="AA465" s="31"/>
      <c r="AB465" s="38"/>
      <c r="AC465" s="31"/>
      <c r="AD465" s="31"/>
      <c r="AE465" s="31"/>
      <c r="AF465" s="31"/>
      <c r="AG465" s="23"/>
      <c r="AH465" s="23"/>
      <c r="AI465" s="23"/>
      <c r="AJ465" s="29"/>
      <c r="AK465" s="23"/>
      <c r="AL465" s="29"/>
      <c r="AM465" s="480"/>
    </row>
    <row r="466" spans="1:39" ht="54" customHeight="1" x14ac:dyDescent="1.1499999999999999">
      <c r="A466" s="675" t="s">
        <v>41115</v>
      </c>
      <c r="B466" s="675" t="s">
        <v>41116</v>
      </c>
      <c r="C466" s="675" t="s">
        <v>41117</v>
      </c>
      <c r="D466" s="675" t="s">
        <v>41118</v>
      </c>
      <c r="E466" s="675" t="s">
        <v>687</v>
      </c>
      <c r="F466" s="675" t="s">
        <v>123</v>
      </c>
      <c r="G466" s="675" t="s">
        <v>16504</v>
      </c>
      <c r="H466" s="675" t="s">
        <v>37612</v>
      </c>
      <c r="I466" s="676">
        <v>0.70833333333333337</v>
      </c>
      <c r="J466" s="675" t="s">
        <v>36</v>
      </c>
      <c r="K466" s="675" t="s">
        <v>105</v>
      </c>
      <c r="L466" s="675" t="s">
        <v>106</v>
      </c>
      <c r="M466" s="675" t="s">
        <v>995</v>
      </c>
      <c r="N466" s="23"/>
      <c r="O466" s="23"/>
      <c r="P466" s="23"/>
      <c r="Q466" s="23"/>
      <c r="R466" s="23"/>
      <c r="S466" s="29">
        <v>44700</v>
      </c>
      <c r="T466" s="31"/>
      <c r="U466" s="31"/>
      <c r="V466" s="31"/>
      <c r="W466" s="31"/>
      <c r="X466" s="31"/>
      <c r="Y466" s="31"/>
      <c r="Z466" s="31"/>
      <c r="AA466" s="31"/>
      <c r="AB466" s="38"/>
      <c r="AC466" s="31"/>
      <c r="AD466" s="31"/>
      <c r="AE466" s="31"/>
      <c r="AF466" s="31"/>
      <c r="AG466" s="23"/>
      <c r="AH466" s="23"/>
      <c r="AI466" s="23"/>
      <c r="AJ466" s="29"/>
      <c r="AK466" s="23"/>
      <c r="AL466" s="29"/>
      <c r="AM466" s="480"/>
    </row>
    <row r="467" spans="1:39" ht="54" customHeight="1" x14ac:dyDescent="1.1499999999999999">
      <c r="A467" s="675" t="s">
        <v>41119</v>
      </c>
      <c r="B467" s="675" t="s">
        <v>41116</v>
      </c>
      <c r="C467" s="675" t="s">
        <v>41120</v>
      </c>
      <c r="D467" s="675" t="s">
        <v>41121</v>
      </c>
      <c r="E467" s="675" t="s">
        <v>687</v>
      </c>
      <c r="F467" s="675" t="s">
        <v>123</v>
      </c>
      <c r="G467" s="675" t="s">
        <v>16504</v>
      </c>
      <c r="H467" s="675" t="s">
        <v>37612</v>
      </c>
      <c r="I467" s="676">
        <v>0.70833333333333337</v>
      </c>
      <c r="J467" s="675" t="s">
        <v>36</v>
      </c>
      <c r="K467" s="675" t="s">
        <v>105</v>
      </c>
      <c r="L467" s="675" t="s">
        <v>106</v>
      </c>
      <c r="M467" s="675" t="s">
        <v>995</v>
      </c>
      <c r="N467" s="23"/>
      <c r="O467" s="23"/>
      <c r="P467" s="23"/>
      <c r="Q467" s="23"/>
      <c r="R467" s="23"/>
      <c r="S467" s="29">
        <v>44700</v>
      </c>
      <c r="T467" s="31"/>
      <c r="U467" s="31"/>
      <c r="V467" s="31"/>
      <c r="W467" s="31"/>
      <c r="X467" s="31"/>
      <c r="Y467" s="31"/>
      <c r="Z467" s="31"/>
      <c r="AA467" s="31"/>
      <c r="AB467" s="38"/>
      <c r="AC467" s="31"/>
      <c r="AD467" s="31"/>
      <c r="AE467" s="31"/>
      <c r="AF467" s="31"/>
      <c r="AG467" s="23"/>
      <c r="AH467" s="23"/>
      <c r="AI467" s="23"/>
      <c r="AJ467" s="29"/>
      <c r="AK467" s="23"/>
      <c r="AL467" s="29"/>
      <c r="AM467" s="480"/>
    </row>
    <row r="468" spans="1:39" ht="54" customHeight="1" x14ac:dyDescent="1.1499999999999999">
      <c r="A468" s="675" t="s">
        <v>41122</v>
      </c>
      <c r="B468" s="675" t="s">
        <v>41123</v>
      </c>
      <c r="C468" s="675" t="s">
        <v>41124</v>
      </c>
      <c r="D468" s="675" t="s">
        <v>41125</v>
      </c>
      <c r="E468" s="675" t="s">
        <v>687</v>
      </c>
      <c r="F468" s="675" t="s">
        <v>123</v>
      </c>
      <c r="G468" s="675" t="s">
        <v>16504</v>
      </c>
      <c r="H468" s="675" t="s">
        <v>37612</v>
      </c>
      <c r="I468" s="676">
        <v>0.70833333333333337</v>
      </c>
      <c r="J468" s="675" t="s">
        <v>36</v>
      </c>
      <c r="K468" s="675" t="s">
        <v>105</v>
      </c>
      <c r="L468" s="675" t="s">
        <v>106</v>
      </c>
      <c r="M468" s="675" t="s">
        <v>995</v>
      </c>
      <c r="N468" s="23"/>
      <c r="O468" s="23"/>
      <c r="P468" s="23"/>
      <c r="Q468" s="23"/>
      <c r="R468" s="23"/>
      <c r="S468" s="29">
        <v>44700</v>
      </c>
      <c r="T468" s="31"/>
      <c r="U468" s="31"/>
      <c r="V468" s="31"/>
      <c r="W468" s="31"/>
      <c r="X468" s="31"/>
      <c r="Y468" s="31"/>
      <c r="Z468" s="31"/>
      <c r="AA468" s="31"/>
      <c r="AB468" s="38"/>
      <c r="AC468" s="31"/>
      <c r="AD468" s="31"/>
      <c r="AE468" s="31"/>
      <c r="AF468" s="31"/>
      <c r="AG468" s="23"/>
      <c r="AH468" s="23"/>
      <c r="AI468" s="23"/>
      <c r="AJ468" s="29"/>
      <c r="AK468" s="23"/>
      <c r="AL468" s="29"/>
      <c r="AM468" s="480"/>
    </row>
    <row r="469" spans="1:39" ht="54" customHeight="1" x14ac:dyDescent="1.1499999999999999">
      <c r="A469" s="688" t="s">
        <v>42243</v>
      </c>
      <c r="B469" s="689"/>
      <c r="C469" s="689"/>
      <c r="D469" s="689"/>
      <c r="E469" s="689"/>
      <c r="F469" s="689"/>
      <c r="G469" s="689"/>
      <c r="H469" s="689"/>
      <c r="I469" s="689"/>
      <c r="J469" s="689"/>
      <c r="K469" s="689"/>
      <c r="L469" s="689"/>
      <c r="M469" s="690"/>
      <c r="N469" s="23"/>
      <c r="O469" s="23"/>
      <c r="P469" s="23"/>
      <c r="Q469" s="23"/>
      <c r="R469" s="23"/>
      <c r="S469" s="29"/>
      <c r="T469" s="31"/>
      <c r="U469" s="31"/>
      <c r="V469" s="31"/>
      <c r="W469" s="31"/>
      <c r="X469" s="31"/>
      <c r="Y469" s="31"/>
      <c r="Z469" s="31"/>
      <c r="AA469" s="31"/>
      <c r="AB469" s="38"/>
      <c r="AC469" s="31"/>
      <c r="AD469" s="31"/>
      <c r="AE469" s="31"/>
      <c r="AF469" s="31"/>
      <c r="AG469" s="23"/>
      <c r="AH469" s="23"/>
      <c r="AI469" s="23"/>
      <c r="AJ469" s="29"/>
      <c r="AK469" s="23"/>
      <c r="AL469" s="29"/>
      <c r="AM469" s="480"/>
    </row>
    <row r="470" spans="1:39" ht="54" customHeight="1" x14ac:dyDescent="1.1499999999999999">
      <c r="A470" s="31" t="s">
        <v>41560</v>
      </c>
      <c r="B470" s="31" t="s">
        <v>8917</v>
      </c>
      <c r="C470" s="31" t="s">
        <v>41561</v>
      </c>
      <c r="D470" s="31" t="s">
        <v>41562</v>
      </c>
      <c r="E470" s="31" t="s">
        <v>688</v>
      </c>
      <c r="F470" s="31" t="s">
        <v>123</v>
      </c>
      <c r="G470" s="31" t="s">
        <v>16287</v>
      </c>
      <c r="H470" s="31" t="s">
        <v>29943</v>
      </c>
      <c r="I470" s="38">
        <v>0.41666666666666669</v>
      </c>
      <c r="J470" s="31" t="s">
        <v>537</v>
      </c>
      <c r="K470" s="31" t="s">
        <v>105</v>
      </c>
      <c r="L470" s="31" t="s">
        <v>106</v>
      </c>
      <c r="M470" s="31" t="s">
        <v>107</v>
      </c>
      <c r="N470" s="23"/>
      <c r="O470" s="23"/>
      <c r="P470" s="23"/>
      <c r="Q470" s="23"/>
      <c r="R470" s="23"/>
      <c r="S470" s="29">
        <v>25200</v>
      </c>
      <c r="T470" s="31"/>
      <c r="U470" s="31"/>
      <c r="V470" s="31"/>
      <c r="W470" s="31"/>
      <c r="X470" s="31"/>
      <c r="Y470" s="31"/>
      <c r="Z470" s="31"/>
      <c r="AA470" s="31"/>
      <c r="AB470" s="38"/>
      <c r="AC470" s="31"/>
      <c r="AD470" s="31"/>
      <c r="AE470" s="31"/>
      <c r="AF470" s="31"/>
      <c r="AG470" s="23"/>
      <c r="AH470" s="23"/>
      <c r="AI470" s="23"/>
      <c r="AJ470" s="29"/>
      <c r="AK470" s="23"/>
      <c r="AL470" s="29"/>
      <c r="AM470" s="480"/>
    </row>
    <row r="471" spans="1:39" ht="54" customHeight="1" x14ac:dyDescent="1.1499999999999999">
      <c r="A471" s="31" t="s">
        <v>41563</v>
      </c>
      <c r="B471" s="31" t="s">
        <v>41564</v>
      </c>
      <c r="C471" s="31" t="s">
        <v>41565</v>
      </c>
      <c r="D471" s="31" t="s">
        <v>41566</v>
      </c>
      <c r="E471" s="31" t="s">
        <v>687</v>
      </c>
      <c r="F471" s="31" t="s">
        <v>123</v>
      </c>
      <c r="G471" s="31" t="s">
        <v>16504</v>
      </c>
      <c r="H471" s="31" t="s">
        <v>29943</v>
      </c>
      <c r="I471" s="38">
        <v>0.41666666666666669</v>
      </c>
      <c r="J471" s="31" t="s">
        <v>537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44700</v>
      </c>
      <c r="T471" s="31"/>
      <c r="U471" s="31"/>
      <c r="V471" s="31"/>
      <c r="W471" s="31"/>
      <c r="X471" s="31"/>
      <c r="Y471" s="31"/>
      <c r="Z471" s="31"/>
      <c r="AA471" s="31"/>
      <c r="AB471" s="38"/>
      <c r="AC471" s="31"/>
      <c r="AD471" s="31"/>
      <c r="AE471" s="31"/>
      <c r="AF471" s="31"/>
      <c r="AG471" s="23"/>
      <c r="AH471" s="23"/>
      <c r="AI471" s="23"/>
      <c r="AJ471" s="29"/>
      <c r="AK471" s="23"/>
      <c r="AL471" s="29"/>
      <c r="AM471" s="480"/>
    </row>
    <row r="472" spans="1:39" ht="54" customHeight="1" x14ac:dyDescent="1.1499999999999999">
      <c r="A472" s="31" t="s">
        <v>41567</v>
      </c>
      <c r="B472" s="31" t="s">
        <v>17617</v>
      </c>
      <c r="C472" s="31" t="s">
        <v>41568</v>
      </c>
      <c r="D472" s="31" t="s">
        <v>41569</v>
      </c>
      <c r="E472" s="31" t="s">
        <v>101</v>
      </c>
      <c r="F472" s="31" t="s">
        <v>123</v>
      </c>
      <c r="G472" s="31" t="s">
        <v>16223</v>
      </c>
      <c r="H472" s="31" t="s">
        <v>29943</v>
      </c>
      <c r="I472" s="38">
        <v>0.32291666666666669</v>
      </c>
      <c r="J472" s="31" t="s">
        <v>537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45200</v>
      </c>
      <c r="T472" s="31"/>
      <c r="U472" s="31"/>
      <c r="V472" s="31"/>
      <c r="W472" s="31"/>
      <c r="X472" s="31"/>
      <c r="Y472" s="31"/>
      <c r="Z472" s="31"/>
      <c r="AA472" s="31"/>
      <c r="AB472" s="38"/>
      <c r="AC472" s="31"/>
      <c r="AD472" s="31"/>
      <c r="AE472" s="31"/>
      <c r="AF472" s="31"/>
      <c r="AG472" s="23"/>
      <c r="AH472" s="23"/>
      <c r="AI472" s="23"/>
      <c r="AJ472" s="29"/>
      <c r="AK472" s="23"/>
      <c r="AL472" s="29"/>
      <c r="AM472" s="480"/>
    </row>
    <row r="473" spans="1:39" ht="54" customHeight="1" x14ac:dyDescent="1.1499999999999999">
      <c r="A473" s="31" t="s">
        <v>41570</v>
      </c>
      <c r="B473" s="31" t="s">
        <v>14150</v>
      </c>
      <c r="C473" s="31" t="s">
        <v>41571</v>
      </c>
      <c r="D473" s="31" t="s">
        <v>41572</v>
      </c>
      <c r="E473" s="31" t="s">
        <v>688</v>
      </c>
      <c r="F473" s="31" t="s">
        <v>123</v>
      </c>
      <c r="G473" s="31" t="s">
        <v>16287</v>
      </c>
      <c r="H473" s="31" t="s">
        <v>29943</v>
      </c>
      <c r="I473" s="38">
        <v>0.95833333333333337</v>
      </c>
      <c r="J473" s="31" t="s">
        <v>537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40200</v>
      </c>
      <c r="T473" s="31"/>
      <c r="U473" s="31"/>
      <c r="V473" s="31"/>
      <c r="W473" s="31"/>
      <c r="X473" s="31"/>
      <c r="Y473" s="31"/>
      <c r="Z473" s="31"/>
      <c r="AA473" s="31"/>
      <c r="AB473" s="38"/>
      <c r="AC473" s="31"/>
      <c r="AD473" s="31"/>
      <c r="AE473" s="31"/>
      <c r="AF473" s="31"/>
      <c r="AG473" s="23"/>
      <c r="AH473" s="23"/>
      <c r="AI473" s="23"/>
      <c r="AJ473" s="29"/>
      <c r="AK473" s="23"/>
      <c r="AL473" s="29"/>
      <c r="AM473" s="480"/>
    </row>
    <row r="474" spans="1:39" ht="54" customHeight="1" x14ac:dyDescent="1.1499999999999999">
      <c r="A474" s="31" t="s">
        <v>41573</v>
      </c>
      <c r="B474" s="31" t="s">
        <v>41574</v>
      </c>
      <c r="C474" s="31" t="s">
        <v>41575</v>
      </c>
      <c r="D474" s="31" t="s">
        <v>41576</v>
      </c>
      <c r="E474" s="31" t="s">
        <v>688</v>
      </c>
      <c r="F474" s="31" t="s">
        <v>123</v>
      </c>
      <c r="G474" s="31" t="s">
        <v>16287</v>
      </c>
      <c r="H474" s="31" t="s">
        <v>29943</v>
      </c>
      <c r="I474" s="38">
        <v>0.95833333333333337</v>
      </c>
      <c r="J474" s="31" t="s">
        <v>537</v>
      </c>
      <c r="K474" s="31" t="s">
        <v>105</v>
      </c>
      <c r="L474" s="31" t="s">
        <v>125</v>
      </c>
      <c r="M474" s="31" t="s">
        <v>194</v>
      </c>
      <c r="N474" s="23"/>
      <c r="O474" s="23"/>
      <c r="P474" s="23"/>
      <c r="Q474" s="23"/>
      <c r="R474" s="23"/>
      <c r="S474" s="29">
        <v>30200</v>
      </c>
      <c r="T474" s="31"/>
      <c r="U474" s="31"/>
      <c r="V474" s="31"/>
      <c r="W474" s="31"/>
      <c r="X474" s="31"/>
      <c r="Y474" s="31"/>
      <c r="Z474" s="31"/>
      <c r="AA474" s="31"/>
      <c r="AB474" s="38"/>
      <c r="AC474" s="31"/>
      <c r="AD474" s="31"/>
      <c r="AE474" s="31"/>
      <c r="AF474" s="31"/>
      <c r="AG474" s="23"/>
      <c r="AH474" s="23"/>
      <c r="AI474" s="23"/>
      <c r="AJ474" s="29"/>
      <c r="AK474" s="23"/>
      <c r="AL474" s="29"/>
      <c r="AM474" s="480"/>
    </row>
    <row r="475" spans="1:39" ht="54" customHeight="1" x14ac:dyDescent="1.1499999999999999">
      <c r="A475" s="31" t="s">
        <v>41577</v>
      </c>
      <c r="B475" s="31" t="s">
        <v>24937</v>
      </c>
      <c r="C475" s="31" t="s">
        <v>41578</v>
      </c>
      <c r="D475" s="31" t="s">
        <v>41579</v>
      </c>
      <c r="E475" s="31" t="s">
        <v>688</v>
      </c>
      <c r="F475" s="31" t="s">
        <v>123</v>
      </c>
      <c r="G475" s="31" t="s">
        <v>16287</v>
      </c>
      <c r="H475" s="31" t="s">
        <v>29943</v>
      </c>
      <c r="I475" s="38">
        <v>0.95833333333333337</v>
      </c>
      <c r="J475" s="31" t="s">
        <v>537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23"/>
      <c r="R475" s="23"/>
      <c r="S475" s="29">
        <v>40200</v>
      </c>
      <c r="T475" s="31"/>
      <c r="U475" s="31"/>
      <c r="V475" s="31"/>
      <c r="W475" s="31"/>
      <c r="X475" s="31"/>
      <c r="Y475" s="31"/>
      <c r="Z475" s="31"/>
      <c r="AA475" s="31"/>
      <c r="AB475" s="38"/>
      <c r="AC475" s="31"/>
      <c r="AD475" s="31"/>
      <c r="AE475" s="31"/>
      <c r="AF475" s="31"/>
      <c r="AG475" s="23"/>
      <c r="AH475" s="23"/>
      <c r="AI475" s="23"/>
      <c r="AJ475" s="29"/>
      <c r="AK475" s="23"/>
      <c r="AL475" s="29"/>
      <c r="AM475" s="480"/>
    </row>
    <row r="476" spans="1:39" ht="54" customHeight="1" x14ac:dyDescent="1.1499999999999999">
      <c r="A476" s="31" t="s">
        <v>41580</v>
      </c>
      <c r="B476" s="31" t="s">
        <v>1189</v>
      </c>
      <c r="C476" s="31" t="s">
        <v>41581</v>
      </c>
      <c r="D476" s="31" t="s">
        <v>41582</v>
      </c>
      <c r="E476" s="31" t="s">
        <v>688</v>
      </c>
      <c r="F476" s="31" t="s">
        <v>123</v>
      </c>
      <c r="G476" s="31" t="s">
        <v>16287</v>
      </c>
      <c r="H476" s="31" t="s">
        <v>29943</v>
      </c>
      <c r="I476" s="38">
        <v>0.41666666666666669</v>
      </c>
      <c r="J476" s="31" t="s">
        <v>537</v>
      </c>
      <c r="K476" s="31" t="s">
        <v>105</v>
      </c>
      <c r="L476" s="31" t="s">
        <v>106</v>
      </c>
      <c r="M476" s="31" t="s">
        <v>194</v>
      </c>
      <c r="N476" s="23"/>
      <c r="O476" s="23"/>
      <c r="P476" s="23"/>
      <c r="Q476" s="23"/>
      <c r="R476" s="23"/>
      <c r="S476" s="29">
        <v>40200</v>
      </c>
      <c r="T476" s="31"/>
      <c r="U476" s="31"/>
      <c r="V476" s="31"/>
      <c r="W476" s="31"/>
      <c r="X476" s="31"/>
      <c r="Y476" s="31"/>
      <c r="Z476" s="31"/>
      <c r="AA476" s="31"/>
      <c r="AB476" s="38"/>
      <c r="AC476" s="31"/>
      <c r="AD476" s="31"/>
      <c r="AE476" s="31"/>
      <c r="AF476" s="31"/>
      <c r="AG476" s="23"/>
      <c r="AH476" s="23"/>
      <c r="AI476" s="23"/>
      <c r="AJ476" s="29"/>
      <c r="AK476" s="23"/>
      <c r="AL476" s="29"/>
      <c r="AM476" s="480"/>
    </row>
    <row r="477" spans="1:39" ht="54" customHeight="1" x14ac:dyDescent="1.1499999999999999">
      <c r="A477" s="31" t="s">
        <v>41583</v>
      </c>
      <c r="B477" s="31" t="s">
        <v>41584</v>
      </c>
      <c r="C477" s="31" t="s">
        <v>41585</v>
      </c>
      <c r="D477" s="31" t="s">
        <v>41586</v>
      </c>
      <c r="E477" s="31" t="s">
        <v>688</v>
      </c>
      <c r="F477" s="31" t="s">
        <v>123</v>
      </c>
      <c r="G477" s="31" t="s">
        <v>16287</v>
      </c>
      <c r="H477" s="31" t="s">
        <v>29943</v>
      </c>
      <c r="I477" s="38">
        <v>0.95833333333333337</v>
      </c>
      <c r="J477" s="31" t="s">
        <v>537</v>
      </c>
      <c r="K477" s="31" t="s">
        <v>105</v>
      </c>
      <c r="L477" s="31" t="s">
        <v>125</v>
      </c>
      <c r="M477" s="31" t="s">
        <v>194</v>
      </c>
      <c r="N477" s="23"/>
      <c r="O477" s="23"/>
      <c r="P477" s="23"/>
      <c r="Q477" s="23"/>
      <c r="R477" s="23"/>
      <c r="S477" s="29">
        <v>30200</v>
      </c>
      <c r="T477" s="31"/>
      <c r="U477" s="31"/>
      <c r="V477" s="31"/>
      <c r="W477" s="31"/>
      <c r="X477" s="31"/>
      <c r="Y477" s="31"/>
      <c r="Z477" s="31"/>
      <c r="AA477" s="31"/>
      <c r="AB477" s="38"/>
      <c r="AC477" s="31"/>
      <c r="AD477" s="31"/>
      <c r="AE477" s="31"/>
      <c r="AF477" s="31"/>
      <c r="AG477" s="23"/>
      <c r="AH477" s="23"/>
      <c r="AI477" s="23"/>
      <c r="AJ477" s="29"/>
      <c r="AK477" s="23"/>
      <c r="AL477" s="29"/>
      <c r="AM477" s="480"/>
    </row>
    <row r="478" spans="1:39" ht="54" customHeight="1" x14ac:dyDescent="1.1499999999999999">
      <c r="A478" s="31" t="s">
        <v>41587</v>
      </c>
      <c r="B478" s="31" t="s">
        <v>41588</v>
      </c>
      <c r="C478" s="31" t="s">
        <v>41589</v>
      </c>
      <c r="D478" s="31" t="s">
        <v>41590</v>
      </c>
      <c r="E478" s="31" t="s">
        <v>688</v>
      </c>
      <c r="F478" s="31" t="s">
        <v>123</v>
      </c>
      <c r="G478" s="31" t="s">
        <v>16287</v>
      </c>
      <c r="H478" s="31" t="s">
        <v>29943</v>
      </c>
      <c r="I478" s="38">
        <v>0.95833333333333337</v>
      </c>
      <c r="J478" s="31" t="s">
        <v>537</v>
      </c>
      <c r="K478" s="31" t="s">
        <v>105</v>
      </c>
      <c r="L478" s="31" t="s">
        <v>125</v>
      </c>
      <c r="M478" s="31" t="s">
        <v>194</v>
      </c>
      <c r="N478" s="23"/>
      <c r="O478" s="23"/>
      <c r="P478" s="23"/>
      <c r="Q478" s="23"/>
      <c r="R478" s="23"/>
      <c r="S478" s="29">
        <v>30200</v>
      </c>
      <c r="T478" s="31"/>
      <c r="U478" s="31"/>
      <c r="V478" s="31"/>
      <c r="W478" s="31"/>
      <c r="X478" s="31"/>
      <c r="Y478" s="31"/>
      <c r="Z478" s="31"/>
      <c r="AA478" s="31"/>
      <c r="AB478" s="38"/>
      <c r="AC478" s="31"/>
      <c r="AD478" s="31"/>
      <c r="AE478" s="31"/>
      <c r="AF478" s="31"/>
      <c r="AG478" s="23"/>
      <c r="AH478" s="23"/>
      <c r="AI478" s="23"/>
      <c r="AJ478" s="29"/>
      <c r="AK478" s="23"/>
      <c r="AL478" s="29"/>
      <c r="AM478" s="480"/>
    </row>
    <row r="479" spans="1:39" ht="54" customHeight="1" x14ac:dyDescent="1.1499999999999999">
      <c r="A479" s="31" t="s">
        <v>41591</v>
      </c>
      <c r="B479" s="31" t="s">
        <v>33623</v>
      </c>
      <c r="C479" s="31" t="s">
        <v>41592</v>
      </c>
      <c r="D479" s="31" t="s">
        <v>41593</v>
      </c>
      <c r="E479" s="31" t="s">
        <v>688</v>
      </c>
      <c r="F479" s="31" t="s">
        <v>123</v>
      </c>
      <c r="G479" s="31" t="s">
        <v>16287</v>
      </c>
      <c r="H479" s="31" t="s">
        <v>29943</v>
      </c>
      <c r="I479" s="38">
        <v>0.95833333333333337</v>
      </c>
      <c r="J479" s="31" t="s">
        <v>537</v>
      </c>
      <c r="K479" s="31" t="s">
        <v>105</v>
      </c>
      <c r="L479" s="31" t="s">
        <v>106</v>
      </c>
      <c r="M479" s="31" t="s">
        <v>194</v>
      </c>
      <c r="N479" s="23"/>
      <c r="O479" s="23"/>
      <c r="P479" s="23"/>
      <c r="Q479" s="23"/>
      <c r="R479" s="23"/>
      <c r="S479" s="29">
        <v>40200</v>
      </c>
      <c r="T479" s="31"/>
      <c r="U479" s="31"/>
      <c r="V479" s="31"/>
      <c r="W479" s="31"/>
      <c r="X479" s="31"/>
      <c r="Y479" s="31"/>
      <c r="Z479" s="31"/>
      <c r="AA479" s="31"/>
      <c r="AB479" s="38"/>
      <c r="AC479" s="31"/>
      <c r="AD479" s="31"/>
      <c r="AE479" s="31"/>
      <c r="AF479" s="31"/>
      <c r="AG479" s="23"/>
      <c r="AH479" s="23"/>
      <c r="AI479" s="23"/>
      <c r="AJ479" s="29"/>
      <c r="AK479" s="23"/>
      <c r="AL479" s="29"/>
      <c r="AM479" s="480"/>
    </row>
    <row r="480" spans="1:39" ht="54" customHeight="1" x14ac:dyDescent="1.1499999999999999">
      <c r="A480" s="31" t="s">
        <v>41594</v>
      </c>
      <c r="B480" s="31" t="s">
        <v>41595</v>
      </c>
      <c r="C480" s="31" t="s">
        <v>41596</v>
      </c>
      <c r="D480" s="31" t="s">
        <v>41597</v>
      </c>
      <c r="E480" s="31" t="s">
        <v>688</v>
      </c>
      <c r="F480" s="31" t="s">
        <v>123</v>
      </c>
      <c r="G480" s="31" t="s">
        <v>16287</v>
      </c>
      <c r="H480" s="31" t="s">
        <v>29943</v>
      </c>
      <c r="I480" s="38">
        <v>0.95833333333333337</v>
      </c>
      <c r="J480" s="31" t="s">
        <v>537</v>
      </c>
      <c r="K480" s="31" t="s">
        <v>105</v>
      </c>
      <c r="L480" s="31" t="s">
        <v>106</v>
      </c>
      <c r="M480" s="31" t="s">
        <v>194</v>
      </c>
      <c r="N480" s="23"/>
      <c r="O480" s="23"/>
      <c r="P480" s="23"/>
      <c r="Q480" s="23"/>
      <c r="R480" s="23"/>
      <c r="S480" s="29">
        <v>40200</v>
      </c>
      <c r="T480" s="31"/>
      <c r="U480" s="31"/>
      <c r="V480" s="31"/>
      <c r="W480" s="31"/>
      <c r="X480" s="31"/>
      <c r="Y480" s="31"/>
      <c r="Z480" s="31"/>
      <c r="AA480" s="31"/>
      <c r="AB480" s="38"/>
      <c r="AC480" s="31"/>
      <c r="AD480" s="31"/>
      <c r="AE480" s="31"/>
      <c r="AF480" s="31"/>
      <c r="AG480" s="23"/>
      <c r="AH480" s="23"/>
      <c r="AI480" s="23"/>
      <c r="AJ480" s="29"/>
      <c r="AK480" s="23"/>
      <c r="AL480" s="29"/>
      <c r="AM480" s="480"/>
    </row>
    <row r="481" spans="1:39" ht="54" customHeight="1" x14ac:dyDescent="1.1499999999999999">
      <c r="A481" s="31" t="s">
        <v>41598</v>
      </c>
      <c r="B481" s="31" t="s">
        <v>3345</v>
      </c>
      <c r="C481" s="31" t="s">
        <v>41599</v>
      </c>
      <c r="D481" s="31" t="s">
        <v>41600</v>
      </c>
      <c r="E481" s="31" t="s">
        <v>688</v>
      </c>
      <c r="F481" s="31" t="s">
        <v>123</v>
      </c>
      <c r="G481" s="31" t="s">
        <v>16287</v>
      </c>
      <c r="H481" s="31" t="s">
        <v>29943</v>
      </c>
      <c r="I481" s="38">
        <v>0.95833333333333337</v>
      </c>
      <c r="J481" s="31" t="s">
        <v>537</v>
      </c>
      <c r="K481" s="31" t="s">
        <v>105</v>
      </c>
      <c r="L481" s="31" t="s">
        <v>106</v>
      </c>
      <c r="M481" s="31" t="s">
        <v>194</v>
      </c>
      <c r="N481" s="23"/>
      <c r="O481" s="23"/>
      <c r="P481" s="23"/>
      <c r="Q481" s="23"/>
      <c r="R481" s="23"/>
      <c r="S481" s="29">
        <v>40200</v>
      </c>
      <c r="T481" s="31"/>
      <c r="U481" s="31"/>
      <c r="V481" s="31"/>
      <c r="W481" s="31"/>
      <c r="X481" s="31"/>
      <c r="Y481" s="31"/>
      <c r="Z481" s="31"/>
      <c r="AA481" s="31"/>
      <c r="AB481" s="38"/>
      <c r="AC481" s="31"/>
      <c r="AD481" s="31"/>
      <c r="AE481" s="31"/>
      <c r="AF481" s="31"/>
      <c r="AG481" s="23"/>
      <c r="AH481" s="23"/>
      <c r="AI481" s="23"/>
      <c r="AJ481" s="29"/>
      <c r="AK481" s="23"/>
      <c r="AL481" s="29"/>
      <c r="AM481" s="480"/>
    </row>
    <row r="482" spans="1:39" ht="54" customHeight="1" x14ac:dyDescent="1.1499999999999999">
      <c r="A482" s="31" t="s">
        <v>41601</v>
      </c>
      <c r="B482" s="31" t="s">
        <v>41602</v>
      </c>
      <c r="C482" s="31" t="s">
        <v>41603</v>
      </c>
      <c r="D482" s="31" t="s">
        <v>41604</v>
      </c>
      <c r="E482" s="31" t="s">
        <v>688</v>
      </c>
      <c r="F482" s="31" t="s">
        <v>123</v>
      </c>
      <c r="G482" s="31" t="s">
        <v>16287</v>
      </c>
      <c r="H482" s="31" t="s">
        <v>29943</v>
      </c>
      <c r="I482" s="38">
        <v>0.95833333333333337</v>
      </c>
      <c r="J482" s="31" t="s">
        <v>537</v>
      </c>
      <c r="K482" s="31" t="s">
        <v>105</v>
      </c>
      <c r="L482" s="31" t="s">
        <v>106</v>
      </c>
      <c r="M482" s="31" t="s">
        <v>194</v>
      </c>
      <c r="N482" s="23"/>
      <c r="O482" s="23"/>
      <c r="P482" s="23"/>
      <c r="Q482" s="23"/>
      <c r="R482" s="23"/>
      <c r="S482" s="29">
        <v>40200</v>
      </c>
      <c r="T482" s="31"/>
      <c r="U482" s="31"/>
      <c r="V482" s="31"/>
      <c r="W482" s="31"/>
      <c r="X482" s="31"/>
      <c r="Y482" s="31"/>
      <c r="Z482" s="31"/>
      <c r="AA482" s="31"/>
      <c r="AB482" s="38"/>
      <c r="AC482" s="31"/>
      <c r="AD482" s="31"/>
      <c r="AE482" s="31"/>
      <c r="AF482" s="31"/>
      <c r="AG482" s="23"/>
      <c r="AH482" s="23"/>
      <c r="AI482" s="23"/>
      <c r="AJ482" s="29"/>
      <c r="AK482" s="23"/>
      <c r="AL482" s="29"/>
      <c r="AM482" s="480"/>
    </row>
    <row r="483" spans="1:39" ht="54" customHeight="1" x14ac:dyDescent="1.1499999999999999">
      <c r="A483" s="31" t="s">
        <v>41674</v>
      </c>
      <c r="B483" s="31" t="s">
        <v>41675</v>
      </c>
      <c r="C483" s="31" t="s">
        <v>41676</v>
      </c>
      <c r="D483" s="31" t="s">
        <v>41677</v>
      </c>
      <c r="E483" s="31" t="s">
        <v>688</v>
      </c>
      <c r="F483" s="31" t="s">
        <v>123</v>
      </c>
      <c r="G483" s="31" t="s">
        <v>16287</v>
      </c>
      <c r="H483" s="31" t="s">
        <v>29943</v>
      </c>
      <c r="I483" s="38">
        <v>0.41666666666666669</v>
      </c>
      <c r="J483" s="31" t="s">
        <v>36</v>
      </c>
      <c r="K483" s="31" t="s">
        <v>105</v>
      </c>
      <c r="L483" s="31" t="s">
        <v>106</v>
      </c>
      <c r="M483" s="31" t="s">
        <v>107</v>
      </c>
      <c r="N483" s="23"/>
      <c r="O483" s="23"/>
      <c r="P483" s="23"/>
      <c r="Q483" s="23"/>
      <c r="R483" s="23"/>
      <c r="S483" s="29">
        <v>25200</v>
      </c>
      <c r="T483" s="31"/>
      <c r="U483" s="31"/>
      <c r="V483" s="31"/>
      <c r="W483" s="31"/>
      <c r="X483" s="31"/>
      <c r="Y483" s="31"/>
      <c r="Z483" s="31"/>
      <c r="AA483" s="31"/>
      <c r="AB483" s="38"/>
      <c r="AC483" s="31"/>
      <c r="AD483" s="31"/>
      <c r="AE483" s="31"/>
      <c r="AF483" s="31"/>
      <c r="AG483" s="23"/>
      <c r="AH483" s="23"/>
      <c r="AI483" s="23"/>
      <c r="AJ483" s="29"/>
      <c r="AK483" s="23"/>
      <c r="AL483" s="29"/>
      <c r="AM483" s="480"/>
    </row>
    <row r="484" spans="1:39" ht="54" customHeight="1" x14ac:dyDescent="1.1499999999999999">
      <c r="A484" s="31" t="s">
        <v>41678</v>
      </c>
      <c r="B484" s="31" t="s">
        <v>2532</v>
      </c>
      <c r="C484" s="31" t="s">
        <v>41679</v>
      </c>
      <c r="D484" s="31" t="s">
        <v>41680</v>
      </c>
      <c r="E484" s="31" t="s">
        <v>688</v>
      </c>
      <c r="F484" s="31" t="s">
        <v>123</v>
      </c>
      <c r="G484" s="31" t="s">
        <v>16287</v>
      </c>
      <c r="H484" s="31" t="s">
        <v>29943</v>
      </c>
      <c r="I484" s="38">
        <v>0.41666666666666669</v>
      </c>
      <c r="J484" s="31" t="s">
        <v>36</v>
      </c>
      <c r="K484" s="31" t="s">
        <v>105</v>
      </c>
      <c r="L484" s="31" t="s">
        <v>106</v>
      </c>
      <c r="M484" s="31" t="s">
        <v>107</v>
      </c>
      <c r="N484" s="23"/>
      <c r="O484" s="23"/>
      <c r="P484" s="23"/>
      <c r="Q484" s="23"/>
      <c r="R484" s="23"/>
      <c r="S484" s="29">
        <v>25200</v>
      </c>
      <c r="T484" s="31"/>
      <c r="U484" s="31"/>
      <c r="V484" s="31"/>
      <c r="W484" s="31"/>
      <c r="X484" s="31"/>
      <c r="Y484" s="31"/>
      <c r="Z484" s="31"/>
      <c r="AA484" s="31"/>
      <c r="AB484" s="38"/>
      <c r="AC484" s="31"/>
      <c r="AD484" s="31"/>
      <c r="AE484" s="31"/>
      <c r="AF484" s="31"/>
      <c r="AG484" s="23"/>
      <c r="AH484" s="23"/>
      <c r="AI484" s="23"/>
      <c r="AJ484" s="29"/>
      <c r="AK484" s="23"/>
      <c r="AL484" s="29"/>
      <c r="AM484" s="480"/>
    </row>
    <row r="485" spans="1:39" ht="54" customHeight="1" x14ac:dyDescent="1.1499999999999999">
      <c r="A485" s="31" t="s">
        <v>41681</v>
      </c>
      <c r="B485" s="31" t="s">
        <v>41682</v>
      </c>
      <c r="C485" s="31" t="s">
        <v>41683</v>
      </c>
      <c r="D485" s="31" t="s">
        <v>41684</v>
      </c>
      <c r="E485" s="31" t="s">
        <v>688</v>
      </c>
      <c r="F485" s="31" t="s">
        <v>123</v>
      </c>
      <c r="G485" s="31" t="s">
        <v>16287</v>
      </c>
      <c r="H485" s="31" t="s">
        <v>29943</v>
      </c>
      <c r="I485" s="38">
        <v>0.41666666666666669</v>
      </c>
      <c r="J485" s="31" t="s">
        <v>36</v>
      </c>
      <c r="K485" s="31" t="s">
        <v>105</v>
      </c>
      <c r="L485" s="31" t="s">
        <v>106</v>
      </c>
      <c r="M485" s="31" t="s">
        <v>107</v>
      </c>
      <c r="N485" s="23"/>
      <c r="O485" s="23"/>
      <c r="P485" s="23"/>
      <c r="Q485" s="23"/>
      <c r="R485" s="23"/>
      <c r="S485" s="29">
        <v>25200</v>
      </c>
      <c r="T485" s="31"/>
      <c r="U485" s="31"/>
      <c r="V485" s="31"/>
      <c r="W485" s="31"/>
      <c r="X485" s="31"/>
      <c r="Y485" s="31"/>
      <c r="Z485" s="31"/>
      <c r="AA485" s="31"/>
      <c r="AB485" s="38"/>
      <c r="AC485" s="31"/>
      <c r="AD485" s="31"/>
      <c r="AE485" s="31"/>
      <c r="AF485" s="31"/>
      <c r="AG485" s="23"/>
      <c r="AH485" s="23"/>
      <c r="AI485" s="23"/>
      <c r="AJ485" s="29"/>
      <c r="AK485" s="23"/>
      <c r="AL485" s="29"/>
      <c r="AM485" s="480"/>
    </row>
    <row r="486" spans="1:39" ht="54" customHeight="1" x14ac:dyDescent="1.1499999999999999">
      <c r="A486" s="31" t="s">
        <v>41685</v>
      </c>
      <c r="B486" s="31" t="s">
        <v>16674</v>
      </c>
      <c r="C486" s="31" t="s">
        <v>41686</v>
      </c>
      <c r="D486" s="31" t="s">
        <v>41687</v>
      </c>
      <c r="E486" s="31" t="s">
        <v>688</v>
      </c>
      <c r="F486" s="31" t="s">
        <v>123</v>
      </c>
      <c r="G486" s="31" t="s">
        <v>16287</v>
      </c>
      <c r="H486" s="31" t="s">
        <v>29943</v>
      </c>
      <c r="I486" s="38">
        <v>0.41666666666666669</v>
      </c>
      <c r="J486" s="31" t="s">
        <v>36</v>
      </c>
      <c r="K486" s="31" t="s">
        <v>105</v>
      </c>
      <c r="L486" s="31" t="s">
        <v>106</v>
      </c>
      <c r="M486" s="31" t="s">
        <v>107</v>
      </c>
      <c r="N486" s="23"/>
      <c r="O486" s="23"/>
      <c r="P486" s="23"/>
      <c r="Q486" s="23"/>
      <c r="R486" s="23"/>
      <c r="S486" s="29">
        <v>25200</v>
      </c>
      <c r="T486" s="31"/>
      <c r="U486" s="31"/>
      <c r="V486" s="31"/>
      <c r="W486" s="31"/>
      <c r="X486" s="31"/>
      <c r="Y486" s="31"/>
      <c r="Z486" s="31"/>
      <c r="AA486" s="31"/>
      <c r="AB486" s="38"/>
      <c r="AC486" s="31"/>
      <c r="AD486" s="31"/>
      <c r="AE486" s="31"/>
      <c r="AF486" s="31"/>
      <c r="AG486" s="23"/>
      <c r="AH486" s="23"/>
      <c r="AI486" s="23"/>
      <c r="AJ486" s="29"/>
      <c r="AK486" s="23"/>
      <c r="AL486" s="29"/>
      <c r="AM486" s="480"/>
    </row>
    <row r="487" spans="1:39" ht="54" customHeight="1" x14ac:dyDescent="1.1499999999999999">
      <c r="A487" s="31" t="s">
        <v>41688</v>
      </c>
      <c r="B487" s="31" t="s">
        <v>41689</v>
      </c>
      <c r="C487" s="31" t="s">
        <v>41690</v>
      </c>
      <c r="D487" s="31" t="s">
        <v>41691</v>
      </c>
      <c r="E487" s="31" t="s">
        <v>688</v>
      </c>
      <c r="F487" s="31" t="s">
        <v>123</v>
      </c>
      <c r="G487" s="31" t="s">
        <v>16287</v>
      </c>
      <c r="H487" s="31" t="s">
        <v>29943</v>
      </c>
      <c r="I487" s="38">
        <v>0.41666666666666669</v>
      </c>
      <c r="J487" s="31" t="s">
        <v>36</v>
      </c>
      <c r="K487" s="31" t="s">
        <v>105</v>
      </c>
      <c r="L487" s="31" t="s">
        <v>106</v>
      </c>
      <c r="M487" s="31" t="s">
        <v>107</v>
      </c>
      <c r="N487" s="23"/>
      <c r="O487" s="23"/>
      <c r="P487" s="23"/>
      <c r="Q487" s="23"/>
      <c r="R487" s="23"/>
      <c r="S487" s="29">
        <v>25200</v>
      </c>
      <c r="T487" s="31"/>
      <c r="U487" s="31"/>
      <c r="V487" s="31"/>
      <c r="W487" s="31"/>
      <c r="X487" s="31"/>
      <c r="Y487" s="31"/>
      <c r="Z487" s="31"/>
      <c r="AA487" s="31"/>
      <c r="AB487" s="38"/>
      <c r="AC487" s="31"/>
      <c r="AD487" s="31"/>
      <c r="AE487" s="31"/>
      <c r="AF487" s="31"/>
      <c r="AG487" s="23"/>
      <c r="AH487" s="23"/>
      <c r="AI487" s="23"/>
      <c r="AJ487" s="29"/>
      <c r="AK487" s="23"/>
      <c r="AL487" s="29"/>
      <c r="AM487" s="480"/>
    </row>
    <row r="488" spans="1:39" ht="54" customHeight="1" x14ac:dyDescent="1.1499999999999999">
      <c r="A488" s="31" t="s">
        <v>41692</v>
      </c>
      <c r="B488" s="31" t="s">
        <v>41693</v>
      </c>
      <c r="C488" s="31" t="s">
        <v>41694</v>
      </c>
      <c r="D488" s="31" t="s">
        <v>41695</v>
      </c>
      <c r="E488" s="31" t="s">
        <v>688</v>
      </c>
      <c r="F488" s="31" t="s">
        <v>123</v>
      </c>
      <c r="G488" s="31" t="s">
        <v>16287</v>
      </c>
      <c r="H488" s="31" t="s">
        <v>29943</v>
      </c>
      <c r="I488" s="38">
        <v>0.41666666666666669</v>
      </c>
      <c r="J488" s="31" t="s">
        <v>36</v>
      </c>
      <c r="K488" s="31" t="s">
        <v>105</v>
      </c>
      <c r="L488" s="31" t="s">
        <v>106</v>
      </c>
      <c r="M488" s="31" t="s">
        <v>107</v>
      </c>
      <c r="N488" s="23"/>
      <c r="O488" s="23"/>
      <c r="P488" s="23"/>
      <c r="Q488" s="23"/>
      <c r="R488" s="23"/>
      <c r="S488" s="29">
        <v>25200</v>
      </c>
      <c r="T488" s="31"/>
      <c r="U488" s="31"/>
      <c r="V488" s="31"/>
      <c r="W488" s="31"/>
      <c r="X488" s="31"/>
      <c r="Y488" s="31"/>
      <c r="Z488" s="31"/>
      <c r="AA488" s="31"/>
      <c r="AB488" s="38"/>
      <c r="AC488" s="31"/>
      <c r="AD488" s="31"/>
      <c r="AE488" s="31"/>
      <c r="AF488" s="31"/>
      <c r="AG488" s="23"/>
      <c r="AH488" s="23"/>
      <c r="AI488" s="23"/>
      <c r="AJ488" s="29"/>
      <c r="AK488" s="23"/>
      <c r="AL488" s="29"/>
      <c r="AM488" s="480"/>
    </row>
    <row r="489" spans="1:39" ht="54" customHeight="1" x14ac:dyDescent="1.1499999999999999">
      <c r="A489" s="31" t="s">
        <v>41696</v>
      </c>
      <c r="B489" s="31" t="s">
        <v>41697</v>
      </c>
      <c r="C489" s="31" t="s">
        <v>41698</v>
      </c>
      <c r="D489" s="31" t="s">
        <v>41699</v>
      </c>
      <c r="E489" s="31" t="s">
        <v>688</v>
      </c>
      <c r="F489" s="31" t="s">
        <v>123</v>
      </c>
      <c r="G489" s="31" t="s">
        <v>16287</v>
      </c>
      <c r="H489" s="31" t="s">
        <v>29943</v>
      </c>
      <c r="I489" s="38">
        <v>0.41666666666666669</v>
      </c>
      <c r="J489" s="31" t="s">
        <v>36</v>
      </c>
      <c r="K489" s="31" t="s">
        <v>105</v>
      </c>
      <c r="L489" s="31" t="s">
        <v>106</v>
      </c>
      <c r="M489" s="31" t="s">
        <v>107</v>
      </c>
      <c r="N489" s="23"/>
      <c r="O489" s="23"/>
      <c r="P489" s="23"/>
      <c r="Q489" s="23"/>
      <c r="R489" s="23"/>
      <c r="S489" s="29">
        <v>25200</v>
      </c>
      <c r="T489" s="31"/>
      <c r="U489" s="31"/>
      <c r="V489" s="31"/>
      <c r="W489" s="31"/>
      <c r="X489" s="31"/>
      <c r="Y489" s="31"/>
      <c r="Z489" s="31"/>
      <c r="AA489" s="31"/>
      <c r="AB489" s="38"/>
      <c r="AC489" s="31"/>
      <c r="AD489" s="31"/>
      <c r="AE489" s="31"/>
      <c r="AF489" s="31"/>
      <c r="AG489" s="23"/>
      <c r="AH489" s="23"/>
      <c r="AI489" s="23"/>
      <c r="AJ489" s="29"/>
      <c r="AK489" s="23"/>
      <c r="AL489" s="29"/>
      <c r="AM489" s="480"/>
    </row>
    <row r="490" spans="1:39" ht="54" customHeight="1" x14ac:dyDescent="1.1499999999999999">
      <c r="A490" s="31" t="s">
        <v>41700</v>
      </c>
      <c r="B490" s="31" t="s">
        <v>41701</v>
      </c>
      <c r="C490" s="31" t="s">
        <v>41702</v>
      </c>
      <c r="D490" s="31" t="s">
        <v>41703</v>
      </c>
      <c r="E490" s="31" t="s">
        <v>688</v>
      </c>
      <c r="F490" s="31" t="s">
        <v>123</v>
      </c>
      <c r="G490" s="31" t="s">
        <v>16287</v>
      </c>
      <c r="H490" s="31" t="s">
        <v>29943</v>
      </c>
      <c r="I490" s="38">
        <v>0.41666666666666669</v>
      </c>
      <c r="J490" s="31" t="s">
        <v>36</v>
      </c>
      <c r="K490" s="31" t="s">
        <v>105</v>
      </c>
      <c r="L490" s="31" t="s">
        <v>106</v>
      </c>
      <c r="M490" s="31" t="s">
        <v>194</v>
      </c>
      <c r="N490" s="23"/>
      <c r="O490" s="23"/>
      <c r="P490" s="23"/>
      <c r="Q490" s="23"/>
      <c r="R490" s="23"/>
      <c r="S490" s="29">
        <v>40200</v>
      </c>
      <c r="T490" s="31"/>
      <c r="U490" s="31"/>
      <c r="V490" s="31"/>
      <c r="W490" s="31"/>
      <c r="X490" s="31"/>
      <c r="Y490" s="31"/>
      <c r="Z490" s="31"/>
      <c r="AA490" s="31"/>
      <c r="AB490" s="38"/>
      <c r="AC490" s="31"/>
      <c r="AD490" s="31"/>
      <c r="AE490" s="31"/>
      <c r="AF490" s="31"/>
      <c r="AG490" s="23"/>
      <c r="AH490" s="23"/>
      <c r="AI490" s="23"/>
      <c r="AJ490" s="29"/>
      <c r="AK490" s="23"/>
      <c r="AL490" s="29"/>
      <c r="AM490" s="480"/>
    </row>
    <row r="491" spans="1:39" ht="54" customHeight="1" x14ac:dyDescent="1.1499999999999999">
      <c r="A491" s="31" t="s">
        <v>41704</v>
      </c>
      <c r="B491" s="31" t="s">
        <v>41705</v>
      </c>
      <c r="C491" s="31" t="s">
        <v>41706</v>
      </c>
      <c r="D491" s="31" t="s">
        <v>41707</v>
      </c>
      <c r="E491" s="31" t="s">
        <v>688</v>
      </c>
      <c r="F491" s="31" t="s">
        <v>123</v>
      </c>
      <c r="G491" s="31" t="s">
        <v>16287</v>
      </c>
      <c r="H491" s="31" t="s">
        <v>29943</v>
      </c>
      <c r="I491" s="38">
        <v>0.41666666666666669</v>
      </c>
      <c r="J491" s="31" t="s">
        <v>36</v>
      </c>
      <c r="K491" s="31" t="s">
        <v>105</v>
      </c>
      <c r="L491" s="31" t="s">
        <v>533</v>
      </c>
      <c r="M491" s="31" t="s">
        <v>194</v>
      </c>
      <c r="N491" s="23"/>
      <c r="O491" s="23"/>
      <c r="P491" s="23"/>
      <c r="Q491" s="23"/>
      <c r="R491" s="23"/>
      <c r="S491" s="29">
        <v>20200</v>
      </c>
      <c r="T491" s="31"/>
      <c r="U491" s="31"/>
      <c r="V491" s="31"/>
      <c r="W491" s="31"/>
      <c r="X491" s="31"/>
      <c r="Y491" s="31"/>
      <c r="Z491" s="31"/>
      <c r="AA491" s="31"/>
      <c r="AB491" s="38"/>
      <c r="AC491" s="31"/>
      <c r="AD491" s="31"/>
      <c r="AE491" s="31"/>
      <c r="AF491" s="31"/>
      <c r="AG491" s="23"/>
      <c r="AH491" s="23"/>
      <c r="AI491" s="23"/>
      <c r="AJ491" s="29"/>
      <c r="AK491" s="23"/>
      <c r="AL491" s="29"/>
      <c r="AM491" s="480"/>
    </row>
    <row r="492" spans="1:39" ht="54" customHeight="1" x14ac:dyDescent="1.1499999999999999">
      <c r="A492" s="31" t="s">
        <v>41708</v>
      </c>
      <c r="B492" s="31" t="s">
        <v>31955</v>
      </c>
      <c r="C492" s="31" t="s">
        <v>41709</v>
      </c>
      <c r="D492" s="31" t="s">
        <v>41710</v>
      </c>
      <c r="E492" s="31" t="s">
        <v>688</v>
      </c>
      <c r="F492" s="31" t="s">
        <v>123</v>
      </c>
      <c r="G492" s="31" t="s">
        <v>16287</v>
      </c>
      <c r="H492" s="31" t="s">
        <v>29943</v>
      </c>
      <c r="I492" s="38">
        <v>0.41666666666666669</v>
      </c>
      <c r="J492" s="31" t="s">
        <v>36</v>
      </c>
      <c r="K492" s="31" t="s">
        <v>105</v>
      </c>
      <c r="L492" s="31" t="s">
        <v>106</v>
      </c>
      <c r="M492" s="31" t="s">
        <v>194</v>
      </c>
      <c r="N492" s="23"/>
      <c r="O492" s="23"/>
      <c r="P492" s="23"/>
      <c r="Q492" s="23"/>
      <c r="R492" s="23"/>
      <c r="S492" s="29">
        <v>40200</v>
      </c>
      <c r="T492" s="31"/>
      <c r="U492" s="31"/>
      <c r="V492" s="31"/>
      <c r="W492" s="31"/>
      <c r="X492" s="31"/>
      <c r="Y492" s="31"/>
      <c r="Z492" s="31"/>
      <c r="AA492" s="31"/>
      <c r="AB492" s="38"/>
      <c r="AC492" s="31"/>
      <c r="AD492" s="31"/>
      <c r="AE492" s="31"/>
      <c r="AF492" s="31"/>
      <c r="AG492" s="23"/>
      <c r="AH492" s="23"/>
      <c r="AI492" s="23"/>
      <c r="AJ492" s="29"/>
      <c r="AK492" s="23"/>
      <c r="AL492" s="29"/>
      <c r="AM492" s="480"/>
    </row>
    <row r="493" spans="1:39" ht="54" customHeight="1" x14ac:dyDescent="1.1499999999999999">
      <c r="A493" s="31" t="s">
        <v>41711</v>
      </c>
      <c r="B493" s="31" t="s">
        <v>13192</v>
      </c>
      <c r="C493" s="31" t="s">
        <v>41712</v>
      </c>
      <c r="D493" s="31" t="s">
        <v>41713</v>
      </c>
      <c r="E493" s="31" t="s">
        <v>688</v>
      </c>
      <c r="F493" s="31" t="s">
        <v>123</v>
      </c>
      <c r="G493" s="31" t="s">
        <v>16287</v>
      </c>
      <c r="H493" s="31" t="s">
        <v>29943</v>
      </c>
      <c r="I493" s="38">
        <v>0.41666666666666669</v>
      </c>
      <c r="J493" s="31" t="s">
        <v>36</v>
      </c>
      <c r="K493" s="31" t="s">
        <v>105</v>
      </c>
      <c r="L493" s="31" t="s">
        <v>106</v>
      </c>
      <c r="M493" s="31" t="s">
        <v>107</v>
      </c>
      <c r="N493" s="23"/>
      <c r="O493" s="23"/>
      <c r="P493" s="23"/>
      <c r="Q493" s="23"/>
      <c r="R493" s="23"/>
      <c r="S493" s="29">
        <v>25200</v>
      </c>
      <c r="T493" s="31"/>
      <c r="U493" s="31"/>
      <c r="V493" s="31"/>
      <c r="W493" s="31"/>
      <c r="X493" s="31"/>
      <c r="Y493" s="31"/>
      <c r="Z493" s="31"/>
      <c r="AA493" s="31"/>
      <c r="AB493" s="38"/>
      <c r="AC493" s="31"/>
      <c r="AD493" s="31"/>
      <c r="AE493" s="31"/>
      <c r="AF493" s="31"/>
      <c r="AG493" s="23"/>
      <c r="AH493" s="23"/>
      <c r="AI493" s="23"/>
      <c r="AJ493" s="29"/>
      <c r="AK493" s="23"/>
      <c r="AL493" s="29"/>
      <c r="AM493" s="480"/>
    </row>
    <row r="494" spans="1:39" ht="54" customHeight="1" x14ac:dyDescent="1.1499999999999999">
      <c r="A494" s="31" t="s">
        <v>41714</v>
      </c>
      <c r="B494" s="31" t="s">
        <v>41715</v>
      </c>
      <c r="C494" s="31" t="s">
        <v>41716</v>
      </c>
      <c r="D494" s="31" t="s">
        <v>41717</v>
      </c>
      <c r="E494" s="31" t="s">
        <v>688</v>
      </c>
      <c r="F494" s="31" t="s">
        <v>123</v>
      </c>
      <c r="G494" s="31" t="s">
        <v>16287</v>
      </c>
      <c r="H494" s="31" t="s">
        <v>29943</v>
      </c>
      <c r="I494" s="38">
        <v>0.41666666666666669</v>
      </c>
      <c r="J494" s="31" t="s">
        <v>36</v>
      </c>
      <c r="K494" s="31" t="s">
        <v>105</v>
      </c>
      <c r="L494" s="31" t="s">
        <v>125</v>
      </c>
      <c r="M494" s="31" t="s">
        <v>194</v>
      </c>
      <c r="N494" s="23"/>
      <c r="O494" s="23"/>
      <c r="P494" s="23"/>
      <c r="Q494" s="23"/>
      <c r="R494" s="23"/>
      <c r="S494" s="29">
        <v>30200</v>
      </c>
      <c r="T494" s="31"/>
      <c r="U494" s="31"/>
      <c r="V494" s="31"/>
      <c r="W494" s="31"/>
      <c r="X494" s="31"/>
      <c r="Y494" s="31"/>
      <c r="Z494" s="31"/>
      <c r="AA494" s="31"/>
      <c r="AB494" s="38"/>
      <c r="AC494" s="31"/>
      <c r="AD494" s="31"/>
      <c r="AE494" s="31"/>
      <c r="AF494" s="31"/>
      <c r="AG494" s="23"/>
      <c r="AH494" s="23"/>
      <c r="AI494" s="23"/>
      <c r="AJ494" s="29"/>
      <c r="AK494" s="23"/>
      <c r="AL494" s="29"/>
      <c r="AM494" s="480"/>
    </row>
    <row r="495" spans="1:39" ht="54" customHeight="1" x14ac:dyDescent="1.1499999999999999">
      <c r="A495" s="31" t="s">
        <v>41718</v>
      </c>
      <c r="B495" s="31" t="s">
        <v>41719</v>
      </c>
      <c r="C495" s="31" t="s">
        <v>41720</v>
      </c>
      <c r="D495" s="31" t="s">
        <v>41721</v>
      </c>
      <c r="E495" s="31" t="s">
        <v>688</v>
      </c>
      <c r="F495" s="31" t="s">
        <v>123</v>
      </c>
      <c r="G495" s="31" t="s">
        <v>16287</v>
      </c>
      <c r="H495" s="31" t="s">
        <v>29943</v>
      </c>
      <c r="I495" s="38">
        <v>0.41666666666666669</v>
      </c>
      <c r="J495" s="31" t="s">
        <v>36</v>
      </c>
      <c r="K495" s="31" t="s">
        <v>105</v>
      </c>
      <c r="L495" s="31" t="s">
        <v>106</v>
      </c>
      <c r="M495" s="31" t="s">
        <v>107</v>
      </c>
      <c r="N495" s="23"/>
      <c r="O495" s="23"/>
      <c r="P495" s="23"/>
      <c r="Q495" s="23"/>
      <c r="R495" s="23"/>
      <c r="S495" s="29">
        <v>25200</v>
      </c>
      <c r="T495" s="31"/>
      <c r="U495" s="31"/>
      <c r="V495" s="31"/>
      <c r="W495" s="31"/>
      <c r="X495" s="31"/>
      <c r="Y495" s="31"/>
      <c r="Z495" s="31"/>
      <c r="AA495" s="31"/>
      <c r="AB495" s="38"/>
      <c r="AC495" s="31"/>
      <c r="AD495" s="31"/>
      <c r="AE495" s="31"/>
      <c r="AF495" s="31"/>
      <c r="AG495" s="23"/>
      <c r="AH495" s="23"/>
      <c r="AI495" s="23"/>
      <c r="AJ495" s="29"/>
      <c r="AK495" s="23"/>
      <c r="AL495" s="29"/>
      <c r="AM495" s="480"/>
    </row>
    <row r="496" spans="1:39" ht="54" customHeight="1" x14ac:dyDescent="1.1499999999999999">
      <c r="A496" s="31" t="s">
        <v>41722</v>
      </c>
      <c r="B496" s="31" t="s">
        <v>41723</v>
      </c>
      <c r="C496" s="31" t="s">
        <v>41724</v>
      </c>
      <c r="D496" s="31" t="s">
        <v>41725</v>
      </c>
      <c r="E496" s="31" t="s">
        <v>688</v>
      </c>
      <c r="F496" s="31" t="s">
        <v>123</v>
      </c>
      <c r="G496" s="31" t="s">
        <v>16287</v>
      </c>
      <c r="H496" s="31" t="s">
        <v>29943</v>
      </c>
      <c r="I496" s="38">
        <v>0.41666666666666669</v>
      </c>
      <c r="J496" s="31" t="s">
        <v>36</v>
      </c>
      <c r="K496" s="31" t="s">
        <v>105</v>
      </c>
      <c r="L496" s="31" t="s">
        <v>106</v>
      </c>
      <c r="M496" s="31" t="s">
        <v>107</v>
      </c>
      <c r="N496" s="23"/>
      <c r="O496" s="23"/>
      <c r="P496" s="23"/>
      <c r="Q496" s="23"/>
      <c r="R496" s="23"/>
      <c r="S496" s="29">
        <v>25200</v>
      </c>
      <c r="T496" s="31"/>
      <c r="U496" s="31"/>
      <c r="V496" s="31"/>
      <c r="W496" s="31"/>
      <c r="X496" s="31"/>
      <c r="Y496" s="31"/>
      <c r="Z496" s="31"/>
      <c r="AA496" s="31"/>
      <c r="AB496" s="38"/>
      <c r="AC496" s="31"/>
      <c r="AD496" s="31"/>
      <c r="AE496" s="31"/>
      <c r="AF496" s="31"/>
      <c r="AG496" s="23"/>
      <c r="AH496" s="23"/>
      <c r="AI496" s="23"/>
      <c r="AJ496" s="29"/>
      <c r="AK496" s="23"/>
      <c r="AL496" s="29"/>
      <c r="AM496" s="480"/>
    </row>
    <row r="497" spans="1:39" ht="54" customHeight="1" x14ac:dyDescent="1.1499999999999999">
      <c r="A497" s="31" t="s">
        <v>41726</v>
      </c>
      <c r="B497" s="31" t="s">
        <v>18766</v>
      </c>
      <c r="C497" s="31" t="s">
        <v>41727</v>
      </c>
      <c r="D497" s="31" t="s">
        <v>41728</v>
      </c>
      <c r="E497" s="31" t="s">
        <v>688</v>
      </c>
      <c r="F497" s="31" t="s">
        <v>123</v>
      </c>
      <c r="G497" s="31" t="s">
        <v>16287</v>
      </c>
      <c r="H497" s="31" t="s">
        <v>29943</v>
      </c>
      <c r="I497" s="38">
        <v>0.41666666666666669</v>
      </c>
      <c r="J497" s="31" t="s">
        <v>36</v>
      </c>
      <c r="K497" s="31" t="s">
        <v>105</v>
      </c>
      <c r="L497" s="31" t="s">
        <v>106</v>
      </c>
      <c r="M497" s="31" t="s">
        <v>107</v>
      </c>
      <c r="N497" s="23"/>
      <c r="O497" s="23"/>
      <c r="P497" s="23"/>
      <c r="Q497" s="23"/>
      <c r="R497" s="23"/>
      <c r="S497" s="29">
        <v>25200</v>
      </c>
      <c r="T497" s="31"/>
      <c r="U497" s="31"/>
      <c r="V497" s="31"/>
      <c r="W497" s="31"/>
      <c r="X497" s="31"/>
      <c r="Y497" s="31"/>
      <c r="Z497" s="31"/>
      <c r="AA497" s="31"/>
      <c r="AB497" s="38"/>
      <c r="AC497" s="31"/>
      <c r="AD497" s="31"/>
      <c r="AE497" s="31"/>
      <c r="AF497" s="31"/>
      <c r="AG497" s="23"/>
      <c r="AH497" s="23"/>
      <c r="AI497" s="23"/>
      <c r="AJ497" s="29"/>
      <c r="AK497" s="23"/>
      <c r="AL497" s="29"/>
      <c r="AM497" s="480"/>
    </row>
    <row r="498" spans="1:39" ht="54" customHeight="1" x14ac:dyDescent="1.1499999999999999">
      <c r="A498" s="31" t="s">
        <v>41729</v>
      </c>
      <c r="B498" s="31" t="s">
        <v>38786</v>
      </c>
      <c r="C498" s="31" t="s">
        <v>41730</v>
      </c>
      <c r="D498" s="31" t="s">
        <v>41731</v>
      </c>
      <c r="E498" s="31" t="s">
        <v>688</v>
      </c>
      <c r="F498" s="31" t="s">
        <v>123</v>
      </c>
      <c r="G498" s="31" t="s">
        <v>16287</v>
      </c>
      <c r="H498" s="31" t="s">
        <v>29943</v>
      </c>
      <c r="I498" s="38">
        <v>0.41666666666666669</v>
      </c>
      <c r="J498" s="31" t="s">
        <v>36</v>
      </c>
      <c r="K498" s="31" t="s">
        <v>105</v>
      </c>
      <c r="L498" s="31" t="s">
        <v>106</v>
      </c>
      <c r="M498" s="31" t="s">
        <v>107</v>
      </c>
      <c r="N498" s="23"/>
      <c r="O498" s="23"/>
      <c r="P498" s="23"/>
      <c r="Q498" s="23"/>
      <c r="R498" s="23"/>
      <c r="S498" s="29">
        <v>25200</v>
      </c>
      <c r="T498" s="31"/>
      <c r="U498" s="31"/>
      <c r="V498" s="31"/>
      <c r="W498" s="31"/>
      <c r="X498" s="31"/>
      <c r="Y498" s="31"/>
      <c r="Z498" s="31"/>
      <c r="AA498" s="31"/>
      <c r="AB498" s="38"/>
      <c r="AC498" s="31"/>
      <c r="AD498" s="31"/>
      <c r="AE498" s="31"/>
      <c r="AF498" s="31"/>
      <c r="AG498" s="23"/>
      <c r="AH498" s="23"/>
      <c r="AI498" s="23"/>
      <c r="AJ498" s="29"/>
      <c r="AK498" s="23"/>
      <c r="AL498" s="29"/>
      <c r="AM498" s="480"/>
    </row>
    <row r="499" spans="1:39" ht="54" customHeight="1" x14ac:dyDescent="1.1499999999999999">
      <c r="A499" s="31" t="s">
        <v>41732</v>
      </c>
      <c r="B499" s="31" t="s">
        <v>33919</v>
      </c>
      <c r="C499" s="31" t="s">
        <v>41733</v>
      </c>
      <c r="D499" s="31" t="s">
        <v>41734</v>
      </c>
      <c r="E499" s="31" t="s">
        <v>687</v>
      </c>
      <c r="F499" s="31" t="s">
        <v>123</v>
      </c>
      <c r="G499" s="31" t="s">
        <v>16504</v>
      </c>
      <c r="H499" s="31" t="s">
        <v>29943</v>
      </c>
      <c r="I499" s="38">
        <v>0.25</v>
      </c>
      <c r="J499" s="31" t="s">
        <v>36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44700</v>
      </c>
      <c r="T499" s="31"/>
      <c r="U499" s="31"/>
      <c r="V499" s="31"/>
      <c r="W499" s="31"/>
      <c r="X499" s="31"/>
      <c r="Y499" s="31"/>
      <c r="Z499" s="31"/>
      <c r="AA499" s="31"/>
      <c r="AB499" s="38"/>
      <c r="AC499" s="31"/>
      <c r="AD499" s="31"/>
      <c r="AE499" s="31"/>
      <c r="AF499" s="31"/>
      <c r="AG499" s="23"/>
      <c r="AH499" s="23"/>
      <c r="AI499" s="23"/>
      <c r="AJ499" s="29"/>
      <c r="AK499" s="23"/>
      <c r="AL499" s="29"/>
      <c r="AM499" s="480"/>
    </row>
    <row r="500" spans="1:39" ht="54" customHeight="1" x14ac:dyDescent="1.1499999999999999">
      <c r="A500" s="31" t="s">
        <v>41735</v>
      </c>
      <c r="B500" s="31" t="s">
        <v>15968</v>
      </c>
      <c r="C500" s="31" t="s">
        <v>41736</v>
      </c>
      <c r="D500" s="31" t="s">
        <v>41737</v>
      </c>
      <c r="E500" s="31" t="s">
        <v>688</v>
      </c>
      <c r="F500" s="31" t="s">
        <v>123</v>
      </c>
      <c r="G500" s="31" t="s">
        <v>16287</v>
      </c>
      <c r="H500" s="31" t="s">
        <v>29943</v>
      </c>
      <c r="I500" s="38">
        <v>0.41666666666666669</v>
      </c>
      <c r="J500" s="31" t="s">
        <v>36</v>
      </c>
      <c r="K500" s="31" t="s">
        <v>105</v>
      </c>
      <c r="L500" s="31" t="s">
        <v>106</v>
      </c>
      <c r="M500" s="31" t="s">
        <v>107</v>
      </c>
      <c r="N500" s="23"/>
      <c r="O500" s="23"/>
      <c r="P500" s="23"/>
      <c r="Q500" s="23"/>
      <c r="R500" s="23"/>
      <c r="S500" s="29">
        <v>25200</v>
      </c>
      <c r="T500" s="31"/>
      <c r="U500" s="31"/>
      <c r="V500" s="31"/>
      <c r="W500" s="31"/>
      <c r="X500" s="31"/>
      <c r="Y500" s="31"/>
      <c r="Z500" s="31"/>
      <c r="AA500" s="31"/>
      <c r="AB500" s="38"/>
      <c r="AC500" s="31"/>
      <c r="AD500" s="31"/>
      <c r="AE500" s="31"/>
      <c r="AF500" s="31"/>
      <c r="AG500" s="23"/>
      <c r="AH500" s="23"/>
      <c r="AI500" s="23"/>
      <c r="AJ500" s="29"/>
      <c r="AK500" s="23"/>
      <c r="AL500" s="29"/>
      <c r="AM500" s="480"/>
    </row>
    <row r="501" spans="1:39" ht="54" customHeight="1" x14ac:dyDescent="1.1499999999999999">
      <c r="A501" s="31" t="s">
        <v>41738</v>
      </c>
      <c r="B501" s="31" t="s">
        <v>40852</v>
      </c>
      <c r="C501" s="31" t="s">
        <v>41739</v>
      </c>
      <c r="D501" s="31" t="s">
        <v>41740</v>
      </c>
      <c r="E501" s="31" t="s">
        <v>688</v>
      </c>
      <c r="F501" s="31" t="s">
        <v>123</v>
      </c>
      <c r="G501" s="31" t="s">
        <v>16287</v>
      </c>
      <c r="H501" s="31" t="s">
        <v>29943</v>
      </c>
      <c r="I501" s="38">
        <v>0.41666666666666669</v>
      </c>
      <c r="J501" s="31" t="s">
        <v>36</v>
      </c>
      <c r="K501" s="31" t="s">
        <v>105</v>
      </c>
      <c r="L501" s="31" t="s">
        <v>106</v>
      </c>
      <c r="M501" s="31" t="s">
        <v>107</v>
      </c>
      <c r="N501" s="23"/>
      <c r="O501" s="23"/>
      <c r="P501" s="23"/>
      <c r="Q501" s="23"/>
      <c r="R501" s="23"/>
      <c r="S501" s="29">
        <v>25200</v>
      </c>
      <c r="T501" s="31"/>
      <c r="U501" s="31"/>
      <c r="V501" s="31"/>
      <c r="W501" s="31"/>
      <c r="X501" s="31"/>
      <c r="Y501" s="31"/>
      <c r="Z501" s="31"/>
      <c r="AA501" s="31"/>
      <c r="AB501" s="38"/>
      <c r="AC501" s="31"/>
      <c r="AD501" s="31"/>
      <c r="AE501" s="31"/>
      <c r="AF501" s="31"/>
      <c r="AG501" s="23"/>
      <c r="AH501" s="23"/>
      <c r="AI501" s="23"/>
      <c r="AJ501" s="29"/>
      <c r="AK501" s="23"/>
      <c r="AL501" s="29"/>
      <c r="AM501" s="480"/>
    </row>
    <row r="502" spans="1:39" ht="54" customHeight="1" x14ac:dyDescent="1.3">
      <c r="A502" s="679" t="s">
        <v>42589</v>
      </c>
      <c r="B502" s="680"/>
      <c r="C502" s="680"/>
      <c r="D502" s="680"/>
      <c r="E502" s="680"/>
      <c r="F502" s="680"/>
      <c r="G502" s="680"/>
      <c r="H502" s="680"/>
      <c r="I502" s="680"/>
      <c r="J502" s="680"/>
      <c r="K502" s="680"/>
      <c r="L502" s="680"/>
      <c r="M502" s="681"/>
      <c r="N502" s="23"/>
      <c r="O502" s="23"/>
      <c r="P502" s="23"/>
      <c r="Q502" s="23"/>
      <c r="R502" s="23"/>
      <c r="S502" s="29"/>
      <c r="T502" s="31"/>
      <c r="U502" s="31"/>
      <c r="V502" s="31"/>
      <c r="W502" s="31"/>
      <c r="X502" s="31"/>
      <c r="Y502" s="31"/>
      <c r="Z502" s="31"/>
      <c r="AA502" s="31"/>
      <c r="AB502" s="38"/>
      <c r="AC502" s="31"/>
      <c r="AD502" s="31"/>
      <c r="AE502" s="31"/>
      <c r="AF502" s="31"/>
      <c r="AG502" s="23"/>
      <c r="AH502" s="23"/>
      <c r="AI502" s="23"/>
      <c r="AJ502" s="29"/>
      <c r="AK502" s="23"/>
      <c r="AL502" s="29"/>
      <c r="AM502" s="480"/>
    </row>
    <row r="503" spans="1:39" ht="54" customHeight="1" x14ac:dyDescent="1.1499999999999999">
      <c r="A503" s="31" t="s">
        <v>42337</v>
      </c>
      <c r="B503" s="31" t="s">
        <v>42338</v>
      </c>
      <c r="C503" s="31" t="s">
        <v>42339</v>
      </c>
      <c r="D503" s="31" t="s">
        <v>42340</v>
      </c>
      <c r="E503" s="31" t="s">
        <v>687</v>
      </c>
      <c r="F503" s="31" t="s">
        <v>123</v>
      </c>
      <c r="G503" s="31" t="s">
        <v>41477</v>
      </c>
      <c r="H503" s="31" t="s">
        <v>33669</v>
      </c>
      <c r="I503" s="38">
        <v>0.41666666666666669</v>
      </c>
      <c r="J503" s="31" t="s">
        <v>36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44700</v>
      </c>
      <c r="T503" s="31"/>
      <c r="U503" s="31"/>
      <c r="V503" s="31"/>
      <c r="W503" s="31"/>
      <c r="X503" s="31"/>
      <c r="Y503" s="31"/>
      <c r="Z503" s="31"/>
      <c r="AA503" s="31"/>
      <c r="AB503" s="38"/>
      <c r="AC503" s="31"/>
      <c r="AD503" s="31"/>
      <c r="AE503" s="31"/>
      <c r="AF503" s="31"/>
      <c r="AG503" s="23"/>
      <c r="AH503" s="23"/>
      <c r="AI503" s="23"/>
      <c r="AJ503" s="29"/>
      <c r="AK503" s="23"/>
      <c r="AL503" s="29"/>
      <c r="AM503" s="480"/>
    </row>
    <row r="504" spans="1:39" ht="54" customHeight="1" x14ac:dyDescent="1.1499999999999999">
      <c r="A504" s="31"/>
      <c r="B504" s="31"/>
      <c r="C504" s="31"/>
      <c r="D504" s="31"/>
      <c r="E504" s="31"/>
      <c r="F504" s="31"/>
      <c r="G504" s="31"/>
      <c r="H504" s="31"/>
      <c r="I504" s="38"/>
      <c r="J504" s="31"/>
      <c r="K504" s="31"/>
      <c r="L504" s="31"/>
      <c r="M504" s="31"/>
      <c r="N504" s="23"/>
      <c r="O504" s="23"/>
      <c r="P504" s="23"/>
      <c r="Q504" s="29"/>
      <c r="R504" s="23"/>
      <c r="S504" s="29"/>
      <c r="T504" s="480"/>
    </row>
    <row r="505" spans="1:39" ht="54" customHeight="1" x14ac:dyDescent="1.1499999999999999">
      <c r="A505" s="31"/>
      <c r="B505" s="31"/>
      <c r="C505" s="31"/>
      <c r="D505" s="31"/>
      <c r="E505" s="31"/>
      <c r="F505" s="31"/>
      <c r="G505" s="31"/>
      <c r="H505" s="31"/>
      <c r="I505" s="38"/>
      <c r="J505" s="31"/>
      <c r="K505" s="31"/>
      <c r="L505" s="31"/>
      <c r="M505" s="31"/>
      <c r="N505" s="23"/>
      <c r="O505" s="23"/>
      <c r="P505" s="23"/>
      <c r="Q505" s="29"/>
      <c r="R505" s="23"/>
      <c r="S505" s="29"/>
      <c r="T505" s="480"/>
    </row>
    <row r="506" spans="1:39" ht="50.1" customHeight="1" x14ac:dyDescent="1.65">
      <c r="A506" s="405"/>
      <c r="B506" s="262"/>
      <c r="C506" s="71"/>
      <c r="D506" s="71"/>
      <c r="E506" s="71"/>
      <c r="F506" s="71"/>
      <c r="G506" s="71"/>
      <c r="H506" s="71"/>
      <c r="I506" s="76" t="s">
        <v>14</v>
      </c>
      <c r="J506" s="76">
        <f>SUM(Q:Q)-SUM(R:R)</f>
        <v>0</v>
      </c>
      <c r="K506" s="71"/>
      <c r="L506" s="71"/>
      <c r="M506" s="71"/>
      <c r="N506" s="71"/>
      <c r="O506" s="71"/>
      <c r="P506" s="71"/>
      <c r="Q506" s="117"/>
      <c r="R506" s="142"/>
      <c r="S506" s="68"/>
      <c r="T506" s="480"/>
    </row>
    <row r="507" spans="1:39" ht="50.1" customHeight="1" x14ac:dyDescent="1.65">
      <c r="A507" s="71"/>
      <c r="B507" s="262"/>
      <c r="C507" s="71"/>
      <c r="D507" s="71"/>
      <c r="E507" s="71"/>
      <c r="F507" s="71"/>
      <c r="G507" s="71"/>
      <c r="H507" s="71"/>
      <c r="I507" s="76" t="s">
        <v>15</v>
      </c>
      <c r="J507" s="76">
        <f>SUM(S:S)-SUM(T:T)</f>
        <v>561125</v>
      </c>
      <c r="K507" s="71"/>
      <c r="L507" s="71"/>
      <c r="M507" s="71"/>
      <c r="N507" s="71"/>
      <c r="O507" s="71"/>
      <c r="P507" s="71"/>
      <c r="Q507" s="117"/>
      <c r="R507" s="142"/>
      <c r="S507" s="68"/>
      <c r="T507" s="480"/>
    </row>
    <row r="508" spans="1:39" ht="50.1" customHeight="1" x14ac:dyDescent="1.65">
      <c r="I508" s="785" t="s">
        <v>91</v>
      </c>
      <c r="J508" s="786"/>
    </row>
    <row r="509" spans="1:39" ht="50.1" customHeight="1" x14ac:dyDescent="1.65">
      <c r="I509" s="787"/>
      <c r="J509" s="788"/>
    </row>
  </sheetData>
  <autoFilter ref="A1:AX1380" xr:uid="{00000000-0001-0000-0000-000000000000}"/>
  <mergeCells count="78">
    <mergeCell ref="A240:M240"/>
    <mergeCell ref="A238:M238"/>
    <mergeCell ref="A375:M375"/>
    <mergeCell ref="A367:M367"/>
    <mergeCell ref="A341:M341"/>
    <mergeCell ref="A366:M366"/>
    <mergeCell ref="A322:M322"/>
    <mergeCell ref="A332:M332"/>
    <mergeCell ref="A178:M178"/>
    <mergeCell ref="A162:M162"/>
    <mergeCell ref="A148:M148"/>
    <mergeCell ref="A139:M139"/>
    <mergeCell ref="A161:M161"/>
    <mergeCell ref="A156:M156"/>
    <mergeCell ref="A123:N123"/>
    <mergeCell ref="A125:M125"/>
    <mergeCell ref="A130:M130"/>
    <mergeCell ref="A133:M133"/>
    <mergeCell ref="A140:M140"/>
    <mergeCell ref="A135:M135"/>
    <mergeCell ref="A80:M80"/>
    <mergeCell ref="A90:M90"/>
    <mergeCell ref="A105:M105"/>
    <mergeCell ref="A98:M98"/>
    <mergeCell ref="A122:M122"/>
    <mergeCell ref="A104:M104"/>
    <mergeCell ref="A107:M107"/>
    <mergeCell ref="A109:M109"/>
    <mergeCell ref="A103:M103"/>
    <mergeCell ref="A110:M110"/>
    <mergeCell ref="A101:M101"/>
    <mergeCell ref="A3:M3"/>
    <mergeCell ref="A27:M27"/>
    <mergeCell ref="A28:M28"/>
    <mergeCell ref="A29:Q29"/>
    <mergeCell ref="A38:T38"/>
    <mergeCell ref="A57:S57"/>
    <mergeCell ref="A60:M60"/>
    <mergeCell ref="A61:M61"/>
    <mergeCell ref="A73:M73"/>
    <mergeCell ref="A74:M74"/>
    <mergeCell ref="I508:J509"/>
    <mergeCell ref="A241:M241"/>
    <mergeCell ref="A253:M253"/>
    <mergeCell ref="A255:M255"/>
    <mergeCell ref="A256:M256"/>
    <mergeCell ref="A285:M285"/>
    <mergeCell ref="A293:M293"/>
    <mergeCell ref="A294:M294"/>
    <mergeCell ref="A296:M296"/>
    <mergeCell ref="A297:M297"/>
    <mergeCell ref="A312:M312"/>
    <mergeCell ref="A313:M313"/>
    <mergeCell ref="A323:M323"/>
    <mergeCell ref="A314:M314"/>
    <mergeCell ref="A272:M272"/>
    <mergeCell ref="A342:M342"/>
    <mergeCell ref="A233:M233"/>
    <mergeCell ref="A216:M216"/>
    <mergeCell ref="A196:M196"/>
    <mergeCell ref="A195:M195"/>
    <mergeCell ref="A179:M179"/>
    <mergeCell ref="A215:M215"/>
    <mergeCell ref="A180:M180"/>
    <mergeCell ref="A223:M223"/>
    <mergeCell ref="A376:M376"/>
    <mergeCell ref="A429:M429"/>
    <mergeCell ref="A400:M400"/>
    <mergeCell ref="A462:M462"/>
    <mergeCell ref="A460:M460"/>
    <mergeCell ref="A445:M445"/>
    <mergeCell ref="A420:M420"/>
    <mergeCell ref="A502:M502"/>
    <mergeCell ref="A463:M463"/>
    <mergeCell ref="A430:M430"/>
    <mergeCell ref="A399:M399"/>
    <mergeCell ref="A398:M398"/>
    <mergeCell ref="A469:M469"/>
  </mergeCells>
  <phoneticPr fontId="50" type="noConversion"/>
  <conditionalFormatting sqref="A60:A6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44" priority="10"/>
  </conditionalFormatting>
  <conditionalFormatting sqref="C2">
    <cfRule type="duplicateValues" dxfId="1443" priority="23"/>
  </conditionalFormatting>
  <conditionalFormatting sqref="D506:D1048576 CB270:CB271 CB293 CU294:CU296 CU312 DN297:DN299 EG300:EG311 CU272:CU292 W162:W179 AP180:AP194 W140:W160 W135:W138 W215 W420:W428 AP365:AP366 AP398:AP419 BI376:BI397 AP375 BI367:BI374 AP342:AP344 BI345:BI364 W341 AP323:AP340 W322 AP314:AP321 W313 AP216:AP222 BI223:BI240 CC256:CC269 BI255 CB241:CB254 AP196:AP214 W195 D1:D134 W504:W505 AP430:AP503">
    <cfRule type="duplicateValues" dxfId="1442" priority="3"/>
  </conditionalFormatting>
  <conditionalFormatting sqref="D506:D1048576 CU270:CU271 CU293 DN294:DN296 DN312 EG297:EG299 EZ300:EZ311 DN272:DN292 W123:W134 W161 AP162:AP179 BI180:BI194 AP140:AP160 W139 AP135:AP138 W110:W121 W105:W108 W90:W102 AP215 AP420:AP428 BI365:BI366 BI398:BI419 CB376:CB397 BI375 CB367:CB374 BI342:BI344 CB345:CB364 AP341 BI323:BI340 AP322 BI314:BI321 AP313 BI216:BI222 CB223:CB240 CV256:CV269 CB255 CU241:CU254 BI196:BI214 AP195 D1:D89 AP504:AP505 BI430:BI503">
    <cfRule type="duplicateValues" dxfId="1441" priority="7"/>
  </conditionalFormatting>
  <conditionalFormatting sqref="D506:D1048576 CU270:CU271 CU293 DN294:DN296 DN312 EG297:EG299 EZ300:EZ311 DN272:DN292 W123:W134 W161 AP162:AP179 BI180:BI194 AP140:AP160 W139 AP135:AP138 W110:W121 W105:W108 W92:W102 Y63:Y71 X72 AP215 AP420:AP428 BI365:BI366 BI398:BI419 CB376:CB397 BI375 CB367:CB374 BI342:BI344 CB345:CB364 AP341 BI323:BI340 AP322 BI314:BI321 AP313 BI216:BI222 CB223:CB240 CV256:CV269 CB255 CU241:CU254 BI196:BI214 AP195 D1:D63 AP504:AP505 BI430:BI503">
    <cfRule type="duplicateValues" dxfId="1440" priority="60"/>
  </conditionalFormatting>
  <conditionalFormatting sqref="D506:D1048576 CU270:CU271 CU293 DN294:DN296 DN312 EG297:EG299 EZ300:EZ311 DN272:DN292 W123:W134 W161 AP162:AP179 BI180:BI194 AP140:AP160 W139 AP135:AP138 W110:W121 W105:W108 W92:W102 AP215 AP420:AP428 BI365:BI366 BI398:BI419 CB376:CB397 BI375 CB367:CB374 BI342:BI344 CB345:CB364 AP341 BI323:BI340 AP322 BI314:BI321 AP313 BI216:BI222 CB223:CB240 CV256:CV269 CB255 CU241:CU254 BI196:BI214 AP195 D1:D72 AP504:AP505 BI430:BI503">
    <cfRule type="duplicateValues" dxfId="1439" priority="57"/>
  </conditionalFormatting>
  <conditionalFormatting sqref="D506:D1048576 CU270:CU271 CU293 DN294:DN296 DN312 EG297:EG299 EZ300:EZ311 DN272:DN292 W123:W134 W161 AP162:AP179 BI180:BI194 AP140:AP160 W139 AP135:AP138 W110:W121 W105:W108 AP215 AP420:AP428 BI365:BI366 BI398:BI419 CB376:CB397 BI375 CB367:CB374 BI342:BI344 CB345:CB364 AP341 BI323:BI340 AP322 BI314:BI321 AP313 BI216:BI222 CB223:CB240 CV256:CV269 CB255 CU241:CU254 BI196:BI214 AP195 D1:D102 AP504:AP505 BI430:BI503">
    <cfRule type="duplicateValues" dxfId="1438" priority="6"/>
  </conditionalFormatting>
  <conditionalFormatting sqref="D506:D1048576 CU270:CU271 CU293 DN294:DN296 DN312 EG297:EG299 EZ300:EZ311 DN272:DN292 W123:W134 W161 AP162:AP179 BI180:BI194 AP140:AP160 W139 AP135:AP138 W110:W121 AP215 AP420:AP428 BI365:BI366 BI398:BI419 CB376:CB397 BI375 CB367:CB374 BI342:BI344 CB345:CB364 AP341 BI323:BI340 AP322 BI314:BI321 AP313 BI216:BI222 CB223:CB240 CV256:CV269 CB255 CU241:CU254 BI196:BI214 AP195 D1:D109 AP504:AP505 BI430:BI503">
    <cfRule type="duplicateValues" dxfId="1437" priority="5"/>
  </conditionalFormatting>
  <conditionalFormatting sqref="E2">
    <cfRule type="duplicateValues" dxfId="1436" priority="24"/>
  </conditionalFormatting>
  <conditionalFormatting sqref="J2 C2">
    <cfRule type="duplicateValues" dxfId="1435" priority="15"/>
    <cfRule type="duplicateValues" dxfId="1434" priority="16"/>
    <cfRule type="duplicateValues" dxfId="1433" priority="17"/>
    <cfRule type="duplicateValues" dxfId="1432" priority="18"/>
    <cfRule type="duplicateValues" dxfId="1431" priority="19"/>
    <cfRule type="duplicateValues" dxfId="1430" priority="20"/>
    <cfRule type="duplicateValues" dxfId="1429" priority="21"/>
    <cfRule type="duplicateValues" dxfId="1428" priority="22"/>
  </conditionalFormatting>
  <conditionalFormatting sqref="J2">
    <cfRule type="duplicateValues" dxfId="1427" priority="14"/>
  </conditionalFormatting>
  <conditionalFormatting sqref="U38:U40 A4:A28 R29:R3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26" priority="13"/>
  </conditionalFormatting>
  <conditionalFormatting sqref="U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25" priority="2"/>
  </conditionalFormatting>
  <conditionalFormatting sqref="W504:W505 W420:W428 AP365:AP366 AP398:AP419 BI376:BI397 AP375 BI367:BI374 AP342:AP344 BI345:BI364 W341 AP323:AP340 W322 AP314:AP321 W313 CB270:CB271 CB293 CU294:CU296 CU312 DN297:DN299 EG300:EG311 CU272:CU292 W162:W179 AP180:AP194 W140:W160 W135:W138 D134 W215 AP216:AP222 BI223:BI240 CC256:CC269 BI255 CB241:CB254 AP196:AP214 W195 AP430:AP503">
    <cfRule type="duplicateValues" dxfId="1424" priority="5045"/>
  </conditionalFormatting>
  <hyperlinks>
    <hyperlink ref="I508:J509" location="الرئيسيه!A1" display="الرئيسيه" xr:uid="{AD404FA2-4196-7346-A0E6-6BFD2D4C309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6ED2-5BF7-0D40-8B9C-2128D0B22DBB}">
  <sheetPr codeName="Sheet72">
    <pageSetUpPr fitToPage="1"/>
  </sheetPr>
  <dimension ref="A1:AN593"/>
  <sheetViews>
    <sheetView rightToLeft="1" zoomScale="40" zoomScaleNormal="40" workbookViewId="0">
      <pane ySplit="1" topLeftCell="A408" activePane="bottomLeft" state="frozen"/>
      <selection activeCell="G24" sqref="G24"/>
      <selection pane="bottomLeft" activeCell="D412" sqref="D412"/>
    </sheetView>
  </sheetViews>
  <sheetFormatPr defaultColWidth="64.140625" defaultRowHeight="54" customHeight="1" x14ac:dyDescent="0.7"/>
  <cols>
    <col min="1" max="1" width="71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6.85546875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5.5703125" style="119" customWidth="1"/>
    <col min="18" max="18" width="42" style="119" customWidth="1"/>
    <col min="19" max="19" width="44.42578125" style="119" customWidth="1"/>
    <col min="20" max="20" width="38.285156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408</v>
      </c>
      <c r="R2" s="117">
        <v>0</v>
      </c>
      <c r="S2" s="122">
        <v>609344</v>
      </c>
      <c r="T2" s="117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94"/>
      <c r="R3" s="294"/>
      <c r="S3" s="117"/>
      <c r="T3" s="117"/>
    </row>
    <row r="4" spans="1:20" s="55" customFormat="1" ht="50.1" customHeight="1" x14ac:dyDescent="1.65">
      <c r="A4" s="50" t="s">
        <v>546</v>
      </c>
      <c r="B4" s="52" t="s">
        <v>547</v>
      </c>
      <c r="C4" s="50" t="s">
        <v>548</v>
      </c>
      <c r="D4" s="50" t="s">
        <v>549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550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117"/>
      <c r="R4" s="117"/>
      <c r="S4" s="142">
        <v>26000</v>
      </c>
      <c r="T4" s="117"/>
    </row>
    <row r="5" spans="1:20" ht="50.1" customHeight="1" x14ac:dyDescent="1.05">
      <c r="A5" s="708" t="s">
        <v>1265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19"/>
      <c r="O5" s="23"/>
      <c r="P5" s="23"/>
      <c r="Q5" s="29"/>
      <c r="R5" s="29"/>
      <c r="S5" s="29"/>
      <c r="T5" s="29">
        <v>57480</v>
      </c>
    </row>
    <row r="6" spans="1:20" ht="50.1" customHeight="1" x14ac:dyDescent="1.05">
      <c r="A6" s="708" t="s">
        <v>1290</v>
      </c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19"/>
      <c r="O6" s="23"/>
      <c r="P6" s="23"/>
      <c r="Q6" s="29"/>
      <c r="R6" s="29"/>
      <c r="S6" s="29">
        <f>3*7900</f>
        <v>23700</v>
      </c>
      <c r="T6" s="29"/>
    </row>
    <row r="7" spans="1:20" ht="50.1" customHeight="1" x14ac:dyDescent="1.05">
      <c r="A7" s="708" t="s">
        <v>18800</v>
      </c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19"/>
      <c r="O7" s="23"/>
      <c r="P7" s="23"/>
      <c r="Q7" s="29"/>
      <c r="R7" s="29"/>
      <c r="S7" s="29">
        <v>7500</v>
      </c>
      <c r="T7" s="29"/>
    </row>
    <row r="8" spans="1:20" ht="50.1" customHeight="1" x14ac:dyDescent="1.05">
      <c r="A8" s="708" t="s">
        <v>18801</v>
      </c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19"/>
      <c r="O8" s="23"/>
      <c r="P8" s="23"/>
      <c r="Q8" s="29"/>
      <c r="R8" s="29"/>
      <c r="S8" s="29">
        <v>2500</v>
      </c>
      <c r="T8" s="29"/>
    </row>
    <row r="9" spans="1:20" ht="50.1" customHeight="1" x14ac:dyDescent="0.7">
      <c r="A9" s="711" t="s">
        <v>1291</v>
      </c>
      <c r="B9" s="804"/>
      <c r="C9" s="804"/>
      <c r="D9" s="804"/>
      <c r="E9" s="804"/>
      <c r="F9" s="804"/>
      <c r="G9" s="804"/>
      <c r="H9" s="804"/>
      <c r="I9" s="804"/>
      <c r="J9" s="804"/>
      <c r="K9" s="804"/>
      <c r="L9" s="804"/>
      <c r="M9" s="804"/>
      <c r="N9" s="23"/>
      <c r="O9" s="23"/>
      <c r="P9" s="23"/>
      <c r="Q9" s="29"/>
      <c r="R9" s="29"/>
      <c r="S9" s="29">
        <v>7250</v>
      </c>
      <c r="T9" s="29"/>
    </row>
    <row r="10" spans="1:20" ht="50.1" customHeight="1" x14ac:dyDescent="0.7">
      <c r="A10" s="711" t="s">
        <v>1292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23"/>
      <c r="O10" s="23"/>
      <c r="P10" s="23"/>
      <c r="Q10" s="29"/>
      <c r="R10" s="29"/>
      <c r="S10" s="29">
        <v>16000</v>
      </c>
      <c r="T10" s="29"/>
    </row>
    <row r="11" spans="1:20" ht="50.1" customHeight="1" x14ac:dyDescent="0.7">
      <c r="A11" s="711" t="s">
        <v>1293</v>
      </c>
      <c r="B11" s="711"/>
      <c r="C11" s="711"/>
      <c r="D11" s="711"/>
      <c r="E11" s="711"/>
      <c r="F11" s="711"/>
      <c r="G11" s="711"/>
      <c r="H11" s="711"/>
      <c r="I11" s="711"/>
      <c r="J11" s="711"/>
      <c r="K11" s="711"/>
      <c r="L11" s="711"/>
      <c r="M11" s="711"/>
      <c r="N11" s="23"/>
      <c r="O11" s="23"/>
      <c r="P11" s="23"/>
      <c r="Q11" s="29"/>
      <c r="R11" s="29"/>
      <c r="S11" s="29">
        <v>8000</v>
      </c>
      <c r="T11" s="29"/>
    </row>
    <row r="12" spans="1:20" ht="50.1" customHeight="1" x14ac:dyDescent="0.7">
      <c r="A12" s="711" t="s">
        <v>1294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1"/>
      <c r="N12" s="23"/>
      <c r="O12" s="23"/>
      <c r="P12" s="23"/>
      <c r="Q12" s="29"/>
      <c r="R12" s="29"/>
      <c r="S12" s="29">
        <f>4*10550</f>
        <v>42200</v>
      </c>
      <c r="T12" s="29"/>
    </row>
    <row r="13" spans="1:20" ht="50.1" customHeight="1" x14ac:dyDescent="1.3">
      <c r="A13" s="708" t="s">
        <v>1302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265"/>
      <c r="O13" s="265"/>
      <c r="P13" s="265"/>
      <c r="Q13" s="325"/>
      <c r="R13" s="29"/>
      <c r="S13" s="29"/>
      <c r="T13" s="29"/>
    </row>
    <row r="14" spans="1:20" ht="50.1" customHeight="1" x14ac:dyDescent="1.05">
      <c r="A14" s="31" t="s">
        <v>1768</v>
      </c>
      <c r="B14" s="37" t="s">
        <v>1769</v>
      </c>
      <c r="C14" s="31" t="s">
        <v>1770</v>
      </c>
      <c r="D14" s="31" t="s">
        <v>1771</v>
      </c>
      <c r="E14" s="31" t="s">
        <v>101</v>
      </c>
      <c r="F14" s="31" t="s">
        <v>123</v>
      </c>
      <c r="G14" s="31" t="s">
        <v>124</v>
      </c>
      <c r="H14" s="31" t="s">
        <v>1303</v>
      </c>
      <c r="I14" s="38">
        <v>0.32291666666666669</v>
      </c>
      <c r="J14" s="31" t="s">
        <v>1772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29"/>
      <c r="R14" s="29"/>
      <c r="S14" s="29">
        <v>18000</v>
      </c>
      <c r="T14" s="29"/>
    </row>
    <row r="15" spans="1:20" ht="50.1" customHeight="1" x14ac:dyDescent="1.05">
      <c r="A15" s="31" t="s">
        <v>1773</v>
      </c>
      <c r="B15" s="37" t="s">
        <v>1774</v>
      </c>
      <c r="C15" s="31" t="s">
        <v>1775</v>
      </c>
      <c r="D15" s="31" t="s">
        <v>1776</v>
      </c>
      <c r="E15" s="31" t="s">
        <v>101</v>
      </c>
      <c r="F15" s="31" t="s">
        <v>102</v>
      </c>
      <c r="G15" s="31" t="s">
        <v>124</v>
      </c>
      <c r="H15" s="31" t="s">
        <v>1303</v>
      </c>
      <c r="I15" s="38">
        <v>0.27083333333333331</v>
      </c>
      <c r="J15" s="31" t="s">
        <v>550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9"/>
      <c r="R15" s="29"/>
      <c r="S15" s="29">
        <v>18000</v>
      </c>
      <c r="T15" s="29"/>
    </row>
    <row r="16" spans="1:20" ht="50.1" customHeight="1" x14ac:dyDescent="1.05">
      <c r="A16" s="31" t="s">
        <v>1777</v>
      </c>
      <c r="B16" s="37" t="s">
        <v>1778</v>
      </c>
      <c r="C16" s="31" t="s">
        <v>1779</v>
      </c>
      <c r="D16" s="31" t="s">
        <v>1780</v>
      </c>
      <c r="E16" s="31" t="s">
        <v>101</v>
      </c>
      <c r="F16" s="31" t="s">
        <v>102</v>
      </c>
      <c r="G16" s="31" t="s">
        <v>567</v>
      </c>
      <c r="H16" s="31" t="s">
        <v>1303</v>
      </c>
      <c r="I16" s="38">
        <v>0.375</v>
      </c>
      <c r="J16" s="31" t="s">
        <v>550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9"/>
      <c r="R16" s="29"/>
      <c r="S16" s="29">
        <v>18000</v>
      </c>
      <c r="T16" s="29"/>
    </row>
    <row r="17" spans="1:20" ht="50.1" customHeight="1" x14ac:dyDescent="1.05">
      <c r="A17" s="31" t="s">
        <v>1781</v>
      </c>
      <c r="B17" s="37" t="s">
        <v>1782</v>
      </c>
      <c r="C17" s="31" t="s">
        <v>1783</v>
      </c>
      <c r="D17" s="31" t="s">
        <v>1784</v>
      </c>
      <c r="E17" s="31" t="s">
        <v>101</v>
      </c>
      <c r="F17" s="31" t="s">
        <v>102</v>
      </c>
      <c r="G17" s="31" t="s">
        <v>567</v>
      </c>
      <c r="H17" s="31" t="s">
        <v>1303</v>
      </c>
      <c r="I17" s="38">
        <v>0.375</v>
      </c>
      <c r="J17" s="31" t="s">
        <v>550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29"/>
      <c r="R17" s="29"/>
      <c r="S17" s="29">
        <v>18000</v>
      </c>
      <c r="T17" s="29"/>
    </row>
    <row r="18" spans="1:20" ht="50.1" customHeight="1" x14ac:dyDescent="1.05">
      <c r="A18" s="31" t="s">
        <v>1785</v>
      </c>
      <c r="B18" s="37" t="s">
        <v>1786</v>
      </c>
      <c r="C18" s="31" t="s">
        <v>1787</v>
      </c>
      <c r="D18" s="31" t="s">
        <v>1788</v>
      </c>
      <c r="E18" s="31" t="s">
        <v>101</v>
      </c>
      <c r="F18" s="31" t="s">
        <v>102</v>
      </c>
      <c r="G18" s="31" t="s">
        <v>567</v>
      </c>
      <c r="H18" s="31" t="s">
        <v>1303</v>
      </c>
      <c r="I18" s="38">
        <v>0.375</v>
      </c>
      <c r="J18" s="31" t="s">
        <v>550</v>
      </c>
      <c r="K18" s="31" t="s">
        <v>105</v>
      </c>
      <c r="L18" s="31" t="s">
        <v>106</v>
      </c>
      <c r="M18" s="31" t="s">
        <v>107</v>
      </c>
      <c r="N18" s="23"/>
      <c r="O18" s="23"/>
      <c r="P18" s="154"/>
      <c r="Q18" s="29"/>
      <c r="R18" s="29"/>
      <c r="S18" s="29">
        <v>18000</v>
      </c>
      <c r="T18" s="29"/>
    </row>
    <row r="19" spans="1:20" ht="50.1" customHeight="1" x14ac:dyDescent="1.3">
      <c r="A19" s="806" t="s">
        <v>1984</v>
      </c>
      <c r="B19" s="806"/>
      <c r="C19" s="806"/>
      <c r="D19" s="806"/>
      <c r="E19" s="806"/>
      <c r="F19" s="806"/>
      <c r="G19" s="806"/>
      <c r="H19" s="806"/>
      <c r="I19" s="806"/>
      <c r="J19" s="806"/>
      <c r="K19" s="806"/>
      <c r="L19" s="806"/>
      <c r="M19" s="806"/>
      <c r="N19" s="266"/>
      <c r="O19" s="266"/>
      <c r="P19" s="180"/>
      <c r="Q19" s="170"/>
      <c r="R19" s="378"/>
      <c r="S19" s="264"/>
      <c r="T19" s="29"/>
    </row>
    <row r="20" spans="1:20" ht="50.1" customHeight="1" x14ac:dyDescent="1.3">
      <c r="A20" s="31" t="s">
        <v>1986</v>
      </c>
      <c r="B20" s="37" t="s">
        <v>1987</v>
      </c>
      <c r="C20" s="31" t="s">
        <v>1986</v>
      </c>
      <c r="D20" s="31" t="s">
        <v>1989</v>
      </c>
      <c r="E20" s="181" t="s">
        <v>101</v>
      </c>
      <c r="F20" s="31" t="s">
        <v>1992</v>
      </c>
      <c r="G20" s="31" t="s">
        <v>1988</v>
      </c>
      <c r="H20" s="181">
        <v>46197</v>
      </c>
      <c r="I20" s="38">
        <v>0.54166666666666663</v>
      </c>
      <c r="J20" s="31" t="s">
        <v>1985</v>
      </c>
      <c r="K20" s="31" t="s">
        <v>1967</v>
      </c>
      <c r="L20" s="31"/>
      <c r="M20" s="31" t="s">
        <v>1976</v>
      </c>
      <c r="N20" s="31" t="s">
        <v>1968</v>
      </c>
      <c r="O20" s="180" t="s">
        <v>1990</v>
      </c>
      <c r="P20" s="180" t="s">
        <v>1991</v>
      </c>
      <c r="Q20" s="170">
        <v>125</v>
      </c>
      <c r="R20" s="170"/>
      <c r="S20" s="180" t="s">
        <v>105</v>
      </c>
      <c r="T20" s="29"/>
    </row>
    <row r="21" spans="1:20" ht="50.1" customHeight="1" x14ac:dyDescent="1.3">
      <c r="A21" s="696" t="s">
        <v>3093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236"/>
      <c r="O21" s="236"/>
      <c r="P21" s="236"/>
      <c r="Q21" s="325"/>
      <c r="R21" s="325"/>
      <c r="S21" s="202"/>
      <c r="T21" s="325"/>
    </row>
    <row r="22" spans="1:20" ht="50.1" customHeight="1" x14ac:dyDescent="1.65">
      <c r="A22" s="31" t="s">
        <v>2741</v>
      </c>
      <c r="B22" s="37" t="s">
        <v>2742</v>
      </c>
      <c r="C22" s="31" t="s">
        <v>2743</v>
      </c>
      <c r="D22" s="31" t="s">
        <v>2744</v>
      </c>
      <c r="E22" s="31" t="s">
        <v>101</v>
      </c>
      <c r="F22" s="31" t="s">
        <v>123</v>
      </c>
      <c r="G22" s="31" t="s">
        <v>490</v>
      </c>
      <c r="H22" s="31" t="s">
        <v>2017</v>
      </c>
      <c r="I22" s="38">
        <v>0.49652777777777779</v>
      </c>
      <c r="J22" s="31" t="s">
        <v>550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117"/>
      <c r="R22" s="117"/>
      <c r="S22" s="29">
        <v>43725</v>
      </c>
      <c r="T22" s="117"/>
    </row>
    <row r="23" spans="1:20" ht="50.1" customHeight="1" x14ac:dyDescent="1.65">
      <c r="A23" s="31" t="s">
        <v>2745</v>
      </c>
      <c r="B23" s="37" t="s">
        <v>2746</v>
      </c>
      <c r="C23" s="31" t="s">
        <v>2747</v>
      </c>
      <c r="D23" s="31" t="s">
        <v>2748</v>
      </c>
      <c r="E23" s="31" t="s">
        <v>101</v>
      </c>
      <c r="F23" s="31" t="s">
        <v>123</v>
      </c>
      <c r="G23" s="31" t="s">
        <v>490</v>
      </c>
      <c r="H23" s="31" t="s">
        <v>2017</v>
      </c>
      <c r="I23" s="38">
        <v>0.49652777777777779</v>
      </c>
      <c r="J23" s="31" t="s">
        <v>550</v>
      </c>
      <c r="K23" s="31" t="s">
        <v>105</v>
      </c>
      <c r="L23" s="31" t="s">
        <v>533</v>
      </c>
      <c r="M23" s="31" t="s">
        <v>995</v>
      </c>
      <c r="N23" s="29"/>
      <c r="O23" s="23"/>
      <c r="P23" s="54"/>
      <c r="Q23" s="117"/>
      <c r="R23" s="117"/>
      <c r="S23" s="29">
        <v>25500</v>
      </c>
      <c r="T23" s="117"/>
    </row>
    <row r="24" spans="1:20" ht="50.1" customHeight="1" x14ac:dyDescent="1.65">
      <c r="A24" s="31" t="s">
        <v>2749</v>
      </c>
      <c r="B24" s="37" t="s">
        <v>2750</v>
      </c>
      <c r="C24" s="31" t="s">
        <v>2751</v>
      </c>
      <c r="D24" s="31" t="s">
        <v>2752</v>
      </c>
      <c r="E24" s="31" t="s">
        <v>101</v>
      </c>
      <c r="F24" s="31" t="s">
        <v>123</v>
      </c>
      <c r="G24" s="31" t="s">
        <v>490</v>
      </c>
      <c r="H24" s="31" t="s">
        <v>2017</v>
      </c>
      <c r="I24" s="38">
        <v>0.49652777777777779</v>
      </c>
      <c r="J24" s="31" t="s">
        <v>550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117"/>
      <c r="R24" s="117"/>
      <c r="S24" s="29">
        <v>43725</v>
      </c>
      <c r="T24" s="117"/>
    </row>
    <row r="25" spans="1:20" ht="50.1" customHeight="1" x14ac:dyDescent="1.65">
      <c r="A25" s="31" t="s">
        <v>2753</v>
      </c>
      <c r="B25" s="37" t="s">
        <v>2754</v>
      </c>
      <c r="C25" s="31" t="s">
        <v>2755</v>
      </c>
      <c r="D25" s="31" t="s">
        <v>2756</v>
      </c>
      <c r="E25" s="31" t="s">
        <v>101</v>
      </c>
      <c r="F25" s="31" t="s">
        <v>123</v>
      </c>
      <c r="G25" s="31" t="s">
        <v>490</v>
      </c>
      <c r="H25" s="31" t="s">
        <v>2017</v>
      </c>
      <c r="I25" s="38">
        <v>0.49652777777777779</v>
      </c>
      <c r="J25" s="31" t="s">
        <v>550</v>
      </c>
      <c r="K25" s="31" t="s">
        <v>105</v>
      </c>
      <c r="L25" s="31" t="s">
        <v>125</v>
      </c>
      <c r="M25" s="31" t="s">
        <v>995</v>
      </c>
      <c r="N25" s="29"/>
      <c r="O25" s="23"/>
      <c r="P25" s="54"/>
      <c r="Q25" s="117"/>
      <c r="R25" s="117"/>
      <c r="S25" s="29">
        <v>36540</v>
      </c>
      <c r="T25" s="117"/>
    </row>
    <row r="26" spans="1:20" ht="50.1" customHeight="1" x14ac:dyDescent="1.65">
      <c r="A26" s="31" t="s">
        <v>2757</v>
      </c>
      <c r="B26" s="37" t="s">
        <v>2758</v>
      </c>
      <c r="C26" s="31" t="s">
        <v>2759</v>
      </c>
      <c r="D26" s="31" t="s">
        <v>2760</v>
      </c>
      <c r="E26" s="31" t="s">
        <v>687</v>
      </c>
      <c r="F26" s="31" t="s">
        <v>123</v>
      </c>
      <c r="G26" s="31" t="s">
        <v>1127</v>
      </c>
      <c r="H26" s="31" t="s">
        <v>2017</v>
      </c>
      <c r="I26" s="38">
        <v>0.53125</v>
      </c>
      <c r="J26" s="31" t="s">
        <v>550</v>
      </c>
      <c r="K26" s="31" t="s">
        <v>105</v>
      </c>
      <c r="L26" s="31" t="s">
        <v>106</v>
      </c>
      <c r="M26" s="31" t="s">
        <v>995</v>
      </c>
      <c r="N26" s="29"/>
      <c r="O26" s="23"/>
      <c r="P26" s="54"/>
      <c r="Q26" s="117"/>
      <c r="R26" s="117"/>
      <c r="S26" s="29">
        <v>43225</v>
      </c>
      <c r="T26" s="117"/>
    </row>
    <row r="27" spans="1:20" ht="50.1" customHeight="1" x14ac:dyDescent="1.65">
      <c r="A27" s="31" t="s">
        <v>2761</v>
      </c>
      <c r="B27" s="37" t="s">
        <v>2762</v>
      </c>
      <c r="C27" s="31" t="s">
        <v>2763</v>
      </c>
      <c r="D27" s="31" t="s">
        <v>2764</v>
      </c>
      <c r="E27" s="31" t="s">
        <v>687</v>
      </c>
      <c r="F27" s="31" t="s">
        <v>123</v>
      </c>
      <c r="G27" s="31" t="s">
        <v>1127</v>
      </c>
      <c r="H27" s="31" t="s">
        <v>2017</v>
      </c>
      <c r="I27" s="38">
        <v>0.53125</v>
      </c>
      <c r="J27" s="31" t="s">
        <v>550</v>
      </c>
      <c r="K27" s="31" t="s">
        <v>105</v>
      </c>
      <c r="L27" s="31" t="s">
        <v>106</v>
      </c>
      <c r="M27" s="31" t="s">
        <v>995</v>
      </c>
      <c r="N27" s="29"/>
      <c r="O27" s="23"/>
      <c r="P27" s="54"/>
      <c r="Q27" s="117"/>
      <c r="R27" s="117"/>
      <c r="S27" s="29">
        <v>43225</v>
      </c>
      <c r="T27" s="117"/>
    </row>
    <row r="28" spans="1:20" ht="50.1" customHeight="1" x14ac:dyDescent="1.65">
      <c r="A28" s="31" t="s">
        <v>2765</v>
      </c>
      <c r="B28" s="37" t="s">
        <v>2766</v>
      </c>
      <c r="C28" s="31" t="s">
        <v>2767</v>
      </c>
      <c r="D28" s="31" t="s">
        <v>2768</v>
      </c>
      <c r="E28" s="31" t="s">
        <v>687</v>
      </c>
      <c r="F28" s="31" t="s">
        <v>123</v>
      </c>
      <c r="G28" s="31" t="s">
        <v>1127</v>
      </c>
      <c r="H28" s="31" t="s">
        <v>2017</v>
      </c>
      <c r="I28" s="38">
        <v>0.53125</v>
      </c>
      <c r="J28" s="31" t="s">
        <v>550</v>
      </c>
      <c r="K28" s="31" t="s">
        <v>105</v>
      </c>
      <c r="L28" s="31" t="s">
        <v>106</v>
      </c>
      <c r="M28" s="31" t="s">
        <v>995</v>
      </c>
      <c r="N28" s="29"/>
      <c r="O28" s="23"/>
      <c r="P28" s="54"/>
      <c r="Q28" s="117"/>
      <c r="R28" s="117"/>
      <c r="S28" s="29">
        <v>43225</v>
      </c>
      <c r="T28" s="117"/>
    </row>
    <row r="29" spans="1:20" ht="50.1" customHeight="1" x14ac:dyDescent="1.65">
      <c r="A29" s="31" t="s">
        <v>2769</v>
      </c>
      <c r="B29" s="37" t="s">
        <v>2770</v>
      </c>
      <c r="C29" s="31" t="s">
        <v>2771</v>
      </c>
      <c r="D29" s="31" t="s">
        <v>2772</v>
      </c>
      <c r="E29" s="31" t="s">
        <v>687</v>
      </c>
      <c r="F29" s="31" t="s">
        <v>123</v>
      </c>
      <c r="G29" s="31" t="s">
        <v>1127</v>
      </c>
      <c r="H29" s="31" t="s">
        <v>2017</v>
      </c>
      <c r="I29" s="38">
        <v>0.53125</v>
      </c>
      <c r="J29" s="31" t="s">
        <v>550</v>
      </c>
      <c r="K29" s="31" t="s">
        <v>105</v>
      </c>
      <c r="L29" s="31" t="s">
        <v>106</v>
      </c>
      <c r="M29" s="31" t="s">
        <v>995</v>
      </c>
      <c r="N29" s="29"/>
      <c r="O29" s="23"/>
      <c r="P29" s="54"/>
      <c r="Q29" s="117"/>
      <c r="R29" s="117"/>
      <c r="S29" s="29">
        <v>43225</v>
      </c>
      <c r="T29" s="117"/>
    </row>
    <row r="30" spans="1:20" ht="50.1" customHeight="1" x14ac:dyDescent="1.65">
      <c r="A30" s="31" t="s">
        <v>2773</v>
      </c>
      <c r="B30" s="37" t="s">
        <v>2774</v>
      </c>
      <c r="C30" s="31" t="s">
        <v>2775</v>
      </c>
      <c r="D30" s="31" t="s">
        <v>2776</v>
      </c>
      <c r="E30" s="31" t="s">
        <v>687</v>
      </c>
      <c r="F30" s="31" t="s">
        <v>123</v>
      </c>
      <c r="G30" s="31" t="s">
        <v>1127</v>
      </c>
      <c r="H30" s="31" t="s">
        <v>2017</v>
      </c>
      <c r="I30" s="38">
        <v>0.53125</v>
      </c>
      <c r="J30" s="31" t="s">
        <v>550</v>
      </c>
      <c r="K30" s="31" t="s">
        <v>105</v>
      </c>
      <c r="L30" s="31" t="s">
        <v>106</v>
      </c>
      <c r="M30" s="31" t="s">
        <v>995</v>
      </c>
      <c r="N30" s="29"/>
      <c r="O30" s="23"/>
      <c r="P30" s="54"/>
      <c r="Q30" s="117"/>
      <c r="R30" s="117"/>
      <c r="S30" s="29">
        <v>43225</v>
      </c>
      <c r="T30" s="117"/>
    </row>
    <row r="31" spans="1:20" ht="50.1" customHeight="1" x14ac:dyDescent="1.65">
      <c r="A31" s="31" t="s">
        <v>2777</v>
      </c>
      <c r="B31" s="37" t="s">
        <v>2778</v>
      </c>
      <c r="C31" s="31" t="s">
        <v>2779</v>
      </c>
      <c r="D31" s="31" t="s">
        <v>2780</v>
      </c>
      <c r="E31" s="31" t="s">
        <v>687</v>
      </c>
      <c r="F31" s="31" t="s">
        <v>123</v>
      </c>
      <c r="G31" s="31" t="s">
        <v>1127</v>
      </c>
      <c r="H31" s="31" t="s">
        <v>2017</v>
      </c>
      <c r="I31" s="38">
        <v>0.53125</v>
      </c>
      <c r="J31" s="31" t="s">
        <v>550</v>
      </c>
      <c r="K31" s="31" t="s">
        <v>105</v>
      </c>
      <c r="L31" s="31" t="s">
        <v>106</v>
      </c>
      <c r="M31" s="31" t="s">
        <v>995</v>
      </c>
      <c r="N31" s="29"/>
      <c r="O31" s="23"/>
      <c r="P31" s="54"/>
      <c r="Q31" s="117"/>
      <c r="R31" s="117"/>
      <c r="S31" s="29">
        <v>43225</v>
      </c>
      <c r="T31" s="117"/>
    </row>
    <row r="32" spans="1:20" ht="50.1" customHeight="1" x14ac:dyDescent="1.65">
      <c r="A32" s="31" t="s">
        <v>2781</v>
      </c>
      <c r="B32" s="37" t="s">
        <v>2782</v>
      </c>
      <c r="C32" s="31" t="s">
        <v>2783</v>
      </c>
      <c r="D32" s="31" t="s">
        <v>2784</v>
      </c>
      <c r="E32" s="31" t="s">
        <v>687</v>
      </c>
      <c r="F32" s="31" t="s">
        <v>123</v>
      </c>
      <c r="G32" s="31" t="s">
        <v>1127</v>
      </c>
      <c r="H32" s="31" t="s">
        <v>2017</v>
      </c>
      <c r="I32" s="38">
        <v>0.53125</v>
      </c>
      <c r="J32" s="31" t="s">
        <v>550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117"/>
      <c r="R32" s="117"/>
      <c r="S32" s="29">
        <v>43225</v>
      </c>
      <c r="T32" s="117"/>
    </row>
    <row r="33" spans="1:20" ht="50.1" customHeight="1" x14ac:dyDescent="1.65">
      <c r="A33" s="31" t="s">
        <v>2785</v>
      </c>
      <c r="B33" s="37" t="s">
        <v>2786</v>
      </c>
      <c r="C33" s="31" t="s">
        <v>2787</v>
      </c>
      <c r="D33" s="31" t="s">
        <v>2788</v>
      </c>
      <c r="E33" s="31" t="s">
        <v>687</v>
      </c>
      <c r="F33" s="31" t="s">
        <v>123</v>
      </c>
      <c r="G33" s="31" t="s">
        <v>1127</v>
      </c>
      <c r="H33" s="31" t="s">
        <v>2017</v>
      </c>
      <c r="I33" s="38">
        <v>0.53125</v>
      </c>
      <c r="J33" s="31" t="s">
        <v>550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117"/>
      <c r="R33" s="117"/>
      <c r="S33" s="29">
        <v>43225</v>
      </c>
      <c r="T33" s="117"/>
    </row>
    <row r="34" spans="1:20" ht="50.1" customHeight="1" x14ac:dyDescent="1.65">
      <c r="A34" s="31" t="s">
        <v>2789</v>
      </c>
      <c r="B34" s="37" t="s">
        <v>2790</v>
      </c>
      <c r="C34" s="31" t="s">
        <v>2791</v>
      </c>
      <c r="D34" s="31" t="s">
        <v>2792</v>
      </c>
      <c r="E34" s="31" t="s">
        <v>687</v>
      </c>
      <c r="F34" s="31" t="s">
        <v>123</v>
      </c>
      <c r="G34" s="31" t="s">
        <v>1127</v>
      </c>
      <c r="H34" s="31" t="s">
        <v>2017</v>
      </c>
      <c r="I34" s="38">
        <v>0.53125</v>
      </c>
      <c r="J34" s="31" t="s">
        <v>550</v>
      </c>
      <c r="K34" s="31" t="s">
        <v>105</v>
      </c>
      <c r="L34" s="31" t="s">
        <v>106</v>
      </c>
      <c r="M34" s="31" t="s">
        <v>995</v>
      </c>
      <c r="N34" s="29"/>
      <c r="O34" s="23"/>
      <c r="P34" s="54"/>
      <c r="Q34" s="117"/>
      <c r="R34" s="117"/>
      <c r="S34" s="29">
        <v>43225</v>
      </c>
      <c r="T34" s="117"/>
    </row>
    <row r="35" spans="1:20" ht="50.1" customHeight="1" x14ac:dyDescent="1.65">
      <c r="A35" s="31" t="s">
        <v>2793</v>
      </c>
      <c r="B35" s="37" t="s">
        <v>2794</v>
      </c>
      <c r="C35" s="31" t="s">
        <v>2795</v>
      </c>
      <c r="D35" s="31" t="s">
        <v>2796</v>
      </c>
      <c r="E35" s="31" t="s">
        <v>687</v>
      </c>
      <c r="F35" s="31" t="s">
        <v>123</v>
      </c>
      <c r="G35" s="31" t="s">
        <v>1127</v>
      </c>
      <c r="H35" s="31" t="s">
        <v>2017</v>
      </c>
      <c r="I35" s="38">
        <v>0.53125</v>
      </c>
      <c r="J35" s="31" t="s">
        <v>550</v>
      </c>
      <c r="K35" s="31" t="s">
        <v>105</v>
      </c>
      <c r="L35" s="31" t="s">
        <v>106</v>
      </c>
      <c r="M35" s="31" t="s">
        <v>995</v>
      </c>
      <c r="N35" s="29"/>
      <c r="O35" s="23"/>
      <c r="P35" s="54"/>
      <c r="Q35" s="117"/>
      <c r="R35" s="117"/>
      <c r="S35" s="29">
        <v>43225</v>
      </c>
      <c r="T35" s="117"/>
    </row>
    <row r="36" spans="1:20" ht="50.1" customHeight="1" x14ac:dyDescent="1.65">
      <c r="A36" s="31" t="s">
        <v>2797</v>
      </c>
      <c r="B36" s="37" t="s">
        <v>2798</v>
      </c>
      <c r="C36" s="31" t="s">
        <v>2799</v>
      </c>
      <c r="D36" s="31" t="s">
        <v>2800</v>
      </c>
      <c r="E36" s="31" t="s">
        <v>687</v>
      </c>
      <c r="F36" s="31" t="s">
        <v>123</v>
      </c>
      <c r="G36" s="31" t="s">
        <v>1127</v>
      </c>
      <c r="H36" s="31" t="s">
        <v>2017</v>
      </c>
      <c r="I36" s="38">
        <v>0.53125</v>
      </c>
      <c r="J36" s="31" t="s">
        <v>550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117"/>
      <c r="R36" s="117"/>
      <c r="S36" s="29">
        <v>43225</v>
      </c>
      <c r="T36" s="117"/>
    </row>
    <row r="37" spans="1:20" ht="50.1" customHeight="1" x14ac:dyDescent="1.65">
      <c r="A37" s="31" t="s">
        <v>2801</v>
      </c>
      <c r="B37" s="37" t="s">
        <v>2802</v>
      </c>
      <c r="C37" s="31" t="s">
        <v>2803</v>
      </c>
      <c r="D37" s="31" t="s">
        <v>2804</v>
      </c>
      <c r="E37" s="31" t="s">
        <v>687</v>
      </c>
      <c r="F37" s="31" t="s">
        <v>123</v>
      </c>
      <c r="G37" s="31" t="s">
        <v>1127</v>
      </c>
      <c r="H37" s="31" t="s">
        <v>2017</v>
      </c>
      <c r="I37" s="38">
        <v>0.53125</v>
      </c>
      <c r="J37" s="31" t="s">
        <v>550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117"/>
      <c r="R37" s="117"/>
      <c r="S37" s="29">
        <v>43225</v>
      </c>
      <c r="T37" s="117"/>
    </row>
    <row r="38" spans="1:20" ht="50.1" customHeight="1" x14ac:dyDescent="1.65">
      <c r="A38" s="31" t="s">
        <v>2805</v>
      </c>
      <c r="B38" s="37" t="s">
        <v>2806</v>
      </c>
      <c r="C38" s="31" t="s">
        <v>2807</v>
      </c>
      <c r="D38" s="31" t="s">
        <v>2808</v>
      </c>
      <c r="E38" s="31" t="s">
        <v>687</v>
      </c>
      <c r="F38" s="31" t="s">
        <v>123</v>
      </c>
      <c r="G38" s="31" t="s">
        <v>1127</v>
      </c>
      <c r="H38" s="31" t="s">
        <v>2017</v>
      </c>
      <c r="I38" s="38">
        <v>0.53125</v>
      </c>
      <c r="J38" s="31" t="s">
        <v>550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117"/>
      <c r="R38" s="117"/>
      <c r="S38" s="29">
        <v>43225</v>
      </c>
      <c r="T38" s="117"/>
    </row>
    <row r="39" spans="1:20" ht="50.1" customHeight="1" x14ac:dyDescent="1.65">
      <c r="A39" s="31" t="s">
        <v>2809</v>
      </c>
      <c r="B39" s="37" t="s">
        <v>2810</v>
      </c>
      <c r="C39" s="31" t="s">
        <v>2811</v>
      </c>
      <c r="D39" s="31" t="s">
        <v>2812</v>
      </c>
      <c r="E39" s="31" t="s">
        <v>687</v>
      </c>
      <c r="F39" s="31" t="s">
        <v>123</v>
      </c>
      <c r="G39" s="31" t="s">
        <v>1127</v>
      </c>
      <c r="H39" s="31" t="s">
        <v>2017</v>
      </c>
      <c r="I39" s="38">
        <v>0.53125</v>
      </c>
      <c r="J39" s="31" t="s">
        <v>550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117"/>
      <c r="R39" s="117"/>
      <c r="S39" s="29">
        <v>43225</v>
      </c>
      <c r="T39" s="117"/>
    </row>
    <row r="40" spans="1:20" ht="50.1" customHeight="1" x14ac:dyDescent="1.65">
      <c r="A40" s="31" t="s">
        <v>2813</v>
      </c>
      <c r="B40" s="37" t="s">
        <v>2814</v>
      </c>
      <c r="C40" s="31" t="s">
        <v>2815</v>
      </c>
      <c r="D40" s="31" t="s">
        <v>2816</v>
      </c>
      <c r="E40" s="31" t="s">
        <v>687</v>
      </c>
      <c r="F40" s="31" t="s">
        <v>123</v>
      </c>
      <c r="G40" s="31" t="s">
        <v>1127</v>
      </c>
      <c r="H40" s="31" t="s">
        <v>2017</v>
      </c>
      <c r="I40" s="38">
        <v>0.53125</v>
      </c>
      <c r="J40" s="31" t="s">
        <v>550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43225</v>
      </c>
      <c r="T40" s="117"/>
    </row>
    <row r="41" spans="1:20" ht="50.1" customHeight="1" x14ac:dyDescent="1.65">
      <c r="A41" s="31" t="s">
        <v>2817</v>
      </c>
      <c r="B41" s="37" t="s">
        <v>2818</v>
      </c>
      <c r="C41" s="31" t="s">
        <v>2819</v>
      </c>
      <c r="D41" s="31" t="s">
        <v>2820</v>
      </c>
      <c r="E41" s="31" t="s">
        <v>687</v>
      </c>
      <c r="F41" s="31" t="s">
        <v>123</v>
      </c>
      <c r="G41" s="31" t="s">
        <v>1127</v>
      </c>
      <c r="H41" s="31" t="s">
        <v>2017</v>
      </c>
      <c r="I41" s="38">
        <v>0.53125</v>
      </c>
      <c r="J41" s="31" t="s">
        <v>550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43225</v>
      </c>
      <c r="T41" s="117"/>
    </row>
    <row r="42" spans="1:20" ht="50.1" customHeight="1" x14ac:dyDescent="1.65">
      <c r="A42" s="31" t="s">
        <v>2821</v>
      </c>
      <c r="B42" s="37" t="s">
        <v>2822</v>
      </c>
      <c r="C42" s="31" t="s">
        <v>2823</v>
      </c>
      <c r="D42" s="31" t="s">
        <v>2824</v>
      </c>
      <c r="E42" s="31" t="s">
        <v>687</v>
      </c>
      <c r="F42" s="31" t="s">
        <v>123</v>
      </c>
      <c r="G42" s="31" t="s">
        <v>1127</v>
      </c>
      <c r="H42" s="31" t="s">
        <v>2017</v>
      </c>
      <c r="I42" s="38">
        <v>0.53125</v>
      </c>
      <c r="J42" s="31" t="s">
        <v>550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117"/>
      <c r="R42" s="117"/>
      <c r="S42" s="29">
        <v>43225</v>
      </c>
      <c r="T42" s="117"/>
    </row>
    <row r="43" spans="1:20" ht="50.1" customHeight="1" x14ac:dyDescent="1.65">
      <c r="A43" s="31" t="s">
        <v>2825</v>
      </c>
      <c r="B43" s="37" t="s">
        <v>2826</v>
      </c>
      <c r="C43" s="31" t="s">
        <v>2827</v>
      </c>
      <c r="D43" s="31" t="s">
        <v>2828</v>
      </c>
      <c r="E43" s="31" t="s">
        <v>687</v>
      </c>
      <c r="F43" s="31" t="s">
        <v>123</v>
      </c>
      <c r="G43" s="31" t="s">
        <v>1127</v>
      </c>
      <c r="H43" s="31" t="s">
        <v>2017</v>
      </c>
      <c r="I43" s="38">
        <v>0.53125</v>
      </c>
      <c r="J43" s="31" t="s">
        <v>550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117"/>
      <c r="R43" s="117"/>
      <c r="S43" s="29">
        <v>43225</v>
      </c>
      <c r="T43" s="117"/>
    </row>
    <row r="44" spans="1:20" ht="50.1" customHeight="1" x14ac:dyDescent="1.65">
      <c r="A44" s="31" t="s">
        <v>2829</v>
      </c>
      <c r="B44" s="37" t="s">
        <v>2830</v>
      </c>
      <c r="C44" s="31" t="s">
        <v>2831</v>
      </c>
      <c r="D44" s="31" t="s">
        <v>2832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550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117"/>
      <c r="R44" s="117"/>
      <c r="S44" s="29">
        <v>43225</v>
      </c>
      <c r="T44" s="117"/>
    </row>
    <row r="45" spans="1:20" ht="50.1" customHeight="1" x14ac:dyDescent="1.65">
      <c r="A45" s="31" t="s">
        <v>2833</v>
      </c>
      <c r="B45" s="37" t="s">
        <v>2834</v>
      </c>
      <c r="C45" s="31" t="s">
        <v>2835</v>
      </c>
      <c r="D45" s="31" t="s">
        <v>2836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550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117"/>
      <c r="R45" s="117"/>
      <c r="S45" s="29">
        <v>43225</v>
      </c>
      <c r="T45" s="117"/>
    </row>
    <row r="46" spans="1:20" ht="50.1" customHeight="1" x14ac:dyDescent="1.65">
      <c r="A46" s="31" t="s">
        <v>2837</v>
      </c>
      <c r="B46" s="37" t="s">
        <v>2838</v>
      </c>
      <c r="C46" s="31" t="s">
        <v>2839</v>
      </c>
      <c r="D46" s="31" t="s">
        <v>2840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550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117"/>
      <c r="R46" s="117"/>
      <c r="S46" s="29">
        <v>43225</v>
      </c>
      <c r="T46" s="117"/>
    </row>
    <row r="47" spans="1:20" ht="50.1" customHeight="1" x14ac:dyDescent="1.65">
      <c r="A47" s="31" t="s">
        <v>2841</v>
      </c>
      <c r="B47" s="37" t="s">
        <v>2842</v>
      </c>
      <c r="C47" s="31" t="s">
        <v>2843</v>
      </c>
      <c r="D47" s="31" t="s">
        <v>2844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550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117"/>
      <c r="R47" s="117"/>
      <c r="S47" s="29">
        <v>43225</v>
      </c>
      <c r="T47" s="117"/>
    </row>
    <row r="48" spans="1:20" ht="50.1" customHeight="1" x14ac:dyDescent="1.65">
      <c r="A48" s="31" t="s">
        <v>2845</v>
      </c>
      <c r="B48" s="37" t="s">
        <v>2846</v>
      </c>
      <c r="C48" s="31" t="s">
        <v>2847</v>
      </c>
      <c r="D48" s="31" t="s">
        <v>2848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550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117"/>
      <c r="R48" s="117"/>
      <c r="S48" s="29">
        <v>43225</v>
      </c>
      <c r="T48" s="117"/>
    </row>
    <row r="49" spans="1:20" ht="50.1" customHeight="1" x14ac:dyDescent="1.65">
      <c r="A49" s="31" t="s">
        <v>2849</v>
      </c>
      <c r="B49" s="37" t="s">
        <v>2850</v>
      </c>
      <c r="C49" s="31" t="s">
        <v>2851</v>
      </c>
      <c r="D49" s="31" t="s">
        <v>2852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550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117"/>
      <c r="R49" s="117"/>
      <c r="S49" s="29">
        <v>43225</v>
      </c>
      <c r="T49" s="117"/>
    </row>
    <row r="50" spans="1:20" ht="50.1" customHeight="1" x14ac:dyDescent="1.65">
      <c r="A50" s="31" t="s">
        <v>2853</v>
      </c>
      <c r="B50" s="37" t="s">
        <v>2854</v>
      </c>
      <c r="C50" s="31" t="s">
        <v>2855</v>
      </c>
      <c r="D50" s="31" t="s">
        <v>2856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550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117"/>
      <c r="R50" s="117"/>
      <c r="S50" s="29">
        <v>43225</v>
      </c>
      <c r="T50" s="117"/>
    </row>
    <row r="51" spans="1:20" ht="50.1" customHeight="1" x14ac:dyDescent="1.65">
      <c r="A51" s="31" t="s">
        <v>2857</v>
      </c>
      <c r="B51" s="37" t="s">
        <v>2858</v>
      </c>
      <c r="C51" s="31" t="s">
        <v>2859</v>
      </c>
      <c r="D51" s="31" t="s">
        <v>2860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550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117"/>
      <c r="R51" s="117"/>
      <c r="S51" s="29">
        <v>43225</v>
      </c>
      <c r="T51" s="117"/>
    </row>
    <row r="52" spans="1:20" ht="50.1" customHeight="1" x14ac:dyDescent="1.3">
      <c r="A52" s="696" t="s">
        <v>3094</v>
      </c>
      <c r="B52" s="696"/>
      <c r="C52" s="696"/>
      <c r="D52" s="696"/>
      <c r="E52" s="696"/>
      <c r="F52" s="696"/>
      <c r="G52" s="696"/>
      <c r="H52" s="696"/>
      <c r="I52" s="696"/>
      <c r="J52" s="696"/>
      <c r="K52" s="696"/>
      <c r="L52" s="696"/>
      <c r="M52" s="696"/>
      <c r="N52" s="237"/>
      <c r="O52" s="237"/>
      <c r="P52" s="237"/>
      <c r="Q52" s="325"/>
      <c r="R52" s="325"/>
      <c r="S52" s="202"/>
      <c r="T52" s="29"/>
    </row>
    <row r="53" spans="1:20" ht="50.1" customHeight="1" x14ac:dyDescent="1.65">
      <c r="A53" s="26" t="s">
        <v>3634</v>
      </c>
      <c r="B53" s="27" t="s">
        <v>3635</v>
      </c>
      <c r="C53" s="31" t="s">
        <v>3636</v>
      </c>
      <c r="D53" s="26" t="s">
        <v>3637</v>
      </c>
      <c r="E53" s="26" t="s">
        <v>101</v>
      </c>
      <c r="F53" s="26" t="s">
        <v>102</v>
      </c>
      <c r="G53" s="26" t="s">
        <v>572</v>
      </c>
      <c r="H53" s="26" t="s">
        <v>3098</v>
      </c>
      <c r="I53" s="28">
        <v>0.41666666666666669</v>
      </c>
      <c r="J53" s="26" t="s">
        <v>550</v>
      </c>
      <c r="K53" s="31" t="s">
        <v>105</v>
      </c>
      <c r="L53" s="26" t="s">
        <v>106</v>
      </c>
      <c r="M53" s="26" t="s">
        <v>107</v>
      </c>
      <c r="N53" s="175">
        <v>18000</v>
      </c>
      <c r="O53" s="23"/>
      <c r="P53" s="54"/>
      <c r="Q53" s="117"/>
      <c r="R53" s="117"/>
      <c r="S53" s="175">
        <v>18000</v>
      </c>
      <c r="T53" s="29"/>
    </row>
    <row r="54" spans="1:20" ht="50.1" customHeight="1" x14ac:dyDescent="1.65">
      <c r="A54" s="31" t="s">
        <v>3638</v>
      </c>
      <c r="B54" s="37" t="s">
        <v>3639</v>
      </c>
      <c r="C54" s="31" t="s">
        <v>3640</v>
      </c>
      <c r="D54" s="31" t="s">
        <v>3641</v>
      </c>
      <c r="E54" s="31" t="s">
        <v>101</v>
      </c>
      <c r="F54" s="31" t="s">
        <v>102</v>
      </c>
      <c r="G54" s="31" t="s">
        <v>1544</v>
      </c>
      <c r="H54" s="31" t="s">
        <v>3098</v>
      </c>
      <c r="I54" s="38">
        <v>0.52083333333333337</v>
      </c>
      <c r="J54" s="31" t="s">
        <v>550</v>
      </c>
      <c r="K54" s="31" t="s">
        <v>105</v>
      </c>
      <c r="L54" s="31" t="s">
        <v>106</v>
      </c>
      <c r="M54" s="31" t="s">
        <v>107</v>
      </c>
      <c r="N54" s="29">
        <v>18000</v>
      </c>
      <c r="O54" s="23"/>
      <c r="P54" s="54"/>
      <c r="Q54" s="117"/>
      <c r="R54" s="117"/>
      <c r="S54" s="29">
        <v>18000</v>
      </c>
      <c r="T54" s="29"/>
    </row>
    <row r="55" spans="1:20" ht="50.1" customHeight="1" x14ac:dyDescent="1.65">
      <c r="A55" s="31" t="s">
        <v>3642</v>
      </c>
      <c r="B55" s="37" t="s">
        <v>3643</v>
      </c>
      <c r="C55" s="31" t="s">
        <v>3644</v>
      </c>
      <c r="D55" s="31" t="s">
        <v>3645</v>
      </c>
      <c r="E55" s="31" t="s">
        <v>101</v>
      </c>
      <c r="F55" s="31" t="s">
        <v>1304</v>
      </c>
      <c r="G55" s="31" t="s">
        <v>490</v>
      </c>
      <c r="H55" s="31" t="s">
        <v>3098</v>
      </c>
      <c r="I55" s="38">
        <v>0.75</v>
      </c>
      <c r="J55" s="31" t="s">
        <v>550</v>
      </c>
      <c r="K55" s="31" t="s">
        <v>105</v>
      </c>
      <c r="L55" s="31" t="s">
        <v>106</v>
      </c>
      <c r="M55" s="31" t="s">
        <v>107</v>
      </c>
      <c r="N55" s="29">
        <v>18000</v>
      </c>
      <c r="O55" s="23"/>
      <c r="P55" s="54"/>
      <c r="Q55" s="117"/>
      <c r="R55" s="117"/>
      <c r="S55" s="29">
        <v>18000</v>
      </c>
      <c r="T55" s="29"/>
    </row>
    <row r="56" spans="1:20" ht="50.1" customHeight="1" x14ac:dyDescent="1.65">
      <c r="A56" s="31" t="s">
        <v>3646</v>
      </c>
      <c r="B56" s="37" t="s">
        <v>3647</v>
      </c>
      <c r="C56" s="31" t="s">
        <v>3648</v>
      </c>
      <c r="D56" s="31" t="s">
        <v>3649</v>
      </c>
      <c r="E56" s="31" t="s">
        <v>101</v>
      </c>
      <c r="F56" s="31" t="s">
        <v>1304</v>
      </c>
      <c r="G56" s="31" t="s">
        <v>490</v>
      </c>
      <c r="H56" s="31" t="s">
        <v>3098</v>
      </c>
      <c r="I56" s="38">
        <v>0.75</v>
      </c>
      <c r="J56" s="31" t="s">
        <v>550</v>
      </c>
      <c r="K56" s="31" t="s">
        <v>105</v>
      </c>
      <c r="L56" s="31" t="s">
        <v>106</v>
      </c>
      <c r="M56" s="31" t="s">
        <v>491</v>
      </c>
      <c r="N56" s="29">
        <v>26000</v>
      </c>
      <c r="O56" s="23"/>
      <c r="P56" s="54"/>
      <c r="Q56" s="117"/>
      <c r="R56" s="117"/>
      <c r="S56" s="29">
        <v>26000</v>
      </c>
      <c r="T56" s="29"/>
    </row>
    <row r="57" spans="1:20" ht="50.1" customHeight="1" x14ac:dyDescent="1.65">
      <c r="A57" s="31" t="s">
        <v>3650</v>
      </c>
      <c r="B57" s="37" t="s">
        <v>3651</v>
      </c>
      <c r="C57" s="31" t="s">
        <v>3652</v>
      </c>
      <c r="D57" s="31" t="s">
        <v>3653</v>
      </c>
      <c r="E57" s="31" t="s">
        <v>688</v>
      </c>
      <c r="F57" s="31" t="s">
        <v>123</v>
      </c>
      <c r="G57" s="31" t="s">
        <v>689</v>
      </c>
      <c r="H57" s="31" t="s">
        <v>3098</v>
      </c>
      <c r="I57" s="38">
        <v>0.95833333333333337</v>
      </c>
      <c r="J57" s="31" t="s">
        <v>550</v>
      </c>
      <c r="K57" s="31" t="s">
        <v>105</v>
      </c>
      <c r="L57" s="31" t="s">
        <v>106</v>
      </c>
      <c r="M57" s="31" t="s">
        <v>194</v>
      </c>
      <c r="N57" s="29">
        <v>38750</v>
      </c>
      <c r="O57" s="23"/>
      <c r="P57" s="54"/>
      <c r="Q57" s="117"/>
      <c r="R57" s="117"/>
      <c r="S57" s="29">
        <v>38750</v>
      </c>
      <c r="T57" s="29"/>
    </row>
    <row r="58" spans="1:20" ht="50.1" customHeight="1" x14ac:dyDescent="1.65">
      <c r="A58" s="31" t="s">
        <v>3654</v>
      </c>
      <c r="B58" s="37" t="s">
        <v>3655</v>
      </c>
      <c r="C58" s="31" t="s">
        <v>3656</v>
      </c>
      <c r="D58" s="31" t="s">
        <v>3657</v>
      </c>
      <c r="E58" s="31" t="s">
        <v>688</v>
      </c>
      <c r="F58" s="31" t="s">
        <v>123</v>
      </c>
      <c r="G58" s="31" t="s">
        <v>689</v>
      </c>
      <c r="H58" s="31" t="s">
        <v>3098</v>
      </c>
      <c r="I58" s="38">
        <v>0.95833333333333337</v>
      </c>
      <c r="J58" s="31" t="s">
        <v>550</v>
      </c>
      <c r="K58" s="31" t="s">
        <v>105</v>
      </c>
      <c r="L58" s="31" t="s">
        <v>106</v>
      </c>
      <c r="M58" s="31" t="s">
        <v>194</v>
      </c>
      <c r="N58" s="29">
        <v>38750</v>
      </c>
      <c r="O58" s="23"/>
      <c r="P58" s="54"/>
      <c r="Q58" s="117"/>
      <c r="R58" s="117"/>
      <c r="S58" s="29">
        <v>38750</v>
      </c>
      <c r="T58" s="29"/>
    </row>
    <row r="59" spans="1:20" ht="50.1" customHeight="1" x14ac:dyDescent="1.65">
      <c r="A59" s="31" t="s">
        <v>3658</v>
      </c>
      <c r="B59" s="37" t="s">
        <v>3659</v>
      </c>
      <c r="C59" s="31" t="s">
        <v>3660</v>
      </c>
      <c r="D59" s="31" t="s">
        <v>3661</v>
      </c>
      <c r="E59" s="31" t="s">
        <v>688</v>
      </c>
      <c r="F59" s="31" t="s">
        <v>123</v>
      </c>
      <c r="G59" s="31" t="s">
        <v>689</v>
      </c>
      <c r="H59" s="31" t="s">
        <v>3098</v>
      </c>
      <c r="I59" s="38">
        <v>0.95833333333333337</v>
      </c>
      <c r="J59" s="31" t="s">
        <v>550</v>
      </c>
      <c r="K59" s="31" t="s">
        <v>105</v>
      </c>
      <c r="L59" s="31" t="s">
        <v>106</v>
      </c>
      <c r="M59" s="31" t="s">
        <v>194</v>
      </c>
      <c r="N59" s="29">
        <v>38750</v>
      </c>
      <c r="O59" s="23"/>
      <c r="P59" s="54"/>
      <c r="Q59" s="117"/>
      <c r="R59" s="117"/>
      <c r="S59" s="29">
        <v>38750</v>
      </c>
      <c r="T59" s="29"/>
    </row>
    <row r="60" spans="1:20" ht="50.1" customHeight="1" x14ac:dyDescent="1.65">
      <c r="A60" s="31" t="s">
        <v>3662</v>
      </c>
      <c r="B60" s="37" t="s">
        <v>3663</v>
      </c>
      <c r="C60" s="31" t="s">
        <v>3664</v>
      </c>
      <c r="D60" s="31" t="s">
        <v>3665</v>
      </c>
      <c r="E60" s="31" t="s">
        <v>688</v>
      </c>
      <c r="F60" s="31" t="s">
        <v>123</v>
      </c>
      <c r="G60" s="31" t="s">
        <v>689</v>
      </c>
      <c r="H60" s="31" t="s">
        <v>3098</v>
      </c>
      <c r="I60" s="38">
        <v>0.95833333333333337</v>
      </c>
      <c r="J60" s="31" t="s">
        <v>550</v>
      </c>
      <c r="K60" s="31" t="s">
        <v>105</v>
      </c>
      <c r="L60" s="31" t="s">
        <v>106</v>
      </c>
      <c r="M60" s="31" t="s">
        <v>194</v>
      </c>
      <c r="N60" s="29">
        <v>38750</v>
      </c>
      <c r="O60" s="23"/>
      <c r="P60" s="54"/>
      <c r="Q60" s="117"/>
      <c r="R60" s="117"/>
      <c r="S60" s="29">
        <v>38750</v>
      </c>
      <c r="T60" s="29"/>
    </row>
    <row r="61" spans="1:20" ht="50.1" customHeight="1" x14ac:dyDescent="0.7">
      <c r="A61" s="711" t="s">
        <v>4007</v>
      </c>
      <c r="B61" s="711"/>
      <c r="C61" s="711"/>
      <c r="D61" s="711"/>
      <c r="E61" s="711"/>
      <c r="F61" s="711"/>
      <c r="G61" s="711"/>
      <c r="H61" s="711"/>
      <c r="I61" s="711"/>
      <c r="J61" s="711"/>
      <c r="K61" s="711"/>
      <c r="L61" s="711"/>
      <c r="M61" s="711"/>
      <c r="N61" s="23"/>
      <c r="O61" s="23"/>
      <c r="P61" s="23"/>
      <c r="Q61" s="29"/>
      <c r="R61" s="29"/>
      <c r="S61" s="29"/>
      <c r="T61" s="29">
        <v>30000</v>
      </c>
    </row>
    <row r="62" spans="1:20" ht="50.1" customHeight="1" x14ac:dyDescent="0.7">
      <c r="A62" s="711" t="s">
        <v>4007</v>
      </c>
      <c r="B62" s="711"/>
      <c r="C62" s="711"/>
      <c r="D62" s="711"/>
      <c r="E62" s="711"/>
      <c r="F62" s="711"/>
      <c r="G62" s="711"/>
      <c r="H62" s="711"/>
      <c r="I62" s="711"/>
      <c r="J62" s="711"/>
      <c r="K62" s="711"/>
      <c r="L62" s="711"/>
      <c r="M62" s="711"/>
      <c r="N62" s="23"/>
      <c r="O62" s="23"/>
      <c r="P62" s="23"/>
      <c r="Q62" s="29"/>
      <c r="R62" s="29"/>
      <c r="S62" s="29"/>
      <c r="T62" s="29">
        <v>21500</v>
      </c>
    </row>
    <row r="63" spans="1:20" ht="54" customHeight="1" x14ac:dyDescent="0.7">
      <c r="A63" s="711" t="s">
        <v>4017</v>
      </c>
      <c r="B63" s="711"/>
      <c r="C63" s="711"/>
      <c r="D63" s="711"/>
      <c r="E63" s="711"/>
      <c r="F63" s="711"/>
      <c r="G63" s="711"/>
      <c r="H63" s="711"/>
      <c r="I63" s="711"/>
      <c r="J63" s="711"/>
      <c r="K63" s="711"/>
      <c r="L63" s="711"/>
      <c r="M63" s="711"/>
      <c r="N63" s="23"/>
      <c r="O63" s="23"/>
      <c r="P63" s="23"/>
      <c r="Q63" s="29"/>
      <c r="R63" s="29"/>
      <c r="S63" s="29"/>
      <c r="T63" s="29">
        <v>90000</v>
      </c>
    </row>
    <row r="64" spans="1:20" ht="54" customHeight="1" x14ac:dyDescent="0.7">
      <c r="A64" s="711" t="s">
        <v>4033</v>
      </c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23"/>
      <c r="O64" s="23"/>
      <c r="P64" s="23"/>
      <c r="Q64" s="29"/>
      <c r="R64" s="29"/>
      <c r="S64" s="29"/>
      <c r="T64" s="29">
        <v>499400</v>
      </c>
    </row>
    <row r="65" spans="1:20" ht="54" customHeight="1" x14ac:dyDescent="0.7">
      <c r="A65" s="711" t="s">
        <v>4033</v>
      </c>
      <c r="B65" s="711"/>
      <c r="C65" s="711"/>
      <c r="D65" s="711"/>
      <c r="E65" s="711"/>
      <c r="F65" s="711"/>
      <c r="G65" s="711"/>
      <c r="H65" s="711"/>
      <c r="I65" s="711"/>
      <c r="J65" s="711"/>
      <c r="K65" s="711"/>
      <c r="L65" s="711"/>
      <c r="M65" s="711"/>
      <c r="N65" s="23"/>
      <c r="O65" s="23"/>
      <c r="P65" s="23"/>
      <c r="Q65" s="29"/>
      <c r="R65" s="29"/>
      <c r="S65" s="29"/>
      <c r="T65" s="29">
        <v>167000</v>
      </c>
    </row>
    <row r="66" spans="1:20" ht="54" customHeight="1" x14ac:dyDescent="1.65">
      <c r="A66" s="697" t="s">
        <v>5860</v>
      </c>
      <c r="B66" s="697"/>
      <c r="C66" s="697"/>
      <c r="D66" s="697"/>
      <c r="E66" s="697"/>
      <c r="F66" s="697"/>
      <c r="G66" s="697"/>
      <c r="H66" s="697"/>
      <c r="I66" s="697"/>
      <c r="J66" s="697"/>
      <c r="K66" s="697"/>
      <c r="L66" s="697"/>
      <c r="M66" s="697"/>
      <c r="N66" s="29"/>
      <c r="O66" s="23"/>
      <c r="P66" s="54"/>
      <c r="Q66" s="117"/>
      <c r="R66" s="117"/>
      <c r="S66" s="29"/>
      <c r="T66" s="117"/>
    </row>
    <row r="67" spans="1:20" ht="54" customHeight="1" x14ac:dyDescent="1.65">
      <c r="A67" s="31" t="s">
        <v>4963</v>
      </c>
      <c r="B67" s="37" t="s">
        <v>5150</v>
      </c>
      <c r="C67" s="31" t="s">
        <v>5151</v>
      </c>
      <c r="D67" s="31" t="s">
        <v>5152</v>
      </c>
      <c r="E67" s="31" t="s">
        <v>687</v>
      </c>
      <c r="F67" s="31" t="s">
        <v>123</v>
      </c>
      <c r="G67" s="31" t="s">
        <v>1127</v>
      </c>
      <c r="H67" s="31" t="s">
        <v>4090</v>
      </c>
      <c r="I67" s="38">
        <v>4.1666666666666664E-2</v>
      </c>
      <c r="J67" s="31" t="s">
        <v>1772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117"/>
      <c r="R67" s="117"/>
      <c r="S67" s="29">
        <v>43225</v>
      </c>
      <c r="T67" s="117"/>
    </row>
    <row r="68" spans="1:20" ht="54" customHeight="1" x14ac:dyDescent="1.65">
      <c r="A68" s="31" t="s">
        <v>4974</v>
      </c>
      <c r="B68" s="37" t="s">
        <v>5162</v>
      </c>
      <c r="C68" s="31" t="s">
        <v>5163</v>
      </c>
      <c r="D68" s="31" t="s">
        <v>5164</v>
      </c>
      <c r="E68" s="31" t="s">
        <v>687</v>
      </c>
      <c r="F68" s="31" t="s">
        <v>123</v>
      </c>
      <c r="G68" s="31" t="s">
        <v>490</v>
      </c>
      <c r="H68" s="31" t="s">
        <v>4090</v>
      </c>
      <c r="I68" s="38">
        <v>0.125</v>
      </c>
      <c r="J68" s="31" t="s">
        <v>550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117"/>
      <c r="R68" s="117"/>
      <c r="S68" s="29">
        <v>43225</v>
      </c>
      <c r="T68" s="117"/>
    </row>
    <row r="69" spans="1:20" ht="54" customHeight="1" x14ac:dyDescent="1.65">
      <c r="A69" s="31" t="s">
        <v>4982</v>
      </c>
      <c r="B69" s="37" t="s">
        <v>5169</v>
      </c>
      <c r="C69" s="31" t="s">
        <v>5170</v>
      </c>
      <c r="D69" s="31" t="s">
        <v>5171</v>
      </c>
      <c r="E69" s="31" t="s">
        <v>687</v>
      </c>
      <c r="F69" s="31" t="s">
        <v>123</v>
      </c>
      <c r="G69" s="31" t="s">
        <v>103</v>
      </c>
      <c r="H69" s="31" t="s">
        <v>4090</v>
      </c>
      <c r="I69" s="38">
        <v>0.25</v>
      </c>
      <c r="J69" s="31" t="s">
        <v>550</v>
      </c>
      <c r="K69" s="31" t="s">
        <v>105</v>
      </c>
      <c r="L69" s="31" t="s">
        <v>106</v>
      </c>
      <c r="M69" s="31" t="s">
        <v>107</v>
      </c>
      <c r="N69" s="29"/>
      <c r="O69" s="23"/>
      <c r="P69" s="54"/>
      <c r="Q69" s="117"/>
      <c r="R69" s="117"/>
      <c r="S69" s="29">
        <v>18000</v>
      </c>
      <c r="T69" s="117"/>
    </row>
    <row r="70" spans="1:20" ht="54" customHeight="1" x14ac:dyDescent="1.65">
      <c r="A70" s="31" t="s">
        <v>5207</v>
      </c>
      <c r="B70" s="37" t="s">
        <v>5177</v>
      </c>
      <c r="C70" s="31" t="s">
        <v>5178</v>
      </c>
      <c r="D70" s="31" t="s">
        <v>5179</v>
      </c>
      <c r="E70" s="31" t="s">
        <v>101</v>
      </c>
      <c r="F70" s="31" t="s">
        <v>102</v>
      </c>
      <c r="G70" s="31" t="s">
        <v>567</v>
      </c>
      <c r="H70" s="31" t="s">
        <v>4090</v>
      </c>
      <c r="I70" s="38">
        <v>0.375</v>
      </c>
      <c r="J70" s="31" t="s">
        <v>550</v>
      </c>
      <c r="K70" s="31" t="s">
        <v>105</v>
      </c>
      <c r="L70" s="31" t="s">
        <v>106</v>
      </c>
      <c r="M70" s="31" t="s">
        <v>491</v>
      </c>
      <c r="N70" s="29"/>
      <c r="O70" s="23"/>
      <c r="P70" s="54"/>
      <c r="Q70" s="117"/>
      <c r="R70" s="117"/>
      <c r="S70" s="29">
        <v>26000</v>
      </c>
      <c r="T70" s="117"/>
    </row>
    <row r="71" spans="1:20" ht="54" customHeight="1" x14ac:dyDescent="1.65">
      <c r="A71" s="31" t="s">
        <v>5176</v>
      </c>
      <c r="B71" s="37" t="s">
        <v>5173</v>
      </c>
      <c r="C71" s="31" t="s">
        <v>5174</v>
      </c>
      <c r="D71" s="31" t="s">
        <v>5175</v>
      </c>
      <c r="E71" s="31" t="s">
        <v>101</v>
      </c>
      <c r="F71" s="31" t="s">
        <v>102</v>
      </c>
      <c r="G71" s="31" t="s">
        <v>567</v>
      </c>
      <c r="H71" s="31" t="s">
        <v>4090</v>
      </c>
      <c r="I71" s="38">
        <v>0.375</v>
      </c>
      <c r="J71" s="31" t="s">
        <v>550</v>
      </c>
      <c r="K71" s="31" t="s">
        <v>105</v>
      </c>
      <c r="L71" s="31" t="s">
        <v>106</v>
      </c>
      <c r="M71" s="31" t="s">
        <v>491</v>
      </c>
      <c r="N71" s="29"/>
      <c r="O71" s="23"/>
      <c r="P71" s="54"/>
      <c r="Q71" s="117"/>
      <c r="R71" s="117"/>
      <c r="S71" s="29">
        <v>26000</v>
      </c>
      <c r="T71" s="117"/>
    </row>
    <row r="72" spans="1:20" ht="54" customHeight="1" x14ac:dyDescent="1.65">
      <c r="A72" s="31" t="s">
        <v>4978</v>
      </c>
      <c r="B72" s="37" t="s">
        <v>2387</v>
      </c>
      <c r="C72" s="31" t="s">
        <v>5166</v>
      </c>
      <c r="D72" s="31" t="s">
        <v>5167</v>
      </c>
      <c r="E72" s="31" t="s">
        <v>687</v>
      </c>
      <c r="F72" s="31" t="s">
        <v>123</v>
      </c>
      <c r="G72" s="31" t="s">
        <v>103</v>
      </c>
      <c r="H72" s="31" t="s">
        <v>4090</v>
      </c>
      <c r="I72" s="38">
        <v>0.25</v>
      </c>
      <c r="J72" s="31" t="s">
        <v>550</v>
      </c>
      <c r="K72" s="31" t="s">
        <v>105</v>
      </c>
      <c r="L72" s="31" t="s">
        <v>106</v>
      </c>
      <c r="M72" s="31" t="s">
        <v>107</v>
      </c>
      <c r="N72" s="29"/>
      <c r="O72" s="23"/>
      <c r="P72" s="54"/>
      <c r="Q72" s="117"/>
      <c r="R72" s="117"/>
      <c r="S72" s="29">
        <v>18000</v>
      </c>
      <c r="T72" s="117"/>
    </row>
    <row r="73" spans="1:20" ht="54" customHeight="1" x14ac:dyDescent="1.65">
      <c r="A73" s="31" t="s">
        <v>4966</v>
      </c>
      <c r="B73" s="37" t="s">
        <v>5154</v>
      </c>
      <c r="C73" s="31" t="s">
        <v>5155</v>
      </c>
      <c r="D73" s="31" t="s">
        <v>5156</v>
      </c>
      <c r="E73" s="31" t="s">
        <v>687</v>
      </c>
      <c r="F73" s="31" t="s">
        <v>123</v>
      </c>
      <c r="G73" s="31" t="s">
        <v>490</v>
      </c>
      <c r="H73" s="31" t="s">
        <v>4090</v>
      </c>
      <c r="I73" s="38">
        <v>0.125</v>
      </c>
      <c r="J73" s="31" t="s">
        <v>550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117"/>
      <c r="R73" s="117"/>
      <c r="S73" s="29">
        <v>43225</v>
      </c>
      <c r="T73" s="117"/>
    </row>
    <row r="74" spans="1:20" ht="54" customHeight="1" x14ac:dyDescent="1.65">
      <c r="A74" s="31" t="s">
        <v>4970</v>
      </c>
      <c r="B74" s="37" t="s">
        <v>5158</v>
      </c>
      <c r="C74" s="31" t="s">
        <v>5159</v>
      </c>
      <c r="D74" s="31" t="s">
        <v>5160</v>
      </c>
      <c r="E74" s="31" t="s">
        <v>687</v>
      </c>
      <c r="F74" s="31" t="s">
        <v>123</v>
      </c>
      <c r="G74" s="31" t="s">
        <v>490</v>
      </c>
      <c r="H74" s="31" t="s">
        <v>4090</v>
      </c>
      <c r="I74" s="38">
        <v>0.125</v>
      </c>
      <c r="J74" s="31" t="s">
        <v>550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117"/>
      <c r="R74" s="117"/>
      <c r="S74" s="29">
        <v>43225</v>
      </c>
      <c r="T74" s="117"/>
    </row>
    <row r="75" spans="1:20" ht="54" customHeight="1" x14ac:dyDescent="1.65">
      <c r="A75" s="712" t="s">
        <v>6765</v>
      </c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23"/>
      <c r="O75" s="23"/>
      <c r="P75" s="29"/>
      <c r="Q75" s="29"/>
      <c r="R75" s="117"/>
      <c r="S75" s="29"/>
      <c r="T75" s="29"/>
    </row>
    <row r="76" spans="1:20" ht="54" customHeight="1" x14ac:dyDescent="1.65">
      <c r="A76" s="31" t="s">
        <v>6543</v>
      </c>
      <c r="B76" s="37" t="s">
        <v>6544</v>
      </c>
      <c r="C76" s="31" t="s">
        <v>6545</v>
      </c>
      <c r="D76" s="31" t="s">
        <v>6546</v>
      </c>
      <c r="E76" s="31" t="s">
        <v>101</v>
      </c>
      <c r="F76" s="31" t="s">
        <v>102</v>
      </c>
      <c r="G76" s="31" t="s">
        <v>124</v>
      </c>
      <c r="H76" s="31" t="s">
        <v>5801</v>
      </c>
      <c r="I76" s="38">
        <v>0.27083333333333331</v>
      </c>
      <c r="J76" s="31" t="s">
        <v>550</v>
      </c>
      <c r="K76" s="31" t="s">
        <v>105</v>
      </c>
      <c r="L76" s="31" t="s">
        <v>106</v>
      </c>
      <c r="M76" s="31" t="s">
        <v>107</v>
      </c>
      <c r="N76" s="23"/>
      <c r="O76" s="23"/>
      <c r="P76" s="29"/>
      <c r="Q76" s="29"/>
      <c r="R76" s="117"/>
      <c r="S76" s="29">
        <v>22000</v>
      </c>
      <c r="T76" s="29"/>
    </row>
    <row r="77" spans="1:20" ht="54" customHeight="1" x14ac:dyDescent="1.65">
      <c r="A77" s="31" t="s">
        <v>6547</v>
      </c>
      <c r="B77" s="37" t="s">
        <v>6548</v>
      </c>
      <c r="C77" s="31" t="s">
        <v>6549</v>
      </c>
      <c r="D77" s="31" t="s">
        <v>6550</v>
      </c>
      <c r="E77" s="31" t="s">
        <v>101</v>
      </c>
      <c r="F77" s="31" t="s">
        <v>123</v>
      </c>
      <c r="G77" s="31" t="s">
        <v>103</v>
      </c>
      <c r="H77" s="31" t="s">
        <v>5801</v>
      </c>
      <c r="I77" s="38">
        <v>0.33333333333333331</v>
      </c>
      <c r="J77" s="31" t="s">
        <v>550</v>
      </c>
      <c r="K77" s="31" t="s">
        <v>105</v>
      </c>
      <c r="L77" s="31" t="s">
        <v>106</v>
      </c>
      <c r="M77" s="31" t="s">
        <v>107</v>
      </c>
      <c r="N77" s="23"/>
      <c r="O77" s="23"/>
      <c r="P77" s="29"/>
      <c r="Q77" s="29"/>
      <c r="R77" s="117"/>
      <c r="S77" s="29">
        <v>22000</v>
      </c>
      <c r="T77" s="29"/>
    </row>
    <row r="78" spans="1:20" ht="54" customHeight="1" x14ac:dyDescent="1.65">
      <c r="A78" s="31" t="s">
        <v>6551</v>
      </c>
      <c r="B78" s="37" t="s">
        <v>6552</v>
      </c>
      <c r="C78" s="31" t="s">
        <v>6553</v>
      </c>
      <c r="D78" s="31" t="s">
        <v>6554</v>
      </c>
      <c r="E78" s="31" t="s">
        <v>101</v>
      </c>
      <c r="F78" s="31" t="s">
        <v>1304</v>
      </c>
      <c r="G78" s="31" t="s">
        <v>124</v>
      </c>
      <c r="H78" s="31" t="s">
        <v>5801</v>
      </c>
      <c r="I78" s="38">
        <v>0.34027777777777779</v>
      </c>
      <c r="J78" s="31" t="s">
        <v>550</v>
      </c>
      <c r="K78" s="31" t="s">
        <v>105</v>
      </c>
      <c r="L78" s="31" t="s">
        <v>106</v>
      </c>
      <c r="M78" s="31" t="s">
        <v>107</v>
      </c>
      <c r="N78" s="23"/>
      <c r="O78" s="23"/>
      <c r="P78" s="29"/>
      <c r="Q78" s="29"/>
      <c r="R78" s="117"/>
      <c r="S78" s="29">
        <v>22000</v>
      </c>
      <c r="T78" s="29"/>
    </row>
    <row r="79" spans="1:20" ht="54" customHeight="1" x14ac:dyDescent="1.65">
      <c r="A79" s="31" t="s">
        <v>6555</v>
      </c>
      <c r="B79" s="37" t="s">
        <v>6556</v>
      </c>
      <c r="C79" s="31" t="s">
        <v>6557</v>
      </c>
      <c r="D79" s="31" t="s">
        <v>6558</v>
      </c>
      <c r="E79" s="31" t="s">
        <v>687</v>
      </c>
      <c r="F79" s="31" t="s">
        <v>123</v>
      </c>
      <c r="G79" s="31" t="s">
        <v>1127</v>
      </c>
      <c r="H79" s="31" t="s">
        <v>5801</v>
      </c>
      <c r="I79" s="38">
        <v>0.41666666666666669</v>
      </c>
      <c r="J79" s="31" t="s">
        <v>550</v>
      </c>
      <c r="K79" s="31" t="s">
        <v>105</v>
      </c>
      <c r="L79" s="31" t="s">
        <v>106</v>
      </c>
      <c r="M79" s="31" t="s">
        <v>995</v>
      </c>
      <c r="N79" s="23"/>
      <c r="O79" s="23"/>
      <c r="P79" s="29"/>
      <c r="Q79" s="29"/>
      <c r="R79" s="117"/>
      <c r="S79" s="29">
        <v>43225</v>
      </c>
      <c r="T79" s="29"/>
    </row>
    <row r="80" spans="1:20" ht="54" customHeight="1" x14ac:dyDescent="1.65">
      <c r="A80" s="31" t="s">
        <v>6559</v>
      </c>
      <c r="B80" s="37" t="s">
        <v>6560</v>
      </c>
      <c r="C80" s="31" t="s">
        <v>6561</v>
      </c>
      <c r="D80" s="31" t="s">
        <v>6562</v>
      </c>
      <c r="E80" s="31" t="s">
        <v>687</v>
      </c>
      <c r="F80" s="31" t="s">
        <v>123</v>
      </c>
      <c r="G80" s="31" t="s">
        <v>1127</v>
      </c>
      <c r="H80" s="31" t="s">
        <v>5801</v>
      </c>
      <c r="I80" s="38">
        <v>0.41666666666666669</v>
      </c>
      <c r="J80" s="31" t="s">
        <v>550</v>
      </c>
      <c r="K80" s="31" t="s">
        <v>105</v>
      </c>
      <c r="L80" s="31" t="s">
        <v>106</v>
      </c>
      <c r="M80" s="31" t="s">
        <v>995</v>
      </c>
      <c r="N80" s="23"/>
      <c r="O80" s="23"/>
      <c r="P80" s="29"/>
      <c r="Q80" s="29"/>
      <c r="R80" s="117"/>
      <c r="S80" s="29">
        <v>43225</v>
      </c>
      <c r="T80" s="29"/>
    </row>
    <row r="81" spans="1:20" ht="54" customHeight="1" x14ac:dyDescent="1.65">
      <c r="A81" s="31" t="s">
        <v>6563</v>
      </c>
      <c r="B81" s="37" t="s">
        <v>6564</v>
      </c>
      <c r="C81" s="31" t="s">
        <v>6565</v>
      </c>
      <c r="D81" s="31" t="s">
        <v>6566</v>
      </c>
      <c r="E81" s="31" t="s">
        <v>687</v>
      </c>
      <c r="F81" s="31" t="s">
        <v>123</v>
      </c>
      <c r="G81" s="31" t="s">
        <v>1127</v>
      </c>
      <c r="H81" s="31" t="s">
        <v>5801</v>
      </c>
      <c r="I81" s="38">
        <v>0.41666666666666669</v>
      </c>
      <c r="J81" s="31" t="s">
        <v>550</v>
      </c>
      <c r="K81" s="31" t="s">
        <v>105</v>
      </c>
      <c r="L81" s="31" t="s">
        <v>106</v>
      </c>
      <c r="M81" s="31" t="s">
        <v>995</v>
      </c>
      <c r="N81" s="23"/>
      <c r="O81" s="23"/>
      <c r="P81" s="29"/>
      <c r="Q81" s="29"/>
      <c r="R81" s="117"/>
      <c r="S81" s="29">
        <v>43225</v>
      </c>
      <c r="T81" s="29"/>
    </row>
    <row r="82" spans="1:20" ht="54" customHeight="1" x14ac:dyDescent="1.65">
      <c r="A82" s="31" t="s">
        <v>6567</v>
      </c>
      <c r="B82" s="37" t="s">
        <v>6568</v>
      </c>
      <c r="C82" s="31" t="s">
        <v>6569</v>
      </c>
      <c r="D82" s="31" t="s">
        <v>6570</v>
      </c>
      <c r="E82" s="31" t="s">
        <v>687</v>
      </c>
      <c r="F82" s="31" t="s">
        <v>123</v>
      </c>
      <c r="G82" s="31" t="s">
        <v>1127</v>
      </c>
      <c r="H82" s="31" t="s">
        <v>5801</v>
      </c>
      <c r="I82" s="38">
        <v>0.41666666666666669</v>
      </c>
      <c r="J82" s="31" t="s">
        <v>550</v>
      </c>
      <c r="K82" s="31" t="s">
        <v>105</v>
      </c>
      <c r="L82" s="31" t="s">
        <v>106</v>
      </c>
      <c r="M82" s="31" t="s">
        <v>995</v>
      </c>
      <c r="N82" s="23"/>
      <c r="O82" s="23"/>
      <c r="P82" s="29"/>
      <c r="Q82" s="29"/>
      <c r="R82" s="117"/>
      <c r="S82" s="29">
        <v>43225</v>
      </c>
      <c r="T82" s="29"/>
    </row>
    <row r="83" spans="1:20" ht="54" customHeight="1" x14ac:dyDescent="1.65">
      <c r="A83" s="31" t="s">
        <v>6571</v>
      </c>
      <c r="B83" s="37" t="s">
        <v>6572</v>
      </c>
      <c r="C83" s="31" t="s">
        <v>6573</v>
      </c>
      <c r="D83" s="31" t="s">
        <v>6574</v>
      </c>
      <c r="E83" s="31" t="s">
        <v>687</v>
      </c>
      <c r="F83" s="31" t="s">
        <v>123</v>
      </c>
      <c r="G83" s="31" t="s">
        <v>1127</v>
      </c>
      <c r="H83" s="31" t="s">
        <v>5801</v>
      </c>
      <c r="I83" s="38">
        <v>0.41666666666666669</v>
      </c>
      <c r="J83" s="31" t="s">
        <v>550</v>
      </c>
      <c r="K83" s="31" t="s">
        <v>105</v>
      </c>
      <c r="L83" s="31" t="s">
        <v>106</v>
      </c>
      <c r="M83" s="31" t="s">
        <v>995</v>
      </c>
      <c r="N83" s="23"/>
      <c r="O83" s="23"/>
      <c r="P83" s="29"/>
      <c r="Q83" s="29"/>
      <c r="R83" s="117"/>
      <c r="S83" s="29">
        <v>43225</v>
      </c>
      <c r="T83" s="29"/>
    </row>
    <row r="84" spans="1:20" ht="54" customHeight="1" x14ac:dyDescent="1.65">
      <c r="A84" s="31" t="s">
        <v>6575</v>
      </c>
      <c r="B84" s="37" t="s">
        <v>6576</v>
      </c>
      <c r="C84" s="31" t="s">
        <v>6577</v>
      </c>
      <c r="D84" s="31" t="s">
        <v>6578</v>
      </c>
      <c r="E84" s="31" t="s">
        <v>687</v>
      </c>
      <c r="F84" s="31" t="s">
        <v>123</v>
      </c>
      <c r="G84" s="31" t="s">
        <v>1127</v>
      </c>
      <c r="H84" s="31" t="s">
        <v>5801</v>
      </c>
      <c r="I84" s="38">
        <v>0.41666666666666669</v>
      </c>
      <c r="J84" s="31" t="s">
        <v>550</v>
      </c>
      <c r="K84" s="31" t="s">
        <v>105</v>
      </c>
      <c r="L84" s="31" t="s">
        <v>106</v>
      </c>
      <c r="M84" s="31" t="s">
        <v>995</v>
      </c>
      <c r="N84" s="23"/>
      <c r="O84" s="23"/>
      <c r="P84" s="29"/>
      <c r="Q84" s="29"/>
      <c r="R84" s="117"/>
      <c r="S84" s="29">
        <v>43225</v>
      </c>
      <c r="T84" s="29"/>
    </row>
    <row r="85" spans="1:20" ht="54" customHeight="1" x14ac:dyDescent="1.65">
      <c r="A85" s="31" t="s">
        <v>6579</v>
      </c>
      <c r="B85" s="37" t="s">
        <v>6580</v>
      </c>
      <c r="C85" s="31" t="s">
        <v>6581</v>
      </c>
      <c r="D85" s="31" t="s">
        <v>6582</v>
      </c>
      <c r="E85" s="31" t="s">
        <v>687</v>
      </c>
      <c r="F85" s="31" t="s">
        <v>123</v>
      </c>
      <c r="G85" s="31" t="s">
        <v>1127</v>
      </c>
      <c r="H85" s="31" t="s">
        <v>5801</v>
      </c>
      <c r="I85" s="38">
        <v>0.41666666666666669</v>
      </c>
      <c r="J85" s="31" t="s">
        <v>550</v>
      </c>
      <c r="K85" s="31" t="s">
        <v>105</v>
      </c>
      <c r="L85" s="31" t="s">
        <v>106</v>
      </c>
      <c r="M85" s="31" t="s">
        <v>995</v>
      </c>
      <c r="N85" s="23"/>
      <c r="O85" s="23"/>
      <c r="P85" s="29"/>
      <c r="Q85" s="29"/>
      <c r="R85" s="117"/>
      <c r="S85" s="29">
        <v>43225</v>
      </c>
      <c r="T85" s="29"/>
    </row>
    <row r="86" spans="1:20" ht="54" customHeight="1" x14ac:dyDescent="1.65">
      <c r="A86" s="31" t="s">
        <v>6583</v>
      </c>
      <c r="B86" s="37" t="s">
        <v>6584</v>
      </c>
      <c r="C86" s="31" t="s">
        <v>6585</v>
      </c>
      <c r="D86" s="31" t="s">
        <v>6586</v>
      </c>
      <c r="E86" s="31" t="s">
        <v>687</v>
      </c>
      <c r="F86" s="31" t="s">
        <v>123</v>
      </c>
      <c r="G86" s="31" t="s">
        <v>1127</v>
      </c>
      <c r="H86" s="31" t="s">
        <v>5801</v>
      </c>
      <c r="I86" s="38">
        <v>0.41666666666666669</v>
      </c>
      <c r="J86" s="31" t="s">
        <v>550</v>
      </c>
      <c r="K86" s="31" t="s">
        <v>105</v>
      </c>
      <c r="L86" s="31" t="s">
        <v>106</v>
      </c>
      <c r="M86" s="31" t="s">
        <v>995</v>
      </c>
      <c r="N86" s="23"/>
      <c r="O86" s="23"/>
      <c r="P86" s="29"/>
      <c r="Q86" s="29"/>
      <c r="R86" s="117"/>
      <c r="S86" s="29">
        <v>43225</v>
      </c>
      <c r="T86" s="29"/>
    </row>
    <row r="87" spans="1:20" ht="54" customHeight="1" x14ac:dyDescent="1.65">
      <c r="A87" s="31" t="s">
        <v>6587</v>
      </c>
      <c r="B87" s="37" t="s">
        <v>6588</v>
      </c>
      <c r="C87" s="31" t="s">
        <v>6589</v>
      </c>
      <c r="D87" s="31" t="s">
        <v>6590</v>
      </c>
      <c r="E87" s="31" t="s">
        <v>687</v>
      </c>
      <c r="F87" s="31" t="s">
        <v>123</v>
      </c>
      <c r="G87" s="31" t="s">
        <v>1127</v>
      </c>
      <c r="H87" s="31" t="s">
        <v>5801</v>
      </c>
      <c r="I87" s="38">
        <v>0.41666666666666669</v>
      </c>
      <c r="J87" s="31" t="s">
        <v>550</v>
      </c>
      <c r="K87" s="31" t="s">
        <v>105</v>
      </c>
      <c r="L87" s="31" t="s">
        <v>106</v>
      </c>
      <c r="M87" s="31" t="s">
        <v>995</v>
      </c>
      <c r="N87" s="23"/>
      <c r="O87" s="23"/>
      <c r="P87" s="29"/>
      <c r="Q87" s="29"/>
      <c r="R87" s="117"/>
      <c r="S87" s="29">
        <v>43225</v>
      </c>
      <c r="T87" s="29"/>
    </row>
    <row r="88" spans="1:20" ht="54" customHeight="1" x14ac:dyDescent="1.65">
      <c r="A88" s="31" t="s">
        <v>6591</v>
      </c>
      <c r="B88" s="37" t="s">
        <v>6592</v>
      </c>
      <c r="C88" s="31" t="s">
        <v>6593</v>
      </c>
      <c r="D88" s="31" t="s">
        <v>6594</v>
      </c>
      <c r="E88" s="31" t="s">
        <v>687</v>
      </c>
      <c r="F88" s="31" t="s">
        <v>123</v>
      </c>
      <c r="G88" s="31" t="s">
        <v>1127</v>
      </c>
      <c r="H88" s="31" t="s">
        <v>5801</v>
      </c>
      <c r="I88" s="38">
        <v>0.41666666666666669</v>
      </c>
      <c r="J88" s="31" t="s">
        <v>550</v>
      </c>
      <c r="K88" s="31" t="s">
        <v>105</v>
      </c>
      <c r="L88" s="31" t="s">
        <v>106</v>
      </c>
      <c r="M88" s="31" t="s">
        <v>995</v>
      </c>
      <c r="N88" s="23"/>
      <c r="O88" s="23"/>
      <c r="P88" s="29"/>
      <c r="Q88" s="29"/>
      <c r="R88" s="117"/>
      <c r="S88" s="29">
        <v>43225</v>
      </c>
      <c r="T88" s="29"/>
    </row>
    <row r="89" spans="1:20" ht="54" customHeight="1" x14ac:dyDescent="1.65">
      <c r="A89" s="31" t="s">
        <v>6595</v>
      </c>
      <c r="B89" s="37" t="s">
        <v>6596</v>
      </c>
      <c r="C89" s="31" t="s">
        <v>6597</v>
      </c>
      <c r="D89" s="31" t="s">
        <v>6598</v>
      </c>
      <c r="E89" s="31" t="s">
        <v>687</v>
      </c>
      <c r="F89" s="31" t="s">
        <v>123</v>
      </c>
      <c r="G89" s="31" t="s">
        <v>1127</v>
      </c>
      <c r="H89" s="31" t="s">
        <v>5801</v>
      </c>
      <c r="I89" s="38">
        <v>0.41666666666666669</v>
      </c>
      <c r="J89" s="31" t="s">
        <v>550</v>
      </c>
      <c r="K89" s="31" t="s">
        <v>105</v>
      </c>
      <c r="L89" s="31" t="s">
        <v>106</v>
      </c>
      <c r="M89" s="31" t="s">
        <v>995</v>
      </c>
      <c r="N89" s="23"/>
      <c r="O89" s="23"/>
      <c r="P89" s="29"/>
      <c r="Q89" s="29"/>
      <c r="R89" s="117"/>
      <c r="S89" s="29">
        <v>43225</v>
      </c>
      <c r="T89" s="29"/>
    </row>
    <row r="90" spans="1:20" ht="54" customHeight="1" x14ac:dyDescent="1.65">
      <c r="A90" s="31" t="s">
        <v>6599</v>
      </c>
      <c r="B90" s="37" t="s">
        <v>6600</v>
      </c>
      <c r="C90" s="31" t="s">
        <v>6601</v>
      </c>
      <c r="D90" s="31" t="s">
        <v>6602</v>
      </c>
      <c r="E90" s="31" t="s">
        <v>687</v>
      </c>
      <c r="F90" s="31" t="s">
        <v>123</v>
      </c>
      <c r="G90" s="31" t="s">
        <v>1127</v>
      </c>
      <c r="H90" s="31" t="s">
        <v>5801</v>
      </c>
      <c r="I90" s="38">
        <v>0.41666666666666669</v>
      </c>
      <c r="J90" s="31" t="s">
        <v>550</v>
      </c>
      <c r="K90" s="31" t="s">
        <v>105</v>
      </c>
      <c r="L90" s="31" t="s">
        <v>106</v>
      </c>
      <c r="M90" s="31" t="s">
        <v>995</v>
      </c>
      <c r="N90" s="23"/>
      <c r="O90" s="23"/>
      <c r="P90" s="29"/>
      <c r="Q90" s="29"/>
      <c r="R90" s="117"/>
      <c r="S90" s="29">
        <v>43225</v>
      </c>
      <c r="T90" s="29"/>
    </row>
    <row r="91" spans="1:20" ht="54" customHeight="1" x14ac:dyDescent="0.7">
      <c r="A91" s="711" t="s">
        <v>4042</v>
      </c>
      <c r="B91" s="804"/>
      <c r="C91" s="804"/>
      <c r="D91" s="804"/>
      <c r="E91" s="804"/>
      <c r="F91" s="804"/>
      <c r="G91" s="804"/>
      <c r="H91" s="804"/>
      <c r="I91" s="804"/>
      <c r="J91" s="804"/>
      <c r="K91" s="804"/>
      <c r="L91" s="804"/>
      <c r="M91" s="804"/>
      <c r="N91" s="23"/>
      <c r="O91" s="23"/>
      <c r="P91" s="23"/>
      <c r="Q91" s="29"/>
      <c r="R91" s="29"/>
      <c r="S91" s="29"/>
      <c r="T91" s="29">
        <v>300000</v>
      </c>
    </row>
    <row r="92" spans="1:20" ht="54" customHeight="1" x14ac:dyDescent="0.7">
      <c r="A92" s="711" t="s">
        <v>6770</v>
      </c>
      <c r="B92" s="804"/>
      <c r="C92" s="804"/>
      <c r="D92" s="804"/>
      <c r="E92" s="804"/>
      <c r="F92" s="804"/>
      <c r="G92" s="804"/>
      <c r="H92" s="804"/>
      <c r="I92" s="804"/>
      <c r="J92" s="804"/>
      <c r="K92" s="804"/>
      <c r="L92" s="804"/>
      <c r="M92" s="804"/>
      <c r="N92" s="23"/>
      <c r="O92" s="23"/>
      <c r="P92" s="23"/>
      <c r="Q92" s="29"/>
      <c r="R92" s="29"/>
      <c r="S92" s="29"/>
      <c r="T92" s="29">
        <v>12600</v>
      </c>
    </row>
    <row r="93" spans="1:20" ht="54" customHeight="1" x14ac:dyDescent="0.7">
      <c r="A93" s="711" t="s">
        <v>6770</v>
      </c>
      <c r="B93" s="804"/>
      <c r="C93" s="804"/>
      <c r="D93" s="804"/>
      <c r="E93" s="804"/>
      <c r="F93" s="804"/>
      <c r="G93" s="804"/>
      <c r="H93" s="804"/>
      <c r="I93" s="804"/>
      <c r="J93" s="804"/>
      <c r="K93" s="804"/>
      <c r="L93" s="804"/>
      <c r="M93" s="804"/>
      <c r="N93" s="23"/>
      <c r="O93" s="23"/>
      <c r="P93" s="23"/>
      <c r="Q93" s="29"/>
      <c r="R93" s="29"/>
      <c r="S93" s="29"/>
      <c r="T93" s="29">
        <v>70000</v>
      </c>
    </row>
    <row r="94" spans="1:20" ht="54" customHeight="1" x14ac:dyDescent="0.7">
      <c r="A94" s="711" t="s">
        <v>6770</v>
      </c>
      <c r="B94" s="804"/>
      <c r="C94" s="804"/>
      <c r="D94" s="804"/>
      <c r="E94" s="804"/>
      <c r="F94" s="804"/>
      <c r="G94" s="804"/>
      <c r="H94" s="804"/>
      <c r="I94" s="804"/>
      <c r="J94" s="804"/>
      <c r="K94" s="804"/>
      <c r="L94" s="804"/>
      <c r="M94" s="804"/>
      <c r="N94" s="23"/>
      <c r="O94" s="23"/>
      <c r="P94" s="23"/>
      <c r="Q94" s="29"/>
      <c r="R94" s="29"/>
      <c r="S94" s="29"/>
      <c r="T94" s="29">
        <v>50000</v>
      </c>
    </row>
    <row r="95" spans="1:20" ht="54" customHeight="1" x14ac:dyDescent="0.7">
      <c r="A95" s="711" t="s">
        <v>6770</v>
      </c>
      <c r="B95" s="804"/>
      <c r="C95" s="804"/>
      <c r="D95" s="804"/>
      <c r="E95" s="804"/>
      <c r="F95" s="804"/>
      <c r="G95" s="804"/>
      <c r="H95" s="804"/>
      <c r="I95" s="804"/>
      <c r="J95" s="804"/>
      <c r="K95" s="804"/>
      <c r="L95" s="804"/>
      <c r="M95" s="804"/>
      <c r="N95" s="23"/>
      <c r="O95" s="23"/>
      <c r="P95" s="23"/>
      <c r="Q95" s="29"/>
      <c r="R95" s="29"/>
      <c r="S95" s="29"/>
      <c r="T95" s="29">
        <v>50000</v>
      </c>
    </row>
    <row r="96" spans="1:20" ht="54" customHeight="1" x14ac:dyDescent="0.7">
      <c r="A96" s="711" t="s">
        <v>6770</v>
      </c>
      <c r="B96" s="804"/>
      <c r="C96" s="804"/>
      <c r="D96" s="804"/>
      <c r="E96" s="804"/>
      <c r="F96" s="804"/>
      <c r="G96" s="804"/>
      <c r="H96" s="804"/>
      <c r="I96" s="804"/>
      <c r="J96" s="804"/>
      <c r="K96" s="804"/>
      <c r="L96" s="804"/>
      <c r="M96" s="804"/>
      <c r="N96" s="23"/>
      <c r="O96" s="23"/>
      <c r="P96" s="23"/>
      <c r="Q96" s="29"/>
      <c r="R96" s="29"/>
      <c r="S96" s="29"/>
      <c r="T96" s="29">
        <v>20000</v>
      </c>
    </row>
    <row r="97" spans="1:34" ht="54" customHeight="1" x14ac:dyDescent="0.7">
      <c r="A97" s="711" t="s">
        <v>6770</v>
      </c>
      <c r="B97" s="804"/>
      <c r="C97" s="804"/>
      <c r="D97" s="804"/>
      <c r="E97" s="804"/>
      <c r="F97" s="804"/>
      <c r="G97" s="804"/>
      <c r="H97" s="804"/>
      <c r="I97" s="804"/>
      <c r="J97" s="804"/>
      <c r="K97" s="804"/>
      <c r="L97" s="804"/>
      <c r="M97" s="804"/>
      <c r="N97" s="23"/>
      <c r="O97" s="23"/>
      <c r="P97" s="23"/>
      <c r="Q97" s="29"/>
      <c r="R97" s="29"/>
      <c r="S97" s="29"/>
      <c r="T97" s="29">
        <v>10000</v>
      </c>
    </row>
    <row r="98" spans="1:34" ht="54" customHeight="1" x14ac:dyDescent="0.7">
      <c r="A98" s="711" t="s">
        <v>6770</v>
      </c>
      <c r="B98" s="804"/>
      <c r="C98" s="804"/>
      <c r="D98" s="804"/>
      <c r="E98" s="804"/>
      <c r="F98" s="804"/>
      <c r="G98" s="804"/>
      <c r="H98" s="804"/>
      <c r="I98" s="804"/>
      <c r="J98" s="804"/>
      <c r="K98" s="804"/>
      <c r="L98" s="804"/>
      <c r="M98" s="804"/>
      <c r="N98" s="23"/>
      <c r="O98" s="23"/>
      <c r="P98" s="23"/>
      <c r="Q98" s="29"/>
      <c r="R98" s="29"/>
      <c r="S98" s="29"/>
      <c r="T98" s="29">
        <v>2000</v>
      </c>
      <c r="V98" s="23"/>
      <c r="W98" s="29"/>
    </row>
    <row r="99" spans="1:34" ht="54" customHeight="1" x14ac:dyDescent="1.25">
      <c r="A99" s="696" t="s">
        <v>7858</v>
      </c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23"/>
      <c r="O99" s="54"/>
      <c r="P99" s="131"/>
      <c r="Q99" s="29"/>
      <c r="R99" s="29"/>
      <c r="S99" s="23"/>
      <c r="T99" s="29"/>
      <c r="U99" s="234"/>
      <c r="V99" s="23"/>
      <c r="W99" s="29"/>
      <c r="X99" s="23"/>
      <c r="Y99" s="23"/>
      <c r="Z99" s="23"/>
      <c r="AA99" s="23"/>
      <c r="AB99" s="23"/>
      <c r="AC99" s="23"/>
      <c r="AD99" s="23"/>
      <c r="AE99" s="167"/>
      <c r="AF99" s="23"/>
      <c r="AG99" s="29"/>
      <c r="AH99" s="29">
        <v>20000</v>
      </c>
    </row>
    <row r="100" spans="1:34" ht="54" customHeight="1" x14ac:dyDescent="1.25">
      <c r="A100" s="31" t="s">
        <v>7658</v>
      </c>
      <c r="B100" s="37" t="s">
        <v>7659</v>
      </c>
      <c r="C100" s="31" t="s">
        <v>7660</v>
      </c>
      <c r="D100" s="31" t="s">
        <v>7661</v>
      </c>
      <c r="E100" s="31" t="s">
        <v>101</v>
      </c>
      <c r="F100" s="31" t="s">
        <v>102</v>
      </c>
      <c r="G100" s="31" t="s">
        <v>124</v>
      </c>
      <c r="H100" s="31" t="s">
        <v>6809</v>
      </c>
      <c r="I100" s="38">
        <v>0.27083333333333331</v>
      </c>
      <c r="J100" s="31" t="s">
        <v>550</v>
      </c>
      <c r="K100" s="31" t="s">
        <v>105</v>
      </c>
      <c r="L100" s="31" t="s">
        <v>106</v>
      </c>
      <c r="M100" s="31" t="s">
        <v>107</v>
      </c>
      <c r="N100" s="23"/>
      <c r="O100" s="54"/>
      <c r="P100" s="131"/>
      <c r="Q100" s="29"/>
      <c r="R100" s="29"/>
      <c r="S100" s="29">
        <v>22000</v>
      </c>
      <c r="T100" s="29"/>
      <c r="U100" s="234"/>
      <c r="V100" s="23"/>
      <c r="W100" s="29"/>
      <c r="X100" s="23"/>
      <c r="Y100" s="23"/>
      <c r="Z100" s="23"/>
      <c r="AA100" s="23"/>
      <c r="AB100" s="23"/>
      <c r="AC100" s="23"/>
      <c r="AD100" s="23"/>
      <c r="AE100" s="167"/>
      <c r="AF100" s="23"/>
      <c r="AG100" s="29"/>
      <c r="AH100" s="29"/>
    </row>
    <row r="101" spans="1:34" ht="54" customHeight="1" x14ac:dyDescent="1.25">
      <c r="A101" s="31" t="s">
        <v>7662</v>
      </c>
      <c r="B101" s="37" t="s">
        <v>2156</v>
      </c>
      <c r="C101" s="31" t="s">
        <v>7663</v>
      </c>
      <c r="D101" s="31" t="s">
        <v>7664</v>
      </c>
      <c r="E101" s="31" t="s">
        <v>101</v>
      </c>
      <c r="F101" s="31" t="s">
        <v>102</v>
      </c>
      <c r="G101" s="31" t="s">
        <v>124</v>
      </c>
      <c r="H101" s="31" t="s">
        <v>6809</v>
      </c>
      <c r="I101" s="38">
        <v>0.27083333333333331</v>
      </c>
      <c r="J101" s="31" t="s">
        <v>550</v>
      </c>
      <c r="K101" s="31" t="s">
        <v>105</v>
      </c>
      <c r="L101" s="31" t="s">
        <v>125</v>
      </c>
      <c r="M101" s="31" t="s">
        <v>107</v>
      </c>
      <c r="N101" s="23"/>
      <c r="O101" s="54"/>
      <c r="P101" s="131"/>
      <c r="Q101" s="29"/>
      <c r="R101" s="29"/>
      <c r="S101" s="29">
        <v>22000</v>
      </c>
      <c r="T101" s="29"/>
      <c r="U101" s="234"/>
      <c r="V101" s="23"/>
      <c r="W101" s="29"/>
      <c r="X101" s="23"/>
      <c r="Y101" s="23"/>
      <c r="Z101" s="23"/>
      <c r="AA101" s="23"/>
      <c r="AB101" s="23"/>
      <c r="AC101" s="23"/>
      <c r="AD101" s="23"/>
      <c r="AE101" s="167"/>
      <c r="AF101" s="23"/>
      <c r="AG101" s="29"/>
      <c r="AH101" s="29"/>
    </row>
    <row r="102" spans="1:34" ht="54" customHeight="1" x14ac:dyDescent="1.25">
      <c r="A102" s="31" t="s">
        <v>7665</v>
      </c>
      <c r="B102" s="37" t="s">
        <v>7666</v>
      </c>
      <c r="C102" s="31" t="s">
        <v>7667</v>
      </c>
      <c r="D102" s="31" t="s">
        <v>7668</v>
      </c>
      <c r="E102" s="31" t="s">
        <v>101</v>
      </c>
      <c r="F102" s="31" t="s">
        <v>102</v>
      </c>
      <c r="G102" s="31" t="s">
        <v>1544</v>
      </c>
      <c r="H102" s="31" t="s">
        <v>6809</v>
      </c>
      <c r="I102" s="38">
        <v>0.41666666666666669</v>
      </c>
      <c r="J102" s="31" t="s">
        <v>550</v>
      </c>
      <c r="K102" s="31" t="s">
        <v>105</v>
      </c>
      <c r="L102" s="31" t="s">
        <v>106</v>
      </c>
      <c r="M102" s="31" t="s">
        <v>107</v>
      </c>
      <c r="N102" s="23"/>
      <c r="O102" s="54"/>
      <c r="P102" s="131"/>
      <c r="Q102" s="29"/>
      <c r="R102" s="29"/>
      <c r="S102" s="29">
        <v>22000</v>
      </c>
      <c r="T102" s="29"/>
      <c r="U102" s="234"/>
      <c r="V102" s="23"/>
      <c r="W102" s="344"/>
      <c r="X102" s="23"/>
      <c r="Y102" s="23"/>
      <c r="Z102" s="23"/>
      <c r="AA102" s="23"/>
      <c r="AB102" s="23"/>
      <c r="AC102" s="23"/>
      <c r="AD102" s="23"/>
      <c r="AE102" s="167"/>
      <c r="AF102" s="23"/>
      <c r="AG102" s="29"/>
      <c r="AH102" s="29"/>
    </row>
    <row r="103" spans="1:34" ht="54" customHeight="1" x14ac:dyDescent="1.25">
      <c r="A103" s="31" t="s">
        <v>7669</v>
      </c>
      <c r="B103" s="37" t="s">
        <v>7670</v>
      </c>
      <c r="C103" s="31" t="s">
        <v>7671</v>
      </c>
      <c r="D103" s="31" t="s">
        <v>7672</v>
      </c>
      <c r="E103" s="31" t="s">
        <v>688</v>
      </c>
      <c r="F103" s="31" t="s">
        <v>123</v>
      </c>
      <c r="G103" s="31" t="s">
        <v>689</v>
      </c>
      <c r="H103" s="31" t="s">
        <v>6809</v>
      </c>
      <c r="I103" s="38">
        <v>0.5</v>
      </c>
      <c r="J103" s="31" t="s">
        <v>550</v>
      </c>
      <c r="K103" s="31" t="s">
        <v>105</v>
      </c>
      <c r="L103" s="31" t="s">
        <v>106</v>
      </c>
      <c r="M103" s="31" t="s">
        <v>194</v>
      </c>
      <c r="N103" s="23"/>
      <c r="O103" s="54"/>
      <c r="P103" s="131"/>
      <c r="Q103" s="29"/>
      <c r="R103" s="29"/>
      <c r="S103" s="29">
        <v>38750</v>
      </c>
      <c r="T103" s="29"/>
      <c r="U103" s="234"/>
      <c r="V103" s="23"/>
      <c r="W103" s="29"/>
      <c r="X103" s="23"/>
      <c r="Y103" s="23"/>
      <c r="Z103" s="23"/>
      <c r="AA103" s="23"/>
      <c r="AB103" s="23"/>
      <c r="AC103" s="23"/>
      <c r="AD103" s="23"/>
      <c r="AE103" s="167"/>
      <c r="AF103" s="23"/>
      <c r="AG103" s="29"/>
      <c r="AH103" s="29"/>
    </row>
    <row r="104" spans="1:34" ht="54" customHeight="1" x14ac:dyDescent="1.25">
      <c r="A104" s="31" t="s">
        <v>7673</v>
      </c>
      <c r="B104" s="37" t="s">
        <v>7674</v>
      </c>
      <c r="C104" s="31" t="s">
        <v>7675</v>
      </c>
      <c r="D104" s="31" t="s">
        <v>7676</v>
      </c>
      <c r="E104" s="31" t="s">
        <v>688</v>
      </c>
      <c r="F104" s="31" t="s">
        <v>123</v>
      </c>
      <c r="G104" s="31" t="s">
        <v>689</v>
      </c>
      <c r="H104" s="31" t="s">
        <v>6809</v>
      </c>
      <c r="I104" s="38">
        <v>0.5</v>
      </c>
      <c r="J104" s="31" t="s">
        <v>550</v>
      </c>
      <c r="K104" s="31" t="s">
        <v>105</v>
      </c>
      <c r="L104" s="31" t="s">
        <v>106</v>
      </c>
      <c r="M104" s="31" t="s">
        <v>194</v>
      </c>
      <c r="N104" s="23"/>
      <c r="O104" s="54"/>
      <c r="P104" s="131"/>
      <c r="Q104" s="29"/>
      <c r="R104" s="29"/>
      <c r="S104" s="29">
        <v>38750</v>
      </c>
      <c r="T104" s="29"/>
      <c r="U104" s="234"/>
      <c r="V104" s="307"/>
      <c r="W104" s="29"/>
      <c r="X104" s="23"/>
      <c r="Y104" s="23"/>
      <c r="Z104" s="23"/>
      <c r="AA104" s="23"/>
      <c r="AB104" s="23"/>
      <c r="AC104" s="23"/>
      <c r="AD104" s="23"/>
      <c r="AE104" s="167"/>
      <c r="AF104" s="23"/>
      <c r="AG104" s="29"/>
      <c r="AH104" s="29"/>
    </row>
    <row r="105" spans="1:34" ht="54" customHeight="1" x14ac:dyDescent="1.25">
      <c r="A105" s="31" t="s">
        <v>7677</v>
      </c>
      <c r="B105" s="37" t="s">
        <v>7678</v>
      </c>
      <c r="C105" s="31" t="s">
        <v>7679</v>
      </c>
      <c r="D105" s="31" t="s">
        <v>7680</v>
      </c>
      <c r="E105" s="31" t="s">
        <v>688</v>
      </c>
      <c r="F105" s="31" t="s">
        <v>123</v>
      </c>
      <c r="G105" s="31" t="s">
        <v>689</v>
      </c>
      <c r="H105" s="31" t="s">
        <v>6809</v>
      </c>
      <c r="I105" s="38">
        <v>0.5</v>
      </c>
      <c r="J105" s="31" t="s">
        <v>550</v>
      </c>
      <c r="K105" s="31" t="s">
        <v>105</v>
      </c>
      <c r="L105" s="31" t="s">
        <v>106</v>
      </c>
      <c r="M105" s="31" t="s">
        <v>194</v>
      </c>
      <c r="N105" s="23"/>
      <c r="O105" s="54"/>
      <c r="P105" s="131"/>
      <c r="Q105" s="29"/>
      <c r="R105" s="29"/>
      <c r="S105" s="29">
        <v>38750</v>
      </c>
      <c r="T105" s="29"/>
      <c r="U105" s="234"/>
      <c r="V105" s="342"/>
      <c r="W105" s="29"/>
      <c r="X105" s="23"/>
      <c r="Y105" s="23"/>
      <c r="Z105" s="23"/>
      <c r="AA105" s="23"/>
      <c r="AB105" s="23"/>
      <c r="AC105" s="23"/>
      <c r="AD105" s="23"/>
      <c r="AE105" s="167"/>
      <c r="AF105" s="23"/>
      <c r="AG105" s="29"/>
      <c r="AH105" s="29"/>
    </row>
    <row r="106" spans="1:34" ht="54" customHeight="1" x14ac:dyDescent="1.25">
      <c r="A106" s="31" t="s">
        <v>7681</v>
      </c>
      <c r="B106" s="37" t="s">
        <v>7682</v>
      </c>
      <c r="C106" s="31" t="s">
        <v>7683</v>
      </c>
      <c r="D106" s="31" t="s">
        <v>7684</v>
      </c>
      <c r="E106" s="31" t="s">
        <v>688</v>
      </c>
      <c r="F106" s="31" t="s">
        <v>123</v>
      </c>
      <c r="G106" s="31" t="s">
        <v>689</v>
      </c>
      <c r="H106" s="31" t="s">
        <v>6809</v>
      </c>
      <c r="I106" s="38">
        <v>0.5</v>
      </c>
      <c r="J106" s="31" t="s">
        <v>550</v>
      </c>
      <c r="K106" s="31" t="s">
        <v>105</v>
      </c>
      <c r="L106" s="31" t="s">
        <v>106</v>
      </c>
      <c r="M106" s="31" t="s">
        <v>194</v>
      </c>
      <c r="N106" s="23"/>
      <c r="O106" s="54"/>
      <c r="P106" s="131"/>
      <c r="Q106" s="29"/>
      <c r="R106" s="29"/>
      <c r="S106" s="29">
        <v>38750</v>
      </c>
      <c r="T106" s="29"/>
      <c r="U106" s="234"/>
      <c r="V106" s="342"/>
      <c r="W106" s="29"/>
      <c r="X106" s="23"/>
      <c r="Y106" s="23"/>
      <c r="Z106" s="23"/>
      <c r="AA106" s="23"/>
      <c r="AB106" s="23"/>
      <c r="AC106" s="23"/>
      <c r="AD106" s="23"/>
      <c r="AE106" s="167"/>
      <c r="AF106" s="23"/>
      <c r="AG106" s="29"/>
      <c r="AH106" s="29"/>
    </row>
    <row r="107" spans="1:34" ht="54" customHeight="1" x14ac:dyDescent="1.25">
      <c r="A107" s="31" t="s">
        <v>7685</v>
      </c>
      <c r="B107" s="37" t="s">
        <v>7686</v>
      </c>
      <c r="C107" s="31" t="s">
        <v>7687</v>
      </c>
      <c r="D107" s="31" t="s">
        <v>7688</v>
      </c>
      <c r="E107" s="31" t="s">
        <v>688</v>
      </c>
      <c r="F107" s="31" t="s">
        <v>123</v>
      </c>
      <c r="G107" s="31" t="s">
        <v>689</v>
      </c>
      <c r="H107" s="31" t="s">
        <v>6809</v>
      </c>
      <c r="I107" s="38">
        <v>0.5</v>
      </c>
      <c r="J107" s="31" t="s">
        <v>550</v>
      </c>
      <c r="K107" s="31" t="s">
        <v>105</v>
      </c>
      <c r="L107" s="31" t="s">
        <v>106</v>
      </c>
      <c r="M107" s="31" t="s">
        <v>194</v>
      </c>
      <c r="N107" s="23"/>
      <c r="O107" s="54"/>
      <c r="P107" s="131"/>
      <c r="Q107" s="29"/>
      <c r="R107" s="29"/>
      <c r="S107" s="29">
        <v>38750</v>
      </c>
      <c r="T107" s="29"/>
      <c r="U107" s="234"/>
      <c r="V107" s="342"/>
      <c r="W107" s="29"/>
      <c r="X107" s="23"/>
      <c r="Y107" s="23"/>
      <c r="Z107" s="23"/>
      <c r="AA107" s="23"/>
      <c r="AB107" s="23"/>
      <c r="AC107" s="23"/>
      <c r="AD107" s="23"/>
      <c r="AE107" s="167"/>
      <c r="AF107" s="23"/>
      <c r="AG107" s="29"/>
      <c r="AH107" s="29"/>
    </row>
    <row r="108" spans="1:34" ht="54" customHeight="1" x14ac:dyDescent="1.25">
      <c r="A108" s="31" t="s">
        <v>7689</v>
      </c>
      <c r="B108" s="37" t="s">
        <v>7690</v>
      </c>
      <c r="C108" s="31" t="s">
        <v>7691</v>
      </c>
      <c r="D108" s="31" t="s">
        <v>7692</v>
      </c>
      <c r="E108" s="31" t="s">
        <v>688</v>
      </c>
      <c r="F108" s="31" t="s">
        <v>123</v>
      </c>
      <c r="G108" s="31" t="s">
        <v>689</v>
      </c>
      <c r="H108" s="31" t="s">
        <v>6809</v>
      </c>
      <c r="I108" s="38">
        <v>0.5</v>
      </c>
      <c r="J108" s="31" t="s">
        <v>550</v>
      </c>
      <c r="K108" s="31" t="s">
        <v>105</v>
      </c>
      <c r="L108" s="31" t="s">
        <v>106</v>
      </c>
      <c r="M108" s="31" t="s">
        <v>194</v>
      </c>
      <c r="N108" s="23"/>
      <c r="O108" s="54"/>
      <c r="P108" s="131"/>
      <c r="Q108" s="29"/>
      <c r="R108" s="29"/>
      <c r="S108" s="29">
        <v>38750</v>
      </c>
      <c r="T108" s="29"/>
      <c r="U108" s="234"/>
      <c r="V108" s="342"/>
      <c r="W108" s="29"/>
      <c r="X108" s="23"/>
      <c r="Y108" s="23"/>
      <c r="Z108" s="23"/>
      <c r="AA108" s="23"/>
      <c r="AB108" s="23"/>
      <c r="AC108" s="23"/>
      <c r="AD108" s="23"/>
      <c r="AE108" s="167"/>
      <c r="AF108" s="23"/>
      <c r="AG108" s="29"/>
      <c r="AH108" s="29"/>
    </row>
    <row r="109" spans="1:34" ht="54" customHeight="1" x14ac:dyDescent="1.25">
      <c r="A109" s="31" t="s">
        <v>7693</v>
      </c>
      <c r="B109" s="37" t="s">
        <v>7694</v>
      </c>
      <c r="C109" s="31" t="s">
        <v>7695</v>
      </c>
      <c r="D109" s="31" t="s">
        <v>7696</v>
      </c>
      <c r="E109" s="31" t="s">
        <v>101</v>
      </c>
      <c r="F109" s="31" t="s">
        <v>123</v>
      </c>
      <c r="G109" s="31" t="s">
        <v>1127</v>
      </c>
      <c r="H109" s="31" t="s">
        <v>6809</v>
      </c>
      <c r="I109" s="38">
        <v>0.53125</v>
      </c>
      <c r="J109" s="31" t="s">
        <v>550</v>
      </c>
      <c r="K109" s="31" t="s">
        <v>105</v>
      </c>
      <c r="L109" s="31" t="s">
        <v>106</v>
      </c>
      <c r="M109" s="31" t="s">
        <v>995</v>
      </c>
      <c r="N109" s="23"/>
      <c r="O109" s="54"/>
      <c r="P109" s="131"/>
      <c r="Q109" s="29"/>
      <c r="R109" s="29"/>
      <c r="S109" s="29">
        <v>43725</v>
      </c>
      <c r="T109" s="29"/>
      <c r="U109" s="234"/>
      <c r="V109" s="342"/>
      <c r="W109" s="29"/>
      <c r="X109" s="23"/>
      <c r="Y109" s="23"/>
      <c r="Z109" s="23"/>
      <c r="AA109" s="23"/>
      <c r="AB109" s="23"/>
      <c r="AC109" s="23"/>
      <c r="AD109" s="23"/>
      <c r="AE109" s="167"/>
      <c r="AF109" s="23"/>
      <c r="AG109" s="29"/>
      <c r="AH109" s="29"/>
    </row>
    <row r="110" spans="1:34" ht="54" customHeight="1" x14ac:dyDescent="1.25">
      <c r="A110" s="31" t="s">
        <v>7697</v>
      </c>
      <c r="B110" s="37" t="s">
        <v>7698</v>
      </c>
      <c r="C110" s="31" t="s">
        <v>7699</v>
      </c>
      <c r="D110" s="31" t="s">
        <v>7700</v>
      </c>
      <c r="E110" s="31" t="s">
        <v>101</v>
      </c>
      <c r="F110" s="31" t="s">
        <v>123</v>
      </c>
      <c r="G110" s="31" t="s">
        <v>1127</v>
      </c>
      <c r="H110" s="31" t="s">
        <v>6809</v>
      </c>
      <c r="I110" s="38">
        <v>0.53125</v>
      </c>
      <c r="J110" s="31" t="s">
        <v>550</v>
      </c>
      <c r="K110" s="31" t="s">
        <v>105</v>
      </c>
      <c r="L110" s="31" t="s">
        <v>106</v>
      </c>
      <c r="M110" s="31" t="s">
        <v>995</v>
      </c>
      <c r="N110" s="23"/>
      <c r="O110" s="54"/>
      <c r="P110" s="131"/>
      <c r="Q110" s="29"/>
      <c r="R110" s="29"/>
      <c r="S110" s="29">
        <v>43725</v>
      </c>
      <c r="T110" s="29"/>
      <c r="U110" s="234"/>
      <c r="V110" s="342"/>
      <c r="W110" s="29"/>
      <c r="X110" s="23"/>
      <c r="Y110" s="23"/>
      <c r="Z110" s="23"/>
      <c r="AA110" s="23"/>
      <c r="AB110" s="23"/>
      <c r="AC110" s="23"/>
      <c r="AD110" s="23"/>
      <c r="AE110" s="167"/>
      <c r="AF110" s="23"/>
      <c r="AG110" s="29"/>
      <c r="AH110" s="29"/>
    </row>
    <row r="111" spans="1:34" ht="54" customHeight="1" x14ac:dyDescent="1.25">
      <c r="A111" s="31" t="s">
        <v>7701</v>
      </c>
      <c r="B111" s="37" t="s">
        <v>6616</v>
      </c>
      <c r="C111" s="31" t="s">
        <v>7702</v>
      </c>
      <c r="D111" s="31" t="s">
        <v>7703</v>
      </c>
      <c r="E111" s="31" t="s">
        <v>101</v>
      </c>
      <c r="F111" s="31" t="s">
        <v>123</v>
      </c>
      <c r="G111" s="31" t="s">
        <v>1127</v>
      </c>
      <c r="H111" s="31" t="s">
        <v>6809</v>
      </c>
      <c r="I111" s="38">
        <v>0.53125</v>
      </c>
      <c r="J111" s="31" t="s">
        <v>550</v>
      </c>
      <c r="K111" s="31" t="s">
        <v>105</v>
      </c>
      <c r="L111" s="31" t="s">
        <v>106</v>
      </c>
      <c r="M111" s="31" t="s">
        <v>995</v>
      </c>
      <c r="N111" s="23"/>
      <c r="O111" s="54"/>
      <c r="P111" s="131"/>
      <c r="Q111" s="29"/>
      <c r="R111" s="29"/>
      <c r="S111" s="29">
        <v>43725</v>
      </c>
      <c r="T111" s="29"/>
      <c r="U111" s="234"/>
      <c r="V111" s="23"/>
      <c r="W111" s="29"/>
      <c r="X111" s="23"/>
      <c r="Y111" s="23"/>
      <c r="Z111" s="23"/>
      <c r="AA111" s="23"/>
      <c r="AB111" s="23"/>
      <c r="AC111" s="23"/>
      <c r="AD111" s="23"/>
      <c r="AE111" s="167"/>
      <c r="AF111" s="23"/>
      <c r="AG111" s="29"/>
      <c r="AH111" s="29"/>
    </row>
    <row r="112" spans="1:34" ht="54" customHeight="1" x14ac:dyDescent="1.25">
      <c r="A112" s="31" t="s">
        <v>7704</v>
      </c>
      <c r="B112" s="37" t="s">
        <v>7705</v>
      </c>
      <c r="C112" s="31" t="s">
        <v>7706</v>
      </c>
      <c r="D112" s="31" t="s">
        <v>7707</v>
      </c>
      <c r="E112" s="31" t="s">
        <v>101</v>
      </c>
      <c r="F112" s="31" t="s">
        <v>123</v>
      </c>
      <c r="G112" s="31" t="s">
        <v>124</v>
      </c>
      <c r="H112" s="31" t="s">
        <v>6809</v>
      </c>
      <c r="I112" s="38">
        <v>0.78819444444444442</v>
      </c>
      <c r="J112" s="31" t="s">
        <v>550</v>
      </c>
      <c r="K112" s="31" t="s">
        <v>105</v>
      </c>
      <c r="L112" s="31" t="s">
        <v>106</v>
      </c>
      <c r="M112" s="31" t="s">
        <v>995</v>
      </c>
      <c r="N112" s="23"/>
      <c r="O112" s="54"/>
      <c r="P112" s="131"/>
      <c r="Q112" s="29"/>
      <c r="R112" s="29"/>
      <c r="S112" s="29">
        <v>43725</v>
      </c>
      <c r="T112" s="29"/>
      <c r="U112" s="234"/>
      <c r="V112" s="23"/>
      <c r="W112" s="29"/>
      <c r="X112" s="23"/>
      <c r="Y112" s="23"/>
      <c r="Z112" s="23"/>
      <c r="AA112" s="23"/>
      <c r="AB112" s="23"/>
      <c r="AC112" s="23"/>
      <c r="AD112" s="23"/>
      <c r="AE112" s="167"/>
      <c r="AF112" s="23"/>
      <c r="AG112" s="29"/>
      <c r="AH112" s="29"/>
    </row>
    <row r="113" spans="1:20" ht="54" customHeight="1" x14ac:dyDescent="1.25">
      <c r="A113" s="31" t="s">
        <v>7708</v>
      </c>
      <c r="B113" s="37" t="s">
        <v>7709</v>
      </c>
      <c r="C113" s="31" t="s">
        <v>7710</v>
      </c>
      <c r="D113" s="31" t="s">
        <v>7711</v>
      </c>
      <c r="E113" s="31" t="s">
        <v>101</v>
      </c>
      <c r="F113" s="31" t="s">
        <v>123</v>
      </c>
      <c r="G113" s="31" t="s">
        <v>124</v>
      </c>
      <c r="H113" s="31" t="s">
        <v>6809</v>
      </c>
      <c r="I113" s="38">
        <v>0.78819444444444442</v>
      </c>
      <c r="J113" s="31" t="s">
        <v>550</v>
      </c>
      <c r="K113" s="31" t="s">
        <v>105</v>
      </c>
      <c r="L113" s="31" t="s">
        <v>106</v>
      </c>
      <c r="M113" s="31" t="s">
        <v>107</v>
      </c>
      <c r="N113" s="23"/>
      <c r="O113" s="54"/>
      <c r="P113" s="131"/>
      <c r="Q113" s="29"/>
      <c r="R113" s="29"/>
      <c r="S113" s="29">
        <v>22000</v>
      </c>
      <c r="T113" s="29"/>
    </row>
    <row r="114" spans="1:20" ht="54" customHeight="1" x14ac:dyDescent="1.25">
      <c r="A114" s="31" t="s">
        <v>7712</v>
      </c>
      <c r="B114" s="37" t="s">
        <v>7713</v>
      </c>
      <c r="C114" s="31" t="s">
        <v>7714</v>
      </c>
      <c r="D114" s="31" t="s">
        <v>7715</v>
      </c>
      <c r="E114" s="31" t="s">
        <v>101</v>
      </c>
      <c r="F114" s="31" t="s">
        <v>123</v>
      </c>
      <c r="G114" s="31" t="s">
        <v>124</v>
      </c>
      <c r="H114" s="31" t="s">
        <v>6809</v>
      </c>
      <c r="I114" s="38">
        <v>0.78819444444444442</v>
      </c>
      <c r="J114" s="31" t="s">
        <v>550</v>
      </c>
      <c r="K114" s="31" t="s">
        <v>105</v>
      </c>
      <c r="L114" s="31" t="s">
        <v>125</v>
      </c>
      <c r="M114" s="31" t="s">
        <v>107</v>
      </c>
      <c r="N114" s="23"/>
      <c r="O114" s="54"/>
      <c r="P114" s="131"/>
      <c r="Q114" s="29"/>
      <c r="R114" s="29"/>
      <c r="S114" s="29">
        <v>22000</v>
      </c>
      <c r="T114" s="29"/>
    </row>
    <row r="115" spans="1:20" ht="54" customHeight="1" x14ac:dyDescent="1.05">
      <c r="A115" s="696" t="s">
        <v>9525</v>
      </c>
      <c r="B115" s="696"/>
      <c r="C115" s="696"/>
      <c r="D115" s="696"/>
      <c r="E115" s="696"/>
      <c r="F115" s="696"/>
      <c r="G115" s="696"/>
      <c r="H115" s="696"/>
      <c r="I115" s="696"/>
      <c r="J115" s="696"/>
      <c r="K115" s="696"/>
      <c r="L115" s="696"/>
      <c r="M115" s="696"/>
      <c r="N115" s="23"/>
      <c r="O115" s="23"/>
      <c r="P115" s="23"/>
      <c r="Q115" s="29"/>
      <c r="R115" s="29"/>
      <c r="S115" s="29"/>
      <c r="T115" s="29"/>
    </row>
    <row r="116" spans="1:20" ht="54" customHeight="1" x14ac:dyDescent="1.05">
      <c r="A116" s="31" t="s">
        <v>9355</v>
      </c>
      <c r="B116" s="37" t="s">
        <v>9356</v>
      </c>
      <c r="C116" s="31" t="s">
        <v>9357</v>
      </c>
      <c r="D116" s="31" t="s">
        <v>9358</v>
      </c>
      <c r="E116" s="31" t="s">
        <v>101</v>
      </c>
      <c r="F116" s="31" t="s">
        <v>123</v>
      </c>
      <c r="G116" s="31" t="s">
        <v>124</v>
      </c>
      <c r="H116" s="31" t="s">
        <v>8888</v>
      </c>
      <c r="I116" s="38">
        <v>0.78819444444444442</v>
      </c>
      <c r="J116" s="31" t="s">
        <v>550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9"/>
      <c r="R116" s="29"/>
      <c r="S116" s="29">
        <v>22000</v>
      </c>
      <c r="T116" s="29"/>
    </row>
    <row r="117" spans="1:20" ht="54" customHeight="1" x14ac:dyDescent="1.05">
      <c r="A117" s="26" t="s">
        <v>9359</v>
      </c>
      <c r="B117" s="27" t="s">
        <v>9360</v>
      </c>
      <c r="C117" s="31" t="s">
        <v>9361</v>
      </c>
      <c r="D117" s="26" t="s">
        <v>9362</v>
      </c>
      <c r="E117" s="26" t="s">
        <v>687</v>
      </c>
      <c r="F117" s="26" t="s">
        <v>123</v>
      </c>
      <c r="G117" s="26" t="s">
        <v>994</v>
      </c>
      <c r="H117" s="26" t="s">
        <v>8888</v>
      </c>
      <c r="I117" s="38">
        <v>0.83333333333333337</v>
      </c>
      <c r="J117" s="26" t="s">
        <v>550</v>
      </c>
      <c r="K117" s="31" t="s">
        <v>105</v>
      </c>
      <c r="L117" s="26" t="s">
        <v>106</v>
      </c>
      <c r="M117" s="26" t="s">
        <v>995</v>
      </c>
      <c r="N117" s="23"/>
      <c r="O117" s="23"/>
      <c r="P117" s="23"/>
      <c r="Q117" s="29"/>
      <c r="R117" s="29"/>
      <c r="S117" s="175">
        <v>22000</v>
      </c>
      <c r="T117" s="29"/>
    </row>
    <row r="118" spans="1:20" ht="54" customHeight="1" x14ac:dyDescent="1.05">
      <c r="A118" s="31" t="s">
        <v>9363</v>
      </c>
      <c r="B118" s="37" t="s">
        <v>9364</v>
      </c>
      <c r="C118" s="31" t="s">
        <v>9365</v>
      </c>
      <c r="D118" s="31" t="s">
        <v>9366</v>
      </c>
      <c r="E118" s="31" t="s">
        <v>687</v>
      </c>
      <c r="F118" s="31" t="s">
        <v>123</v>
      </c>
      <c r="G118" s="31" t="s">
        <v>994</v>
      </c>
      <c r="H118" s="31" t="s">
        <v>8888</v>
      </c>
      <c r="I118" s="38">
        <v>0.83333333333333337</v>
      </c>
      <c r="J118" s="31" t="s">
        <v>550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9"/>
      <c r="R118" s="29"/>
      <c r="S118" s="29">
        <v>43225</v>
      </c>
      <c r="T118" s="29"/>
    </row>
    <row r="119" spans="1:20" ht="54" customHeight="1" x14ac:dyDescent="1.05">
      <c r="A119" s="31" t="s">
        <v>9367</v>
      </c>
      <c r="B119" s="37" t="s">
        <v>9368</v>
      </c>
      <c r="C119" s="31" t="s">
        <v>9369</v>
      </c>
      <c r="D119" s="31" t="s">
        <v>9370</v>
      </c>
      <c r="E119" s="31" t="s">
        <v>687</v>
      </c>
      <c r="F119" s="31" t="s">
        <v>123</v>
      </c>
      <c r="G119" s="31" t="s">
        <v>994</v>
      </c>
      <c r="H119" s="31" t="s">
        <v>8888</v>
      </c>
      <c r="I119" s="38">
        <v>0.83333333333333337</v>
      </c>
      <c r="J119" s="31" t="s">
        <v>550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9"/>
      <c r="R119" s="29"/>
      <c r="S119" s="29">
        <v>43225</v>
      </c>
      <c r="T119" s="29"/>
    </row>
    <row r="120" spans="1:20" ht="54" customHeight="1" x14ac:dyDescent="1.05">
      <c r="A120" s="31" t="s">
        <v>9371</v>
      </c>
      <c r="B120" s="37" t="s">
        <v>9372</v>
      </c>
      <c r="C120" s="31" t="s">
        <v>9373</v>
      </c>
      <c r="D120" s="31" t="s">
        <v>9374</v>
      </c>
      <c r="E120" s="31" t="s">
        <v>687</v>
      </c>
      <c r="F120" s="31" t="s">
        <v>123</v>
      </c>
      <c r="G120" s="31" t="s">
        <v>994</v>
      </c>
      <c r="H120" s="31" t="s">
        <v>8888</v>
      </c>
      <c r="I120" s="38">
        <v>0.83333333333333337</v>
      </c>
      <c r="J120" s="31" t="s">
        <v>550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9"/>
      <c r="R120" s="29"/>
      <c r="S120" s="29">
        <v>43225</v>
      </c>
      <c r="T120" s="29"/>
    </row>
    <row r="121" spans="1:20" ht="54" customHeight="1" x14ac:dyDescent="1.05">
      <c r="A121" s="31" t="s">
        <v>9375</v>
      </c>
      <c r="B121" s="37" t="s">
        <v>9376</v>
      </c>
      <c r="C121" s="31" t="s">
        <v>9377</v>
      </c>
      <c r="D121" s="31" t="s">
        <v>9378</v>
      </c>
      <c r="E121" s="31" t="s">
        <v>687</v>
      </c>
      <c r="F121" s="31" t="s">
        <v>123</v>
      </c>
      <c r="G121" s="31" t="s">
        <v>994</v>
      </c>
      <c r="H121" s="31" t="s">
        <v>8888</v>
      </c>
      <c r="I121" s="38">
        <v>0.83333333333333337</v>
      </c>
      <c r="J121" s="31" t="s">
        <v>550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9"/>
      <c r="R121" s="29"/>
      <c r="S121" s="29">
        <v>43225</v>
      </c>
      <c r="T121" s="29"/>
    </row>
    <row r="122" spans="1:20" ht="54" customHeight="1" x14ac:dyDescent="1.05">
      <c r="A122" s="31" t="s">
        <v>9379</v>
      </c>
      <c r="B122" s="37" t="s">
        <v>3849</v>
      </c>
      <c r="C122" s="31" t="s">
        <v>9380</v>
      </c>
      <c r="D122" s="31" t="s">
        <v>9381</v>
      </c>
      <c r="E122" s="31" t="s">
        <v>687</v>
      </c>
      <c r="F122" s="31" t="s">
        <v>123</v>
      </c>
      <c r="G122" s="31" t="s">
        <v>994</v>
      </c>
      <c r="H122" s="31" t="s">
        <v>8888</v>
      </c>
      <c r="I122" s="38">
        <v>0.83333333333333337</v>
      </c>
      <c r="J122" s="31" t="s">
        <v>550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9"/>
      <c r="R122" s="29"/>
      <c r="S122" s="29">
        <v>43225</v>
      </c>
      <c r="T122" s="29"/>
    </row>
    <row r="123" spans="1:20" ht="54" customHeight="1" x14ac:dyDescent="1.05">
      <c r="A123" s="31" t="s">
        <v>9382</v>
      </c>
      <c r="B123" s="37" t="s">
        <v>9383</v>
      </c>
      <c r="C123" s="31" t="s">
        <v>9384</v>
      </c>
      <c r="D123" s="31" t="s">
        <v>9385</v>
      </c>
      <c r="E123" s="31" t="s">
        <v>687</v>
      </c>
      <c r="F123" s="31" t="s">
        <v>123</v>
      </c>
      <c r="G123" s="31" t="s">
        <v>994</v>
      </c>
      <c r="H123" s="31" t="s">
        <v>8888</v>
      </c>
      <c r="I123" s="38">
        <v>0.83333333333333337</v>
      </c>
      <c r="J123" s="31" t="s">
        <v>550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9"/>
      <c r="R123" s="29"/>
      <c r="S123" s="29">
        <v>43225</v>
      </c>
      <c r="T123" s="29"/>
    </row>
    <row r="124" spans="1:20" ht="54" customHeight="1" x14ac:dyDescent="1.05">
      <c r="A124" s="31" t="s">
        <v>9386</v>
      </c>
      <c r="B124" s="37" t="s">
        <v>1761</v>
      </c>
      <c r="C124" s="31" t="s">
        <v>9387</v>
      </c>
      <c r="D124" s="31" t="s">
        <v>9388</v>
      </c>
      <c r="E124" s="31" t="s">
        <v>687</v>
      </c>
      <c r="F124" s="31" t="s">
        <v>123</v>
      </c>
      <c r="G124" s="31" t="s">
        <v>994</v>
      </c>
      <c r="H124" s="31" t="s">
        <v>8888</v>
      </c>
      <c r="I124" s="38">
        <v>0.83333333333333337</v>
      </c>
      <c r="J124" s="31" t="s">
        <v>550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9"/>
      <c r="R124" s="29"/>
      <c r="S124" s="29">
        <v>43225</v>
      </c>
      <c r="T124" s="29"/>
    </row>
    <row r="125" spans="1:20" ht="54" customHeight="1" x14ac:dyDescent="1.05">
      <c r="A125" s="31" t="s">
        <v>9389</v>
      </c>
      <c r="B125" s="37" t="s">
        <v>9390</v>
      </c>
      <c r="C125" s="31" t="s">
        <v>9391</v>
      </c>
      <c r="D125" s="31" t="s">
        <v>9392</v>
      </c>
      <c r="E125" s="31" t="s">
        <v>687</v>
      </c>
      <c r="F125" s="31" t="s">
        <v>123</v>
      </c>
      <c r="G125" s="31" t="s">
        <v>994</v>
      </c>
      <c r="H125" s="31" t="s">
        <v>8888</v>
      </c>
      <c r="I125" s="38">
        <v>0.83333333333333337</v>
      </c>
      <c r="J125" s="31" t="s">
        <v>550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9"/>
      <c r="R125" s="29"/>
      <c r="S125" s="29">
        <v>43225</v>
      </c>
      <c r="T125" s="29"/>
    </row>
    <row r="126" spans="1:20" ht="54" customHeight="1" x14ac:dyDescent="1.05">
      <c r="A126" s="31" t="s">
        <v>9393</v>
      </c>
      <c r="B126" s="37" t="s">
        <v>9394</v>
      </c>
      <c r="C126" s="31" t="s">
        <v>9395</v>
      </c>
      <c r="D126" s="31" t="s">
        <v>9396</v>
      </c>
      <c r="E126" s="31" t="s">
        <v>687</v>
      </c>
      <c r="F126" s="31" t="s">
        <v>123</v>
      </c>
      <c r="G126" s="31" t="s">
        <v>994</v>
      </c>
      <c r="H126" s="31" t="s">
        <v>8888</v>
      </c>
      <c r="I126" s="38">
        <v>0.83333333333333337</v>
      </c>
      <c r="J126" s="31" t="s">
        <v>550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9"/>
      <c r="R126" s="29"/>
      <c r="S126" s="29">
        <v>43225</v>
      </c>
      <c r="T126" s="29"/>
    </row>
    <row r="127" spans="1:20" ht="54" customHeight="1" x14ac:dyDescent="1.05">
      <c r="A127" s="31" t="s">
        <v>9397</v>
      </c>
      <c r="B127" s="37" t="s">
        <v>7865</v>
      </c>
      <c r="C127" s="31" t="s">
        <v>9398</v>
      </c>
      <c r="D127" s="31" t="s">
        <v>9399</v>
      </c>
      <c r="E127" s="31" t="s">
        <v>687</v>
      </c>
      <c r="F127" s="31" t="s">
        <v>123</v>
      </c>
      <c r="G127" s="31" t="s">
        <v>994</v>
      </c>
      <c r="H127" s="31" t="s">
        <v>8888</v>
      </c>
      <c r="I127" s="38">
        <v>0.83333333333333337</v>
      </c>
      <c r="J127" s="31" t="s">
        <v>550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9"/>
      <c r="R127" s="29"/>
      <c r="S127" s="29">
        <v>43225</v>
      </c>
      <c r="T127" s="29"/>
    </row>
    <row r="128" spans="1:20" ht="54" customHeight="1" x14ac:dyDescent="1.05">
      <c r="A128" s="696" t="s">
        <v>9526</v>
      </c>
      <c r="B128" s="696"/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6"/>
      <c r="N128" s="23"/>
      <c r="O128" s="23"/>
      <c r="P128" s="23"/>
      <c r="Q128" s="29"/>
      <c r="R128" s="29"/>
      <c r="S128" s="29"/>
      <c r="T128" s="29"/>
    </row>
    <row r="129" spans="1:20" ht="54" customHeight="1" x14ac:dyDescent="1.05">
      <c r="A129" s="31" t="s">
        <v>8655</v>
      </c>
      <c r="B129" s="37" t="s">
        <v>2351</v>
      </c>
      <c r="C129" s="31" t="s">
        <v>8656</v>
      </c>
      <c r="D129" s="31" t="s">
        <v>8657</v>
      </c>
      <c r="E129" s="31" t="s">
        <v>687</v>
      </c>
      <c r="F129" s="31" t="s">
        <v>102</v>
      </c>
      <c r="G129" s="31" t="s">
        <v>562</v>
      </c>
      <c r="H129" s="31" t="s">
        <v>7872</v>
      </c>
      <c r="I129" s="38">
        <v>0.41666666666666669</v>
      </c>
      <c r="J129" s="31" t="s">
        <v>550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9"/>
      <c r="R129" s="29"/>
      <c r="S129" s="29">
        <v>22000</v>
      </c>
      <c r="T129" s="29"/>
    </row>
    <row r="130" spans="1:20" ht="54" customHeight="1" x14ac:dyDescent="0.7">
      <c r="A130" s="711" t="s">
        <v>9541</v>
      </c>
      <c r="B130" s="711"/>
      <c r="C130" s="711"/>
      <c r="D130" s="711"/>
      <c r="E130" s="711"/>
      <c r="F130" s="711"/>
      <c r="G130" s="711"/>
      <c r="H130" s="711"/>
      <c r="I130" s="711"/>
      <c r="J130" s="711"/>
      <c r="K130" s="711"/>
      <c r="L130" s="711"/>
      <c r="M130" s="711"/>
      <c r="N130" s="23"/>
      <c r="O130" s="23"/>
      <c r="P130" s="23"/>
      <c r="Q130" s="29"/>
      <c r="R130" s="29"/>
      <c r="S130" s="29"/>
      <c r="T130" s="29">
        <v>399400</v>
      </c>
    </row>
    <row r="131" spans="1:20" ht="54" customHeight="1" x14ac:dyDescent="1.05">
      <c r="A131" s="736" t="s">
        <v>6799</v>
      </c>
      <c r="B131" s="736"/>
      <c r="C131" s="736"/>
      <c r="D131" s="736"/>
      <c r="E131" s="736"/>
      <c r="F131" s="736"/>
      <c r="G131" s="736"/>
      <c r="H131" s="736"/>
      <c r="I131" s="736"/>
      <c r="J131" s="736"/>
      <c r="K131" s="736"/>
      <c r="L131" s="736"/>
      <c r="M131" s="736"/>
      <c r="N131" s="23"/>
      <c r="O131" s="23"/>
      <c r="P131" s="23"/>
      <c r="Q131" s="29"/>
      <c r="R131" s="29"/>
      <c r="S131" s="29"/>
      <c r="T131" s="29"/>
    </row>
    <row r="132" spans="1:20" ht="54" customHeight="1" x14ac:dyDescent="1.05">
      <c r="A132" s="334" t="s">
        <v>10000</v>
      </c>
      <c r="B132" s="335" t="s">
        <v>10001</v>
      </c>
      <c r="C132" s="334" t="s">
        <v>10002</v>
      </c>
      <c r="D132" s="334" t="s">
        <v>10003</v>
      </c>
      <c r="E132" s="334" t="s">
        <v>101</v>
      </c>
      <c r="F132" s="334" t="s">
        <v>123</v>
      </c>
      <c r="G132" s="334" t="s">
        <v>124</v>
      </c>
      <c r="H132" s="334" t="s">
        <v>9573</v>
      </c>
      <c r="I132" s="336">
        <v>0.125</v>
      </c>
      <c r="J132" s="334" t="s">
        <v>550</v>
      </c>
      <c r="K132" s="334" t="s">
        <v>105</v>
      </c>
      <c r="L132" s="334" t="s">
        <v>106</v>
      </c>
      <c r="M132" s="334" t="s">
        <v>107</v>
      </c>
      <c r="N132" s="23"/>
      <c r="O132" s="23"/>
      <c r="P132" s="23"/>
      <c r="Q132" s="29"/>
      <c r="R132" s="29"/>
      <c r="S132" s="29">
        <v>22000</v>
      </c>
      <c r="T132" s="29"/>
    </row>
    <row r="133" spans="1:20" ht="54" customHeight="1" x14ac:dyDescent="1.05">
      <c r="A133" s="334" t="s">
        <v>10004</v>
      </c>
      <c r="B133" s="335" t="s">
        <v>10005</v>
      </c>
      <c r="C133" s="334" t="s">
        <v>10006</v>
      </c>
      <c r="D133" s="334" t="s">
        <v>10007</v>
      </c>
      <c r="E133" s="334" t="s">
        <v>101</v>
      </c>
      <c r="F133" s="334" t="s">
        <v>123</v>
      </c>
      <c r="G133" s="334" t="s">
        <v>124</v>
      </c>
      <c r="H133" s="334" t="s">
        <v>9573</v>
      </c>
      <c r="I133" s="336">
        <v>0.125</v>
      </c>
      <c r="J133" s="334" t="s">
        <v>550</v>
      </c>
      <c r="K133" s="334" t="s">
        <v>105</v>
      </c>
      <c r="L133" s="334" t="s">
        <v>106</v>
      </c>
      <c r="M133" s="334" t="s">
        <v>107</v>
      </c>
      <c r="N133" s="23"/>
      <c r="O133" s="23"/>
      <c r="P133" s="23"/>
      <c r="Q133" s="29"/>
      <c r="R133" s="29"/>
      <c r="S133" s="29">
        <v>22000</v>
      </c>
      <c r="T133" s="29"/>
    </row>
    <row r="134" spans="1:20" ht="54" customHeight="1" x14ac:dyDescent="1.05">
      <c r="A134" s="334" t="s">
        <v>10008</v>
      </c>
      <c r="B134" s="335" t="s">
        <v>10009</v>
      </c>
      <c r="C134" s="334" t="s">
        <v>10010</v>
      </c>
      <c r="D134" s="334" t="s">
        <v>10011</v>
      </c>
      <c r="E134" s="334" t="s">
        <v>101</v>
      </c>
      <c r="F134" s="334" t="s">
        <v>123</v>
      </c>
      <c r="G134" s="334" t="s">
        <v>124</v>
      </c>
      <c r="H134" s="334" t="s">
        <v>9573</v>
      </c>
      <c r="I134" s="336">
        <v>0.125</v>
      </c>
      <c r="J134" s="334" t="s">
        <v>550</v>
      </c>
      <c r="K134" s="334" t="s">
        <v>105</v>
      </c>
      <c r="L134" s="334" t="s">
        <v>106</v>
      </c>
      <c r="M134" s="334" t="s">
        <v>107</v>
      </c>
      <c r="N134" s="23"/>
      <c r="O134" s="23"/>
      <c r="P134" s="23"/>
      <c r="Q134" s="29"/>
      <c r="R134" s="29"/>
      <c r="S134" s="29">
        <v>22000</v>
      </c>
      <c r="T134" s="29"/>
    </row>
    <row r="135" spans="1:20" ht="54" customHeight="1" x14ac:dyDescent="1.05">
      <c r="A135" s="334" t="s">
        <v>10012</v>
      </c>
      <c r="B135" s="335" t="s">
        <v>10013</v>
      </c>
      <c r="C135" s="334" t="s">
        <v>10014</v>
      </c>
      <c r="D135" s="334" t="s">
        <v>10015</v>
      </c>
      <c r="E135" s="334" t="s">
        <v>101</v>
      </c>
      <c r="F135" s="334" t="s">
        <v>102</v>
      </c>
      <c r="G135" s="334" t="s">
        <v>567</v>
      </c>
      <c r="H135" s="334" t="s">
        <v>9573</v>
      </c>
      <c r="I135" s="336">
        <v>0.41666666666666669</v>
      </c>
      <c r="J135" s="334" t="s">
        <v>550</v>
      </c>
      <c r="K135" s="334" t="s">
        <v>105</v>
      </c>
      <c r="L135" s="334" t="s">
        <v>106</v>
      </c>
      <c r="M135" s="334" t="s">
        <v>491</v>
      </c>
      <c r="N135" s="23"/>
      <c r="O135" s="23"/>
      <c r="P135" s="23"/>
      <c r="Q135" s="29"/>
      <c r="R135" s="29"/>
      <c r="S135" s="29">
        <v>26000</v>
      </c>
      <c r="T135" s="29"/>
    </row>
    <row r="136" spans="1:20" ht="54" customHeight="1" x14ac:dyDescent="1.05">
      <c r="A136" s="334" t="s">
        <v>10016</v>
      </c>
      <c r="B136" s="335" t="s">
        <v>5958</v>
      </c>
      <c r="C136" s="334" t="s">
        <v>10017</v>
      </c>
      <c r="D136" s="334" t="s">
        <v>10018</v>
      </c>
      <c r="E136" s="334" t="s">
        <v>687</v>
      </c>
      <c r="F136" s="334" t="s">
        <v>123</v>
      </c>
      <c r="G136" s="334" t="s">
        <v>103</v>
      </c>
      <c r="H136" s="334" t="s">
        <v>9573</v>
      </c>
      <c r="I136" s="336">
        <v>0.41666666666666669</v>
      </c>
      <c r="J136" s="334" t="s">
        <v>550</v>
      </c>
      <c r="K136" s="334" t="s">
        <v>105</v>
      </c>
      <c r="L136" s="334" t="s">
        <v>106</v>
      </c>
      <c r="M136" s="334" t="s">
        <v>107</v>
      </c>
      <c r="N136" s="23"/>
      <c r="O136" s="23"/>
      <c r="P136" s="23"/>
      <c r="Q136" s="29"/>
      <c r="R136" s="29"/>
      <c r="S136" s="29">
        <v>22000</v>
      </c>
      <c r="T136" s="29"/>
    </row>
    <row r="137" spans="1:20" ht="54" customHeight="1" x14ac:dyDescent="1.05">
      <c r="A137" s="334" t="s">
        <v>10019</v>
      </c>
      <c r="B137" s="335" t="s">
        <v>10020</v>
      </c>
      <c r="C137" s="334" t="s">
        <v>10021</v>
      </c>
      <c r="D137" s="334" t="s">
        <v>10022</v>
      </c>
      <c r="E137" s="334" t="s">
        <v>101</v>
      </c>
      <c r="F137" s="334" t="s">
        <v>102</v>
      </c>
      <c r="G137" s="334" t="s">
        <v>567</v>
      </c>
      <c r="H137" s="334" t="s">
        <v>9573</v>
      </c>
      <c r="I137" s="336">
        <v>0.41666666666666669</v>
      </c>
      <c r="J137" s="334" t="s">
        <v>550</v>
      </c>
      <c r="K137" s="334" t="s">
        <v>105</v>
      </c>
      <c r="L137" s="334" t="s">
        <v>106</v>
      </c>
      <c r="M137" s="334" t="s">
        <v>491</v>
      </c>
      <c r="N137" s="23"/>
      <c r="O137" s="23"/>
      <c r="P137" s="23"/>
      <c r="Q137" s="29"/>
      <c r="R137" s="29"/>
      <c r="S137" s="29">
        <v>26000</v>
      </c>
      <c r="T137" s="29"/>
    </row>
    <row r="138" spans="1:20" ht="54" customHeight="1" x14ac:dyDescent="1.05">
      <c r="A138" s="334" t="s">
        <v>10023</v>
      </c>
      <c r="B138" s="335" t="s">
        <v>2897</v>
      </c>
      <c r="C138" s="334" t="s">
        <v>10024</v>
      </c>
      <c r="D138" s="334" t="s">
        <v>10025</v>
      </c>
      <c r="E138" s="334" t="s">
        <v>687</v>
      </c>
      <c r="F138" s="334" t="s">
        <v>123</v>
      </c>
      <c r="G138" s="334" t="s">
        <v>103</v>
      </c>
      <c r="H138" s="334" t="s">
        <v>9573</v>
      </c>
      <c r="I138" s="336">
        <v>0.41666666666666669</v>
      </c>
      <c r="J138" s="334" t="s">
        <v>550</v>
      </c>
      <c r="K138" s="334" t="s">
        <v>105</v>
      </c>
      <c r="L138" s="334" t="s">
        <v>106</v>
      </c>
      <c r="M138" s="334" t="s">
        <v>107</v>
      </c>
      <c r="N138" s="23"/>
      <c r="O138" s="23"/>
      <c r="P138" s="23"/>
      <c r="Q138" s="29"/>
      <c r="R138" s="29"/>
      <c r="S138" s="29">
        <v>22000</v>
      </c>
      <c r="T138" s="29"/>
    </row>
    <row r="139" spans="1:20" ht="54" customHeight="1" x14ac:dyDescent="1.05">
      <c r="A139" s="334" t="s">
        <v>10026</v>
      </c>
      <c r="B139" s="335" t="s">
        <v>10027</v>
      </c>
      <c r="C139" s="334" t="s">
        <v>10028</v>
      </c>
      <c r="D139" s="334" t="s">
        <v>10029</v>
      </c>
      <c r="E139" s="334" t="s">
        <v>687</v>
      </c>
      <c r="F139" s="334" t="s">
        <v>123</v>
      </c>
      <c r="G139" s="334" t="s">
        <v>103</v>
      </c>
      <c r="H139" s="334" t="s">
        <v>9573</v>
      </c>
      <c r="I139" s="336">
        <v>0.41666666666666669</v>
      </c>
      <c r="J139" s="334" t="s">
        <v>550</v>
      </c>
      <c r="K139" s="334" t="s">
        <v>105</v>
      </c>
      <c r="L139" s="334" t="s">
        <v>106</v>
      </c>
      <c r="M139" s="334" t="s">
        <v>107</v>
      </c>
      <c r="N139" s="23"/>
      <c r="O139" s="23"/>
      <c r="P139" s="23"/>
      <c r="Q139" s="29"/>
      <c r="R139" s="29"/>
      <c r="S139" s="29">
        <v>22000</v>
      </c>
      <c r="T139" s="29"/>
    </row>
    <row r="140" spans="1:20" ht="54" customHeight="1" x14ac:dyDescent="1.05">
      <c r="A140" s="334" t="s">
        <v>10030</v>
      </c>
      <c r="B140" s="335" t="s">
        <v>10031</v>
      </c>
      <c r="C140" s="334" t="s">
        <v>10032</v>
      </c>
      <c r="D140" s="334" t="s">
        <v>10033</v>
      </c>
      <c r="E140" s="334" t="s">
        <v>687</v>
      </c>
      <c r="F140" s="334" t="s">
        <v>123</v>
      </c>
      <c r="G140" s="334" t="s">
        <v>1127</v>
      </c>
      <c r="H140" s="334" t="s">
        <v>9573</v>
      </c>
      <c r="I140" s="336">
        <v>0.95833333333333337</v>
      </c>
      <c r="J140" s="334" t="s">
        <v>550</v>
      </c>
      <c r="K140" s="334" t="s">
        <v>105</v>
      </c>
      <c r="L140" s="334" t="s">
        <v>106</v>
      </c>
      <c r="M140" s="334" t="s">
        <v>995</v>
      </c>
      <c r="N140" s="23"/>
      <c r="O140" s="23"/>
      <c r="P140" s="23"/>
      <c r="Q140" s="29"/>
      <c r="R140" s="29"/>
      <c r="S140" s="29">
        <v>43225</v>
      </c>
      <c r="T140" s="29"/>
    </row>
    <row r="141" spans="1:20" ht="54" customHeight="1" x14ac:dyDescent="1.05">
      <c r="A141" s="334" t="s">
        <v>10034</v>
      </c>
      <c r="B141" s="335" t="s">
        <v>10035</v>
      </c>
      <c r="C141" s="334" t="s">
        <v>10036</v>
      </c>
      <c r="D141" s="334" t="s">
        <v>10037</v>
      </c>
      <c r="E141" s="334" t="s">
        <v>687</v>
      </c>
      <c r="F141" s="334" t="s">
        <v>123</v>
      </c>
      <c r="G141" s="334" t="s">
        <v>1127</v>
      </c>
      <c r="H141" s="334" t="s">
        <v>9573</v>
      </c>
      <c r="I141" s="336">
        <v>0.95833333333333337</v>
      </c>
      <c r="J141" s="334" t="s">
        <v>550</v>
      </c>
      <c r="K141" s="334" t="s">
        <v>105</v>
      </c>
      <c r="L141" s="334" t="s">
        <v>106</v>
      </c>
      <c r="M141" s="334" t="s">
        <v>995</v>
      </c>
      <c r="N141" s="23"/>
      <c r="O141" s="23"/>
      <c r="P141" s="23"/>
      <c r="Q141" s="29"/>
      <c r="R141" s="29"/>
      <c r="S141" s="29">
        <v>43225</v>
      </c>
      <c r="T141" s="29"/>
    </row>
    <row r="142" spans="1:20" ht="54" customHeight="1" x14ac:dyDescent="1.05">
      <c r="A142" s="334" t="s">
        <v>10038</v>
      </c>
      <c r="B142" s="335" t="s">
        <v>10039</v>
      </c>
      <c r="C142" s="334" t="s">
        <v>10040</v>
      </c>
      <c r="D142" s="334" t="s">
        <v>10041</v>
      </c>
      <c r="E142" s="334" t="s">
        <v>687</v>
      </c>
      <c r="F142" s="334" t="s">
        <v>123</v>
      </c>
      <c r="G142" s="334" t="s">
        <v>1127</v>
      </c>
      <c r="H142" s="334" t="s">
        <v>9573</v>
      </c>
      <c r="I142" s="336">
        <v>0.95833333333333337</v>
      </c>
      <c r="J142" s="334" t="s">
        <v>550</v>
      </c>
      <c r="K142" s="334" t="s">
        <v>105</v>
      </c>
      <c r="L142" s="334" t="s">
        <v>106</v>
      </c>
      <c r="M142" s="334" t="s">
        <v>995</v>
      </c>
      <c r="N142" s="23"/>
      <c r="O142" s="23"/>
      <c r="P142" s="23"/>
      <c r="Q142" s="29"/>
      <c r="R142" s="29"/>
      <c r="S142" s="29">
        <v>43225</v>
      </c>
      <c r="T142" s="29"/>
    </row>
    <row r="143" spans="1:20" ht="54" customHeight="1" x14ac:dyDescent="1.05">
      <c r="A143" s="334" t="s">
        <v>10042</v>
      </c>
      <c r="B143" s="335" t="s">
        <v>10043</v>
      </c>
      <c r="C143" s="334" t="s">
        <v>10044</v>
      </c>
      <c r="D143" s="334" t="s">
        <v>10045</v>
      </c>
      <c r="E143" s="334" t="s">
        <v>687</v>
      </c>
      <c r="F143" s="334" t="s">
        <v>123</v>
      </c>
      <c r="G143" s="334" t="s">
        <v>1127</v>
      </c>
      <c r="H143" s="334" t="s">
        <v>9573</v>
      </c>
      <c r="I143" s="336">
        <v>0.95833333333333337</v>
      </c>
      <c r="J143" s="334" t="s">
        <v>550</v>
      </c>
      <c r="K143" s="334" t="s">
        <v>105</v>
      </c>
      <c r="L143" s="334" t="s">
        <v>106</v>
      </c>
      <c r="M143" s="334" t="s">
        <v>995</v>
      </c>
      <c r="N143" s="23"/>
      <c r="O143" s="23"/>
      <c r="P143" s="23"/>
      <c r="Q143" s="29"/>
      <c r="R143" s="29"/>
      <c r="S143" s="29">
        <v>43225</v>
      </c>
      <c r="T143" s="29"/>
    </row>
    <row r="144" spans="1:20" ht="54" customHeight="1" x14ac:dyDescent="1.05">
      <c r="A144" s="334" t="s">
        <v>10046</v>
      </c>
      <c r="B144" s="335" t="s">
        <v>10047</v>
      </c>
      <c r="C144" s="334" t="s">
        <v>10048</v>
      </c>
      <c r="D144" s="334" t="s">
        <v>10049</v>
      </c>
      <c r="E144" s="334" t="s">
        <v>687</v>
      </c>
      <c r="F144" s="334" t="s">
        <v>123</v>
      </c>
      <c r="G144" s="334" t="s">
        <v>1127</v>
      </c>
      <c r="H144" s="334" t="s">
        <v>9573</v>
      </c>
      <c r="I144" s="336">
        <v>0.95833333333333337</v>
      </c>
      <c r="J144" s="334" t="s">
        <v>550</v>
      </c>
      <c r="K144" s="334" t="s">
        <v>105</v>
      </c>
      <c r="L144" s="334" t="s">
        <v>106</v>
      </c>
      <c r="M144" s="334" t="s">
        <v>995</v>
      </c>
      <c r="N144" s="23"/>
      <c r="O144" s="23"/>
      <c r="P144" s="23"/>
      <c r="Q144" s="29"/>
      <c r="R144" s="29"/>
      <c r="S144" s="29">
        <v>43225</v>
      </c>
      <c r="T144" s="29"/>
    </row>
    <row r="145" spans="1:20" ht="54" customHeight="1" x14ac:dyDescent="1.05">
      <c r="A145" s="334" t="s">
        <v>10050</v>
      </c>
      <c r="B145" s="335" t="s">
        <v>10051</v>
      </c>
      <c r="C145" s="334" t="s">
        <v>10052</v>
      </c>
      <c r="D145" s="334" t="s">
        <v>10053</v>
      </c>
      <c r="E145" s="334" t="s">
        <v>687</v>
      </c>
      <c r="F145" s="334" t="s">
        <v>123</v>
      </c>
      <c r="G145" s="334" t="s">
        <v>1127</v>
      </c>
      <c r="H145" s="334" t="s">
        <v>9573</v>
      </c>
      <c r="I145" s="336">
        <v>0.95833333333333337</v>
      </c>
      <c r="J145" s="334" t="s">
        <v>550</v>
      </c>
      <c r="K145" s="334" t="s">
        <v>105</v>
      </c>
      <c r="L145" s="334" t="s">
        <v>106</v>
      </c>
      <c r="M145" s="334" t="s">
        <v>995</v>
      </c>
      <c r="N145" s="23"/>
      <c r="O145" s="23"/>
      <c r="P145" s="23"/>
      <c r="Q145" s="29"/>
      <c r="R145" s="29"/>
      <c r="S145" s="29">
        <v>43225</v>
      </c>
      <c r="T145" s="29"/>
    </row>
    <row r="146" spans="1:20" ht="54" customHeight="1" x14ac:dyDescent="1.05">
      <c r="A146" s="334" t="s">
        <v>10054</v>
      </c>
      <c r="B146" s="335" t="s">
        <v>10055</v>
      </c>
      <c r="C146" s="334" t="s">
        <v>10056</v>
      </c>
      <c r="D146" s="334" t="s">
        <v>10057</v>
      </c>
      <c r="E146" s="334" t="s">
        <v>687</v>
      </c>
      <c r="F146" s="334" t="s">
        <v>123</v>
      </c>
      <c r="G146" s="334" t="s">
        <v>1127</v>
      </c>
      <c r="H146" s="334" t="s">
        <v>9573</v>
      </c>
      <c r="I146" s="336">
        <v>0.95833333333333337</v>
      </c>
      <c r="J146" s="334" t="s">
        <v>550</v>
      </c>
      <c r="K146" s="334" t="s">
        <v>105</v>
      </c>
      <c r="L146" s="334" t="s">
        <v>106</v>
      </c>
      <c r="M146" s="334" t="s">
        <v>995</v>
      </c>
      <c r="N146" s="23"/>
      <c r="O146" s="23"/>
      <c r="P146" s="23"/>
      <c r="Q146" s="29"/>
      <c r="R146" s="29"/>
      <c r="S146" s="29">
        <v>43225</v>
      </c>
      <c r="T146" s="29"/>
    </row>
    <row r="147" spans="1:20" ht="54" customHeight="1" x14ac:dyDescent="1.3">
      <c r="A147" s="712" t="s">
        <v>10732</v>
      </c>
      <c r="B147" s="712"/>
      <c r="C147" s="712"/>
      <c r="D147" s="712"/>
      <c r="E147" s="712"/>
      <c r="F147" s="712"/>
      <c r="G147" s="712"/>
      <c r="H147" s="712"/>
      <c r="I147" s="712"/>
      <c r="J147" s="712"/>
      <c r="K147" s="712"/>
      <c r="L147" s="712"/>
      <c r="M147" s="712"/>
      <c r="N147" s="23"/>
      <c r="O147" s="23"/>
      <c r="P147" s="23"/>
      <c r="Q147" s="29"/>
      <c r="R147" s="29"/>
      <c r="S147" s="29"/>
      <c r="T147" s="29"/>
    </row>
    <row r="148" spans="1:20" ht="54" customHeight="1" x14ac:dyDescent="1.05">
      <c r="A148" s="334" t="s">
        <v>10578</v>
      </c>
      <c r="B148" s="335" t="s">
        <v>10579</v>
      </c>
      <c r="C148" s="334" t="s">
        <v>10580</v>
      </c>
      <c r="D148" s="334" t="s">
        <v>10581</v>
      </c>
      <c r="E148" s="334" t="s">
        <v>101</v>
      </c>
      <c r="F148" s="334" t="s">
        <v>123</v>
      </c>
      <c r="G148" s="334" t="s">
        <v>103</v>
      </c>
      <c r="H148" s="334" t="s">
        <v>10166</v>
      </c>
      <c r="I148" s="336">
        <v>0.41666666666666669</v>
      </c>
      <c r="J148" s="334" t="s">
        <v>550</v>
      </c>
      <c r="K148" s="334" t="s">
        <v>105</v>
      </c>
      <c r="L148" s="334" t="s">
        <v>106</v>
      </c>
      <c r="M148" s="334" t="s">
        <v>107</v>
      </c>
      <c r="N148" s="23"/>
      <c r="O148" s="23"/>
      <c r="P148" s="23"/>
      <c r="Q148" s="29"/>
      <c r="R148" s="29"/>
      <c r="S148" s="29">
        <v>22000</v>
      </c>
      <c r="T148" s="29"/>
    </row>
    <row r="149" spans="1:20" ht="54" customHeight="1" x14ac:dyDescent="1.05">
      <c r="A149" s="334" t="s">
        <v>10582</v>
      </c>
      <c r="B149" s="335" t="s">
        <v>10583</v>
      </c>
      <c r="C149" s="334" t="s">
        <v>10584</v>
      </c>
      <c r="D149" s="334" t="s">
        <v>10585</v>
      </c>
      <c r="E149" s="334" t="s">
        <v>101</v>
      </c>
      <c r="F149" s="334" t="s">
        <v>102</v>
      </c>
      <c r="G149" s="334" t="s">
        <v>572</v>
      </c>
      <c r="H149" s="334" t="s">
        <v>10166</v>
      </c>
      <c r="I149" s="336">
        <v>0.41666666666666669</v>
      </c>
      <c r="J149" s="334" t="s">
        <v>550</v>
      </c>
      <c r="K149" s="334" t="s">
        <v>105</v>
      </c>
      <c r="L149" s="334" t="s">
        <v>106</v>
      </c>
      <c r="M149" s="334" t="s">
        <v>107</v>
      </c>
      <c r="N149" s="23"/>
      <c r="O149" s="23"/>
      <c r="P149" s="23"/>
      <c r="Q149" s="29"/>
      <c r="R149" s="29"/>
      <c r="S149" s="29">
        <v>22000</v>
      </c>
      <c r="T149" s="29"/>
    </row>
    <row r="150" spans="1:20" ht="54" customHeight="1" x14ac:dyDescent="1.05">
      <c r="A150" s="334" t="s">
        <v>10586</v>
      </c>
      <c r="B150" s="335" t="s">
        <v>10587</v>
      </c>
      <c r="C150" s="334" t="s">
        <v>10588</v>
      </c>
      <c r="D150" s="334" t="s">
        <v>10589</v>
      </c>
      <c r="E150" s="334" t="s">
        <v>101</v>
      </c>
      <c r="F150" s="334" t="s">
        <v>123</v>
      </c>
      <c r="G150" s="334" t="s">
        <v>103</v>
      </c>
      <c r="H150" s="334" t="s">
        <v>10166</v>
      </c>
      <c r="I150" s="336">
        <v>0.41666666666666669</v>
      </c>
      <c r="J150" s="334" t="s">
        <v>550</v>
      </c>
      <c r="K150" s="334" t="s">
        <v>105</v>
      </c>
      <c r="L150" s="334" t="s">
        <v>106</v>
      </c>
      <c r="M150" s="334" t="s">
        <v>107</v>
      </c>
      <c r="N150" s="23"/>
      <c r="O150" s="23"/>
      <c r="P150" s="23"/>
      <c r="Q150" s="29"/>
      <c r="R150" s="29"/>
      <c r="S150" s="29">
        <v>22000</v>
      </c>
      <c r="T150" s="29"/>
    </row>
    <row r="151" spans="1:20" ht="54" customHeight="1" x14ac:dyDescent="1.05">
      <c r="A151" s="334" t="s">
        <v>10590</v>
      </c>
      <c r="B151" s="335" t="s">
        <v>9736</v>
      </c>
      <c r="C151" s="334" t="s">
        <v>10591</v>
      </c>
      <c r="D151" s="334" t="s">
        <v>10592</v>
      </c>
      <c r="E151" s="334" t="s">
        <v>687</v>
      </c>
      <c r="F151" s="334" t="s">
        <v>123</v>
      </c>
      <c r="G151" s="334" t="s">
        <v>994</v>
      </c>
      <c r="H151" s="334" t="s">
        <v>10166</v>
      </c>
      <c r="I151" s="336">
        <v>0.83333333333333337</v>
      </c>
      <c r="J151" s="334" t="s">
        <v>550</v>
      </c>
      <c r="K151" s="334" t="s">
        <v>105</v>
      </c>
      <c r="L151" s="334" t="s">
        <v>106</v>
      </c>
      <c r="M151" s="334" t="s">
        <v>995</v>
      </c>
      <c r="N151" s="23"/>
      <c r="O151" s="23"/>
      <c r="P151" s="23"/>
      <c r="Q151" s="29"/>
      <c r="R151" s="29"/>
      <c r="S151" s="29">
        <v>43225</v>
      </c>
      <c r="T151" s="29"/>
    </row>
    <row r="152" spans="1:20" ht="54" customHeight="1" x14ac:dyDescent="1.05">
      <c r="A152" s="334" t="s">
        <v>10593</v>
      </c>
      <c r="B152" s="335" t="s">
        <v>10594</v>
      </c>
      <c r="C152" s="334" t="s">
        <v>10595</v>
      </c>
      <c r="D152" s="334" t="s">
        <v>10596</v>
      </c>
      <c r="E152" s="334" t="s">
        <v>688</v>
      </c>
      <c r="F152" s="334" t="s">
        <v>123</v>
      </c>
      <c r="G152" s="334" t="s">
        <v>689</v>
      </c>
      <c r="H152" s="334" t="s">
        <v>10166</v>
      </c>
      <c r="I152" s="336">
        <v>0.95833333333333337</v>
      </c>
      <c r="J152" s="334" t="s">
        <v>550</v>
      </c>
      <c r="K152" s="334" t="s">
        <v>105</v>
      </c>
      <c r="L152" s="334" t="s">
        <v>106</v>
      </c>
      <c r="M152" s="334" t="s">
        <v>194</v>
      </c>
      <c r="N152" s="23"/>
      <c r="O152" s="23"/>
      <c r="P152" s="23"/>
      <c r="Q152" s="29"/>
      <c r="R152" s="29"/>
      <c r="S152" s="29">
        <v>38750</v>
      </c>
      <c r="T152" s="29"/>
    </row>
    <row r="153" spans="1:20" ht="54" customHeight="1" x14ac:dyDescent="0.7">
      <c r="A153" s="711" t="s">
        <v>10743</v>
      </c>
      <c r="B153" s="711"/>
      <c r="C153" s="711"/>
      <c r="D153" s="711"/>
      <c r="E153" s="711"/>
      <c r="F153" s="711"/>
      <c r="G153" s="711"/>
      <c r="H153" s="711"/>
      <c r="I153" s="711"/>
      <c r="J153" s="711"/>
      <c r="K153" s="711"/>
      <c r="L153" s="711"/>
      <c r="M153" s="711"/>
      <c r="N153" s="23"/>
      <c r="O153" s="23"/>
      <c r="P153" s="23"/>
      <c r="Q153" s="29"/>
      <c r="R153" s="29"/>
      <c r="S153" s="29"/>
      <c r="T153" s="365">
        <v>70000</v>
      </c>
    </row>
    <row r="154" spans="1:20" ht="54" customHeight="1" x14ac:dyDescent="0.7">
      <c r="A154" s="711" t="s">
        <v>10743</v>
      </c>
      <c r="B154" s="711"/>
      <c r="C154" s="711"/>
      <c r="D154" s="711"/>
      <c r="E154" s="711"/>
      <c r="F154" s="711"/>
      <c r="G154" s="711"/>
      <c r="H154" s="711"/>
      <c r="I154" s="711"/>
      <c r="J154" s="711"/>
      <c r="K154" s="711"/>
      <c r="L154" s="711"/>
      <c r="M154" s="711"/>
      <c r="N154" s="23"/>
      <c r="O154" s="23"/>
      <c r="P154" s="23"/>
      <c r="Q154" s="29"/>
      <c r="R154" s="29"/>
      <c r="S154" s="29"/>
      <c r="T154" s="365">
        <v>50000</v>
      </c>
    </row>
    <row r="155" spans="1:20" ht="54" customHeight="1" x14ac:dyDescent="0.7">
      <c r="A155" s="711" t="s">
        <v>10743</v>
      </c>
      <c r="B155" s="711"/>
      <c r="C155" s="711"/>
      <c r="D155" s="711"/>
      <c r="E155" s="711"/>
      <c r="F155" s="711"/>
      <c r="G155" s="711"/>
      <c r="H155" s="711"/>
      <c r="I155" s="711"/>
      <c r="J155" s="711"/>
      <c r="K155" s="711"/>
      <c r="L155" s="711"/>
      <c r="M155" s="711"/>
      <c r="N155" s="23"/>
      <c r="O155" s="23"/>
      <c r="P155" s="23"/>
      <c r="Q155" s="29"/>
      <c r="R155" s="29"/>
      <c r="S155" s="29"/>
      <c r="T155" s="365">
        <v>50000</v>
      </c>
    </row>
    <row r="156" spans="1:20" ht="54" customHeight="1" x14ac:dyDescent="0.7">
      <c r="A156" s="711" t="s">
        <v>10743</v>
      </c>
      <c r="B156" s="711"/>
      <c r="C156" s="711"/>
      <c r="D156" s="711"/>
      <c r="E156" s="711"/>
      <c r="F156" s="711"/>
      <c r="G156" s="711"/>
      <c r="H156" s="711"/>
      <c r="I156" s="711"/>
      <c r="J156" s="711"/>
      <c r="K156" s="711"/>
      <c r="L156" s="711"/>
      <c r="M156" s="711"/>
      <c r="N156" s="23"/>
      <c r="O156" s="23"/>
      <c r="P156" s="23"/>
      <c r="Q156" s="29"/>
      <c r="R156" s="29"/>
      <c r="S156" s="29"/>
      <c r="T156" s="365">
        <v>70000</v>
      </c>
    </row>
    <row r="157" spans="1:20" ht="54" customHeight="1" x14ac:dyDescent="0.7">
      <c r="A157" s="711" t="s">
        <v>10743</v>
      </c>
      <c r="B157" s="711"/>
      <c r="C157" s="711"/>
      <c r="D157" s="711"/>
      <c r="E157" s="711"/>
      <c r="F157" s="711"/>
      <c r="G157" s="711"/>
      <c r="H157" s="711"/>
      <c r="I157" s="711"/>
      <c r="J157" s="711"/>
      <c r="K157" s="711"/>
      <c r="L157" s="711"/>
      <c r="M157" s="711"/>
      <c r="N157" s="23"/>
      <c r="O157" s="23"/>
      <c r="P157" s="23"/>
      <c r="Q157" s="29"/>
      <c r="R157" s="29"/>
      <c r="S157" s="29"/>
      <c r="T157" s="365">
        <v>50000</v>
      </c>
    </row>
    <row r="158" spans="1:20" ht="54" customHeight="1" x14ac:dyDescent="0.7">
      <c r="A158" s="711" t="s">
        <v>10743</v>
      </c>
      <c r="B158" s="711"/>
      <c r="C158" s="711"/>
      <c r="D158" s="711"/>
      <c r="E158" s="711"/>
      <c r="F158" s="711"/>
      <c r="G158" s="711"/>
      <c r="H158" s="711"/>
      <c r="I158" s="711"/>
      <c r="J158" s="711"/>
      <c r="K158" s="711"/>
      <c r="L158" s="711"/>
      <c r="M158" s="711"/>
      <c r="N158" s="23"/>
      <c r="O158" s="23"/>
      <c r="P158" s="23"/>
      <c r="Q158" s="29"/>
      <c r="R158" s="29"/>
      <c r="S158" s="29"/>
      <c r="T158" s="365">
        <v>50000</v>
      </c>
    </row>
    <row r="159" spans="1:20" ht="54" customHeight="1" x14ac:dyDescent="1.3">
      <c r="A159" s="712" t="s">
        <v>11343</v>
      </c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23"/>
      <c r="O159" s="23"/>
      <c r="P159" s="23"/>
      <c r="Q159" s="29"/>
      <c r="R159" s="29"/>
      <c r="S159" s="29"/>
      <c r="T159" s="29"/>
    </row>
    <row r="160" spans="1:20" ht="54" customHeight="1" x14ac:dyDescent="1.05">
      <c r="A160" s="31" t="s">
        <v>11138</v>
      </c>
      <c r="B160" s="37" t="s">
        <v>11139</v>
      </c>
      <c r="C160" s="31" t="s">
        <v>11140</v>
      </c>
      <c r="D160" s="31" t="s">
        <v>11141</v>
      </c>
      <c r="E160" s="31" t="s">
        <v>101</v>
      </c>
      <c r="F160" s="31" t="s">
        <v>123</v>
      </c>
      <c r="G160" s="31" t="s">
        <v>124</v>
      </c>
      <c r="H160" s="31" t="s">
        <v>10749</v>
      </c>
      <c r="I160" s="38">
        <v>0.32291666666666669</v>
      </c>
      <c r="J160" s="31" t="s">
        <v>1772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9"/>
      <c r="R160" s="29"/>
      <c r="S160" s="29">
        <v>22000</v>
      </c>
      <c r="T160" s="29"/>
    </row>
    <row r="161" spans="1:20" ht="54" customHeight="1" x14ac:dyDescent="1.05">
      <c r="A161" s="31" t="s">
        <v>11142</v>
      </c>
      <c r="B161" s="37" t="s">
        <v>11143</v>
      </c>
      <c r="C161" s="31" t="s">
        <v>11144</v>
      </c>
      <c r="D161" s="31" t="s">
        <v>11145</v>
      </c>
      <c r="E161" s="31" t="s">
        <v>687</v>
      </c>
      <c r="F161" s="31" t="s">
        <v>123</v>
      </c>
      <c r="G161" s="31" t="s">
        <v>103</v>
      </c>
      <c r="H161" s="31" t="s">
        <v>10749</v>
      </c>
      <c r="I161" s="38">
        <v>0.41666666666666669</v>
      </c>
      <c r="J161" s="31" t="s">
        <v>1772</v>
      </c>
      <c r="K161" s="31" t="s">
        <v>105</v>
      </c>
      <c r="L161" s="31" t="s">
        <v>276</v>
      </c>
      <c r="M161" s="31" t="s">
        <v>107</v>
      </c>
      <c r="N161" s="23"/>
      <c r="O161" s="23"/>
      <c r="P161" s="23"/>
      <c r="Q161" s="29"/>
      <c r="R161" s="29"/>
      <c r="S161" s="29">
        <v>22000</v>
      </c>
      <c r="T161" s="29"/>
    </row>
    <row r="162" spans="1:20" ht="54" customHeight="1" x14ac:dyDescent="1.05">
      <c r="A162" s="31" t="s">
        <v>11146</v>
      </c>
      <c r="B162" s="37" t="s">
        <v>11147</v>
      </c>
      <c r="C162" s="31" t="s">
        <v>11148</v>
      </c>
      <c r="D162" s="31" t="s">
        <v>11149</v>
      </c>
      <c r="E162" s="31" t="s">
        <v>687</v>
      </c>
      <c r="F162" s="31" t="s">
        <v>123</v>
      </c>
      <c r="G162" s="31" t="s">
        <v>572</v>
      </c>
      <c r="H162" s="31" t="s">
        <v>10749</v>
      </c>
      <c r="I162" s="38">
        <v>0.83333333333333337</v>
      </c>
      <c r="J162" s="31" t="s">
        <v>1772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9"/>
      <c r="R162" s="29"/>
      <c r="S162" s="29">
        <v>43225</v>
      </c>
      <c r="T162" s="29"/>
    </row>
    <row r="163" spans="1:20" ht="54" customHeight="1" x14ac:dyDescent="1.05">
      <c r="A163" s="31" t="s">
        <v>11150</v>
      </c>
      <c r="B163" s="37" t="s">
        <v>10336</v>
      </c>
      <c r="C163" s="31" t="s">
        <v>11151</v>
      </c>
      <c r="D163" s="31" t="s">
        <v>11152</v>
      </c>
      <c r="E163" s="31" t="s">
        <v>687</v>
      </c>
      <c r="F163" s="31" t="s">
        <v>123</v>
      </c>
      <c r="G163" s="31" t="s">
        <v>572</v>
      </c>
      <c r="H163" s="31" t="s">
        <v>10749</v>
      </c>
      <c r="I163" s="38">
        <v>0.83333333333333337</v>
      </c>
      <c r="J163" s="31" t="s">
        <v>1772</v>
      </c>
      <c r="K163" s="31" t="s">
        <v>105</v>
      </c>
      <c r="L163" s="31" t="s">
        <v>125</v>
      </c>
      <c r="M163" s="31" t="s">
        <v>995</v>
      </c>
      <c r="N163" s="23"/>
      <c r="O163" s="23"/>
      <c r="P163" s="23"/>
      <c r="Q163" s="29"/>
      <c r="R163" s="29"/>
      <c r="S163" s="29">
        <v>35540</v>
      </c>
      <c r="T163" s="29"/>
    </row>
    <row r="164" spans="1:20" ht="54" customHeight="1" x14ac:dyDescent="1.05">
      <c r="A164" s="31" t="s">
        <v>11153</v>
      </c>
      <c r="B164" s="37" t="s">
        <v>11154</v>
      </c>
      <c r="C164" s="31" t="s">
        <v>11155</v>
      </c>
      <c r="D164" s="31" t="s">
        <v>11156</v>
      </c>
      <c r="E164" s="31" t="s">
        <v>687</v>
      </c>
      <c r="F164" s="31" t="s">
        <v>123</v>
      </c>
      <c r="G164" s="31" t="s">
        <v>572</v>
      </c>
      <c r="H164" s="31" t="s">
        <v>10749</v>
      </c>
      <c r="I164" s="38">
        <v>0.83333333333333337</v>
      </c>
      <c r="J164" s="31" t="s">
        <v>1772</v>
      </c>
      <c r="K164" s="31" t="s">
        <v>105</v>
      </c>
      <c r="L164" s="31" t="s">
        <v>533</v>
      </c>
      <c r="M164" s="31" t="s">
        <v>995</v>
      </c>
      <c r="N164" s="23"/>
      <c r="O164" s="23"/>
      <c r="P164" s="23"/>
      <c r="Q164" s="29"/>
      <c r="R164" s="29"/>
      <c r="S164" s="29">
        <v>25000</v>
      </c>
      <c r="T164" s="29"/>
    </row>
    <row r="165" spans="1:20" ht="54" customHeight="1" x14ac:dyDescent="1.05">
      <c r="A165" s="31" t="s">
        <v>11157</v>
      </c>
      <c r="B165" s="37" t="s">
        <v>11158</v>
      </c>
      <c r="C165" s="31" t="s">
        <v>11159</v>
      </c>
      <c r="D165" s="31" t="s">
        <v>11160</v>
      </c>
      <c r="E165" s="31" t="s">
        <v>687</v>
      </c>
      <c r="F165" s="31" t="s">
        <v>123</v>
      </c>
      <c r="G165" s="31" t="s">
        <v>572</v>
      </c>
      <c r="H165" s="31" t="s">
        <v>10749</v>
      </c>
      <c r="I165" s="38">
        <v>0.83333333333333337</v>
      </c>
      <c r="J165" s="31" t="s">
        <v>1772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9"/>
      <c r="R165" s="29"/>
      <c r="S165" s="29">
        <v>43225</v>
      </c>
      <c r="T165" s="29"/>
    </row>
    <row r="166" spans="1:20" ht="54" customHeight="1" x14ac:dyDescent="1.05">
      <c r="A166" s="31" t="s">
        <v>11161</v>
      </c>
      <c r="B166" s="37" t="s">
        <v>11162</v>
      </c>
      <c r="C166" s="31" t="s">
        <v>11163</v>
      </c>
      <c r="D166" s="31" t="s">
        <v>11164</v>
      </c>
      <c r="E166" s="31" t="s">
        <v>687</v>
      </c>
      <c r="F166" s="31" t="s">
        <v>123</v>
      </c>
      <c r="G166" s="31" t="s">
        <v>572</v>
      </c>
      <c r="H166" s="31" t="s">
        <v>10749</v>
      </c>
      <c r="I166" s="38">
        <v>0.83333333333333337</v>
      </c>
      <c r="J166" s="31" t="s">
        <v>1772</v>
      </c>
      <c r="K166" s="31" t="s">
        <v>105</v>
      </c>
      <c r="L166" s="31" t="s">
        <v>533</v>
      </c>
      <c r="M166" s="31" t="s">
        <v>995</v>
      </c>
      <c r="N166" s="23"/>
      <c r="O166" s="23"/>
      <c r="P166" s="23"/>
      <c r="Q166" s="29"/>
      <c r="R166" s="29"/>
      <c r="S166" s="29">
        <v>25000</v>
      </c>
      <c r="T166" s="29"/>
    </row>
    <row r="167" spans="1:20" ht="54" customHeight="1" x14ac:dyDescent="1.05">
      <c r="A167" s="31" t="s">
        <v>11165</v>
      </c>
      <c r="B167" s="37" t="s">
        <v>11166</v>
      </c>
      <c r="C167" s="31" t="s">
        <v>11167</v>
      </c>
      <c r="D167" s="31" t="s">
        <v>11168</v>
      </c>
      <c r="E167" s="31" t="s">
        <v>687</v>
      </c>
      <c r="F167" s="31" t="s">
        <v>123</v>
      </c>
      <c r="G167" s="31" t="s">
        <v>572</v>
      </c>
      <c r="H167" s="31" t="s">
        <v>10749</v>
      </c>
      <c r="I167" s="38">
        <v>0.83333333333333337</v>
      </c>
      <c r="J167" s="31" t="s">
        <v>1772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29"/>
      <c r="S167" s="29">
        <v>43225</v>
      </c>
      <c r="T167" s="29"/>
    </row>
    <row r="168" spans="1:20" ht="54" customHeight="1" x14ac:dyDescent="1.05">
      <c r="A168" s="31" t="s">
        <v>11169</v>
      </c>
      <c r="B168" s="37" t="s">
        <v>11170</v>
      </c>
      <c r="C168" s="31" t="s">
        <v>11171</v>
      </c>
      <c r="D168" s="31" t="s">
        <v>11172</v>
      </c>
      <c r="E168" s="31" t="s">
        <v>687</v>
      </c>
      <c r="F168" s="31" t="s">
        <v>123</v>
      </c>
      <c r="G168" s="31" t="s">
        <v>572</v>
      </c>
      <c r="H168" s="31" t="s">
        <v>10749</v>
      </c>
      <c r="I168" s="38">
        <v>0.83333333333333337</v>
      </c>
      <c r="J168" s="31" t="s">
        <v>1772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29"/>
      <c r="S168" s="29">
        <v>43225</v>
      </c>
      <c r="T168" s="29"/>
    </row>
    <row r="169" spans="1:20" ht="54" customHeight="1" x14ac:dyDescent="1.05">
      <c r="A169" s="31" t="s">
        <v>11173</v>
      </c>
      <c r="B169" s="37" t="s">
        <v>11174</v>
      </c>
      <c r="C169" s="31" t="s">
        <v>11175</v>
      </c>
      <c r="D169" s="31" t="s">
        <v>11176</v>
      </c>
      <c r="E169" s="31" t="s">
        <v>687</v>
      </c>
      <c r="F169" s="31" t="s">
        <v>123</v>
      </c>
      <c r="G169" s="31" t="s">
        <v>572</v>
      </c>
      <c r="H169" s="31" t="s">
        <v>10749</v>
      </c>
      <c r="I169" s="38">
        <v>0.83333333333333337</v>
      </c>
      <c r="J169" s="31" t="s">
        <v>1772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9"/>
      <c r="R169" s="29"/>
      <c r="S169" s="29">
        <v>43225</v>
      </c>
      <c r="T169" s="29"/>
    </row>
    <row r="170" spans="1:20" ht="54" customHeight="1" x14ac:dyDescent="1.05">
      <c r="A170" s="31" t="s">
        <v>11177</v>
      </c>
      <c r="B170" s="37" t="s">
        <v>11178</v>
      </c>
      <c r="C170" s="31" t="s">
        <v>11179</v>
      </c>
      <c r="D170" s="31" t="s">
        <v>11180</v>
      </c>
      <c r="E170" s="31" t="s">
        <v>101</v>
      </c>
      <c r="F170" s="31" t="s">
        <v>102</v>
      </c>
      <c r="G170" s="31" t="s">
        <v>124</v>
      </c>
      <c r="H170" s="31" t="s">
        <v>10749</v>
      </c>
      <c r="I170" s="38">
        <v>0.27083333333333331</v>
      </c>
      <c r="J170" s="31" t="s">
        <v>550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29"/>
      <c r="R170" s="29"/>
      <c r="S170" s="29">
        <v>22000</v>
      </c>
      <c r="T170" s="29"/>
    </row>
    <row r="171" spans="1:20" ht="54" customHeight="1" x14ac:dyDescent="1.05">
      <c r="A171" s="31" t="s">
        <v>11181</v>
      </c>
      <c r="B171" s="37" t="s">
        <v>10872</v>
      </c>
      <c r="C171" s="31" t="s">
        <v>11182</v>
      </c>
      <c r="D171" s="31" t="s">
        <v>11183</v>
      </c>
      <c r="E171" s="31" t="s">
        <v>101</v>
      </c>
      <c r="F171" s="31" t="s">
        <v>102</v>
      </c>
      <c r="G171" s="31" t="s">
        <v>124</v>
      </c>
      <c r="H171" s="31" t="s">
        <v>10749</v>
      </c>
      <c r="I171" s="38">
        <v>0.27083333333333331</v>
      </c>
      <c r="J171" s="31" t="s">
        <v>550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29"/>
      <c r="R171" s="29"/>
      <c r="S171" s="29">
        <v>22000</v>
      </c>
      <c r="T171" s="29"/>
    </row>
    <row r="172" spans="1:20" ht="54" customHeight="1" x14ac:dyDescent="1.05">
      <c r="A172" s="31" t="s">
        <v>11187</v>
      </c>
      <c r="B172" s="37" t="s">
        <v>11188</v>
      </c>
      <c r="C172" s="31" t="s">
        <v>11189</v>
      </c>
      <c r="D172" s="31" t="s">
        <v>11190</v>
      </c>
      <c r="E172" s="31" t="s">
        <v>687</v>
      </c>
      <c r="F172" s="31" t="s">
        <v>102</v>
      </c>
      <c r="G172" s="31" t="s">
        <v>1127</v>
      </c>
      <c r="H172" s="31" t="s">
        <v>10749</v>
      </c>
      <c r="I172" s="38">
        <v>0.83333333333333337</v>
      </c>
      <c r="J172" s="31" t="s">
        <v>550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29"/>
      <c r="R172" s="29"/>
      <c r="S172" s="29">
        <v>25000</v>
      </c>
      <c r="T172" s="29"/>
    </row>
    <row r="173" spans="1:20" ht="54" customHeight="1" x14ac:dyDescent="1.05">
      <c r="A173" s="31" t="s">
        <v>11191</v>
      </c>
      <c r="B173" s="37" t="s">
        <v>11192</v>
      </c>
      <c r="C173" s="31" t="s">
        <v>11193</v>
      </c>
      <c r="D173" s="31" t="s">
        <v>11194</v>
      </c>
      <c r="E173" s="31" t="s">
        <v>687</v>
      </c>
      <c r="F173" s="31" t="s">
        <v>123</v>
      </c>
      <c r="G173" s="31" t="s">
        <v>572</v>
      </c>
      <c r="H173" s="31" t="s">
        <v>10749</v>
      </c>
      <c r="I173" s="38">
        <v>0.83333333333333337</v>
      </c>
      <c r="J173" s="31" t="s">
        <v>550</v>
      </c>
      <c r="K173" s="31" t="s">
        <v>105</v>
      </c>
      <c r="L173" s="31" t="s">
        <v>106</v>
      </c>
      <c r="M173" s="31" t="s">
        <v>995</v>
      </c>
      <c r="N173" s="23"/>
      <c r="O173" s="23"/>
      <c r="P173" s="23"/>
      <c r="Q173" s="29"/>
      <c r="R173" s="29"/>
      <c r="S173" s="29">
        <v>43225</v>
      </c>
      <c r="T173" s="29"/>
    </row>
    <row r="174" spans="1:20" ht="54" customHeight="1" x14ac:dyDescent="1.05">
      <c r="A174" s="31" t="s">
        <v>11195</v>
      </c>
      <c r="B174" s="37" t="s">
        <v>11196</v>
      </c>
      <c r="C174" s="31" t="s">
        <v>11197</v>
      </c>
      <c r="D174" s="31" t="s">
        <v>11198</v>
      </c>
      <c r="E174" s="31" t="s">
        <v>687</v>
      </c>
      <c r="F174" s="31" t="s">
        <v>123</v>
      </c>
      <c r="G174" s="31" t="s">
        <v>572</v>
      </c>
      <c r="H174" s="31" t="s">
        <v>10749</v>
      </c>
      <c r="I174" s="38">
        <v>0.83333333333333337</v>
      </c>
      <c r="J174" s="31" t="s">
        <v>550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9"/>
      <c r="R174" s="29"/>
      <c r="S174" s="29">
        <v>43225</v>
      </c>
      <c r="T174" s="29"/>
    </row>
    <row r="175" spans="1:20" ht="54" customHeight="1" x14ac:dyDescent="0.7">
      <c r="A175" s="740" t="s">
        <v>19290</v>
      </c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23"/>
      <c r="O175" s="23"/>
      <c r="P175" s="23"/>
      <c r="Q175" s="29">
        <v>720</v>
      </c>
      <c r="R175" s="29"/>
      <c r="S175" s="29"/>
      <c r="T175" s="29"/>
    </row>
    <row r="176" spans="1:20" ht="54" customHeight="1" x14ac:dyDescent="0.7">
      <c r="A176" s="805" t="s">
        <v>11349</v>
      </c>
      <c r="B176" s="805"/>
      <c r="C176" s="805"/>
      <c r="D176" s="805"/>
      <c r="E176" s="805"/>
      <c r="F176" s="805"/>
      <c r="G176" s="805"/>
      <c r="H176" s="805"/>
      <c r="I176" s="805"/>
      <c r="J176" s="805"/>
      <c r="K176" s="805"/>
      <c r="L176" s="805"/>
      <c r="M176" s="805"/>
      <c r="N176" s="23"/>
      <c r="O176" s="23"/>
      <c r="P176" s="23"/>
      <c r="Q176" s="29"/>
      <c r="R176" s="29"/>
      <c r="S176" s="29"/>
      <c r="T176" s="29">
        <v>26200</v>
      </c>
    </row>
    <row r="177" spans="1:20" ht="54" customHeight="1" x14ac:dyDescent="1.3">
      <c r="A177" s="712" t="s">
        <v>13349</v>
      </c>
      <c r="B177" s="712"/>
      <c r="C177" s="712"/>
      <c r="D177" s="712"/>
      <c r="E177" s="712"/>
      <c r="F177" s="712"/>
      <c r="G177" s="712"/>
      <c r="H177" s="712"/>
      <c r="I177" s="712"/>
      <c r="J177" s="712"/>
      <c r="K177" s="712"/>
      <c r="L177" s="712"/>
      <c r="M177" s="712"/>
      <c r="N177" s="23"/>
      <c r="O177" s="23"/>
      <c r="P177" s="23"/>
      <c r="Q177" s="29"/>
      <c r="R177" s="29"/>
      <c r="S177" s="29"/>
      <c r="T177" s="29"/>
    </row>
    <row r="178" spans="1:20" ht="54" customHeight="1" x14ac:dyDescent="1.05">
      <c r="A178" s="31" t="s">
        <v>12412</v>
      </c>
      <c r="B178" s="37" t="s">
        <v>12413</v>
      </c>
      <c r="C178" s="31" t="s">
        <v>12414</v>
      </c>
      <c r="D178" s="31" t="s">
        <v>12415</v>
      </c>
      <c r="E178" s="31" t="s">
        <v>101</v>
      </c>
      <c r="F178" s="31" t="s">
        <v>102</v>
      </c>
      <c r="G178" s="31" t="s">
        <v>1127</v>
      </c>
      <c r="H178" s="31" t="s">
        <v>11366</v>
      </c>
      <c r="I178" s="38">
        <v>0.41666666666666669</v>
      </c>
      <c r="J178" s="31" t="s">
        <v>1772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9"/>
      <c r="R178" s="29"/>
      <c r="S178" s="29">
        <v>22000</v>
      </c>
      <c r="T178" s="29"/>
    </row>
    <row r="179" spans="1:20" ht="54" customHeight="1" x14ac:dyDescent="1.05">
      <c r="A179" s="31" t="s">
        <v>12416</v>
      </c>
      <c r="B179" s="37" t="s">
        <v>12417</v>
      </c>
      <c r="C179" s="31" t="s">
        <v>12418</v>
      </c>
      <c r="D179" s="31" t="s">
        <v>12419</v>
      </c>
      <c r="E179" s="31" t="s">
        <v>101</v>
      </c>
      <c r="F179" s="31" t="s">
        <v>102</v>
      </c>
      <c r="G179" s="31" t="s">
        <v>1127</v>
      </c>
      <c r="H179" s="31" t="s">
        <v>11366</v>
      </c>
      <c r="I179" s="38">
        <v>0.375</v>
      </c>
      <c r="J179" s="31" t="s">
        <v>550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9"/>
      <c r="R179" s="29"/>
      <c r="S179" s="29">
        <v>26000</v>
      </c>
      <c r="T179" s="29"/>
    </row>
    <row r="180" spans="1:20" ht="54" customHeight="1" x14ac:dyDescent="1.05">
      <c r="A180" s="31" t="s">
        <v>12420</v>
      </c>
      <c r="B180" s="37" t="s">
        <v>2418</v>
      </c>
      <c r="C180" s="31" t="s">
        <v>12421</v>
      </c>
      <c r="D180" s="31" t="s">
        <v>12422</v>
      </c>
      <c r="E180" s="31" t="s">
        <v>101</v>
      </c>
      <c r="F180" s="31" t="s">
        <v>102</v>
      </c>
      <c r="G180" s="31" t="s">
        <v>572</v>
      </c>
      <c r="H180" s="31" t="s">
        <v>11366</v>
      </c>
      <c r="I180" s="38">
        <v>0.375</v>
      </c>
      <c r="J180" s="31" t="s">
        <v>550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9"/>
      <c r="R180" s="29"/>
      <c r="S180" s="29">
        <v>22000</v>
      </c>
      <c r="T180" s="29"/>
    </row>
    <row r="181" spans="1:20" ht="54" customHeight="1" x14ac:dyDescent="1.05">
      <c r="A181" s="31" t="s">
        <v>12423</v>
      </c>
      <c r="B181" s="37" t="s">
        <v>9852</v>
      </c>
      <c r="C181" s="31" t="s">
        <v>12424</v>
      </c>
      <c r="D181" s="31" t="s">
        <v>12425</v>
      </c>
      <c r="E181" s="31" t="s">
        <v>687</v>
      </c>
      <c r="F181" s="31" t="s">
        <v>123</v>
      </c>
      <c r="G181" s="31" t="s">
        <v>572</v>
      </c>
      <c r="H181" s="31" t="s">
        <v>11366</v>
      </c>
      <c r="I181" s="38">
        <v>0.83333333333333337</v>
      </c>
      <c r="J181" s="31" t="s">
        <v>550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29"/>
    </row>
    <row r="182" spans="1:20" ht="54" customHeight="1" x14ac:dyDescent="1.05">
      <c r="A182" s="31" t="s">
        <v>12426</v>
      </c>
      <c r="B182" s="37" t="s">
        <v>12427</v>
      </c>
      <c r="C182" s="31" t="s">
        <v>12428</v>
      </c>
      <c r="D182" s="31" t="s">
        <v>12429</v>
      </c>
      <c r="E182" s="31" t="s">
        <v>687</v>
      </c>
      <c r="F182" s="31" t="s">
        <v>123</v>
      </c>
      <c r="G182" s="31" t="s">
        <v>572</v>
      </c>
      <c r="H182" s="31" t="s">
        <v>11366</v>
      </c>
      <c r="I182" s="38">
        <v>0.83333333333333337</v>
      </c>
      <c r="J182" s="31" t="s">
        <v>550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29"/>
    </row>
    <row r="183" spans="1:20" ht="54" customHeight="1" x14ac:dyDescent="1.05">
      <c r="A183" s="31" t="s">
        <v>12430</v>
      </c>
      <c r="B183" s="37" t="s">
        <v>6349</v>
      </c>
      <c r="C183" s="31" t="s">
        <v>12431</v>
      </c>
      <c r="D183" s="31" t="s">
        <v>12432</v>
      </c>
      <c r="E183" s="31" t="s">
        <v>687</v>
      </c>
      <c r="F183" s="31" t="s">
        <v>123</v>
      </c>
      <c r="G183" s="31" t="s">
        <v>572</v>
      </c>
      <c r="H183" s="31" t="s">
        <v>11366</v>
      </c>
      <c r="I183" s="38">
        <v>0.83333333333333337</v>
      </c>
      <c r="J183" s="31" t="s">
        <v>550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29"/>
    </row>
    <row r="184" spans="1:20" ht="54" customHeight="1" x14ac:dyDescent="1.3">
      <c r="A184" s="712" t="s">
        <v>13348</v>
      </c>
      <c r="B184" s="712"/>
      <c r="C184" s="712"/>
      <c r="D184" s="712"/>
      <c r="E184" s="712"/>
      <c r="F184" s="712"/>
      <c r="G184" s="712"/>
      <c r="H184" s="712"/>
      <c r="I184" s="712"/>
      <c r="J184" s="712"/>
      <c r="K184" s="712"/>
      <c r="L184" s="712"/>
      <c r="M184" s="712"/>
      <c r="N184" s="23"/>
      <c r="O184" s="23"/>
      <c r="P184" s="23"/>
      <c r="Q184" s="29"/>
      <c r="R184" s="29"/>
      <c r="S184" s="29"/>
      <c r="T184" s="29"/>
    </row>
    <row r="185" spans="1:20" ht="54" customHeight="1" x14ac:dyDescent="1.05">
      <c r="A185" s="31" t="s">
        <v>13226</v>
      </c>
      <c r="B185" s="37" t="s">
        <v>13227</v>
      </c>
      <c r="C185" s="31" t="s">
        <v>13228</v>
      </c>
      <c r="D185" s="31" t="s">
        <v>13229</v>
      </c>
      <c r="E185" s="31" t="s">
        <v>101</v>
      </c>
      <c r="F185" s="31" t="s">
        <v>102</v>
      </c>
      <c r="G185" s="31" t="s">
        <v>1544</v>
      </c>
      <c r="H185" s="31" t="s">
        <v>12839</v>
      </c>
      <c r="I185" s="38">
        <v>4.1666666666666664E-2</v>
      </c>
      <c r="J185" s="31" t="s">
        <v>1772</v>
      </c>
      <c r="K185" s="31" t="s">
        <v>105</v>
      </c>
      <c r="L185" s="31" t="s">
        <v>106</v>
      </c>
      <c r="M185" s="31" t="s">
        <v>107</v>
      </c>
      <c r="N185" s="23"/>
      <c r="O185" s="23"/>
      <c r="P185" s="23"/>
      <c r="Q185" s="29"/>
      <c r="R185" s="29"/>
      <c r="S185" s="29">
        <v>22000</v>
      </c>
      <c r="T185" s="29"/>
    </row>
    <row r="186" spans="1:20" ht="54" customHeight="1" x14ac:dyDescent="1.05">
      <c r="A186" s="31" t="s">
        <v>13230</v>
      </c>
      <c r="B186" s="37" t="s">
        <v>13231</v>
      </c>
      <c r="C186" s="31" t="s">
        <v>13232</v>
      </c>
      <c r="D186" s="31" t="s">
        <v>13233</v>
      </c>
      <c r="E186" s="31" t="s">
        <v>101</v>
      </c>
      <c r="F186" s="31" t="s">
        <v>123</v>
      </c>
      <c r="G186" s="31" t="s">
        <v>1127</v>
      </c>
      <c r="H186" s="31" t="s">
        <v>12839</v>
      </c>
      <c r="I186" s="38">
        <v>8.3333333333333329E-2</v>
      </c>
      <c r="J186" s="31" t="s">
        <v>1772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9"/>
      <c r="S186" s="29">
        <v>43725</v>
      </c>
      <c r="T186" s="29"/>
    </row>
    <row r="187" spans="1:20" ht="54" customHeight="1" x14ac:dyDescent="1.05">
      <c r="A187" s="31" t="s">
        <v>13234</v>
      </c>
      <c r="B187" s="37" t="s">
        <v>13235</v>
      </c>
      <c r="C187" s="31" t="s">
        <v>13236</v>
      </c>
      <c r="D187" s="31" t="s">
        <v>13237</v>
      </c>
      <c r="E187" s="31" t="s">
        <v>101</v>
      </c>
      <c r="F187" s="31" t="s">
        <v>123</v>
      </c>
      <c r="G187" s="31" t="s">
        <v>103</v>
      </c>
      <c r="H187" s="31" t="s">
        <v>12839</v>
      </c>
      <c r="I187" s="38">
        <v>8.3333333333333329E-2</v>
      </c>
      <c r="J187" s="31" t="s">
        <v>1772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29"/>
      <c r="R187" s="29"/>
      <c r="S187" s="29">
        <v>22000</v>
      </c>
      <c r="T187" s="29"/>
    </row>
    <row r="188" spans="1:20" ht="54" customHeight="1" x14ac:dyDescent="1.05">
      <c r="A188" s="31" t="s">
        <v>13238</v>
      </c>
      <c r="B188" s="37" t="s">
        <v>13239</v>
      </c>
      <c r="C188" s="31" t="s">
        <v>13240</v>
      </c>
      <c r="D188" s="31" t="s">
        <v>13241</v>
      </c>
      <c r="E188" s="31" t="s">
        <v>101</v>
      </c>
      <c r="F188" s="31" t="s">
        <v>123</v>
      </c>
      <c r="G188" s="31" t="s">
        <v>103</v>
      </c>
      <c r="H188" s="31" t="s">
        <v>12839</v>
      </c>
      <c r="I188" s="38">
        <v>8.3333333333333329E-2</v>
      </c>
      <c r="J188" s="31" t="s">
        <v>1772</v>
      </c>
      <c r="K188" s="31" t="s">
        <v>105</v>
      </c>
      <c r="L188" s="31" t="s">
        <v>106</v>
      </c>
      <c r="M188" s="31" t="s">
        <v>107</v>
      </c>
      <c r="N188" s="23"/>
      <c r="O188" s="23"/>
      <c r="P188" s="23"/>
      <c r="Q188" s="29"/>
      <c r="R188" s="29"/>
      <c r="S188" s="29">
        <v>22000</v>
      </c>
      <c r="T188" s="29"/>
    </row>
    <row r="189" spans="1:20" ht="54" customHeight="1" x14ac:dyDescent="1.05">
      <c r="A189" s="26" t="s">
        <v>13242</v>
      </c>
      <c r="B189" s="27" t="s">
        <v>13243</v>
      </c>
      <c r="C189" s="31" t="s">
        <v>13244</v>
      </c>
      <c r="D189" s="26" t="s">
        <v>13245</v>
      </c>
      <c r="E189" s="26" t="s">
        <v>101</v>
      </c>
      <c r="F189" s="26" t="s">
        <v>123</v>
      </c>
      <c r="G189" s="26" t="s">
        <v>124</v>
      </c>
      <c r="H189" s="26" t="s">
        <v>12839</v>
      </c>
      <c r="I189" s="28">
        <v>0.125</v>
      </c>
      <c r="J189" s="26" t="s">
        <v>1772</v>
      </c>
      <c r="K189" s="31" t="s">
        <v>105</v>
      </c>
      <c r="L189" s="26" t="s">
        <v>106</v>
      </c>
      <c r="M189" s="26" t="s">
        <v>107</v>
      </c>
      <c r="N189" s="23"/>
      <c r="O189" s="23"/>
      <c r="P189" s="23"/>
      <c r="Q189" s="29"/>
      <c r="R189" s="29"/>
      <c r="S189" s="175">
        <v>22000</v>
      </c>
      <c r="T189" s="29"/>
    </row>
    <row r="190" spans="1:20" ht="54" customHeight="1" x14ac:dyDescent="1.05">
      <c r="A190" s="210" t="s">
        <v>13246</v>
      </c>
      <c r="B190" s="37" t="s">
        <v>13247</v>
      </c>
      <c r="C190" s="31" t="s">
        <v>13248</v>
      </c>
      <c r="D190" s="31" t="s">
        <v>13249</v>
      </c>
      <c r="E190" s="31" t="s">
        <v>101</v>
      </c>
      <c r="F190" s="31" t="s">
        <v>123</v>
      </c>
      <c r="G190" s="31" t="s">
        <v>124</v>
      </c>
      <c r="H190" s="31" t="s">
        <v>12839</v>
      </c>
      <c r="I190" s="38">
        <v>0.125</v>
      </c>
      <c r="J190" s="31" t="s">
        <v>1772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9"/>
      <c r="R190" s="29"/>
      <c r="S190" s="29">
        <v>22000</v>
      </c>
      <c r="T190" s="29"/>
    </row>
    <row r="191" spans="1:20" ht="54" customHeight="1" x14ac:dyDescent="1.05">
      <c r="A191" s="31" t="s">
        <v>13250</v>
      </c>
      <c r="B191" s="37" t="s">
        <v>13251</v>
      </c>
      <c r="C191" s="31" t="s">
        <v>13252</v>
      </c>
      <c r="D191" s="31" t="s">
        <v>13253</v>
      </c>
      <c r="E191" s="31" t="s">
        <v>101</v>
      </c>
      <c r="F191" s="31" t="s">
        <v>123</v>
      </c>
      <c r="G191" s="31" t="s">
        <v>124</v>
      </c>
      <c r="H191" s="31" t="s">
        <v>12839</v>
      </c>
      <c r="I191" s="38">
        <v>0.125</v>
      </c>
      <c r="J191" s="31" t="s">
        <v>1772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9"/>
      <c r="R191" s="29"/>
      <c r="S191" s="29">
        <v>22000</v>
      </c>
      <c r="T191" s="29"/>
    </row>
    <row r="192" spans="1:20" ht="54" customHeight="1" x14ac:dyDescent="1.05">
      <c r="A192" s="31" t="s">
        <v>13254</v>
      </c>
      <c r="B192" s="37" t="s">
        <v>13255</v>
      </c>
      <c r="C192" s="31" t="s">
        <v>13256</v>
      </c>
      <c r="D192" s="31" t="s">
        <v>13257</v>
      </c>
      <c r="E192" s="31" t="s">
        <v>101</v>
      </c>
      <c r="F192" s="31" t="s">
        <v>123</v>
      </c>
      <c r="G192" s="31" t="s">
        <v>124</v>
      </c>
      <c r="H192" s="31" t="s">
        <v>12839</v>
      </c>
      <c r="I192" s="38">
        <v>0.125</v>
      </c>
      <c r="J192" s="31" t="s">
        <v>1772</v>
      </c>
      <c r="K192" s="31" t="s">
        <v>105</v>
      </c>
      <c r="L192" s="31" t="s">
        <v>125</v>
      </c>
      <c r="M192" s="31" t="s">
        <v>107</v>
      </c>
      <c r="N192" s="23"/>
      <c r="O192" s="23"/>
      <c r="P192" s="23"/>
      <c r="Q192" s="29"/>
      <c r="R192" s="29"/>
      <c r="S192" s="29">
        <v>22000</v>
      </c>
      <c r="T192" s="29"/>
    </row>
    <row r="193" spans="1:20" ht="54" customHeight="1" x14ac:dyDescent="1.05">
      <c r="A193" s="31" t="s">
        <v>13258</v>
      </c>
      <c r="B193" s="37" t="s">
        <v>13259</v>
      </c>
      <c r="C193" s="31" t="s">
        <v>13260</v>
      </c>
      <c r="D193" s="31" t="s">
        <v>13261</v>
      </c>
      <c r="E193" s="31" t="s">
        <v>101</v>
      </c>
      <c r="F193" s="31" t="s">
        <v>102</v>
      </c>
      <c r="G193" s="31" t="s">
        <v>124</v>
      </c>
      <c r="H193" s="31" t="s">
        <v>12839</v>
      </c>
      <c r="I193" s="38">
        <v>0.29166666666666669</v>
      </c>
      <c r="J193" s="31" t="s">
        <v>1772</v>
      </c>
      <c r="K193" s="31" t="s">
        <v>105</v>
      </c>
      <c r="L193" s="31" t="s">
        <v>106</v>
      </c>
      <c r="M193" s="31" t="s">
        <v>107</v>
      </c>
      <c r="N193" s="23"/>
      <c r="O193" s="23"/>
      <c r="P193" s="23"/>
      <c r="Q193" s="29"/>
      <c r="R193" s="29"/>
      <c r="S193" s="29">
        <v>22000</v>
      </c>
      <c r="T193" s="29"/>
    </row>
    <row r="194" spans="1:20" ht="54" customHeight="1" x14ac:dyDescent="0.7">
      <c r="A194" s="711" t="s">
        <v>6770</v>
      </c>
      <c r="B194" s="711"/>
      <c r="C194" s="711"/>
      <c r="D194" s="711"/>
      <c r="E194" s="711"/>
      <c r="F194" s="711"/>
      <c r="G194" s="711"/>
      <c r="H194" s="711"/>
      <c r="I194" s="711"/>
      <c r="J194" s="711"/>
      <c r="K194" s="711"/>
      <c r="L194" s="711"/>
      <c r="M194" s="711"/>
      <c r="N194" s="23"/>
      <c r="O194" s="23"/>
      <c r="P194" s="23"/>
      <c r="Q194" s="29"/>
      <c r="R194" s="29"/>
      <c r="S194" s="29"/>
      <c r="T194" s="29">
        <v>70000</v>
      </c>
    </row>
    <row r="195" spans="1:20" ht="54" customHeight="1" x14ac:dyDescent="0.7">
      <c r="A195" s="711" t="s">
        <v>13354</v>
      </c>
      <c r="B195" s="711"/>
      <c r="C195" s="711"/>
      <c r="D195" s="711"/>
      <c r="E195" s="711"/>
      <c r="F195" s="711"/>
      <c r="G195" s="711"/>
      <c r="H195" s="711"/>
      <c r="I195" s="711"/>
      <c r="J195" s="711"/>
      <c r="K195" s="711"/>
      <c r="L195" s="711"/>
      <c r="M195" s="711"/>
      <c r="N195" s="23"/>
      <c r="O195" s="23"/>
      <c r="P195" s="23"/>
      <c r="Q195" s="29"/>
      <c r="R195" s="29"/>
      <c r="S195" s="29"/>
      <c r="T195" s="29">
        <v>70000</v>
      </c>
    </row>
    <row r="196" spans="1:20" ht="54" customHeight="1" x14ac:dyDescent="0.7">
      <c r="A196" s="711" t="s">
        <v>13355</v>
      </c>
      <c r="B196" s="711"/>
      <c r="C196" s="711"/>
      <c r="D196" s="711"/>
      <c r="E196" s="711"/>
      <c r="F196" s="711"/>
      <c r="G196" s="711"/>
      <c r="H196" s="711"/>
      <c r="I196" s="711"/>
      <c r="J196" s="711"/>
      <c r="K196" s="711"/>
      <c r="L196" s="711"/>
      <c r="M196" s="711"/>
      <c r="N196" s="23"/>
      <c r="O196" s="23"/>
      <c r="P196" s="23"/>
      <c r="Q196" s="29"/>
      <c r="R196" s="29"/>
      <c r="S196" s="342"/>
      <c r="T196" s="365">
        <v>57000</v>
      </c>
    </row>
    <row r="197" spans="1:20" ht="54" customHeight="1" x14ac:dyDescent="0.7">
      <c r="A197" s="711" t="s">
        <v>13355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23"/>
      <c r="O197" s="23"/>
      <c r="P197" s="23"/>
      <c r="Q197" s="29"/>
      <c r="R197" s="29"/>
      <c r="S197" s="342"/>
      <c r="T197" s="365">
        <v>63000</v>
      </c>
    </row>
    <row r="198" spans="1:20" ht="54" customHeight="1" x14ac:dyDescent="0.7">
      <c r="A198" s="711" t="s">
        <v>13356</v>
      </c>
      <c r="B198" s="711"/>
      <c r="C198" s="711"/>
      <c r="D198" s="711"/>
      <c r="E198" s="711"/>
      <c r="F198" s="711"/>
      <c r="G198" s="711"/>
      <c r="H198" s="711"/>
      <c r="I198" s="711"/>
      <c r="J198" s="711"/>
      <c r="K198" s="711"/>
      <c r="L198" s="711"/>
      <c r="M198" s="711"/>
      <c r="N198" s="23"/>
      <c r="O198" s="23"/>
      <c r="P198" s="23"/>
      <c r="Q198" s="29"/>
      <c r="R198" s="29"/>
      <c r="S198" s="342"/>
      <c r="T198" s="365">
        <v>27000</v>
      </c>
    </row>
    <row r="199" spans="1:20" ht="54" customHeight="1" x14ac:dyDescent="0.7">
      <c r="A199" s="711" t="s">
        <v>13356</v>
      </c>
      <c r="B199" s="711"/>
      <c r="C199" s="711"/>
      <c r="D199" s="711"/>
      <c r="E199" s="711"/>
      <c r="F199" s="711"/>
      <c r="G199" s="711"/>
      <c r="H199" s="711"/>
      <c r="I199" s="711"/>
      <c r="J199" s="711"/>
      <c r="K199" s="711"/>
      <c r="L199" s="711"/>
      <c r="M199" s="711"/>
      <c r="N199" s="23"/>
      <c r="O199" s="23"/>
      <c r="P199" s="23"/>
      <c r="Q199" s="29"/>
      <c r="R199" s="29"/>
      <c r="S199" s="342"/>
      <c r="T199" s="365">
        <v>46500</v>
      </c>
    </row>
    <row r="200" spans="1:20" ht="54" customHeight="1" x14ac:dyDescent="0.7">
      <c r="A200" s="740" t="s">
        <v>19291</v>
      </c>
      <c r="B200" s="740"/>
      <c r="C200" s="740"/>
      <c r="D200" s="740"/>
      <c r="E200" s="740"/>
      <c r="F200" s="740"/>
      <c r="G200" s="740"/>
      <c r="H200" s="740"/>
      <c r="I200" s="740"/>
      <c r="J200" s="740"/>
      <c r="K200" s="740"/>
      <c r="L200" s="740"/>
      <c r="M200" s="740"/>
      <c r="N200" s="23"/>
      <c r="O200" s="23"/>
      <c r="P200" s="23"/>
      <c r="Q200" s="29">
        <v>720</v>
      </c>
      <c r="R200" s="29"/>
      <c r="S200" s="29"/>
      <c r="T200" s="29"/>
    </row>
    <row r="201" spans="1:20" ht="54" customHeight="1" x14ac:dyDescent="1.3">
      <c r="A201" s="712" t="s">
        <v>13729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23"/>
      <c r="O201" s="23"/>
      <c r="P201" s="23"/>
      <c r="Q201" s="29"/>
      <c r="R201" s="29"/>
      <c r="S201" s="29"/>
      <c r="T201" s="29"/>
    </row>
    <row r="202" spans="1:20" ht="54" customHeight="1" x14ac:dyDescent="1.05">
      <c r="A202" s="31" t="s">
        <v>13637</v>
      </c>
      <c r="B202" s="37" t="s">
        <v>5685</v>
      </c>
      <c r="C202" s="31" t="s">
        <v>13638</v>
      </c>
      <c r="D202" s="31" t="s">
        <v>13639</v>
      </c>
      <c r="E202" s="31" t="s">
        <v>687</v>
      </c>
      <c r="F202" s="31" t="s">
        <v>102</v>
      </c>
      <c r="G202" s="31" t="s">
        <v>1127</v>
      </c>
      <c r="H202" s="31" t="s">
        <v>13384</v>
      </c>
      <c r="I202" s="38">
        <v>4.1666666666666664E-2</v>
      </c>
      <c r="J202" s="31" t="s">
        <v>1772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9"/>
      <c r="R202" s="29"/>
      <c r="S202" s="29">
        <v>25000</v>
      </c>
      <c r="T202" s="29"/>
    </row>
    <row r="203" spans="1:20" ht="54" customHeight="1" x14ac:dyDescent="1.05">
      <c r="A203" s="31" t="s">
        <v>13640</v>
      </c>
      <c r="B203" s="37" t="s">
        <v>11698</v>
      </c>
      <c r="C203" s="31" t="s">
        <v>13641</v>
      </c>
      <c r="D203" s="31" t="s">
        <v>13642</v>
      </c>
      <c r="E203" s="31" t="s">
        <v>687</v>
      </c>
      <c r="F203" s="31" t="s">
        <v>102</v>
      </c>
      <c r="G203" s="31" t="s">
        <v>1127</v>
      </c>
      <c r="H203" s="31" t="s">
        <v>13384</v>
      </c>
      <c r="I203" s="38">
        <v>8.3333333333333329E-2</v>
      </c>
      <c r="J203" s="31" t="s">
        <v>1772</v>
      </c>
      <c r="K203" s="31" t="s">
        <v>105</v>
      </c>
      <c r="L203" s="31" t="s">
        <v>106</v>
      </c>
      <c r="M203" s="31" t="s">
        <v>491</v>
      </c>
      <c r="N203" s="23"/>
      <c r="O203" s="23"/>
      <c r="P203" s="23"/>
      <c r="Q203" s="29"/>
      <c r="R203" s="29"/>
      <c r="S203" s="29">
        <v>25000</v>
      </c>
      <c r="T203" s="29"/>
    </row>
    <row r="204" spans="1:20" ht="54" customHeight="1" x14ac:dyDescent="1.05">
      <c r="A204" s="31" t="s">
        <v>13643</v>
      </c>
      <c r="B204" s="37" t="s">
        <v>13644</v>
      </c>
      <c r="C204" s="31" t="s">
        <v>13645</v>
      </c>
      <c r="D204" s="31" t="s">
        <v>13646</v>
      </c>
      <c r="E204" s="31" t="s">
        <v>687</v>
      </c>
      <c r="F204" s="31" t="s">
        <v>102</v>
      </c>
      <c r="G204" s="31" t="s">
        <v>1127</v>
      </c>
      <c r="H204" s="31" t="s">
        <v>13384</v>
      </c>
      <c r="I204" s="38">
        <v>8.3333333333333329E-2</v>
      </c>
      <c r="J204" s="31" t="s">
        <v>1772</v>
      </c>
      <c r="K204" s="31" t="s">
        <v>105</v>
      </c>
      <c r="L204" s="31" t="s">
        <v>106</v>
      </c>
      <c r="M204" s="31" t="s">
        <v>491</v>
      </c>
      <c r="N204" s="23"/>
      <c r="O204" s="23"/>
      <c r="P204" s="23"/>
      <c r="Q204" s="29"/>
      <c r="R204" s="29"/>
      <c r="S204" s="29">
        <v>25000</v>
      </c>
      <c r="T204" s="29"/>
    </row>
    <row r="205" spans="1:20" ht="54" customHeight="1" x14ac:dyDescent="1.05">
      <c r="A205" s="31" t="s">
        <v>13647</v>
      </c>
      <c r="B205" s="37" t="s">
        <v>13648</v>
      </c>
      <c r="C205" s="31" t="s">
        <v>13649</v>
      </c>
      <c r="D205" s="31" t="s">
        <v>13650</v>
      </c>
      <c r="E205" s="31" t="s">
        <v>687</v>
      </c>
      <c r="F205" s="31" t="s">
        <v>102</v>
      </c>
      <c r="G205" s="31" t="s">
        <v>1127</v>
      </c>
      <c r="H205" s="31" t="s">
        <v>13384</v>
      </c>
      <c r="I205" s="38">
        <v>8.3333333333333329E-2</v>
      </c>
      <c r="J205" s="31" t="s">
        <v>1772</v>
      </c>
      <c r="K205" s="31" t="s">
        <v>105</v>
      </c>
      <c r="L205" s="31" t="s">
        <v>106</v>
      </c>
      <c r="M205" s="31" t="s">
        <v>491</v>
      </c>
      <c r="N205" s="23"/>
      <c r="O205" s="23"/>
      <c r="P205" s="23"/>
      <c r="Q205" s="29"/>
      <c r="R205" s="29"/>
      <c r="S205" s="29">
        <v>25000</v>
      </c>
      <c r="T205" s="29"/>
    </row>
    <row r="206" spans="1:20" ht="54" customHeight="1" x14ac:dyDescent="1.05">
      <c r="A206" s="31" t="s">
        <v>13651</v>
      </c>
      <c r="B206" s="37" t="s">
        <v>13652</v>
      </c>
      <c r="C206" s="31" t="s">
        <v>13653</v>
      </c>
      <c r="D206" s="31" t="s">
        <v>13654</v>
      </c>
      <c r="E206" s="31" t="s">
        <v>687</v>
      </c>
      <c r="F206" s="31" t="s">
        <v>102</v>
      </c>
      <c r="G206" s="31" t="s">
        <v>1127</v>
      </c>
      <c r="H206" s="31" t="s">
        <v>13384</v>
      </c>
      <c r="I206" s="38">
        <v>8.3333333333333329E-2</v>
      </c>
      <c r="J206" s="31" t="s">
        <v>1772</v>
      </c>
      <c r="K206" s="31" t="s">
        <v>105</v>
      </c>
      <c r="L206" s="31" t="s">
        <v>106</v>
      </c>
      <c r="M206" s="31" t="s">
        <v>491</v>
      </c>
      <c r="N206" s="23"/>
      <c r="O206" s="23"/>
      <c r="P206" s="23"/>
      <c r="Q206" s="29"/>
      <c r="R206" s="29"/>
      <c r="S206" s="29">
        <v>25000</v>
      </c>
      <c r="T206" s="29"/>
    </row>
    <row r="207" spans="1:20" ht="54" customHeight="1" x14ac:dyDescent="1.05">
      <c r="A207" s="31" t="s">
        <v>13655</v>
      </c>
      <c r="B207" s="37" t="s">
        <v>13656</v>
      </c>
      <c r="C207" s="31" t="s">
        <v>13657</v>
      </c>
      <c r="D207" s="31" t="s">
        <v>13658</v>
      </c>
      <c r="E207" s="31" t="s">
        <v>687</v>
      </c>
      <c r="F207" s="31" t="s">
        <v>102</v>
      </c>
      <c r="G207" s="31" t="s">
        <v>1127</v>
      </c>
      <c r="H207" s="31" t="s">
        <v>13384</v>
      </c>
      <c r="I207" s="38">
        <v>8.3333333333333329E-2</v>
      </c>
      <c r="J207" s="31" t="s">
        <v>1772</v>
      </c>
      <c r="K207" s="31" t="s">
        <v>105</v>
      </c>
      <c r="L207" s="31" t="s">
        <v>106</v>
      </c>
      <c r="M207" s="31" t="s">
        <v>491</v>
      </c>
      <c r="N207" s="23"/>
      <c r="O207" s="23"/>
      <c r="P207" s="23"/>
      <c r="Q207" s="29"/>
      <c r="R207" s="29"/>
      <c r="S207" s="29">
        <v>25000</v>
      </c>
      <c r="T207" s="29"/>
    </row>
    <row r="208" spans="1:20" ht="54" customHeight="1" x14ac:dyDescent="1.05">
      <c r="A208" s="31" t="s">
        <v>13659</v>
      </c>
      <c r="B208" s="37" t="s">
        <v>12401</v>
      </c>
      <c r="C208" s="31" t="s">
        <v>13660</v>
      </c>
      <c r="D208" s="31" t="s">
        <v>13661</v>
      </c>
      <c r="E208" s="31" t="s">
        <v>687</v>
      </c>
      <c r="F208" s="31" t="s">
        <v>102</v>
      </c>
      <c r="G208" s="31" t="s">
        <v>1127</v>
      </c>
      <c r="H208" s="31" t="s">
        <v>13384</v>
      </c>
      <c r="I208" s="38">
        <v>8.3333333333333329E-2</v>
      </c>
      <c r="J208" s="31" t="s">
        <v>1772</v>
      </c>
      <c r="K208" s="31" t="s">
        <v>105</v>
      </c>
      <c r="L208" s="31" t="s">
        <v>106</v>
      </c>
      <c r="M208" s="31" t="s">
        <v>491</v>
      </c>
      <c r="N208" s="23"/>
      <c r="O208" s="23"/>
      <c r="P208" s="23"/>
      <c r="Q208" s="29"/>
      <c r="R208" s="29"/>
      <c r="S208" s="29">
        <v>25000</v>
      </c>
      <c r="T208" s="29"/>
    </row>
    <row r="209" spans="1:20" ht="54" customHeight="1" x14ac:dyDescent="1.05">
      <c r="A209" s="210" t="s">
        <v>13662</v>
      </c>
      <c r="B209" s="37" t="s">
        <v>13663</v>
      </c>
      <c r="C209" s="31" t="s">
        <v>13664</v>
      </c>
      <c r="D209" s="31" t="s">
        <v>13665</v>
      </c>
      <c r="E209" s="31" t="s">
        <v>101</v>
      </c>
      <c r="F209" s="31" t="s">
        <v>102</v>
      </c>
      <c r="G209" s="31" t="s">
        <v>567</v>
      </c>
      <c r="H209" s="31" t="s">
        <v>13384</v>
      </c>
      <c r="I209" s="38">
        <v>0.375</v>
      </c>
      <c r="J209" s="31" t="s">
        <v>1772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29"/>
      <c r="R209" s="29"/>
      <c r="S209" s="29">
        <v>26000</v>
      </c>
      <c r="T209" s="29"/>
    </row>
    <row r="210" spans="1:20" ht="54" customHeight="1" x14ac:dyDescent="1.05">
      <c r="A210" s="31" t="s">
        <v>13666</v>
      </c>
      <c r="B210" s="37" t="s">
        <v>13667</v>
      </c>
      <c r="C210" s="31" t="s">
        <v>13668</v>
      </c>
      <c r="D210" s="31" t="s">
        <v>13669</v>
      </c>
      <c r="E210" s="31" t="s">
        <v>101</v>
      </c>
      <c r="F210" s="31" t="s">
        <v>102</v>
      </c>
      <c r="G210" s="31" t="s">
        <v>567</v>
      </c>
      <c r="H210" s="31" t="s">
        <v>13384</v>
      </c>
      <c r="I210" s="38">
        <v>0.375</v>
      </c>
      <c r="J210" s="31" t="s">
        <v>1772</v>
      </c>
      <c r="K210" s="31" t="s">
        <v>105</v>
      </c>
      <c r="L210" s="31" t="s">
        <v>106</v>
      </c>
      <c r="M210" s="31" t="s">
        <v>491</v>
      </c>
      <c r="N210" s="23"/>
      <c r="O210" s="23"/>
      <c r="P210" s="23"/>
      <c r="Q210" s="29"/>
      <c r="R210" s="29"/>
      <c r="S210" s="29">
        <v>26000</v>
      </c>
      <c r="T210" s="29"/>
    </row>
    <row r="211" spans="1:20" ht="54" customHeight="1" x14ac:dyDescent="1.05">
      <c r="A211" s="31" t="s">
        <v>13674</v>
      </c>
      <c r="B211" s="37" t="s">
        <v>13675</v>
      </c>
      <c r="C211" s="31" t="s">
        <v>13676</v>
      </c>
      <c r="D211" s="31" t="s">
        <v>13677</v>
      </c>
      <c r="E211" s="31" t="s">
        <v>101</v>
      </c>
      <c r="F211" s="31" t="s">
        <v>123</v>
      </c>
      <c r="G211" s="31" t="s">
        <v>124</v>
      </c>
      <c r="H211" s="31" t="s">
        <v>13384</v>
      </c>
      <c r="I211" s="38">
        <v>0.125</v>
      </c>
      <c r="J211" s="31" t="s">
        <v>550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9"/>
      <c r="R211" s="29"/>
      <c r="S211" s="29">
        <v>22000</v>
      </c>
      <c r="T211" s="29"/>
    </row>
    <row r="212" spans="1:20" ht="54" customHeight="1" x14ac:dyDescent="0.7">
      <c r="A212" s="740" t="s">
        <v>19293</v>
      </c>
      <c r="B212" s="740"/>
      <c r="C212" s="740"/>
      <c r="D212" s="740"/>
      <c r="E212" s="740"/>
      <c r="F212" s="740"/>
      <c r="G212" s="740"/>
      <c r="H212" s="740"/>
      <c r="I212" s="740"/>
      <c r="J212" s="740"/>
      <c r="K212" s="740"/>
      <c r="L212" s="740"/>
      <c r="M212" s="740"/>
      <c r="N212" s="23"/>
      <c r="O212" s="23"/>
      <c r="P212" s="23"/>
      <c r="Q212" s="29">
        <v>1080</v>
      </c>
      <c r="R212" s="29"/>
      <c r="S212" s="29"/>
      <c r="T212" s="29"/>
    </row>
    <row r="213" spans="1:20" ht="54" customHeight="1" x14ac:dyDescent="1.3">
      <c r="A213" s="712" t="s">
        <v>15032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23"/>
      <c r="O213" s="23"/>
      <c r="P213" s="23"/>
      <c r="Q213" s="29"/>
      <c r="R213" s="29"/>
      <c r="S213" s="29"/>
      <c r="T213" s="29"/>
    </row>
    <row r="214" spans="1:20" ht="54" customHeight="1" x14ac:dyDescent="1.05">
      <c r="A214" s="31" t="s">
        <v>13938</v>
      </c>
      <c r="B214" s="37" t="s">
        <v>13939</v>
      </c>
      <c r="C214" s="31" t="s">
        <v>13940</v>
      </c>
      <c r="D214" s="31" t="s">
        <v>13941</v>
      </c>
      <c r="E214" s="31" t="s">
        <v>101</v>
      </c>
      <c r="F214" s="31" t="s">
        <v>1304</v>
      </c>
      <c r="G214" s="31" t="s">
        <v>124</v>
      </c>
      <c r="H214" s="31" t="s">
        <v>13746</v>
      </c>
      <c r="I214" s="38">
        <v>0.16666666666666666</v>
      </c>
      <c r="J214" s="31" t="s">
        <v>1772</v>
      </c>
      <c r="K214" s="31" t="s">
        <v>105</v>
      </c>
      <c r="L214" s="31" t="s">
        <v>106</v>
      </c>
      <c r="M214" s="31" t="s">
        <v>107</v>
      </c>
      <c r="N214" s="23"/>
      <c r="O214" s="23"/>
      <c r="P214" s="23"/>
      <c r="Q214" s="29"/>
      <c r="R214" s="29"/>
      <c r="S214" s="29">
        <v>22000</v>
      </c>
      <c r="T214" s="29"/>
    </row>
    <row r="215" spans="1:20" ht="54" customHeight="1" x14ac:dyDescent="1.05">
      <c r="A215" s="31" t="s">
        <v>13918</v>
      </c>
      <c r="B215" s="37" t="s">
        <v>13919</v>
      </c>
      <c r="C215" s="31" t="s">
        <v>13920</v>
      </c>
      <c r="D215" s="31" t="s">
        <v>13921</v>
      </c>
      <c r="E215" s="31" t="s">
        <v>101</v>
      </c>
      <c r="F215" s="31" t="s">
        <v>123</v>
      </c>
      <c r="G215" s="31" t="s">
        <v>124</v>
      </c>
      <c r="H215" s="31" t="s">
        <v>13746</v>
      </c>
      <c r="I215" s="38">
        <v>0.125</v>
      </c>
      <c r="J215" s="31" t="s">
        <v>550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9"/>
      <c r="R215" s="29"/>
      <c r="S215" s="29">
        <v>38750</v>
      </c>
      <c r="T215" s="29"/>
    </row>
    <row r="216" spans="1:20" ht="54" customHeight="1" x14ac:dyDescent="1.05">
      <c r="A216" s="31" t="s">
        <v>14164</v>
      </c>
      <c r="B216" s="37" t="s">
        <v>14165</v>
      </c>
      <c r="C216" s="31" t="s">
        <v>14166</v>
      </c>
      <c r="D216" s="31" t="s">
        <v>14167</v>
      </c>
      <c r="E216" s="31" t="s">
        <v>101</v>
      </c>
      <c r="F216" s="31" t="s">
        <v>123</v>
      </c>
      <c r="G216" s="31" t="s">
        <v>1127</v>
      </c>
      <c r="H216" s="31" t="s">
        <v>13746</v>
      </c>
      <c r="I216" s="38">
        <v>0.53125</v>
      </c>
      <c r="J216" s="31" t="s">
        <v>550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29"/>
      <c r="R216" s="29"/>
      <c r="S216" s="29">
        <v>43750</v>
      </c>
      <c r="T216" s="29"/>
    </row>
    <row r="217" spans="1:20" ht="54" customHeight="1" x14ac:dyDescent="1.05">
      <c r="A217" s="31" t="s">
        <v>14178</v>
      </c>
      <c r="B217" s="37" t="s">
        <v>14179</v>
      </c>
      <c r="C217" s="31" t="s">
        <v>14180</v>
      </c>
      <c r="D217" s="31" t="s">
        <v>14181</v>
      </c>
      <c r="E217" s="31" t="s">
        <v>101</v>
      </c>
      <c r="F217" s="31" t="s">
        <v>123</v>
      </c>
      <c r="G217" s="31" t="s">
        <v>1127</v>
      </c>
      <c r="H217" s="31" t="s">
        <v>13746</v>
      </c>
      <c r="I217" s="38">
        <v>0.53125</v>
      </c>
      <c r="J217" s="31" t="s">
        <v>550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9"/>
      <c r="R217" s="29"/>
      <c r="S217" s="29">
        <v>43750</v>
      </c>
      <c r="T217" s="29"/>
    </row>
    <row r="218" spans="1:20" ht="54" customHeight="1" x14ac:dyDescent="1.3">
      <c r="A218" s="712" t="s">
        <v>15033</v>
      </c>
      <c r="B218" s="712"/>
      <c r="C218" s="712"/>
      <c r="D218" s="712"/>
      <c r="E218" s="712"/>
      <c r="F218" s="712"/>
      <c r="G218" s="712"/>
      <c r="H218" s="712"/>
      <c r="I218" s="712"/>
      <c r="J218" s="712"/>
      <c r="K218" s="712"/>
      <c r="L218" s="712"/>
      <c r="M218" s="712"/>
      <c r="N218" s="23"/>
      <c r="O218" s="23"/>
      <c r="P218" s="23"/>
      <c r="Q218" s="29"/>
      <c r="R218" s="29"/>
      <c r="S218" s="29"/>
      <c r="T218" s="29"/>
    </row>
    <row r="219" spans="1:20" ht="54" customHeight="1" x14ac:dyDescent="1.05">
      <c r="A219" s="31" t="s">
        <v>14245</v>
      </c>
      <c r="B219" s="37" t="s">
        <v>14246</v>
      </c>
      <c r="C219" s="31" t="s">
        <v>14247</v>
      </c>
      <c r="D219" s="31" t="s">
        <v>14248</v>
      </c>
      <c r="E219" s="31" t="s">
        <v>101</v>
      </c>
      <c r="F219" s="31" t="s">
        <v>102</v>
      </c>
      <c r="G219" s="31" t="s">
        <v>567</v>
      </c>
      <c r="H219" s="31" t="s">
        <v>14213</v>
      </c>
      <c r="I219" s="38">
        <v>8.3333333333333329E-2</v>
      </c>
      <c r="J219" s="31" t="s">
        <v>1772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29"/>
      <c r="R219" s="29"/>
      <c r="S219" s="29">
        <v>26000</v>
      </c>
      <c r="T219" s="29"/>
    </row>
    <row r="220" spans="1:20" ht="54" customHeight="1" x14ac:dyDescent="1.05">
      <c r="A220" s="244" t="s">
        <v>14249</v>
      </c>
      <c r="B220" s="37" t="s">
        <v>14250</v>
      </c>
      <c r="C220" s="31" t="s">
        <v>14251</v>
      </c>
      <c r="D220" s="31" t="s">
        <v>14252</v>
      </c>
      <c r="E220" s="31" t="s">
        <v>101</v>
      </c>
      <c r="F220" s="31" t="s">
        <v>102</v>
      </c>
      <c r="G220" s="31" t="s">
        <v>567</v>
      </c>
      <c r="H220" s="31" t="s">
        <v>14213</v>
      </c>
      <c r="I220" s="38">
        <v>8.3333333333333329E-2</v>
      </c>
      <c r="J220" s="31" t="s">
        <v>1772</v>
      </c>
      <c r="K220" s="31" t="s">
        <v>105</v>
      </c>
      <c r="L220" s="31" t="s">
        <v>106</v>
      </c>
      <c r="M220" s="31" t="s">
        <v>491</v>
      </c>
      <c r="N220" s="23"/>
      <c r="O220" s="23"/>
      <c r="P220" s="23"/>
      <c r="Q220" s="29"/>
      <c r="R220" s="29"/>
      <c r="S220" s="29">
        <v>26000</v>
      </c>
      <c r="T220" s="29"/>
    </row>
    <row r="221" spans="1:20" ht="54" customHeight="1" x14ac:dyDescent="1.05">
      <c r="A221" s="244" t="s">
        <v>14297</v>
      </c>
      <c r="B221" s="37" t="s">
        <v>14298</v>
      </c>
      <c r="C221" s="31" t="s">
        <v>14299</v>
      </c>
      <c r="D221" s="31" t="s">
        <v>14300</v>
      </c>
      <c r="E221" s="31" t="s">
        <v>101</v>
      </c>
      <c r="F221" s="31" t="s">
        <v>102</v>
      </c>
      <c r="G221" s="31" t="s">
        <v>567</v>
      </c>
      <c r="H221" s="31" t="s">
        <v>14213</v>
      </c>
      <c r="I221" s="38">
        <v>8.3333333333333329E-2</v>
      </c>
      <c r="J221" s="31" t="s">
        <v>1772</v>
      </c>
      <c r="K221" s="31" t="s">
        <v>105</v>
      </c>
      <c r="L221" s="31" t="s">
        <v>106</v>
      </c>
      <c r="M221" s="31" t="s">
        <v>491</v>
      </c>
      <c r="N221" s="23"/>
      <c r="O221" s="23"/>
      <c r="P221" s="23"/>
      <c r="Q221" s="29"/>
      <c r="R221" s="29"/>
      <c r="S221" s="191">
        <v>26000</v>
      </c>
      <c r="T221" s="29"/>
    </row>
    <row r="222" spans="1:20" ht="54" customHeight="1" x14ac:dyDescent="1.05">
      <c r="A222" s="31" t="s">
        <v>14420</v>
      </c>
      <c r="B222" s="37" t="s">
        <v>872</v>
      </c>
      <c r="C222" s="31" t="s">
        <v>14421</v>
      </c>
      <c r="D222" s="31" t="s">
        <v>14422</v>
      </c>
      <c r="E222" s="31" t="s">
        <v>101</v>
      </c>
      <c r="F222" s="31" t="s">
        <v>102</v>
      </c>
      <c r="G222" s="31" t="s">
        <v>567</v>
      </c>
      <c r="H222" s="31" t="s">
        <v>14213</v>
      </c>
      <c r="I222" s="38">
        <v>0.41666666666666669</v>
      </c>
      <c r="J222" s="31" t="s">
        <v>1772</v>
      </c>
      <c r="K222" s="31" t="s">
        <v>105</v>
      </c>
      <c r="L222" s="31" t="s">
        <v>106</v>
      </c>
      <c r="M222" s="31" t="s">
        <v>491</v>
      </c>
      <c r="N222" s="23"/>
      <c r="O222" s="23"/>
      <c r="P222" s="23"/>
      <c r="Q222" s="29"/>
      <c r="R222" s="29"/>
      <c r="S222" s="29">
        <v>26000</v>
      </c>
      <c r="T222" s="29"/>
    </row>
    <row r="223" spans="1:20" ht="54" customHeight="1" x14ac:dyDescent="1.05">
      <c r="A223" s="31" t="s">
        <v>14378</v>
      </c>
      <c r="B223" s="37" t="s">
        <v>14379</v>
      </c>
      <c r="C223" s="31" t="s">
        <v>14380</v>
      </c>
      <c r="D223" s="31" t="s">
        <v>14381</v>
      </c>
      <c r="E223" s="31" t="s">
        <v>101</v>
      </c>
      <c r="F223" s="31" t="s">
        <v>123</v>
      </c>
      <c r="G223" s="31" t="s">
        <v>124</v>
      </c>
      <c r="H223" s="31" t="s">
        <v>14213</v>
      </c>
      <c r="I223" s="38">
        <v>0.32291666666666669</v>
      </c>
      <c r="J223" s="31" t="s">
        <v>550</v>
      </c>
      <c r="K223" s="31" t="s">
        <v>105</v>
      </c>
      <c r="L223" s="31" t="s">
        <v>106</v>
      </c>
      <c r="M223" s="31" t="s">
        <v>194</v>
      </c>
      <c r="N223" s="23"/>
      <c r="O223" s="23"/>
      <c r="P223" s="23"/>
      <c r="Q223" s="29"/>
      <c r="R223" s="29"/>
      <c r="S223" s="29">
        <v>38750</v>
      </c>
      <c r="T223" s="29"/>
    </row>
    <row r="224" spans="1:20" ht="54" customHeight="1" x14ac:dyDescent="1.05">
      <c r="A224" s="31" t="s">
        <v>14423</v>
      </c>
      <c r="B224" s="37" t="s">
        <v>14424</v>
      </c>
      <c r="C224" s="31" t="s">
        <v>14425</v>
      </c>
      <c r="D224" s="31" t="s">
        <v>14426</v>
      </c>
      <c r="E224" s="31" t="s">
        <v>101</v>
      </c>
      <c r="F224" s="31" t="s">
        <v>123</v>
      </c>
      <c r="G224" s="31" t="s">
        <v>490</v>
      </c>
      <c r="H224" s="31" t="s">
        <v>14213</v>
      </c>
      <c r="I224" s="38">
        <v>0.41666666666666669</v>
      </c>
      <c r="J224" s="31" t="s">
        <v>550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9"/>
      <c r="R224" s="29"/>
      <c r="S224" s="29">
        <v>43725</v>
      </c>
      <c r="T224" s="29"/>
    </row>
    <row r="225" spans="1:20" ht="54" customHeight="1" x14ac:dyDescent="1.05">
      <c r="A225" s="31" t="s">
        <v>11184</v>
      </c>
      <c r="B225" s="37" t="s">
        <v>2698</v>
      </c>
      <c r="C225" s="31" t="s">
        <v>11185</v>
      </c>
      <c r="D225" s="31" t="s">
        <v>11186</v>
      </c>
      <c r="E225" s="31" t="s">
        <v>101</v>
      </c>
      <c r="F225" s="31" t="s">
        <v>102</v>
      </c>
      <c r="G225" s="31" t="s">
        <v>572</v>
      </c>
      <c r="H225" s="31" t="s">
        <v>14213</v>
      </c>
      <c r="I225" s="38">
        <v>0.52083333333333337</v>
      </c>
      <c r="J225" s="31" t="s">
        <v>550</v>
      </c>
      <c r="K225" s="31" t="s">
        <v>105</v>
      </c>
      <c r="L225" s="31" t="s">
        <v>106</v>
      </c>
      <c r="M225" s="31" t="s">
        <v>107</v>
      </c>
      <c r="N225" s="23"/>
      <c r="O225" s="23"/>
      <c r="P225" s="23"/>
      <c r="Q225" s="29"/>
      <c r="R225" s="29"/>
      <c r="S225" s="29">
        <v>22000</v>
      </c>
      <c r="T225" s="29"/>
    </row>
    <row r="226" spans="1:20" ht="54" customHeight="1" x14ac:dyDescent="1.3">
      <c r="A226" s="712" t="s">
        <v>15034</v>
      </c>
      <c r="B226" s="712"/>
      <c r="C226" s="712"/>
      <c r="D226" s="712"/>
      <c r="E226" s="712"/>
      <c r="F226" s="712"/>
      <c r="G226" s="712"/>
      <c r="H226" s="712"/>
      <c r="I226" s="712"/>
      <c r="J226" s="712"/>
      <c r="K226" s="712"/>
      <c r="L226" s="712"/>
      <c r="M226" s="712"/>
      <c r="N226" s="23"/>
      <c r="O226" s="23"/>
      <c r="P226" s="23"/>
      <c r="Q226" s="29"/>
      <c r="R226" s="29"/>
      <c r="S226" s="29"/>
      <c r="T226" s="29"/>
    </row>
    <row r="227" spans="1:20" ht="54" customHeight="1" x14ac:dyDescent="1.05">
      <c r="A227" s="31" t="s">
        <v>14916</v>
      </c>
      <c r="B227" s="37" t="s">
        <v>14917</v>
      </c>
      <c r="C227" s="31" t="s">
        <v>14918</v>
      </c>
      <c r="D227" s="31" t="s">
        <v>14919</v>
      </c>
      <c r="E227" s="31" t="s">
        <v>101</v>
      </c>
      <c r="F227" s="31" t="s">
        <v>123</v>
      </c>
      <c r="G227" s="31" t="s">
        <v>103</v>
      </c>
      <c r="H227" s="31" t="s">
        <v>14534</v>
      </c>
      <c r="I227" s="38">
        <v>8.3333333333333329E-2</v>
      </c>
      <c r="J227" s="31" t="s">
        <v>1772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9"/>
      <c r="R227" s="29"/>
      <c r="S227" s="29">
        <v>22000</v>
      </c>
      <c r="T227" s="29"/>
    </row>
    <row r="228" spans="1:20" ht="54" customHeight="1" x14ac:dyDescent="1.05">
      <c r="A228" s="31" t="s">
        <v>14920</v>
      </c>
      <c r="B228" s="37" t="s">
        <v>14921</v>
      </c>
      <c r="C228" s="31" t="s">
        <v>14922</v>
      </c>
      <c r="D228" s="31" t="s">
        <v>14923</v>
      </c>
      <c r="E228" s="31" t="s">
        <v>688</v>
      </c>
      <c r="F228" s="31" t="s">
        <v>123</v>
      </c>
      <c r="G228" s="31" t="s">
        <v>689</v>
      </c>
      <c r="H228" s="31" t="s">
        <v>14534</v>
      </c>
      <c r="I228" s="38">
        <v>0.95833333333333337</v>
      </c>
      <c r="J228" s="31" t="s">
        <v>1772</v>
      </c>
      <c r="K228" s="31" t="s">
        <v>105</v>
      </c>
      <c r="L228" s="31" t="s">
        <v>106</v>
      </c>
      <c r="M228" s="31" t="s">
        <v>194</v>
      </c>
      <c r="N228" s="23"/>
      <c r="O228" s="23"/>
      <c r="P228" s="23"/>
      <c r="Q228" s="29"/>
      <c r="R228" s="29"/>
      <c r="S228" s="29">
        <v>38750</v>
      </c>
      <c r="T228" s="29"/>
    </row>
    <row r="229" spans="1:20" ht="54" customHeight="1" x14ac:dyDescent="1.05">
      <c r="A229" s="31" t="s">
        <v>14924</v>
      </c>
      <c r="B229" s="37" t="s">
        <v>14925</v>
      </c>
      <c r="C229" s="31" t="s">
        <v>14926</v>
      </c>
      <c r="D229" s="31" t="s">
        <v>14927</v>
      </c>
      <c r="E229" s="31" t="s">
        <v>688</v>
      </c>
      <c r="F229" s="31" t="s">
        <v>123</v>
      </c>
      <c r="G229" s="31" t="s">
        <v>689</v>
      </c>
      <c r="H229" s="31" t="s">
        <v>14534</v>
      </c>
      <c r="I229" s="38">
        <v>0.95833333333333337</v>
      </c>
      <c r="J229" s="31" t="s">
        <v>1772</v>
      </c>
      <c r="K229" s="31" t="s">
        <v>105</v>
      </c>
      <c r="L229" s="31" t="s">
        <v>106</v>
      </c>
      <c r="M229" s="31" t="s">
        <v>194</v>
      </c>
      <c r="N229" s="23"/>
      <c r="O229" s="23"/>
      <c r="P229" s="23"/>
      <c r="Q229" s="29"/>
      <c r="R229" s="29"/>
      <c r="S229" s="29">
        <v>38750</v>
      </c>
      <c r="T229" s="29"/>
    </row>
    <row r="230" spans="1:20" ht="54" customHeight="1" x14ac:dyDescent="1.05">
      <c r="A230" s="31" t="s">
        <v>14928</v>
      </c>
      <c r="B230" s="37" t="s">
        <v>14929</v>
      </c>
      <c r="C230" s="31" t="s">
        <v>14930</v>
      </c>
      <c r="D230" s="31" t="s">
        <v>14931</v>
      </c>
      <c r="E230" s="31" t="s">
        <v>688</v>
      </c>
      <c r="F230" s="31" t="s">
        <v>123</v>
      </c>
      <c r="G230" s="31" t="s">
        <v>689</v>
      </c>
      <c r="H230" s="31" t="s">
        <v>14534</v>
      </c>
      <c r="I230" s="38">
        <v>0.95833333333333337</v>
      </c>
      <c r="J230" s="31" t="s">
        <v>1772</v>
      </c>
      <c r="K230" s="31" t="s">
        <v>105</v>
      </c>
      <c r="L230" s="31" t="s">
        <v>106</v>
      </c>
      <c r="M230" s="31" t="s">
        <v>194</v>
      </c>
      <c r="N230" s="23"/>
      <c r="O230" s="23"/>
      <c r="P230" s="23"/>
      <c r="Q230" s="29"/>
      <c r="R230" s="29"/>
      <c r="S230" s="29">
        <v>38750</v>
      </c>
      <c r="T230" s="29"/>
    </row>
    <row r="231" spans="1:20" ht="54" customHeight="1" x14ac:dyDescent="1.05">
      <c r="A231" s="31" t="s">
        <v>14932</v>
      </c>
      <c r="B231" s="37" t="s">
        <v>14933</v>
      </c>
      <c r="C231" s="31" t="s">
        <v>14934</v>
      </c>
      <c r="D231" s="31" t="s">
        <v>14935</v>
      </c>
      <c r="E231" s="31" t="s">
        <v>688</v>
      </c>
      <c r="F231" s="31" t="s">
        <v>123</v>
      </c>
      <c r="G231" s="31" t="s">
        <v>689</v>
      </c>
      <c r="H231" s="31" t="s">
        <v>14534</v>
      </c>
      <c r="I231" s="38">
        <v>0.95833333333333337</v>
      </c>
      <c r="J231" s="31" t="s">
        <v>1772</v>
      </c>
      <c r="K231" s="31" t="s">
        <v>105</v>
      </c>
      <c r="L231" s="31" t="s">
        <v>106</v>
      </c>
      <c r="M231" s="31" t="s">
        <v>194</v>
      </c>
      <c r="N231" s="23"/>
      <c r="O231" s="23"/>
      <c r="P231" s="23"/>
      <c r="Q231" s="29"/>
      <c r="R231" s="29"/>
      <c r="S231" s="29">
        <v>38750</v>
      </c>
      <c r="T231" s="29"/>
    </row>
    <row r="232" spans="1:20" ht="54" customHeight="1" x14ac:dyDescent="1.05">
      <c r="A232" s="31" t="s">
        <v>14936</v>
      </c>
      <c r="B232" s="37" t="s">
        <v>14937</v>
      </c>
      <c r="C232" s="31" t="s">
        <v>14938</v>
      </c>
      <c r="D232" s="31" t="s">
        <v>14939</v>
      </c>
      <c r="E232" s="31" t="s">
        <v>688</v>
      </c>
      <c r="F232" s="31" t="s">
        <v>123</v>
      </c>
      <c r="G232" s="31" t="s">
        <v>689</v>
      </c>
      <c r="H232" s="31" t="s">
        <v>14534</v>
      </c>
      <c r="I232" s="38">
        <v>0.95833333333333337</v>
      </c>
      <c r="J232" s="31" t="s">
        <v>1772</v>
      </c>
      <c r="K232" s="31" t="s">
        <v>105</v>
      </c>
      <c r="L232" s="31" t="s">
        <v>106</v>
      </c>
      <c r="M232" s="31" t="s">
        <v>194</v>
      </c>
      <c r="N232" s="23"/>
      <c r="O232" s="23"/>
      <c r="P232" s="23"/>
      <c r="Q232" s="29"/>
      <c r="R232" s="29"/>
      <c r="S232" s="29">
        <v>38750</v>
      </c>
      <c r="T232" s="29"/>
    </row>
    <row r="233" spans="1:20" ht="54" customHeight="1" x14ac:dyDescent="1.05">
      <c r="A233" s="31" t="s">
        <v>14940</v>
      </c>
      <c r="B233" s="37" t="s">
        <v>14941</v>
      </c>
      <c r="C233" s="31" t="s">
        <v>14942</v>
      </c>
      <c r="D233" s="31" t="s">
        <v>14943</v>
      </c>
      <c r="E233" s="31" t="s">
        <v>688</v>
      </c>
      <c r="F233" s="31" t="s">
        <v>123</v>
      </c>
      <c r="G233" s="31" t="s">
        <v>689</v>
      </c>
      <c r="H233" s="31" t="s">
        <v>14534</v>
      </c>
      <c r="I233" s="38">
        <v>0.95833333333333337</v>
      </c>
      <c r="J233" s="31" t="s">
        <v>1772</v>
      </c>
      <c r="K233" s="31" t="s">
        <v>105</v>
      </c>
      <c r="L233" s="31" t="s">
        <v>106</v>
      </c>
      <c r="M233" s="31" t="s">
        <v>194</v>
      </c>
      <c r="N233" s="23"/>
      <c r="O233" s="23"/>
      <c r="P233" s="23"/>
      <c r="Q233" s="29"/>
      <c r="R233" s="29"/>
      <c r="S233" s="29">
        <v>38750</v>
      </c>
      <c r="T233" s="29"/>
    </row>
    <row r="234" spans="1:20" ht="54" customHeight="1" x14ac:dyDescent="1.05">
      <c r="A234" s="741" t="s">
        <v>15396</v>
      </c>
      <c r="B234" s="742"/>
      <c r="C234" s="742"/>
      <c r="D234" s="742"/>
      <c r="E234" s="742"/>
      <c r="F234" s="742"/>
      <c r="G234" s="742"/>
      <c r="H234" s="742"/>
      <c r="I234" s="742"/>
      <c r="J234" s="742"/>
      <c r="K234" s="742"/>
      <c r="L234" s="742"/>
      <c r="M234" s="742"/>
      <c r="N234" s="23"/>
      <c r="O234" s="23"/>
      <c r="P234" s="23"/>
      <c r="Q234" s="29"/>
      <c r="R234" s="29"/>
      <c r="S234" s="175"/>
      <c r="T234" s="29"/>
    </row>
    <row r="235" spans="1:20" ht="54" customHeight="1" x14ac:dyDescent="1.05">
      <c r="A235" s="26" t="s">
        <v>15337</v>
      </c>
      <c r="B235" s="27" t="s">
        <v>15338</v>
      </c>
      <c r="C235" s="31" t="s">
        <v>15339</v>
      </c>
      <c r="D235" s="26" t="s">
        <v>15340</v>
      </c>
      <c r="E235" s="26" t="s">
        <v>687</v>
      </c>
      <c r="F235" s="26" t="s">
        <v>123</v>
      </c>
      <c r="G235" s="26" t="s">
        <v>1127</v>
      </c>
      <c r="H235" s="26" t="s">
        <v>15049</v>
      </c>
      <c r="I235" s="28">
        <v>8.3333333333333329E-2</v>
      </c>
      <c r="J235" s="26" t="s">
        <v>1772</v>
      </c>
      <c r="K235" s="31" t="s">
        <v>105</v>
      </c>
      <c r="L235" s="26" t="s">
        <v>106</v>
      </c>
      <c r="M235" s="26" t="s">
        <v>995</v>
      </c>
      <c r="N235" s="23"/>
      <c r="O235" s="23"/>
      <c r="P235" s="23"/>
      <c r="Q235" s="29"/>
      <c r="R235" s="29"/>
      <c r="S235" s="175">
        <v>43225</v>
      </c>
      <c r="T235" s="29"/>
    </row>
    <row r="236" spans="1:20" ht="54" customHeight="1" x14ac:dyDescent="1.05">
      <c r="A236" s="31" t="s">
        <v>15341</v>
      </c>
      <c r="B236" s="37" t="s">
        <v>15342</v>
      </c>
      <c r="C236" s="31" t="s">
        <v>15343</v>
      </c>
      <c r="D236" s="31" t="s">
        <v>15344</v>
      </c>
      <c r="E236" s="31" t="s">
        <v>687</v>
      </c>
      <c r="F236" s="31" t="s">
        <v>123</v>
      </c>
      <c r="G236" s="31" t="s">
        <v>1127</v>
      </c>
      <c r="H236" s="31" t="s">
        <v>15049</v>
      </c>
      <c r="I236" s="38">
        <v>8.3333333333333329E-2</v>
      </c>
      <c r="J236" s="31" t="s">
        <v>1772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9"/>
      <c r="R236" s="29"/>
      <c r="S236" s="29">
        <v>43225</v>
      </c>
      <c r="T236" s="29"/>
    </row>
    <row r="237" spans="1:20" ht="54" customHeight="1" x14ac:dyDescent="1.05">
      <c r="A237" s="31" t="s">
        <v>15345</v>
      </c>
      <c r="B237" s="37" t="s">
        <v>10515</v>
      </c>
      <c r="C237" s="31" t="s">
        <v>15346</v>
      </c>
      <c r="D237" s="31" t="s">
        <v>15347</v>
      </c>
      <c r="E237" s="31" t="s">
        <v>687</v>
      </c>
      <c r="F237" s="31" t="s">
        <v>123</v>
      </c>
      <c r="G237" s="31" t="s">
        <v>1127</v>
      </c>
      <c r="H237" s="31" t="s">
        <v>15049</v>
      </c>
      <c r="I237" s="38">
        <v>8.3333333333333329E-2</v>
      </c>
      <c r="J237" s="31" t="s">
        <v>1772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9"/>
      <c r="R237" s="29"/>
      <c r="S237" s="29">
        <v>43225</v>
      </c>
      <c r="T237" s="29"/>
    </row>
    <row r="238" spans="1:20" ht="54" customHeight="1" x14ac:dyDescent="1.05">
      <c r="A238" s="31" t="s">
        <v>15348</v>
      </c>
      <c r="B238" s="37" t="s">
        <v>15349</v>
      </c>
      <c r="C238" s="31" t="s">
        <v>15350</v>
      </c>
      <c r="D238" s="31" t="s">
        <v>15351</v>
      </c>
      <c r="E238" s="31" t="s">
        <v>687</v>
      </c>
      <c r="F238" s="31" t="s">
        <v>123</v>
      </c>
      <c r="G238" s="31" t="s">
        <v>1127</v>
      </c>
      <c r="H238" s="31" t="s">
        <v>15049</v>
      </c>
      <c r="I238" s="38">
        <v>8.3333333333333329E-2</v>
      </c>
      <c r="J238" s="31" t="s">
        <v>1772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9"/>
      <c r="R238" s="29"/>
      <c r="S238" s="29">
        <v>43225</v>
      </c>
      <c r="T238" s="29"/>
    </row>
    <row r="239" spans="1:20" ht="54" customHeight="1" x14ac:dyDescent="1.05">
      <c r="A239" s="31" t="s">
        <v>15352</v>
      </c>
      <c r="B239" s="37" t="s">
        <v>15353</v>
      </c>
      <c r="C239" s="31" t="s">
        <v>15354</v>
      </c>
      <c r="D239" s="31" t="s">
        <v>15355</v>
      </c>
      <c r="E239" s="31" t="s">
        <v>687</v>
      </c>
      <c r="F239" s="31" t="s">
        <v>123</v>
      </c>
      <c r="G239" s="31" t="s">
        <v>1127</v>
      </c>
      <c r="H239" s="31" t="s">
        <v>15049</v>
      </c>
      <c r="I239" s="38">
        <v>8.3333333333333329E-2</v>
      </c>
      <c r="J239" s="31" t="s">
        <v>1772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9"/>
      <c r="R239" s="29"/>
      <c r="S239" s="29">
        <v>43225</v>
      </c>
      <c r="T239" s="29"/>
    </row>
    <row r="240" spans="1:20" ht="54" customHeight="1" x14ac:dyDescent="1.05">
      <c r="A240" s="31" t="s">
        <v>15356</v>
      </c>
      <c r="B240" s="37" t="s">
        <v>10190</v>
      </c>
      <c r="C240" s="31" t="s">
        <v>15357</v>
      </c>
      <c r="D240" s="31" t="s">
        <v>15358</v>
      </c>
      <c r="E240" s="31" t="s">
        <v>687</v>
      </c>
      <c r="F240" s="31" t="s">
        <v>123</v>
      </c>
      <c r="G240" s="31" t="s">
        <v>1127</v>
      </c>
      <c r="H240" s="31" t="s">
        <v>15049</v>
      </c>
      <c r="I240" s="38">
        <v>8.3333333333333329E-2</v>
      </c>
      <c r="J240" s="31" t="s">
        <v>1772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9"/>
      <c r="R240" s="29"/>
      <c r="S240" s="29">
        <v>43225</v>
      </c>
      <c r="T240" s="29"/>
    </row>
    <row r="241" spans="1:20" ht="54" customHeight="1" x14ac:dyDescent="1.05">
      <c r="A241" s="31" t="s">
        <v>15359</v>
      </c>
      <c r="B241" s="37" t="s">
        <v>15360</v>
      </c>
      <c r="C241" s="31" t="s">
        <v>15361</v>
      </c>
      <c r="D241" s="31" t="s">
        <v>15362</v>
      </c>
      <c r="E241" s="31" t="s">
        <v>687</v>
      </c>
      <c r="F241" s="31" t="s">
        <v>123</v>
      </c>
      <c r="G241" s="31" t="s">
        <v>1127</v>
      </c>
      <c r="H241" s="31" t="s">
        <v>15049</v>
      </c>
      <c r="I241" s="38">
        <v>8.3333333333333329E-2</v>
      </c>
      <c r="J241" s="31" t="s">
        <v>1772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9"/>
      <c r="R241" s="29"/>
      <c r="S241" s="29">
        <v>43225</v>
      </c>
      <c r="T241" s="29"/>
    </row>
    <row r="242" spans="1:20" ht="54" customHeight="1" x14ac:dyDescent="1.05">
      <c r="A242" s="31" t="s">
        <v>15363</v>
      </c>
      <c r="B242" s="37" t="s">
        <v>15364</v>
      </c>
      <c r="C242" s="31" t="s">
        <v>15365</v>
      </c>
      <c r="D242" s="31" t="s">
        <v>15366</v>
      </c>
      <c r="E242" s="31" t="s">
        <v>687</v>
      </c>
      <c r="F242" s="31" t="s">
        <v>123</v>
      </c>
      <c r="G242" s="31" t="s">
        <v>1127</v>
      </c>
      <c r="H242" s="31" t="s">
        <v>15049</v>
      </c>
      <c r="I242" s="38">
        <v>8.3333333333333329E-2</v>
      </c>
      <c r="J242" s="31" t="s">
        <v>1772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9"/>
      <c r="R242" s="29"/>
      <c r="S242" s="29">
        <v>43225</v>
      </c>
      <c r="T242" s="29"/>
    </row>
    <row r="243" spans="1:20" ht="54" customHeight="1" x14ac:dyDescent="1.05">
      <c r="A243" s="31" t="s">
        <v>15367</v>
      </c>
      <c r="B243" s="37" t="s">
        <v>15368</v>
      </c>
      <c r="C243" s="31" t="s">
        <v>15369</v>
      </c>
      <c r="D243" s="31" t="s">
        <v>15370</v>
      </c>
      <c r="E243" s="31" t="s">
        <v>687</v>
      </c>
      <c r="F243" s="31" t="s">
        <v>102</v>
      </c>
      <c r="G243" s="31" t="s">
        <v>562</v>
      </c>
      <c r="H243" s="31" t="s">
        <v>15049</v>
      </c>
      <c r="I243" s="38">
        <v>0.16666666666666666</v>
      </c>
      <c r="J243" s="31" t="s">
        <v>1772</v>
      </c>
      <c r="K243" s="31" t="s">
        <v>105</v>
      </c>
      <c r="L243" s="31" t="s">
        <v>106</v>
      </c>
      <c r="M243" s="31" t="s">
        <v>107</v>
      </c>
      <c r="N243" s="23"/>
      <c r="O243" s="23"/>
      <c r="P243" s="23"/>
      <c r="Q243" s="29"/>
      <c r="R243" s="29"/>
      <c r="S243" s="29">
        <v>22000</v>
      </c>
      <c r="T243" s="29"/>
    </row>
    <row r="244" spans="1:20" ht="54" customHeight="1" x14ac:dyDescent="1.05">
      <c r="A244" s="31" t="s">
        <v>15371</v>
      </c>
      <c r="B244" s="37" t="s">
        <v>15372</v>
      </c>
      <c r="C244" s="31" t="s">
        <v>15373</v>
      </c>
      <c r="D244" s="31" t="s">
        <v>15374</v>
      </c>
      <c r="E244" s="31" t="s">
        <v>687</v>
      </c>
      <c r="F244" s="31" t="s">
        <v>123</v>
      </c>
      <c r="G244" s="31" t="s">
        <v>1127</v>
      </c>
      <c r="H244" s="31" t="s">
        <v>15049</v>
      </c>
      <c r="I244" s="38">
        <v>0.53125</v>
      </c>
      <c r="J244" s="31" t="s">
        <v>1772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9"/>
      <c r="R244" s="29"/>
      <c r="S244" s="29">
        <v>43225</v>
      </c>
      <c r="T244" s="29"/>
    </row>
    <row r="245" spans="1:20" ht="54" customHeight="1" x14ac:dyDescent="1.05">
      <c r="A245" s="31" t="s">
        <v>15375</v>
      </c>
      <c r="B245" s="37" t="s">
        <v>830</v>
      </c>
      <c r="C245" s="31" t="s">
        <v>15376</v>
      </c>
      <c r="D245" s="31" t="s">
        <v>15377</v>
      </c>
      <c r="E245" s="31" t="s">
        <v>687</v>
      </c>
      <c r="F245" s="31" t="s">
        <v>123</v>
      </c>
      <c r="G245" s="31" t="s">
        <v>1127</v>
      </c>
      <c r="H245" s="31" t="s">
        <v>15049</v>
      </c>
      <c r="I245" s="38">
        <v>0.53125</v>
      </c>
      <c r="J245" s="31" t="s">
        <v>1772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9"/>
      <c r="R245" s="29"/>
      <c r="S245" s="29">
        <v>43225</v>
      </c>
      <c r="T245" s="29"/>
    </row>
    <row r="246" spans="1:20" ht="54" customHeight="1" x14ac:dyDescent="1.05">
      <c r="A246" s="31" t="s">
        <v>15378</v>
      </c>
      <c r="B246" s="37" t="s">
        <v>864</v>
      </c>
      <c r="C246" s="31" t="s">
        <v>15379</v>
      </c>
      <c r="D246" s="31" t="s">
        <v>15380</v>
      </c>
      <c r="E246" s="31" t="s">
        <v>687</v>
      </c>
      <c r="F246" s="31" t="s">
        <v>123</v>
      </c>
      <c r="G246" s="31" t="s">
        <v>1127</v>
      </c>
      <c r="H246" s="31" t="s">
        <v>15049</v>
      </c>
      <c r="I246" s="38">
        <v>0.53125</v>
      </c>
      <c r="J246" s="31" t="s">
        <v>1772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9"/>
      <c r="R246" s="29"/>
      <c r="S246" s="29">
        <v>43225</v>
      </c>
      <c r="T246" s="29"/>
    </row>
    <row r="247" spans="1:20" ht="54" customHeight="1" x14ac:dyDescent="1.05">
      <c r="A247" s="31" t="s">
        <v>15381</v>
      </c>
      <c r="B247" s="37" t="s">
        <v>15382</v>
      </c>
      <c r="C247" s="31" t="s">
        <v>15383</v>
      </c>
      <c r="D247" s="31" t="s">
        <v>15384</v>
      </c>
      <c r="E247" s="31" t="s">
        <v>687</v>
      </c>
      <c r="F247" s="31" t="s">
        <v>123</v>
      </c>
      <c r="G247" s="31" t="s">
        <v>1127</v>
      </c>
      <c r="H247" s="31" t="s">
        <v>15049</v>
      </c>
      <c r="I247" s="38">
        <v>0.53125</v>
      </c>
      <c r="J247" s="31" t="s">
        <v>1772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9"/>
      <c r="R247" s="29"/>
      <c r="S247" s="29">
        <v>43225</v>
      </c>
      <c r="T247" s="29"/>
    </row>
    <row r="248" spans="1:20" ht="54" customHeight="1" x14ac:dyDescent="1.05">
      <c r="A248" s="31" t="s">
        <v>15385</v>
      </c>
      <c r="B248" s="37" t="s">
        <v>15386</v>
      </c>
      <c r="C248" s="31" t="s">
        <v>15387</v>
      </c>
      <c r="D248" s="31" t="s">
        <v>15388</v>
      </c>
      <c r="E248" s="31" t="s">
        <v>687</v>
      </c>
      <c r="F248" s="31" t="s">
        <v>123</v>
      </c>
      <c r="G248" s="31" t="s">
        <v>1127</v>
      </c>
      <c r="H248" s="31" t="s">
        <v>15049</v>
      </c>
      <c r="I248" s="38">
        <v>0.53125</v>
      </c>
      <c r="J248" s="31" t="s">
        <v>1772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9"/>
      <c r="R248" s="29"/>
      <c r="S248" s="29">
        <v>43225</v>
      </c>
      <c r="T248" s="29"/>
    </row>
    <row r="249" spans="1:20" ht="54" customHeight="1" x14ac:dyDescent="1.05">
      <c r="A249" s="31" t="s">
        <v>15605</v>
      </c>
      <c r="B249" s="37">
        <v>35503</v>
      </c>
      <c r="C249" s="31"/>
      <c r="D249" s="31" t="s">
        <v>15606</v>
      </c>
      <c r="E249" s="31" t="s">
        <v>687</v>
      </c>
      <c r="F249" s="31" t="s">
        <v>123</v>
      </c>
      <c r="G249" s="31" t="s">
        <v>1127</v>
      </c>
      <c r="H249" s="317">
        <v>46302</v>
      </c>
      <c r="I249" s="38">
        <v>0.57291666666666696</v>
      </c>
      <c r="J249" s="31" t="s">
        <v>1772</v>
      </c>
      <c r="K249" s="31"/>
      <c r="L249" s="31" t="s">
        <v>106</v>
      </c>
      <c r="M249" s="31" t="s">
        <v>995</v>
      </c>
      <c r="N249" s="23"/>
      <c r="O249" s="23"/>
      <c r="P249" s="23"/>
      <c r="Q249" s="29"/>
      <c r="R249" s="29"/>
      <c r="S249" s="29">
        <v>43225</v>
      </c>
      <c r="T249" s="29"/>
    </row>
    <row r="250" spans="1:20" ht="54" customHeight="1" x14ac:dyDescent="1.05">
      <c r="A250" s="31" t="s">
        <v>15608</v>
      </c>
      <c r="B250" s="37">
        <v>35448</v>
      </c>
      <c r="C250" s="31"/>
      <c r="D250" s="31" t="s">
        <v>15607</v>
      </c>
      <c r="E250" s="31" t="s">
        <v>687</v>
      </c>
      <c r="F250" s="31" t="s">
        <v>123</v>
      </c>
      <c r="G250" s="31" t="s">
        <v>1127</v>
      </c>
      <c r="H250" s="317">
        <v>46302</v>
      </c>
      <c r="I250" s="38">
        <v>0.57291666666666663</v>
      </c>
      <c r="J250" s="31" t="s">
        <v>1772</v>
      </c>
      <c r="K250" s="31"/>
      <c r="L250" s="31" t="s">
        <v>106</v>
      </c>
      <c r="M250" s="31" t="s">
        <v>995</v>
      </c>
      <c r="N250" s="23"/>
      <c r="O250" s="23"/>
      <c r="P250" s="23"/>
      <c r="Q250" s="29"/>
      <c r="R250" s="29"/>
      <c r="S250" s="29">
        <v>43225</v>
      </c>
      <c r="T250" s="29"/>
    </row>
    <row r="251" spans="1:20" ht="54" customHeight="1" x14ac:dyDescent="1.05">
      <c r="A251" s="31" t="s">
        <v>13824</v>
      </c>
      <c r="B251" s="37" t="s">
        <v>13825</v>
      </c>
      <c r="C251" s="31" t="s">
        <v>13826</v>
      </c>
      <c r="D251" s="31" t="s">
        <v>13827</v>
      </c>
      <c r="E251" s="31" t="s">
        <v>101</v>
      </c>
      <c r="F251" s="31" t="s">
        <v>123</v>
      </c>
      <c r="G251" s="31" t="s">
        <v>124</v>
      </c>
      <c r="H251" s="31" t="s">
        <v>15049</v>
      </c>
      <c r="I251" s="38">
        <v>0.32291666666666669</v>
      </c>
      <c r="J251" s="31" t="s">
        <v>550</v>
      </c>
      <c r="K251" s="31" t="s">
        <v>105</v>
      </c>
      <c r="L251" s="31" t="s">
        <v>106</v>
      </c>
      <c r="M251" s="31" t="s">
        <v>107</v>
      </c>
      <c r="N251" s="23"/>
      <c r="O251" s="23"/>
      <c r="P251" s="23"/>
      <c r="Q251" s="29"/>
      <c r="R251" s="29"/>
      <c r="S251" s="29">
        <v>22000</v>
      </c>
      <c r="T251" s="29"/>
    </row>
    <row r="252" spans="1:20" ht="54" customHeight="1" x14ac:dyDescent="1.05">
      <c r="A252" s="31" t="s">
        <v>13816</v>
      </c>
      <c r="B252" s="37" t="s">
        <v>13817</v>
      </c>
      <c r="C252" s="31" t="s">
        <v>13818</v>
      </c>
      <c r="D252" s="31" t="s">
        <v>13819</v>
      </c>
      <c r="E252" s="31" t="s">
        <v>101</v>
      </c>
      <c r="F252" s="31" t="s">
        <v>123</v>
      </c>
      <c r="G252" s="31" t="s">
        <v>124</v>
      </c>
      <c r="H252" s="31" t="s">
        <v>15049</v>
      </c>
      <c r="I252" s="38">
        <v>0.32291666666666669</v>
      </c>
      <c r="J252" s="31" t="s">
        <v>550</v>
      </c>
      <c r="K252" s="31" t="s">
        <v>105</v>
      </c>
      <c r="L252" s="31" t="s">
        <v>106</v>
      </c>
      <c r="M252" s="31" t="s">
        <v>107</v>
      </c>
      <c r="N252" s="23"/>
      <c r="O252" s="23"/>
      <c r="P252" s="23"/>
      <c r="Q252" s="29"/>
      <c r="R252" s="29"/>
      <c r="S252" s="29">
        <v>22000</v>
      </c>
      <c r="T252" s="29"/>
    </row>
    <row r="253" spans="1:20" ht="54" customHeight="1" x14ac:dyDescent="1.05">
      <c r="A253" s="31" t="s">
        <v>13832</v>
      </c>
      <c r="B253" s="37" t="s">
        <v>13833</v>
      </c>
      <c r="C253" s="31" t="s">
        <v>13834</v>
      </c>
      <c r="D253" s="31" t="s">
        <v>13835</v>
      </c>
      <c r="E253" s="31" t="s">
        <v>101</v>
      </c>
      <c r="F253" s="31" t="s">
        <v>123</v>
      </c>
      <c r="G253" s="31" t="s">
        <v>124</v>
      </c>
      <c r="H253" s="31" t="s">
        <v>15049</v>
      </c>
      <c r="I253" s="38">
        <v>0.32291666666666669</v>
      </c>
      <c r="J253" s="31" t="s">
        <v>550</v>
      </c>
      <c r="K253" s="31" t="s">
        <v>105</v>
      </c>
      <c r="L253" s="31" t="s">
        <v>106</v>
      </c>
      <c r="M253" s="31" t="s">
        <v>107</v>
      </c>
      <c r="N253" s="23"/>
      <c r="O253" s="23"/>
      <c r="P253" s="23"/>
      <c r="Q253" s="29"/>
      <c r="R253" s="29"/>
      <c r="S253" s="29">
        <v>22000</v>
      </c>
      <c r="T253" s="29"/>
    </row>
    <row r="254" spans="1:20" ht="54" customHeight="1" x14ac:dyDescent="0.7">
      <c r="A254" s="711" t="s">
        <v>15402</v>
      </c>
      <c r="B254" s="711"/>
      <c r="C254" s="711"/>
      <c r="D254" s="711"/>
      <c r="E254" s="711"/>
      <c r="F254" s="711"/>
      <c r="G254" s="711"/>
      <c r="H254" s="711"/>
      <c r="I254" s="711"/>
      <c r="J254" s="711"/>
      <c r="K254" s="711"/>
      <c r="L254" s="711"/>
      <c r="M254" s="711"/>
      <c r="N254" s="23"/>
      <c r="O254" s="23"/>
      <c r="P254" s="23"/>
      <c r="Q254" s="29"/>
      <c r="R254" s="29"/>
      <c r="S254" s="29"/>
      <c r="T254" s="29">
        <v>1000000</v>
      </c>
    </row>
    <row r="255" spans="1:20" ht="54" customHeight="1" x14ac:dyDescent="1.05">
      <c r="A255" s="696" t="s">
        <v>15603</v>
      </c>
      <c r="B255" s="696"/>
      <c r="C255" s="696"/>
      <c r="D255" s="696"/>
      <c r="E255" s="696"/>
      <c r="F255" s="696"/>
      <c r="G255" s="696"/>
      <c r="H255" s="696"/>
      <c r="I255" s="696"/>
      <c r="J255" s="696"/>
      <c r="K255" s="696"/>
      <c r="L255" s="696"/>
      <c r="M255" s="696"/>
      <c r="N255" s="23"/>
      <c r="O255" s="23"/>
      <c r="P255" s="23"/>
      <c r="Q255" s="29"/>
      <c r="R255" s="23"/>
      <c r="S255" s="29"/>
      <c r="T255" s="29"/>
    </row>
    <row r="256" spans="1:20" ht="54" customHeight="1" x14ac:dyDescent="1.05">
      <c r="A256" s="26" t="s">
        <v>15584</v>
      </c>
      <c r="B256" s="27" t="s">
        <v>15585</v>
      </c>
      <c r="C256" s="31" t="s">
        <v>15586</v>
      </c>
      <c r="D256" s="26" t="s">
        <v>15587</v>
      </c>
      <c r="E256" s="26" t="s">
        <v>101</v>
      </c>
      <c r="F256" s="26" t="s">
        <v>102</v>
      </c>
      <c r="G256" s="26" t="s">
        <v>1127</v>
      </c>
      <c r="H256" s="26" t="s">
        <v>15406</v>
      </c>
      <c r="I256" s="28">
        <v>0.53125</v>
      </c>
      <c r="J256" s="26" t="s">
        <v>1772</v>
      </c>
      <c r="K256" s="31" t="s">
        <v>105</v>
      </c>
      <c r="L256" s="26" t="s">
        <v>106</v>
      </c>
      <c r="M256" s="26" t="s">
        <v>107</v>
      </c>
      <c r="N256" s="23"/>
      <c r="O256" s="23"/>
      <c r="P256" s="23"/>
      <c r="Q256" s="29"/>
      <c r="R256" s="23"/>
      <c r="S256" s="175">
        <v>22000</v>
      </c>
      <c r="T256" s="29"/>
    </row>
    <row r="257" spans="1:20" ht="54" customHeight="1" x14ac:dyDescent="1.05">
      <c r="A257" s="223" t="s">
        <v>15582</v>
      </c>
      <c r="B257" s="225">
        <v>24633</v>
      </c>
      <c r="C257" s="23"/>
      <c r="D257" s="223" t="s">
        <v>15583</v>
      </c>
      <c r="E257" s="31" t="s">
        <v>101</v>
      </c>
      <c r="F257" s="223" t="s">
        <v>102</v>
      </c>
      <c r="G257" s="223" t="s">
        <v>1127</v>
      </c>
      <c r="H257" s="31" t="s">
        <v>15406</v>
      </c>
      <c r="I257" s="38">
        <v>0.83333333333333337</v>
      </c>
      <c r="J257" s="223" t="s">
        <v>1772</v>
      </c>
      <c r="K257" s="23"/>
      <c r="L257" s="223" t="s">
        <v>106</v>
      </c>
      <c r="M257" s="223" t="s">
        <v>491</v>
      </c>
      <c r="N257" s="23"/>
      <c r="O257" s="23"/>
      <c r="P257" s="23"/>
      <c r="Q257" s="29"/>
      <c r="R257" s="23"/>
      <c r="S257" s="29">
        <v>26000</v>
      </c>
      <c r="T257" s="29"/>
    </row>
    <row r="258" spans="1:20" ht="54" customHeight="1" x14ac:dyDescent="0.7">
      <c r="A258" s="711" t="s">
        <v>15402</v>
      </c>
      <c r="B258" s="711"/>
      <c r="C258" s="711"/>
      <c r="D258" s="711"/>
      <c r="E258" s="711"/>
      <c r="F258" s="711"/>
      <c r="G258" s="711"/>
      <c r="H258" s="711"/>
      <c r="I258" s="711"/>
      <c r="J258" s="711"/>
      <c r="K258" s="711"/>
      <c r="L258" s="711"/>
      <c r="M258" s="711"/>
      <c r="N258" s="23"/>
      <c r="O258" s="23"/>
      <c r="P258" s="23"/>
      <c r="Q258" s="29"/>
      <c r="R258" s="29"/>
      <c r="S258" s="29"/>
      <c r="T258" s="29">
        <v>499400</v>
      </c>
    </row>
    <row r="259" spans="1:20" ht="54" customHeight="1" x14ac:dyDescent="0.7">
      <c r="A259" s="711" t="s">
        <v>15621</v>
      </c>
      <c r="B259" s="711"/>
      <c r="C259" s="711"/>
      <c r="D259" s="711"/>
      <c r="E259" s="711"/>
      <c r="F259" s="711"/>
      <c r="G259" s="711"/>
      <c r="H259" s="711"/>
      <c r="I259" s="711"/>
      <c r="J259" s="711"/>
      <c r="K259" s="711"/>
      <c r="L259" s="711"/>
      <c r="M259" s="711"/>
      <c r="N259" s="23"/>
      <c r="O259" s="23"/>
      <c r="P259" s="23"/>
      <c r="Q259" s="29"/>
      <c r="R259" s="29"/>
      <c r="S259" s="29"/>
      <c r="T259" s="389">
        <v>150000</v>
      </c>
    </row>
    <row r="260" spans="1:20" ht="54" customHeight="1" x14ac:dyDescent="0.7">
      <c r="A260" s="711" t="s">
        <v>15621</v>
      </c>
      <c r="B260" s="711"/>
      <c r="C260" s="711"/>
      <c r="D260" s="711"/>
      <c r="E260" s="711"/>
      <c r="F260" s="711"/>
      <c r="G260" s="711"/>
      <c r="H260" s="711"/>
      <c r="I260" s="711"/>
      <c r="J260" s="711"/>
      <c r="K260" s="711"/>
      <c r="L260" s="711"/>
      <c r="M260" s="711"/>
      <c r="N260" s="23"/>
      <c r="O260" s="23"/>
      <c r="P260" s="23"/>
      <c r="Q260" s="29"/>
      <c r="R260" s="29"/>
      <c r="S260" s="29"/>
      <c r="T260" s="389">
        <v>50000</v>
      </c>
    </row>
    <row r="261" spans="1:20" ht="54" customHeight="1" x14ac:dyDescent="0.7">
      <c r="A261" s="711" t="s">
        <v>15621</v>
      </c>
      <c r="B261" s="711"/>
      <c r="C261" s="711"/>
      <c r="D261" s="711"/>
      <c r="E261" s="711"/>
      <c r="F261" s="711"/>
      <c r="G261" s="711"/>
      <c r="H261" s="711"/>
      <c r="I261" s="711"/>
      <c r="J261" s="711"/>
      <c r="K261" s="711"/>
      <c r="L261" s="711"/>
      <c r="M261" s="711"/>
      <c r="N261" s="23"/>
      <c r="O261" s="23"/>
      <c r="P261" s="23"/>
      <c r="Q261" s="29"/>
      <c r="R261" s="29"/>
      <c r="S261" s="29"/>
      <c r="T261" s="389">
        <v>50000</v>
      </c>
    </row>
    <row r="262" spans="1:20" ht="54" customHeight="1" x14ac:dyDescent="0.7">
      <c r="A262" s="711" t="s">
        <v>15621</v>
      </c>
      <c r="B262" s="711"/>
      <c r="C262" s="711"/>
      <c r="D262" s="711"/>
      <c r="E262" s="711"/>
      <c r="F262" s="711"/>
      <c r="G262" s="711"/>
      <c r="H262" s="711"/>
      <c r="I262" s="711"/>
      <c r="J262" s="711"/>
      <c r="K262" s="711"/>
      <c r="L262" s="711"/>
      <c r="M262" s="711"/>
      <c r="N262" s="23"/>
      <c r="O262" s="23"/>
      <c r="P262" s="23"/>
      <c r="Q262" s="29"/>
      <c r="R262" s="29"/>
      <c r="S262" s="29"/>
      <c r="T262" s="389">
        <v>1000000</v>
      </c>
    </row>
    <row r="263" spans="1:20" ht="54" customHeight="1" x14ac:dyDescent="0.7">
      <c r="A263" s="711" t="s">
        <v>15621</v>
      </c>
      <c r="B263" s="711"/>
      <c r="C263" s="711"/>
      <c r="D263" s="711"/>
      <c r="E263" s="711"/>
      <c r="F263" s="711"/>
      <c r="G263" s="711"/>
      <c r="H263" s="711"/>
      <c r="I263" s="711"/>
      <c r="J263" s="711"/>
      <c r="K263" s="711"/>
      <c r="L263" s="711"/>
      <c r="M263" s="711"/>
      <c r="N263" s="23"/>
      <c r="O263" s="23"/>
      <c r="P263" s="23"/>
      <c r="Q263" s="29"/>
      <c r="R263" s="29"/>
      <c r="S263" s="29"/>
      <c r="T263" s="389">
        <v>50000</v>
      </c>
    </row>
    <row r="264" spans="1:20" ht="54" customHeight="1" x14ac:dyDescent="0.7">
      <c r="A264" s="711" t="s">
        <v>15621</v>
      </c>
      <c r="B264" s="711"/>
      <c r="C264" s="711"/>
      <c r="D264" s="711"/>
      <c r="E264" s="711"/>
      <c r="F264" s="711"/>
      <c r="G264" s="711"/>
      <c r="H264" s="711"/>
      <c r="I264" s="711"/>
      <c r="J264" s="711"/>
      <c r="K264" s="711"/>
      <c r="L264" s="711"/>
      <c r="M264" s="711"/>
      <c r="N264" s="23"/>
      <c r="O264" s="23"/>
      <c r="P264" s="23"/>
      <c r="Q264" s="29"/>
      <c r="R264" s="29"/>
      <c r="S264" s="29"/>
      <c r="T264" s="389">
        <v>124500</v>
      </c>
    </row>
    <row r="265" spans="1:20" ht="54" customHeight="1" x14ac:dyDescent="0.7">
      <c r="A265" s="711" t="s">
        <v>15621</v>
      </c>
      <c r="B265" s="711"/>
      <c r="C265" s="711"/>
      <c r="D265" s="711"/>
      <c r="E265" s="711"/>
      <c r="F265" s="711"/>
      <c r="G265" s="711"/>
      <c r="H265" s="711"/>
      <c r="I265" s="711"/>
      <c r="J265" s="711"/>
      <c r="K265" s="711"/>
      <c r="L265" s="711"/>
      <c r="M265" s="711"/>
      <c r="N265" s="23"/>
      <c r="O265" s="23"/>
      <c r="P265" s="23"/>
      <c r="Q265" s="29"/>
      <c r="R265" s="29"/>
      <c r="S265" s="29"/>
      <c r="T265" s="389">
        <v>530000</v>
      </c>
    </row>
    <row r="266" spans="1:20" ht="54" customHeight="1" x14ac:dyDescent="0.7">
      <c r="A266" s="711" t="s">
        <v>15402</v>
      </c>
      <c r="B266" s="711"/>
      <c r="C266" s="711"/>
      <c r="D266" s="711"/>
      <c r="E266" s="711"/>
      <c r="F266" s="711"/>
      <c r="G266" s="711"/>
      <c r="H266" s="711"/>
      <c r="I266" s="711"/>
      <c r="J266" s="711"/>
      <c r="K266" s="711"/>
      <c r="L266" s="711"/>
      <c r="M266" s="711"/>
      <c r="N266" s="23"/>
      <c r="O266" s="23"/>
      <c r="P266" s="23"/>
      <c r="Q266" s="29"/>
      <c r="R266" s="29"/>
      <c r="S266" s="29"/>
      <c r="T266" s="29">
        <v>1000000</v>
      </c>
    </row>
    <row r="267" spans="1:20" ht="54" customHeight="1" x14ac:dyDescent="1.05">
      <c r="A267" s="696" t="s">
        <v>16177</v>
      </c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23"/>
      <c r="O267" s="23"/>
      <c r="P267" s="23"/>
      <c r="Q267" s="29"/>
      <c r="R267" s="23"/>
      <c r="S267" s="29"/>
      <c r="T267" s="29"/>
    </row>
    <row r="268" spans="1:20" ht="54" customHeight="1" x14ac:dyDescent="1.05">
      <c r="A268" s="31" t="s">
        <v>16140</v>
      </c>
      <c r="B268" s="37" t="s">
        <v>16141</v>
      </c>
      <c r="C268" s="31" t="s">
        <v>16142</v>
      </c>
      <c r="D268" s="31" t="s">
        <v>16143</v>
      </c>
      <c r="E268" s="31" t="s">
        <v>101</v>
      </c>
      <c r="F268" s="31" t="s">
        <v>123</v>
      </c>
      <c r="G268" s="31" t="s">
        <v>124</v>
      </c>
      <c r="H268" s="31" t="s">
        <v>15633</v>
      </c>
      <c r="I268" s="38">
        <v>8.3333333333333329E-2</v>
      </c>
      <c r="J268" s="31" t="s">
        <v>1772</v>
      </c>
      <c r="K268" s="31" t="s">
        <v>105</v>
      </c>
      <c r="L268" s="31" t="s">
        <v>106</v>
      </c>
      <c r="M268" s="31" t="s">
        <v>194</v>
      </c>
      <c r="N268" s="23"/>
      <c r="O268" s="23"/>
      <c r="P268" s="23"/>
      <c r="Q268" s="29"/>
      <c r="R268" s="23"/>
      <c r="S268" s="29">
        <v>39150</v>
      </c>
      <c r="T268" s="29"/>
    </row>
    <row r="269" spans="1:20" ht="54" customHeight="1" x14ac:dyDescent="1.05">
      <c r="A269" s="26" t="s">
        <v>16144</v>
      </c>
      <c r="B269" s="27" t="s">
        <v>16145</v>
      </c>
      <c r="C269" s="31" t="s">
        <v>16146</v>
      </c>
      <c r="D269" s="26" t="s">
        <v>16147</v>
      </c>
      <c r="E269" s="26" t="s">
        <v>101</v>
      </c>
      <c r="F269" s="26" t="s">
        <v>123</v>
      </c>
      <c r="G269" s="26" t="s">
        <v>1127</v>
      </c>
      <c r="H269" s="26" t="s">
        <v>15633</v>
      </c>
      <c r="I269" s="28">
        <v>0.53125</v>
      </c>
      <c r="J269" s="26" t="s">
        <v>1772</v>
      </c>
      <c r="K269" s="31" t="s">
        <v>105</v>
      </c>
      <c r="L269" s="26" t="s">
        <v>106</v>
      </c>
      <c r="M269" s="26" t="s">
        <v>995</v>
      </c>
      <c r="N269" s="23"/>
      <c r="O269" s="23"/>
      <c r="P269" s="23"/>
      <c r="Q269" s="29"/>
      <c r="R269" s="23"/>
      <c r="S269" s="175">
        <v>44125</v>
      </c>
      <c r="T269" s="29"/>
    </row>
    <row r="270" spans="1:20" ht="54" customHeight="1" x14ac:dyDescent="1.05">
      <c r="A270" s="31" t="s">
        <v>16156</v>
      </c>
      <c r="B270" s="37" t="s">
        <v>7347</v>
      </c>
      <c r="C270" s="31" t="s">
        <v>16157</v>
      </c>
      <c r="D270" s="31" t="s">
        <v>16158</v>
      </c>
      <c r="E270" s="31" t="s">
        <v>687</v>
      </c>
      <c r="F270" s="31" t="s">
        <v>102</v>
      </c>
      <c r="G270" s="31" t="s">
        <v>490</v>
      </c>
      <c r="H270" s="31" t="s">
        <v>15633</v>
      </c>
      <c r="I270" s="38">
        <v>0.41666666666666669</v>
      </c>
      <c r="J270" s="31" t="s">
        <v>550</v>
      </c>
      <c r="K270" s="31" t="s">
        <v>105</v>
      </c>
      <c r="L270" s="31" t="s">
        <v>106</v>
      </c>
      <c r="M270" s="31" t="s">
        <v>491</v>
      </c>
      <c r="N270" s="23"/>
      <c r="O270" s="23"/>
      <c r="P270" s="23"/>
      <c r="Q270" s="29"/>
      <c r="R270" s="23"/>
      <c r="S270" s="29">
        <v>25400</v>
      </c>
      <c r="T270" s="29"/>
    </row>
    <row r="271" spans="1:20" ht="54" customHeight="1" x14ac:dyDescent="1.05">
      <c r="A271" s="31" t="s">
        <v>16148</v>
      </c>
      <c r="B271" s="37" t="s">
        <v>16149</v>
      </c>
      <c r="C271" s="31" t="s">
        <v>16150</v>
      </c>
      <c r="D271" s="31" t="s">
        <v>16151</v>
      </c>
      <c r="E271" s="31" t="s">
        <v>101</v>
      </c>
      <c r="F271" s="31" t="s">
        <v>123</v>
      </c>
      <c r="G271" s="31" t="s">
        <v>1127</v>
      </c>
      <c r="H271" s="31" t="s">
        <v>15633</v>
      </c>
      <c r="I271" s="38">
        <v>0.53125</v>
      </c>
      <c r="J271" s="31" t="s">
        <v>1772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9"/>
      <c r="R271" s="23"/>
      <c r="S271" s="29">
        <v>44125</v>
      </c>
      <c r="T271" s="29"/>
    </row>
    <row r="272" spans="1:20" ht="54" customHeight="1" x14ac:dyDescent="1.05">
      <c r="A272" s="31" t="s">
        <v>16152</v>
      </c>
      <c r="B272" s="37" t="s">
        <v>16153</v>
      </c>
      <c r="C272" s="31" t="s">
        <v>16154</v>
      </c>
      <c r="D272" s="31" t="s">
        <v>16155</v>
      </c>
      <c r="E272" s="31" t="s">
        <v>101</v>
      </c>
      <c r="F272" s="31" t="s">
        <v>123</v>
      </c>
      <c r="G272" s="31" t="s">
        <v>1127</v>
      </c>
      <c r="H272" s="31" t="s">
        <v>15633</v>
      </c>
      <c r="I272" s="38">
        <v>0.53125</v>
      </c>
      <c r="J272" s="31" t="s">
        <v>1772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9"/>
      <c r="R272" s="23"/>
      <c r="S272" s="29">
        <v>44125</v>
      </c>
      <c r="T272" s="29"/>
    </row>
    <row r="273" spans="1:20" ht="54" customHeight="1" x14ac:dyDescent="0.7">
      <c r="A273" s="711" t="s">
        <v>16179</v>
      </c>
      <c r="B273" s="711"/>
      <c r="C273" s="711"/>
      <c r="D273" s="711"/>
      <c r="E273" s="711"/>
      <c r="F273" s="711"/>
      <c r="G273" s="711"/>
      <c r="H273" s="711"/>
      <c r="I273" s="711"/>
      <c r="J273" s="711"/>
      <c r="K273" s="711"/>
      <c r="L273" s="711"/>
      <c r="M273" s="711"/>
      <c r="N273" s="23"/>
      <c r="O273" s="23"/>
      <c r="P273" s="23"/>
      <c r="Q273" s="29"/>
      <c r="R273" s="29"/>
      <c r="S273" s="29"/>
      <c r="T273" s="389">
        <v>250000</v>
      </c>
    </row>
    <row r="274" spans="1:20" ht="54" customHeight="1" x14ac:dyDescent="0.7">
      <c r="A274" s="711" t="s">
        <v>16179</v>
      </c>
      <c r="B274" s="711"/>
      <c r="C274" s="711"/>
      <c r="D274" s="711"/>
      <c r="E274" s="711"/>
      <c r="F274" s="711"/>
      <c r="G274" s="711"/>
      <c r="H274" s="711"/>
      <c r="I274" s="711"/>
      <c r="J274" s="711"/>
      <c r="K274" s="711"/>
      <c r="L274" s="711"/>
      <c r="M274" s="711"/>
      <c r="N274" s="23"/>
      <c r="O274" s="23"/>
      <c r="P274" s="23"/>
      <c r="Q274" s="29"/>
      <c r="R274" s="29"/>
      <c r="S274" s="29"/>
      <c r="T274" s="389">
        <v>500000</v>
      </c>
    </row>
    <row r="275" spans="1:20" ht="54" customHeight="1" x14ac:dyDescent="1.05">
      <c r="A275" s="696" t="s">
        <v>16735</v>
      </c>
      <c r="B275" s="696"/>
      <c r="C275" s="696"/>
      <c r="D275" s="696"/>
      <c r="E275" s="696"/>
      <c r="F275" s="696"/>
      <c r="G275" s="696"/>
      <c r="H275" s="696"/>
      <c r="I275" s="696"/>
      <c r="J275" s="696"/>
      <c r="K275" s="696"/>
      <c r="L275" s="696"/>
      <c r="M275" s="696"/>
      <c r="N275" s="31"/>
      <c r="O275" s="31"/>
      <c r="P275" s="31"/>
      <c r="Q275" s="29"/>
      <c r="R275" s="23"/>
      <c r="S275" s="29"/>
      <c r="T275" s="29"/>
    </row>
    <row r="276" spans="1:20" ht="54" customHeight="1" x14ac:dyDescent="1.05">
      <c r="A276" s="31" t="s">
        <v>16659</v>
      </c>
      <c r="B276" s="31" t="s">
        <v>16660</v>
      </c>
      <c r="C276" s="31" t="s">
        <v>16183</v>
      </c>
      <c r="D276" s="31" t="s">
        <v>16661</v>
      </c>
      <c r="E276" s="31" t="s">
        <v>101</v>
      </c>
      <c r="F276" s="31" t="s">
        <v>102</v>
      </c>
      <c r="G276" s="31" t="s">
        <v>16236</v>
      </c>
      <c r="H276" s="31" t="s">
        <v>16186</v>
      </c>
      <c r="I276" s="31"/>
      <c r="J276" s="31" t="s">
        <v>1772</v>
      </c>
      <c r="K276" s="31"/>
      <c r="L276" s="31" t="s">
        <v>125</v>
      </c>
      <c r="M276" s="31" t="s">
        <v>107</v>
      </c>
      <c r="N276" s="31" t="s">
        <v>105</v>
      </c>
      <c r="O276" s="31"/>
      <c r="P276" s="31"/>
      <c r="Q276" s="29"/>
      <c r="R276" s="23"/>
      <c r="S276" s="29">
        <v>22400</v>
      </c>
      <c r="T276" s="29"/>
    </row>
    <row r="277" spans="1:20" ht="54" customHeight="1" x14ac:dyDescent="1.05">
      <c r="A277" s="31" t="s">
        <v>16662</v>
      </c>
      <c r="B277" s="31" t="s">
        <v>16663</v>
      </c>
      <c r="C277" s="31" t="s">
        <v>16183</v>
      </c>
      <c r="D277" s="31" t="s">
        <v>16664</v>
      </c>
      <c r="E277" s="31" t="s">
        <v>687</v>
      </c>
      <c r="F277" s="31" t="s">
        <v>123</v>
      </c>
      <c r="G277" s="31" t="s">
        <v>16248</v>
      </c>
      <c r="H277" s="31" t="s">
        <v>16224</v>
      </c>
      <c r="I277" s="31"/>
      <c r="J277" s="31" t="s">
        <v>1772</v>
      </c>
      <c r="K277" s="31"/>
      <c r="L277" s="31" t="s">
        <v>106</v>
      </c>
      <c r="M277" s="31" t="s">
        <v>995</v>
      </c>
      <c r="N277" s="31" t="s">
        <v>105</v>
      </c>
      <c r="O277" s="31"/>
      <c r="P277" s="31"/>
      <c r="Q277" s="29"/>
      <c r="R277" s="23"/>
      <c r="S277" s="29">
        <v>43625</v>
      </c>
      <c r="T277" s="29"/>
    </row>
    <row r="278" spans="1:20" ht="54" customHeight="1" x14ac:dyDescent="1.05">
      <c r="A278" s="31" t="s">
        <v>16665</v>
      </c>
      <c r="B278" s="31" t="s">
        <v>16666</v>
      </c>
      <c r="C278" s="31" t="s">
        <v>16183</v>
      </c>
      <c r="D278" s="31" t="s">
        <v>16667</v>
      </c>
      <c r="E278" s="31" t="s">
        <v>101</v>
      </c>
      <c r="F278" s="31" t="s">
        <v>102</v>
      </c>
      <c r="G278" s="31" t="s">
        <v>16267</v>
      </c>
      <c r="H278" s="31" t="s">
        <v>16186</v>
      </c>
      <c r="I278" s="31"/>
      <c r="J278" s="31" t="s">
        <v>1772</v>
      </c>
      <c r="K278" s="31"/>
      <c r="L278" s="31" t="s">
        <v>106</v>
      </c>
      <c r="M278" s="31" t="s">
        <v>107</v>
      </c>
      <c r="N278" s="31" t="s">
        <v>105</v>
      </c>
      <c r="O278" s="31"/>
      <c r="P278" s="31"/>
      <c r="Q278" s="29"/>
      <c r="R278" s="23"/>
      <c r="S278" s="29">
        <v>22400</v>
      </c>
      <c r="T278" s="29"/>
    </row>
    <row r="279" spans="1:20" ht="54" customHeight="1" x14ac:dyDescent="1.05">
      <c r="A279" s="31" t="s">
        <v>16668</v>
      </c>
      <c r="B279" s="31" t="s">
        <v>16669</v>
      </c>
      <c r="C279" s="31" t="s">
        <v>16183</v>
      </c>
      <c r="D279" s="31" t="s">
        <v>16670</v>
      </c>
      <c r="E279" s="31" t="s">
        <v>687</v>
      </c>
      <c r="F279" s="31" t="s">
        <v>123</v>
      </c>
      <c r="G279" s="31" t="s">
        <v>16248</v>
      </c>
      <c r="H279" s="31" t="s">
        <v>16224</v>
      </c>
      <c r="I279" s="31"/>
      <c r="J279" s="31" t="s">
        <v>550</v>
      </c>
      <c r="K279" s="31"/>
      <c r="L279" s="31" t="s">
        <v>106</v>
      </c>
      <c r="M279" s="31" t="s">
        <v>995</v>
      </c>
      <c r="N279" s="31" t="s">
        <v>105</v>
      </c>
      <c r="O279" s="31"/>
      <c r="P279" s="31"/>
      <c r="Q279" s="29"/>
      <c r="R279" s="23"/>
      <c r="S279" s="29">
        <v>43625</v>
      </c>
      <c r="T279" s="29"/>
    </row>
    <row r="280" spans="1:20" ht="54" customHeight="1" x14ac:dyDescent="1.05">
      <c r="A280" s="31" t="s">
        <v>16671</v>
      </c>
      <c r="B280" s="31" t="s">
        <v>9517</v>
      </c>
      <c r="C280" s="31" t="s">
        <v>16183</v>
      </c>
      <c r="D280" s="31" t="s">
        <v>16672</v>
      </c>
      <c r="E280" s="31" t="s">
        <v>687</v>
      </c>
      <c r="F280" s="31" t="s">
        <v>123</v>
      </c>
      <c r="G280" s="31" t="s">
        <v>16248</v>
      </c>
      <c r="H280" s="31" t="s">
        <v>16224</v>
      </c>
      <c r="I280" s="31"/>
      <c r="J280" s="31" t="s">
        <v>550</v>
      </c>
      <c r="K280" s="31"/>
      <c r="L280" s="31" t="s">
        <v>125</v>
      </c>
      <c r="M280" s="31" t="s">
        <v>995</v>
      </c>
      <c r="N280" s="31" t="s">
        <v>105</v>
      </c>
      <c r="O280" s="31"/>
      <c r="P280" s="31"/>
      <c r="Q280" s="29"/>
      <c r="R280" s="23"/>
      <c r="S280" s="29">
        <v>35940</v>
      </c>
      <c r="T280" s="29"/>
    </row>
    <row r="281" spans="1:20" ht="54" customHeight="1" x14ac:dyDescent="1.05">
      <c r="A281" s="31" t="s">
        <v>16673</v>
      </c>
      <c r="B281" s="31" t="s">
        <v>16674</v>
      </c>
      <c r="C281" s="31" t="s">
        <v>16183</v>
      </c>
      <c r="D281" s="31" t="s">
        <v>16675</v>
      </c>
      <c r="E281" s="31" t="s">
        <v>688</v>
      </c>
      <c r="F281" s="31" t="s">
        <v>123</v>
      </c>
      <c r="G281" s="31" t="s">
        <v>16287</v>
      </c>
      <c r="H281" s="31" t="s">
        <v>16224</v>
      </c>
      <c r="I281" s="31"/>
      <c r="J281" s="31" t="s">
        <v>550</v>
      </c>
      <c r="K281" s="31"/>
      <c r="L281" s="31" t="s">
        <v>106</v>
      </c>
      <c r="M281" s="31" t="s">
        <v>194</v>
      </c>
      <c r="N281" s="31" t="s">
        <v>105</v>
      </c>
      <c r="O281" s="31"/>
      <c r="P281" s="31"/>
      <c r="Q281" s="29"/>
      <c r="R281" s="23"/>
      <c r="S281" s="29">
        <v>39150</v>
      </c>
      <c r="T281" s="29"/>
    </row>
    <row r="282" spans="1:20" ht="54" customHeight="1" x14ac:dyDescent="1.05">
      <c r="A282" s="31" t="s">
        <v>16676</v>
      </c>
      <c r="B282" s="31" t="s">
        <v>3598</v>
      </c>
      <c r="C282" s="31" t="s">
        <v>16183</v>
      </c>
      <c r="D282" s="31" t="s">
        <v>16677</v>
      </c>
      <c r="E282" s="31" t="s">
        <v>687</v>
      </c>
      <c r="F282" s="31" t="s">
        <v>123</v>
      </c>
      <c r="G282" s="31" t="s">
        <v>16248</v>
      </c>
      <c r="H282" s="31" t="s">
        <v>16224</v>
      </c>
      <c r="I282" s="31"/>
      <c r="J282" s="31" t="s">
        <v>550</v>
      </c>
      <c r="K282" s="31"/>
      <c r="L282" s="31" t="s">
        <v>106</v>
      </c>
      <c r="M282" s="31" t="s">
        <v>995</v>
      </c>
      <c r="N282" s="31" t="s">
        <v>105</v>
      </c>
      <c r="O282" s="31"/>
      <c r="P282" s="31"/>
      <c r="Q282" s="29"/>
      <c r="R282" s="23"/>
      <c r="S282" s="29">
        <v>43625</v>
      </c>
      <c r="T282" s="29"/>
    </row>
    <row r="283" spans="1:20" ht="54" customHeight="1" x14ac:dyDescent="1.05">
      <c r="A283" s="31" t="s">
        <v>16678</v>
      </c>
      <c r="B283" s="31" t="s">
        <v>16679</v>
      </c>
      <c r="C283" s="31" t="s">
        <v>16183</v>
      </c>
      <c r="D283" s="31" t="s">
        <v>16680</v>
      </c>
      <c r="E283" s="31" t="s">
        <v>687</v>
      </c>
      <c r="F283" s="31" t="s">
        <v>123</v>
      </c>
      <c r="G283" s="31" t="s">
        <v>16248</v>
      </c>
      <c r="H283" s="31" t="s">
        <v>16224</v>
      </c>
      <c r="I283" s="31"/>
      <c r="J283" s="31" t="s">
        <v>550</v>
      </c>
      <c r="K283" s="31"/>
      <c r="L283" s="31" t="s">
        <v>106</v>
      </c>
      <c r="M283" s="31" t="s">
        <v>995</v>
      </c>
      <c r="N283" s="31" t="s">
        <v>105</v>
      </c>
      <c r="O283" s="31"/>
      <c r="P283" s="31"/>
      <c r="Q283" s="29"/>
      <c r="R283" s="23"/>
      <c r="S283" s="29">
        <v>43625</v>
      </c>
      <c r="T283" s="29"/>
    </row>
    <row r="284" spans="1:20" ht="54" customHeight="1" x14ac:dyDescent="1.05">
      <c r="A284" s="31" t="s">
        <v>16681</v>
      </c>
      <c r="B284" s="31" t="s">
        <v>16682</v>
      </c>
      <c r="C284" s="31" t="s">
        <v>16183</v>
      </c>
      <c r="D284" s="31" t="s">
        <v>16683</v>
      </c>
      <c r="E284" s="31" t="s">
        <v>687</v>
      </c>
      <c r="F284" s="31" t="s">
        <v>123</v>
      </c>
      <c r="G284" s="31" t="s">
        <v>16248</v>
      </c>
      <c r="H284" s="31" t="s">
        <v>16224</v>
      </c>
      <c r="I284" s="31"/>
      <c r="J284" s="31" t="s">
        <v>550</v>
      </c>
      <c r="K284" s="31"/>
      <c r="L284" s="31" t="s">
        <v>106</v>
      </c>
      <c r="M284" s="31" t="s">
        <v>995</v>
      </c>
      <c r="N284" s="31" t="s">
        <v>105</v>
      </c>
      <c r="O284" s="31"/>
      <c r="P284" s="31"/>
      <c r="Q284" s="29"/>
      <c r="R284" s="23"/>
      <c r="S284" s="29">
        <v>43625</v>
      </c>
      <c r="T284" s="29"/>
    </row>
    <row r="285" spans="1:20" ht="54" customHeight="1" x14ac:dyDescent="1.05">
      <c r="A285" s="31" t="s">
        <v>16684</v>
      </c>
      <c r="B285" s="31" t="s">
        <v>16685</v>
      </c>
      <c r="C285" s="31" t="s">
        <v>16183</v>
      </c>
      <c r="D285" s="31" t="s">
        <v>16686</v>
      </c>
      <c r="E285" s="31" t="s">
        <v>687</v>
      </c>
      <c r="F285" s="31" t="s">
        <v>123</v>
      </c>
      <c r="G285" s="31" t="s">
        <v>16248</v>
      </c>
      <c r="H285" s="31" t="s">
        <v>16224</v>
      </c>
      <c r="I285" s="31"/>
      <c r="J285" s="31" t="s">
        <v>550</v>
      </c>
      <c r="K285" s="31"/>
      <c r="L285" s="31" t="s">
        <v>106</v>
      </c>
      <c r="M285" s="31" t="s">
        <v>995</v>
      </c>
      <c r="N285" s="31" t="s">
        <v>105</v>
      </c>
      <c r="O285" s="31"/>
      <c r="P285" s="31"/>
      <c r="Q285" s="29"/>
      <c r="R285" s="23"/>
      <c r="S285" s="29">
        <v>43625</v>
      </c>
      <c r="T285" s="29"/>
    </row>
    <row r="286" spans="1:20" ht="54" customHeight="1" x14ac:dyDescent="1.05">
      <c r="A286" s="31" t="s">
        <v>16687</v>
      </c>
      <c r="B286" s="31" t="s">
        <v>16688</v>
      </c>
      <c r="C286" s="31" t="s">
        <v>16183</v>
      </c>
      <c r="D286" s="31" t="s">
        <v>16689</v>
      </c>
      <c r="E286" s="31" t="s">
        <v>687</v>
      </c>
      <c r="F286" s="31" t="s">
        <v>123</v>
      </c>
      <c r="G286" s="31" t="s">
        <v>16248</v>
      </c>
      <c r="H286" s="31" t="s">
        <v>16224</v>
      </c>
      <c r="I286" s="31"/>
      <c r="J286" s="31" t="s">
        <v>550</v>
      </c>
      <c r="K286" s="31"/>
      <c r="L286" s="31" t="s">
        <v>106</v>
      </c>
      <c r="M286" s="31" t="s">
        <v>995</v>
      </c>
      <c r="N286" s="31" t="s">
        <v>105</v>
      </c>
      <c r="O286" s="31"/>
      <c r="P286" s="31"/>
      <c r="Q286" s="29"/>
      <c r="R286" s="23"/>
      <c r="S286" s="29">
        <v>43625</v>
      </c>
      <c r="T286" s="29"/>
    </row>
    <row r="287" spans="1:20" ht="54" customHeight="1" x14ac:dyDescent="1.05">
      <c r="A287" s="31" t="s">
        <v>16690</v>
      </c>
      <c r="B287" s="31" t="s">
        <v>16234</v>
      </c>
      <c r="C287" s="31" t="s">
        <v>16183</v>
      </c>
      <c r="D287" s="31" t="s">
        <v>16691</v>
      </c>
      <c r="E287" s="31" t="s">
        <v>687</v>
      </c>
      <c r="F287" s="31" t="s">
        <v>123</v>
      </c>
      <c r="G287" s="31" t="s">
        <v>16248</v>
      </c>
      <c r="H287" s="31" t="s">
        <v>16224</v>
      </c>
      <c r="I287" s="31"/>
      <c r="J287" s="31" t="s">
        <v>550</v>
      </c>
      <c r="K287" s="31"/>
      <c r="L287" s="31" t="s">
        <v>106</v>
      </c>
      <c r="M287" s="31" t="s">
        <v>995</v>
      </c>
      <c r="N287" s="31" t="s">
        <v>105</v>
      </c>
      <c r="O287" s="31"/>
      <c r="P287" s="31"/>
      <c r="Q287" s="29"/>
      <c r="R287" s="23"/>
      <c r="S287" s="29">
        <v>43625</v>
      </c>
      <c r="T287" s="29"/>
    </row>
    <row r="288" spans="1:20" ht="54" customHeight="1" x14ac:dyDescent="1.05">
      <c r="A288" s="31" t="s">
        <v>16692</v>
      </c>
      <c r="B288" s="31" t="s">
        <v>16693</v>
      </c>
      <c r="C288" s="31" t="s">
        <v>16183</v>
      </c>
      <c r="D288" s="31" t="s">
        <v>16694</v>
      </c>
      <c r="E288" s="31" t="s">
        <v>687</v>
      </c>
      <c r="F288" s="31" t="s">
        <v>123</v>
      </c>
      <c r="G288" s="31" t="s">
        <v>16248</v>
      </c>
      <c r="H288" s="31" t="s">
        <v>16224</v>
      </c>
      <c r="I288" s="31"/>
      <c r="J288" s="31" t="s">
        <v>550</v>
      </c>
      <c r="K288" s="31"/>
      <c r="L288" s="31" t="s">
        <v>106</v>
      </c>
      <c r="M288" s="31" t="s">
        <v>995</v>
      </c>
      <c r="N288" s="31" t="s">
        <v>105</v>
      </c>
      <c r="O288" s="31"/>
      <c r="P288" s="31"/>
      <c r="Q288" s="29"/>
      <c r="R288" s="23"/>
      <c r="S288" s="29">
        <v>43625</v>
      </c>
      <c r="T288" s="29"/>
    </row>
    <row r="289" spans="1:20" ht="54" customHeight="1" x14ac:dyDescent="1.05">
      <c r="A289" s="696" t="s">
        <v>17242</v>
      </c>
      <c r="B289" s="696"/>
      <c r="C289" s="696"/>
      <c r="D289" s="696"/>
      <c r="E289" s="696"/>
      <c r="F289" s="696"/>
      <c r="G289" s="696"/>
      <c r="H289" s="696"/>
      <c r="I289" s="696"/>
      <c r="J289" s="696"/>
      <c r="K289" s="696"/>
      <c r="L289" s="696"/>
      <c r="M289" s="696"/>
      <c r="N289" s="23"/>
      <c r="O289" s="23"/>
      <c r="P289" s="23"/>
      <c r="Q289" s="29"/>
      <c r="R289" s="23"/>
      <c r="S289" s="29"/>
      <c r="T289" s="29"/>
    </row>
    <row r="290" spans="1:20" ht="54" customHeight="1" x14ac:dyDescent="1.05">
      <c r="A290" s="31" t="s">
        <v>17106</v>
      </c>
      <c r="B290" s="31" t="s">
        <v>17107</v>
      </c>
      <c r="C290" s="31" t="s">
        <v>16750</v>
      </c>
      <c r="D290" s="31" t="s">
        <v>17108</v>
      </c>
      <c r="E290" s="31" t="s">
        <v>101</v>
      </c>
      <c r="F290" s="31" t="s">
        <v>102</v>
      </c>
      <c r="G290" s="31" t="s">
        <v>16267</v>
      </c>
      <c r="H290" s="31" t="s">
        <v>16224</v>
      </c>
      <c r="I290" s="31" t="s">
        <v>16752</v>
      </c>
      <c r="J290" s="31" t="s">
        <v>1772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29"/>
      <c r="R290" s="23"/>
      <c r="S290" s="29">
        <v>22400</v>
      </c>
      <c r="T290" s="29"/>
    </row>
    <row r="291" spans="1:20" ht="54" customHeight="1" x14ac:dyDescent="1.05">
      <c r="A291" s="31" t="s">
        <v>17109</v>
      </c>
      <c r="B291" s="31" t="s">
        <v>17110</v>
      </c>
      <c r="C291" s="31" t="s">
        <v>16750</v>
      </c>
      <c r="D291" s="31" t="s">
        <v>17111</v>
      </c>
      <c r="E291" s="31" t="s">
        <v>101</v>
      </c>
      <c r="F291" s="31" t="s">
        <v>123</v>
      </c>
      <c r="G291" s="31" t="s">
        <v>16970</v>
      </c>
      <c r="H291" s="31" t="s">
        <v>17112</v>
      </c>
      <c r="I291" s="31" t="s">
        <v>16752</v>
      </c>
      <c r="J291" s="31" t="s">
        <v>1772</v>
      </c>
      <c r="K291" s="31" t="s">
        <v>105</v>
      </c>
      <c r="L291" s="31" t="s">
        <v>106</v>
      </c>
      <c r="M291" s="31" t="s">
        <v>107</v>
      </c>
      <c r="N291" s="23"/>
      <c r="O291" s="23"/>
      <c r="P291" s="23"/>
      <c r="Q291" s="29"/>
      <c r="R291" s="23"/>
      <c r="S291" s="29">
        <v>22400</v>
      </c>
      <c r="T291" s="29"/>
    </row>
    <row r="292" spans="1:20" ht="54" customHeight="1" x14ac:dyDescent="1.05">
      <c r="A292" s="31" t="s">
        <v>17113</v>
      </c>
      <c r="B292" s="31" t="s">
        <v>17114</v>
      </c>
      <c r="C292" s="31" t="s">
        <v>16750</v>
      </c>
      <c r="D292" s="31" t="s">
        <v>17115</v>
      </c>
      <c r="E292" s="31" t="s">
        <v>101</v>
      </c>
      <c r="F292" s="31" t="s">
        <v>123</v>
      </c>
      <c r="G292" s="31" t="s">
        <v>16970</v>
      </c>
      <c r="H292" s="31" t="s">
        <v>16244</v>
      </c>
      <c r="I292" s="31" t="s">
        <v>16752</v>
      </c>
      <c r="J292" s="31" t="s">
        <v>1772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9"/>
      <c r="R292" s="23"/>
      <c r="S292" s="29">
        <v>22400</v>
      </c>
      <c r="T292" s="29"/>
    </row>
    <row r="293" spans="1:20" ht="54" customHeight="1" x14ac:dyDescent="1.05">
      <c r="A293" s="31" t="s">
        <v>17116</v>
      </c>
      <c r="B293" s="31" t="s">
        <v>17117</v>
      </c>
      <c r="C293" s="31" t="s">
        <v>16750</v>
      </c>
      <c r="D293" s="31" t="s">
        <v>17118</v>
      </c>
      <c r="E293" s="31" t="s">
        <v>101</v>
      </c>
      <c r="F293" s="31" t="s">
        <v>102</v>
      </c>
      <c r="G293" s="31" t="s">
        <v>16267</v>
      </c>
      <c r="H293" s="31" t="s">
        <v>16224</v>
      </c>
      <c r="I293" s="31" t="s">
        <v>16752</v>
      </c>
      <c r="J293" s="31" t="s">
        <v>1772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9"/>
      <c r="R293" s="23"/>
      <c r="S293" s="29">
        <v>22400</v>
      </c>
      <c r="T293" s="29"/>
    </row>
    <row r="294" spans="1:20" ht="54" customHeight="1" x14ac:dyDescent="1.05">
      <c r="A294" s="31" t="s">
        <v>17119</v>
      </c>
      <c r="B294" s="31" t="s">
        <v>17120</v>
      </c>
      <c r="C294" s="31" t="s">
        <v>16750</v>
      </c>
      <c r="D294" s="31" t="s">
        <v>17121</v>
      </c>
      <c r="E294" s="31" t="s">
        <v>687</v>
      </c>
      <c r="F294" s="31" t="s">
        <v>102</v>
      </c>
      <c r="G294" s="31" t="s">
        <v>17122</v>
      </c>
      <c r="H294" s="31" t="s">
        <v>16186</v>
      </c>
      <c r="I294" s="31" t="s">
        <v>16752</v>
      </c>
      <c r="J294" s="31" t="s">
        <v>550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9"/>
      <c r="R294" s="23"/>
      <c r="S294" s="29">
        <v>22400</v>
      </c>
      <c r="T294" s="29"/>
    </row>
    <row r="295" spans="1:20" ht="54" customHeight="1" x14ac:dyDescent="1.05">
      <c r="A295" s="31" t="s">
        <v>17123</v>
      </c>
      <c r="B295" s="31" t="s">
        <v>17124</v>
      </c>
      <c r="C295" s="31" t="s">
        <v>16750</v>
      </c>
      <c r="D295" s="31" t="s">
        <v>17125</v>
      </c>
      <c r="E295" s="31" t="s">
        <v>101</v>
      </c>
      <c r="F295" s="31" t="s">
        <v>102</v>
      </c>
      <c r="G295" s="31" t="s">
        <v>16270</v>
      </c>
      <c r="H295" s="31" t="s">
        <v>17126</v>
      </c>
      <c r="I295" s="31" t="s">
        <v>16752</v>
      </c>
      <c r="J295" s="31" t="s">
        <v>550</v>
      </c>
      <c r="K295" s="31" t="s">
        <v>105</v>
      </c>
      <c r="L295" s="31" t="s">
        <v>125</v>
      </c>
      <c r="M295" s="31" t="s">
        <v>491</v>
      </c>
      <c r="N295" s="23"/>
      <c r="O295" s="23"/>
      <c r="P295" s="23"/>
      <c r="Q295" s="29"/>
      <c r="R295" s="23"/>
      <c r="S295" s="29">
        <v>26400</v>
      </c>
      <c r="T295" s="29"/>
    </row>
    <row r="296" spans="1:20" ht="54" customHeight="1" x14ac:dyDescent="1.05">
      <c r="A296" s="31" t="s">
        <v>17127</v>
      </c>
      <c r="B296" s="31" t="s">
        <v>17128</v>
      </c>
      <c r="C296" s="31" t="s">
        <v>16750</v>
      </c>
      <c r="D296" s="31" t="s">
        <v>17129</v>
      </c>
      <c r="E296" s="31" t="s">
        <v>101</v>
      </c>
      <c r="F296" s="31" t="s">
        <v>102</v>
      </c>
      <c r="G296" s="31" t="s">
        <v>16270</v>
      </c>
      <c r="H296" s="31" t="s">
        <v>17126</v>
      </c>
      <c r="I296" s="31" t="s">
        <v>16752</v>
      </c>
      <c r="J296" s="31" t="s">
        <v>550</v>
      </c>
      <c r="K296" s="31" t="s">
        <v>105</v>
      </c>
      <c r="L296" s="31" t="s">
        <v>106</v>
      </c>
      <c r="M296" s="31" t="s">
        <v>491</v>
      </c>
      <c r="N296" s="23"/>
      <c r="O296" s="23"/>
      <c r="P296" s="23"/>
      <c r="Q296" s="29"/>
      <c r="R296" s="23"/>
      <c r="S296" s="29">
        <v>26400</v>
      </c>
      <c r="T296" s="29"/>
    </row>
    <row r="297" spans="1:20" ht="54" customHeight="1" x14ac:dyDescent="1.05">
      <c r="A297" s="31" t="s">
        <v>17130</v>
      </c>
      <c r="B297" s="31" t="s">
        <v>9587</v>
      </c>
      <c r="C297" s="31" t="s">
        <v>16750</v>
      </c>
      <c r="D297" s="31" t="s">
        <v>17131</v>
      </c>
      <c r="E297" s="31" t="s">
        <v>101</v>
      </c>
      <c r="F297" s="31" t="s">
        <v>123</v>
      </c>
      <c r="G297" s="31" t="s">
        <v>16970</v>
      </c>
      <c r="H297" s="31" t="s">
        <v>16429</v>
      </c>
      <c r="I297" s="31" t="s">
        <v>16752</v>
      </c>
      <c r="J297" s="31" t="s">
        <v>550</v>
      </c>
      <c r="K297" s="31" t="s">
        <v>105</v>
      </c>
      <c r="L297" s="31" t="s">
        <v>106</v>
      </c>
      <c r="M297" s="31" t="s">
        <v>107</v>
      </c>
      <c r="N297" s="23"/>
      <c r="O297" s="23"/>
      <c r="P297" s="23"/>
      <c r="Q297" s="29"/>
      <c r="R297" s="23"/>
      <c r="S297" s="29">
        <v>22400</v>
      </c>
      <c r="T297" s="29"/>
    </row>
    <row r="298" spans="1:20" ht="54" customHeight="1" x14ac:dyDescent="1.05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23"/>
      <c r="O298" s="23"/>
      <c r="P298" s="23"/>
      <c r="Q298" s="29"/>
      <c r="R298" s="23"/>
      <c r="S298" s="29"/>
      <c r="T298" s="29"/>
    </row>
    <row r="299" spans="1:20" ht="54" customHeight="1" x14ac:dyDescent="0.7">
      <c r="A299" s="223" t="s">
        <v>17289</v>
      </c>
      <c r="B299" s="225"/>
      <c r="C299" s="223"/>
      <c r="D299" s="223">
        <v>30674754</v>
      </c>
      <c r="E299" s="223" t="s">
        <v>17253</v>
      </c>
      <c r="F299" s="223" t="s">
        <v>102</v>
      </c>
      <c r="G299" s="223"/>
      <c r="H299" s="380">
        <v>46200</v>
      </c>
      <c r="I299" s="223"/>
      <c r="J299" s="223"/>
      <c r="K299" s="223"/>
      <c r="L299" s="223"/>
      <c r="M299" s="223" t="s">
        <v>11351</v>
      </c>
      <c r="N299" s="322"/>
      <c r="O299" s="322"/>
      <c r="P299" s="322"/>
      <c r="Q299" s="29"/>
      <c r="R299" s="29"/>
      <c r="S299" s="29">
        <v>22000</v>
      </c>
      <c r="T299" s="29"/>
    </row>
    <row r="300" spans="1:20" ht="54" customHeight="1" x14ac:dyDescent="0.7">
      <c r="A300" s="223" t="s">
        <v>17290</v>
      </c>
      <c r="B300" s="225"/>
      <c r="C300" s="223"/>
      <c r="D300" s="223">
        <v>33789378</v>
      </c>
      <c r="E300" s="223" t="s">
        <v>17253</v>
      </c>
      <c r="F300" s="223" t="s">
        <v>102</v>
      </c>
      <c r="G300" s="223"/>
      <c r="H300" s="380">
        <v>46200</v>
      </c>
      <c r="I300" s="223"/>
      <c r="J300" s="223"/>
      <c r="K300" s="223"/>
      <c r="L300" s="223"/>
      <c r="M300" s="223" t="s">
        <v>11351</v>
      </c>
      <c r="N300" s="322"/>
      <c r="O300" s="322"/>
      <c r="P300" s="322"/>
      <c r="Q300" s="29"/>
      <c r="R300" s="29"/>
      <c r="S300" s="29">
        <v>22000</v>
      </c>
      <c r="T300" s="29"/>
    </row>
    <row r="301" spans="1:20" ht="54" customHeight="1" x14ac:dyDescent="0.7">
      <c r="A301" s="223" t="s">
        <v>17291</v>
      </c>
      <c r="B301" s="225"/>
      <c r="C301" s="223"/>
      <c r="D301" s="223">
        <v>44012069</v>
      </c>
      <c r="E301" s="223" t="s">
        <v>17253</v>
      </c>
      <c r="F301" s="223" t="s">
        <v>102</v>
      </c>
      <c r="G301" s="223"/>
      <c r="H301" s="380">
        <v>46200</v>
      </c>
      <c r="I301" s="223"/>
      <c r="J301" s="223"/>
      <c r="K301" s="223"/>
      <c r="L301" s="223"/>
      <c r="M301" s="223" t="s">
        <v>13363</v>
      </c>
      <c r="N301" s="322"/>
      <c r="O301" s="322"/>
      <c r="P301" s="322"/>
      <c r="Q301" s="29"/>
      <c r="R301" s="29"/>
      <c r="S301" s="29">
        <v>26000</v>
      </c>
      <c r="T301" s="29"/>
    </row>
    <row r="302" spans="1:20" ht="54" customHeight="1" x14ac:dyDescent="1.05">
      <c r="A302" s="802" t="s">
        <v>17937</v>
      </c>
      <c r="B302" s="802"/>
      <c r="C302" s="802"/>
      <c r="D302" s="802"/>
      <c r="E302" s="802"/>
      <c r="F302" s="802"/>
      <c r="G302" s="802"/>
      <c r="H302" s="802"/>
      <c r="I302" s="802"/>
      <c r="J302" s="802"/>
      <c r="K302" s="802"/>
      <c r="L302" s="802"/>
      <c r="M302" s="802"/>
      <c r="N302" s="802"/>
      <c r="O302" s="23"/>
      <c r="P302" s="23"/>
      <c r="Q302" s="29"/>
      <c r="R302" s="23"/>
      <c r="S302" s="29"/>
      <c r="T302" s="29"/>
    </row>
    <row r="303" spans="1:20" ht="54" customHeight="1" x14ac:dyDescent="1.05">
      <c r="A303" s="399" t="s">
        <v>17795</v>
      </c>
      <c r="B303" s="399" t="s">
        <v>17796</v>
      </c>
      <c r="C303" s="399" t="s">
        <v>17797</v>
      </c>
      <c r="D303" s="399" t="s">
        <v>17798</v>
      </c>
      <c r="E303" s="399" t="s">
        <v>101</v>
      </c>
      <c r="F303" s="399" t="s">
        <v>123</v>
      </c>
      <c r="G303" s="399" t="s">
        <v>16223</v>
      </c>
      <c r="H303" s="399" t="s">
        <v>16973</v>
      </c>
      <c r="I303" s="400">
        <v>0.25</v>
      </c>
      <c r="J303" s="399" t="s">
        <v>1772</v>
      </c>
      <c r="K303" s="399" t="s">
        <v>105</v>
      </c>
      <c r="L303" s="399" t="s">
        <v>106</v>
      </c>
      <c r="M303" s="399" t="s">
        <v>107</v>
      </c>
      <c r="N303" s="399"/>
      <c r="O303" s="23"/>
      <c r="P303" s="23"/>
      <c r="Q303" s="29"/>
      <c r="R303" s="23"/>
      <c r="S303" s="29">
        <v>22200</v>
      </c>
      <c r="T303" s="29"/>
    </row>
    <row r="304" spans="1:20" ht="54" customHeight="1" x14ac:dyDescent="1.05">
      <c r="A304" s="399" t="s">
        <v>17799</v>
      </c>
      <c r="B304" s="399" t="s">
        <v>768</v>
      </c>
      <c r="C304" s="399" t="s">
        <v>17800</v>
      </c>
      <c r="D304" s="399" t="s">
        <v>17801</v>
      </c>
      <c r="E304" s="399" t="s">
        <v>687</v>
      </c>
      <c r="F304" s="399" t="s">
        <v>123</v>
      </c>
      <c r="G304" s="399" t="s">
        <v>17532</v>
      </c>
      <c r="H304" s="399" t="s">
        <v>16249</v>
      </c>
      <c r="I304" s="400">
        <v>0.83333333333333337</v>
      </c>
      <c r="J304" s="399" t="s">
        <v>1772</v>
      </c>
      <c r="K304" s="399" t="s">
        <v>105</v>
      </c>
      <c r="L304" s="399" t="s">
        <v>106</v>
      </c>
      <c r="M304" s="399" t="s">
        <v>995</v>
      </c>
      <c r="N304" s="399"/>
      <c r="O304" s="23"/>
      <c r="P304" s="23"/>
      <c r="Q304" s="29"/>
      <c r="R304" s="23"/>
      <c r="S304" s="29">
        <v>43425</v>
      </c>
      <c r="T304" s="29"/>
    </row>
    <row r="305" spans="1:20" ht="54" customHeight="1" x14ac:dyDescent="1.05">
      <c r="A305" s="399" t="s">
        <v>17802</v>
      </c>
      <c r="B305" s="399" t="s">
        <v>17803</v>
      </c>
      <c r="C305" s="399" t="s">
        <v>17804</v>
      </c>
      <c r="D305" s="399" t="s">
        <v>17805</v>
      </c>
      <c r="E305" s="399" t="s">
        <v>687</v>
      </c>
      <c r="F305" s="399" t="s">
        <v>123</v>
      </c>
      <c r="G305" s="399" t="s">
        <v>17532</v>
      </c>
      <c r="H305" s="399" t="s">
        <v>16249</v>
      </c>
      <c r="I305" s="400">
        <v>0.83333333333333337</v>
      </c>
      <c r="J305" s="399" t="s">
        <v>550</v>
      </c>
      <c r="K305" s="399" t="s">
        <v>105</v>
      </c>
      <c r="L305" s="399" t="s">
        <v>106</v>
      </c>
      <c r="M305" s="399" t="s">
        <v>995</v>
      </c>
      <c r="N305" s="399"/>
      <c r="O305" s="23"/>
      <c r="P305" s="23"/>
      <c r="Q305" s="29"/>
      <c r="R305" s="23"/>
      <c r="S305" s="29">
        <v>43425</v>
      </c>
      <c r="T305" s="29"/>
    </row>
    <row r="306" spans="1:20" ht="54" customHeight="1" x14ac:dyDescent="1.05">
      <c r="A306" s="399" t="s">
        <v>17806</v>
      </c>
      <c r="B306" s="399" t="s">
        <v>17807</v>
      </c>
      <c r="C306" s="399" t="s">
        <v>17808</v>
      </c>
      <c r="D306" s="399" t="s">
        <v>17809</v>
      </c>
      <c r="E306" s="399" t="s">
        <v>687</v>
      </c>
      <c r="F306" s="31" t="s">
        <v>102</v>
      </c>
      <c r="G306" s="399" t="s">
        <v>17532</v>
      </c>
      <c r="H306" s="399" t="s">
        <v>16249</v>
      </c>
      <c r="I306" s="400">
        <v>0.83333333333333337</v>
      </c>
      <c r="J306" s="399" t="s">
        <v>550</v>
      </c>
      <c r="K306" s="399" t="s">
        <v>105</v>
      </c>
      <c r="L306" s="399" t="s">
        <v>106</v>
      </c>
      <c r="M306" s="31" t="s">
        <v>491</v>
      </c>
      <c r="N306" s="399"/>
      <c r="O306" s="23"/>
      <c r="P306" s="23"/>
      <c r="Q306" s="29"/>
      <c r="R306" s="23"/>
      <c r="S306" s="29">
        <v>25200</v>
      </c>
      <c r="T306" s="29"/>
    </row>
    <row r="307" spans="1:20" ht="54" customHeight="1" x14ac:dyDescent="1.05">
      <c r="A307" s="399" t="s">
        <v>17810</v>
      </c>
      <c r="B307" s="399" t="s">
        <v>17811</v>
      </c>
      <c r="C307" s="399" t="s">
        <v>17812</v>
      </c>
      <c r="D307" s="399" t="s">
        <v>17813</v>
      </c>
      <c r="E307" s="399" t="s">
        <v>687</v>
      </c>
      <c r="F307" s="399" t="s">
        <v>102</v>
      </c>
      <c r="G307" s="399" t="s">
        <v>16324</v>
      </c>
      <c r="H307" s="399" t="s">
        <v>16249</v>
      </c>
      <c r="I307" s="400">
        <v>0.83333333333333337</v>
      </c>
      <c r="J307" s="399" t="s">
        <v>550</v>
      </c>
      <c r="K307" s="399" t="s">
        <v>105</v>
      </c>
      <c r="L307" s="399" t="s">
        <v>106</v>
      </c>
      <c r="M307" s="399" t="s">
        <v>491</v>
      </c>
      <c r="N307" s="399"/>
      <c r="O307" s="23"/>
      <c r="P307" s="23"/>
      <c r="Q307" s="29"/>
      <c r="R307" s="23"/>
      <c r="S307" s="29">
        <v>25200</v>
      </c>
      <c r="T307" s="29"/>
    </row>
    <row r="308" spans="1:20" ht="54" customHeight="1" x14ac:dyDescent="1.05">
      <c r="A308" s="399" t="s">
        <v>17814</v>
      </c>
      <c r="B308" s="399" t="s">
        <v>17815</v>
      </c>
      <c r="C308" s="399" t="s">
        <v>17816</v>
      </c>
      <c r="D308" s="399" t="s">
        <v>17817</v>
      </c>
      <c r="E308" s="399" t="s">
        <v>687</v>
      </c>
      <c r="F308" s="399" t="s">
        <v>123</v>
      </c>
      <c r="G308" s="399" t="s">
        <v>17143</v>
      </c>
      <c r="H308" s="399" t="s">
        <v>16249</v>
      </c>
      <c r="I308" s="400">
        <v>0.41666666666666669</v>
      </c>
      <c r="J308" s="399" t="s">
        <v>550</v>
      </c>
      <c r="K308" s="399" t="s">
        <v>105</v>
      </c>
      <c r="L308" s="399" t="s">
        <v>106</v>
      </c>
      <c r="M308" s="399" t="s">
        <v>995</v>
      </c>
      <c r="N308" s="399"/>
      <c r="O308" s="23"/>
      <c r="P308" s="23"/>
      <c r="Q308" s="29"/>
      <c r="R308" s="23"/>
      <c r="S308" s="29">
        <v>43425</v>
      </c>
      <c r="T308" s="29"/>
    </row>
    <row r="309" spans="1:20" ht="54" customHeight="1" x14ac:dyDescent="1.05">
      <c r="A309" s="399" t="s">
        <v>17818</v>
      </c>
      <c r="B309" s="399" t="s">
        <v>17819</v>
      </c>
      <c r="C309" s="399" t="s">
        <v>17820</v>
      </c>
      <c r="D309" s="399" t="s">
        <v>17821</v>
      </c>
      <c r="E309" s="399" t="s">
        <v>687</v>
      </c>
      <c r="F309" s="399" t="s">
        <v>123</v>
      </c>
      <c r="G309" s="399" t="s">
        <v>17143</v>
      </c>
      <c r="H309" s="399" t="s">
        <v>16249</v>
      </c>
      <c r="I309" s="400">
        <v>0.41666666666666669</v>
      </c>
      <c r="J309" s="399" t="s">
        <v>550</v>
      </c>
      <c r="K309" s="399" t="s">
        <v>105</v>
      </c>
      <c r="L309" s="399" t="s">
        <v>106</v>
      </c>
      <c r="M309" s="399" t="s">
        <v>995</v>
      </c>
      <c r="N309" s="399"/>
      <c r="O309" s="23"/>
      <c r="P309" s="23"/>
      <c r="Q309" s="29"/>
      <c r="R309" s="23"/>
      <c r="S309" s="29">
        <v>43425</v>
      </c>
      <c r="T309" s="29"/>
    </row>
    <row r="310" spans="1:20" ht="54" customHeight="1" x14ac:dyDescent="1.05">
      <c r="A310" s="399" t="s">
        <v>17822</v>
      </c>
      <c r="B310" s="399" t="s">
        <v>17823</v>
      </c>
      <c r="C310" s="399" t="s">
        <v>17824</v>
      </c>
      <c r="D310" s="399" t="s">
        <v>17825</v>
      </c>
      <c r="E310" s="399" t="s">
        <v>687</v>
      </c>
      <c r="F310" s="399" t="s">
        <v>123</v>
      </c>
      <c r="G310" s="399" t="s">
        <v>16248</v>
      </c>
      <c r="H310" s="399" t="s">
        <v>16249</v>
      </c>
      <c r="I310" s="400">
        <v>0.41666666666666669</v>
      </c>
      <c r="J310" s="399" t="s">
        <v>550</v>
      </c>
      <c r="K310" s="399" t="s">
        <v>105</v>
      </c>
      <c r="L310" s="399" t="s">
        <v>106</v>
      </c>
      <c r="M310" s="399" t="s">
        <v>995</v>
      </c>
      <c r="N310" s="399"/>
      <c r="O310" s="23"/>
      <c r="P310" s="23"/>
      <c r="Q310" s="29"/>
      <c r="R310" s="23"/>
      <c r="S310" s="29">
        <v>43425</v>
      </c>
      <c r="T310" s="29"/>
    </row>
    <row r="311" spans="1:20" ht="54" customHeight="1" x14ac:dyDescent="0.7">
      <c r="A311" s="711" t="s">
        <v>17962</v>
      </c>
      <c r="B311" s="804"/>
      <c r="C311" s="804"/>
      <c r="D311" s="804"/>
      <c r="E311" s="804"/>
      <c r="F311" s="804"/>
      <c r="G311" s="804"/>
      <c r="H311" s="804"/>
      <c r="I311" s="804"/>
      <c r="J311" s="804"/>
      <c r="K311" s="804"/>
      <c r="L311" s="804"/>
      <c r="M311" s="804"/>
      <c r="N311" s="23"/>
      <c r="O311" s="23"/>
      <c r="P311" s="23"/>
      <c r="Q311" s="29"/>
      <c r="R311" s="29"/>
      <c r="S311" s="29"/>
      <c r="T311" s="29">
        <v>70000</v>
      </c>
    </row>
    <row r="312" spans="1:20" ht="54" customHeight="1" x14ac:dyDescent="1.05">
      <c r="A312" s="696" t="s">
        <v>18796</v>
      </c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23"/>
      <c r="O312" s="23"/>
      <c r="P312" s="23"/>
      <c r="Q312" s="29"/>
      <c r="R312" s="23"/>
      <c r="S312" s="29"/>
      <c r="T312" s="29"/>
    </row>
    <row r="313" spans="1:20" ht="54" customHeight="1" x14ac:dyDescent="1.05">
      <c r="A313" s="31" t="s">
        <v>18564</v>
      </c>
      <c r="B313" s="31" t="s">
        <v>2399</v>
      </c>
      <c r="C313" s="31" t="s">
        <v>18565</v>
      </c>
      <c r="D313" s="31" t="s">
        <v>18566</v>
      </c>
      <c r="E313" s="31" t="s">
        <v>687</v>
      </c>
      <c r="F313" s="31" t="s">
        <v>123</v>
      </c>
      <c r="G313" s="31" t="s">
        <v>17532</v>
      </c>
      <c r="H313" s="31" t="s">
        <v>16249</v>
      </c>
      <c r="I313" s="38">
        <v>0.41666666666666669</v>
      </c>
      <c r="J313" s="31" t="s">
        <v>1772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9"/>
      <c r="R313" s="23"/>
      <c r="S313" s="29">
        <v>43425</v>
      </c>
      <c r="T313" s="29"/>
    </row>
    <row r="314" spans="1:20" ht="54" customHeight="1" x14ac:dyDescent="0.7">
      <c r="A314" s="803" t="s">
        <v>19292</v>
      </c>
      <c r="B314" s="803"/>
      <c r="C314" s="803"/>
      <c r="D314" s="803"/>
      <c r="E314" s="803"/>
      <c r="F314" s="803"/>
      <c r="G314" s="803"/>
      <c r="H314" s="803"/>
      <c r="I314" s="803"/>
      <c r="J314" s="803"/>
      <c r="K314" s="803"/>
      <c r="L314" s="803"/>
      <c r="M314" s="803"/>
      <c r="N314" s="23"/>
      <c r="O314" s="23"/>
      <c r="P314" s="23"/>
      <c r="Q314" s="29">
        <v>360</v>
      </c>
      <c r="R314" s="29"/>
      <c r="S314" s="29"/>
      <c r="T314" s="29"/>
    </row>
    <row r="315" spans="1:20" ht="54" customHeight="1" x14ac:dyDescent="0.7">
      <c r="A315" s="803" t="s">
        <v>19293</v>
      </c>
      <c r="B315" s="803"/>
      <c r="C315" s="803"/>
      <c r="D315" s="803"/>
      <c r="E315" s="803"/>
      <c r="F315" s="803"/>
      <c r="G315" s="803"/>
      <c r="H315" s="803"/>
      <c r="I315" s="803"/>
      <c r="J315" s="803"/>
      <c r="K315" s="803"/>
      <c r="L315" s="803"/>
      <c r="M315" s="803"/>
      <c r="N315" s="23"/>
      <c r="O315" s="23"/>
      <c r="P315" s="23"/>
      <c r="Q315" s="29">
        <v>1080</v>
      </c>
      <c r="R315" s="29"/>
      <c r="S315" s="29"/>
      <c r="T315" s="29"/>
    </row>
    <row r="316" spans="1:20" ht="54" customHeight="1" x14ac:dyDescent="1.05">
      <c r="A316" s="696" t="s">
        <v>19287</v>
      </c>
      <c r="B316" s="696"/>
      <c r="C316" s="696"/>
      <c r="D316" s="696"/>
      <c r="E316" s="696"/>
      <c r="F316" s="696"/>
      <c r="G316" s="696"/>
      <c r="H316" s="696"/>
      <c r="I316" s="696"/>
      <c r="J316" s="696"/>
      <c r="K316" s="696"/>
      <c r="L316" s="696"/>
      <c r="M316" s="696"/>
      <c r="N316" s="23"/>
      <c r="O316" s="23"/>
      <c r="P316" s="23"/>
      <c r="Q316" s="29"/>
      <c r="R316" s="23"/>
      <c r="S316" s="29"/>
      <c r="T316" s="29"/>
    </row>
    <row r="317" spans="1:20" ht="54" customHeight="1" x14ac:dyDescent="1.05">
      <c r="A317" s="31" t="s">
        <v>19269</v>
      </c>
      <c r="B317" s="31" t="s">
        <v>19270</v>
      </c>
      <c r="C317" s="31" t="s">
        <v>19271</v>
      </c>
      <c r="D317" s="31" t="s">
        <v>19272</v>
      </c>
      <c r="E317" s="31" t="s">
        <v>101</v>
      </c>
      <c r="F317" s="31" t="s">
        <v>123</v>
      </c>
      <c r="G317" s="31" t="s">
        <v>16223</v>
      </c>
      <c r="H317" s="31" t="s">
        <v>16244</v>
      </c>
      <c r="I317" s="38">
        <v>0.25</v>
      </c>
      <c r="J317" s="31" t="s">
        <v>1772</v>
      </c>
      <c r="K317" s="31" t="s">
        <v>105</v>
      </c>
      <c r="L317" s="31" t="s">
        <v>106</v>
      </c>
      <c r="M317" s="31" t="s">
        <v>107</v>
      </c>
      <c r="N317" s="23"/>
      <c r="O317" s="23"/>
      <c r="P317" s="23"/>
      <c r="Q317" s="29"/>
      <c r="R317" s="23"/>
      <c r="S317" s="29">
        <v>22200</v>
      </c>
      <c r="T317" s="29"/>
    </row>
    <row r="318" spans="1:20" ht="54" customHeight="1" x14ac:dyDescent="1.65">
      <c r="A318" s="696" t="s">
        <v>20030</v>
      </c>
      <c r="B318" s="771"/>
      <c r="C318" s="771"/>
      <c r="D318" s="771"/>
      <c r="E318" s="771"/>
      <c r="F318" s="771"/>
      <c r="G318" s="771"/>
      <c r="H318" s="771"/>
      <c r="I318" s="771"/>
      <c r="J318" s="771"/>
      <c r="K318" s="771"/>
      <c r="L318" s="771"/>
      <c r="M318" s="771"/>
      <c r="N318" s="54"/>
      <c r="O318" s="56"/>
      <c r="P318" s="54"/>
      <c r="Q318" s="117"/>
      <c r="R318" s="54"/>
      <c r="S318" s="117"/>
      <c r="T318" s="29"/>
    </row>
    <row r="319" spans="1:20" ht="54" customHeight="1" x14ac:dyDescent="1.65">
      <c r="A319" s="405" t="s">
        <v>19953</v>
      </c>
      <c r="B319" s="405" t="s">
        <v>19954</v>
      </c>
      <c r="C319" s="405" t="s">
        <v>19955</v>
      </c>
      <c r="D319" s="405" t="s">
        <v>19956</v>
      </c>
      <c r="E319" s="405" t="s">
        <v>687</v>
      </c>
      <c r="F319" s="405" t="s">
        <v>123</v>
      </c>
      <c r="G319" s="405" t="s">
        <v>16248</v>
      </c>
      <c r="H319" s="405" t="s">
        <v>16224</v>
      </c>
      <c r="I319" s="406">
        <v>0.53125</v>
      </c>
      <c r="J319" s="405" t="s">
        <v>1772</v>
      </c>
      <c r="K319" s="405" t="s">
        <v>105</v>
      </c>
      <c r="L319" s="405" t="s">
        <v>106</v>
      </c>
      <c r="M319" s="405" t="s">
        <v>995</v>
      </c>
      <c r="N319" s="54"/>
      <c r="O319" s="56"/>
      <c r="P319" s="54"/>
      <c r="Q319" s="117"/>
      <c r="R319" s="54"/>
      <c r="S319" s="117">
        <v>43425</v>
      </c>
      <c r="T319" s="29"/>
    </row>
    <row r="320" spans="1:20" ht="54" customHeight="1" x14ac:dyDescent="1.65">
      <c r="A320" s="405" t="s">
        <v>19957</v>
      </c>
      <c r="B320" s="405" t="s">
        <v>19958</v>
      </c>
      <c r="C320" s="405" t="s">
        <v>19959</v>
      </c>
      <c r="D320" s="405" t="s">
        <v>19960</v>
      </c>
      <c r="E320" s="405" t="s">
        <v>687</v>
      </c>
      <c r="F320" s="405" t="s">
        <v>123</v>
      </c>
      <c r="G320" s="405" t="s">
        <v>16248</v>
      </c>
      <c r="H320" s="405" t="s">
        <v>16224</v>
      </c>
      <c r="I320" s="406">
        <v>0.53125</v>
      </c>
      <c r="J320" s="405" t="s">
        <v>1772</v>
      </c>
      <c r="K320" s="405" t="s">
        <v>105</v>
      </c>
      <c r="L320" s="405" t="s">
        <v>106</v>
      </c>
      <c r="M320" s="405" t="s">
        <v>995</v>
      </c>
      <c r="N320" s="54"/>
      <c r="O320" s="56"/>
      <c r="P320" s="54"/>
      <c r="Q320" s="117"/>
      <c r="R320" s="54"/>
      <c r="S320" s="117">
        <v>43425</v>
      </c>
      <c r="T320" s="29"/>
    </row>
    <row r="321" spans="1:20" ht="54" customHeight="1" x14ac:dyDescent="1.65">
      <c r="A321" s="405" t="s">
        <v>19961</v>
      </c>
      <c r="B321" s="405" t="s">
        <v>19962</v>
      </c>
      <c r="C321" s="405" t="s">
        <v>19963</v>
      </c>
      <c r="D321" s="405" t="s">
        <v>19964</v>
      </c>
      <c r="E321" s="405" t="s">
        <v>101</v>
      </c>
      <c r="F321" s="405" t="s">
        <v>102</v>
      </c>
      <c r="G321" s="405" t="s">
        <v>16190</v>
      </c>
      <c r="H321" s="405" t="s">
        <v>18842</v>
      </c>
      <c r="I321" s="406">
        <v>0.52430555555555558</v>
      </c>
      <c r="J321" s="405" t="s">
        <v>1772</v>
      </c>
      <c r="K321" s="405" t="s">
        <v>105</v>
      </c>
      <c r="L321" s="405" t="s">
        <v>106</v>
      </c>
      <c r="M321" s="405" t="s">
        <v>491</v>
      </c>
      <c r="N321" s="54"/>
      <c r="O321" s="56"/>
      <c r="P321" s="54"/>
      <c r="Q321" s="117"/>
      <c r="R321" s="54"/>
      <c r="S321" s="117">
        <v>26200</v>
      </c>
      <c r="T321" s="29"/>
    </row>
    <row r="322" spans="1:20" ht="54" customHeight="1" x14ac:dyDescent="1.65">
      <c r="A322" s="405" t="s">
        <v>19965</v>
      </c>
      <c r="B322" s="405" t="s">
        <v>19966</v>
      </c>
      <c r="C322" s="405" t="s">
        <v>19967</v>
      </c>
      <c r="D322" s="405" t="s">
        <v>19968</v>
      </c>
      <c r="E322" s="405" t="s">
        <v>687</v>
      </c>
      <c r="F322" s="405" t="s">
        <v>123</v>
      </c>
      <c r="G322" s="405" t="s">
        <v>16248</v>
      </c>
      <c r="H322" s="405" t="s">
        <v>16249</v>
      </c>
      <c r="I322" s="406">
        <v>0.53125</v>
      </c>
      <c r="J322" s="405" t="s">
        <v>1772</v>
      </c>
      <c r="K322" s="405" t="s">
        <v>105</v>
      </c>
      <c r="L322" s="405" t="s">
        <v>125</v>
      </c>
      <c r="M322" s="405" t="s">
        <v>995</v>
      </c>
      <c r="N322" s="54"/>
      <c r="O322" s="56"/>
      <c r="P322" s="54"/>
      <c r="Q322" s="117"/>
      <c r="R322" s="54"/>
      <c r="S322" s="117">
        <v>35730</v>
      </c>
      <c r="T322" s="29"/>
    </row>
    <row r="323" spans="1:20" ht="54" customHeight="1" x14ac:dyDescent="1.65">
      <c r="A323" s="405" t="s">
        <v>19969</v>
      </c>
      <c r="B323" s="405" t="s">
        <v>19970</v>
      </c>
      <c r="C323" s="405" t="s">
        <v>19971</v>
      </c>
      <c r="D323" s="405" t="s">
        <v>19972</v>
      </c>
      <c r="E323" s="405" t="s">
        <v>687</v>
      </c>
      <c r="F323" s="405" t="s">
        <v>123</v>
      </c>
      <c r="G323" s="405" t="s">
        <v>16248</v>
      </c>
      <c r="H323" s="405" t="s">
        <v>16224</v>
      </c>
      <c r="I323" s="406">
        <v>0.53125</v>
      </c>
      <c r="J323" s="405" t="s">
        <v>1772</v>
      </c>
      <c r="K323" s="405" t="s">
        <v>105</v>
      </c>
      <c r="L323" s="405" t="s">
        <v>106</v>
      </c>
      <c r="M323" s="405" t="s">
        <v>995</v>
      </c>
      <c r="N323" s="54"/>
      <c r="O323" s="56"/>
      <c r="P323" s="54"/>
      <c r="Q323" s="117"/>
      <c r="R323" s="54"/>
      <c r="S323" s="117">
        <v>43425</v>
      </c>
      <c r="T323" s="29"/>
    </row>
    <row r="324" spans="1:20" ht="54" customHeight="1" x14ac:dyDescent="1.65">
      <c r="A324" s="405" t="s">
        <v>19973</v>
      </c>
      <c r="B324" s="405" t="s">
        <v>19974</v>
      </c>
      <c r="C324" s="405" t="s">
        <v>19975</v>
      </c>
      <c r="D324" s="405" t="s">
        <v>19976</v>
      </c>
      <c r="E324" s="405" t="s">
        <v>687</v>
      </c>
      <c r="F324" s="405" t="s">
        <v>123</v>
      </c>
      <c r="G324" s="405" t="s">
        <v>16248</v>
      </c>
      <c r="H324" s="405" t="s">
        <v>16249</v>
      </c>
      <c r="I324" s="406">
        <v>0.53125</v>
      </c>
      <c r="J324" s="405" t="s">
        <v>1772</v>
      </c>
      <c r="K324" s="405" t="s">
        <v>105</v>
      </c>
      <c r="L324" s="405" t="s">
        <v>106</v>
      </c>
      <c r="M324" s="405" t="s">
        <v>995</v>
      </c>
      <c r="N324" s="54"/>
      <c r="O324" s="56"/>
      <c r="P324" s="54"/>
      <c r="Q324" s="117"/>
      <c r="R324" s="54"/>
      <c r="S324" s="117">
        <v>43425</v>
      </c>
      <c r="T324" s="29"/>
    </row>
    <row r="325" spans="1:20" ht="54" customHeight="1" x14ac:dyDescent="1.65">
      <c r="A325" s="405" t="s">
        <v>19977</v>
      </c>
      <c r="B325" s="405" t="s">
        <v>19978</v>
      </c>
      <c r="C325" s="405" t="s">
        <v>19979</v>
      </c>
      <c r="D325" s="405" t="s">
        <v>19980</v>
      </c>
      <c r="E325" s="405" t="s">
        <v>101</v>
      </c>
      <c r="F325" s="405" t="s">
        <v>102</v>
      </c>
      <c r="G325" s="405" t="s">
        <v>16216</v>
      </c>
      <c r="H325" s="405" t="s">
        <v>16697</v>
      </c>
      <c r="I325" s="406">
        <v>8.3333333333333329E-2</v>
      </c>
      <c r="J325" s="405" t="s">
        <v>1772</v>
      </c>
      <c r="K325" s="405" t="s">
        <v>105</v>
      </c>
      <c r="L325" s="405" t="s">
        <v>106</v>
      </c>
      <c r="M325" s="405" t="s">
        <v>107</v>
      </c>
      <c r="N325" s="54"/>
      <c r="O325" s="56"/>
      <c r="P325" s="54"/>
      <c r="Q325" s="117"/>
      <c r="R325" s="54"/>
      <c r="S325" s="117">
        <v>22200</v>
      </c>
      <c r="T325" s="29"/>
    </row>
    <row r="326" spans="1:20" ht="54" customHeight="1" x14ac:dyDescent="1.65">
      <c r="A326" s="405" t="s">
        <v>19981</v>
      </c>
      <c r="B326" s="405" t="s">
        <v>19982</v>
      </c>
      <c r="C326" s="405" t="s">
        <v>19983</v>
      </c>
      <c r="D326" s="405" t="s">
        <v>19984</v>
      </c>
      <c r="E326" s="405" t="s">
        <v>687</v>
      </c>
      <c r="F326" s="405" t="s">
        <v>123</v>
      </c>
      <c r="G326" s="405" t="s">
        <v>16504</v>
      </c>
      <c r="H326" s="405" t="s">
        <v>16697</v>
      </c>
      <c r="I326" s="406">
        <v>8.3333333333333329E-2</v>
      </c>
      <c r="J326" s="405" t="s">
        <v>1772</v>
      </c>
      <c r="K326" s="405" t="s">
        <v>105</v>
      </c>
      <c r="L326" s="405" t="s">
        <v>106</v>
      </c>
      <c r="M326" s="405" t="s">
        <v>995</v>
      </c>
      <c r="N326" s="54"/>
      <c r="O326" s="56"/>
      <c r="P326" s="54"/>
      <c r="Q326" s="117"/>
      <c r="R326" s="54"/>
      <c r="S326" s="117">
        <v>43425</v>
      </c>
      <c r="T326" s="29"/>
    </row>
    <row r="327" spans="1:20" ht="54" customHeight="1" x14ac:dyDescent="1.65">
      <c r="A327" s="405" t="s">
        <v>19985</v>
      </c>
      <c r="B327" s="405" t="s">
        <v>10225</v>
      </c>
      <c r="C327" s="405" t="s">
        <v>19986</v>
      </c>
      <c r="D327" s="405" t="s">
        <v>19987</v>
      </c>
      <c r="E327" s="405" t="s">
        <v>687</v>
      </c>
      <c r="F327" s="405" t="s">
        <v>123</v>
      </c>
      <c r="G327" s="405" t="s">
        <v>16504</v>
      </c>
      <c r="H327" s="405" t="s">
        <v>16697</v>
      </c>
      <c r="I327" s="406">
        <v>8.3333333333333329E-2</v>
      </c>
      <c r="J327" s="405" t="s">
        <v>1772</v>
      </c>
      <c r="K327" s="405" t="s">
        <v>105</v>
      </c>
      <c r="L327" s="405" t="s">
        <v>106</v>
      </c>
      <c r="M327" s="405" t="s">
        <v>995</v>
      </c>
      <c r="N327" s="54"/>
      <c r="O327" s="56"/>
      <c r="P327" s="54"/>
      <c r="Q327" s="117"/>
      <c r="R327" s="54"/>
      <c r="S327" s="117">
        <v>43425</v>
      </c>
      <c r="T327" s="29"/>
    </row>
    <row r="328" spans="1:20" ht="54" customHeight="1" x14ac:dyDescent="1.65">
      <c r="A328" s="405" t="s">
        <v>19988</v>
      </c>
      <c r="B328" s="405" t="s">
        <v>19989</v>
      </c>
      <c r="C328" s="405" t="s">
        <v>19990</v>
      </c>
      <c r="D328" s="405" t="s">
        <v>19991</v>
      </c>
      <c r="E328" s="405" t="s">
        <v>687</v>
      </c>
      <c r="F328" s="405" t="s">
        <v>123</v>
      </c>
      <c r="G328" s="405" t="s">
        <v>16504</v>
      </c>
      <c r="H328" s="405" t="s">
        <v>16697</v>
      </c>
      <c r="I328" s="406">
        <v>8.3333333333333329E-2</v>
      </c>
      <c r="J328" s="405" t="s">
        <v>1772</v>
      </c>
      <c r="K328" s="405" t="s">
        <v>105</v>
      </c>
      <c r="L328" s="405" t="s">
        <v>106</v>
      </c>
      <c r="M328" s="405" t="s">
        <v>995</v>
      </c>
      <c r="N328" s="54"/>
      <c r="O328" s="56"/>
      <c r="P328" s="54"/>
      <c r="Q328" s="117"/>
      <c r="R328" s="54"/>
      <c r="S328" s="117">
        <v>43425</v>
      </c>
      <c r="T328" s="29"/>
    </row>
    <row r="329" spans="1:20" ht="54" customHeight="1" x14ac:dyDescent="0.7">
      <c r="A329" s="711" t="s">
        <v>20033</v>
      </c>
      <c r="B329" s="711"/>
      <c r="C329" s="711"/>
      <c r="D329" s="711"/>
      <c r="E329" s="711"/>
      <c r="F329" s="711"/>
      <c r="G329" s="711"/>
      <c r="H329" s="711"/>
      <c r="I329" s="711"/>
      <c r="J329" s="711"/>
      <c r="K329" s="711"/>
      <c r="L329" s="711"/>
      <c r="M329" s="711"/>
      <c r="N329" s="23"/>
      <c r="O329" s="23"/>
      <c r="P329" s="23"/>
      <c r="Q329" s="29"/>
      <c r="R329" s="29"/>
      <c r="S329" s="29"/>
      <c r="T329" s="29">
        <v>499600</v>
      </c>
    </row>
    <row r="330" spans="1:20" ht="54" customHeight="1" x14ac:dyDescent="0.7">
      <c r="A330" s="711" t="s">
        <v>17961</v>
      </c>
      <c r="B330" s="711"/>
      <c r="C330" s="711"/>
      <c r="D330" s="711"/>
      <c r="E330" s="711"/>
      <c r="F330" s="711"/>
      <c r="G330" s="711"/>
      <c r="H330" s="711"/>
      <c r="I330" s="711"/>
      <c r="J330" s="711"/>
      <c r="K330" s="711"/>
      <c r="L330" s="711"/>
      <c r="M330" s="711"/>
      <c r="N330" s="23"/>
      <c r="O330" s="23"/>
      <c r="P330" s="23"/>
      <c r="Q330" s="29"/>
      <c r="R330" s="29"/>
      <c r="S330" s="29"/>
      <c r="T330" s="389">
        <v>50000</v>
      </c>
    </row>
    <row r="331" spans="1:20" ht="54" customHeight="1" x14ac:dyDescent="0.7">
      <c r="A331" s="711" t="s">
        <v>17961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23"/>
      <c r="O331" s="23"/>
      <c r="P331" s="23"/>
      <c r="Q331" s="29"/>
      <c r="R331" s="29"/>
      <c r="S331" s="29"/>
      <c r="T331" s="389">
        <v>20000</v>
      </c>
    </row>
    <row r="332" spans="1:20" ht="54" customHeight="1" x14ac:dyDescent="0.7">
      <c r="A332" s="711" t="s">
        <v>20044</v>
      </c>
      <c r="B332" s="711"/>
      <c r="C332" s="711"/>
      <c r="D332" s="711"/>
      <c r="E332" s="711"/>
      <c r="F332" s="711"/>
      <c r="G332" s="711"/>
      <c r="H332" s="711"/>
      <c r="I332" s="711"/>
      <c r="J332" s="711"/>
      <c r="K332" s="711"/>
      <c r="L332" s="711"/>
      <c r="M332" s="711"/>
      <c r="N332" s="23"/>
      <c r="O332" s="23"/>
      <c r="P332" s="23"/>
      <c r="Q332" s="29"/>
      <c r="R332" s="29"/>
      <c r="S332" s="29"/>
      <c r="T332" s="389">
        <v>50000</v>
      </c>
    </row>
    <row r="333" spans="1:20" ht="54" customHeight="1" x14ac:dyDescent="0.7">
      <c r="A333" s="711" t="s">
        <v>20034</v>
      </c>
      <c r="B333" s="711"/>
      <c r="C333" s="711"/>
      <c r="D333" s="711"/>
      <c r="E333" s="711"/>
      <c r="F333" s="711"/>
      <c r="G333" s="711"/>
      <c r="H333" s="711"/>
      <c r="I333" s="711"/>
      <c r="J333" s="711"/>
      <c r="K333" s="711"/>
      <c r="L333" s="711"/>
      <c r="M333" s="711"/>
      <c r="N333" s="23"/>
      <c r="O333" s="23"/>
      <c r="P333" s="23"/>
      <c r="Q333" s="29"/>
      <c r="R333" s="29"/>
      <c r="S333" s="29"/>
      <c r="T333" s="389">
        <v>26000</v>
      </c>
    </row>
    <row r="334" spans="1:20" ht="54" customHeight="1" x14ac:dyDescent="0.7">
      <c r="A334" s="711" t="s">
        <v>20035</v>
      </c>
      <c r="B334" s="711"/>
      <c r="C334" s="711"/>
      <c r="D334" s="711"/>
      <c r="E334" s="711"/>
      <c r="F334" s="711"/>
      <c r="G334" s="711"/>
      <c r="H334" s="711"/>
      <c r="I334" s="711"/>
      <c r="J334" s="711"/>
      <c r="K334" s="711"/>
      <c r="L334" s="711"/>
      <c r="M334" s="711"/>
      <c r="N334" s="23"/>
      <c r="O334" s="23"/>
      <c r="P334" s="23"/>
      <c r="Q334" s="29"/>
      <c r="R334" s="29"/>
      <c r="S334" s="29"/>
      <c r="T334" s="389">
        <v>20000</v>
      </c>
    </row>
    <row r="335" spans="1:20" ht="54" customHeight="1" x14ac:dyDescent="0.7">
      <c r="A335" s="711" t="s">
        <v>20598</v>
      </c>
      <c r="B335" s="711"/>
      <c r="C335" s="711"/>
      <c r="D335" s="711"/>
      <c r="E335" s="711"/>
      <c r="F335" s="711"/>
      <c r="G335" s="711"/>
      <c r="H335" s="711"/>
      <c r="I335" s="711"/>
      <c r="J335" s="711"/>
      <c r="K335" s="711"/>
      <c r="L335" s="711"/>
      <c r="M335" s="711"/>
      <c r="N335" s="23"/>
      <c r="O335" s="23"/>
      <c r="P335" s="23"/>
      <c r="Q335" s="29"/>
      <c r="R335" s="29"/>
      <c r="S335" s="29"/>
      <c r="T335" s="389">
        <v>300000</v>
      </c>
    </row>
    <row r="337" spans="1:20" ht="54" customHeight="1" x14ac:dyDescent="1.3">
      <c r="A337" s="31" t="s">
        <v>20601</v>
      </c>
      <c r="B337" s="37" t="s">
        <v>20609</v>
      </c>
      <c r="C337" s="185">
        <v>46219</v>
      </c>
      <c r="D337" s="31" t="s">
        <v>20610</v>
      </c>
      <c r="E337" s="38">
        <v>0.90972222222222221</v>
      </c>
      <c r="F337" s="31" t="s">
        <v>102</v>
      </c>
      <c r="G337" s="31" t="s">
        <v>20605</v>
      </c>
      <c r="H337" s="31" t="s">
        <v>20602</v>
      </c>
      <c r="I337" s="31" t="s">
        <v>1967</v>
      </c>
      <c r="J337" s="31" t="s">
        <v>101</v>
      </c>
      <c r="K337" s="31" t="s">
        <v>20611</v>
      </c>
      <c r="L337" s="31" t="s">
        <v>1998</v>
      </c>
      <c r="M337" s="180" t="s">
        <v>20612</v>
      </c>
      <c r="N337" s="180" t="s">
        <v>20613</v>
      </c>
      <c r="O337" s="180" t="s">
        <v>105</v>
      </c>
      <c r="P337" s="182">
        <v>400</v>
      </c>
      <c r="Q337" s="170">
        <v>400</v>
      </c>
      <c r="R337" s="127"/>
      <c r="S337" s="295"/>
      <c r="T337" s="29"/>
    </row>
    <row r="338" spans="1:20" ht="54" customHeight="1" x14ac:dyDescent="0.7">
      <c r="A338" s="711" t="s">
        <v>20955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23"/>
      <c r="O338" s="23"/>
      <c r="P338" s="23"/>
      <c r="Q338" s="29"/>
      <c r="R338" s="29"/>
      <c r="S338" s="29"/>
      <c r="T338" s="389">
        <v>70000</v>
      </c>
    </row>
    <row r="339" spans="1:20" ht="54" customHeight="1" x14ac:dyDescent="0.7">
      <c r="A339" s="711" t="s">
        <v>20955</v>
      </c>
      <c r="B339" s="711"/>
      <c r="C339" s="711"/>
      <c r="D339" s="711"/>
      <c r="E339" s="711"/>
      <c r="F339" s="711"/>
      <c r="G339" s="711"/>
      <c r="H339" s="711"/>
      <c r="I339" s="711"/>
      <c r="J339" s="711"/>
      <c r="K339" s="711"/>
      <c r="L339" s="711"/>
      <c r="M339" s="711"/>
      <c r="N339" s="127"/>
      <c r="O339" s="127"/>
      <c r="P339" s="127"/>
      <c r="Q339" s="29"/>
      <c r="R339" s="29"/>
      <c r="S339" s="29"/>
      <c r="T339" s="389">
        <v>50000</v>
      </c>
    </row>
    <row r="340" spans="1:20" ht="54" customHeight="1" x14ac:dyDescent="0.7">
      <c r="A340" s="711" t="s">
        <v>20955</v>
      </c>
      <c r="B340" s="711"/>
      <c r="C340" s="711"/>
      <c r="D340" s="711"/>
      <c r="E340" s="711"/>
      <c r="F340" s="711"/>
      <c r="G340" s="711"/>
      <c r="H340" s="711"/>
      <c r="I340" s="711"/>
      <c r="J340" s="711"/>
      <c r="K340" s="711"/>
      <c r="L340" s="711"/>
      <c r="M340" s="711"/>
      <c r="N340" s="127"/>
      <c r="O340" s="127"/>
      <c r="P340" s="127"/>
      <c r="Q340" s="29"/>
      <c r="R340" s="29"/>
      <c r="S340" s="29"/>
      <c r="T340" s="389">
        <v>350000</v>
      </c>
    </row>
    <row r="341" spans="1:20" ht="54" customHeight="1" x14ac:dyDescent="1.05">
      <c r="A341" s="696" t="s">
        <v>21789</v>
      </c>
      <c r="B341" s="696"/>
      <c r="C341" s="696"/>
      <c r="D341" s="696"/>
      <c r="E341" s="696"/>
      <c r="F341" s="696"/>
      <c r="G341" s="696"/>
      <c r="H341" s="696"/>
      <c r="I341" s="696"/>
      <c r="J341" s="696"/>
      <c r="K341" s="696"/>
      <c r="L341" s="696"/>
      <c r="M341" s="696"/>
      <c r="N341" s="23"/>
      <c r="O341" s="23"/>
      <c r="P341" s="23"/>
      <c r="Q341" s="29"/>
      <c r="R341" s="23"/>
      <c r="S341" s="29"/>
      <c r="T341" s="29"/>
    </row>
    <row r="342" spans="1:20" ht="54" customHeight="1" x14ac:dyDescent="1.05">
      <c r="A342" s="31" t="s">
        <v>21611</v>
      </c>
      <c r="B342" s="31" t="s">
        <v>21612</v>
      </c>
      <c r="C342" s="31" t="s">
        <v>21613</v>
      </c>
      <c r="D342" s="31" t="s">
        <v>21614</v>
      </c>
      <c r="E342" s="31" t="s">
        <v>687</v>
      </c>
      <c r="F342" s="31" t="s">
        <v>123</v>
      </c>
      <c r="G342" s="31" t="s">
        <v>16248</v>
      </c>
      <c r="H342" s="31" t="s">
        <v>18842</v>
      </c>
      <c r="I342" s="38">
        <v>0.83333333333333337</v>
      </c>
      <c r="J342" s="31" t="s">
        <v>550</v>
      </c>
      <c r="K342" s="31" t="s">
        <v>105</v>
      </c>
      <c r="L342" s="31" t="s">
        <v>106</v>
      </c>
      <c r="M342" s="31" t="s">
        <v>107</v>
      </c>
      <c r="N342" s="23"/>
      <c r="O342" s="23"/>
      <c r="P342" s="23"/>
      <c r="Q342" s="29"/>
      <c r="R342" s="23"/>
      <c r="S342" s="29">
        <v>22200</v>
      </c>
      <c r="T342" s="29"/>
    </row>
    <row r="343" spans="1:20" ht="54" customHeight="1" x14ac:dyDescent="1.05">
      <c r="A343" s="31" t="s">
        <v>21615</v>
      </c>
      <c r="B343" s="31" t="s">
        <v>21616</v>
      </c>
      <c r="C343" s="31" t="s">
        <v>21617</v>
      </c>
      <c r="D343" s="31" t="s">
        <v>21618</v>
      </c>
      <c r="E343" s="31" t="s">
        <v>101</v>
      </c>
      <c r="F343" s="31" t="s">
        <v>123</v>
      </c>
      <c r="G343" s="31" t="s">
        <v>16970</v>
      </c>
      <c r="H343" s="31" t="s">
        <v>21619</v>
      </c>
      <c r="I343" s="38">
        <v>0.83333333333333337</v>
      </c>
      <c r="J343" s="31" t="s">
        <v>550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9"/>
      <c r="R343" s="23"/>
      <c r="S343" s="29">
        <v>22200</v>
      </c>
      <c r="T343" s="29"/>
    </row>
    <row r="344" spans="1:20" ht="54" customHeight="1" x14ac:dyDescent="0.7">
      <c r="A344" s="711" t="s">
        <v>21794</v>
      </c>
      <c r="B344" s="711"/>
      <c r="C344" s="711"/>
      <c r="D344" s="711"/>
      <c r="E344" s="711"/>
      <c r="F344" s="711"/>
      <c r="G344" s="711"/>
      <c r="H344" s="711"/>
      <c r="I344" s="711"/>
      <c r="J344" s="711"/>
      <c r="K344" s="711"/>
      <c r="L344" s="711"/>
      <c r="M344" s="711"/>
      <c r="N344" s="127"/>
      <c r="O344" s="127"/>
      <c r="P344" s="127"/>
      <c r="Q344" s="29"/>
      <c r="R344" s="29"/>
      <c r="S344" s="29"/>
      <c r="T344" s="389">
        <v>50000</v>
      </c>
    </row>
    <row r="345" spans="1:20" ht="54" customHeight="1" x14ac:dyDescent="0.7">
      <c r="A345" s="711" t="s">
        <v>21794</v>
      </c>
      <c r="B345" s="711"/>
      <c r="C345" s="711"/>
      <c r="D345" s="711"/>
      <c r="E345" s="711"/>
      <c r="F345" s="711"/>
      <c r="G345" s="711"/>
      <c r="H345" s="711"/>
      <c r="I345" s="711"/>
      <c r="J345" s="711"/>
      <c r="K345" s="711"/>
      <c r="L345" s="711"/>
      <c r="M345" s="711"/>
      <c r="N345" s="127"/>
      <c r="O345" s="127"/>
      <c r="P345" s="127"/>
      <c r="Q345" s="29"/>
      <c r="R345" s="29"/>
      <c r="S345" s="29"/>
      <c r="T345" s="389">
        <v>450000</v>
      </c>
    </row>
    <row r="346" spans="1:20" ht="54" customHeight="1" x14ac:dyDescent="0.7">
      <c r="A346" s="711" t="s">
        <v>21823</v>
      </c>
      <c r="B346" s="711"/>
      <c r="C346" s="711"/>
      <c r="D346" s="711"/>
      <c r="E346" s="711"/>
      <c r="F346" s="711"/>
      <c r="G346" s="711"/>
      <c r="H346" s="711"/>
      <c r="I346" s="711"/>
      <c r="J346" s="711"/>
      <c r="K346" s="711"/>
      <c r="L346" s="711"/>
      <c r="M346" s="711"/>
      <c r="N346" s="127"/>
      <c r="O346" s="127"/>
      <c r="P346" s="127"/>
      <c r="Q346" s="29"/>
      <c r="R346" s="29">
        <v>5000</v>
      </c>
      <c r="S346" s="29"/>
      <c r="T346" s="465"/>
    </row>
    <row r="347" spans="1:20" ht="54" customHeight="1" x14ac:dyDescent="0.7">
      <c r="A347" s="711" t="s">
        <v>21798</v>
      </c>
      <c r="B347" s="711"/>
      <c r="C347" s="711"/>
      <c r="D347" s="711"/>
      <c r="E347" s="711"/>
      <c r="F347" s="711"/>
      <c r="G347" s="711"/>
      <c r="H347" s="711"/>
      <c r="I347" s="711"/>
      <c r="J347" s="711"/>
      <c r="K347" s="711"/>
      <c r="L347" s="711"/>
      <c r="M347" s="711"/>
      <c r="N347" s="127"/>
      <c r="O347" s="127"/>
      <c r="P347" s="127"/>
      <c r="Q347" s="29"/>
      <c r="R347" s="29"/>
      <c r="S347" s="29"/>
      <c r="T347" s="389">
        <v>199400</v>
      </c>
    </row>
    <row r="348" spans="1:20" ht="54" customHeight="1" x14ac:dyDescent="1.3">
      <c r="A348" s="712" t="s">
        <v>22223</v>
      </c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23"/>
      <c r="O348" s="23"/>
      <c r="P348" s="23"/>
      <c r="Q348" s="29"/>
      <c r="R348" s="23"/>
      <c r="S348" s="29"/>
      <c r="T348" s="29"/>
    </row>
    <row r="349" spans="1:20" ht="54" customHeight="1" x14ac:dyDescent="1.05">
      <c r="A349" s="31" t="s">
        <v>22098</v>
      </c>
      <c r="B349" s="31" t="s">
        <v>22099</v>
      </c>
      <c r="C349" s="31" t="s">
        <v>22100</v>
      </c>
      <c r="D349" s="31" t="s">
        <v>22101</v>
      </c>
      <c r="E349" s="31" t="s">
        <v>687</v>
      </c>
      <c r="F349" s="31" t="s">
        <v>123</v>
      </c>
      <c r="G349" s="31" t="s">
        <v>16248</v>
      </c>
      <c r="H349" s="31" t="s">
        <v>18842</v>
      </c>
      <c r="I349" s="38">
        <v>0.41666666666666669</v>
      </c>
      <c r="J349" s="31" t="s">
        <v>550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9"/>
      <c r="R349" s="23"/>
      <c r="S349" s="29">
        <v>43425</v>
      </c>
      <c r="T349" s="29"/>
    </row>
    <row r="350" spans="1:20" ht="54" customHeight="1" x14ac:dyDescent="1.05">
      <c r="A350" s="31" t="s">
        <v>22102</v>
      </c>
      <c r="B350" s="31" t="s">
        <v>7532</v>
      </c>
      <c r="C350" s="31" t="s">
        <v>22103</v>
      </c>
      <c r="D350" s="31" t="s">
        <v>22104</v>
      </c>
      <c r="E350" s="31" t="s">
        <v>687</v>
      </c>
      <c r="F350" s="31" t="s">
        <v>123</v>
      </c>
      <c r="G350" s="31" t="s">
        <v>16248</v>
      </c>
      <c r="H350" s="31" t="s">
        <v>18842</v>
      </c>
      <c r="I350" s="38">
        <v>0.41666666666666669</v>
      </c>
      <c r="J350" s="31" t="s">
        <v>550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29"/>
      <c r="R350" s="23"/>
      <c r="S350" s="29">
        <v>43425</v>
      </c>
      <c r="T350" s="29"/>
    </row>
    <row r="351" spans="1:20" ht="54" customHeight="1" x14ac:dyDescent="1.05">
      <c r="A351" s="31" t="s">
        <v>22105</v>
      </c>
      <c r="B351" s="31" t="s">
        <v>22106</v>
      </c>
      <c r="C351" s="31" t="s">
        <v>22107</v>
      </c>
      <c r="D351" s="31" t="s">
        <v>22108</v>
      </c>
      <c r="E351" s="31" t="s">
        <v>687</v>
      </c>
      <c r="F351" s="31" t="s">
        <v>123</v>
      </c>
      <c r="G351" s="31" t="s">
        <v>16248</v>
      </c>
      <c r="H351" s="31" t="s">
        <v>18842</v>
      </c>
      <c r="I351" s="38">
        <v>0.41666666666666669</v>
      </c>
      <c r="J351" s="31" t="s">
        <v>550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9"/>
      <c r="R351" s="23"/>
      <c r="S351" s="29">
        <v>43425</v>
      </c>
      <c r="T351" s="29"/>
    </row>
    <row r="352" spans="1:20" ht="54" customHeight="1" x14ac:dyDescent="1.05">
      <c r="A352" s="31" t="s">
        <v>22109</v>
      </c>
      <c r="B352" s="31" t="s">
        <v>3757</v>
      </c>
      <c r="C352" s="31" t="s">
        <v>22110</v>
      </c>
      <c r="D352" s="31" t="s">
        <v>22111</v>
      </c>
      <c r="E352" s="31" t="s">
        <v>687</v>
      </c>
      <c r="F352" s="31" t="s">
        <v>123</v>
      </c>
      <c r="G352" s="31" t="s">
        <v>16248</v>
      </c>
      <c r="H352" s="31" t="s">
        <v>18842</v>
      </c>
      <c r="I352" s="38">
        <v>0.41666666666666669</v>
      </c>
      <c r="J352" s="31" t="s">
        <v>550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9"/>
      <c r="R352" s="23"/>
      <c r="S352" s="29">
        <v>43425</v>
      </c>
      <c r="T352" s="29"/>
    </row>
    <row r="353" spans="1:20" ht="54" customHeight="1" x14ac:dyDescent="1.05">
      <c r="A353" s="31" t="s">
        <v>22112</v>
      </c>
      <c r="B353" s="31" t="s">
        <v>1393</v>
      </c>
      <c r="C353" s="31" t="s">
        <v>22113</v>
      </c>
      <c r="D353" s="31" t="s">
        <v>22114</v>
      </c>
      <c r="E353" s="31" t="s">
        <v>687</v>
      </c>
      <c r="F353" s="31" t="s">
        <v>123</v>
      </c>
      <c r="G353" s="31" t="s">
        <v>16248</v>
      </c>
      <c r="H353" s="31" t="s">
        <v>18842</v>
      </c>
      <c r="I353" s="38">
        <v>0.41666666666666669</v>
      </c>
      <c r="J353" s="31" t="s">
        <v>550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9"/>
      <c r="R353" s="23"/>
      <c r="S353" s="29">
        <v>43425</v>
      </c>
      <c r="T353" s="29"/>
    </row>
    <row r="354" spans="1:20" ht="54" customHeight="1" x14ac:dyDescent="1.05">
      <c r="A354" s="31" t="s">
        <v>22115</v>
      </c>
      <c r="B354" s="31" t="s">
        <v>22116</v>
      </c>
      <c r="C354" s="31" t="s">
        <v>22117</v>
      </c>
      <c r="D354" s="31" t="s">
        <v>22118</v>
      </c>
      <c r="E354" s="31" t="s">
        <v>687</v>
      </c>
      <c r="F354" s="31" t="s">
        <v>123</v>
      </c>
      <c r="G354" s="31" t="s">
        <v>16248</v>
      </c>
      <c r="H354" s="31" t="s">
        <v>18842</v>
      </c>
      <c r="I354" s="38">
        <v>0.41666666666666669</v>
      </c>
      <c r="J354" s="31" t="s">
        <v>550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9"/>
      <c r="R354" s="23"/>
      <c r="S354" s="29">
        <v>43425</v>
      </c>
      <c r="T354" s="29"/>
    </row>
    <row r="355" spans="1:20" ht="54" customHeight="1" x14ac:dyDescent="1.05">
      <c r="A355" s="31" t="s">
        <v>22119</v>
      </c>
      <c r="B355" s="31" t="s">
        <v>22120</v>
      </c>
      <c r="C355" s="31" t="s">
        <v>22121</v>
      </c>
      <c r="D355" s="31" t="s">
        <v>22122</v>
      </c>
      <c r="E355" s="31" t="s">
        <v>687</v>
      </c>
      <c r="F355" s="31" t="s">
        <v>123</v>
      </c>
      <c r="G355" s="31" t="s">
        <v>16248</v>
      </c>
      <c r="H355" s="31" t="s">
        <v>18842</v>
      </c>
      <c r="I355" s="38">
        <v>0.41666666666666669</v>
      </c>
      <c r="J355" s="31" t="s">
        <v>550</v>
      </c>
      <c r="K355" s="31" t="s">
        <v>105</v>
      </c>
      <c r="L355" s="31" t="s">
        <v>106</v>
      </c>
      <c r="M355" s="31" t="s">
        <v>995</v>
      </c>
      <c r="N355" s="23"/>
      <c r="O355" s="23"/>
      <c r="P355" s="23"/>
      <c r="Q355" s="29"/>
      <c r="R355" s="23"/>
      <c r="S355" s="29">
        <v>43425</v>
      </c>
      <c r="T355" s="29"/>
    </row>
    <row r="356" spans="1:20" ht="54" customHeight="1" x14ac:dyDescent="1.05">
      <c r="A356" s="31" t="s">
        <v>22123</v>
      </c>
      <c r="B356" s="31" t="s">
        <v>22124</v>
      </c>
      <c r="C356" s="31" t="s">
        <v>22125</v>
      </c>
      <c r="D356" s="31" t="s">
        <v>22126</v>
      </c>
      <c r="E356" s="31" t="s">
        <v>687</v>
      </c>
      <c r="F356" s="31" t="s">
        <v>102</v>
      </c>
      <c r="G356" s="31" t="s">
        <v>17122</v>
      </c>
      <c r="H356" s="31" t="s">
        <v>17112</v>
      </c>
      <c r="I356" s="38">
        <v>0.375</v>
      </c>
      <c r="J356" s="31" t="s">
        <v>550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9"/>
      <c r="R356" s="23"/>
      <c r="S356" s="29">
        <v>25200</v>
      </c>
      <c r="T356" s="29"/>
    </row>
    <row r="357" spans="1:20" ht="54" customHeight="1" x14ac:dyDescent="1.05">
      <c r="A357" s="31" t="s">
        <v>22127</v>
      </c>
      <c r="B357" s="31" t="s">
        <v>22128</v>
      </c>
      <c r="C357" s="31" t="s">
        <v>22129</v>
      </c>
      <c r="D357" s="31" t="s">
        <v>22130</v>
      </c>
      <c r="E357" s="31" t="s">
        <v>687</v>
      </c>
      <c r="F357" s="31" t="s">
        <v>102</v>
      </c>
      <c r="G357" s="31" t="s">
        <v>17122</v>
      </c>
      <c r="H357" s="31" t="s">
        <v>17112</v>
      </c>
      <c r="I357" s="38">
        <v>0.375</v>
      </c>
      <c r="J357" s="31" t="s">
        <v>550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9"/>
      <c r="R357" s="23"/>
      <c r="S357" s="29">
        <v>25200</v>
      </c>
      <c r="T357" s="29"/>
    </row>
    <row r="358" spans="1:20" ht="54" customHeight="1" x14ac:dyDescent="1.05">
      <c r="A358" s="31" t="s">
        <v>22131</v>
      </c>
      <c r="B358" s="31" t="s">
        <v>16234</v>
      </c>
      <c r="C358" s="31" t="s">
        <v>22132</v>
      </c>
      <c r="D358" s="31" t="s">
        <v>22133</v>
      </c>
      <c r="E358" s="31" t="s">
        <v>687</v>
      </c>
      <c r="F358" s="31" t="s">
        <v>102</v>
      </c>
      <c r="G358" s="31" t="s">
        <v>17122</v>
      </c>
      <c r="H358" s="31" t="s">
        <v>17112</v>
      </c>
      <c r="I358" s="38">
        <v>0.375</v>
      </c>
      <c r="J358" s="31" t="s">
        <v>550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9"/>
      <c r="R358" s="23"/>
      <c r="S358" s="29">
        <v>25200</v>
      </c>
      <c r="T358" s="29"/>
    </row>
    <row r="359" spans="1:20" ht="54" customHeight="1" x14ac:dyDescent="1.05">
      <c r="A359" s="31" t="s">
        <v>22090</v>
      </c>
      <c r="B359" s="31" t="s">
        <v>2347</v>
      </c>
      <c r="C359" s="31" t="s">
        <v>22091</v>
      </c>
      <c r="D359" s="31" t="s">
        <v>22092</v>
      </c>
      <c r="E359" s="31" t="s">
        <v>687</v>
      </c>
      <c r="F359" s="31" t="s">
        <v>123</v>
      </c>
      <c r="G359" s="31" t="s">
        <v>16504</v>
      </c>
      <c r="H359" s="31" t="s">
        <v>17126</v>
      </c>
      <c r="I359" s="38">
        <v>0.83333333333333337</v>
      </c>
      <c r="J359" s="31" t="s">
        <v>1772</v>
      </c>
      <c r="K359" s="31" t="s">
        <v>105</v>
      </c>
      <c r="L359" s="31" t="s">
        <v>106</v>
      </c>
      <c r="M359" s="31" t="s">
        <v>995</v>
      </c>
      <c r="N359" s="23"/>
      <c r="O359" s="23"/>
      <c r="P359" s="23"/>
      <c r="Q359" s="29"/>
      <c r="R359" s="23"/>
      <c r="S359" s="29">
        <v>43425</v>
      </c>
      <c r="T359" s="29"/>
    </row>
    <row r="360" spans="1:20" ht="54" customHeight="1" x14ac:dyDescent="1.05">
      <c r="A360" s="31" t="s">
        <v>22134</v>
      </c>
      <c r="B360" s="31" t="s">
        <v>22135</v>
      </c>
      <c r="C360" s="31" t="s">
        <v>22136</v>
      </c>
      <c r="D360" s="31" t="s">
        <v>22137</v>
      </c>
      <c r="E360" s="31" t="s">
        <v>101</v>
      </c>
      <c r="F360" s="31" t="s">
        <v>102</v>
      </c>
      <c r="G360" s="31" t="s">
        <v>16236</v>
      </c>
      <c r="H360" s="31" t="s">
        <v>17112</v>
      </c>
      <c r="I360" s="38">
        <v>0.41666666666666669</v>
      </c>
      <c r="J360" s="31" t="s">
        <v>550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9"/>
      <c r="R360" s="23"/>
      <c r="S360" s="29">
        <v>22200</v>
      </c>
      <c r="T360" s="29"/>
    </row>
    <row r="361" spans="1:20" ht="54" customHeight="1" x14ac:dyDescent="1.05">
      <c r="A361" s="31" t="s">
        <v>22138</v>
      </c>
      <c r="B361" s="31" t="s">
        <v>16731</v>
      </c>
      <c r="C361" s="31" t="s">
        <v>22139</v>
      </c>
      <c r="D361" s="31" t="s">
        <v>22140</v>
      </c>
      <c r="E361" s="31" t="s">
        <v>687</v>
      </c>
      <c r="F361" s="31" t="s">
        <v>123</v>
      </c>
      <c r="G361" s="31" t="s">
        <v>16504</v>
      </c>
      <c r="H361" s="31" t="s">
        <v>16967</v>
      </c>
      <c r="I361" s="38">
        <v>0.29166666666666669</v>
      </c>
      <c r="J361" s="31" t="s">
        <v>550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9"/>
      <c r="R361" s="23"/>
      <c r="S361" s="29">
        <v>43425</v>
      </c>
      <c r="T361" s="29"/>
    </row>
    <row r="362" spans="1:20" ht="54" customHeight="1" x14ac:dyDescent="1.05">
      <c r="A362" s="696" t="s">
        <v>22805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23"/>
      <c r="O362" s="23"/>
      <c r="P362" s="23"/>
      <c r="Q362" s="29"/>
      <c r="R362" s="23"/>
      <c r="S362" s="29"/>
      <c r="T362" s="29"/>
    </row>
    <row r="363" spans="1:20" ht="54" customHeight="1" x14ac:dyDescent="1.05">
      <c r="A363" s="31" t="s">
        <v>22689</v>
      </c>
      <c r="B363" s="31" t="s">
        <v>22690</v>
      </c>
      <c r="C363" s="31" t="s">
        <v>22691</v>
      </c>
      <c r="D363" s="31" t="s">
        <v>22692</v>
      </c>
      <c r="E363" s="31" t="s">
        <v>101</v>
      </c>
      <c r="F363" s="31" t="s">
        <v>123</v>
      </c>
      <c r="G363" s="31" t="s">
        <v>16223</v>
      </c>
      <c r="H363" s="31" t="s">
        <v>20921</v>
      </c>
      <c r="I363" s="38">
        <v>0.20833333333333334</v>
      </c>
      <c r="J363" s="31" t="s">
        <v>1772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29"/>
      <c r="R363" s="23"/>
      <c r="S363" s="29">
        <v>40330</v>
      </c>
      <c r="T363" s="29"/>
    </row>
    <row r="364" spans="1:20" ht="54" customHeight="1" x14ac:dyDescent="1.05">
      <c r="A364" s="31" t="s">
        <v>22693</v>
      </c>
      <c r="B364" s="31" t="s">
        <v>4239</v>
      </c>
      <c r="C364" s="31" t="s">
        <v>22694</v>
      </c>
      <c r="D364" s="31" t="s">
        <v>22695</v>
      </c>
      <c r="E364" s="31" t="s">
        <v>687</v>
      </c>
      <c r="F364" s="31" t="s">
        <v>123</v>
      </c>
      <c r="G364" s="31" t="s">
        <v>16248</v>
      </c>
      <c r="H364" s="31" t="s">
        <v>17112</v>
      </c>
      <c r="I364" s="38">
        <v>0.83333333333333337</v>
      </c>
      <c r="J364" s="31" t="s">
        <v>1772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9"/>
      <c r="R364" s="23"/>
      <c r="S364" s="29">
        <v>43425</v>
      </c>
      <c r="T364" s="29"/>
    </row>
    <row r="365" spans="1:20" ht="54" customHeight="1" x14ac:dyDescent="1.05">
      <c r="A365" s="31" t="s">
        <v>22696</v>
      </c>
      <c r="B365" s="31" t="s">
        <v>22697</v>
      </c>
      <c r="C365" s="31" t="s">
        <v>22698</v>
      </c>
      <c r="D365" s="31" t="s">
        <v>22699</v>
      </c>
      <c r="E365" s="31" t="s">
        <v>687</v>
      </c>
      <c r="F365" s="31" t="s">
        <v>123</v>
      </c>
      <c r="G365" s="31" t="s">
        <v>16248</v>
      </c>
      <c r="H365" s="31" t="s">
        <v>17112</v>
      </c>
      <c r="I365" s="38">
        <v>0.83333333333333337</v>
      </c>
      <c r="J365" s="31" t="s">
        <v>1772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9"/>
      <c r="R365" s="23"/>
      <c r="S365" s="29">
        <v>43425</v>
      </c>
      <c r="T365" s="29"/>
    </row>
    <row r="366" spans="1:20" ht="54" customHeight="1" x14ac:dyDescent="1.05">
      <c r="A366" s="31" t="s">
        <v>22700</v>
      </c>
      <c r="B366" s="31" t="s">
        <v>1189</v>
      </c>
      <c r="C366" s="31" t="s">
        <v>22701</v>
      </c>
      <c r="D366" s="31" t="s">
        <v>22702</v>
      </c>
      <c r="E366" s="31" t="s">
        <v>687</v>
      </c>
      <c r="F366" s="31" t="s">
        <v>123</v>
      </c>
      <c r="G366" s="31" t="s">
        <v>16248</v>
      </c>
      <c r="H366" s="31" t="s">
        <v>17112</v>
      </c>
      <c r="I366" s="38">
        <v>0.41666666666666669</v>
      </c>
      <c r="J366" s="31" t="s">
        <v>1772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9"/>
      <c r="R366" s="23"/>
      <c r="S366" s="29">
        <v>43425</v>
      </c>
      <c r="T366" s="29"/>
    </row>
    <row r="367" spans="1:20" ht="54" customHeight="1" x14ac:dyDescent="1.05">
      <c r="A367" s="31" t="s">
        <v>22703</v>
      </c>
      <c r="B367" s="31" t="s">
        <v>22704</v>
      </c>
      <c r="C367" s="31" t="s">
        <v>22705</v>
      </c>
      <c r="D367" s="31" t="s">
        <v>22706</v>
      </c>
      <c r="E367" s="31" t="s">
        <v>687</v>
      </c>
      <c r="F367" s="31" t="s">
        <v>123</v>
      </c>
      <c r="G367" s="31" t="s">
        <v>16248</v>
      </c>
      <c r="H367" s="31" t="s">
        <v>17112</v>
      </c>
      <c r="I367" s="38">
        <v>0.83333333333333337</v>
      </c>
      <c r="J367" s="31" t="s">
        <v>1772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9"/>
      <c r="R367" s="23"/>
      <c r="S367" s="29">
        <v>43425</v>
      </c>
      <c r="T367" s="29"/>
    </row>
    <row r="368" spans="1:20" ht="54" customHeight="1" x14ac:dyDescent="1.05">
      <c r="A368" s="31" t="s">
        <v>22707</v>
      </c>
      <c r="B368" s="31" t="s">
        <v>22708</v>
      </c>
      <c r="C368" s="31" t="s">
        <v>22709</v>
      </c>
      <c r="D368" s="31" t="s">
        <v>22710</v>
      </c>
      <c r="E368" s="31" t="s">
        <v>687</v>
      </c>
      <c r="F368" s="31" t="s">
        <v>123</v>
      </c>
      <c r="G368" s="31" t="s">
        <v>16248</v>
      </c>
      <c r="H368" s="31" t="s">
        <v>17112</v>
      </c>
      <c r="I368" s="38">
        <v>0.83333333333333337</v>
      </c>
      <c r="J368" s="31" t="s">
        <v>1772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9"/>
      <c r="R368" s="23"/>
      <c r="S368" s="29">
        <v>43425</v>
      </c>
      <c r="T368" s="29"/>
    </row>
    <row r="369" spans="1:20" ht="54" customHeight="1" x14ac:dyDescent="1.05">
      <c r="A369" s="31" t="s">
        <v>22711</v>
      </c>
      <c r="B369" s="31" t="s">
        <v>22712</v>
      </c>
      <c r="C369" s="31" t="s">
        <v>22713</v>
      </c>
      <c r="D369" s="31" t="s">
        <v>22714</v>
      </c>
      <c r="E369" s="31" t="s">
        <v>687</v>
      </c>
      <c r="F369" s="31" t="s">
        <v>123</v>
      </c>
      <c r="G369" s="31" t="s">
        <v>16248</v>
      </c>
      <c r="H369" s="31" t="s">
        <v>17112</v>
      </c>
      <c r="I369" s="38">
        <v>0.41666666666666669</v>
      </c>
      <c r="J369" s="31" t="s">
        <v>1772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9"/>
      <c r="R369" s="23"/>
      <c r="S369" s="29">
        <v>43425</v>
      </c>
      <c r="T369" s="29"/>
    </row>
    <row r="370" spans="1:20" ht="54" customHeight="1" x14ac:dyDescent="1.05">
      <c r="A370" s="31" t="s">
        <v>22715</v>
      </c>
      <c r="B370" s="31" t="s">
        <v>22716</v>
      </c>
      <c r="C370" s="31" t="s">
        <v>22717</v>
      </c>
      <c r="D370" s="31" t="s">
        <v>22718</v>
      </c>
      <c r="E370" s="31" t="s">
        <v>687</v>
      </c>
      <c r="F370" s="31" t="s">
        <v>102</v>
      </c>
      <c r="G370" s="31" t="s">
        <v>17122</v>
      </c>
      <c r="H370" s="31" t="s">
        <v>17112</v>
      </c>
      <c r="I370" s="38">
        <v>0.41666666666666669</v>
      </c>
      <c r="J370" s="31" t="s">
        <v>1772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9"/>
      <c r="R370" s="23"/>
      <c r="S370" s="29">
        <v>25200</v>
      </c>
      <c r="T370" s="29"/>
    </row>
    <row r="371" spans="1:20" ht="54" customHeight="1" x14ac:dyDescent="1.05">
      <c r="A371" s="31" t="s">
        <v>22719</v>
      </c>
      <c r="B371" s="31" t="s">
        <v>22720</v>
      </c>
      <c r="C371" s="31" t="s">
        <v>22721</v>
      </c>
      <c r="D371" s="31" t="s">
        <v>22722</v>
      </c>
      <c r="E371" s="31" t="s">
        <v>687</v>
      </c>
      <c r="F371" s="31" t="s">
        <v>123</v>
      </c>
      <c r="G371" s="31" t="s">
        <v>16248</v>
      </c>
      <c r="H371" s="31" t="s">
        <v>17112</v>
      </c>
      <c r="I371" s="38">
        <v>0.83333333333333337</v>
      </c>
      <c r="J371" s="31" t="s">
        <v>1772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9"/>
      <c r="R371" s="23"/>
      <c r="S371" s="29">
        <v>43425</v>
      </c>
      <c r="T371" s="29"/>
    </row>
    <row r="372" spans="1:20" ht="54" customHeight="1" x14ac:dyDescent="1.05">
      <c r="A372" s="31" t="s">
        <v>22723</v>
      </c>
      <c r="B372" s="31" t="s">
        <v>22724</v>
      </c>
      <c r="C372" s="31" t="s">
        <v>22725</v>
      </c>
      <c r="D372" s="31" t="s">
        <v>22726</v>
      </c>
      <c r="E372" s="31" t="s">
        <v>687</v>
      </c>
      <c r="F372" s="31" t="s">
        <v>102</v>
      </c>
      <c r="G372" s="31" t="s">
        <v>17122</v>
      </c>
      <c r="H372" s="31" t="s">
        <v>17112</v>
      </c>
      <c r="I372" s="38">
        <v>0.83333333333333337</v>
      </c>
      <c r="J372" s="31" t="s">
        <v>1772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9"/>
      <c r="R372" s="23"/>
      <c r="S372" s="29">
        <v>25200</v>
      </c>
      <c r="T372" s="29"/>
    </row>
    <row r="373" spans="1:20" ht="54" customHeight="1" x14ac:dyDescent="1.05">
      <c r="A373" s="31" t="s">
        <v>22727</v>
      </c>
      <c r="B373" s="31" t="s">
        <v>22728</v>
      </c>
      <c r="C373" s="31" t="s">
        <v>22729</v>
      </c>
      <c r="D373" s="31" t="s">
        <v>22730</v>
      </c>
      <c r="E373" s="31" t="s">
        <v>101</v>
      </c>
      <c r="F373" s="31" t="s">
        <v>102</v>
      </c>
      <c r="G373" s="31" t="s">
        <v>16267</v>
      </c>
      <c r="H373" s="31" t="s">
        <v>22731</v>
      </c>
      <c r="I373" s="38">
        <v>0.83333333333333337</v>
      </c>
      <c r="J373" s="31" t="s">
        <v>1772</v>
      </c>
      <c r="K373" s="31" t="s">
        <v>105</v>
      </c>
      <c r="L373" s="31" t="s">
        <v>125</v>
      </c>
      <c r="M373" s="31" t="s">
        <v>107</v>
      </c>
      <c r="N373" s="23"/>
      <c r="O373" s="23"/>
      <c r="P373" s="23"/>
      <c r="Q373" s="29"/>
      <c r="R373" s="23"/>
      <c r="S373" s="29">
        <v>22200</v>
      </c>
      <c r="T373" s="29"/>
    </row>
    <row r="374" spans="1:20" ht="54" customHeight="1" x14ac:dyDescent="1.05">
      <c r="A374" s="31" t="s">
        <v>22732</v>
      </c>
      <c r="B374" s="31" t="s">
        <v>13007</v>
      </c>
      <c r="C374" s="31" t="s">
        <v>22733</v>
      </c>
      <c r="D374" s="31" t="s">
        <v>22734</v>
      </c>
      <c r="E374" s="31" t="s">
        <v>687</v>
      </c>
      <c r="F374" s="31" t="s">
        <v>102</v>
      </c>
      <c r="G374" s="31" t="s">
        <v>16324</v>
      </c>
      <c r="H374" s="31" t="s">
        <v>21136</v>
      </c>
      <c r="I374" s="38">
        <v>0.41666666666666669</v>
      </c>
      <c r="J374" s="31" t="s">
        <v>550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9"/>
      <c r="R374" s="23"/>
      <c r="S374" s="29">
        <v>25200</v>
      </c>
      <c r="T374" s="29"/>
    </row>
    <row r="375" spans="1:20" ht="54" customHeight="1" x14ac:dyDescent="1.05">
      <c r="A375" s="31" t="s">
        <v>22735</v>
      </c>
      <c r="B375" s="31" t="s">
        <v>22736</v>
      </c>
      <c r="C375" s="31" t="s">
        <v>22737</v>
      </c>
      <c r="D375" s="31" t="s">
        <v>22738</v>
      </c>
      <c r="E375" s="31" t="s">
        <v>687</v>
      </c>
      <c r="F375" s="31" t="s">
        <v>102</v>
      </c>
      <c r="G375" s="31" t="s">
        <v>16324</v>
      </c>
      <c r="H375" s="31" t="s">
        <v>21136</v>
      </c>
      <c r="I375" s="38">
        <v>0.41666666666666669</v>
      </c>
      <c r="J375" s="31" t="s">
        <v>550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29"/>
      <c r="R375" s="23"/>
      <c r="S375" s="29">
        <v>25200</v>
      </c>
      <c r="T375" s="29"/>
    </row>
    <row r="376" spans="1:20" ht="54" customHeight="1" x14ac:dyDescent="1.05">
      <c r="A376" s="31" t="s">
        <v>22739</v>
      </c>
      <c r="B376" s="31" t="s">
        <v>22740</v>
      </c>
      <c r="C376" s="31" t="s">
        <v>22741</v>
      </c>
      <c r="D376" s="31" t="s">
        <v>22742</v>
      </c>
      <c r="E376" s="31" t="s">
        <v>687</v>
      </c>
      <c r="F376" s="31" t="s">
        <v>123</v>
      </c>
      <c r="G376" s="31" t="s">
        <v>16248</v>
      </c>
      <c r="H376" s="31" t="s">
        <v>17112</v>
      </c>
      <c r="I376" s="38">
        <v>0.41666666666666669</v>
      </c>
      <c r="J376" s="31" t="s">
        <v>550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9"/>
      <c r="R376" s="23"/>
      <c r="S376" s="29">
        <v>43425</v>
      </c>
      <c r="T376" s="29"/>
    </row>
    <row r="377" spans="1:20" ht="54" customHeight="1" x14ac:dyDescent="1.05">
      <c r="A377" s="31" t="s">
        <v>22743</v>
      </c>
      <c r="B377" s="31" t="s">
        <v>22744</v>
      </c>
      <c r="C377" s="31" t="s">
        <v>22745</v>
      </c>
      <c r="D377" s="31" t="s">
        <v>22746</v>
      </c>
      <c r="E377" s="31" t="s">
        <v>687</v>
      </c>
      <c r="F377" s="31" t="s">
        <v>123</v>
      </c>
      <c r="G377" s="31" t="s">
        <v>16248</v>
      </c>
      <c r="H377" s="31" t="s">
        <v>17112</v>
      </c>
      <c r="I377" s="38">
        <v>0.41666666666666669</v>
      </c>
      <c r="J377" s="31" t="s">
        <v>550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9"/>
      <c r="R377" s="23"/>
      <c r="S377" s="29">
        <v>43425</v>
      </c>
      <c r="T377" s="29"/>
    </row>
    <row r="378" spans="1:20" ht="54" customHeight="1" x14ac:dyDescent="1.05">
      <c r="A378" s="31" t="s">
        <v>22747</v>
      </c>
      <c r="B378" s="31" t="s">
        <v>22748</v>
      </c>
      <c r="C378" s="31" t="s">
        <v>22749</v>
      </c>
      <c r="D378" s="31" t="s">
        <v>22750</v>
      </c>
      <c r="E378" s="31" t="s">
        <v>687</v>
      </c>
      <c r="F378" s="31" t="s">
        <v>123</v>
      </c>
      <c r="G378" s="31" t="s">
        <v>16248</v>
      </c>
      <c r="H378" s="31" t="s">
        <v>17112</v>
      </c>
      <c r="I378" s="38">
        <v>0.41666666666666669</v>
      </c>
      <c r="J378" s="31" t="s">
        <v>550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9"/>
      <c r="R378" s="23"/>
      <c r="S378" s="29">
        <v>43425</v>
      </c>
      <c r="T378" s="29"/>
    </row>
    <row r="379" spans="1:20" ht="54" customHeight="1" x14ac:dyDescent="1.05">
      <c r="A379" s="31" t="s">
        <v>22751</v>
      </c>
      <c r="B379" s="31" t="s">
        <v>22752</v>
      </c>
      <c r="C379" s="31" t="s">
        <v>22753</v>
      </c>
      <c r="D379" s="31" t="s">
        <v>22754</v>
      </c>
      <c r="E379" s="31" t="s">
        <v>101</v>
      </c>
      <c r="F379" s="31" t="s">
        <v>102</v>
      </c>
      <c r="G379" s="31" t="s">
        <v>16216</v>
      </c>
      <c r="H379" s="31" t="s">
        <v>21610</v>
      </c>
      <c r="I379" s="38">
        <v>0.41666666666666669</v>
      </c>
      <c r="J379" s="31" t="s">
        <v>550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9"/>
      <c r="R379" s="23"/>
      <c r="S379" s="29">
        <v>22000</v>
      </c>
      <c r="T379" s="29"/>
    </row>
    <row r="380" spans="1:20" ht="54" customHeight="1" x14ac:dyDescent="1.65">
      <c r="A380" s="801" t="s">
        <v>22864</v>
      </c>
      <c r="B380" s="801"/>
      <c r="C380" s="801"/>
      <c r="D380" s="801"/>
      <c r="E380" s="801"/>
      <c r="F380" s="801"/>
      <c r="G380" s="801"/>
      <c r="H380" s="801"/>
      <c r="I380" s="801"/>
      <c r="J380" s="801"/>
      <c r="K380" s="801"/>
      <c r="L380" s="801"/>
      <c r="M380" s="801"/>
      <c r="N380" s="54"/>
      <c r="O380" s="56"/>
      <c r="P380" s="54"/>
      <c r="Q380" s="117"/>
      <c r="R380" s="54"/>
      <c r="S380" s="117"/>
      <c r="T380" s="29"/>
    </row>
    <row r="381" spans="1:20" ht="54" customHeight="1" x14ac:dyDescent="1.65">
      <c r="A381" s="426" t="s">
        <v>22849</v>
      </c>
      <c r="B381" s="426" t="s">
        <v>22850</v>
      </c>
      <c r="C381" s="426" t="s">
        <v>22851</v>
      </c>
      <c r="D381" s="426" t="s">
        <v>22852</v>
      </c>
      <c r="E381" s="426" t="s">
        <v>687</v>
      </c>
      <c r="F381" s="426" t="s">
        <v>123</v>
      </c>
      <c r="G381" s="426" t="s">
        <v>16248</v>
      </c>
      <c r="H381" s="426" t="s">
        <v>18842</v>
      </c>
      <c r="I381" s="427">
        <v>0.41666666666666669</v>
      </c>
      <c r="J381" s="426" t="s">
        <v>1772</v>
      </c>
      <c r="K381" s="426" t="s">
        <v>105</v>
      </c>
      <c r="L381" s="426" t="s">
        <v>106</v>
      </c>
      <c r="M381" s="426" t="s">
        <v>995</v>
      </c>
      <c r="N381" s="54"/>
      <c r="O381" s="56"/>
      <c r="P381" s="54"/>
      <c r="Q381" s="117"/>
      <c r="R381" s="54"/>
      <c r="S381" s="117">
        <v>43425</v>
      </c>
      <c r="T381" s="29"/>
    </row>
    <row r="382" spans="1:20" ht="54" customHeight="1" x14ac:dyDescent="1.65">
      <c r="A382" s="426" t="s">
        <v>22853</v>
      </c>
      <c r="B382" s="426" t="s">
        <v>22854</v>
      </c>
      <c r="C382" s="426" t="s">
        <v>22855</v>
      </c>
      <c r="D382" s="426" t="s">
        <v>22856</v>
      </c>
      <c r="E382" s="426" t="s">
        <v>101</v>
      </c>
      <c r="F382" s="426" t="s">
        <v>102</v>
      </c>
      <c r="G382" s="426" t="s">
        <v>16267</v>
      </c>
      <c r="H382" s="426" t="s">
        <v>16697</v>
      </c>
      <c r="I382" s="427">
        <v>0.27083333333333331</v>
      </c>
      <c r="J382" s="426" t="s">
        <v>1772</v>
      </c>
      <c r="K382" s="426" t="s">
        <v>105</v>
      </c>
      <c r="L382" s="426" t="s">
        <v>106</v>
      </c>
      <c r="M382" s="426" t="s">
        <v>107</v>
      </c>
      <c r="N382" s="54"/>
      <c r="O382" s="56"/>
      <c r="P382" s="54"/>
      <c r="Q382" s="117"/>
      <c r="R382" s="54"/>
      <c r="S382" s="117">
        <v>22200</v>
      </c>
      <c r="T382" s="29"/>
    </row>
    <row r="383" spans="1:20" ht="54" customHeight="1" x14ac:dyDescent="1.65">
      <c r="A383" s="426" t="s">
        <v>22857</v>
      </c>
      <c r="B383" s="426" t="s">
        <v>22858</v>
      </c>
      <c r="C383" s="426" t="s">
        <v>22859</v>
      </c>
      <c r="D383" s="426" t="s">
        <v>22860</v>
      </c>
      <c r="E383" s="426" t="s">
        <v>101</v>
      </c>
      <c r="F383" s="426" t="s">
        <v>102</v>
      </c>
      <c r="G383" s="426" t="s">
        <v>16267</v>
      </c>
      <c r="H383" s="426" t="s">
        <v>16697</v>
      </c>
      <c r="I383" s="427">
        <v>0.27083333333333331</v>
      </c>
      <c r="J383" s="426" t="s">
        <v>1772</v>
      </c>
      <c r="K383" s="426" t="s">
        <v>105</v>
      </c>
      <c r="L383" s="426" t="s">
        <v>106</v>
      </c>
      <c r="M383" s="426" t="s">
        <v>107</v>
      </c>
      <c r="N383" s="54"/>
      <c r="O383" s="56"/>
      <c r="P383" s="54"/>
      <c r="Q383" s="117"/>
      <c r="R383" s="54"/>
      <c r="S383" s="117">
        <v>22200</v>
      </c>
      <c r="T383" s="29"/>
    </row>
    <row r="384" spans="1:20" ht="54" customHeight="1" x14ac:dyDescent="0.7">
      <c r="A384" s="698" t="s">
        <v>23248</v>
      </c>
      <c r="B384" s="699"/>
      <c r="C384" s="699"/>
      <c r="D384" s="699"/>
      <c r="E384" s="699"/>
      <c r="F384" s="699"/>
      <c r="G384" s="699"/>
      <c r="H384" s="699"/>
      <c r="I384" s="699"/>
      <c r="J384" s="699"/>
      <c r="K384" s="699"/>
      <c r="L384" s="699"/>
      <c r="M384" s="700"/>
      <c r="N384" s="127"/>
      <c r="O384" s="127"/>
      <c r="P384" s="127"/>
      <c r="Q384" s="29"/>
      <c r="R384" s="29"/>
      <c r="S384" s="29"/>
      <c r="T384" s="389">
        <v>249400</v>
      </c>
    </row>
    <row r="385" spans="1:20" ht="54" customHeight="1" x14ac:dyDescent="0.7">
      <c r="A385" s="698" t="s">
        <v>23245</v>
      </c>
      <c r="B385" s="699"/>
      <c r="C385" s="699"/>
      <c r="D385" s="699"/>
      <c r="E385" s="699"/>
      <c r="F385" s="699"/>
      <c r="G385" s="699"/>
      <c r="H385" s="699"/>
      <c r="I385" s="699"/>
      <c r="J385" s="699"/>
      <c r="K385" s="699"/>
      <c r="L385" s="699"/>
      <c r="M385" s="700"/>
      <c r="N385" s="127"/>
      <c r="O385" s="127"/>
      <c r="P385" s="127"/>
      <c r="Q385" s="29"/>
      <c r="R385" s="29"/>
      <c r="S385" s="29"/>
      <c r="T385" s="389">
        <v>50000</v>
      </c>
    </row>
    <row r="386" spans="1:20" ht="54" customHeight="1" x14ac:dyDescent="0.7">
      <c r="A386" s="698" t="s">
        <v>23245</v>
      </c>
      <c r="B386" s="699"/>
      <c r="C386" s="699"/>
      <c r="D386" s="699"/>
      <c r="E386" s="699"/>
      <c r="F386" s="699"/>
      <c r="G386" s="699"/>
      <c r="H386" s="699"/>
      <c r="I386" s="699"/>
      <c r="J386" s="699"/>
      <c r="K386" s="699"/>
      <c r="L386" s="699"/>
      <c r="M386" s="700"/>
      <c r="N386" s="127"/>
      <c r="O386" s="127"/>
      <c r="P386" s="127"/>
      <c r="Q386" s="29"/>
      <c r="R386" s="29"/>
      <c r="S386" s="29"/>
      <c r="T386" s="389">
        <v>70000</v>
      </c>
    </row>
    <row r="387" spans="1:20" ht="54" customHeight="1" x14ac:dyDescent="0.7">
      <c r="A387" s="698" t="s">
        <v>23245</v>
      </c>
      <c r="B387" s="699"/>
      <c r="C387" s="699"/>
      <c r="D387" s="699"/>
      <c r="E387" s="699"/>
      <c r="F387" s="699"/>
      <c r="G387" s="699"/>
      <c r="H387" s="699"/>
      <c r="I387" s="699"/>
      <c r="J387" s="699"/>
      <c r="K387" s="699"/>
      <c r="L387" s="699"/>
      <c r="M387" s="700"/>
      <c r="N387" s="127"/>
      <c r="O387" s="127"/>
      <c r="P387" s="127"/>
      <c r="Q387" s="29"/>
      <c r="R387" s="29"/>
      <c r="S387" s="29"/>
      <c r="T387" s="389">
        <v>25000</v>
      </c>
    </row>
    <row r="388" spans="1:20" ht="54" customHeight="1" x14ac:dyDescent="0.7">
      <c r="A388" s="698" t="s">
        <v>23245</v>
      </c>
      <c r="B388" s="699"/>
      <c r="C388" s="699"/>
      <c r="D388" s="699"/>
      <c r="E388" s="699"/>
      <c r="F388" s="699"/>
      <c r="G388" s="699"/>
      <c r="H388" s="699"/>
      <c r="I388" s="699"/>
      <c r="J388" s="699"/>
      <c r="K388" s="699"/>
      <c r="L388" s="699"/>
      <c r="M388" s="700"/>
      <c r="N388" s="127"/>
      <c r="O388" s="127"/>
      <c r="P388" s="127"/>
      <c r="Q388" s="29"/>
      <c r="R388" s="29"/>
      <c r="S388" s="29"/>
      <c r="T388" s="389">
        <v>27000</v>
      </c>
    </row>
    <row r="389" spans="1:20" ht="54" customHeight="1" x14ac:dyDescent="0.7">
      <c r="A389" s="698" t="s">
        <v>23245</v>
      </c>
      <c r="B389" s="699"/>
      <c r="C389" s="699"/>
      <c r="D389" s="699"/>
      <c r="E389" s="699"/>
      <c r="F389" s="699"/>
      <c r="G389" s="699"/>
      <c r="H389" s="699"/>
      <c r="I389" s="699"/>
      <c r="J389" s="699"/>
      <c r="K389" s="699"/>
      <c r="L389" s="699"/>
      <c r="M389" s="700"/>
      <c r="N389" s="127"/>
      <c r="O389" s="127"/>
      <c r="P389" s="127"/>
      <c r="Q389" s="29"/>
      <c r="R389" s="29"/>
      <c r="S389" s="29"/>
      <c r="T389" s="389">
        <v>34000</v>
      </c>
    </row>
    <row r="390" spans="1:20" ht="54" customHeight="1" x14ac:dyDescent="0.7">
      <c r="A390" s="698" t="s">
        <v>23925</v>
      </c>
      <c r="B390" s="699"/>
      <c r="C390" s="699"/>
      <c r="D390" s="699"/>
      <c r="E390" s="699"/>
      <c r="F390" s="699"/>
      <c r="G390" s="699"/>
      <c r="H390" s="699"/>
      <c r="I390" s="699"/>
      <c r="J390" s="699"/>
      <c r="K390" s="699"/>
      <c r="L390" s="699"/>
      <c r="M390" s="700"/>
      <c r="N390" s="127"/>
      <c r="O390" s="127"/>
      <c r="P390" s="127"/>
      <c r="Q390" s="29"/>
      <c r="R390" s="29"/>
      <c r="S390" s="29"/>
      <c r="T390" s="389">
        <v>111000</v>
      </c>
    </row>
    <row r="391" spans="1:20" ht="54" customHeight="1" x14ac:dyDescent="1.3">
      <c r="A391" s="679" t="s">
        <v>23941</v>
      </c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1"/>
      <c r="N391" s="23"/>
      <c r="O391" s="23"/>
      <c r="P391" s="23"/>
      <c r="Q391" s="29"/>
      <c r="R391" s="23"/>
      <c r="S391" s="29"/>
      <c r="T391" s="29"/>
    </row>
    <row r="392" spans="1:20" ht="54" customHeight="1" x14ac:dyDescent="1.05">
      <c r="A392" s="31" t="s">
        <v>24694</v>
      </c>
      <c r="B392" s="31" t="s">
        <v>24695</v>
      </c>
      <c r="C392" s="31" t="s">
        <v>24696</v>
      </c>
      <c r="D392" s="31" t="s">
        <v>24697</v>
      </c>
      <c r="E392" s="31" t="s">
        <v>101</v>
      </c>
      <c r="F392" s="31" t="s">
        <v>102</v>
      </c>
      <c r="G392" s="31" t="s">
        <v>16190</v>
      </c>
      <c r="H392" s="31" t="s">
        <v>20921</v>
      </c>
      <c r="I392" s="38">
        <v>0.41666666666666669</v>
      </c>
      <c r="J392" s="31" t="s">
        <v>550</v>
      </c>
      <c r="K392" s="31" t="s">
        <v>105</v>
      </c>
      <c r="L392" s="31" t="s">
        <v>125</v>
      </c>
      <c r="M392" s="31" t="s">
        <v>107</v>
      </c>
      <c r="N392" s="23"/>
      <c r="O392" s="23"/>
      <c r="P392" s="23"/>
      <c r="Q392" s="29"/>
      <c r="R392" s="23"/>
      <c r="S392" s="29">
        <v>22200</v>
      </c>
      <c r="T392" s="29"/>
    </row>
    <row r="393" spans="1:20" ht="54" customHeight="1" x14ac:dyDescent="1.05">
      <c r="A393" s="31" t="s">
        <v>24698</v>
      </c>
      <c r="B393" s="31" t="s">
        <v>2706</v>
      </c>
      <c r="C393" s="31" t="s">
        <v>24699</v>
      </c>
      <c r="D393" s="31" t="s">
        <v>24700</v>
      </c>
      <c r="E393" s="31" t="s">
        <v>101</v>
      </c>
      <c r="F393" s="31" t="s">
        <v>102</v>
      </c>
      <c r="G393" s="31" t="s">
        <v>16190</v>
      </c>
      <c r="H393" s="31" t="s">
        <v>21610</v>
      </c>
      <c r="I393" s="38">
        <v>0.41666666666666669</v>
      </c>
      <c r="J393" s="31" t="s">
        <v>550</v>
      </c>
      <c r="K393" s="31" t="s">
        <v>105</v>
      </c>
      <c r="L393" s="31" t="s">
        <v>125</v>
      </c>
      <c r="M393" s="31" t="s">
        <v>491</v>
      </c>
      <c r="N393" s="23"/>
      <c r="O393" s="23"/>
      <c r="P393" s="23"/>
      <c r="Q393" s="29"/>
      <c r="R393" s="23"/>
      <c r="S393" s="29">
        <v>26200</v>
      </c>
      <c r="T393" s="29"/>
    </row>
    <row r="394" spans="1:20" ht="54" customHeight="1" x14ac:dyDescent="1.05">
      <c r="A394" s="31" t="s">
        <v>24701</v>
      </c>
      <c r="B394" s="31" t="s">
        <v>24702</v>
      </c>
      <c r="C394" s="31" t="s">
        <v>24703</v>
      </c>
      <c r="D394" s="31" t="s">
        <v>24704</v>
      </c>
      <c r="E394" s="31" t="s">
        <v>687</v>
      </c>
      <c r="F394" s="31" t="s">
        <v>123</v>
      </c>
      <c r="G394" s="31" t="s">
        <v>17532</v>
      </c>
      <c r="H394" s="31" t="s">
        <v>21584</v>
      </c>
      <c r="I394" s="38">
        <v>0.41666666666666669</v>
      </c>
      <c r="J394" s="31" t="s">
        <v>550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9"/>
      <c r="R394" s="23"/>
      <c r="S394" s="29">
        <v>43425</v>
      </c>
      <c r="T394" s="29"/>
    </row>
    <row r="395" spans="1:20" ht="54" customHeight="1" x14ac:dyDescent="1.05">
      <c r="A395" s="31" t="s">
        <v>24705</v>
      </c>
      <c r="B395" s="31" t="s">
        <v>24706</v>
      </c>
      <c r="C395" s="31" t="s">
        <v>24707</v>
      </c>
      <c r="D395" s="31" t="s">
        <v>24708</v>
      </c>
      <c r="E395" s="31" t="s">
        <v>101</v>
      </c>
      <c r="F395" s="31" t="s">
        <v>102</v>
      </c>
      <c r="G395" s="31" t="s">
        <v>16190</v>
      </c>
      <c r="H395" s="31" t="s">
        <v>20921</v>
      </c>
      <c r="I395" s="38">
        <v>0.41666666666666669</v>
      </c>
      <c r="J395" s="31" t="s">
        <v>550</v>
      </c>
      <c r="K395" s="31" t="s">
        <v>105</v>
      </c>
      <c r="L395" s="31" t="s">
        <v>125</v>
      </c>
      <c r="M395" s="31" t="s">
        <v>107</v>
      </c>
      <c r="N395" s="23"/>
      <c r="O395" s="23"/>
      <c r="P395" s="23"/>
      <c r="Q395" s="29"/>
      <c r="R395" s="23"/>
      <c r="S395" s="29">
        <v>22200</v>
      </c>
      <c r="T395" s="29"/>
    </row>
    <row r="396" spans="1:20" ht="54" customHeight="1" x14ac:dyDescent="1.05">
      <c r="A396" s="31" t="s">
        <v>24709</v>
      </c>
      <c r="B396" s="31" t="s">
        <v>24710</v>
      </c>
      <c r="C396" s="31" t="s">
        <v>24711</v>
      </c>
      <c r="D396" s="31" t="s">
        <v>24712</v>
      </c>
      <c r="E396" s="31" t="s">
        <v>101</v>
      </c>
      <c r="F396" s="31" t="s">
        <v>102</v>
      </c>
      <c r="G396" s="31" t="s">
        <v>16190</v>
      </c>
      <c r="H396" s="31" t="s">
        <v>20921</v>
      </c>
      <c r="I396" s="38">
        <v>0.41666666666666669</v>
      </c>
      <c r="J396" s="31" t="s">
        <v>550</v>
      </c>
      <c r="K396" s="31" t="s">
        <v>105</v>
      </c>
      <c r="L396" s="31" t="s">
        <v>106</v>
      </c>
      <c r="M396" s="31" t="s">
        <v>491</v>
      </c>
      <c r="N396" s="23"/>
      <c r="O396" s="23"/>
      <c r="P396" s="23"/>
      <c r="Q396" s="29"/>
      <c r="R396" s="23"/>
      <c r="S396" s="29">
        <v>26200</v>
      </c>
      <c r="T396" s="29"/>
    </row>
    <row r="397" spans="1:20" ht="54" customHeight="1" x14ac:dyDescent="0.7">
      <c r="A397" s="698" t="s">
        <v>24903</v>
      </c>
      <c r="B397" s="699"/>
      <c r="C397" s="699"/>
      <c r="D397" s="699"/>
      <c r="E397" s="699"/>
      <c r="F397" s="699"/>
      <c r="G397" s="699"/>
      <c r="H397" s="699"/>
      <c r="I397" s="699"/>
      <c r="J397" s="699"/>
      <c r="K397" s="699"/>
      <c r="L397" s="699"/>
      <c r="M397" s="700"/>
      <c r="N397" s="127"/>
      <c r="O397" s="127"/>
      <c r="P397" s="127"/>
      <c r="Q397" s="29"/>
      <c r="R397" s="29"/>
      <c r="S397" s="29"/>
      <c r="T397" s="389">
        <v>28500</v>
      </c>
    </row>
    <row r="398" spans="1:20" ht="54" customHeight="1" x14ac:dyDescent="0.7">
      <c r="A398" s="682" t="s">
        <v>25349</v>
      </c>
      <c r="B398" s="683"/>
      <c r="C398" s="683"/>
      <c r="D398" s="683"/>
      <c r="E398" s="683"/>
      <c r="F398" s="683"/>
      <c r="G398" s="683"/>
      <c r="H398" s="683"/>
      <c r="I398" s="683"/>
      <c r="J398" s="683"/>
      <c r="K398" s="683"/>
      <c r="L398" s="683"/>
      <c r="M398" s="684"/>
      <c r="N398" s="23"/>
      <c r="O398" s="23"/>
      <c r="P398" s="23"/>
      <c r="Q398" s="29"/>
      <c r="R398" s="23"/>
      <c r="S398" s="29"/>
      <c r="T398" s="29"/>
    </row>
    <row r="399" spans="1:20" ht="54" customHeight="1" x14ac:dyDescent="1.05">
      <c r="A399" s="31" t="s">
        <v>25315</v>
      </c>
      <c r="B399" s="31" t="s">
        <v>10635</v>
      </c>
      <c r="C399" s="31" t="s">
        <v>25316</v>
      </c>
      <c r="D399" s="31" t="s">
        <v>25317</v>
      </c>
      <c r="E399" s="31" t="s">
        <v>688</v>
      </c>
      <c r="F399" s="31" t="s">
        <v>123</v>
      </c>
      <c r="G399" s="31" t="s">
        <v>16287</v>
      </c>
      <c r="H399" s="31" t="s">
        <v>19365</v>
      </c>
      <c r="I399" s="38">
        <v>0.95833333333333337</v>
      </c>
      <c r="J399" s="31" t="s">
        <v>1772</v>
      </c>
      <c r="K399" s="31" t="s">
        <v>105</v>
      </c>
      <c r="L399" s="31" t="s">
        <v>106</v>
      </c>
      <c r="M399" s="31" t="s">
        <v>194</v>
      </c>
      <c r="N399" s="23"/>
      <c r="O399" s="23"/>
      <c r="P399" s="23"/>
      <c r="Q399" s="29"/>
      <c r="R399" s="23"/>
      <c r="S399" s="29">
        <v>38950</v>
      </c>
      <c r="T399" s="29"/>
    </row>
    <row r="400" spans="1:20" ht="54" customHeight="1" x14ac:dyDescent="1.05">
      <c r="A400" s="31" t="s">
        <v>25318</v>
      </c>
      <c r="B400" s="31" t="s">
        <v>15579</v>
      </c>
      <c r="C400" s="31" t="s">
        <v>25319</v>
      </c>
      <c r="D400" s="31" t="s">
        <v>25320</v>
      </c>
      <c r="E400" s="31" t="s">
        <v>101</v>
      </c>
      <c r="F400" s="31" t="s">
        <v>1304</v>
      </c>
      <c r="G400" s="31" t="s">
        <v>16185</v>
      </c>
      <c r="H400" s="31" t="s">
        <v>21619</v>
      </c>
      <c r="I400" s="38">
        <v>0.125</v>
      </c>
      <c r="J400" s="31" t="s">
        <v>1772</v>
      </c>
      <c r="K400" s="31" t="s">
        <v>105</v>
      </c>
      <c r="L400" s="31" t="s">
        <v>106</v>
      </c>
      <c r="M400" s="31" t="s">
        <v>491</v>
      </c>
      <c r="N400" s="23"/>
      <c r="O400" s="23"/>
      <c r="P400" s="23"/>
      <c r="Q400" s="29"/>
      <c r="R400" s="23"/>
      <c r="S400" s="29">
        <v>26200</v>
      </c>
      <c r="T400" s="29"/>
    </row>
    <row r="401" spans="1:20" ht="54" customHeight="1" x14ac:dyDescent="1.05">
      <c r="A401" s="31" t="s">
        <v>25321</v>
      </c>
      <c r="B401" s="31" t="s">
        <v>7347</v>
      </c>
      <c r="C401" s="31" t="s">
        <v>25322</v>
      </c>
      <c r="D401" s="31" t="s">
        <v>25323</v>
      </c>
      <c r="E401" s="31" t="s">
        <v>101</v>
      </c>
      <c r="F401" s="31" t="s">
        <v>123</v>
      </c>
      <c r="G401" s="31" t="s">
        <v>16223</v>
      </c>
      <c r="H401" s="31" t="s">
        <v>19365</v>
      </c>
      <c r="I401" s="38">
        <v>0.125</v>
      </c>
      <c r="J401" s="31" t="s">
        <v>550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9"/>
      <c r="R401" s="23"/>
      <c r="S401" s="29">
        <v>43925</v>
      </c>
      <c r="T401" s="29"/>
    </row>
    <row r="402" spans="1:20" ht="54" customHeight="1" x14ac:dyDescent="0.7">
      <c r="A402" s="698" t="s">
        <v>24903</v>
      </c>
      <c r="B402" s="699"/>
      <c r="C402" s="699"/>
      <c r="D402" s="699"/>
      <c r="E402" s="699"/>
      <c r="F402" s="699"/>
      <c r="G402" s="699"/>
      <c r="H402" s="699"/>
      <c r="I402" s="699"/>
      <c r="J402" s="699"/>
      <c r="K402" s="699"/>
      <c r="L402" s="699"/>
      <c r="M402" s="700"/>
      <c r="N402" s="127"/>
      <c r="O402" s="127"/>
      <c r="P402" s="127"/>
      <c r="Q402" s="29"/>
      <c r="R402" s="29"/>
      <c r="S402" s="29"/>
      <c r="T402" s="389">
        <v>111100</v>
      </c>
    </row>
    <row r="403" spans="1:20" ht="54" customHeight="1" x14ac:dyDescent="0.7">
      <c r="A403" s="698" t="s">
        <v>24903</v>
      </c>
      <c r="B403" s="699"/>
      <c r="C403" s="699"/>
      <c r="D403" s="699"/>
      <c r="E403" s="699"/>
      <c r="F403" s="699"/>
      <c r="G403" s="699"/>
      <c r="H403" s="699"/>
      <c r="I403" s="699"/>
      <c r="J403" s="699"/>
      <c r="K403" s="699"/>
      <c r="L403" s="699"/>
      <c r="M403" s="700"/>
      <c r="N403" s="127"/>
      <c r="O403" s="127"/>
      <c r="P403" s="127"/>
      <c r="Q403" s="29"/>
      <c r="R403" s="29"/>
      <c r="S403" s="29"/>
      <c r="T403" s="389">
        <v>20000</v>
      </c>
    </row>
    <row r="404" spans="1:20" ht="54" customHeight="1" x14ac:dyDescent="0.7">
      <c r="A404" s="698" t="s">
        <v>13743</v>
      </c>
      <c r="B404" s="699"/>
      <c r="C404" s="699"/>
      <c r="D404" s="699"/>
      <c r="E404" s="699"/>
      <c r="F404" s="699"/>
      <c r="G404" s="699"/>
      <c r="H404" s="699"/>
      <c r="I404" s="699"/>
      <c r="J404" s="699"/>
      <c r="K404" s="699"/>
      <c r="L404" s="699"/>
      <c r="M404" s="700"/>
      <c r="N404" s="127"/>
      <c r="O404" s="127"/>
      <c r="P404" s="127"/>
      <c r="Q404" s="29"/>
      <c r="R404" s="29"/>
      <c r="S404" s="29"/>
      <c r="T404" s="389">
        <v>45000</v>
      </c>
    </row>
    <row r="405" spans="1:20" ht="54" customHeight="1" x14ac:dyDescent="0.7">
      <c r="A405" s="698" t="s">
        <v>13743</v>
      </c>
      <c r="B405" s="699"/>
      <c r="C405" s="699"/>
      <c r="D405" s="699"/>
      <c r="E405" s="699"/>
      <c r="F405" s="699"/>
      <c r="G405" s="699"/>
      <c r="H405" s="699"/>
      <c r="I405" s="699"/>
      <c r="J405" s="699"/>
      <c r="K405" s="699"/>
      <c r="L405" s="699"/>
      <c r="M405" s="700"/>
      <c r="N405" s="127"/>
      <c r="O405" s="127"/>
      <c r="P405" s="127"/>
      <c r="Q405" s="29"/>
      <c r="R405" s="29"/>
      <c r="S405" s="29"/>
      <c r="T405" s="389">
        <v>485000</v>
      </c>
    </row>
    <row r="406" spans="1:20" ht="54" customHeight="1" x14ac:dyDescent="0.7">
      <c r="A406" s="698" t="s">
        <v>13743</v>
      </c>
      <c r="B406" s="699"/>
      <c r="C406" s="699"/>
      <c r="D406" s="699"/>
      <c r="E406" s="699"/>
      <c r="F406" s="699"/>
      <c r="G406" s="699"/>
      <c r="H406" s="699"/>
      <c r="I406" s="699"/>
      <c r="J406" s="699"/>
      <c r="K406" s="699"/>
      <c r="L406" s="699"/>
      <c r="M406" s="700"/>
      <c r="N406" s="127"/>
      <c r="O406" s="127"/>
      <c r="P406" s="127"/>
      <c r="Q406" s="29"/>
      <c r="R406" s="29"/>
      <c r="S406" s="29"/>
      <c r="T406" s="389">
        <v>20000</v>
      </c>
    </row>
    <row r="407" spans="1:20" ht="54" customHeight="1" x14ac:dyDescent="1.3">
      <c r="A407" s="679" t="s">
        <v>26790</v>
      </c>
      <c r="B407" s="680"/>
      <c r="C407" s="680"/>
      <c r="D407" s="680"/>
      <c r="E407" s="680"/>
      <c r="F407" s="680"/>
      <c r="G407" s="680"/>
      <c r="H407" s="680"/>
      <c r="I407" s="680"/>
      <c r="J407" s="680"/>
      <c r="K407" s="680"/>
      <c r="L407" s="680"/>
      <c r="M407" s="681"/>
      <c r="N407" s="23"/>
      <c r="O407" s="23"/>
      <c r="P407" s="23"/>
      <c r="Q407" s="29"/>
      <c r="R407" s="23"/>
      <c r="S407" s="29"/>
      <c r="T407" s="29"/>
    </row>
    <row r="408" spans="1:20" ht="54" customHeight="1" x14ac:dyDescent="1.05">
      <c r="A408" s="31" t="s">
        <v>26671</v>
      </c>
      <c r="B408" s="31" t="s">
        <v>26672</v>
      </c>
      <c r="C408" s="31" t="s">
        <v>26673</v>
      </c>
      <c r="D408" s="31" t="s">
        <v>26674</v>
      </c>
      <c r="E408" s="31" t="s">
        <v>101</v>
      </c>
      <c r="F408" s="31" t="s">
        <v>1304</v>
      </c>
      <c r="G408" s="31" t="s">
        <v>16185</v>
      </c>
      <c r="H408" s="31" t="s">
        <v>25340</v>
      </c>
      <c r="I408" s="38">
        <v>0.41666666666666669</v>
      </c>
      <c r="J408" s="31" t="s">
        <v>550</v>
      </c>
      <c r="K408" s="31" t="s">
        <v>105</v>
      </c>
      <c r="L408" s="31" t="s">
        <v>491</v>
      </c>
      <c r="M408" s="31" t="s">
        <v>106</v>
      </c>
      <c r="N408" s="23"/>
      <c r="O408" s="23"/>
      <c r="P408" s="23"/>
      <c r="Q408" s="29"/>
      <c r="R408" s="23"/>
      <c r="S408" s="29">
        <v>26200</v>
      </c>
      <c r="T408" s="29"/>
    </row>
    <row r="409" spans="1:20" ht="54" customHeight="1" x14ac:dyDescent="1.05">
      <c r="A409" s="31" t="s">
        <v>26675</v>
      </c>
      <c r="B409" s="31" t="s">
        <v>26676</v>
      </c>
      <c r="C409" s="31" t="s">
        <v>26677</v>
      </c>
      <c r="D409" s="31" t="s">
        <v>26678</v>
      </c>
      <c r="E409" s="31" t="s">
        <v>687</v>
      </c>
      <c r="F409" s="31" t="s">
        <v>123</v>
      </c>
      <c r="G409" s="31" t="s">
        <v>16248</v>
      </c>
      <c r="H409" s="31" t="s">
        <v>22838</v>
      </c>
      <c r="I409" s="38">
        <v>0.41666666666666669</v>
      </c>
      <c r="J409" s="31" t="s">
        <v>550</v>
      </c>
      <c r="K409" s="31" t="s">
        <v>105</v>
      </c>
      <c r="L409" s="31" t="s">
        <v>995</v>
      </c>
      <c r="M409" s="31" t="s">
        <v>106</v>
      </c>
      <c r="N409" s="23"/>
      <c r="O409" s="23"/>
      <c r="P409" s="23"/>
      <c r="Q409" s="29"/>
      <c r="R409" s="23"/>
      <c r="S409" s="29">
        <v>43425</v>
      </c>
      <c r="T409" s="29"/>
    </row>
    <row r="410" spans="1:20" ht="54" customHeight="1" x14ac:dyDescent="1.05">
      <c r="A410" s="31" t="s">
        <v>26679</v>
      </c>
      <c r="B410" s="31" t="s">
        <v>26680</v>
      </c>
      <c r="C410" s="31" t="s">
        <v>26681</v>
      </c>
      <c r="D410" s="31" t="s">
        <v>26682</v>
      </c>
      <c r="E410" s="31" t="s">
        <v>687</v>
      </c>
      <c r="F410" s="31" t="s">
        <v>123</v>
      </c>
      <c r="G410" s="31" t="s">
        <v>16248</v>
      </c>
      <c r="H410" s="31" t="s">
        <v>21610</v>
      </c>
      <c r="I410" s="38">
        <v>0.41666666666666669</v>
      </c>
      <c r="J410" s="31" t="s">
        <v>550</v>
      </c>
      <c r="K410" s="31" t="s">
        <v>105</v>
      </c>
      <c r="L410" s="31" t="s">
        <v>995</v>
      </c>
      <c r="M410" s="31" t="s">
        <v>106</v>
      </c>
      <c r="N410" s="23"/>
      <c r="O410" s="23"/>
      <c r="P410" s="23"/>
      <c r="Q410" s="29"/>
      <c r="R410" s="23"/>
      <c r="S410" s="29">
        <v>43425</v>
      </c>
      <c r="T410" s="29"/>
    </row>
    <row r="411" spans="1:20" ht="54" customHeight="1" x14ac:dyDescent="1.05">
      <c r="A411" s="31" t="s">
        <v>26683</v>
      </c>
      <c r="B411" s="31" t="s">
        <v>17749</v>
      </c>
      <c r="C411" s="31" t="s">
        <v>26684</v>
      </c>
      <c r="D411" s="31" t="s">
        <v>26685</v>
      </c>
      <c r="E411" s="31" t="s">
        <v>101</v>
      </c>
      <c r="F411" s="31" t="s">
        <v>102</v>
      </c>
      <c r="G411" s="31" t="s">
        <v>16216</v>
      </c>
      <c r="H411" s="31" t="s">
        <v>19365</v>
      </c>
      <c r="I411" s="38">
        <v>0.41666666666666669</v>
      </c>
      <c r="J411" s="31" t="s">
        <v>550</v>
      </c>
      <c r="K411" s="31" t="s">
        <v>105</v>
      </c>
      <c r="L411" s="31" t="s">
        <v>107</v>
      </c>
      <c r="M411" s="31" t="s">
        <v>106</v>
      </c>
      <c r="N411" s="23"/>
      <c r="O411" s="23"/>
      <c r="P411" s="23"/>
      <c r="Q411" s="29"/>
      <c r="R411" s="23"/>
      <c r="S411" s="29">
        <v>22200</v>
      </c>
      <c r="T411" s="29"/>
    </row>
    <row r="412" spans="1:20" ht="54" customHeight="1" x14ac:dyDescent="1.05">
      <c r="A412" s="31" t="s">
        <v>26686</v>
      </c>
      <c r="B412" s="31" t="s">
        <v>26687</v>
      </c>
      <c r="C412" s="31" t="s">
        <v>26688</v>
      </c>
      <c r="D412" s="31" t="s">
        <v>26689</v>
      </c>
      <c r="E412" s="31" t="s">
        <v>687</v>
      </c>
      <c r="F412" s="31" t="s">
        <v>123</v>
      </c>
      <c r="G412" s="31" t="s">
        <v>16248</v>
      </c>
      <c r="H412" s="31" t="s">
        <v>21610</v>
      </c>
      <c r="I412" s="38">
        <v>0.41666666666666669</v>
      </c>
      <c r="J412" s="31" t="s">
        <v>550</v>
      </c>
      <c r="K412" s="31" t="s">
        <v>105</v>
      </c>
      <c r="L412" s="31" t="s">
        <v>995</v>
      </c>
      <c r="M412" s="31" t="s">
        <v>106</v>
      </c>
      <c r="N412" s="23"/>
      <c r="O412" s="23"/>
      <c r="P412" s="23"/>
      <c r="Q412" s="29"/>
      <c r="R412" s="23"/>
      <c r="S412" s="29">
        <v>43425</v>
      </c>
      <c r="T412" s="29"/>
    </row>
    <row r="413" spans="1:20" ht="54" customHeight="1" x14ac:dyDescent="1.05">
      <c r="A413" s="31" t="s">
        <v>26690</v>
      </c>
      <c r="B413" s="31" t="s">
        <v>26691</v>
      </c>
      <c r="C413" s="31" t="s">
        <v>26692</v>
      </c>
      <c r="D413" s="31" t="s">
        <v>26693</v>
      </c>
      <c r="E413" s="31" t="s">
        <v>687</v>
      </c>
      <c r="F413" s="31" t="s">
        <v>123</v>
      </c>
      <c r="G413" s="31" t="s">
        <v>16248</v>
      </c>
      <c r="H413" s="31" t="s">
        <v>21610</v>
      </c>
      <c r="I413" s="38">
        <v>0.41666666666666669</v>
      </c>
      <c r="J413" s="31" t="s">
        <v>550</v>
      </c>
      <c r="K413" s="31" t="s">
        <v>105</v>
      </c>
      <c r="L413" s="31" t="s">
        <v>995</v>
      </c>
      <c r="M413" s="31" t="s">
        <v>106</v>
      </c>
      <c r="N413" s="23"/>
      <c r="O413" s="23"/>
      <c r="P413" s="23"/>
      <c r="Q413" s="29"/>
      <c r="R413" s="23"/>
      <c r="S413" s="29">
        <v>43425</v>
      </c>
      <c r="T413" s="29"/>
    </row>
    <row r="414" spans="1:20" ht="54" customHeight="1" x14ac:dyDescent="1.05">
      <c r="A414" s="31" t="s">
        <v>26694</v>
      </c>
      <c r="B414" s="31" t="s">
        <v>16408</v>
      </c>
      <c r="C414" s="31" t="s">
        <v>26695</v>
      </c>
      <c r="D414" s="31" t="s">
        <v>26696</v>
      </c>
      <c r="E414" s="31" t="s">
        <v>687</v>
      </c>
      <c r="F414" s="31" t="s">
        <v>102</v>
      </c>
      <c r="G414" s="31" t="s">
        <v>17122</v>
      </c>
      <c r="H414" s="31" t="s">
        <v>21610</v>
      </c>
      <c r="I414" s="38">
        <v>0.41666666666666669</v>
      </c>
      <c r="J414" s="31" t="s">
        <v>550</v>
      </c>
      <c r="K414" s="31" t="s">
        <v>105</v>
      </c>
      <c r="L414" s="31" t="s">
        <v>491</v>
      </c>
      <c r="M414" s="31" t="s">
        <v>106</v>
      </c>
      <c r="N414" s="23"/>
      <c r="O414" s="23"/>
      <c r="P414" s="23"/>
      <c r="Q414" s="29"/>
      <c r="R414" s="23"/>
      <c r="S414" s="29">
        <v>25200</v>
      </c>
      <c r="T414" s="29"/>
    </row>
    <row r="415" spans="1:20" ht="54" customHeight="1" x14ac:dyDescent="0.7">
      <c r="A415" s="698" t="s">
        <v>26799</v>
      </c>
      <c r="B415" s="699"/>
      <c r="C415" s="699"/>
      <c r="D415" s="699"/>
      <c r="E415" s="699"/>
      <c r="F415" s="699"/>
      <c r="G415" s="699"/>
      <c r="H415" s="699"/>
      <c r="I415" s="699"/>
      <c r="J415" s="699"/>
      <c r="K415" s="699"/>
      <c r="L415" s="699"/>
      <c r="M415" s="700"/>
      <c r="N415" s="127"/>
      <c r="O415" s="127"/>
      <c r="P415" s="127"/>
      <c r="Q415" s="29"/>
      <c r="R415" s="29"/>
      <c r="S415" s="29"/>
      <c r="T415" s="389">
        <v>23400</v>
      </c>
    </row>
    <row r="416" spans="1:20" ht="54" customHeight="1" x14ac:dyDescent="0.7">
      <c r="A416" s="698" t="s">
        <v>26799</v>
      </c>
      <c r="B416" s="699"/>
      <c r="C416" s="699"/>
      <c r="D416" s="699"/>
      <c r="E416" s="699"/>
      <c r="F416" s="699"/>
      <c r="G416" s="699"/>
      <c r="H416" s="699"/>
      <c r="I416" s="699"/>
      <c r="J416" s="699"/>
      <c r="K416" s="699"/>
      <c r="L416" s="699"/>
      <c r="M416" s="700"/>
      <c r="N416" s="127"/>
      <c r="O416" s="127"/>
      <c r="P416" s="127"/>
      <c r="Q416" s="29"/>
      <c r="R416" s="29"/>
      <c r="S416" s="29"/>
      <c r="T416" s="389">
        <v>23000</v>
      </c>
    </row>
    <row r="417" spans="1:20" ht="54" customHeight="1" x14ac:dyDescent="0.7">
      <c r="A417" s="698" t="s">
        <v>26799</v>
      </c>
      <c r="B417" s="699"/>
      <c r="C417" s="699"/>
      <c r="D417" s="699"/>
      <c r="E417" s="699"/>
      <c r="F417" s="699"/>
      <c r="G417" s="699"/>
      <c r="H417" s="699"/>
      <c r="I417" s="699"/>
      <c r="J417" s="699"/>
      <c r="K417" s="699"/>
      <c r="L417" s="699"/>
      <c r="M417" s="700"/>
      <c r="N417" s="127"/>
      <c r="O417" s="127"/>
      <c r="P417" s="127"/>
      <c r="Q417" s="29"/>
      <c r="R417" s="29"/>
      <c r="S417" s="29"/>
      <c r="T417" s="389">
        <v>25000</v>
      </c>
    </row>
    <row r="418" spans="1:20" ht="54" customHeight="1" x14ac:dyDescent="1.05">
      <c r="A418" s="688" t="s">
        <v>27234</v>
      </c>
      <c r="B418" s="689"/>
      <c r="C418" s="689"/>
      <c r="D418" s="689"/>
      <c r="E418" s="689"/>
      <c r="F418" s="689"/>
      <c r="G418" s="689"/>
      <c r="H418" s="689"/>
      <c r="I418" s="689"/>
      <c r="J418" s="689"/>
      <c r="K418" s="689"/>
      <c r="L418" s="689"/>
      <c r="M418" s="690"/>
      <c r="N418" s="23"/>
      <c r="O418" s="23"/>
      <c r="P418" s="23"/>
      <c r="Q418" s="29"/>
      <c r="R418" s="23"/>
      <c r="S418" s="29"/>
      <c r="T418" s="29"/>
    </row>
    <row r="419" spans="1:20" ht="54" customHeight="1" x14ac:dyDescent="1.05">
      <c r="A419" s="31" t="s">
        <v>27143</v>
      </c>
      <c r="B419" s="31" t="s">
        <v>27144</v>
      </c>
      <c r="C419" s="31" t="s">
        <v>27145</v>
      </c>
      <c r="D419" s="31" t="s">
        <v>27146</v>
      </c>
      <c r="E419" s="31" t="s">
        <v>101</v>
      </c>
      <c r="F419" s="31" t="s">
        <v>102</v>
      </c>
      <c r="G419" s="31" t="s">
        <v>16236</v>
      </c>
      <c r="H419" s="31" t="s">
        <v>27147</v>
      </c>
      <c r="I419" s="38">
        <v>0.52083333333333337</v>
      </c>
      <c r="J419" s="31" t="s">
        <v>1772</v>
      </c>
      <c r="K419" s="31" t="s">
        <v>105</v>
      </c>
      <c r="L419" s="31" t="s">
        <v>107</v>
      </c>
      <c r="M419" s="31" t="s">
        <v>106</v>
      </c>
      <c r="N419" s="23"/>
      <c r="O419" s="23"/>
      <c r="P419" s="23"/>
      <c r="Q419" s="29"/>
      <c r="R419" s="23"/>
      <c r="S419" s="29">
        <v>22200</v>
      </c>
      <c r="T419" s="29"/>
    </row>
    <row r="420" spans="1:20" ht="54" customHeight="1" x14ac:dyDescent="1.05">
      <c r="A420" s="31" t="s">
        <v>27148</v>
      </c>
      <c r="B420" s="31" t="s">
        <v>26278</v>
      </c>
      <c r="C420" s="31" t="s">
        <v>27149</v>
      </c>
      <c r="D420" s="31" t="s">
        <v>27150</v>
      </c>
      <c r="E420" s="31" t="s">
        <v>687</v>
      </c>
      <c r="F420" s="31" t="s">
        <v>123</v>
      </c>
      <c r="G420" s="31" t="s">
        <v>16248</v>
      </c>
      <c r="H420" s="31" t="s">
        <v>20462</v>
      </c>
      <c r="I420" s="38">
        <v>0.53125</v>
      </c>
      <c r="J420" s="31" t="s">
        <v>1772</v>
      </c>
      <c r="K420" s="31" t="s">
        <v>105</v>
      </c>
      <c r="L420" s="31" t="s">
        <v>995</v>
      </c>
      <c r="M420" s="31" t="s">
        <v>106</v>
      </c>
      <c r="N420" s="23"/>
      <c r="O420" s="23"/>
      <c r="P420" s="23"/>
      <c r="Q420" s="29"/>
      <c r="R420" s="23"/>
      <c r="S420" s="29">
        <v>43425</v>
      </c>
      <c r="T420" s="29"/>
    </row>
    <row r="421" spans="1:20" ht="54" customHeight="1" x14ac:dyDescent="1.05">
      <c r="A421" s="31" t="s">
        <v>27151</v>
      </c>
      <c r="B421" s="31" t="s">
        <v>10785</v>
      </c>
      <c r="C421" s="31" t="s">
        <v>27152</v>
      </c>
      <c r="D421" s="31" t="s">
        <v>27153</v>
      </c>
      <c r="E421" s="31" t="s">
        <v>687</v>
      </c>
      <c r="F421" s="31" t="s">
        <v>123</v>
      </c>
      <c r="G421" s="31" t="s">
        <v>16248</v>
      </c>
      <c r="H421" s="31" t="s">
        <v>20462</v>
      </c>
      <c r="I421" s="38">
        <v>0.53125</v>
      </c>
      <c r="J421" s="31" t="s">
        <v>1772</v>
      </c>
      <c r="K421" s="31" t="s">
        <v>105</v>
      </c>
      <c r="L421" s="31" t="s">
        <v>995</v>
      </c>
      <c r="M421" s="31" t="s">
        <v>106</v>
      </c>
      <c r="N421" s="23"/>
      <c r="O421" s="23"/>
      <c r="P421" s="23"/>
      <c r="Q421" s="29"/>
      <c r="R421" s="23"/>
      <c r="S421" s="29">
        <v>43425</v>
      </c>
      <c r="T421" s="29"/>
    </row>
    <row r="422" spans="1:20" ht="54" customHeight="1" x14ac:dyDescent="1.05">
      <c r="A422" s="31" t="s">
        <v>27166</v>
      </c>
      <c r="B422" s="31" t="s">
        <v>27167</v>
      </c>
      <c r="C422" s="31" t="s">
        <v>27168</v>
      </c>
      <c r="D422" s="31" t="s">
        <v>27169</v>
      </c>
      <c r="E422" s="31" t="s">
        <v>687</v>
      </c>
      <c r="F422" s="31" t="s">
        <v>123</v>
      </c>
      <c r="G422" s="31" t="s">
        <v>16248</v>
      </c>
      <c r="H422" s="31" t="s">
        <v>21610</v>
      </c>
      <c r="I422" s="38">
        <v>0.53125</v>
      </c>
      <c r="J422" s="31" t="s">
        <v>550</v>
      </c>
      <c r="K422" s="31" t="s">
        <v>105</v>
      </c>
      <c r="L422" s="31" t="s">
        <v>995</v>
      </c>
      <c r="M422" s="31" t="s">
        <v>106</v>
      </c>
      <c r="N422" s="23"/>
      <c r="O422" s="23"/>
      <c r="P422" s="23"/>
      <c r="Q422" s="29"/>
      <c r="R422" s="23"/>
      <c r="S422" s="29">
        <v>43425</v>
      </c>
      <c r="T422" s="29"/>
    </row>
    <row r="423" spans="1:20" ht="54" customHeight="1" x14ac:dyDescent="1.05">
      <c r="A423" s="31" t="s">
        <v>27170</v>
      </c>
      <c r="B423" s="31" t="s">
        <v>3451</v>
      </c>
      <c r="C423" s="31" t="s">
        <v>27171</v>
      </c>
      <c r="D423" s="31" t="s">
        <v>27172</v>
      </c>
      <c r="E423" s="31" t="s">
        <v>687</v>
      </c>
      <c r="F423" s="31" t="s">
        <v>123</v>
      </c>
      <c r="G423" s="31" t="s">
        <v>16248</v>
      </c>
      <c r="H423" s="31" t="s">
        <v>22838</v>
      </c>
      <c r="I423" s="38">
        <v>0.5</v>
      </c>
      <c r="J423" s="31" t="s">
        <v>550</v>
      </c>
      <c r="K423" s="31" t="s">
        <v>105</v>
      </c>
      <c r="L423" s="31" t="s">
        <v>995</v>
      </c>
      <c r="M423" s="31" t="s">
        <v>106</v>
      </c>
      <c r="N423" s="23"/>
      <c r="O423" s="23"/>
      <c r="P423" s="23"/>
      <c r="Q423" s="29"/>
      <c r="R423" s="23"/>
      <c r="S423" s="29">
        <v>43425</v>
      </c>
      <c r="T423" s="29"/>
    </row>
    <row r="424" spans="1:20" ht="54" customHeight="1" x14ac:dyDescent="1.05">
      <c r="A424" s="31" t="s">
        <v>27173</v>
      </c>
      <c r="B424" s="31" t="s">
        <v>27174</v>
      </c>
      <c r="C424" s="31" t="s">
        <v>27175</v>
      </c>
      <c r="D424" s="31" t="s">
        <v>27176</v>
      </c>
      <c r="E424" s="31" t="s">
        <v>687</v>
      </c>
      <c r="F424" s="31" t="s">
        <v>123</v>
      </c>
      <c r="G424" s="31" t="s">
        <v>16248</v>
      </c>
      <c r="H424" s="31" t="s">
        <v>21610</v>
      </c>
      <c r="I424" s="38">
        <v>0.41666666666666669</v>
      </c>
      <c r="J424" s="31" t="s">
        <v>550</v>
      </c>
      <c r="K424" s="31" t="s">
        <v>105</v>
      </c>
      <c r="L424" s="31" t="s">
        <v>995</v>
      </c>
      <c r="M424" s="31" t="s">
        <v>106</v>
      </c>
      <c r="N424" s="23"/>
      <c r="O424" s="23"/>
      <c r="P424" s="23"/>
      <c r="Q424" s="29"/>
      <c r="R424" s="23"/>
      <c r="S424" s="29">
        <v>43425</v>
      </c>
      <c r="T424" s="29"/>
    </row>
    <row r="425" spans="1:20" ht="54" customHeight="1" x14ac:dyDescent="1.05">
      <c r="A425" s="31" t="s">
        <v>27177</v>
      </c>
      <c r="B425" s="31" t="s">
        <v>27178</v>
      </c>
      <c r="C425" s="31" t="s">
        <v>27179</v>
      </c>
      <c r="D425" s="31" t="s">
        <v>27180</v>
      </c>
      <c r="E425" s="31" t="s">
        <v>687</v>
      </c>
      <c r="F425" s="31" t="s">
        <v>123</v>
      </c>
      <c r="G425" s="31" t="s">
        <v>16248</v>
      </c>
      <c r="H425" s="31" t="s">
        <v>21610</v>
      </c>
      <c r="I425" s="38">
        <v>0.41666666666666669</v>
      </c>
      <c r="J425" s="31" t="s">
        <v>550</v>
      </c>
      <c r="K425" s="31" t="s">
        <v>105</v>
      </c>
      <c r="L425" s="31" t="s">
        <v>995</v>
      </c>
      <c r="M425" s="31" t="s">
        <v>106</v>
      </c>
      <c r="N425" s="23"/>
      <c r="O425" s="23"/>
      <c r="P425" s="23"/>
      <c r="Q425" s="29"/>
      <c r="R425" s="23"/>
      <c r="S425" s="29">
        <v>43425</v>
      </c>
      <c r="T425" s="29"/>
    </row>
    <row r="426" spans="1:20" ht="54" customHeight="1" x14ac:dyDescent="0.7">
      <c r="A426" s="698" t="s">
        <v>26799</v>
      </c>
      <c r="B426" s="699"/>
      <c r="C426" s="699"/>
      <c r="D426" s="699"/>
      <c r="E426" s="699"/>
      <c r="F426" s="699"/>
      <c r="G426" s="699"/>
      <c r="H426" s="699"/>
      <c r="I426" s="699"/>
      <c r="J426" s="699"/>
      <c r="K426" s="699"/>
      <c r="L426" s="699"/>
      <c r="M426" s="700"/>
      <c r="N426" s="127"/>
      <c r="O426" s="127"/>
      <c r="P426" s="127"/>
      <c r="Q426" s="29"/>
      <c r="R426" s="29"/>
      <c r="S426" s="29"/>
      <c r="T426" s="389">
        <v>10500</v>
      </c>
    </row>
    <row r="427" spans="1:20" ht="54" customHeight="1" x14ac:dyDescent="1.3">
      <c r="A427" s="679" t="s">
        <v>27728</v>
      </c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1"/>
      <c r="N427" s="23"/>
      <c r="O427" s="23"/>
      <c r="P427" s="23"/>
      <c r="Q427" s="29"/>
      <c r="R427" s="23"/>
      <c r="S427" s="29"/>
      <c r="T427" s="29"/>
    </row>
    <row r="428" spans="1:20" ht="54" customHeight="1" x14ac:dyDescent="1.05">
      <c r="A428" s="31" t="s">
        <v>27521</v>
      </c>
      <c r="B428" s="31" t="s">
        <v>27522</v>
      </c>
      <c r="C428" s="31" t="s">
        <v>27523</v>
      </c>
      <c r="D428" s="31" t="s">
        <v>27524</v>
      </c>
      <c r="E428" s="31" t="s">
        <v>101</v>
      </c>
      <c r="F428" s="31" t="s">
        <v>102</v>
      </c>
      <c r="G428" s="31" t="s">
        <v>16190</v>
      </c>
      <c r="H428" s="31" t="s">
        <v>25340</v>
      </c>
      <c r="I428" s="38">
        <v>0.52430555555555558</v>
      </c>
      <c r="J428" s="31" t="s">
        <v>1772</v>
      </c>
      <c r="K428" s="31" t="s">
        <v>105</v>
      </c>
      <c r="L428" s="31" t="s">
        <v>194</v>
      </c>
      <c r="M428" s="31" t="s">
        <v>106</v>
      </c>
      <c r="N428" s="23"/>
      <c r="O428" s="23"/>
      <c r="P428" s="23"/>
      <c r="Q428" s="29"/>
      <c r="R428" s="23"/>
      <c r="S428" s="29">
        <v>26200</v>
      </c>
      <c r="T428" s="29"/>
    </row>
    <row r="429" spans="1:20" ht="54" customHeight="1" x14ac:dyDescent="1.05">
      <c r="A429" s="31" t="s">
        <v>27525</v>
      </c>
      <c r="B429" s="31" t="s">
        <v>25025</v>
      </c>
      <c r="C429" s="31" t="s">
        <v>27526</v>
      </c>
      <c r="D429" s="31" t="s">
        <v>27527</v>
      </c>
      <c r="E429" s="31" t="s">
        <v>687</v>
      </c>
      <c r="F429" s="31" t="s">
        <v>123</v>
      </c>
      <c r="G429" s="31" t="s">
        <v>16248</v>
      </c>
      <c r="H429" s="31" t="s">
        <v>20462</v>
      </c>
      <c r="I429" s="38">
        <v>0.53125</v>
      </c>
      <c r="J429" s="31" t="s">
        <v>550</v>
      </c>
      <c r="K429" s="31" t="s">
        <v>105</v>
      </c>
      <c r="L429" s="31" t="s">
        <v>995</v>
      </c>
      <c r="M429" s="31" t="s">
        <v>106</v>
      </c>
      <c r="N429" s="23"/>
      <c r="O429" s="23"/>
      <c r="P429" s="23"/>
      <c r="Q429" s="29"/>
      <c r="R429" s="23"/>
      <c r="S429" s="29">
        <v>43425</v>
      </c>
      <c r="T429" s="29"/>
    </row>
    <row r="430" spans="1:20" ht="54" customHeight="1" x14ac:dyDescent="1.05">
      <c r="A430" s="31" t="s">
        <v>27528</v>
      </c>
      <c r="B430" s="31" t="s">
        <v>27529</v>
      </c>
      <c r="C430" s="31" t="s">
        <v>27530</v>
      </c>
      <c r="D430" s="31" t="s">
        <v>27531</v>
      </c>
      <c r="E430" s="31" t="s">
        <v>687</v>
      </c>
      <c r="F430" s="31" t="s">
        <v>123</v>
      </c>
      <c r="G430" s="31" t="s">
        <v>16248</v>
      </c>
      <c r="H430" s="31" t="s">
        <v>21610</v>
      </c>
      <c r="I430" s="38">
        <v>0.53125</v>
      </c>
      <c r="J430" s="31" t="s">
        <v>550</v>
      </c>
      <c r="K430" s="31" t="s">
        <v>105</v>
      </c>
      <c r="L430" s="31" t="s">
        <v>995</v>
      </c>
      <c r="M430" s="31" t="s">
        <v>106</v>
      </c>
      <c r="N430" s="23"/>
      <c r="O430" s="23"/>
      <c r="P430" s="23"/>
      <c r="Q430" s="29"/>
      <c r="R430" s="23"/>
      <c r="S430" s="29">
        <v>43425</v>
      </c>
      <c r="T430" s="29"/>
    </row>
    <row r="431" spans="1:20" ht="54" customHeight="1" x14ac:dyDescent="0.7">
      <c r="A431" s="698" t="s">
        <v>27735</v>
      </c>
      <c r="B431" s="699"/>
      <c r="C431" s="699"/>
      <c r="D431" s="699"/>
      <c r="E431" s="699"/>
      <c r="F431" s="699"/>
      <c r="G431" s="699"/>
      <c r="H431" s="699"/>
      <c r="I431" s="699"/>
      <c r="J431" s="699"/>
      <c r="K431" s="699"/>
      <c r="L431" s="699"/>
      <c r="M431" s="700"/>
      <c r="N431" s="127"/>
      <c r="O431" s="127"/>
      <c r="P431" s="127"/>
      <c r="Q431" s="29"/>
      <c r="R431" s="29"/>
      <c r="S431" s="29"/>
      <c r="T431" s="389">
        <v>399400</v>
      </c>
    </row>
    <row r="432" spans="1:20" ht="54" customHeight="1" x14ac:dyDescent="0.7">
      <c r="A432" s="682" t="s">
        <v>27996</v>
      </c>
      <c r="B432" s="683"/>
      <c r="C432" s="683"/>
      <c r="D432" s="683"/>
      <c r="E432" s="683"/>
      <c r="F432" s="683"/>
      <c r="G432" s="683"/>
      <c r="H432" s="683"/>
      <c r="I432" s="683"/>
      <c r="J432" s="683"/>
      <c r="K432" s="683"/>
      <c r="L432" s="683"/>
      <c r="M432" s="684"/>
      <c r="N432" s="23"/>
      <c r="O432" s="23"/>
      <c r="P432" s="23"/>
      <c r="Q432" s="29"/>
      <c r="R432" s="23"/>
      <c r="S432" s="195"/>
      <c r="T432" s="29"/>
    </row>
    <row r="433" spans="1:20" ht="54" customHeight="1" x14ac:dyDescent="1.05">
      <c r="A433" s="31" t="s">
        <v>27967</v>
      </c>
      <c r="B433" s="31" t="s">
        <v>13825</v>
      </c>
      <c r="C433" s="31" t="s">
        <v>27968</v>
      </c>
      <c r="D433" s="31" t="s">
        <v>27969</v>
      </c>
      <c r="E433" s="31" t="s">
        <v>101</v>
      </c>
      <c r="F433" s="31" t="s">
        <v>123</v>
      </c>
      <c r="G433" s="31" t="s">
        <v>16223</v>
      </c>
      <c r="H433" s="31" t="s">
        <v>27158</v>
      </c>
      <c r="I433" s="38">
        <v>0.32291666666666669</v>
      </c>
      <c r="J433" s="31" t="s">
        <v>550</v>
      </c>
      <c r="K433" s="31" t="s">
        <v>105</v>
      </c>
      <c r="L433" s="31" t="s">
        <v>106</v>
      </c>
      <c r="M433" s="31" t="s">
        <v>107</v>
      </c>
      <c r="N433" s="23"/>
      <c r="O433" s="23"/>
      <c r="P433" s="23"/>
      <c r="Q433" s="29"/>
      <c r="R433" s="23"/>
      <c r="S433" s="195">
        <v>22200</v>
      </c>
      <c r="T433" s="29"/>
    </row>
    <row r="434" spans="1:20" ht="54" customHeight="1" x14ac:dyDescent="0.7">
      <c r="A434" s="698" t="s">
        <v>27997</v>
      </c>
      <c r="B434" s="699"/>
      <c r="C434" s="699"/>
      <c r="D434" s="699"/>
      <c r="E434" s="699"/>
      <c r="F434" s="699"/>
      <c r="G434" s="699"/>
      <c r="H434" s="699"/>
      <c r="I434" s="699"/>
      <c r="J434" s="699"/>
      <c r="K434" s="699"/>
      <c r="L434" s="699"/>
      <c r="M434" s="700"/>
      <c r="N434" s="127"/>
      <c r="O434" s="127"/>
      <c r="P434" s="127"/>
      <c r="Q434" s="29"/>
      <c r="R434" s="29"/>
      <c r="S434" s="29"/>
      <c r="T434" s="389">
        <v>60000</v>
      </c>
    </row>
    <row r="435" spans="1:20" ht="54" customHeight="1" x14ac:dyDescent="0.7">
      <c r="A435" s="698" t="s">
        <v>27998</v>
      </c>
      <c r="B435" s="699"/>
      <c r="C435" s="699"/>
      <c r="D435" s="699"/>
      <c r="E435" s="699"/>
      <c r="F435" s="699"/>
      <c r="G435" s="699"/>
      <c r="H435" s="699"/>
      <c r="I435" s="699"/>
      <c r="J435" s="699"/>
      <c r="K435" s="699"/>
      <c r="L435" s="699"/>
      <c r="M435" s="700"/>
      <c r="N435" s="127"/>
      <c r="O435" s="127"/>
      <c r="P435" s="127"/>
      <c r="Q435" s="29"/>
      <c r="R435" s="29"/>
      <c r="S435" s="29"/>
      <c r="T435" s="389">
        <v>50000</v>
      </c>
    </row>
    <row r="436" spans="1:20" ht="54" customHeight="1" x14ac:dyDescent="0.7">
      <c r="A436" s="698" t="s">
        <v>27998</v>
      </c>
      <c r="B436" s="699"/>
      <c r="C436" s="699"/>
      <c r="D436" s="699"/>
      <c r="E436" s="699"/>
      <c r="F436" s="699"/>
      <c r="G436" s="699"/>
      <c r="H436" s="699"/>
      <c r="I436" s="699"/>
      <c r="J436" s="699"/>
      <c r="K436" s="699"/>
      <c r="L436" s="699"/>
      <c r="M436" s="700"/>
      <c r="N436" s="127"/>
      <c r="O436" s="127"/>
      <c r="P436" s="127"/>
      <c r="Q436" s="29"/>
      <c r="R436" s="29"/>
      <c r="S436" s="29"/>
      <c r="T436" s="389">
        <v>60000</v>
      </c>
    </row>
    <row r="437" spans="1:20" ht="54" customHeight="1" x14ac:dyDescent="0.7">
      <c r="A437" s="698" t="s">
        <v>27998</v>
      </c>
      <c r="B437" s="699"/>
      <c r="C437" s="699"/>
      <c r="D437" s="699"/>
      <c r="E437" s="699"/>
      <c r="F437" s="699"/>
      <c r="G437" s="699"/>
      <c r="H437" s="699"/>
      <c r="I437" s="699"/>
      <c r="J437" s="699"/>
      <c r="K437" s="699"/>
      <c r="L437" s="699"/>
      <c r="M437" s="700"/>
      <c r="N437" s="127"/>
      <c r="O437" s="127"/>
      <c r="P437" s="127"/>
      <c r="Q437" s="29"/>
      <c r="R437" s="29"/>
      <c r="S437" s="29"/>
      <c r="T437" s="389">
        <v>40000</v>
      </c>
    </row>
    <row r="438" spans="1:20" ht="54" customHeight="1" x14ac:dyDescent="0.7">
      <c r="A438" s="698" t="s">
        <v>28596</v>
      </c>
      <c r="B438" s="699"/>
      <c r="C438" s="699"/>
      <c r="D438" s="699"/>
      <c r="E438" s="699"/>
      <c r="F438" s="699"/>
      <c r="G438" s="699"/>
      <c r="H438" s="699"/>
      <c r="I438" s="699"/>
      <c r="J438" s="699"/>
      <c r="K438" s="699"/>
      <c r="L438" s="699"/>
      <c r="M438" s="700"/>
      <c r="N438" s="127"/>
      <c r="O438" s="127"/>
      <c r="P438" s="127"/>
      <c r="Q438" s="29"/>
      <c r="R438" s="29"/>
      <c r="S438" s="29"/>
      <c r="T438" s="389">
        <v>50000</v>
      </c>
    </row>
    <row r="439" spans="1:20" ht="54" customHeight="1" x14ac:dyDescent="0.7">
      <c r="A439" s="682" t="s">
        <v>29178</v>
      </c>
      <c r="B439" s="683"/>
      <c r="C439" s="683"/>
      <c r="D439" s="683"/>
      <c r="E439" s="683"/>
      <c r="F439" s="683"/>
      <c r="G439" s="683"/>
      <c r="H439" s="683"/>
      <c r="I439" s="683"/>
      <c r="J439" s="683"/>
      <c r="K439" s="683"/>
      <c r="L439" s="683"/>
      <c r="M439" s="684"/>
      <c r="N439" s="23"/>
      <c r="O439" s="23"/>
      <c r="P439" s="23"/>
      <c r="Q439" s="29"/>
      <c r="R439" s="23"/>
      <c r="S439" s="29"/>
      <c r="T439" s="29"/>
    </row>
    <row r="440" spans="1:20" ht="54" customHeight="1" x14ac:dyDescent="1.05">
      <c r="A440" s="31" t="s">
        <v>29133</v>
      </c>
      <c r="B440" s="31" t="s">
        <v>29134</v>
      </c>
      <c r="C440" s="31" t="s">
        <v>29135</v>
      </c>
      <c r="D440" s="31" t="s">
        <v>29136</v>
      </c>
      <c r="E440" s="31" t="s">
        <v>687</v>
      </c>
      <c r="F440" s="31" t="s">
        <v>123</v>
      </c>
      <c r="G440" s="31" t="s">
        <v>16248</v>
      </c>
      <c r="H440" s="31" t="s">
        <v>20462</v>
      </c>
      <c r="I440" s="38">
        <v>0.83333333333333337</v>
      </c>
      <c r="J440" s="31" t="s">
        <v>1772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9"/>
      <c r="R440" s="23"/>
      <c r="S440" s="29">
        <v>43425</v>
      </c>
      <c r="T440" s="29"/>
    </row>
    <row r="441" spans="1:20" ht="54" customHeight="1" x14ac:dyDescent="1.05">
      <c r="A441" s="31" t="s">
        <v>29137</v>
      </c>
      <c r="B441" s="31" t="s">
        <v>22858</v>
      </c>
      <c r="C441" s="31" t="s">
        <v>29138</v>
      </c>
      <c r="D441" s="31" t="s">
        <v>29139</v>
      </c>
      <c r="E441" s="31" t="s">
        <v>101</v>
      </c>
      <c r="F441" s="31" t="s">
        <v>123</v>
      </c>
      <c r="G441" s="31" t="s">
        <v>16223</v>
      </c>
      <c r="H441" s="31" t="s">
        <v>27113</v>
      </c>
      <c r="I441" s="38">
        <v>0.32291666666666669</v>
      </c>
      <c r="J441" s="31" t="s">
        <v>550</v>
      </c>
      <c r="K441" s="31" t="s">
        <v>105</v>
      </c>
      <c r="L441" s="31" t="s">
        <v>106</v>
      </c>
      <c r="M441" s="31" t="s">
        <v>107</v>
      </c>
      <c r="N441" s="23"/>
      <c r="O441" s="23"/>
      <c r="P441" s="23"/>
      <c r="Q441" s="29"/>
      <c r="R441" s="23"/>
      <c r="S441" s="29">
        <v>22200</v>
      </c>
      <c r="T441" s="29"/>
    </row>
    <row r="442" spans="1:20" ht="54" customHeight="1" x14ac:dyDescent="0.7">
      <c r="A442" s="698" t="s">
        <v>28596</v>
      </c>
      <c r="B442" s="699"/>
      <c r="C442" s="699"/>
      <c r="D442" s="699"/>
      <c r="E442" s="699"/>
      <c r="F442" s="699"/>
      <c r="G442" s="699"/>
      <c r="H442" s="699"/>
      <c r="I442" s="699"/>
      <c r="J442" s="699"/>
      <c r="K442" s="699"/>
      <c r="L442" s="699"/>
      <c r="M442" s="700"/>
      <c r="N442" s="127"/>
      <c r="O442" s="127"/>
      <c r="P442" s="127"/>
      <c r="Q442" s="29"/>
      <c r="R442" s="29"/>
      <c r="S442" s="29"/>
      <c r="T442" s="389">
        <v>50000</v>
      </c>
    </row>
    <row r="443" spans="1:20" ht="54" customHeight="1" x14ac:dyDescent="0.7">
      <c r="A443" s="698" t="s">
        <v>28596</v>
      </c>
      <c r="B443" s="699"/>
      <c r="C443" s="699"/>
      <c r="D443" s="699"/>
      <c r="E443" s="699"/>
      <c r="F443" s="699"/>
      <c r="G443" s="699"/>
      <c r="H443" s="699"/>
      <c r="I443" s="699"/>
      <c r="J443" s="699"/>
      <c r="K443" s="699"/>
      <c r="L443" s="699"/>
      <c r="M443" s="700"/>
      <c r="N443" s="127"/>
      <c r="O443" s="127"/>
      <c r="P443" s="127"/>
      <c r="Q443" s="29"/>
      <c r="R443" s="29"/>
      <c r="S443" s="29"/>
      <c r="T443" s="389">
        <v>31000</v>
      </c>
    </row>
    <row r="444" spans="1:20" ht="54" customHeight="1" x14ac:dyDescent="0.7">
      <c r="A444" s="698" t="s">
        <v>28596</v>
      </c>
      <c r="B444" s="699"/>
      <c r="C444" s="699"/>
      <c r="D444" s="699"/>
      <c r="E444" s="699"/>
      <c r="F444" s="699"/>
      <c r="G444" s="699"/>
      <c r="H444" s="699"/>
      <c r="I444" s="699"/>
      <c r="J444" s="699"/>
      <c r="K444" s="699"/>
      <c r="L444" s="699"/>
      <c r="M444" s="700"/>
      <c r="N444" s="127"/>
      <c r="O444" s="127"/>
      <c r="P444" s="127"/>
      <c r="Q444" s="29"/>
      <c r="R444" s="29"/>
      <c r="S444" s="29"/>
      <c r="T444" s="389">
        <v>23500</v>
      </c>
    </row>
    <row r="445" spans="1:20" ht="54" customHeight="1" x14ac:dyDescent="0.7">
      <c r="A445" s="698" t="s">
        <v>28596</v>
      </c>
      <c r="B445" s="699"/>
      <c r="C445" s="699"/>
      <c r="D445" s="699"/>
      <c r="E445" s="699"/>
      <c r="F445" s="699"/>
      <c r="G445" s="699"/>
      <c r="H445" s="699"/>
      <c r="I445" s="699"/>
      <c r="J445" s="699"/>
      <c r="K445" s="699"/>
      <c r="L445" s="699"/>
      <c r="M445" s="700"/>
      <c r="N445" s="127"/>
      <c r="O445" s="127"/>
      <c r="P445" s="127"/>
      <c r="Q445" s="29"/>
      <c r="R445" s="29"/>
      <c r="S445" s="29"/>
      <c r="T445" s="389">
        <v>50000</v>
      </c>
    </row>
    <row r="446" spans="1:20" ht="54" customHeight="1" x14ac:dyDescent="0.7">
      <c r="A446" s="698" t="s">
        <v>28596</v>
      </c>
      <c r="B446" s="699"/>
      <c r="C446" s="699"/>
      <c r="D446" s="699"/>
      <c r="E446" s="699"/>
      <c r="F446" s="699"/>
      <c r="G446" s="699"/>
      <c r="H446" s="699"/>
      <c r="I446" s="699"/>
      <c r="J446" s="699"/>
      <c r="K446" s="699"/>
      <c r="L446" s="699"/>
      <c r="M446" s="700"/>
      <c r="N446" s="127"/>
      <c r="O446" s="127"/>
      <c r="P446" s="127"/>
      <c r="Q446" s="29"/>
      <c r="R446" s="29"/>
      <c r="S446" s="29"/>
      <c r="T446" s="389">
        <v>50000</v>
      </c>
    </row>
    <row r="447" spans="1:20" ht="54" customHeight="1" x14ac:dyDescent="0.7">
      <c r="A447" s="698" t="s">
        <v>20598</v>
      </c>
      <c r="B447" s="699"/>
      <c r="C447" s="699"/>
      <c r="D447" s="699"/>
      <c r="E447" s="699"/>
      <c r="F447" s="699"/>
      <c r="G447" s="699"/>
      <c r="H447" s="699"/>
      <c r="I447" s="699"/>
      <c r="J447" s="699"/>
      <c r="K447" s="699"/>
      <c r="L447" s="699"/>
      <c r="M447" s="700"/>
      <c r="N447" s="127"/>
      <c r="O447" s="127"/>
      <c r="P447" s="127"/>
      <c r="Q447" s="29"/>
      <c r="R447" s="29"/>
      <c r="S447" s="29"/>
      <c r="T447" s="389">
        <v>25000</v>
      </c>
    </row>
    <row r="448" spans="1:20" ht="54" customHeight="1" x14ac:dyDescent="1.05">
      <c r="A448" s="688" t="s">
        <v>29699</v>
      </c>
      <c r="B448" s="689"/>
      <c r="C448" s="689"/>
      <c r="D448" s="689"/>
      <c r="E448" s="689"/>
      <c r="F448" s="689"/>
      <c r="G448" s="689"/>
      <c r="H448" s="689"/>
      <c r="I448" s="689"/>
      <c r="J448" s="689"/>
      <c r="K448" s="689"/>
      <c r="L448" s="689"/>
      <c r="M448" s="690"/>
      <c r="N448" s="23"/>
      <c r="O448" s="23"/>
      <c r="P448" s="23"/>
      <c r="Q448" s="29"/>
      <c r="R448" s="23"/>
      <c r="S448" s="29"/>
      <c r="T448" s="29"/>
    </row>
    <row r="449" spans="1:20" ht="54" customHeight="1" x14ac:dyDescent="1.05">
      <c r="A449" s="31" t="s">
        <v>29683</v>
      </c>
      <c r="B449" s="31" t="s">
        <v>29684</v>
      </c>
      <c r="C449" s="31" t="s">
        <v>29685</v>
      </c>
      <c r="D449" s="31" t="s">
        <v>29686</v>
      </c>
      <c r="E449" s="31" t="s">
        <v>101</v>
      </c>
      <c r="F449" s="31" t="s">
        <v>102</v>
      </c>
      <c r="G449" s="31" t="s">
        <v>20461</v>
      </c>
      <c r="H449" s="31" t="s">
        <v>29687</v>
      </c>
      <c r="I449" s="38">
        <v>0.41666666666666669</v>
      </c>
      <c r="J449" s="31" t="s">
        <v>550</v>
      </c>
      <c r="K449" s="31" t="s">
        <v>105</v>
      </c>
      <c r="L449" s="31" t="s">
        <v>106</v>
      </c>
      <c r="M449" s="31" t="s">
        <v>107</v>
      </c>
      <c r="N449" s="23"/>
      <c r="O449" s="23"/>
      <c r="P449" s="23"/>
      <c r="Q449" s="29"/>
      <c r="R449" s="23"/>
      <c r="S449" s="29">
        <v>22200</v>
      </c>
      <c r="T449" s="29"/>
    </row>
    <row r="450" spans="1:20" ht="54" customHeight="1" x14ac:dyDescent="0.7">
      <c r="A450" s="698" t="s">
        <v>28596</v>
      </c>
      <c r="B450" s="699"/>
      <c r="C450" s="699"/>
      <c r="D450" s="699"/>
      <c r="E450" s="699"/>
      <c r="F450" s="699"/>
      <c r="G450" s="699"/>
      <c r="H450" s="699"/>
      <c r="I450" s="699"/>
      <c r="J450" s="699"/>
      <c r="K450" s="699"/>
      <c r="L450" s="699"/>
      <c r="M450" s="700"/>
      <c r="N450" s="127"/>
      <c r="O450" s="127"/>
      <c r="P450" s="127"/>
      <c r="Q450" s="29"/>
      <c r="R450" s="29"/>
      <c r="S450" s="29"/>
      <c r="T450" s="389">
        <v>200000</v>
      </c>
    </row>
    <row r="451" spans="1:20" ht="54" customHeight="1" x14ac:dyDescent="0.7">
      <c r="A451" s="698" t="s">
        <v>28607</v>
      </c>
      <c r="B451" s="699"/>
      <c r="C451" s="699"/>
      <c r="D451" s="699"/>
      <c r="E451" s="699"/>
      <c r="F451" s="699"/>
      <c r="G451" s="699"/>
      <c r="H451" s="699"/>
      <c r="I451" s="699"/>
      <c r="J451" s="699"/>
      <c r="K451" s="699"/>
      <c r="L451" s="699"/>
      <c r="M451" s="700"/>
      <c r="N451" s="127"/>
      <c r="O451" s="127"/>
      <c r="P451" s="127"/>
      <c r="Q451" s="29"/>
      <c r="R451" s="29"/>
      <c r="S451" s="29"/>
      <c r="T451" s="389">
        <v>47000</v>
      </c>
    </row>
    <row r="452" spans="1:20" ht="54" customHeight="1" x14ac:dyDescent="1.3">
      <c r="A452" s="679" t="s">
        <v>30211</v>
      </c>
      <c r="B452" s="680"/>
      <c r="C452" s="680"/>
      <c r="D452" s="680"/>
      <c r="E452" s="680"/>
      <c r="F452" s="680"/>
      <c r="G452" s="680"/>
      <c r="H452" s="680"/>
      <c r="I452" s="680"/>
      <c r="J452" s="680"/>
      <c r="K452" s="680"/>
      <c r="L452" s="680"/>
      <c r="M452" s="681"/>
      <c r="N452" s="23"/>
      <c r="O452" s="23"/>
      <c r="P452" s="23"/>
      <c r="Q452" s="29"/>
      <c r="R452" s="23"/>
      <c r="S452" s="29"/>
      <c r="T452" s="29"/>
    </row>
    <row r="453" spans="1:20" ht="54" customHeight="1" x14ac:dyDescent="1.05">
      <c r="A453" s="31" t="s">
        <v>30102</v>
      </c>
      <c r="B453" s="31" t="s">
        <v>18486</v>
      </c>
      <c r="C453" s="31" t="s">
        <v>30103</v>
      </c>
      <c r="D453" s="31" t="s">
        <v>30104</v>
      </c>
      <c r="E453" s="31" t="s">
        <v>687</v>
      </c>
      <c r="F453" s="31" t="s">
        <v>123</v>
      </c>
      <c r="G453" s="31" t="s">
        <v>18959</v>
      </c>
      <c r="H453" s="31" t="s">
        <v>17480</v>
      </c>
      <c r="I453" s="38">
        <v>0.41666666666666669</v>
      </c>
      <c r="J453" s="31" t="s">
        <v>550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9"/>
      <c r="R453" s="23"/>
      <c r="S453" s="29">
        <v>43425</v>
      </c>
      <c r="T453" s="29"/>
    </row>
    <row r="454" spans="1:20" ht="54" customHeight="1" x14ac:dyDescent="1.05">
      <c r="A454" s="31" t="s">
        <v>30105</v>
      </c>
      <c r="B454" s="31" t="s">
        <v>30106</v>
      </c>
      <c r="C454" s="31" t="s">
        <v>30107</v>
      </c>
      <c r="D454" s="31" t="s">
        <v>30108</v>
      </c>
      <c r="E454" s="31" t="s">
        <v>687</v>
      </c>
      <c r="F454" s="31" t="s">
        <v>123</v>
      </c>
      <c r="G454" s="31" t="s">
        <v>18959</v>
      </c>
      <c r="H454" s="31" t="s">
        <v>17480</v>
      </c>
      <c r="I454" s="38">
        <v>0.41666666666666669</v>
      </c>
      <c r="J454" s="31" t="s">
        <v>550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9"/>
      <c r="R454" s="23"/>
      <c r="S454" s="29">
        <v>43425</v>
      </c>
      <c r="T454" s="29"/>
    </row>
    <row r="455" spans="1:20" ht="54" customHeight="1" x14ac:dyDescent="1.05">
      <c r="A455" s="31" t="s">
        <v>30109</v>
      </c>
      <c r="B455" s="31" t="s">
        <v>21202</v>
      </c>
      <c r="C455" s="31" t="s">
        <v>30110</v>
      </c>
      <c r="D455" s="31" t="s">
        <v>30111</v>
      </c>
      <c r="E455" s="31" t="s">
        <v>687</v>
      </c>
      <c r="F455" s="31" t="s">
        <v>123</v>
      </c>
      <c r="G455" s="31" t="s">
        <v>18959</v>
      </c>
      <c r="H455" s="31" t="s">
        <v>17480</v>
      </c>
      <c r="I455" s="38">
        <v>0.41666666666666669</v>
      </c>
      <c r="J455" s="31" t="s">
        <v>550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9"/>
      <c r="R455" s="23"/>
      <c r="S455" s="29">
        <v>43425</v>
      </c>
      <c r="T455" s="29"/>
    </row>
    <row r="456" spans="1:20" ht="54" customHeight="1" x14ac:dyDescent="1.05">
      <c r="A456" s="31" t="s">
        <v>30112</v>
      </c>
      <c r="B456" s="31" t="s">
        <v>30113</v>
      </c>
      <c r="C456" s="31" t="s">
        <v>30114</v>
      </c>
      <c r="D456" s="31" t="s">
        <v>30115</v>
      </c>
      <c r="E456" s="31" t="s">
        <v>687</v>
      </c>
      <c r="F456" s="31" t="s">
        <v>123</v>
      </c>
      <c r="G456" s="31" t="s">
        <v>18959</v>
      </c>
      <c r="H456" s="31" t="s">
        <v>17480</v>
      </c>
      <c r="I456" s="38">
        <v>0.41666666666666669</v>
      </c>
      <c r="J456" s="31" t="s">
        <v>550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9"/>
      <c r="R456" s="23"/>
      <c r="S456" s="29">
        <v>43425</v>
      </c>
      <c r="T456" s="29"/>
    </row>
    <row r="457" spans="1:20" ht="54" customHeight="1" x14ac:dyDescent="1.05">
      <c r="A457" s="31" t="s">
        <v>30116</v>
      </c>
      <c r="B457" s="31" t="s">
        <v>30117</v>
      </c>
      <c r="C457" s="31" t="s">
        <v>30118</v>
      </c>
      <c r="D457" s="31" t="s">
        <v>30119</v>
      </c>
      <c r="E457" s="31" t="s">
        <v>687</v>
      </c>
      <c r="F457" s="31" t="s">
        <v>123</v>
      </c>
      <c r="G457" s="31" t="s">
        <v>18959</v>
      </c>
      <c r="H457" s="31" t="s">
        <v>17480</v>
      </c>
      <c r="I457" s="38">
        <v>0.41666666666666669</v>
      </c>
      <c r="J457" s="31" t="s">
        <v>550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9"/>
      <c r="R457" s="23"/>
      <c r="S457" s="29">
        <v>43425</v>
      </c>
      <c r="T457" s="29"/>
    </row>
    <row r="458" spans="1:20" ht="54" customHeight="1" x14ac:dyDescent="1.05">
      <c r="A458" s="31" t="s">
        <v>30120</v>
      </c>
      <c r="B458" s="31" t="s">
        <v>30121</v>
      </c>
      <c r="C458" s="31" t="s">
        <v>30122</v>
      </c>
      <c r="D458" s="31" t="s">
        <v>30123</v>
      </c>
      <c r="E458" s="31" t="s">
        <v>687</v>
      </c>
      <c r="F458" s="31" t="s">
        <v>123</v>
      </c>
      <c r="G458" s="31" t="s">
        <v>18959</v>
      </c>
      <c r="H458" s="31" t="s">
        <v>17480</v>
      </c>
      <c r="I458" s="38">
        <v>0.41666666666666669</v>
      </c>
      <c r="J458" s="31" t="s">
        <v>550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9"/>
      <c r="R458" s="23"/>
      <c r="S458" s="29">
        <v>43425</v>
      </c>
      <c r="T458" s="29"/>
    </row>
    <row r="459" spans="1:20" ht="54" customHeight="1" x14ac:dyDescent="1.05">
      <c r="A459" s="31" t="s">
        <v>30124</v>
      </c>
      <c r="B459" s="31" t="s">
        <v>30125</v>
      </c>
      <c r="C459" s="31" t="s">
        <v>30126</v>
      </c>
      <c r="D459" s="31" t="s">
        <v>30127</v>
      </c>
      <c r="E459" s="31" t="s">
        <v>687</v>
      </c>
      <c r="F459" s="31" t="s">
        <v>123</v>
      </c>
      <c r="G459" s="31" t="s">
        <v>18959</v>
      </c>
      <c r="H459" s="31" t="s">
        <v>17480</v>
      </c>
      <c r="I459" s="38">
        <v>0.41666666666666669</v>
      </c>
      <c r="J459" s="31" t="s">
        <v>550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9"/>
      <c r="R459" s="23"/>
      <c r="S459" s="29">
        <v>43425</v>
      </c>
      <c r="T459" s="29"/>
    </row>
    <row r="460" spans="1:20" ht="54" customHeight="1" x14ac:dyDescent="1.05">
      <c r="A460" s="31" t="s">
        <v>30128</v>
      </c>
      <c r="B460" s="31" t="s">
        <v>3630</v>
      </c>
      <c r="C460" s="31" t="s">
        <v>30129</v>
      </c>
      <c r="D460" s="31" t="s">
        <v>30130</v>
      </c>
      <c r="E460" s="31" t="s">
        <v>687</v>
      </c>
      <c r="F460" s="31" t="s">
        <v>123</v>
      </c>
      <c r="G460" s="31" t="s">
        <v>18959</v>
      </c>
      <c r="H460" s="31" t="s">
        <v>17480</v>
      </c>
      <c r="I460" s="38">
        <v>0.41666666666666669</v>
      </c>
      <c r="J460" s="31" t="s">
        <v>550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9"/>
      <c r="R460" s="23"/>
      <c r="S460" s="29">
        <v>43425</v>
      </c>
      <c r="T460" s="29"/>
    </row>
    <row r="461" spans="1:20" ht="54" customHeight="1" x14ac:dyDescent="1.05">
      <c r="A461" s="31" t="s">
        <v>30131</v>
      </c>
      <c r="B461" s="31" t="s">
        <v>6292</v>
      </c>
      <c r="C461" s="31" t="s">
        <v>30132</v>
      </c>
      <c r="D461" s="31" t="s">
        <v>30133</v>
      </c>
      <c r="E461" s="31" t="s">
        <v>687</v>
      </c>
      <c r="F461" s="31" t="s">
        <v>123</v>
      </c>
      <c r="G461" s="31" t="s">
        <v>18959</v>
      </c>
      <c r="H461" s="31" t="s">
        <v>17480</v>
      </c>
      <c r="I461" s="38">
        <v>0.41666666666666669</v>
      </c>
      <c r="J461" s="31" t="s">
        <v>550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9"/>
      <c r="R461" s="23"/>
      <c r="S461" s="29">
        <v>43425</v>
      </c>
      <c r="T461" s="29"/>
    </row>
    <row r="462" spans="1:20" ht="54" customHeight="1" x14ac:dyDescent="1.05">
      <c r="A462" s="31" t="s">
        <v>30134</v>
      </c>
      <c r="B462" s="31" t="s">
        <v>30135</v>
      </c>
      <c r="C462" s="31" t="s">
        <v>30136</v>
      </c>
      <c r="D462" s="31" t="s">
        <v>30137</v>
      </c>
      <c r="E462" s="31" t="s">
        <v>687</v>
      </c>
      <c r="F462" s="31" t="s">
        <v>123</v>
      </c>
      <c r="G462" s="31" t="s">
        <v>18959</v>
      </c>
      <c r="H462" s="31" t="s">
        <v>17480</v>
      </c>
      <c r="I462" s="38">
        <v>0.41666666666666669</v>
      </c>
      <c r="J462" s="31" t="s">
        <v>550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9"/>
      <c r="R462" s="23"/>
      <c r="S462" s="29">
        <v>43425</v>
      </c>
      <c r="T462" s="29"/>
    </row>
    <row r="463" spans="1:20" ht="54" customHeight="1" x14ac:dyDescent="1.05">
      <c r="A463" s="31" t="s">
        <v>30138</v>
      </c>
      <c r="B463" s="31" t="s">
        <v>30139</v>
      </c>
      <c r="C463" s="31" t="s">
        <v>30140</v>
      </c>
      <c r="D463" s="31" t="s">
        <v>30141</v>
      </c>
      <c r="E463" s="31" t="s">
        <v>687</v>
      </c>
      <c r="F463" s="31" t="s">
        <v>123</v>
      </c>
      <c r="G463" s="31" t="s">
        <v>18959</v>
      </c>
      <c r="H463" s="31" t="s">
        <v>17480</v>
      </c>
      <c r="I463" s="38">
        <v>0.41666666666666669</v>
      </c>
      <c r="J463" s="31" t="s">
        <v>550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9"/>
      <c r="R463" s="23"/>
      <c r="S463" s="29">
        <v>43425</v>
      </c>
      <c r="T463" s="29"/>
    </row>
    <row r="464" spans="1:20" ht="54" customHeight="1" x14ac:dyDescent="1.05">
      <c r="A464" s="31" t="s">
        <v>30142</v>
      </c>
      <c r="B464" s="31" t="s">
        <v>11265</v>
      </c>
      <c r="C464" s="31" t="s">
        <v>30143</v>
      </c>
      <c r="D464" s="31" t="s">
        <v>30144</v>
      </c>
      <c r="E464" s="31" t="s">
        <v>101</v>
      </c>
      <c r="F464" s="31" t="s">
        <v>123</v>
      </c>
      <c r="G464" s="31" t="s">
        <v>16205</v>
      </c>
      <c r="H464" s="31" t="s">
        <v>27113</v>
      </c>
      <c r="I464" s="38">
        <v>0.41666666666666669</v>
      </c>
      <c r="J464" s="31" t="s">
        <v>550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9"/>
      <c r="R464" s="23"/>
      <c r="S464" s="29">
        <v>43925</v>
      </c>
      <c r="T464" s="29"/>
    </row>
    <row r="465" spans="1:40" ht="54" customHeight="1" x14ac:dyDescent="0.7">
      <c r="A465" s="698" t="s">
        <v>28607</v>
      </c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700"/>
      <c r="N465" s="127"/>
      <c r="O465" s="127"/>
      <c r="P465" s="127"/>
      <c r="Q465" s="29"/>
      <c r="R465" s="29"/>
      <c r="S465" s="29"/>
      <c r="T465" s="389">
        <v>97000</v>
      </c>
    </row>
    <row r="466" spans="1:40" ht="54" customHeight="1" x14ac:dyDescent="1.3">
      <c r="A466" s="679" t="s">
        <v>31180</v>
      </c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1"/>
      <c r="N466" s="23"/>
      <c r="O466" s="23"/>
      <c r="P466" s="23"/>
      <c r="Q466" s="29"/>
      <c r="R466" s="23"/>
      <c r="S466" s="29"/>
      <c r="T466" s="29"/>
      <c r="U466" s="295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29"/>
      <c r="AK466" s="29"/>
      <c r="AL466" s="29"/>
      <c r="AM466" s="465"/>
    </row>
    <row r="467" spans="1:40" ht="54" customHeight="1" x14ac:dyDescent="1.05">
      <c r="A467" s="31" t="s">
        <v>31014</v>
      </c>
      <c r="B467" s="31" t="s">
        <v>28999</v>
      </c>
      <c r="C467" s="31" t="s">
        <v>31015</v>
      </c>
      <c r="D467" s="31" t="s">
        <v>31016</v>
      </c>
      <c r="E467" s="31" t="s">
        <v>101</v>
      </c>
      <c r="F467" s="31" t="s">
        <v>123</v>
      </c>
      <c r="G467" s="31" t="s">
        <v>16223</v>
      </c>
      <c r="H467" s="31" t="s">
        <v>29345</v>
      </c>
      <c r="I467" s="38">
        <v>0.32291666666666669</v>
      </c>
      <c r="J467" s="31" t="s">
        <v>550</v>
      </c>
      <c r="K467" s="31" t="s">
        <v>105</v>
      </c>
      <c r="L467" s="31" t="s">
        <v>106</v>
      </c>
      <c r="M467" s="31" t="s">
        <v>107</v>
      </c>
      <c r="N467" s="23"/>
      <c r="O467" s="23"/>
      <c r="P467" s="23"/>
      <c r="Q467" s="29"/>
      <c r="R467" s="23"/>
      <c r="S467" s="29">
        <v>22200</v>
      </c>
      <c r="T467" s="29"/>
      <c r="U467" s="295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29"/>
      <c r="AK467" s="29"/>
      <c r="AL467" s="29"/>
      <c r="AM467" s="465"/>
    </row>
    <row r="468" spans="1:40" ht="54" customHeight="1" x14ac:dyDescent="1.05">
      <c r="A468" s="31" t="s">
        <v>31017</v>
      </c>
      <c r="B468" s="31" t="s">
        <v>31018</v>
      </c>
      <c r="C468" s="31" t="s">
        <v>31019</v>
      </c>
      <c r="D468" s="31" t="s">
        <v>31020</v>
      </c>
      <c r="E468" s="31" t="s">
        <v>101</v>
      </c>
      <c r="F468" s="31" t="s">
        <v>123</v>
      </c>
      <c r="G468" s="31" t="s">
        <v>16223</v>
      </c>
      <c r="H468" s="31" t="s">
        <v>29345</v>
      </c>
      <c r="I468" s="38">
        <v>0.32291666666666669</v>
      </c>
      <c r="J468" s="31" t="s">
        <v>550</v>
      </c>
      <c r="K468" s="31" t="s">
        <v>105</v>
      </c>
      <c r="L468" s="31" t="s">
        <v>106</v>
      </c>
      <c r="M468" s="31" t="s">
        <v>107</v>
      </c>
      <c r="N468" s="23"/>
      <c r="O468" s="23"/>
      <c r="P468" s="23"/>
      <c r="Q468" s="29"/>
      <c r="R468" s="23"/>
      <c r="S468" s="29">
        <v>22200</v>
      </c>
      <c r="T468" s="29"/>
      <c r="U468" s="295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29"/>
      <c r="AK468" s="29"/>
      <c r="AL468" s="29"/>
      <c r="AM468" s="465"/>
      <c r="AN468" t="s">
        <v>30247</v>
      </c>
    </row>
    <row r="469" spans="1:40" ht="54" customHeight="1" x14ac:dyDescent="1.05">
      <c r="A469" s="31" t="s">
        <v>31021</v>
      </c>
      <c r="B469" s="31" t="s">
        <v>31022</v>
      </c>
      <c r="C469" s="31" t="s">
        <v>31023</v>
      </c>
      <c r="D469" s="31" t="s">
        <v>31024</v>
      </c>
      <c r="E469" s="31" t="s">
        <v>101</v>
      </c>
      <c r="F469" s="31" t="s">
        <v>123</v>
      </c>
      <c r="G469" s="31" t="s">
        <v>16223</v>
      </c>
      <c r="H469" s="31" t="s">
        <v>29345</v>
      </c>
      <c r="I469" s="38">
        <v>0.32291666666666669</v>
      </c>
      <c r="J469" s="31" t="s">
        <v>550</v>
      </c>
      <c r="K469" s="31" t="s">
        <v>105</v>
      </c>
      <c r="L469" s="31" t="s">
        <v>106</v>
      </c>
      <c r="M469" s="31" t="s">
        <v>107</v>
      </c>
      <c r="N469" s="23"/>
      <c r="O469" s="23"/>
      <c r="P469" s="23"/>
      <c r="Q469" s="29"/>
      <c r="R469" s="23"/>
      <c r="S469" s="29">
        <v>22200</v>
      </c>
      <c r="T469" s="29"/>
      <c r="U469" s="295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29"/>
      <c r="AK469" s="29"/>
      <c r="AL469" s="29"/>
      <c r="AM469" s="465"/>
    </row>
    <row r="470" spans="1:40" ht="54" customHeight="1" x14ac:dyDescent="1.05">
      <c r="A470" s="31" t="s">
        <v>31025</v>
      </c>
      <c r="B470" s="31" t="s">
        <v>7800</v>
      </c>
      <c r="C470" s="31" t="s">
        <v>31026</v>
      </c>
      <c r="D470" s="31" t="s">
        <v>31027</v>
      </c>
      <c r="E470" s="31" t="s">
        <v>101</v>
      </c>
      <c r="F470" s="31" t="s">
        <v>123</v>
      </c>
      <c r="G470" s="31" t="s">
        <v>16223</v>
      </c>
      <c r="H470" s="31" t="s">
        <v>29345</v>
      </c>
      <c r="I470" s="38">
        <v>0.32291666666666669</v>
      </c>
      <c r="J470" s="31" t="s">
        <v>550</v>
      </c>
      <c r="K470" s="31" t="s">
        <v>105</v>
      </c>
      <c r="L470" s="31" t="s">
        <v>106</v>
      </c>
      <c r="M470" s="31" t="s">
        <v>107</v>
      </c>
      <c r="N470" s="23"/>
      <c r="O470" s="23"/>
      <c r="P470" s="23"/>
      <c r="Q470" s="29"/>
      <c r="R470" s="23"/>
      <c r="S470" s="29">
        <v>22200</v>
      </c>
      <c r="T470" s="29"/>
      <c r="U470" s="295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29"/>
      <c r="AK470" s="29"/>
      <c r="AL470" s="29"/>
      <c r="AM470" s="465"/>
    </row>
    <row r="471" spans="1:40" ht="54" customHeight="1" x14ac:dyDescent="1.05">
      <c r="A471" s="31" t="s">
        <v>31028</v>
      </c>
      <c r="B471" s="31" t="s">
        <v>313</v>
      </c>
      <c r="C471" s="31" t="s">
        <v>31029</v>
      </c>
      <c r="D471" s="31" t="s">
        <v>31030</v>
      </c>
      <c r="E471" s="31" t="s">
        <v>101</v>
      </c>
      <c r="F471" s="31" t="s">
        <v>123</v>
      </c>
      <c r="G471" s="31" t="s">
        <v>16223</v>
      </c>
      <c r="H471" s="31" t="s">
        <v>29345</v>
      </c>
      <c r="I471" s="38">
        <v>0.32291666666666669</v>
      </c>
      <c r="J471" s="31" t="s">
        <v>550</v>
      </c>
      <c r="K471" s="31" t="s">
        <v>105</v>
      </c>
      <c r="L471" s="31" t="s">
        <v>106</v>
      </c>
      <c r="M471" s="31" t="s">
        <v>107</v>
      </c>
      <c r="N471" s="23"/>
      <c r="O471" s="23"/>
      <c r="P471" s="23"/>
      <c r="Q471" s="29"/>
      <c r="R471" s="23"/>
      <c r="S471" s="29">
        <v>22200</v>
      </c>
      <c r="T471" s="29"/>
      <c r="U471" s="295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29"/>
      <c r="AK471" s="29"/>
      <c r="AL471" s="29"/>
      <c r="AM471" s="465"/>
    </row>
    <row r="472" spans="1:40" ht="54" customHeight="1" x14ac:dyDescent="1.05">
      <c r="A472" s="31" t="s">
        <v>31031</v>
      </c>
      <c r="B472" s="31" t="s">
        <v>21394</v>
      </c>
      <c r="C472" s="31" t="s">
        <v>31032</v>
      </c>
      <c r="D472" s="31" t="s">
        <v>31033</v>
      </c>
      <c r="E472" s="31" t="s">
        <v>101</v>
      </c>
      <c r="F472" s="31" t="s">
        <v>123</v>
      </c>
      <c r="G472" s="31" t="s">
        <v>16223</v>
      </c>
      <c r="H472" s="31" t="s">
        <v>29345</v>
      </c>
      <c r="I472" s="38">
        <v>0.32291666666666669</v>
      </c>
      <c r="J472" s="31" t="s">
        <v>550</v>
      </c>
      <c r="K472" s="31" t="s">
        <v>105</v>
      </c>
      <c r="L472" s="31" t="s">
        <v>106</v>
      </c>
      <c r="M472" s="31" t="s">
        <v>107</v>
      </c>
      <c r="N472" s="23"/>
      <c r="O472" s="23"/>
      <c r="P472" s="23"/>
      <c r="Q472" s="29"/>
      <c r="R472" s="23"/>
      <c r="S472" s="29">
        <v>22200</v>
      </c>
      <c r="T472" s="29"/>
      <c r="U472" s="295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29"/>
      <c r="AK472" s="29"/>
      <c r="AL472" s="29"/>
      <c r="AM472" s="465"/>
    </row>
    <row r="473" spans="1:40" ht="54" customHeight="1" x14ac:dyDescent="1.05">
      <c r="A473" s="31" t="s">
        <v>31034</v>
      </c>
      <c r="B473" s="31" t="s">
        <v>25495</v>
      </c>
      <c r="C473" s="31" t="s">
        <v>31035</v>
      </c>
      <c r="D473" s="31" t="s">
        <v>31036</v>
      </c>
      <c r="E473" s="31" t="s">
        <v>101</v>
      </c>
      <c r="F473" s="31" t="s">
        <v>123</v>
      </c>
      <c r="G473" s="31" t="s">
        <v>16223</v>
      </c>
      <c r="H473" s="31" t="s">
        <v>29345</v>
      </c>
      <c r="I473" s="38">
        <v>0.32291666666666669</v>
      </c>
      <c r="J473" s="31" t="s">
        <v>550</v>
      </c>
      <c r="K473" s="31" t="s">
        <v>105</v>
      </c>
      <c r="L473" s="31" t="s">
        <v>106</v>
      </c>
      <c r="M473" s="31" t="s">
        <v>107</v>
      </c>
      <c r="N473" s="23"/>
      <c r="O473" s="23"/>
      <c r="P473" s="23"/>
      <c r="Q473" s="29"/>
      <c r="R473" s="23"/>
      <c r="S473" s="29">
        <v>22200</v>
      </c>
      <c r="T473" s="29"/>
      <c r="U473" s="295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29"/>
      <c r="AK473" s="29"/>
      <c r="AL473" s="29"/>
      <c r="AM473" s="465"/>
    </row>
    <row r="474" spans="1:40" ht="54" customHeight="1" x14ac:dyDescent="1.05">
      <c r="A474" s="31" t="s">
        <v>31037</v>
      </c>
      <c r="B474" s="31" t="s">
        <v>14491</v>
      </c>
      <c r="C474" s="31" t="s">
        <v>31038</v>
      </c>
      <c r="D474" s="31" t="s">
        <v>31039</v>
      </c>
      <c r="E474" s="31" t="s">
        <v>101</v>
      </c>
      <c r="F474" s="31" t="s">
        <v>123</v>
      </c>
      <c r="G474" s="31" t="s">
        <v>16223</v>
      </c>
      <c r="H474" s="31" t="s">
        <v>29345</v>
      </c>
      <c r="I474" s="38">
        <v>0.32291666666666669</v>
      </c>
      <c r="J474" s="31" t="s">
        <v>550</v>
      </c>
      <c r="K474" s="31" t="s">
        <v>105</v>
      </c>
      <c r="L474" s="31" t="s">
        <v>106</v>
      </c>
      <c r="M474" s="31" t="s">
        <v>107</v>
      </c>
      <c r="N474" s="23"/>
      <c r="O474" s="23"/>
      <c r="P474" s="23"/>
      <c r="Q474" s="29"/>
      <c r="R474" s="23"/>
      <c r="S474" s="29">
        <v>22200</v>
      </c>
      <c r="T474" s="29"/>
      <c r="U474" s="295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29"/>
      <c r="AK474" s="29"/>
      <c r="AL474" s="29"/>
      <c r="AM474" s="465"/>
    </row>
    <row r="475" spans="1:40" ht="54" customHeight="1" x14ac:dyDescent="1.05">
      <c r="A475" s="31" t="s">
        <v>31040</v>
      </c>
      <c r="B475" s="31" t="s">
        <v>25919</v>
      </c>
      <c r="C475" s="31" t="s">
        <v>31041</v>
      </c>
      <c r="D475" s="31" t="s">
        <v>31042</v>
      </c>
      <c r="E475" s="31" t="s">
        <v>101</v>
      </c>
      <c r="F475" s="31" t="s">
        <v>123</v>
      </c>
      <c r="G475" s="31" t="s">
        <v>16223</v>
      </c>
      <c r="H475" s="31" t="s">
        <v>29345</v>
      </c>
      <c r="I475" s="38">
        <v>0.32291666666666669</v>
      </c>
      <c r="J475" s="31" t="s">
        <v>550</v>
      </c>
      <c r="K475" s="31" t="s">
        <v>105</v>
      </c>
      <c r="L475" s="31" t="s">
        <v>106</v>
      </c>
      <c r="M475" s="31" t="s">
        <v>107</v>
      </c>
      <c r="N475" s="23"/>
      <c r="O475" s="23"/>
      <c r="P475" s="23"/>
      <c r="Q475" s="29"/>
      <c r="R475" s="23"/>
      <c r="S475" s="29">
        <v>22200</v>
      </c>
      <c r="T475" s="29"/>
      <c r="U475" s="295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29"/>
      <c r="AK475" s="29"/>
      <c r="AL475" s="29"/>
      <c r="AM475" s="465"/>
    </row>
    <row r="476" spans="1:40" ht="54" customHeight="1" x14ac:dyDescent="1.05">
      <c r="A476" s="31" t="s">
        <v>31043</v>
      </c>
      <c r="B476" s="31" t="s">
        <v>31044</v>
      </c>
      <c r="C476" s="31" t="s">
        <v>31045</v>
      </c>
      <c r="D476" s="31" t="s">
        <v>31046</v>
      </c>
      <c r="E476" s="31" t="s">
        <v>687</v>
      </c>
      <c r="F476" s="31" t="s">
        <v>123</v>
      </c>
      <c r="G476" s="31" t="s">
        <v>16504</v>
      </c>
      <c r="H476" s="31" t="s">
        <v>17480</v>
      </c>
      <c r="I476" s="38">
        <v>0.375</v>
      </c>
      <c r="J476" s="31" t="s">
        <v>550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9"/>
      <c r="R476" s="23"/>
      <c r="S476" s="29">
        <v>43425</v>
      </c>
      <c r="T476" s="29"/>
      <c r="U476" s="295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29"/>
      <c r="AK476" s="29"/>
      <c r="AL476" s="29"/>
      <c r="AM476" s="465"/>
    </row>
    <row r="477" spans="1:40" ht="54" customHeight="1" x14ac:dyDescent="1.05">
      <c r="A477" s="31" t="s">
        <v>31047</v>
      </c>
      <c r="B477" s="31" t="s">
        <v>31048</v>
      </c>
      <c r="C477" s="31" t="s">
        <v>31049</v>
      </c>
      <c r="D477" s="31" t="s">
        <v>31050</v>
      </c>
      <c r="E477" s="31" t="s">
        <v>687</v>
      </c>
      <c r="F477" s="31" t="s">
        <v>123</v>
      </c>
      <c r="G477" s="31" t="s">
        <v>16504</v>
      </c>
      <c r="H477" s="31" t="s">
        <v>17480</v>
      </c>
      <c r="I477" s="38">
        <v>0.375</v>
      </c>
      <c r="J477" s="31" t="s">
        <v>550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9"/>
      <c r="R477" s="23"/>
      <c r="S477" s="29">
        <v>43425</v>
      </c>
      <c r="T477" s="29"/>
      <c r="U477" s="295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29"/>
      <c r="AK477" s="29"/>
      <c r="AL477" s="29"/>
      <c r="AM477" s="465"/>
    </row>
    <row r="478" spans="1:40" ht="54" customHeight="1" x14ac:dyDescent="1.05">
      <c r="A478" s="31" t="s">
        <v>31051</v>
      </c>
      <c r="B478" s="31" t="s">
        <v>31052</v>
      </c>
      <c r="C478" s="31" t="s">
        <v>31053</v>
      </c>
      <c r="D478" s="31" t="s">
        <v>31054</v>
      </c>
      <c r="E478" s="31" t="s">
        <v>687</v>
      </c>
      <c r="F478" s="31" t="s">
        <v>123</v>
      </c>
      <c r="G478" s="31" t="s">
        <v>16504</v>
      </c>
      <c r="H478" s="31" t="s">
        <v>17480</v>
      </c>
      <c r="I478" s="38">
        <v>0.375</v>
      </c>
      <c r="J478" s="31" t="s">
        <v>550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9"/>
      <c r="R478" s="23"/>
      <c r="S478" s="29">
        <v>43425</v>
      </c>
      <c r="T478" s="29"/>
      <c r="U478" s="295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29"/>
      <c r="AK478" s="29"/>
      <c r="AL478" s="29"/>
      <c r="AM478" s="465"/>
    </row>
    <row r="479" spans="1:40" ht="54" customHeight="1" x14ac:dyDescent="1.05">
      <c r="A479" s="31" t="s">
        <v>31055</v>
      </c>
      <c r="B479" s="31" t="s">
        <v>7629</v>
      </c>
      <c r="C479" s="31" t="s">
        <v>31056</v>
      </c>
      <c r="D479" s="31" t="s">
        <v>31057</v>
      </c>
      <c r="E479" s="31" t="s">
        <v>687</v>
      </c>
      <c r="F479" s="31" t="s">
        <v>123</v>
      </c>
      <c r="G479" s="31" t="s">
        <v>16504</v>
      </c>
      <c r="H479" s="31" t="s">
        <v>17480</v>
      </c>
      <c r="I479" s="38">
        <v>0.375</v>
      </c>
      <c r="J479" s="31" t="s">
        <v>550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9"/>
      <c r="R479" s="23"/>
      <c r="S479" s="29">
        <v>43425</v>
      </c>
      <c r="T479" s="29"/>
      <c r="U479" s="295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29"/>
      <c r="AK479" s="29"/>
      <c r="AL479" s="29"/>
      <c r="AM479" s="465"/>
    </row>
    <row r="480" spans="1:40" ht="54" customHeight="1" x14ac:dyDescent="1.05">
      <c r="A480" s="31" t="s">
        <v>31058</v>
      </c>
      <c r="B480" s="31" t="s">
        <v>31059</v>
      </c>
      <c r="C480" s="31" t="s">
        <v>31060</v>
      </c>
      <c r="D480" s="31" t="s">
        <v>31061</v>
      </c>
      <c r="E480" s="31" t="s">
        <v>687</v>
      </c>
      <c r="F480" s="31" t="s">
        <v>123</v>
      </c>
      <c r="G480" s="31" t="s">
        <v>16504</v>
      </c>
      <c r="H480" s="31" t="s">
        <v>17480</v>
      </c>
      <c r="I480" s="38">
        <v>0.375</v>
      </c>
      <c r="J480" s="31" t="s">
        <v>550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9"/>
      <c r="R480" s="23"/>
      <c r="S480" s="29">
        <v>43425</v>
      </c>
      <c r="T480" s="29"/>
      <c r="U480" s="295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29"/>
      <c r="AK480" s="29"/>
      <c r="AL480" s="29"/>
      <c r="AM480" s="465"/>
    </row>
    <row r="481" spans="1:25" ht="54" customHeight="1" x14ac:dyDescent="1.3">
      <c r="A481" s="679" t="s">
        <v>31908</v>
      </c>
      <c r="B481" s="680"/>
      <c r="C481" s="680"/>
      <c r="D481" s="680"/>
      <c r="E481" s="680"/>
      <c r="F481" s="680"/>
      <c r="G481" s="680"/>
      <c r="H481" s="680"/>
      <c r="I481" s="680"/>
      <c r="J481" s="680"/>
      <c r="K481" s="680"/>
      <c r="L481" s="680"/>
      <c r="M481" s="681"/>
      <c r="N481" s="23"/>
      <c r="O481" s="23"/>
      <c r="P481" s="23"/>
      <c r="Q481" s="29"/>
      <c r="R481" s="23"/>
      <c r="S481" s="29"/>
      <c r="T481" s="29"/>
      <c r="U481" s="295"/>
      <c r="V481" s="127"/>
      <c r="W481" s="127"/>
      <c r="X481" s="127"/>
      <c r="Y481" s="127"/>
    </row>
    <row r="482" spans="1:25" ht="54" customHeight="1" x14ac:dyDescent="1.05">
      <c r="A482" s="31" t="s">
        <v>31773</v>
      </c>
      <c r="B482" s="31" t="s">
        <v>31774</v>
      </c>
      <c r="C482" s="31" t="s">
        <v>31775</v>
      </c>
      <c r="D482" s="31" t="s">
        <v>31776</v>
      </c>
      <c r="E482" s="31" t="s">
        <v>687</v>
      </c>
      <c r="F482" s="31" t="s">
        <v>123</v>
      </c>
      <c r="G482" s="31" t="s">
        <v>20129</v>
      </c>
      <c r="H482" s="31" t="s">
        <v>17480</v>
      </c>
      <c r="I482" s="38">
        <v>0.375</v>
      </c>
      <c r="J482" s="31" t="s">
        <v>550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9"/>
      <c r="R482" s="23"/>
      <c r="S482" s="29">
        <v>43425</v>
      </c>
      <c r="T482" s="29"/>
      <c r="U482" s="295"/>
      <c r="V482" s="127"/>
      <c r="W482" s="127"/>
      <c r="X482" s="127"/>
      <c r="Y482" s="127"/>
    </row>
    <row r="483" spans="1:25" ht="54" customHeight="1" x14ac:dyDescent="0.7">
      <c r="A483" s="698" t="s">
        <v>31911</v>
      </c>
      <c r="B483" s="699"/>
      <c r="C483" s="699"/>
      <c r="D483" s="699"/>
      <c r="E483" s="699"/>
      <c r="F483" s="699"/>
      <c r="G483" s="699"/>
      <c r="H483" s="699"/>
      <c r="I483" s="699"/>
      <c r="J483" s="699"/>
      <c r="K483" s="699"/>
      <c r="L483" s="699"/>
      <c r="M483" s="700"/>
      <c r="N483" s="127"/>
      <c r="O483" s="127"/>
      <c r="P483" s="127"/>
      <c r="Q483" s="29"/>
      <c r="R483" s="29"/>
      <c r="S483" s="29"/>
      <c r="T483" s="389">
        <v>299400</v>
      </c>
    </row>
    <row r="484" spans="1:25" ht="54" customHeight="1" x14ac:dyDescent="1.05">
      <c r="A484" s="688" t="s">
        <v>32412</v>
      </c>
      <c r="B484" s="689"/>
      <c r="C484" s="689"/>
      <c r="D484" s="689"/>
      <c r="E484" s="689"/>
      <c r="F484" s="689"/>
      <c r="G484" s="689"/>
      <c r="H484" s="689"/>
      <c r="I484" s="689"/>
      <c r="J484" s="689"/>
      <c r="K484" s="689"/>
      <c r="L484" s="689"/>
      <c r="M484" s="690"/>
      <c r="N484" s="31"/>
      <c r="O484" s="23"/>
      <c r="P484" s="23"/>
      <c r="Q484" s="29"/>
      <c r="R484" s="23"/>
      <c r="S484" s="29"/>
      <c r="T484" s="29"/>
      <c r="U484" s="295"/>
      <c r="V484" s="127"/>
      <c r="W484" s="127"/>
      <c r="X484" s="127"/>
      <c r="Y484" s="127"/>
    </row>
    <row r="485" spans="1:25" ht="54" customHeight="1" x14ac:dyDescent="1.05">
      <c r="A485" s="31" t="s">
        <v>32313</v>
      </c>
      <c r="B485" s="31" t="s">
        <v>32314</v>
      </c>
      <c r="C485" s="31" t="s">
        <v>32315</v>
      </c>
      <c r="D485" s="31" t="s">
        <v>32316</v>
      </c>
      <c r="E485" s="31" t="s">
        <v>101</v>
      </c>
      <c r="F485" s="31" t="s">
        <v>1304</v>
      </c>
      <c r="G485" s="31" t="s">
        <v>16185</v>
      </c>
      <c r="H485" s="31" t="s">
        <v>28170</v>
      </c>
      <c r="I485" s="38">
        <v>0.34027777777777779</v>
      </c>
      <c r="J485" s="31" t="s">
        <v>550</v>
      </c>
      <c r="K485" s="31" t="s">
        <v>105</v>
      </c>
      <c r="L485" s="31" t="s">
        <v>106</v>
      </c>
      <c r="M485" s="31" t="s">
        <v>491</v>
      </c>
      <c r="N485" s="31" t="s">
        <v>105</v>
      </c>
      <c r="O485" s="23"/>
      <c r="P485" s="23"/>
      <c r="Q485" s="29"/>
      <c r="R485" s="23"/>
      <c r="S485" s="29">
        <v>26200</v>
      </c>
      <c r="T485" s="29"/>
      <c r="U485" s="295"/>
      <c r="V485" s="127"/>
      <c r="W485" s="127"/>
      <c r="X485" s="127"/>
      <c r="Y485" s="127"/>
    </row>
    <row r="486" spans="1:25" ht="54" customHeight="1" x14ac:dyDescent="1.05">
      <c r="A486" s="31" t="s">
        <v>32317</v>
      </c>
      <c r="B486" s="31" t="s">
        <v>32318</v>
      </c>
      <c r="C486" s="31" t="s">
        <v>32319</v>
      </c>
      <c r="D486" s="31" t="s">
        <v>32320</v>
      </c>
      <c r="E486" s="31" t="s">
        <v>101</v>
      </c>
      <c r="F486" s="31" t="s">
        <v>123</v>
      </c>
      <c r="G486" s="31" t="s">
        <v>16205</v>
      </c>
      <c r="H486" s="31" t="s">
        <v>28170</v>
      </c>
      <c r="I486" s="38">
        <v>0.53125</v>
      </c>
      <c r="J486" s="31" t="s">
        <v>550</v>
      </c>
      <c r="K486" s="31" t="s">
        <v>105</v>
      </c>
      <c r="L486" s="31" t="s">
        <v>106</v>
      </c>
      <c r="M486" s="31" t="s">
        <v>995</v>
      </c>
      <c r="N486" s="31" t="s">
        <v>105</v>
      </c>
      <c r="O486" s="23"/>
      <c r="P486" s="23"/>
      <c r="Q486" s="29"/>
      <c r="R486" s="23"/>
      <c r="S486" s="29">
        <v>43925</v>
      </c>
      <c r="T486" s="29"/>
      <c r="U486" s="295"/>
      <c r="V486" s="127"/>
      <c r="W486" s="127"/>
      <c r="X486" s="127"/>
      <c r="Y486" s="127"/>
    </row>
    <row r="487" spans="1:25" ht="54" customHeight="1" x14ac:dyDescent="1.05">
      <c r="A487" s="31" t="s">
        <v>32321</v>
      </c>
      <c r="B487" s="31" t="s">
        <v>32322</v>
      </c>
      <c r="C487" s="31" t="s">
        <v>32323</v>
      </c>
      <c r="D487" s="31" t="s">
        <v>32324</v>
      </c>
      <c r="E487" s="31" t="s">
        <v>687</v>
      </c>
      <c r="F487" s="31" t="s">
        <v>123</v>
      </c>
      <c r="G487" s="31" t="s">
        <v>16248</v>
      </c>
      <c r="H487" s="31" t="s">
        <v>27113</v>
      </c>
      <c r="I487" s="38">
        <v>0.41666666666666669</v>
      </c>
      <c r="J487" s="31" t="s">
        <v>550</v>
      </c>
      <c r="K487" s="31" t="s">
        <v>105</v>
      </c>
      <c r="L487" s="31" t="s">
        <v>106</v>
      </c>
      <c r="M487" s="31" t="s">
        <v>995</v>
      </c>
      <c r="N487" s="31" t="s">
        <v>105</v>
      </c>
      <c r="O487" s="23"/>
      <c r="P487" s="23"/>
      <c r="Q487" s="29"/>
      <c r="R487" s="23"/>
      <c r="S487" s="29">
        <v>43425</v>
      </c>
      <c r="T487" s="29"/>
      <c r="U487" s="295"/>
      <c r="V487" s="127"/>
      <c r="W487" s="127"/>
      <c r="X487" s="127"/>
      <c r="Y487" s="127"/>
    </row>
    <row r="488" spans="1:25" ht="54" customHeight="1" x14ac:dyDescent="1.05">
      <c r="A488" s="31" t="s">
        <v>32325</v>
      </c>
      <c r="B488" s="31" t="s">
        <v>32326</v>
      </c>
      <c r="C488" s="31" t="s">
        <v>32327</v>
      </c>
      <c r="D488" s="31" t="s">
        <v>32328</v>
      </c>
      <c r="E488" s="31" t="s">
        <v>687</v>
      </c>
      <c r="F488" s="31" t="s">
        <v>123</v>
      </c>
      <c r="G488" s="31" t="s">
        <v>16248</v>
      </c>
      <c r="H488" s="31" t="s">
        <v>27113</v>
      </c>
      <c r="I488" s="38">
        <v>0.41666666666666669</v>
      </c>
      <c r="J488" s="31" t="s">
        <v>550</v>
      </c>
      <c r="K488" s="31" t="s">
        <v>105</v>
      </c>
      <c r="L488" s="31" t="s">
        <v>106</v>
      </c>
      <c r="M488" s="31" t="s">
        <v>995</v>
      </c>
      <c r="N488" s="31" t="s">
        <v>105</v>
      </c>
      <c r="O488" s="23"/>
      <c r="P488" s="23"/>
      <c r="Q488" s="29"/>
      <c r="R488" s="23"/>
      <c r="S488" s="29">
        <v>43425</v>
      </c>
      <c r="T488" s="29"/>
      <c r="U488" s="295"/>
      <c r="V488" s="127"/>
      <c r="W488" s="127"/>
      <c r="X488" s="127"/>
      <c r="Y488" s="127"/>
    </row>
    <row r="489" spans="1:25" ht="54" customHeight="1" x14ac:dyDescent="0.7">
      <c r="A489" s="698" t="s">
        <v>30214</v>
      </c>
      <c r="B489" s="699"/>
      <c r="C489" s="699"/>
      <c r="D489" s="699"/>
      <c r="E489" s="699"/>
      <c r="F489" s="699"/>
      <c r="G489" s="699"/>
      <c r="H489" s="699"/>
      <c r="I489" s="699"/>
      <c r="J489" s="699"/>
      <c r="K489" s="699"/>
      <c r="L489" s="699"/>
      <c r="M489" s="700"/>
      <c r="N489" s="127"/>
      <c r="O489" s="127"/>
      <c r="P489" s="127"/>
      <c r="Q489" s="29"/>
      <c r="R489" s="29"/>
      <c r="S489" s="29"/>
      <c r="T489" s="389">
        <v>55600</v>
      </c>
    </row>
    <row r="490" spans="1:25" ht="54" customHeight="1" x14ac:dyDescent="1.05">
      <c r="A490" s="698" t="s">
        <v>32413</v>
      </c>
      <c r="B490" s="699"/>
      <c r="C490" s="699"/>
      <c r="D490" s="699"/>
      <c r="E490" s="699"/>
      <c r="F490" s="699"/>
      <c r="G490" s="699"/>
      <c r="H490" s="699"/>
      <c r="I490" s="699"/>
      <c r="J490" s="699"/>
      <c r="K490" s="699"/>
      <c r="L490" s="699"/>
      <c r="M490" s="700"/>
      <c r="N490" s="31"/>
      <c r="O490" s="23"/>
      <c r="P490" s="23"/>
      <c r="Q490" s="29"/>
      <c r="R490" s="23"/>
      <c r="S490" s="29"/>
      <c r="T490" s="29">
        <v>214500</v>
      </c>
      <c r="U490" s="472"/>
      <c r="V490" s="128"/>
      <c r="W490" s="128"/>
      <c r="X490" s="128"/>
      <c r="Y490" s="128"/>
    </row>
    <row r="491" spans="1:25" ht="54" customHeight="1" x14ac:dyDescent="1.3">
      <c r="A491" s="688" t="s">
        <v>32847</v>
      </c>
      <c r="B491" s="689"/>
      <c r="C491" s="689"/>
      <c r="D491" s="689"/>
      <c r="E491" s="689"/>
      <c r="F491" s="689"/>
      <c r="G491" s="689"/>
      <c r="H491" s="689"/>
      <c r="I491" s="689"/>
      <c r="J491" s="689"/>
      <c r="K491" s="689"/>
      <c r="L491" s="689"/>
      <c r="M491" s="690"/>
      <c r="N491" s="23"/>
      <c r="O491" s="23"/>
      <c r="P491" s="23"/>
      <c r="Q491" s="29"/>
      <c r="R491" s="23"/>
      <c r="S491" s="29"/>
      <c r="T491" s="170"/>
      <c r="U491" s="31"/>
      <c r="V491" s="31"/>
      <c r="W491" s="31"/>
      <c r="X491" s="31"/>
      <c r="Y491" s="31" t="s">
        <v>32416</v>
      </c>
    </row>
    <row r="492" spans="1:25" ht="54" customHeight="1" x14ac:dyDescent="1.3">
      <c r="A492" s="31" t="s">
        <v>32788</v>
      </c>
      <c r="B492" s="31" t="s">
        <v>32789</v>
      </c>
      <c r="C492" s="31" t="s">
        <v>32790</v>
      </c>
      <c r="D492" s="31" t="s">
        <v>32791</v>
      </c>
      <c r="E492" s="31" t="s">
        <v>687</v>
      </c>
      <c r="F492" s="31" t="s">
        <v>123</v>
      </c>
      <c r="G492" s="31" t="s">
        <v>16248</v>
      </c>
      <c r="H492" s="31" t="s">
        <v>32006</v>
      </c>
      <c r="I492" s="38">
        <v>0.41666666666666669</v>
      </c>
      <c r="J492" s="31" t="s">
        <v>1772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9"/>
      <c r="R492" s="23"/>
      <c r="S492" s="29">
        <v>43425</v>
      </c>
      <c r="T492" s="170"/>
      <c r="U492" s="31"/>
      <c r="V492" s="31"/>
      <c r="W492" s="31"/>
      <c r="X492" s="31"/>
      <c r="Y492" s="31"/>
    </row>
    <row r="493" spans="1:25" ht="54" customHeight="1" x14ac:dyDescent="1.3">
      <c r="A493" s="31" t="s">
        <v>32792</v>
      </c>
      <c r="B493" s="31" t="s">
        <v>32793</v>
      </c>
      <c r="C493" s="31" t="s">
        <v>32794</v>
      </c>
      <c r="D493" s="31" t="s">
        <v>32795</v>
      </c>
      <c r="E493" s="31" t="s">
        <v>687</v>
      </c>
      <c r="F493" s="31" t="s">
        <v>123</v>
      </c>
      <c r="G493" s="31" t="s">
        <v>16248</v>
      </c>
      <c r="H493" s="31" t="s">
        <v>32006</v>
      </c>
      <c r="I493" s="38">
        <v>0.41666666666666669</v>
      </c>
      <c r="J493" s="31" t="s">
        <v>550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9"/>
      <c r="R493" s="23"/>
      <c r="S493" s="29">
        <v>43425</v>
      </c>
      <c r="T493" s="170"/>
      <c r="U493" s="31"/>
      <c r="V493" s="31"/>
      <c r="W493" s="31"/>
      <c r="X493" s="31"/>
      <c r="Y493" s="31"/>
    </row>
    <row r="494" spans="1:25" ht="54" customHeight="1" x14ac:dyDescent="1.3">
      <c r="A494" s="31" t="s">
        <v>32796</v>
      </c>
      <c r="B494" s="31" t="s">
        <v>32797</v>
      </c>
      <c r="C494" s="31" t="s">
        <v>32798</v>
      </c>
      <c r="D494" s="31" t="s">
        <v>32799</v>
      </c>
      <c r="E494" s="31" t="s">
        <v>687</v>
      </c>
      <c r="F494" s="31" t="s">
        <v>123</v>
      </c>
      <c r="G494" s="31" t="s">
        <v>16248</v>
      </c>
      <c r="H494" s="31" t="s">
        <v>32006</v>
      </c>
      <c r="I494" s="38">
        <v>0.53125</v>
      </c>
      <c r="J494" s="31" t="s">
        <v>550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9"/>
      <c r="R494" s="23"/>
      <c r="S494" s="29">
        <v>43425</v>
      </c>
      <c r="T494" s="170"/>
      <c r="U494" s="31"/>
      <c r="V494" s="31"/>
      <c r="W494" s="31"/>
      <c r="X494" s="31"/>
      <c r="Y494" s="31"/>
    </row>
    <row r="495" spans="1:25" ht="54" customHeight="1" x14ac:dyDescent="1.3">
      <c r="A495" s="31" t="s">
        <v>32800</v>
      </c>
      <c r="B495" s="31" t="s">
        <v>19702</v>
      </c>
      <c r="C495" s="31" t="s">
        <v>32801</v>
      </c>
      <c r="D495" s="31" t="s">
        <v>32802</v>
      </c>
      <c r="E495" s="31" t="s">
        <v>687</v>
      </c>
      <c r="F495" s="31" t="s">
        <v>123</v>
      </c>
      <c r="G495" s="31" t="s">
        <v>16248</v>
      </c>
      <c r="H495" s="31" t="s">
        <v>32006</v>
      </c>
      <c r="I495" s="38">
        <v>0.53125</v>
      </c>
      <c r="J495" s="31" t="s">
        <v>550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9"/>
      <c r="R495" s="23"/>
      <c r="S495" s="29">
        <v>43425</v>
      </c>
      <c r="T495" s="170"/>
      <c r="U495" s="31"/>
      <c r="V495" s="31"/>
      <c r="W495" s="31"/>
      <c r="X495" s="31"/>
      <c r="Y495" s="31"/>
    </row>
    <row r="496" spans="1:25" ht="54" customHeight="1" x14ac:dyDescent="1.3">
      <c r="A496" s="31" t="s">
        <v>32803</v>
      </c>
      <c r="B496" s="31" t="s">
        <v>32804</v>
      </c>
      <c r="C496" s="31" t="s">
        <v>32805</v>
      </c>
      <c r="D496" s="31" t="s">
        <v>32806</v>
      </c>
      <c r="E496" s="31" t="s">
        <v>687</v>
      </c>
      <c r="F496" s="31" t="s">
        <v>123</v>
      </c>
      <c r="G496" s="31" t="s">
        <v>16248</v>
      </c>
      <c r="H496" s="31" t="s">
        <v>32006</v>
      </c>
      <c r="I496" s="38">
        <v>0.41666666666666669</v>
      </c>
      <c r="J496" s="31" t="s">
        <v>550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9"/>
      <c r="R496" s="23"/>
      <c r="S496" s="29">
        <v>43425</v>
      </c>
      <c r="T496" s="170"/>
      <c r="U496" s="31"/>
      <c r="V496" s="31"/>
      <c r="W496" s="31"/>
      <c r="X496" s="31"/>
      <c r="Y496" s="31"/>
    </row>
    <row r="497" spans="1:20" ht="54" customHeight="1" x14ac:dyDescent="1.3">
      <c r="A497" s="31" t="s">
        <v>32807</v>
      </c>
      <c r="B497" s="31" t="s">
        <v>7396</v>
      </c>
      <c r="C497" s="31" t="s">
        <v>32808</v>
      </c>
      <c r="D497" s="31" t="s">
        <v>32809</v>
      </c>
      <c r="E497" s="31" t="s">
        <v>101</v>
      </c>
      <c r="F497" s="31" t="s">
        <v>102</v>
      </c>
      <c r="G497" s="31" t="s">
        <v>16267</v>
      </c>
      <c r="H497" s="31" t="s">
        <v>24693</v>
      </c>
      <c r="I497" s="38">
        <v>0.25</v>
      </c>
      <c r="J497" s="31" t="s">
        <v>550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9"/>
      <c r="R497" s="23"/>
      <c r="S497" s="29">
        <v>26200</v>
      </c>
      <c r="T497" s="170"/>
    </row>
    <row r="498" spans="1:20" ht="54" customHeight="1" x14ac:dyDescent="1.3">
      <c r="A498" s="31" t="s">
        <v>32810</v>
      </c>
      <c r="B498" s="31" t="s">
        <v>32811</v>
      </c>
      <c r="C498" s="31" t="s">
        <v>32812</v>
      </c>
      <c r="D498" s="31" t="s">
        <v>32813</v>
      </c>
      <c r="E498" s="31" t="s">
        <v>101</v>
      </c>
      <c r="F498" s="31" t="s">
        <v>123</v>
      </c>
      <c r="G498" s="31" t="s">
        <v>16223</v>
      </c>
      <c r="H498" s="31" t="s">
        <v>29345</v>
      </c>
      <c r="I498" s="38">
        <v>0.32291666666666669</v>
      </c>
      <c r="J498" s="31" t="s">
        <v>550</v>
      </c>
      <c r="K498" s="31" t="s">
        <v>105</v>
      </c>
      <c r="L498" s="31" t="s">
        <v>106</v>
      </c>
      <c r="M498" s="31" t="s">
        <v>107</v>
      </c>
      <c r="N498" s="23"/>
      <c r="O498" s="23"/>
      <c r="P498" s="23"/>
      <c r="Q498" s="29"/>
      <c r="R498" s="23"/>
      <c r="S498" s="29">
        <v>22200</v>
      </c>
      <c r="T498" s="170"/>
    </row>
    <row r="499" spans="1:20" ht="54" customHeight="1" x14ac:dyDescent="1.05">
      <c r="A499" s="698" t="s">
        <v>32862</v>
      </c>
      <c r="B499" s="699"/>
      <c r="C499" s="699"/>
      <c r="D499" s="699"/>
      <c r="E499" s="699"/>
      <c r="F499" s="699"/>
      <c r="G499" s="699"/>
      <c r="H499" s="699"/>
      <c r="I499" s="699"/>
      <c r="J499" s="699"/>
      <c r="K499" s="699"/>
      <c r="L499" s="699"/>
      <c r="M499" s="700"/>
      <c r="N499" s="31"/>
      <c r="O499" s="23"/>
      <c r="P499" s="23"/>
      <c r="Q499" s="29"/>
      <c r="R499" s="23"/>
      <c r="S499" s="29"/>
      <c r="T499" s="29">
        <v>214500</v>
      </c>
    </row>
    <row r="500" spans="1:20" ht="54" customHeight="1" x14ac:dyDescent="1.05">
      <c r="A500" s="698" t="s">
        <v>32862</v>
      </c>
      <c r="B500" s="699"/>
      <c r="C500" s="699"/>
      <c r="D500" s="699"/>
      <c r="E500" s="699"/>
      <c r="F500" s="699"/>
      <c r="G500" s="699"/>
      <c r="H500" s="699"/>
      <c r="I500" s="699"/>
      <c r="J500" s="699"/>
      <c r="K500" s="699"/>
      <c r="L500" s="699"/>
      <c r="M500" s="700"/>
      <c r="N500" s="31"/>
      <c r="O500" s="23"/>
      <c r="P500" s="23"/>
      <c r="Q500" s="29"/>
      <c r="R500" s="23"/>
      <c r="S500" s="29"/>
      <c r="T500" s="29">
        <v>70000</v>
      </c>
    </row>
    <row r="501" spans="1:20" ht="54" customHeight="1" x14ac:dyDescent="1.05">
      <c r="A501" s="698" t="s">
        <v>32862</v>
      </c>
      <c r="B501" s="699"/>
      <c r="C501" s="699"/>
      <c r="D501" s="699"/>
      <c r="E501" s="699"/>
      <c r="F501" s="699"/>
      <c r="G501" s="699"/>
      <c r="H501" s="699"/>
      <c r="I501" s="699"/>
      <c r="J501" s="699"/>
      <c r="K501" s="699"/>
      <c r="L501" s="699"/>
      <c r="M501" s="700"/>
      <c r="N501" s="31"/>
      <c r="O501" s="23"/>
      <c r="P501" s="23"/>
      <c r="Q501" s="29"/>
      <c r="R501" s="23"/>
      <c r="S501" s="29"/>
      <c r="T501" s="29">
        <v>15000</v>
      </c>
    </row>
    <row r="502" spans="1:20" ht="54" customHeight="1" x14ac:dyDescent="1.3">
      <c r="A502" s="688" t="s">
        <v>32865</v>
      </c>
      <c r="B502" s="689"/>
      <c r="C502" s="689"/>
      <c r="D502" s="689"/>
      <c r="E502" s="689"/>
      <c r="F502" s="689"/>
      <c r="G502" s="689"/>
      <c r="H502" s="689"/>
      <c r="I502" s="689"/>
      <c r="J502" s="689"/>
      <c r="K502" s="689"/>
      <c r="L502" s="689"/>
      <c r="M502" s="690"/>
      <c r="N502" s="23"/>
      <c r="O502" s="23"/>
      <c r="P502" s="23"/>
      <c r="Q502" s="29"/>
      <c r="R502" s="23"/>
      <c r="S502" s="29"/>
      <c r="T502" s="170"/>
    </row>
    <row r="503" spans="1:20" ht="54" customHeight="1" x14ac:dyDescent="1.3">
      <c r="A503" s="31" t="s">
        <v>33429</v>
      </c>
      <c r="B503" s="31" t="s">
        <v>25485</v>
      </c>
      <c r="C503" s="31" t="s">
        <v>33430</v>
      </c>
      <c r="D503" s="31" t="s">
        <v>33431</v>
      </c>
      <c r="E503" s="31" t="s">
        <v>687</v>
      </c>
      <c r="F503" s="31" t="s">
        <v>123</v>
      </c>
      <c r="G503" s="31" t="s">
        <v>16248</v>
      </c>
      <c r="H503" s="31" t="s">
        <v>29687</v>
      </c>
      <c r="I503" s="38">
        <v>0.41666666666666669</v>
      </c>
      <c r="J503" s="31" t="s">
        <v>550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9"/>
      <c r="R503" s="23"/>
      <c r="S503" s="29">
        <v>43425</v>
      </c>
      <c r="T503" s="170"/>
    </row>
    <row r="504" spans="1:20" ht="54" customHeight="1" x14ac:dyDescent="1.3">
      <c r="A504" s="31" t="s">
        <v>33432</v>
      </c>
      <c r="B504" s="31" t="s">
        <v>18844</v>
      </c>
      <c r="C504" s="31" t="s">
        <v>33433</v>
      </c>
      <c r="D504" s="31" t="s">
        <v>33434</v>
      </c>
      <c r="E504" s="31" t="s">
        <v>687</v>
      </c>
      <c r="F504" s="31" t="s">
        <v>102</v>
      </c>
      <c r="G504" s="31" t="s">
        <v>16324</v>
      </c>
      <c r="H504" s="31" t="s">
        <v>29377</v>
      </c>
      <c r="I504" s="38">
        <v>0.41666666666666669</v>
      </c>
      <c r="J504" s="31" t="s">
        <v>550</v>
      </c>
      <c r="K504" s="31" t="s">
        <v>105</v>
      </c>
      <c r="L504" s="31" t="s">
        <v>106</v>
      </c>
      <c r="M504" s="31" t="s">
        <v>491</v>
      </c>
      <c r="N504" s="23"/>
      <c r="O504" s="23"/>
      <c r="P504" s="23"/>
      <c r="Q504" s="29"/>
      <c r="R504" s="23"/>
      <c r="S504" s="29">
        <v>25200</v>
      </c>
      <c r="T504" s="170"/>
    </row>
    <row r="505" spans="1:20" ht="54" customHeight="1" x14ac:dyDescent="1.3">
      <c r="A505" s="210" t="s">
        <v>33435</v>
      </c>
      <c r="B505" s="210" t="s">
        <v>1972</v>
      </c>
      <c r="C505" s="210" t="s">
        <v>33436</v>
      </c>
      <c r="D505" s="210" t="s">
        <v>33437</v>
      </c>
      <c r="E505" s="210" t="s">
        <v>101</v>
      </c>
      <c r="F505" s="210" t="s">
        <v>123</v>
      </c>
      <c r="G505" s="210" t="s">
        <v>16223</v>
      </c>
      <c r="H505" s="210" t="s">
        <v>29748</v>
      </c>
      <c r="I505" s="449">
        <v>0.32291666666666669</v>
      </c>
      <c r="J505" s="210" t="s">
        <v>550</v>
      </c>
      <c r="K505" s="210" t="s">
        <v>105</v>
      </c>
      <c r="L505" s="210" t="s">
        <v>106</v>
      </c>
      <c r="M505" s="210" t="s">
        <v>995</v>
      </c>
      <c r="N505" s="208"/>
      <c r="O505" s="208"/>
      <c r="P505" s="208"/>
      <c r="Q505" s="207"/>
      <c r="R505" s="208"/>
      <c r="S505" s="207">
        <v>31700</v>
      </c>
      <c r="T505" s="170"/>
    </row>
    <row r="506" spans="1:20" ht="57.75" customHeight="1" x14ac:dyDescent="1.05">
      <c r="A506" s="693" t="s">
        <v>4068</v>
      </c>
      <c r="B506" s="694"/>
      <c r="C506" s="694"/>
      <c r="D506" s="694"/>
      <c r="E506" s="694"/>
      <c r="F506" s="694"/>
      <c r="G506" s="694"/>
      <c r="H506" s="694"/>
      <c r="I506" s="694"/>
      <c r="J506" s="694"/>
      <c r="K506" s="694"/>
      <c r="L506" s="694"/>
      <c r="M506" s="695"/>
      <c r="N506" s="31"/>
      <c r="O506" s="23"/>
      <c r="P506" s="23"/>
      <c r="Q506" s="29">
        <v>107</v>
      </c>
      <c r="R506" s="23"/>
      <c r="S506" s="29"/>
      <c r="T506" s="29"/>
    </row>
    <row r="507" spans="1:20" ht="57.75" customHeight="1" x14ac:dyDescent="1.05">
      <c r="A507" s="693" t="s">
        <v>33499</v>
      </c>
      <c r="B507" s="694"/>
      <c r="C507" s="694"/>
      <c r="D507" s="694"/>
      <c r="E507" s="694"/>
      <c r="F507" s="694"/>
      <c r="G507" s="694"/>
      <c r="H507" s="694"/>
      <c r="I507" s="694"/>
      <c r="J507" s="694"/>
      <c r="K507" s="694"/>
      <c r="L507" s="694"/>
      <c r="M507" s="695"/>
      <c r="N507" s="31"/>
      <c r="O507" s="23"/>
      <c r="P507" s="23"/>
      <c r="Q507" s="29"/>
      <c r="R507" s="23"/>
      <c r="S507" s="29"/>
      <c r="T507" s="29">
        <v>5328</v>
      </c>
    </row>
    <row r="508" spans="1:20" ht="54" customHeight="1" x14ac:dyDescent="1.05">
      <c r="A508" s="698" t="s">
        <v>33501</v>
      </c>
      <c r="B508" s="699"/>
      <c r="C508" s="699"/>
      <c r="D508" s="699"/>
      <c r="E508" s="699"/>
      <c r="F508" s="699"/>
      <c r="G508" s="699"/>
      <c r="H508" s="699"/>
      <c r="I508" s="699"/>
      <c r="J508" s="699"/>
      <c r="K508" s="699"/>
      <c r="L508" s="699"/>
      <c r="M508" s="700"/>
      <c r="N508" s="31"/>
      <c r="O508" s="23"/>
      <c r="P508" s="23"/>
      <c r="Q508" s="29"/>
      <c r="R508" s="23"/>
      <c r="S508" s="29"/>
      <c r="T508" s="29">
        <v>60000</v>
      </c>
    </row>
    <row r="509" spans="1:20" ht="57.75" customHeight="1" x14ac:dyDescent="1.3">
      <c r="A509" s="688" t="s">
        <v>34414</v>
      </c>
      <c r="B509" s="689"/>
      <c r="C509" s="689"/>
      <c r="D509" s="689"/>
      <c r="E509" s="689"/>
      <c r="F509" s="689"/>
      <c r="G509" s="689"/>
      <c r="H509" s="689"/>
      <c r="I509" s="689"/>
      <c r="J509" s="689"/>
      <c r="K509" s="689"/>
      <c r="L509" s="689"/>
      <c r="M509" s="690"/>
      <c r="N509" s="23"/>
      <c r="O509" s="23"/>
      <c r="P509" s="23"/>
      <c r="Q509" s="23"/>
      <c r="R509" s="23"/>
      <c r="S509" s="29"/>
      <c r="T509" s="170"/>
    </row>
    <row r="510" spans="1:20" ht="57.75" customHeight="1" x14ac:dyDescent="1.3">
      <c r="A510" s="31" t="s">
        <v>22853</v>
      </c>
      <c r="B510" s="31" t="s">
        <v>22854</v>
      </c>
      <c r="C510" s="31" t="s">
        <v>22855</v>
      </c>
      <c r="D510" s="31" t="s">
        <v>22856</v>
      </c>
      <c r="E510" s="31" t="s">
        <v>101</v>
      </c>
      <c r="F510" s="31" t="s">
        <v>102</v>
      </c>
      <c r="G510" s="31" t="s">
        <v>16267</v>
      </c>
      <c r="H510" s="31" t="s">
        <v>27147</v>
      </c>
      <c r="I510" s="38">
        <v>0.125</v>
      </c>
      <c r="J510" s="31" t="s">
        <v>1772</v>
      </c>
      <c r="K510" s="31" t="s">
        <v>105</v>
      </c>
      <c r="L510" s="31" t="s">
        <v>106</v>
      </c>
      <c r="M510" s="31" t="s">
        <v>107</v>
      </c>
      <c r="N510" s="23"/>
      <c r="O510" s="23"/>
      <c r="P510" s="23"/>
      <c r="Q510" s="23"/>
      <c r="R510" s="23"/>
      <c r="S510" s="29">
        <v>22200</v>
      </c>
      <c r="T510" s="170"/>
    </row>
    <row r="511" spans="1:20" ht="57.75" customHeight="1" x14ac:dyDescent="1.3">
      <c r="A511" s="31" t="s">
        <v>34314</v>
      </c>
      <c r="B511" s="31" t="s">
        <v>22858</v>
      </c>
      <c r="C511" s="31" t="s">
        <v>22859</v>
      </c>
      <c r="D511" s="31" t="s">
        <v>22860</v>
      </c>
      <c r="E511" s="31" t="s">
        <v>101</v>
      </c>
      <c r="F511" s="31" t="s">
        <v>102</v>
      </c>
      <c r="G511" s="31" t="s">
        <v>16267</v>
      </c>
      <c r="H511" s="31" t="s">
        <v>27147</v>
      </c>
      <c r="I511" s="38">
        <v>0.125</v>
      </c>
      <c r="J511" s="31" t="s">
        <v>1772</v>
      </c>
      <c r="K511" s="31" t="s">
        <v>105</v>
      </c>
      <c r="L511" s="31" t="s">
        <v>106</v>
      </c>
      <c r="M511" s="31" t="s">
        <v>107</v>
      </c>
      <c r="N511" s="23"/>
      <c r="O511" s="23"/>
      <c r="P511" s="23"/>
      <c r="Q511" s="23"/>
      <c r="R511" s="23"/>
      <c r="S511" s="29">
        <v>22200</v>
      </c>
      <c r="T511" s="170"/>
    </row>
    <row r="512" spans="1:20" ht="57.75" customHeight="1" x14ac:dyDescent="1.3">
      <c r="A512" s="31" t="s">
        <v>34315</v>
      </c>
      <c r="B512" s="31" t="s">
        <v>34316</v>
      </c>
      <c r="C512" s="31" t="s">
        <v>34317</v>
      </c>
      <c r="D512" s="31" t="s">
        <v>34318</v>
      </c>
      <c r="E512" s="31" t="s">
        <v>101</v>
      </c>
      <c r="F512" s="31" t="s">
        <v>102</v>
      </c>
      <c r="G512" s="31" t="s">
        <v>16236</v>
      </c>
      <c r="H512" s="31" t="s">
        <v>29345</v>
      </c>
      <c r="I512" s="38">
        <v>0.375</v>
      </c>
      <c r="J512" s="31" t="s">
        <v>1772</v>
      </c>
      <c r="K512" s="31" t="s">
        <v>105</v>
      </c>
      <c r="L512" s="31" t="s">
        <v>106</v>
      </c>
      <c r="M512" s="31" t="s">
        <v>107</v>
      </c>
      <c r="N512" s="23"/>
      <c r="O512" s="23"/>
      <c r="P512" s="23"/>
      <c r="Q512" s="23"/>
      <c r="R512" s="23"/>
      <c r="S512" s="29">
        <v>22200</v>
      </c>
      <c r="T512" s="170"/>
    </row>
    <row r="513" spans="1:20" ht="57.75" customHeight="1" x14ac:dyDescent="1.3">
      <c r="A513" s="31" t="s">
        <v>17113</v>
      </c>
      <c r="B513" s="31" t="s">
        <v>17114</v>
      </c>
      <c r="C513" s="31" t="s">
        <v>34322</v>
      </c>
      <c r="D513" s="31" t="s">
        <v>17115</v>
      </c>
      <c r="E513" s="31" t="s">
        <v>101</v>
      </c>
      <c r="F513" s="31" t="s">
        <v>123</v>
      </c>
      <c r="G513" s="31" t="s">
        <v>16223</v>
      </c>
      <c r="H513" s="31" t="s">
        <v>27147</v>
      </c>
      <c r="I513" s="38">
        <v>0.125</v>
      </c>
      <c r="J513" s="31" t="s">
        <v>550</v>
      </c>
      <c r="K513" s="31" t="s">
        <v>105</v>
      </c>
      <c r="L513" s="31" t="s">
        <v>106</v>
      </c>
      <c r="M513" s="31" t="s">
        <v>107</v>
      </c>
      <c r="N513" s="23"/>
      <c r="O513" s="23"/>
      <c r="P513" s="23"/>
      <c r="Q513" s="23"/>
      <c r="R513" s="23"/>
      <c r="S513" s="29">
        <v>22200</v>
      </c>
      <c r="T513" s="170"/>
    </row>
    <row r="514" spans="1:20" ht="54" customHeight="1" x14ac:dyDescent="1.05">
      <c r="A514" s="698" t="s">
        <v>35142</v>
      </c>
      <c r="B514" s="699"/>
      <c r="C514" s="699"/>
      <c r="D514" s="699"/>
      <c r="E514" s="699"/>
      <c r="F514" s="699"/>
      <c r="G514" s="699"/>
      <c r="H514" s="699"/>
      <c r="I514" s="699"/>
      <c r="J514" s="699"/>
      <c r="K514" s="699"/>
      <c r="L514" s="699"/>
      <c r="M514" s="700"/>
      <c r="N514" s="31"/>
      <c r="O514" s="23"/>
      <c r="P514" s="23"/>
      <c r="Q514" s="29"/>
      <c r="R514" s="23"/>
      <c r="S514" s="29"/>
      <c r="T514" s="29">
        <v>35000</v>
      </c>
    </row>
    <row r="515" spans="1:20" ht="57.75" customHeight="1" x14ac:dyDescent="1.3">
      <c r="A515" s="679" t="s">
        <v>35160</v>
      </c>
      <c r="B515" s="680"/>
      <c r="C515" s="680"/>
      <c r="D515" s="680"/>
      <c r="E515" s="680"/>
      <c r="F515" s="680"/>
      <c r="G515" s="680"/>
      <c r="H515" s="680"/>
      <c r="I515" s="680"/>
      <c r="J515" s="680"/>
      <c r="K515" s="680"/>
      <c r="L515" s="680"/>
      <c r="M515" s="681"/>
      <c r="N515" s="23"/>
      <c r="O515" s="23"/>
      <c r="P515" s="23"/>
      <c r="Q515" s="23"/>
      <c r="R515" s="23"/>
      <c r="S515" s="29"/>
      <c r="T515" s="170"/>
    </row>
    <row r="516" spans="1:20" ht="57.75" customHeight="1" x14ac:dyDescent="1.3">
      <c r="A516" s="649" t="s">
        <v>35565</v>
      </c>
      <c r="B516" s="649" t="s">
        <v>35566</v>
      </c>
      <c r="C516" s="649" t="s">
        <v>35567</v>
      </c>
      <c r="D516" s="649" t="s">
        <v>35568</v>
      </c>
      <c r="E516" s="649" t="s">
        <v>101</v>
      </c>
      <c r="F516" s="649" t="s">
        <v>123</v>
      </c>
      <c r="G516" s="649" t="s">
        <v>16205</v>
      </c>
      <c r="H516" s="649" t="s">
        <v>27147</v>
      </c>
      <c r="I516" s="663">
        <v>0.53125</v>
      </c>
      <c r="J516" s="649" t="s">
        <v>1772</v>
      </c>
      <c r="K516" s="649" t="s">
        <v>105</v>
      </c>
      <c r="L516" s="649" t="s">
        <v>106</v>
      </c>
      <c r="M516" s="649" t="s">
        <v>995</v>
      </c>
      <c r="N516" s="208"/>
      <c r="O516" s="208"/>
      <c r="P516" s="208"/>
      <c r="Q516" s="208"/>
      <c r="R516" s="208"/>
      <c r="S516" s="207">
        <v>31700</v>
      </c>
      <c r="T516" s="170"/>
    </row>
    <row r="517" spans="1:20" ht="57.75" customHeight="1" x14ac:dyDescent="1.3">
      <c r="A517" s="647" t="s">
        <v>35569</v>
      </c>
      <c r="B517" s="647" t="s">
        <v>35570</v>
      </c>
      <c r="C517" s="647" t="s">
        <v>35571</v>
      </c>
      <c r="D517" s="647" t="s">
        <v>35572</v>
      </c>
      <c r="E517" s="647" t="s">
        <v>687</v>
      </c>
      <c r="F517" s="647" t="s">
        <v>123</v>
      </c>
      <c r="G517" s="647" t="s">
        <v>16248</v>
      </c>
      <c r="H517" s="647" t="s">
        <v>27147</v>
      </c>
      <c r="I517" s="648">
        <v>0.53125</v>
      </c>
      <c r="J517" s="647" t="s">
        <v>1772</v>
      </c>
      <c r="K517" s="647" t="s">
        <v>105</v>
      </c>
      <c r="L517" s="647" t="s">
        <v>106</v>
      </c>
      <c r="M517" s="647" t="s">
        <v>995</v>
      </c>
      <c r="N517" s="23"/>
      <c r="O517" s="23"/>
      <c r="P517" s="23"/>
      <c r="Q517" s="23"/>
      <c r="R517" s="23"/>
      <c r="S517" s="29">
        <v>43425</v>
      </c>
      <c r="T517" s="170"/>
    </row>
    <row r="518" spans="1:20" ht="57.75" customHeight="1" x14ac:dyDescent="1.3">
      <c r="A518" s="647" t="s">
        <v>35573</v>
      </c>
      <c r="B518" s="647" t="s">
        <v>35574</v>
      </c>
      <c r="C518" s="647" t="s">
        <v>35575</v>
      </c>
      <c r="D518" s="647" t="s">
        <v>35576</v>
      </c>
      <c r="E518" s="647" t="s">
        <v>687</v>
      </c>
      <c r="F518" s="647" t="s">
        <v>123</v>
      </c>
      <c r="G518" s="647" t="s">
        <v>16248</v>
      </c>
      <c r="H518" s="647" t="s">
        <v>27147</v>
      </c>
      <c r="I518" s="648">
        <v>0.53125</v>
      </c>
      <c r="J518" s="647" t="s">
        <v>1772</v>
      </c>
      <c r="K518" s="647" t="s">
        <v>105</v>
      </c>
      <c r="L518" s="647" t="s">
        <v>125</v>
      </c>
      <c r="M518" s="647" t="s">
        <v>995</v>
      </c>
      <c r="N518" s="23"/>
      <c r="O518" s="23"/>
      <c r="P518" s="23"/>
      <c r="Q518" s="23"/>
      <c r="R518" s="23"/>
      <c r="S518" s="29">
        <v>35740</v>
      </c>
      <c r="T518" s="170"/>
    </row>
    <row r="519" spans="1:20" ht="57.75" customHeight="1" x14ac:dyDescent="1.3">
      <c r="A519" s="647" t="s">
        <v>35577</v>
      </c>
      <c r="B519" s="647" t="s">
        <v>32201</v>
      </c>
      <c r="C519" s="647" t="s">
        <v>35578</v>
      </c>
      <c r="D519" s="647" t="s">
        <v>35579</v>
      </c>
      <c r="E519" s="647" t="s">
        <v>687</v>
      </c>
      <c r="F519" s="647" t="s">
        <v>123</v>
      </c>
      <c r="G519" s="647" t="s">
        <v>16248</v>
      </c>
      <c r="H519" s="647" t="s">
        <v>27147</v>
      </c>
      <c r="I519" s="648">
        <v>0.53125</v>
      </c>
      <c r="J519" s="647" t="s">
        <v>1772</v>
      </c>
      <c r="K519" s="647" t="s">
        <v>105</v>
      </c>
      <c r="L519" s="647" t="s">
        <v>106</v>
      </c>
      <c r="M519" s="647" t="s">
        <v>995</v>
      </c>
      <c r="N519" s="23"/>
      <c r="O519" s="23"/>
      <c r="P519" s="23"/>
      <c r="Q519" s="23"/>
      <c r="R519" s="23"/>
      <c r="S519" s="29">
        <v>43425</v>
      </c>
      <c r="T519" s="170"/>
    </row>
    <row r="520" spans="1:20" ht="57.75" customHeight="1" x14ac:dyDescent="1.3">
      <c r="A520" s="647" t="s">
        <v>35580</v>
      </c>
      <c r="B520" s="647" t="s">
        <v>35581</v>
      </c>
      <c r="C520" s="647" t="s">
        <v>35582</v>
      </c>
      <c r="D520" s="647" t="s">
        <v>35583</v>
      </c>
      <c r="E520" s="647" t="s">
        <v>687</v>
      </c>
      <c r="F520" s="647" t="s">
        <v>123</v>
      </c>
      <c r="G520" s="647" t="s">
        <v>16248</v>
      </c>
      <c r="H520" s="647" t="s">
        <v>27147</v>
      </c>
      <c r="I520" s="648">
        <v>0.53125</v>
      </c>
      <c r="J520" s="647" t="s">
        <v>1772</v>
      </c>
      <c r="K520" s="647" t="s">
        <v>105</v>
      </c>
      <c r="L520" s="647" t="s">
        <v>106</v>
      </c>
      <c r="M520" s="647" t="s">
        <v>995</v>
      </c>
      <c r="N520" s="23"/>
      <c r="O520" s="23"/>
      <c r="P520" s="23"/>
      <c r="Q520" s="23"/>
      <c r="R520" s="23"/>
      <c r="S520" s="29">
        <v>43425</v>
      </c>
      <c r="T520" s="170"/>
    </row>
    <row r="521" spans="1:20" ht="57.75" customHeight="1" x14ac:dyDescent="1.3">
      <c r="A521" s="647" t="s">
        <v>35584</v>
      </c>
      <c r="B521" s="647" t="s">
        <v>30873</v>
      </c>
      <c r="C521" s="647" t="s">
        <v>35585</v>
      </c>
      <c r="D521" s="647" t="s">
        <v>35586</v>
      </c>
      <c r="E521" s="647" t="s">
        <v>101</v>
      </c>
      <c r="F521" s="647" t="s">
        <v>102</v>
      </c>
      <c r="G521" s="647" t="s">
        <v>16267</v>
      </c>
      <c r="H521" s="647" t="s">
        <v>29377</v>
      </c>
      <c r="I521" s="648">
        <v>0.27083333333333331</v>
      </c>
      <c r="J521" s="647" t="s">
        <v>1772</v>
      </c>
      <c r="K521" s="647" t="s">
        <v>105</v>
      </c>
      <c r="L521" s="647" t="s">
        <v>106</v>
      </c>
      <c r="M521" s="647" t="s">
        <v>491</v>
      </c>
      <c r="N521" s="23"/>
      <c r="O521" s="23"/>
      <c r="P521" s="23"/>
      <c r="Q521" s="23"/>
      <c r="R521" s="23"/>
      <c r="S521" s="29">
        <v>26200</v>
      </c>
      <c r="T521" s="170"/>
    </row>
    <row r="522" spans="1:20" ht="57.75" customHeight="1" x14ac:dyDescent="1.3">
      <c r="A522" s="647" t="s">
        <v>35587</v>
      </c>
      <c r="B522" s="647" t="s">
        <v>5635</v>
      </c>
      <c r="C522" s="647" t="s">
        <v>35588</v>
      </c>
      <c r="D522" s="647" t="s">
        <v>35589</v>
      </c>
      <c r="E522" s="647" t="s">
        <v>101</v>
      </c>
      <c r="F522" s="647" t="s">
        <v>102</v>
      </c>
      <c r="G522" s="647" t="s">
        <v>16267</v>
      </c>
      <c r="H522" s="647" t="s">
        <v>29377</v>
      </c>
      <c r="I522" s="648">
        <v>0.27083333333333331</v>
      </c>
      <c r="J522" s="647" t="s">
        <v>1772</v>
      </c>
      <c r="K522" s="647" t="s">
        <v>105</v>
      </c>
      <c r="L522" s="647" t="s">
        <v>106</v>
      </c>
      <c r="M522" s="647" t="s">
        <v>491</v>
      </c>
      <c r="N522" s="23"/>
      <c r="O522" s="23"/>
      <c r="P522" s="23"/>
      <c r="Q522" s="23"/>
      <c r="R522" s="23"/>
      <c r="S522" s="29">
        <v>26200</v>
      </c>
      <c r="T522" s="170"/>
    </row>
    <row r="523" spans="1:20" ht="57.75" customHeight="1" x14ac:dyDescent="1.3">
      <c r="A523" s="647" t="s">
        <v>35597</v>
      </c>
      <c r="B523" s="647" t="s">
        <v>13648</v>
      </c>
      <c r="C523" s="647" t="s">
        <v>35598</v>
      </c>
      <c r="D523" s="647" t="s">
        <v>35599</v>
      </c>
      <c r="E523" s="647" t="s">
        <v>687</v>
      </c>
      <c r="F523" s="647" t="s">
        <v>123</v>
      </c>
      <c r="G523" s="647" t="s">
        <v>16248</v>
      </c>
      <c r="H523" s="647" t="s">
        <v>27147</v>
      </c>
      <c r="I523" s="648">
        <v>0.53125</v>
      </c>
      <c r="J523" s="647" t="s">
        <v>550</v>
      </c>
      <c r="K523" s="647" t="s">
        <v>105</v>
      </c>
      <c r="L523" s="647" t="s">
        <v>106</v>
      </c>
      <c r="M523" s="647" t="s">
        <v>995</v>
      </c>
      <c r="N523" s="23"/>
      <c r="O523" s="23"/>
      <c r="P523" s="23"/>
      <c r="Q523" s="23"/>
      <c r="R523" s="23"/>
      <c r="S523" s="29">
        <v>43425</v>
      </c>
      <c r="T523" s="170"/>
    </row>
    <row r="524" spans="1:20" ht="57.75" customHeight="1" x14ac:dyDescent="1.3">
      <c r="A524" s="647" t="s">
        <v>35590</v>
      </c>
      <c r="B524" s="647" t="s">
        <v>35591</v>
      </c>
      <c r="C524" s="647" t="s">
        <v>35592</v>
      </c>
      <c r="D524" s="647" t="s">
        <v>35593</v>
      </c>
      <c r="E524" s="647" t="s">
        <v>101</v>
      </c>
      <c r="F524" s="647" t="s">
        <v>123</v>
      </c>
      <c r="G524" s="647" t="s">
        <v>16205</v>
      </c>
      <c r="H524" s="647" t="s">
        <v>27147</v>
      </c>
      <c r="I524" s="648">
        <v>0.53125</v>
      </c>
      <c r="J524" s="647" t="s">
        <v>1772</v>
      </c>
      <c r="K524" s="647" t="s">
        <v>105</v>
      </c>
      <c r="L524" s="647" t="s">
        <v>106</v>
      </c>
      <c r="M524" s="647" t="s">
        <v>995</v>
      </c>
      <c r="N524" s="23"/>
      <c r="O524" s="23"/>
      <c r="P524" s="23"/>
      <c r="Q524" s="23"/>
      <c r="R524" s="23"/>
      <c r="S524" s="29">
        <v>43925</v>
      </c>
      <c r="T524" s="170"/>
    </row>
    <row r="525" spans="1:20" ht="57.75" customHeight="1" x14ac:dyDescent="1.3">
      <c r="A525" s="688" t="s">
        <v>35971</v>
      </c>
      <c r="B525" s="689"/>
      <c r="C525" s="689"/>
      <c r="D525" s="689"/>
      <c r="E525" s="689"/>
      <c r="F525" s="689"/>
      <c r="G525" s="689"/>
      <c r="H525" s="689"/>
      <c r="I525" s="689"/>
      <c r="J525" s="689"/>
      <c r="K525" s="689"/>
      <c r="L525" s="689"/>
      <c r="M525" s="690"/>
      <c r="N525" s="23"/>
      <c r="O525" s="23"/>
      <c r="P525" s="23"/>
      <c r="Q525" s="23"/>
      <c r="R525" s="23"/>
      <c r="S525" s="506"/>
      <c r="T525" s="170"/>
    </row>
    <row r="526" spans="1:20" ht="57.75" customHeight="1" x14ac:dyDescent="1.3">
      <c r="A526" s="31" t="s">
        <v>35915</v>
      </c>
      <c r="B526" s="31" t="s">
        <v>23328</v>
      </c>
      <c r="C526" s="31" t="s">
        <v>35916</v>
      </c>
      <c r="D526" s="31" t="s">
        <v>35917</v>
      </c>
      <c r="E526" s="31" t="s">
        <v>687</v>
      </c>
      <c r="F526" s="31" t="s">
        <v>123</v>
      </c>
      <c r="G526" s="31" t="s">
        <v>16248</v>
      </c>
      <c r="H526" s="31" t="s">
        <v>27147</v>
      </c>
      <c r="I526" s="38">
        <v>0.53125</v>
      </c>
      <c r="J526" s="31" t="s">
        <v>550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506">
        <v>43425</v>
      </c>
      <c r="T526" s="170"/>
    </row>
    <row r="527" spans="1:20" ht="57.75" customHeight="1" x14ac:dyDescent="1.3">
      <c r="A527" s="31" t="s">
        <v>35912</v>
      </c>
      <c r="B527" s="31" t="s">
        <v>16017</v>
      </c>
      <c r="C527" s="31" t="s">
        <v>35913</v>
      </c>
      <c r="D527" s="31" t="s">
        <v>35914</v>
      </c>
      <c r="E527" s="31" t="s">
        <v>688</v>
      </c>
      <c r="F527" s="31" t="s">
        <v>123</v>
      </c>
      <c r="G527" s="31" t="s">
        <v>16287</v>
      </c>
      <c r="H527" s="31" t="s">
        <v>33368</v>
      </c>
      <c r="I527" s="38">
        <v>0.95833333333333337</v>
      </c>
      <c r="J527" s="31" t="s">
        <v>550</v>
      </c>
      <c r="K527" s="31" t="s">
        <v>105</v>
      </c>
      <c r="L527" s="31" t="s">
        <v>106</v>
      </c>
      <c r="M527" s="31" t="s">
        <v>194</v>
      </c>
      <c r="N527" s="23"/>
      <c r="O527" s="23"/>
      <c r="P527" s="23"/>
      <c r="Q527" s="23"/>
      <c r="R527" s="23"/>
      <c r="S527" s="506">
        <v>38950</v>
      </c>
      <c r="T527" s="170"/>
    </row>
    <row r="528" spans="1:20" ht="57.75" customHeight="1" x14ac:dyDescent="1.3">
      <c r="A528" s="31" t="s">
        <v>35918</v>
      </c>
      <c r="B528" s="31" t="s">
        <v>35919</v>
      </c>
      <c r="C528" s="31" t="s">
        <v>35920</v>
      </c>
      <c r="D528" s="31" t="s">
        <v>35921</v>
      </c>
      <c r="E528" s="31" t="s">
        <v>101</v>
      </c>
      <c r="F528" s="31" t="s">
        <v>102</v>
      </c>
      <c r="G528" s="31" t="s">
        <v>16267</v>
      </c>
      <c r="H528" s="31" t="s">
        <v>29377</v>
      </c>
      <c r="I528" s="38">
        <v>0.27083333333333331</v>
      </c>
      <c r="J528" s="31" t="s">
        <v>550</v>
      </c>
      <c r="K528" s="31" t="s">
        <v>105</v>
      </c>
      <c r="L528" s="31" t="s">
        <v>125</v>
      </c>
      <c r="M528" s="31" t="s">
        <v>491</v>
      </c>
      <c r="N528" s="23"/>
      <c r="O528" s="23"/>
      <c r="P528" s="23"/>
      <c r="Q528" s="23"/>
      <c r="R528" s="23"/>
      <c r="S528" s="506">
        <v>26200</v>
      </c>
      <c r="T528" s="170"/>
    </row>
    <row r="529" spans="1:39" ht="57.75" customHeight="1" x14ac:dyDescent="1.3">
      <c r="A529" s="688" t="s">
        <v>36473</v>
      </c>
      <c r="B529" s="689"/>
      <c r="C529" s="689"/>
      <c r="D529" s="689"/>
      <c r="E529" s="689"/>
      <c r="F529" s="689"/>
      <c r="G529" s="689"/>
      <c r="H529" s="689"/>
      <c r="I529" s="689"/>
      <c r="J529" s="689"/>
      <c r="K529" s="689"/>
      <c r="L529" s="689"/>
      <c r="M529" s="690"/>
      <c r="N529" s="23"/>
      <c r="O529" s="23"/>
      <c r="P529" s="23"/>
      <c r="Q529" s="23"/>
      <c r="R529" s="23"/>
      <c r="S529" s="29"/>
      <c r="T529" s="170"/>
    </row>
    <row r="530" spans="1:39" ht="57.75" customHeight="1" x14ac:dyDescent="1.3">
      <c r="A530" s="31" t="s">
        <v>36455</v>
      </c>
      <c r="B530" s="31" t="s">
        <v>36456</v>
      </c>
      <c r="C530" s="31" t="s">
        <v>36457</v>
      </c>
      <c r="D530" s="31" t="s">
        <v>36458</v>
      </c>
      <c r="E530" s="31" t="s">
        <v>687</v>
      </c>
      <c r="F530" s="31" t="s">
        <v>123</v>
      </c>
      <c r="G530" s="31" t="s">
        <v>16504</v>
      </c>
      <c r="H530" s="31" t="s">
        <v>29377</v>
      </c>
      <c r="I530" s="38">
        <v>0.33333333333333331</v>
      </c>
      <c r="J530" s="31" t="s">
        <v>1772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  <c r="T530" s="170"/>
    </row>
    <row r="531" spans="1:39" ht="57.75" customHeight="1" x14ac:dyDescent="1.3">
      <c r="A531" s="31" t="s">
        <v>36459</v>
      </c>
      <c r="B531" s="31" t="s">
        <v>36460</v>
      </c>
      <c r="C531" s="31" t="s">
        <v>36461</v>
      </c>
      <c r="D531" s="31" t="s">
        <v>36462</v>
      </c>
      <c r="E531" s="31" t="s">
        <v>687</v>
      </c>
      <c r="F531" s="31" t="s">
        <v>123</v>
      </c>
      <c r="G531" s="31" t="s">
        <v>16248</v>
      </c>
      <c r="H531" s="31" t="s">
        <v>27147</v>
      </c>
      <c r="I531" s="38">
        <v>0.53125</v>
      </c>
      <c r="J531" s="31" t="s">
        <v>550</v>
      </c>
      <c r="K531" s="31" t="s">
        <v>105</v>
      </c>
      <c r="L531" s="31" t="s">
        <v>106</v>
      </c>
      <c r="M531" s="31" t="s">
        <v>995</v>
      </c>
      <c r="N531" s="23"/>
      <c r="O531" s="23"/>
      <c r="P531" s="23"/>
      <c r="Q531" s="23"/>
      <c r="R531" s="23"/>
      <c r="S531" s="29">
        <v>43425</v>
      </c>
      <c r="T531" s="170"/>
    </row>
    <row r="532" spans="1:39" ht="57.75" customHeight="1" x14ac:dyDescent="1.3">
      <c r="A532" s="31" t="s">
        <v>36463</v>
      </c>
      <c r="B532" s="31" t="s">
        <v>16731</v>
      </c>
      <c r="C532" s="31" t="s">
        <v>36464</v>
      </c>
      <c r="D532" s="31" t="s">
        <v>36465</v>
      </c>
      <c r="E532" s="31" t="s">
        <v>687</v>
      </c>
      <c r="F532" s="31" t="s">
        <v>123</v>
      </c>
      <c r="G532" s="31" t="s">
        <v>16248</v>
      </c>
      <c r="H532" s="31" t="s">
        <v>27147</v>
      </c>
      <c r="I532" s="38">
        <v>0.53125</v>
      </c>
      <c r="J532" s="31" t="s">
        <v>550</v>
      </c>
      <c r="K532" s="31" t="s">
        <v>105</v>
      </c>
      <c r="L532" s="31" t="s">
        <v>106</v>
      </c>
      <c r="M532" s="31" t="s">
        <v>995</v>
      </c>
      <c r="N532" s="23"/>
      <c r="O532" s="23"/>
      <c r="P532" s="23"/>
      <c r="Q532" s="23"/>
      <c r="R532" s="23"/>
      <c r="S532" s="29">
        <v>43425</v>
      </c>
      <c r="T532" s="170"/>
    </row>
    <row r="533" spans="1:39" ht="57.75" customHeight="1" x14ac:dyDescent="1.3">
      <c r="A533" s="31" t="s">
        <v>36466</v>
      </c>
      <c r="B533" s="31" t="s">
        <v>3721</v>
      </c>
      <c r="C533" s="31" t="s">
        <v>36467</v>
      </c>
      <c r="D533" s="31" t="s">
        <v>36468</v>
      </c>
      <c r="E533" s="31" t="s">
        <v>687</v>
      </c>
      <c r="F533" s="31" t="s">
        <v>123</v>
      </c>
      <c r="G533" s="31" t="s">
        <v>16504</v>
      </c>
      <c r="H533" s="31" t="s">
        <v>28481</v>
      </c>
      <c r="I533" s="38">
        <v>0.53125</v>
      </c>
      <c r="J533" s="31" t="s">
        <v>550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  <c r="T533" s="170"/>
    </row>
    <row r="534" spans="1:39" ht="57.75" customHeight="1" x14ac:dyDescent="1.3">
      <c r="A534" s="679" t="s">
        <v>37346</v>
      </c>
      <c r="B534" s="680"/>
      <c r="C534" s="680"/>
      <c r="D534" s="680"/>
      <c r="E534" s="680"/>
      <c r="F534" s="680"/>
      <c r="G534" s="680"/>
      <c r="H534" s="680"/>
      <c r="I534" s="680"/>
      <c r="J534" s="680"/>
      <c r="K534" s="680"/>
      <c r="L534" s="680"/>
      <c r="M534" s="681"/>
      <c r="N534" s="23"/>
      <c r="O534" s="23"/>
      <c r="P534" s="23"/>
      <c r="Q534" s="23"/>
      <c r="R534" s="23"/>
      <c r="S534" s="29"/>
      <c r="T534" s="170"/>
    </row>
    <row r="535" spans="1:39" ht="57.75" customHeight="1" x14ac:dyDescent="1.3">
      <c r="A535" s="31" t="s">
        <v>37108</v>
      </c>
      <c r="B535" s="31" t="s">
        <v>37109</v>
      </c>
      <c r="C535" s="31" t="s">
        <v>37110</v>
      </c>
      <c r="D535" s="31" t="s">
        <v>37111</v>
      </c>
      <c r="E535" s="31" t="s">
        <v>101</v>
      </c>
      <c r="F535" s="31" t="s">
        <v>102</v>
      </c>
      <c r="G535" s="31" t="s">
        <v>16236</v>
      </c>
      <c r="H535" s="31" t="s">
        <v>27147</v>
      </c>
      <c r="I535" s="38">
        <v>0.375</v>
      </c>
      <c r="J535" s="31" t="s">
        <v>550</v>
      </c>
      <c r="K535" s="31" t="s">
        <v>105</v>
      </c>
      <c r="L535" s="31" t="s">
        <v>533</v>
      </c>
      <c r="M535" s="31" t="s">
        <v>107</v>
      </c>
      <c r="N535" s="23"/>
      <c r="O535" s="23"/>
      <c r="P535" s="23"/>
      <c r="Q535" s="23"/>
      <c r="R535" s="23"/>
      <c r="S535" s="29">
        <v>22200</v>
      </c>
      <c r="T535" s="170"/>
    </row>
    <row r="536" spans="1:39" ht="57.75" customHeight="1" x14ac:dyDescent="1.3">
      <c r="A536" s="31" t="s">
        <v>37112</v>
      </c>
      <c r="B536" s="31" t="s">
        <v>37113</v>
      </c>
      <c r="C536" s="31" t="s">
        <v>37114</v>
      </c>
      <c r="D536" s="31" t="s">
        <v>37115</v>
      </c>
      <c r="E536" s="31" t="s">
        <v>101</v>
      </c>
      <c r="F536" s="31" t="s">
        <v>102</v>
      </c>
      <c r="G536" s="31" t="s">
        <v>16236</v>
      </c>
      <c r="H536" s="31" t="s">
        <v>27147</v>
      </c>
      <c r="I536" s="38">
        <v>0.375</v>
      </c>
      <c r="J536" s="31" t="s">
        <v>550</v>
      </c>
      <c r="K536" s="31" t="s">
        <v>105</v>
      </c>
      <c r="L536" s="31" t="s">
        <v>533</v>
      </c>
      <c r="M536" s="31" t="s">
        <v>107</v>
      </c>
      <c r="N536" s="23"/>
      <c r="O536" s="23"/>
      <c r="P536" s="23"/>
      <c r="Q536" s="23"/>
      <c r="R536" s="23"/>
      <c r="S536" s="29">
        <v>22200</v>
      </c>
      <c r="T536" s="170"/>
    </row>
    <row r="537" spans="1:39" ht="57.75" customHeight="1" x14ac:dyDescent="1.3">
      <c r="A537" s="31" t="s">
        <v>37116</v>
      </c>
      <c r="B537" s="31" t="s">
        <v>37117</v>
      </c>
      <c r="C537" s="31" t="s">
        <v>37118</v>
      </c>
      <c r="D537" s="31" t="s">
        <v>37119</v>
      </c>
      <c r="E537" s="31" t="s">
        <v>101</v>
      </c>
      <c r="F537" s="31" t="s">
        <v>102</v>
      </c>
      <c r="G537" s="31" t="s">
        <v>16236</v>
      </c>
      <c r="H537" s="31" t="s">
        <v>27147</v>
      </c>
      <c r="I537" s="38">
        <v>0.375</v>
      </c>
      <c r="J537" s="31" t="s">
        <v>550</v>
      </c>
      <c r="K537" s="31" t="s">
        <v>105</v>
      </c>
      <c r="L537" s="31" t="s">
        <v>533</v>
      </c>
      <c r="M537" s="31" t="s">
        <v>107</v>
      </c>
      <c r="N537" s="23"/>
      <c r="O537" s="23"/>
      <c r="P537" s="23"/>
      <c r="Q537" s="23"/>
      <c r="R537" s="23"/>
      <c r="S537" s="29">
        <v>22200</v>
      </c>
      <c r="T537" s="170"/>
    </row>
    <row r="538" spans="1:39" ht="57.75" customHeight="1" x14ac:dyDescent="1.3">
      <c r="A538" s="31" t="s">
        <v>37120</v>
      </c>
      <c r="B538" s="31" t="s">
        <v>37121</v>
      </c>
      <c r="C538" s="31" t="s">
        <v>37122</v>
      </c>
      <c r="D538" s="31" t="s">
        <v>37123</v>
      </c>
      <c r="E538" s="31" t="s">
        <v>101</v>
      </c>
      <c r="F538" s="31" t="s">
        <v>102</v>
      </c>
      <c r="G538" s="31" t="s">
        <v>16236</v>
      </c>
      <c r="H538" s="31" t="s">
        <v>27147</v>
      </c>
      <c r="I538" s="38">
        <v>0.375</v>
      </c>
      <c r="J538" s="31" t="s">
        <v>550</v>
      </c>
      <c r="K538" s="31" t="s">
        <v>105</v>
      </c>
      <c r="L538" s="31" t="s">
        <v>125</v>
      </c>
      <c r="M538" s="31" t="s">
        <v>107</v>
      </c>
      <c r="N538" s="23"/>
      <c r="O538" s="23"/>
      <c r="P538" s="23"/>
      <c r="Q538" s="23"/>
      <c r="R538" s="23"/>
      <c r="S538" s="29">
        <v>22200</v>
      </c>
      <c r="T538" s="170"/>
    </row>
    <row r="539" spans="1:39" ht="57.75" customHeight="1" x14ac:dyDescent="1.3">
      <c r="A539" s="708" t="s">
        <v>36477</v>
      </c>
      <c r="B539" s="708"/>
      <c r="C539" s="708"/>
      <c r="D539" s="708"/>
      <c r="E539" s="708"/>
      <c r="F539" s="708"/>
      <c r="G539" s="708"/>
      <c r="H539" s="708"/>
      <c r="I539" s="708"/>
      <c r="J539" s="708"/>
      <c r="K539" s="708"/>
      <c r="L539" s="708"/>
      <c r="M539" s="708"/>
      <c r="N539" s="23"/>
      <c r="O539" s="23"/>
      <c r="P539" s="23"/>
      <c r="Q539" s="23"/>
      <c r="R539" s="23"/>
      <c r="S539" s="29"/>
      <c r="T539" s="170">
        <v>70000</v>
      </c>
    </row>
    <row r="540" spans="1:39" ht="57.75" customHeight="1" x14ac:dyDescent="1.3">
      <c r="A540" s="708" t="s">
        <v>36477</v>
      </c>
      <c r="B540" s="708"/>
      <c r="C540" s="708"/>
      <c r="D540" s="708"/>
      <c r="E540" s="708"/>
      <c r="F540" s="708"/>
      <c r="G540" s="708"/>
      <c r="H540" s="708"/>
      <c r="I540" s="708"/>
      <c r="J540" s="708"/>
      <c r="K540" s="708"/>
      <c r="L540" s="708"/>
      <c r="M540" s="708"/>
      <c r="N540" s="23"/>
      <c r="O540" s="23"/>
      <c r="P540" s="23"/>
      <c r="Q540" s="23"/>
      <c r="R540" s="23"/>
      <c r="S540" s="29"/>
      <c r="T540" s="170">
        <v>50000</v>
      </c>
    </row>
    <row r="541" spans="1:39" ht="57.75" customHeight="1" x14ac:dyDescent="1.3">
      <c r="A541" s="708" t="s">
        <v>37350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23"/>
      <c r="O541" s="23"/>
      <c r="P541" s="23"/>
      <c r="Q541" s="23"/>
      <c r="R541" s="23"/>
      <c r="S541" s="29"/>
      <c r="T541" s="170">
        <v>334550</v>
      </c>
    </row>
    <row r="542" spans="1:39" ht="54" customHeight="1" x14ac:dyDescent="1.05">
      <c r="A542" s="708" t="s">
        <v>38409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23"/>
      <c r="O542" s="23"/>
      <c r="P542" s="23"/>
      <c r="Q542" s="29"/>
      <c r="R542" s="29"/>
      <c r="S542" s="29"/>
      <c r="T542" s="29">
        <v>348500</v>
      </c>
    </row>
    <row r="543" spans="1:39" ht="54" customHeight="1" x14ac:dyDescent="1.05">
      <c r="A543" s="688" t="s">
        <v>40262</v>
      </c>
      <c r="B543" s="689"/>
      <c r="C543" s="689"/>
      <c r="D543" s="689"/>
      <c r="E543" s="689"/>
      <c r="F543" s="689"/>
      <c r="G543" s="689"/>
      <c r="H543" s="689"/>
      <c r="I543" s="689"/>
      <c r="J543" s="689"/>
      <c r="K543" s="689"/>
      <c r="L543" s="689"/>
      <c r="M543" s="690"/>
      <c r="N543" s="23"/>
      <c r="O543" s="23"/>
      <c r="P543" s="23"/>
      <c r="Q543" s="23"/>
      <c r="R543" s="23"/>
      <c r="S543" s="29"/>
      <c r="T543" s="23"/>
      <c r="U543" s="24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9"/>
      <c r="AK543" s="29"/>
      <c r="AL543" s="29"/>
      <c r="AM543" s="29"/>
    </row>
    <row r="544" spans="1:39" ht="54" customHeight="1" x14ac:dyDescent="1.05">
      <c r="A544" s="31" t="s">
        <v>40125</v>
      </c>
      <c r="B544" s="31" t="s">
        <v>40126</v>
      </c>
      <c r="C544" s="31" t="s">
        <v>40127</v>
      </c>
      <c r="D544" s="31" t="s">
        <v>40128</v>
      </c>
      <c r="E544" s="31" t="s">
        <v>687</v>
      </c>
      <c r="F544" s="31" t="s">
        <v>123</v>
      </c>
      <c r="G544" s="31" t="s">
        <v>17532</v>
      </c>
      <c r="H544" s="31" t="s">
        <v>37612</v>
      </c>
      <c r="I544" s="38">
        <v>0.41666666666666669</v>
      </c>
      <c r="J544" s="31" t="s">
        <v>1772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  <c r="T544" s="23"/>
      <c r="U544" s="24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9"/>
      <c r="AK544" s="29"/>
      <c r="AL544" s="29"/>
      <c r="AM544" s="29"/>
    </row>
    <row r="545" spans="1:39" ht="54" customHeight="1" x14ac:dyDescent="1.05">
      <c r="A545" s="31" t="s">
        <v>40129</v>
      </c>
      <c r="B545" s="31" t="s">
        <v>700</v>
      </c>
      <c r="C545" s="31" t="s">
        <v>40130</v>
      </c>
      <c r="D545" s="31" t="s">
        <v>40131</v>
      </c>
      <c r="E545" s="31" t="s">
        <v>687</v>
      </c>
      <c r="F545" s="31" t="s">
        <v>123</v>
      </c>
      <c r="G545" s="31" t="s">
        <v>17532</v>
      </c>
      <c r="H545" s="31" t="s">
        <v>37612</v>
      </c>
      <c r="I545" s="38">
        <v>0.41666666666666669</v>
      </c>
      <c r="J545" s="31" t="s">
        <v>1772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23"/>
      <c r="U545" s="24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9"/>
      <c r="AK545" s="29"/>
      <c r="AL545" s="29"/>
      <c r="AM545" s="29"/>
    </row>
    <row r="546" spans="1:39" ht="54" customHeight="1" x14ac:dyDescent="1.05">
      <c r="A546" s="31" t="s">
        <v>40132</v>
      </c>
      <c r="B546" s="31" t="s">
        <v>40133</v>
      </c>
      <c r="C546" s="31" t="s">
        <v>40134</v>
      </c>
      <c r="D546" s="31" t="s">
        <v>40135</v>
      </c>
      <c r="E546" s="31" t="s">
        <v>687</v>
      </c>
      <c r="F546" s="31" t="s">
        <v>123</v>
      </c>
      <c r="G546" s="31" t="s">
        <v>17532</v>
      </c>
      <c r="H546" s="31" t="s">
        <v>37612</v>
      </c>
      <c r="I546" s="38">
        <v>0.41666666666666669</v>
      </c>
      <c r="J546" s="31" t="s">
        <v>1772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23"/>
      <c r="U546" s="24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9"/>
      <c r="AK546" s="29"/>
      <c r="AL546" s="29"/>
      <c r="AM546" s="29"/>
    </row>
    <row r="547" spans="1:39" ht="54" customHeight="1" x14ac:dyDescent="1.05">
      <c r="A547" s="31" t="s">
        <v>40136</v>
      </c>
      <c r="B547" s="31" t="s">
        <v>40137</v>
      </c>
      <c r="C547" s="31" t="s">
        <v>40138</v>
      </c>
      <c r="D547" s="31" t="s">
        <v>40139</v>
      </c>
      <c r="E547" s="31" t="s">
        <v>687</v>
      </c>
      <c r="F547" s="31" t="s">
        <v>123</v>
      </c>
      <c r="G547" s="31" t="s">
        <v>17532</v>
      </c>
      <c r="H547" s="31" t="s">
        <v>37612</v>
      </c>
      <c r="I547" s="38">
        <v>0.41666666666666669</v>
      </c>
      <c r="J547" s="31" t="s">
        <v>1772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23"/>
      <c r="U547" s="24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9"/>
      <c r="AK547" s="29"/>
      <c r="AL547" s="29"/>
      <c r="AM547" s="29"/>
    </row>
    <row r="548" spans="1:39" ht="54" customHeight="1" x14ac:dyDescent="1.05">
      <c r="A548" s="31" t="s">
        <v>40140</v>
      </c>
      <c r="B548" s="31" t="s">
        <v>36953</v>
      </c>
      <c r="C548" s="31" t="s">
        <v>40141</v>
      </c>
      <c r="D548" s="31" t="s">
        <v>40142</v>
      </c>
      <c r="E548" s="31" t="s">
        <v>687</v>
      </c>
      <c r="F548" s="31" t="s">
        <v>123</v>
      </c>
      <c r="G548" s="31" t="s">
        <v>17532</v>
      </c>
      <c r="H548" s="31" t="s">
        <v>37612</v>
      </c>
      <c r="I548" s="38">
        <v>0.41666666666666669</v>
      </c>
      <c r="J548" s="31" t="s">
        <v>1772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  <c r="T548" s="23"/>
      <c r="U548" s="24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9"/>
      <c r="AK548" s="29"/>
      <c r="AL548" s="29"/>
      <c r="AM548" s="29"/>
    </row>
    <row r="549" spans="1:39" ht="54" customHeight="1" x14ac:dyDescent="1.05">
      <c r="A549" s="31" t="s">
        <v>40143</v>
      </c>
      <c r="B549" s="31" t="s">
        <v>1189</v>
      </c>
      <c r="C549" s="31" t="s">
        <v>40144</v>
      </c>
      <c r="D549" s="31" t="s">
        <v>40145</v>
      </c>
      <c r="E549" s="31" t="s">
        <v>687</v>
      </c>
      <c r="F549" s="31" t="s">
        <v>123</v>
      </c>
      <c r="G549" s="31" t="s">
        <v>17532</v>
      </c>
      <c r="H549" s="31" t="s">
        <v>37612</v>
      </c>
      <c r="I549" s="38">
        <v>0.41666666666666669</v>
      </c>
      <c r="J549" s="31" t="s">
        <v>1772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  <c r="T549" s="23"/>
      <c r="U549" s="24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9"/>
      <c r="AK549" s="29"/>
      <c r="AL549" s="29"/>
      <c r="AM549" s="29"/>
    </row>
    <row r="550" spans="1:39" ht="54" customHeight="1" x14ac:dyDescent="1.05">
      <c r="A550" s="31" t="s">
        <v>40146</v>
      </c>
      <c r="B550" s="31" t="s">
        <v>6684</v>
      </c>
      <c r="C550" s="31" t="s">
        <v>40147</v>
      </c>
      <c r="D550" s="31" t="s">
        <v>40148</v>
      </c>
      <c r="E550" s="31" t="s">
        <v>687</v>
      </c>
      <c r="F550" s="31" t="s">
        <v>123</v>
      </c>
      <c r="G550" s="31" t="s">
        <v>17532</v>
      </c>
      <c r="H550" s="31" t="s">
        <v>37612</v>
      </c>
      <c r="I550" s="38">
        <v>0.41666666666666669</v>
      </c>
      <c r="J550" s="31" t="s">
        <v>1772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23"/>
      <c r="U550" s="24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9"/>
      <c r="AK550" s="29"/>
      <c r="AL550" s="29"/>
      <c r="AM550" s="29"/>
    </row>
    <row r="551" spans="1:39" ht="54" customHeight="1" x14ac:dyDescent="1.05">
      <c r="A551" s="31" t="s">
        <v>40149</v>
      </c>
      <c r="B551" s="31" t="s">
        <v>7503</v>
      </c>
      <c r="C551" s="31" t="s">
        <v>40150</v>
      </c>
      <c r="D551" s="31" t="s">
        <v>40151</v>
      </c>
      <c r="E551" s="31" t="s">
        <v>687</v>
      </c>
      <c r="F551" s="31" t="s">
        <v>123</v>
      </c>
      <c r="G551" s="31" t="s">
        <v>17532</v>
      </c>
      <c r="H551" s="31" t="s">
        <v>37612</v>
      </c>
      <c r="I551" s="38">
        <v>0.41666666666666669</v>
      </c>
      <c r="J551" s="31" t="s">
        <v>1772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23"/>
      <c r="U551" s="24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9"/>
      <c r="AK551" s="29"/>
      <c r="AL551" s="29"/>
      <c r="AM551" s="29"/>
    </row>
    <row r="552" spans="1:39" ht="54" customHeight="1" x14ac:dyDescent="1.05">
      <c r="A552" s="31" t="s">
        <v>40152</v>
      </c>
      <c r="B552" s="31" t="s">
        <v>756</v>
      </c>
      <c r="C552" s="31" t="s">
        <v>40153</v>
      </c>
      <c r="D552" s="31" t="s">
        <v>40154</v>
      </c>
      <c r="E552" s="31" t="s">
        <v>687</v>
      </c>
      <c r="F552" s="31" t="s">
        <v>123</v>
      </c>
      <c r="G552" s="31" t="s">
        <v>17532</v>
      </c>
      <c r="H552" s="31" t="s">
        <v>37612</v>
      </c>
      <c r="I552" s="38">
        <v>0.41666666666666669</v>
      </c>
      <c r="J552" s="31" t="s">
        <v>1772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  <c r="T552" s="23"/>
      <c r="U552" s="24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9"/>
      <c r="AK552" s="29"/>
      <c r="AL552" s="29"/>
      <c r="AM552" s="29"/>
    </row>
    <row r="553" spans="1:39" ht="54" customHeight="1" x14ac:dyDescent="1.05">
      <c r="A553" s="31" t="s">
        <v>40155</v>
      </c>
      <c r="B553" s="31" t="s">
        <v>7253</v>
      </c>
      <c r="C553" s="31" t="s">
        <v>40156</v>
      </c>
      <c r="D553" s="31" t="s">
        <v>40157</v>
      </c>
      <c r="E553" s="31" t="s">
        <v>687</v>
      </c>
      <c r="F553" s="31" t="s">
        <v>123</v>
      </c>
      <c r="G553" s="31" t="s">
        <v>17532</v>
      </c>
      <c r="H553" s="31" t="s">
        <v>37612</v>
      </c>
      <c r="I553" s="38">
        <v>0.41666666666666669</v>
      </c>
      <c r="J553" s="31" t="s">
        <v>1772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23"/>
      <c r="U553" s="24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9"/>
      <c r="AK553" s="29"/>
      <c r="AL553" s="29"/>
      <c r="AM553" s="29"/>
    </row>
    <row r="554" spans="1:39" ht="54" customHeight="1" x14ac:dyDescent="1.05">
      <c r="A554" s="31" t="s">
        <v>40158</v>
      </c>
      <c r="B554" s="31" t="s">
        <v>40159</v>
      </c>
      <c r="C554" s="31" t="s">
        <v>40160</v>
      </c>
      <c r="D554" s="31" t="s">
        <v>40161</v>
      </c>
      <c r="E554" s="31" t="s">
        <v>687</v>
      </c>
      <c r="F554" s="31" t="s">
        <v>123</v>
      </c>
      <c r="G554" s="31" t="s">
        <v>17532</v>
      </c>
      <c r="H554" s="31" t="s">
        <v>37612</v>
      </c>
      <c r="I554" s="38">
        <v>0.41666666666666669</v>
      </c>
      <c r="J554" s="31" t="s">
        <v>1772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  <c r="T554" s="23"/>
      <c r="U554" s="24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9"/>
      <c r="AK554" s="29"/>
      <c r="AL554" s="29"/>
      <c r="AM554" s="29"/>
    </row>
    <row r="555" spans="1:39" ht="54" customHeight="1" x14ac:dyDescent="1.05">
      <c r="A555" s="31" t="s">
        <v>40162</v>
      </c>
      <c r="B555" s="31" t="s">
        <v>11363</v>
      </c>
      <c r="C555" s="31" t="s">
        <v>40163</v>
      </c>
      <c r="D555" s="31" t="s">
        <v>40164</v>
      </c>
      <c r="E555" s="31" t="s">
        <v>687</v>
      </c>
      <c r="F555" s="31" t="s">
        <v>123</v>
      </c>
      <c r="G555" s="31" t="s">
        <v>17532</v>
      </c>
      <c r="H555" s="31" t="s">
        <v>37612</v>
      </c>
      <c r="I555" s="38">
        <v>0.41666666666666669</v>
      </c>
      <c r="J555" s="31" t="s">
        <v>1772</v>
      </c>
      <c r="K555" s="31" t="s">
        <v>105</v>
      </c>
      <c r="L555" s="31" t="s">
        <v>106</v>
      </c>
      <c r="M555" s="31" t="s">
        <v>995</v>
      </c>
      <c r="N555" s="23"/>
      <c r="O555" s="23"/>
      <c r="P555" s="23"/>
      <c r="Q555" s="23"/>
      <c r="R555" s="23"/>
      <c r="S555" s="29">
        <v>43425</v>
      </c>
      <c r="T555" s="23"/>
      <c r="U555" s="24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9"/>
      <c r="AK555" s="29"/>
      <c r="AL555" s="29"/>
      <c r="AM555" s="29"/>
    </row>
    <row r="556" spans="1:39" ht="54" customHeight="1" x14ac:dyDescent="1.05">
      <c r="A556" s="31" t="s">
        <v>40165</v>
      </c>
      <c r="B556" s="31" t="s">
        <v>2039</v>
      </c>
      <c r="C556" s="31" t="s">
        <v>40166</v>
      </c>
      <c r="D556" s="31" t="s">
        <v>40167</v>
      </c>
      <c r="E556" s="31" t="s">
        <v>687</v>
      </c>
      <c r="F556" s="31" t="s">
        <v>123</v>
      </c>
      <c r="G556" s="31" t="s">
        <v>17532</v>
      </c>
      <c r="H556" s="31" t="s">
        <v>37612</v>
      </c>
      <c r="I556" s="38">
        <v>0.41666666666666669</v>
      </c>
      <c r="J556" s="31" t="s">
        <v>1772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  <c r="T556" s="23"/>
      <c r="U556" s="24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9"/>
      <c r="AK556" s="29"/>
      <c r="AL556" s="29"/>
      <c r="AM556" s="29"/>
    </row>
    <row r="557" spans="1:39" ht="54" customHeight="1" x14ac:dyDescent="1.05">
      <c r="A557" s="31" t="s">
        <v>40168</v>
      </c>
      <c r="B557" s="31" t="s">
        <v>31627</v>
      </c>
      <c r="C557" s="31" t="s">
        <v>40169</v>
      </c>
      <c r="D557" s="31" t="s">
        <v>40170</v>
      </c>
      <c r="E557" s="31" t="s">
        <v>687</v>
      </c>
      <c r="F557" s="31" t="s">
        <v>123</v>
      </c>
      <c r="G557" s="31" t="s">
        <v>17532</v>
      </c>
      <c r="H557" s="31" t="s">
        <v>37612</v>
      </c>
      <c r="I557" s="38">
        <v>0.41666666666666669</v>
      </c>
      <c r="J557" s="31" t="s">
        <v>1772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  <c r="T557" s="23"/>
      <c r="U557" s="24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9"/>
      <c r="AK557" s="29"/>
      <c r="AL557" s="29"/>
      <c r="AM557" s="29"/>
    </row>
    <row r="558" spans="1:39" ht="54" customHeight="1" x14ac:dyDescent="1.05">
      <c r="A558" s="31" t="s">
        <v>40171</v>
      </c>
      <c r="B558" s="31" t="s">
        <v>38345</v>
      </c>
      <c r="C558" s="31" t="s">
        <v>40172</v>
      </c>
      <c r="D558" s="31" t="s">
        <v>40173</v>
      </c>
      <c r="E558" s="31" t="s">
        <v>687</v>
      </c>
      <c r="F558" s="31" t="s">
        <v>123</v>
      </c>
      <c r="G558" s="31" t="s">
        <v>17532</v>
      </c>
      <c r="H558" s="31" t="s">
        <v>37612</v>
      </c>
      <c r="I558" s="38">
        <v>0.41666666666666669</v>
      </c>
      <c r="J558" s="31" t="s">
        <v>1772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  <c r="T558" s="23"/>
      <c r="U558" s="24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9"/>
      <c r="AK558" s="29"/>
      <c r="AL558" s="29"/>
      <c r="AM558" s="29"/>
    </row>
    <row r="559" spans="1:39" ht="54" customHeight="1" x14ac:dyDescent="1.05">
      <c r="A559" s="31" t="s">
        <v>40174</v>
      </c>
      <c r="B559" s="31" t="s">
        <v>20220</v>
      </c>
      <c r="C559" s="31" t="s">
        <v>40175</v>
      </c>
      <c r="D559" s="31" t="s">
        <v>40176</v>
      </c>
      <c r="E559" s="31" t="s">
        <v>687</v>
      </c>
      <c r="F559" s="31" t="s">
        <v>123</v>
      </c>
      <c r="G559" s="31" t="s">
        <v>17532</v>
      </c>
      <c r="H559" s="31" t="s">
        <v>37612</v>
      </c>
      <c r="I559" s="38">
        <v>0.41666666666666669</v>
      </c>
      <c r="J559" s="31" t="s">
        <v>1772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/>
      <c r="R559" s="23"/>
      <c r="S559" s="29">
        <v>43425</v>
      </c>
      <c r="T559" s="23"/>
      <c r="U559" s="24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9"/>
      <c r="AK559" s="29"/>
      <c r="AL559" s="29"/>
      <c r="AM559" s="29"/>
    </row>
    <row r="560" spans="1:39" ht="54" customHeight="1" x14ac:dyDescent="1.05">
      <c r="A560" s="31" t="s">
        <v>40177</v>
      </c>
      <c r="B560" s="31" t="s">
        <v>1145</v>
      </c>
      <c r="C560" s="31" t="s">
        <v>40178</v>
      </c>
      <c r="D560" s="31" t="s">
        <v>40179</v>
      </c>
      <c r="E560" s="31" t="s">
        <v>687</v>
      </c>
      <c r="F560" s="31" t="s">
        <v>123</v>
      </c>
      <c r="G560" s="31" t="s">
        <v>17532</v>
      </c>
      <c r="H560" s="31" t="s">
        <v>37612</v>
      </c>
      <c r="I560" s="38">
        <v>0.41666666666666669</v>
      </c>
      <c r="J560" s="31" t="s">
        <v>1772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  <c r="T560" s="23"/>
      <c r="U560" s="24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9"/>
      <c r="AK560" s="29"/>
      <c r="AL560" s="29"/>
      <c r="AM560" s="29"/>
    </row>
    <row r="561" spans="1:40" ht="54" customHeight="1" x14ac:dyDescent="1.05">
      <c r="A561" s="31" t="s">
        <v>40180</v>
      </c>
      <c r="B561" s="31" t="s">
        <v>40181</v>
      </c>
      <c r="C561" s="31" t="s">
        <v>40182</v>
      </c>
      <c r="D561" s="31" t="s">
        <v>40183</v>
      </c>
      <c r="E561" s="31" t="s">
        <v>101</v>
      </c>
      <c r="F561" s="31" t="s">
        <v>102</v>
      </c>
      <c r="G561" s="31" t="s">
        <v>25542</v>
      </c>
      <c r="H561" s="31" t="s">
        <v>29943</v>
      </c>
      <c r="I561" s="38">
        <v>0.86111111111111116</v>
      </c>
      <c r="J561" s="31" t="s">
        <v>550</v>
      </c>
      <c r="K561" s="31" t="s">
        <v>105</v>
      </c>
      <c r="L561" s="31" t="s">
        <v>106</v>
      </c>
      <c r="M561" s="31" t="s">
        <v>107</v>
      </c>
      <c r="N561" s="23"/>
      <c r="O561" s="23"/>
      <c r="P561" s="23"/>
      <c r="Q561" s="23"/>
      <c r="R561" s="23"/>
      <c r="S561" s="29">
        <v>22200</v>
      </c>
      <c r="T561" s="23"/>
      <c r="U561" s="24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9"/>
      <c r="AK561" s="29"/>
      <c r="AL561" s="29"/>
      <c r="AM561" s="29"/>
    </row>
    <row r="562" spans="1:40" ht="54" customHeight="1" x14ac:dyDescent="1.05">
      <c r="A562" s="31" t="s">
        <v>40184</v>
      </c>
      <c r="B562" s="31" t="s">
        <v>40185</v>
      </c>
      <c r="C562" s="31" t="s">
        <v>40186</v>
      </c>
      <c r="D562" s="31" t="s">
        <v>40187</v>
      </c>
      <c r="E562" s="31" t="s">
        <v>101</v>
      </c>
      <c r="F562" s="31" t="s">
        <v>123</v>
      </c>
      <c r="G562" s="31" t="s">
        <v>16205</v>
      </c>
      <c r="H562" s="31" t="s">
        <v>37612</v>
      </c>
      <c r="I562" s="38">
        <v>0.41666666666666669</v>
      </c>
      <c r="J562" s="31" t="s">
        <v>550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43925</v>
      </c>
      <c r="T562" s="23"/>
      <c r="U562" s="24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9"/>
      <c r="AK562" s="29"/>
      <c r="AL562" s="29"/>
      <c r="AM562" s="29"/>
    </row>
    <row r="563" spans="1:40" ht="54" customHeight="1" x14ac:dyDescent="1.05">
      <c r="A563" s="31" t="s">
        <v>39858</v>
      </c>
      <c r="B563" s="31" t="s">
        <v>29025</v>
      </c>
      <c r="C563" s="31" t="s">
        <v>39859</v>
      </c>
      <c r="D563" s="31" t="s">
        <v>39860</v>
      </c>
      <c r="E563" s="31" t="s">
        <v>101</v>
      </c>
      <c r="F563" s="31" t="s">
        <v>102</v>
      </c>
      <c r="G563" s="31" t="s">
        <v>16267</v>
      </c>
      <c r="H563" s="31" t="s">
        <v>33477</v>
      </c>
      <c r="I563" s="38">
        <v>0.125</v>
      </c>
      <c r="J563" s="31" t="s">
        <v>21825</v>
      </c>
      <c r="K563" s="31" t="s">
        <v>105</v>
      </c>
      <c r="L563" s="31" t="s">
        <v>106</v>
      </c>
      <c r="M563" s="31" t="s">
        <v>491</v>
      </c>
      <c r="N563" s="23"/>
      <c r="O563" s="23"/>
      <c r="P563" s="23"/>
      <c r="Q563" s="23"/>
      <c r="R563" s="23"/>
      <c r="S563" s="29">
        <v>26200</v>
      </c>
      <c r="T563" s="23"/>
      <c r="U563" s="23"/>
      <c r="V563" s="24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9"/>
      <c r="AL563" s="29"/>
      <c r="AM563" s="29"/>
      <c r="AN563" s="29"/>
    </row>
    <row r="564" spans="1:40" ht="54" customHeight="1" x14ac:dyDescent="1.05">
      <c r="A564" s="31" t="s">
        <v>39861</v>
      </c>
      <c r="B564" s="31" t="s">
        <v>39862</v>
      </c>
      <c r="C564" s="31" t="s">
        <v>39863</v>
      </c>
      <c r="D564" s="31" t="s">
        <v>39864</v>
      </c>
      <c r="E564" s="31" t="s">
        <v>687</v>
      </c>
      <c r="F564" s="31" t="s">
        <v>102</v>
      </c>
      <c r="G564" s="31" t="s">
        <v>16324</v>
      </c>
      <c r="H564" s="31" t="s">
        <v>33477</v>
      </c>
      <c r="I564" s="38">
        <v>0.41666666666666669</v>
      </c>
      <c r="J564" s="31" t="s">
        <v>21825</v>
      </c>
      <c r="K564" s="31" t="s">
        <v>105</v>
      </c>
      <c r="L564" s="31" t="s">
        <v>106</v>
      </c>
      <c r="M564" s="31" t="s">
        <v>491</v>
      </c>
      <c r="N564" s="23"/>
      <c r="O564" s="23"/>
      <c r="P564" s="23"/>
      <c r="Q564" s="23"/>
      <c r="R564" s="23"/>
      <c r="S564" s="29">
        <v>25200</v>
      </c>
      <c r="T564" s="23"/>
      <c r="U564" s="23"/>
      <c r="V564" s="24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9"/>
      <c r="AL564" s="29"/>
      <c r="AM564" s="29"/>
      <c r="AN564" s="29"/>
    </row>
    <row r="565" spans="1:40" ht="54" customHeight="1" x14ac:dyDescent="1.05">
      <c r="A565" s="31" t="s">
        <v>39865</v>
      </c>
      <c r="B565" s="31" t="s">
        <v>39866</v>
      </c>
      <c r="C565" s="31" t="s">
        <v>39867</v>
      </c>
      <c r="D565" s="31" t="s">
        <v>39868</v>
      </c>
      <c r="E565" s="31" t="s">
        <v>101</v>
      </c>
      <c r="F565" s="31" t="s">
        <v>123</v>
      </c>
      <c r="G565" s="31" t="s">
        <v>16223</v>
      </c>
      <c r="H565" s="31" t="s">
        <v>39869</v>
      </c>
      <c r="I565" s="38">
        <v>0.125</v>
      </c>
      <c r="J565" s="31" t="s">
        <v>21825</v>
      </c>
      <c r="K565" s="31" t="s">
        <v>105</v>
      </c>
      <c r="L565" s="31" t="s">
        <v>106</v>
      </c>
      <c r="M565" s="31" t="s">
        <v>107</v>
      </c>
      <c r="N565" s="23"/>
      <c r="O565" s="23"/>
      <c r="P565" s="23"/>
      <c r="Q565" s="23"/>
      <c r="R565" s="23"/>
      <c r="S565" s="29">
        <v>22200</v>
      </c>
      <c r="T565" s="23"/>
      <c r="U565" s="23"/>
      <c r="V565" s="24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9"/>
      <c r="AL565" s="29"/>
      <c r="AM565" s="29"/>
      <c r="AN565" s="29"/>
    </row>
    <row r="566" spans="1:40" ht="54" customHeight="1" x14ac:dyDescent="1.05">
      <c r="A566" s="31" t="s">
        <v>39870</v>
      </c>
      <c r="B566" s="31" t="s">
        <v>19141</v>
      </c>
      <c r="C566" s="31" t="s">
        <v>39871</v>
      </c>
      <c r="D566" s="31" t="s">
        <v>39872</v>
      </c>
      <c r="E566" s="31" t="s">
        <v>101</v>
      </c>
      <c r="F566" s="31" t="s">
        <v>102</v>
      </c>
      <c r="G566" s="31" t="s">
        <v>16267</v>
      </c>
      <c r="H566" s="31" t="s">
        <v>17484</v>
      </c>
      <c r="I566" s="38">
        <v>0.125</v>
      </c>
      <c r="J566" s="31" t="s">
        <v>21825</v>
      </c>
      <c r="K566" s="31" t="s">
        <v>105</v>
      </c>
      <c r="L566" s="31" t="s">
        <v>106</v>
      </c>
      <c r="M566" s="31" t="s">
        <v>491</v>
      </c>
      <c r="N566" s="23"/>
      <c r="O566" s="23"/>
      <c r="P566" s="23"/>
      <c r="Q566" s="23"/>
      <c r="R566" s="23"/>
      <c r="S566" s="29">
        <v>26200</v>
      </c>
      <c r="T566" s="23"/>
      <c r="U566" s="23"/>
      <c r="V566" s="24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9"/>
      <c r="AL566" s="29"/>
      <c r="AM566" s="29"/>
      <c r="AN566" s="29"/>
    </row>
    <row r="567" spans="1:40" ht="54" customHeight="1" x14ac:dyDescent="1.05">
      <c r="A567" s="31" t="s">
        <v>39873</v>
      </c>
      <c r="B567" s="31" t="s">
        <v>39874</v>
      </c>
      <c r="C567" s="31" t="s">
        <v>39875</v>
      </c>
      <c r="D567" s="31" t="s">
        <v>39876</v>
      </c>
      <c r="E567" s="31" t="s">
        <v>101</v>
      </c>
      <c r="F567" s="31" t="s">
        <v>102</v>
      </c>
      <c r="G567" s="31" t="s">
        <v>16267</v>
      </c>
      <c r="H567" s="31" t="s">
        <v>33477</v>
      </c>
      <c r="I567" s="38">
        <v>0.125</v>
      </c>
      <c r="J567" s="31" t="s">
        <v>21825</v>
      </c>
      <c r="K567" s="31" t="s">
        <v>105</v>
      </c>
      <c r="L567" s="31" t="s">
        <v>106</v>
      </c>
      <c r="M567" s="31" t="s">
        <v>491</v>
      </c>
      <c r="N567" s="23"/>
      <c r="O567" s="23"/>
      <c r="P567" s="23"/>
      <c r="Q567" s="23"/>
      <c r="R567" s="23"/>
      <c r="S567" s="29">
        <v>26200</v>
      </c>
      <c r="T567" s="23"/>
      <c r="U567" s="23"/>
      <c r="V567" s="24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9"/>
      <c r="AL567" s="29"/>
      <c r="AM567" s="29"/>
      <c r="AN567" s="29"/>
    </row>
    <row r="568" spans="1:40" ht="54" customHeight="1" x14ac:dyDescent="1.05">
      <c r="A568" s="31" t="s">
        <v>39877</v>
      </c>
      <c r="B568" s="31" t="s">
        <v>29171</v>
      </c>
      <c r="C568" s="31" t="s">
        <v>39878</v>
      </c>
      <c r="D568" s="31" t="s">
        <v>39879</v>
      </c>
      <c r="E568" s="31" t="s">
        <v>101</v>
      </c>
      <c r="F568" s="31" t="s">
        <v>102</v>
      </c>
      <c r="G568" s="31" t="s">
        <v>16267</v>
      </c>
      <c r="H568" s="31" t="s">
        <v>33477</v>
      </c>
      <c r="I568" s="38">
        <v>0.125</v>
      </c>
      <c r="J568" s="31" t="s">
        <v>21825</v>
      </c>
      <c r="K568" s="31" t="s">
        <v>105</v>
      </c>
      <c r="L568" s="31" t="s">
        <v>106</v>
      </c>
      <c r="M568" s="31" t="s">
        <v>491</v>
      </c>
      <c r="N568" s="23"/>
      <c r="O568" s="23"/>
      <c r="P568" s="23"/>
      <c r="Q568" s="23"/>
      <c r="R568" s="23"/>
      <c r="S568" s="29">
        <v>26200</v>
      </c>
      <c r="T568" s="23"/>
      <c r="U568" s="23"/>
      <c r="V568" s="24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9"/>
      <c r="AL568" s="29"/>
      <c r="AM568" s="29"/>
      <c r="AN568" s="29"/>
    </row>
    <row r="569" spans="1:40" ht="54" customHeight="1" x14ac:dyDescent="1.05">
      <c r="A569" s="31" t="s">
        <v>39880</v>
      </c>
      <c r="B569" s="31" t="s">
        <v>39881</v>
      </c>
      <c r="C569" s="31" t="s">
        <v>39882</v>
      </c>
      <c r="D569" s="31" t="s">
        <v>39883</v>
      </c>
      <c r="E569" s="31" t="s">
        <v>101</v>
      </c>
      <c r="F569" s="31" t="s">
        <v>123</v>
      </c>
      <c r="G569" s="31" t="s">
        <v>16970</v>
      </c>
      <c r="H569" s="31" t="s">
        <v>39091</v>
      </c>
      <c r="I569" s="38">
        <v>0.83333333333333337</v>
      </c>
      <c r="J569" s="31" t="s">
        <v>21825</v>
      </c>
      <c r="K569" s="31" t="s">
        <v>105</v>
      </c>
      <c r="L569" s="31" t="s">
        <v>106</v>
      </c>
      <c r="M569" s="31" t="s">
        <v>107</v>
      </c>
      <c r="N569" s="23"/>
      <c r="O569" s="23"/>
      <c r="P569" s="23"/>
      <c r="Q569" s="23"/>
      <c r="R569" s="23"/>
      <c r="S569" s="29">
        <v>22200</v>
      </c>
      <c r="T569" s="23"/>
      <c r="U569" s="23"/>
      <c r="V569" s="24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9"/>
      <c r="AL569" s="29"/>
      <c r="AM569" s="29"/>
      <c r="AN569" s="29"/>
    </row>
    <row r="570" spans="1:40" ht="54" customHeight="1" x14ac:dyDescent="0.7">
      <c r="A570" s="779" t="s">
        <v>40514</v>
      </c>
      <c r="B570" s="799"/>
      <c r="C570" s="799"/>
      <c r="D570" s="799"/>
      <c r="E570" s="799"/>
      <c r="F570" s="799"/>
      <c r="G570" s="799"/>
      <c r="H570" s="799"/>
      <c r="I570" s="799"/>
      <c r="J570" s="799"/>
      <c r="K570" s="799"/>
      <c r="L570" s="799"/>
      <c r="M570" s="800"/>
      <c r="N570" s="23"/>
      <c r="O570" s="23"/>
      <c r="P570" s="23"/>
      <c r="Q570" s="131">
        <f>410*7</f>
        <v>2870</v>
      </c>
      <c r="R570" s="156"/>
      <c r="S570" s="156"/>
      <c r="T570" s="388"/>
      <c r="U570" s="23"/>
      <c r="V570" s="24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9"/>
      <c r="AL570" s="29"/>
      <c r="AM570" s="29"/>
      <c r="AN570" s="29"/>
    </row>
    <row r="571" spans="1:40" ht="54" customHeight="1" x14ac:dyDescent="0.7">
      <c r="A571" s="698" t="s">
        <v>40270</v>
      </c>
      <c r="B571" s="699"/>
      <c r="C571" s="699"/>
      <c r="D571" s="699"/>
      <c r="E571" s="699"/>
      <c r="F571" s="699"/>
      <c r="G571" s="699"/>
      <c r="H571" s="699"/>
      <c r="I571" s="699"/>
      <c r="J571" s="699"/>
      <c r="K571" s="699"/>
      <c r="L571" s="699"/>
      <c r="M571" s="700"/>
      <c r="N571" s="23"/>
      <c r="O571" s="23"/>
      <c r="P571" s="23"/>
      <c r="Q571" s="29"/>
      <c r="R571" s="29"/>
      <c r="S571" s="29"/>
      <c r="T571" s="29">
        <f>8*18000</f>
        <v>144000</v>
      </c>
    </row>
    <row r="572" spans="1:40" ht="54" customHeight="1" x14ac:dyDescent="1.05">
      <c r="A572" s="688" t="s">
        <v>40504</v>
      </c>
      <c r="B572" s="689"/>
      <c r="C572" s="689"/>
      <c r="D572" s="689"/>
      <c r="E572" s="689"/>
      <c r="F572" s="689"/>
      <c r="G572" s="689"/>
      <c r="H572" s="689"/>
      <c r="I572" s="689"/>
      <c r="J572" s="689"/>
      <c r="K572" s="689"/>
      <c r="L572" s="689"/>
      <c r="M572" s="690"/>
      <c r="N572" s="23"/>
      <c r="O572" s="23"/>
      <c r="P572" s="23"/>
      <c r="Q572" s="23"/>
      <c r="R572" s="23"/>
      <c r="S572" s="29"/>
      <c r="T572" s="23"/>
      <c r="U572" s="24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9"/>
      <c r="AK572" s="29"/>
      <c r="AL572" s="29"/>
      <c r="AM572" s="29"/>
    </row>
    <row r="573" spans="1:40" ht="54" customHeight="1" x14ac:dyDescent="1.05">
      <c r="A573" s="31" t="s">
        <v>40465</v>
      </c>
      <c r="B573" s="31" t="s">
        <v>4780</v>
      </c>
      <c r="C573" s="31" t="s">
        <v>40466</v>
      </c>
      <c r="D573" s="31" t="s">
        <v>40467</v>
      </c>
      <c r="E573" s="31" t="s">
        <v>101</v>
      </c>
      <c r="F573" s="31" t="s">
        <v>102</v>
      </c>
      <c r="G573" s="31" t="s">
        <v>16236</v>
      </c>
      <c r="H573" s="31" t="s">
        <v>37612</v>
      </c>
      <c r="I573" s="38">
        <v>0.52083333333333337</v>
      </c>
      <c r="J573" s="31" t="s">
        <v>550</v>
      </c>
      <c r="K573" s="31" t="s">
        <v>105</v>
      </c>
      <c r="L573" s="31" t="s">
        <v>106</v>
      </c>
      <c r="M573" s="31" t="s">
        <v>107</v>
      </c>
      <c r="N573" s="23"/>
      <c r="O573" s="23"/>
      <c r="P573" s="23"/>
      <c r="Q573" s="23"/>
      <c r="R573" s="23"/>
      <c r="S573" s="29">
        <v>25200</v>
      </c>
      <c r="T573" s="23"/>
      <c r="U573" s="24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9"/>
      <c r="AK573" s="29"/>
      <c r="AL573" s="29"/>
      <c r="AM573" s="29"/>
    </row>
    <row r="574" spans="1:40" ht="54" customHeight="1" x14ac:dyDescent="1.05">
      <c r="A574" s="31" t="s">
        <v>40468</v>
      </c>
      <c r="B574" s="31" t="s">
        <v>28999</v>
      </c>
      <c r="C574" s="31" t="s">
        <v>40469</v>
      </c>
      <c r="D574" s="31" t="s">
        <v>40470</v>
      </c>
      <c r="E574" s="31" t="s">
        <v>101</v>
      </c>
      <c r="F574" s="31" t="s">
        <v>102</v>
      </c>
      <c r="G574" s="31" t="s">
        <v>16267</v>
      </c>
      <c r="H574" s="31" t="s">
        <v>37612</v>
      </c>
      <c r="I574" s="38">
        <v>0.27083333333333331</v>
      </c>
      <c r="J574" s="31" t="s">
        <v>550</v>
      </c>
      <c r="K574" s="31" t="s">
        <v>105</v>
      </c>
      <c r="L574" s="31" t="s">
        <v>106</v>
      </c>
      <c r="M574" s="31" t="s">
        <v>491</v>
      </c>
      <c r="N574" s="23"/>
      <c r="O574" s="23"/>
      <c r="P574" s="23"/>
      <c r="Q574" s="23"/>
      <c r="R574" s="23"/>
      <c r="S574" s="29">
        <v>27200</v>
      </c>
      <c r="T574" s="23"/>
      <c r="U574" s="24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9"/>
      <c r="AK574" s="29"/>
      <c r="AL574" s="29"/>
      <c r="AM574" s="29"/>
    </row>
    <row r="575" spans="1:40" ht="54" customHeight="1" x14ac:dyDescent="1.05">
      <c r="A575" s="31" t="s">
        <v>34315</v>
      </c>
      <c r="B575" s="31" t="s">
        <v>34316</v>
      </c>
      <c r="C575" s="31" t="s">
        <v>34317</v>
      </c>
      <c r="D575" s="31" t="s">
        <v>34318</v>
      </c>
      <c r="E575" s="31" t="s">
        <v>101</v>
      </c>
      <c r="F575" s="31" t="s">
        <v>102</v>
      </c>
      <c r="G575" s="31" t="s">
        <v>16236</v>
      </c>
      <c r="H575" s="31" t="s">
        <v>33148</v>
      </c>
      <c r="I575" s="38">
        <v>0.41666666666666669</v>
      </c>
      <c r="J575" s="31" t="s">
        <v>550</v>
      </c>
      <c r="K575" s="31" t="s">
        <v>105</v>
      </c>
      <c r="L575" s="31" t="s">
        <v>106</v>
      </c>
      <c r="M575" s="31" t="s">
        <v>107</v>
      </c>
      <c r="N575" s="23"/>
      <c r="O575" s="23"/>
      <c r="P575" s="23"/>
      <c r="Q575" s="23"/>
      <c r="R575" s="23"/>
      <c r="S575" s="29">
        <v>25200</v>
      </c>
      <c r="T575" s="23"/>
      <c r="U575" s="24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9"/>
      <c r="AK575" s="29"/>
      <c r="AL575" s="29"/>
      <c r="AM575" s="29"/>
    </row>
    <row r="576" spans="1:40" ht="54" customHeight="1" x14ac:dyDescent="1.05">
      <c r="A576" s="31" t="s">
        <v>40471</v>
      </c>
      <c r="B576" s="31" t="s">
        <v>3360</v>
      </c>
      <c r="C576" s="31" t="s">
        <v>40472</v>
      </c>
      <c r="D576" s="31" t="s">
        <v>40473</v>
      </c>
      <c r="E576" s="31" t="s">
        <v>687</v>
      </c>
      <c r="F576" s="31" t="s">
        <v>123</v>
      </c>
      <c r="G576" s="31" t="s">
        <v>16504</v>
      </c>
      <c r="H576" s="31" t="s">
        <v>33477</v>
      </c>
      <c r="I576" s="38">
        <v>0.33333333333333331</v>
      </c>
      <c r="J576" s="31" t="s">
        <v>550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44700</v>
      </c>
      <c r="T576" s="23"/>
      <c r="U576" s="24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9"/>
      <c r="AK576" s="29"/>
      <c r="AL576" s="29"/>
      <c r="AM576" s="29"/>
    </row>
    <row r="577" spans="1:39" ht="54" customHeight="1" x14ac:dyDescent="1.05">
      <c r="A577" s="31" t="s">
        <v>40474</v>
      </c>
      <c r="B577" s="31" t="s">
        <v>9044</v>
      </c>
      <c r="C577" s="31" t="s">
        <v>40475</v>
      </c>
      <c r="D577" s="31" t="s">
        <v>40476</v>
      </c>
      <c r="E577" s="31" t="s">
        <v>101</v>
      </c>
      <c r="F577" s="31" t="s">
        <v>102</v>
      </c>
      <c r="G577" s="31" t="s">
        <v>16267</v>
      </c>
      <c r="H577" s="31" t="s">
        <v>37612</v>
      </c>
      <c r="I577" s="38">
        <v>0.27083333333333331</v>
      </c>
      <c r="J577" s="31" t="s">
        <v>550</v>
      </c>
      <c r="K577" s="31" t="s">
        <v>105</v>
      </c>
      <c r="L577" s="31" t="s">
        <v>106</v>
      </c>
      <c r="M577" s="31" t="s">
        <v>491</v>
      </c>
      <c r="N577" s="23"/>
      <c r="O577" s="23"/>
      <c r="P577" s="23"/>
      <c r="Q577" s="23"/>
      <c r="R577" s="23"/>
      <c r="S577" s="29">
        <v>27200</v>
      </c>
      <c r="T577" s="23"/>
      <c r="U577" s="24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9"/>
      <c r="AK577" s="29"/>
      <c r="AL577" s="29"/>
      <c r="AM577" s="29"/>
    </row>
    <row r="578" spans="1:39" ht="57.75" customHeight="1" x14ac:dyDescent="1.3">
      <c r="A578" s="708" t="s">
        <v>40269</v>
      </c>
      <c r="B578" s="708"/>
      <c r="C578" s="708"/>
      <c r="D578" s="708"/>
      <c r="E578" s="708"/>
      <c r="F578" s="708"/>
      <c r="G578" s="708"/>
      <c r="H578" s="708"/>
      <c r="I578" s="708"/>
      <c r="J578" s="708"/>
      <c r="K578" s="708"/>
      <c r="L578" s="708"/>
      <c r="M578" s="708"/>
      <c r="N578" s="23"/>
      <c r="O578" s="23"/>
      <c r="P578" s="23"/>
      <c r="Q578" s="23"/>
      <c r="R578" s="23"/>
      <c r="S578" s="29"/>
      <c r="T578" s="170">
        <v>26000</v>
      </c>
    </row>
    <row r="579" spans="1:39" ht="54" customHeight="1" x14ac:dyDescent="1.05">
      <c r="A579" s="708" t="s">
        <v>40506</v>
      </c>
      <c r="B579" s="708"/>
      <c r="C579" s="708"/>
      <c r="D579" s="708"/>
      <c r="E579" s="708"/>
      <c r="F579" s="708"/>
      <c r="G579" s="708"/>
      <c r="H579" s="708"/>
      <c r="I579" s="708"/>
      <c r="J579" s="708"/>
      <c r="K579" s="708"/>
      <c r="L579" s="708"/>
      <c r="M579" s="708"/>
      <c r="N579" s="23"/>
      <c r="O579" s="23"/>
      <c r="P579" s="23"/>
      <c r="Q579" s="29"/>
      <c r="R579" s="29"/>
      <c r="S579" s="29"/>
      <c r="T579" s="29">
        <v>300000</v>
      </c>
    </row>
    <row r="580" spans="1:39" ht="54" customHeight="1" x14ac:dyDescent="1.05">
      <c r="A580" s="708" t="s">
        <v>21823</v>
      </c>
      <c r="B580" s="708"/>
      <c r="C580" s="708"/>
      <c r="D580" s="708"/>
      <c r="E580" s="708"/>
      <c r="F580" s="708"/>
      <c r="G580" s="708"/>
      <c r="H580" s="708"/>
      <c r="I580" s="708"/>
      <c r="J580" s="708"/>
      <c r="K580" s="708"/>
      <c r="L580" s="708"/>
      <c r="M580" s="708"/>
      <c r="N580" s="23"/>
      <c r="O580" s="23"/>
      <c r="P580" s="23"/>
      <c r="Q580" s="29"/>
      <c r="R580" s="29">
        <v>2870</v>
      </c>
      <c r="S580" s="29"/>
      <c r="T580" s="29"/>
    </row>
    <row r="581" spans="1:39" ht="54" customHeight="1" x14ac:dyDescent="1.05">
      <c r="A581" s="708" t="s">
        <v>42245</v>
      </c>
      <c r="B581" s="708"/>
      <c r="C581" s="708"/>
      <c r="D581" s="708"/>
      <c r="E581" s="708"/>
      <c r="F581" s="708"/>
      <c r="G581" s="708"/>
      <c r="H581" s="708"/>
      <c r="I581" s="708"/>
      <c r="J581" s="708"/>
      <c r="K581" s="708"/>
      <c r="L581" s="708"/>
      <c r="M581" s="708"/>
      <c r="N581" s="23"/>
      <c r="O581" s="23"/>
      <c r="P581" s="23"/>
      <c r="Q581" s="29"/>
      <c r="R581" s="29"/>
      <c r="S581" s="29"/>
      <c r="T581" s="29">
        <v>10000</v>
      </c>
    </row>
    <row r="582" spans="1:39" ht="54" customHeight="1" x14ac:dyDescent="0.7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9"/>
      <c r="R582" s="29"/>
      <c r="S582" s="29"/>
      <c r="T582" s="29"/>
    </row>
    <row r="583" spans="1:39" ht="54" customHeight="1" x14ac:dyDescent="0.7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9"/>
      <c r="R583" s="29"/>
      <c r="S583" s="29"/>
      <c r="T583" s="29"/>
    </row>
    <row r="584" spans="1:39" ht="54" customHeight="1" x14ac:dyDescent="0.7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9"/>
      <c r="R584" s="29"/>
      <c r="S584" s="29"/>
      <c r="T584" s="29"/>
    </row>
    <row r="585" spans="1:39" ht="54" customHeight="1" x14ac:dyDescent="0.7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9"/>
      <c r="R585" s="29"/>
      <c r="S585" s="29"/>
      <c r="T585" s="29"/>
    </row>
    <row r="586" spans="1:39" ht="54" customHeight="1" x14ac:dyDescent="0.7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9"/>
      <c r="R586" s="29"/>
      <c r="S586" s="29"/>
      <c r="T586" s="29"/>
    </row>
    <row r="587" spans="1:39" ht="54" customHeight="1" x14ac:dyDescent="0.7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9"/>
      <c r="R587" s="29"/>
      <c r="S587" s="29"/>
      <c r="T587" s="29"/>
    </row>
    <row r="588" spans="1:39" ht="54" customHeight="1" x14ac:dyDescent="0.7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9"/>
      <c r="R588" s="29"/>
      <c r="S588" s="29"/>
      <c r="T588" s="29"/>
    </row>
    <row r="589" spans="1:39" ht="54" customHeight="1" x14ac:dyDescent="0.7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9"/>
      <c r="R589" s="29"/>
      <c r="S589" s="29"/>
      <c r="T589" s="29"/>
    </row>
    <row r="590" spans="1:39" ht="50.1" customHeight="1" x14ac:dyDescent="0.7">
      <c r="A590" s="23"/>
      <c r="B590" s="24"/>
      <c r="C590" s="23"/>
      <c r="D590" s="23"/>
      <c r="E590" s="23"/>
      <c r="F590" s="23"/>
      <c r="G590" s="23"/>
      <c r="H590" s="23"/>
      <c r="I590" s="7" t="s">
        <v>14</v>
      </c>
      <c r="J590" s="7">
        <f>SUM(Q:Q)-SUM(R:R)</f>
        <v>0</v>
      </c>
      <c r="K590" s="23"/>
      <c r="L590" s="23"/>
      <c r="M590" s="23"/>
      <c r="N590" s="23"/>
      <c r="O590" s="23"/>
      <c r="P590" s="23"/>
      <c r="Q590" s="29"/>
      <c r="R590" s="29"/>
      <c r="S590" s="29"/>
      <c r="T590" s="29"/>
    </row>
    <row r="591" spans="1:39" ht="50.1" customHeight="1" x14ac:dyDescent="0.7">
      <c r="A591" s="23"/>
      <c r="B591" s="24"/>
      <c r="C591" s="23"/>
      <c r="D591" s="23"/>
      <c r="E591" s="23"/>
      <c r="F591" s="23"/>
      <c r="G591" s="23"/>
      <c r="H591" s="23"/>
      <c r="I591" s="7" t="s">
        <v>15</v>
      </c>
      <c r="J591" s="7">
        <f>SUM(S:S)-SUM(T:T)</f>
        <v>53906</v>
      </c>
      <c r="K591" s="23"/>
      <c r="L591" s="23"/>
      <c r="M591" s="23"/>
      <c r="N591" s="23"/>
      <c r="O591" s="23"/>
      <c r="P591" s="23"/>
      <c r="Q591" s="29"/>
      <c r="R591" s="29"/>
      <c r="S591" s="29"/>
      <c r="T591" s="29"/>
    </row>
    <row r="592" spans="1:39" ht="50.1" customHeight="1" x14ac:dyDescent="0.7">
      <c r="A592" s="23"/>
      <c r="B592" s="24"/>
      <c r="C592" s="23"/>
      <c r="D592" s="23"/>
      <c r="E592" s="23"/>
      <c r="F592" s="23"/>
      <c r="G592" s="23"/>
      <c r="H592" s="23"/>
      <c r="I592" s="731" t="s">
        <v>91</v>
      </c>
      <c r="J592" s="731"/>
      <c r="K592" s="23"/>
      <c r="L592" s="23"/>
      <c r="M592" s="23"/>
      <c r="N592" s="23"/>
      <c r="O592" s="23"/>
      <c r="P592" s="23"/>
      <c r="Q592" s="29"/>
      <c r="R592" s="29"/>
      <c r="S592" s="29"/>
      <c r="T592" s="29"/>
    </row>
    <row r="593" spans="1:20" ht="50.1" customHeight="1" x14ac:dyDescent="0.7">
      <c r="A593" s="23"/>
      <c r="B593" s="24"/>
      <c r="C593" s="23"/>
      <c r="D593" s="23"/>
      <c r="E593" s="23"/>
      <c r="F593" s="23"/>
      <c r="G593" s="23"/>
      <c r="H593" s="23"/>
      <c r="I593" s="731"/>
      <c r="J593" s="731"/>
      <c r="K593" s="23"/>
      <c r="L593" s="23"/>
      <c r="M593" s="23"/>
      <c r="N593" s="23"/>
      <c r="O593" s="23"/>
      <c r="P593" s="23"/>
      <c r="Q593" s="29"/>
      <c r="R593" s="29"/>
      <c r="S593" s="29"/>
      <c r="T593" s="29"/>
    </row>
  </sheetData>
  <autoFilter ref="A1:AX1464" xr:uid="{00000000-0001-0000-0000-000000000000}"/>
  <mergeCells count="174">
    <mergeCell ref="A581:M581"/>
    <mergeCell ref="A580:M580"/>
    <mergeCell ref="A94:M94"/>
    <mergeCell ref="A66:M66"/>
    <mergeCell ref="A91:M91"/>
    <mergeCell ref="A128:M128"/>
    <mergeCell ref="A96:M96"/>
    <mergeCell ref="A97:M97"/>
    <mergeCell ref="A572:M572"/>
    <mergeCell ref="A264:M264"/>
    <mergeCell ref="A197:M197"/>
    <mergeCell ref="A258:M258"/>
    <mergeCell ref="A213:M213"/>
    <mergeCell ref="A218:M218"/>
    <mergeCell ref="A226:M226"/>
    <mergeCell ref="A201:M201"/>
    <mergeCell ref="A234:M234"/>
    <mergeCell ref="A200:M200"/>
    <mergeCell ref="A255:M255"/>
    <mergeCell ref="A158:M158"/>
    <mergeCell ref="A131:M131"/>
    <mergeCell ref="A265:M265"/>
    <mergeCell ref="A266:M266"/>
    <mergeCell ref="A267:M267"/>
    <mergeCell ref="A298:M298"/>
    <mergeCell ref="A19:M19"/>
    <mergeCell ref="A61:M61"/>
    <mergeCell ref="A21:M21"/>
    <mergeCell ref="A99:M99"/>
    <mergeCell ref="A115:M115"/>
    <mergeCell ref="A95:M95"/>
    <mergeCell ref="A196:M196"/>
    <mergeCell ref="A157:M157"/>
    <mergeCell ref="A52:M52"/>
    <mergeCell ref="A62:M62"/>
    <mergeCell ref="A63:M63"/>
    <mergeCell ref="A64:M64"/>
    <mergeCell ref="A65:M65"/>
    <mergeCell ref="A98:M98"/>
    <mergeCell ref="A75:M75"/>
    <mergeCell ref="A92:M92"/>
    <mergeCell ref="A93:M93"/>
    <mergeCell ref="A147:M147"/>
    <mergeCell ref="A153:M153"/>
    <mergeCell ref="A154:M154"/>
    <mergeCell ref="A155:M155"/>
    <mergeCell ref="A156:M156"/>
    <mergeCell ref="A130:M130"/>
    <mergeCell ref="A159:M159"/>
    <mergeCell ref="A3:M3"/>
    <mergeCell ref="A5:M5"/>
    <mergeCell ref="A6:M6"/>
    <mergeCell ref="A7:M7"/>
    <mergeCell ref="A9:M9"/>
    <mergeCell ref="A11:M11"/>
    <mergeCell ref="A12:M12"/>
    <mergeCell ref="A13:M13"/>
    <mergeCell ref="A8:M8"/>
    <mergeCell ref="A10:M10"/>
    <mergeCell ref="A175:M175"/>
    <mergeCell ref="A177:M177"/>
    <mergeCell ref="A184:M184"/>
    <mergeCell ref="A194:M194"/>
    <mergeCell ref="A195:M195"/>
    <mergeCell ref="A176:M176"/>
    <mergeCell ref="A254:M254"/>
    <mergeCell ref="A275:M275"/>
    <mergeCell ref="A259:M259"/>
    <mergeCell ref="A289:M289"/>
    <mergeCell ref="A273:M273"/>
    <mergeCell ref="A274:M274"/>
    <mergeCell ref="A260:M260"/>
    <mergeCell ref="A198:M198"/>
    <mergeCell ref="A199:M199"/>
    <mergeCell ref="A212:M212"/>
    <mergeCell ref="A261:M261"/>
    <mergeCell ref="A262:M262"/>
    <mergeCell ref="A263:M263"/>
    <mergeCell ref="A362:M362"/>
    <mergeCell ref="A380:M380"/>
    <mergeCell ref="A341:M341"/>
    <mergeCell ref="A332:M332"/>
    <mergeCell ref="A333:M333"/>
    <mergeCell ref="A335:M335"/>
    <mergeCell ref="A312:M312"/>
    <mergeCell ref="A302:N302"/>
    <mergeCell ref="A338:M338"/>
    <mergeCell ref="A339:M339"/>
    <mergeCell ref="A340:M340"/>
    <mergeCell ref="A329:M329"/>
    <mergeCell ref="A330:M330"/>
    <mergeCell ref="A314:M314"/>
    <mergeCell ref="A315:M315"/>
    <mergeCell ref="A331:M331"/>
    <mergeCell ref="A318:M318"/>
    <mergeCell ref="A334:M334"/>
    <mergeCell ref="A316:M316"/>
    <mergeCell ref="A311:M311"/>
    <mergeCell ref="A415:M415"/>
    <mergeCell ref="A416:M416"/>
    <mergeCell ref="A417:M417"/>
    <mergeCell ref="A407:M407"/>
    <mergeCell ref="A406:M406"/>
    <mergeCell ref="A403:M403"/>
    <mergeCell ref="A344:M344"/>
    <mergeCell ref="A345:M345"/>
    <mergeCell ref="A386:M386"/>
    <mergeCell ref="A390:M390"/>
    <mergeCell ref="A404:M404"/>
    <mergeCell ref="A405:M405"/>
    <mergeCell ref="A402:M402"/>
    <mergeCell ref="A387:M387"/>
    <mergeCell ref="A389:M389"/>
    <mergeCell ref="A385:M385"/>
    <mergeCell ref="A346:M346"/>
    <mergeCell ref="A384:M384"/>
    <mergeCell ref="A397:M397"/>
    <mergeCell ref="A391:M391"/>
    <mergeCell ref="A388:M388"/>
    <mergeCell ref="A398:M398"/>
    <mergeCell ref="A347:M347"/>
    <mergeCell ref="A348:M348"/>
    <mergeCell ref="A418:M418"/>
    <mergeCell ref="A439:M439"/>
    <mergeCell ref="A442:M442"/>
    <mergeCell ref="A446:M446"/>
    <mergeCell ref="A436:M436"/>
    <mergeCell ref="A465:M465"/>
    <mergeCell ref="A431:M431"/>
    <mergeCell ref="A432:M432"/>
    <mergeCell ref="A426:M426"/>
    <mergeCell ref="A447:M447"/>
    <mergeCell ref="A438:M438"/>
    <mergeCell ref="A434:M434"/>
    <mergeCell ref="A450:M450"/>
    <mergeCell ref="A448:M448"/>
    <mergeCell ref="A437:M437"/>
    <mergeCell ref="A435:M435"/>
    <mergeCell ref="A443:M443"/>
    <mergeCell ref="A444:M444"/>
    <mergeCell ref="A445:M445"/>
    <mergeCell ref="A543:M543"/>
    <mergeCell ref="A542:M542"/>
    <mergeCell ref="A541:M541"/>
    <mergeCell ref="A540:M540"/>
    <mergeCell ref="A571:M571"/>
    <mergeCell ref="A570:M570"/>
    <mergeCell ref="A506:M506"/>
    <mergeCell ref="A507:M507"/>
    <mergeCell ref="A427:M427"/>
    <mergeCell ref="A579:M579"/>
    <mergeCell ref="A578:M578"/>
    <mergeCell ref="A499:M499"/>
    <mergeCell ref="A500:M500"/>
    <mergeCell ref="A501:M501"/>
    <mergeCell ref="A484:M484"/>
    <mergeCell ref="A452:M452"/>
    <mergeCell ref="A451:M451"/>
    <mergeCell ref="I592:J593"/>
    <mergeCell ref="A483:M483"/>
    <mergeCell ref="A481:M481"/>
    <mergeCell ref="A466:M466"/>
    <mergeCell ref="A502:M502"/>
    <mergeCell ref="A491:M491"/>
    <mergeCell ref="A489:M489"/>
    <mergeCell ref="A490:M490"/>
    <mergeCell ref="A508:M508"/>
    <mergeCell ref="A509:M509"/>
    <mergeCell ref="A514:M514"/>
    <mergeCell ref="A515:M515"/>
    <mergeCell ref="A525:M525"/>
    <mergeCell ref="A529:M529"/>
    <mergeCell ref="A534:M534"/>
    <mergeCell ref="A539:M539"/>
  </mergeCells>
  <phoneticPr fontId="50" type="noConversion"/>
  <conditionalFormatting sqref="D381:D383">
    <cfRule type="duplicateValues" dxfId="1423" priority="696"/>
  </conditionalFormatting>
  <conditionalFormatting sqref="D582:D1048576 W572:W577 W484:W488 W466:W482 W452:W464 W448:W449 W439:W441 W432:W433 W427:W430 W418:W425 X407:X414 W398:W401 W391:W396 D1:D379 W380:W383 AP491:AP498 W490 W499:W501 AP502:AP505 W506:W508 AP509:AP513 AP515:AP542 AP571 BJ563:BJ570 BI543:BI562 W514">
    <cfRule type="duplicateValues" dxfId="1422" priority="7"/>
  </conditionalFormatting>
  <conditionalFormatting sqref="D582:D1048576 W572:W577 W484:W488 W466:W482 W452:W464 W448:W449 W439:W441 W432:W433 W427:W430 W418:W425 X407:X414 W398:W401 W391:W396 D1:D383 AP491:AP498 W490 W499:W501 AP502:AP505 W506:W508 AP509:AP513 AP515:AP542 AP571 BJ563:BJ570 BI543:BI562 W514">
    <cfRule type="duplicateValues" dxfId="1421" priority="4"/>
    <cfRule type="duplicateValues" dxfId="1420" priority="5"/>
  </conditionalFormatting>
  <conditionalFormatting sqref="AP578">
    <cfRule type="duplicateValues" dxfId="1419" priority="1"/>
    <cfRule type="duplicateValues" dxfId="1418" priority="2"/>
    <cfRule type="duplicateValues" dxfId="1417" priority="3"/>
  </conditionalFormatting>
  <hyperlinks>
    <hyperlink ref="I592:J593" location="الرئيسيه!A1" display="الرئيسيه" xr:uid="{A31C3754-2C52-F74F-B87B-BB9C868010B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ADD8-2416-4E4D-8349-6DBE0EBD9DA1}">
  <sheetPr codeName="Sheet73">
    <pageSetUpPr fitToPage="1"/>
  </sheetPr>
  <dimension ref="A1:T116"/>
  <sheetViews>
    <sheetView rightToLeft="1" topLeftCell="F1" zoomScale="40" zoomScaleNormal="40" workbookViewId="0">
      <pane ySplit="1" topLeftCell="A99" activePane="bottomLeft" state="frozen"/>
      <selection activeCell="G24" sqref="G24"/>
      <selection pane="bottomLeft" activeCell="R94" sqref="R94"/>
    </sheetView>
  </sheetViews>
  <sheetFormatPr defaultColWidth="64.140625" defaultRowHeight="54" customHeight="1" x14ac:dyDescent="0.7"/>
  <cols>
    <col min="1" max="1" width="73" customWidth="1"/>
    <col min="2" max="2" width="37.42578125" style="25" customWidth="1"/>
    <col min="3" max="3" width="5.42578125" hidden="1" customWidth="1"/>
    <col min="4" max="4" width="37.425781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28515625" style="132" customWidth="1"/>
    <col min="18" max="18" width="40.140625" style="132" customWidth="1"/>
    <col min="19" max="19" width="49.42578125" style="119" customWidth="1"/>
    <col min="20" max="20" width="50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25</v>
      </c>
      <c r="R2" s="117">
        <v>0</v>
      </c>
      <c r="S2" s="122">
        <v>638550</v>
      </c>
      <c r="T2" s="117">
        <v>0</v>
      </c>
    </row>
    <row r="3" spans="1:20" ht="50.1" customHeight="1" x14ac:dyDescent="1.05">
      <c r="A3" s="708" t="s">
        <v>1269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19"/>
      <c r="O3" s="23"/>
      <c r="P3" s="23"/>
      <c r="Q3" s="131"/>
      <c r="R3" s="131"/>
      <c r="S3" s="29"/>
      <c r="T3" s="29">
        <v>370000</v>
      </c>
    </row>
    <row r="4" spans="1:20" ht="50.1" customHeight="1" x14ac:dyDescent="1.3">
      <c r="A4" s="696" t="s">
        <v>1302</v>
      </c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696"/>
      <c r="O4" s="696"/>
      <c r="P4" s="696"/>
      <c r="Q4" s="696"/>
      <c r="R4" s="170"/>
      <c r="S4" s="170"/>
      <c r="T4" s="170"/>
    </row>
    <row r="5" spans="1:20" ht="50.1" customHeight="1" x14ac:dyDescent="1.3">
      <c r="A5" s="31" t="s">
        <v>1747</v>
      </c>
      <c r="B5" s="37" t="s">
        <v>1748</v>
      </c>
      <c r="C5" s="31" t="s">
        <v>1749</v>
      </c>
      <c r="D5" s="31" t="s">
        <v>1750</v>
      </c>
      <c r="E5" s="31" t="s">
        <v>101</v>
      </c>
      <c r="F5" s="31" t="s">
        <v>123</v>
      </c>
      <c r="G5" s="31" t="s">
        <v>1127</v>
      </c>
      <c r="H5" s="31" t="s">
        <v>1303</v>
      </c>
      <c r="I5" s="38">
        <v>0.41666666666666669</v>
      </c>
      <c r="J5" s="31" t="s">
        <v>1751</v>
      </c>
      <c r="K5" s="31" t="s">
        <v>105</v>
      </c>
      <c r="L5" s="31" t="s">
        <v>106</v>
      </c>
      <c r="M5" s="31" t="s">
        <v>995</v>
      </c>
      <c r="N5" s="23"/>
      <c r="O5" s="23"/>
      <c r="P5" s="154"/>
      <c r="Q5" s="131"/>
      <c r="R5" s="170"/>
      <c r="S5" s="170">
        <v>43725</v>
      </c>
      <c r="T5" s="170"/>
    </row>
    <row r="6" spans="1:20" ht="50.1" customHeight="1" x14ac:dyDescent="1.05">
      <c r="A6" s="31" t="s">
        <v>1752</v>
      </c>
      <c r="B6" s="37" t="s">
        <v>1753</v>
      </c>
      <c r="C6" s="31" t="s">
        <v>1754</v>
      </c>
      <c r="D6" s="31" t="s">
        <v>1755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1751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131"/>
      <c r="R6" s="131"/>
      <c r="S6" s="29">
        <v>43725</v>
      </c>
      <c r="T6" s="29"/>
    </row>
    <row r="7" spans="1:20" ht="50.1" customHeight="1" x14ac:dyDescent="1.05">
      <c r="A7" s="31" t="s">
        <v>1756</v>
      </c>
      <c r="B7" s="37" t="s">
        <v>1757</v>
      </c>
      <c r="C7" s="31" t="s">
        <v>1758</v>
      </c>
      <c r="D7" s="31" t="s">
        <v>1759</v>
      </c>
      <c r="E7" s="31" t="s">
        <v>101</v>
      </c>
      <c r="F7" s="31" t="s">
        <v>123</v>
      </c>
      <c r="G7" s="31" t="s">
        <v>1127</v>
      </c>
      <c r="H7" s="31" t="s">
        <v>1303</v>
      </c>
      <c r="I7" s="38">
        <v>0.41666666666666669</v>
      </c>
      <c r="J7" s="31" t="s">
        <v>1751</v>
      </c>
      <c r="K7" s="31" t="s">
        <v>105</v>
      </c>
      <c r="L7" s="31" t="s">
        <v>106</v>
      </c>
      <c r="M7" s="31" t="s">
        <v>995</v>
      </c>
      <c r="N7" s="23"/>
      <c r="O7" s="23"/>
      <c r="P7" s="154"/>
      <c r="Q7" s="131"/>
      <c r="R7" s="131"/>
      <c r="S7" s="29">
        <v>43725</v>
      </c>
      <c r="T7" s="29"/>
    </row>
    <row r="8" spans="1:20" ht="50.1" customHeight="1" x14ac:dyDescent="1.05">
      <c r="A8" s="26" t="s">
        <v>1760</v>
      </c>
      <c r="B8" s="27" t="s">
        <v>1761</v>
      </c>
      <c r="C8" s="31" t="s">
        <v>1762</v>
      </c>
      <c r="D8" s="26" t="s">
        <v>1763</v>
      </c>
      <c r="E8" s="26" t="s">
        <v>101</v>
      </c>
      <c r="F8" s="26" t="s">
        <v>123</v>
      </c>
      <c r="G8" s="26" t="s">
        <v>1127</v>
      </c>
      <c r="H8" s="26" t="s">
        <v>1303</v>
      </c>
      <c r="I8" s="28">
        <v>0.41666666666666669</v>
      </c>
      <c r="J8" s="26" t="s">
        <v>1751</v>
      </c>
      <c r="K8" s="31" t="s">
        <v>105</v>
      </c>
      <c r="L8" s="26" t="s">
        <v>106</v>
      </c>
      <c r="M8" s="26" t="s">
        <v>995</v>
      </c>
      <c r="N8" s="23"/>
      <c r="O8" s="23"/>
      <c r="P8" s="171"/>
      <c r="Q8" s="186"/>
      <c r="R8" s="131"/>
      <c r="S8" s="175">
        <v>18000</v>
      </c>
      <c r="T8" s="29"/>
    </row>
    <row r="9" spans="1:20" ht="50.1" customHeight="1" x14ac:dyDescent="1.05">
      <c r="A9" s="31" t="s">
        <v>1764</v>
      </c>
      <c r="B9" s="37" t="s">
        <v>1765</v>
      </c>
      <c r="C9" s="31" t="s">
        <v>1766</v>
      </c>
      <c r="D9" s="31" t="s">
        <v>1767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1751</v>
      </c>
      <c r="K9" s="31" t="s">
        <v>105</v>
      </c>
      <c r="L9" s="31" t="s">
        <v>106</v>
      </c>
      <c r="M9" s="31" t="s">
        <v>995</v>
      </c>
      <c r="N9" s="23"/>
      <c r="O9" s="23"/>
      <c r="P9" s="154"/>
      <c r="Q9" s="131"/>
      <c r="R9" s="131"/>
      <c r="S9" s="29">
        <v>43725</v>
      </c>
      <c r="T9" s="29"/>
    </row>
    <row r="10" spans="1:20" ht="50.1" customHeight="1" x14ac:dyDescent="0.7">
      <c r="A10" s="711" t="s">
        <v>2006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23"/>
      <c r="O10" s="23"/>
      <c r="P10" s="23"/>
      <c r="Q10" s="131">
        <v>8000</v>
      </c>
      <c r="R10" s="131"/>
      <c r="S10" s="131"/>
      <c r="T10" s="29"/>
    </row>
    <row r="11" spans="1:20" ht="50.1" customHeight="1" x14ac:dyDescent="0.7">
      <c r="A11" s="711" t="s">
        <v>2007</v>
      </c>
      <c r="B11" s="711"/>
      <c r="C11" s="711"/>
      <c r="D11" s="711"/>
      <c r="E11" s="711"/>
      <c r="F11" s="711"/>
      <c r="G11" s="711"/>
      <c r="H11" s="711"/>
      <c r="I11" s="711"/>
      <c r="J11" s="711"/>
      <c r="K11" s="711"/>
      <c r="L11" s="711"/>
      <c r="M11" s="711"/>
      <c r="N11" s="23"/>
      <c r="O11" s="23"/>
      <c r="P11" s="23"/>
      <c r="Q11" s="131"/>
      <c r="R11" s="131">
        <v>8000</v>
      </c>
      <c r="S11" s="131"/>
      <c r="T11" s="29"/>
    </row>
    <row r="12" spans="1:20" ht="50.1" customHeight="1" x14ac:dyDescent="0.7">
      <c r="A12" s="711" t="s">
        <v>2008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1"/>
      <c r="N12" s="23"/>
      <c r="O12" s="23"/>
      <c r="P12" s="23"/>
      <c r="Q12" s="131"/>
      <c r="R12" s="131"/>
      <c r="S12" s="131"/>
      <c r="T12" s="29">
        <v>400000</v>
      </c>
    </row>
    <row r="13" spans="1:20" ht="50.1" customHeight="1" x14ac:dyDescent="1.3">
      <c r="A13" s="708" t="s">
        <v>3093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236"/>
      <c r="O13" s="236"/>
      <c r="P13" s="236"/>
      <c r="Q13" s="202"/>
      <c r="R13" s="202"/>
      <c r="S13" s="244"/>
      <c r="T13" s="325"/>
    </row>
    <row r="14" spans="1:20" ht="50.1" customHeight="1" x14ac:dyDescent="1.65">
      <c r="A14" s="31" t="s">
        <v>2718</v>
      </c>
      <c r="B14" s="37" t="s">
        <v>2719</v>
      </c>
      <c r="C14" s="31" t="s">
        <v>2720</v>
      </c>
      <c r="D14" s="31" t="s">
        <v>2721</v>
      </c>
      <c r="E14" s="31" t="s">
        <v>101</v>
      </c>
      <c r="F14" s="31" t="s">
        <v>123</v>
      </c>
      <c r="G14" s="31" t="s">
        <v>124</v>
      </c>
      <c r="H14" s="31" t="s">
        <v>2017</v>
      </c>
      <c r="I14" s="38">
        <v>0.32291666666666669</v>
      </c>
      <c r="J14" s="31" t="s">
        <v>1751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54"/>
      <c r="R14" s="54"/>
      <c r="S14" s="29">
        <v>18000</v>
      </c>
      <c r="T14" s="117"/>
    </row>
    <row r="15" spans="1:20" ht="50.1" customHeight="1" x14ac:dyDescent="1.65">
      <c r="A15" s="31" t="s">
        <v>2722</v>
      </c>
      <c r="B15" s="37" t="s">
        <v>2723</v>
      </c>
      <c r="C15" s="31" t="s">
        <v>2724</v>
      </c>
      <c r="D15" s="31" t="s">
        <v>2725</v>
      </c>
      <c r="E15" s="31" t="s">
        <v>101</v>
      </c>
      <c r="F15" s="31" t="s">
        <v>123</v>
      </c>
      <c r="G15" s="31" t="s">
        <v>490</v>
      </c>
      <c r="H15" s="31" t="s">
        <v>2017</v>
      </c>
      <c r="I15" s="38">
        <v>0.49652777777777779</v>
      </c>
      <c r="J15" s="31" t="s">
        <v>1751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54"/>
      <c r="R15" s="54"/>
      <c r="S15" s="29">
        <v>43725</v>
      </c>
      <c r="T15" s="117"/>
    </row>
    <row r="16" spans="1:20" ht="50.1" customHeight="1" x14ac:dyDescent="1.65">
      <c r="A16" s="31" t="s">
        <v>2726</v>
      </c>
      <c r="B16" s="37" t="s">
        <v>2727</v>
      </c>
      <c r="C16" s="31" t="s">
        <v>2728</v>
      </c>
      <c r="D16" s="31" t="s">
        <v>2729</v>
      </c>
      <c r="E16" s="31" t="s">
        <v>101</v>
      </c>
      <c r="F16" s="31" t="s">
        <v>123</v>
      </c>
      <c r="G16" s="31" t="s">
        <v>490</v>
      </c>
      <c r="H16" s="31" t="s">
        <v>2017</v>
      </c>
      <c r="I16" s="38">
        <v>0.49652777777777779</v>
      </c>
      <c r="J16" s="31" t="s">
        <v>1751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54"/>
      <c r="R16" s="54"/>
      <c r="S16" s="29">
        <v>43725</v>
      </c>
      <c r="T16" s="117"/>
    </row>
    <row r="17" spans="1:20" ht="50.1" customHeight="1" x14ac:dyDescent="1.65">
      <c r="A17" s="31" t="s">
        <v>2730</v>
      </c>
      <c r="B17" s="37" t="s">
        <v>2236</v>
      </c>
      <c r="C17" s="31" t="s">
        <v>2731</v>
      </c>
      <c r="D17" s="31" t="s">
        <v>2732</v>
      </c>
      <c r="E17" s="31" t="s">
        <v>101</v>
      </c>
      <c r="F17" s="31" t="s">
        <v>123</v>
      </c>
      <c r="G17" s="31" t="s">
        <v>490</v>
      </c>
      <c r="H17" s="31" t="s">
        <v>2017</v>
      </c>
      <c r="I17" s="38">
        <v>0.49652777777777779</v>
      </c>
      <c r="J17" s="31" t="s">
        <v>1751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4"/>
      <c r="R17" s="54"/>
      <c r="S17" s="29">
        <v>43725</v>
      </c>
      <c r="T17" s="117"/>
    </row>
    <row r="18" spans="1:20" ht="50.1" customHeight="1" x14ac:dyDescent="1.65">
      <c r="A18" s="31" t="s">
        <v>2733</v>
      </c>
      <c r="B18" s="37" t="s">
        <v>2734</v>
      </c>
      <c r="C18" s="31" t="s">
        <v>2735</v>
      </c>
      <c r="D18" s="31" t="s">
        <v>2736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1751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4"/>
      <c r="R18" s="54"/>
      <c r="S18" s="29">
        <v>43725</v>
      </c>
      <c r="T18" s="117"/>
    </row>
    <row r="19" spans="1:20" ht="50.1" customHeight="1" x14ac:dyDescent="1.65">
      <c r="A19" s="31" t="s">
        <v>2737</v>
      </c>
      <c r="B19" s="37" t="s">
        <v>2738</v>
      </c>
      <c r="C19" s="31" t="s">
        <v>2739</v>
      </c>
      <c r="D19" s="31" t="s">
        <v>2740</v>
      </c>
      <c r="E19" s="31" t="s">
        <v>101</v>
      </c>
      <c r="F19" s="31" t="s">
        <v>123</v>
      </c>
      <c r="G19" s="31" t="s">
        <v>490</v>
      </c>
      <c r="H19" s="31" t="s">
        <v>2017</v>
      </c>
      <c r="I19" s="38">
        <v>0.49652777777777779</v>
      </c>
      <c r="J19" s="31" t="s">
        <v>1751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54"/>
      <c r="R19" s="54"/>
      <c r="S19" s="29">
        <v>43725</v>
      </c>
      <c r="T19" s="117"/>
    </row>
    <row r="20" spans="1:20" ht="49.5" customHeight="1" x14ac:dyDescent="0.7">
      <c r="A20" s="809" t="s">
        <v>4077</v>
      </c>
      <c r="B20" s="809"/>
      <c r="C20" s="809"/>
      <c r="D20" s="809"/>
      <c r="E20" s="809"/>
      <c r="F20" s="809"/>
      <c r="G20" s="809"/>
      <c r="H20" s="809"/>
      <c r="I20" s="809"/>
      <c r="J20" s="809"/>
      <c r="K20" s="809"/>
      <c r="L20" s="809"/>
      <c r="M20" s="809"/>
      <c r="N20" s="23"/>
      <c r="O20" s="23"/>
      <c r="P20" s="23"/>
      <c r="Q20" s="131"/>
      <c r="R20" s="131"/>
      <c r="S20" s="131"/>
      <c r="T20" s="29"/>
    </row>
    <row r="21" spans="1:20" ht="49.5" customHeight="1" x14ac:dyDescent="0.7">
      <c r="A21" s="223" t="s">
        <v>4078</v>
      </c>
      <c r="B21" s="225">
        <v>29877</v>
      </c>
      <c r="C21" s="223"/>
      <c r="D21" s="223" t="s">
        <v>4079</v>
      </c>
      <c r="E21" s="223" t="s">
        <v>101</v>
      </c>
      <c r="F21" s="223"/>
      <c r="G21" s="223"/>
      <c r="H21" s="223"/>
      <c r="I21" s="223"/>
      <c r="J21" s="223" t="s">
        <v>1751</v>
      </c>
      <c r="K21" s="223"/>
      <c r="L21" s="223"/>
      <c r="M21" s="223" t="s">
        <v>4080</v>
      </c>
      <c r="N21" s="23"/>
      <c r="O21" s="23"/>
      <c r="P21" s="23"/>
      <c r="Q21" s="131">
        <v>175</v>
      </c>
      <c r="R21" s="131"/>
      <c r="S21" s="131"/>
      <c r="T21" s="29"/>
    </row>
    <row r="22" spans="1:20" ht="54" customHeight="1" x14ac:dyDescent="1.3">
      <c r="A22" s="712" t="s">
        <v>6765</v>
      </c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23"/>
      <c r="O22" s="23"/>
      <c r="P22" s="29"/>
      <c r="Q22" s="23"/>
      <c r="R22" s="54"/>
      <c r="S22" s="29"/>
      <c r="T22" s="29"/>
    </row>
    <row r="23" spans="1:20" ht="54" customHeight="1" x14ac:dyDescent="1.25">
      <c r="A23" s="31" t="s">
        <v>5823</v>
      </c>
      <c r="B23" s="37" t="s">
        <v>2355</v>
      </c>
      <c r="C23" s="31" t="s">
        <v>5824</v>
      </c>
      <c r="D23" s="31" t="s">
        <v>5825</v>
      </c>
      <c r="E23" s="31" t="s">
        <v>101</v>
      </c>
      <c r="F23" s="31" t="s">
        <v>123</v>
      </c>
      <c r="G23" s="31" t="s">
        <v>124</v>
      </c>
      <c r="H23" s="31" t="s">
        <v>5801</v>
      </c>
      <c r="I23" s="38">
        <v>0.32291666666666669</v>
      </c>
      <c r="J23" s="31" t="s">
        <v>1751</v>
      </c>
      <c r="K23" s="31" t="s">
        <v>105</v>
      </c>
      <c r="L23" s="31" t="s">
        <v>106</v>
      </c>
      <c r="M23" s="31" t="s">
        <v>107</v>
      </c>
      <c r="N23" s="23"/>
      <c r="O23" s="23"/>
      <c r="P23" s="29"/>
      <c r="Q23" s="23"/>
      <c r="R23" s="54"/>
      <c r="S23" s="29">
        <v>22000</v>
      </c>
      <c r="T23" s="29"/>
    </row>
    <row r="24" spans="1:20" ht="54" customHeight="1" x14ac:dyDescent="1.25">
      <c r="A24" s="31" t="s">
        <v>5826</v>
      </c>
      <c r="B24" s="37" t="s">
        <v>5827</v>
      </c>
      <c r="C24" s="31" t="s">
        <v>5828</v>
      </c>
      <c r="D24" s="31" t="s">
        <v>5829</v>
      </c>
      <c r="E24" s="31" t="s">
        <v>101</v>
      </c>
      <c r="F24" s="31" t="s">
        <v>123</v>
      </c>
      <c r="G24" s="31" t="s">
        <v>124</v>
      </c>
      <c r="H24" s="31" t="s">
        <v>5801</v>
      </c>
      <c r="I24" s="38">
        <v>0.32291666666666669</v>
      </c>
      <c r="J24" s="31" t="s">
        <v>1751</v>
      </c>
      <c r="K24" s="31" t="s">
        <v>105</v>
      </c>
      <c r="L24" s="31" t="s">
        <v>106</v>
      </c>
      <c r="M24" s="31" t="s">
        <v>107</v>
      </c>
      <c r="N24" s="23"/>
      <c r="O24" s="23"/>
      <c r="P24" s="29"/>
      <c r="Q24" s="23"/>
      <c r="R24" s="54"/>
      <c r="S24" s="29">
        <v>22000</v>
      </c>
      <c r="T24" s="29"/>
    </row>
    <row r="25" spans="1:20" ht="54" customHeight="1" x14ac:dyDescent="1.25">
      <c r="A25" s="31" t="s">
        <v>5830</v>
      </c>
      <c r="B25" s="37" t="s">
        <v>5831</v>
      </c>
      <c r="C25" s="31" t="s">
        <v>5832</v>
      </c>
      <c r="D25" s="31" t="s">
        <v>5833</v>
      </c>
      <c r="E25" s="31" t="s">
        <v>101</v>
      </c>
      <c r="F25" s="31" t="s">
        <v>123</v>
      </c>
      <c r="G25" s="31" t="s">
        <v>124</v>
      </c>
      <c r="H25" s="31" t="s">
        <v>5801</v>
      </c>
      <c r="I25" s="38">
        <v>0.32291666666666669</v>
      </c>
      <c r="J25" s="31" t="s">
        <v>1751</v>
      </c>
      <c r="K25" s="31" t="s">
        <v>105</v>
      </c>
      <c r="L25" s="31" t="s">
        <v>125</v>
      </c>
      <c r="M25" s="31" t="s">
        <v>107</v>
      </c>
      <c r="N25" s="23"/>
      <c r="O25" s="23"/>
      <c r="P25" s="29"/>
      <c r="Q25" s="23"/>
      <c r="R25" s="54"/>
      <c r="S25" s="29">
        <v>22000</v>
      </c>
      <c r="T25" s="29"/>
    </row>
    <row r="26" spans="1:20" ht="54" customHeight="1" x14ac:dyDescent="1.25">
      <c r="A26" s="31" t="s">
        <v>5834</v>
      </c>
      <c r="B26" s="37" t="s">
        <v>5835</v>
      </c>
      <c r="C26" s="31" t="s">
        <v>5836</v>
      </c>
      <c r="D26" s="31" t="s">
        <v>5837</v>
      </c>
      <c r="E26" s="31" t="s">
        <v>101</v>
      </c>
      <c r="F26" s="31" t="s">
        <v>123</v>
      </c>
      <c r="G26" s="31" t="s">
        <v>124</v>
      </c>
      <c r="H26" s="31" t="s">
        <v>5801</v>
      </c>
      <c r="I26" s="38">
        <v>0.32291666666666669</v>
      </c>
      <c r="J26" s="31" t="s">
        <v>1751</v>
      </c>
      <c r="K26" s="31" t="s">
        <v>105</v>
      </c>
      <c r="L26" s="31" t="s">
        <v>276</v>
      </c>
      <c r="M26" s="31" t="s">
        <v>107</v>
      </c>
      <c r="N26" s="23"/>
      <c r="O26" s="23"/>
      <c r="P26" s="29"/>
      <c r="Q26" s="23"/>
      <c r="R26" s="54"/>
      <c r="S26" s="29">
        <v>22000</v>
      </c>
      <c r="T26" s="29"/>
    </row>
    <row r="27" spans="1:20" ht="50.1" customHeight="1" x14ac:dyDescent="1.05">
      <c r="A27" s="708" t="s">
        <v>6785</v>
      </c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19"/>
      <c r="O27" s="23"/>
      <c r="P27" s="23"/>
      <c r="Q27" s="131"/>
      <c r="R27" s="131"/>
      <c r="S27" s="29"/>
      <c r="T27" s="29">
        <v>492000</v>
      </c>
    </row>
    <row r="28" spans="1:20" ht="50.1" customHeight="1" x14ac:dyDescent="1.05">
      <c r="A28" s="708" t="s">
        <v>6785</v>
      </c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19"/>
      <c r="O28" s="23"/>
      <c r="P28" s="23"/>
      <c r="Q28" s="131"/>
      <c r="R28" s="131"/>
      <c r="S28" s="29"/>
      <c r="T28" s="29">
        <v>85000</v>
      </c>
    </row>
    <row r="29" spans="1:20" ht="54" customHeight="1" x14ac:dyDescent="1.05">
      <c r="A29" s="696" t="s">
        <v>9526</v>
      </c>
      <c r="B29" s="696"/>
      <c r="C29" s="696"/>
      <c r="D29" s="696"/>
      <c r="E29" s="696"/>
      <c r="F29" s="696"/>
      <c r="G29" s="696"/>
      <c r="H29" s="696"/>
      <c r="I29" s="696"/>
      <c r="J29" s="696"/>
      <c r="K29" s="696"/>
      <c r="L29" s="696"/>
      <c r="M29" s="696"/>
      <c r="N29" s="23"/>
      <c r="O29" s="23"/>
      <c r="P29" s="23"/>
      <c r="Q29" s="23"/>
      <c r="R29" s="23"/>
      <c r="S29" s="29"/>
      <c r="T29" s="29"/>
    </row>
    <row r="30" spans="1:20" ht="54" customHeight="1" x14ac:dyDescent="1.05">
      <c r="A30" s="31" t="s">
        <v>8644</v>
      </c>
      <c r="B30" s="37" t="s">
        <v>8645</v>
      </c>
      <c r="C30" s="31" t="s">
        <v>8646</v>
      </c>
      <c r="D30" s="31" t="s">
        <v>8647</v>
      </c>
      <c r="E30" s="31" t="s">
        <v>101</v>
      </c>
      <c r="F30" s="31" t="s">
        <v>123</v>
      </c>
      <c r="G30" s="31" t="s">
        <v>124</v>
      </c>
      <c r="H30" s="31" t="s">
        <v>7872</v>
      </c>
      <c r="I30" s="38">
        <v>0.125</v>
      </c>
      <c r="J30" s="31" t="s">
        <v>1751</v>
      </c>
      <c r="K30" s="31" t="s">
        <v>105</v>
      </c>
      <c r="L30" s="31" t="s">
        <v>106</v>
      </c>
      <c r="M30" s="31" t="s">
        <v>107</v>
      </c>
      <c r="N30" s="23"/>
      <c r="O30" s="23"/>
      <c r="P30" s="23"/>
      <c r="Q30" s="23"/>
      <c r="R30" s="23"/>
      <c r="S30" s="29">
        <v>22000</v>
      </c>
      <c r="T30" s="29"/>
    </row>
    <row r="31" spans="1:20" ht="54" customHeight="1" x14ac:dyDescent="1.05">
      <c r="A31" s="31" t="s">
        <v>8648</v>
      </c>
      <c r="B31" s="37" t="s">
        <v>8649</v>
      </c>
      <c r="C31" s="31" t="s">
        <v>8650</v>
      </c>
      <c r="D31" s="31" t="s">
        <v>8651</v>
      </c>
      <c r="E31" s="31" t="s">
        <v>101</v>
      </c>
      <c r="F31" s="31" t="s">
        <v>123</v>
      </c>
      <c r="G31" s="31" t="s">
        <v>124</v>
      </c>
      <c r="H31" s="31" t="s">
        <v>7872</v>
      </c>
      <c r="I31" s="38">
        <v>0.125</v>
      </c>
      <c r="J31" s="31" t="s">
        <v>1751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9"/>
    </row>
    <row r="32" spans="1:20" ht="54" customHeight="1" x14ac:dyDescent="1.05">
      <c r="A32" s="31" t="s">
        <v>8652</v>
      </c>
      <c r="B32" s="37" t="s">
        <v>4852</v>
      </c>
      <c r="C32" s="31" t="s">
        <v>8653</v>
      </c>
      <c r="D32" s="31" t="s">
        <v>8654</v>
      </c>
      <c r="E32" s="31" t="s">
        <v>101</v>
      </c>
      <c r="F32" s="31" t="s">
        <v>123</v>
      </c>
      <c r="G32" s="31" t="s">
        <v>124</v>
      </c>
      <c r="H32" s="31" t="s">
        <v>7872</v>
      </c>
      <c r="I32" s="38">
        <v>0.125</v>
      </c>
      <c r="J32" s="31" t="s">
        <v>1751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3"/>
      <c r="R32" s="23"/>
      <c r="S32" s="29">
        <v>22000</v>
      </c>
      <c r="T32" s="29"/>
    </row>
    <row r="33" spans="1:20" ht="54" customHeight="1" x14ac:dyDescent="1.3">
      <c r="A33" s="712" t="s">
        <v>10732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23"/>
      <c r="O33" s="23"/>
      <c r="P33" s="23"/>
      <c r="Q33" s="23"/>
      <c r="R33" s="23"/>
      <c r="S33" s="29"/>
      <c r="T33" s="29"/>
    </row>
    <row r="34" spans="1:20" ht="54" customHeight="1" x14ac:dyDescent="1.05">
      <c r="A34" s="334" t="s">
        <v>10575</v>
      </c>
      <c r="B34" s="335" t="s">
        <v>1371</v>
      </c>
      <c r="C34" s="334" t="s">
        <v>10576</v>
      </c>
      <c r="D34" s="334" t="s">
        <v>10577</v>
      </c>
      <c r="E34" s="334" t="s">
        <v>101</v>
      </c>
      <c r="F34" s="334" t="s">
        <v>123</v>
      </c>
      <c r="G34" s="334" t="s">
        <v>124</v>
      </c>
      <c r="H34" s="334" t="s">
        <v>10166</v>
      </c>
      <c r="I34" s="336">
        <v>0.78819444444444442</v>
      </c>
      <c r="J34" s="334" t="s">
        <v>1751</v>
      </c>
      <c r="K34" s="334" t="s">
        <v>105</v>
      </c>
      <c r="L34" s="334" t="s">
        <v>106</v>
      </c>
      <c r="M34" s="334" t="s">
        <v>107</v>
      </c>
      <c r="N34" s="23"/>
      <c r="O34" s="23"/>
      <c r="P34" s="23"/>
      <c r="Q34" s="23"/>
      <c r="R34" s="23"/>
      <c r="S34" s="29">
        <v>22000</v>
      </c>
      <c r="T34" s="29"/>
    </row>
    <row r="35" spans="1:20" ht="54" customHeight="1" x14ac:dyDescent="1.3">
      <c r="A35" s="712" t="s">
        <v>11343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23"/>
      <c r="O35" s="23"/>
      <c r="P35" s="23"/>
      <c r="Q35" s="23"/>
      <c r="R35" s="23"/>
      <c r="S35" s="29"/>
      <c r="T35" s="29"/>
    </row>
    <row r="36" spans="1:20" ht="54" customHeight="1" x14ac:dyDescent="1.05">
      <c r="A36" s="31" t="s">
        <v>11134</v>
      </c>
      <c r="B36" s="37" t="s">
        <v>11135</v>
      </c>
      <c r="C36" s="31" t="s">
        <v>11136</v>
      </c>
      <c r="D36" s="31" t="s">
        <v>11137</v>
      </c>
      <c r="E36" s="31" t="s">
        <v>101</v>
      </c>
      <c r="F36" s="31" t="s">
        <v>123</v>
      </c>
      <c r="G36" s="31" t="s">
        <v>124</v>
      </c>
      <c r="H36" s="31" t="s">
        <v>10749</v>
      </c>
      <c r="I36" s="38">
        <v>0.32291666666666669</v>
      </c>
      <c r="J36" s="31" t="s">
        <v>1751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22000</v>
      </c>
      <c r="T36" s="29"/>
    </row>
    <row r="37" spans="1:20" ht="54" customHeight="1" x14ac:dyDescent="1.3">
      <c r="A37" s="712" t="s">
        <v>13349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23"/>
      <c r="O37" s="23"/>
      <c r="P37" s="23"/>
      <c r="Q37" s="23"/>
      <c r="R37" s="23"/>
      <c r="S37" s="29"/>
      <c r="T37" s="29"/>
    </row>
    <row r="38" spans="1:20" ht="54" customHeight="1" x14ac:dyDescent="1.05">
      <c r="A38" s="31" t="s">
        <v>12388</v>
      </c>
      <c r="B38" s="37" t="s">
        <v>12389</v>
      </c>
      <c r="C38" s="31" t="s">
        <v>12390</v>
      </c>
      <c r="D38" s="31" t="s">
        <v>12391</v>
      </c>
      <c r="E38" s="31" t="s">
        <v>101</v>
      </c>
      <c r="F38" s="31" t="s">
        <v>123</v>
      </c>
      <c r="G38" s="31" t="s">
        <v>124</v>
      </c>
      <c r="H38" s="31" t="s">
        <v>11366</v>
      </c>
      <c r="I38" s="38">
        <v>0.125</v>
      </c>
      <c r="J38" s="31" t="s">
        <v>1751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43725</v>
      </c>
      <c r="T38" s="29"/>
    </row>
    <row r="39" spans="1:20" ht="54" customHeight="1" x14ac:dyDescent="1.05">
      <c r="A39" s="31" t="s">
        <v>12392</v>
      </c>
      <c r="B39" s="37" t="s">
        <v>12393</v>
      </c>
      <c r="C39" s="31" t="s">
        <v>12394</v>
      </c>
      <c r="D39" s="31" t="s">
        <v>12395</v>
      </c>
      <c r="E39" s="31" t="s">
        <v>687</v>
      </c>
      <c r="F39" s="31" t="s">
        <v>123</v>
      </c>
      <c r="G39" s="31" t="s">
        <v>572</v>
      </c>
      <c r="H39" s="31" t="s">
        <v>11366</v>
      </c>
      <c r="I39" s="38">
        <v>0.83333333333333337</v>
      </c>
      <c r="J39" s="31" t="s">
        <v>1751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29"/>
    </row>
    <row r="40" spans="1:20" ht="54" customHeight="1" x14ac:dyDescent="1.05">
      <c r="A40" s="31" t="s">
        <v>12396</v>
      </c>
      <c r="B40" s="37" t="s">
        <v>12397</v>
      </c>
      <c r="C40" s="31" t="s">
        <v>12398</v>
      </c>
      <c r="D40" s="31" t="s">
        <v>12399</v>
      </c>
      <c r="E40" s="31" t="s">
        <v>687</v>
      </c>
      <c r="F40" s="31" t="s">
        <v>123</v>
      </c>
      <c r="G40" s="31" t="s">
        <v>572</v>
      </c>
      <c r="H40" s="31" t="s">
        <v>11366</v>
      </c>
      <c r="I40" s="38">
        <v>0.83333333333333337</v>
      </c>
      <c r="J40" s="31" t="s">
        <v>1751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9"/>
    </row>
    <row r="41" spans="1:20" ht="54" customHeight="1" x14ac:dyDescent="1.05">
      <c r="A41" s="696" t="s">
        <v>16177</v>
      </c>
      <c r="B41" s="696"/>
      <c r="C41" s="696"/>
      <c r="D41" s="696"/>
      <c r="E41" s="696"/>
      <c r="F41" s="696"/>
      <c r="G41" s="696"/>
      <c r="H41" s="696"/>
      <c r="I41" s="696"/>
      <c r="J41" s="696"/>
      <c r="K41" s="696"/>
      <c r="L41" s="696"/>
      <c r="M41" s="696"/>
      <c r="N41" s="23"/>
      <c r="O41" s="23"/>
      <c r="P41" s="23"/>
      <c r="Q41" s="23"/>
      <c r="R41" s="23"/>
      <c r="S41" s="29"/>
      <c r="T41" s="29"/>
    </row>
    <row r="42" spans="1:20" ht="54" customHeight="1" x14ac:dyDescent="1.05">
      <c r="A42" s="31" t="s">
        <v>16137</v>
      </c>
      <c r="B42" s="37" t="s">
        <v>11713</v>
      </c>
      <c r="C42" s="31" t="s">
        <v>16138</v>
      </c>
      <c r="D42" s="31" t="s">
        <v>16139</v>
      </c>
      <c r="E42" s="31" t="s">
        <v>101</v>
      </c>
      <c r="F42" s="31" t="s">
        <v>123</v>
      </c>
      <c r="G42" s="31" t="s">
        <v>103</v>
      </c>
      <c r="H42" s="31" t="s">
        <v>15633</v>
      </c>
      <c r="I42" s="38">
        <v>0.375</v>
      </c>
      <c r="J42" s="31" t="s">
        <v>1751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22400</v>
      </c>
      <c r="T42" s="29"/>
    </row>
    <row r="43" spans="1:20" ht="54" customHeight="1" x14ac:dyDescent="0.7">
      <c r="A43" s="698" t="s">
        <v>13377</v>
      </c>
      <c r="B43" s="699"/>
      <c r="C43" s="699"/>
      <c r="D43" s="699"/>
      <c r="E43" s="699"/>
      <c r="F43" s="699"/>
      <c r="G43" s="699"/>
      <c r="H43" s="699"/>
      <c r="I43" s="699"/>
      <c r="J43" s="699"/>
      <c r="K43" s="699"/>
      <c r="L43" s="699"/>
      <c r="M43" s="700"/>
      <c r="N43" s="23"/>
      <c r="O43" s="23"/>
      <c r="P43" s="23"/>
      <c r="Q43" s="131"/>
      <c r="R43" s="131"/>
      <c r="S43" s="29"/>
      <c r="T43" s="29">
        <v>500000</v>
      </c>
    </row>
    <row r="44" spans="1:20" ht="54" customHeight="1" x14ac:dyDescent="1.05">
      <c r="A44" s="688" t="s">
        <v>17242</v>
      </c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90"/>
      <c r="N44" s="23"/>
      <c r="O44" s="23"/>
      <c r="P44" s="23"/>
      <c r="Q44" s="23"/>
      <c r="R44" s="23"/>
      <c r="S44" s="29"/>
      <c r="T44" s="29"/>
    </row>
    <row r="45" spans="1:20" ht="54" customHeight="1" x14ac:dyDescent="1.05">
      <c r="A45" s="31" t="s">
        <v>17093</v>
      </c>
      <c r="B45" s="31" t="s">
        <v>17094</v>
      </c>
      <c r="C45" s="31" t="s">
        <v>16750</v>
      </c>
      <c r="D45" s="31" t="s">
        <v>17095</v>
      </c>
      <c r="E45" s="31" t="s">
        <v>101</v>
      </c>
      <c r="F45" s="31" t="s">
        <v>123</v>
      </c>
      <c r="G45" s="31" t="s">
        <v>16223</v>
      </c>
      <c r="H45" s="31" t="s">
        <v>16967</v>
      </c>
      <c r="I45" s="31" t="s">
        <v>16752</v>
      </c>
      <c r="J45" s="31" t="s">
        <v>1751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22400</v>
      </c>
      <c r="T45" s="29"/>
    </row>
    <row r="46" spans="1:20" ht="54" customHeight="1" x14ac:dyDescent="1.05">
      <c r="A46" s="31" t="s">
        <v>17096</v>
      </c>
      <c r="B46" s="31" t="s">
        <v>6257</v>
      </c>
      <c r="C46" s="31" t="s">
        <v>16750</v>
      </c>
      <c r="D46" s="31" t="s">
        <v>17097</v>
      </c>
      <c r="E46" s="31" t="s">
        <v>101</v>
      </c>
      <c r="F46" s="31" t="s">
        <v>123</v>
      </c>
      <c r="G46" s="31" t="s">
        <v>16223</v>
      </c>
      <c r="H46" s="31" t="s">
        <v>16249</v>
      </c>
      <c r="I46" s="31" t="s">
        <v>16752</v>
      </c>
      <c r="J46" s="31" t="s">
        <v>1751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23"/>
      <c r="R46" s="23"/>
      <c r="S46" s="29">
        <v>22400</v>
      </c>
      <c r="T46" s="29"/>
    </row>
    <row r="47" spans="1:20" ht="54" customHeight="1" x14ac:dyDescent="1.05">
      <c r="A47" s="31" t="s">
        <v>17098</v>
      </c>
      <c r="B47" s="31" t="s">
        <v>17099</v>
      </c>
      <c r="C47" s="31" t="s">
        <v>16750</v>
      </c>
      <c r="D47" s="31" t="s">
        <v>17100</v>
      </c>
      <c r="E47" s="31" t="s">
        <v>101</v>
      </c>
      <c r="F47" s="31" t="s">
        <v>123</v>
      </c>
      <c r="G47" s="31" t="s">
        <v>16223</v>
      </c>
      <c r="H47" s="31" t="s">
        <v>16967</v>
      </c>
      <c r="I47" s="31" t="s">
        <v>16752</v>
      </c>
      <c r="J47" s="31" t="s">
        <v>1751</v>
      </c>
      <c r="K47" s="31" t="s">
        <v>105</v>
      </c>
      <c r="L47" s="31" t="s">
        <v>125</v>
      </c>
      <c r="M47" s="31" t="s">
        <v>107</v>
      </c>
      <c r="N47" s="23"/>
      <c r="O47" s="23"/>
      <c r="P47" s="23"/>
      <c r="Q47" s="23"/>
      <c r="R47" s="23"/>
      <c r="S47" s="29">
        <v>22400</v>
      </c>
      <c r="T47" s="29"/>
    </row>
    <row r="48" spans="1:20" ht="54" customHeight="1" x14ac:dyDescent="1.05">
      <c r="A48" s="31" t="s">
        <v>17101</v>
      </c>
      <c r="B48" s="31" t="s">
        <v>15221</v>
      </c>
      <c r="C48" s="31" t="s">
        <v>16750</v>
      </c>
      <c r="D48" s="31" t="s">
        <v>17102</v>
      </c>
      <c r="E48" s="31" t="s">
        <v>101</v>
      </c>
      <c r="F48" s="31" t="s">
        <v>123</v>
      </c>
      <c r="G48" s="31" t="s">
        <v>16223</v>
      </c>
      <c r="H48" s="31" t="s">
        <v>16967</v>
      </c>
      <c r="I48" s="31" t="s">
        <v>16752</v>
      </c>
      <c r="J48" s="31" t="s">
        <v>1751</v>
      </c>
      <c r="K48" s="31" t="s">
        <v>105</v>
      </c>
      <c r="L48" s="31" t="s">
        <v>125</v>
      </c>
      <c r="M48" s="31" t="s">
        <v>107</v>
      </c>
      <c r="N48" s="23"/>
      <c r="O48" s="23"/>
      <c r="P48" s="23"/>
      <c r="Q48" s="23"/>
      <c r="R48" s="23"/>
      <c r="S48" s="29">
        <v>22400</v>
      </c>
      <c r="T48" s="29"/>
    </row>
    <row r="49" spans="1:20" ht="54" customHeight="1" x14ac:dyDescent="1.05">
      <c r="A49" s="31" t="s">
        <v>17103</v>
      </c>
      <c r="B49" s="31" t="s">
        <v>17104</v>
      </c>
      <c r="C49" s="31" t="s">
        <v>16750</v>
      </c>
      <c r="D49" s="31" t="s">
        <v>17105</v>
      </c>
      <c r="E49" s="31" t="s">
        <v>101</v>
      </c>
      <c r="F49" s="31" t="s">
        <v>123</v>
      </c>
      <c r="G49" s="31" t="s">
        <v>16223</v>
      </c>
      <c r="H49" s="31" t="s">
        <v>16967</v>
      </c>
      <c r="I49" s="31" t="s">
        <v>16752</v>
      </c>
      <c r="J49" s="31" t="s">
        <v>1751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22400</v>
      </c>
      <c r="T49" s="29"/>
    </row>
    <row r="50" spans="1:20" ht="54" customHeight="1" x14ac:dyDescent="1.05">
      <c r="A50" s="688"/>
      <c r="B50" s="689"/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690"/>
      <c r="N50" s="23"/>
      <c r="O50" s="23"/>
      <c r="P50" s="23"/>
      <c r="Q50" s="23"/>
      <c r="R50" s="23"/>
      <c r="S50" s="29"/>
      <c r="T50" s="29"/>
    </row>
    <row r="51" spans="1:20" ht="54" customHeight="1" x14ac:dyDescent="1.05">
      <c r="A51" s="223" t="s">
        <v>17301</v>
      </c>
      <c r="B51" s="225"/>
      <c r="C51" s="223"/>
      <c r="D51" s="223">
        <v>45225807</v>
      </c>
      <c r="E51" s="223" t="s">
        <v>17253</v>
      </c>
      <c r="F51" s="330" t="s">
        <v>123</v>
      </c>
      <c r="G51" s="223"/>
      <c r="H51" s="380">
        <v>46201</v>
      </c>
      <c r="I51" s="223"/>
      <c r="J51" s="223"/>
      <c r="K51" s="223"/>
      <c r="L51" s="223"/>
      <c r="M51" s="223" t="s">
        <v>13380</v>
      </c>
      <c r="N51" s="23"/>
      <c r="O51" s="23"/>
      <c r="P51" s="23"/>
      <c r="Q51" s="131"/>
      <c r="R51" s="131"/>
      <c r="S51" s="29">
        <v>43725</v>
      </c>
      <c r="T51" s="29"/>
    </row>
    <row r="52" spans="1:20" ht="54" customHeight="1" x14ac:dyDescent="1.05">
      <c r="A52" s="223" t="s">
        <v>17302</v>
      </c>
      <c r="B52" s="225"/>
      <c r="C52" s="223"/>
      <c r="D52" s="223">
        <v>44824324</v>
      </c>
      <c r="E52" s="223" t="s">
        <v>17263</v>
      </c>
      <c r="F52" s="330" t="s">
        <v>123</v>
      </c>
      <c r="G52" s="223"/>
      <c r="H52" s="380">
        <v>46201</v>
      </c>
      <c r="I52" s="223"/>
      <c r="J52" s="223"/>
      <c r="K52" s="223"/>
      <c r="L52" s="223"/>
      <c r="M52" s="223" t="s">
        <v>13380</v>
      </c>
      <c r="N52" s="23"/>
      <c r="O52" s="23"/>
      <c r="P52" s="23"/>
      <c r="Q52" s="131"/>
      <c r="R52" s="131"/>
      <c r="S52" s="29">
        <v>43225</v>
      </c>
      <c r="T52" s="29"/>
    </row>
    <row r="53" spans="1:20" ht="54" customHeight="1" x14ac:dyDescent="1.05">
      <c r="A53" s="223" t="s">
        <v>17303</v>
      </c>
      <c r="B53" s="225"/>
      <c r="C53" s="223"/>
      <c r="D53" s="223">
        <v>45383062</v>
      </c>
      <c r="E53" s="223" t="s">
        <v>17263</v>
      </c>
      <c r="F53" s="330" t="s">
        <v>123</v>
      </c>
      <c r="G53" s="223"/>
      <c r="H53" s="380">
        <v>46201</v>
      </c>
      <c r="I53" s="223"/>
      <c r="J53" s="223"/>
      <c r="K53" s="223"/>
      <c r="L53" s="223"/>
      <c r="M53" s="223" t="s">
        <v>13380</v>
      </c>
      <c r="N53" s="23"/>
      <c r="O53" s="23"/>
      <c r="P53" s="23"/>
      <c r="Q53" s="131"/>
      <c r="R53" s="131"/>
      <c r="S53" s="29">
        <v>43225</v>
      </c>
      <c r="T53" s="29"/>
    </row>
    <row r="54" spans="1:20" ht="54" customHeight="1" x14ac:dyDescent="1.05">
      <c r="A54" s="704" t="s">
        <v>17937</v>
      </c>
      <c r="B54" s="705"/>
      <c r="C54" s="705"/>
      <c r="D54" s="705"/>
      <c r="E54" s="705"/>
      <c r="F54" s="705"/>
      <c r="G54" s="705"/>
      <c r="H54" s="705"/>
      <c r="I54" s="705"/>
      <c r="J54" s="705"/>
      <c r="K54" s="705"/>
      <c r="L54" s="705"/>
      <c r="M54" s="705"/>
      <c r="N54" s="706"/>
      <c r="O54" s="23"/>
      <c r="P54" s="23"/>
      <c r="Q54" s="23"/>
      <c r="R54" s="23"/>
      <c r="S54" s="29"/>
      <c r="T54" s="29"/>
    </row>
    <row r="55" spans="1:20" ht="54" customHeight="1" x14ac:dyDescent="1.05">
      <c r="A55" s="399" t="s">
        <v>17791</v>
      </c>
      <c r="B55" s="399" t="s">
        <v>17792</v>
      </c>
      <c r="C55" s="399" t="s">
        <v>17793</v>
      </c>
      <c r="D55" s="399" t="s">
        <v>17794</v>
      </c>
      <c r="E55" s="399" t="s">
        <v>101</v>
      </c>
      <c r="F55" s="399" t="s">
        <v>123</v>
      </c>
      <c r="G55" s="399" t="s">
        <v>16223</v>
      </c>
      <c r="H55" s="399" t="s">
        <v>16649</v>
      </c>
      <c r="I55" s="400">
        <v>0.125</v>
      </c>
      <c r="J55" s="399" t="s">
        <v>1751</v>
      </c>
      <c r="K55" s="399" t="s">
        <v>105</v>
      </c>
      <c r="L55" s="399" t="s">
        <v>106</v>
      </c>
      <c r="M55" s="399" t="s">
        <v>13380</v>
      </c>
      <c r="N55" s="399" t="s">
        <v>995</v>
      </c>
      <c r="O55" s="23"/>
      <c r="P55" s="23"/>
      <c r="Q55" s="23"/>
      <c r="R55" s="23"/>
      <c r="S55" s="29">
        <v>43925</v>
      </c>
      <c r="T55" s="29"/>
    </row>
    <row r="56" spans="1:20" ht="54" customHeight="1" x14ac:dyDescent="1.05">
      <c r="A56" s="688" t="s">
        <v>18796</v>
      </c>
      <c r="B56" s="689"/>
      <c r="C56" s="689"/>
      <c r="D56" s="689"/>
      <c r="E56" s="689"/>
      <c r="F56" s="689"/>
      <c r="G56" s="689"/>
      <c r="H56" s="689"/>
      <c r="I56" s="689"/>
      <c r="J56" s="689"/>
      <c r="K56" s="689"/>
      <c r="L56" s="689"/>
      <c r="M56" s="690"/>
      <c r="N56" s="23"/>
      <c r="O56" s="23"/>
      <c r="P56" s="23"/>
      <c r="Q56" s="23"/>
      <c r="R56" s="23"/>
      <c r="S56" s="29"/>
      <c r="T56" s="29"/>
    </row>
    <row r="57" spans="1:20" ht="54" customHeight="1" x14ac:dyDescent="1.05">
      <c r="A57" s="31" t="s">
        <v>18560</v>
      </c>
      <c r="B57" s="31" t="s">
        <v>18561</v>
      </c>
      <c r="C57" s="31" t="s">
        <v>18562</v>
      </c>
      <c r="D57" s="31" t="s">
        <v>18563</v>
      </c>
      <c r="E57" s="31" t="s">
        <v>101</v>
      </c>
      <c r="F57" s="31" t="s">
        <v>123</v>
      </c>
      <c r="G57" s="31" t="s">
        <v>16223</v>
      </c>
      <c r="H57" s="31" t="s">
        <v>16973</v>
      </c>
      <c r="I57" s="38">
        <v>0.16666666666666666</v>
      </c>
      <c r="J57" s="31" t="s">
        <v>1751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22200</v>
      </c>
      <c r="T57" s="29"/>
    </row>
    <row r="58" spans="1:20" ht="54" customHeight="1" x14ac:dyDescent="1.05">
      <c r="A58" s="688" t="s">
        <v>19287</v>
      </c>
      <c r="B58" s="689"/>
      <c r="C58" s="689"/>
      <c r="D58" s="689"/>
      <c r="E58" s="689"/>
      <c r="F58" s="689"/>
      <c r="G58" s="689"/>
      <c r="H58" s="689"/>
      <c r="I58" s="689"/>
      <c r="J58" s="689"/>
      <c r="K58" s="689"/>
      <c r="L58" s="689"/>
      <c r="M58" s="690"/>
      <c r="N58" s="23"/>
      <c r="O58" s="23"/>
      <c r="P58" s="23"/>
      <c r="Q58" s="23"/>
      <c r="R58" s="23"/>
      <c r="S58" s="29"/>
      <c r="T58" s="29"/>
    </row>
    <row r="59" spans="1:20" ht="54" customHeight="1" x14ac:dyDescent="1.05">
      <c r="A59" s="31" t="s">
        <v>19265</v>
      </c>
      <c r="B59" s="31" t="s">
        <v>19266</v>
      </c>
      <c r="C59" s="31" t="s">
        <v>19267</v>
      </c>
      <c r="D59" s="31" t="s">
        <v>19268</v>
      </c>
      <c r="E59" s="31" t="s">
        <v>101</v>
      </c>
      <c r="F59" s="31" t="s">
        <v>123</v>
      </c>
      <c r="G59" s="31" t="s">
        <v>16223</v>
      </c>
      <c r="H59" s="31" t="s">
        <v>17473</v>
      </c>
      <c r="I59" s="38">
        <v>0.125</v>
      </c>
      <c r="J59" s="31" t="s">
        <v>1751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43925</v>
      </c>
      <c r="T59" s="29"/>
    </row>
    <row r="60" spans="1:20" ht="54" customHeight="1" x14ac:dyDescent="1.65">
      <c r="A60" s="688" t="s">
        <v>20030</v>
      </c>
      <c r="B60" s="714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5"/>
      <c r="N60" s="54"/>
      <c r="O60" s="56"/>
      <c r="P60" s="54"/>
      <c r="Q60" s="54"/>
      <c r="R60" s="54"/>
      <c r="S60" s="117"/>
      <c r="T60" s="29"/>
    </row>
    <row r="61" spans="1:20" ht="54" customHeight="1" x14ac:dyDescent="1.65">
      <c r="A61" s="405" t="s">
        <v>19931</v>
      </c>
      <c r="B61" s="405" t="s">
        <v>19932</v>
      </c>
      <c r="C61" s="405" t="s">
        <v>19933</v>
      </c>
      <c r="D61" s="405" t="s">
        <v>19934</v>
      </c>
      <c r="E61" s="405" t="s">
        <v>101</v>
      </c>
      <c r="F61" s="405" t="s">
        <v>123</v>
      </c>
      <c r="G61" s="405" t="s">
        <v>16227</v>
      </c>
      <c r="H61" s="405" t="s">
        <v>16224</v>
      </c>
      <c r="I61" s="406">
        <v>0.375</v>
      </c>
      <c r="J61" s="405" t="s">
        <v>1751</v>
      </c>
      <c r="K61" s="405" t="s">
        <v>105</v>
      </c>
      <c r="L61" s="405" t="s">
        <v>106</v>
      </c>
      <c r="M61" s="405" t="s">
        <v>995</v>
      </c>
      <c r="N61" s="54"/>
      <c r="O61" s="56"/>
      <c r="P61" s="54"/>
      <c r="Q61" s="54"/>
      <c r="R61" s="54"/>
      <c r="S61" s="117">
        <v>43925</v>
      </c>
      <c r="T61" s="29"/>
    </row>
    <row r="62" spans="1:20" ht="54" customHeight="1" x14ac:dyDescent="1.65">
      <c r="A62" s="405" t="s">
        <v>19935</v>
      </c>
      <c r="B62" s="405" t="s">
        <v>4087</v>
      </c>
      <c r="C62" s="405" t="s">
        <v>19936</v>
      </c>
      <c r="D62" s="405" t="s">
        <v>19937</v>
      </c>
      <c r="E62" s="405" t="s">
        <v>101</v>
      </c>
      <c r="F62" s="405" t="s">
        <v>123</v>
      </c>
      <c r="G62" s="405" t="s">
        <v>16227</v>
      </c>
      <c r="H62" s="405" t="s">
        <v>16224</v>
      </c>
      <c r="I62" s="406">
        <v>0.375</v>
      </c>
      <c r="J62" s="405" t="s">
        <v>1751</v>
      </c>
      <c r="K62" s="405" t="s">
        <v>105</v>
      </c>
      <c r="L62" s="405" t="s">
        <v>106</v>
      </c>
      <c r="M62" s="405" t="s">
        <v>995</v>
      </c>
      <c r="N62" s="54"/>
      <c r="O62" s="56"/>
      <c r="P62" s="54"/>
      <c r="Q62" s="54"/>
      <c r="R62" s="54"/>
      <c r="S62" s="117">
        <v>43925</v>
      </c>
      <c r="T62" s="29"/>
    </row>
    <row r="63" spans="1:20" ht="54" customHeight="1" x14ac:dyDescent="1.65">
      <c r="A63" s="405" t="s">
        <v>19938</v>
      </c>
      <c r="B63" s="405" t="s">
        <v>19939</v>
      </c>
      <c r="C63" s="405" t="s">
        <v>19940</v>
      </c>
      <c r="D63" s="405" t="s">
        <v>19941</v>
      </c>
      <c r="E63" s="405" t="s">
        <v>101</v>
      </c>
      <c r="F63" s="405" t="s">
        <v>123</v>
      </c>
      <c r="G63" s="405" t="s">
        <v>16227</v>
      </c>
      <c r="H63" s="405" t="s">
        <v>16224</v>
      </c>
      <c r="I63" s="406">
        <v>0.375</v>
      </c>
      <c r="J63" s="405" t="s">
        <v>1751</v>
      </c>
      <c r="K63" s="405" t="s">
        <v>105</v>
      </c>
      <c r="L63" s="405" t="s">
        <v>106</v>
      </c>
      <c r="M63" s="405" t="s">
        <v>995</v>
      </c>
      <c r="N63" s="54"/>
      <c r="O63" s="56"/>
      <c r="P63" s="54"/>
      <c r="Q63" s="54"/>
      <c r="R63" s="54"/>
      <c r="S63" s="117">
        <v>43925</v>
      </c>
      <c r="T63" s="29"/>
    </row>
    <row r="64" spans="1:20" ht="54" customHeight="1" x14ac:dyDescent="1.65">
      <c r="A64" s="405" t="s">
        <v>19942</v>
      </c>
      <c r="B64" s="405" t="s">
        <v>19943</v>
      </c>
      <c r="C64" s="405" t="s">
        <v>19944</v>
      </c>
      <c r="D64" s="405" t="s">
        <v>19945</v>
      </c>
      <c r="E64" s="405" t="s">
        <v>101</v>
      </c>
      <c r="F64" s="405" t="s">
        <v>123</v>
      </c>
      <c r="G64" s="405" t="s">
        <v>16227</v>
      </c>
      <c r="H64" s="405" t="s">
        <v>16224</v>
      </c>
      <c r="I64" s="406">
        <v>0.375</v>
      </c>
      <c r="J64" s="405" t="s">
        <v>1751</v>
      </c>
      <c r="K64" s="405" t="s">
        <v>105</v>
      </c>
      <c r="L64" s="405" t="s">
        <v>106</v>
      </c>
      <c r="M64" s="405" t="s">
        <v>995</v>
      </c>
      <c r="N64" s="54"/>
      <c r="O64" s="56"/>
      <c r="P64" s="54"/>
      <c r="Q64" s="54"/>
      <c r="R64" s="54"/>
      <c r="S64" s="117">
        <v>43925</v>
      </c>
      <c r="T64" s="29"/>
    </row>
    <row r="65" spans="1:20" ht="54" customHeight="1" x14ac:dyDescent="1.65">
      <c r="A65" s="405" t="s">
        <v>19946</v>
      </c>
      <c r="B65" s="405" t="s">
        <v>19947</v>
      </c>
      <c r="C65" s="405" t="s">
        <v>19948</v>
      </c>
      <c r="D65" s="405" t="s">
        <v>19949</v>
      </c>
      <c r="E65" s="405" t="s">
        <v>101</v>
      </c>
      <c r="F65" s="405" t="s">
        <v>123</v>
      </c>
      <c r="G65" s="405" t="s">
        <v>16227</v>
      </c>
      <c r="H65" s="405" t="s">
        <v>16224</v>
      </c>
      <c r="I65" s="406">
        <v>0.375</v>
      </c>
      <c r="J65" s="405" t="s">
        <v>1751</v>
      </c>
      <c r="K65" s="405" t="s">
        <v>105</v>
      </c>
      <c r="L65" s="405" t="s">
        <v>106</v>
      </c>
      <c r="M65" s="405" t="s">
        <v>995</v>
      </c>
      <c r="N65" s="54"/>
      <c r="O65" s="56"/>
      <c r="P65" s="54"/>
      <c r="Q65" s="54"/>
      <c r="R65" s="54"/>
      <c r="S65" s="117">
        <v>43925</v>
      </c>
      <c r="T65" s="29"/>
    </row>
    <row r="66" spans="1:20" ht="54" customHeight="1" x14ac:dyDescent="1.65">
      <c r="A66" s="405" t="s">
        <v>19950</v>
      </c>
      <c r="B66" s="405" t="s">
        <v>10654</v>
      </c>
      <c r="C66" s="405" t="s">
        <v>19951</v>
      </c>
      <c r="D66" s="405" t="s">
        <v>19952</v>
      </c>
      <c r="E66" s="405" t="s">
        <v>101</v>
      </c>
      <c r="F66" s="405" t="s">
        <v>123</v>
      </c>
      <c r="G66" s="405" t="s">
        <v>16227</v>
      </c>
      <c r="H66" s="405" t="s">
        <v>16224</v>
      </c>
      <c r="I66" s="406">
        <v>0.375</v>
      </c>
      <c r="J66" s="405" t="s">
        <v>1751</v>
      </c>
      <c r="K66" s="405" t="s">
        <v>105</v>
      </c>
      <c r="L66" s="405" t="s">
        <v>106</v>
      </c>
      <c r="M66" s="405" t="s">
        <v>995</v>
      </c>
      <c r="N66" s="54"/>
      <c r="O66" s="56"/>
      <c r="P66" s="54"/>
      <c r="Q66" s="54"/>
      <c r="R66" s="54"/>
      <c r="S66" s="117">
        <v>43925</v>
      </c>
      <c r="T66" s="29"/>
    </row>
    <row r="67" spans="1:20" ht="54" customHeight="1" x14ac:dyDescent="1.05">
      <c r="A67" s="415"/>
      <c r="B67" s="416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180"/>
      <c r="O67" s="180"/>
      <c r="P67" s="415"/>
      <c r="Q67" s="184"/>
      <c r="R67" s="127"/>
      <c r="S67" s="295"/>
      <c r="T67" s="29"/>
    </row>
    <row r="68" spans="1:20" ht="54" customHeight="1" x14ac:dyDescent="1.05">
      <c r="A68" s="31" t="s">
        <v>20631</v>
      </c>
      <c r="B68" s="37" t="s">
        <v>20632</v>
      </c>
      <c r="C68" s="37" t="s">
        <v>105</v>
      </c>
      <c r="D68" s="31" t="s">
        <v>105</v>
      </c>
      <c r="E68" s="31" t="s">
        <v>105</v>
      </c>
      <c r="F68" s="31" t="s">
        <v>105</v>
      </c>
      <c r="G68" s="31" t="s">
        <v>20624</v>
      </c>
      <c r="H68" s="31" t="s">
        <v>20633</v>
      </c>
      <c r="I68" s="31" t="s">
        <v>20626</v>
      </c>
      <c r="J68" s="31" t="s">
        <v>101</v>
      </c>
      <c r="K68" s="31" t="s">
        <v>105</v>
      </c>
      <c r="L68" s="31" t="s">
        <v>1968</v>
      </c>
      <c r="M68" s="180"/>
      <c r="N68" s="180" t="s">
        <v>20634</v>
      </c>
      <c r="O68" s="180" t="s">
        <v>105</v>
      </c>
      <c r="P68" s="182">
        <v>250</v>
      </c>
      <c r="Q68" s="169">
        <v>250</v>
      </c>
      <c r="R68" s="127"/>
      <c r="S68" s="295"/>
      <c r="T68" s="29"/>
    </row>
    <row r="69" spans="1:20" ht="54" customHeight="1" x14ac:dyDescent="0.7">
      <c r="A69" s="698" t="s">
        <v>20955</v>
      </c>
      <c r="B69" s="699"/>
      <c r="C69" s="699"/>
      <c r="D69" s="699"/>
      <c r="E69" s="699"/>
      <c r="F69" s="699"/>
      <c r="G69" s="699"/>
      <c r="H69" s="699"/>
      <c r="I69" s="699"/>
      <c r="J69" s="699"/>
      <c r="K69" s="699"/>
      <c r="L69" s="700"/>
      <c r="M69" s="127"/>
      <c r="N69" s="127"/>
      <c r="O69" s="127"/>
      <c r="P69" s="127"/>
      <c r="Q69" s="131"/>
      <c r="R69" s="131"/>
      <c r="S69" s="29"/>
      <c r="T69" s="29">
        <v>500000</v>
      </c>
    </row>
    <row r="70" spans="1:20" ht="54" customHeight="1" x14ac:dyDescent="1.05">
      <c r="A70" s="688" t="s">
        <v>21789</v>
      </c>
      <c r="B70" s="689"/>
      <c r="C70" s="689"/>
      <c r="D70" s="689"/>
      <c r="E70" s="689"/>
      <c r="F70" s="689"/>
      <c r="G70" s="689"/>
      <c r="H70" s="689"/>
      <c r="I70" s="689"/>
      <c r="J70" s="689"/>
      <c r="K70" s="689"/>
      <c r="L70" s="689"/>
      <c r="M70" s="690"/>
      <c r="N70" s="23"/>
      <c r="O70" s="23"/>
      <c r="P70" s="23"/>
      <c r="Q70" s="23"/>
      <c r="R70" s="23"/>
      <c r="S70" s="29"/>
      <c r="T70" s="29"/>
    </row>
    <row r="71" spans="1:20" ht="54" customHeight="1" x14ac:dyDescent="1.05">
      <c r="A71" s="31" t="s">
        <v>21581</v>
      </c>
      <c r="B71" s="31" t="s">
        <v>872</v>
      </c>
      <c r="C71" s="31" t="s">
        <v>21582</v>
      </c>
      <c r="D71" s="31" t="s">
        <v>21583</v>
      </c>
      <c r="E71" s="31" t="s">
        <v>101</v>
      </c>
      <c r="F71" s="31" t="s">
        <v>123</v>
      </c>
      <c r="G71" s="31" t="s">
        <v>16223</v>
      </c>
      <c r="H71" s="31" t="s">
        <v>21584</v>
      </c>
      <c r="I71" s="38">
        <v>0.125</v>
      </c>
      <c r="J71" s="31" t="s">
        <v>1751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23"/>
      <c r="R71" s="23"/>
      <c r="S71" s="29">
        <v>22200</v>
      </c>
      <c r="T71" s="29"/>
    </row>
    <row r="72" spans="1:20" ht="54" customHeight="1" x14ac:dyDescent="1.05">
      <c r="A72" s="31" t="s">
        <v>21585</v>
      </c>
      <c r="B72" s="31" t="s">
        <v>21586</v>
      </c>
      <c r="C72" s="31" t="s">
        <v>21587</v>
      </c>
      <c r="D72" s="31" t="s">
        <v>21588</v>
      </c>
      <c r="E72" s="31" t="s">
        <v>101</v>
      </c>
      <c r="F72" s="31" t="s">
        <v>123</v>
      </c>
      <c r="G72" s="31" t="s">
        <v>16223</v>
      </c>
      <c r="H72" s="31" t="s">
        <v>21584</v>
      </c>
      <c r="I72" s="38">
        <v>0.125</v>
      </c>
      <c r="J72" s="31" t="s">
        <v>1751</v>
      </c>
      <c r="K72" s="31" t="s">
        <v>105</v>
      </c>
      <c r="L72" s="31" t="s">
        <v>106</v>
      </c>
      <c r="M72" s="31" t="s">
        <v>107</v>
      </c>
      <c r="N72" s="23"/>
      <c r="O72" s="23"/>
      <c r="P72" s="23"/>
      <c r="Q72" s="23"/>
      <c r="R72" s="23"/>
      <c r="S72" s="29">
        <v>22200</v>
      </c>
      <c r="T72" s="29"/>
    </row>
    <row r="73" spans="1:20" ht="54" customHeight="1" x14ac:dyDescent="1.05">
      <c r="A73" s="31" t="s">
        <v>21589</v>
      </c>
      <c r="B73" s="31" t="s">
        <v>1241</v>
      </c>
      <c r="C73" s="31" t="s">
        <v>21590</v>
      </c>
      <c r="D73" s="31" t="s">
        <v>21591</v>
      </c>
      <c r="E73" s="31" t="s">
        <v>101</v>
      </c>
      <c r="F73" s="31" t="s">
        <v>123</v>
      </c>
      <c r="G73" s="31" t="s">
        <v>16223</v>
      </c>
      <c r="H73" s="31" t="s">
        <v>21584</v>
      </c>
      <c r="I73" s="38">
        <v>0.125</v>
      </c>
      <c r="J73" s="31" t="s">
        <v>1751</v>
      </c>
      <c r="K73" s="31" t="s">
        <v>105</v>
      </c>
      <c r="L73" s="31" t="s">
        <v>106</v>
      </c>
      <c r="M73" s="31" t="s">
        <v>107</v>
      </c>
      <c r="N73" s="23"/>
      <c r="O73" s="23"/>
      <c r="P73" s="23"/>
      <c r="Q73" s="23"/>
      <c r="R73" s="23"/>
      <c r="S73" s="29">
        <v>22200</v>
      </c>
      <c r="T73" s="29"/>
    </row>
    <row r="74" spans="1:20" ht="54" customHeight="1" x14ac:dyDescent="1.05">
      <c r="A74" s="31" t="s">
        <v>21592</v>
      </c>
      <c r="B74" s="31" t="s">
        <v>21593</v>
      </c>
      <c r="C74" s="31" t="s">
        <v>21594</v>
      </c>
      <c r="D74" s="31" t="s">
        <v>21595</v>
      </c>
      <c r="E74" s="31" t="s">
        <v>101</v>
      </c>
      <c r="F74" s="31" t="s">
        <v>123</v>
      </c>
      <c r="G74" s="31" t="s">
        <v>16223</v>
      </c>
      <c r="H74" s="31" t="s">
        <v>21584</v>
      </c>
      <c r="I74" s="38">
        <v>0.125</v>
      </c>
      <c r="J74" s="31" t="s">
        <v>1751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29"/>
    </row>
    <row r="75" spans="1:20" ht="54" customHeight="1" x14ac:dyDescent="1.05">
      <c r="A75" s="31" t="s">
        <v>21596</v>
      </c>
      <c r="B75" s="31" t="s">
        <v>2351</v>
      </c>
      <c r="C75" s="31" t="s">
        <v>21597</v>
      </c>
      <c r="D75" s="31" t="s">
        <v>21598</v>
      </c>
      <c r="E75" s="31" t="s">
        <v>101</v>
      </c>
      <c r="F75" s="31" t="s">
        <v>123</v>
      </c>
      <c r="G75" s="31" t="s">
        <v>16223</v>
      </c>
      <c r="H75" s="31" t="s">
        <v>21599</v>
      </c>
      <c r="I75" s="38">
        <v>0.25</v>
      </c>
      <c r="J75" s="31" t="s">
        <v>1751</v>
      </c>
      <c r="K75" s="31" t="s">
        <v>105</v>
      </c>
      <c r="L75" s="31" t="s">
        <v>106</v>
      </c>
      <c r="M75" s="31" t="s">
        <v>107</v>
      </c>
      <c r="N75" s="23"/>
      <c r="O75" s="23"/>
      <c r="P75" s="23"/>
      <c r="Q75" s="23"/>
      <c r="R75" s="23"/>
      <c r="S75" s="29">
        <v>22200</v>
      </c>
      <c r="T75" s="29"/>
    </row>
    <row r="76" spans="1:20" ht="54" customHeight="1" x14ac:dyDescent="1.05">
      <c r="A76" s="31" t="s">
        <v>21600</v>
      </c>
      <c r="B76" s="31" t="s">
        <v>17903</v>
      </c>
      <c r="C76" s="31" t="s">
        <v>21601</v>
      </c>
      <c r="D76" s="31" t="s">
        <v>21602</v>
      </c>
      <c r="E76" s="31" t="s">
        <v>101</v>
      </c>
      <c r="F76" s="31" t="s">
        <v>123</v>
      </c>
      <c r="G76" s="31" t="s">
        <v>16223</v>
      </c>
      <c r="H76" s="31" t="s">
        <v>17473</v>
      </c>
      <c r="I76" s="38">
        <v>0.375</v>
      </c>
      <c r="J76" s="31" t="s">
        <v>1751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22200</v>
      </c>
      <c r="T76" s="29"/>
    </row>
    <row r="77" spans="1:20" ht="54" customHeight="1" x14ac:dyDescent="1.05">
      <c r="A77" s="31" t="s">
        <v>21603</v>
      </c>
      <c r="B77" s="31" t="s">
        <v>21604</v>
      </c>
      <c r="C77" s="31" t="s">
        <v>21605</v>
      </c>
      <c r="D77" s="31" t="s">
        <v>21606</v>
      </c>
      <c r="E77" s="31" t="s">
        <v>101</v>
      </c>
      <c r="F77" s="31" t="s">
        <v>123</v>
      </c>
      <c r="G77" s="31" t="s">
        <v>16223</v>
      </c>
      <c r="H77" s="31" t="s">
        <v>18842</v>
      </c>
      <c r="I77" s="38">
        <v>0.25</v>
      </c>
      <c r="J77" s="31" t="s">
        <v>1751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23"/>
      <c r="R77" s="23"/>
      <c r="S77" s="29">
        <v>22200</v>
      </c>
      <c r="T77" s="29"/>
    </row>
    <row r="78" spans="1:20" ht="54" customHeight="1" x14ac:dyDescent="1.05">
      <c r="A78" s="31" t="s">
        <v>21607</v>
      </c>
      <c r="B78" s="31" t="s">
        <v>3785</v>
      </c>
      <c r="C78" s="31" t="s">
        <v>21608</v>
      </c>
      <c r="D78" s="31" t="s">
        <v>21609</v>
      </c>
      <c r="E78" s="31" t="s">
        <v>101</v>
      </c>
      <c r="F78" s="31" t="s">
        <v>123</v>
      </c>
      <c r="G78" s="31" t="s">
        <v>16223</v>
      </c>
      <c r="H78" s="31" t="s">
        <v>21610</v>
      </c>
      <c r="I78" s="38">
        <v>0.25</v>
      </c>
      <c r="J78" s="31" t="s">
        <v>1751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29"/>
    </row>
    <row r="79" spans="1:20" ht="54" customHeight="1" x14ac:dyDescent="0.7">
      <c r="A79" s="711" t="s">
        <v>21826</v>
      </c>
      <c r="B79" s="711"/>
      <c r="C79" s="711"/>
      <c r="D79" s="711"/>
      <c r="E79" s="711"/>
      <c r="F79" s="711"/>
      <c r="G79" s="711"/>
      <c r="H79" s="711"/>
      <c r="I79" s="711"/>
      <c r="J79" s="711"/>
      <c r="K79" s="711"/>
      <c r="L79" s="711"/>
      <c r="M79" s="711"/>
      <c r="N79" s="127"/>
      <c r="O79" s="127"/>
      <c r="P79" s="127"/>
      <c r="Q79" s="131"/>
      <c r="R79" s="131">
        <v>450</v>
      </c>
      <c r="S79" s="29"/>
      <c r="T79" s="29"/>
    </row>
    <row r="80" spans="1:20" ht="54" customHeight="1" x14ac:dyDescent="1.3">
      <c r="A80" s="712" t="s">
        <v>22223</v>
      </c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23"/>
      <c r="O80" s="23"/>
      <c r="P80" s="23"/>
      <c r="Q80" s="23"/>
      <c r="R80" s="23"/>
      <c r="S80" s="29"/>
      <c r="T80" s="29"/>
    </row>
    <row r="81" spans="1:20" ht="54" customHeight="1" x14ac:dyDescent="1.05">
      <c r="A81" s="31" t="s">
        <v>22083</v>
      </c>
      <c r="B81" s="31" t="s">
        <v>6849</v>
      </c>
      <c r="C81" s="31" t="s">
        <v>22084</v>
      </c>
      <c r="D81" s="31" t="s">
        <v>22085</v>
      </c>
      <c r="E81" s="31" t="s">
        <v>101</v>
      </c>
      <c r="F81" s="31" t="s">
        <v>123</v>
      </c>
      <c r="G81" s="31" t="s">
        <v>16205</v>
      </c>
      <c r="H81" s="31" t="s">
        <v>17112</v>
      </c>
      <c r="I81" s="38">
        <v>0.41666666666666669</v>
      </c>
      <c r="J81" s="31" t="s">
        <v>1751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43925</v>
      </c>
      <c r="T81" s="29"/>
    </row>
    <row r="82" spans="1:20" ht="54" customHeight="1" x14ac:dyDescent="1.05">
      <c r="A82" s="31" t="s">
        <v>22086</v>
      </c>
      <c r="B82" s="31" t="s">
        <v>22087</v>
      </c>
      <c r="C82" s="31" t="s">
        <v>22088</v>
      </c>
      <c r="D82" s="31" t="s">
        <v>22089</v>
      </c>
      <c r="E82" s="31" t="s">
        <v>101</v>
      </c>
      <c r="F82" s="31" t="s">
        <v>123</v>
      </c>
      <c r="G82" s="31" t="s">
        <v>16205</v>
      </c>
      <c r="H82" s="31" t="s">
        <v>17112</v>
      </c>
      <c r="I82" s="38">
        <v>0.41666666666666669</v>
      </c>
      <c r="J82" s="31" t="s">
        <v>1751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43925</v>
      </c>
      <c r="T82" s="29"/>
    </row>
    <row r="83" spans="1:20" ht="54" customHeight="1" x14ac:dyDescent="1.3">
      <c r="A83" s="712" t="s">
        <v>22957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23"/>
      <c r="R83" s="23"/>
      <c r="S83" s="29"/>
      <c r="T83" s="29"/>
    </row>
    <row r="84" spans="1:20" ht="54" customHeight="1" x14ac:dyDescent="1.05">
      <c r="A84" s="31" t="s">
        <v>22939</v>
      </c>
      <c r="B84" s="31" t="s">
        <v>22940</v>
      </c>
      <c r="C84" s="31" t="s">
        <v>22941</v>
      </c>
      <c r="D84" s="31" t="s">
        <v>22942</v>
      </c>
      <c r="E84" s="31" t="s">
        <v>687</v>
      </c>
      <c r="F84" s="31" t="s">
        <v>123</v>
      </c>
      <c r="G84" s="31" t="s">
        <v>18959</v>
      </c>
      <c r="H84" s="31" t="s">
        <v>17126</v>
      </c>
      <c r="I84" s="38">
        <v>0.83333333333333337</v>
      </c>
      <c r="J84" s="31" t="s">
        <v>1751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23"/>
      <c r="R84" s="23"/>
      <c r="S84" s="29">
        <v>22200</v>
      </c>
      <c r="T84" s="29"/>
    </row>
    <row r="85" spans="1:20" ht="54" customHeight="1" x14ac:dyDescent="1.65">
      <c r="A85" s="693" t="s">
        <v>26799</v>
      </c>
      <c r="B85" s="807"/>
      <c r="C85" s="807"/>
      <c r="D85" s="807"/>
      <c r="E85" s="807"/>
      <c r="F85" s="807"/>
      <c r="G85" s="807"/>
      <c r="H85" s="807"/>
      <c r="I85" s="807"/>
      <c r="J85" s="807"/>
      <c r="K85" s="807"/>
      <c r="L85" s="807"/>
      <c r="M85" s="808"/>
      <c r="N85" s="54"/>
      <c r="O85" s="56"/>
      <c r="P85" s="54"/>
      <c r="Q85" s="54"/>
      <c r="R85" s="54"/>
      <c r="S85" s="117"/>
      <c r="T85" s="29">
        <v>500000</v>
      </c>
    </row>
    <row r="86" spans="1:20" ht="54" customHeight="1" x14ac:dyDescent="1.05">
      <c r="A86" s="688" t="s">
        <v>27234</v>
      </c>
      <c r="B86" s="689"/>
      <c r="C86" s="689"/>
      <c r="D86" s="689"/>
      <c r="E86" s="689"/>
      <c r="F86" s="689"/>
      <c r="G86" s="689"/>
      <c r="H86" s="689"/>
      <c r="I86" s="689"/>
      <c r="J86" s="689"/>
      <c r="K86" s="689"/>
      <c r="L86" s="689"/>
      <c r="M86" s="690"/>
      <c r="N86" s="23"/>
      <c r="O86" s="23"/>
      <c r="P86" s="23"/>
      <c r="Q86" s="23"/>
      <c r="R86" s="23"/>
      <c r="S86" s="29"/>
      <c r="T86" s="23"/>
    </row>
    <row r="87" spans="1:20" ht="54" customHeight="1" x14ac:dyDescent="1.05">
      <c r="A87" s="31" t="s">
        <v>27105</v>
      </c>
      <c r="B87" s="31" t="s">
        <v>27106</v>
      </c>
      <c r="C87" s="31" t="s">
        <v>27107</v>
      </c>
      <c r="D87" s="31" t="s">
        <v>27108</v>
      </c>
      <c r="E87" s="31" t="s">
        <v>101</v>
      </c>
      <c r="F87" s="31" t="s">
        <v>123</v>
      </c>
      <c r="G87" s="31" t="s">
        <v>16223</v>
      </c>
      <c r="H87" s="31" t="s">
        <v>25340</v>
      </c>
      <c r="I87" s="38">
        <v>0.32291666666666669</v>
      </c>
      <c r="J87" s="31" t="s">
        <v>1751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23"/>
      <c r="R87" s="23"/>
      <c r="S87" s="29">
        <v>22200</v>
      </c>
      <c r="T87" s="23"/>
    </row>
    <row r="88" spans="1:20" ht="54" customHeight="1" x14ac:dyDescent="1.05">
      <c r="A88" s="31" t="s">
        <v>27109</v>
      </c>
      <c r="B88" s="31" t="s">
        <v>27110</v>
      </c>
      <c r="C88" s="31" t="s">
        <v>27111</v>
      </c>
      <c r="D88" s="31" t="s">
        <v>27112</v>
      </c>
      <c r="E88" s="31" t="s">
        <v>101</v>
      </c>
      <c r="F88" s="31" t="s">
        <v>123</v>
      </c>
      <c r="G88" s="31" t="s">
        <v>16223</v>
      </c>
      <c r="H88" s="31" t="s">
        <v>27113</v>
      </c>
      <c r="I88" s="38">
        <v>0.32291666666666669</v>
      </c>
      <c r="J88" s="31" t="s">
        <v>1751</v>
      </c>
      <c r="K88" s="31" t="s">
        <v>105</v>
      </c>
      <c r="L88" s="31" t="s">
        <v>107</v>
      </c>
      <c r="M88" s="31" t="s">
        <v>106</v>
      </c>
      <c r="N88" s="23"/>
      <c r="O88" s="23"/>
      <c r="P88" s="23"/>
      <c r="Q88" s="23"/>
      <c r="R88" s="23"/>
      <c r="S88" s="29">
        <v>22200</v>
      </c>
      <c r="T88" s="23"/>
    </row>
    <row r="89" spans="1:20" ht="54" customHeight="1" x14ac:dyDescent="1.05">
      <c r="A89" s="31" t="s">
        <v>27114</v>
      </c>
      <c r="B89" s="31" t="s">
        <v>27115</v>
      </c>
      <c r="C89" s="31" t="s">
        <v>27116</v>
      </c>
      <c r="D89" s="31" t="s">
        <v>27117</v>
      </c>
      <c r="E89" s="31" t="s">
        <v>101</v>
      </c>
      <c r="F89" s="31" t="s">
        <v>123</v>
      </c>
      <c r="G89" s="31" t="s">
        <v>16223</v>
      </c>
      <c r="H89" s="31" t="s">
        <v>27113</v>
      </c>
      <c r="I89" s="38">
        <v>0.32291666666666669</v>
      </c>
      <c r="J89" s="31" t="s">
        <v>1751</v>
      </c>
      <c r="K89" s="31" t="s">
        <v>105</v>
      </c>
      <c r="L89" s="31" t="s">
        <v>107</v>
      </c>
      <c r="M89" s="31" t="s">
        <v>106</v>
      </c>
      <c r="N89" s="23"/>
      <c r="O89" s="23"/>
      <c r="P89" s="23"/>
      <c r="Q89" s="23"/>
      <c r="R89" s="23"/>
      <c r="S89" s="29">
        <v>22200</v>
      </c>
      <c r="T89" s="23"/>
    </row>
    <row r="90" spans="1:20" ht="54" customHeight="1" x14ac:dyDescent="1.05">
      <c r="A90" s="31" t="s">
        <v>27118</v>
      </c>
      <c r="B90" s="31" t="s">
        <v>27119</v>
      </c>
      <c r="C90" s="31" t="s">
        <v>27120</v>
      </c>
      <c r="D90" s="31" t="s">
        <v>27121</v>
      </c>
      <c r="E90" s="31" t="s">
        <v>101</v>
      </c>
      <c r="F90" s="31" t="s">
        <v>123</v>
      </c>
      <c r="G90" s="31" t="s">
        <v>16223</v>
      </c>
      <c r="H90" s="31" t="s">
        <v>25340</v>
      </c>
      <c r="I90" s="38">
        <v>0.32291666666666669</v>
      </c>
      <c r="J90" s="31" t="s">
        <v>1751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23"/>
      <c r="R90" s="23"/>
      <c r="S90" s="29">
        <v>22200</v>
      </c>
      <c r="T90" s="23"/>
    </row>
    <row r="91" spans="1:20" ht="54" customHeight="1" x14ac:dyDescent="1.05">
      <c r="A91" s="31" t="s">
        <v>27122</v>
      </c>
      <c r="B91" s="31" t="s">
        <v>8186</v>
      </c>
      <c r="C91" s="31" t="s">
        <v>27123</v>
      </c>
      <c r="D91" s="31" t="s">
        <v>27124</v>
      </c>
      <c r="E91" s="31" t="s">
        <v>101</v>
      </c>
      <c r="F91" s="31" t="s">
        <v>123</v>
      </c>
      <c r="G91" s="31" t="s">
        <v>16223</v>
      </c>
      <c r="H91" s="31" t="s">
        <v>25340</v>
      </c>
      <c r="I91" s="38">
        <v>0.32291666666666669</v>
      </c>
      <c r="J91" s="31" t="s">
        <v>1751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23"/>
      <c r="R91" s="23"/>
      <c r="S91" s="29">
        <v>22200</v>
      </c>
      <c r="T91" s="23"/>
    </row>
    <row r="92" spans="1:20" ht="54" customHeight="1" x14ac:dyDescent="1.05">
      <c r="A92" s="31" t="s">
        <v>27125</v>
      </c>
      <c r="B92" s="31" t="s">
        <v>1375</v>
      </c>
      <c r="C92" s="31" t="s">
        <v>27126</v>
      </c>
      <c r="D92" s="31" t="s">
        <v>27127</v>
      </c>
      <c r="E92" s="31" t="s">
        <v>101</v>
      </c>
      <c r="F92" s="31" t="s">
        <v>123</v>
      </c>
      <c r="G92" s="31" t="s">
        <v>16223</v>
      </c>
      <c r="H92" s="31" t="s">
        <v>25340</v>
      </c>
      <c r="I92" s="38">
        <v>0.32291666666666669</v>
      </c>
      <c r="J92" s="31" t="s">
        <v>1751</v>
      </c>
      <c r="K92" s="31" t="s">
        <v>105</v>
      </c>
      <c r="L92" s="31" t="s">
        <v>107</v>
      </c>
      <c r="M92" s="31" t="s">
        <v>106</v>
      </c>
      <c r="N92" s="23"/>
      <c r="O92" s="23"/>
      <c r="P92" s="23"/>
      <c r="Q92" s="23"/>
      <c r="R92" s="23"/>
      <c r="S92" s="29">
        <v>22200</v>
      </c>
      <c r="T92" s="23"/>
    </row>
    <row r="93" spans="1:20" ht="54" customHeight="1" x14ac:dyDescent="1.05">
      <c r="A93" s="31" t="s">
        <v>27128</v>
      </c>
      <c r="B93" s="31" t="s">
        <v>27129</v>
      </c>
      <c r="C93" s="31" t="s">
        <v>27130</v>
      </c>
      <c r="D93" s="31" t="s">
        <v>27131</v>
      </c>
      <c r="E93" s="31" t="s">
        <v>101</v>
      </c>
      <c r="F93" s="31" t="s">
        <v>123</v>
      </c>
      <c r="G93" s="31" t="s">
        <v>16223</v>
      </c>
      <c r="H93" s="31" t="s">
        <v>25340</v>
      </c>
      <c r="I93" s="38">
        <v>0.32291666666666669</v>
      </c>
      <c r="J93" s="31" t="s">
        <v>1751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23"/>
      <c r="R93" s="23"/>
      <c r="S93" s="29">
        <v>22200</v>
      </c>
      <c r="T93" s="23"/>
    </row>
    <row r="94" spans="1:20" ht="54" customHeight="1" x14ac:dyDescent="1.05">
      <c r="A94" s="31" t="s">
        <v>27132</v>
      </c>
      <c r="B94" s="31" t="s">
        <v>18605</v>
      </c>
      <c r="C94" s="31" t="s">
        <v>27133</v>
      </c>
      <c r="D94" s="31" t="s">
        <v>27134</v>
      </c>
      <c r="E94" s="31" t="s">
        <v>101</v>
      </c>
      <c r="F94" s="31" t="s">
        <v>123</v>
      </c>
      <c r="G94" s="31" t="s">
        <v>16223</v>
      </c>
      <c r="H94" s="31" t="s">
        <v>25340</v>
      </c>
      <c r="I94" s="38">
        <v>0.32291666666666669</v>
      </c>
      <c r="J94" s="31" t="s">
        <v>1751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23"/>
      <c r="R94" s="23"/>
      <c r="S94" s="29">
        <v>22200</v>
      </c>
      <c r="T94" s="23"/>
    </row>
    <row r="95" spans="1:20" ht="54" customHeight="1" x14ac:dyDescent="1.05">
      <c r="A95" s="31" t="s">
        <v>27135</v>
      </c>
      <c r="B95" s="31" t="s">
        <v>27136</v>
      </c>
      <c r="C95" s="31" t="s">
        <v>27137</v>
      </c>
      <c r="D95" s="31" t="s">
        <v>27138</v>
      </c>
      <c r="E95" s="31" t="s">
        <v>101</v>
      </c>
      <c r="F95" s="31" t="s">
        <v>123</v>
      </c>
      <c r="G95" s="31" t="s">
        <v>16223</v>
      </c>
      <c r="H95" s="31" t="s">
        <v>25340</v>
      </c>
      <c r="I95" s="38">
        <v>0.32291666666666669</v>
      </c>
      <c r="J95" s="31" t="s">
        <v>1751</v>
      </c>
      <c r="K95" s="31" t="s">
        <v>105</v>
      </c>
      <c r="L95" s="31" t="s">
        <v>107</v>
      </c>
      <c r="M95" s="31" t="s">
        <v>106</v>
      </c>
      <c r="N95" s="23"/>
      <c r="O95" s="23"/>
      <c r="P95" s="23"/>
      <c r="Q95" s="23"/>
      <c r="R95" s="23"/>
      <c r="S95" s="29">
        <v>22200</v>
      </c>
      <c r="T95" s="23"/>
    </row>
    <row r="96" spans="1:20" ht="54" customHeight="1" x14ac:dyDescent="1.05">
      <c r="A96" s="31" t="s">
        <v>27139</v>
      </c>
      <c r="B96" s="31" t="s">
        <v>27140</v>
      </c>
      <c r="C96" s="31" t="s">
        <v>27141</v>
      </c>
      <c r="D96" s="31" t="s">
        <v>27142</v>
      </c>
      <c r="E96" s="31" t="s">
        <v>101</v>
      </c>
      <c r="F96" s="31" t="s">
        <v>123</v>
      </c>
      <c r="G96" s="31" t="s">
        <v>16223</v>
      </c>
      <c r="H96" s="31" t="s">
        <v>27113</v>
      </c>
      <c r="I96" s="38">
        <v>0.32291666666666669</v>
      </c>
      <c r="J96" s="31" t="s">
        <v>1751</v>
      </c>
      <c r="K96" s="31" t="s">
        <v>105</v>
      </c>
      <c r="L96" s="31" t="s">
        <v>107</v>
      </c>
      <c r="M96" s="31" t="s">
        <v>106</v>
      </c>
      <c r="N96" s="23"/>
      <c r="O96" s="23"/>
      <c r="P96" s="23"/>
      <c r="Q96" s="23"/>
      <c r="R96" s="23"/>
      <c r="S96" s="29">
        <v>22200</v>
      </c>
      <c r="T96" s="23"/>
    </row>
    <row r="97" spans="1:20" ht="54" customHeight="1" x14ac:dyDescent="1.3">
      <c r="A97" s="679" t="s">
        <v>28585</v>
      </c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1"/>
      <c r="N97" s="23"/>
      <c r="O97" s="23"/>
      <c r="P97" s="23"/>
      <c r="Q97" s="23"/>
      <c r="R97" s="23"/>
      <c r="S97" s="29"/>
      <c r="T97" s="23"/>
    </row>
    <row r="98" spans="1:20" ht="54" customHeight="1" x14ac:dyDescent="1.05">
      <c r="A98" s="31" t="s">
        <v>28462</v>
      </c>
      <c r="B98" s="31" t="s">
        <v>28463</v>
      </c>
      <c r="C98" s="31" t="s">
        <v>28464</v>
      </c>
      <c r="D98" s="31" t="s">
        <v>28465</v>
      </c>
      <c r="E98" s="31" t="s">
        <v>101</v>
      </c>
      <c r="F98" s="31" t="s">
        <v>123</v>
      </c>
      <c r="G98" s="31" t="s">
        <v>16223</v>
      </c>
      <c r="H98" s="31" t="s">
        <v>20462</v>
      </c>
      <c r="I98" s="38">
        <v>0.125</v>
      </c>
      <c r="J98" s="31" t="s">
        <v>1751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43925</v>
      </c>
      <c r="T98" s="23"/>
    </row>
    <row r="99" spans="1:20" ht="54" customHeight="1" x14ac:dyDescent="1.05">
      <c r="A99" s="31" t="s">
        <v>28466</v>
      </c>
      <c r="B99" s="31" t="s">
        <v>28467</v>
      </c>
      <c r="C99" s="31" t="s">
        <v>28468</v>
      </c>
      <c r="D99" s="31" t="s">
        <v>28469</v>
      </c>
      <c r="E99" s="31" t="s">
        <v>101</v>
      </c>
      <c r="F99" s="31" t="s">
        <v>123</v>
      </c>
      <c r="G99" s="31" t="s">
        <v>16223</v>
      </c>
      <c r="H99" s="31" t="s">
        <v>20462</v>
      </c>
      <c r="I99" s="38">
        <v>0.125</v>
      </c>
      <c r="J99" s="31" t="s">
        <v>1751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43925</v>
      </c>
      <c r="T99" s="23"/>
    </row>
    <row r="100" spans="1:20" ht="54" customHeight="1" x14ac:dyDescent="1.05">
      <c r="A100" s="31" t="s">
        <v>28470</v>
      </c>
      <c r="B100" s="31" t="s">
        <v>23958</v>
      </c>
      <c r="C100" s="31" t="s">
        <v>28471</v>
      </c>
      <c r="D100" s="31" t="s">
        <v>28472</v>
      </c>
      <c r="E100" s="31" t="s">
        <v>101</v>
      </c>
      <c r="F100" s="31" t="s">
        <v>123</v>
      </c>
      <c r="G100" s="31" t="s">
        <v>16223</v>
      </c>
      <c r="H100" s="31" t="s">
        <v>20462</v>
      </c>
      <c r="I100" s="38">
        <v>0.125</v>
      </c>
      <c r="J100" s="31" t="s">
        <v>1751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43925</v>
      </c>
      <c r="T100" s="23"/>
    </row>
    <row r="101" spans="1:20" ht="54" customHeight="1" x14ac:dyDescent="1.05">
      <c r="A101" s="31" t="s">
        <v>28473</v>
      </c>
      <c r="B101" s="31" t="s">
        <v>28474</v>
      </c>
      <c r="C101" s="31" t="s">
        <v>28475</v>
      </c>
      <c r="D101" s="31" t="s">
        <v>28476</v>
      </c>
      <c r="E101" s="31" t="s">
        <v>101</v>
      </c>
      <c r="F101" s="31" t="s">
        <v>123</v>
      </c>
      <c r="G101" s="31" t="s">
        <v>16223</v>
      </c>
      <c r="H101" s="31" t="s">
        <v>20462</v>
      </c>
      <c r="I101" s="38">
        <v>0.125</v>
      </c>
      <c r="J101" s="31" t="s">
        <v>1751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43925</v>
      </c>
      <c r="T101" s="23"/>
    </row>
    <row r="102" spans="1:20" ht="54" customHeight="1" x14ac:dyDescent="1.05">
      <c r="A102" s="31" t="s">
        <v>28477</v>
      </c>
      <c r="B102" s="31" t="s">
        <v>28478</v>
      </c>
      <c r="C102" s="31" t="s">
        <v>28479</v>
      </c>
      <c r="D102" s="31" t="s">
        <v>28480</v>
      </c>
      <c r="E102" s="31" t="s">
        <v>101</v>
      </c>
      <c r="F102" s="31" t="s">
        <v>123</v>
      </c>
      <c r="G102" s="31" t="s">
        <v>16223</v>
      </c>
      <c r="H102" s="31" t="s">
        <v>28481</v>
      </c>
      <c r="I102" s="38">
        <v>0.32291666666666669</v>
      </c>
      <c r="J102" s="31" t="s">
        <v>1751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23"/>
    </row>
    <row r="103" spans="1:20" ht="54" customHeight="1" x14ac:dyDescent="1.05">
      <c r="A103" s="31" t="s">
        <v>28482</v>
      </c>
      <c r="B103" s="31" t="s">
        <v>17174</v>
      </c>
      <c r="C103" s="31" t="s">
        <v>28483</v>
      </c>
      <c r="D103" s="31" t="s">
        <v>28484</v>
      </c>
      <c r="E103" s="31" t="s">
        <v>101</v>
      </c>
      <c r="F103" s="31" t="s">
        <v>123</v>
      </c>
      <c r="G103" s="31" t="s">
        <v>16223</v>
      </c>
      <c r="H103" s="31" t="s">
        <v>28481</v>
      </c>
      <c r="I103" s="38">
        <v>0.32291666666666669</v>
      </c>
      <c r="J103" s="31" t="s">
        <v>1751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23"/>
      <c r="R103" s="23"/>
      <c r="S103" s="29">
        <v>22200</v>
      </c>
      <c r="T103" s="23"/>
    </row>
    <row r="104" spans="1:20" ht="54" customHeight="1" x14ac:dyDescent="0.7">
      <c r="A104" s="682" t="s">
        <v>29178</v>
      </c>
      <c r="B104" s="683"/>
      <c r="C104" s="683"/>
      <c r="D104" s="683"/>
      <c r="E104" s="683"/>
      <c r="F104" s="683"/>
      <c r="G104" s="683"/>
      <c r="H104" s="683"/>
      <c r="I104" s="683"/>
      <c r="J104" s="683"/>
      <c r="K104" s="683"/>
      <c r="L104" s="683"/>
      <c r="M104" s="684"/>
      <c r="N104" s="23"/>
      <c r="O104" s="23"/>
      <c r="P104" s="23"/>
      <c r="Q104" s="23"/>
      <c r="R104" s="23"/>
      <c r="S104" s="29"/>
      <c r="T104" s="23"/>
    </row>
    <row r="105" spans="1:20" ht="54" customHeight="1" x14ac:dyDescent="1.05">
      <c r="A105" s="31" t="s">
        <v>29118</v>
      </c>
      <c r="B105" s="31" t="s">
        <v>29119</v>
      </c>
      <c r="C105" s="31" t="s">
        <v>29120</v>
      </c>
      <c r="D105" s="31" t="s">
        <v>29121</v>
      </c>
      <c r="E105" s="31" t="s">
        <v>101</v>
      </c>
      <c r="F105" s="31" t="s">
        <v>123</v>
      </c>
      <c r="G105" s="31" t="s">
        <v>16223</v>
      </c>
      <c r="H105" s="31" t="s">
        <v>27113</v>
      </c>
      <c r="I105" s="38">
        <v>0.32291666666666669</v>
      </c>
      <c r="J105" s="31" t="s">
        <v>1751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22200</v>
      </c>
      <c r="T105" s="23"/>
    </row>
    <row r="106" spans="1:20" ht="54" customHeight="1" x14ac:dyDescent="1.05">
      <c r="A106" s="31" t="s">
        <v>29122</v>
      </c>
      <c r="B106" s="31" t="s">
        <v>29123</v>
      </c>
      <c r="C106" s="31" t="s">
        <v>29124</v>
      </c>
      <c r="D106" s="31" t="s">
        <v>29125</v>
      </c>
      <c r="E106" s="31" t="s">
        <v>101</v>
      </c>
      <c r="F106" s="31" t="s">
        <v>123</v>
      </c>
      <c r="G106" s="31" t="s">
        <v>16223</v>
      </c>
      <c r="H106" s="31" t="s">
        <v>27113</v>
      </c>
      <c r="I106" s="38">
        <v>0.32291666666666669</v>
      </c>
      <c r="J106" s="31" t="s">
        <v>1751</v>
      </c>
      <c r="K106" s="31" t="s">
        <v>105</v>
      </c>
      <c r="L106" s="31" t="s">
        <v>106</v>
      </c>
      <c r="M106" s="31" t="s">
        <v>107</v>
      </c>
      <c r="N106" s="23"/>
      <c r="O106" s="23"/>
      <c r="P106" s="23"/>
      <c r="Q106" s="23"/>
      <c r="R106" s="23"/>
      <c r="S106" s="29">
        <v>22200</v>
      </c>
      <c r="T106" s="23"/>
    </row>
    <row r="107" spans="1:20" ht="54" customHeight="1" x14ac:dyDescent="1.05">
      <c r="A107" s="31" t="s">
        <v>29126</v>
      </c>
      <c r="B107" s="31" t="s">
        <v>16919</v>
      </c>
      <c r="C107" s="31" t="s">
        <v>29127</v>
      </c>
      <c r="D107" s="31" t="s">
        <v>29128</v>
      </c>
      <c r="E107" s="31" t="s">
        <v>101</v>
      </c>
      <c r="F107" s="31" t="s">
        <v>123</v>
      </c>
      <c r="G107" s="31" t="s">
        <v>16223</v>
      </c>
      <c r="H107" s="31" t="s">
        <v>27113</v>
      </c>
      <c r="I107" s="38">
        <v>0.32291666666666669</v>
      </c>
      <c r="J107" s="31" t="s">
        <v>1751</v>
      </c>
      <c r="K107" s="31" t="s">
        <v>105</v>
      </c>
      <c r="L107" s="31" t="s">
        <v>125</v>
      </c>
      <c r="M107" s="31" t="s">
        <v>107</v>
      </c>
      <c r="N107" s="23"/>
      <c r="O107" s="23"/>
      <c r="P107" s="23"/>
      <c r="Q107" s="23"/>
      <c r="R107" s="23"/>
      <c r="S107" s="29">
        <v>22200</v>
      </c>
      <c r="T107" s="23"/>
    </row>
    <row r="108" spans="1:20" ht="54" customHeight="1" x14ac:dyDescent="1.05">
      <c r="A108" s="31" t="s">
        <v>29129</v>
      </c>
      <c r="B108" s="31" t="s">
        <v>29130</v>
      </c>
      <c r="C108" s="31" t="s">
        <v>29131</v>
      </c>
      <c r="D108" s="31" t="s">
        <v>29132</v>
      </c>
      <c r="E108" s="31" t="s">
        <v>101</v>
      </c>
      <c r="F108" s="31" t="s">
        <v>123</v>
      </c>
      <c r="G108" s="31" t="s">
        <v>16223</v>
      </c>
      <c r="H108" s="31" t="s">
        <v>20462</v>
      </c>
      <c r="I108" s="38">
        <v>0.125</v>
      </c>
      <c r="J108" s="31" t="s">
        <v>1751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23"/>
      <c r="R108" s="23"/>
      <c r="S108" s="29">
        <v>22200</v>
      </c>
      <c r="T108" s="23"/>
    </row>
    <row r="109" spans="1:20" ht="54" customHeight="1" x14ac:dyDescent="0.7">
      <c r="A109" s="698" t="s">
        <v>32889</v>
      </c>
      <c r="B109" s="699"/>
      <c r="C109" s="699"/>
      <c r="D109" s="699"/>
      <c r="E109" s="699"/>
      <c r="F109" s="699"/>
      <c r="G109" s="699"/>
      <c r="H109" s="699"/>
      <c r="I109" s="699"/>
      <c r="J109" s="699"/>
      <c r="K109" s="699"/>
      <c r="L109" s="699"/>
      <c r="M109" s="700"/>
      <c r="N109" s="23"/>
      <c r="O109" s="23"/>
      <c r="P109" s="23"/>
      <c r="Q109" s="131"/>
      <c r="R109" s="131"/>
      <c r="S109" s="29"/>
      <c r="T109" s="29">
        <v>5975</v>
      </c>
    </row>
    <row r="113" spans="9:10" ht="50.1" customHeight="1" x14ac:dyDescent="0.7">
      <c r="I113" s="7" t="s">
        <v>14</v>
      </c>
      <c r="J113" s="7">
        <f>SUM(Q:Q)-SUM(R:R)</f>
        <v>0</v>
      </c>
    </row>
    <row r="114" spans="9:10" ht="50.1" customHeight="1" x14ac:dyDescent="0.7">
      <c r="I114" s="7" t="s">
        <v>15</v>
      </c>
      <c r="J114" s="7">
        <f>SUM(S:S)-SUM(T:T)</f>
        <v>0</v>
      </c>
    </row>
    <row r="115" spans="9:10" ht="50.1" customHeight="1" x14ac:dyDescent="0.7">
      <c r="I115" s="730" t="s">
        <v>91</v>
      </c>
      <c r="J115" s="730"/>
    </row>
    <row r="116" spans="9:10" ht="50.1" customHeight="1" x14ac:dyDescent="0.7">
      <c r="I116" s="731"/>
      <c r="J116" s="731"/>
    </row>
  </sheetData>
  <autoFilter ref="A1:AX987" xr:uid="{00000000-0001-0000-0000-000000000000}"/>
  <mergeCells count="33">
    <mergeCell ref="A29:M29"/>
    <mergeCell ref="A85:M85"/>
    <mergeCell ref="A109:M109"/>
    <mergeCell ref="A97:M97"/>
    <mergeCell ref="A3:M3"/>
    <mergeCell ref="A4:Q4"/>
    <mergeCell ref="A10:M10"/>
    <mergeCell ref="A11:M11"/>
    <mergeCell ref="A12:M12"/>
    <mergeCell ref="A20:M20"/>
    <mergeCell ref="A13:M13"/>
    <mergeCell ref="A22:M22"/>
    <mergeCell ref="A27:M27"/>
    <mergeCell ref="A28:M28"/>
    <mergeCell ref="A35:M35"/>
    <mergeCell ref="A37:M37"/>
    <mergeCell ref="A41:M41"/>
    <mergeCell ref="A86:M86"/>
    <mergeCell ref="A33:M33"/>
    <mergeCell ref="A104:M104"/>
    <mergeCell ref="A43:M43"/>
    <mergeCell ref="I115:J116"/>
    <mergeCell ref="A44:M44"/>
    <mergeCell ref="A54:N54"/>
    <mergeCell ref="A50:M50"/>
    <mergeCell ref="A56:M56"/>
    <mergeCell ref="A58:M58"/>
    <mergeCell ref="A60:M60"/>
    <mergeCell ref="A69:L69"/>
    <mergeCell ref="A70:M70"/>
    <mergeCell ref="A79:M79"/>
    <mergeCell ref="A80:M80"/>
    <mergeCell ref="A83:P83"/>
  </mergeCells>
  <hyperlinks>
    <hyperlink ref="I115:J116" location="الرئيسيه!A1" display="الرئيسيه" xr:uid="{044C98FC-0944-A442-A3D8-0EF541B1C52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BC34-30A0-FC40-B2B7-5BD8CA09F922}">
  <sheetPr codeName="Sheet71">
    <pageSetUpPr fitToPage="1"/>
  </sheetPr>
  <dimension ref="A1:AM1234"/>
  <sheetViews>
    <sheetView rightToLeft="1" zoomScale="40" zoomScaleNormal="40" workbookViewId="0">
      <pane ySplit="1" topLeftCell="A1225" activePane="bottomLeft" state="frozen"/>
      <selection activeCell="G24" sqref="G24"/>
      <selection pane="bottomLeft" activeCell="A1225" sqref="A1225"/>
    </sheetView>
  </sheetViews>
  <sheetFormatPr defaultColWidth="64.140625" defaultRowHeight="67.5" x14ac:dyDescent="1.3"/>
  <cols>
    <col min="1" max="1" width="77.140625" style="85" customWidth="1"/>
    <col min="2" max="2" width="37.5703125" style="87" customWidth="1"/>
    <col min="3" max="3" width="29" style="85" hidden="1" customWidth="1"/>
    <col min="4" max="4" width="54.28515625" style="85" customWidth="1"/>
    <col min="5" max="5" width="25.5703125" style="85" customWidth="1"/>
    <col min="6" max="6" width="20.85546875" style="85" bestFit="1" customWidth="1"/>
    <col min="7" max="7" width="49.5703125" style="85" customWidth="1"/>
    <col min="8" max="8" width="41.85546875" style="85" customWidth="1"/>
    <col min="9" max="9" width="35.140625" style="85" customWidth="1"/>
    <col min="10" max="10" width="39" style="85" customWidth="1"/>
    <col min="11" max="11" width="25.42578125" style="85" hidden="1" customWidth="1"/>
    <col min="12" max="12" width="34" style="85" customWidth="1"/>
    <col min="13" max="13" width="39.5703125" style="85" customWidth="1"/>
    <col min="14" max="14" width="38" style="85" hidden="1" customWidth="1"/>
    <col min="15" max="15" width="18.5703125" style="85" hidden="1" customWidth="1"/>
    <col min="16" max="16" width="43.5703125" style="85" hidden="1" customWidth="1"/>
    <col min="17" max="17" width="34.85546875" style="85" customWidth="1"/>
    <col min="18" max="18" width="33.42578125" style="85" customWidth="1"/>
    <col min="19" max="19" width="29.42578125" style="134" customWidth="1"/>
    <col min="20" max="20" width="41.140625" style="544" customWidth="1"/>
    <col min="21" max="16384" width="64.140625" style="85"/>
  </cols>
  <sheetData>
    <row r="1" spans="1:21" s="81" customFormat="1" x14ac:dyDescent="1.3">
      <c r="A1" s="78" t="s">
        <v>7</v>
      </c>
      <c r="B1" s="79" t="s">
        <v>2</v>
      </c>
      <c r="C1" s="78" t="s">
        <v>92</v>
      </c>
      <c r="D1" s="78" t="s">
        <v>4</v>
      </c>
      <c r="E1" s="78" t="s">
        <v>87</v>
      </c>
      <c r="F1" s="78" t="s">
        <v>93</v>
      </c>
      <c r="G1" s="78" t="s">
        <v>94</v>
      </c>
      <c r="H1" s="78" t="s">
        <v>86</v>
      </c>
      <c r="I1" s="78" t="s">
        <v>95</v>
      </c>
      <c r="J1" s="78" t="s">
        <v>85</v>
      </c>
      <c r="K1" s="78" t="s">
        <v>96</v>
      </c>
      <c r="L1" s="78" t="s">
        <v>89</v>
      </c>
      <c r="M1" s="78" t="s">
        <v>88</v>
      </c>
      <c r="N1" s="78" t="s">
        <v>89</v>
      </c>
      <c r="O1" s="78" t="s">
        <v>89</v>
      </c>
      <c r="P1" s="78" t="s">
        <v>89</v>
      </c>
      <c r="Q1" s="32" t="s">
        <v>90</v>
      </c>
      <c r="R1" s="32" t="s">
        <v>12</v>
      </c>
      <c r="S1" s="121" t="s">
        <v>10</v>
      </c>
      <c r="T1" s="617" t="s">
        <v>11</v>
      </c>
      <c r="U1" s="308"/>
    </row>
    <row r="2" spans="1:21" s="36" customFormat="1" x14ac:dyDescent="0.9">
      <c r="A2" s="33" t="s">
        <v>79</v>
      </c>
      <c r="B2" s="33"/>
      <c r="C2" s="33"/>
      <c r="D2" s="34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5">
        <v>0</v>
      </c>
      <c r="R2" s="35">
        <v>0</v>
      </c>
      <c r="S2" s="189"/>
      <c r="T2" s="480">
        <v>792494</v>
      </c>
      <c r="U2" s="309"/>
    </row>
    <row r="3" spans="1:21" s="39" customFormat="1" x14ac:dyDescent="0.25">
      <c r="A3" s="263"/>
      <c r="B3" s="263"/>
      <c r="C3" s="263"/>
      <c r="D3" s="263"/>
      <c r="E3" s="263"/>
      <c r="F3" s="263"/>
      <c r="G3" s="263"/>
      <c r="H3" s="263"/>
      <c r="I3" s="263"/>
      <c r="J3" s="263" t="s">
        <v>1252</v>
      </c>
      <c r="K3" s="263"/>
      <c r="L3" s="263"/>
      <c r="M3" s="263"/>
      <c r="N3" s="263"/>
      <c r="O3" s="263"/>
      <c r="P3" s="263"/>
      <c r="Q3" s="263"/>
      <c r="R3" s="263"/>
      <c r="S3" s="313"/>
      <c r="T3" s="618"/>
      <c r="U3" s="310"/>
    </row>
    <row r="4" spans="1:21" x14ac:dyDescent="1.3">
      <c r="A4" s="80" t="s">
        <v>662</v>
      </c>
      <c r="B4" s="82" t="s">
        <v>663</v>
      </c>
      <c r="C4" s="80" t="s">
        <v>664</v>
      </c>
      <c r="D4" s="80" t="s">
        <v>665</v>
      </c>
      <c r="E4" s="80" t="s">
        <v>101</v>
      </c>
      <c r="F4" s="80" t="s">
        <v>102</v>
      </c>
      <c r="G4" s="80" t="s">
        <v>567</v>
      </c>
      <c r="H4" s="80" t="s">
        <v>104</v>
      </c>
      <c r="I4" s="83">
        <v>0.41666666666666669</v>
      </c>
      <c r="J4" s="80" t="s">
        <v>30</v>
      </c>
      <c r="K4" s="80" t="s">
        <v>105</v>
      </c>
      <c r="L4" s="80" t="s">
        <v>106</v>
      </c>
      <c r="M4" s="80" t="s">
        <v>107</v>
      </c>
      <c r="N4" s="84"/>
      <c r="O4" s="84"/>
      <c r="P4" s="84"/>
      <c r="Q4" s="84"/>
      <c r="R4" s="84"/>
      <c r="S4" s="125">
        <v>18000</v>
      </c>
      <c r="T4" s="480"/>
      <c r="U4" s="230"/>
    </row>
    <row r="5" spans="1:21" customFormat="1" ht="50.1" customHeight="1" x14ac:dyDescent="1.3">
      <c r="A5" s="19" t="s">
        <v>97</v>
      </c>
      <c r="B5" s="21" t="s">
        <v>98</v>
      </c>
      <c r="C5" s="40" t="s">
        <v>99</v>
      </c>
      <c r="D5" s="19" t="s">
        <v>100</v>
      </c>
      <c r="E5" s="19" t="s">
        <v>101</v>
      </c>
      <c r="F5" s="19" t="s">
        <v>102</v>
      </c>
      <c r="G5" s="19" t="s">
        <v>103</v>
      </c>
      <c r="H5" s="19" t="s">
        <v>104</v>
      </c>
      <c r="I5" s="22">
        <v>2.0833333333333332E-2</v>
      </c>
      <c r="J5" s="19" t="s">
        <v>80</v>
      </c>
      <c r="K5" s="19" t="s">
        <v>105</v>
      </c>
      <c r="L5" s="19" t="s">
        <v>106</v>
      </c>
      <c r="M5" s="19" t="s">
        <v>107</v>
      </c>
      <c r="N5" s="19"/>
      <c r="O5" s="23"/>
      <c r="P5" s="23"/>
      <c r="Q5" s="23"/>
      <c r="R5" s="23"/>
      <c r="S5" s="29">
        <v>18000</v>
      </c>
      <c r="T5" s="481"/>
      <c r="U5" s="234"/>
    </row>
    <row r="6" spans="1:21" x14ac:dyDescent="0.9">
      <c r="A6" s="80" t="s">
        <v>711</v>
      </c>
      <c r="B6" s="82" t="s">
        <v>712</v>
      </c>
      <c r="C6" s="80" t="s">
        <v>713</v>
      </c>
      <c r="D6" s="80" t="s">
        <v>714</v>
      </c>
      <c r="E6" s="80" t="s">
        <v>688</v>
      </c>
      <c r="F6" s="80" t="s">
        <v>123</v>
      </c>
      <c r="G6" s="80" t="s">
        <v>689</v>
      </c>
      <c r="H6" s="80" t="s">
        <v>104</v>
      </c>
      <c r="I6" s="83">
        <v>0.41666666666666669</v>
      </c>
      <c r="J6" s="80" t="s">
        <v>30</v>
      </c>
      <c r="K6" s="80" t="s">
        <v>105</v>
      </c>
      <c r="L6" s="80" t="s">
        <v>106</v>
      </c>
      <c r="M6" s="80" t="s">
        <v>194</v>
      </c>
      <c r="N6" s="84"/>
      <c r="O6" s="84"/>
      <c r="P6" s="84"/>
      <c r="Q6" s="84"/>
      <c r="R6" s="84"/>
      <c r="S6" s="164">
        <v>38750</v>
      </c>
      <c r="T6" s="480"/>
      <c r="U6" s="230"/>
    </row>
    <row r="7" spans="1:21" x14ac:dyDescent="0.9">
      <c r="A7" s="80" t="s">
        <v>771</v>
      </c>
      <c r="B7" s="82" t="s">
        <v>772</v>
      </c>
      <c r="C7" s="80" t="s">
        <v>773</v>
      </c>
      <c r="D7" s="80" t="s">
        <v>774</v>
      </c>
      <c r="E7" s="80" t="s">
        <v>688</v>
      </c>
      <c r="F7" s="80" t="s">
        <v>123</v>
      </c>
      <c r="G7" s="80" t="s">
        <v>689</v>
      </c>
      <c r="H7" s="80" t="s">
        <v>104</v>
      </c>
      <c r="I7" s="83">
        <v>0.41666666666666669</v>
      </c>
      <c r="J7" s="80" t="s">
        <v>30</v>
      </c>
      <c r="K7" s="80" t="s">
        <v>105</v>
      </c>
      <c r="L7" s="80" t="s">
        <v>106</v>
      </c>
      <c r="M7" s="80" t="s">
        <v>194</v>
      </c>
      <c r="N7" s="84"/>
      <c r="O7" s="84"/>
      <c r="P7" s="84"/>
      <c r="Q7" s="84"/>
      <c r="R7" s="84"/>
      <c r="S7" s="164">
        <v>38750</v>
      </c>
      <c r="T7" s="480"/>
      <c r="U7" s="230"/>
    </row>
    <row r="8" spans="1:21" x14ac:dyDescent="0.9">
      <c r="A8" s="80" t="s">
        <v>808</v>
      </c>
      <c r="B8" s="82" t="s">
        <v>809</v>
      </c>
      <c r="C8" s="80" t="s">
        <v>810</v>
      </c>
      <c r="D8" s="80" t="s">
        <v>811</v>
      </c>
      <c r="E8" s="80" t="s">
        <v>688</v>
      </c>
      <c r="F8" s="80" t="s">
        <v>123</v>
      </c>
      <c r="G8" s="80" t="s">
        <v>689</v>
      </c>
      <c r="H8" s="80" t="s">
        <v>104</v>
      </c>
      <c r="I8" s="83">
        <v>0.41666666666666669</v>
      </c>
      <c r="J8" s="80" t="s">
        <v>30</v>
      </c>
      <c r="K8" s="80" t="s">
        <v>105</v>
      </c>
      <c r="L8" s="80" t="s">
        <v>106</v>
      </c>
      <c r="M8" s="80" t="s">
        <v>194</v>
      </c>
      <c r="N8" s="84"/>
      <c r="O8" s="84"/>
      <c r="P8" s="84"/>
      <c r="Q8" s="84"/>
      <c r="R8" s="84"/>
      <c r="S8" s="164">
        <v>38750</v>
      </c>
      <c r="T8" s="480"/>
      <c r="U8" s="230"/>
    </row>
    <row r="9" spans="1:21" x14ac:dyDescent="1.3">
      <c r="A9" s="789" t="s">
        <v>1270</v>
      </c>
      <c r="B9" s="789"/>
      <c r="C9" s="789"/>
      <c r="D9" s="789"/>
      <c r="E9" s="789"/>
      <c r="F9" s="789"/>
      <c r="G9" s="789"/>
      <c r="H9" s="789"/>
      <c r="I9" s="789"/>
      <c r="J9" s="789"/>
      <c r="K9" s="789"/>
      <c r="L9" s="789"/>
      <c r="M9" s="84"/>
      <c r="N9" s="84"/>
      <c r="O9" s="84"/>
      <c r="P9" s="84"/>
      <c r="Q9" s="84"/>
      <c r="R9" s="84"/>
      <c r="S9" s="125"/>
      <c r="T9" s="480">
        <v>543000</v>
      </c>
      <c r="U9" s="230"/>
    </row>
    <row r="10" spans="1:21" x14ac:dyDescent="1.3">
      <c r="A10" s="696" t="s">
        <v>1302</v>
      </c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  <c r="O10" s="696"/>
      <c r="P10" s="696"/>
      <c r="Q10" s="696"/>
      <c r="R10" s="23"/>
      <c r="S10" s="125"/>
      <c r="T10" s="480"/>
      <c r="U10" s="230"/>
    </row>
    <row r="11" spans="1:21" x14ac:dyDescent="1.3">
      <c r="A11" s="31" t="s">
        <v>1320</v>
      </c>
      <c r="B11" s="37" t="s">
        <v>1319</v>
      </c>
      <c r="C11" s="31" t="s">
        <v>1318</v>
      </c>
      <c r="D11" s="31" t="s">
        <v>1317</v>
      </c>
      <c r="E11" s="31" t="s">
        <v>101</v>
      </c>
      <c r="F11" s="31" t="s">
        <v>123</v>
      </c>
      <c r="G11" s="31" t="s">
        <v>103</v>
      </c>
      <c r="H11" s="31" t="s">
        <v>1303</v>
      </c>
      <c r="I11" s="38">
        <v>0.125</v>
      </c>
      <c r="J11" s="31" t="s">
        <v>30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23"/>
      <c r="R11" s="23"/>
      <c r="S11" s="125">
        <v>18000</v>
      </c>
      <c r="T11" s="480"/>
      <c r="U11" s="230"/>
    </row>
    <row r="12" spans="1:21" x14ac:dyDescent="1.3">
      <c r="A12" s="31" t="s">
        <v>1316</v>
      </c>
      <c r="B12" s="37" t="s">
        <v>1315</v>
      </c>
      <c r="C12" s="31" t="s">
        <v>1314</v>
      </c>
      <c r="D12" s="31" t="s">
        <v>1313</v>
      </c>
      <c r="E12" s="31" t="s">
        <v>101</v>
      </c>
      <c r="F12" s="31" t="s">
        <v>1304</v>
      </c>
      <c r="G12" s="31" t="s">
        <v>124</v>
      </c>
      <c r="H12" s="31" t="s">
        <v>1303</v>
      </c>
      <c r="I12" s="38">
        <v>0.79513888888888884</v>
      </c>
      <c r="J12" s="31" t="s">
        <v>30</v>
      </c>
      <c r="K12" s="31" t="s">
        <v>105</v>
      </c>
      <c r="L12" s="31" t="s">
        <v>125</v>
      </c>
      <c r="M12" s="31" t="s">
        <v>491</v>
      </c>
      <c r="N12" s="23"/>
      <c r="O12" s="23"/>
      <c r="P12" s="154"/>
      <c r="Q12" s="23"/>
      <c r="R12" s="23"/>
      <c r="S12" s="125">
        <v>26000</v>
      </c>
      <c r="T12" s="480"/>
      <c r="U12" s="230"/>
    </row>
    <row r="13" spans="1:21" x14ac:dyDescent="1.3">
      <c r="A13" s="31" t="s">
        <v>1312</v>
      </c>
      <c r="B13" s="37" t="s">
        <v>1311</v>
      </c>
      <c r="C13" s="31" t="s">
        <v>1310</v>
      </c>
      <c r="D13" s="31" t="s">
        <v>1309</v>
      </c>
      <c r="E13" s="31" t="s">
        <v>101</v>
      </c>
      <c r="F13" s="31" t="s">
        <v>1304</v>
      </c>
      <c r="G13" s="31" t="s">
        <v>124</v>
      </c>
      <c r="H13" s="31" t="s">
        <v>1303</v>
      </c>
      <c r="I13" s="38">
        <v>0.79513888888888884</v>
      </c>
      <c r="J13" s="31" t="s">
        <v>30</v>
      </c>
      <c r="K13" s="31" t="s">
        <v>105</v>
      </c>
      <c r="L13" s="31" t="s">
        <v>125</v>
      </c>
      <c r="M13" s="31" t="s">
        <v>491</v>
      </c>
      <c r="N13" s="23"/>
      <c r="O13" s="23"/>
      <c r="P13" s="154"/>
      <c r="Q13" s="23"/>
      <c r="R13" s="23"/>
      <c r="S13" s="125">
        <v>26000</v>
      </c>
      <c r="T13" s="480"/>
      <c r="U13" s="230"/>
    </row>
    <row r="14" spans="1:21" x14ac:dyDescent="1.3">
      <c r="A14" s="31" t="s">
        <v>1308</v>
      </c>
      <c r="B14" s="37" t="s">
        <v>1307</v>
      </c>
      <c r="C14" s="31" t="s">
        <v>1306</v>
      </c>
      <c r="D14" s="31" t="s">
        <v>1305</v>
      </c>
      <c r="E14" s="31" t="s">
        <v>101</v>
      </c>
      <c r="F14" s="31" t="s">
        <v>1304</v>
      </c>
      <c r="G14" s="31" t="s">
        <v>103</v>
      </c>
      <c r="H14" s="31" t="s">
        <v>1303</v>
      </c>
      <c r="I14" s="38">
        <v>0.95833333333333337</v>
      </c>
      <c r="J14" s="31" t="s">
        <v>30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23"/>
      <c r="R14" s="23"/>
      <c r="S14" s="125">
        <v>18000</v>
      </c>
      <c r="T14" s="480"/>
      <c r="U14" s="230"/>
    </row>
    <row r="15" spans="1:21" ht="55.5" customHeight="1" x14ac:dyDescent="1.05">
      <c r="A15" s="708" t="s">
        <v>2012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08"/>
      <c r="O15" s="708"/>
      <c r="P15" s="708"/>
      <c r="Q15" s="708"/>
      <c r="R15" s="708"/>
      <c r="S15" s="708"/>
      <c r="T15" s="480">
        <v>1303650</v>
      </c>
      <c r="U15" s="230"/>
    </row>
    <row r="16" spans="1:21" ht="44.25" x14ac:dyDescent="1.05">
      <c r="A16" s="708" t="s">
        <v>3093</v>
      </c>
      <c r="B16" s="708"/>
      <c r="C16" s="708"/>
      <c r="D16" s="708"/>
      <c r="E16" s="708"/>
      <c r="F16" s="708"/>
      <c r="G16" s="708"/>
      <c r="H16" s="708"/>
      <c r="I16" s="708"/>
      <c r="J16" s="708"/>
      <c r="K16" s="708"/>
      <c r="L16" s="708"/>
      <c r="M16" s="708"/>
      <c r="N16" s="708"/>
      <c r="O16" s="708"/>
      <c r="P16" s="708"/>
      <c r="Q16" s="708"/>
      <c r="R16" s="708"/>
      <c r="S16" s="708"/>
      <c r="T16" s="708"/>
      <c r="U16" s="234"/>
    </row>
    <row r="17" spans="1:21" x14ac:dyDescent="1.25">
      <c r="A17" s="31" t="s">
        <v>2026</v>
      </c>
      <c r="B17" s="37" t="s">
        <v>2027</v>
      </c>
      <c r="C17" s="31" t="s">
        <v>2028</v>
      </c>
      <c r="D17" s="31" t="s">
        <v>2029</v>
      </c>
      <c r="E17" s="31" t="s">
        <v>101</v>
      </c>
      <c r="F17" s="31" t="s">
        <v>123</v>
      </c>
      <c r="G17" s="31" t="s">
        <v>124</v>
      </c>
      <c r="H17" s="31" t="s">
        <v>2017</v>
      </c>
      <c r="I17" s="38">
        <v>0.32291666666666669</v>
      </c>
      <c r="J17" s="31" t="s">
        <v>30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4"/>
      <c r="R17" s="54"/>
      <c r="S17" s="140">
        <v>43725</v>
      </c>
      <c r="T17" s="480"/>
      <c r="U17" s="234"/>
    </row>
    <row r="18" spans="1:21" x14ac:dyDescent="1.25">
      <c r="A18" s="31" t="s">
        <v>2030</v>
      </c>
      <c r="B18" s="37" t="s">
        <v>2031</v>
      </c>
      <c r="C18" s="31" t="s">
        <v>2032</v>
      </c>
      <c r="D18" s="31" t="s">
        <v>2033</v>
      </c>
      <c r="E18" s="31" t="s">
        <v>101</v>
      </c>
      <c r="F18" s="31" t="s">
        <v>123</v>
      </c>
      <c r="G18" s="31" t="s">
        <v>124</v>
      </c>
      <c r="H18" s="31" t="s">
        <v>2017</v>
      </c>
      <c r="I18" s="38">
        <v>0.32291666666666669</v>
      </c>
      <c r="J18" s="31" t="s">
        <v>30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4"/>
      <c r="R18" s="54"/>
      <c r="S18" s="140">
        <v>43725</v>
      </c>
      <c r="T18" s="480"/>
      <c r="U18" s="234"/>
    </row>
    <row r="19" spans="1:21" x14ac:dyDescent="1.25">
      <c r="A19" s="31" t="s">
        <v>2034</v>
      </c>
      <c r="B19" s="37" t="s">
        <v>2035</v>
      </c>
      <c r="C19" s="31" t="s">
        <v>2036</v>
      </c>
      <c r="D19" s="31" t="s">
        <v>2037</v>
      </c>
      <c r="E19" s="31" t="s">
        <v>101</v>
      </c>
      <c r="F19" s="31" t="s">
        <v>123</v>
      </c>
      <c r="G19" s="31" t="s">
        <v>124</v>
      </c>
      <c r="H19" s="31" t="s">
        <v>2017</v>
      </c>
      <c r="I19" s="38">
        <v>0.32291666666666669</v>
      </c>
      <c r="J19" s="31" t="s">
        <v>30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54"/>
      <c r="R19" s="54"/>
      <c r="S19" s="140">
        <v>43725</v>
      </c>
      <c r="T19" s="480"/>
      <c r="U19" s="234"/>
    </row>
    <row r="20" spans="1:21" x14ac:dyDescent="1.25">
      <c r="A20" s="31" t="s">
        <v>2038</v>
      </c>
      <c r="B20" s="37" t="s">
        <v>2039</v>
      </c>
      <c r="C20" s="31" t="s">
        <v>2040</v>
      </c>
      <c r="D20" s="31" t="s">
        <v>2041</v>
      </c>
      <c r="E20" s="31" t="s">
        <v>101</v>
      </c>
      <c r="F20" s="31" t="s">
        <v>123</v>
      </c>
      <c r="G20" s="31" t="s">
        <v>124</v>
      </c>
      <c r="H20" s="31" t="s">
        <v>2017</v>
      </c>
      <c r="I20" s="38">
        <v>0.32291666666666669</v>
      </c>
      <c r="J20" s="31" t="s">
        <v>30</v>
      </c>
      <c r="K20" s="31" t="s">
        <v>105</v>
      </c>
      <c r="L20" s="31" t="s">
        <v>106</v>
      </c>
      <c r="M20" s="31" t="s">
        <v>995</v>
      </c>
      <c r="N20" s="29"/>
      <c r="O20" s="23"/>
      <c r="P20" s="54"/>
      <c r="Q20" s="54"/>
      <c r="R20" s="54"/>
      <c r="S20" s="140">
        <v>43725</v>
      </c>
      <c r="T20" s="480"/>
      <c r="U20" s="234"/>
    </row>
    <row r="21" spans="1:21" x14ac:dyDescent="1.25">
      <c r="A21" s="31" t="s">
        <v>2042</v>
      </c>
      <c r="B21" s="37" t="s">
        <v>2043</v>
      </c>
      <c r="C21" s="31" t="s">
        <v>2044</v>
      </c>
      <c r="D21" s="31" t="s">
        <v>2045</v>
      </c>
      <c r="E21" s="31" t="s">
        <v>101</v>
      </c>
      <c r="F21" s="31" t="s">
        <v>123</v>
      </c>
      <c r="G21" s="31" t="s">
        <v>124</v>
      </c>
      <c r="H21" s="31" t="s">
        <v>2017</v>
      </c>
      <c r="I21" s="38">
        <v>0.32291666666666669</v>
      </c>
      <c r="J21" s="31" t="s">
        <v>30</v>
      </c>
      <c r="K21" s="31" t="s">
        <v>105</v>
      </c>
      <c r="L21" s="31" t="s">
        <v>106</v>
      </c>
      <c r="M21" s="31" t="s">
        <v>995</v>
      </c>
      <c r="N21" s="29"/>
      <c r="O21" s="23"/>
      <c r="P21" s="54"/>
      <c r="Q21" s="54"/>
      <c r="R21" s="54"/>
      <c r="S21" s="140">
        <v>43725</v>
      </c>
      <c r="T21" s="480"/>
      <c r="U21" s="234"/>
    </row>
    <row r="22" spans="1:21" x14ac:dyDescent="1.25">
      <c r="A22" s="31" t="s">
        <v>2046</v>
      </c>
      <c r="B22" s="37" t="s">
        <v>2047</v>
      </c>
      <c r="C22" s="31" t="s">
        <v>2048</v>
      </c>
      <c r="D22" s="31" t="s">
        <v>2049</v>
      </c>
      <c r="E22" s="31" t="s">
        <v>101</v>
      </c>
      <c r="F22" s="31" t="s">
        <v>123</v>
      </c>
      <c r="G22" s="31" t="s">
        <v>124</v>
      </c>
      <c r="H22" s="31" t="s">
        <v>2017</v>
      </c>
      <c r="I22" s="38">
        <v>0.32291666666666669</v>
      </c>
      <c r="J22" s="31" t="s">
        <v>30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54"/>
      <c r="R22" s="54"/>
      <c r="S22" s="140">
        <v>43725</v>
      </c>
      <c r="T22" s="480"/>
      <c r="U22" s="234"/>
    </row>
    <row r="23" spans="1:21" x14ac:dyDescent="1.25">
      <c r="A23" s="31" t="s">
        <v>2050</v>
      </c>
      <c r="B23" s="37" t="s">
        <v>2051</v>
      </c>
      <c r="C23" s="31" t="s">
        <v>2052</v>
      </c>
      <c r="D23" s="31" t="s">
        <v>2053</v>
      </c>
      <c r="E23" s="31" t="s">
        <v>101</v>
      </c>
      <c r="F23" s="31" t="s">
        <v>123</v>
      </c>
      <c r="G23" s="31" t="s">
        <v>124</v>
      </c>
      <c r="H23" s="31" t="s">
        <v>2017</v>
      </c>
      <c r="I23" s="38">
        <v>0.32291666666666669</v>
      </c>
      <c r="J23" s="31" t="s">
        <v>30</v>
      </c>
      <c r="K23" s="31" t="s">
        <v>105</v>
      </c>
      <c r="L23" s="31" t="s">
        <v>125</v>
      </c>
      <c r="M23" s="31" t="s">
        <v>995</v>
      </c>
      <c r="N23" s="29"/>
      <c r="O23" s="23"/>
      <c r="P23" s="54"/>
      <c r="Q23" s="54"/>
      <c r="R23" s="54"/>
      <c r="S23" s="140">
        <v>36540</v>
      </c>
      <c r="T23" s="480"/>
      <c r="U23" s="234"/>
    </row>
    <row r="24" spans="1:21" x14ac:dyDescent="1.25">
      <c r="A24" s="595" t="s">
        <v>2054</v>
      </c>
      <c r="B24" s="37" t="s">
        <v>2055</v>
      </c>
      <c r="C24" s="31" t="s">
        <v>2056</v>
      </c>
      <c r="D24" s="31" t="s">
        <v>2057</v>
      </c>
      <c r="E24" s="31" t="s">
        <v>101</v>
      </c>
      <c r="F24" s="31" t="s">
        <v>123</v>
      </c>
      <c r="G24" s="31" t="s">
        <v>124</v>
      </c>
      <c r="H24" s="31" t="s">
        <v>2017</v>
      </c>
      <c r="I24" s="38">
        <v>0.32291666666666669</v>
      </c>
      <c r="J24" s="31" t="s">
        <v>30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54"/>
      <c r="R24" s="54"/>
      <c r="S24" s="140">
        <v>43725</v>
      </c>
      <c r="T24" s="480"/>
      <c r="U24" s="234"/>
    </row>
    <row r="25" spans="1:21" x14ac:dyDescent="1.25">
      <c r="A25" s="31" t="s">
        <v>2058</v>
      </c>
      <c r="B25" s="37" t="s">
        <v>2059</v>
      </c>
      <c r="C25" s="31" t="s">
        <v>2060</v>
      </c>
      <c r="D25" s="31" t="s">
        <v>2061</v>
      </c>
      <c r="E25" s="31" t="s">
        <v>101</v>
      </c>
      <c r="F25" s="31" t="s">
        <v>123</v>
      </c>
      <c r="G25" s="31" t="s">
        <v>124</v>
      </c>
      <c r="H25" s="31" t="s">
        <v>2017</v>
      </c>
      <c r="I25" s="38">
        <v>0.32291666666666669</v>
      </c>
      <c r="J25" s="31" t="s">
        <v>30</v>
      </c>
      <c r="K25" s="31" t="s">
        <v>105</v>
      </c>
      <c r="L25" s="31" t="s">
        <v>106</v>
      </c>
      <c r="M25" s="31" t="s">
        <v>995</v>
      </c>
      <c r="N25" s="29"/>
      <c r="O25" s="23"/>
      <c r="P25" s="54"/>
      <c r="Q25" s="54"/>
      <c r="R25" s="54"/>
      <c r="S25" s="140">
        <v>43725</v>
      </c>
      <c r="T25" s="480"/>
      <c r="U25" s="234"/>
    </row>
    <row r="26" spans="1:21" x14ac:dyDescent="1.25">
      <c r="A26" s="31" t="s">
        <v>2062</v>
      </c>
      <c r="B26" s="37" t="s">
        <v>2063</v>
      </c>
      <c r="C26" s="31" t="s">
        <v>2064</v>
      </c>
      <c r="D26" s="31" t="s">
        <v>2065</v>
      </c>
      <c r="E26" s="31" t="s">
        <v>688</v>
      </c>
      <c r="F26" s="31" t="s">
        <v>123</v>
      </c>
      <c r="G26" s="31" t="s">
        <v>689</v>
      </c>
      <c r="H26" s="31" t="s">
        <v>2017</v>
      </c>
      <c r="I26" s="38">
        <v>0.41666666666666669</v>
      </c>
      <c r="J26" s="31" t="s">
        <v>30</v>
      </c>
      <c r="K26" s="31" t="s">
        <v>105</v>
      </c>
      <c r="L26" s="31" t="s">
        <v>106</v>
      </c>
      <c r="M26" s="31" t="s">
        <v>194</v>
      </c>
      <c r="N26" s="29"/>
      <c r="O26" s="23"/>
      <c r="P26" s="54"/>
      <c r="Q26" s="54"/>
      <c r="R26" s="54"/>
      <c r="S26" s="140">
        <v>38750</v>
      </c>
      <c r="T26" s="480"/>
      <c r="U26" s="234"/>
    </row>
    <row r="27" spans="1:21" x14ac:dyDescent="1.25">
      <c r="A27" s="31" t="s">
        <v>2066</v>
      </c>
      <c r="B27" s="37" t="s">
        <v>2067</v>
      </c>
      <c r="C27" s="31" t="s">
        <v>2068</v>
      </c>
      <c r="D27" s="31" t="s">
        <v>2069</v>
      </c>
      <c r="E27" s="31" t="s">
        <v>688</v>
      </c>
      <c r="F27" s="31" t="s">
        <v>123</v>
      </c>
      <c r="G27" s="31" t="s">
        <v>689</v>
      </c>
      <c r="H27" s="31" t="s">
        <v>2017</v>
      </c>
      <c r="I27" s="38">
        <v>0.41666666666666669</v>
      </c>
      <c r="J27" s="31" t="s">
        <v>30</v>
      </c>
      <c r="K27" s="31" t="s">
        <v>105</v>
      </c>
      <c r="L27" s="31" t="s">
        <v>106</v>
      </c>
      <c r="M27" s="31" t="s">
        <v>194</v>
      </c>
      <c r="N27" s="29"/>
      <c r="O27" s="23"/>
      <c r="P27" s="54"/>
      <c r="Q27" s="54"/>
      <c r="R27" s="54"/>
      <c r="S27" s="140">
        <v>38750</v>
      </c>
      <c r="T27" s="480"/>
      <c r="U27" s="234"/>
    </row>
    <row r="28" spans="1:21" x14ac:dyDescent="1.25">
      <c r="A28" s="31" t="s">
        <v>2070</v>
      </c>
      <c r="B28" s="37" t="s">
        <v>2071</v>
      </c>
      <c r="C28" s="31" t="s">
        <v>2072</v>
      </c>
      <c r="D28" s="31" t="s">
        <v>2073</v>
      </c>
      <c r="E28" s="31" t="s">
        <v>101</v>
      </c>
      <c r="F28" s="31" t="s">
        <v>102</v>
      </c>
      <c r="G28" s="31" t="s">
        <v>490</v>
      </c>
      <c r="H28" s="31" t="s">
        <v>2017</v>
      </c>
      <c r="I28" s="38">
        <v>0.50694444444444442</v>
      </c>
      <c r="J28" s="31" t="s">
        <v>30</v>
      </c>
      <c r="K28" s="31" t="s">
        <v>105</v>
      </c>
      <c r="L28" s="31" t="s">
        <v>106</v>
      </c>
      <c r="M28" s="31" t="s">
        <v>491</v>
      </c>
      <c r="N28" s="29"/>
      <c r="O28" s="23"/>
      <c r="P28" s="54"/>
      <c r="Q28" s="54"/>
      <c r="R28" s="54"/>
      <c r="S28" s="140">
        <v>26000</v>
      </c>
      <c r="T28" s="480"/>
      <c r="U28" s="234"/>
    </row>
    <row r="29" spans="1:21" x14ac:dyDescent="1.25">
      <c r="A29" s="31" t="s">
        <v>2074</v>
      </c>
      <c r="B29" s="37" t="s">
        <v>2075</v>
      </c>
      <c r="C29" s="31" t="s">
        <v>2076</v>
      </c>
      <c r="D29" s="31" t="s">
        <v>2077</v>
      </c>
      <c r="E29" s="31" t="s">
        <v>101</v>
      </c>
      <c r="F29" s="31" t="s">
        <v>102</v>
      </c>
      <c r="G29" s="31" t="s">
        <v>490</v>
      </c>
      <c r="H29" s="31" t="s">
        <v>2017</v>
      </c>
      <c r="I29" s="38">
        <v>0.50694444444444442</v>
      </c>
      <c r="J29" s="31" t="s">
        <v>30</v>
      </c>
      <c r="K29" s="31" t="s">
        <v>105</v>
      </c>
      <c r="L29" s="31" t="s">
        <v>106</v>
      </c>
      <c r="M29" s="31" t="s">
        <v>491</v>
      </c>
      <c r="N29" s="29"/>
      <c r="O29" s="23"/>
      <c r="P29" s="54"/>
      <c r="Q29" s="54"/>
      <c r="R29" s="54"/>
      <c r="S29" s="140">
        <v>26000</v>
      </c>
      <c r="T29" s="480"/>
      <c r="U29" s="234"/>
    </row>
    <row r="30" spans="1:21" x14ac:dyDescent="1.25">
      <c r="A30" s="31" t="s">
        <v>2078</v>
      </c>
      <c r="B30" s="37" t="s">
        <v>2079</v>
      </c>
      <c r="C30" s="31" t="s">
        <v>2080</v>
      </c>
      <c r="D30" s="31" t="s">
        <v>2081</v>
      </c>
      <c r="E30" s="31" t="s">
        <v>101</v>
      </c>
      <c r="F30" s="31" t="s">
        <v>102</v>
      </c>
      <c r="G30" s="31" t="s">
        <v>567</v>
      </c>
      <c r="H30" s="31" t="s">
        <v>2017</v>
      </c>
      <c r="I30" s="38">
        <v>0.52430555555555558</v>
      </c>
      <c r="J30" s="31" t="s">
        <v>30</v>
      </c>
      <c r="K30" s="31" t="s">
        <v>105</v>
      </c>
      <c r="L30" s="31" t="s">
        <v>106</v>
      </c>
      <c r="M30" s="31" t="s">
        <v>491</v>
      </c>
      <c r="N30" s="29"/>
      <c r="O30" s="23"/>
      <c r="P30" s="54"/>
      <c r="Q30" s="54"/>
      <c r="R30" s="54"/>
      <c r="S30" s="140">
        <v>26000</v>
      </c>
      <c r="T30" s="480"/>
      <c r="U30" s="234"/>
    </row>
    <row r="31" spans="1:21" x14ac:dyDescent="1.25">
      <c r="A31" s="31" t="s">
        <v>2082</v>
      </c>
      <c r="B31" s="37" t="s">
        <v>2083</v>
      </c>
      <c r="C31" s="31" t="s">
        <v>2084</v>
      </c>
      <c r="D31" s="31" t="s">
        <v>2085</v>
      </c>
      <c r="E31" s="31" t="s">
        <v>101</v>
      </c>
      <c r="F31" s="31" t="s">
        <v>102</v>
      </c>
      <c r="G31" s="31" t="s">
        <v>567</v>
      </c>
      <c r="H31" s="31" t="s">
        <v>2017</v>
      </c>
      <c r="I31" s="38">
        <v>0.52430555555555558</v>
      </c>
      <c r="J31" s="31" t="s">
        <v>30</v>
      </c>
      <c r="K31" s="31" t="s">
        <v>105</v>
      </c>
      <c r="L31" s="31" t="s">
        <v>106</v>
      </c>
      <c r="M31" s="31" t="s">
        <v>491</v>
      </c>
      <c r="N31" s="29"/>
      <c r="O31" s="23"/>
      <c r="P31" s="54"/>
      <c r="Q31" s="54"/>
      <c r="R31" s="54"/>
      <c r="S31" s="140">
        <v>26000</v>
      </c>
      <c r="T31" s="480"/>
      <c r="U31" s="234"/>
    </row>
    <row r="32" spans="1:21" ht="46.5" x14ac:dyDescent="1.05">
      <c r="A32" s="820" t="s">
        <v>3094</v>
      </c>
      <c r="B32" s="820"/>
      <c r="C32" s="820"/>
      <c r="D32" s="820"/>
      <c r="E32" s="820"/>
      <c r="F32" s="820"/>
      <c r="G32" s="820"/>
      <c r="H32" s="820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20"/>
      <c r="T32" s="481"/>
      <c r="U32" s="230"/>
    </row>
    <row r="33" spans="1:21" ht="54.75" x14ac:dyDescent="1.25">
      <c r="A33" s="373" t="s">
        <v>3119</v>
      </c>
      <c r="B33" s="27" t="s">
        <v>3120</v>
      </c>
      <c r="C33" s="31" t="s">
        <v>3121</v>
      </c>
      <c r="D33" s="26" t="s">
        <v>3122</v>
      </c>
      <c r="E33" s="26" t="s">
        <v>101</v>
      </c>
      <c r="F33" s="26" t="s">
        <v>102</v>
      </c>
      <c r="G33" s="26" t="s">
        <v>1544</v>
      </c>
      <c r="H33" s="26" t="s">
        <v>3098</v>
      </c>
      <c r="I33" s="28">
        <v>0.52083333333333337</v>
      </c>
      <c r="J33" s="26" t="s">
        <v>30</v>
      </c>
      <c r="K33" s="31" t="s">
        <v>105</v>
      </c>
      <c r="L33" s="26" t="s">
        <v>106</v>
      </c>
      <c r="M33" s="26" t="s">
        <v>995</v>
      </c>
      <c r="N33" s="175"/>
      <c r="O33" s="23"/>
      <c r="P33" s="54"/>
      <c r="Q33" s="54"/>
      <c r="R33" s="54"/>
      <c r="S33" s="175">
        <v>43725</v>
      </c>
      <c r="T33" s="481"/>
      <c r="U33" s="230"/>
    </row>
    <row r="34" spans="1:21" ht="54.75" x14ac:dyDescent="1.25">
      <c r="A34" s="31" t="s">
        <v>3123</v>
      </c>
      <c r="B34" s="37" t="s">
        <v>3124</v>
      </c>
      <c r="C34" s="31" t="s">
        <v>3125</v>
      </c>
      <c r="D34" s="31" t="s">
        <v>3126</v>
      </c>
      <c r="E34" s="31" t="s">
        <v>101</v>
      </c>
      <c r="F34" s="31" t="s">
        <v>1304</v>
      </c>
      <c r="G34" s="31" t="s">
        <v>490</v>
      </c>
      <c r="H34" s="31" t="s">
        <v>3098</v>
      </c>
      <c r="I34" s="38">
        <v>0.75</v>
      </c>
      <c r="J34" s="31" t="s">
        <v>30</v>
      </c>
      <c r="K34" s="31" t="s">
        <v>105</v>
      </c>
      <c r="L34" s="31" t="s">
        <v>125</v>
      </c>
      <c r="M34" s="31" t="s">
        <v>491</v>
      </c>
      <c r="N34" s="29"/>
      <c r="O34" s="23"/>
      <c r="P34" s="54"/>
      <c r="Q34" s="54"/>
      <c r="R34" s="54"/>
      <c r="S34" s="29">
        <v>26000</v>
      </c>
      <c r="T34" s="481"/>
      <c r="U34" s="230"/>
    </row>
    <row r="35" spans="1:21" ht="54.75" x14ac:dyDescent="1.25">
      <c r="A35" s="31" t="s">
        <v>3127</v>
      </c>
      <c r="B35" s="37" t="s">
        <v>3128</v>
      </c>
      <c r="C35" s="31" t="s">
        <v>3129</v>
      </c>
      <c r="D35" s="31" t="s">
        <v>3130</v>
      </c>
      <c r="E35" s="31" t="s">
        <v>101</v>
      </c>
      <c r="F35" s="31" t="s">
        <v>1304</v>
      </c>
      <c r="G35" s="31" t="s">
        <v>490</v>
      </c>
      <c r="H35" s="31" t="s">
        <v>3098</v>
      </c>
      <c r="I35" s="38">
        <v>0.75</v>
      </c>
      <c r="J35" s="31" t="s">
        <v>30</v>
      </c>
      <c r="K35" s="31" t="s">
        <v>105</v>
      </c>
      <c r="L35" s="31" t="s">
        <v>533</v>
      </c>
      <c r="M35" s="31" t="s">
        <v>491</v>
      </c>
      <c r="N35" s="29"/>
      <c r="O35" s="23"/>
      <c r="P35" s="54"/>
      <c r="Q35" s="54"/>
      <c r="R35" s="54"/>
      <c r="S35" s="29">
        <v>25000</v>
      </c>
      <c r="T35" s="481"/>
      <c r="U35" s="230"/>
    </row>
    <row r="36" spans="1:21" ht="54.75" x14ac:dyDescent="1.25">
      <c r="A36" s="31" t="s">
        <v>3131</v>
      </c>
      <c r="B36" s="37" t="s">
        <v>3132</v>
      </c>
      <c r="C36" s="31" t="s">
        <v>3133</v>
      </c>
      <c r="D36" s="31" t="s">
        <v>3134</v>
      </c>
      <c r="E36" s="31" t="s">
        <v>687</v>
      </c>
      <c r="F36" s="31" t="s">
        <v>123</v>
      </c>
      <c r="G36" s="31" t="s">
        <v>562</v>
      </c>
      <c r="H36" s="31" t="s">
        <v>3098</v>
      </c>
      <c r="I36" s="38">
        <v>0.83333333333333337</v>
      </c>
      <c r="J36" s="31" t="s">
        <v>30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54"/>
      <c r="R36" s="54"/>
      <c r="S36" s="29">
        <v>43225</v>
      </c>
      <c r="T36" s="481"/>
      <c r="U36" s="230"/>
    </row>
    <row r="37" spans="1:21" ht="54.75" x14ac:dyDescent="1.25">
      <c r="A37" s="31" t="s">
        <v>3135</v>
      </c>
      <c r="B37" s="37" t="s">
        <v>3136</v>
      </c>
      <c r="C37" s="31" t="s">
        <v>3137</v>
      </c>
      <c r="D37" s="31" t="s">
        <v>3138</v>
      </c>
      <c r="E37" s="31" t="s">
        <v>687</v>
      </c>
      <c r="F37" s="31" t="s">
        <v>123</v>
      </c>
      <c r="G37" s="31" t="s">
        <v>562</v>
      </c>
      <c r="H37" s="31" t="s">
        <v>3098</v>
      </c>
      <c r="I37" s="38">
        <v>0.83333333333333337</v>
      </c>
      <c r="J37" s="31" t="s">
        <v>30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54"/>
      <c r="R37" s="54"/>
      <c r="S37" s="29">
        <v>43225</v>
      </c>
      <c r="T37" s="481"/>
      <c r="U37" s="230"/>
    </row>
    <row r="38" spans="1:21" ht="54.75" x14ac:dyDescent="1.25">
      <c r="A38" s="31" t="s">
        <v>3139</v>
      </c>
      <c r="B38" s="37" t="s">
        <v>3140</v>
      </c>
      <c r="C38" s="31" t="s">
        <v>3141</v>
      </c>
      <c r="D38" s="31" t="s">
        <v>3142</v>
      </c>
      <c r="E38" s="31" t="s">
        <v>687</v>
      </c>
      <c r="F38" s="31" t="s">
        <v>123</v>
      </c>
      <c r="G38" s="31" t="s">
        <v>562</v>
      </c>
      <c r="H38" s="31" t="s">
        <v>3098</v>
      </c>
      <c r="I38" s="38">
        <v>0.83333333333333337</v>
      </c>
      <c r="J38" s="31" t="s">
        <v>30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54"/>
      <c r="R38" s="54"/>
      <c r="S38" s="29">
        <v>43225</v>
      </c>
      <c r="T38" s="481"/>
      <c r="U38" s="230"/>
    </row>
    <row r="39" spans="1:21" ht="54.75" x14ac:dyDescent="1.25">
      <c r="A39" s="31" t="s">
        <v>3143</v>
      </c>
      <c r="B39" s="37" t="s">
        <v>3144</v>
      </c>
      <c r="C39" s="31" t="s">
        <v>3145</v>
      </c>
      <c r="D39" s="31" t="s">
        <v>3146</v>
      </c>
      <c r="E39" s="31" t="s">
        <v>687</v>
      </c>
      <c r="F39" s="31" t="s">
        <v>123</v>
      </c>
      <c r="G39" s="31" t="s">
        <v>562</v>
      </c>
      <c r="H39" s="31" t="s">
        <v>3098</v>
      </c>
      <c r="I39" s="38">
        <v>0.83333333333333337</v>
      </c>
      <c r="J39" s="31" t="s">
        <v>30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54"/>
      <c r="R39" s="54"/>
      <c r="S39" s="29">
        <v>43225</v>
      </c>
      <c r="T39" s="481"/>
      <c r="U39" s="230"/>
    </row>
    <row r="40" spans="1:21" ht="54.75" x14ac:dyDescent="1.25">
      <c r="A40" s="31" t="s">
        <v>3147</v>
      </c>
      <c r="B40" s="37" t="s">
        <v>3148</v>
      </c>
      <c r="C40" s="31" t="s">
        <v>3149</v>
      </c>
      <c r="D40" s="31" t="s">
        <v>3150</v>
      </c>
      <c r="E40" s="31" t="s">
        <v>687</v>
      </c>
      <c r="F40" s="31" t="s">
        <v>123</v>
      </c>
      <c r="G40" s="31" t="s">
        <v>562</v>
      </c>
      <c r="H40" s="31" t="s">
        <v>3098</v>
      </c>
      <c r="I40" s="38">
        <v>0.83333333333333337</v>
      </c>
      <c r="J40" s="31" t="s">
        <v>30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4"/>
      <c r="R40" s="54"/>
      <c r="S40" s="29">
        <v>43225</v>
      </c>
      <c r="T40" s="481"/>
      <c r="U40" s="230"/>
    </row>
    <row r="41" spans="1:21" ht="54.75" x14ac:dyDescent="1.25">
      <c r="A41" s="31" t="s">
        <v>3151</v>
      </c>
      <c r="B41" s="37" t="s">
        <v>3152</v>
      </c>
      <c r="C41" s="31" t="s">
        <v>3153</v>
      </c>
      <c r="D41" s="31" t="s">
        <v>3154</v>
      </c>
      <c r="E41" s="31" t="s">
        <v>687</v>
      </c>
      <c r="F41" s="31" t="s">
        <v>123</v>
      </c>
      <c r="G41" s="31" t="s">
        <v>562</v>
      </c>
      <c r="H41" s="31" t="s">
        <v>3098</v>
      </c>
      <c r="I41" s="38">
        <v>0.83333333333333337</v>
      </c>
      <c r="J41" s="31" t="s">
        <v>30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4"/>
      <c r="R41" s="54"/>
      <c r="S41" s="29">
        <v>43225</v>
      </c>
      <c r="T41" s="481"/>
      <c r="U41" s="230"/>
    </row>
    <row r="42" spans="1:21" ht="54.75" x14ac:dyDescent="1.25">
      <c r="A42" s="31" t="s">
        <v>3155</v>
      </c>
      <c r="B42" s="37" t="s">
        <v>3156</v>
      </c>
      <c r="C42" s="31" t="s">
        <v>3157</v>
      </c>
      <c r="D42" s="31" t="s">
        <v>3158</v>
      </c>
      <c r="E42" s="31" t="s">
        <v>687</v>
      </c>
      <c r="F42" s="31" t="s">
        <v>123</v>
      </c>
      <c r="G42" s="31" t="s">
        <v>562</v>
      </c>
      <c r="H42" s="31" t="s">
        <v>3098</v>
      </c>
      <c r="I42" s="38">
        <v>0.83333333333333337</v>
      </c>
      <c r="J42" s="31" t="s">
        <v>30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4"/>
      <c r="R42" s="54"/>
      <c r="S42" s="29">
        <v>43225</v>
      </c>
      <c r="T42" s="481"/>
      <c r="U42" s="230"/>
    </row>
    <row r="43" spans="1:21" ht="54.75" x14ac:dyDescent="1.25">
      <c r="A43" s="31" t="s">
        <v>3159</v>
      </c>
      <c r="B43" s="37" t="s">
        <v>3160</v>
      </c>
      <c r="C43" s="31" t="s">
        <v>3161</v>
      </c>
      <c r="D43" s="31" t="s">
        <v>3162</v>
      </c>
      <c r="E43" s="31" t="s">
        <v>687</v>
      </c>
      <c r="F43" s="31" t="s">
        <v>123</v>
      </c>
      <c r="G43" s="31" t="s">
        <v>562</v>
      </c>
      <c r="H43" s="31" t="s">
        <v>3098</v>
      </c>
      <c r="I43" s="38">
        <v>0.83333333333333337</v>
      </c>
      <c r="J43" s="31" t="s">
        <v>30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4"/>
      <c r="R43" s="54"/>
      <c r="S43" s="29">
        <v>43225</v>
      </c>
      <c r="T43" s="481"/>
      <c r="U43" s="230"/>
    </row>
    <row r="44" spans="1:21" ht="54.75" x14ac:dyDescent="1.25">
      <c r="A44" s="31" t="s">
        <v>3163</v>
      </c>
      <c r="B44" s="37" t="s">
        <v>3164</v>
      </c>
      <c r="C44" s="31" t="s">
        <v>3165</v>
      </c>
      <c r="D44" s="31" t="s">
        <v>3166</v>
      </c>
      <c r="E44" s="31" t="s">
        <v>687</v>
      </c>
      <c r="F44" s="31" t="s">
        <v>123</v>
      </c>
      <c r="G44" s="31" t="s">
        <v>562</v>
      </c>
      <c r="H44" s="31" t="s">
        <v>3098</v>
      </c>
      <c r="I44" s="38">
        <v>0.83333333333333337</v>
      </c>
      <c r="J44" s="31" t="s">
        <v>30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4"/>
      <c r="R44" s="54"/>
      <c r="S44" s="29">
        <v>43225</v>
      </c>
      <c r="T44" s="481"/>
      <c r="U44" s="230"/>
    </row>
    <row r="45" spans="1:21" ht="54.75" x14ac:dyDescent="1.25">
      <c r="A45" s="31" t="s">
        <v>3167</v>
      </c>
      <c r="B45" s="37" t="s">
        <v>3168</v>
      </c>
      <c r="C45" s="31" t="s">
        <v>3169</v>
      </c>
      <c r="D45" s="31" t="s">
        <v>3170</v>
      </c>
      <c r="E45" s="31" t="s">
        <v>687</v>
      </c>
      <c r="F45" s="31" t="s">
        <v>123</v>
      </c>
      <c r="G45" s="31" t="s">
        <v>562</v>
      </c>
      <c r="H45" s="31" t="s">
        <v>3098</v>
      </c>
      <c r="I45" s="38">
        <v>0.83333333333333337</v>
      </c>
      <c r="J45" s="31" t="s">
        <v>30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4"/>
      <c r="R45" s="54"/>
      <c r="S45" s="29">
        <v>43225</v>
      </c>
      <c r="T45" s="481"/>
      <c r="U45" s="230"/>
    </row>
    <row r="46" spans="1:21" ht="54.75" x14ac:dyDescent="1.25">
      <c r="A46" s="31" t="s">
        <v>3171</v>
      </c>
      <c r="B46" s="37" t="s">
        <v>3172</v>
      </c>
      <c r="C46" s="31" t="s">
        <v>3173</v>
      </c>
      <c r="D46" s="31" t="s">
        <v>3174</v>
      </c>
      <c r="E46" s="31" t="s">
        <v>687</v>
      </c>
      <c r="F46" s="31" t="s">
        <v>123</v>
      </c>
      <c r="G46" s="31" t="s">
        <v>562</v>
      </c>
      <c r="H46" s="31" t="s">
        <v>3098</v>
      </c>
      <c r="I46" s="38">
        <v>0.83333333333333337</v>
      </c>
      <c r="J46" s="31" t="s">
        <v>30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4"/>
      <c r="R46" s="54"/>
      <c r="S46" s="29">
        <v>43225</v>
      </c>
      <c r="T46" s="481"/>
      <c r="U46" s="230"/>
    </row>
    <row r="47" spans="1:21" ht="54.75" x14ac:dyDescent="1.25">
      <c r="A47" s="31" t="s">
        <v>3175</v>
      </c>
      <c r="B47" s="37" t="s">
        <v>3176</v>
      </c>
      <c r="C47" s="31" t="s">
        <v>3177</v>
      </c>
      <c r="D47" s="31" t="s">
        <v>3178</v>
      </c>
      <c r="E47" s="31" t="s">
        <v>687</v>
      </c>
      <c r="F47" s="31" t="s">
        <v>123</v>
      </c>
      <c r="G47" s="31" t="s">
        <v>562</v>
      </c>
      <c r="H47" s="31" t="s">
        <v>3098</v>
      </c>
      <c r="I47" s="38">
        <v>0.83333333333333337</v>
      </c>
      <c r="J47" s="31" t="s">
        <v>30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4"/>
      <c r="R47" s="54"/>
      <c r="S47" s="29">
        <v>43225</v>
      </c>
      <c r="T47" s="481"/>
      <c r="U47" s="230"/>
    </row>
    <row r="48" spans="1:21" ht="54.75" x14ac:dyDescent="1.25">
      <c r="A48" s="31" t="s">
        <v>3179</v>
      </c>
      <c r="B48" s="37" t="s">
        <v>3180</v>
      </c>
      <c r="C48" s="31" t="s">
        <v>3181</v>
      </c>
      <c r="D48" s="31" t="s">
        <v>3182</v>
      </c>
      <c r="E48" s="31" t="s">
        <v>687</v>
      </c>
      <c r="F48" s="31" t="s">
        <v>123</v>
      </c>
      <c r="G48" s="31" t="s">
        <v>562</v>
      </c>
      <c r="H48" s="31" t="s">
        <v>3098</v>
      </c>
      <c r="I48" s="38">
        <v>0.83333333333333337</v>
      </c>
      <c r="J48" s="31" t="s">
        <v>30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4"/>
      <c r="R48" s="54"/>
      <c r="S48" s="29">
        <v>43225</v>
      </c>
      <c r="T48" s="481"/>
      <c r="U48" s="230"/>
    </row>
    <row r="49" spans="1:21" ht="54.75" x14ac:dyDescent="1.25">
      <c r="A49" s="31" t="s">
        <v>3183</v>
      </c>
      <c r="B49" s="37" t="s">
        <v>3184</v>
      </c>
      <c r="C49" s="31" t="s">
        <v>3185</v>
      </c>
      <c r="D49" s="31" t="s">
        <v>3186</v>
      </c>
      <c r="E49" s="31" t="s">
        <v>687</v>
      </c>
      <c r="F49" s="31" t="s">
        <v>123</v>
      </c>
      <c r="G49" s="31" t="s">
        <v>562</v>
      </c>
      <c r="H49" s="31" t="s">
        <v>3098</v>
      </c>
      <c r="I49" s="38">
        <v>0.83333333333333337</v>
      </c>
      <c r="J49" s="31" t="s">
        <v>30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4"/>
      <c r="R49" s="54"/>
      <c r="S49" s="29">
        <v>43225</v>
      </c>
      <c r="T49" s="481"/>
      <c r="U49" s="230"/>
    </row>
    <row r="50" spans="1:21" ht="54.75" x14ac:dyDescent="1.25">
      <c r="A50" s="31" t="s">
        <v>3187</v>
      </c>
      <c r="B50" s="37" t="s">
        <v>3188</v>
      </c>
      <c r="C50" s="31" t="s">
        <v>3189</v>
      </c>
      <c r="D50" s="31" t="s">
        <v>3190</v>
      </c>
      <c r="E50" s="31" t="s">
        <v>687</v>
      </c>
      <c r="F50" s="31" t="s">
        <v>123</v>
      </c>
      <c r="G50" s="31" t="s">
        <v>562</v>
      </c>
      <c r="H50" s="31" t="s">
        <v>3098</v>
      </c>
      <c r="I50" s="38">
        <v>0.83333333333333337</v>
      </c>
      <c r="J50" s="31" t="s">
        <v>30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4"/>
      <c r="R50" s="54"/>
      <c r="S50" s="29">
        <v>43225</v>
      </c>
      <c r="T50" s="481"/>
      <c r="U50" s="230"/>
    </row>
    <row r="51" spans="1:21" ht="54.75" x14ac:dyDescent="1.25">
      <c r="A51" s="31" t="s">
        <v>3191</v>
      </c>
      <c r="B51" s="37" t="s">
        <v>3192</v>
      </c>
      <c r="C51" s="31" t="s">
        <v>3193</v>
      </c>
      <c r="D51" s="31" t="s">
        <v>3194</v>
      </c>
      <c r="E51" s="31" t="s">
        <v>687</v>
      </c>
      <c r="F51" s="31" t="s">
        <v>123</v>
      </c>
      <c r="G51" s="31" t="s">
        <v>562</v>
      </c>
      <c r="H51" s="31" t="s">
        <v>3098</v>
      </c>
      <c r="I51" s="38">
        <v>0.83333333333333337</v>
      </c>
      <c r="J51" s="31" t="s">
        <v>30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4"/>
      <c r="R51" s="54"/>
      <c r="S51" s="29">
        <v>43225</v>
      </c>
      <c r="T51" s="481"/>
      <c r="U51" s="230"/>
    </row>
    <row r="52" spans="1:21" ht="54.75" x14ac:dyDescent="1.25">
      <c r="A52" s="31" t="s">
        <v>3195</v>
      </c>
      <c r="B52" s="37" t="s">
        <v>3196</v>
      </c>
      <c r="C52" s="31" t="s">
        <v>3197</v>
      </c>
      <c r="D52" s="31" t="s">
        <v>3198</v>
      </c>
      <c r="E52" s="31" t="s">
        <v>687</v>
      </c>
      <c r="F52" s="31" t="s">
        <v>123</v>
      </c>
      <c r="G52" s="31" t="s">
        <v>562</v>
      </c>
      <c r="H52" s="31" t="s">
        <v>3098</v>
      </c>
      <c r="I52" s="38">
        <v>0.83333333333333337</v>
      </c>
      <c r="J52" s="31" t="s">
        <v>30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4"/>
      <c r="R52" s="54"/>
      <c r="S52" s="29">
        <v>43225</v>
      </c>
      <c r="T52" s="481"/>
      <c r="U52" s="230"/>
    </row>
    <row r="53" spans="1:21" ht="54.75" x14ac:dyDescent="1.25">
      <c r="A53" s="31" t="s">
        <v>3199</v>
      </c>
      <c r="B53" s="37" t="s">
        <v>3200</v>
      </c>
      <c r="C53" s="31" t="s">
        <v>3201</v>
      </c>
      <c r="D53" s="31" t="s">
        <v>3202</v>
      </c>
      <c r="E53" s="31" t="s">
        <v>687</v>
      </c>
      <c r="F53" s="31" t="s">
        <v>123</v>
      </c>
      <c r="G53" s="31" t="s">
        <v>562</v>
      </c>
      <c r="H53" s="31" t="s">
        <v>3098</v>
      </c>
      <c r="I53" s="38">
        <v>0.83333333333333337</v>
      </c>
      <c r="J53" s="31" t="s">
        <v>30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4"/>
      <c r="R53" s="54"/>
      <c r="S53" s="29">
        <v>43225</v>
      </c>
      <c r="T53" s="481"/>
      <c r="U53" s="230"/>
    </row>
    <row r="54" spans="1:21" ht="54.75" x14ac:dyDescent="1.25">
      <c r="A54" s="31" t="s">
        <v>3203</v>
      </c>
      <c r="B54" s="37" t="s">
        <v>3204</v>
      </c>
      <c r="C54" s="31" t="s">
        <v>3205</v>
      </c>
      <c r="D54" s="31" t="s">
        <v>3206</v>
      </c>
      <c r="E54" s="31" t="s">
        <v>688</v>
      </c>
      <c r="F54" s="31" t="s">
        <v>123</v>
      </c>
      <c r="G54" s="31" t="s">
        <v>689</v>
      </c>
      <c r="H54" s="31" t="s">
        <v>3098</v>
      </c>
      <c r="I54" s="38">
        <v>0.95833333333333337</v>
      </c>
      <c r="J54" s="31" t="s">
        <v>30</v>
      </c>
      <c r="K54" s="31" t="s">
        <v>105</v>
      </c>
      <c r="L54" s="31" t="s">
        <v>106</v>
      </c>
      <c r="M54" s="31" t="s">
        <v>194</v>
      </c>
      <c r="N54" s="29"/>
      <c r="O54" s="23"/>
      <c r="P54" s="54"/>
      <c r="Q54" s="54"/>
      <c r="R54" s="54"/>
      <c r="S54" s="29">
        <v>38750</v>
      </c>
      <c r="T54" s="481"/>
      <c r="U54" s="230"/>
    </row>
    <row r="55" spans="1:21" ht="54.75" x14ac:dyDescent="1.25">
      <c r="A55" s="26" t="s">
        <v>3207</v>
      </c>
      <c r="B55" s="27" t="s">
        <v>3208</v>
      </c>
      <c r="C55" s="26" t="s">
        <v>3209</v>
      </c>
      <c r="D55" s="26" t="s">
        <v>3210</v>
      </c>
      <c r="E55" s="26" t="s">
        <v>688</v>
      </c>
      <c r="F55" s="26" t="s">
        <v>123</v>
      </c>
      <c r="G55" s="26" t="s">
        <v>689</v>
      </c>
      <c r="H55" s="26" t="s">
        <v>3098</v>
      </c>
      <c r="I55" s="28">
        <v>0.95833333333333337</v>
      </c>
      <c r="J55" s="26" t="s">
        <v>30</v>
      </c>
      <c r="K55" s="26" t="s">
        <v>105</v>
      </c>
      <c r="L55" s="26" t="s">
        <v>106</v>
      </c>
      <c r="M55" s="26" t="s">
        <v>194</v>
      </c>
      <c r="N55" s="29"/>
      <c r="O55" s="23"/>
      <c r="P55" s="54"/>
      <c r="Q55" s="54"/>
      <c r="R55" s="54"/>
      <c r="S55" s="29">
        <v>18000</v>
      </c>
      <c r="T55" s="481"/>
      <c r="U55" s="230"/>
    </row>
    <row r="56" spans="1:21" ht="54.75" x14ac:dyDescent="1.25">
      <c r="A56" s="708" t="s">
        <v>4012</v>
      </c>
      <c r="B56" s="708"/>
      <c r="C56" s="708"/>
      <c r="D56" s="708"/>
      <c r="E56" s="708"/>
      <c r="F56" s="708"/>
      <c r="G56" s="708"/>
      <c r="H56" s="708"/>
      <c r="I56" s="708"/>
      <c r="J56" s="708"/>
      <c r="K56" s="708"/>
      <c r="L56" s="708"/>
      <c r="M56" s="708"/>
      <c r="N56" s="29"/>
      <c r="O56" s="23"/>
      <c r="P56" s="54"/>
      <c r="Q56" s="54"/>
      <c r="R56" s="54"/>
      <c r="S56" s="29"/>
      <c r="T56" s="481">
        <v>40000</v>
      </c>
      <c r="U56" s="230"/>
    </row>
    <row r="57" spans="1:21" ht="54.75" x14ac:dyDescent="1.25">
      <c r="A57" s="708" t="s">
        <v>1265</v>
      </c>
      <c r="B57" s="708"/>
      <c r="C57" s="708"/>
      <c r="D57" s="708"/>
      <c r="E57" s="708"/>
      <c r="F57" s="708"/>
      <c r="G57" s="708"/>
      <c r="H57" s="708"/>
      <c r="I57" s="708"/>
      <c r="J57" s="708"/>
      <c r="K57" s="708"/>
      <c r="L57" s="708"/>
      <c r="M57" s="708"/>
      <c r="N57" s="29"/>
      <c r="O57" s="23"/>
      <c r="P57" s="54"/>
      <c r="Q57" s="54"/>
      <c r="R57" s="54"/>
      <c r="S57" s="29"/>
      <c r="T57" s="481">
        <v>100000</v>
      </c>
      <c r="U57" s="230"/>
    </row>
    <row r="58" spans="1:21" ht="54.75" x14ac:dyDescent="1.25">
      <c r="A58" s="708" t="s">
        <v>1265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29"/>
      <c r="O58" s="23"/>
      <c r="P58" s="54"/>
      <c r="Q58" s="54"/>
      <c r="R58" s="54"/>
      <c r="S58" s="29"/>
      <c r="T58" s="481">
        <v>250</v>
      </c>
      <c r="U58" s="230"/>
    </row>
    <row r="59" spans="1:21" ht="54.75" x14ac:dyDescent="1.25">
      <c r="A59" s="708" t="s">
        <v>1265</v>
      </c>
      <c r="B59" s="708"/>
      <c r="C59" s="708"/>
      <c r="D59" s="708"/>
      <c r="E59" s="708"/>
      <c r="F59" s="708"/>
      <c r="G59" s="708"/>
      <c r="H59" s="708"/>
      <c r="I59" s="708"/>
      <c r="J59" s="708"/>
      <c r="K59" s="708"/>
      <c r="L59" s="708"/>
      <c r="M59" s="708"/>
      <c r="N59" s="29"/>
      <c r="O59" s="23"/>
      <c r="P59" s="54"/>
      <c r="Q59" s="54"/>
      <c r="R59" s="54"/>
      <c r="S59" s="29"/>
      <c r="T59" s="481">
        <v>150000</v>
      </c>
      <c r="U59" s="230"/>
    </row>
    <row r="60" spans="1:21" ht="54.75" x14ac:dyDescent="1.25">
      <c r="A60" s="708" t="s">
        <v>1276</v>
      </c>
      <c r="B60" s="708"/>
      <c r="C60" s="708"/>
      <c r="D60" s="708"/>
      <c r="E60" s="708"/>
      <c r="F60" s="708"/>
      <c r="G60" s="708"/>
      <c r="H60" s="708"/>
      <c r="I60" s="708"/>
      <c r="J60" s="708"/>
      <c r="K60" s="708"/>
      <c r="L60" s="708"/>
      <c r="M60" s="708"/>
      <c r="N60" s="29"/>
      <c r="O60" s="23"/>
      <c r="P60" s="54"/>
      <c r="Q60" s="54"/>
      <c r="R60" s="54"/>
      <c r="S60" s="29"/>
      <c r="T60" s="481">
        <v>54000</v>
      </c>
      <c r="U60" s="230"/>
    </row>
    <row r="61" spans="1:21" ht="54.75" x14ac:dyDescent="1.25">
      <c r="A61" s="708" t="s">
        <v>1265</v>
      </c>
      <c r="B61" s="708"/>
      <c r="C61" s="708"/>
      <c r="D61" s="708"/>
      <c r="E61" s="708"/>
      <c r="F61" s="708"/>
      <c r="G61" s="708"/>
      <c r="H61" s="708"/>
      <c r="I61" s="708"/>
      <c r="J61" s="708"/>
      <c r="K61" s="708"/>
      <c r="L61" s="708"/>
      <c r="M61" s="708"/>
      <c r="N61" s="29"/>
      <c r="O61" s="23"/>
      <c r="P61" s="54"/>
      <c r="Q61" s="54"/>
      <c r="R61" s="54"/>
      <c r="S61" s="29"/>
      <c r="T61" s="481">
        <v>30000</v>
      </c>
      <c r="U61" s="230"/>
    </row>
    <row r="62" spans="1:21" ht="54.75" x14ac:dyDescent="1.25">
      <c r="A62" s="708" t="s">
        <v>1276</v>
      </c>
      <c r="B62" s="708"/>
      <c r="C62" s="708"/>
      <c r="D62" s="708"/>
      <c r="E62" s="708"/>
      <c r="F62" s="708"/>
      <c r="G62" s="708"/>
      <c r="H62" s="708"/>
      <c r="I62" s="708"/>
      <c r="J62" s="708"/>
      <c r="K62" s="708"/>
      <c r="L62" s="708"/>
      <c r="M62" s="708"/>
      <c r="N62" s="29"/>
      <c r="O62" s="23"/>
      <c r="P62" s="54"/>
      <c r="Q62" s="54"/>
      <c r="R62" s="54"/>
      <c r="S62" s="29"/>
      <c r="T62" s="481">
        <v>34000</v>
      </c>
      <c r="U62" s="230"/>
    </row>
    <row r="63" spans="1:21" ht="54.75" x14ac:dyDescent="1.25">
      <c r="A63" s="708" t="s">
        <v>1265</v>
      </c>
      <c r="B63" s="708"/>
      <c r="C63" s="708"/>
      <c r="D63" s="708"/>
      <c r="E63" s="708"/>
      <c r="F63" s="708"/>
      <c r="G63" s="708"/>
      <c r="H63" s="708"/>
      <c r="I63" s="708"/>
      <c r="J63" s="708"/>
      <c r="K63" s="708"/>
      <c r="L63" s="708"/>
      <c r="M63" s="708"/>
      <c r="N63" s="29"/>
      <c r="O63" s="23"/>
      <c r="P63" s="54"/>
      <c r="Q63" s="54"/>
      <c r="R63" s="54"/>
      <c r="S63" s="29"/>
      <c r="T63" s="481">
        <v>40000</v>
      </c>
      <c r="U63" s="230"/>
    </row>
    <row r="64" spans="1:21" ht="54.75" x14ac:dyDescent="1.25">
      <c r="A64" s="708" t="s">
        <v>1276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29"/>
      <c r="O64" s="23"/>
      <c r="P64" s="54"/>
      <c r="Q64" s="54"/>
      <c r="R64" s="54"/>
      <c r="S64" s="29"/>
      <c r="T64" s="481">
        <v>200000</v>
      </c>
      <c r="U64" s="230"/>
    </row>
    <row r="65" spans="1:21" ht="54.75" x14ac:dyDescent="1.25">
      <c r="A65" s="708" t="s">
        <v>1276</v>
      </c>
      <c r="B65" s="708"/>
      <c r="C65" s="708"/>
      <c r="D65" s="708"/>
      <c r="E65" s="708"/>
      <c r="F65" s="708"/>
      <c r="G65" s="708"/>
      <c r="H65" s="708"/>
      <c r="I65" s="708"/>
      <c r="J65" s="708"/>
      <c r="K65" s="708"/>
      <c r="L65" s="708"/>
      <c r="M65" s="708"/>
      <c r="N65" s="29"/>
      <c r="O65" s="23"/>
      <c r="P65" s="54"/>
      <c r="Q65" s="54"/>
      <c r="R65" s="54"/>
      <c r="S65" s="29"/>
      <c r="T65" s="481">
        <v>27500</v>
      </c>
      <c r="U65" s="230"/>
    </row>
    <row r="66" spans="1:21" ht="54" customHeight="1" x14ac:dyDescent="1.3">
      <c r="A66" s="819" t="s">
        <v>4006</v>
      </c>
      <c r="B66" s="819"/>
      <c r="C66" s="819"/>
      <c r="D66" s="819"/>
      <c r="E66" s="819"/>
      <c r="F66" s="819"/>
      <c r="G66" s="819"/>
      <c r="H66" s="819"/>
      <c r="I66" s="819"/>
      <c r="J66" s="819"/>
      <c r="K66" s="819"/>
      <c r="L66" s="819"/>
      <c r="M66" s="819"/>
      <c r="N66" s="84"/>
      <c r="O66" s="84"/>
      <c r="P66" s="84"/>
      <c r="Q66" s="84"/>
      <c r="R66" s="84"/>
      <c r="S66" s="125"/>
      <c r="T66" s="480">
        <v>56000</v>
      </c>
      <c r="U66" s="230"/>
    </row>
    <row r="67" spans="1:21" ht="60.75" customHeight="1" x14ac:dyDescent="1.3">
      <c r="A67" s="819" t="s">
        <v>4006</v>
      </c>
      <c r="B67" s="819"/>
      <c r="C67" s="819"/>
      <c r="D67" s="819"/>
      <c r="E67" s="819"/>
      <c r="F67" s="819"/>
      <c r="G67" s="819"/>
      <c r="H67" s="819"/>
      <c r="I67" s="819"/>
      <c r="J67" s="819"/>
      <c r="K67" s="819"/>
      <c r="L67" s="819"/>
      <c r="M67" s="819"/>
      <c r="N67" s="84"/>
      <c r="O67" s="84"/>
      <c r="P67" s="84"/>
      <c r="Q67" s="84"/>
      <c r="R67" s="84"/>
      <c r="S67" s="125"/>
      <c r="T67" s="480">
        <v>20000</v>
      </c>
      <c r="U67" s="230"/>
    </row>
    <row r="68" spans="1:21" ht="55.5" customHeight="1" x14ac:dyDescent="1.3">
      <c r="A68" s="819" t="s">
        <v>4006</v>
      </c>
      <c r="B68" s="819"/>
      <c r="C68" s="819"/>
      <c r="D68" s="819"/>
      <c r="E68" s="819"/>
      <c r="F68" s="819"/>
      <c r="G68" s="819"/>
      <c r="H68" s="819"/>
      <c r="I68" s="819"/>
      <c r="J68" s="819"/>
      <c r="K68" s="819"/>
      <c r="L68" s="819"/>
      <c r="M68" s="819"/>
      <c r="N68" s="84"/>
      <c r="O68" s="84"/>
      <c r="P68" s="84"/>
      <c r="Q68" s="84"/>
      <c r="R68" s="84"/>
      <c r="S68" s="125"/>
      <c r="T68" s="480">
        <v>40000</v>
      </c>
      <c r="U68" s="230"/>
    </row>
    <row r="69" spans="1:21" ht="60.75" customHeight="1" x14ac:dyDescent="1.3">
      <c r="A69" s="819" t="s">
        <v>4006</v>
      </c>
      <c r="B69" s="819"/>
      <c r="C69" s="819"/>
      <c r="D69" s="819"/>
      <c r="E69" s="819"/>
      <c r="F69" s="819"/>
      <c r="G69" s="819"/>
      <c r="H69" s="819"/>
      <c r="I69" s="819"/>
      <c r="J69" s="819"/>
      <c r="K69" s="819"/>
      <c r="L69" s="819"/>
      <c r="M69" s="819"/>
      <c r="N69" s="84"/>
      <c r="O69" s="84"/>
      <c r="P69" s="84"/>
      <c r="Q69" s="84"/>
      <c r="R69" s="84"/>
      <c r="S69" s="125"/>
      <c r="T69" s="480">
        <v>40000</v>
      </c>
      <c r="U69" s="230" cm="1">
        <f t="array" aca="1" ref="U69" ca="1">+T46:UT48:U69</f>
        <v>0</v>
      </c>
    </row>
    <row r="70" spans="1:21" ht="55.5" customHeight="1" x14ac:dyDescent="1.3">
      <c r="A70" s="819" t="s">
        <v>4006</v>
      </c>
      <c r="B70" s="819"/>
      <c r="C70" s="819"/>
      <c r="D70" s="819"/>
      <c r="E70" s="819"/>
      <c r="F70" s="819"/>
      <c r="G70" s="819"/>
      <c r="H70" s="819"/>
      <c r="I70" s="819"/>
      <c r="J70" s="819"/>
      <c r="K70" s="819"/>
      <c r="L70" s="819"/>
      <c r="M70" s="819"/>
      <c r="N70" s="84"/>
      <c r="O70" s="84"/>
      <c r="P70" s="84"/>
      <c r="Q70" s="84"/>
      <c r="R70" s="84"/>
      <c r="S70" s="125"/>
      <c r="T70" s="480">
        <v>45000</v>
      </c>
      <c r="U70" s="230"/>
    </row>
    <row r="71" spans="1:21" ht="52.5" customHeight="1" x14ac:dyDescent="1.3">
      <c r="A71" s="819" t="s">
        <v>4006</v>
      </c>
      <c r="B71" s="819"/>
      <c r="C71" s="819"/>
      <c r="D71" s="819"/>
      <c r="E71" s="819"/>
      <c r="F71" s="819"/>
      <c r="G71" s="819"/>
      <c r="H71" s="819"/>
      <c r="I71" s="819"/>
      <c r="J71" s="819"/>
      <c r="K71" s="819"/>
      <c r="L71" s="819"/>
      <c r="M71" s="819"/>
      <c r="N71" s="84"/>
      <c r="O71" s="84"/>
      <c r="P71" s="84"/>
      <c r="Q71" s="84"/>
      <c r="R71" s="84"/>
      <c r="S71" s="125"/>
      <c r="T71" s="480">
        <v>80000</v>
      </c>
      <c r="U71" s="230"/>
    </row>
    <row r="72" spans="1:21" ht="50.25" customHeight="1" x14ac:dyDescent="1.3">
      <c r="A72" s="812" t="s">
        <v>4006</v>
      </c>
      <c r="B72" s="812"/>
      <c r="C72" s="812"/>
      <c r="D72" s="812"/>
      <c r="E72" s="812"/>
      <c r="F72" s="812"/>
      <c r="G72" s="812"/>
      <c r="H72" s="812"/>
      <c r="I72" s="812"/>
      <c r="J72" s="812"/>
      <c r="K72" s="812"/>
      <c r="L72" s="812"/>
      <c r="M72" s="812"/>
      <c r="N72" s="84"/>
      <c r="O72" s="84"/>
      <c r="P72" s="84"/>
      <c r="Q72" s="84"/>
      <c r="R72" s="84"/>
      <c r="S72" s="125"/>
      <c r="T72" s="480">
        <v>50000</v>
      </c>
      <c r="U72" s="230"/>
    </row>
    <row r="73" spans="1:21" ht="42" customHeight="1" x14ac:dyDescent="1.3">
      <c r="A73" s="812" t="s">
        <v>4007</v>
      </c>
      <c r="B73" s="812"/>
      <c r="C73" s="812"/>
      <c r="D73" s="812"/>
      <c r="E73" s="812"/>
      <c r="F73" s="812"/>
      <c r="G73" s="812"/>
      <c r="H73" s="812"/>
      <c r="I73" s="812"/>
      <c r="J73" s="812"/>
      <c r="K73" s="812"/>
      <c r="L73" s="812"/>
      <c r="M73" s="812"/>
      <c r="N73" s="84"/>
      <c r="O73" s="84"/>
      <c r="P73" s="84"/>
      <c r="Q73" s="84"/>
      <c r="R73" s="84"/>
      <c r="S73" s="125"/>
      <c r="T73" s="480">
        <v>150000</v>
      </c>
      <c r="U73" s="230"/>
    </row>
    <row r="74" spans="1:21" ht="57" customHeight="1" x14ac:dyDescent="1.3">
      <c r="A74" s="812" t="s">
        <v>4007</v>
      </c>
      <c r="B74" s="812"/>
      <c r="C74" s="812"/>
      <c r="D74" s="812"/>
      <c r="E74" s="812"/>
      <c r="F74" s="812"/>
      <c r="G74" s="812"/>
      <c r="H74" s="812"/>
      <c r="I74" s="812"/>
      <c r="J74" s="812"/>
      <c r="K74" s="812"/>
      <c r="L74" s="812"/>
      <c r="M74" s="812"/>
      <c r="N74" s="84"/>
      <c r="O74" s="84"/>
      <c r="P74" s="84"/>
      <c r="Q74" s="84"/>
      <c r="R74" s="84"/>
      <c r="S74" s="125"/>
      <c r="T74" s="480">
        <v>46000</v>
      </c>
      <c r="U74" s="230"/>
    </row>
    <row r="75" spans="1:21" ht="50.25" customHeight="1" x14ac:dyDescent="1.3">
      <c r="A75" s="812" t="s">
        <v>4007</v>
      </c>
      <c r="B75" s="812"/>
      <c r="C75" s="812"/>
      <c r="D75" s="812"/>
      <c r="E75" s="812"/>
      <c r="F75" s="812"/>
      <c r="G75" s="812"/>
      <c r="H75" s="812"/>
      <c r="I75" s="812"/>
      <c r="J75" s="812"/>
      <c r="K75" s="812"/>
      <c r="L75" s="812"/>
      <c r="M75" s="812"/>
      <c r="N75" s="84"/>
      <c r="O75" s="84"/>
      <c r="P75" s="84"/>
      <c r="Q75" s="84"/>
      <c r="R75" s="84"/>
      <c r="S75" s="125"/>
      <c r="T75" s="480">
        <v>165000</v>
      </c>
      <c r="U75" s="230"/>
    </row>
    <row r="76" spans="1:21" x14ac:dyDescent="1.3">
      <c r="A76" s="812" t="s">
        <v>4007</v>
      </c>
      <c r="B76" s="812"/>
      <c r="C76" s="812"/>
      <c r="D76" s="812"/>
      <c r="E76" s="812"/>
      <c r="F76" s="812"/>
      <c r="G76" s="812"/>
      <c r="H76" s="812"/>
      <c r="I76" s="812"/>
      <c r="J76" s="812"/>
      <c r="K76" s="812"/>
      <c r="L76" s="812"/>
      <c r="M76" s="812"/>
      <c r="N76" s="84"/>
      <c r="O76" s="84"/>
      <c r="P76" s="84"/>
      <c r="Q76" s="84"/>
      <c r="R76" s="84"/>
      <c r="S76" s="125"/>
      <c r="T76" s="480">
        <v>70000</v>
      </c>
      <c r="U76" s="230"/>
    </row>
    <row r="77" spans="1:21" ht="52.5" customHeight="1" x14ac:dyDescent="1.3">
      <c r="A77" s="812" t="s">
        <v>4007</v>
      </c>
      <c r="B77" s="812"/>
      <c r="C77" s="812"/>
      <c r="D77" s="812"/>
      <c r="E77" s="812"/>
      <c r="F77" s="812"/>
      <c r="G77" s="812"/>
      <c r="H77" s="812"/>
      <c r="I77" s="812"/>
      <c r="J77" s="812"/>
      <c r="K77" s="812"/>
      <c r="L77" s="812"/>
      <c r="M77" s="812"/>
      <c r="N77" s="84"/>
      <c r="O77" s="84"/>
      <c r="P77" s="84"/>
      <c r="Q77" s="84"/>
      <c r="R77" s="84"/>
      <c r="S77" s="125"/>
      <c r="T77" s="480">
        <v>40000</v>
      </c>
      <c r="U77" s="230"/>
    </row>
    <row r="78" spans="1:21" ht="57" customHeight="1" x14ac:dyDescent="1.3">
      <c r="A78" s="812" t="s">
        <v>4007</v>
      </c>
      <c r="B78" s="812"/>
      <c r="C78" s="812"/>
      <c r="D78" s="812"/>
      <c r="E78" s="812"/>
      <c r="F78" s="812"/>
      <c r="G78" s="812"/>
      <c r="H78" s="812"/>
      <c r="I78" s="812"/>
      <c r="J78" s="812"/>
      <c r="K78" s="812"/>
      <c r="L78" s="812"/>
      <c r="M78" s="812"/>
      <c r="N78" s="84"/>
      <c r="O78" s="84"/>
      <c r="P78" s="84"/>
      <c r="Q78" s="84"/>
      <c r="R78" s="84"/>
      <c r="S78" s="125"/>
      <c r="T78" s="480">
        <v>10300</v>
      </c>
      <c r="U78" s="230"/>
    </row>
    <row r="79" spans="1:21" ht="50.25" customHeight="1" x14ac:dyDescent="1.3">
      <c r="A79" s="812" t="s">
        <v>4021</v>
      </c>
      <c r="B79" s="812"/>
      <c r="C79" s="812"/>
      <c r="D79" s="812"/>
      <c r="E79" s="812"/>
      <c r="F79" s="812"/>
      <c r="G79" s="812"/>
      <c r="H79" s="812"/>
      <c r="I79" s="812"/>
      <c r="J79" s="812"/>
      <c r="K79" s="812"/>
      <c r="L79" s="812"/>
      <c r="M79" s="812"/>
      <c r="N79" s="84"/>
      <c r="O79" s="84"/>
      <c r="P79" s="84"/>
      <c r="Q79" s="84"/>
      <c r="R79" s="84"/>
      <c r="S79" s="125"/>
      <c r="T79" s="480">
        <v>23000</v>
      </c>
      <c r="U79" s="230"/>
    </row>
    <row r="80" spans="1:21" x14ac:dyDescent="1.3">
      <c r="A80" s="812" t="s">
        <v>4021</v>
      </c>
      <c r="B80" s="812"/>
      <c r="C80" s="812"/>
      <c r="D80" s="812"/>
      <c r="E80" s="812"/>
      <c r="F80" s="812"/>
      <c r="G80" s="812"/>
      <c r="H80" s="812"/>
      <c r="I80" s="812"/>
      <c r="J80" s="812"/>
      <c r="K80" s="812"/>
      <c r="L80" s="812"/>
      <c r="M80" s="812"/>
      <c r="N80" s="84"/>
      <c r="O80" s="84"/>
      <c r="P80" s="84"/>
      <c r="Q80" s="84"/>
      <c r="R80" s="84"/>
      <c r="S80" s="125"/>
      <c r="T80" s="480">
        <v>18000</v>
      </c>
      <c r="U80" s="230"/>
    </row>
    <row r="81" spans="1:21" x14ac:dyDescent="1.3">
      <c r="A81" s="812" t="s">
        <v>4021</v>
      </c>
      <c r="B81" s="812"/>
      <c r="C81" s="812"/>
      <c r="D81" s="812"/>
      <c r="E81" s="812"/>
      <c r="F81" s="812"/>
      <c r="G81" s="812"/>
      <c r="H81" s="812"/>
      <c r="I81" s="812"/>
      <c r="J81" s="812"/>
      <c r="K81" s="812"/>
      <c r="L81" s="812"/>
      <c r="M81" s="812"/>
      <c r="N81" s="84"/>
      <c r="O81" s="84"/>
      <c r="P81" s="84"/>
      <c r="Q81" s="84"/>
      <c r="R81" s="84"/>
      <c r="S81" s="125"/>
      <c r="T81" s="480">
        <v>19700</v>
      </c>
      <c r="U81" s="230"/>
    </row>
    <row r="82" spans="1:21" x14ac:dyDescent="1.3">
      <c r="A82" s="812" t="s">
        <v>4021</v>
      </c>
      <c r="B82" s="812"/>
      <c r="C82" s="812"/>
      <c r="D82" s="812"/>
      <c r="E82" s="812"/>
      <c r="F82" s="812"/>
      <c r="G82" s="812"/>
      <c r="H82" s="812"/>
      <c r="I82" s="812"/>
      <c r="J82" s="812"/>
      <c r="K82" s="812"/>
      <c r="L82" s="812"/>
      <c r="M82" s="812"/>
      <c r="N82" s="84"/>
      <c r="O82" s="84"/>
      <c r="P82" s="84"/>
      <c r="Q82" s="84"/>
      <c r="R82" s="84"/>
      <c r="S82" s="125"/>
      <c r="T82" s="480">
        <v>134000</v>
      </c>
      <c r="U82" s="230"/>
    </row>
    <row r="83" spans="1:21" x14ac:dyDescent="1.3">
      <c r="A83" s="812" t="s">
        <v>4021</v>
      </c>
      <c r="B83" s="812"/>
      <c r="C83" s="812"/>
      <c r="D83" s="812"/>
      <c r="E83" s="812"/>
      <c r="F83" s="812"/>
      <c r="G83" s="812"/>
      <c r="H83" s="812"/>
      <c r="I83" s="812"/>
      <c r="J83" s="812"/>
      <c r="K83" s="812"/>
      <c r="L83" s="812"/>
      <c r="M83" s="812"/>
      <c r="N83" s="84"/>
      <c r="O83" s="84"/>
      <c r="P83" s="84"/>
      <c r="Q83" s="84"/>
      <c r="R83" s="84"/>
      <c r="S83" s="125"/>
      <c r="T83" s="480">
        <v>90000</v>
      </c>
      <c r="U83" s="230"/>
    </row>
    <row r="84" spans="1:21" x14ac:dyDescent="1.3">
      <c r="A84" s="812" t="s">
        <v>4071</v>
      </c>
      <c r="B84" s="812"/>
      <c r="C84" s="812"/>
      <c r="D84" s="812"/>
      <c r="E84" s="812"/>
      <c r="F84" s="812"/>
      <c r="G84" s="812"/>
      <c r="H84" s="812"/>
      <c r="I84" s="812"/>
      <c r="J84" s="812"/>
      <c r="K84" s="812"/>
      <c r="L84" s="812"/>
      <c r="M84" s="812"/>
      <c r="N84" s="84"/>
      <c r="O84" s="84"/>
      <c r="P84" s="84"/>
      <c r="Q84" s="84"/>
      <c r="R84" s="84"/>
      <c r="S84" s="125"/>
      <c r="T84" s="480">
        <v>46000</v>
      </c>
      <c r="U84" s="230"/>
    </row>
    <row r="85" spans="1:21" x14ac:dyDescent="1.3">
      <c r="A85" s="812" t="s">
        <v>4071</v>
      </c>
      <c r="B85" s="812"/>
      <c r="C85" s="812"/>
      <c r="D85" s="812"/>
      <c r="E85" s="812"/>
      <c r="F85" s="812"/>
      <c r="G85" s="812"/>
      <c r="H85" s="812"/>
      <c r="I85" s="812"/>
      <c r="J85" s="812"/>
      <c r="K85" s="812"/>
      <c r="L85" s="812"/>
      <c r="M85" s="812"/>
      <c r="N85" s="84"/>
      <c r="O85" s="84"/>
      <c r="P85" s="84"/>
      <c r="Q85" s="84"/>
      <c r="R85" s="84"/>
      <c r="S85" s="125"/>
      <c r="T85" s="480">
        <v>70000</v>
      </c>
      <c r="U85" s="230"/>
    </row>
    <row r="86" spans="1:21" x14ac:dyDescent="1.3">
      <c r="A86" s="812" t="s">
        <v>4071</v>
      </c>
      <c r="B86" s="812"/>
      <c r="C86" s="812"/>
      <c r="D86" s="812"/>
      <c r="E86" s="812"/>
      <c r="F86" s="812"/>
      <c r="G86" s="812"/>
      <c r="H86" s="812"/>
      <c r="I86" s="812"/>
      <c r="J86" s="812"/>
      <c r="K86" s="812"/>
      <c r="L86" s="812"/>
      <c r="M86" s="812"/>
      <c r="N86" s="84"/>
      <c r="O86" s="84"/>
      <c r="P86" s="84"/>
      <c r="Q86" s="84"/>
      <c r="R86" s="84"/>
      <c r="S86" s="125"/>
      <c r="T86" s="480">
        <v>23000</v>
      </c>
      <c r="U86" s="230"/>
    </row>
    <row r="87" spans="1:21" x14ac:dyDescent="1.3">
      <c r="A87" s="812" t="s">
        <v>4071</v>
      </c>
      <c r="B87" s="812"/>
      <c r="C87" s="812"/>
      <c r="D87" s="812"/>
      <c r="E87" s="812"/>
      <c r="F87" s="812"/>
      <c r="G87" s="812"/>
      <c r="H87" s="812"/>
      <c r="I87" s="812"/>
      <c r="J87" s="812"/>
      <c r="K87" s="812"/>
      <c r="L87" s="812"/>
      <c r="M87" s="812"/>
      <c r="N87" s="84"/>
      <c r="O87" s="84"/>
      <c r="P87" s="84"/>
      <c r="Q87" s="84"/>
      <c r="R87" s="84"/>
      <c r="S87" s="125"/>
      <c r="T87" s="480">
        <v>50000</v>
      </c>
      <c r="U87" s="230"/>
    </row>
    <row r="88" spans="1:21" x14ac:dyDescent="1.3">
      <c r="A88" s="697" t="s">
        <v>5860</v>
      </c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29"/>
      <c r="O88" s="23"/>
      <c r="P88" s="54"/>
      <c r="Q88" s="56"/>
      <c r="R88" s="54"/>
      <c r="S88" s="29"/>
      <c r="T88" s="480"/>
      <c r="U88" s="311"/>
    </row>
    <row r="89" spans="1:21" x14ac:dyDescent="1.25">
      <c r="A89" s="31" t="s">
        <v>4191</v>
      </c>
      <c r="B89" s="37" t="s">
        <v>4203</v>
      </c>
      <c r="C89" s="31" t="s">
        <v>4204</v>
      </c>
      <c r="D89" s="31" t="s">
        <v>4205</v>
      </c>
      <c r="E89" s="31" t="s">
        <v>687</v>
      </c>
      <c r="F89" s="31" t="s">
        <v>123</v>
      </c>
      <c r="G89" s="31" t="s">
        <v>490</v>
      </c>
      <c r="H89" s="31" t="s">
        <v>4090</v>
      </c>
      <c r="I89" s="38">
        <v>0.125</v>
      </c>
      <c r="J89" s="31" t="s">
        <v>30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480"/>
      <c r="U89" s="311"/>
    </row>
    <row r="90" spans="1:21" x14ac:dyDescent="1.25">
      <c r="A90" s="31" t="s">
        <v>4172</v>
      </c>
      <c r="B90" s="37" t="s">
        <v>1908</v>
      </c>
      <c r="C90" s="31" t="s">
        <v>4185</v>
      </c>
      <c r="D90" s="31" t="s">
        <v>4186</v>
      </c>
      <c r="E90" s="31" t="s">
        <v>687</v>
      </c>
      <c r="F90" s="31" t="s">
        <v>123</v>
      </c>
      <c r="G90" s="31" t="s">
        <v>490</v>
      </c>
      <c r="H90" s="31" t="s">
        <v>4090</v>
      </c>
      <c r="I90" s="38">
        <v>0.125</v>
      </c>
      <c r="J90" s="31" t="s">
        <v>30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43225</v>
      </c>
      <c r="T90" s="480"/>
      <c r="U90" s="311"/>
    </row>
    <row r="91" spans="1:21" x14ac:dyDescent="1.25">
      <c r="A91" s="31" t="s">
        <v>4210</v>
      </c>
      <c r="B91" s="37" t="s">
        <v>4223</v>
      </c>
      <c r="C91" s="31" t="s">
        <v>4224</v>
      </c>
      <c r="D91" s="31" t="s">
        <v>4225</v>
      </c>
      <c r="E91" s="31" t="s">
        <v>687</v>
      </c>
      <c r="F91" s="31" t="s">
        <v>123</v>
      </c>
      <c r="G91" s="31" t="s">
        <v>490</v>
      </c>
      <c r="H91" s="31" t="s">
        <v>4090</v>
      </c>
      <c r="I91" s="38">
        <v>0.125</v>
      </c>
      <c r="J91" s="31" t="s">
        <v>30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56"/>
      <c r="R91" s="54"/>
      <c r="S91" s="29">
        <v>43225</v>
      </c>
      <c r="T91" s="480"/>
      <c r="U91" s="311"/>
    </row>
    <row r="92" spans="1:21" x14ac:dyDescent="1.25">
      <c r="A92" s="31" t="s">
        <v>4187</v>
      </c>
      <c r="B92" s="37" t="s">
        <v>4199</v>
      </c>
      <c r="C92" s="31" t="s">
        <v>4200</v>
      </c>
      <c r="D92" s="31" t="s">
        <v>4201</v>
      </c>
      <c r="E92" s="31" t="s">
        <v>687</v>
      </c>
      <c r="F92" s="31" t="s">
        <v>123</v>
      </c>
      <c r="G92" s="31" t="s">
        <v>490</v>
      </c>
      <c r="H92" s="31" t="s">
        <v>4090</v>
      </c>
      <c r="I92" s="38">
        <v>0.125</v>
      </c>
      <c r="J92" s="31" t="s">
        <v>30</v>
      </c>
      <c r="K92" s="31" t="s">
        <v>105</v>
      </c>
      <c r="L92" s="31" t="s">
        <v>106</v>
      </c>
      <c r="M92" s="31" t="s">
        <v>995</v>
      </c>
      <c r="N92" s="29"/>
      <c r="O92" s="23"/>
      <c r="P92" s="54"/>
      <c r="Q92" s="56"/>
      <c r="R92" s="54"/>
      <c r="S92" s="29">
        <v>43225</v>
      </c>
      <c r="T92" s="480"/>
      <c r="U92" s="311"/>
    </row>
    <row r="93" spans="1:21" x14ac:dyDescent="1.25">
      <c r="A93" s="31" t="s">
        <v>4184</v>
      </c>
      <c r="B93" s="37" t="s">
        <v>4195</v>
      </c>
      <c r="C93" s="31" t="s">
        <v>4196</v>
      </c>
      <c r="D93" s="31" t="s">
        <v>4197</v>
      </c>
      <c r="E93" s="31" t="s">
        <v>687</v>
      </c>
      <c r="F93" s="31" t="s">
        <v>123</v>
      </c>
      <c r="G93" s="31" t="s">
        <v>490</v>
      </c>
      <c r="H93" s="31" t="s">
        <v>4090</v>
      </c>
      <c r="I93" s="38">
        <v>0.125</v>
      </c>
      <c r="J93" s="31" t="s">
        <v>30</v>
      </c>
      <c r="K93" s="31" t="s">
        <v>105</v>
      </c>
      <c r="L93" s="31" t="s">
        <v>125</v>
      </c>
      <c r="M93" s="31" t="s">
        <v>995</v>
      </c>
      <c r="N93" s="29"/>
      <c r="O93" s="23"/>
      <c r="P93" s="54"/>
      <c r="Q93" s="56"/>
      <c r="R93" s="54"/>
      <c r="S93" s="29">
        <v>35540</v>
      </c>
      <c r="T93" s="480"/>
      <c r="U93" s="311"/>
    </row>
    <row r="94" spans="1:21" x14ac:dyDescent="1.25">
      <c r="A94" s="31" t="s">
        <v>4086</v>
      </c>
      <c r="B94" s="37" t="s">
        <v>2387</v>
      </c>
      <c r="C94" s="31" t="s">
        <v>4100</v>
      </c>
      <c r="D94" s="31" t="s">
        <v>4101</v>
      </c>
      <c r="E94" s="31" t="s">
        <v>687</v>
      </c>
      <c r="F94" s="31" t="s">
        <v>123</v>
      </c>
      <c r="G94" s="31" t="s">
        <v>490</v>
      </c>
      <c r="H94" s="31" t="s">
        <v>4090</v>
      </c>
      <c r="I94" s="38">
        <v>0.125</v>
      </c>
      <c r="J94" s="31" t="s">
        <v>30</v>
      </c>
      <c r="K94" s="31" t="s">
        <v>105</v>
      </c>
      <c r="L94" s="31" t="s">
        <v>106</v>
      </c>
      <c r="M94" s="31" t="s">
        <v>995</v>
      </c>
      <c r="N94" s="29"/>
      <c r="O94" s="23"/>
      <c r="P94" s="54"/>
      <c r="Q94" s="56"/>
      <c r="R94" s="54"/>
      <c r="S94" s="29">
        <v>43225</v>
      </c>
      <c r="T94" s="480"/>
      <c r="U94" s="311"/>
    </row>
    <row r="95" spans="1:21" x14ac:dyDescent="1.25">
      <c r="A95" s="31" t="s">
        <v>4129</v>
      </c>
      <c r="B95" s="37" t="s">
        <v>4142</v>
      </c>
      <c r="C95" s="31" t="s">
        <v>4143</v>
      </c>
      <c r="D95" s="31" t="s">
        <v>4144</v>
      </c>
      <c r="E95" s="31" t="s">
        <v>687</v>
      </c>
      <c r="F95" s="31" t="s">
        <v>123</v>
      </c>
      <c r="G95" s="31" t="s">
        <v>490</v>
      </c>
      <c r="H95" s="31" t="s">
        <v>4090</v>
      </c>
      <c r="I95" s="38">
        <v>0.125</v>
      </c>
      <c r="J95" s="31" t="s">
        <v>30</v>
      </c>
      <c r="K95" s="31" t="s">
        <v>105</v>
      </c>
      <c r="L95" s="31" t="s">
        <v>106</v>
      </c>
      <c r="M95" s="31" t="s">
        <v>995</v>
      </c>
      <c r="N95" s="29"/>
      <c r="O95" s="23"/>
      <c r="P95" s="54"/>
      <c r="Q95" s="56"/>
      <c r="R95" s="54"/>
      <c r="S95" s="29">
        <v>43225</v>
      </c>
      <c r="T95" s="480"/>
      <c r="U95" s="311"/>
    </row>
    <row r="96" spans="1:21" x14ac:dyDescent="1.25">
      <c r="A96" s="31" t="s">
        <v>4102</v>
      </c>
      <c r="B96" s="37" t="s">
        <v>2106</v>
      </c>
      <c r="C96" s="31" t="s">
        <v>4115</v>
      </c>
      <c r="D96" s="31" t="s">
        <v>4116</v>
      </c>
      <c r="E96" s="31" t="s">
        <v>687</v>
      </c>
      <c r="F96" s="31" t="s">
        <v>123</v>
      </c>
      <c r="G96" s="31" t="s">
        <v>490</v>
      </c>
      <c r="H96" s="31" t="s">
        <v>4090</v>
      </c>
      <c r="I96" s="38">
        <v>0.125</v>
      </c>
      <c r="J96" s="31" t="s">
        <v>30</v>
      </c>
      <c r="K96" s="31" t="s">
        <v>105</v>
      </c>
      <c r="L96" s="31" t="s">
        <v>106</v>
      </c>
      <c r="M96" s="31" t="s">
        <v>995</v>
      </c>
      <c r="N96" s="29"/>
      <c r="O96" s="23"/>
      <c r="P96" s="54"/>
      <c r="Q96" s="56"/>
      <c r="R96" s="54"/>
      <c r="S96" s="29">
        <v>43225</v>
      </c>
      <c r="T96" s="480"/>
      <c r="U96" s="311"/>
    </row>
    <row r="97" spans="1:21" x14ac:dyDescent="1.25">
      <c r="A97" s="31" t="s">
        <v>4137</v>
      </c>
      <c r="B97" s="37" t="s">
        <v>2690</v>
      </c>
      <c r="C97" s="31" t="s">
        <v>4150</v>
      </c>
      <c r="D97" s="31" t="s">
        <v>4151</v>
      </c>
      <c r="E97" s="31" t="s">
        <v>687</v>
      </c>
      <c r="F97" s="31" t="s">
        <v>123</v>
      </c>
      <c r="G97" s="31" t="s">
        <v>490</v>
      </c>
      <c r="H97" s="31" t="s">
        <v>4090</v>
      </c>
      <c r="I97" s="38">
        <v>0.125</v>
      </c>
      <c r="J97" s="31" t="s">
        <v>30</v>
      </c>
      <c r="K97" s="31" t="s">
        <v>105</v>
      </c>
      <c r="L97" s="31" t="s">
        <v>106</v>
      </c>
      <c r="M97" s="31" t="s">
        <v>995</v>
      </c>
      <c r="N97" s="29"/>
      <c r="O97" s="23"/>
      <c r="P97" s="54"/>
      <c r="Q97" s="56"/>
      <c r="R97" s="54"/>
      <c r="S97" s="29">
        <v>43225</v>
      </c>
      <c r="T97" s="480"/>
      <c r="U97" s="311"/>
    </row>
    <row r="98" spans="1:21" x14ac:dyDescent="1.25">
      <c r="A98" s="31" t="s">
        <v>4117</v>
      </c>
      <c r="B98" s="37" t="s">
        <v>4130</v>
      </c>
      <c r="C98" s="31" t="s">
        <v>4131</v>
      </c>
      <c r="D98" s="31" t="s">
        <v>4132</v>
      </c>
      <c r="E98" s="31" t="s">
        <v>687</v>
      </c>
      <c r="F98" s="31" t="s">
        <v>123</v>
      </c>
      <c r="G98" s="31" t="s">
        <v>490</v>
      </c>
      <c r="H98" s="31" t="s">
        <v>4090</v>
      </c>
      <c r="I98" s="38">
        <v>0.125</v>
      </c>
      <c r="J98" s="31" t="s">
        <v>30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56"/>
      <c r="R98" s="54"/>
      <c r="S98" s="29">
        <v>43225</v>
      </c>
      <c r="T98" s="480"/>
      <c r="U98" s="311"/>
    </row>
    <row r="99" spans="1:21" x14ac:dyDescent="1.25">
      <c r="A99" s="31" t="s">
        <v>4160</v>
      </c>
      <c r="B99" s="37" t="s">
        <v>4173</v>
      </c>
      <c r="C99" s="31" t="s">
        <v>4174</v>
      </c>
      <c r="D99" s="31" t="s">
        <v>4175</v>
      </c>
      <c r="E99" s="31" t="s">
        <v>687</v>
      </c>
      <c r="F99" s="31" t="s">
        <v>123</v>
      </c>
      <c r="G99" s="31" t="s">
        <v>490</v>
      </c>
      <c r="H99" s="31" t="s">
        <v>4090</v>
      </c>
      <c r="I99" s="38">
        <v>0.125</v>
      </c>
      <c r="J99" s="31" t="s">
        <v>30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9">
        <v>43225</v>
      </c>
      <c r="T99" s="480"/>
      <c r="U99" s="311"/>
    </row>
    <row r="100" spans="1:21" x14ac:dyDescent="1.25">
      <c r="A100" s="31" t="s">
        <v>4152</v>
      </c>
      <c r="B100" s="37" t="s">
        <v>4165</v>
      </c>
      <c r="C100" s="31" t="s">
        <v>4166</v>
      </c>
      <c r="D100" s="31" t="s">
        <v>4167</v>
      </c>
      <c r="E100" s="31" t="s">
        <v>687</v>
      </c>
      <c r="F100" s="31" t="s">
        <v>123</v>
      </c>
      <c r="G100" s="31" t="s">
        <v>490</v>
      </c>
      <c r="H100" s="31" t="s">
        <v>4090</v>
      </c>
      <c r="I100" s="38">
        <v>0.125</v>
      </c>
      <c r="J100" s="31" t="s">
        <v>30</v>
      </c>
      <c r="K100" s="31" t="s">
        <v>105</v>
      </c>
      <c r="L100" s="31" t="s">
        <v>106</v>
      </c>
      <c r="M100" s="31" t="s">
        <v>995</v>
      </c>
      <c r="N100" s="29"/>
      <c r="O100" s="23"/>
      <c r="P100" s="54"/>
      <c r="Q100" s="56"/>
      <c r="R100" s="54"/>
      <c r="S100" s="29">
        <v>43225</v>
      </c>
      <c r="T100" s="480"/>
      <c r="U100" s="311"/>
    </row>
    <row r="101" spans="1:21" x14ac:dyDescent="1.25">
      <c r="A101" s="31" t="s">
        <v>4156</v>
      </c>
      <c r="B101" s="37" t="s">
        <v>4169</v>
      </c>
      <c r="C101" s="31" t="s">
        <v>4170</v>
      </c>
      <c r="D101" s="31" t="s">
        <v>4171</v>
      </c>
      <c r="E101" s="31" t="s">
        <v>687</v>
      </c>
      <c r="F101" s="31" t="s">
        <v>123</v>
      </c>
      <c r="G101" s="31" t="s">
        <v>490</v>
      </c>
      <c r="H101" s="31" t="s">
        <v>4090</v>
      </c>
      <c r="I101" s="38">
        <v>0.125</v>
      </c>
      <c r="J101" s="31" t="s">
        <v>30</v>
      </c>
      <c r="K101" s="31" t="s">
        <v>105</v>
      </c>
      <c r="L101" s="31" t="s">
        <v>106</v>
      </c>
      <c r="M101" s="31" t="s">
        <v>995</v>
      </c>
      <c r="N101" s="29"/>
      <c r="O101" s="23"/>
      <c r="P101" s="54"/>
      <c r="Q101" s="56"/>
      <c r="R101" s="54"/>
      <c r="S101" s="29">
        <v>43225</v>
      </c>
      <c r="T101" s="480"/>
      <c r="U101" s="311"/>
    </row>
    <row r="102" spans="1:21" x14ac:dyDescent="1.25">
      <c r="A102" s="31" t="s">
        <v>4106</v>
      </c>
      <c r="B102" s="37" t="s">
        <v>4118</v>
      </c>
      <c r="C102" s="31" t="s">
        <v>4119</v>
      </c>
      <c r="D102" s="31" t="s">
        <v>4120</v>
      </c>
      <c r="E102" s="31" t="s">
        <v>687</v>
      </c>
      <c r="F102" s="31" t="s">
        <v>123</v>
      </c>
      <c r="G102" s="31" t="s">
        <v>490</v>
      </c>
      <c r="H102" s="31" t="s">
        <v>4090</v>
      </c>
      <c r="I102" s="38">
        <v>0.125</v>
      </c>
      <c r="J102" s="31" t="s">
        <v>30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56"/>
      <c r="R102" s="54"/>
      <c r="S102" s="29">
        <v>43225</v>
      </c>
      <c r="T102" s="480"/>
      <c r="U102" s="311"/>
    </row>
    <row r="103" spans="1:21" x14ac:dyDescent="1.25">
      <c r="A103" s="31" t="s">
        <v>4168</v>
      </c>
      <c r="B103" s="37" t="s">
        <v>4181</v>
      </c>
      <c r="C103" s="31" t="s">
        <v>4182</v>
      </c>
      <c r="D103" s="31" t="s">
        <v>4183</v>
      </c>
      <c r="E103" s="31" t="s">
        <v>687</v>
      </c>
      <c r="F103" s="31" t="s">
        <v>123</v>
      </c>
      <c r="G103" s="31" t="s">
        <v>490</v>
      </c>
      <c r="H103" s="31" t="s">
        <v>4090</v>
      </c>
      <c r="I103" s="38">
        <v>0.125</v>
      </c>
      <c r="J103" s="31" t="s">
        <v>30</v>
      </c>
      <c r="K103" s="31" t="s">
        <v>105</v>
      </c>
      <c r="L103" s="31" t="s">
        <v>106</v>
      </c>
      <c r="M103" s="31" t="s">
        <v>995</v>
      </c>
      <c r="N103" s="29"/>
      <c r="O103" s="23"/>
      <c r="P103" s="54"/>
      <c r="Q103" s="56"/>
      <c r="R103" s="54"/>
      <c r="S103" s="29">
        <v>43225</v>
      </c>
      <c r="T103" s="480"/>
      <c r="U103" s="311"/>
    </row>
    <row r="104" spans="1:21" x14ac:dyDescent="1.25">
      <c r="A104" s="31" t="s">
        <v>4164</v>
      </c>
      <c r="B104" s="37" t="s">
        <v>4177</v>
      </c>
      <c r="C104" s="31" t="s">
        <v>4178</v>
      </c>
      <c r="D104" s="31" t="s">
        <v>4179</v>
      </c>
      <c r="E104" s="31" t="s">
        <v>687</v>
      </c>
      <c r="F104" s="31" t="s">
        <v>123</v>
      </c>
      <c r="G104" s="31" t="s">
        <v>490</v>
      </c>
      <c r="H104" s="31" t="s">
        <v>4090</v>
      </c>
      <c r="I104" s="38">
        <v>0.125</v>
      </c>
      <c r="J104" s="31" t="s">
        <v>30</v>
      </c>
      <c r="K104" s="31" t="s">
        <v>105</v>
      </c>
      <c r="L104" s="31" t="s">
        <v>106</v>
      </c>
      <c r="M104" s="31" t="s">
        <v>995</v>
      </c>
      <c r="N104" s="29"/>
      <c r="O104" s="23"/>
      <c r="P104" s="54"/>
      <c r="Q104" s="56"/>
      <c r="R104" s="54"/>
      <c r="S104" s="29">
        <v>43225</v>
      </c>
      <c r="T104" s="480"/>
      <c r="U104" s="311"/>
    </row>
    <row r="105" spans="1:21" x14ac:dyDescent="1.25">
      <c r="A105" s="31" t="s">
        <v>4206</v>
      </c>
      <c r="B105" s="37" t="s">
        <v>4219</v>
      </c>
      <c r="C105" s="31" t="s">
        <v>4220</v>
      </c>
      <c r="D105" s="31" t="s">
        <v>4221</v>
      </c>
      <c r="E105" s="31" t="s">
        <v>687</v>
      </c>
      <c r="F105" s="31" t="s">
        <v>123</v>
      </c>
      <c r="G105" s="31" t="s">
        <v>490</v>
      </c>
      <c r="H105" s="31" t="s">
        <v>4090</v>
      </c>
      <c r="I105" s="38">
        <v>0.125</v>
      </c>
      <c r="J105" s="31" t="s">
        <v>30</v>
      </c>
      <c r="K105" s="31" t="s">
        <v>105</v>
      </c>
      <c r="L105" s="31" t="s">
        <v>106</v>
      </c>
      <c r="M105" s="31" t="s">
        <v>995</v>
      </c>
      <c r="N105" s="29"/>
      <c r="O105" s="23"/>
      <c r="P105" s="54"/>
      <c r="Q105" s="56"/>
      <c r="R105" s="54"/>
      <c r="S105" s="29">
        <v>43225</v>
      </c>
      <c r="T105" s="480"/>
      <c r="U105" s="311"/>
    </row>
    <row r="106" spans="1:21" x14ac:dyDescent="1.25">
      <c r="A106" s="31" t="s">
        <v>4218</v>
      </c>
      <c r="B106" s="37" t="s">
        <v>4231</v>
      </c>
      <c r="C106" s="31" t="s">
        <v>4232</v>
      </c>
      <c r="D106" s="31" t="s">
        <v>4233</v>
      </c>
      <c r="E106" s="31" t="s">
        <v>687</v>
      </c>
      <c r="F106" s="31" t="s">
        <v>123</v>
      </c>
      <c r="G106" s="31" t="s">
        <v>490</v>
      </c>
      <c r="H106" s="31" t="s">
        <v>4090</v>
      </c>
      <c r="I106" s="38">
        <v>0.53125</v>
      </c>
      <c r="J106" s="31" t="s">
        <v>30</v>
      </c>
      <c r="K106" s="31" t="s">
        <v>105</v>
      </c>
      <c r="L106" s="31" t="s">
        <v>533</v>
      </c>
      <c r="M106" s="31" t="s">
        <v>995</v>
      </c>
      <c r="N106" s="29"/>
      <c r="O106" s="23"/>
      <c r="P106" s="54"/>
      <c r="Q106" s="56"/>
      <c r="R106" s="54"/>
      <c r="S106" s="29">
        <v>25000</v>
      </c>
      <c r="T106" s="480"/>
      <c r="U106" s="311"/>
    </row>
    <row r="107" spans="1:21" x14ac:dyDescent="1.25">
      <c r="A107" s="31" t="s">
        <v>4099</v>
      </c>
      <c r="B107" s="37" t="s">
        <v>4111</v>
      </c>
      <c r="C107" s="31" t="s">
        <v>4112</v>
      </c>
      <c r="D107" s="31" t="s">
        <v>4113</v>
      </c>
      <c r="E107" s="31" t="s">
        <v>687</v>
      </c>
      <c r="F107" s="31" t="s">
        <v>123</v>
      </c>
      <c r="G107" s="31" t="s">
        <v>490</v>
      </c>
      <c r="H107" s="31" t="s">
        <v>4090</v>
      </c>
      <c r="I107" s="38">
        <v>0.125</v>
      </c>
      <c r="J107" s="31" t="s">
        <v>30</v>
      </c>
      <c r="K107" s="31" t="s">
        <v>105</v>
      </c>
      <c r="L107" s="31" t="s">
        <v>106</v>
      </c>
      <c r="M107" s="31" t="s">
        <v>995</v>
      </c>
      <c r="N107" s="29"/>
      <c r="O107" s="23"/>
      <c r="P107" s="54"/>
      <c r="Q107" s="56"/>
      <c r="R107" s="54"/>
      <c r="S107" s="29">
        <v>43225</v>
      </c>
      <c r="T107" s="480"/>
      <c r="U107" s="311"/>
    </row>
    <row r="108" spans="1:21" x14ac:dyDescent="1.25">
      <c r="A108" s="31" t="s">
        <v>4091</v>
      </c>
      <c r="B108" s="37" t="s">
        <v>4103</v>
      </c>
      <c r="C108" s="31" t="s">
        <v>4104</v>
      </c>
      <c r="D108" s="31" t="s">
        <v>4105</v>
      </c>
      <c r="E108" s="31" t="s">
        <v>687</v>
      </c>
      <c r="F108" s="31" t="s">
        <v>123</v>
      </c>
      <c r="G108" s="31" t="s">
        <v>490</v>
      </c>
      <c r="H108" s="31" t="s">
        <v>4090</v>
      </c>
      <c r="I108" s="38">
        <v>0.125</v>
      </c>
      <c r="J108" s="31" t="s">
        <v>30</v>
      </c>
      <c r="K108" s="31" t="s">
        <v>105</v>
      </c>
      <c r="L108" s="31" t="s">
        <v>533</v>
      </c>
      <c r="M108" s="31" t="s">
        <v>995</v>
      </c>
      <c r="N108" s="29"/>
      <c r="O108" s="23"/>
      <c r="P108" s="54"/>
      <c r="Q108" s="56"/>
      <c r="R108" s="54"/>
      <c r="S108" s="29">
        <v>25000</v>
      </c>
      <c r="T108" s="480"/>
      <c r="U108" s="311"/>
    </row>
    <row r="109" spans="1:21" x14ac:dyDescent="1.25">
      <c r="A109" s="31" t="s">
        <v>4202</v>
      </c>
      <c r="B109" s="37" t="s">
        <v>4215</v>
      </c>
      <c r="C109" s="31" t="s">
        <v>4216</v>
      </c>
      <c r="D109" s="31" t="s">
        <v>4217</v>
      </c>
      <c r="E109" s="31" t="s">
        <v>687</v>
      </c>
      <c r="F109" s="31" t="s">
        <v>123</v>
      </c>
      <c r="G109" s="31" t="s">
        <v>490</v>
      </c>
      <c r="H109" s="31" t="s">
        <v>4090</v>
      </c>
      <c r="I109" s="38">
        <v>0.125</v>
      </c>
      <c r="J109" s="31" t="s">
        <v>30</v>
      </c>
      <c r="K109" s="31" t="s">
        <v>105</v>
      </c>
      <c r="L109" s="31" t="s">
        <v>106</v>
      </c>
      <c r="M109" s="31" t="s">
        <v>995</v>
      </c>
      <c r="N109" s="29"/>
      <c r="O109" s="23"/>
      <c r="P109" s="54"/>
      <c r="Q109" s="56"/>
      <c r="R109" s="54"/>
      <c r="S109" s="29">
        <v>43225</v>
      </c>
      <c r="T109" s="480"/>
      <c r="U109" s="311"/>
    </row>
    <row r="110" spans="1:21" x14ac:dyDescent="1.25">
      <c r="A110" s="31" t="s">
        <v>4214</v>
      </c>
      <c r="B110" s="37" t="s">
        <v>4227</v>
      </c>
      <c r="C110" s="31" t="s">
        <v>4228</v>
      </c>
      <c r="D110" s="31" t="s">
        <v>4229</v>
      </c>
      <c r="E110" s="31" t="s">
        <v>687</v>
      </c>
      <c r="F110" s="31" t="s">
        <v>123</v>
      </c>
      <c r="G110" s="31" t="s">
        <v>490</v>
      </c>
      <c r="H110" s="31" t="s">
        <v>4090</v>
      </c>
      <c r="I110" s="38">
        <v>0.125</v>
      </c>
      <c r="J110" s="31" t="s">
        <v>30</v>
      </c>
      <c r="K110" s="31" t="s">
        <v>105</v>
      </c>
      <c r="L110" s="31" t="s">
        <v>106</v>
      </c>
      <c r="M110" s="31" t="s">
        <v>995</v>
      </c>
      <c r="N110" s="29"/>
      <c r="O110" s="23"/>
      <c r="P110" s="54"/>
      <c r="Q110" s="56"/>
      <c r="R110" s="54"/>
      <c r="S110" s="29">
        <v>43225</v>
      </c>
      <c r="T110" s="480"/>
      <c r="U110" s="311"/>
    </row>
    <row r="111" spans="1:21" x14ac:dyDescent="1.25">
      <c r="A111" s="31" t="s">
        <v>4114</v>
      </c>
      <c r="B111" s="37" t="s">
        <v>4126</v>
      </c>
      <c r="C111" s="31" t="s">
        <v>4127</v>
      </c>
      <c r="D111" s="31" t="s">
        <v>4128</v>
      </c>
      <c r="E111" s="31" t="s">
        <v>687</v>
      </c>
      <c r="F111" s="31" t="s">
        <v>123</v>
      </c>
      <c r="G111" s="31" t="s">
        <v>490</v>
      </c>
      <c r="H111" s="31" t="s">
        <v>4090</v>
      </c>
      <c r="I111" s="38">
        <v>0.125</v>
      </c>
      <c r="J111" s="31" t="s">
        <v>30</v>
      </c>
      <c r="K111" s="31" t="s">
        <v>105</v>
      </c>
      <c r="L111" s="31" t="s">
        <v>125</v>
      </c>
      <c r="M111" s="31" t="s">
        <v>995</v>
      </c>
      <c r="N111" s="29"/>
      <c r="O111" s="23"/>
      <c r="P111" s="54"/>
      <c r="Q111" s="56"/>
      <c r="R111" s="54"/>
      <c r="S111" s="29">
        <v>35540</v>
      </c>
      <c r="T111" s="480"/>
      <c r="U111" s="311"/>
    </row>
    <row r="112" spans="1:21" x14ac:dyDescent="1.25">
      <c r="A112" s="31" t="s">
        <v>4176</v>
      </c>
      <c r="B112" s="37" t="s">
        <v>4188</v>
      </c>
      <c r="C112" s="31" t="s">
        <v>4189</v>
      </c>
      <c r="D112" s="31" t="s">
        <v>4190</v>
      </c>
      <c r="E112" s="31" t="s">
        <v>687</v>
      </c>
      <c r="F112" s="31" t="s">
        <v>123</v>
      </c>
      <c r="G112" s="31" t="s">
        <v>490</v>
      </c>
      <c r="H112" s="31" t="s">
        <v>4090</v>
      </c>
      <c r="I112" s="38">
        <v>0.125</v>
      </c>
      <c r="J112" s="31" t="s">
        <v>30</v>
      </c>
      <c r="K112" s="31" t="s">
        <v>105</v>
      </c>
      <c r="L112" s="31" t="s">
        <v>106</v>
      </c>
      <c r="M112" s="31" t="s">
        <v>995</v>
      </c>
      <c r="N112" s="29"/>
      <c r="O112" s="23"/>
      <c r="P112" s="54"/>
      <c r="Q112" s="56"/>
      <c r="R112" s="54"/>
      <c r="S112" s="29">
        <v>43225</v>
      </c>
      <c r="T112" s="480"/>
      <c r="U112" s="311"/>
    </row>
    <row r="113" spans="1:21" x14ac:dyDescent="1.25">
      <c r="A113" s="31" t="s">
        <v>4095</v>
      </c>
      <c r="B113" s="37" t="s">
        <v>4107</v>
      </c>
      <c r="C113" s="31" t="s">
        <v>4108</v>
      </c>
      <c r="D113" s="31" t="s">
        <v>4109</v>
      </c>
      <c r="E113" s="31" t="s">
        <v>687</v>
      </c>
      <c r="F113" s="31" t="s">
        <v>123</v>
      </c>
      <c r="G113" s="31" t="s">
        <v>490</v>
      </c>
      <c r="H113" s="31" t="s">
        <v>4090</v>
      </c>
      <c r="I113" s="38">
        <v>0.125</v>
      </c>
      <c r="J113" s="31" t="s">
        <v>30</v>
      </c>
      <c r="K113" s="31" t="s">
        <v>105</v>
      </c>
      <c r="L113" s="31" t="s">
        <v>106</v>
      </c>
      <c r="M113" s="31" t="s">
        <v>995</v>
      </c>
      <c r="N113" s="29"/>
      <c r="O113" s="23"/>
      <c r="P113" s="54"/>
      <c r="Q113" s="56"/>
      <c r="R113" s="54"/>
      <c r="S113" s="29">
        <v>43225</v>
      </c>
      <c r="T113" s="480"/>
      <c r="U113" s="311"/>
    </row>
    <row r="114" spans="1:21" x14ac:dyDescent="1.25">
      <c r="A114" s="31" t="s">
        <v>4141</v>
      </c>
      <c r="B114" s="37" t="s">
        <v>4153</v>
      </c>
      <c r="C114" s="31" t="s">
        <v>4154</v>
      </c>
      <c r="D114" s="31" t="s">
        <v>4155</v>
      </c>
      <c r="E114" s="31" t="s">
        <v>687</v>
      </c>
      <c r="F114" s="31" t="s">
        <v>123</v>
      </c>
      <c r="G114" s="31" t="s">
        <v>490</v>
      </c>
      <c r="H114" s="31" t="s">
        <v>4090</v>
      </c>
      <c r="I114" s="38">
        <v>0.125</v>
      </c>
      <c r="J114" s="31" t="s">
        <v>30</v>
      </c>
      <c r="K114" s="31" t="s">
        <v>105</v>
      </c>
      <c r="L114" s="31" t="s">
        <v>106</v>
      </c>
      <c r="M114" s="31" t="s">
        <v>995</v>
      </c>
      <c r="N114" s="29"/>
      <c r="O114" s="23"/>
      <c r="P114" s="54"/>
      <c r="Q114" s="56"/>
      <c r="R114" s="54"/>
      <c r="S114" s="29">
        <v>43225</v>
      </c>
      <c r="T114" s="480"/>
      <c r="U114" s="311"/>
    </row>
    <row r="115" spans="1:21" x14ac:dyDescent="1.25">
      <c r="A115" s="31" t="s">
        <v>4198</v>
      </c>
      <c r="B115" s="37" t="s">
        <v>4211</v>
      </c>
      <c r="C115" s="31" t="s">
        <v>4212</v>
      </c>
      <c r="D115" s="31" t="s">
        <v>4213</v>
      </c>
      <c r="E115" s="31" t="s">
        <v>687</v>
      </c>
      <c r="F115" s="31" t="s">
        <v>123</v>
      </c>
      <c r="G115" s="31" t="s">
        <v>490</v>
      </c>
      <c r="H115" s="31" t="s">
        <v>4090</v>
      </c>
      <c r="I115" s="38">
        <v>0.125</v>
      </c>
      <c r="J115" s="31" t="s">
        <v>30</v>
      </c>
      <c r="K115" s="31" t="s">
        <v>105</v>
      </c>
      <c r="L115" s="31" t="s">
        <v>106</v>
      </c>
      <c r="M115" s="31" t="s">
        <v>995</v>
      </c>
      <c r="N115" s="29"/>
      <c r="O115" s="23"/>
      <c r="P115" s="54"/>
      <c r="Q115" s="56"/>
      <c r="R115" s="54"/>
      <c r="S115" s="29">
        <v>43225</v>
      </c>
      <c r="T115" s="480"/>
      <c r="U115" s="311"/>
    </row>
    <row r="116" spans="1:21" x14ac:dyDescent="1.25">
      <c r="A116" s="31" t="s">
        <v>4145</v>
      </c>
      <c r="B116" s="37" t="s">
        <v>4157</v>
      </c>
      <c r="C116" s="31" t="s">
        <v>4158</v>
      </c>
      <c r="D116" s="31" t="s">
        <v>4159</v>
      </c>
      <c r="E116" s="31" t="s">
        <v>687</v>
      </c>
      <c r="F116" s="31" t="s">
        <v>123</v>
      </c>
      <c r="G116" s="31" t="s">
        <v>490</v>
      </c>
      <c r="H116" s="31" t="s">
        <v>4090</v>
      </c>
      <c r="I116" s="38">
        <v>0.125</v>
      </c>
      <c r="J116" s="31" t="s">
        <v>30</v>
      </c>
      <c r="K116" s="31" t="s">
        <v>105</v>
      </c>
      <c r="L116" s="31" t="s">
        <v>106</v>
      </c>
      <c r="M116" s="31" t="s">
        <v>995</v>
      </c>
      <c r="N116" s="29"/>
      <c r="O116" s="23"/>
      <c r="P116" s="54"/>
      <c r="Q116" s="56"/>
      <c r="R116" s="54"/>
      <c r="S116" s="29">
        <v>43225</v>
      </c>
      <c r="T116" s="480"/>
      <c r="U116" s="311"/>
    </row>
    <row r="117" spans="1:21" x14ac:dyDescent="1.25">
      <c r="A117" s="31" t="s">
        <v>4110</v>
      </c>
      <c r="B117" s="37" t="s">
        <v>4122</v>
      </c>
      <c r="C117" s="31" t="s">
        <v>4123</v>
      </c>
      <c r="D117" s="31" t="s">
        <v>4124</v>
      </c>
      <c r="E117" s="31" t="s">
        <v>687</v>
      </c>
      <c r="F117" s="31" t="s">
        <v>123</v>
      </c>
      <c r="G117" s="31" t="s">
        <v>490</v>
      </c>
      <c r="H117" s="31" t="s">
        <v>4090</v>
      </c>
      <c r="I117" s="38">
        <v>0.125</v>
      </c>
      <c r="J117" s="31" t="s">
        <v>30</v>
      </c>
      <c r="K117" s="31" t="s">
        <v>105</v>
      </c>
      <c r="L117" s="31" t="s">
        <v>106</v>
      </c>
      <c r="M117" s="31" t="s">
        <v>995</v>
      </c>
      <c r="N117" s="29"/>
      <c r="O117" s="23"/>
      <c r="P117" s="54"/>
      <c r="Q117" s="56"/>
      <c r="R117" s="54"/>
      <c r="S117" s="29">
        <v>43225</v>
      </c>
      <c r="T117" s="480"/>
      <c r="U117" s="311"/>
    </row>
    <row r="118" spans="1:21" x14ac:dyDescent="1.25">
      <c r="A118" s="31" t="s">
        <v>4149</v>
      </c>
      <c r="B118" s="37" t="s">
        <v>4161</v>
      </c>
      <c r="C118" s="31" t="s">
        <v>4162</v>
      </c>
      <c r="D118" s="31" t="s">
        <v>4163</v>
      </c>
      <c r="E118" s="31" t="s">
        <v>687</v>
      </c>
      <c r="F118" s="31" t="s">
        <v>123</v>
      </c>
      <c r="G118" s="31" t="s">
        <v>490</v>
      </c>
      <c r="H118" s="31" t="s">
        <v>4090</v>
      </c>
      <c r="I118" s="38">
        <v>0.125</v>
      </c>
      <c r="J118" s="31" t="s">
        <v>30</v>
      </c>
      <c r="K118" s="31" t="s">
        <v>105</v>
      </c>
      <c r="L118" s="31" t="s">
        <v>106</v>
      </c>
      <c r="M118" s="31" t="s">
        <v>995</v>
      </c>
      <c r="N118" s="29"/>
      <c r="O118" s="23"/>
      <c r="P118" s="54"/>
      <c r="Q118" s="56"/>
      <c r="R118" s="54"/>
      <c r="S118" s="29">
        <v>43225</v>
      </c>
      <c r="T118" s="480"/>
      <c r="U118" s="311"/>
    </row>
    <row r="119" spans="1:21" x14ac:dyDescent="1.25">
      <c r="A119" s="31" t="s">
        <v>4194</v>
      </c>
      <c r="B119" s="37" t="s">
        <v>4207</v>
      </c>
      <c r="C119" s="31" t="s">
        <v>4208</v>
      </c>
      <c r="D119" s="31" t="s">
        <v>4209</v>
      </c>
      <c r="E119" s="31" t="s">
        <v>687</v>
      </c>
      <c r="F119" s="31" t="s">
        <v>123</v>
      </c>
      <c r="G119" s="31" t="s">
        <v>490</v>
      </c>
      <c r="H119" s="31" t="s">
        <v>4090</v>
      </c>
      <c r="I119" s="38">
        <v>0.125</v>
      </c>
      <c r="J119" s="31" t="s">
        <v>30</v>
      </c>
      <c r="K119" s="31" t="s">
        <v>105</v>
      </c>
      <c r="L119" s="31" t="s">
        <v>106</v>
      </c>
      <c r="M119" s="31" t="s">
        <v>995</v>
      </c>
      <c r="N119" s="29"/>
      <c r="O119" s="23"/>
      <c r="P119" s="54"/>
      <c r="Q119" s="56"/>
      <c r="R119" s="54"/>
      <c r="S119" s="29">
        <v>43225</v>
      </c>
      <c r="T119" s="480"/>
      <c r="U119" s="311"/>
    </row>
    <row r="120" spans="1:21" x14ac:dyDescent="1.25">
      <c r="A120" s="31" t="s">
        <v>4133</v>
      </c>
      <c r="B120" s="37" t="s">
        <v>4146</v>
      </c>
      <c r="C120" s="31" t="s">
        <v>4147</v>
      </c>
      <c r="D120" s="31" t="s">
        <v>4148</v>
      </c>
      <c r="E120" s="31" t="s">
        <v>687</v>
      </c>
      <c r="F120" s="31" t="s">
        <v>123</v>
      </c>
      <c r="G120" s="31" t="s">
        <v>490</v>
      </c>
      <c r="H120" s="31" t="s">
        <v>4090</v>
      </c>
      <c r="I120" s="38">
        <v>0.125</v>
      </c>
      <c r="J120" s="31" t="s">
        <v>30</v>
      </c>
      <c r="K120" s="31" t="s">
        <v>105</v>
      </c>
      <c r="L120" s="31" t="s">
        <v>106</v>
      </c>
      <c r="M120" s="31" t="s">
        <v>995</v>
      </c>
      <c r="N120" s="29"/>
      <c r="O120" s="23"/>
      <c r="P120" s="54"/>
      <c r="Q120" s="56"/>
      <c r="R120" s="54"/>
      <c r="S120" s="29">
        <v>43225</v>
      </c>
      <c r="T120" s="480"/>
      <c r="U120" s="311"/>
    </row>
    <row r="121" spans="1:21" x14ac:dyDescent="1.25">
      <c r="A121" s="31" t="s">
        <v>4125</v>
      </c>
      <c r="B121" s="37" t="s">
        <v>4138</v>
      </c>
      <c r="C121" s="31" t="s">
        <v>4139</v>
      </c>
      <c r="D121" s="31" t="s">
        <v>4140</v>
      </c>
      <c r="E121" s="31" t="s">
        <v>687</v>
      </c>
      <c r="F121" s="31" t="s">
        <v>123</v>
      </c>
      <c r="G121" s="31" t="s">
        <v>490</v>
      </c>
      <c r="H121" s="31" t="s">
        <v>4090</v>
      </c>
      <c r="I121" s="38">
        <v>0.125</v>
      </c>
      <c r="J121" s="31" t="s">
        <v>30</v>
      </c>
      <c r="K121" s="31" t="s">
        <v>105</v>
      </c>
      <c r="L121" s="31" t="s">
        <v>106</v>
      </c>
      <c r="M121" s="31" t="s">
        <v>995</v>
      </c>
      <c r="N121" s="29"/>
      <c r="O121" s="23"/>
      <c r="P121" s="54"/>
      <c r="Q121" s="56"/>
      <c r="R121" s="54"/>
      <c r="S121" s="29">
        <v>43225</v>
      </c>
      <c r="T121" s="480"/>
      <c r="U121" s="311"/>
    </row>
    <row r="122" spans="1:21" x14ac:dyDescent="1.25">
      <c r="A122" s="31" t="s">
        <v>4180</v>
      </c>
      <c r="B122" s="37" t="s">
        <v>3937</v>
      </c>
      <c r="C122" s="31" t="s">
        <v>4192</v>
      </c>
      <c r="D122" s="31" t="s">
        <v>4193</v>
      </c>
      <c r="E122" s="31" t="s">
        <v>687</v>
      </c>
      <c r="F122" s="31" t="s">
        <v>123</v>
      </c>
      <c r="G122" s="31" t="s">
        <v>490</v>
      </c>
      <c r="H122" s="31" t="s">
        <v>4090</v>
      </c>
      <c r="I122" s="38">
        <v>0.125</v>
      </c>
      <c r="J122" s="31" t="s">
        <v>30</v>
      </c>
      <c r="K122" s="31" t="s">
        <v>105</v>
      </c>
      <c r="L122" s="31" t="s">
        <v>125</v>
      </c>
      <c r="M122" s="31" t="s">
        <v>995</v>
      </c>
      <c r="N122" s="29"/>
      <c r="O122" s="23"/>
      <c r="P122" s="54"/>
      <c r="Q122" s="56"/>
      <c r="R122" s="54"/>
      <c r="S122" s="29">
        <v>35540</v>
      </c>
      <c r="T122" s="480"/>
      <c r="U122" s="311"/>
    </row>
    <row r="123" spans="1:21" x14ac:dyDescent="1.25">
      <c r="A123" s="31" t="s">
        <v>4121</v>
      </c>
      <c r="B123" s="37" t="s">
        <v>4134</v>
      </c>
      <c r="C123" s="31" t="s">
        <v>4135</v>
      </c>
      <c r="D123" s="31" t="s">
        <v>4136</v>
      </c>
      <c r="E123" s="31" t="s">
        <v>687</v>
      </c>
      <c r="F123" s="31" t="s">
        <v>123</v>
      </c>
      <c r="G123" s="31" t="s">
        <v>490</v>
      </c>
      <c r="H123" s="31" t="s">
        <v>4090</v>
      </c>
      <c r="I123" s="38">
        <v>0.125</v>
      </c>
      <c r="J123" s="31" t="s">
        <v>30</v>
      </c>
      <c r="K123" s="31" t="s">
        <v>105</v>
      </c>
      <c r="L123" s="31" t="s">
        <v>106</v>
      </c>
      <c r="M123" s="31" t="s">
        <v>995</v>
      </c>
      <c r="N123" s="29"/>
      <c r="O123" s="23"/>
      <c r="P123" s="54"/>
      <c r="Q123" s="56"/>
      <c r="R123" s="54"/>
      <c r="S123" s="29">
        <v>43225</v>
      </c>
      <c r="T123" s="480"/>
      <c r="U123" s="311"/>
    </row>
    <row r="124" spans="1:21" x14ac:dyDescent="1.3">
      <c r="A124" s="712" t="s">
        <v>6765</v>
      </c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23"/>
      <c r="O124" s="23"/>
      <c r="P124" s="29"/>
      <c r="Q124" s="23"/>
      <c r="R124" s="54"/>
      <c r="S124" s="29"/>
      <c r="T124" s="480"/>
      <c r="U124" s="311"/>
    </row>
    <row r="125" spans="1:21" x14ac:dyDescent="1.25">
      <c r="A125" s="31" t="s">
        <v>5869</v>
      </c>
      <c r="B125" s="37" t="s">
        <v>183</v>
      </c>
      <c r="C125" s="31" t="s">
        <v>5870</v>
      </c>
      <c r="D125" s="31" t="s">
        <v>5871</v>
      </c>
      <c r="E125" s="31" t="s">
        <v>687</v>
      </c>
      <c r="F125" s="31" t="s">
        <v>123</v>
      </c>
      <c r="G125" s="31" t="s">
        <v>490</v>
      </c>
      <c r="H125" s="31" t="s">
        <v>5801</v>
      </c>
      <c r="I125" s="38">
        <v>0.25</v>
      </c>
      <c r="J125" s="31" t="s">
        <v>30</v>
      </c>
      <c r="K125" s="31" t="s">
        <v>105</v>
      </c>
      <c r="L125" s="31" t="s">
        <v>106</v>
      </c>
      <c r="M125" s="31" t="s">
        <v>995</v>
      </c>
      <c r="N125" s="23"/>
      <c r="O125" s="23"/>
      <c r="P125" s="29"/>
      <c r="Q125" s="23"/>
      <c r="R125" s="54"/>
      <c r="S125" s="29">
        <v>43225</v>
      </c>
      <c r="T125" s="480"/>
      <c r="U125" s="311"/>
    </row>
    <row r="126" spans="1:21" x14ac:dyDescent="1.25">
      <c r="A126" s="31" t="s">
        <v>5872</v>
      </c>
      <c r="B126" s="37" t="s">
        <v>5873</v>
      </c>
      <c r="C126" s="31" t="s">
        <v>5874</v>
      </c>
      <c r="D126" s="31" t="s">
        <v>5875</v>
      </c>
      <c r="E126" s="31" t="s">
        <v>687</v>
      </c>
      <c r="F126" s="31" t="s">
        <v>123</v>
      </c>
      <c r="G126" s="31" t="s">
        <v>490</v>
      </c>
      <c r="H126" s="31" t="s">
        <v>5801</v>
      </c>
      <c r="I126" s="38">
        <v>0.25</v>
      </c>
      <c r="J126" s="31" t="s">
        <v>30</v>
      </c>
      <c r="K126" s="31" t="s">
        <v>105</v>
      </c>
      <c r="L126" s="31" t="s">
        <v>106</v>
      </c>
      <c r="M126" s="31" t="s">
        <v>995</v>
      </c>
      <c r="N126" s="23"/>
      <c r="O126" s="23"/>
      <c r="P126" s="29"/>
      <c r="Q126" s="23"/>
      <c r="R126" s="54"/>
      <c r="S126" s="29">
        <v>43225</v>
      </c>
      <c r="T126" s="480"/>
      <c r="U126" s="311"/>
    </row>
    <row r="127" spans="1:21" x14ac:dyDescent="1.25">
      <c r="A127" s="26" t="s">
        <v>5876</v>
      </c>
      <c r="B127" s="27" t="s">
        <v>5877</v>
      </c>
      <c r="C127" s="31" t="s">
        <v>5878</v>
      </c>
      <c r="D127" s="26" t="s">
        <v>5879</v>
      </c>
      <c r="E127" s="26" t="s">
        <v>687</v>
      </c>
      <c r="F127" s="26" t="s">
        <v>123</v>
      </c>
      <c r="G127" s="26" t="s">
        <v>490</v>
      </c>
      <c r="H127" s="26" t="s">
        <v>5801</v>
      </c>
      <c r="I127" s="28">
        <v>0.25</v>
      </c>
      <c r="J127" s="26" t="s">
        <v>30</v>
      </c>
      <c r="K127" s="31" t="s">
        <v>105</v>
      </c>
      <c r="L127" s="26" t="s">
        <v>106</v>
      </c>
      <c r="M127" s="26" t="s">
        <v>995</v>
      </c>
      <c r="N127" s="23"/>
      <c r="O127" s="23"/>
      <c r="P127" s="175"/>
      <c r="Q127" s="23"/>
      <c r="R127" s="54"/>
      <c r="S127" s="175">
        <v>22000</v>
      </c>
      <c r="T127" s="480"/>
      <c r="U127" s="311"/>
    </row>
    <row r="128" spans="1:21" x14ac:dyDescent="1.25">
      <c r="A128" s="31" t="s">
        <v>5880</v>
      </c>
      <c r="B128" s="37" t="s">
        <v>5881</v>
      </c>
      <c r="C128" s="31" t="s">
        <v>5882</v>
      </c>
      <c r="D128" s="31" t="s">
        <v>5883</v>
      </c>
      <c r="E128" s="31" t="s">
        <v>687</v>
      </c>
      <c r="F128" s="31" t="s">
        <v>123</v>
      </c>
      <c r="G128" s="31" t="s">
        <v>490</v>
      </c>
      <c r="H128" s="31" t="s">
        <v>5801</v>
      </c>
      <c r="I128" s="38">
        <v>0.25</v>
      </c>
      <c r="J128" s="31" t="s">
        <v>30</v>
      </c>
      <c r="K128" s="31" t="s">
        <v>105</v>
      </c>
      <c r="L128" s="31" t="s">
        <v>106</v>
      </c>
      <c r="M128" s="31" t="s">
        <v>995</v>
      </c>
      <c r="N128" s="23"/>
      <c r="O128" s="23"/>
      <c r="P128" s="29"/>
      <c r="Q128" s="23"/>
      <c r="R128" s="54"/>
      <c r="S128" s="29">
        <v>43225</v>
      </c>
      <c r="T128" s="480"/>
      <c r="U128" s="311"/>
    </row>
    <row r="129" spans="1:21" x14ac:dyDescent="1.25">
      <c r="A129" s="595" t="s">
        <v>5884</v>
      </c>
      <c r="B129" s="37" t="s">
        <v>5885</v>
      </c>
      <c r="C129" s="31" t="s">
        <v>5886</v>
      </c>
      <c r="D129" s="31" t="s">
        <v>5887</v>
      </c>
      <c r="E129" s="31" t="s">
        <v>687</v>
      </c>
      <c r="F129" s="31" t="s">
        <v>123</v>
      </c>
      <c r="G129" s="31" t="s">
        <v>490</v>
      </c>
      <c r="H129" s="31" t="s">
        <v>5801</v>
      </c>
      <c r="I129" s="38">
        <v>0.25</v>
      </c>
      <c r="J129" s="31" t="s">
        <v>30</v>
      </c>
      <c r="K129" s="31" t="s">
        <v>105</v>
      </c>
      <c r="L129" s="31" t="s">
        <v>106</v>
      </c>
      <c r="M129" s="31" t="s">
        <v>995</v>
      </c>
      <c r="N129" s="23"/>
      <c r="O129" s="23"/>
      <c r="P129" s="29"/>
      <c r="Q129" s="23"/>
      <c r="R129" s="54"/>
      <c r="S129" s="29">
        <v>43225</v>
      </c>
      <c r="T129" s="480"/>
      <c r="U129" s="311"/>
    </row>
    <row r="130" spans="1:21" x14ac:dyDescent="1.25">
      <c r="A130" s="31" t="s">
        <v>5888</v>
      </c>
      <c r="B130" s="37" t="s">
        <v>5889</v>
      </c>
      <c r="C130" s="31" t="s">
        <v>5890</v>
      </c>
      <c r="D130" s="31" t="s">
        <v>5891</v>
      </c>
      <c r="E130" s="31" t="s">
        <v>687</v>
      </c>
      <c r="F130" s="31" t="s">
        <v>123</v>
      </c>
      <c r="G130" s="31" t="s">
        <v>490</v>
      </c>
      <c r="H130" s="31" t="s">
        <v>5801</v>
      </c>
      <c r="I130" s="38">
        <v>0.25</v>
      </c>
      <c r="J130" s="31" t="s">
        <v>30</v>
      </c>
      <c r="K130" s="31" t="s">
        <v>105</v>
      </c>
      <c r="L130" s="31" t="s">
        <v>106</v>
      </c>
      <c r="M130" s="31" t="s">
        <v>995</v>
      </c>
      <c r="N130" s="23"/>
      <c r="O130" s="23"/>
      <c r="P130" s="29"/>
      <c r="Q130" s="23"/>
      <c r="R130" s="54"/>
      <c r="S130" s="29">
        <v>43225</v>
      </c>
      <c r="T130" s="480"/>
      <c r="U130" s="311"/>
    </row>
    <row r="131" spans="1:21" x14ac:dyDescent="1.25">
      <c r="A131" s="31" t="s">
        <v>5892</v>
      </c>
      <c r="B131" s="37" t="s">
        <v>5893</v>
      </c>
      <c r="C131" s="31" t="s">
        <v>5894</v>
      </c>
      <c r="D131" s="31" t="s">
        <v>5895</v>
      </c>
      <c r="E131" s="31" t="s">
        <v>687</v>
      </c>
      <c r="F131" s="31" t="s">
        <v>123</v>
      </c>
      <c r="G131" s="31" t="s">
        <v>490</v>
      </c>
      <c r="H131" s="31" t="s">
        <v>5801</v>
      </c>
      <c r="I131" s="38">
        <v>0.25</v>
      </c>
      <c r="J131" s="31" t="s">
        <v>30</v>
      </c>
      <c r="K131" s="31" t="s">
        <v>105</v>
      </c>
      <c r="L131" s="31" t="s">
        <v>106</v>
      </c>
      <c r="M131" s="31" t="s">
        <v>995</v>
      </c>
      <c r="N131" s="23"/>
      <c r="O131" s="23"/>
      <c r="P131" s="29"/>
      <c r="Q131" s="23"/>
      <c r="R131" s="54"/>
      <c r="S131" s="29">
        <v>43225</v>
      </c>
      <c r="T131" s="480"/>
      <c r="U131" s="311"/>
    </row>
    <row r="132" spans="1:21" x14ac:dyDescent="1.25">
      <c r="A132" s="31" t="s">
        <v>5896</v>
      </c>
      <c r="B132" s="37" t="s">
        <v>2498</v>
      </c>
      <c r="C132" s="31" t="s">
        <v>5897</v>
      </c>
      <c r="D132" s="31" t="s">
        <v>5898</v>
      </c>
      <c r="E132" s="31" t="s">
        <v>687</v>
      </c>
      <c r="F132" s="31" t="s">
        <v>123</v>
      </c>
      <c r="G132" s="31" t="s">
        <v>490</v>
      </c>
      <c r="H132" s="31" t="s">
        <v>5801</v>
      </c>
      <c r="I132" s="38">
        <v>0.25</v>
      </c>
      <c r="J132" s="31" t="s">
        <v>30</v>
      </c>
      <c r="K132" s="31" t="s">
        <v>105</v>
      </c>
      <c r="L132" s="31" t="s">
        <v>106</v>
      </c>
      <c r="M132" s="31" t="s">
        <v>995</v>
      </c>
      <c r="N132" s="23"/>
      <c r="O132" s="23"/>
      <c r="P132" s="29"/>
      <c r="Q132" s="23"/>
      <c r="R132" s="54"/>
      <c r="S132" s="29">
        <v>43225</v>
      </c>
      <c r="T132" s="480"/>
      <c r="U132" s="311"/>
    </row>
    <row r="133" spans="1:21" x14ac:dyDescent="1.25">
      <c r="A133" s="31" t="s">
        <v>5899</v>
      </c>
      <c r="B133" s="37" t="s">
        <v>5900</v>
      </c>
      <c r="C133" s="31" t="s">
        <v>5901</v>
      </c>
      <c r="D133" s="31" t="s">
        <v>5902</v>
      </c>
      <c r="E133" s="31" t="s">
        <v>687</v>
      </c>
      <c r="F133" s="31" t="s">
        <v>123</v>
      </c>
      <c r="G133" s="31" t="s">
        <v>490</v>
      </c>
      <c r="H133" s="31" t="s">
        <v>5801</v>
      </c>
      <c r="I133" s="38">
        <v>0.25</v>
      </c>
      <c r="J133" s="31" t="s">
        <v>30</v>
      </c>
      <c r="K133" s="31" t="s">
        <v>105</v>
      </c>
      <c r="L133" s="31" t="s">
        <v>106</v>
      </c>
      <c r="M133" s="31" t="s">
        <v>995</v>
      </c>
      <c r="N133" s="23"/>
      <c r="O133" s="23"/>
      <c r="P133" s="29"/>
      <c r="Q133" s="23"/>
      <c r="R133" s="54"/>
      <c r="S133" s="29">
        <v>43225</v>
      </c>
      <c r="T133" s="480"/>
      <c r="U133" s="311"/>
    </row>
    <row r="134" spans="1:21" x14ac:dyDescent="1.25">
      <c r="A134" s="31" t="s">
        <v>5903</v>
      </c>
      <c r="B134" s="37" t="s">
        <v>5904</v>
      </c>
      <c r="C134" s="31" t="s">
        <v>5905</v>
      </c>
      <c r="D134" s="31" t="s">
        <v>5906</v>
      </c>
      <c r="E134" s="31" t="s">
        <v>687</v>
      </c>
      <c r="F134" s="31" t="s">
        <v>123</v>
      </c>
      <c r="G134" s="31" t="s">
        <v>490</v>
      </c>
      <c r="H134" s="31" t="s">
        <v>5801</v>
      </c>
      <c r="I134" s="38">
        <v>0.25</v>
      </c>
      <c r="J134" s="31" t="s">
        <v>30</v>
      </c>
      <c r="K134" s="31" t="s">
        <v>105</v>
      </c>
      <c r="L134" s="31" t="s">
        <v>106</v>
      </c>
      <c r="M134" s="31" t="s">
        <v>995</v>
      </c>
      <c r="N134" s="23"/>
      <c r="O134" s="23"/>
      <c r="P134" s="29"/>
      <c r="Q134" s="23"/>
      <c r="R134" s="54"/>
      <c r="S134" s="29">
        <v>43225</v>
      </c>
      <c r="T134" s="480"/>
      <c r="U134" s="311"/>
    </row>
    <row r="135" spans="1:21" x14ac:dyDescent="1.25">
      <c r="A135" s="31" t="s">
        <v>5907</v>
      </c>
      <c r="B135" s="37" t="s">
        <v>5908</v>
      </c>
      <c r="C135" s="31" t="s">
        <v>5909</v>
      </c>
      <c r="D135" s="31" t="s">
        <v>5910</v>
      </c>
      <c r="E135" s="31" t="s">
        <v>687</v>
      </c>
      <c r="F135" s="31" t="s">
        <v>123</v>
      </c>
      <c r="G135" s="31" t="s">
        <v>490</v>
      </c>
      <c r="H135" s="31" t="s">
        <v>5801</v>
      </c>
      <c r="I135" s="38">
        <v>0.25</v>
      </c>
      <c r="J135" s="31" t="s">
        <v>30</v>
      </c>
      <c r="K135" s="31" t="s">
        <v>105</v>
      </c>
      <c r="L135" s="31" t="s">
        <v>106</v>
      </c>
      <c r="M135" s="31" t="s">
        <v>995</v>
      </c>
      <c r="N135" s="23"/>
      <c r="O135" s="23"/>
      <c r="P135" s="29"/>
      <c r="Q135" s="23"/>
      <c r="R135" s="54"/>
      <c r="S135" s="29">
        <v>43225</v>
      </c>
      <c r="T135" s="480"/>
      <c r="U135" s="311"/>
    </row>
    <row r="136" spans="1:21" x14ac:dyDescent="1.25">
      <c r="A136" s="31" t="s">
        <v>5911</v>
      </c>
      <c r="B136" s="37" t="s">
        <v>2168</v>
      </c>
      <c r="C136" s="31" t="s">
        <v>5912</v>
      </c>
      <c r="D136" s="31" t="s">
        <v>5913</v>
      </c>
      <c r="E136" s="31" t="s">
        <v>687</v>
      </c>
      <c r="F136" s="31" t="s">
        <v>123</v>
      </c>
      <c r="G136" s="31" t="s">
        <v>490</v>
      </c>
      <c r="H136" s="31" t="s">
        <v>5801</v>
      </c>
      <c r="I136" s="38">
        <v>0.25</v>
      </c>
      <c r="J136" s="31" t="s">
        <v>30</v>
      </c>
      <c r="K136" s="31" t="s">
        <v>105</v>
      </c>
      <c r="L136" s="31" t="s">
        <v>106</v>
      </c>
      <c r="M136" s="31" t="s">
        <v>995</v>
      </c>
      <c r="N136" s="23"/>
      <c r="O136" s="23"/>
      <c r="P136" s="29"/>
      <c r="Q136" s="23"/>
      <c r="R136" s="54"/>
      <c r="S136" s="29">
        <v>43225</v>
      </c>
      <c r="T136" s="480"/>
      <c r="U136" s="311"/>
    </row>
    <row r="137" spans="1:21" x14ac:dyDescent="1.25">
      <c r="A137" s="31" t="s">
        <v>5914</v>
      </c>
      <c r="B137" s="37" t="s">
        <v>5915</v>
      </c>
      <c r="C137" s="31" t="s">
        <v>5916</v>
      </c>
      <c r="D137" s="31" t="s">
        <v>5917</v>
      </c>
      <c r="E137" s="31" t="s">
        <v>687</v>
      </c>
      <c r="F137" s="31" t="s">
        <v>123</v>
      </c>
      <c r="G137" s="31" t="s">
        <v>490</v>
      </c>
      <c r="H137" s="31" t="s">
        <v>5801</v>
      </c>
      <c r="I137" s="38">
        <v>0.25</v>
      </c>
      <c r="J137" s="31" t="s">
        <v>30</v>
      </c>
      <c r="K137" s="31" t="s">
        <v>105</v>
      </c>
      <c r="L137" s="31" t="s">
        <v>106</v>
      </c>
      <c r="M137" s="31" t="s">
        <v>995</v>
      </c>
      <c r="N137" s="23"/>
      <c r="O137" s="23"/>
      <c r="P137" s="29"/>
      <c r="Q137" s="23"/>
      <c r="R137" s="54"/>
      <c r="S137" s="29">
        <v>43225</v>
      </c>
      <c r="T137" s="480"/>
      <c r="U137" s="311"/>
    </row>
    <row r="138" spans="1:21" x14ac:dyDescent="1.25">
      <c r="A138" s="31" t="s">
        <v>5918</v>
      </c>
      <c r="B138" s="37" t="s">
        <v>5919</v>
      </c>
      <c r="C138" s="31" t="s">
        <v>5920</v>
      </c>
      <c r="D138" s="31" t="s">
        <v>5921</v>
      </c>
      <c r="E138" s="31" t="s">
        <v>687</v>
      </c>
      <c r="F138" s="31" t="s">
        <v>123</v>
      </c>
      <c r="G138" s="31" t="s">
        <v>490</v>
      </c>
      <c r="H138" s="31" t="s">
        <v>5801</v>
      </c>
      <c r="I138" s="38">
        <v>0.25</v>
      </c>
      <c r="J138" s="31" t="s">
        <v>30</v>
      </c>
      <c r="K138" s="31" t="s">
        <v>105</v>
      </c>
      <c r="L138" s="31" t="s">
        <v>106</v>
      </c>
      <c r="M138" s="31" t="s">
        <v>995</v>
      </c>
      <c r="N138" s="23"/>
      <c r="O138" s="23"/>
      <c r="P138" s="29"/>
      <c r="Q138" s="23"/>
      <c r="R138" s="54"/>
      <c r="S138" s="29">
        <v>43225</v>
      </c>
      <c r="T138" s="480"/>
      <c r="U138" s="311"/>
    </row>
    <row r="139" spans="1:21" x14ac:dyDescent="1.25">
      <c r="A139" s="31" t="s">
        <v>5922</v>
      </c>
      <c r="B139" s="37" t="s">
        <v>5366</v>
      </c>
      <c r="C139" s="31" t="s">
        <v>5923</v>
      </c>
      <c r="D139" s="31" t="s">
        <v>5924</v>
      </c>
      <c r="E139" s="31" t="s">
        <v>687</v>
      </c>
      <c r="F139" s="31" t="s">
        <v>123</v>
      </c>
      <c r="G139" s="31" t="s">
        <v>490</v>
      </c>
      <c r="H139" s="31" t="s">
        <v>5801</v>
      </c>
      <c r="I139" s="38">
        <v>0.25</v>
      </c>
      <c r="J139" s="31" t="s">
        <v>30</v>
      </c>
      <c r="K139" s="31" t="s">
        <v>105</v>
      </c>
      <c r="L139" s="31" t="s">
        <v>106</v>
      </c>
      <c r="M139" s="31" t="s">
        <v>995</v>
      </c>
      <c r="N139" s="23"/>
      <c r="O139" s="23"/>
      <c r="P139" s="29"/>
      <c r="Q139" s="23"/>
      <c r="R139" s="54"/>
      <c r="S139" s="29">
        <v>43225</v>
      </c>
      <c r="T139" s="480"/>
      <c r="U139" s="311"/>
    </row>
    <row r="140" spans="1:21" x14ac:dyDescent="1.25">
      <c r="A140" s="31" t="s">
        <v>5925</v>
      </c>
      <c r="B140" s="37" t="s">
        <v>5926</v>
      </c>
      <c r="C140" s="31" t="s">
        <v>5927</v>
      </c>
      <c r="D140" s="31" t="s">
        <v>5928</v>
      </c>
      <c r="E140" s="31" t="s">
        <v>687</v>
      </c>
      <c r="F140" s="31" t="s">
        <v>123</v>
      </c>
      <c r="G140" s="31" t="s">
        <v>490</v>
      </c>
      <c r="H140" s="31" t="s">
        <v>5801</v>
      </c>
      <c r="I140" s="38">
        <v>0.25</v>
      </c>
      <c r="J140" s="31" t="s">
        <v>30</v>
      </c>
      <c r="K140" s="31" t="s">
        <v>105</v>
      </c>
      <c r="L140" s="31" t="s">
        <v>106</v>
      </c>
      <c r="M140" s="31" t="s">
        <v>995</v>
      </c>
      <c r="N140" s="23"/>
      <c r="O140" s="23"/>
      <c r="P140" s="29"/>
      <c r="Q140" s="23"/>
      <c r="R140" s="54"/>
      <c r="S140" s="29">
        <v>43225</v>
      </c>
      <c r="T140" s="480"/>
      <c r="U140" s="311"/>
    </row>
    <row r="141" spans="1:21" x14ac:dyDescent="1.25">
      <c r="A141" s="31" t="s">
        <v>5929</v>
      </c>
      <c r="B141" s="37" t="s">
        <v>4742</v>
      </c>
      <c r="C141" s="31" t="s">
        <v>5930</v>
      </c>
      <c r="D141" s="31" t="s">
        <v>5931</v>
      </c>
      <c r="E141" s="31" t="s">
        <v>687</v>
      </c>
      <c r="F141" s="31" t="s">
        <v>123</v>
      </c>
      <c r="G141" s="31" t="s">
        <v>490</v>
      </c>
      <c r="H141" s="31" t="s">
        <v>5801</v>
      </c>
      <c r="I141" s="38">
        <v>0.25</v>
      </c>
      <c r="J141" s="31" t="s">
        <v>30</v>
      </c>
      <c r="K141" s="31" t="s">
        <v>105</v>
      </c>
      <c r="L141" s="31" t="s">
        <v>106</v>
      </c>
      <c r="M141" s="31" t="s">
        <v>995</v>
      </c>
      <c r="N141" s="23"/>
      <c r="O141" s="23"/>
      <c r="P141" s="29"/>
      <c r="Q141" s="23"/>
      <c r="R141" s="54"/>
      <c r="S141" s="29">
        <v>43225</v>
      </c>
      <c r="T141" s="480"/>
      <c r="U141" s="311"/>
    </row>
    <row r="142" spans="1:21" x14ac:dyDescent="1.25">
      <c r="A142" s="31" t="s">
        <v>5932</v>
      </c>
      <c r="B142" s="37" t="s">
        <v>5933</v>
      </c>
      <c r="C142" s="31" t="s">
        <v>5934</v>
      </c>
      <c r="D142" s="31" t="s">
        <v>5935</v>
      </c>
      <c r="E142" s="31" t="s">
        <v>687</v>
      </c>
      <c r="F142" s="31" t="s">
        <v>123</v>
      </c>
      <c r="G142" s="31" t="s">
        <v>490</v>
      </c>
      <c r="H142" s="31" t="s">
        <v>5801</v>
      </c>
      <c r="I142" s="38">
        <v>0.25</v>
      </c>
      <c r="J142" s="31" t="s">
        <v>30</v>
      </c>
      <c r="K142" s="31" t="s">
        <v>105</v>
      </c>
      <c r="L142" s="31" t="s">
        <v>106</v>
      </c>
      <c r="M142" s="31" t="s">
        <v>995</v>
      </c>
      <c r="N142" s="23"/>
      <c r="O142" s="23"/>
      <c r="P142" s="29"/>
      <c r="Q142" s="23"/>
      <c r="R142" s="54"/>
      <c r="S142" s="29">
        <v>43225</v>
      </c>
      <c r="T142" s="480"/>
      <c r="U142" s="311"/>
    </row>
    <row r="143" spans="1:21" x14ac:dyDescent="1.25">
      <c r="A143" s="31" t="s">
        <v>5936</v>
      </c>
      <c r="B143" s="37" t="s">
        <v>1501</v>
      </c>
      <c r="C143" s="31" t="s">
        <v>5937</v>
      </c>
      <c r="D143" s="31" t="s">
        <v>5938</v>
      </c>
      <c r="E143" s="31" t="s">
        <v>687</v>
      </c>
      <c r="F143" s="31" t="s">
        <v>123</v>
      </c>
      <c r="G143" s="31" t="s">
        <v>490</v>
      </c>
      <c r="H143" s="31" t="s">
        <v>5801</v>
      </c>
      <c r="I143" s="38">
        <v>0.25</v>
      </c>
      <c r="J143" s="31" t="s">
        <v>30</v>
      </c>
      <c r="K143" s="31" t="s">
        <v>105</v>
      </c>
      <c r="L143" s="31" t="s">
        <v>106</v>
      </c>
      <c r="M143" s="31" t="s">
        <v>995</v>
      </c>
      <c r="N143" s="23"/>
      <c r="O143" s="23"/>
      <c r="P143" s="29"/>
      <c r="Q143" s="23"/>
      <c r="R143" s="54"/>
      <c r="S143" s="29">
        <v>43225</v>
      </c>
      <c r="T143" s="480"/>
      <c r="U143" s="311"/>
    </row>
    <row r="144" spans="1:21" x14ac:dyDescent="1.25">
      <c r="A144" s="31" t="s">
        <v>5939</v>
      </c>
      <c r="B144" s="37" t="s">
        <v>5940</v>
      </c>
      <c r="C144" s="31" t="s">
        <v>5941</v>
      </c>
      <c r="D144" s="31" t="s">
        <v>5942</v>
      </c>
      <c r="E144" s="31" t="s">
        <v>687</v>
      </c>
      <c r="F144" s="31" t="s">
        <v>123</v>
      </c>
      <c r="G144" s="31" t="s">
        <v>490</v>
      </c>
      <c r="H144" s="31" t="s">
        <v>5801</v>
      </c>
      <c r="I144" s="38">
        <v>0.25</v>
      </c>
      <c r="J144" s="31" t="s">
        <v>30</v>
      </c>
      <c r="K144" s="31" t="s">
        <v>105</v>
      </c>
      <c r="L144" s="31" t="s">
        <v>106</v>
      </c>
      <c r="M144" s="31" t="s">
        <v>995</v>
      </c>
      <c r="N144" s="23"/>
      <c r="O144" s="23"/>
      <c r="P144" s="29"/>
      <c r="Q144" s="23"/>
      <c r="R144" s="54"/>
      <c r="S144" s="29">
        <v>43225</v>
      </c>
      <c r="T144" s="480"/>
      <c r="U144" s="311"/>
    </row>
    <row r="145" spans="1:21" x14ac:dyDescent="1.25">
      <c r="A145" s="31" t="s">
        <v>5943</v>
      </c>
      <c r="B145" s="37" t="s">
        <v>5944</v>
      </c>
      <c r="C145" s="31" t="s">
        <v>5945</v>
      </c>
      <c r="D145" s="31" t="s">
        <v>5946</v>
      </c>
      <c r="E145" s="31" t="s">
        <v>687</v>
      </c>
      <c r="F145" s="31" t="s">
        <v>123</v>
      </c>
      <c r="G145" s="31" t="s">
        <v>490</v>
      </c>
      <c r="H145" s="31" t="s">
        <v>5801</v>
      </c>
      <c r="I145" s="38">
        <v>0.25</v>
      </c>
      <c r="J145" s="31" t="s">
        <v>30</v>
      </c>
      <c r="K145" s="31" t="s">
        <v>105</v>
      </c>
      <c r="L145" s="31" t="s">
        <v>106</v>
      </c>
      <c r="M145" s="31" t="s">
        <v>995</v>
      </c>
      <c r="N145" s="23"/>
      <c r="O145" s="23"/>
      <c r="P145" s="29"/>
      <c r="Q145" s="23"/>
      <c r="R145" s="54"/>
      <c r="S145" s="29">
        <v>43225</v>
      </c>
      <c r="T145" s="480"/>
      <c r="U145" s="311"/>
    </row>
    <row r="146" spans="1:21" x14ac:dyDescent="1.25">
      <c r="A146" s="31" t="s">
        <v>5947</v>
      </c>
      <c r="B146" s="37" t="s">
        <v>5948</v>
      </c>
      <c r="C146" s="31" t="s">
        <v>5949</v>
      </c>
      <c r="D146" s="31" t="s">
        <v>5950</v>
      </c>
      <c r="E146" s="31" t="s">
        <v>687</v>
      </c>
      <c r="F146" s="31" t="s">
        <v>123</v>
      </c>
      <c r="G146" s="31" t="s">
        <v>490</v>
      </c>
      <c r="H146" s="31" t="s">
        <v>5801</v>
      </c>
      <c r="I146" s="38">
        <v>0.25</v>
      </c>
      <c r="J146" s="31" t="s">
        <v>30</v>
      </c>
      <c r="K146" s="31" t="s">
        <v>105</v>
      </c>
      <c r="L146" s="31" t="s">
        <v>106</v>
      </c>
      <c r="M146" s="31" t="s">
        <v>995</v>
      </c>
      <c r="N146" s="23"/>
      <c r="O146" s="23"/>
      <c r="P146" s="29"/>
      <c r="Q146" s="23"/>
      <c r="R146" s="54"/>
      <c r="S146" s="29">
        <v>43225</v>
      </c>
      <c r="T146" s="480"/>
      <c r="U146" s="311"/>
    </row>
    <row r="147" spans="1:21" x14ac:dyDescent="1.25">
      <c r="A147" s="31" t="s">
        <v>5951</v>
      </c>
      <c r="B147" s="37" t="s">
        <v>4792</v>
      </c>
      <c r="C147" s="31" t="s">
        <v>5952</v>
      </c>
      <c r="D147" s="31" t="s">
        <v>5953</v>
      </c>
      <c r="E147" s="31" t="s">
        <v>687</v>
      </c>
      <c r="F147" s="31" t="s">
        <v>123</v>
      </c>
      <c r="G147" s="31" t="s">
        <v>490</v>
      </c>
      <c r="H147" s="31" t="s">
        <v>5801</v>
      </c>
      <c r="I147" s="38">
        <v>0.25</v>
      </c>
      <c r="J147" s="31" t="s">
        <v>30</v>
      </c>
      <c r="K147" s="31" t="s">
        <v>105</v>
      </c>
      <c r="L147" s="31" t="s">
        <v>106</v>
      </c>
      <c r="M147" s="31" t="s">
        <v>995</v>
      </c>
      <c r="N147" s="23"/>
      <c r="O147" s="23"/>
      <c r="P147" s="29"/>
      <c r="Q147" s="23"/>
      <c r="R147" s="54"/>
      <c r="S147" s="29">
        <v>43225</v>
      </c>
      <c r="T147" s="480"/>
      <c r="U147" s="311"/>
    </row>
    <row r="148" spans="1:21" x14ac:dyDescent="1.25">
      <c r="A148" s="31" t="s">
        <v>5954</v>
      </c>
      <c r="B148" s="37" t="s">
        <v>4464</v>
      </c>
      <c r="C148" s="31" t="s">
        <v>5955</v>
      </c>
      <c r="D148" s="31" t="s">
        <v>5956</v>
      </c>
      <c r="E148" s="31" t="s">
        <v>687</v>
      </c>
      <c r="F148" s="31" t="s">
        <v>123</v>
      </c>
      <c r="G148" s="31" t="s">
        <v>490</v>
      </c>
      <c r="H148" s="31" t="s">
        <v>5801</v>
      </c>
      <c r="I148" s="38">
        <v>0.25</v>
      </c>
      <c r="J148" s="31" t="s">
        <v>30</v>
      </c>
      <c r="K148" s="31" t="s">
        <v>105</v>
      </c>
      <c r="L148" s="31" t="s">
        <v>106</v>
      </c>
      <c r="M148" s="31" t="s">
        <v>995</v>
      </c>
      <c r="N148" s="23"/>
      <c r="O148" s="23"/>
      <c r="P148" s="29"/>
      <c r="Q148" s="23"/>
      <c r="R148" s="54"/>
      <c r="S148" s="29">
        <v>43225</v>
      </c>
      <c r="T148" s="480"/>
      <c r="U148" s="311"/>
    </row>
    <row r="149" spans="1:21" x14ac:dyDescent="1.25">
      <c r="A149" s="31" t="s">
        <v>5957</v>
      </c>
      <c r="B149" s="37" t="s">
        <v>5958</v>
      </c>
      <c r="C149" s="31" t="s">
        <v>5959</v>
      </c>
      <c r="D149" s="31" t="s">
        <v>5960</v>
      </c>
      <c r="E149" s="31" t="s">
        <v>687</v>
      </c>
      <c r="F149" s="31" t="s">
        <v>123</v>
      </c>
      <c r="G149" s="31" t="s">
        <v>490</v>
      </c>
      <c r="H149" s="31" t="s">
        <v>5801</v>
      </c>
      <c r="I149" s="38">
        <v>0.25</v>
      </c>
      <c r="J149" s="31" t="s">
        <v>30</v>
      </c>
      <c r="K149" s="31" t="s">
        <v>105</v>
      </c>
      <c r="L149" s="31" t="s">
        <v>106</v>
      </c>
      <c r="M149" s="31" t="s">
        <v>995</v>
      </c>
      <c r="N149" s="23"/>
      <c r="O149" s="23"/>
      <c r="P149" s="29"/>
      <c r="Q149" s="23"/>
      <c r="R149" s="54"/>
      <c r="S149" s="29">
        <v>43225</v>
      </c>
      <c r="T149" s="480"/>
      <c r="U149" s="311"/>
    </row>
    <row r="150" spans="1:21" x14ac:dyDescent="1.25">
      <c r="A150" s="31" t="s">
        <v>5961</v>
      </c>
      <c r="B150" s="37" t="s">
        <v>5962</v>
      </c>
      <c r="C150" s="31" t="s">
        <v>5963</v>
      </c>
      <c r="D150" s="31" t="s">
        <v>5964</v>
      </c>
      <c r="E150" s="31" t="s">
        <v>687</v>
      </c>
      <c r="F150" s="31" t="s">
        <v>123</v>
      </c>
      <c r="G150" s="31" t="s">
        <v>490</v>
      </c>
      <c r="H150" s="31" t="s">
        <v>5801</v>
      </c>
      <c r="I150" s="38">
        <v>0.25</v>
      </c>
      <c r="J150" s="31" t="s">
        <v>30</v>
      </c>
      <c r="K150" s="31" t="s">
        <v>105</v>
      </c>
      <c r="L150" s="31" t="s">
        <v>106</v>
      </c>
      <c r="M150" s="31" t="s">
        <v>995</v>
      </c>
      <c r="N150" s="23"/>
      <c r="O150" s="23"/>
      <c r="P150" s="29"/>
      <c r="Q150" s="23"/>
      <c r="R150" s="54"/>
      <c r="S150" s="29">
        <v>43225</v>
      </c>
      <c r="T150" s="480"/>
      <c r="U150" s="311"/>
    </row>
    <row r="151" spans="1:21" x14ac:dyDescent="1.25">
      <c r="A151" s="31" t="s">
        <v>5965</v>
      </c>
      <c r="B151" s="37" t="s">
        <v>5966</v>
      </c>
      <c r="C151" s="31" t="s">
        <v>5967</v>
      </c>
      <c r="D151" s="31" t="s">
        <v>5968</v>
      </c>
      <c r="E151" s="31" t="s">
        <v>687</v>
      </c>
      <c r="F151" s="31" t="s">
        <v>123</v>
      </c>
      <c r="G151" s="31" t="s">
        <v>490</v>
      </c>
      <c r="H151" s="31" t="s">
        <v>5801</v>
      </c>
      <c r="I151" s="38">
        <v>0.25</v>
      </c>
      <c r="J151" s="31" t="s">
        <v>30</v>
      </c>
      <c r="K151" s="31" t="s">
        <v>105</v>
      </c>
      <c r="L151" s="31" t="s">
        <v>106</v>
      </c>
      <c r="M151" s="31" t="s">
        <v>995</v>
      </c>
      <c r="N151" s="23"/>
      <c r="O151" s="23"/>
      <c r="P151" s="29"/>
      <c r="Q151" s="23"/>
      <c r="R151" s="54"/>
      <c r="S151" s="29">
        <v>43225</v>
      </c>
      <c r="T151" s="480"/>
      <c r="U151" s="311"/>
    </row>
    <row r="152" spans="1:21" x14ac:dyDescent="1.25">
      <c r="A152" s="31" t="s">
        <v>5969</v>
      </c>
      <c r="B152" s="37" t="s">
        <v>5970</v>
      </c>
      <c r="C152" s="31" t="s">
        <v>5971</v>
      </c>
      <c r="D152" s="31" t="s">
        <v>5972</v>
      </c>
      <c r="E152" s="31" t="s">
        <v>687</v>
      </c>
      <c r="F152" s="31" t="s">
        <v>123</v>
      </c>
      <c r="G152" s="31" t="s">
        <v>490</v>
      </c>
      <c r="H152" s="31" t="s">
        <v>5801</v>
      </c>
      <c r="I152" s="38">
        <v>0.25</v>
      </c>
      <c r="J152" s="31" t="s">
        <v>30</v>
      </c>
      <c r="K152" s="31" t="s">
        <v>105</v>
      </c>
      <c r="L152" s="31" t="s">
        <v>106</v>
      </c>
      <c r="M152" s="31" t="s">
        <v>995</v>
      </c>
      <c r="N152" s="23"/>
      <c r="O152" s="23"/>
      <c r="P152" s="29"/>
      <c r="Q152" s="23"/>
      <c r="R152" s="54"/>
      <c r="S152" s="29">
        <v>43225</v>
      </c>
      <c r="T152" s="480"/>
      <c r="U152" s="311"/>
    </row>
    <row r="153" spans="1:21" x14ac:dyDescent="1.25">
      <c r="A153" s="31" t="s">
        <v>5973</v>
      </c>
      <c r="B153" s="37" t="s">
        <v>5974</v>
      </c>
      <c r="C153" s="31" t="s">
        <v>5975</v>
      </c>
      <c r="D153" s="31" t="s">
        <v>5976</v>
      </c>
      <c r="E153" s="31" t="s">
        <v>687</v>
      </c>
      <c r="F153" s="31" t="s">
        <v>123</v>
      </c>
      <c r="G153" s="31" t="s">
        <v>490</v>
      </c>
      <c r="H153" s="31" t="s">
        <v>5801</v>
      </c>
      <c r="I153" s="38">
        <v>0.25</v>
      </c>
      <c r="J153" s="31" t="s">
        <v>30</v>
      </c>
      <c r="K153" s="31" t="s">
        <v>105</v>
      </c>
      <c r="L153" s="31" t="s">
        <v>106</v>
      </c>
      <c r="M153" s="31" t="s">
        <v>995</v>
      </c>
      <c r="N153" s="23"/>
      <c r="O153" s="23"/>
      <c r="P153" s="29"/>
      <c r="Q153" s="23"/>
      <c r="R153" s="54"/>
      <c r="S153" s="29">
        <v>43225</v>
      </c>
      <c r="T153" s="480"/>
      <c r="U153" s="311"/>
    </row>
    <row r="154" spans="1:21" x14ac:dyDescent="1.25">
      <c r="A154" s="31" t="s">
        <v>5977</v>
      </c>
      <c r="B154" s="37" t="s">
        <v>5978</v>
      </c>
      <c r="C154" s="31" t="s">
        <v>5979</v>
      </c>
      <c r="D154" s="31" t="s">
        <v>5980</v>
      </c>
      <c r="E154" s="31" t="s">
        <v>687</v>
      </c>
      <c r="F154" s="31" t="s">
        <v>123</v>
      </c>
      <c r="G154" s="31" t="s">
        <v>490</v>
      </c>
      <c r="H154" s="31" t="s">
        <v>5801</v>
      </c>
      <c r="I154" s="38">
        <v>0.25</v>
      </c>
      <c r="J154" s="31" t="s">
        <v>30</v>
      </c>
      <c r="K154" s="31" t="s">
        <v>105</v>
      </c>
      <c r="L154" s="31" t="s">
        <v>106</v>
      </c>
      <c r="M154" s="31" t="s">
        <v>995</v>
      </c>
      <c r="N154" s="23"/>
      <c r="O154" s="23"/>
      <c r="P154" s="29"/>
      <c r="Q154" s="23"/>
      <c r="R154" s="54"/>
      <c r="S154" s="29">
        <v>43225</v>
      </c>
      <c r="T154" s="480"/>
      <c r="U154" s="311"/>
    </row>
    <row r="155" spans="1:21" x14ac:dyDescent="1.25">
      <c r="A155" s="31" t="s">
        <v>5981</v>
      </c>
      <c r="B155" s="37" t="s">
        <v>5982</v>
      </c>
      <c r="C155" s="31" t="s">
        <v>5983</v>
      </c>
      <c r="D155" s="31" t="s">
        <v>5984</v>
      </c>
      <c r="E155" s="31" t="s">
        <v>687</v>
      </c>
      <c r="F155" s="31" t="s">
        <v>123</v>
      </c>
      <c r="G155" s="31" t="s">
        <v>490</v>
      </c>
      <c r="H155" s="31" t="s">
        <v>5801</v>
      </c>
      <c r="I155" s="38">
        <v>0.25</v>
      </c>
      <c r="J155" s="31" t="s">
        <v>30</v>
      </c>
      <c r="K155" s="31" t="s">
        <v>105</v>
      </c>
      <c r="L155" s="31" t="s">
        <v>106</v>
      </c>
      <c r="M155" s="31" t="s">
        <v>995</v>
      </c>
      <c r="N155" s="23"/>
      <c r="O155" s="23"/>
      <c r="P155" s="29"/>
      <c r="Q155" s="23"/>
      <c r="R155" s="54"/>
      <c r="S155" s="29">
        <v>43225</v>
      </c>
      <c r="T155" s="480"/>
      <c r="U155" s="311"/>
    </row>
    <row r="156" spans="1:21" x14ac:dyDescent="1.25">
      <c r="A156" s="31" t="s">
        <v>5985</v>
      </c>
      <c r="B156" s="37" t="s">
        <v>5986</v>
      </c>
      <c r="C156" s="31" t="s">
        <v>5987</v>
      </c>
      <c r="D156" s="31" t="s">
        <v>5988</v>
      </c>
      <c r="E156" s="31" t="s">
        <v>687</v>
      </c>
      <c r="F156" s="31" t="s">
        <v>123</v>
      </c>
      <c r="G156" s="31" t="s">
        <v>490</v>
      </c>
      <c r="H156" s="31" t="s">
        <v>5801</v>
      </c>
      <c r="I156" s="38">
        <v>0.25</v>
      </c>
      <c r="J156" s="31" t="s">
        <v>30</v>
      </c>
      <c r="K156" s="31" t="s">
        <v>105</v>
      </c>
      <c r="L156" s="31" t="s">
        <v>106</v>
      </c>
      <c r="M156" s="31" t="s">
        <v>995</v>
      </c>
      <c r="N156" s="23"/>
      <c r="O156" s="23"/>
      <c r="P156" s="29"/>
      <c r="Q156" s="23"/>
      <c r="R156" s="54"/>
      <c r="S156" s="29">
        <v>43225</v>
      </c>
      <c r="T156" s="480"/>
      <c r="U156" s="311"/>
    </row>
    <row r="157" spans="1:21" x14ac:dyDescent="1.25">
      <c r="A157" s="31" t="s">
        <v>5989</v>
      </c>
      <c r="B157" s="37" t="s">
        <v>5990</v>
      </c>
      <c r="C157" s="31" t="s">
        <v>5991</v>
      </c>
      <c r="D157" s="31" t="s">
        <v>5992</v>
      </c>
      <c r="E157" s="31" t="s">
        <v>687</v>
      </c>
      <c r="F157" s="31" t="s">
        <v>123</v>
      </c>
      <c r="G157" s="31" t="s">
        <v>490</v>
      </c>
      <c r="H157" s="31" t="s">
        <v>5801</v>
      </c>
      <c r="I157" s="38">
        <v>0.25</v>
      </c>
      <c r="J157" s="31" t="s">
        <v>30</v>
      </c>
      <c r="K157" s="31" t="s">
        <v>105</v>
      </c>
      <c r="L157" s="31" t="s">
        <v>106</v>
      </c>
      <c r="M157" s="31" t="s">
        <v>995</v>
      </c>
      <c r="N157" s="23"/>
      <c r="O157" s="23"/>
      <c r="P157" s="29"/>
      <c r="Q157" s="23"/>
      <c r="R157" s="54"/>
      <c r="S157" s="29">
        <v>43225</v>
      </c>
      <c r="T157" s="480"/>
      <c r="U157" s="311"/>
    </row>
    <row r="158" spans="1:21" x14ac:dyDescent="1.25">
      <c r="A158" s="31" t="s">
        <v>5993</v>
      </c>
      <c r="B158" s="37" t="s">
        <v>5994</v>
      </c>
      <c r="C158" s="31" t="s">
        <v>5995</v>
      </c>
      <c r="D158" s="31" t="s">
        <v>5996</v>
      </c>
      <c r="E158" s="31" t="s">
        <v>687</v>
      </c>
      <c r="F158" s="31" t="s">
        <v>123</v>
      </c>
      <c r="G158" s="31" t="s">
        <v>490</v>
      </c>
      <c r="H158" s="31" t="s">
        <v>5801</v>
      </c>
      <c r="I158" s="38">
        <v>0.25</v>
      </c>
      <c r="J158" s="31" t="s">
        <v>30</v>
      </c>
      <c r="K158" s="31" t="s">
        <v>105</v>
      </c>
      <c r="L158" s="31" t="s">
        <v>106</v>
      </c>
      <c r="M158" s="31" t="s">
        <v>995</v>
      </c>
      <c r="N158" s="23"/>
      <c r="O158" s="23"/>
      <c r="P158" s="29"/>
      <c r="Q158" s="23"/>
      <c r="R158" s="54"/>
      <c r="S158" s="29">
        <v>43225</v>
      </c>
      <c r="T158" s="480"/>
      <c r="U158" s="311"/>
    </row>
    <row r="159" spans="1:21" x14ac:dyDescent="1.25">
      <c r="A159" s="31" t="s">
        <v>5997</v>
      </c>
      <c r="B159" s="37" t="s">
        <v>5998</v>
      </c>
      <c r="C159" s="31" t="s">
        <v>5999</v>
      </c>
      <c r="D159" s="31" t="s">
        <v>6000</v>
      </c>
      <c r="E159" s="31" t="s">
        <v>687</v>
      </c>
      <c r="F159" s="31" t="s">
        <v>123</v>
      </c>
      <c r="G159" s="31" t="s">
        <v>490</v>
      </c>
      <c r="H159" s="31" t="s">
        <v>5801</v>
      </c>
      <c r="I159" s="38">
        <v>0.25</v>
      </c>
      <c r="J159" s="31" t="s">
        <v>30</v>
      </c>
      <c r="K159" s="31" t="s">
        <v>105</v>
      </c>
      <c r="L159" s="31" t="s">
        <v>106</v>
      </c>
      <c r="M159" s="31" t="s">
        <v>995</v>
      </c>
      <c r="N159" s="23"/>
      <c r="O159" s="23"/>
      <c r="P159" s="29"/>
      <c r="Q159" s="23"/>
      <c r="R159" s="54"/>
      <c r="S159" s="29">
        <v>43225</v>
      </c>
      <c r="T159" s="480"/>
      <c r="U159" s="311"/>
    </row>
    <row r="160" spans="1:21" x14ac:dyDescent="1.25">
      <c r="A160" s="31" t="s">
        <v>6001</v>
      </c>
      <c r="B160" s="37" t="s">
        <v>6002</v>
      </c>
      <c r="C160" s="31" t="s">
        <v>6003</v>
      </c>
      <c r="D160" s="31" t="s">
        <v>6004</v>
      </c>
      <c r="E160" s="31" t="s">
        <v>687</v>
      </c>
      <c r="F160" s="31" t="s">
        <v>123</v>
      </c>
      <c r="G160" s="31" t="s">
        <v>490</v>
      </c>
      <c r="H160" s="31" t="s">
        <v>5801</v>
      </c>
      <c r="I160" s="38">
        <v>0.25</v>
      </c>
      <c r="J160" s="31" t="s">
        <v>30</v>
      </c>
      <c r="K160" s="31" t="s">
        <v>105</v>
      </c>
      <c r="L160" s="31" t="s">
        <v>106</v>
      </c>
      <c r="M160" s="31" t="s">
        <v>995</v>
      </c>
      <c r="N160" s="23"/>
      <c r="O160" s="23"/>
      <c r="P160" s="29"/>
      <c r="Q160" s="23"/>
      <c r="R160" s="54"/>
      <c r="S160" s="29">
        <v>43225</v>
      </c>
      <c r="T160" s="480"/>
      <c r="U160" s="311"/>
    </row>
    <row r="161" spans="1:21" x14ac:dyDescent="1.25">
      <c r="A161" s="31" t="s">
        <v>6005</v>
      </c>
      <c r="B161" s="37" t="s">
        <v>6006</v>
      </c>
      <c r="C161" s="31" t="s">
        <v>6007</v>
      </c>
      <c r="D161" s="31" t="s">
        <v>6008</v>
      </c>
      <c r="E161" s="31" t="s">
        <v>687</v>
      </c>
      <c r="F161" s="31" t="s">
        <v>123</v>
      </c>
      <c r="G161" s="31" t="s">
        <v>490</v>
      </c>
      <c r="H161" s="31" t="s">
        <v>5801</v>
      </c>
      <c r="I161" s="38">
        <v>0.25</v>
      </c>
      <c r="J161" s="31" t="s">
        <v>30</v>
      </c>
      <c r="K161" s="31" t="s">
        <v>105</v>
      </c>
      <c r="L161" s="31" t="s">
        <v>106</v>
      </c>
      <c r="M161" s="31" t="s">
        <v>995</v>
      </c>
      <c r="N161" s="23"/>
      <c r="O161" s="23"/>
      <c r="P161" s="29"/>
      <c r="Q161" s="23"/>
      <c r="R161" s="54"/>
      <c r="S161" s="29">
        <v>43225</v>
      </c>
      <c r="T161" s="480"/>
      <c r="U161" s="311"/>
    </row>
    <row r="162" spans="1:21" x14ac:dyDescent="1.25">
      <c r="A162" s="31" t="s">
        <v>6009</v>
      </c>
      <c r="B162" s="37" t="s">
        <v>6010</v>
      </c>
      <c r="C162" s="31" t="s">
        <v>6011</v>
      </c>
      <c r="D162" s="31" t="s">
        <v>6012</v>
      </c>
      <c r="E162" s="31" t="s">
        <v>687</v>
      </c>
      <c r="F162" s="31" t="s">
        <v>123</v>
      </c>
      <c r="G162" s="31" t="s">
        <v>490</v>
      </c>
      <c r="H162" s="31" t="s">
        <v>5801</v>
      </c>
      <c r="I162" s="38">
        <v>0.25</v>
      </c>
      <c r="J162" s="31" t="s">
        <v>30</v>
      </c>
      <c r="K162" s="31" t="s">
        <v>105</v>
      </c>
      <c r="L162" s="31" t="s">
        <v>106</v>
      </c>
      <c r="M162" s="31" t="s">
        <v>995</v>
      </c>
      <c r="N162" s="23"/>
      <c r="O162" s="23"/>
      <c r="P162" s="29"/>
      <c r="Q162" s="23"/>
      <c r="R162" s="54"/>
      <c r="S162" s="29">
        <v>43225</v>
      </c>
      <c r="T162" s="480"/>
      <c r="U162" s="311"/>
    </row>
    <row r="163" spans="1:21" x14ac:dyDescent="1.25">
      <c r="A163" s="31" t="s">
        <v>6013</v>
      </c>
      <c r="B163" s="37" t="s">
        <v>6014</v>
      </c>
      <c r="C163" s="31" t="s">
        <v>6015</v>
      </c>
      <c r="D163" s="31" t="s">
        <v>6016</v>
      </c>
      <c r="E163" s="31" t="s">
        <v>687</v>
      </c>
      <c r="F163" s="31" t="s">
        <v>123</v>
      </c>
      <c r="G163" s="31" t="s">
        <v>490</v>
      </c>
      <c r="H163" s="31" t="s">
        <v>5801</v>
      </c>
      <c r="I163" s="38">
        <v>0.25</v>
      </c>
      <c r="J163" s="31" t="s">
        <v>30</v>
      </c>
      <c r="K163" s="31" t="s">
        <v>105</v>
      </c>
      <c r="L163" s="31" t="s">
        <v>106</v>
      </c>
      <c r="M163" s="31" t="s">
        <v>995</v>
      </c>
      <c r="N163" s="23"/>
      <c r="O163" s="23"/>
      <c r="P163" s="29"/>
      <c r="Q163" s="23"/>
      <c r="R163" s="54"/>
      <c r="S163" s="29">
        <v>43225</v>
      </c>
      <c r="T163" s="480"/>
      <c r="U163" s="311"/>
    </row>
    <row r="164" spans="1:21" x14ac:dyDescent="1.25">
      <c r="A164" s="31" t="s">
        <v>6017</v>
      </c>
      <c r="B164" s="37" t="s">
        <v>6018</v>
      </c>
      <c r="C164" s="31" t="s">
        <v>6019</v>
      </c>
      <c r="D164" s="31" t="s">
        <v>6020</v>
      </c>
      <c r="E164" s="31" t="s">
        <v>687</v>
      </c>
      <c r="F164" s="31" t="s">
        <v>123</v>
      </c>
      <c r="G164" s="31" t="s">
        <v>490</v>
      </c>
      <c r="H164" s="31" t="s">
        <v>5801</v>
      </c>
      <c r="I164" s="38">
        <v>0.25</v>
      </c>
      <c r="J164" s="31" t="s">
        <v>30</v>
      </c>
      <c r="K164" s="31" t="s">
        <v>105</v>
      </c>
      <c r="L164" s="31" t="s">
        <v>106</v>
      </c>
      <c r="M164" s="31" t="s">
        <v>995</v>
      </c>
      <c r="N164" s="23"/>
      <c r="O164" s="23"/>
      <c r="P164" s="29"/>
      <c r="Q164" s="23"/>
      <c r="R164" s="54"/>
      <c r="S164" s="29">
        <v>43225</v>
      </c>
      <c r="T164" s="480"/>
      <c r="U164" s="311"/>
    </row>
    <row r="165" spans="1:21" x14ac:dyDescent="1.25">
      <c r="A165" s="31" t="s">
        <v>6021</v>
      </c>
      <c r="B165" s="37" t="s">
        <v>6022</v>
      </c>
      <c r="C165" s="31" t="s">
        <v>6023</v>
      </c>
      <c r="D165" s="31" t="s">
        <v>6024</v>
      </c>
      <c r="E165" s="31" t="s">
        <v>687</v>
      </c>
      <c r="F165" s="31" t="s">
        <v>123</v>
      </c>
      <c r="G165" s="31" t="s">
        <v>490</v>
      </c>
      <c r="H165" s="31" t="s">
        <v>5801</v>
      </c>
      <c r="I165" s="38">
        <v>0.25</v>
      </c>
      <c r="J165" s="31" t="s">
        <v>30</v>
      </c>
      <c r="K165" s="31" t="s">
        <v>105</v>
      </c>
      <c r="L165" s="31" t="s">
        <v>106</v>
      </c>
      <c r="M165" s="31" t="s">
        <v>995</v>
      </c>
      <c r="N165" s="23"/>
      <c r="O165" s="23"/>
      <c r="P165" s="29"/>
      <c r="Q165" s="23"/>
      <c r="R165" s="54"/>
      <c r="S165" s="29">
        <v>43225</v>
      </c>
      <c r="T165" s="480"/>
      <c r="U165" s="311"/>
    </row>
    <row r="166" spans="1:21" x14ac:dyDescent="1.25">
      <c r="A166" s="31" t="s">
        <v>6025</v>
      </c>
      <c r="B166" s="37" t="s">
        <v>6026</v>
      </c>
      <c r="C166" s="31" t="s">
        <v>6027</v>
      </c>
      <c r="D166" s="31" t="s">
        <v>6028</v>
      </c>
      <c r="E166" s="31" t="s">
        <v>687</v>
      </c>
      <c r="F166" s="31" t="s">
        <v>123</v>
      </c>
      <c r="G166" s="31" t="s">
        <v>490</v>
      </c>
      <c r="H166" s="31" t="s">
        <v>5801</v>
      </c>
      <c r="I166" s="38">
        <v>0.25</v>
      </c>
      <c r="J166" s="31" t="s">
        <v>30</v>
      </c>
      <c r="K166" s="31" t="s">
        <v>105</v>
      </c>
      <c r="L166" s="31" t="s">
        <v>106</v>
      </c>
      <c r="M166" s="31" t="s">
        <v>995</v>
      </c>
      <c r="N166" s="23"/>
      <c r="O166" s="23"/>
      <c r="P166" s="29"/>
      <c r="Q166" s="23"/>
      <c r="R166" s="54"/>
      <c r="S166" s="29">
        <v>43225</v>
      </c>
      <c r="T166" s="480"/>
      <c r="U166" s="311"/>
    </row>
    <row r="167" spans="1:21" x14ac:dyDescent="1.25">
      <c r="A167" s="31" t="s">
        <v>6029</v>
      </c>
      <c r="B167" s="37" t="s">
        <v>6030</v>
      </c>
      <c r="C167" s="31" t="s">
        <v>6031</v>
      </c>
      <c r="D167" s="31" t="s">
        <v>6032</v>
      </c>
      <c r="E167" s="31" t="s">
        <v>687</v>
      </c>
      <c r="F167" s="31" t="s">
        <v>123</v>
      </c>
      <c r="G167" s="31" t="s">
        <v>490</v>
      </c>
      <c r="H167" s="31" t="s">
        <v>5801</v>
      </c>
      <c r="I167" s="38">
        <v>0.25</v>
      </c>
      <c r="J167" s="31" t="s">
        <v>30</v>
      </c>
      <c r="K167" s="31" t="s">
        <v>105</v>
      </c>
      <c r="L167" s="31" t="s">
        <v>106</v>
      </c>
      <c r="M167" s="31" t="s">
        <v>995</v>
      </c>
      <c r="N167" s="23"/>
      <c r="O167" s="23"/>
      <c r="P167" s="29"/>
      <c r="Q167" s="23"/>
      <c r="R167" s="54"/>
      <c r="S167" s="29">
        <v>43225</v>
      </c>
      <c r="T167" s="480"/>
      <c r="U167" s="311"/>
    </row>
    <row r="168" spans="1:21" x14ac:dyDescent="1.25">
      <c r="A168" s="31" t="s">
        <v>6033</v>
      </c>
      <c r="B168" s="37" t="s">
        <v>6034</v>
      </c>
      <c r="C168" s="31" t="s">
        <v>6035</v>
      </c>
      <c r="D168" s="31" t="s">
        <v>6036</v>
      </c>
      <c r="E168" s="31" t="s">
        <v>687</v>
      </c>
      <c r="F168" s="31" t="s">
        <v>123</v>
      </c>
      <c r="G168" s="31" t="s">
        <v>490</v>
      </c>
      <c r="H168" s="31" t="s">
        <v>5801</v>
      </c>
      <c r="I168" s="38">
        <v>0.25</v>
      </c>
      <c r="J168" s="31" t="s">
        <v>30</v>
      </c>
      <c r="K168" s="31" t="s">
        <v>105</v>
      </c>
      <c r="L168" s="31" t="s">
        <v>106</v>
      </c>
      <c r="M168" s="31" t="s">
        <v>995</v>
      </c>
      <c r="N168" s="23"/>
      <c r="O168" s="23"/>
      <c r="P168" s="29"/>
      <c r="Q168" s="23"/>
      <c r="R168" s="54"/>
      <c r="S168" s="29">
        <v>43225</v>
      </c>
      <c r="T168" s="480"/>
      <c r="U168" s="311"/>
    </row>
    <row r="169" spans="1:21" x14ac:dyDescent="1.25">
      <c r="A169" s="31" t="s">
        <v>6037</v>
      </c>
      <c r="B169" s="37" t="s">
        <v>6038</v>
      </c>
      <c r="C169" s="31" t="s">
        <v>6039</v>
      </c>
      <c r="D169" s="31" t="s">
        <v>6040</v>
      </c>
      <c r="E169" s="31" t="s">
        <v>687</v>
      </c>
      <c r="F169" s="31" t="s">
        <v>123</v>
      </c>
      <c r="G169" s="31" t="s">
        <v>490</v>
      </c>
      <c r="H169" s="31" t="s">
        <v>5801</v>
      </c>
      <c r="I169" s="38">
        <v>0.25</v>
      </c>
      <c r="J169" s="31" t="s">
        <v>30</v>
      </c>
      <c r="K169" s="31" t="s">
        <v>105</v>
      </c>
      <c r="L169" s="31" t="s">
        <v>106</v>
      </c>
      <c r="M169" s="31" t="s">
        <v>995</v>
      </c>
      <c r="N169" s="23"/>
      <c r="O169" s="23"/>
      <c r="P169" s="29"/>
      <c r="Q169" s="23"/>
      <c r="R169" s="54"/>
      <c r="S169" s="29">
        <v>43225</v>
      </c>
      <c r="T169" s="480"/>
      <c r="U169" s="311"/>
    </row>
    <row r="170" spans="1:21" x14ac:dyDescent="1.3">
      <c r="A170" s="813" t="s">
        <v>4042</v>
      </c>
      <c r="B170" s="814"/>
      <c r="C170" s="814"/>
      <c r="D170" s="814"/>
      <c r="E170" s="814"/>
      <c r="F170" s="814"/>
      <c r="G170" s="814"/>
      <c r="H170" s="814"/>
      <c r="I170" s="814"/>
      <c r="J170" s="814"/>
      <c r="K170" s="814"/>
      <c r="L170" s="814"/>
      <c r="M170" s="814"/>
      <c r="N170" s="23"/>
      <c r="O170" s="23"/>
      <c r="P170" s="175"/>
      <c r="Q170" s="23"/>
      <c r="R170" s="54"/>
      <c r="S170" s="175"/>
      <c r="T170" s="619">
        <v>2103000</v>
      </c>
      <c r="U170" s="312"/>
    </row>
    <row r="171" spans="1:21" x14ac:dyDescent="1.3">
      <c r="A171" s="813" t="s">
        <v>4012</v>
      </c>
      <c r="B171" s="814"/>
      <c r="C171" s="814"/>
      <c r="D171" s="814"/>
      <c r="E171" s="814"/>
      <c r="F171" s="814"/>
      <c r="G171" s="814"/>
      <c r="H171" s="814"/>
      <c r="I171" s="814"/>
      <c r="J171" s="814"/>
      <c r="K171" s="814"/>
      <c r="L171" s="814"/>
      <c r="M171" s="814"/>
      <c r="N171" s="23"/>
      <c r="O171" s="23"/>
      <c r="P171" s="175"/>
      <c r="Q171" s="23"/>
      <c r="R171" s="54"/>
      <c r="S171" s="175"/>
      <c r="T171" s="619">
        <v>70000</v>
      </c>
      <c r="U171" s="312"/>
    </row>
    <row r="172" spans="1:21" x14ac:dyDescent="1.3">
      <c r="A172" s="813" t="s">
        <v>4012</v>
      </c>
      <c r="B172" s="814"/>
      <c r="C172" s="814"/>
      <c r="D172" s="814"/>
      <c r="E172" s="814"/>
      <c r="F172" s="814"/>
      <c r="G172" s="814"/>
      <c r="H172" s="814"/>
      <c r="I172" s="814"/>
      <c r="J172" s="814"/>
      <c r="K172" s="814"/>
      <c r="L172" s="814"/>
      <c r="M172" s="814"/>
      <c r="N172" s="23"/>
      <c r="O172" s="23"/>
      <c r="P172" s="175"/>
      <c r="Q172" s="23"/>
      <c r="R172" s="54"/>
      <c r="S172" s="175"/>
      <c r="T172" s="619">
        <v>5000</v>
      </c>
      <c r="U172" s="312"/>
    </row>
    <row r="173" spans="1:21" x14ac:dyDescent="1.3">
      <c r="A173" s="813" t="s">
        <v>4029</v>
      </c>
      <c r="B173" s="814"/>
      <c r="C173" s="814"/>
      <c r="D173" s="814"/>
      <c r="E173" s="814"/>
      <c r="F173" s="814"/>
      <c r="G173" s="814"/>
      <c r="H173" s="814"/>
      <c r="I173" s="814"/>
      <c r="J173" s="814"/>
      <c r="K173" s="814"/>
      <c r="L173" s="814"/>
      <c r="M173" s="814"/>
      <c r="N173" s="23"/>
      <c r="O173" s="23"/>
      <c r="P173" s="175"/>
      <c r="Q173" s="23"/>
      <c r="R173" s="54"/>
      <c r="S173" s="175"/>
      <c r="T173" s="619">
        <v>25000</v>
      </c>
      <c r="U173" s="312"/>
    </row>
    <row r="174" spans="1:21" x14ac:dyDescent="1.3">
      <c r="A174" s="813" t="s">
        <v>4029</v>
      </c>
      <c r="B174" s="814"/>
      <c r="C174" s="814"/>
      <c r="D174" s="814"/>
      <c r="E174" s="814"/>
      <c r="F174" s="814"/>
      <c r="G174" s="814"/>
      <c r="H174" s="814"/>
      <c r="I174" s="814"/>
      <c r="J174" s="814"/>
      <c r="K174" s="814"/>
      <c r="L174" s="814"/>
      <c r="M174" s="814"/>
      <c r="N174" s="23"/>
      <c r="O174" s="23"/>
      <c r="P174" s="175"/>
      <c r="Q174" s="23"/>
      <c r="R174" s="54"/>
      <c r="S174" s="175"/>
      <c r="T174" s="619">
        <v>39750</v>
      </c>
      <c r="U174" s="312"/>
    </row>
    <row r="175" spans="1:21" x14ac:dyDescent="1.3">
      <c r="A175" s="813" t="s">
        <v>4007</v>
      </c>
      <c r="B175" s="814"/>
      <c r="C175" s="814"/>
      <c r="D175" s="814"/>
      <c r="E175" s="814"/>
      <c r="F175" s="814"/>
      <c r="G175" s="814"/>
      <c r="H175" s="814"/>
      <c r="I175" s="814"/>
      <c r="J175" s="814"/>
      <c r="K175" s="814"/>
      <c r="L175" s="814"/>
      <c r="M175" s="814"/>
      <c r="N175" s="23"/>
      <c r="O175" s="23"/>
      <c r="P175" s="175"/>
      <c r="Q175" s="23"/>
      <c r="R175" s="54"/>
      <c r="S175" s="175"/>
      <c r="T175" s="619">
        <v>70000</v>
      </c>
      <c r="U175" s="312"/>
    </row>
    <row r="176" spans="1:21" x14ac:dyDescent="1.3">
      <c r="A176" s="813" t="s">
        <v>4007</v>
      </c>
      <c r="B176" s="814"/>
      <c r="C176" s="814"/>
      <c r="D176" s="814"/>
      <c r="E176" s="814"/>
      <c r="F176" s="814"/>
      <c r="G176" s="814"/>
      <c r="H176" s="814"/>
      <c r="I176" s="814"/>
      <c r="J176" s="814"/>
      <c r="K176" s="814"/>
      <c r="L176" s="814"/>
      <c r="M176" s="814"/>
      <c r="N176" s="23"/>
      <c r="O176" s="23"/>
      <c r="P176" s="175"/>
      <c r="Q176" s="23"/>
      <c r="R176" s="54"/>
      <c r="S176" s="175"/>
      <c r="T176" s="619">
        <v>70000</v>
      </c>
      <c r="U176" s="312"/>
    </row>
    <row r="177" spans="1:21" x14ac:dyDescent="1.3">
      <c r="A177" s="813" t="s">
        <v>4007</v>
      </c>
      <c r="B177" s="814"/>
      <c r="C177" s="814"/>
      <c r="D177" s="814"/>
      <c r="E177" s="814"/>
      <c r="F177" s="814"/>
      <c r="G177" s="814"/>
      <c r="H177" s="814"/>
      <c r="I177" s="814"/>
      <c r="J177" s="814"/>
      <c r="K177" s="814"/>
      <c r="L177" s="814"/>
      <c r="M177" s="814"/>
      <c r="N177" s="23"/>
      <c r="O177" s="23"/>
      <c r="P177" s="175"/>
      <c r="Q177" s="23"/>
      <c r="R177" s="54"/>
      <c r="S177" s="175"/>
      <c r="T177" s="619">
        <v>50000</v>
      </c>
      <c r="U177" s="312"/>
    </row>
    <row r="178" spans="1:21" x14ac:dyDescent="1.3">
      <c r="A178" s="813" t="s">
        <v>4007</v>
      </c>
      <c r="B178" s="814"/>
      <c r="C178" s="814"/>
      <c r="D178" s="814"/>
      <c r="E178" s="814"/>
      <c r="F178" s="814"/>
      <c r="G178" s="814"/>
      <c r="H178" s="814"/>
      <c r="I178" s="814"/>
      <c r="J178" s="814"/>
      <c r="K178" s="814"/>
      <c r="L178" s="814"/>
      <c r="M178" s="814"/>
      <c r="N178" s="23"/>
      <c r="O178" s="23"/>
      <c r="P178" s="175"/>
      <c r="Q178" s="23"/>
      <c r="R178" s="54"/>
      <c r="S178" s="175"/>
      <c r="T178" s="619">
        <v>50000</v>
      </c>
      <c r="U178" s="312"/>
    </row>
    <row r="179" spans="1:21" x14ac:dyDescent="1.3">
      <c r="A179" s="813" t="s">
        <v>7861</v>
      </c>
      <c r="B179" s="814"/>
      <c r="C179" s="814"/>
      <c r="D179" s="814"/>
      <c r="E179" s="814"/>
      <c r="F179" s="814"/>
      <c r="G179" s="814"/>
      <c r="H179" s="814"/>
      <c r="I179" s="814"/>
      <c r="J179" s="814"/>
      <c r="K179" s="814"/>
      <c r="L179" s="814"/>
      <c r="M179" s="814"/>
      <c r="N179" s="23"/>
      <c r="O179" s="23"/>
      <c r="P179" s="175"/>
      <c r="Q179" s="23"/>
      <c r="R179" s="54"/>
      <c r="S179" s="175"/>
      <c r="T179" s="619">
        <v>80000</v>
      </c>
      <c r="U179" s="312"/>
    </row>
    <row r="180" spans="1:21" ht="56.25" x14ac:dyDescent="1.3">
      <c r="A180" s="696" t="s">
        <v>7858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23"/>
      <c r="O180" s="54"/>
      <c r="P180" s="131"/>
      <c r="Q180" s="26"/>
      <c r="R180" s="27"/>
      <c r="S180" s="31"/>
      <c r="T180" s="515"/>
      <c r="U180" s="303"/>
    </row>
    <row r="181" spans="1:21" ht="56.25" x14ac:dyDescent="1.3">
      <c r="A181" s="31" t="s">
        <v>6840</v>
      </c>
      <c r="B181" s="37" t="s">
        <v>6841</v>
      </c>
      <c r="C181" s="31" t="s">
        <v>6842</v>
      </c>
      <c r="D181" s="31" t="s">
        <v>6843</v>
      </c>
      <c r="E181" s="31" t="s">
        <v>687</v>
      </c>
      <c r="F181" s="31" t="s">
        <v>102</v>
      </c>
      <c r="G181" s="31" t="s">
        <v>490</v>
      </c>
      <c r="H181" s="31" t="s">
        <v>6809</v>
      </c>
      <c r="I181" s="38">
        <v>0.375</v>
      </c>
      <c r="J181" s="31" t="s">
        <v>30</v>
      </c>
      <c r="K181" s="31" t="s">
        <v>105</v>
      </c>
      <c r="L181" s="31" t="s">
        <v>106</v>
      </c>
      <c r="M181" s="31" t="s">
        <v>491</v>
      </c>
      <c r="N181" s="23"/>
      <c r="O181" s="54"/>
      <c r="P181" s="131"/>
      <c r="Q181" s="26"/>
      <c r="R181" s="27"/>
      <c r="S181" s="29">
        <v>25000</v>
      </c>
      <c r="T181" s="515"/>
      <c r="U181" s="303"/>
    </row>
    <row r="182" spans="1:21" ht="56.25" x14ac:dyDescent="1.3">
      <c r="A182" s="31" t="s">
        <v>6844</v>
      </c>
      <c r="B182" s="37" t="s">
        <v>6845</v>
      </c>
      <c r="C182" s="31" t="s">
        <v>6846</v>
      </c>
      <c r="D182" s="31" t="s">
        <v>6847</v>
      </c>
      <c r="E182" s="31" t="s">
        <v>687</v>
      </c>
      <c r="F182" s="31" t="s">
        <v>102</v>
      </c>
      <c r="G182" s="31" t="s">
        <v>490</v>
      </c>
      <c r="H182" s="31" t="s">
        <v>6809</v>
      </c>
      <c r="I182" s="38">
        <v>0.375</v>
      </c>
      <c r="J182" s="31" t="s">
        <v>30</v>
      </c>
      <c r="K182" s="31" t="s">
        <v>105</v>
      </c>
      <c r="L182" s="31" t="s">
        <v>106</v>
      </c>
      <c r="M182" s="31" t="s">
        <v>491</v>
      </c>
      <c r="N182" s="23"/>
      <c r="O182" s="54"/>
      <c r="P182" s="131"/>
      <c r="Q182" s="26"/>
      <c r="R182" s="27"/>
      <c r="S182" s="29">
        <v>25000</v>
      </c>
      <c r="T182" s="515"/>
      <c r="U182" s="303"/>
    </row>
    <row r="183" spans="1:21" ht="56.25" x14ac:dyDescent="1.3">
      <c r="A183" s="31" t="s">
        <v>6848</v>
      </c>
      <c r="B183" s="37" t="s">
        <v>6849</v>
      </c>
      <c r="C183" s="31" t="s">
        <v>6850</v>
      </c>
      <c r="D183" s="31" t="s">
        <v>6851</v>
      </c>
      <c r="E183" s="31" t="s">
        <v>687</v>
      </c>
      <c r="F183" s="31" t="s">
        <v>102</v>
      </c>
      <c r="G183" s="31" t="s">
        <v>490</v>
      </c>
      <c r="H183" s="31" t="s">
        <v>6809</v>
      </c>
      <c r="I183" s="38">
        <v>0.375</v>
      </c>
      <c r="J183" s="31" t="s">
        <v>30</v>
      </c>
      <c r="K183" s="31" t="s">
        <v>105</v>
      </c>
      <c r="L183" s="31" t="s">
        <v>106</v>
      </c>
      <c r="M183" s="31" t="s">
        <v>491</v>
      </c>
      <c r="N183" s="23"/>
      <c r="O183" s="54"/>
      <c r="P183" s="131"/>
      <c r="Q183" s="26"/>
      <c r="R183" s="27"/>
      <c r="S183" s="29">
        <v>25000</v>
      </c>
      <c r="T183" s="515"/>
      <c r="U183" s="303"/>
    </row>
    <row r="184" spans="1:21" ht="56.25" x14ac:dyDescent="1.3">
      <c r="A184" s="26" t="s">
        <v>6852</v>
      </c>
      <c r="B184" s="27" t="s">
        <v>6853</v>
      </c>
      <c r="C184" s="31" t="s">
        <v>6854</v>
      </c>
      <c r="D184" s="26" t="s">
        <v>6855</v>
      </c>
      <c r="E184" s="26" t="s">
        <v>687</v>
      </c>
      <c r="F184" s="26" t="s">
        <v>102</v>
      </c>
      <c r="G184" s="26" t="s">
        <v>490</v>
      </c>
      <c r="H184" s="26" t="s">
        <v>6809</v>
      </c>
      <c r="I184" s="38">
        <v>0.375</v>
      </c>
      <c r="J184" s="26" t="s">
        <v>30</v>
      </c>
      <c r="K184" s="31" t="s">
        <v>105</v>
      </c>
      <c r="L184" s="26" t="s">
        <v>106</v>
      </c>
      <c r="M184" s="26" t="s">
        <v>491</v>
      </c>
      <c r="N184" s="23"/>
      <c r="O184" s="54"/>
      <c r="P184" s="186"/>
      <c r="Q184" s="26"/>
      <c r="R184" s="27"/>
      <c r="S184" s="175">
        <v>22000</v>
      </c>
      <c r="T184" s="515"/>
      <c r="U184" s="303"/>
    </row>
    <row r="185" spans="1:21" ht="56.25" x14ac:dyDescent="1.3">
      <c r="A185" s="31" t="s">
        <v>6856</v>
      </c>
      <c r="B185" s="37" t="s">
        <v>6857</v>
      </c>
      <c r="C185" s="31" t="s">
        <v>6858</v>
      </c>
      <c r="D185" s="31" t="s">
        <v>6859</v>
      </c>
      <c r="E185" s="31" t="s">
        <v>687</v>
      </c>
      <c r="F185" s="31" t="s">
        <v>102</v>
      </c>
      <c r="G185" s="31" t="s">
        <v>490</v>
      </c>
      <c r="H185" s="31" t="s">
        <v>6809</v>
      </c>
      <c r="I185" s="38">
        <v>0.375</v>
      </c>
      <c r="J185" s="31" t="s">
        <v>30</v>
      </c>
      <c r="K185" s="31" t="s">
        <v>105</v>
      </c>
      <c r="L185" s="31" t="s">
        <v>106</v>
      </c>
      <c r="M185" s="31" t="s">
        <v>491</v>
      </c>
      <c r="N185" s="23"/>
      <c r="O185" s="54"/>
      <c r="P185" s="131"/>
      <c r="Q185" s="26"/>
      <c r="R185" s="27"/>
      <c r="S185" s="29">
        <v>22000</v>
      </c>
      <c r="T185" s="515"/>
      <c r="U185" s="303"/>
    </row>
    <row r="186" spans="1:21" ht="56.25" x14ac:dyDescent="1.3">
      <c r="A186" s="31" t="s">
        <v>6860</v>
      </c>
      <c r="B186" s="37" t="s">
        <v>6861</v>
      </c>
      <c r="C186" s="31" t="s">
        <v>6862</v>
      </c>
      <c r="D186" s="31" t="s">
        <v>6863</v>
      </c>
      <c r="E186" s="31" t="s">
        <v>687</v>
      </c>
      <c r="F186" s="31" t="s">
        <v>1304</v>
      </c>
      <c r="G186" s="31" t="s">
        <v>103</v>
      </c>
      <c r="H186" s="31" t="s">
        <v>6809</v>
      </c>
      <c r="I186" s="38">
        <v>0.41666666666666669</v>
      </c>
      <c r="J186" s="31" t="s">
        <v>30</v>
      </c>
      <c r="K186" s="31" t="s">
        <v>105</v>
      </c>
      <c r="L186" s="31" t="s">
        <v>106</v>
      </c>
      <c r="M186" s="31" t="s">
        <v>107</v>
      </c>
      <c r="N186" s="23"/>
      <c r="O186" s="54"/>
      <c r="P186" s="131"/>
      <c r="Q186" s="26"/>
      <c r="R186" s="27"/>
      <c r="S186" s="29">
        <v>22000</v>
      </c>
      <c r="T186" s="515"/>
      <c r="U186" s="303"/>
    </row>
    <row r="187" spans="1:21" ht="56.25" x14ac:dyDescent="1.3">
      <c r="A187" s="31" t="s">
        <v>6864</v>
      </c>
      <c r="B187" s="37" t="s">
        <v>6865</v>
      </c>
      <c r="C187" s="31" t="s">
        <v>6866</v>
      </c>
      <c r="D187" s="31" t="s">
        <v>6867</v>
      </c>
      <c r="E187" s="31" t="s">
        <v>101</v>
      </c>
      <c r="F187" s="31" t="s">
        <v>123</v>
      </c>
      <c r="G187" s="31" t="s">
        <v>1127</v>
      </c>
      <c r="H187" s="31" t="s">
        <v>6809</v>
      </c>
      <c r="I187" s="38">
        <v>0.53125</v>
      </c>
      <c r="J187" s="31" t="s">
        <v>30</v>
      </c>
      <c r="K187" s="31" t="s">
        <v>105</v>
      </c>
      <c r="L187" s="31" t="s">
        <v>106</v>
      </c>
      <c r="M187" s="31" t="s">
        <v>995</v>
      </c>
      <c r="N187" s="23"/>
      <c r="O187" s="54"/>
      <c r="P187" s="131"/>
      <c r="Q187" s="26"/>
      <c r="R187" s="27"/>
      <c r="S187" s="29">
        <v>43725</v>
      </c>
      <c r="T187" s="515"/>
      <c r="U187" s="303"/>
    </row>
    <row r="188" spans="1:21" ht="56.25" x14ac:dyDescent="1.3">
      <c r="A188" s="31" t="s">
        <v>6868</v>
      </c>
      <c r="B188" s="37" t="s">
        <v>6869</v>
      </c>
      <c r="C188" s="31" t="s">
        <v>6870</v>
      </c>
      <c r="D188" s="31" t="s">
        <v>6871</v>
      </c>
      <c r="E188" s="31" t="s">
        <v>101</v>
      </c>
      <c r="F188" s="31" t="s">
        <v>123</v>
      </c>
      <c r="G188" s="31" t="s">
        <v>1127</v>
      </c>
      <c r="H188" s="31" t="s">
        <v>6809</v>
      </c>
      <c r="I188" s="38">
        <v>0.53125</v>
      </c>
      <c r="J188" s="31" t="s">
        <v>30</v>
      </c>
      <c r="K188" s="31" t="s">
        <v>105</v>
      </c>
      <c r="L188" s="31" t="s">
        <v>106</v>
      </c>
      <c r="M188" s="31" t="s">
        <v>995</v>
      </c>
      <c r="N188" s="23"/>
      <c r="O188" s="54"/>
      <c r="P188" s="131"/>
      <c r="Q188" s="26"/>
      <c r="R188" s="27"/>
      <c r="S188" s="29">
        <v>43725</v>
      </c>
      <c r="T188" s="515"/>
      <c r="U188" s="303"/>
    </row>
    <row r="189" spans="1:21" ht="56.25" x14ac:dyDescent="1.3">
      <c r="A189" s="31" t="s">
        <v>6872</v>
      </c>
      <c r="B189" s="37" t="s">
        <v>6873</v>
      </c>
      <c r="C189" s="31" t="s">
        <v>6874</v>
      </c>
      <c r="D189" s="31" t="s">
        <v>6875</v>
      </c>
      <c r="E189" s="31" t="s">
        <v>101</v>
      </c>
      <c r="F189" s="31" t="s">
        <v>123</v>
      </c>
      <c r="G189" s="31" t="s">
        <v>1127</v>
      </c>
      <c r="H189" s="31" t="s">
        <v>6809</v>
      </c>
      <c r="I189" s="38">
        <v>0.53125</v>
      </c>
      <c r="J189" s="31" t="s">
        <v>30</v>
      </c>
      <c r="K189" s="31" t="s">
        <v>105</v>
      </c>
      <c r="L189" s="31" t="s">
        <v>106</v>
      </c>
      <c r="M189" s="31" t="s">
        <v>995</v>
      </c>
      <c r="N189" s="23"/>
      <c r="O189" s="54"/>
      <c r="P189" s="131"/>
      <c r="Q189" s="26"/>
      <c r="R189" s="27"/>
      <c r="S189" s="29">
        <v>43725</v>
      </c>
      <c r="T189" s="515"/>
      <c r="U189" s="303"/>
    </row>
    <row r="190" spans="1:21" ht="56.25" x14ac:dyDescent="1.3">
      <c r="A190" s="31" t="s">
        <v>6876</v>
      </c>
      <c r="B190" s="37" t="s">
        <v>6877</v>
      </c>
      <c r="C190" s="31" t="s">
        <v>6878</v>
      </c>
      <c r="D190" s="31" t="s">
        <v>6879</v>
      </c>
      <c r="E190" s="31" t="s">
        <v>101</v>
      </c>
      <c r="F190" s="31" t="s">
        <v>123</v>
      </c>
      <c r="G190" s="31" t="s">
        <v>1127</v>
      </c>
      <c r="H190" s="31" t="s">
        <v>6809</v>
      </c>
      <c r="I190" s="38">
        <v>0.53125</v>
      </c>
      <c r="J190" s="31" t="s">
        <v>30</v>
      </c>
      <c r="K190" s="31" t="s">
        <v>105</v>
      </c>
      <c r="L190" s="31" t="s">
        <v>106</v>
      </c>
      <c r="M190" s="31" t="s">
        <v>995</v>
      </c>
      <c r="N190" s="23"/>
      <c r="O190" s="54"/>
      <c r="P190" s="131"/>
      <c r="Q190" s="26"/>
      <c r="R190" s="27"/>
      <c r="S190" s="29">
        <v>43725</v>
      </c>
      <c r="T190" s="515"/>
      <c r="U190" s="303"/>
    </row>
    <row r="191" spans="1:21" ht="56.25" x14ac:dyDescent="1.3">
      <c r="A191" s="26" t="s">
        <v>6880</v>
      </c>
      <c r="B191" s="27" t="s">
        <v>6881</v>
      </c>
      <c r="C191" s="31" t="s">
        <v>6882</v>
      </c>
      <c r="D191" s="26" t="s">
        <v>6883</v>
      </c>
      <c r="E191" s="26" t="s">
        <v>101</v>
      </c>
      <c r="F191" s="26" t="s">
        <v>123</v>
      </c>
      <c r="G191" s="26" t="s">
        <v>1127</v>
      </c>
      <c r="H191" s="26" t="s">
        <v>6809</v>
      </c>
      <c r="I191" s="38">
        <v>0.53125</v>
      </c>
      <c r="J191" s="26" t="s">
        <v>30</v>
      </c>
      <c r="K191" s="31" t="s">
        <v>105</v>
      </c>
      <c r="L191" s="26" t="s">
        <v>106</v>
      </c>
      <c r="M191" s="26" t="s">
        <v>995</v>
      </c>
      <c r="N191" s="23"/>
      <c r="O191" s="54"/>
      <c r="P191" s="186"/>
      <c r="Q191" s="26"/>
      <c r="R191" s="27"/>
      <c r="S191" s="175">
        <v>22000</v>
      </c>
      <c r="T191" s="515"/>
      <c r="U191" s="303"/>
    </row>
    <row r="192" spans="1:21" ht="56.25" x14ac:dyDescent="1.3">
      <c r="A192" s="31" t="s">
        <v>6884</v>
      </c>
      <c r="B192" s="37" t="s">
        <v>6885</v>
      </c>
      <c r="C192" s="31" t="s">
        <v>6886</v>
      </c>
      <c r="D192" s="31" t="s">
        <v>6887</v>
      </c>
      <c r="E192" s="31" t="s">
        <v>101</v>
      </c>
      <c r="F192" s="31" t="s">
        <v>123</v>
      </c>
      <c r="G192" s="31" t="s">
        <v>1127</v>
      </c>
      <c r="H192" s="31" t="s">
        <v>6809</v>
      </c>
      <c r="I192" s="38">
        <v>0.53125</v>
      </c>
      <c r="J192" s="31" t="s">
        <v>30</v>
      </c>
      <c r="K192" s="31" t="s">
        <v>105</v>
      </c>
      <c r="L192" s="31" t="s">
        <v>106</v>
      </c>
      <c r="M192" s="31" t="s">
        <v>995</v>
      </c>
      <c r="N192" s="23"/>
      <c r="O192" s="54"/>
      <c r="P192" s="131"/>
      <c r="Q192" s="26"/>
      <c r="R192" s="27"/>
      <c r="S192" s="29">
        <v>43725</v>
      </c>
      <c r="T192" s="515"/>
      <c r="U192" s="303"/>
    </row>
    <row r="193" spans="1:21" ht="56.25" x14ac:dyDescent="1.3">
      <c r="A193" s="26" t="s">
        <v>6888</v>
      </c>
      <c r="B193" s="27" t="s">
        <v>6889</v>
      </c>
      <c r="C193" s="31" t="s">
        <v>6890</v>
      </c>
      <c r="D193" s="26" t="s">
        <v>6891</v>
      </c>
      <c r="E193" s="26" t="s">
        <v>101</v>
      </c>
      <c r="F193" s="26" t="s">
        <v>123</v>
      </c>
      <c r="G193" s="26" t="s">
        <v>1127</v>
      </c>
      <c r="H193" s="26" t="s">
        <v>6809</v>
      </c>
      <c r="I193" s="38">
        <v>0.53125</v>
      </c>
      <c r="J193" s="26" t="s">
        <v>30</v>
      </c>
      <c r="K193" s="31" t="s">
        <v>105</v>
      </c>
      <c r="L193" s="26" t="s">
        <v>106</v>
      </c>
      <c r="M193" s="26" t="s">
        <v>995</v>
      </c>
      <c r="N193" s="23"/>
      <c r="O193" s="54"/>
      <c r="P193" s="186"/>
      <c r="Q193" s="26"/>
      <c r="R193" s="27"/>
      <c r="S193" s="175">
        <v>22000</v>
      </c>
      <c r="T193" s="515"/>
      <c r="U193" s="303"/>
    </row>
    <row r="194" spans="1:21" ht="56.25" x14ac:dyDescent="1.3">
      <c r="A194" s="31" t="s">
        <v>6892</v>
      </c>
      <c r="B194" s="37" t="s">
        <v>6893</v>
      </c>
      <c r="C194" s="31" t="s">
        <v>6894</v>
      </c>
      <c r="D194" s="31" t="s">
        <v>6895</v>
      </c>
      <c r="E194" s="31" t="s">
        <v>101</v>
      </c>
      <c r="F194" s="31" t="s">
        <v>123</v>
      </c>
      <c r="G194" s="31" t="s">
        <v>1127</v>
      </c>
      <c r="H194" s="31" t="s">
        <v>6809</v>
      </c>
      <c r="I194" s="38">
        <v>0.53125</v>
      </c>
      <c r="J194" s="31" t="s">
        <v>30</v>
      </c>
      <c r="K194" s="31" t="s">
        <v>105</v>
      </c>
      <c r="L194" s="31" t="s">
        <v>106</v>
      </c>
      <c r="M194" s="31" t="s">
        <v>995</v>
      </c>
      <c r="N194" s="23"/>
      <c r="O194" s="54"/>
      <c r="P194" s="131"/>
      <c r="Q194" s="26"/>
      <c r="R194" s="27"/>
      <c r="S194" s="29">
        <v>43725</v>
      </c>
      <c r="T194" s="515"/>
      <c r="U194" s="303"/>
    </row>
    <row r="195" spans="1:21" ht="56.25" x14ac:dyDescent="1.3">
      <c r="A195" s="31" t="s">
        <v>6896</v>
      </c>
      <c r="B195" s="37" t="s">
        <v>6897</v>
      </c>
      <c r="C195" s="31" t="s">
        <v>6898</v>
      </c>
      <c r="D195" s="31" t="s">
        <v>6899</v>
      </c>
      <c r="E195" s="31" t="s">
        <v>101</v>
      </c>
      <c r="F195" s="31" t="s">
        <v>123</v>
      </c>
      <c r="G195" s="31" t="s">
        <v>1127</v>
      </c>
      <c r="H195" s="31" t="s">
        <v>6809</v>
      </c>
      <c r="I195" s="38">
        <v>0.53125</v>
      </c>
      <c r="J195" s="31" t="s">
        <v>30</v>
      </c>
      <c r="K195" s="31" t="s">
        <v>105</v>
      </c>
      <c r="L195" s="31" t="s">
        <v>106</v>
      </c>
      <c r="M195" s="31" t="s">
        <v>995</v>
      </c>
      <c r="N195" s="23"/>
      <c r="O195" s="54"/>
      <c r="P195" s="131"/>
      <c r="Q195" s="26"/>
      <c r="R195" s="27"/>
      <c r="S195" s="29">
        <v>43725</v>
      </c>
      <c r="T195" s="515"/>
      <c r="U195" s="303"/>
    </row>
    <row r="196" spans="1:21" ht="56.25" x14ac:dyDescent="1.3">
      <c r="A196" s="31" t="s">
        <v>6900</v>
      </c>
      <c r="B196" s="37" t="s">
        <v>483</v>
      </c>
      <c r="C196" s="31" t="s">
        <v>6901</v>
      </c>
      <c r="D196" s="31" t="s">
        <v>6902</v>
      </c>
      <c r="E196" s="31" t="s">
        <v>101</v>
      </c>
      <c r="F196" s="31" t="s">
        <v>123</v>
      </c>
      <c r="G196" s="31" t="s">
        <v>1127</v>
      </c>
      <c r="H196" s="31" t="s">
        <v>6809</v>
      </c>
      <c r="I196" s="38">
        <v>0.53125</v>
      </c>
      <c r="J196" s="31" t="s">
        <v>30</v>
      </c>
      <c r="K196" s="31" t="s">
        <v>105</v>
      </c>
      <c r="L196" s="31" t="s">
        <v>106</v>
      </c>
      <c r="M196" s="31" t="s">
        <v>995</v>
      </c>
      <c r="N196" s="23"/>
      <c r="O196" s="54"/>
      <c r="P196" s="131"/>
      <c r="Q196" s="26"/>
      <c r="R196" s="27"/>
      <c r="S196" s="29">
        <v>43725</v>
      </c>
      <c r="T196" s="515"/>
      <c r="U196" s="303"/>
    </row>
    <row r="197" spans="1:21" ht="56.25" x14ac:dyDescent="1.3">
      <c r="A197" s="31" t="s">
        <v>6903</v>
      </c>
      <c r="B197" s="37" t="s">
        <v>6904</v>
      </c>
      <c r="C197" s="31" t="s">
        <v>6905</v>
      </c>
      <c r="D197" s="31" t="s">
        <v>6906</v>
      </c>
      <c r="E197" s="31" t="s">
        <v>101</v>
      </c>
      <c r="F197" s="31" t="s">
        <v>123</v>
      </c>
      <c r="G197" s="31" t="s">
        <v>1127</v>
      </c>
      <c r="H197" s="31" t="s">
        <v>6809</v>
      </c>
      <c r="I197" s="38">
        <v>0.53125</v>
      </c>
      <c r="J197" s="31" t="s">
        <v>30</v>
      </c>
      <c r="K197" s="31" t="s">
        <v>105</v>
      </c>
      <c r="L197" s="31" t="s">
        <v>106</v>
      </c>
      <c r="M197" s="31" t="s">
        <v>995</v>
      </c>
      <c r="N197" s="23"/>
      <c r="O197" s="54"/>
      <c r="P197" s="131"/>
      <c r="Q197" s="26"/>
      <c r="R197" s="27"/>
      <c r="S197" s="29">
        <v>43725</v>
      </c>
      <c r="T197" s="515"/>
      <c r="U197" s="303"/>
    </row>
    <row r="198" spans="1:21" ht="56.25" x14ac:dyDescent="1.3">
      <c r="A198" s="31" t="s">
        <v>6907</v>
      </c>
      <c r="B198" s="37" t="s">
        <v>6908</v>
      </c>
      <c r="C198" s="31" t="s">
        <v>6909</v>
      </c>
      <c r="D198" s="31" t="s">
        <v>6910</v>
      </c>
      <c r="E198" s="31" t="s">
        <v>101</v>
      </c>
      <c r="F198" s="31" t="s">
        <v>123</v>
      </c>
      <c r="G198" s="31" t="s">
        <v>1127</v>
      </c>
      <c r="H198" s="31" t="s">
        <v>6809</v>
      </c>
      <c r="I198" s="38">
        <v>0.53125</v>
      </c>
      <c r="J198" s="31" t="s">
        <v>30</v>
      </c>
      <c r="K198" s="31" t="s">
        <v>105</v>
      </c>
      <c r="L198" s="31" t="s">
        <v>106</v>
      </c>
      <c r="M198" s="31" t="s">
        <v>995</v>
      </c>
      <c r="N198" s="23"/>
      <c r="O198" s="54"/>
      <c r="P198" s="131"/>
      <c r="Q198" s="26"/>
      <c r="R198" s="27"/>
      <c r="S198" s="29">
        <v>43725</v>
      </c>
      <c r="T198" s="515"/>
      <c r="U198" s="303"/>
    </row>
    <row r="199" spans="1:21" ht="56.25" x14ac:dyDescent="1.3">
      <c r="A199" s="31" t="s">
        <v>6911</v>
      </c>
      <c r="B199" s="37" t="s">
        <v>6912</v>
      </c>
      <c r="C199" s="31" t="s">
        <v>6913</v>
      </c>
      <c r="D199" s="31" t="s">
        <v>6914</v>
      </c>
      <c r="E199" s="31" t="s">
        <v>101</v>
      </c>
      <c r="F199" s="31" t="s">
        <v>123</v>
      </c>
      <c r="G199" s="31" t="s">
        <v>1127</v>
      </c>
      <c r="H199" s="31" t="s">
        <v>6809</v>
      </c>
      <c r="I199" s="38">
        <v>0.53125</v>
      </c>
      <c r="J199" s="31" t="s">
        <v>30</v>
      </c>
      <c r="K199" s="31" t="s">
        <v>105</v>
      </c>
      <c r="L199" s="31" t="s">
        <v>106</v>
      </c>
      <c r="M199" s="31" t="s">
        <v>995</v>
      </c>
      <c r="N199" s="23"/>
      <c r="O199" s="54"/>
      <c r="P199" s="131"/>
      <c r="Q199" s="26"/>
      <c r="R199" s="27"/>
      <c r="S199" s="29">
        <v>43725</v>
      </c>
      <c r="T199" s="515"/>
      <c r="U199" s="303"/>
    </row>
    <row r="200" spans="1:21" ht="56.25" x14ac:dyDescent="1.3">
      <c r="A200" s="31" t="s">
        <v>6061</v>
      </c>
      <c r="B200" s="37" t="s">
        <v>6062</v>
      </c>
      <c r="C200" s="31" t="s">
        <v>6063</v>
      </c>
      <c r="D200" s="31" t="s">
        <v>6064</v>
      </c>
      <c r="E200" s="31" t="s">
        <v>687</v>
      </c>
      <c r="F200" s="31" t="s">
        <v>123</v>
      </c>
      <c r="G200" s="31" t="s">
        <v>994</v>
      </c>
      <c r="H200" s="31" t="s">
        <v>6809</v>
      </c>
      <c r="I200" s="38">
        <v>0.83333333333333337</v>
      </c>
      <c r="J200" s="31" t="s">
        <v>30</v>
      </c>
      <c r="K200" s="31" t="s">
        <v>105</v>
      </c>
      <c r="L200" s="31" t="s">
        <v>106</v>
      </c>
      <c r="M200" s="31" t="s">
        <v>995</v>
      </c>
      <c r="N200" s="23"/>
      <c r="O200" s="54"/>
      <c r="P200" s="131"/>
      <c r="Q200" s="26"/>
      <c r="R200" s="27"/>
      <c r="S200" s="29">
        <v>43225</v>
      </c>
      <c r="T200" s="515"/>
      <c r="U200" s="303"/>
    </row>
    <row r="201" spans="1:21" ht="56.25" x14ac:dyDescent="1.3">
      <c r="A201" s="31" t="s">
        <v>6057</v>
      </c>
      <c r="B201" s="37" t="s">
        <v>6058</v>
      </c>
      <c r="C201" s="31" t="s">
        <v>6059</v>
      </c>
      <c r="D201" s="31" t="s">
        <v>6060</v>
      </c>
      <c r="E201" s="31" t="s">
        <v>687</v>
      </c>
      <c r="F201" s="31" t="s">
        <v>123</v>
      </c>
      <c r="G201" s="31" t="s">
        <v>994</v>
      </c>
      <c r="H201" s="31" t="s">
        <v>6809</v>
      </c>
      <c r="I201" s="38">
        <v>0.83333333333333337</v>
      </c>
      <c r="J201" s="31" t="s">
        <v>30</v>
      </c>
      <c r="K201" s="31" t="s">
        <v>105</v>
      </c>
      <c r="L201" s="31" t="s">
        <v>106</v>
      </c>
      <c r="M201" s="31" t="s">
        <v>995</v>
      </c>
      <c r="N201" s="23"/>
      <c r="O201" s="54"/>
      <c r="P201" s="131"/>
      <c r="Q201" s="26"/>
      <c r="R201" s="27"/>
      <c r="S201" s="29">
        <v>43225</v>
      </c>
      <c r="T201" s="515"/>
      <c r="U201" s="303"/>
    </row>
    <row r="202" spans="1:21" ht="56.25" x14ac:dyDescent="1.3">
      <c r="A202" s="31" t="s">
        <v>6065</v>
      </c>
      <c r="B202" s="37" t="s">
        <v>3066</v>
      </c>
      <c r="C202" s="31" t="s">
        <v>6066</v>
      </c>
      <c r="D202" s="31" t="s">
        <v>6067</v>
      </c>
      <c r="E202" s="31" t="s">
        <v>687</v>
      </c>
      <c r="F202" s="31" t="s">
        <v>123</v>
      </c>
      <c r="G202" s="31" t="s">
        <v>994</v>
      </c>
      <c r="H202" s="31" t="s">
        <v>6809</v>
      </c>
      <c r="I202" s="38">
        <v>0.83333333333333337</v>
      </c>
      <c r="J202" s="31" t="s">
        <v>30</v>
      </c>
      <c r="K202" s="31" t="s">
        <v>105</v>
      </c>
      <c r="L202" s="31" t="s">
        <v>106</v>
      </c>
      <c r="M202" s="31" t="s">
        <v>995</v>
      </c>
      <c r="N202" s="23"/>
      <c r="O202" s="54"/>
      <c r="P202" s="131"/>
      <c r="Q202" s="26"/>
      <c r="R202" s="27"/>
      <c r="S202" s="29">
        <v>43225</v>
      </c>
      <c r="T202" s="515"/>
      <c r="U202" s="303"/>
    </row>
    <row r="203" spans="1:21" ht="56.25" x14ac:dyDescent="1.3">
      <c r="A203" s="31" t="s">
        <v>6053</v>
      </c>
      <c r="B203" s="37" t="s">
        <v>6054</v>
      </c>
      <c r="C203" s="31" t="s">
        <v>6055</v>
      </c>
      <c r="D203" s="31" t="s">
        <v>6056</v>
      </c>
      <c r="E203" s="31" t="s">
        <v>687</v>
      </c>
      <c r="F203" s="31" t="s">
        <v>123</v>
      </c>
      <c r="G203" s="31" t="s">
        <v>994</v>
      </c>
      <c r="H203" s="31" t="s">
        <v>6809</v>
      </c>
      <c r="I203" s="38">
        <v>0.83333333333333337</v>
      </c>
      <c r="J203" s="31" t="s">
        <v>30</v>
      </c>
      <c r="K203" s="31" t="s">
        <v>105</v>
      </c>
      <c r="L203" s="31" t="s">
        <v>106</v>
      </c>
      <c r="M203" s="31" t="s">
        <v>995</v>
      </c>
      <c r="N203" s="23"/>
      <c r="O203" s="54"/>
      <c r="P203" s="131"/>
      <c r="Q203" s="26"/>
      <c r="R203" s="27"/>
      <c r="S203" s="29">
        <v>43225</v>
      </c>
      <c r="T203" s="515"/>
      <c r="U203" s="303"/>
    </row>
    <row r="204" spans="1:21" ht="56.25" x14ac:dyDescent="1.3">
      <c r="A204" s="31" t="s">
        <v>6049</v>
      </c>
      <c r="B204" s="37" t="s">
        <v>6050</v>
      </c>
      <c r="C204" s="31" t="s">
        <v>6051</v>
      </c>
      <c r="D204" s="31" t="s">
        <v>6052</v>
      </c>
      <c r="E204" s="31" t="s">
        <v>687</v>
      </c>
      <c r="F204" s="31" t="s">
        <v>123</v>
      </c>
      <c r="G204" s="31" t="s">
        <v>994</v>
      </c>
      <c r="H204" s="31" t="s">
        <v>6809</v>
      </c>
      <c r="I204" s="38">
        <v>0.83333333333333337</v>
      </c>
      <c r="J204" s="31" t="s">
        <v>30</v>
      </c>
      <c r="K204" s="31" t="s">
        <v>105</v>
      </c>
      <c r="L204" s="31" t="s">
        <v>106</v>
      </c>
      <c r="M204" s="31" t="s">
        <v>995</v>
      </c>
      <c r="N204" s="23"/>
      <c r="O204" s="54"/>
      <c r="P204" s="131"/>
      <c r="Q204" s="26"/>
      <c r="R204" s="27"/>
      <c r="S204" s="29">
        <v>43225</v>
      </c>
      <c r="T204" s="515"/>
      <c r="U204" s="303"/>
    </row>
    <row r="205" spans="1:21" ht="56.25" x14ac:dyDescent="1.3">
      <c r="A205" s="31" t="s">
        <v>6045</v>
      </c>
      <c r="B205" s="37" t="s">
        <v>6046</v>
      </c>
      <c r="C205" s="31" t="s">
        <v>6047</v>
      </c>
      <c r="D205" s="31" t="s">
        <v>6048</v>
      </c>
      <c r="E205" s="31" t="s">
        <v>687</v>
      </c>
      <c r="F205" s="31" t="s">
        <v>123</v>
      </c>
      <c r="G205" s="31" t="s">
        <v>994</v>
      </c>
      <c r="H205" s="31" t="s">
        <v>6809</v>
      </c>
      <c r="I205" s="38">
        <v>0.83333333333333337</v>
      </c>
      <c r="J205" s="31" t="s">
        <v>30</v>
      </c>
      <c r="K205" s="31" t="s">
        <v>105</v>
      </c>
      <c r="L205" s="31" t="s">
        <v>106</v>
      </c>
      <c r="M205" s="31" t="s">
        <v>995</v>
      </c>
      <c r="N205" s="23"/>
      <c r="O205" s="54"/>
      <c r="P205" s="131"/>
      <c r="Q205" s="26"/>
      <c r="R205" s="27"/>
      <c r="S205" s="29">
        <v>43225</v>
      </c>
      <c r="T205" s="515"/>
      <c r="U205" s="303"/>
    </row>
    <row r="206" spans="1:21" ht="56.25" x14ac:dyDescent="1.3">
      <c r="A206" s="31" t="s">
        <v>6041</v>
      </c>
      <c r="B206" s="37" t="s">
        <v>6042</v>
      </c>
      <c r="C206" s="31" t="s">
        <v>6043</v>
      </c>
      <c r="D206" s="31" t="s">
        <v>6044</v>
      </c>
      <c r="E206" s="31" t="s">
        <v>687</v>
      </c>
      <c r="F206" s="31" t="s">
        <v>123</v>
      </c>
      <c r="G206" s="31" t="s">
        <v>994</v>
      </c>
      <c r="H206" s="31" t="s">
        <v>6809</v>
      </c>
      <c r="I206" s="38">
        <v>0.83333333333333337</v>
      </c>
      <c r="J206" s="31" t="s">
        <v>30</v>
      </c>
      <c r="K206" s="31" t="s">
        <v>105</v>
      </c>
      <c r="L206" s="31" t="s">
        <v>106</v>
      </c>
      <c r="M206" s="31" t="s">
        <v>995</v>
      </c>
      <c r="N206" s="23"/>
      <c r="O206" s="54"/>
      <c r="P206" s="131"/>
      <c r="Q206" s="26"/>
      <c r="R206" s="27"/>
      <c r="S206" s="29">
        <v>43225</v>
      </c>
      <c r="T206" s="515"/>
      <c r="U206" s="303"/>
    </row>
    <row r="207" spans="1:21" x14ac:dyDescent="1.65">
      <c r="A207" s="696" t="s">
        <v>9525</v>
      </c>
      <c r="B207" s="696"/>
      <c r="C207" s="696"/>
      <c r="D207" s="696"/>
      <c r="E207" s="696"/>
      <c r="F207" s="696"/>
      <c r="G207" s="696"/>
      <c r="H207" s="696"/>
      <c r="I207" s="696"/>
      <c r="J207" s="696"/>
      <c r="K207" s="696"/>
      <c r="L207" s="696"/>
      <c r="M207" s="696"/>
      <c r="N207" s="23"/>
      <c r="O207" s="23"/>
      <c r="P207" s="23"/>
      <c r="Q207" s="23"/>
      <c r="R207" s="23"/>
      <c r="S207" s="131"/>
      <c r="T207" s="492"/>
      <c r="U207" s="87"/>
    </row>
    <row r="208" spans="1:21" x14ac:dyDescent="1.65">
      <c r="A208" s="31" t="s">
        <v>8948</v>
      </c>
      <c r="B208" s="37" t="s">
        <v>8949</v>
      </c>
      <c r="C208" s="31" t="s">
        <v>8950</v>
      </c>
      <c r="D208" s="31" t="s">
        <v>8951</v>
      </c>
      <c r="E208" s="31" t="s">
        <v>688</v>
      </c>
      <c r="F208" s="31" t="s">
        <v>123</v>
      </c>
      <c r="G208" s="31" t="s">
        <v>689</v>
      </c>
      <c r="H208" s="31" t="s">
        <v>8888</v>
      </c>
      <c r="I208" s="38">
        <v>0.41666666666666669</v>
      </c>
      <c r="J208" s="31" t="s">
        <v>30</v>
      </c>
      <c r="K208" s="31" t="s">
        <v>105</v>
      </c>
      <c r="L208" s="31" t="s">
        <v>106</v>
      </c>
      <c r="M208" s="31" t="s">
        <v>194</v>
      </c>
      <c r="N208" s="23"/>
      <c r="O208" s="23"/>
      <c r="P208" s="23"/>
      <c r="Q208" s="23"/>
      <c r="R208" s="23"/>
      <c r="S208" s="29">
        <v>38750</v>
      </c>
      <c r="T208" s="492"/>
      <c r="U208" s="87"/>
    </row>
    <row r="209" spans="1:21" x14ac:dyDescent="1.65">
      <c r="A209" s="31" t="s">
        <v>8952</v>
      </c>
      <c r="B209" s="37" t="s">
        <v>8953</v>
      </c>
      <c r="C209" s="31" t="s">
        <v>8954</v>
      </c>
      <c r="D209" s="31" t="s">
        <v>8955</v>
      </c>
      <c r="E209" s="31" t="s">
        <v>688</v>
      </c>
      <c r="F209" s="31" t="s">
        <v>123</v>
      </c>
      <c r="G209" s="31" t="s">
        <v>689</v>
      </c>
      <c r="H209" s="31" t="s">
        <v>8888</v>
      </c>
      <c r="I209" s="38">
        <v>0.41666666666666669</v>
      </c>
      <c r="J209" s="31" t="s">
        <v>30</v>
      </c>
      <c r="K209" s="31" t="s">
        <v>105</v>
      </c>
      <c r="L209" s="31" t="s">
        <v>106</v>
      </c>
      <c r="M209" s="31" t="s">
        <v>194</v>
      </c>
      <c r="N209" s="23"/>
      <c r="O209" s="23"/>
      <c r="P209" s="23"/>
      <c r="Q209" s="23"/>
      <c r="R209" s="23"/>
      <c r="S209" s="29">
        <v>38750</v>
      </c>
      <c r="T209" s="492"/>
      <c r="U209" s="87"/>
    </row>
    <row r="210" spans="1:21" x14ac:dyDescent="1.65">
      <c r="A210" s="26" t="s">
        <v>8956</v>
      </c>
      <c r="B210" s="27" t="s">
        <v>2525</v>
      </c>
      <c r="C210" s="31" t="s">
        <v>8957</v>
      </c>
      <c r="D210" s="26" t="s">
        <v>8958</v>
      </c>
      <c r="E210" s="26" t="s">
        <v>688</v>
      </c>
      <c r="F210" s="26" t="s">
        <v>123</v>
      </c>
      <c r="G210" s="26" t="s">
        <v>689</v>
      </c>
      <c r="H210" s="26" t="s">
        <v>8888</v>
      </c>
      <c r="I210" s="38">
        <v>0.41666666666666669</v>
      </c>
      <c r="J210" s="26" t="s">
        <v>30</v>
      </c>
      <c r="K210" s="31" t="s">
        <v>105</v>
      </c>
      <c r="L210" s="26" t="s">
        <v>106</v>
      </c>
      <c r="M210" s="26" t="s">
        <v>194</v>
      </c>
      <c r="N210" s="23"/>
      <c r="O210" s="23"/>
      <c r="P210" s="23"/>
      <c r="Q210" s="23"/>
      <c r="R210" s="23"/>
      <c r="S210" s="175">
        <v>22000</v>
      </c>
      <c r="T210" s="492"/>
      <c r="U210" s="87"/>
    </row>
    <row r="211" spans="1:21" x14ac:dyDescent="1.65">
      <c r="A211" s="31" t="s">
        <v>8959</v>
      </c>
      <c r="B211" s="37" t="s">
        <v>8960</v>
      </c>
      <c r="C211" s="31" t="s">
        <v>8961</v>
      </c>
      <c r="D211" s="31" t="s">
        <v>8962</v>
      </c>
      <c r="E211" s="31" t="s">
        <v>101</v>
      </c>
      <c r="F211" s="31" t="s">
        <v>102</v>
      </c>
      <c r="G211" s="31" t="s">
        <v>490</v>
      </c>
      <c r="H211" s="31" t="s">
        <v>8888</v>
      </c>
      <c r="I211" s="38">
        <v>0.41666666666666669</v>
      </c>
      <c r="J211" s="31" t="s">
        <v>30</v>
      </c>
      <c r="K211" s="31" t="s">
        <v>105</v>
      </c>
      <c r="L211" s="31" t="s">
        <v>106</v>
      </c>
      <c r="M211" s="31" t="s">
        <v>491</v>
      </c>
      <c r="N211" s="23"/>
      <c r="O211" s="23"/>
      <c r="P211" s="23"/>
      <c r="Q211" s="23"/>
      <c r="R211" s="23"/>
      <c r="S211" s="29">
        <v>26000</v>
      </c>
      <c r="T211" s="492"/>
      <c r="U211" s="87"/>
    </row>
    <row r="212" spans="1:21" x14ac:dyDescent="1.65">
      <c r="A212" s="31" t="s">
        <v>8963</v>
      </c>
      <c r="B212" s="37" t="s">
        <v>8964</v>
      </c>
      <c r="C212" s="31" t="s">
        <v>8965</v>
      </c>
      <c r="D212" s="31" t="s">
        <v>8966</v>
      </c>
      <c r="E212" s="31" t="s">
        <v>101</v>
      </c>
      <c r="F212" s="31" t="s">
        <v>102</v>
      </c>
      <c r="G212" s="31" t="s">
        <v>490</v>
      </c>
      <c r="H212" s="31" t="s">
        <v>8888</v>
      </c>
      <c r="I212" s="38">
        <v>0.41666666666666669</v>
      </c>
      <c r="J212" s="31" t="s">
        <v>30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26000</v>
      </c>
      <c r="T212" s="492"/>
      <c r="U212" s="87"/>
    </row>
    <row r="213" spans="1:21" x14ac:dyDescent="1.65">
      <c r="A213" s="31" t="s">
        <v>8967</v>
      </c>
      <c r="B213" s="37" t="s">
        <v>8968</v>
      </c>
      <c r="C213" s="31" t="s">
        <v>8969</v>
      </c>
      <c r="D213" s="31" t="s">
        <v>8970</v>
      </c>
      <c r="E213" s="31" t="s">
        <v>101</v>
      </c>
      <c r="F213" s="31" t="s">
        <v>102</v>
      </c>
      <c r="G213" s="31" t="s">
        <v>490</v>
      </c>
      <c r="H213" s="31" t="s">
        <v>8888</v>
      </c>
      <c r="I213" s="38">
        <v>0.41666666666666669</v>
      </c>
      <c r="J213" s="31" t="s">
        <v>30</v>
      </c>
      <c r="K213" s="31" t="s">
        <v>105</v>
      </c>
      <c r="L213" s="31" t="s">
        <v>125</v>
      </c>
      <c r="M213" s="31" t="s">
        <v>491</v>
      </c>
      <c r="N213" s="23"/>
      <c r="O213" s="23"/>
      <c r="P213" s="23"/>
      <c r="Q213" s="23"/>
      <c r="R213" s="23"/>
      <c r="S213" s="29">
        <v>26000</v>
      </c>
      <c r="T213" s="492"/>
      <c r="U213" s="87"/>
    </row>
    <row r="214" spans="1:21" x14ac:dyDescent="1.65">
      <c r="A214" s="31" t="s">
        <v>8971</v>
      </c>
      <c r="B214" s="37" t="s">
        <v>8972</v>
      </c>
      <c r="C214" s="31" t="s">
        <v>8973</v>
      </c>
      <c r="D214" s="31" t="s">
        <v>8974</v>
      </c>
      <c r="E214" s="31" t="s">
        <v>101</v>
      </c>
      <c r="F214" s="31" t="s">
        <v>102</v>
      </c>
      <c r="G214" s="31" t="s">
        <v>490</v>
      </c>
      <c r="H214" s="31" t="s">
        <v>8888</v>
      </c>
      <c r="I214" s="38">
        <v>0.41666666666666669</v>
      </c>
      <c r="J214" s="31" t="s">
        <v>30</v>
      </c>
      <c r="K214" s="31" t="s">
        <v>105</v>
      </c>
      <c r="L214" s="31" t="s">
        <v>106</v>
      </c>
      <c r="M214" s="31" t="s">
        <v>491</v>
      </c>
      <c r="N214" s="23"/>
      <c r="O214" s="23"/>
      <c r="P214" s="23"/>
      <c r="Q214" s="23"/>
      <c r="R214" s="23"/>
      <c r="S214" s="29">
        <v>26000</v>
      </c>
      <c r="T214" s="492"/>
      <c r="U214" s="87"/>
    </row>
    <row r="215" spans="1:21" x14ac:dyDescent="1.65">
      <c r="A215" s="31" t="s">
        <v>8975</v>
      </c>
      <c r="B215" s="37" t="s">
        <v>8976</v>
      </c>
      <c r="C215" s="31" t="s">
        <v>8977</v>
      </c>
      <c r="D215" s="31" t="s">
        <v>8978</v>
      </c>
      <c r="E215" s="31" t="s">
        <v>688</v>
      </c>
      <c r="F215" s="31" t="s">
        <v>123</v>
      </c>
      <c r="G215" s="31" t="s">
        <v>689</v>
      </c>
      <c r="H215" s="31" t="s">
        <v>8888</v>
      </c>
      <c r="I215" s="38">
        <v>0.41666666666666669</v>
      </c>
      <c r="J215" s="31" t="s">
        <v>30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3"/>
      <c r="R215" s="23"/>
      <c r="S215" s="29">
        <v>38750</v>
      </c>
      <c r="T215" s="492"/>
      <c r="U215" s="87"/>
    </row>
    <row r="216" spans="1:21" x14ac:dyDescent="1.65">
      <c r="A216" s="31" t="s">
        <v>7876</v>
      </c>
      <c r="B216" s="37" t="s">
        <v>7877</v>
      </c>
      <c r="C216" s="31" t="s">
        <v>7878</v>
      </c>
      <c r="D216" s="31" t="s">
        <v>7879</v>
      </c>
      <c r="E216" s="31" t="s">
        <v>101</v>
      </c>
      <c r="F216" s="31" t="s">
        <v>1304</v>
      </c>
      <c r="G216" s="31" t="s">
        <v>124</v>
      </c>
      <c r="H216" s="31" t="s">
        <v>7872</v>
      </c>
      <c r="I216" s="38">
        <v>0.125</v>
      </c>
      <c r="J216" s="31" t="s">
        <v>30</v>
      </c>
      <c r="K216" s="31" t="s">
        <v>105</v>
      </c>
      <c r="L216" s="31" t="s">
        <v>106</v>
      </c>
      <c r="M216" s="31" t="s">
        <v>491</v>
      </c>
      <c r="N216" s="23"/>
      <c r="O216" s="23"/>
      <c r="P216" s="23"/>
      <c r="Q216" s="23"/>
      <c r="R216" s="23"/>
      <c r="S216" s="29">
        <v>26000</v>
      </c>
      <c r="T216" s="492"/>
      <c r="U216" s="87"/>
    </row>
    <row r="217" spans="1:21" x14ac:dyDescent="1.65">
      <c r="A217" s="31" t="s">
        <v>7880</v>
      </c>
      <c r="B217" s="37" t="s">
        <v>7881</v>
      </c>
      <c r="C217" s="31" t="s">
        <v>7882</v>
      </c>
      <c r="D217" s="31" t="s">
        <v>7883</v>
      </c>
      <c r="E217" s="31" t="s">
        <v>101</v>
      </c>
      <c r="F217" s="31" t="s">
        <v>1304</v>
      </c>
      <c r="G217" s="31" t="s">
        <v>124</v>
      </c>
      <c r="H217" s="31" t="s">
        <v>7872</v>
      </c>
      <c r="I217" s="38">
        <v>0.125</v>
      </c>
      <c r="J217" s="31" t="s">
        <v>30</v>
      </c>
      <c r="K217" s="31" t="s">
        <v>105</v>
      </c>
      <c r="L217" s="31" t="s">
        <v>106</v>
      </c>
      <c r="M217" s="31" t="s">
        <v>491</v>
      </c>
      <c r="N217" s="23"/>
      <c r="O217" s="23"/>
      <c r="P217" s="23"/>
      <c r="Q217" s="23"/>
      <c r="R217" s="23"/>
      <c r="S217" s="29">
        <v>26000</v>
      </c>
      <c r="T217" s="492"/>
      <c r="U217" s="87"/>
    </row>
    <row r="218" spans="1:21" x14ac:dyDescent="1.65">
      <c r="A218" s="31" t="s">
        <v>7884</v>
      </c>
      <c r="B218" s="37" t="s">
        <v>7885</v>
      </c>
      <c r="C218" s="31" t="s">
        <v>7886</v>
      </c>
      <c r="D218" s="31" t="s">
        <v>7887</v>
      </c>
      <c r="E218" s="31" t="s">
        <v>101</v>
      </c>
      <c r="F218" s="31" t="s">
        <v>1304</v>
      </c>
      <c r="G218" s="31" t="s">
        <v>124</v>
      </c>
      <c r="H218" s="31" t="s">
        <v>7872</v>
      </c>
      <c r="I218" s="38">
        <v>0.125</v>
      </c>
      <c r="J218" s="31" t="s">
        <v>30</v>
      </c>
      <c r="K218" s="31" t="s">
        <v>105</v>
      </c>
      <c r="L218" s="31" t="s">
        <v>106</v>
      </c>
      <c r="M218" s="31" t="s">
        <v>491</v>
      </c>
      <c r="N218" s="23"/>
      <c r="O218" s="23"/>
      <c r="P218" s="23"/>
      <c r="Q218" s="23"/>
      <c r="R218" s="23"/>
      <c r="S218" s="29">
        <v>26000</v>
      </c>
      <c r="T218" s="492"/>
      <c r="U218" s="87"/>
    </row>
    <row r="219" spans="1:21" x14ac:dyDescent="1.65">
      <c r="A219" s="31" t="s">
        <v>7888</v>
      </c>
      <c r="B219" s="37" t="s">
        <v>7889</v>
      </c>
      <c r="C219" s="31" t="s">
        <v>7890</v>
      </c>
      <c r="D219" s="31" t="s">
        <v>7891</v>
      </c>
      <c r="E219" s="31" t="s">
        <v>101</v>
      </c>
      <c r="F219" s="31" t="s">
        <v>1304</v>
      </c>
      <c r="G219" s="31" t="s">
        <v>124</v>
      </c>
      <c r="H219" s="31" t="s">
        <v>7872</v>
      </c>
      <c r="I219" s="38">
        <v>0.125</v>
      </c>
      <c r="J219" s="31" t="s">
        <v>30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23"/>
      <c r="R219" s="23"/>
      <c r="S219" s="29">
        <v>26000</v>
      </c>
      <c r="T219" s="492"/>
      <c r="U219" s="87"/>
    </row>
    <row r="220" spans="1:21" x14ac:dyDescent="1.65">
      <c r="A220" s="31" t="s">
        <v>7892</v>
      </c>
      <c r="B220" s="37" t="s">
        <v>7893</v>
      </c>
      <c r="C220" s="31" t="s">
        <v>7894</v>
      </c>
      <c r="D220" s="31" t="s">
        <v>7895</v>
      </c>
      <c r="E220" s="31" t="s">
        <v>101</v>
      </c>
      <c r="F220" s="31" t="s">
        <v>102</v>
      </c>
      <c r="G220" s="31" t="s">
        <v>1544</v>
      </c>
      <c r="H220" s="31" t="s">
        <v>7872</v>
      </c>
      <c r="I220" s="38">
        <v>0.41666666666666669</v>
      </c>
      <c r="J220" s="31" t="s">
        <v>30</v>
      </c>
      <c r="K220" s="31" t="s">
        <v>105</v>
      </c>
      <c r="L220" s="31" t="s">
        <v>533</v>
      </c>
      <c r="M220" s="31" t="s">
        <v>107</v>
      </c>
      <c r="N220" s="23"/>
      <c r="O220" s="23"/>
      <c r="P220" s="23"/>
      <c r="Q220" s="23"/>
      <c r="R220" s="23"/>
      <c r="S220" s="29">
        <v>22000</v>
      </c>
      <c r="T220" s="492"/>
      <c r="U220" s="87"/>
    </row>
    <row r="221" spans="1:21" x14ac:dyDescent="1.65">
      <c r="A221" s="31" t="s">
        <v>7896</v>
      </c>
      <c r="B221" s="37" t="s">
        <v>1972</v>
      </c>
      <c r="C221" s="31" t="s">
        <v>7897</v>
      </c>
      <c r="D221" s="31" t="s">
        <v>7898</v>
      </c>
      <c r="E221" s="31" t="s">
        <v>101</v>
      </c>
      <c r="F221" s="31" t="s">
        <v>102</v>
      </c>
      <c r="G221" s="31" t="s">
        <v>1544</v>
      </c>
      <c r="H221" s="31" t="s">
        <v>7872</v>
      </c>
      <c r="I221" s="38">
        <v>0.41666666666666669</v>
      </c>
      <c r="J221" s="31" t="s">
        <v>30</v>
      </c>
      <c r="K221" s="31" t="s">
        <v>105</v>
      </c>
      <c r="L221" s="31" t="s">
        <v>106</v>
      </c>
      <c r="M221" s="31" t="s">
        <v>107</v>
      </c>
      <c r="N221" s="23"/>
      <c r="O221" s="23"/>
      <c r="P221" s="23"/>
      <c r="Q221" s="23"/>
      <c r="R221" s="23"/>
      <c r="S221" s="29">
        <v>22000</v>
      </c>
      <c r="T221" s="492"/>
      <c r="U221" s="87"/>
    </row>
    <row r="222" spans="1:21" x14ac:dyDescent="1.65">
      <c r="A222" s="31" t="s">
        <v>7899</v>
      </c>
      <c r="B222" s="37" t="s">
        <v>7900</v>
      </c>
      <c r="C222" s="31" t="s">
        <v>7901</v>
      </c>
      <c r="D222" s="31" t="s">
        <v>7902</v>
      </c>
      <c r="E222" s="31" t="s">
        <v>101</v>
      </c>
      <c r="F222" s="31" t="s">
        <v>102</v>
      </c>
      <c r="G222" s="31" t="s">
        <v>1544</v>
      </c>
      <c r="H222" s="31" t="s">
        <v>7872</v>
      </c>
      <c r="I222" s="38">
        <v>0.41666666666666669</v>
      </c>
      <c r="J222" s="31" t="s">
        <v>30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3"/>
      <c r="R222" s="23"/>
      <c r="S222" s="29">
        <v>22000</v>
      </c>
      <c r="T222" s="492"/>
      <c r="U222" s="87"/>
    </row>
    <row r="223" spans="1:21" x14ac:dyDescent="1.65">
      <c r="A223" s="793" t="s">
        <v>9563</v>
      </c>
      <c r="B223" s="794"/>
      <c r="C223" s="794"/>
      <c r="D223" s="794"/>
      <c r="E223" s="794"/>
      <c r="F223" s="794"/>
      <c r="G223" s="794"/>
      <c r="H223" s="794"/>
      <c r="I223" s="794"/>
      <c r="J223" s="794"/>
      <c r="K223" s="794"/>
      <c r="L223" s="794"/>
      <c r="M223" s="795"/>
      <c r="N223" s="84"/>
      <c r="O223" s="84"/>
      <c r="P223" s="84"/>
      <c r="Q223" s="84"/>
      <c r="R223" s="84"/>
      <c r="S223" s="125"/>
      <c r="T223" s="480">
        <v>43000</v>
      </c>
    </row>
    <row r="224" spans="1:21" x14ac:dyDescent="1.65">
      <c r="A224" s="679" t="s">
        <v>10732</v>
      </c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1"/>
      <c r="N224" s="23"/>
      <c r="O224" s="23"/>
      <c r="P224" s="23"/>
      <c r="Q224" s="23"/>
      <c r="R224" s="23"/>
      <c r="S224" s="29"/>
      <c r="T224" s="492"/>
      <c r="U224" s="231"/>
    </row>
    <row r="225" spans="1:21" x14ac:dyDescent="1.65">
      <c r="A225" s="334" t="s">
        <v>10167</v>
      </c>
      <c r="B225" s="335" t="s">
        <v>10168</v>
      </c>
      <c r="C225" s="334" t="s">
        <v>10169</v>
      </c>
      <c r="D225" s="334" t="s">
        <v>10170</v>
      </c>
      <c r="E225" s="334" t="s">
        <v>101</v>
      </c>
      <c r="F225" s="334" t="s">
        <v>123</v>
      </c>
      <c r="G225" s="334" t="s">
        <v>1127</v>
      </c>
      <c r="H225" s="334" t="s">
        <v>10166</v>
      </c>
      <c r="I225" s="336">
        <v>0.41666666666666669</v>
      </c>
      <c r="J225" s="334" t="s">
        <v>30</v>
      </c>
      <c r="K225" s="334" t="s">
        <v>105</v>
      </c>
      <c r="L225" s="334" t="s">
        <v>106</v>
      </c>
      <c r="M225" s="334" t="s">
        <v>995</v>
      </c>
      <c r="N225" s="23"/>
      <c r="O225" s="23"/>
      <c r="P225" s="23"/>
      <c r="Q225" s="23"/>
      <c r="R225" s="23"/>
      <c r="S225" s="29">
        <v>43725</v>
      </c>
      <c r="T225" s="492"/>
      <c r="U225" s="231"/>
    </row>
    <row r="226" spans="1:21" x14ac:dyDescent="1.65">
      <c r="A226" s="334" t="s">
        <v>10171</v>
      </c>
      <c r="B226" s="335" t="s">
        <v>10172</v>
      </c>
      <c r="C226" s="334" t="s">
        <v>10173</v>
      </c>
      <c r="D226" s="334" t="s">
        <v>10174</v>
      </c>
      <c r="E226" s="334" t="s">
        <v>101</v>
      </c>
      <c r="F226" s="334" t="s">
        <v>123</v>
      </c>
      <c r="G226" s="334" t="s">
        <v>1127</v>
      </c>
      <c r="H226" s="334" t="s">
        <v>10166</v>
      </c>
      <c r="I226" s="336">
        <v>0.41666666666666669</v>
      </c>
      <c r="J226" s="334" t="s">
        <v>30</v>
      </c>
      <c r="K226" s="334" t="s">
        <v>105</v>
      </c>
      <c r="L226" s="334" t="s">
        <v>106</v>
      </c>
      <c r="M226" s="334" t="s">
        <v>995</v>
      </c>
      <c r="N226" s="23"/>
      <c r="O226" s="23"/>
      <c r="P226" s="23"/>
      <c r="Q226" s="23"/>
      <c r="R226" s="23"/>
      <c r="S226" s="29">
        <v>43725</v>
      </c>
      <c r="T226" s="492"/>
      <c r="U226" s="231"/>
    </row>
    <row r="227" spans="1:21" x14ac:dyDescent="1.65">
      <c r="A227" s="31" t="s">
        <v>10175</v>
      </c>
      <c r="B227" s="335" t="s">
        <v>872</v>
      </c>
      <c r="C227" s="334" t="s">
        <v>10176</v>
      </c>
      <c r="D227" s="334" t="s">
        <v>10177</v>
      </c>
      <c r="E227" s="334" t="s">
        <v>101</v>
      </c>
      <c r="F227" s="334" t="s">
        <v>123</v>
      </c>
      <c r="G227" s="334" t="s">
        <v>1127</v>
      </c>
      <c r="H227" s="334" t="s">
        <v>10166</v>
      </c>
      <c r="I227" s="336">
        <v>0.41666666666666669</v>
      </c>
      <c r="J227" s="334" t="s">
        <v>30</v>
      </c>
      <c r="K227" s="334" t="s">
        <v>105</v>
      </c>
      <c r="L227" s="334" t="s">
        <v>106</v>
      </c>
      <c r="M227" s="334" t="s">
        <v>995</v>
      </c>
      <c r="N227" s="23"/>
      <c r="O227" s="23"/>
      <c r="P227" s="23"/>
      <c r="Q227" s="23"/>
      <c r="R227" s="23"/>
      <c r="S227" s="29">
        <v>43725</v>
      </c>
      <c r="T227" s="492"/>
      <c r="U227" s="231"/>
    </row>
    <row r="228" spans="1:21" x14ac:dyDescent="1.65">
      <c r="A228" s="334" t="s">
        <v>10178</v>
      </c>
      <c r="B228" s="335" t="s">
        <v>10179</v>
      </c>
      <c r="C228" s="334" t="s">
        <v>10180</v>
      </c>
      <c r="D228" s="334" t="s">
        <v>10181</v>
      </c>
      <c r="E228" s="334" t="s">
        <v>688</v>
      </c>
      <c r="F228" s="334" t="s">
        <v>123</v>
      </c>
      <c r="G228" s="334" t="s">
        <v>689</v>
      </c>
      <c r="H228" s="334" t="s">
        <v>10166</v>
      </c>
      <c r="I228" s="336">
        <v>0.95833333333333337</v>
      </c>
      <c r="J228" s="334" t="s">
        <v>30</v>
      </c>
      <c r="K228" s="334" t="s">
        <v>105</v>
      </c>
      <c r="L228" s="334" t="s">
        <v>106</v>
      </c>
      <c r="M228" s="334" t="s">
        <v>194</v>
      </c>
      <c r="N228" s="23"/>
      <c r="O228" s="23"/>
      <c r="P228" s="23"/>
      <c r="Q228" s="23"/>
      <c r="R228" s="23"/>
      <c r="S228" s="29">
        <v>38750</v>
      </c>
      <c r="T228" s="492"/>
      <c r="U228" s="231"/>
    </row>
    <row r="229" spans="1:21" x14ac:dyDescent="1.65">
      <c r="A229" s="334" t="s">
        <v>10182</v>
      </c>
      <c r="B229" s="335" t="s">
        <v>4663</v>
      </c>
      <c r="C229" s="334" t="s">
        <v>10183</v>
      </c>
      <c r="D229" s="334" t="s">
        <v>10184</v>
      </c>
      <c r="E229" s="334" t="s">
        <v>688</v>
      </c>
      <c r="F229" s="334" t="s">
        <v>123</v>
      </c>
      <c r="G229" s="334" t="s">
        <v>689</v>
      </c>
      <c r="H229" s="334" t="s">
        <v>10166</v>
      </c>
      <c r="I229" s="336">
        <v>0.95833333333333337</v>
      </c>
      <c r="J229" s="334" t="s">
        <v>30</v>
      </c>
      <c r="K229" s="334" t="s">
        <v>105</v>
      </c>
      <c r="L229" s="334" t="s">
        <v>106</v>
      </c>
      <c r="M229" s="334" t="s">
        <v>194</v>
      </c>
      <c r="N229" s="23"/>
      <c r="O229" s="23"/>
      <c r="P229" s="23"/>
      <c r="Q229" s="23"/>
      <c r="R229" s="23"/>
      <c r="S229" s="29">
        <v>38750</v>
      </c>
      <c r="T229" s="492"/>
      <c r="U229" s="231"/>
    </row>
    <row r="230" spans="1:21" x14ac:dyDescent="1.65">
      <c r="A230" s="334" t="s">
        <v>10185</v>
      </c>
      <c r="B230" s="335" t="s">
        <v>10186</v>
      </c>
      <c r="C230" s="334" t="s">
        <v>10187</v>
      </c>
      <c r="D230" s="334" t="s">
        <v>10188</v>
      </c>
      <c r="E230" s="334" t="s">
        <v>688</v>
      </c>
      <c r="F230" s="334" t="s">
        <v>123</v>
      </c>
      <c r="G230" s="334" t="s">
        <v>689</v>
      </c>
      <c r="H230" s="334" t="s">
        <v>10166</v>
      </c>
      <c r="I230" s="336">
        <v>0.95833333333333337</v>
      </c>
      <c r="J230" s="334" t="s">
        <v>30</v>
      </c>
      <c r="K230" s="334" t="s">
        <v>105</v>
      </c>
      <c r="L230" s="334" t="s">
        <v>106</v>
      </c>
      <c r="M230" s="334" t="s">
        <v>194</v>
      </c>
      <c r="N230" s="23"/>
      <c r="O230" s="23"/>
      <c r="P230" s="23"/>
      <c r="Q230" s="23"/>
      <c r="R230" s="23"/>
      <c r="S230" s="29">
        <v>38750</v>
      </c>
      <c r="T230" s="492"/>
      <c r="U230" s="231"/>
    </row>
    <row r="231" spans="1:21" x14ac:dyDescent="1.65">
      <c r="A231" s="334" t="s">
        <v>10189</v>
      </c>
      <c r="B231" s="335" t="s">
        <v>10190</v>
      </c>
      <c r="C231" s="334" t="s">
        <v>10191</v>
      </c>
      <c r="D231" s="334" t="s">
        <v>10192</v>
      </c>
      <c r="E231" s="334" t="s">
        <v>688</v>
      </c>
      <c r="F231" s="334" t="s">
        <v>123</v>
      </c>
      <c r="G231" s="334" t="s">
        <v>689</v>
      </c>
      <c r="H231" s="334" t="s">
        <v>10166</v>
      </c>
      <c r="I231" s="336">
        <v>0.95833333333333337</v>
      </c>
      <c r="J231" s="334" t="s">
        <v>30</v>
      </c>
      <c r="K231" s="334" t="s">
        <v>105</v>
      </c>
      <c r="L231" s="334" t="s">
        <v>106</v>
      </c>
      <c r="M231" s="334" t="s">
        <v>194</v>
      </c>
      <c r="N231" s="23"/>
      <c r="O231" s="23"/>
      <c r="P231" s="23"/>
      <c r="Q231" s="23"/>
      <c r="R231" s="23"/>
      <c r="S231" s="29">
        <v>38750</v>
      </c>
      <c r="T231" s="492"/>
      <c r="U231" s="231"/>
    </row>
    <row r="232" spans="1:21" x14ac:dyDescent="1.65">
      <c r="A232" s="334" t="s">
        <v>10193</v>
      </c>
      <c r="B232" s="335" t="s">
        <v>10194</v>
      </c>
      <c r="C232" s="334" t="s">
        <v>10195</v>
      </c>
      <c r="D232" s="334" t="s">
        <v>10196</v>
      </c>
      <c r="E232" s="334" t="s">
        <v>688</v>
      </c>
      <c r="F232" s="334" t="s">
        <v>123</v>
      </c>
      <c r="G232" s="334" t="s">
        <v>689</v>
      </c>
      <c r="H232" s="334" t="s">
        <v>10166</v>
      </c>
      <c r="I232" s="336">
        <v>0.95833333333333337</v>
      </c>
      <c r="J232" s="334" t="s">
        <v>30</v>
      </c>
      <c r="K232" s="334" t="s">
        <v>105</v>
      </c>
      <c r="L232" s="334" t="s">
        <v>106</v>
      </c>
      <c r="M232" s="334" t="s">
        <v>194</v>
      </c>
      <c r="N232" s="23"/>
      <c r="O232" s="23"/>
      <c r="P232" s="23"/>
      <c r="Q232" s="23"/>
      <c r="R232" s="23"/>
      <c r="S232" s="29">
        <v>38750</v>
      </c>
      <c r="T232" s="492"/>
      <c r="U232" s="231"/>
    </row>
    <row r="233" spans="1:21" x14ac:dyDescent="1.65">
      <c r="A233" s="334" t="s">
        <v>10197</v>
      </c>
      <c r="B233" s="335" t="s">
        <v>7190</v>
      </c>
      <c r="C233" s="334" t="s">
        <v>10198</v>
      </c>
      <c r="D233" s="334" t="s">
        <v>10199</v>
      </c>
      <c r="E233" s="334" t="s">
        <v>688</v>
      </c>
      <c r="F233" s="334" t="s">
        <v>123</v>
      </c>
      <c r="G233" s="334" t="s">
        <v>689</v>
      </c>
      <c r="H233" s="334" t="s">
        <v>10166</v>
      </c>
      <c r="I233" s="336">
        <v>0.95833333333333337</v>
      </c>
      <c r="J233" s="334" t="s">
        <v>30</v>
      </c>
      <c r="K233" s="334" t="s">
        <v>105</v>
      </c>
      <c r="L233" s="334" t="s">
        <v>106</v>
      </c>
      <c r="M233" s="334" t="s">
        <v>194</v>
      </c>
      <c r="N233" s="23"/>
      <c r="O233" s="23"/>
      <c r="P233" s="23"/>
      <c r="Q233" s="23"/>
      <c r="R233" s="23"/>
      <c r="S233" s="29">
        <v>38750</v>
      </c>
      <c r="T233" s="492"/>
      <c r="U233" s="231"/>
    </row>
    <row r="234" spans="1:21" x14ac:dyDescent="1.65">
      <c r="A234" s="334" t="s">
        <v>10200</v>
      </c>
      <c r="B234" s="335" t="s">
        <v>10201</v>
      </c>
      <c r="C234" s="334" t="s">
        <v>10202</v>
      </c>
      <c r="D234" s="334" t="s">
        <v>10203</v>
      </c>
      <c r="E234" s="334" t="s">
        <v>688</v>
      </c>
      <c r="F234" s="334" t="s">
        <v>123</v>
      </c>
      <c r="G234" s="334" t="s">
        <v>689</v>
      </c>
      <c r="H234" s="334" t="s">
        <v>10166</v>
      </c>
      <c r="I234" s="336">
        <v>0.95833333333333337</v>
      </c>
      <c r="J234" s="334" t="s">
        <v>30</v>
      </c>
      <c r="K234" s="334" t="s">
        <v>105</v>
      </c>
      <c r="L234" s="334" t="s">
        <v>106</v>
      </c>
      <c r="M234" s="334" t="s">
        <v>194</v>
      </c>
      <c r="N234" s="23"/>
      <c r="O234" s="23"/>
      <c r="P234" s="23"/>
      <c r="Q234" s="23"/>
      <c r="R234" s="23"/>
      <c r="S234" s="29">
        <v>38750</v>
      </c>
      <c r="T234" s="492"/>
      <c r="U234" s="231"/>
    </row>
    <row r="235" spans="1:21" x14ac:dyDescent="1.65">
      <c r="A235" s="334" t="s">
        <v>10204</v>
      </c>
      <c r="B235" s="335" t="s">
        <v>10205</v>
      </c>
      <c r="C235" s="334" t="s">
        <v>10206</v>
      </c>
      <c r="D235" s="334" t="s">
        <v>10207</v>
      </c>
      <c r="E235" s="334" t="s">
        <v>688</v>
      </c>
      <c r="F235" s="334" t="s">
        <v>123</v>
      </c>
      <c r="G235" s="334" t="s">
        <v>689</v>
      </c>
      <c r="H235" s="334" t="s">
        <v>10166</v>
      </c>
      <c r="I235" s="336">
        <v>0.95833333333333337</v>
      </c>
      <c r="J235" s="334" t="s">
        <v>30</v>
      </c>
      <c r="K235" s="334" t="s">
        <v>105</v>
      </c>
      <c r="L235" s="334" t="s">
        <v>106</v>
      </c>
      <c r="M235" s="334" t="s">
        <v>194</v>
      </c>
      <c r="N235" s="23"/>
      <c r="O235" s="23"/>
      <c r="P235" s="23"/>
      <c r="Q235" s="23"/>
      <c r="R235" s="23"/>
      <c r="S235" s="29">
        <v>38750</v>
      </c>
      <c r="T235" s="492"/>
      <c r="U235" s="231"/>
    </row>
    <row r="236" spans="1:21" x14ac:dyDescent="1.65">
      <c r="A236" s="334" t="s">
        <v>10208</v>
      </c>
      <c r="B236" s="335" t="s">
        <v>10209</v>
      </c>
      <c r="C236" s="334" t="s">
        <v>10210</v>
      </c>
      <c r="D236" s="334" t="s">
        <v>10211</v>
      </c>
      <c r="E236" s="334" t="s">
        <v>688</v>
      </c>
      <c r="F236" s="334" t="s">
        <v>123</v>
      </c>
      <c r="G236" s="334" t="s">
        <v>689</v>
      </c>
      <c r="H236" s="334" t="s">
        <v>10166</v>
      </c>
      <c r="I236" s="336">
        <v>0.95833333333333337</v>
      </c>
      <c r="J236" s="334" t="s">
        <v>30</v>
      </c>
      <c r="K236" s="334" t="s">
        <v>105</v>
      </c>
      <c r="L236" s="334" t="s">
        <v>106</v>
      </c>
      <c r="M236" s="334" t="s">
        <v>194</v>
      </c>
      <c r="N236" s="23"/>
      <c r="O236" s="23"/>
      <c r="P236" s="23"/>
      <c r="Q236" s="23"/>
      <c r="R236" s="23"/>
      <c r="S236" s="29">
        <v>38750</v>
      </c>
      <c r="T236" s="492"/>
      <c r="U236" s="231"/>
    </row>
    <row r="237" spans="1:21" x14ac:dyDescent="1.65">
      <c r="A237" s="334" t="s">
        <v>10212</v>
      </c>
      <c r="B237" s="335" t="s">
        <v>10213</v>
      </c>
      <c r="C237" s="334" t="s">
        <v>10214</v>
      </c>
      <c r="D237" s="334" t="s">
        <v>10215</v>
      </c>
      <c r="E237" s="334" t="s">
        <v>688</v>
      </c>
      <c r="F237" s="334" t="s">
        <v>123</v>
      </c>
      <c r="G237" s="334" t="s">
        <v>689</v>
      </c>
      <c r="H237" s="334" t="s">
        <v>10166</v>
      </c>
      <c r="I237" s="336">
        <v>0.95833333333333337</v>
      </c>
      <c r="J237" s="334" t="s">
        <v>30</v>
      </c>
      <c r="K237" s="334" t="s">
        <v>105</v>
      </c>
      <c r="L237" s="334" t="s">
        <v>106</v>
      </c>
      <c r="M237" s="334" t="s">
        <v>194</v>
      </c>
      <c r="N237" s="23"/>
      <c r="O237" s="23"/>
      <c r="P237" s="23"/>
      <c r="Q237" s="23"/>
      <c r="R237" s="23"/>
      <c r="S237" s="29">
        <v>38750</v>
      </c>
      <c r="T237" s="492"/>
      <c r="U237" s="231"/>
    </row>
    <row r="238" spans="1:21" x14ac:dyDescent="1.65">
      <c r="A238" s="334" t="s">
        <v>10216</v>
      </c>
      <c r="B238" s="335" t="s">
        <v>10217</v>
      </c>
      <c r="C238" s="334" t="s">
        <v>10218</v>
      </c>
      <c r="D238" s="334" t="s">
        <v>10219</v>
      </c>
      <c r="E238" s="334" t="s">
        <v>688</v>
      </c>
      <c r="F238" s="334" t="s">
        <v>123</v>
      </c>
      <c r="G238" s="334" t="s">
        <v>689</v>
      </c>
      <c r="H238" s="334" t="s">
        <v>10166</v>
      </c>
      <c r="I238" s="336">
        <v>0.95833333333333337</v>
      </c>
      <c r="J238" s="334" t="s">
        <v>30</v>
      </c>
      <c r="K238" s="334" t="s">
        <v>105</v>
      </c>
      <c r="L238" s="334" t="s">
        <v>106</v>
      </c>
      <c r="M238" s="334" t="s">
        <v>194</v>
      </c>
      <c r="N238" s="23"/>
      <c r="O238" s="23"/>
      <c r="P238" s="23"/>
      <c r="Q238" s="23"/>
      <c r="R238" s="23"/>
      <c r="S238" s="29">
        <v>38750</v>
      </c>
      <c r="T238" s="492"/>
      <c r="U238" s="231"/>
    </row>
    <row r="239" spans="1:21" x14ac:dyDescent="1.65">
      <c r="A239" s="334" t="s">
        <v>10220</v>
      </c>
      <c r="B239" s="335" t="s">
        <v>10221</v>
      </c>
      <c r="C239" s="334" t="s">
        <v>10222</v>
      </c>
      <c r="D239" s="334" t="s">
        <v>10223</v>
      </c>
      <c r="E239" s="334" t="s">
        <v>688</v>
      </c>
      <c r="F239" s="334" t="s">
        <v>123</v>
      </c>
      <c r="G239" s="334" t="s">
        <v>689</v>
      </c>
      <c r="H239" s="334" t="s">
        <v>10166</v>
      </c>
      <c r="I239" s="336">
        <v>0.95833333333333337</v>
      </c>
      <c r="J239" s="334" t="s">
        <v>30</v>
      </c>
      <c r="K239" s="334" t="s">
        <v>105</v>
      </c>
      <c r="L239" s="334" t="s">
        <v>106</v>
      </c>
      <c r="M239" s="334" t="s">
        <v>194</v>
      </c>
      <c r="N239" s="23"/>
      <c r="O239" s="23"/>
      <c r="P239" s="23"/>
      <c r="Q239" s="23"/>
      <c r="R239" s="23"/>
      <c r="S239" s="29">
        <v>38750</v>
      </c>
      <c r="T239" s="492"/>
      <c r="U239" s="231"/>
    </row>
    <row r="240" spans="1:21" x14ac:dyDescent="1.65">
      <c r="A240" s="334" t="s">
        <v>10224</v>
      </c>
      <c r="B240" s="335" t="s">
        <v>10225</v>
      </c>
      <c r="C240" s="334" t="s">
        <v>10226</v>
      </c>
      <c r="D240" s="334" t="s">
        <v>10227</v>
      </c>
      <c r="E240" s="334" t="s">
        <v>688</v>
      </c>
      <c r="F240" s="334" t="s">
        <v>123</v>
      </c>
      <c r="G240" s="334" t="s">
        <v>689</v>
      </c>
      <c r="H240" s="334" t="s">
        <v>10166</v>
      </c>
      <c r="I240" s="336">
        <v>0.95833333333333337</v>
      </c>
      <c r="J240" s="334" t="s">
        <v>30</v>
      </c>
      <c r="K240" s="334" t="s">
        <v>105</v>
      </c>
      <c r="L240" s="334" t="s">
        <v>106</v>
      </c>
      <c r="M240" s="334" t="s">
        <v>194</v>
      </c>
      <c r="N240" s="23"/>
      <c r="O240" s="23"/>
      <c r="P240" s="23"/>
      <c r="Q240" s="23"/>
      <c r="R240" s="23"/>
      <c r="S240" s="29">
        <v>38750</v>
      </c>
      <c r="T240" s="492"/>
      <c r="U240" s="231"/>
    </row>
    <row r="241" spans="1:21" x14ac:dyDescent="1.65">
      <c r="A241" s="334" t="s">
        <v>10228</v>
      </c>
      <c r="B241" s="335" t="s">
        <v>10229</v>
      </c>
      <c r="C241" s="334" t="s">
        <v>10230</v>
      </c>
      <c r="D241" s="334" t="s">
        <v>10231</v>
      </c>
      <c r="E241" s="334" t="s">
        <v>688</v>
      </c>
      <c r="F241" s="334" t="s">
        <v>123</v>
      </c>
      <c r="G241" s="334" t="s">
        <v>689</v>
      </c>
      <c r="H241" s="334" t="s">
        <v>10166</v>
      </c>
      <c r="I241" s="336">
        <v>0.95833333333333337</v>
      </c>
      <c r="J241" s="334" t="s">
        <v>30</v>
      </c>
      <c r="K241" s="334" t="s">
        <v>105</v>
      </c>
      <c r="L241" s="334" t="s">
        <v>106</v>
      </c>
      <c r="M241" s="334" t="s">
        <v>194</v>
      </c>
      <c r="N241" s="23"/>
      <c r="O241" s="23"/>
      <c r="P241" s="23"/>
      <c r="Q241" s="23"/>
      <c r="R241" s="23"/>
      <c r="S241" s="29">
        <v>38750</v>
      </c>
      <c r="T241" s="492"/>
      <c r="U241" s="231"/>
    </row>
    <row r="242" spans="1:21" x14ac:dyDescent="1.65">
      <c r="A242" s="334" t="s">
        <v>10232</v>
      </c>
      <c r="B242" s="335" t="s">
        <v>10233</v>
      </c>
      <c r="C242" s="334" t="s">
        <v>10234</v>
      </c>
      <c r="D242" s="334" t="s">
        <v>10235</v>
      </c>
      <c r="E242" s="334" t="s">
        <v>688</v>
      </c>
      <c r="F242" s="334" t="s">
        <v>123</v>
      </c>
      <c r="G242" s="334" t="s">
        <v>689</v>
      </c>
      <c r="H242" s="334" t="s">
        <v>10166</v>
      </c>
      <c r="I242" s="336">
        <v>0.95833333333333337</v>
      </c>
      <c r="J242" s="334" t="s">
        <v>30</v>
      </c>
      <c r="K242" s="334" t="s">
        <v>105</v>
      </c>
      <c r="L242" s="334" t="s">
        <v>106</v>
      </c>
      <c r="M242" s="334" t="s">
        <v>194</v>
      </c>
      <c r="N242" s="23"/>
      <c r="O242" s="23"/>
      <c r="P242" s="23"/>
      <c r="Q242" s="23"/>
      <c r="R242" s="23"/>
      <c r="S242" s="29">
        <v>38750</v>
      </c>
      <c r="T242" s="492"/>
      <c r="U242" s="231"/>
    </row>
    <row r="243" spans="1:21" x14ac:dyDescent="1.65">
      <c r="A243" s="334" t="s">
        <v>10236</v>
      </c>
      <c r="B243" s="335" t="s">
        <v>10237</v>
      </c>
      <c r="C243" s="334" t="s">
        <v>10238</v>
      </c>
      <c r="D243" s="334" t="s">
        <v>10239</v>
      </c>
      <c r="E243" s="334" t="s">
        <v>688</v>
      </c>
      <c r="F243" s="334" t="s">
        <v>123</v>
      </c>
      <c r="G243" s="334" t="s">
        <v>689</v>
      </c>
      <c r="H243" s="334" t="s">
        <v>10166</v>
      </c>
      <c r="I243" s="336">
        <v>0.95833333333333337</v>
      </c>
      <c r="J243" s="334" t="s">
        <v>30</v>
      </c>
      <c r="K243" s="334" t="s">
        <v>105</v>
      </c>
      <c r="L243" s="334" t="s">
        <v>106</v>
      </c>
      <c r="M243" s="334" t="s">
        <v>194</v>
      </c>
      <c r="N243" s="23"/>
      <c r="O243" s="23"/>
      <c r="P243" s="23"/>
      <c r="Q243" s="23"/>
      <c r="R243" s="23"/>
      <c r="S243" s="29">
        <v>38750</v>
      </c>
      <c r="T243" s="492"/>
      <c r="U243" s="231"/>
    </row>
    <row r="244" spans="1:21" x14ac:dyDescent="1.65">
      <c r="A244" s="334" t="s">
        <v>10240</v>
      </c>
      <c r="B244" s="335" t="s">
        <v>10241</v>
      </c>
      <c r="C244" s="334" t="s">
        <v>10242</v>
      </c>
      <c r="D244" s="334" t="s">
        <v>10243</v>
      </c>
      <c r="E244" s="334" t="s">
        <v>688</v>
      </c>
      <c r="F244" s="334" t="s">
        <v>123</v>
      </c>
      <c r="G244" s="334" t="s">
        <v>689</v>
      </c>
      <c r="H244" s="334" t="s">
        <v>10166</v>
      </c>
      <c r="I244" s="336">
        <v>0.95833333333333337</v>
      </c>
      <c r="J244" s="334" t="s">
        <v>30</v>
      </c>
      <c r="K244" s="334" t="s">
        <v>105</v>
      </c>
      <c r="L244" s="334" t="s">
        <v>106</v>
      </c>
      <c r="M244" s="334" t="s">
        <v>194</v>
      </c>
      <c r="N244" s="23"/>
      <c r="O244" s="23"/>
      <c r="P244" s="23"/>
      <c r="Q244" s="23"/>
      <c r="R244" s="23"/>
      <c r="S244" s="29">
        <v>38750</v>
      </c>
      <c r="T244" s="492"/>
      <c r="U244" s="231"/>
    </row>
    <row r="245" spans="1:21" x14ac:dyDescent="1.65">
      <c r="A245" s="334" t="s">
        <v>10244</v>
      </c>
      <c r="B245" s="335" t="s">
        <v>355</v>
      </c>
      <c r="C245" s="334" t="s">
        <v>10245</v>
      </c>
      <c r="D245" s="334" t="s">
        <v>10246</v>
      </c>
      <c r="E245" s="334" t="s">
        <v>688</v>
      </c>
      <c r="F245" s="334" t="s">
        <v>123</v>
      </c>
      <c r="G245" s="334" t="s">
        <v>689</v>
      </c>
      <c r="H245" s="334" t="s">
        <v>10166</v>
      </c>
      <c r="I245" s="336">
        <v>0.95833333333333337</v>
      </c>
      <c r="J245" s="334" t="s">
        <v>30</v>
      </c>
      <c r="K245" s="334" t="s">
        <v>105</v>
      </c>
      <c r="L245" s="334" t="s">
        <v>106</v>
      </c>
      <c r="M245" s="334" t="s">
        <v>194</v>
      </c>
      <c r="N245" s="23"/>
      <c r="O245" s="23"/>
      <c r="P245" s="23"/>
      <c r="Q245" s="23"/>
      <c r="R245" s="23"/>
      <c r="S245" s="29">
        <v>38750</v>
      </c>
      <c r="T245" s="492"/>
      <c r="U245" s="231"/>
    </row>
    <row r="246" spans="1:21" x14ac:dyDescent="1.65">
      <c r="A246" s="334" t="s">
        <v>10247</v>
      </c>
      <c r="B246" s="335" t="s">
        <v>10248</v>
      </c>
      <c r="C246" s="334" t="s">
        <v>10249</v>
      </c>
      <c r="D246" s="334" t="s">
        <v>10250</v>
      </c>
      <c r="E246" s="334" t="s">
        <v>688</v>
      </c>
      <c r="F246" s="334" t="s">
        <v>123</v>
      </c>
      <c r="G246" s="334" t="s">
        <v>689</v>
      </c>
      <c r="H246" s="334" t="s">
        <v>10166</v>
      </c>
      <c r="I246" s="336">
        <v>0.95833333333333337</v>
      </c>
      <c r="J246" s="334" t="s">
        <v>30</v>
      </c>
      <c r="K246" s="334" t="s">
        <v>105</v>
      </c>
      <c r="L246" s="334" t="s">
        <v>106</v>
      </c>
      <c r="M246" s="334" t="s">
        <v>194</v>
      </c>
      <c r="N246" s="23"/>
      <c r="O246" s="23"/>
      <c r="P246" s="23"/>
      <c r="Q246" s="23"/>
      <c r="R246" s="23"/>
      <c r="S246" s="29">
        <v>38750</v>
      </c>
      <c r="T246" s="492"/>
      <c r="U246" s="231"/>
    </row>
    <row r="247" spans="1:21" x14ac:dyDescent="1.65">
      <c r="A247" s="334" t="s">
        <v>10251</v>
      </c>
      <c r="B247" s="335" t="s">
        <v>10252</v>
      </c>
      <c r="C247" s="334" t="s">
        <v>10253</v>
      </c>
      <c r="D247" s="334" t="s">
        <v>10254</v>
      </c>
      <c r="E247" s="334" t="s">
        <v>688</v>
      </c>
      <c r="F247" s="334" t="s">
        <v>123</v>
      </c>
      <c r="G247" s="334" t="s">
        <v>689</v>
      </c>
      <c r="H247" s="334" t="s">
        <v>10166</v>
      </c>
      <c r="I247" s="336">
        <v>0.95833333333333337</v>
      </c>
      <c r="J247" s="334" t="s">
        <v>30</v>
      </c>
      <c r="K247" s="334" t="s">
        <v>105</v>
      </c>
      <c r="L247" s="334" t="s">
        <v>106</v>
      </c>
      <c r="M247" s="334" t="s">
        <v>194</v>
      </c>
      <c r="N247" s="23"/>
      <c r="O247" s="23"/>
      <c r="P247" s="23"/>
      <c r="Q247" s="23"/>
      <c r="R247" s="23"/>
      <c r="S247" s="29">
        <v>38750</v>
      </c>
      <c r="T247" s="492"/>
      <c r="U247" s="231"/>
    </row>
    <row r="248" spans="1:21" x14ac:dyDescent="1.65">
      <c r="A248" s="334" t="s">
        <v>10255</v>
      </c>
      <c r="B248" s="335" t="s">
        <v>5389</v>
      </c>
      <c r="C248" s="334" t="s">
        <v>10256</v>
      </c>
      <c r="D248" s="334" t="s">
        <v>10257</v>
      </c>
      <c r="E248" s="334" t="s">
        <v>688</v>
      </c>
      <c r="F248" s="334" t="s">
        <v>123</v>
      </c>
      <c r="G248" s="334" t="s">
        <v>689</v>
      </c>
      <c r="H248" s="334" t="s">
        <v>10166</v>
      </c>
      <c r="I248" s="336">
        <v>0.95833333333333337</v>
      </c>
      <c r="J248" s="334" t="s">
        <v>30</v>
      </c>
      <c r="K248" s="334" t="s">
        <v>105</v>
      </c>
      <c r="L248" s="334" t="s">
        <v>106</v>
      </c>
      <c r="M248" s="334" t="s">
        <v>194</v>
      </c>
      <c r="N248" s="23"/>
      <c r="O248" s="23"/>
      <c r="P248" s="23"/>
      <c r="Q248" s="23"/>
      <c r="R248" s="23"/>
      <c r="S248" s="29">
        <v>38750</v>
      </c>
      <c r="T248" s="492"/>
      <c r="U248" s="231"/>
    </row>
    <row r="249" spans="1:21" x14ac:dyDescent="1.65">
      <c r="A249" s="334" t="s">
        <v>10258</v>
      </c>
      <c r="B249" s="335" t="s">
        <v>1307</v>
      </c>
      <c r="C249" s="334" t="s">
        <v>10259</v>
      </c>
      <c r="D249" s="334" t="s">
        <v>10260</v>
      </c>
      <c r="E249" s="334" t="s">
        <v>688</v>
      </c>
      <c r="F249" s="334" t="s">
        <v>123</v>
      </c>
      <c r="G249" s="334" t="s">
        <v>689</v>
      </c>
      <c r="H249" s="334" t="s">
        <v>10166</v>
      </c>
      <c r="I249" s="336">
        <v>0.95833333333333337</v>
      </c>
      <c r="J249" s="334" t="s">
        <v>30</v>
      </c>
      <c r="K249" s="334" t="s">
        <v>105</v>
      </c>
      <c r="L249" s="334" t="s">
        <v>106</v>
      </c>
      <c r="M249" s="334" t="s">
        <v>194</v>
      </c>
      <c r="N249" s="23"/>
      <c r="O249" s="23"/>
      <c r="P249" s="23"/>
      <c r="Q249" s="23"/>
      <c r="R249" s="23"/>
      <c r="S249" s="29">
        <v>38750</v>
      </c>
      <c r="T249" s="492"/>
      <c r="U249" s="231"/>
    </row>
    <row r="250" spans="1:21" x14ac:dyDescent="1.65">
      <c r="A250" s="334" t="s">
        <v>10261</v>
      </c>
      <c r="B250" s="335" t="s">
        <v>10262</v>
      </c>
      <c r="C250" s="334" t="s">
        <v>10263</v>
      </c>
      <c r="D250" s="334" t="s">
        <v>10264</v>
      </c>
      <c r="E250" s="334" t="s">
        <v>688</v>
      </c>
      <c r="F250" s="334" t="s">
        <v>123</v>
      </c>
      <c r="G250" s="334" t="s">
        <v>689</v>
      </c>
      <c r="H250" s="334" t="s">
        <v>10166</v>
      </c>
      <c r="I250" s="336">
        <v>0.95833333333333337</v>
      </c>
      <c r="J250" s="334" t="s">
        <v>30</v>
      </c>
      <c r="K250" s="334" t="s">
        <v>105</v>
      </c>
      <c r="L250" s="334" t="s">
        <v>106</v>
      </c>
      <c r="M250" s="334" t="s">
        <v>194</v>
      </c>
      <c r="N250" s="23"/>
      <c r="O250" s="23"/>
      <c r="P250" s="23"/>
      <c r="Q250" s="23"/>
      <c r="R250" s="23"/>
      <c r="S250" s="29">
        <v>38750</v>
      </c>
      <c r="T250" s="492"/>
      <c r="U250" s="231"/>
    </row>
    <row r="251" spans="1:21" x14ac:dyDescent="1.65">
      <c r="A251" s="334" t="s">
        <v>10265</v>
      </c>
      <c r="B251" s="335" t="s">
        <v>109</v>
      </c>
      <c r="C251" s="334" t="s">
        <v>10266</v>
      </c>
      <c r="D251" s="334" t="s">
        <v>10267</v>
      </c>
      <c r="E251" s="334" t="s">
        <v>688</v>
      </c>
      <c r="F251" s="334" t="s">
        <v>123</v>
      </c>
      <c r="G251" s="334" t="s">
        <v>689</v>
      </c>
      <c r="H251" s="334" t="s">
        <v>10166</v>
      </c>
      <c r="I251" s="336">
        <v>0.95833333333333337</v>
      </c>
      <c r="J251" s="334" t="s">
        <v>30</v>
      </c>
      <c r="K251" s="334" t="s">
        <v>105</v>
      </c>
      <c r="L251" s="334" t="s">
        <v>106</v>
      </c>
      <c r="M251" s="334" t="s">
        <v>194</v>
      </c>
      <c r="N251" s="23"/>
      <c r="O251" s="23"/>
      <c r="P251" s="23"/>
      <c r="Q251" s="23"/>
      <c r="R251" s="23"/>
      <c r="S251" s="29">
        <v>38750</v>
      </c>
      <c r="T251" s="492"/>
      <c r="U251" s="311"/>
    </row>
    <row r="252" spans="1:21" ht="56.25" x14ac:dyDescent="1.3">
      <c r="A252" s="685" t="s">
        <v>10739</v>
      </c>
      <c r="B252" s="686"/>
      <c r="C252" s="686"/>
      <c r="D252" s="686"/>
      <c r="E252" s="686"/>
      <c r="F252" s="686"/>
      <c r="G252" s="686"/>
      <c r="H252" s="686"/>
      <c r="I252" s="686"/>
      <c r="J252" s="686"/>
      <c r="K252" s="686"/>
      <c r="L252" s="686"/>
      <c r="M252" s="687"/>
      <c r="N252" s="23"/>
      <c r="O252" s="23"/>
      <c r="P252" s="23"/>
      <c r="Q252" s="23"/>
      <c r="R252" s="23"/>
      <c r="S252" s="29"/>
      <c r="T252" s="516">
        <v>43000</v>
      </c>
      <c r="U252" s="87"/>
    </row>
    <row r="253" spans="1:21" ht="56.25" x14ac:dyDescent="1.3">
      <c r="A253" s="685" t="s">
        <v>10741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7"/>
      <c r="N253" s="23"/>
      <c r="O253" s="23"/>
      <c r="P253" s="23"/>
      <c r="Q253" s="23"/>
      <c r="R253" s="23"/>
      <c r="S253" s="29"/>
      <c r="T253" s="516">
        <v>60000</v>
      </c>
      <c r="U253" s="87"/>
    </row>
    <row r="254" spans="1:21" ht="56.25" x14ac:dyDescent="1.3">
      <c r="A254" s="685" t="s">
        <v>10740</v>
      </c>
      <c r="B254" s="686"/>
      <c r="C254" s="686"/>
      <c r="D254" s="686"/>
      <c r="E254" s="686"/>
      <c r="F254" s="686"/>
      <c r="G254" s="686"/>
      <c r="H254" s="686"/>
      <c r="I254" s="686"/>
      <c r="J254" s="686"/>
      <c r="K254" s="686"/>
      <c r="L254" s="686"/>
      <c r="M254" s="687"/>
      <c r="N254" s="23"/>
      <c r="O254" s="23"/>
      <c r="P254" s="23"/>
      <c r="Q254" s="23"/>
      <c r="R254" s="23"/>
      <c r="S254" s="29"/>
      <c r="T254" s="516">
        <v>116000</v>
      </c>
      <c r="U254" s="87"/>
    </row>
    <row r="255" spans="1:21" ht="56.25" x14ac:dyDescent="1.3">
      <c r="A255" s="685" t="s">
        <v>10740</v>
      </c>
      <c r="B255" s="686"/>
      <c r="C255" s="686"/>
      <c r="D255" s="686"/>
      <c r="E255" s="686"/>
      <c r="F255" s="686"/>
      <c r="G255" s="686"/>
      <c r="H255" s="686"/>
      <c r="I255" s="686"/>
      <c r="J255" s="686"/>
      <c r="K255" s="686"/>
      <c r="L255" s="686"/>
      <c r="M255" s="687"/>
      <c r="N255" s="23"/>
      <c r="O255" s="23"/>
      <c r="P255" s="23"/>
      <c r="Q255" s="23"/>
      <c r="R255" s="23"/>
      <c r="S255" s="29"/>
      <c r="T255" s="516">
        <v>40000</v>
      </c>
      <c r="U255" s="87"/>
    </row>
    <row r="256" spans="1:21" ht="56.25" x14ac:dyDescent="1.3">
      <c r="A256" s="751" t="s">
        <v>10740</v>
      </c>
      <c r="B256" s="751"/>
      <c r="C256" s="751"/>
      <c r="D256" s="751"/>
      <c r="E256" s="751"/>
      <c r="F256" s="751"/>
      <c r="G256" s="751"/>
      <c r="H256" s="751"/>
      <c r="I256" s="751"/>
      <c r="J256" s="751"/>
      <c r="K256" s="751"/>
      <c r="L256" s="751"/>
      <c r="M256" s="751"/>
      <c r="N256" s="23"/>
      <c r="O256" s="23"/>
      <c r="P256" s="23"/>
      <c r="Q256" s="23"/>
      <c r="R256" s="23"/>
      <c r="S256" s="29"/>
      <c r="T256" s="516">
        <v>62000</v>
      </c>
      <c r="U256" s="87"/>
    </row>
    <row r="257" spans="1:21" ht="56.25" x14ac:dyDescent="1.3">
      <c r="A257" s="751" t="s">
        <v>10740</v>
      </c>
      <c r="B257" s="751"/>
      <c r="C257" s="751"/>
      <c r="D257" s="751"/>
      <c r="E257" s="751"/>
      <c r="F257" s="751"/>
      <c r="G257" s="751"/>
      <c r="H257" s="751"/>
      <c r="I257" s="751"/>
      <c r="J257" s="751"/>
      <c r="K257" s="751"/>
      <c r="L257" s="751"/>
      <c r="M257" s="751"/>
      <c r="N257" s="23"/>
      <c r="O257" s="23"/>
      <c r="P257" s="23"/>
      <c r="Q257" s="23"/>
      <c r="R257" s="23"/>
      <c r="S257" s="29"/>
      <c r="T257" s="516">
        <v>350000</v>
      </c>
      <c r="U257" s="87"/>
    </row>
    <row r="258" spans="1:21" ht="56.25" x14ac:dyDescent="1.3">
      <c r="A258" s="751" t="s">
        <v>10740</v>
      </c>
      <c r="B258" s="751"/>
      <c r="C258" s="751"/>
      <c r="D258" s="751"/>
      <c r="E258" s="751"/>
      <c r="F258" s="751"/>
      <c r="G258" s="751"/>
      <c r="H258" s="751"/>
      <c r="I258" s="751"/>
      <c r="J258" s="751"/>
      <c r="K258" s="751"/>
      <c r="L258" s="751"/>
      <c r="M258" s="751"/>
      <c r="N258" s="23"/>
      <c r="O258" s="23"/>
      <c r="P258" s="23"/>
      <c r="Q258" s="23"/>
      <c r="R258" s="23"/>
      <c r="S258" s="29"/>
      <c r="T258" s="516">
        <v>22500</v>
      </c>
      <c r="U258" s="87"/>
    </row>
    <row r="259" spans="1:21" ht="56.25" x14ac:dyDescent="1.3">
      <c r="A259" s="712" t="s">
        <v>11343</v>
      </c>
      <c r="B259" s="712"/>
      <c r="C259" s="712"/>
      <c r="D259" s="712"/>
      <c r="E259" s="712"/>
      <c r="F259" s="712"/>
      <c r="G259" s="712"/>
      <c r="H259" s="712"/>
      <c r="I259" s="712"/>
      <c r="J259" s="712"/>
      <c r="K259" s="712"/>
      <c r="L259" s="712"/>
      <c r="M259" s="712"/>
      <c r="N259" s="23"/>
      <c r="O259" s="23"/>
      <c r="P259" s="23"/>
      <c r="Q259" s="23"/>
      <c r="R259" s="23"/>
      <c r="S259" s="29"/>
      <c r="T259" s="553"/>
      <c r="U259" s="350"/>
    </row>
    <row r="260" spans="1:21" ht="56.25" x14ac:dyDescent="1.3">
      <c r="A260" s="31" t="s">
        <v>10745</v>
      </c>
      <c r="B260" s="37" t="s">
        <v>10746</v>
      </c>
      <c r="C260" s="31" t="s">
        <v>10747</v>
      </c>
      <c r="D260" s="31" t="s">
        <v>10748</v>
      </c>
      <c r="E260" s="31" t="s">
        <v>687</v>
      </c>
      <c r="F260" s="31" t="s">
        <v>123</v>
      </c>
      <c r="G260" s="31" t="s">
        <v>572</v>
      </c>
      <c r="H260" s="31" t="s">
        <v>10749</v>
      </c>
      <c r="I260" s="38">
        <v>0.83333333333333337</v>
      </c>
      <c r="J260" s="31" t="s">
        <v>30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43225</v>
      </c>
      <c r="T260" s="553"/>
      <c r="U260" s="350"/>
    </row>
    <row r="261" spans="1:21" ht="56.25" x14ac:dyDescent="1.3">
      <c r="A261" s="31" t="s">
        <v>10754</v>
      </c>
      <c r="B261" s="37" t="s">
        <v>10755</v>
      </c>
      <c r="C261" s="31" t="s">
        <v>10756</v>
      </c>
      <c r="D261" s="31" t="s">
        <v>10757</v>
      </c>
      <c r="E261" s="31" t="s">
        <v>687</v>
      </c>
      <c r="F261" s="31" t="s">
        <v>123</v>
      </c>
      <c r="G261" s="31" t="s">
        <v>572</v>
      </c>
      <c r="H261" s="31" t="s">
        <v>10749</v>
      </c>
      <c r="I261" s="38">
        <v>0.83333333333333337</v>
      </c>
      <c r="J261" s="31" t="s">
        <v>30</v>
      </c>
      <c r="K261" s="31" t="s">
        <v>105</v>
      </c>
      <c r="L261" s="31" t="s">
        <v>125</v>
      </c>
      <c r="M261" s="31" t="s">
        <v>995</v>
      </c>
      <c r="N261" s="23"/>
      <c r="O261" s="23"/>
      <c r="P261" s="23"/>
      <c r="Q261" s="23"/>
      <c r="R261" s="23"/>
      <c r="S261" s="29">
        <v>35540</v>
      </c>
      <c r="T261" s="553"/>
      <c r="U261" s="350"/>
    </row>
    <row r="262" spans="1:21" ht="56.25" x14ac:dyDescent="1.3">
      <c r="A262" s="751" t="s">
        <v>10743</v>
      </c>
      <c r="B262" s="751"/>
      <c r="C262" s="751"/>
      <c r="D262" s="751"/>
      <c r="E262" s="751"/>
      <c r="F262" s="751"/>
      <c r="G262" s="751"/>
      <c r="H262" s="751"/>
      <c r="I262" s="751"/>
      <c r="J262" s="751"/>
      <c r="K262" s="751"/>
      <c r="L262" s="751"/>
      <c r="M262" s="751"/>
      <c r="N262" s="23"/>
      <c r="O262" s="23"/>
      <c r="P262" s="23"/>
      <c r="Q262" s="23"/>
      <c r="R262" s="23"/>
      <c r="S262" s="29"/>
      <c r="T262" s="516">
        <v>65100</v>
      </c>
      <c r="U262" s="87"/>
    </row>
    <row r="263" spans="1:21" ht="56.25" x14ac:dyDescent="1.3">
      <c r="A263" s="751" t="s">
        <v>10743</v>
      </c>
      <c r="B263" s="751"/>
      <c r="C263" s="751"/>
      <c r="D263" s="751"/>
      <c r="E263" s="751"/>
      <c r="F263" s="751"/>
      <c r="G263" s="751"/>
      <c r="H263" s="751"/>
      <c r="I263" s="751"/>
      <c r="J263" s="751"/>
      <c r="K263" s="751"/>
      <c r="L263" s="751"/>
      <c r="M263" s="751"/>
      <c r="N263" s="23"/>
      <c r="O263" s="23"/>
      <c r="P263" s="23"/>
      <c r="Q263" s="23"/>
      <c r="R263" s="23"/>
      <c r="S263" s="29"/>
      <c r="T263" s="554">
        <v>46000</v>
      </c>
      <c r="U263" s="87"/>
    </row>
    <row r="264" spans="1:21" ht="56.25" x14ac:dyDescent="1.3">
      <c r="A264" s="751" t="s">
        <v>11349</v>
      </c>
      <c r="B264" s="751"/>
      <c r="C264" s="751"/>
      <c r="D264" s="751"/>
      <c r="E264" s="751"/>
      <c r="F264" s="751"/>
      <c r="G264" s="751"/>
      <c r="H264" s="751"/>
      <c r="I264" s="751"/>
      <c r="J264" s="751"/>
      <c r="K264" s="751"/>
      <c r="L264" s="751"/>
      <c r="M264" s="751"/>
      <c r="N264" s="23"/>
      <c r="O264" s="23"/>
      <c r="P264" s="23"/>
      <c r="Q264" s="23"/>
      <c r="R264" s="23"/>
      <c r="S264" s="29"/>
      <c r="T264" s="516">
        <v>70000</v>
      </c>
      <c r="U264" s="87"/>
    </row>
    <row r="265" spans="1:21" ht="56.25" x14ac:dyDescent="1.3">
      <c r="A265" s="751" t="s">
        <v>11349</v>
      </c>
      <c r="B265" s="751"/>
      <c r="C265" s="751"/>
      <c r="D265" s="751"/>
      <c r="E265" s="751"/>
      <c r="F265" s="751"/>
      <c r="G265" s="751"/>
      <c r="H265" s="751"/>
      <c r="I265" s="751"/>
      <c r="J265" s="751"/>
      <c r="K265" s="751"/>
      <c r="L265" s="751"/>
      <c r="M265" s="751"/>
      <c r="N265" s="23"/>
      <c r="O265" s="23"/>
      <c r="P265" s="23"/>
      <c r="Q265" s="23"/>
      <c r="R265" s="23"/>
      <c r="S265" s="29"/>
      <c r="T265" s="516">
        <v>50000</v>
      </c>
      <c r="U265" s="87"/>
    </row>
    <row r="266" spans="1:21" ht="56.25" x14ac:dyDescent="1.3">
      <c r="A266" s="751" t="s">
        <v>11349</v>
      </c>
      <c r="B266" s="751"/>
      <c r="C266" s="751"/>
      <c r="D266" s="751"/>
      <c r="E266" s="751"/>
      <c r="F266" s="751"/>
      <c r="G266" s="751"/>
      <c r="H266" s="751"/>
      <c r="I266" s="751"/>
      <c r="J266" s="751"/>
      <c r="K266" s="751"/>
      <c r="L266" s="751"/>
      <c r="M266" s="751"/>
      <c r="N266" s="23"/>
      <c r="O266" s="23"/>
      <c r="P266" s="23"/>
      <c r="Q266" s="23"/>
      <c r="R266" s="23"/>
      <c r="S266" s="29"/>
      <c r="T266" s="516">
        <v>50000</v>
      </c>
      <c r="U266" s="87"/>
    </row>
    <row r="267" spans="1:21" ht="56.25" x14ac:dyDescent="1.3">
      <c r="A267" s="712" t="s">
        <v>13349</v>
      </c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23"/>
      <c r="O267" s="23"/>
      <c r="P267" s="23"/>
      <c r="Q267" s="23"/>
      <c r="R267" s="23"/>
      <c r="S267" s="29"/>
      <c r="T267" s="553"/>
      <c r="U267" s="350"/>
    </row>
    <row r="268" spans="1:21" ht="56.25" x14ac:dyDescent="1.3">
      <c r="A268" s="31" t="s">
        <v>11399</v>
      </c>
      <c r="B268" s="37" t="s">
        <v>11400</v>
      </c>
      <c r="C268" s="31" t="s">
        <v>11401</v>
      </c>
      <c r="D268" s="31" t="s">
        <v>11402</v>
      </c>
      <c r="E268" s="31" t="s">
        <v>687</v>
      </c>
      <c r="F268" s="31" t="s">
        <v>123</v>
      </c>
      <c r="G268" s="31" t="s">
        <v>572</v>
      </c>
      <c r="H268" s="31" t="s">
        <v>11366</v>
      </c>
      <c r="I268" s="38">
        <v>0.83333333333333337</v>
      </c>
      <c r="J268" s="31" t="s">
        <v>30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3"/>
      <c r="R268" s="23"/>
      <c r="S268" s="29">
        <v>43225</v>
      </c>
      <c r="T268" s="553"/>
      <c r="U268" s="350"/>
    </row>
    <row r="269" spans="1:21" ht="56.25" x14ac:dyDescent="1.3">
      <c r="A269" s="31" t="s">
        <v>11403</v>
      </c>
      <c r="B269" s="37" t="s">
        <v>11404</v>
      </c>
      <c r="C269" s="31" t="s">
        <v>11405</v>
      </c>
      <c r="D269" s="31" t="s">
        <v>11406</v>
      </c>
      <c r="E269" s="31" t="s">
        <v>687</v>
      </c>
      <c r="F269" s="31" t="s">
        <v>123</v>
      </c>
      <c r="G269" s="31" t="s">
        <v>572</v>
      </c>
      <c r="H269" s="31" t="s">
        <v>11366</v>
      </c>
      <c r="I269" s="38">
        <v>0.83333333333333337</v>
      </c>
      <c r="J269" s="31" t="s">
        <v>30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43225</v>
      </c>
      <c r="T269" s="553"/>
      <c r="U269" s="350"/>
    </row>
    <row r="270" spans="1:21" ht="56.25" x14ac:dyDescent="1.3">
      <c r="A270" s="31" t="s">
        <v>11407</v>
      </c>
      <c r="B270" s="37" t="s">
        <v>6811</v>
      </c>
      <c r="C270" s="31" t="s">
        <v>11408</v>
      </c>
      <c r="D270" s="31" t="s">
        <v>11409</v>
      </c>
      <c r="E270" s="31" t="s">
        <v>687</v>
      </c>
      <c r="F270" s="31" t="s">
        <v>123</v>
      </c>
      <c r="G270" s="31" t="s">
        <v>572</v>
      </c>
      <c r="H270" s="31" t="s">
        <v>11366</v>
      </c>
      <c r="I270" s="38">
        <v>0.83333333333333337</v>
      </c>
      <c r="J270" s="31" t="s">
        <v>30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43225</v>
      </c>
      <c r="T270" s="553"/>
      <c r="U270" s="350"/>
    </row>
    <row r="271" spans="1:21" ht="56.25" x14ac:dyDescent="1.3">
      <c r="A271" s="31" t="s">
        <v>11410</v>
      </c>
      <c r="B271" s="37" t="s">
        <v>11411</v>
      </c>
      <c r="C271" s="31" t="s">
        <v>11412</v>
      </c>
      <c r="D271" s="31" t="s">
        <v>11413</v>
      </c>
      <c r="E271" s="31" t="s">
        <v>687</v>
      </c>
      <c r="F271" s="31" t="s">
        <v>123</v>
      </c>
      <c r="G271" s="31" t="s">
        <v>572</v>
      </c>
      <c r="H271" s="31" t="s">
        <v>11366</v>
      </c>
      <c r="I271" s="38">
        <v>0.83333333333333337</v>
      </c>
      <c r="J271" s="31" t="s">
        <v>30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43225</v>
      </c>
      <c r="T271" s="553"/>
      <c r="U271" s="350"/>
    </row>
    <row r="272" spans="1:21" ht="56.25" x14ac:dyDescent="1.3">
      <c r="A272" s="31" t="s">
        <v>11414</v>
      </c>
      <c r="B272" s="37" t="s">
        <v>11415</v>
      </c>
      <c r="C272" s="31" t="s">
        <v>11416</v>
      </c>
      <c r="D272" s="31" t="s">
        <v>11417</v>
      </c>
      <c r="E272" s="31" t="s">
        <v>687</v>
      </c>
      <c r="F272" s="31" t="s">
        <v>123</v>
      </c>
      <c r="G272" s="31" t="s">
        <v>572</v>
      </c>
      <c r="H272" s="31" t="s">
        <v>11366</v>
      </c>
      <c r="I272" s="38">
        <v>0.83333333333333337</v>
      </c>
      <c r="J272" s="31" t="s">
        <v>30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43225</v>
      </c>
      <c r="T272" s="553"/>
      <c r="U272" s="350"/>
    </row>
    <row r="273" spans="1:21" ht="56.25" x14ac:dyDescent="1.3">
      <c r="A273" s="31" t="s">
        <v>11418</v>
      </c>
      <c r="B273" s="37" t="s">
        <v>11419</v>
      </c>
      <c r="C273" s="31" t="s">
        <v>11420</v>
      </c>
      <c r="D273" s="31" t="s">
        <v>11421</v>
      </c>
      <c r="E273" s="31" t="s">
        <v>687</v>
      </c>
      <c r="F273" s="31" t="s">
        <v>123</v>
      </c>
      <c r="G273" s="31" t="s">
        <v>572</v>
      </c>
      <c r="H273" s="31" t="s">
        <v>11366</v>
      </c>
      <c r="I273" s="38">
        <v>0.83333333333333337</v>
      </c>
      <c r="J273" s="31" t="s">
        <v>30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43225</v>
      </c>
      <c r="T273" s="553"/>
      <c r="U273" s="350"/>
    </row>
    <row r="274" spans="1:21" ht="56.25" x14ac:dyDescent="1.3">
      <c r="A274" s="31" t="s">
        <v>11422</v>
      </c>
      <c r="B274" s="37" t="s">
        <v>11423</v>
      </c>
      <c r="C274" s="31" t="s">
        <v>11424</v>
      </c>
      <c r="D274" s="31" t="s">
        <v>11425</v>
      </c>
      <c r="E274" s="31" t="s">
        <v>687</v>
      </c>
      <c r="F274" s="31" t="s">
        <v>123</v>
      </c>
      <c r="G274" s="31" t="s">
        <v>572</v>
      </c>
      <c r="H274" s="31" t="s">
        <v>11366</v>
      </c>
      <c r="I274" s="38">
        <v>0.83333333333333337</v>
      </c>
      <c r="J274" s="31" t="s">
        <v>30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43225</v>
      </c>
      <c r="T274" s="553"/>
      <c r="U274" s="350"/>
    </row>
    <row r="275" spans="1:21" ht="56.25" x14ac:dyDescent="1.3">
      <c r="A275" s="31" t="s">
        <v>11426</v>
      </c>
      <c r="B275" s="37" t="s">
        <v>11427</v>
      </c>
      <c r="C275" s="31" t="s">
        <v>11428</v>
      </c>
      <c r="D275" s="31" t="s">
        <v>11429</v>
      </c>
      <c r="E275" s="31" t="s">
        <v>687</v>
      </c>
      <c r="F275" s="31" t="s">
        <v>123</v>
      </c>
      <c r="G275" s="31" t="s">
        <v>572</v>
      </c>
      <c r="H275" s="31" t="s">
        <v>11366</v>
      </c>
      <c r="I275" s="38">
        <v>0.83333333333333337</v>
      </c>
      <c r="J275" s="31" t="s">
        <v>30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43225</v>
      </c>
      <c r="T275" s="553"/>
      <c r="U275" s="350"/>
    </row>
    <row r="276" spans="1:21" ht="56.25" x14ac:dyDescent="1.3">
      <c r="A276" s="31" t="s">
        <v>11430</v>
      </c>
      <c r="B276" s="37" t="s">
        <v>11431</v>
      </c>
      <c r="C276" s="31" t="s">
        <v>11432</v>
      </c>
      <c r="D276" s="31" t="s">
        <v>11433</v>
      </c>
      <c r="E276" s="31" t="s">
        <v>687</v>
      </c>
      <c r="F276" s="31" t="s">
        <v>123</v>
      </c>
      <c r="G276" s="31" t="s">
        <v>572</v>
      </c>
      <c r="H276" s="31" t="s">
        <v>11366</v>
      </c>
      <c r="I276" s="38">
        <v>0.83333333333333337</v>
      </c>
      <c r="J276" s="31" t="s">
        <v>30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43225</v>
      </c>
      <c r="T276" s="553"/>
      <c r="U276" s="350"/>
    </row>
    <row r="277" spans="1:21" ht="56.25" x14ac:dyDescent="1.3">
      <c r="A277" s="31" t="s">
        <v>11434</v>
      </c>
      <c r="B277" s="37" t="s">
        <v>11435</v>
      </c>
      <c r="C277" s="31" t="s">
        <v>11436</v>
      </c>
      <c r="D277" s="31" t="s">
        <v>11437</v>
      </c>
      <c r="E277" s="31" t="s">
        <v>687</v>
      </c>
      <c r="F277" s="31" t="s">
        <v>123</v>
      </c>
      <c r="G277" s="31" t="s">
        <v>572</v>
      </c>
      <c r="H277" s="31" t="s">
        <v>11366</v>
      </c>
      <c r="I277" s="38">
        <v>0.83333333333333337</v>
      </c>
      <c r="J277" s="31" t="s">
        <v>30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43225</v>
      </c>
      <c r="T277" s="553"/>
      <c r="U277" s="350"/>
    </row>
    <row r="278" spans="1:21" ht="56.25" x14ac:dyDescent="1.3">
      <c r="A278" s="31" t="s">
        <v>11438</v>
      </c>
      <c r="B278" s="37" t="s">
        <v>11439</v>
      </c>
      <c r="C278" s="31" t="s">
        <v>11440</v>
      </c>
      <c r="D278" s="31" t="s">
        <v>11441</v>
      </c>
      <c r="E278" s="31" t="s">
        <v>687</v>
      </c>
      <c r="F278" s="31" t="s">
        <v>123</v>
      </c>
      <c r="G278" s="31" t="s">
        <v>572</v>
      </c>
      <c r="H278" s="31" t="s">
        <v>11366</v>
      </c>
      <c r="I278" s="38">
        <v>0.83333333333333337</v>
      </c>
      <c r="J278" s="31" t="s">
        <v>30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43225</v>
      </c>
      <c r="T278" s="553"/>
      <c r="U278" s="350"/>
    </row>
    <row r="279" spans="1:21" ht="56.25" x14ac:dyDescent="1.3">
      <c r="A279" s="31" t="s">
        <v>11442</v>
      </c>
      <c r="B279" s="37" t="s">
        <v>7828</v>
      </c>
      <c r="C279" s="31" t="s">
        <v>11443</v>
      </c>
      <c r="D279" s="31" t="s">
        <v>11444</v>
      </c>
      <c r="E279" s="31" t="s">
        <v>687</v>
      </c>
      <c r="F279" s="31" t="s">
        <v>123</v>
      </c>
      <c r="G279" s="31" t="s">
        <v>572</v>
      </c>
      <c r="H279" s="31" t="s">
        <v>11366</v>
      </c>
      <c r="I279" s="38">
        <v>0.83333333333333337</v>
      </c>
      <c r="J279" s="31" t="s">
        <v>30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43225</v>
      </c>
      <c r="T279" s="553"/>
      <c r="U279" s="350"/>
    </row>
    <row r="280" spans="1:21" ht="56.25" x14ac:dyDescent="1.3">
      <c r="A280" s="31" t="s">
        <v>11445</v>
      </c>
      <c r="B280" s="37" t="s">
        <v>11446</v>
      </c>
      <c r="C280" s="31" t="s">
        <v>11447</v>
      </c>
      <c r="D280" s="31" t="s">
        <v>11448</v>
      </c>
      <c r="E280" s="31" t="s">
        <v>687</v>
      </c>
      <c r="F280" s="31" t="s">
        <v>123</v>
      </c>
      <c r="G280" s="31" t="s">
        <v>572</v>
      </c>
      <c r="H280" s="31" t="s">
        <v>11366</v>
      </c>
      <c r="I280" s="38">
        <v>0.83333333333333337</v>
      </c>
      <c r="J280" s="31" t="s">
        <v>30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43225</v>
      </c>
      <c r="T280" s="553"/>
      <c r="U280" s="350"/>
    </row>
    <row r="281" spans="1:21" ht="56.25" x14ac:dyDescent="1.3">
      <c r="A281" s="31" t="s">
        <v>11449</v>
      </c>
      <c r="B281" s="37" t="s">
        <v>11450</v>
      </c>
      <c r="C281" s="31" t="s">
        <v>11451</v>
      </c>
      <c r="D281" s="31" t="s">
        <v>11452</v>
      </c>
      <c r="E281" s="31" t="s">
        <v>687</v>
      </c>
      <c r="F281" s="31" t="s">
        <v>123</v>
      </c>
      <c r="G281" s="31" t="s">
        <v>572</v>
      </c>
      <c r="H281" s="31" t="s">
        <v>11366</v>
      </c>
      <c r="I281" s="38">
        <v>0.83333333333333337</v>
      </c>
      <c r="J281" s="31" t="s">
        <v>30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553"/>
      <c r="U281" s="350"/>
    </row>
    <row r="282" spans="1:21" ht="56.25" x14ac:dyDescent="1.3">
      <c r="A282" s="31" t="s">
        <v>11453</v>
      </c>
      <c r="B282" s="37" t="s">
        <v>11454</v>
      </c>
      <c r="C282" s="31" t="s">
        <v>11455</v>
      </c>
      <c r="D282" s="31" t="s">
        <v>11456</v>
      </c>
      <c r="E282" s="31" t="s">
        <v>687</v>
      </c>
      <c r="F282" s="31" t="s">
        <v>123</v>
      </c>
      <c r="G282" s="31" t="s">
        <v>572</v>
      </c>
      <c r="H282" s="31" t="s">
        <v>11366</v>
      </c>
      <c r="I282" s="38">
        <v>0.83333333333333337</v>
      </c>
      <c r="J282" s="31" t="s">
        <v>30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43225</v>
      </c>
      <c r="T282" s="553"/>
      <c r="U282" s="350"/>
    </row>
    <row r="283" spans="1:21" ht="56.25" x14ac:dyDescent="1.3">
      <c r="A283" s="31" t="s">
        <v>11457</v>
      </c>
      <c r="B283" s="37" t="s">
        <v>11458</v>
      </c>
      <c r="C283" s="31" t="s">
        <v>11459</v>
      </c>
      <c r="D283" s="31" t="s">
        <v>11460</v>
      </c>
      <c r="E283" s="31" t="s">
        <v>687</v>
      </c>
      <c r="F283" s="31" t="s">
        <v>123</v>
      </c>
      <c r="G283" s="31" t="s">
        <v>572</v>
      </c>
      <c r="H283" s="31" t="s">
        <v>11366</v>
      </c>
      <c r="I283" s="38">
        <v>0.83333333333333337</v>
      </c>
      <c r="J283" s="31" t="s">
        <v>30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43225</v>
      </c>
      <c r="T283" s="553"/>
      <c r="U283" s="350"/>
    </row>
    <row r="284" spans="1:21" ht="56.25" x14ac:dyDescent="1.3">
      <c r="A284" s="31" t="s">
        <v>11461</v>
      </c>
      <c r="B284" s="37" t="s">
        <v>11462</v>
      </c>
      <c r="C284" s="31" t="s">
        <v>11463</v>
      </c>
      <c r="D284" s="31" t="s">
        <v>11464</v>
      </c>
      <c r="E284" s="31" t="s">
        <v>687</v>
      </c>
      <c r="F284" s="31" t="s">
        <v>123</v>
      </c>
      <c r="G284" s="31" t="s">
        <v>572</v>
      </c>
      <c r="H284" s="31" t="s">
        <v>11366</v>
      </c>
      <c r="I284" s="38">
        <v>0.83333333333333337</v>
      </c>
      <c r="J284" s="31" t="s">
        <v>30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43225</v>
      </c>
      <c r="T284" s="553"/>
      <c r="U284" s="350"/>
    </row>
    <row r="285" spans="1:21" ht="56.25" x14ac:dyDescent="1.3">
      <c r="A285" s="31" t="s">
        <v>11465</v>
      </c>
      <c r="B285" s="37" t="s">
        <v>11466</v>
      </c>
      <c r="C285" s="31" t="s">
        <v>11467</v>
      </c>
      <c r="D285" s="31" t="s">
        <v>11468</v>
      </c>
      <c r="E285" s="31" t="s">
        <v>687</v>
      </c>
      <c r="F285" s="31" t="s">
        <v>123</v>
      </c>
      <c r="G285" s="31" t="s">
        <v>572</v>
      </c>
      <c r="H285" s="31" t="s">
        <v>11366</v>
      </c>
      <c r="I285" s="38">
        <v>0.83333333333333337</v>
      </c>
      <c r="J285" s="31" t="s">
        <v>30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43225</v>
      </c>
      <c r="T285" s="553"/>
      <c r="U285" s="350"/>
    </row>
    <row r="286" spans="1:21" ht="56.25" x14ac:dyDescent="1.3">
      <c r="A286" s="31" t="s">
        <v>11469</v>
      </c>
      <c r="B286" s="37" t="s">
        <v>11470</v>
      </c>
      <c r="C286" s="31" t="s">
        <v>11471</v>
      </c>
      <c r="D286" s="31" t="s">
        <v>11472</v>
      </c>
      <c r="E286" s="31" t="s">
        <v>687</v>
      </c>
      <c r="F286" s="31" t="s">
        <v>123</v>
      </c>
      <c r="G286" s="31" t="s">
        <v>572</v>
      </c>
      <c r="H286" s="31" t="s">
        <v>11366</v>
      </c>
      <c r="I286" s="38">
        <v>0.83333333333333337</v>
      </c>
      <c r="J286" s="31" t="s">
        <v>30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43225</v>
      </c>
      <c r="T286" s="553"/>
      <c r="U286" s="350"/>
    </row>
    <row r="287" spans="1:21" ht="56.25" x14ac:dyDescent="1.3">
      <c r="A287" s="31" t="s">
        <v>11473</v>
      </c>
      <c r="B287" s="37" t="s">
        <v>11474</v>
      </c>
      <c r="C287" s="31" t="s">
        <v>11475</v>
      </c>
      <c r="D287" s="31" t="s">
        <v>11476</v>
      </c>
      <c r="E287" s="31" t="s">
        <v>687</v>
      </c>
      <c r="F287" s="31" t="s">
        <v>123</v>
      </c>
      <c r="G287" s="31" t="s">
        <v>572</v>
      </c>
      <c r="H287" s="31" t="s">
        <v>11366</v>
      </c>
      <c r="I287" s="38">
        <v>0.83333333333333337</v>
      </c>
      <c r="J287" s="31" t="s">
        <v>30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43225</v>
      </c>
      <c r="T287" s="553"/>
      <c r="U287" s="350"/>
    </row>
    <row r="288" spans="1:21" ht="56.25" x14ac:dyDescent="1.3">
      <c r="A288" s="31" t="s">
        <v>11477</v>
      </c>
      <c r="B288" s="37" t="s">
        <v>6370</v>
      </c>
      <c r="C288" s="31" t="s">
        <v>11478</v>
      </c>
      <c r="D288" s="31" t="s">
        <v>11479</v>
      </c>
      <c r="E288" s="31" t="s">
        <v>687</v>
      </c>
      <c r="F288" s="31" t="s">
        <v>123</v>
      </c>
      <c r="G288" s="31" t="s">
        <v>572</v>
      </c>
      <c r="H288" s="31" t="s">
        <v>11366</v>
      </c>
      <c r="I288" s="38">
        <v>0.83333333333333337</v>
      </c>
      <c r="J288" s="31" t="s">
        <v>30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23"/>
      <c r="R288" s="23"/>
      <c r="S288" s="29">
        <v>43225</v>
      </c>
      <c r="T288" s="553"/>
      <c r="U288" s="350"/>
    </row>
    <row r="289" spans="1:21" ht="56.25" x14ac:dyDescent="1.3">
      <c r="A289" s="31" t="s">
        <v>11480</v>
      </c>
      <c r="B289" s="37" t="s">
        <v>11481</v>
      </c>
      <c r="C289" s="31" t="s">
        <v>11482</v>
      </c>
      <c r="D289" s="31" t="s">
        <v>11483</v>
      </c>
      <c r="E289" s="31" t="s">
        <v>687</v>
      </c>
      <c r="F289" s="31" t="s">
        <v>123</v>
      </c>
      <c r="G289" s="31" t="s">
        <v>572</v>
      </c>
      <c r="H289" s="31" t="s">
        <v>11366</v>
      </c>
      <c r="I289" s="38">
        <v>0.83333333333333337</v>
      </c>
      <c r="J289" s="31" t="s">
        <v>30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43225</v>
      </c>
      <c r="T289" s="553"/>
      <c r="U289" s="350"/>
    </row>
    <row r="290" spans="1:21" ht="56.25" x14ac:dyDescent="1.3">
      <c r="A290" s="31" t="s">
        <v>11484</v>
      </c>
      <c r="B290" s="37" t="s">
        <v>11485</v>
      </c>
      <c r="C290" s="31" t="s">
        <v>11486</v>
      </c>
      <c r="D290" s="31" t="s">
        <v>11487</v>
      </c>
      <c r="E290" s="31" t="s">
        <v>687</v>
      </c>
      <c r="F290" s="31" t="s">
        <v>123</v>
      </c>
      <c r="G290" s="31" t="s">
        <v>572</v>
      </c>
      <c r="H290" s="31" t="s">
        <v>11366</v>
      </c>
      <c r="I290" s="38">
        <v>0.83333333333333337</v>
      </c>
      <c r="J290" s="31" t="s">
        <v>30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43225</v>
      </c>
      <c r="T290" s="553"/>
      <c r="U290" s="350"/>
    </row>
    <row r="291" spans="1:21" ht="56.25" x14ac:dyDescent="1.3">
      <c r="A291" s="31" t="s">
        <v>11488</v>
      </c>
      <c r="B291" s="37" t="s">
        <v>11489</v>
      </c>
      <c r="C291" s="31" t="s">
        <v>11490</v>
      </c>
      <c r="D291" s="31" t="s">
        <v>11491</v>
      </c>
      <c r="E291" s="31" t="s">
        <v>687</v>
      </c>
      <c r="F291" s="31" t="s">
        <v>123</v>
      </c>
      <c r="G291" s="31" t="s">
        <v>572</v>
      </c>
      <c r="H291" s="31" t="s">
        <v>11366</v>
      </c>
      <c r="I291" s="38">
        <v>0.83333333333333337</v>
      </c>
      <c r="J291" s="31" t="s">
        <v>30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43225</v>
      </c>
      <c r="T291" s="553"/>
      <c r="U291" s="350"/>
    </row>
    <row r="292" spans="1:21" ht="56.25" x14ac:dyDescent="1.3">
      <c r="A292" s="31" t="s">
        <v>11492</v>
      </c>
      <c r="B292" s="37" t="s">
        <v>11493</v>
      </c>
      <c r="C292" s="31" t="s">
        <v>11494</v>
      </c>
      <c r="D292" s="31" t="s">
        <v>11495</v>
      </c>
      <c r="E292" s="31" t="s">
        <v>687</v>
      </c>
      <c r="F292" s="31" t="s">
        <v>123</v>
      </c>
      <c r="G292" s="31" t="s">
        <v>572</v>
      </c>
      <c r="H292" s="31" t="s">
        <v>11366</v>
      </c>
      <c r="I292" s="38">
        <v>0.83333333333333337</v>
      </c>
      <c r="J292" s="31" t="s">
        <v>30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43225</v>
      </c>
      <c r="T292" s="553"/>
      <c r="U292" s="350"/>
    </row>
    <row r="293" spans="1:21" ht="56.25" x14ac:dyDescent="1.3">
      <c r="A293" s="31" t="s">
        <v>11496</v>
      </c>
      <c r="B293" s="37" t="s">
        <v>11497</v>
      </c>
      <c r="C293" s="31" t="s">
        <v>11498</v>
      </c>
      <c r="D293" s="31" t="s">
        <v>11499</v>
      </c>
      <c r="E293" s="31" t="s">
        <v>687</v>
      </c>
      <c r="F293" s="31" t="s">
        <v>123</v>
      </c>
      <c r="G293" s="31" t="s">
        <v>572</v>
      </c>
      <c r="H293" s="31" t="s">
        <v>11366</v>
      </c>
      <c r="I293" s="38">
        <v>0.83333333333333337</v>
      </c>
      <c r="J293" s="31" t="s">
        <v>30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43225</v>
      </c>
      <c r="T293" s="553"/>
      <c r="U293" s="350"/>
    </row>
    <row r="294" spans="1:21" ht="56.25" x14ac:dyDescent="1.3">
      <c r="A294" s="31" t="s">
        <v>11500</v>
      </c>
      <c r="B294" s="37" t="s">
        <v>11501</v>
      </c>
      <c r="C294" s="31" t="s">
        <v>11502</v>
      </c>
      <c r="D294" s="31" t="s">
        <v>11503</v>
      </c>
      <c r="E294" s="31" t="s">
        <v>687</v>
      </c>
      <c r="F294" s="31" t="s">
        <v>123</v>
      </c>
      <c r="G294" s="31" t="s">
        <v>572</v>
      </c>
      <c r="H294" s="31" t="s">
        <v>11366</v>
      </c>
      <c r="I294" s="38">
        <v>0.83333333333333337</v>
      </c>
      <c r="J294" s="31" t="s">
        <v>30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43225</v>
      </c>
      <c r="T294" s="553"/>
      <c r="U294" s="350"/>
    </row>
    <row r="295" spans="1:21" ht="56.25" x14ac:dyDescent="1.3">
      <c r="A295" s="31" t="s">
        <v>11504</v>
      </c>
      <c r="B295" s="37" t="s">
        <v>6441</v>
      </c>
      <c r="C295" s="31" t="s">
        <v>11505</v>
      </c>
      <c r="D295" s="31" t="s">
        <v>11506</v>
      </c>
      <c r="E295" s="31" t="s">
        <v>687</v>
      </c>
      <c r="F295" s="31" t="s">
        <v>123</v>
      </c>
      <c r="G295" s="31" t="s">
        <v>572</v>
      </c>
      <c r="H295" s="31" t="s">
        <v>11366</v>
      </c>
      <c r="I295" s="38">
        <v>0.83333333333333337</v>
      </c>
      <c r="J295" s="31" t="s">
        <v>30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43225</v>
      </c>
      <c r="T295" s="553"/>
      <c r="U295" s="350"/>
    </row>
    <row r="296" spans="1:21" ht="56.25" x14ac:dyDescent="1.3">
      <c r="A296" s="31" t="s">
        <v>11507</v>
      </c>
      <c r="B296" s="37" t="s">
        <v>11508</v>
      </c>
      <c r="C296" s="31" t="s">
        <v>11509</v>
      </c>
      <c r="D296" s="31" t="s">
        <v>11510</v>
      </c>
      <c r="E296" s="31" t="s">
        <v>687</v>
      </c>
      <c r="F296" s="31" t="s">
        <v>123</v>
      </c>
      <c r="G296" s="31" t="s">
        <v>572</v>
      </c>
      <c r="H296" s="31" t="s">
        <v>11366</v>
      </c>
      <c r="I296" s="38">
        <v>0.83333333333333337</v>
      </c>
      <c r="J296" s="31" t="s">
        <v>30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43225</v>
      </c>
      <c r="T296" s="553"/>
      <c r="U296" s="350"/>
    </row>
    <row r="297" spans="1:21" ht="56.25" x14ac:dyDescent="1.3">
      <c r="A297" s="31" t="s">
        <v>11511</v>
      </c>
      <c r="B297" s="37" t="s">
        <v>11512</v>
      </c>
      <c r="C297" s="31" t="s">
        <v>11513</v>
      </c>
      <c r="D297" s="31" t="s">
        <v>11514</v>
      </c>
      <c r="E297" s="31" t="s">
        <v>687</v>
      </c>
      <c r="F297" s="31" t="s">
        <v>123</v>
      </c>
      <c r="G297" s="31" t="s">
        <v>572</v>
      </c>
      <c r="H297" s="31" t="s">
        <v>11366</v>
      </c>
      <c r="I297" s="38">
        <v>0.83333333333333337</v>
      </c>
      <c r="J297" s="31" t="s">
        <v>30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43225</v>
      </c>
      <c r="T297" s="553"/>
      <c r="U297" s="350"/>
    </row>
    <row r="298" spans="1:21" ht="56.25" x14ac:dyDescent="1.3">
      <c r="A298" s="26" t="s">
        <v>11515</v>
      </c>
      <c r="B298" s="27" t="s">
        <v>11516</v>
      </c>
      <c r="C298" s="31" t="s">
        <v>11517</v>
      </c>
      <c r="D298" s="26" t="s">
        <v>11518</v>
      </c>
      <c r="E298" s="26" t="s">
        <v>687</v>
      </c>
      <c r="F298" s="26" t="s">
        <v>123</v>
      </c>
      <c r="G298" s="26" t="s">
        <v>572</v>
      </c>
      <c r="H298" s="26" t="s">
        <v>11366</v>
      </c>
      <c r="I298" s="28">
        <v>0.83333333333333337</v>
      </c>
      <c r="J298" s="26" t="s">
        <v>30</v>
      </c>
      <c r="K298" s="31" t="s">
        <v>105</v>
      </c>
      <c r="L298" s="26" t="s">
        <v>106</v>
      </c>
      <c r="M298" s="26" t="s">
        <v>995</v>
      </c>
      <c r="N298" s="23"/>
      <c r="O298" s="23"/>
      <c r="P298" s="23"/>
      <c r="Q298" s="23"/>
      <c r="R298" s="23"/>
      <c r="S298" s="175">
        <v>22000</v>
      </c>
      <c r="T298" s="553"/>
      <c r="U298" s="350"/>
    </row>
    <row r="299" spans="1:21" ht="56.25" x14ac:dyDescent="1.3">
      <c r="A299" s="26" t="s">
        <v>11519</v>
      </c>
      <c r="B299" s="27" t="s">
        <v>3356</v>
      </c>
      <c r="C299" s="31" t="s">
        <v>11520</v>
      </c>
      <c r="D299" s="26" t="s">
        <v>11521</v>
      </c>
      <c r="E299" s="26" t="s">
        <v>687</v>
      </c>
      <c r="F299" s="26" t="s">
        <v>123</v>
      </c>
      <c r="G299" s="26" t="s">
        <v>572</v>
      </c>
      <c r="H299" s="26" t="s">
        <v>11366</v>
      </c>
      <c r="I299" s="28">
        <v>0.83333333333333337</v>
      </c>
      <c r="J299" s="26" t="s">
        <v>30</v>
      </c>
      <c r="K299" s="31" t="s">
        <v>105</v>
      </c>
      <c r="L299" s="26" t="s">
        <v>106</v>
      </c>
      <c r="M299" s="26" t="s">
        <v>995</v>
      </c>
      <c r="N299" s="23"/>
      <c r="O299" s="23"/>
      <c r="P299" s="23"/>
      <c r="Q299" s="23"/>
      <c r="R299" s="23"/>
      <c r="S299" s="175">
        <v>22000</v>
      </c>
      <c r="T299" s="553"/>
      <c r="U299" s="350"/>
    </row>
    <row r="300" spans="1:21" ht="56.25" x14ac:dyDescent="1.3">
      <c r="A300" s="26" t="s">
        <v>11522</v>
      </c>
      <c r="B300" s="27" t="s">
        <v>11523</v>
      </c>
      <c r="C300" s="31" t="s">
        <v>11524</v>
      </c>
      <c r="D300" s="26" t="s">
        <v>11525</v>
      </c>
      <c r="E300" s="26" t="s">
        <v>687</v>
      </c>
      <c r="F300" s="26" t="s">
        <v>123</v>
      </c>
      <c r="G300" s="26" t="s">
        <v>572</v>
      </c>
      <c r="H300" s="26" t="s">
        <v>11366</v>
      </c>
      <c r="I300" s="28">
        <v>0.83333333333333337</v>
      </c>
      <c r="J300" s="26" t="s">
        <v>30</v>
      </c>
      <c r="K300" s="31" t="s">
        <v>105</v>
      </c>
      <c r="L300" s="26" t="s">
        <v>106</v>
      </c>
      <c r="M300" s="26" t="s">
        <v>995</v>
      </c>
      <c r="N300" s="23"/>
      <c r="O300" s="23"/>
      <c r="P300" s="23"/>
      <c r="Q300" s="23"/>
      <c r="R300" s="23"/>
      <c r="S300" s="175">
        <v>22000</v>
      </c>
      <c r="T300" s="553"/>
      <c r="U300" s="350"/>
    </row>
    <row r="301" spans="1:21" ht="56.25" x14ac:dyDescent="1.3">
      <c r="A301" s="712" t="s">
        <v>13348</v>
      </c>
      <c r="B301" s="712"/>
      <c r="C301" s="712"/>
      <c r="D301" s="712"/>
      <c r="E301" s="712"/>
      <c r="F301" s="712"/>
      <c r="G301" s="712"/>
      <c r="H301" s="712"/>
      <c r="I301" s="712"/>
      <c r="J301" s="712"/>
      <c r="K301" s="712"/>
      <c r="L301" s="712"/>
      <c r="M301" s="712"/>
      <c r="N301" s="23"/>
      <c r="O301" s="23"/>
      <c r="P301" s="23"/>
      <c r="Q301" s="23"/>
      <c r="R301" s="23"/>
      <c r="S301" s="29"/>
      <c r="T301" s="553"/>
      <c r="U301" s="350"/>
    </row>
    <row r="302" spans="1:21" ht="56.25" x14ac:dyDescent="1.3">
      <c r="A302" s="31" t="s">
        <v>12847</v>
      </c>
      <c r="B302" s="37" t="s">
        <v>12848</v>
      </c>
      <c r="C302" s="31" t="s">
        <v>12849</v>
      </c>
      <c r="D302" s="31" t="s">
        <v>12850</v>
      </c>
      <c r="E302" s="31" t="s">
        <v>687</v>
      </c>
      <c r="F302" s="31" t="s">
        <v>102</v>
      </c>
      <c r="G302" s="31" t="s">
        <v>490</v>
      </c>
      <c r="H302" s="31" t="s">
        <v>12839</v>
      </c>
      <c r="I302" s="38">
        <v>0.83333333333333337</v>
      </c>
      <c r="J302" s="31" t="s">
        <v>30</v>
      </c>
      <c r="K302" s="31" t="s">
        <v>105</v>
      </c>
      <c r="L302" s="31" t="s">
        <v>106</v>
      </c>
      <c r="M302" s="31" t="s">
        <v>491</v>
      </c>
      <c r="N302" s="23"/>
      <c r="O302" s="23"/>
      <c r="P302" s="23"/>
      <c r="Q302" s="23"/>
      <c r="R302" s="23"/>
      <c r="S302" s="29">
        <v>25000</v>
      </c>
      <c r="T302" s="553"/>
      <c r="U302" s="350"/>
    </row>
    <row r="303" spans="1:21" ht="56.25" x14ac:dyDescent="1.3">
      <c r="A303" s="31" t="s">
        <v>12851</v>
      </c>
      <c r="B303" s="37" t="s">
        <v>12852</v>
      </c>
      <c r="C303" s="31" t="s">
        <v>12853</v>
      </c>
      <c r="D303" s="31" t="s">
        <v>12854</v>
      </c>
      <c r="E303" s="31" t="s">
        <v>687</v>
      </c>
      <c r="F303" s="31" t="s">
        <v>102</v>
      </c>
      <c r="G303" s="31" t="s">
        <v>490</v>
      </c>
      <c r="H303" s="31" t="s">
        <v>12839</v>
      </c>
      <c r="I303" s="38">
        <v>0.83333333333333337</v>
      </c>
      <c r="J303" s="31" t="s">
        <v>30</v>
      </c>
      <c r="K303" s="31" t="s">
        <v>105</v>
      </c>
      <c r="L303" s="31" t="s">
        <v>106</v>
      </c>
      <c r="M303" s="31" t="s">
        <v>491</v>
      </c>
      <c r="N303" s="23"/>
      <c r="O303" s="23"/>
      <c r="P303" s="23"/>
      <c r="Q303" s="23"/>
      <c r="R303" s="23"/>
      <c r="S303" s="29">
        <v>25000</v>
      </c>
      <c r="T303" s="553"/>
      <c r="U303" s="350"/>
    </row>
    <row r="304" spans="1:21" ht="56.25" x14ac:dyDescent="1.3">
      <c r="A304" s="31" t="s">
        <v>12855</v>
      </c>
      <c r="B304" s="37" t="s">
        <v>12856</v>
      </c>
      <c r="C304" s="31" t="s">
        <v>12857</v>
      </c>
      <c r="D304" s="31" t="s">
        <v>12858</v>
      </c>
      <c r="E304" s="31" t="s">
        <v>687</v>
      </c>
      <c r="F304" s="31" t="s">
        <v>102</v>
      </c>
      <c r="G304" s="31" t="s">
        <v>490</v>
      </c>
      <c r="H304" s="31" t="s">
        <v>12839</v>
      </c>
      <c r="I304" s="38">
        <v>0.83333333333333337</v>
      </c>
      <c r="J304" s="31" t="s">
        <v>30</v>
      </c>
      <c r="K304" s="31" t="s">
        <v>105</v>
      </c>
      <c r="L304" s="31" t="s">
        <v>106</v>
      </c>
      <c r="M304" s="31" t="s">
        <v>491</v>
      </c>
      <c r="N304" s="23"/>
      <c r="O304" s="23"/>
      <c r="P304" s="23"/>
      <c r="Q304" s="23"/>
      <c r="R304" s="23"/>
      <c r="S304" s="29">
        <v>25000</v>
      </c>
      <c r="T304" s="553"/>
      <c r="U304" s="350"/>
    </row>
    <row r="305" spans="1:21" ht="56.25" x14ac:dyDescent="1.3">
      <c r="A305" s="31" t="s">
        <v>12859</v>
      </c>
      <c r="B305" s="37" t="s">
        <v>12860</v>
      </c>
      <c r="C305" s="31" t="s">
        <v>12861</v>
      </c>
      <c r="D305" s="31" t="s">
        <v>12862</v>
      </c>
      <c r="E305" s="31" t="s">
        <v>687</v>
      </c>
      <c r="F305" s="31" t="s">
        <v>102</v>
      </c>
      <c r="G305" s="31" t="s">
        <v>490</v>
      </c>
      <c r="H305" s="31" t="s">
        <v>12839</v>
      </c>
      <c r="I305" s="38">
        <v>0.83333333333333337</v>
      </c>
      <c r="J305" s="31" t="s">
        <v>30</v>
      </c>
      <c r="K305" s="31" t="s">
        <v>105</v>
      </c>
      <c r="L305" s="31" t="s">
        <v>125</v>
      </c>
      <c r="M305" s="31" t="s">
        <v>491</v>
      </c>
      <c r="N305" s="23"/>
      <c r="O305" s="23"/>
      <c r="P305" s="23"/>
      <c r="Q305" s="23"/>
      <c r="R305" s="23"/>
      <c r="S305" s="29">
        <v>25000</v>
      </c>
      <c r="T305" s="553"/>
      <c r="U305" s="350"/>
    </row>
    <row r="306" spans="1:21" ht="56.25" x14ac:dyDescent="1.3">
      <c r="A306" s="751" t="s">
        <v>13352</v>
      </c>
      <c r="B306" s="751"/>
      <c r="C306" s="751"/>
      <c r="D306" s="751"/>
      <c r="E306" s="751"/>
      <c r="F306" s="751"/>
      <c r="G306" s="751"/>
      <c r="H306" s="751"/>
      <c r="I306" s="751"/>
      <c r="J306" s="751"/>
      <c r="K306" s="751"/>
      <c r="L306" s="751"/>
      <c r="M306" s="751"/>
      <c r="N306" s="23"/>
      <c r="O306" s="23"/>
      <c r="P306" s="23"/>
      <c r="Q306" s="23"/>
      <c r="R306" s="23"/>
      <c r="S306" s="29"/>
      <c r="T306" s="516">
        <v>336000</v>
      </c>
      <c r="U306" s="87"/>
    </row>
    <row r="307" spans="1:21" ht="56.25" x14ac:dyDescent="1.3">
      <c r="A307" s="751" t="s">
        <v>13352</v>
      </c>
      <c r="B307" s="751"/>
      <c r="C307" s="751"/>
      <c r="D307" s="751"/>
      <c r="E307" s="751"/>
      <c r="F307" s="751"/>
      <c r="G307" s="751"/>
      <c r="H307" s="751"/>
      <c r="I307" s="751"/>
      <c r="J307" s="751"/>
      <c r="K307" s="751"/>
      <c r="L307" s="751"/>
      <c r="M307" s="751"/>
      <c r="N307" s="23"/>
      <c r="O307" s="23"/>
      <c r="P307" s="23"/>
      <c r="Q307" s="23"/>
      <c r="R307" s="23"/>
      <c r="S307" s="29"/>
      <c r="T307" s="516">
        <v>14000</v>
      </c>
      <c r="U307" s="87"/>
    </row>
    <row r="308" spans="1:21" ht="56.25" x14ac:dyDescent="1.3">
      <c r="A308" s="751" t="s">
        <v>13352</v>
      </c>
      <c r="B308" s="751"/>
      <c r="C308" s="751"/>
      <c r="D308" s="751"/>
      <c r="E308" s="751"/>
      <c r="F308" s="751"/>
      <c r="G308" s="751"/>
      <c r="H308" s="751"/>
      <c r="I308" s="751"/>
      <c r="J308" s="751"/>
      <c r="K308" s="751"/>
      <c r="L308" s="751"/>
      <c r="M308" s="751"/>
      <c r="N308" s="23"/>
      <c r="O308" s="23"/>
      <c r="P308" s="23"/>
      <c r="Q308" s="23"/>
      <c r="R308" s="23"/>
      <c r="S308" s="29"/>
      <c r="T308" s="516">
        <v>50000</v>
      </c>
      <c r="U308" s="87"/>
    </row>
    <row r="309" spans="1:21" ht="56.25" x14ac:dyDescent="1.3">
      <c r="A309" s="751" t="s">
        <v>13352</v>
      </c>
      <c r="B309" s="751"/>
      <c r="C309" s="751"/>
      <c r="D309" s="751"/>
      <c r="E309" s="751"/>
      <c r="F309" s="751"/>
      <c r="G309" s="751"/>
      <c r="H309" s="751"/>
      <c r="I309" s="751"/>
      <c r="J309" s="751"/>
      <c r="K309" s="751"/>
      <c r="L309" s="751"/>
      <c r="M309" s="751"/>
      <c r="N309" s="23"/>
      <c r="O309" s="23"/>
      <c r="P309" s="23"/>
      <c r="Q309" s="23"/>
      <c r="R309" s="23"/>
      <c r="S309" s="29"/>
      <c r="T309" s="516">
        <v>35000</v>
      </c>
      <c r="U309" s="87"/>
    </row>
    <row r="310" spans="1:21" ht="56.25" x14ac:dyDescent="1.3">
      <c r="A310" s="751" t="s">
        <v>13376</v>
      </c>
      <c r="B310" s="751"/>
      <c r="C310" s="751"/>
      <c r="D310" s="751"/>
      <c r="E310" s="751"/>
      <c r="F310" s="751"/>
      <c r="G310" s="751"/>
      <c r="H310" s="751"/>
      <c r="I310" s="751"/>
      <c r="J310" s="751"/>
      <c r="K310" s="751"/>
      <c r="L310" s="751"/>
      <c r="M310" s="751"/>
      <c r="N310" s="23"/>
      <c r="O310" s="23"/>
      <c r="P310" s="23"/>
      <c r="Q310" s="23"/>
      <c r="R310" s="23"/>
      <c r="S310" s="29"/>
      <c r="T310" s="516">
        <v>50000</v>
      </c>
      <c r="U310" s="87"/>
    </row>
    <row r="311" spans="1:21" ht="56.25" x14ac:dyDescent="1.3">
      <c r="A311" s="751" t="s">
        <v>13376</v>
      </c>
      <c r="B311" s="751"/>
      <c r="C311" s="751"/>
      <c r="D311" s="751"/>
      <c r="E311" s="751"/>
      <c r="F311" s="751"/>
      <c r="G311" s="751"/>
      <c r="H311" s="751"/>
      <c r="I311" s="751"/>
      <c r="J311" s="751"/>
      <c r="K311" s="751"/>
      <c r="L311" s="751"/>
      <c r="M311" s="751"/>
      <c r="N311" s="23"/>
      <c r="O311" s="23"/>
      <c r="P311" s="23"/>
      <c r="Q311" s="23"/>
      <c r="R311" s="23"/>
      <c r="S311" s="29"/>
      <c r="T311" s="516">
        <v>100000</v>
      </c>
      <c r="U311" s="87"/>
    </row>
    <row r="312" spans="1:21" ht="56.25" x14ac:dyDescent="1.3">
      <c r="A312" s="751" t="s">
        <v>13376</v>
      </c>
      <c r="B312" s="751"/>
      <c r="C312" s="751"/>
      <c r="D312" s="751"/>
      <c r="E312" s="751"/>
      <c r="F312" s="751"/>
      <c r="G312" s="751"/>
      <c r="H312" s="751"/>
      <c r="I312" s="751"/>
      <c r="J312" s="751"/>
      <c r="K312" s="751"/>
      <c r="L312" s="751"/>
      <c r="M312" s="751"/>
      <c r="N312" s="23"/>
      <c r="O312" s="23"/>
      <c r="P312" s="23"/>
      <c r="Q312" s="23"/>
      <c r="R312" s="23"/>
      <c r="S312" s="29"/>
      <c r="T312" s="516">
        <v>77000</v>
      </c>
      <c r="U312" s="87"/>
    </row>
    <row r="313" spans="1:21" ht="56.25" x14ac:dyDescent="1.3">
      <c r="A313" s="712" t="s">
        <v>13729</v>
      </c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23"/>
      <c r="O313" s="23"/>
      <c r="P313" s="23"/>
      <c r="Q313" s="23"/>
      <c r="R313" s="23"/>
      <c r="S313" s="29"/>
      <c r="T313" s="493"/>
      <c r="U313" s="350"/>
    </row>
    <row r="314" spans="1:21" ht="56.25" x14ac:dyDescent="1.3">
      <c r="A314" s="31" t="s">
        <v>13385</v>
      </c>
      <c r="B314" s="37" t="s">
        <v>13386</v>
      </c>
      <c r="C314" s="31" t="s">
        <v>13387</v>
      </c>
      <c r="D314" s="31" t="s">
        <v>13388</v>
      </c>
      <c r="E314" s="31" t="s">
        <v>688</v>
      </c>
      <c r="F314" s="31" t="s">
        <v>123</v>
      </c>
      <c r="G314" s="31" t="s">
        <v>689</v>
      </c>
      <c r="H314" s="31" t="s">
        <v>13384</v>
      </c>
      <c r="I314" s="38">
        <v>8.3333333333333329E-2</v>
      </c>
      <c r="J314" s="31" t="s">
        <v>30</v>
      </c>
      <c r="K314" s="31" t="s">
        <v>105</v>
      </c>
      <c r="L314" s="31" t="s">
        <v>106</v>
      </c>
      <c r="M314" s="31" t="s">
        <v>194</v>
      </c>
      <c r="N314" s="23"/>
      <c r="O314" s="23"/>
      <c r="P314" s="23"/>
      <c r="Q314" s="23"/>
      <c r="R314" s="23"/>
      <c r="S314" s="29">
        <v>38750</v>
      </c>
      <c r="T314" s="493"/>
      <c r="U314" s="350"/>
    </row>
    <row r="315" spans="1:21" ht="56.25" x14ac:dyDescent="1.3">
      <c r="A315" s="31" t="s">
        <v>13389</v>
      </c>
      <c r="B315" s="37" t="s">
        <v>13390</v>
      </c>
      <c r="C315" s="31" t="s">
        <v>13391</v>
      </c>
      <c r="D315" s="31" t="s">
        <v>13392</v>
      </c>
      <c r="E315" s="31" t="s">
        <v>688</v>
      </c>
      <c r="F315" s="31" t="s">
        <v>123</v>
      </c>
      <c r="G315" s="31" t="s">
        <v>689</v>
      </c>
      <c r="H315" s="31" t="s">
        <v>13384</v>
      </c>
      <c r="I315" s="38">
        <v>8.3333333333333329E-2</v>
      </c>
      <c r="J315" s="31" t="s">
        <v>30</v>
      </c>
      <c r="K315" s="31" t="s">
        <v>105</v>
      </c>
      <c r="L315" s="31" t="s">
        <v>106</v>
      </c>
      <c r="M315" s="31" t="s">
        <v>194</v>
      </c>
      <c r="N315" s="23"/>
      <c r="O315" s="23"/>
      <c r="P315" s="23"/>
      <c r="Q315" s="23"/>
      <c r="R315" s="23"/>
      <c r="S315" s="29">
        <v>38750</v>
      </c>
      <c r="T315" s="493"/>
      <c r="U315" s="350"/>
    </row>
    <row r="316" spans="1:21" ht="56.25" x14ac:dyDescent="1.3">
      <c r="A316" s="31" t="s">
        <v>13393</v>
      </c>
      <c r="B316" s="37" t="s">
        <v>13394</v>
      </c>
      <c r="C316" s="31" t="s">
        <v>13395</v>
      </c>
      <c r="D316" s="31" t="s">
        <v>13396</v>
      </c>
      <c r="E316" s="31" t="s">
        <v>688</v>
      </c>
      <c r="F316" s="31" t="s">
        <v>123</v>
      </c>
      <c r="G316" s="31" t="s">
        <v>689</v>
      </c>
      <c r="H316" s="31" t="s">
        <v>13384</v>
      </c>
      <c r="I316" s="38">
        <v>8.3333333333333329E-2</v>
      </c>
      <c r="J316" s="31" t="s">
        <v>30</v>
      </c>
      <c r="K316" s="31" t="s">
        <v>105</v>
      </c>
      <c r="L316" s="31" t="s">
        <v>106</v>
      </c>
      <c r="M316" s="31" t="s">
        <v>194</v>
      </c>
      <c r="N316" s="23"/>
      <c r="O316" s="23"/>
      <c r="P316" s="23"/>
      <c r="Q316" s="23"/>
      <c r="R316" s="23"/>
      <c r="S316" s="29">
        <v>38750</v>
      </c>
      <c r="T316" s="493"/>
      <c r="U316" s="350"/>
    </row>
    <row r="317" spans="1:21" ht="56.25" x14ac:dyDescent="1.3">
      <c r="A317" s="31" t="s">
        <v>13397</v>
      </c>
      <c r="B317" s="37" t="s">
        <v>13398</v>
      </c>
      <c r="C317" s="31" t="s">
        <v>13399</v>
      </c>
      <c r="D317" s="31" t="s">
        <v>13400</v>
      </c>
      <c r="E317" s="31" t="s">
        <v>688</v>
      </c>
      <c r="F317" s="31" t="s">
        <v>123</v>
      </c>
      <c r="G317" s="31" t="s">
        <v>689</v>
      </c>
      <c r="H317" s="31" t="s">
        <v>13384</v>
      </c>
      <c r="I317" s="38">
        <v>8.3333333333333329E-2</v>
      </c>
      <c r="J317" s="31" t="s">
        <v>30</v>
      </c>
      <c r="K317" s="31" t="s">
        <v>105</v>
      </c>
      <c r="L317" s="31" t="s">
        <v>106</v>
      </c>
      <c r="M317" s="31" t="s">
        <v>194</v>
      </c>
      <c r="N317" s="23"/>
      <c r="O317" s="23"/>
      <c r="P317" s="23"/>
      <c r="Q317" s="23"/>
      <c r="R317" s="23"/>
      <c r="S317" s="29">
        <v>38750</v>
      </c>
      <c r="T317" s="493"/>
      <c r="U317" s="350"/>
    </row>
    <row r="318" spans="1:21" ht="56.25" x14ac:dyDescent="1.3">
      <c r="A318" s="31" t="s">
        <v>13401</v>
      </c>
      <c r="B318" s="37" t="s">
        <v>13402</v>
      </c>
      <c r="C318" s="31" t="s">
        <v>13403</v>
      </c>
      <c r="D318" s="31" t="s">
        <v>13404</v>
      </c>
      <c r="E318" s="31" t="s">
        <v>688</v>
      </c>
      <c r="F318" s="31" t="s">
        <v>123</v>
      </c>
      <c r="G318" s="31" t="s">
        <v>689</v>
      </c>
      <c r="H318" s="31" t="s">
        <v>13384</v>
      </c>
      <c r="I318" s="38">
        <v>8.3333333333333329E-2</v>
      </c>
      <c r="J318" s="31" t="s">
        <v>30</v>
      </c>
      <c r="K318" s="31" t="s">
        <v>105</v>
      </c>
      <c r="L318" s="31" t="s">
        <v>106</v>
      </c>
      <c r="M318" s="31" t="s">
        <v>194</v>
      </c>
      <c r="N318" s="23"/>
      <c r="O318" s="23"/>
      <c r="P318" s="23"/>
      <c r="Q318" s="23"/>
      <c r="R318" s="23"/>
      <c r="S318" s="29">
        <v>38750</v>
      </c>
      <c r="T318" s="493"/>
      <c r="U318" s="350"/>
    </row>
    <row r="319" spans="1:21" ht="56.25" x14ac:dyDescent="1.3">
      <c r="A319" s="31" t="s">
        <v>13405</v>
      </c>
      <c r="B319" s="37" t="s">
        <v>13406</v>
      </c>
      <c r="C319" s="31" t="s">
        <v>13407</v>
      </c>
      <c r="D319" s="31" t="s">
        <v>13408</v>
      </c>
      <c r="E319" s="31" t="s">
        <v>688</v>
      </c>
      <c r="F319" s="31" t="s">
        <v>123</v>
      </c>
      <c r="G319" s="31" t="s">
        <v>689</v>
      </c>
      <c r="H319" s="31" t="s">
        <v>13384</v>
      </c>
      <c r="I319" s="38">
        <v>8.3333333333333329E-2</v>
      </c>
      <c r="J319" s="31" t="s">
        <v>30</v>
      </c>
      <c r="K319" s="31" t="s">
        <v>105</v>
      </c>
      <c r="L319" s="31" t="s">
        <v>106</v>
      </c>
      <c r="M319" s="31" t="s">
        <v>194</v>
      </c>
      <c r="N319" s="23"/>
      <c r="O319" s="23"/>
      <c r="P319" s="23"/>
      <c r="Q319" s="23"/>
      <c r="R319" s="23"/>
      <c r="S319" s="29">
        <v>38750</v>
      </c>
      <c r="T319" s="493"/>
      <c r="U319" s="350"/>
    </row>
    <row r="320" spans="1:21" ht="56.25" x14ac:dyDescent="1.3">
      <c r="A320" s="31" t="s">
        <v>13409</v>
      </c>
      <c r="B320" s="37" t="s">
        <v>13410</v>
      </c>
      <c r="C320" s="31" t="s">
        <v>13411</v>
      </c>
      <c r="D320" s="31" t="s">
        <v>13412</v>
      </c>
      <c r="E320" s="31" t="s">
        <v>688</v>
      </c>
      <c r="F320" s="31" t="s">
        <v>123</v>
      </c>
      <c r="G320" s="31" t="s">
        <v>689</v>
      </c>
      <c r="H320" s="31" t="s">
        <v>13384</v>
      </c>
      <c r="I320" s="38">
        <v>8.3333333333333329E-2</v>
      </c>
      <c r="J320" s="31" t="s">
        <v>30</v>
      </c>
      <c r="K320" s="31" t="s">
        <v>105</v>
      </c>
      <c r="L320" s="31" t="s">
        <v>106</v>
      </c>
      <c r="M320" s="31" t="s">
        <v>194</v>
      </c>
      <c r="N320" s="23"/>
      <c r="O320" s="23"/>
      <c r="P320" s="23"/>
      <c r="Q320" s="23"/>
      <c r="R320" s="23"/>
      <c r="S320" s="29">
        <v>38750</v>
      </c>
      <c r="T320" s="493"/>
      <c r="U320" s="350"/>
    </row>
    <row r="321" spans="1:21" ht="56.25" x14ac:dyDescent="1.3">
      <c r="A321" s="31" t="s">
        <v>13413</v>
      </c>
      <c r="B321" s="37" t="s">
        <v>5409</v>
      </c>
      <c r="C321" s="31" t="s">
        <v>13414</v>
      </c>
      <c r="D321" s="31" t="s">
        <v>13415</v>
      </c>
      <c r="E321" s="31" t="s">
        <v>688</v>
      </c>
      <c r="F321" s="31" t="s">
        <v>123</v>
      </c>
      <c r="G321" s="31" t="s">
        <v>689</v>
      </c>
      <c r="H321" s="31" t="s">
        <v>13384</v>
      </c>
      <c r="I321" s="38">
        <v>8.3333333333333329E-2</v>
      </c>
      <c r="J321" s="31" t="s">
        <v>30</v>
      </c>
      <c r="K321" s="31" t="s">
        <v>105</v>
      </c>
      <c r="L321" s="31" t="s">
        <v>106</v>
      </c>
      <c r="M321" s="31" t="s">
        <v>194</v>
      </c>
      <c r="N321" s="23"/>
      <c r="O321" s="23"/>
      <c r="P321" s="23"/>
      <c r="Q321" s="23"/>
      <c r="R321" s="23"/>
      <c r="S321" s="29">
        <v>38750</v>
      </c>
      <c r="T321" s="493"/>
      <c r="U321" s="350"/>
    </row>
    <row r="322" spans="1:21" ht="56.25" x14ac:dyDescent="1.3">
      <c r="A322" s="31" t="s">
        <v>13416</v>
      </c>
      <c r="B322" s="37" t="s">
        <v>13417</v>
      </c>
      <c r="C322" s="31" t="s">
        <v>13418</v>
      </c>
      <c r="D322" s="31" t="s">
        <v>13419</v>
      </c>
      <c r="E322" s="31" t="s">
        <v>688</v>
      </c>
      <c r="F322" s="31" t="s">
        <v>123</v>
      </c>
      <c r="G322" s="31" t="s">
        <v>689</v>
      </c>
      <c r="H322" s="31" t="s">
        <v>13384</v>
      </c>
      <c r="I322" s="38">
        <v>8.3333333333333329E-2</v>
      </c>
      <c r="J322" s="31" t="s">
        <v>30</v>
      </c>
      <c r="K322" s="31" t="s">
        <v>105</v>
      </c>
      <c r="L322" s="31" t="s">
        <v>106</v>
      </c>
      <c r="M322" s="31" t="s">
        <v>194</v>
      </c>
      <c r="N322" s="23"/>
      <c r="O322" s="23"/>
      <c r="P322" s="23"/>
      <c r="Q322" s="23"/>
      <c r="R322" s="23"/>
      <c r="S322" s="29">
        <v>38750</v>
      </c>
      <c r="T322" s="493"/>
      <c r="U322" s="350"/>
    </row>
    <row r="323" spans="1:21" ht="56.25" x14ac:dyDescent="1.3">
      <c r="A323" s="712" t="s">
        <v>15032</v>
      </c>
      <c r="B323" s="696"/>
      <c r="C323" s="696"/>
      <c r="D323" s="696"/>
      <c r="E323" s="696"/>
      <c r="F323" s="696"/>
      <c r="G323" s="696"/>
      <c r="H323" s="696"/>
      <c r="I323" s="696"/>
      <c r="J323" s="696"/>
      <c r="K323" s="696"/>
      <c r="L323" s="696"/>
      <c r="M323" s="696"/>
      <c r="N323" s="23"/>
      <c r="O323" s="23"/>
      <c r="P323" s="23"/>
      <c r="Q323" s="23"/>
      <c r="R323" s="23"/>
      <c r="S323" s="29"/>
      <c r="T323" s="493"/>
      <c r="U323" s="350"/>
    </row>
    <row r="324" spans="1:21" ht="56.25" x14ac:dyDescent="1.3">
      <c r="A324" s="31" t="s">
        <v>13942</v>
      </c>
      <c r="B324" s="37" t="s">
        <v>13943</v>
      </c>
      <c r="C324" s="31" t="s">
        <v>13944</v>
      </c>
      <c r="D324" s="31" t="s">
        <v>13945</v>
      </c>
      <c r="E324" s="31" t="s">
        <v>101</v>
      </c>
      <c r="F324" s="31" t="s">
        <v>1304</v>
      </c>
      <c r="G324" s="31" t="s">
        <v>124</v>
      </c>
      <c r="H324" s="31" t="s">
        <v>13746</v>
      </c>
      <c r="I324" s="38">
        <v>0.16666666666666666</v>
      </c>
      <c r="J324" s="31" t="s">
        <v>30</v>
      </c>
      <c r="K324" s="31" t="s">
        <v>105</v>
      </c>
      <c r="L324" s="31" t="s">
        <v>106</v>
      </c>
      <c r="M324" s="31" t="s">
        <v>491</v>
      </c>
      <c r="N324" s="23"/>
      <c r="O324" s="23"/>
      <c r="P324" s="23"/>
      <c r="Q324" s="23"/>
      <c r="R324" s="23"/>
      <c r="S324" s="29">
        <v>26000</v>
      </c>
      <c r="T324" s="493"/>
      <c r="U324" s="350"/>
    </row>
    <row r="325" spans="1:21" ht="56.25" x14ac:dyDescent="1.3">
      <c r="A325" s="31" t="s">
        <v>13946</v>
      </c>
      <c r="B325" s="37" t="s">
        <v>13947</v>
      </c>
      <c r="C325" s="31" t="s">
        <v>13948</v>
      </c>
      <c r="D325" s="31" t="s">
        <v>13949</v>
      </c>
      <c r="E325" s="31" t="s">
        <v>101</v>
      </c>
      <c r="F325" s="31" t="s">
        <v>1304</v>
      </c>
      <c r="G325" s="31" t="s">
        <v>124</v>
      </c>
      <c r="H325" s="31" t="s">
        <v>13746</v>
      </c>
      <c r="I325" s="38">
        <v>0.16666666666666666</v>
      </c>
      <c r="J325" s="31" t="s">
        <v>30</v>
      </c>
      <c r="K325" s="31" t="s">
        <v>105</v>
      </c>
      <c r="L325" s="31" t="s">
        <v>106</v>
      </c>
      <c r="M325" s="31" t="s">
        <v>491</v>
      </c>
      <c r="N325" s="23"/>
      <c r="O325" s="23"/>
      <c r="P325" s="23"/>
      <c r="Q325" s="23"/>
      <c r="R325" s="23"/>
      <c r="S325" s="29">
        <v>26000</v>
      </c>
      <c r="T325" s="493"/>
      <c r="U325" s="350"/>
    </row>
    <row r="326" spans="1:21" ht="56.25" x14ac:dyDescent="1.3">
      <c r="A326" s="31" t="s">
        <v>13950</v>
      </c>
      <c r="B326" s="37" t="s">
        <v>13951</v>
      </c>
      <c r="C326" s="31" t="s">
        <v>13952</v>
      </c>
      <c r="D326" s="31" t="s">
        <v>13953</v>
      </c>
      <c r="E326" s="31" t="s">
        <v>101</v>
      </c>
      <c r="F326" s="31" t="s">
        <v>1304</v>
      </c>
      <c r="G326" s="31" t="s">
        <v>124</v>
      </c>
      <c r="H326" s="31" t="s">
        <v>13746</v>
      </c>
      <c r="I326" s="38">
        <v>0.16666666666666666</v>
      </c>
      <c r="J326" s="31" t="s">
        <v>30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26000</v>
      </c>
      <c r="T326" s="493"/>
      <c r="U326" s="350"/>
    </row>
    <row r="327" spans="1:21" ht="56.25" x14ac:dyDescent="1.3">
      <c r="A327" s="31" t="s">
        <v>13965</v>
      </c>
      <c r="B327" s="37" t="s">
        <v>13966</v>
      </c>
      <c r="C327" s="31" t="s">
        <v>13967</v>
      </c>
      <c r="D327" s="31" t="s">
        <v>13968</v>
      </c>
      <c r="E327" s="31" t="s">
        <v>101</v>
      </c>
      <c r="F327" s="31" t="s">
        <v>1304</v>
      </c>
      <c r="G327" s="31" t="s">
        <v>124</v>
      </c>
      <c r="H327" s="31" t="s">
        <v>13746</v>
      </c>
      <c r="I327" s="38">
        <v>0.16666666666666666</v>
      </c>
      <c r="J327" s="31" t="s">
        <v>30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26000</v>
      </c>
      <c r="T327" s="493"/>
      <c r="U327" s="350"/>
    </row>
    <row r="328" spans="1:21" ht="56.25" x14ac:dyDescent="1.3">
      <c r="A328" s="31" t="s">
        <v>11530</v>
      </c>
      <c r="B328" s="37" t="s">
        <v>318</v>
      </c>
      <c r="C328" s="31" t="s">
        <v>11531</v>
      </c>
      <c r="D328" s="31" t="s">
        <v>11532</v>
      </c>
      <c r="E328" s="31" t="s">
        <v>687</v>
      </c>
      <c r="F328" s="31" t="s">
        <v>123</v>
      </c>
      <c r="G328" s="31" t="s">
        <v>994</v>
      </c>
      <c r="H328" s="31" t="s">
        <v>13746</v>
      </c>
      <c r="I328" s="38">
        <v>0.29166666666666669</v>
      </c>
      <c r="J328" s="31" t="s">
        <v>30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43225</v>
      </c>
      <c r="T328" s="493"/>
      <c r="U328" s="350"/>
    </row>
    <row r="329" spans="1:21" ht="56.25" x14ac:dyDescent="1.3">
      <c r="A329" s="31" t="s">
        <v>10750</v>
      </c>
      <c r="B329" s="37" t="s">
        <v>10751</v>
      </c>
      <c r="C329" s="31" t="s">
        <v>10752</v>
      </c>
      <c r="D329" s="31" t="s">
        <v>10753</v>
      </c>
      <c r="E329" s="31" t="s">
        <v>687</v>
      </c>
      <c r="F329" s="31" t="s">
        <v>123</v>
      </c>
      <c r="G329" s="31" t="s">
        <v>994</v>
      </c>
      <c r="H329" s="31" t="s">
        <v>13746</v>
      </c>
      <c r="I329" s="38">
        <v>0.29166666666666669</v>
      </c>
      <c r="J329" s="31" t="s">
        <v>30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43225</v>
      </c>
      <c r="T329" s="493"/>
      <c r="U329" s="350"/>
    </row>
    <row r="330" spans="1:21" ht="56.25" x14ac:dyDescent="1.3">
      <c r="A330" s="31" t="s">
        <v>11533</v>
      </c>
      <c r="B330" s="37" t="s">
        <v>11534</v>
      </c>
      <c r="C330" s="31" t="s">
        <v>11535</v>
      </c>
      <c r="D330" s="31" t="s">
        <v>11536</v>
      </c>
      <c r="E330" s="31" t="s">
        <v>687</v>
      </c>
      <c r="F330" s="31" t="s">
        <v>123</v>
      </c>
      <c r="G330" s="31" t="s">
        <v>994</v>
      </c>
      <c r="H330" s="31" t="s">
        <v>13746</v>
      </c>
      <c r="I330" s="38">
        <v>0.29166666666666669</v>
      </c>
      <c r="J330" s="31" t="s">
        <v>30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43225</v>
      </c>
      <c r="T330" s="493"/>
      <c r="U330" s="350"/>
    </row>
    <row r="331" spans="1:21" ht="56.25" x14ac:dyDescent="1.3">
      <c r="A331" s="31" t="s">
        <v>11526</v>
      </c>
      <c r="B331" s="37" t="s">
        <v>11527</v>
      </c>
      <c r="C331" s="31" t="s">
        <v>11528</v>
      </c>
      <c r="D331" s="31" t="s">
        <v>11529</v>
      </c>
      <c r="E331" s="31" t="s">
        <v>687</v>
      </c>
      <c r="F331" s="31" t="s">
        <v>123</v>
      </c>
      <c r="G331" s="31" t="s">
        <v>994</v>
      </c>
      <c r="H331" s="31" t="s">
        <v>13746</v>
      </c>
      <c r="I331" s="38">
        <v>0.29166666666666669</v>
      </c>
      <c r="J331" s="31" t="s">
        <v>30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43225</v>
      </c>
      <c r="T331" s="493"/>
      <c r="U331" s="350"/>
    </row>
    <row r="332" spans="1:21" ht="56.25" x14ac:dyDescent="1.3">
      <c r="A332" s="31" t="s">
        <v>11537</v>
      </c>
      <c r="B332" s="37" t="s">
        <v>11538</v>
      </c>
      <c r="C332" s="31" t="s">
        <v>11539</v>
      </c>
      <c r="D332" s="31" t="s">
        <v>11540</v>
      </c>
      <c r="E332" s="31" t="s">
        <v>687</v>
      </c>
      <c r="F332" s="31" t="s">
        <v>123</v>
      </c>
      <c r="G332" s="31" t="s">
        <v>994</v>
      </c>
      <c r="H332" s="31" t="s">
        <v>13746</v>
      </c>
      <c r="I332" s="38">
        <v>0.29166666666666669</v>
      </c>
      <c r="J332" s="31" t="s">
        <v>30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43225</v>
      </c>
      <c r="T332" s="493"/>
      <c r="U332" s="350"/>
    </row>
    <row r="333" spans="1:21" ht="56.25" x14ac:dyDescent="1.3">
      <c r="A333" s="244" t="s">
        <v>14125</v>
      </c>
      <c r="B333" s="37" t="s">
        <v>14126</v>
      </c>
      <c r="C333" s="31" t="s">
        <v>14127</v>
      </c>
      <c r="D333" s="31" t="s">
        <v>14128</v>
      </c>
      <c r="E333" s="31" t="s">
        <v>101</v>
      </c>
      <c r="F333" s="31" t="s">
        <v>123</v>
      </c>
      <c r="G333" s="31" t="s">
        <v>1127</v>
      </c>
      <c r="H333" s="31" t="s">
        <v>13746</v>
      </c>
      <c r="I333" s="38">
        <v>0.53125</v>
      </c>
      <c r="J333" s="31" t="s">
        <v>30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191">
        <v>43750</v>
      </c>
      <c r="T333" s="493"/>
      <c r="U333" s="350"/>
    </row>
    <row r="334" spans="1:21" ht="56.25" x14ac:dyDescent="1.3">
      <c r="A334" s="31" t="s">
        <v>14133</v>
      </c>
      <c r="B334" s="37" t="s">
        <v>14134</v>
      </c>
      <c r="C334" s="31" t="s">
        <v>14135</v>
      </c>
      <c r="D334" s="31" t="s">
        <v>14136</v>
      </c>
      <c r="E334" s="31" t="s">
        <v>101</v>
      </c>
      <c r="F334" s="31" t="s">
        <v>123</v>
      </c>
      <c r="G334" s="31" t="s">
        <v>1127</v>
      </c>
      <c r="H334" s="31" t="s">
        <v>13746</v>
      </c>
      <c r="I334" s="38">
        <v>0.53125</v>
      </c>
      <c r="J334" s="31" t="s">
        <v>30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43750</v>
      </c>
      <c r="T334" s="493"/>
      <c r="U334" s="350"/>
    </row>
    <row r="335" spans="1:21" ht="56.25" x14ac:dyDescent="1.3">
      <c r="A335" s="31" t="s">
        <v>14174</v>
      </c>
      <c r="B335" s="37" t="s">
        <v>14175</v>
      </c>
      <c r="C335" s="31" t="s">
        <v>14176</v>
      </c>
      <c r="D335" s="31" t="s">
        <v>14177</v>
      </c>
      <c r="E335" s="31" t="s">
        <v>101</v>
      </c>
      <c r="F335" s="31" t="s">
        <v>123</v>
      </c>
      <c r="G335" s="31" t="s">
        <v>1127</v>
      </c>
      <c r="H335" s="31" t="s">
        <v>13746</v>
      </c>
      <c r="I335" s="38">
        <v>0.53125</v>
      </c>
      <c r="J335" s="31" t="s">
        <v>30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43750</v>
      </c>
      <c r="T335" s="493"/>
      <c r="U335" s="350"/>
    </row>
    <row r="336" spans="1:21" ht="56.25" x14ac:dyDescent="1.3">
      <c r="A336" s="31" t="s">
        <v>14186</v>
      </c>
      <c r="B336" s="37" t="s">
        <v>14187</v>
      </c>
      <c r="C336" s="31" t="s">
        <v>14188</v>
      </c>
      <c r="D336" s="31" t="s">
        <v>14189</v>
      </c>
      <c r="E336" s="31" t="s">
        <v>101</v>
      </c>
      <c r="F336" s="31" t="s">
        <v>123</v>
      </c>
      <c r="G336" s="31" t="s">
        <v>1127</v>
      </c>
      <c r="H336" s="31" t="s">
        <v>13746</v>
      </c>
      <c r="I336" s="38">
        <v>0.53125</v>
      </c>
      <c r="J336" s="31" t="s">
        <v>30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43750</v>
      </c>
      <c r="T336" s="493"/>
      <c r="U336" s="350"/>
    </row>
    <row r="337" spans="1:21" ht="56.25" x14ac:dyDescent="1.3">
      <c r="A337" s="31" t="s">
        <v>14190</v>
      </c>
      <c r="B337" s="37" t="s">
        <v>14191</v>
      </c>
      <c r="C337" s="31" t="s">
        <v>14192</v>
      </c>
      <c r="D337" s="31" t="s">
        <v>14193</v>
      </c>
      <c r="E337" s="31" t="s">
        <v>687</v>
      </c>
      <c r="F337" s="31" t="s">
        <v>123</v>
      </c>
      <c r="G337" s="31" t="s">
        <v>994</v>
      </c>
      <c r="H337" s="31" t="s">
        <v>13746</v>
      </c>
      <c r="I337" s="38">
        <v>0.70833333333333337</v>
      </c>
      <c r="J337" s="31" t="s">
        <v>30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43225</v>
      </c>
      <c r="T337" s="493"/>
      <c r="U337" s="350"/>
    </row>
    <row r="338" spans="1:21" ht="56.25" x14ac:dyDescent="1.3">
      <c r="A338" s="31" t="s">
        <v>14194</v>
      </c>
      <c r="B338" s="37" t="s">
        <v>14195</v>
      </c>
      <c r="C338" s="31" t="s">
        <v>14196</v>
      </c>
      <c r="D338" s="31" t="s">
        <v>14197</v>
      </c>
      <c r="E338" s="31" t="s">
        <v>687</v>
      </c>
      <c r="F338" s="31" t="s">
        <v>123</v>
      </c>
      <c r="G338" s="31" t="s">
        <v>994</v>
      </c>
      <c r="H338" s="31" t="s">
        <v>13746</v>
      </c>
      <c r="I338" s="38">
        <v>0.70833333333333337</v>
      </c>
      <c r="J338" s="31" t="s">
        <v>30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43225</v>
      </c>
      <c r="T338" s="493"/>
      <c r="U338" s="350"/>
    </row>
    <row r="339" spans="1:21" ht="56.25" x14ac:dyDescent="1.3">
      <c r="A339" s="712" t="s">
        <v>15033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23"/>
      <c r="O339" s="23"/>
      <c r="P339" s="23"/>
      <c r="Q339" s="23"/>
      <c r="R339" s="23"/>
      <c r="S339" s="29"/>
      <c r="T339" s="493"/>
      <c r="U339" s="350"/>
    </row>
    <row r="340" spans="1:21" ht="56.25" x14ac:dyDescent="1.3">
      <c r="A340" s="373" t="s">
        <v>14271</v>
      </c>
      <c r="B340" s="27" t="s">
        <v>14272</v>
      </c>
      <c r="C340" s="31" t="s">
        <v>14273</v>
      </c>
      <c r="D340" s="26" t="s">
        <v>14274</v>
      </c>
      <c r="E340" s="26" t="s">
        <v>688</v>
      </c>
      <c r="F340" s="26" t="s">
        <v>123</v>
      </c>
      <c r="G340" s="26" t="s">
        <v>689</v>
      </c>
      <c r="H340" s="26" t="s">
        <v>14213</v>
      </c>
      <c r="I340" s="28">
        <v>8.3333333333333329E-2</v>
      </c>
      <c r="J340" s="26" t="s">
        <v>30</v>
      </c>
      <c r="K340" s="31" t="s">
        <v>105</v>
      </c>
      <c r="L340" s="26" t="s">
        <v>106</v>
      </c>
      <c r="M340" s="26" t="s">
        <v>194</v>
      </c>
      <c r="N340" s="23"/>
      <c r="O340" s="23"/>
      <c r="P340" s="23"/>
      <c r="Q340" s="23"/>
      <c r="R340" s="23"/>
      <c r="S340" s="175">
        <v>22000</v>
      </c>
      <c r="T340" s="493"/>
      <c r="U340" s="350"/>
    </row>
    <row r="341" spans="1:21" ht="56.25" x14ac:dyDescent="1.3">
      <c r="A341" s="373" t="s">
        <v>14275</v>
      </c>
      <c r="B341" s="27" t="s">
        <v>14276</v>
      </c>
      <c r="C341" s="31" t="s">
        <v>14277</v>
      </c>
      <c r="D341" s="26" t="s">
        <v>14278</v>
      </c>
      <c r="E341" s="26" t="s">
        <v>688</v>
      </c>
      <c r="F341" s="26" t="s">
        <v>123</v>
      </c>
      <c r="G341" s="26" t="s">
        <v>689</v>
      </c>
      <c r="H341" s="26" t="s">
        <v>14213</v>
      </c>
      <c r="I341" s="28">
        <v>8.3333333333333329E-2</v>
      </c>
      <c r="J341" s="26" t="s">
        <v>30</v>
      </c>
      <c r="K341" s="31" t="s">
        <v>105</v>
      </c>
      <c r="L341" s="26" t="s">
        <v>106</v>
      </c>
      <c r="M341" s="26" t="s">
        <v>194</v>
      </c>
      <c r="N341" s="23"/>
      <c r="O341" s="23"/>
      <c r="P341" s="23"/>
      <c r="Q341" s="23"/>
      <c r="R341" s="23"/>
      <c r="S341" s="175">
        <v>22000</v>
      </c>
      <c r="T341" s="493"/>
      <c r="U341" s="350"/>
    </row>
    <row r="342" spans="1:21" ht="56.25" x14ac:dyDescent="1.3">
      <c r="A342" s="373" t="s">
        <v>14279</v>
      </c>
      <c r="B342" s="27" t="s">
        <v>4357</v>
      </c>
      <c r="C342" s="31" t="s">
        <v>14280</v>
      </c>
      <c r="D342" s="26" t="s">
        <v>14281</v>
      </c>
      <c r="E342" s="26" t="s">
        <v>688</v>
      </c>
      <c r="F342" s="26" t="s">
        <v>123</v>
      </c>
      <c r="G342" s="26" t="s">
        <v>689</v>
      </c>
      <c r="H342" s="26" t="s">
        <v>14213</v>
      </c>
      <c r="I342" s="28">
        <v>8.3333333333333329E-2</v>
      </c>
      <c r="J342" s="26" t="s">
        <v>30</v>
      </c>
      <c r="K342" s="31" t="s">
        <v>105</v>
      </c>
      <c r="L342" s="26" t="s">
        <v>106</v>
      </c>
      <c r="M342" s="26" t="s">
        <v>194</v>
      </c>
      <c r="N342" s="23"/>
      <c r="O342" s="23"/>
      <c r="P342" s="23"/>
      <c r="Q342" s="23"/>
      <c r="R342" s="23"/>
      <c r="S342" s="175">
        <v>22000</v>
      </c>
      <c r="T342" s="493"/>
      <c r="U342" s="350"/>
    </row>
    <row r="343" spans="1:21" ht="56.25" x14ac:dyDescent="1.3">
      <c r="A343" s="373" t="s">
        <v>14282</v>
      </c>
      <c r="B343" s="27" t="s">
        <v>10378</v>
      </c>
      <c r="C343" s="31" t="s">
        <v>14283</v>
      </c>
      <c r="D343" s="26" t="s">
        <v>14284</v>
      </c>
      <c r="E343" s="26" t="s">
        <v>688</v>
      </c>
      <c r="F343" s="26" t="s">
        <v>123</v>
      </c>
      <c r="G343" s="26" t="s">
        <v>689</v>
      </c>
      <c r="H343" s="26" t="s">
        <v>14213</v>
      </c>
      <c r="I343" s="28">
        <v>8.3333333333333329E-2</v>
      </c>
      <c r="J343" s="26" t="s">
        <v>30</v>
      </c>
      <c r="K343" s="31" t="s">
        <v>105</v>
      </c>
      <c r="L343" s="26" t="s">
        <v>106</v>
      </c>
      <c r="M343" s="26" t="s">
        <v>194</v>
      </c>
      <c r="N343" s="23"/>
      <c r="O343" s="23"/>
      <c r="P343" s="23"/>
      <c r="Q343" s="23"/>
      <c r="R343" s="23"/>
      <c r="S343" s="175">
        <v>22000</v>
      </c>
      <c r="T343" s="493"/>
      <c r="U343" s="350"/>
    </row>
    <row r="344" spans="1:21" ht="56.25" x14ac:dyDescent="1.3">
      <c r="A344" s="373" t="s">
        <v>14285</v>
      </c>
      <c r="B344" s="27" t="s">
        <v>14286</v>
      </c>
      <c r="C344" s="31" t="s">
        <v>14287</v>
      </c>
      <c r="D344" s="26" t="s">
        <v>14288</v>
      </c>
      <c r="E344" s="26" t="s">
        <v>688</v>
      </c>
      <c r="F344" s="26" t="s">
        <v>123</v>
      </c>
      <c r="G344" s="26" t="s">
        <v>689</v>
      </c>
      <c r="H344" s="26" t="s">
        <v>14213</v>
      </c>
      <c r="I344" s="28">
        <v>8.3333333333333329E-2</v>
      </c>
      <c r="J344" s="26" t="s">
        <v>30</v>
      </c>
      <c r="K344" s="31" t="s">
        <v>105</v>
      </c>
      <c r="L344" s="26" t="s">
        <v>106</v>
      </c>
      <c r="M344" s="26" t="s">
        <v>194</v>
      </c>
      <c r="N344" s="23"/>
      <c r="O344" s="23"/>
      <c r="P344" s="23"/>
      <c r="Q344" s="23"/>
      <c r="R344" s="23"/>
      <c r="S344" s="175">
        <v>22000</v>
      </c>
      <c r="T344" s="493"/>
      <c r="U344" s="350"/>
    </row>
    <row r="345" spans="1:21" ht="56.25" x14ac:dyDescent="1.3">
      <c r="A345" s="373" t="s">
        <v>14333</v>
      </c>
      <c r="B345" s="27" t="s">
        <v>14334</v>
      </c>
      <c r="C345" s="31" t="s">
        <v>14335</v>
      </c>
      <c r="D345" s="26" t="s">
        <v>14336</v>
      </c>
      <c r="E345" s="26" t="s">
        <v>688</v>
      </c>
      <c r="F345" s="26" t="s">
        <v>123</v>
      </c>
      <c r="G345" s="26" t="s">
        <v>689</v>
      </c>
      <c r="H345" s="26" t="s">
        <v>14213</v>
      </c>
      <c r="I345" s="28">
        <v>8.3333333333333329E-2</v>
      </c>
      <c r="J345" s="26" t="s">
        <v>30</v>
      </c>
      <c r="K345" s="31" t="s">
        <v>105</v>
      </c>
      <c r="L345" s="26" t="s">
        <v>106</v>
      </c>
      <c r="M345" s="26" t="s">
        <v>194</v>
      </c>
      <c r="N345" s="23"/>
      <c r="O345" s="23"/>
      <c r="P345" s="23"/>
      <c r="Q345" s="23"/>
      <c r="R345" s="23"/>
      <c r="S345" s="175">
        <v>22000</v>
      </c>
      <c r="T345" s="493"/>
      <c r="U345" s="350"/>
    </row>
    <row r="346" spans="1:21" ht="56.25" x14ac:dyDescent="1.3">
      <c r="A346" s="373" t="s">
        <v>14337</v>
      </c>
      <c r="B346" s="27" t="s">
        <v>14338</v>
      </c>
      <c r="C346" s="31" t="s">
        <v>14339</v>
      </c>
      <c r="D346" s="26" t="s">
        <v>14340</v>
      </c>
      <c r="E346" s="26" t="s">
        <v>688</v>
      </c>
      <c r="F346" s="26" t="s">
        <v>123</v>
      </c>
      <c r="G346" s="26" t="s">
        <v>689</v>
      </c>
      <c r="H346" s="26" t="s">
        <v>14213</v>
      </c>
      <c r="I346" s="28">
        <v>8.3333333333333329E-2</v>
      </c>
      <c r="J346" s="26" t="s">
        <v>30</v>
      </c>
      <c r="K346" s="31" t="s">
        <v>105</v>
      </c>
      <c r="L346" s="26" t="s">
        <v>106</v>
      </c>
      <c r="M346" s="26" t="s">
        <v>194</v>
      </c>
      <c r="N346" s="23"/>
      <c r="O346" s="23"/>
      <c r="P346" s="23"/>
      <c r="Q346" s="23"/>
      <c r="R346" s="23"/>
      <c r="S346" s="175">
        <v>22000</v>
      </c>
      <c r="T346" s="493"/>
      <c r="U346" s="350"/>
    </row>
    <row r="347" spans="1:21" ht="56.25" x14ac:dyDescent="1.3">
      <c r="A347" s="373" t="s">
        <v>14341</v>
      </c>
      <c r="B347" s="27" t="s">
        <v>14342</v>
      </c>
      <c r="C347" s="31" t="s">
        <v>14343</v>
      </c>
      <c r="D347" s="26" t="s">
        <v>14344</v>
      </c>
      <c r="E347" s="26" t="s">
        <v>688</v>
      </c>
      <c r="F347" s="26" t="s">
        <v>123</v>
      </c>
      <c r="G347" s="26" t="s">
        <v>689</v>
      </c>
      <c r="H347" s="26" t="s">
        <v>14213</v>
      </c>
      <c r="I347" s="28">
        <v>8.3333333333333329E-2</v>
      </c>
      <c r="J347" s="26" t="s">
        <v>30</v>
      </c>
      <c r="K347" s="31" t="s">
        <v>105</v>
      </c>
      <c r="L347" s="26" t="s">
        <v>106</v>
      </c>
      <c r="M347" s="26" t="s">
        <v>194</v>
      </c>
      <c r="N347" s="23"/>
      <c r="O347" s="23"/>
      <c r="P347" s="23"/>
      <c r="Q347" s="23"/>
      <c r="R347" s="23"/>
      <c r="S347" s="175">
        <v>22000</v>
      </c>
      <c r="T347" s="493"/>
      <c r="U347" s="350"/>
    </row>
    <row r="348" spans="1:21" ht="56.25" x14ac:dyDescent="1.3">
      <c r="A348" s="373" t="s">
        <v>14345</v>
      </c>
      <c r="B348" s="27" t="s">
        <v>872</v>
      </c>
      <c r="C348" s="31" t="s">
        <v>14346</v>
      </c>
      <c r="D348" s="26" t="s">
        <v>14347</v>
      </c>
      <c r="E348" s="26" t="s">
        <v>688</v>
      </c>
      <c r="F348" s="26" t="s">
        <v>123</v>
      </c>
      <c r="G348" s="26" t="s">
        <v>689</v>
      </c>
      <c r="H348" s="26" t="s">
        <v>14213</v>
      </c>
      <c r="I348" s="28">
        <v>8.3333333333333329E-2</v>
      </c>
      <c r="J348" s="26" t="s">
        <v>30</v>
      </c>
      <c r="K348" s="31" t="s">
        <v>105</v>
      </c>
      <c r="L348" s="26" t="s">
        <v>106</v>
      </c>
      <c r="M348" s="26" t="s">
        <v>194</v>
      </c>
      <c r="N348" s="23"/>
      <c r="O348" s="23"/>
      <c r="P348" s="23"/>
      <c r="Q348" s="23"/>
      <c r="R348" s="23"/>
      <c r="S348" s="175">
        <v>22000</v>
      </c>
      <c r="T348" s="493"/>
      <c r="U348" s="350"/>
    </row>
    <row r="349" spans="1:21" ht="56.25" x14ac:dyDescent="1.3">
      <c r="A349" s="373" t="s">
        <v>14348</v>
      </c>
      <c r="B349" s="27" t="s">
        <v>14349</v>
      </c>
      <c r="C349" s="31" t="s">
        <v>14350</v>
      </c>
      <c r="D349" s="26" t="s">
        <v>14351</v>
      </c>
      <c r="E349" s="26" t="s">
        <v>688</v>
      </c>
      <c r="F349" s="26" t="s">
        <v>123</v>
      </c>
      <c r="G349" s="26" t="s">
        <v>689</v>
      </c>
      <c r="H349" s="26" t="s">
        <v>14213</v>
      </c>
      <c r="I349" s="28">
        <v>8.3333333333333329E-2</v>
      </c>
      <c r="J349" s="26" t="s">
        <v>30</v>
      </c>
      <c r="K349" s="31" t="s">
        <v>105</v>
      </c>
      <c r="L349" s="26" t="s">
        <v>106</v>
      </c>
      <c r="M349" s="26" t="s">
        <v>194</v>
      </c>
      <c r="N349" s="23"/>
      <c r="O349" s="23"/>
      <c r="P349" s="23"/>
      <c r="Q349" s="23"/>
      <c r="R349" s="23"/>
      <c r="S349" s="175">
        <v>22000</v>
      </c>
      <c r="T349" s="493"/>
      <c r="U349" s="350"/>
    </row>
    <row r="350" spans="1:21" ht="56.25" x14ac:dyDescent="1.3">
      <c r="A350" s="373" t="s">
        <v>14352</v>
      </c>
      <c r="B350" s="27" t="s">
        <v>4700</v>
      </c>
      <c r="C350" s="31" t="s">
        <v>14353</v>
      </c>
      <c r="D350" s="26" t="s">
        <v>14354</v>
      </c>
      <c r="E350" s="26" t="s">
        <v>688</v>
      </c>
      <c r="F350" s="26" t="s">
        <v>123</v>
      </c>
      <c r="G350" s="26" t="s">
        <v>689</v>
      </c>
      <c r="H350" s="26" t="s">
        <v>14213</v>
      </c>
      <c r="I350" s="28">
        <v>8.3333333333333329E-2</v>
      </c>
      <c r="J350" s="26" t="s">
        <v>30</v>
      </c>
      <c r="K350" s="31" t="s">
        <v>105</v>
      </c>
      <c r="L350" s="26" t="s">
        <v>106</v>
      </c>
      <c r="M350" s="26" t="s">
        <v>194</v>
      </c>
      <c r="N350" s="23"/>
      <c r="O350" s="23"/>
      <c r="P350" s="23"/>
      <c r="Q350" s="23"/>
      <c r="R350" s="23"/>
      <c r="S350" s="175">
        <v>22000</v>
      </c>
      <c r="T350" s="493"/>
      <c r="U350" s="350"/>
    </row>
    <row r="351" spans="1:21" ht="56.25" x14ac:dyDescent="1.3">
      <c r="A351" s="373" t="s">
        <v>14355</v>
      </c>
      <c r="B351" s="27" t="s">
        <v>14356</v>
      </c>
      <c r="C351" s="31" t="s">
        <v>14357</v>
      </c>
      <c r="D351" s="26" t="s">
        <v>14358</v>
      </c>
      <c r="E351" s="26" t="s">
        <v>688</v>
      </c>
      <c r="F351" s="26" t="s">
        <v>123</v>
      </c>
      <c r="G351" s="26" t="s">
        <v>689</v>
      </c>
      <c r="H351" s="26" t="s">
        <v>14213</v>
      </c>
      <c r="I351" s="28">
        <v>8.3333333333333329E-2</v>
      </c>
      <c r="J351" s="26" t="s">
        <v>30</v>
      </c>
      <c r="K351" s="31" t="s">
        <v>105</v>
      </c>
      <c r="L351" s="26" t="s">
        <v>106</v>
      </c>
      <c r="M351" s="26" t="s">
        <v>194</v>
      </c>
      <c r="N351" s="23"/>
      <c r="O351" s="23"/>
      <c r="P351" s="23"/>
      <c r="Q351" s="23"/>
      <c r="R351" s="23"/>
      <c r="S351" s="175">
        <v>22000</v>
      </c>
      <c r="T351" s="493"/>
      <c r="U351" s="350"/>
    </row>
    <row r="352" spans="1:21" ht="56.25" x14ac:dyDescent="1.3">
      <c r="A352" s="712" t="s">
        <v>15034</v>
      </c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23"/>
      <c r="O352" s="23"/>
      <c r="P352" s="23"/>
      <c r="Q352" s="23"/>
      <c r="R352" s="23"/>
      <c r="S352" s="29"/>
      <c r="T352" s="493"/>
      <c r="U352" s="350"/>
    </row>
    <row r="353" spans="1:21" ht="56.25" x14ac:dyDescent="1.3">
      <c r="A353" s="26" t="s">
        <v>14569</v>
      </c>
      <c r="B353" s="27" t="s">
        <v>1701</v>
      </c>
      <c r="C353" s="31" t="s">
        <v>14570</v>
      </c>
      <c r="D353" s="26" t="s">
        <v>14571</v>
      </c>
      <c r="E353" s="26" t="s">
        <v>688</v>
      </c>
      <c r="F353" s="26" t="s">
        <v>123</v>
      </c>
      <c r="G353" s="26" t="s">
        <v>689</v>
      </c>
      <c r="H353" s="26" t="s">
        <v>14534</v>
      </c>
      <c r="I353" s="28">
        <v>0.95833333333333337</v>
      </c>
      <c r="J353" s="26" t="s">
        <v>30</v>
      </c>
      <c r="K353" s="31" t="s">
        <v>105</v>
      </c>
      <c r="L353" s="26" t="s">
        <v>106</v>
      </c>
      <c r="M353" s="26" t="s">
        <v>194</v>
      </c>
      <c r="N353" s="23"/>
      <c r="O353" s="23"/>
      <c r="P353" s="23"/>
      <c r="Q353" s="23"/>
      <c r="R353" s="23"/>
      <c r="S353" s="175">
        <v>38750</v>
      </c>
      <c r="T353" s="493"/>
      <c r="U353" s="350"/>
    </row>
    <row r="354" spans="1:21" ht="56.25" x14ac:dyDescent="1.3">
      <c r="A354" s="26" t="s">
        <v>14572</v>
      </c>
      <c r="B354" s="27" t="s">
        <v>3422</v>
      </c>
      <c r="C354" s="31" t="s">
        <v>14573</v>
      </c>
      <c r="D354" s="26" t="s">
        <v>14574</v>
      </c>
      <c r="E354" s="26" t="s">
        <v>688</v>
      </c>
      <c r="F354" s="26" t="s">
        <v>123</v>
      </c>
      <c r="G354" s="26" t="s">
        <v>689</v>
      </c>
      <c r="H354" s="26" t="s">
        <v>14534</v>
      </c>
      <c r="I354" s="28">
        <v>0.95833333333333337</v>
      </c>
      <c r="J354" s="26" t="s">
        <v>30</v>
      </c>
      <c r="K354" s="31" t="s">
        <v>105</v>
      </c>
      <c r="L354" s="26" t="s">
        <v>106</v>
      </c>
      <c r="M354" s="26" t="s">
        <v>194</v>
      </c>
      <c r="N354" s="23"/>
      <c r="O354" s="23"/>
      <c r="P354" s="23"/>
      <c r="Q354" s="23"/>
      <c r="R354" s="23"/>
      <c r="S354" s="175">
        <v>38750</v>
      </c>
      <c r="T354" s="493"/>
      <c r="U354" s="350"/>
    </row>
    <row r="355" spans="1:21" ht="56.25" x14ac:dyDescent="1.3">
      <c r="A355" s="751" t="s">
        <v>15035</v>
      </c>
      <c r="B355" s="751"/>
      <c r="C355" s="751"/>
      <c r="D355" s="751"/>
      <c r="E355" s="751"/>
      <c r="F355" s="751"/>
      <c r="G355" s="751"/>
      <c r="H355" s="751"/>
      <c r="I355" s="751"/>
      <c r="J355" s="751"/>
      <c r="K355" s="751"/>
      <c r="L355" s="751"/>
      <c r="M355" s="751"/>
      <c r="N355" s="23"/>
      <c r="O355" s="23"/>
      <c r="P355" s="23"/>
      <c r="Q355" s="23"/>
      <c r="R355" s="23"/>
      <c r="S355" s="29"/>
      <c r="T355" s="516">
        <v>40000</v>
      </c>
      <c r="U355" s="87"/>
    </row>
    <row r="356" spans="1:21" ht="56.25" x14ac:dyDescent="1.3">
      <c r="A356" s="751" t="s">
        <v>15035</v>
      </c>
      <c r="B356" s="751"/>
      <c r="C356" s="751"/>
      <c r="D356" s="751"/>
      <c r="E356" s="751"/>
      <c r="F356" s="751"/>
      <c r="G356" s="751"/>
      <c r="H356" s="751"/>
      <c r="I356" s="751"/>
      <c r="J356" s="751"/>
      <c r="K356" s="751"/>
      <c r="L356" s="751"/>
      <c r="M356" s="751"/>
      <c r="N356" s="23"/>
      <c r="O356" s="23"/>
      <c r="P356" s="23"/>
      <c r="Q356" s="23"/>
      <c r="R356" s="23"/>
      <c r="S356" s="29"/>
      <c r="T356" s="516">
        <v>270000</v>
      </c>
      <c r="U356" s="87"/>
    </row>
    <row r="357" spans="1:21" ht="56.25" x14ac:dyDescent="1.3">
      <c r="A357" s="751" t="s">
        <v>15035</v>
      </c>
      <c r="B357" s="751"/>
      <c r="C357" s="751"/>
      <c r="D357" s="751"/>
      <c r="E357" s="751"/>
      <c r="F357" s="751"/>
      <c r="G357" s="751"/>
      <c r="H357" s="751"/>
      <c r="I357" s="751"/>
      <c r="J357" s="751"/>
      <c r="K357" s="751"/>
      <c r="L357" s="751"/>
      <c r="M357" s="751"/>
      <c r="N357" s="23"/>
      <c r="O357" s="23"/>
      <c r="P357" s="23"/>
      <c r="Q357" s="23"/>
      <c r="R357" s="23"/>
      <c r="S357" s="29"/>
      <c r="T357" s="516">
        <v>40000</v>
      </c>
      <c r="U357" s="87"/>
    </row>
    <row r="358" spans="1:21" ht="56.25" x14ac:dyDescent="1.3">
      <c r="A358" s="751" t="s">
        <v>15035</v>
      </c>
      <c r="B358" s="751"/>
      <c r="C358" s="751"/>
      <c r="D358" s="751"/>
      <c r="E358" s="751"/>
      <c r="F358" s="751"/>
      <c r="G358" s="751"/>
      <c r="H358" s="751"/>
      <c r="I358" s="751"/>
      <c r="J358" s="751"/>
      <c r="K358" s="751"/>
      <c r="L358" s="751"/>
      <c r="M358" s="751"/>
      <c r="N358" s="23"/>
      <c r="O358" s="23"/>
      <c r="P358" s="23"/>
      <c r="Q358" s="23"/>
      <c r="R358" s="23"/>
      <c r="S358" s="29"/>
      <c r="T358" s="516">
        <v>46000</v>
      </c>
      <c r="U358" s="87"/>
    </row>
    <row r="359" spans="1:21" ht="56.25" x14ac:dyDescent="1.3">
      <c r="A359" s="741" t="s">
        <v>15396</v>
      </c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23"/>
      <c r="O359" s="23"/>
      <c r="P359" s="23"/>
      <c r="Q359" s="23"/>
      <c r="R359" s="23"/>
      <c r="S359" s="175"/>
      <c r="T359" s="493"/>
      <c r="U359" s="350"/>
    </row>
    <row r="360" spans="1:21" ht="56.25" x14ac:dyDescent="1.3">
      <c r="A360" s="31" t="s">
        <v>14114</v>
      </c>
      <c r="B360" s="37" t="s">
        <v>14115</v>
      </c>
      <c r="C360" s="31" t="s">
        <v>14116</v>
      </c>
      <c r="D360" s="31" t="s">
        <v>14117</v>
      </c>
      <c r="E360" s="31" t="s">
        <v>101</v>
      </c>
      <c r="F360" s="31" t="s">
        <v>123</v>
      </c>
      <c r="G360" s="31" t="s">
        <v>490</v>
      </c>
      <c r="H360" s="31" t="s">
        <v>15049</v>
      </c>
      <c r="I360" s="38">
        <v>0.49652777777777779</v>
      </c>
      <c r="J360" s="31" t="s">
        <v>30</v>
      </c>
      <c r="K360" s="31" t="s">
        <v>105</v>
      </c>
      <c r="L360" s="31" t="s">
        <v>106</v>
      </c>
      <c r="M360" s="31" t="s">
        <v>995</v>
      </c>
      <c r="N360" s="23"/>
      <c r="O360" s="23"/>
      <c r="P360" s="23"/>
      <c r="Q360" s="23"/>
      <c r="R360" s="23"/>
      <c r="S360" s="29">
        <v>43725</v>
      </c>
      <c r="T360" s="493"/>
      <c r="U360" s="350"/>
    </row>
    <row r="361" spans="1:21" ht="56.25" x14ac:dyDescent="1.3">
      <c r="A361" s="31" t="s">
        <v>15050</v>
      </c>
      <c r="B361" s="37" t="s">
        <v>15051</v>
      </c>
      <c r="C361" s="31" t="s">
        <v>15052</v>
      </c>
      <c r="D361" s="31" t="s">
        <v>15053</v>
      </c>
      <c r="E361" s="31" t="s">
        <v>101</v>
      </c>
      <c r="F361" s="31" t="s">
        <v>123</v>
      </c>
      <c r="G361" s="31" t="s">
        <v>490</v>
      </c>
      <c r="H361" s="31" t="s">
        <v>15049</v>
      </c>
      <c r="I361" s="38">
        <v>0.5</v>
      </c>
      <c r="J361" s="31" t="s">
        <v>30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43725</v>
      </c>
      <c r="T361" s="493"/>
      <c r="U361" s="350"/>
    </row>
    <row r="362" spans="1:21" ht="56.25" x14ac:dyDescent="1.3">
      <c r="A362" s="31" t="s">
        <v>15054</v>
      </c>
      <c r="B362" s="37" t="s">
        <v>15055</v>
      </c>
      <c r="C362" s="31" t="s">
        <v>15056</v>
      </c>
      <c r="D362" s="31" t="s">
        <v>15057</v>
      </c>
      <c r="E362" s="31" t="s">
        <v>101</v>
      </c>
      <c r="F362" s="31" t="s">
        <v>123</v>
      </c>
      <c r="G362" s="31" t="s">
        <v>490</v>
      </c>
      <c r="H362" s="31" t="s">
        <v>15049</v>
      </c>
      <c r="I362" s="38">
        <v>0.5</v>
      </c>
      <c r="J362" s="31" t="s">
        <v>30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43725</v>
      </c>
      <c r="T362" s="493"/>
      <c r="U362" s="350"/>
    </row>
    <row r="363" spans="1:21" ht="56.25" x14ac:dyDescent="1.3">
      <c r="A363" s="31" t="s">
        <v>15058</v>
      </c>
      <c r="B363" s="37" t="s">
        <v>13833</v>
      </c>
      <c r="C363" s="31" t="s">
        <v>15059</v>
      </c>
      <c r="D363" s="31" t="s">
        <v>15060</v>
      </c>
      <c r="E363" s="31" t="s">
        <v>101</v>
      </c>
      <c r="F363" s="31" t="s">
        <v>123</v>
      </c>
      <c r="G363" s="31" t="s">
        <v>490</v>
      </c>
      <c r="H363" s="31" t="s">
        <v>15049</v>
      </c>
      <c r="I363" s="38">
        <v>0.5</v>
      </c>
      <c r="J363" s="31" t="s">
        <v>30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43725</v>
      </c>
      <c r="T363" s="493"/>
      <c r="U363" s="350"/>
    </row>
    <row r="364" spans="1:21" ht="56.25" x14ac:dyDescent="1.3">
      <c r="A364" s="31" t="s">
        <v>15061</v>
      </c>
      <c r="B364" s="37" t="s">
        <v>15062</v>
      </c>
      <c r="C364" s="31" t="s">
        <v>15063</v>
      </c>
      <c r="D364" s="31" t="s">
        <v>15064</v>
      </c>
      <c r="E364" s="31" t="s">
        <v>101</v>
      </c>
      <c r="F364" s="31" t="s">
        <v>123</v>
      </c>
      <c r="G364" s="31" t="s">
        <v>490</v>
      </c>
      <c r="H364" s="31" t="s">
        <v>15049</v>
      </c>
      <c r="I364" s="38">
        <v>0.5</v>
      </c>
      <c r="J364" s="31" t="s">
        <v>30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43725</v>
      </c>
      <c r="T364" s="493"/>
      <c r="U364" s="350"/>
    </row>
    <row r="365" spans="1:21" ht="56.25" x14ac:dyDescent="1.3">
      <c r="A365" s="31" t="s">
        <v>15065</v>
      </c>
      <c r="B365" s="37" t="s">
        <v>15066</v>
      </c>
      <c r="C365" s="31" t="s">
        <v>15067</v>
      </c>
      <c r="D365" s="31" t="s">
        <v>15068</v>
      </c>
      <c r="E365" s="31" t="s">
        <v>101</v>
      </c>
      <c r="F365" s="31" t="s">
        <v>123</v>
      </c>
      <c r="G365" s="31" t="s">
        <v>490</v>
      </c>
      <c r="H365" s="31" t="s">
        <v>15049</v>
      </c>
      <c r="I365" s="38">
        <v>0.5</v>
      </c>
      <c r="J365" s="31" t="s">
        <v>30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43725</v>
      </c>
      <c r="T365" s="493"/>
      <c r="U365" s="350"/>
    </row>
    <row r="366" spans="1:21" ht="56.25" x14ac:dyDescent="1.3">
      <c r="A366" s="31" t="s">
        <v>15069</v>
      </c>
      <c r="B366" s="37" t="s">
        <v>15070</v>
      </c>
      <c r="C366" s="31" t="s">
        <v>15071</v>
      </c>
      <c r="D366" s="31" t="s">
        <v>15072</v>
      </c>
      <c r="E366" s="31" t="s">
        <v>101</v>
      </c>
      <c r="F366" s="31" t="s">
        <v>123</v>
      </c>
      <c r="G366" s="31" t="s">
        <v>490</v>
      </c>
      <c r="H366" s="31" t="s">
        <v>15049</v>
      </c>
      <c r="I366" s="38">
        <v>0.5</v>
      </c>
      <c r="J366" s="31" t="s">
        <v>30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3"/>
      <c r="R366" s="23"/>
      <c r="S366" s="29">
        <v>43725</v>
      </c>
      <c r="T366" s="493"/>
      <c r="U366" s="350"/>
    </row>
    <row r="367" spans="1:21" ht="56.25" x14ac:dyDescent="1.3">
      <c r="A367" s="31" t="s">
        <v>15073</v>
      </c>
      <c r="B367" s="37" t="s">
        <v>15074</v>
      </c>
      <c r="C367" s="31" t="s">
        <v>15075</v>
      </c>
      <c r="D367" s="31" t="s">
        <v>15076</v>
      </c>
      <c r="E367" s="31" t="s">
        <v>101</v>
      </c>
      <c r="F367" s="31" t="s">
        <v>123</v>
      </c>
      <c r="G367" s="31" t="s">
        <v>490</v>
      </c>
      <c r="H367" s="31" t="s">
        <v>15049</v>
      </c>
      <c r="I367" s="38">
        <v>0.5</v>
      </c>
      <c r="J367" s="31" t="s">
        <v>30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43725</v>
      </c>
      <c r="T367" s="493"/>
      <c r="U367" s="350"/>
    </row>
    <row r="368" spans="1:21" ht="56.25" x14ac:dyDescent="1.3">
      <c r="A368" s="31" t="s">
        <v>15077</v>
      </c>
      <c r="B368" s="37" t="s">
        <v>15078</v>
      </c>
      <c r="C368" s="31" t="s">
        <v>15079</v>
      </c>
      <c r="D368" s="31" t="s">
        <v>15080</v>
      </c>
      <c r="E368" s="31" t="s">
        <v>101</v>
      </c>
      <c r="F368" s="31" t="s">
        <v>123</v>
      </c>
      <c r="G368" s="31" t="s">
        <v>490</v>
      </c>
      <c r="H368" s="31" t="s">
        <v>15049</v>
      </c>
      <c r="I368" s="38">
        <v>0.5</v>
      </c>
      <c r="J368" s="31" t="s">
        <v>30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3"/>
      <c r="R368" s="23"/>
      <c r="S368" s="29">
        <v>43725</v>
      </c>
      <c r="T368" s="493"/>
      <c r="U368" s="350"/>
    </row>
    <row r="369" spans="1:21" ht="56.25" x14ac:dyDescent="1.3">
      <c r="A369" s="31" t="s">
        <v>15081</v>
      </c>
      <c r="B369" s="37" t="s">
        <v>4579</v>
      </c>
      <c r="C369" s="31" t="s">
        <v>15082</v>
      </c>
      <c r="D369" s="31" t="s">
        <v>15083</v>
      </c>
      <c r="E369" s="31" t="s">
        <v>101</v>
      </c>
      <c r="F369" s="31" t="s">
        <v>123</v>
      </c>
      <c r="G369" s="31" t="s">
        <v>490</v>
      </c>
      <c r="H369" s="31" t="s">
        <v>15049</v>
      </c>
      <c r="I369" s="38">
        <v>0.5</v>
      </c>
      <c r="J369" s="31" t="s">
        <v>30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3"/>
      <c r="R369" s="23"/>
      <c r="S369" s="29">
        <v>43725</v>
      </c>
      <c r="T369" s="493"/>
      <c r="U369" s="350"/>
    </row>
    <row r="370" spans="1:21" ht="56.25" x14ac:dyDescent="1.3">
      <c r="A370" s="31" t="s">
        <v>15084</v>
      </c>
      <c r="B370" s="37" t="s">
        <v>15085</v>
      </c>
      <c r="C370" s="31" t="s">
        <v>15086</v>
      </c>
      <c r="D370" s="31" t="s">
        <v>15087</v>
      </c>
      <c r="E370" s="31" t="s">
        <v>101</v>
      </c>
      <c r="F370" s="31" t="s">
        <v>123</v>
      </c>
      <c r="G370" s="31" t="s">
        <v>490</v>
      </c>
      <c r="H370" s="31" t="s">
        <v>15049</v>
      </c>
      <c r="I370" s="38">
        <v>0.5</v>
      </c>
      <c r="J370" s="31" t="s">
        <v>30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43725</v>
      </c>
      <c r="T370" s="493"/>
      <c r="U370" s="350"/>
    </row>
    <row r="371" spans="1:21" ht="56.25" x14ac:dyDescent="1.3">
      <c r="A371" s="31" t="s">
        <v>15088</v>
      </c>
      <c r="B371" s="37" t="s">
        <v>15089</v>
      </c>
      <c r="C371" s="31" t="s">
        <v>15090</v>
      </c>
      <c r="D371" s="31" t="s">
        <v>15091</v>
      </c>
      <c r="E371" s="31" t="s">
        <v>101</v>
      </c>
      <c r="F371" s="31" t="s">
        <v>123</v>
      </c>
      <c r="G371" s="31" t="s">
        <v>490</v>
      </c>
      <c r="H371" s="31" t="s">
        <v>15049</v>
      </c>
      <c r="I371" s="38">
        <v>0.5</v>
      </c>
      <c r="J371" s="31" t="s">
        <v>30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3"/>
      <c r="R371" s="23"/>
      <c r="S371" s="29">
        <v>43725</v>
      </c>
      <c r="T371" s="493"/>
      <c r="U371" s="350"/>
    </row>
    <row r="372" spans="1:21" ht="56.25" x14ac:dyDescent="1.3">
      <c r="A372" s="31" t="s">
        <v>15092</v>
      </c>
      <c r="B372" s="37" t="s">
        <v>15093</v>
      </c>
      <c r="C372" s="31" t="s">
        <v>15094</v>
      </c>
      <c r="D372" s="31" t="s">
        <v>15095</v>
      </c>
      <c r="E372" s="31" t="s">
        <v>101</v>
      </c>
      <c r="F372" s="31" t="s">
        <v>123</v>
      </c>
      <c r="G372" s="31" t="s">
        <v>490</v>
      </c>
      <c r="H372" s="31" t="s">
        <v>15049</v>
      </c>
      <c r="I372" s="38">
        <v>0.5</v>
      </c>
      <c r="J372" s="31" t="s">
        <v>30</v>
      </c>
      <c r="K372" s="31" t="s">
        <v>105</v>
      </c>
      <c r="L372" s="31" t="s">
        <v>276</v>
      </c>
      <c r="M372" s="31" t="s">
        <v>995</v>
      </c>
      <c r="N372" s="23"/>
      <c r="O372" s="23"/>
      <c r="P372" s="23"/>
      <c r="Q372" s="23"/>
      <c r="R372" s="23"/>
      <c r="S372" s="29">
        <v>20000</v>
      </c>
      <c r="T372" s="493"/>
      <c r="U372" s="350"/>
    </row>
    <row r="373" spans="1:21" ht="56.25" x14ac:dyDescent="1.3">
      <c r="A373" s="31" t="s">
        <v>15096</v>
      </c>
      <c r="B373" s="37" t="s">
        <v>15097</v>
      </c>
      <c r="C373" s="31" t="s">
        <v>15098</v>
      </c>
      <c r="D373" s="31" t="s">
        <v>15099</v>
      </c>
      <c r="E373" s="31" t="s">
        <v>101</v>
      </c>
      <c r="F373" s="31" t="s">
        <v>123</v>
      </c>
      <c r="G373" s="31" t="s">
        <v>490</v>
      </c>
      <c r="H373" s="31" t="s">
        <v>15049</v>
      </c>
      <c r="I373" s="38">
        <v>0.5</v>
      </c>
      <c r="J373" s="31" t="s">
        <v>30</v>
      </c>
      <c r="K373" s="31" t="s">
        <v>105</v>
      </c>
      <c r="L373" s="31" t="s">
        <v>125</v>
      </c>
      <c r="M373" s="31" t="s">
        <v>995</v>
      </c>
      <c r="N373" s="23"/>
      <c r="O373" s="23"/>
      <c r="P373" s="23"/>
      <c r="Q373" s="23"/>
      <c r="R373" s="23"/>
      <c r="S373" s="29">
        <v>36540</v>
      </c>
      <c r="T373" s="493"/>
      <c r="U373" s="350"/>
    </row>
    <row r="374" spans="1:21" ht="56.25" x14ac:dyDescent="1.3">
      <c r="A374" s="31" t="s">
        <v>15100</v>
      </c>
      <c r="B374" s="37" t="s">
        <v>15101</v>
      </c>
      <c r="C374" s="31" t="s">
        <v>15102</v>
      </c>
      <c r="D374" s="31" t="s">
        <v>15103</v>
      </c>
      <c r="E374" s="31" t="s">
        <v>101</v>
      </c>
      <c r="F374" s="31" t="s">
        <v>123</v>
      </c>
      <c r="G374" s="31" t="s">
        <v>490</v>
      </c>
      <c r="H374" s="31" t="s">
        <v>15049</v>
      </c>
      <c r="I374" s="38">
        <v>0.5</v>
      </c>
      <c r="J374" s="31" t="s">
        <v>30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43725</v>
      </c>
      <c r="T374" s="493"/>
      <c r="U374" s="350"/>
    </row>
    <row r="375" spans="1:21" ht="56.25" x14ac:dyDescent="1.3">
      <c r="A375" s="31" t="s">
        <v>15104</v>
      </c>
      <c r="B375" s="37" t="s">
        <v>15105</v>
      </c>
      <c r="C375" s="31" t="s">
        <v>15106</v>
      </c>
      <c r="D375" s="31" t="s">
        <v>15107</v>
      </c>
      <c r="E375" s="31" t="s">
        <v>101</v>
      </c>
      <c r="F375" s="31" t="s">
        <v>123</v>
      </c>
      <c r="G375" s="31" t="s">
        <v>490</v>
      </c>
      <c r="H375" s="31" t="s">
        <v>15049</v>
      </c>
      <c r="I375" s="38">
        <v>0.5</v>
      </c>
      <c r="J375" s="31" t="s">
        <v>30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43725</v>
      </c>
      <c r="T375" s="493"/>
      <c r="U375" s="350"/>
    </row>
    <row r="376" spans="1:21" ht="56.25" x14ac:dyDescent="1.3">
      <c r="A376" s="31" t="s">
        <v>15108</v>
      </c>
      <c r="B376" s="37" t="s">
        <v>15109</v>
      </c>
      <c r="C376" s="31" t="s">
        <v>15110</v>
      </c>
      <c r="D376" s="31" t="s">
        <v>15111</v>
      </c>
      <c r="E376" s="31" t="s">
        <v>101</v>
      </c>
      <c r="F376" s="31" t="s">
        <v>123</v>
      </c>
      <c r="G376" s="31" t="s">
        <v>490</v>
      </c>
      <c r="H376" s="31" t="s">
        <v>15049</v>
      </c>
      <c r="I376" s="38">
        <v>0.5</v>
      </c>
      <c r="J376" s="31" t="s">
        <v>30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43725</v>
      </c>
      <c r="T376" s="493"/>
      <c r="U376" s="350"/>
    </row>
    <row r="377" spans="1:21" ht="56.25" x14ac:dyDescent="1.3">
      <c r="A377" s="31" t="s">
        <v>15112</v>
      </c>
      <c r="B377" s="37" t="s">
        <v>15113</v>
      </c>
      <c r="C377" s="31" t="s">
        <v>15114</v>
      </c>
      <c r="D377" s="31" t="s">
        <v>15115</v>
      </c>
      <c r="E377" s="31" t="s">
        <v>101</v>
      </c>
      <c r="F377" s="31" t="s">
        <v>123</v>
      </c>
      <c r="G377" s="31" t="s">
        <v>490</v>
      </c>
      <c r="H377" s="31" t="s">
        <v>15049</v>
      </c>
      <c r="I377" s="38">
        <v>0.5</v>
      </c>
      <c r="J377" s="31" t="s">
        <v>30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43725</v>
      </c>
      <c r="T377" s="493"/>
      <c r="U377" s="350"/>
    </row>
    <row r="378" spans="1:21" ht="56.25" x14ac:dyDescent="1.3">
      <c r="A378" s="31" t="s">
        <v>15116</v>
      </c>
      <c r="B378" s="37" t="s">
        <v>15117</v>
      </c>
      <c r="C378" s="31" t="s">
        <v>15118</v>
      </c>
      <c r="D378" s="31" t="s">
        <v>15119</v>
      </c>
      <c r="E378" s="31" t="s">
        <v>101</v>
      </c>
      <c r="F378" s="31" t="s">
        <v>123</v>
      </c>
      <c r="G378" s="31" t="s">
        <v>490</v>
      </c>
      <c r="H378" s="31" t="s">
        <v>15049</v>
      </c>
      <c r="I378" s="38">
        <v>0.5</v>
      </c>
      <c r="J378" s="31" t="s">
        <v>30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43725</v>
      </c>
      <c r="T378" s="493"/>
      <c r="U378" s="350"/>
    </row>
    <row r="379" spans="1:21" ht="56.25" x14ac:dyDescent="1.3">
      <c r="A379" s="31" t="s">
        <v>15120</v>
      </c>
      <c r="B379" s="37" t="s">
        <v>15121</v>
      </c>
      <c r="C379" s="31" t="s">
        <v>15122</v>
      </c>
      <c r="D379" s="31" t="s">
        <v>15123</v>
      </c>
      <c r="E379" s="31" t="s">
        <v>101</v>
      </c>
      <c r="F379" s="31" t="s">
        <v>123</v>
      </c>
      <c r="G379" s="31" t="s">
        <v>490</v>
      </c>
      <c r="H379" s="31" t="s">
        <v>15049</v>
      </c>
      <c r="I379" s="38">
        <v>0.5</v>
      </c>
      <c r="J379" s="31" t="s">
        <v>30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43725</v>
      </c>
      <c r="T379" s="493"/>
      <c r="U379" s="350"/>
    </row>
    <row r="380" spans="1:21" ht="56.25" x14ac:dyDescent="1.3">
      <c r="A380" s="31" t="s">
        <v>15124</v>
      </c>
      <c r="B380" s="37" t="s">
        <v>8839</v>
      </c>
      <c r="C380" s="31" t="s">
        <v>15125</v>
      </c>
      <c r="D380" s="31" t="s">
        <v>15126</v>
      </c>
      <c r="E380" s="31" t="s">
        <v>101</v>
      </c>
      <c r="F380" s="31" t="s">
        <v>123</v>
      </c>
      <c r="G380" s="31" t="s">
        <v>490</v>
      </c>
      <c r="H380" s="31" t="s">
        <v>15049</v>
      </c>
      <c r="I380" s="38">
        <v>0.5</v>
      </c>
      <c r="J380" s="31" t="s">
        <v>30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43725</v>
      </c>
      <c r="T380" s="493"/>
      <c r="U380" s="350"/>
    </row>
    <row r="381" spans="1:21" ht="56.25" x14ac:dyDescent="1.3">
      <c r="A381" s="31" t="s">
        <v>15127</v>
      </c>
      <c r="B381" s="37" t="s">
        <v>15128</v>
      </c>
      <c r="C381" s="31" t="s">
        <v>15129</v>
      </c>
      <c r="D381" s="31" t="s">
        <v>15130</v>
      </c>
      <c r="E381" s="31" t="s">
        <v>101</v>
      </c>
      <c r="F381" s="31" t="s">
        <v>123</v>
      </c>
      <c r="G381" s="31" t="s">
        <v>490</v>
      </c>
      <c r="H381" s="31" t="s">
        <v>15049</v>
      </c>
      <c r="I381" s="38">
        <v>0.5</v>
      </c>
      <c r="J381" s="31" t="s">
        <v>30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43725</v>
      </c>
      <c r="T381" s="493"/>
      <c r="U381" s="350"/>
    </row>
    <row r="382" spans="1:21" ht="56.25" x14ac:dyDescent="1.3">
      <c r="A382" s="26" t="s">
        <v>15131</v>
      </c>
      <c r="B382" s="27" t="s">
        <v>15132</v>
      </c>
      <c r="C382" s="31" t="s">
        <v>15133</v>
      </c>
      <c r="D382" s="26" t="s">
        <v>15134</v>
      </c>
      <c r="E382" s="26" t="s">
        <v>101</v>
      </c>
      <c r="F382" s="26" t="s">
        <v>123</v>
      </c>
      <c r="G382" s="26" t="s">
        <v>490</v>
      </c>
      <c r="H382" s="26" t="s">
        <v>15049</v>
      </c>
      <c r="I382" s="28">
        <v>0.5</v>
      </c>
      <c r="J382" s="26" t="s">
        <v>30</v>
      </c>
      <c r="K382" s="31" t="s">
        <v>105</v>
      </c>
      <c r="L382" s="26" t="s">
        <v>106</v>
      </c>
      <c r="M382" s="26" t="s">
        <v>995</v>
      </c>
      <c r="N382" s="23"/>
      <c r="O382" s="23"/>
      <c r="P382" s="23"/>
      <c r="Q382" s="23"/>
      <c r="R382" s="23"/>
      <c r="S382" s="175">
        <v>43725</v>
      </c>
      <c r="T382" s="493"/>
      <c r="U382" s="350"/>
    </row>
    <row r="383" spans="1:21" ht="56.25" x14ac:dyDescent="1.3">
      <c r="A383" s="751" t="s">
        <v>15046</v>
      </c>
      <c r="B383" s="751"/>
      <c r="C383" s="751"/>
      <c r="D383" s="751"/>
      <c r="E383" s="751"/>
      <c r="F383" s="751"/>
      <c r="G383" s="751"/>
      <c r="H383" s="751"/>
      <c r="I383" s="751"/>
      <c r="J383" s="751"/>
      <c r="K383" s="751"/>
      <c r="L383" s="751"/>
      <c r="M383" s="751"/>
      <c r="N383" s="23"/>
      <c r="O383" s="23"/>
      <c r="P383" s="23"/>
      <c r="Q383" s="23"/>
      <c r="R383" s="23"/>
      <c r="S383" s="29"/>
      <c r="T383" s="516">
        <v>1200000</v>
      </c>
      <c r="U383" s="87"/>
    </row>
    <row r="384" spans="1:21" ht="56.25" x14ac:dyDescent="1.3">
      <c r="A384" s="751" t="s">
        <v>15400</v>
      </c>
      <c r="B384" s="751"/>
      <c r="C384" s="751"/>
      <c r="D384" s="751"/>
      <c r="E384" s="751"/>
      <c r="F384" s="751"/>
      <c r="G384" s="751"/>
      <c r="H384" s="751"/>
      <c r="I384" s="751"/>
      <c r="J384" s="751"/>
      <c r="K384" s="751"/>
      <c r="L384" s="751"/>
      <c r="M384" s="751"/>
      <c r="N384" s="23"/>
      <c r="O384" s="23"/>
      <c r="P384" s="23"/>
      <c r="Q384" s="23"/>
      <c r="R384" s="23"/>
      <c r="S384" s="29"/>
      <c r="T384" s="516">
        <v>1993900</v>
      </c>
      <c r="U384" s="87"/>
    </row>
    <row r="385" spans="1:21" ht="56.25" x14ac:dyDescent="1.3">
      <c r="A385" s="696" t="s">
        <v>15603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23"/>
      <c r="O385" s="23"/>
      <c r="P385" s="23"/>
      <c r="Q385" s="23"/>
      <c r="R385" s="23"/>
      <c r="S385" s="29"/>
      <c r="T385" s="493"/>
      <c r="U385" s="350"/>
    </row>
    <row r="386" spans="1:21" ht="56.25" x14ac:dyDescent="1.3">
      <c r="A386" s="31" t="s">
        <v>15403</v>
      </c>
      <c r="B386" s="37" t="s">
        <v>2619</v>
      </c>
      <c r="C386" s="31" t="s">
        <v>15404</v>
      </c>
      <c r="D386" s="31" t="s">
        <v>15405</v>
      </c>
      <c r="E386" s="31" t="s">
        <v>687</v>
      </c>
      <c r="F386" s="31" t="s">
        <v>123</v>
      </c>
      <c r="G386" s="31" t="s">
        <v>103</v>
      </c>
      <c r="H386" s="31" t="s">
        <v>15406</v>
      </c>
      <c r="I386" s="38">
        <v>0.625</v>
      </c>
      <c r="J386" s="31" t="s">
        <v>30</v>
      </c>
      <c r="K386" s="31" t="s">
        <v>105</v>
      </c>
      <c r="L386" s="31" t="s">
        <v>106</v>
      </c>
      <c r="M386" s="31" t="s">
        <v>107</v>
      </c>
      <c r="N386" s="23"/>
      <c r="O386" s="23"/>
      <c r="P386" s="23"/>
      <c r="Q386" s="23"/>
      <c r="R386" s="23"/>
      <c r="S386" s="29">
        <v>22000</v>
      </c>
      <c r="T386" s="493"/>
      <c r="U386" s="350"/>
    </row>
    <row r="387" spans="1:21" ht="56.25" x14ac:dyDescent="1.3">
      <c r="A387" s="751" t="s">
        <v>15618</v>
      </c>
      <c r="B387" s="751"/>
      <c r="C387" s="751"/>
      <c r="D387" s="751"/>
      <c r="E387" s="751"/>
      <c r="F387" s="751"/>
      <c r="G387" s="751"/>
      <c r="H387" s="751"/>
      <c r="I387" s="751"/>
      <c r="J387" s="751"/>
      <c r="K387" s="751"/>
      <c r="L387" s="751"/>
      <c r="M387" s="751"/>
      <c r="N387" s="23"/>
      <c r="O387" s="23"/>
      <c r="P387" s="23"/>
      <c r="Q387" s="23"/>
      <c r="R387" s="23"/>
      <c r="S387" s="29"/>
      <c r="T387" s="516"/>
      <c r="U387" s="87"/>
    </row>
    <row r="388" spans="1:21" ht="56.25" x14ac:dyDescent="1.3">
      <c r="A388" s="751" t="s">
        <v>15618</v>
      </c>
      <c r="B388" s="751"/>
      <c r="C388" s="751"/>
      <c r="D388" s="751"/>
      <c r="E388" s="751"/>
      <c r="F388" s="751"/>
      <c r="G388" s="751"/>
      <c r="H388" s="751"/>
      <c r="I388" s="751"/>
      <c r="J388" s="751"/>
      <c r="K388" s="751"/>
      <c r="L388" s="751"/>
      <c r="M388" s="751"/>
      <c r="N388" s="23"/>
      <c r="O388" s="23"/>
      <c r="P388" s="23"/>
      <c r="Q388" s="23"/>
      <c r="R388" s="23"/>
      <c r="S388" s="29"/>
      <c r="T388" s="620">
        <v>94000</v>
      </c>
      <c r="U388" s="87"/>
    </row>
    <row r="389" spans="1:21" ht="56.25" x14ac:dyDescent="1.3">
      <c r="A389" s="751" t="s">
        <v>15618</v>
      </c>
      <c r="B389" s="751"/>
      <c r="C389" s="751"/>
      <c r="D389" s="751"/>
      <c r="E389" s="751"/>
      <c r="F389" s="751"/>
      <c r="G389" s="751"/>
      <c r="H389" s="751"/>
      <c r="I389" s="751"/>
      <c r="J389" s="751"/>
      <c r="K389" s="751"/>
      <c r="L389" s="751"/>
      <c r="M389" s="751"/>
      <c r="N389" s="23"/>
      <c r="O389" s="23"/>
      <c r="P389" s="23"/>
      <c r="Q389" s="23"/>
      <c r="R389" s="23"/>
      <c r="S389" s="29"/>
      <c r="T389" s="620">
        <v>5000</v>
      </c>
      <c r="U389" s="87"/>
    </row>
    <row r="390" spans="1:21" ht="56.25" x14ac:dyDescent="1.3">
      <c r="A390" s="751" t="s">
        <v>15618</v>
      </c>
      <c r="B390" s="751"/>
      <c r="C390" s="751"/>
      <c r="D390" s="751"/>
      <c r="E390" s="751"/>
      <c r="F390" s="751"/>
      <c r="G390" s="751"/>
      <c r="H390" s="751"/>
      <c r="I390" s="751"/>
      <c r="J390" s="751"/>
      <c r="K390" s="751"/>
      <c r="L390" s="751"/>
      <c r="M390" s="751"/>
      <c r="N390" s="23"/>
      <c r="O390" s="23"/>
      <c r="P390" s="23"/>
      <c r="Q390" s="23"/>
      <c r="R390" s="23"/>
      <c r="S390" s="29"/>
      <c r="T390" s="620">
        <v>26000</v>
      </c>
      <c r="U390" s="87"/>
    </row>
    <row r="391" spans="1:21" ht="56.25" x14ac:dyDescent="1.3">
      <c r="A391" s="751" t="s">
        <v>15618</v>
      </c>
      <c r="B391" s="751"/>
      <c r="C391" s="751"/>
      <c r="D391" s="751"/>
      <c r="E391" s="751"/>
      <c r="F391" s="751"/>
      <c r="G391" s="751"/>
      <c r="H391" s="751"/>
      <c r="I391" s="751"/>
      <c r="J391" s="751"/>
      <c r="K391" s="751"/>
      <c r="L391" s="751"/>
      <c r="M391" s="751"/>
      <c r="N391" s="23"/>
      <c r="O391" s="23"/>
      <c r="P391" s="23"/>
      <c r="Q391" s="23"/>
      <c r="R391" s="23"/>
      <c r="S391" s="29"/>
      <c r="T391" s="620">
        <v>20000</v>
      </c>
      <c r="U391" s="87"/>
    </row>
    <row r="392" spans="1:21" ht="56.25" x14ac:dyDescent="1.3">
      <c r="A392" s="696" t="s">
        <v>16177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23"/>
      <c r="O392" s="23"/>
      <c r="P392" s="23"/>
      <c r="Q392" s="23"/>
      <c r="R392" s="23"/>
      <c r="S392" s="29"/>
      <c r="T392" s="493"/>
      <c r="U392" s="350"/>
    </row>
    <row r="393" spans="1:21" ht="56.25" x14ac:dyDescent="1.3">
      <c r="A393" s="31" t="s">
        <v>15638</v>
      </c>
      <c r="B393" s="37" t="s">
        <v>15639</v>
      </c>
      <c r="C393" s="31" t="s">
        <v>15640</v>
      </c>
      <c r="D393" s="31" t="s">
        <v>15641</v>
      </c>
      <c r="E393" s="31" t="s">
        <v>101</v>
      </c>
      <c r="F393" s="31" t="s">
        <v>123</v>
      </c>
      <c r="G393" s="31" t="s">
        <v>124</v>
      </c>
      <c r="H393" s="31" t="s">
        <v>15633</v>
      </c>
      <c r="I393" s="38">
        <v>0.25</v>
      </c>
      <c r="J393" s="31" t="s">
        <v>30</v>
      </c>
      <c r="K393" s="31" t="s">
        <v>105</v>
      </c>
      <c r="L393" s="31" t="s">
        <v>106</v>
      </c>
      <c r="M393" s="31" t="s">
        <v>107</v>
      </c>
      <c r="N393" s="23"/>
      <c r="O393" s="23"/>
      <c r="P393" s="23"/>
      <c r="Q393" s="23"/>
      <c r="R393" s="23"/>
      <c r="S393" s="29">
        <v>22400</v>
      </c>
      <c r="T393" s="493"/>
      <c r="U393" s="350"/>
    </row>
    <row r="394" spans="1:21" ht="56.25" x14ac:dyDescent="1.3">
      <c r="A394" s="31" t="s">
        <v>15642</v>
      </c>
      <c r="B394" s="37" t="s">
        <v>15643</v>
      </c>
      <c r="C394" s="31" t="s">
        <v>15644</v>
      </c>
      <c r="D394" s="31" t="s">
        <v>15645</v>
      </c>
      <c r="E394" s="31" t="s">
        <v>101</v>
      </c>
      <c r="F394" s="31" t="s">
        <v>123</v>
      </c>
      <c r="G394" s="31" t="s">
        <v>1127</v>
      </c>
      <c r="H394" s="31" t="s">
        <v>15633</v>
      </c>
      <c r="I394" s="38">
        <v>0.5</v>
      </c>
      <c r="J394" s="31" t="s">
        <v>30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44125</v>
      </c>
      <c r="T394" s="493"/>
      <c r="U394" s="350"/>
    </row>
    <row r="395" spans="1:21" ht="56.25" x14ac:dyDescent="1.3">
      <c r="A395" s="751" t="s">
        <v>15618</v>
      </c>
      <c r="B395" s="751"/>
      <c r="C395" s="751"/>
      <c r="D395" s="751"/>
      <c r="E395" s="751"/>
      <c r="F395" s="751"/>
      <c r="G395" s="751"/>
      <c r="H395" s="751"/>
      <c r="I395" s="751"/>
      <c r="J395" s="751"/>
      <c r="K395" s="751"/>
      <c r="L395" s="751"/>
      <c r="M395" s="751"/>
      <c r="N395" s="23"/>
      <c r="O395" s="23"/>
      <c r="P395" s="23"/>
      <c r="Q395" s="23"/>
      <c r="R395" s="23"/>
      <c r="S395" s="29"/>
      <c r="T395" s="516">
        <v>20000</v>
      </c>
      <c r="U395" s="87"/>
    </row>
    <row r="396" spans="1:21" ht="56.25" x14ac:dyDescent="1.3">
      <c r="A396" s="696" t="s">
        <v>16735</v>
      </c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31"/>
      <c r="O396" s="31"/>
      <c r="P396" s="31"/>
      <c r="Q396" s="23"/>
      <c r="R396" s="23"/>
      <c r="S396" s="29"/>
      <c r="T396" s="493"/>
      <c r="U396" s="350"/>
    </row>
    <row r="397" spans="1:21" ht="56.25" x14ac:dyDescent="1.3">
      <c r="A397" s="31" t="s">
        <v>16202</v>
      </c>
      <c r="B397" s="31" t="s">
        <v>16203</v>
      </c>
      <c r="C397" s="31" t="s">
        <v>16183</v>
      </c>
      <c r="D397" s="31" t="s">
        <v>16204</v>
      </c>
      <c r="E397" s="31" t="s">
        <v>101</v>
      </c>
      <c r="F397" s="31" t="s">
        <v>123</v>
      </c>
      <c r="G397" s="31" t="s">
        <v>16205</v>
      </c>
      <c r="H397" s="31" t="s">
        <v>16186</v>
      </c>
      <c r="I397" s="31"/>
      <c r="J397" s="31" t="s">
        <v>30</v>
      </c>
      <c r="K397" s="31"/>
      <c r="L397" s="31" t="s">
        <v>106</v>
      </c>
      <c r="M397" s="31" t="s">
        <v>995</v>
      </c>
      <c r="N397" s="31" t="s">
        <v>105</v>
      </c>
      <c r="O397" s="31"/>
      <c r="P397" s="31"/>
      <c r="Q397" s="23"/>
      <c r="R397" s="23"/>
      <c r="S397" s="29">
        <v>44125</v>
      </c>
      <c r="T397" s="493"/>
      <c r="U397" s="350"/>
    </row>
    <row r="398" spans="1:21" ht="56.25" x14ac:dyDescent="1.3">
      <c r="A398" s="31" t="s">
        <v>16206</v>
      </c>
      <c r="B398" s="31" t="s">
        <v>5488</v>
      </c>
      <c r="C398" s="31" t="s">
        <v>16183</v>
      </c>
      <c r="D398" s="31" t="s">
        <v>16207</v>
      </c>
      <c r="E398" s="31" t="s">
        <v>101</v>
      </c>
      <c r="F398" s="31" t="s">
        <v>123</v>
      </c>
      <c r="G398" s="31" t="s">
        <v>16205</v>
      </c>
      <c r="H398" s="31" t="s">
        <v>16186</v>
      </c>
      <c r="I398" s="31"/>
      <c r="J398" s="31" t="s">
        <v>30</v>
      </c>
      <c r="K398" s="31"/>
      <c r="L398" s="31" t="s">
        <v>106</v>
      </c>
      <c r="M398" s="31" t="s">
        <v>995</v>
      </c>
      <c r="N398" s="31" t="s">
        <v>105</v>
      </c>
      <c r="O398" s="31"/>
      <c r="P398" s="31"/>
      <c r="Q398" s="23"/>
      <c r="R398" s="23"/>
      <c r="S398" s="29">
        <v>44125</v>
      </c>
      <c r="T398" s="493"/>
      <c r="U398" s="350"/>
    </row>
    <row r="399" spans="1:21" ht="56.25" x14ac:dyDescent="1.3">
      <c r="A399" s="31" t="s">
        <v>16208</v>
      </c>
      <c r="B399" s="31" t="s">
        <v>16209</v>
      </c>
      <c r="C399" s="31" t="s">
        <v>16183</v>
      </c>
      <c r="D399" s="31" t="s">
        <v>16210</v>
      </c>
      <c r="E399" s="31" t="s">
        <v>101</v>
      </c>
      <c r="F399" s="31" t="s">
        <v>123</v>
      </c>
      <c r="G399" s="31" t="s">
        <v>16205</v>
      </c>
      <c r="H399" s="31" t="s">
        <v>16186</v>
      </c>
      <c r="I399" s="31"/>
      <c r="J399" s="31" t="s">
        <v>30</v>
      </c>
      <c r="K399" s="31"/>
      <c r="L399" s="31" t="s">
        <v>106</v>
      </c>
      <c r="M399" s="31" t="s">
        <v>995</v>
      </c>
      <c r="N399" s="31" t="s">
        <v>105</v>
      </c>
      <c r="O399" s="31"/>
      <c r="P399" s="31"/>
      <c r="Q399" s="23"/>
      <c r="R399" s="23"/>
      <c r="S399" s="29">
        <v>44125</v>
      </c>
      <c r="T399" s="493"/>
      <c r="U399" s="350"/>
    </row>
    <row r="400" spans="1:21" ht="56.25" x14ac:dyDescent="1.3">
      <c r="A400" s="31" t="s">
        <v>16211</v>
      </c>
      <c r="B400" s="31" t="s">
        <v>16212</v>
      </c>
      <c r="C400" s="31" t="s">
        <v>16183</v>
      </c>
      <c r="D400" s="31" t="s">
        <v>16213</v>
      </c>
      <c r="E400" s="31" t="s">
        <v>101</v>
      </c>
      <c r="F400" s="31" t="s">
        <v>123</v>
      </c>
      <c r="G400" s="31" t="s">
        <v>16205</v>
      </c>
      <c r="H400" s="31" t="s">
        <v>16186</v>
      </c>
      <c r="I400" s="31"/>
      <c r="J400" s="31" t="s">
        <v>30</v>
      </c>
      <c r="K400" s="31"/>
      <c r="L400" s="31" t="s">
        <v>106</v>
      </c>
      <c r="M400" s="31" t="s">
        <v>995</v>
      </c>
      <c r="N400" s="31" t="s">
        <v>105</v>
      </c>
      <c r="O400" s="31"/>
      <c r="P400" s="31"/>
      <c r="Q400" s="23"/>
      <c r="R400" s="23"/>
      <c r="S400" s="29">
        <v>44125</v>
      </c>
      <c r="T400" s="493"/>
      <c r="U400" s="350"/>
    </row>
    <row r="401" spans="1:21" ht="56.25" x14ac:dyDescent="1.3">
      <c r="A401" s="751" t="s">
        <v>16739</v>
      </c>
      <c r="B401" s="751"/>
      <c r="C401" s="751"/>
      <c r="D401" s="751"/>
      <c r="E401" s="751"/>
      <c r="F401" s="751"/>
      <c r="G401" s="751"/>
      <c r="H401" s="751"/>
      <c r="I401" s="751"/>
      <c r="J401" s="751"/>
      <c r="K401" s="751"/>
      <c r="L401" s="751"/>
      <c r="M401" s="751"/>
      <c r="N401" s="23"/>
      <c r="O401" s="23"/>
      <c r="P401" s="23"/>
      <c r="Q401" s="23"/>
      <c r="R401" s="23"/>
      <c r="S401" s="29"/>
      <c r="T401" s="516">
        <v>985000</v>
      </c>
      <c r="U401" s="87"/>
    </row>
    <row r="402" spans="1:21" ht="56.25" x14ac:dyDescent="1.3">
      <c r="A402" s="696" t="s">
        <v>17242</v>
      </c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23"/>
      <c r="O402" s="23"/>
      <c r="P402" s="23"/>
      <c r="Q402" s="23"/>
      <c r="R402" s="23"/>
      <c r="S402" s="29"/>
      <c r="T402" s="493"/>
      <c r="U402" s="350"/>
    </row>
    <row r="403" spans="1:21" ht="56.25" x14ac:dyDescent="1.3">
      <c r="A403" s="31" t="s">
        <v>16748</v>
      </c>
      <c r="B403" s="31" t="s">
        <v>16749</v>
      </c>
      <c r="C403" s="31" t="s">
        <v>16750</v>
      </c>
      <c r="D403" s="31" t="s">
        <v>16751</v>
      </c>
      <c r="E403" s="31" t="s">
        <v>687</v>
      </c>
      <c r="F403" s="31" t="s">
        <v>102</v>
      </c>
      <c r="G403" s="31" t="s">
        <v>16324</v>
      </c>
      <c r="H403" s="31" t="s">
        <v>16249</v>
      </c>
      <c r="I403" s="31" t="s">
        <v>16752</v>
      </c>
      <c r="J403" s="31" t="s">
        <v>30</v>
      </c>
      <c r="K403" s="31" t="s">
        <v>105</v>
      </c>
      <c r="L403" s="31" t="s">
        <v>125</v>
      </c>
      <c r="M403" s="31" t="s">
        <v>491</v>
      </c>
      <c r="N403" s="23"/>
      <c r="O403" s="23"/>
      <c r="P403" s="23"/>
      <c r="Q403" s="23"/>
      <c r="R403" s="23"/>
      <c r="S403" s="29">
        <v>25400</v>
      </c>
      <c r="T403" s="493"/>
      <c r="U403" s="350"/>
    </row>
    <row r="404" spans="1:21" ht="56.25" x14ac:dyDescent="1.3">
      <c r="A404" s="31" t="s">
        <v>16753</v>
      </c>
      <c r="B404" s="31" t="s">
        <v>16754</v>
      </c>
      <c r="C404" s="31" t="s">
        <v>16750</v>
      </c>
      <c r="D404" s="31" t="s">
        <v>16755</v>
      </c>
      <c r="E404" s="31" t="s">
        <v>101</v>
      </c>
      <c r="F404" s="31" t="s">
        <v>102</v>
      </c>
      <c r="G404" s="31" t="s">
        <v>16190</v>
      </c>
      <c r="H404" s="31" t="s">
        <v>16224</v>
      </c>
      <c r="I404" s="31" t="s">
        <v>16752</v>
      </c>
      <c r="J404" s="31" t="s">
        <v>30</v>
      </c>
      <c r="K404" s="31" t="s">
        <v>105</v>
      </c>
      <c r="L404" s="31" t="s">
        <v>106</v>
      </c>
      <c r="M404" s="31" t="s">
        <v>491</v>
      </c>
      <c r="N404" s="23"/>
      <c r="O404" s="23"/>
      <c r="P404" s="23"/>
      <c r="Q404" s="23"/>
      <c r="R404" s="23"/>
      <c r="S404" s="29">
        <v>26400</v>
      </c>
      <c r="T404" s="493"/>
      <c r="U404" s="350"/>
    </row>
    <row r="405" spans="1:21" ht="56.25" x14ac:dyDescent="1.3">
      <c r="A405" s="31" t="s">
        <v>16756</v>
      </c>
      <c r="B405" s="31" t="s">
        <v>16757</v>
      </c>
      <c r="C405" s="31" t="s">
        <v>16750</v>
      </c>
      <c r="D405" s="31" t="s">
        <v>16758</v>
      </c>
      <c r="E405" s="31" t="s">
        <v>101</v>
      </c>
      <c r="F405" s="31" t="s">
        <v>102</v>
      </c>
      <c r="G405" s="31" t="s">
        <v>16190</v>
      </c>
      <c r="H405" s="31" t="s">
        <v>16224</v>
      </c>
      <c r="I405" s="31" t="s">
        <v>16752</v>
      </c>
      <c r="J405" s="31" t="s">
        <v>30</v>
      </c>
      <c r="K405" s="31" t="s">
        <v>105</v>
      </c>
      <c r="L405" s="31" t="s">
        <v>106</v>
      </c>
      <c r="M405" s="31" t="s">
        <v>491</v>
      </c>
      <c r="N405" s="23"/>
      <c r="O405" s="23"/>
      <c r="P405" s="23"/>
      <c r="Q405" s="23"/>
      <c r="R405" s="23"/>
      <c r="S405" s="29">
        <v>26400</v>
      </c>
      <c r="T405" s="493"/>
      <c r="U405" s="350"/>
    </row>
    <row r="406" spans="1:21" ht="56.25" x14ac:dyDescent="1.3">
      <c r="A406" s="31" t="s">
        <v>16759</v>
      </c>
      <c r="B406" s="31" t="s">
        <v>16760</v>
      </c>
      <c r="C406" s="31" t="s">
        <v>16750</v>
      </c>
      <c r="D406" s="31" t="s">
        <v>16761</v>
      </c>
      <c r="E406" s="31" t="s">
        <v>101</v>
      </c>
      <c r="F406" s="31" t="s">
        <v>123</v>
      </c>
      <c r="G406" s="31" t="s">
        <v>16223</v>
      </c>
      <c r="H406" s="31" t="s">
        <v>16244</v>
      </c>
      <c r="I406" s="31" t="s">
        <v>16752</v>
      </c>
      <c r="J406" s="31" t="s">
        <v>30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44125</v>
      </c>
      <c r="T406" s="493"/>
      <c r="U406" s="350"/>
    </row>
    <row r="407" spans="1:21" ht="56.25" x14ac:dyDescent="1.3">
      <c r="A407" s="31" t="s">
        <v>16762</v>
      </c>
      <c r="B407" s="31" t="s">
        <v>7773</v>
      </c>
      <c r="C407" s="31" t="s">
        <v>16750</v>
      </c>
      <c r="D407" s="31" t="s">
        <v>16763</v>
      </c>
      <c r="E407" s="31" t="s">
        <v>687</v>
      </c>
      <c r="F407" s="31" t="s">
        <v>102</v>
      </c>
      <c r="G407" s="31" t="s">
        <v>16324</v>
      </c>
      <c r="H407" s="31" t="s">
        <v>16249</v>
      </c>
      <c r="I407" s="31" t="s">
        <v>16752</v>
      </c>
      <c r="J407" s="31" t="s">
        <v>30</v>
      </c>
      <c r="K407" s="31" t="s">
        <v>105</v>
      </c>
      <c r="L407" s="31" t="s">
        <v>106</v>
      </c>
      <c r="M407" s="31" t="s">
        <v>491</v>
      </c>
      <c r="N407" s="23"/>
      <c r="O407" s="23"/>
      <c r="P407" s="23"/>
      <c r="Q407" s="23"/>
      <c r="R407" s="23"/>
      <c r="S407" s="29">
        <v>25400</v>
      </c>
      <c r="T407" s="493"/>
      <c r="U407" s="350"/>
    </row>
    <row r="408" spans="1:21" ht="56.25" x14ac:dyDescent="1.3">
      <c r="A408" s="31" t="s">
        <v>16764</v>
      </c>
      <c r="B408" s="31" t="s">
        <v>16765</v>
      </c>
      <c r="C408" s="31" t="s">
        <v>16750</v>
      </c>
      <c r="D408" s="31" t="s">
        <v>16766</v>
      </c>
      <c r="E408" s="31" t="s">
        <v>687</v>
      </c>
      <c r="F408" s="31" t="s">
        <v>102</v>
      </c>
      <c r="G408" s="31" t="s">
        <v>16324</v>
      </c>
      <c r="H408" s="31" t="s">
        <v>16249</v>
      </c>
      <c r="I408" s="31" t="s">
        <v>16752</v>
      </c>
      <c r="J408" s="31" t="s">
        <v>30</v>
      </c>
      <c r="K408" s="31" t="s">
        <v>105</v>
      </c>
      <c r="L408" s="31" t="s">
        <v>125</v>
      </c>
      <c r="M408" s="31" t="s">
        <v>491</v>
      </c>
      <c r="N408" s="23"/>
      <c r="O408" s="23"/>
      <c r="P408" s="23"/>
      <c r="Q408" s="23"/>
      <c r="R408" s="23"/>
      <c r="S408" s="29">
        <v>25400</v>
      </c>
      <c r="T408" s="493"/>
      <c r="U408" s="350"/>
    </row>
    <row r="409" spans="1:21" ht="56.25" x14ac:dyDescent="1.3">
      <c r="A409" s="31" t="s">
        <v>16767</v>
      </c>
      <c r="B409" s="31" t="s">
        <v>7773</v>
      </c>
      <c r="C409" s="31" t="s">
        <v>16750</v>
      </c>
      <c r="D409" s="31" t="s">
        <v>16768</v>
      </c>
      <c r="E409" s="31" t="s">
        <v>687</v>
      </c>
      <c r="F409" s="31" t="s">
        <v>102</v>
      </c>
      <c r="G409" s="31" t="s">
        <v>16324</v>
      </c>
      <c r="H409" s="31" t="s">
        <v>16249</v>
      </c>
      <c r="I409" s="31" t="s">
        <v>16752</v>
      </c>
      <c r="J409" s="31" t="s">
        <v>30</v>
      </c>
      <c r="K409" s="31" t="s">
        <v>105</v>
      </c>
      <c r="L409" s="31" t="s">
        <v>106</v>
      </c>
      <c r="M409" s="31" t="s">
        <v>491</v>
      </c>
      <c r="N409" s="23"/>
      <c r="O409" s="23"/>
      <c r="P409" s="23"/>
      <c r="Q409" s="23"/>
      <c r="R409" s="23"/>
      <c r="S409" s="29">
        <v>25400</v>
      </c>
      <c r="T409" s="493"/>
      <c r="U409" s="350"/>
    </row>
    <row r="410" spans="1:21" ht="56.25" x14ac:dyDescent="1.3">
      <c r="A410" s="31" t="s">
        <v>16769</v>
      </c>
      <c r="B410" s="31" t="s">
        <v>16770</v>
      </c>
      <c r="C410" s="31" t="s">
        <v>16750</v>
      </c>
      <c r="D410" s="31" t="s">
        <v>16771</v>
      </c>
      <c r="E410" s="31" t="s">
        <v>687</v>
      </c>
      <c r="F410" s="31" t="s">
        <v>102</v>
      </c>
      <c r="G410" s="31" t="s">
        <v>16324</v>
      </c>
      <c r="H410" s="31" t="s">
        <v>16249</v>
      </c>
      <c r="I410" s="31" t="s">
        <v>16752</v>
      </c>
      <c r="J410" s="31" t="s">
        <v>30</v>
      </c>
      <c r="K410" s="31" t="s">
        <v>105</v>
      </c>
      <c r="L410" s="31" t="s">
        <v>125</v>
      </c>
      <c r="M410" s="31" t="s">
        <v>491</v>
      </c>
      <c r="N410" s="23"/>
      <c r="O410" s="23"/>
      <c r="P410" s="23"/>
      <c r="Q410" s="23"/>
      <c r="R410" s="23"/>
      <c r="S410" s="29">
        <v>25400</v>
      </c>
      <c r="T410" s="493"/>
      <c r="U410" s="350"/>
    </row>
    <row r="411" spans="1:21" ht="56.25" x14ac:dyDescent="1.3">
      <c r="A411" s="31" t="s">
        <v>16772</v>
      </c>
      <c r="B411" s="31" t="s">
        <v>16773</v>
      </c>
      <c r="C411" s="31" t="s">
        <v>16750</v>
      </c>
      <c r="D411" s="31" t="s">
        <v>16774</v>
      </c>
      <c r="E411" s="31" t="s">
        <v>687</v>
      </c>
      <c r="F411" s="31" t="s">
        <v>102</v>
      </c>
      <c r="G411" s="31" t="s">
        <v>16324</v>
      </c>
      <c r="H411" s="31" t="s">
        <v>16249</v>
      </c>
      <c r="I411" s="31" t="s">
        <v>16752</v>
      </c>
      <c r="J411" s="31" t="s">
        <v>30</v>
      </c>
      <c r="K411" s="31" t="s">
        <v>105</v>
      </c>
      <c r="L411" s="31" t="s">
        <v>106</v>
      </c>
      <c r="M411" s="31" t="s">
        <v>491</v>
      </c>
      <c r="N411" s="23"/>
      <c r="O411" s="23"/>
      <c r="P411" s="23"/>
      <c r="Q411" s="23"/>
      <c r="R411" s="23"/>
      <c r="S411" s="29">
        <v>25400</v>
      </c>
      <c r="T411" s="493"/>
      <c r="U411" s="350"/>
    </row>
    <row r="412" spans="1:21" ht="56.25" x14ac:dyDescent="1.3">
      <c r="A412" s="31" t="s">
        <v>16775</v>
      </c>
      <c r="B412" s="31" t="s">
        <v>16776</v>
      </c>
      <c r="C412" s="31" t="s">
        <v>16750</v>
      </c>
      <c r="D412" s="31" t="s">
        <v>16777</v>
      </c>
      <c r="E412" s="31" t="s">
        <v>687</v>
      </c>
      <c r="F412" s="31" t="s">
        <v>102</v>
      </c>
      <c r="G412" s="31" t="s">
        <v>16324</v>
      </c>
      <c r="H412" s="31" t="s">
        <v>16249</v>
      </c>
      <c r="I412" s="31" t="s">
        <v>16752</v>
      </c>
      <c r="J412" s="31" t="s">
        <v>30</v>
      </c>
      <c r="K412" s="31" t="s">
        <v>105</v>
      </c>
      <c r="L412" s="31" t="s">
        <v>125</v>
      </c>
      <c r="M412" s="31" t="s">
        <v>491</v>
      </c>
      <c r="N412" s="23"/>
      <c r="O412" s="23"/>
      <c r="P412" s="23"/>
      <c r="Q412" s="23"/>
      <c r="R412" s="23"/>
      <c r="S412" s="29">
        <v>25400</v>
      </c>
      <c r="T412" s="493"/>
      <c r="U412" s="350"/>
    </row>
    <row r="413" spans="1:21" ht="56.25" x14ac:dyDescent="1.3">
      <c r="A413" s="31" t="s">
        <v>16778</v>
      </c>
      <c r="B413" s="31" t="s">
        <v>16779</v>
      </c>
      <c r="C413" s="31" t="s">
        <v>16750</v>
      </c>
      <c r="D413" s="31" t="s">
        <v>16780</v>
      </c>
      <c r="E413" s="31" t="s">
        <v>688</v>
      </c>
      <c r="F413" s="31" t="s">
        <v>123</v>
      </c>
      <c r="G413" s="31" t="s">
        <v>16287</v>
      </c>
      <c r="H413" s="31" t="s">
        <v>16429</v>
      </c>
      <c r="I413" s="31" t="s">
        <v>16752</v>
      </c>
      <c r="J413" s="31" t="s">
        <v>30</v>
      </c>
      <c r="K413" s="31" t="s">
        <v>105</v>
      </c>
      <c r="L413" s="31" t="s">
        <v>106</v>
      </c>
      <c r="M413" s="31" t="s">
        <v>194</v>
      </c>
      <c r="N413" s="23"/>
      <c r="O413" s="23"/>
      <c r="P413" s="23"/>
      <c r="Q413" s="23"/>
      <c r="R413" s="23"/>
      <c r="S413" s="29">
        <v>39150</v>
      </c>
      <c r="T413" s="493"/>
      <c r="U413" s="350"/>
    </row>
    <row r="414" spans="1:21" ht="56.25" x14ac:dyDescent="1.3">
      <c r="A414" s="31" t="s">
        <v>16781</v>
      </c>
      <c r="B414" s="31" t="s">
        <v>16782</v>
      </c>
      <c r="C414" s="31" t="s">
        <v>16750</v>
      </c>
      <c r="D414" s="31" t="s">
        <v>16783</v>
      </c>
      <c r="E414" s="31" t="s">
        <v>101</v>
      </c>
      <c r="F414" s="31" t="s">
        <v>123</v>
      </c>
      <c r="G414" s="31" t="s">
        <v>16227</v>
      </c>
      <c r="H414" s="31" t="s">
        <v>16224</v>
      </c>
      <c r="I414" s="31" t="s">
        <v>16752</v>
      </c>
      <c r="J414" s="31" t="s">
        <v>30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44125</v>
      </c>
      <c r="T414" s="493"/>
      <c r="U414" s="350"/>
    </row>
    <row r="415" spans="1:21" ht="56.25" x14ac:dyDescent="1.3">
      <c r="A415" s="31" t="s">
        <v>16784</v>
      </c>
      <c r="B415" s="31" t="s">
        <v>16785</v>
      </c>
      <c r="C415" s="31" t="s">
        <v>16750</v>
      </c>
      <c r="D415" s="31" t="s">
        <v>16786</v>
      </c>
      <c r="E415" s="31" t="s">
        <v>101</v>
      </c>
      <c r="F415" s="31" t="s">
        <v>123</v>
      </c>
      <c r="G415" s="31" t="s">
        <v>16227</v>
      </c>
      <c r="H415" s="31" t="s">
        <v>16224</v>
      </c>
      <c r="I415" s="31" t="s">
        <v>16752</v>
      </c>
      <c r="J415" s="31" t="s">
        <v>30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44125</v>
      </c>
      <c r="T415" s="493"/>
      <c r="U415" s="350"/>
    </row>
    <row r="416" spans="1:21" ht="56.25" x14ac:dyDescent="1.3">
      <c r="A416" s="31" t="s">
        <v>16787</v>
      </c>
      <c r="B416" s="31" t="s">
        <v>16788</v>
      </c>
      <c r="C416" s="31" t="s">
        <v>16750</v>
      </c>
      <c r="D416" s="31" t="s">
        <v>16789</v>
      </c>
      <c r="E416" s="31" t="s">
        <v>101</v>
      </c>
      <c r="F416" s="31" t="s">
        <v>123</v>
      </c>
      <c r="G416" s="31" t="s">
        <v>16227</v>
      </c>
      <c r="H416" s="31" t="s">
        <v>16224</v>
      </c>
      <c r="I416" s="31" t="s">
        <v>16752</v>
      </c>
      <c r="J416" s="31" t="s">
        <v>30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44125</v>
      </c>
      <c r="T416" s="493"/>
      <c r="U416" s="350"/>
    </row>
    <row r="417" spans="1:19" x14ac:dyDescent="1.05">
      <c r="A417" s="696"/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23"/>
      <c r="O417" s="23"/>
      <c r="P417" s="23"/>
      <c r="Q417" s="23"/>
      <c r="R417" s="23"/>
      <c r="S417" s="29"/>
    </row>
    <row r="418" spans="1:19" x14ac:dyDescent="1.3">
      <c r="A418" s="407" t="s">
        <v>17245</v>
      </c>
      <c r="B418" s="599">
        <v>36444</v>
      </c>
      <c r="C418" s="407"/>
      <c r="D418" s="407" t="s">
        <v>17246</v>
      </c>
      <c r="E418" s="407" t="s">
        <v>17248</v>
      </c>
      <c r="F418" s="407"/>
      <c r="G418" s="407"/>
      <c r="H418" s="596">
        <v>46198</v>
      </c>
      <c r="I418" s="407"/>
      <c r="J418" s="595" t="s">
        <v>30</v>
      </c>
      <c r="K418" s="407"/>
      <c r="L418" s="595" t="s">
        <v>106</v>
      </c>
      <c r="M418" s="407" t="s">
        <v>11351</v>
      </c>
      <c r="N418" s="597"/>
      <c r="O418" s="597"/>
      <c r="P418" s="597"/>
      <c r="Q418" s="597"/>
      <c r="R418" s="597"/>
      <c r="S418" s="598">
        <v>18000</v>
      </c>
    </row>
    <row r="419" spans="1:19" x14ac:dyDescent="1.3">
      <c r="A419" s="407" t="s">
        <v>17249</v>
      </c>
      <c r="B419" s="343"/>
      <c r="C419" s="343"/>
      <c r="D419" s="343" t="s">
        <v>17250</v>
      </c>
      <c r="E419" s="343" t="s">
        <v>15619</v>
      </c>
      <c r="F419" s="343"/>
      <c r="G419" s="343"/>
      <c r="H419" s="391">
        <v>46185</v>
      </c>
      <c r="I419" s="343"/>
      <c r="J419" s="343"/>
      <c r="K419" s="343"/>
      <c r="L419" s="343"/>
      <c r="M419" s="343" t="s">
        <v>13380</v>
      </c>
      <c r="N419" s="23"/>
      <c r="O419" s="23"/>
      <c r="P419" s="23"/>
      <c r="Q419" s="23"/>
      <c r="R419" s="23"/>
      <c r="S419" s="29">
        <v>43225</v>
      </c>
    </row>
    <row r="420" spans="1:19" x14ac:dyDescent="1.3">
      <c r="A420" s="407" t="s">
        <v>17251</v>
      </c>
      <c r="B420" s="343"/>
      <c r="C420" s="343"/>
      <c r="D420" s="343" t="s">
        <v>17252</v>
      </c>
      <c r="E420" s="343" t="s">
        <v>15619</v>
      </c>
      <c r="F420" s="343"/>
      <c r="G420" s="343"/>
      <c r="H420" s="391">
        <v>46185</v>
      </c>
      <c r="I420" s="343"/>
      <c r="J420" s="343"/>
      <c r="K420" s="343"/>
      <c r="L420" s="343"/>
      <c r="M420" s="343" t="s">
        <v>13380</v>
      </c>
      <c r="N420" s="23"/>
      <c r="O420" s="23"/>
      <c r="P420" s="23"/>
      <c r="Q420" s="23"/>
      <c r="R420" s="23"/>
      <c r="S420" s="29">
        <v>43225</v>
      </c>
    </row>
    <row r="421" spans="1:19" x14ac:dyDescent="1.3">
      <c r="A421" s="407" t="s">
        <v>17254</v>
      </c>
      <c r="B421" s="407"/>
      <c r="C421" s="407"/>
      <c r="D421" s="407">
        <v>34596545</v>
      </c>
      <c r="E421" s="407" t="s">
        <v>17253</v>
      </c>
      <c r="F421" s="407" t="s">
        <v>102</v>
      </c>
      <c r="G421" s="407"/>
      <c r="H421" s="596">
        <v>46197</v>
      </c>
      <c r="I421" s="407"/>
      <c r="J421" s="407"/>
      <c r="K421" s="407"/>
      <c r="L421" s="407"/>
      <c r="M421" s="407" t="s">
        <v>17247</v>
      </c>
      <c r="N421" s="597"/>
      <c r="O421" s="597"/>
      <c r="P421" s="597"/>
      <c r="Q421" s="597"/>
      <c r="R421" s="597"/>
      <c r="S421" s="598">
        <v>26000</v>
      </c>
    </row>
    <row r="422" spans="1:19" x14ac:dyDescent="1.65">
      <c r="A422" s="343" t="s">
        <v>17255</v>
      </c>
      <c r="B422" s="343"/>
      <c r="C422" s="84"/>
      <c r="D422" s="343" t="s">
        <v>17256</v>
      </c>
      <c r="E422" s="343" t="s">
        <v>17253</v>
      </c>
      <c r="F422" s="343" t="s">
        <v>17257</v>
      </c>
      <c r="G422" s="343" t="s">
        <v>17258</v>
      </c>
      <c r="H422" s="391">
        <v>46197</v>
      </c>
      <c r="I422" s="343"/>
      <c r="J422" s="343"/>
      <c r="K422" s="343"/>
      <c r="L422" s="343"/>
      <c r="M422" s="343" t="s">
        <v>13380</v>
      </c>
      <c r="N422" s="23"/>
      <c r="O422" s="23"/>
      <c r="P422" s="23"/>
      <c r="Q422" s="23"/>
      <c r="R422" s="23"/>
      <c r="S422" s="117">
        <v>43725</v>
      </c>
    </row>
    <row r="423" spans="1:19" x14ac:dyDescent="1.3">
      <c r="A423" s="343" t="s">
        <v>17259</v>
      </c>
      <c r="B423" s="343"/>
      <c r="C423" s="343"/>
      <c r="D423" s="343">
        <v>44663517</v>
      </c>
      <c r="E423" s="343" t="s">
        <v>15619</v>
      </c>
      <c r="F423" s="343" t="s">
        <v>4075</v>
      </c>
      <c r="G423" s="343" t="s">
        <v>490</v>
      </c>
      <c r="H423" s="391">
        <v>46200</v>
      </c>
      <c r="I423" s="343"/>
      <c r="J423" s="343"/>
      <c r="K423" s="343"/>
      <c r="L423" s="343"/>
      <c r="M423" s="343" t="s">
        <v>13380</v>
      </c>
      <c r="N423" s="23"/>
      <c r="O423" s="23"/>
      <c r="P423" s="23"/>
      <c r="Q423" s="23"/>
      <c r="R423" s="23"/>
      <c r="S423" s="29">
        <v>43225</v>
      </c>
    </row>
    <row r="424" spans="1:19" x14ac:dyDescent="1.05">
      <c r="A424" s="802" t="s">
        <v>17937</v>
      </c>
      <c r="B424" s="802"/>
      <c r="C424" s="802"/>
      <c r="D424" s="802"/>
      <c r="E424" s="802"/>
      <c r="F424" s="802"/>
      <c r="G424" s="802"/>
      <c r="H424" s="802"/>
      <c r="I424" s="802"/>
      <c r="J424" s="802"/>
      <c r="K424" s="802"/>
      <c r="L424" s="802"/>
      <c r="M424" s="802"/>
      <c r="N424" s="802"/>
      <c r="O424" s="23"/>
      <c r="P424" s="23"/>
      <c r="Q424" s="23"/>
      <c r="R424" s="23"/>
      <c r="S424" s="29"/>
    </row>
    <row r="425" spans="1:19" x14ac:dyDescent="1.05">
      <c r="A425" s="399" t="s">
        <v>17314</v>
      </c>
      <c r="B425" s="399" t="s">
        <v>8937</v>
      </c>
      <c r="C425" s="399" t="s">
        <v>17315</v>
      </c>
      <c r="D425" s="399" t="s">
        <v>17316</v>
      </c>
      <c r="E425" s="399" t="s">
        <v>687</v>
      </c>
      <c r="F425" s="399" t="s">
        <v>102</v>
      </c>
      <c r="G425" s="399" t="s">
        <v>17122</v>
      </c>
      <c r="H425" s="399" t="s">
        <v>16244</v>
      </c>
      <c r="I425" s="400">
        <v>0.41666666666666669</v>
      </c>
      <c r="J425" s="399" t="s">
        <v>30</v>
      </c>
      <c r="K425" s="399" t="s">
        <v>105</v>
      </c>
      <c r="L425" s="399" t="s">
        <v>106</v>
      </c>
      <c r="M425" s="399" t="s">
        <v>491</v>
      </c>
      <c r="N425" s="399"/>
      <c r="O425" s="399"/>
      <c r="P425" s="23"/>
      <c r="Q425" s="23"/>
      <c r="R425" s="23"/>
      <c r="S425" s="29">
        <v>25200</v>
      </c>
    </row>
    <row r="426" spans="1:19" x14ac:dyDescent="1.05">
      <c r="A426" s="399" t="s">
        <v>17317</v>
      </c>
      <c r="B426" s="399" t="s">
        <v>17318</v>
      </c>
      <c r="C426" s="399" t="s">
        <v>17319</v>
      </c>
      <c r="D426" s="399" t="s">
        <v>17320</v>
      </c>
      <c r="E426" s="399" t="s">
        <v>688</v>
      </c>
      <c r="F426" s="399" t="s">
        <v>123</v>
      </c>
      <c r="G426" s="399" t="s">
        <v>16287</v>
      </c>
      <c r="H426" s="399" t="s">
        <v>16429</v>
      </c>
      <c r="I426" s="400">
        <v>0.375</v>
      </c>
      <c r="J426" s="399" t="s">
        <v>30</v>
      </c>
      <c r="K426" s="399" t="s">
        <v>105</v>
      </c>
      <c r="L426" s="399" t="s">
        <v>533</v>
      </c>
      <c r="M426" s="399" t="s">
        <v>194</v>
      </c>
      <c r="N426" s="399"/>
      <c r="O426" s="399"/>
      <c r="P426" s="23"/>
      <c r="Q426" s="23"/>
      <c r="R426" s="23"/>
      <c r="S426" s="29">
        <v>17730</v>
      </c>
    </row>
    <row r="427" spans="1:19" x14ac:dyDescent="1.05">
      <c r="A427" s="399" t="s">
        <v>17321</v>
      </c>
      <c r="B427" s="399" t="s">
        <v>17322</v>
      </c>
      <c r="C427" s="399" t="s">
        <v>17323</v>
      </c>
      <c r="D427" s="399" t="s">
        <v>17324</v>
      </c>
      <c r="E427" s="399" t="s">
        <v>688</v>
      </c>
      <c r="F427" s="399" t="s">
        <v>123</v>
      </c>
      <c r="G427" s="399" t="s">
        <v>16287</v>
      </c>
      <c r="H427" s="399" t="s">
        <v>16429</v>
      </c>
      <c r="I427" s="400">
        <v>0.375</v>
      </c>
      <c r="J427" s="399" t="s">
        <v>30</v>
      </c>
      <c r="K427" s="399" t="s">
        <v>105</v>
      </c>
      <c r="L427" s="399" t="s">
        <v>533</v>
      </c>
      <c r="M427" s="399" t="s">
        <v>194</v>
      </c>
      <c r="N427" s="399"/>
      <c r="O427" s="399"/>
      <c r="P427" s="23"/>
      <c r="Q427" s="23"/>
      <c r="R427" s="23"/>
      <c r="S427" s="29">
        <v>17730</v>
      </c>
    </row>
    <row r="428" spans="1:19" x14ac:dyDescent="1.05">
      <c r="A428" s="399" t="s">
        <v>17325</v>
      </c>
      <c r="B428" s="399" t="s">
        <v>17326</v>
      </c>
      <c r="C428" s="399" t="s">
        <v>17327</v>
      </c>
      <c r="D428" s="399" t="s">
        <v>17328</v>
      </c>
      <c r="E428" s="399" t="s">
        <v>688</v>
      </c>
      <c r="F428" s="399" t="s">
        <v>123</v>
      </c>
      <c r="G428" s="399" t="s">
        <v>16287</v>
      </c>
      <c r="H428" s="399" t="s">
        <v>16429</v>
      </c>
      <c r="I428" s="400">
        <v>8.3333333333333329E-2</v>
      </c>
      <c r="J428" s="399" t="s">
        <v>30</v>
      </c>
      <c r="K428" s="399" t="s">
        <v>105</v>
      </c>
      <c r="L428" s="399" t="s">
        <v>106</v>
      </c>
      <c r="M428" s="399" t="s">
        <v>194</v>
      </c>
      <c r="N428" s="399"/>
      <c r="O428" s="399"/>
      <c r="P428" s="23"/>
      <c r="Q428" s="23"/>
      <c r="R428" s="23"/>
      <c r="S428" s="29">
        <v>38950</v>
      </c>
    </row>
    <row r="429" spans="1:19" x14ac:dyDescent="1.05">
      <c r="A429" s="399" t="s">
        <v>17329</v>
      </c>
      <c r="B429" s="399" t="s">
        <v>17330</v>
      </c>
      <c r="C429" s="399" t="s">
        <v>17331</v>
      </c>
      <c r="D429" s="399" t="s">
        <v>17332</v>
      </c>
      <c r="E429" s="399" t="s">
        <v>688</v>
      </c>
      <c r="F429" s="399" t="s">
        <v>123</v>
      </c>
      <c r="G429" s="399" t="s">
        <v>16287</v>
      </c>
      <c r="H429" s="399" t="s">
        <v>16429</v>
      </c>
      <c r="I429" s="400">
        <v>8.3333333333333329E-2</v>
      </c>
      <c r="J429" s="399" t="s">
        <v>30</v>
      </c>
      <c r="K429" s="399" t="s">
        <v>105</v>
      </c>
      <c r="L429" s="399" t="s">
        <v>106</v>
      </c>
      <c r="M429" s="399" t="s">
        <v>194</v>
      </c>
      <c r="N429" s="399"/>
      <c r="O429" s="399"/>
      <c r="P429" s="23"/>
      <c r="Q429" s="23"/>
      <c r="R429" s="23"/>
      <c r="S429" s="29">
        <v>38950</v>
      </c>
    </row>
    <row r="430" spans="1:19" x14ac:dyDescent="1.05">
      <c r="A430" s="399" t="s">
        <v>17333</v>
      </c>
      <c r="B430" s="399" t="s">
        <v>17334</v>
      </c>
      <c r="C430" s="399" t="s">
        <v>17335</v>
      </c>
      <c r="D430" s="399" t="s">
        <v>17336</v>
      </c>
      <c r="E430" s="399" t="s">
        <v>688</v>
      </c>
      <c r="F430" s="399" t="s">
        <v>123</v>
      </c>
      <c r="G430" s="399" t="s">
        <v>16287</v>
      </c>
      <c r="H430" s="399" t="s">
        <v>16429</v>
      </c>
      <c r="I430" s="400">
        <v>8.3333333333333329E-2</v>
      </c>
      <c r="J430" s="399" t="s">
        <v>30</v>
      </c>
      <c r="K430" s="399" t="s">
        <v>105</v>
      </c>
      <c r="L430" s="399" t="s">
        <v>106</v>
      </c>
      <c r="M430" s="399" t="s">
        <v>194</v>
      </c>
      <c r="N430" s="399"/>
      <c r="O430" s="399"/>
      <c r="P430" s="23"/>
      <c r="Q430" s="23"/>
      <c r="R430" s="23"/>
      <c r="S430" s="29">
        <v>38950</v>
      </c>
    </row>
    <row r="431" spans="1:19" x14ac:dyDescent="1.05">
      <c r="A431" s="399" t="s">
        <v>17337</v>
      </c>
      <c r="B431" s="399" t="s">
        <v>9326</v>
      </c>
      <c r="C431" s="399" t="s">
        <v>17338</v>
      </c>
      <c r="D431" s="399" t="s">
        <v>17339</v>
      </c>
      <c r="E431" s="399" t="s">
        <v>688</v>
      </c>
      <c r="F431" s="399" t="s">
        <v>123</v>
      </c>
      <c r="G431" s="399" t="s">
        <v>16287</v>
      </c>
      <c r="H431" s="399" t="s">
        <v>16429</v>
      </c>
      <c r="I431" s="400">
        <v>8.3333333333333329E-2</v>
      </c>
      <c r="J431" s="399" t="s">
        <v>30</v>
      </c>
      <c r="K431" s="399" t="s">
        <v>105</v>
      </c>
      <c r="L431" s="399" t="s">
        <v>106</v>
      </c>
      <c r="M431" s="399" t="s">
        <v>194</v>
      </c>
      <c r="N431" s="399"/>
      <c r="O431" s="399"/>
      <c r="P431" s="23"/>
      <c r="Q431" s="23"/>
      <c r="R431" s="23"/>
      <c r="S431" s="29">
        <v>38950</v>
      </c>
    </row>
    <row r="432" spans="1:19" x14ac:dyDescent="1.05">
      <c r="A432" s="399" t="s">
        <v>17340</v>
      </c>
      <c r="B432" s="399" t="s">
        <v>17341</v>
      </c>
      <c r="C432" s="399" t="s">
        <v>17342</v>
      </c>
      <c r="D432" s="399" t="s">
        <v>17343</v>
      </c>
      <c r="E432" s="399" t="s">
        <v>688</v>
      </c>
      <c r="F432" s="399" t="s">
        <v>123</v>
      </c>
      <c r="G432" s="399" t="s">
        <v>16287</v>
      </c>
      <c r="H432" s="399" t="s">
        <v>16429</v>
      </c>
      <c r="I432" s="400">
        <v>8.3333333333333329E-2</v>
      </c>
      <c r="J432" s="399" t="s">
        <v>30</v>
      </c>
      <c r="K432" s="399" t="s">
        <v>105</v>
      </c>
      <c r="L432" s="399" t="s">
        <v>106</v>
      </c>
      <c r="M432" s="399" t="s">
        <v>194</v>
      </c>
      <c r="N432" s="399"/>
      <c r="O432" s="399"/>
      <c r="P432" s="23"/>
      <c r="Q432" s="23"/>
      <c r="R432" s="23"/>
      <c r="S432" s="29">
        <v>38950</v>
      </c>
    </row>
    <row r="433" spans="1:19" x14ac:dyDescent="1.05">
      <c r="A433" s="399" t="s">
        <v>17352</v>
      </c>
      <c r="B433" s="399" t="s">
        <v>17353</v>
      </c>
      <c r="C433" s="399" t="s">
        <v>17354</v>
      </c>
      <c r="D433" s="399" t="s">
        <v>17355</v>
      </c>
      <c r="E433" s="399" t="s">
        <v>101</v>
      </c>
      <c r="F433" s="399" t="s">
        <v>102</v>
      </c>
      <c r="G433" s="399" t="s">
        <v>16270</v>
      </c>
      <c r="H433" s="399" t="s">
        <v>16249</v>
      </c>
      <c r="I433" s="400">
        <v>8.3333333333333329E-2</v>
      </c>
      <c r="J433" s="399" t="s">
        <v>30</v>
      </c>
      <c r="K433" s="399" t="s">
        <v>105</v>
      </c>
      <c r="L433" s="399" t="s">
        <v>106</v>
      </c>
      <c r="M433" s="399" t="s">
        <v>491</v>
      </c>
      <c r="N433" s="399"/>
      <c r="O433" s="399"/>
      <c r="P433" s="23"/>
      <c r="Q433" s="23"/>
      <c r="R433" s="23"/>
      <c r="S433" s="29">
        <v>26200</v>
      </c>
    </row>
    <row r="434" spans="1:19" x14ac:dyDescent="1.05">
      <c r="A434" s="399" t="s">
        <v>17359</v>
      </c>
      <c r="B434" s="399" t="s">
        <v>15446</v>
      </c>
      <c r="C434" s="399" t="s">
        <v>17360</v>
      </c>
      <c r="D434" s="399" t="s">
        <v>17361</v>
      </c>
      <c r="E434" s="399" t="s">
        <v>101</v>
      </c>
      <c r="F434" s="399" t="s">
        <v>123</v>
      </c>
      <c r="G434" s="399" t="s">
        <v>16227</v>
      </c>
      <c r="H434" s="399" t="s">
        <v>16249</v>
      </c>
      <c r="I434" s="400">
        <v>8.3333333333333329E-2</v>
      </c>
      <c r="J434" s="399" t="s">
        <v>30</v>
      </c>
      <c r="K434" s="399" t="s">
        <v>105</v>
      </c>
      <c r="L434" s="399" t="s">
        <v>106</v>
      </c>
      <c r="M434" s="399" t="s">
        <v>995</v>
      </c>
      <c r="N434" s="399"/>
      <c r="O434" s="399"/>
      <c r="P434" s="23"/>
      <c r="Q434" s="23"/>
      <c r="R434" s="23"/>
      <c r="S434" s="29">
        <v>43925</v>
      </c>
    </row>
    <row r="435" spans="1:19" x14ac:dyDescent="1.05">
      <c r="A435" s="399" t="s">
        <v>17362</v>
      </c>
      <c r="B435" s="399" t="s">
        <v>2324</v>
      </c>
      <c r="C435" s="399" t="s">
        <v>17363</v>
      </c>
      <c r="D435" s="399" t="s">
        <v>17364</v>
      </c>
      <c r="E435" s="399" t="s">
        <v>101</v>
      </c>
      <c r="F435" s="399" t="s">
        <v>123</v>
      </c>
      <c r="G435" s="399" t="s">
        <v>16227</v>
      </c>
      <c r="H435" s="399" t="s">
        <v>16249</v>
      </c>
      <c r="I435" s="400">
        <v>0.41666666666666669</v>
      </c>
      <c r="J435" s="399" t="s">
        <v>30</v>
      </c>
      <c r="K435" s="399" t="s">
        <v>105</v>
      </c>
      <c r="L435" s="399" t="s">
        <v>106</v>
      </c>
      <c r="M435" s="399" t="s">
        <v>995</v>
      </c>
      <c r="N435" s="399"/>
      <c r="O435" s="399"/>
      <c r="P435" s="23"/>
      <c r="Q435" s="23"/>
      <c r="R435" s="23"/>
      <c r="S435" s="29">
        <v>43925</v>
      </c>
    </row>
    <row r="436" spans="1:19" x14ac:dyDescent="1.05">
      <c r="A436" s="399" t="s">
        <v>17365</v>
      </c>
      <c r="B436" s="399" t="s">
        <v>8721</v>
      </c>
      <c r="C436" s="399" t="s">
        <v>17366</v>
      </c>
      <c r="D436" s="399" t="s">
        <v>17367</v>
      </c>
      <c r="E436" s="399" t="s">
        <v>687</v>
      </c>
      <c r="F436" s="399" t="s">
        <v>123</v>
      </c>
      <c r="G436" s="399" t="s">
        <v>16504</v>
      </c>
      <c r="H436" s="399" t="s">
        <v>16429</v>
      </c>
      <c r="I436" s="400">
        <v>0.20833333333333334</v>
      </c>
      <c r="J436" s="399" t="s">
        <v>30</v>
      </c>
      <c r="K436" s="399" t="s">
        <v>105</v>
      </c>
      <c r="L436" s="399" t="s">
        <v>106</v>
      </c>
      <c r="M436" s="399" t="s">
        <v>995</v>
      </c>
      <c r="N436" s="399"/>
      <c r="O436" s="399"/>
      <c r="P436" s="23"/>
      <c r="Q436" s="23"/>
      <c r="R436" s="23"/>
      <c r="S436" s="29">
        <v>43425</v>
      </c>
    </row>
    <row r="437" spans="1:19" x14ac:dyDescent="1.05">
      <c r="A437" s="399" t="s">
        <v>17368</v>
      </c>
      <c r="B437" s="399" t="s">
        <v>10241</v>
      </c>
      <c r="C437" s="399" t="s">
        <v>17369</v>
      </c>
      <c r="D437" s="399" t="s">
        <v>17370</v>
      </c>
      <c r="E437" s="399" t="s">
        <v>687</v>
      </c>
      <c r="F437" s="399" t="s">
        <v>123</v>
      </c>
      <c r="G437" s="399" t="s">
        <v>16504</v>
      </c>
      <c r="H437" s="399" t="s">
        <v>16429</v>
      </c>
      <c r="I437" s="400">
        <v>8.3333333333333329E-2</v>
      </c>
      <c r="J437" s="399" t="s">
        <v>30</v>
      </c>
      <c r="K437" s="399" t="s">
        <v>105</v>
      </c>
      <c r="L437" s="399" t="s">
        <v>106</v>
      </c>
      <c r="M437" s="399" t="s">
        <v>995</v>
      </c>
      <c r="N437" s="399"/>
      <c r="O437" s="399"/>
      <c r="P437" s="23"/>
      <c r="Q437" s="23"/>
      <c r="R437" s="23"/>
      <c r="S437" s="29">
        <v>43425</v>
      </c>
    </row>
    <row r="438" spans="1:19" x14ac:dyDescent="1.05">
      <c r="A438" s="399" t="s">
        <v>17371</v>
      </c>
      <c r="B438" s="399" t="s">
        <v>17372</v>
      </c>
      <c r="C438" s="399" t="s">
        <v>17373</v>
      </c>
      <c r="D438" s="399" t="s">
        <v>17374</v>
      </c>
      <c r="E438" s="399" t="s">
        <v>687</v>
      </c>
      <c r="F438" s="399" t="s">
        <v>123</v>
      </c>
      <c r="G438" s="399" t="s">
        <v>16504</v>
      </c>
      <c r="H438" s="399" t="s">
        <v>16429</v>
      </c>
      <c r="I438" s="400">
        <v>8.3333333333333329E-2</v>
      </c>
      <c r="J438" s="399" t="s">
        <v>30</v>
      </c>
      <c r="K438" s="399" t="s">
        <v>105</v>
      </c>
      <c r="L438" s="399" t="s">
        <v>106</v>
      </c>
      <c r="M438" s="399" t="s">
        <v>995</v>
      </c>
      <c r="N438" s="399"/>
      <c r="O438" s="399"/>
      <c r="P438" s="23"/>
      <c r="Q438" s="23"/>
      <c r="R438" s="23"/>
      <c r="S438" s="29">
        <v>43425</v>
      </c>
    </row>
    <row r="439" spans="1:19" x14ac:dyDescent="1.05">
      <c r="A439" s="399" t="s">
        <v>17375</v>
      </c>
      <c r="B439" s="399" t="s">
        <v>14970</v>
      </c>
      <c r="C439" s="399" t="s">
        <v>17376</v>
      </c>
      <c r="D439" s="399" t="s">
        <v>17377</v>
      </c>
      <c r="E439" s="399" t="s">
        <v>687</v>
      </c>
      <c r="F439" s="399" t="s">
        <v>123</v>
      </c>
      <c r="G439" s="399" t="s">
        <v>16504</v>
      </c>
      <c r="H439" s="399" t="s">
        <v>16429</v>
      </c>
      <c r="I439" s="400">
        <v>8.3333333333333329E-2</v>
      </c>
      <c r="J439" s="399" t="s">
        <v>30</v>
      </c>
      <c r="K439" s="399" t="s">
        <v>105</v>
      </c>
      <c r="L439" s="399" t="s">
        <v>106</v>
      </c>
      <c r="M439" s="399" t="s">
        <v>995</v>
      </c>
      <c r="N439" s="399"/>
      <c r="O439" s="399"/>
      <c r="P439" s="23"/>
      <c r="Q439" s="23"/>
      <c r="R439" s="23"/>
      <c r="S439" s="29">
        <v>43425</v>
      </c>
    </row>
    <row r="440" spans="1:19" x14ac:dyDescent="1.05">
      <c r="A440" s="399" t="s">
        <v>17378</v>
      </c>
      <c r="B440" s="399" t="s">
        <v>17379</v>
      </c>
      <c r="C440" s="399" t="s">
        <v>17380</v>
      </c>
      <c r="D440" s="399" t="s">
        <v>17381</v>
      </c>
      <c r="E440" s="399" t="s">
        <v>687</v>
      </c>
      <c r="F440" s="399" t="s">
        <v>123</v>
      </c>
      <c r="G440" s="399" t="s">
        <v>16504</v>
      </c>
      <c r="H440" s="399" t="s">
        <v>16429</v>
      </c>
      <c r="I440" s="400">
        <v>8.3333333333333329E-2</v>
      </c>
      <c r="J440" s="399" t="s">
        <v>30</v>
      </c>
      <c r="K440" s="399" t="s">
        <v>105</v>
      </c>
      <c r="L440" s="399" t="s">
        <v>106</v>
      </c>
      <c r="M440" s="399" t="s">
        <v>995</v>
      </c>
      <c r="N440" s="399"/>
      <c r="O440" s="399"/>
      <c r="P440" s="23"/>
      <c r="Q440" s="23"/>
      <c r="R440" s="23"/>
      <c r="S440" s="29">
        <v>43425</v>
      </c>
    </row>
    <row r="441" spans="1:19" x14ac:dyDescent="1.05">
      <c r="A441" s="399" t="s">
        <v>17382</v>
      </c>
      <c r="B441" s="399" t="s">
        <v>17383</v>
      </c>
      <c r="C441" s="399" t="s">
        <v>17384</v>
      </c>
      <c r="D441" s="399" t="s">
        <v>17385</v>
      </c>
      <c r="E441" s="399" t="s">
        <v>687</v>
      </c>
      <c r="F441" s="399" t="s">
        <v>123</v>
      </c>
      <c r="G441" s="399" t="s">
        <v>16504</v>
      </c>
      <c r="H441" s="399" t="s">
        <v>16429</v>
      </c>
      <c r="I441" s="400">
        <v>8.3333333333333329E-2</v>
      </c>
      <c r="J441" s="399" t="s">
        <v>30</v>
      </c>
      <c r="K441" s="399" t="s">
        <v>105</v>
      </c>
      <c r="L441" s="399" t="s">
        <v>106</v>
      </c>
      <c r="M441" s="399" t="s">
        <v>995</v>
      </c>
      <c r="N441" s="399"/>
      <c r="O441" s="399"/>
      <c r="P441" s="23"/>
      <c r="Q441" s="23"/>
      <c r="R441" s="23"/>
      <c r="S441" s="29">
        <v>43425</v>
      </c>
    </row>
    <row r="442" spans="1:19" x14ac:dyDescent="1.05">
      <c r="A442" s="399" t="s">
        <v>17386</v>
      </c>
      <c r="B442" s="399" t="s">
        <v>17387</v>
      </c>
      <c r="C442" s="399" t="s">
        <v>17388</v>
      </c>
      <c r="D442" s="399" t="s">
        <v>17389</v>
      </c>
      <c r="E442" s="399" t="s">
        <v>687</v>
      </c>
      <c r="F442" s="399" t="s">
        <v>123</v>
      </c>
      <c r="G442" s="399" t="s">
        <v>16504</v>
      </c>
      <c r="H442" s="399" t="s">
        <v>16429</v>
      </c>
      <c r="I442" s="400">
        <v>8.3333333333333329E-2</v>
      </c>
      <c r="J442" s="399" t="s">
        <v>30</v>
      </c>
      <c r="K442" s="399" t="s">
        <v>105</v>
      </c>
      <c r="L442" s="399" t="s">
        <v>106</v>
      </c>
      <c r="M442" s="399" t="s">
        <v>995</v>
      </c>
      <c r="N442" s="399"/>
      <c r="O442" s="399"/>
      <c r="P442" s="23"/>
      <c r="Q442" s="23"/>
      <c r="R442" s="23"/>
      <c r="S442" s="29">
        <v>43425</v>
      </c>
    </row>
    <row r="443" spans="1:19" x14ac:dyDescent="1.05">
      <c r="A443" s="399" t="s">
        <v>17390</v>
      </c>
      <c r="B443" s="399" t="s">
        <v>4780</v>
      </c>
      <c r="C443" s="399" t="s">
        <v>17391</v>
      </c>
      <c r="D443" s="399" t="s">
        <v>17392</v>
      </c>
      <c r="E443" s="399" t="s">
        <v>687</v>
      </c>
      <c r="F443" s="399" t="s">
        <v>123</v>
      </c>
      <c r="G443" s="399" t="s">
        <v>16504</v>
      </c>
      <c r="H443" s="399" t="s">
        <v>16429</v>
      </c>
      <c r="I443" s="400">
        <v>8.3333333333333329E-2</v>
      </c>
      <c r="J443" s="399" t="s">
        <v>30</v>
      </c>
      <c r="K443" s="399" t="s">
        <v>105</v>
      </c>
      <c r="L443" s="399" t="s">
        <v>106</v>
      </c>
      <c r="M443" s="399" t="s">
        <v>995</v>
      </c>
      <c r="N443" s="399"/>
      <c r="O443" s="399"/>
      <c r="P443" s="23"/>
      <c r="Q443" s="23"/>
      <c r="R443" s="23"/>
      <c r="S443" s="29">
        <v>43425</v>
      </c>
    </row>
    <row r="444" spans="1:19" x14ac:dyDescent="1.05">
      <c r="A444" s="399" t="s">
        <v>17393</v>
      </c>
      <c r="B444" s="399" t="s">
        <v>2304</v>
      </c>
      <c r="C444" s="399" t="s">
        <v>17394</v>
      </c>
      <c r="D444" s="399" t="s">
        <v>17395</v>
      </c>
      <c r="E444" s="399" t="s">
        <v>687</v>
      </c>
      <c r="F444" s="399" t="s">
        <v>123</v>
      </c>
      <c r="G444" s="399" t="s">
        <v>16504</v>
      </c>
      <c r="H444" s="399" t="s">
        <v>16429</v>
      </c>
      <c r="I444" s="400">
        <v>8.3333333333333329E-2</v>
      </c>
      <c r="J444" s="399" t="s">
        <v>30</v>
      </c>
      <c r="K444" s="399" t="s">
        <v>105</v>
      </c>
      <c r="L444" s="399" t="s">
        <v>106</v>
      </c>
      <c r="M444" s="399" t="s">
        <v>995</v>
      </c>
      <c r="N444" s="399"/>
      <c r="O444" s="399"/>
      <c r="P444" s="23"/>
      <c r="Q444" s="23"/>
      <c r="R444" s="23"/>
      <c r="S444" s="29">
        <v>43425</v>
      </c>
    </row>
    <row r="445" spans="1:19" x14ac:dyDescent="1.05">
      <c r="A445" s="399" t="s">
        <v>17396</v>
      </c>
      <c r="B445" s="399" t="s">
        <v>17397</v>
      </c>
      <c r="C445" s="399" t="s">
        <v>17398</v>
      </c>
      <c r="D445" s="399" t="s">
        <v>17399</v>
      </c>
      <c r="E445" s="399" t="s">
        <v>688</v>
      </c>
      <c r="F445" s="399" t="s">
        <v>123</v>
      </c>
      <c r="G445" s="399" t="s">
        <v>16287</v>
      </c>
      <c r="H445" s="399" t="s">
        <v>16429</v>
      </c>
      <c r="I445" s="400">
        <v>0.375</v>
      </c>
      <c r="J445" s="399" t="s">
        <v>30</v>
      </c>
      <c r="K445" s="399" t="s">
        <v>105</v>
      </c>
      <c r="L445" s="399" t="s">
        <v>125</v>
      </c>
      <c r="M445" s="399" t="s">
        <v>194</v>
      </c>
      <c r="N445" s="399"/>
      <c r="O445" s="399"/>
      <c r="P445" s="23"/>
      <c r="Q445" s="23"/>
      <c r="R445" s="23"/>
      <c r="S445" s="29">
        <v>28330</v>
      </c>
    </row>
    <row r="446" spans="1:19" x14ac:dyDescent="1.05">
      <c r="A446" s="399" t="s">
        <v>17400</v>
      </c>
      <c r="B446" s="399" t="s">
        <v>6394</v>
      </c>
      <c r="C446" s="399" t="s">
        <v>17401</v>
      </c>
      <c r="D446" s="399" t="s">
        <v>17402</v>
      </c>
      <c r="E446" s="399" t="s">
        <v>688</v>
      </c>
      <c r="F446" s="399" t="s">
        <v>123</v>
      </c>
      <c r="G446" s="399" t="s">
        <v>16287</v>
      </c>
      <c r="H446" s="399" t="s">
        <v>16429</v>
      </c>
      <c r="I446" s="400">
        <v>0.375</v>
      </c>
      <c r="J446" s="399" t="s">
        <v>30</v>
      </c>
      <c r="K446" s="399" t="s">
        <v>105</v>
      </c>
      <c r="L446" s="399" t="s">
        <v>106</v>
      </c>
      <c r="M446" s="399" t="s">
        <v>194</v>
      </c>
      <c r="N446" s="399"/>
      <c r="O446" s="399"/>
      <c r="P446" s="23"/>
      <c r="Q446" s="23"/>
      <c r="R446" s="23"/>
      <c r="S446" s="29">
        <v>38950</v>
      </c>
    </row>
    <row r="447" spans="1:19" x14ac:dyDescent="1.05">
      <c r="A447" s="399" t="s">
        <v>17403</v>
      </c>
      <c r="B447" s="399" t="s">
        <v>17404</v>
      </c>
      <c r="C447" s="399" t="s">
        <v>17405</v>
      </c>
      <c r="D447" s="399" t="s">
        <v>17406</v>
      </c>
      <c r="E447" s="399" t="s">
        <v>688</v>
      </c>
      <c r="F447" s="399" t="s">
        <v>123</v>
      </c>
      <c r="G447" s="399" t="s">
        <v>16287</v>
      </c>
      <c r="H447" s="399" t="s">
        <v>16429</v>
      </c>
      <c r="I447" s="400">
        <v>0.375</v>
      </c>
      <c r="J447" s="399" t="s">
        <v>30</v>
      </c>
      <c r="K447" s="399" t="s">
        <v>105</v>
      </c>
      <c r="L447" s="31" t="s">
        <v>106</v>
      </c>
      <c r="M447" s="399" t="s">
        <v>194</v>
      </c>
      <c r="N447" s="31"/>
      <c r="O447" s="399"/>
      <c r="P447" s="23"/>
      <c r="Q447" s="23"/>
      <c r="R447" s="23"/>
      <c r="S447" s="29">
        <v>38950</v>
      </c>
    </row>
    <row r="448" spans="1:19" x14ac:dyDescent="1.05">
      <c r="A448" s="399" t="s">
        <v>17407</v>
      </c>
      <c r="B448" s="399" t="s">
        <v>17408</v>
      </c>
      <c r="C448" s="399" t="s">
        <v>17409</v>
      </c>
      <c r="D448" s="399" t="s">
        <v>17410</v>
      </c>
      <c r="E448" s="399" t="s">
        <v>688</v>
      </c>
      <c r="F448" s="399" t="s">
        <v>123</v>
      </c>
      <c r="G448" s="399" t="s">
        <v>16287</v>
      </c>
      <c r="H448" s="399" t="s">
        <v>16429</v>
      </c>
      <c r="I448" s="400">
        <v>0.375</v>
      </c>
      <c r="J448" s="399" t="s">
        <v>30</v>
      </c>
      <c r="K448" s="399" t="s">
        <v>105</v>
      </c>
      <c r="L448" s="399" t="s">
        <v>125</v>
      </c>
      <c r="M448" s="399" t="s">
        <v>194</v>
      </c>
      <c r="N448" s="399"/>
      <c r="O448" s="399"/>
      <c r="P448" s="23"/>
      <c r="Q448" s="23"/>
      <c r="R448" s="23"/>
      <c r="S448" s="29">
        <v>28330</v>
      </c>
    </row>
    <row r="449" spans="1:19" x14ac:dyDescent="1.05">
      <c r="A449" s="399" t="s">
        <v>17411</v>
      </c>
      <c r="B449" s="399" t="s">
        <v>6104</v>
      </c>
      <c r="C449" s="399" t="s">
        <v>17412</v>
      </c>
      <c r="D449" s="399" t="s">
        <v>17413</v>
      </c>
      <c r="E449" s="399" t="s">
        <v>688</v>
      </c>
      <c r="F449" s="399" t="s">
        <v>123</v>
      </c>
      <c r="G449" s="399" t="s">
        <v>16287</v>
      </c>
      <c r="H449" s="399" t="s">
        <v>16429</v>
      </c>
      <c r="I449" s="400">
        <v>0.375</v>
      </c>
      <c r="J449" s="399" t="s">
        <v>30</v>
      </c>
      <c r="K449" s="399" t="s">
        <v>105</v>
      </c>
      <c r="L449" s="399" t="s">
        <v>106</v>
      </c>
      <c r="M449" s="399" t="s">
        <v>194</v>
      </c>
      <c r="N449" s="399"/>
      <c r="O449" s="399"/>
      <c r="P449" s="23"/>
      <c r="Q449" s="23"/>
      <c r="R449" s="23"/>
      <c r="S449" s="29">
        <v>38950</v>
      </c>
    </row>
    <row r="450" spans="1:19" x14ac:dyDescent="1.05">
      <c r="A450" s="399" t="s">
        <v>17414</v>
      </c>
      <c r="B450" s="399" t="s">
        <v>4663</v>
      </c>
      <c r="C450" s="399" t="s">
        <v>17415</v>
      </c>
      <c r="D450" s="399" t="s">
        <v>17416</v>
      </c>
      <c r="E450" s="399" t="s">
        <v>687</v>
      </c>
      <c r="F450" s="399" t="s">
        <v>123</v>
      </c>
      <c r="G450" s="399" t="s">
        <v>16504</v>
      </c>
      <c r="H450" s="399" t="s">
        <v>16429</v>
      </c>
      <c r="I450" s="400">
        <v>8.3333333333333329E-2</v>
      </c>
      <c r="J450" s="399" t="s">
        <v>30</v>
      </c>
      <c r="K450" s="399" t="s">
        <v>105</v>
      </c>
      <c r="L450" s="399" t="s">
        <v>106</v>
      </c>
      <c r="M450" s="399" t="s">
        <v>995</v>
      </c>
      <c r="N450" s="399"/>
      <c r="O450" s="399"/>
      <c r="P450" s="23"/>
      <c r="Q450" s="23"/>
      <c r="R450" s="23"/>
      <c r="S450" s="29">
        <v>43425</v>
      </c>
    </row>
    <row r="451" spans="1:19" x14ac:dyDescent="1.05">
      <c r="A451" s="399" t="s">
        <v>17417</v>
      </c>
      <c r="B451" s="399" t="s">
        <v>12204</v>
      </c>
      <c r="C451" s="399" t="s">
        <v>17418</v>
      </c>
      <c r="D451" s="399" t="s">
        <v>17419</v>
      </c>
      <c r="E451" s="399" t="s">
        <v>687</v>
      </c>
      <c r="F451" s="399" t="s">
        <v>123</v>
      </c>
      <c r="G451" s="399" t="s">
        <v>16504</v>
      </c>
      <c r="H451" s="399" t="s">
        <v>16429</v>
      </c>
      <c r="I451" s="400">
        <v>8.3333333333333329E-2</v>
      </c>
      <c r="J451" s="399" t="s">
        <v>30</v>
      </c>
      <c r="K451" s="399" t="s">
        <v>105</v>
      </c>
      <c r="L451" s="399" t="s">
        <v>106</v>
      </c>
      <c r="M451" s="399" t="s">
        <v>995</v>
      </c>
      <c r="N451" s="399"/>
      <c r="O451" s="399"/>
      <c r="P451" s="23"/>
      <c r="Q451" s="23"/>
      <c r="R451" s="23"/>
      <c r="S451" s="29">
        <v>43425</v>
      </c>
    </row>
    <row r="452" spans="1:19" x14ac:dyDescent="1.05">
      <c r="A452" s="399" t="s">
        <v>17420</v>
      </c>
      <c r="B452" s="399" t="s">
        <v>6322</v>
      </c>
      <c r="C452" s="399" t="s">
        <v>17421</v>
      </c>
      <c r="D452" s="399" t="s">
        <v>17422</v>
      </c>
      <c r="E452" s="399" t="s">
        <v>687</v>
      </c>
      <c r="F452" s="399" t="s">
        <v>123</v>
      </c>
      <c r="G452" s="399" t="s">
        <v>16504</v>
      </c>
      <c r="H452" s="399" t="s">
        <v>16429</v>
      </c>
      <c r="I452" s="400">
        <v>8.3333333333333329E-2</v>
      </c>
      <c r="J452" s="399" t="s">
        <v>30</v>
      </c>
      <c r="K452" s="399" t="s">
        <v>105</v>
      </c>
      <c r="L452" s="399" t="s">
        <v>106</v>
      </c>
      <c r="M452" s="399" t="s">
        <v>995</v>
      </c>
      <c r="N452" s="399"/>
      <c r="O452" s="399"/>
      <c r="P452" s="23"/>
      <c r="Q452" s="23"/>
      <c r="R452" s="23"/>
      <c r="S452" s="29">
        <v>43425</v>
      </c>
    </row>
    <row r="453" spans="1:19" x14ac:dyDescent="1.05">
      <c r="A453" s="399" t="s">
        <v>17423</v>
      </c>
      <c r="B453" s="399" t="s">
        <v>17424</v>
      </c>
      <c r="C453" s="399" t="s">
        <v>17425</v>
      </c>
      <c r="D453" s="399" t="s">
        <v>17426</v>
      </c>
      <c r="E453" s="399" t="s">
        <v>687</v>
      </c>
      <c r="F453" s="399" t="s">
        <v>123</v>
      </c>
      <c r="G453" s="399" t="s">
        <v>16504</v>
      </c>
      <c r="H453" s="399" t="s">
        <v>16429</v>
      </c>
      <c r="I453" s="400">
        <v>8.3333333333333329E-2</v>
      </c>
      <c r="J453" s="399" t="s">
        <v>30</v>
      </c>
      <c r="K453" s="399" t="s">
        <v>105</v>
      </c>
      <c r="L453" s="399" t="s">
        <v>106</v>
      </c>
      <c r="M453" s="399" t="s">
        <v>995</v>
      </c>
      <c r="N453" s="399"/>
      <c r="O453" s="399"/>
      <c r="P453" s="23"/>
      <c r="Q453" s="23"/>
      <c r="R453" s="23"/>
      <c r="S453" s="29">
        <v>43425</v>
      </c>
    </row>
    <row r="454" spans="1:19" x14ac:dyDescent="1.05">
      <c r="A454" s="399" t="s">
        <v>17427</v>
      </c>
      <c r="B454" s="399" t="s">
        <v>17428</v>
      </c>
      <c r="C454" s="399" t="s">
        <v>17429</v>
      </c>
      <c r="D454" s="399" t="s">
        <v>17430</v>
      </c>
      <c r="E454" s="399" t="s">
        <v>688</v>
      </c>
      <c r="F454" s="399" t="s">
        <v>123</v>
      </c>
      <c r="G454" s="399" t="s">
        <v>16287</v>
      </c>
      <c r="H454" s="399" t="s">
        <v>16429</v>
      </c>
      <c r="I454" s="400">
        <v>8.3333333333333329E-2</v>
      </c>
      <c r="J454" s="399" t="s">
        <v>30</v>
      </c>
      <c r="K454" s="399" t="s">
        <v>105</v>
      </c>
      <c r="L454" s="399" t="s">
        <v>106</v>
      </c>
      <c r="M454" s="399" t="s">
        <v>194</v>
      </c>
      <c r="N454" s="399"/>
      <c r="O454" s="399"/>
      <c r="P454" s="23"/>
      <c r="Q454" s="23"/>
      <c r="R454" s="23"/>
      <c r="S454" s="29">
        <v>38950</v>
      </c>
    </row>
    <row r="455" spans="1:19" x14ac:dyDescent="1.05">
      <c r="A455" s="399" t="s">
        <v>17431</v>
      </c>
      <c r="B455" s="399" t="s">
        <v>17432</v>
      </c>
      <c r="C455" s="399" t="s">
        <v>17433</v>
      </c>
      <c r="D455" s="399" t="s">
        <v>17434</v>
      </c>
      <c r="E455" s="399" t="s">
        <v>688</v>
      </c>
      <c r="F455" s="399" t="s">
        <v>123</v>
      </c>
      <c r="G455" s="399" t="s">
        <v>16287</v>
      </c>
      <c r="H455" s="399" t="s">
        <v>16429</v>
      </c>
      <c r="I455" s="400">
        <v>8.3333333333333329E-2</v>
      </c>
      <c r="J455" s="399" t="s">
        <v>30</v>
      </c>
      <c r="K455" s="399" t="s">
        <v>105</v>
      </c>
      <c r="L455" s="399" t="s">
        <v>106</v>
      </c>
      <c r="M455" s="399" t="s">
        <v>194</v>
      </c>
      <c r="N455" s="399"/>
      <c r="O455" s="399"/>
      <c r="P455" s="23"/>
      <c r="Q455" s="23"/>
      <c r="R455" s="23"/>
      <c r="S455" s="29">
        <v>38950</v>
      </c>
    </row>
    <row r="456" spans="1:19" x14ac:dyDescent="1.05">
      <c r="A456" s="399" t="s">
        <v>17435</v>
      </c>
      <c r="B456" s="399" t="s">
        <v>17436</v>
      </c>
      <c r="C456" s="399" t="s">
        <v>17437</v>
      </c>
      <c r="D456" s="399" t="s">
        <v>17438</v>
      </c>
      <c r="E456" s="399" t="s">
        <v>688</v>
      </c>
      <c r="F456" s="399" t="s">
        <v>123</v>
      </c>
      <c r="G456" s="399" t="s">
        <v>16287</v>
      </c>
      <c r="H456" s="399" t="s">
        <v>16429</v>
      </c>
      <c r="I456" s="400">
        <v>8.3333333333333329E-2</v>
      </c>
      <c r="J456" s="399" t="s">
        <v>30</v>
      </c>
      <c r="K456" s="399" t="s">
        <v>105</v>
      </c>
      <c r="L456" s="399" t="s">
        <v>106</v>
      </c>
      <c r="M456" s="399" t="s">
        <v>194</v>
      </c>
      <c r="N456" s="399"/>
      <c r="O456" s="399"/>
      <c r="P456" s="23"/>
      <c r="Q456" s="23"/>
      <c r="R456" s="23"/>
      <c r="S456" s="29">
        <v>38950</v>
      </c>
    </row>
    <row r="457" spans="1:19" x14ac:dyDescent="1.05">
      <c r="A457" s="399" t="s">
        <v>17439</v>
      </c>
      <c r="B457" s="399" t="s">
        <v>5129</v>
      </c>
      <c r="C457" s="399" t="s">
        <v>17440</v>
      </c>
      <c r="D457" s="399" t="s">
        <v>17441</v>
      </c>
      <c r="E457" s="399" t="s">
        <v>688</v>
      </c>
      <c r="F457" s="399" t="s">
        <v>123</v>
      </c>
      <c r="G457" s="399" t="s">
        <v>16287</v>
      </c>
      <c r="H457" s="399" t="s">
        <v>16429</v>
      </c>
      <c r="I457" s="400">
        <v>8.3333333333333329E-2</v>
      </c>
      <c r="J457" s="399" t="s">
        <v>30</v>
      </c>
      <c r="K457" s="399" t="s">
        <v>105</v>
      </c>
      <c r="L457" s="399" t="s">
        <v>106</v>
      </c>
      <c r="M457" s="399" t="s">
        <v>194</v>
      </c>
      <c r="N457" s="399"/>
      <c r="O457" s="399"/>
      <c r="P457" s="23"/>
      <c r="Q457" s="23"/>
      <c r="R457" s="23"/>
      <c r="S457" s="29">
        <v>38950</v>
      </c>
    </row>
    <row r="458" spans="1:19" x14ac:dyDescent="1.05">
      <c r="A458" s="399" t="s">
        <v>17442</v>
      </c>
      <c r="B458" s="399" t="s">
        <v>17443</v>
      </c>
      <c r="C458" s="399" t="s">
        <v>17444</v>
      </c>
      <c r="D458" s="399" t="s">
        <v>17445</v>
      </c>
      <c r="E458" s="399" t="s">
        <v>688</v>
      </c>
      <c r="F458" s="399" t="s">
        <v>123</v>
      </c>
      <c r="G458" s="399" t="s">
        <v>16287</v>
      </c>
      <c r="H458" s="399" t="s">
        <v>16429</v>
      </c>
      <c r="I458" s="400">
        <v>8.3333333333333329E-2</v>
      </c>
      <c r="J458" s="399" t="s">
        <v>30</v>
      </c>
      <c r="K458" s="399" t="s">
        <v>105</v>
      </c>
      <c r="L458" s="399" t="s">
        <v>106</v>
      </c>
      <c r="M458" s="399" t="s">
        <v>194</v>
      </c>
      <c r="N458" s="399"/>
      <c r="O458" s="399"/>
      <c r="P458" s="23"/>
      <c r="Q458" s="23"/>
      <c r="R458" s="23"/>
      <c r="S458" s="29">
        <v>38950</v>
      </c>
    </row>
    <row r="459" spans="1:19" x14ac:dyDescent="1.05">
      <c r="A459" s="399" t="s">
        <v>17446</v>
      </c>
      <c r="B459" s="399" t="s">
        <v>17447</v>
      </c>
      <c r="C459" s="399" t="s">
        <v>17448</v>
      </c>
      <c r="D459" s="399" t="s">
        <v>17449</v>
      </c>
      <c r="E459" s="399" t="s">
        <v>687</v>
      </c>
      <c r="F459" s="399" t="s">
        <v>123</v>
      </c>
      <c r="G459" s="399" t="s">
        <v>16504</v>
      </c>
      <c r="H459" s="399" t="s">
        <v>16429</v>
      </c>
      <c r="I459" s="400">
        <v>8.3333333333333329E-2</v>
      </c>
      <c r="J459" s="399" t="s">
        <v>30</v>
      </c>
      <c r="K459" s="399" t="s">
        <v>105</v>
      </c>
      <c r="L459" s="399" t="s">
        <v>106</v>
      </c>
      <c r="M459" s="399" t="s">
        <v>995</v>
      </c>
      <c r="N459" s="399"/>
      <c r="O459" s="399"/>
      <c r="P459" s="23"/>
      <c r="Q459" s="23"/>
      <c r="R459" s="23"/>
      <c r="S459" s="29">
        <v>43425</v>
      </c>
    </row>
    <row r="460" spans="1:19" x14ac:dyDescent="1.05">
      <c r="A460" s="399" t="s">
        <v>17450</v>
      </c>
      <c r="B460" s="399" t="s">
        <v>17451</v>
      </c>
      <c r="C460" s="399" t="s">
        <v>17452</v>
      </c>
      <c r="D460" s="399" t="s">
        <v>17453</v>
      </c>
      <c r="E460" s="399" t="s">
        <v>687</v>
      </c>
      <c r="F460" s="399" t="s">
        <v>123</v>
      </c>
      <c r="G460" s="399" t="s">
        <v>16504</v>
      </c>
      <c r="H460" s="399" t="s">
        <v>16429</v>
      </c>
      <c r="I460" s="400">
        <v>8.3333333333333329E-2</v>
      </c>
      <c r="J460" s="399" t="s">
        <v>30</v>
      </c>
      <c r="K460" s="399" t="s">
        <v>105</v>
      </c>
      <c r="L460" s="399" t="s">
        <v>106</v>
      </c>
      <c r="M460" s="399" t="s">
        <v>995</v>
      </c>
      <c r="N460" s="399"/>
      <c r="O460" s="399"/>
      <c r="P460" s="23"/>
      <c r="Q460" s="23"/>
      <c r="R460" s="23"/>
      <c r="S460" s="29">
        <v>43425</v>
      </c>
    </row>
    <row r="461" spans="1:19" x14ac:dyDescent="1.05">
      <c r="A461" s="399" t="s">
        <v>17454</v>
      </c>
      <c r="B461" s="399" t="s">
        <v>17455</v>
      </c>
      <c r="C461" s="399" t="s">
        <v>17456</v>
      </c>
      <c r="D461" s="399" t="s">
        <v>17457</v>
      </c>
      <c r="E461" s="399" t="s">
        <v>687</v>
      </c>
      <c r="F461" s="399" t="s">
        <v>123</v>
      </c>
      <c r="G461" s="399" t="s">
        <v>16504</v>
      </c>
      <c r="H461" s="399" t="s">
        <v>16429</v>
      </c>
      <c r="I461" s="400">
        <v>8.3333333333333329E-2</v>
      </c>
      <c r="J461" s="399" t="s">
        <v>30</v>
      </c>
      <c r="K461" s="399" t="s">
        <v>105</v>
      </c>
      <c r="L461" s="399" t="s">
        <v>106</v>
      </c>
      <c r="M461" s="399" t="s">
        <v>995</v>
      </c>
      <c r="N461" s="399"/>
      <c r="O461" s="399"/>
      <c r="P461" s="23"/>
      <c r="Q461" s="23"/>
      <c r="R461" s="23"/>
      <c r="S461" s="29">
        <v>43425</v>
      </c>
    </row>
    <row r="462" spans="1:19" x14ac:dyDescent="1.05">
      <c r="A462" s="399" t="s">
        <v>17458</v>
      </c>
      <c r="B462" s="399" t="s">
        <v>17459</v>
      </c>
      <c r="C462" s="399" t="s">
        <v>17460</v>
      </c>
      <c r="D462" s="399" t="s">
        <v>17461</v>
      </c>
      <c r="E462" s="399" t="s">
        <v>101</v>
      </c>
      <c r="F462" s="399" t="s">
        <v>102</v>
      </c>
      <c r="G462" s="399" t="s">
        <v>16270</v>
      </c>
      <c r="H462" s="399" t="s">
        <v>16649</v>
      </c>
      <c r="I462" s="400">
        <v>0.83333333333333337</v>
      </c>
      <c r="J462" s="399" t="s">
        <v>30</v>
      </c>
      <c r="K462" s="399" t="s">
        <v>105</v>
      </c>
      <c r="L462" s="399" t="s">
        <v>106</v>
      </c>
      <c r="M462" s="399" t="s">
        <v>107</v>
      </c>
      <c r="N462" s="399"/>
      <c r="O462" s="399"/>
      <c r="P462" s="23"/>
      <c r="Q462" s="23"/>
      <c r="R462" s="23"/>
      <c r="S462" s="29">
        <v>22200</v>
      </c>
    </row>
    <row r="463" spans="1:19" x14ac:dyDescent="1.05">
      <c r="A463" s="399" t="s">
        <v>17462</v>
      </c>
      <c r="B463" s="399" t="s">
        <v>3813</v>
      </c>
      <c r="C463" s="399" t="s">
        <v>17463</v>
      </c>
      <c r="D463" s="399" t="s">
        <v>17464</v>
      </c>
      <c r="E463" s="399" t="s">
        <v>101</v>
      </c>
      <c r="F463" s="399" t="s">
        <v>123</v>
      </c>
      <c r="G463" s="399" t="s">
        <v>16227</v>
      </c>
      <c r="H463" s="399" t="s">
        <v>16249</v>
      </c>
      <c r="I463" s="400">
        <v>0.83333333333333337</v>
      </c>
      <c r="J463" s="399" t="s">
        <v>30</v>
      </c>
      <c r="K463" s="399" t="s">
        <v>105</v>
      </c>
      <c r="L463" s="399" t="s">
        <v>125</v>
      </c>
      <c r="M463" s="399" t="s">
        <v>995</v>
      </c>
      <c r="N463" s="399"/>
      <c r="O463" s="399"/>
      <c r="P463" s="23"/>
      <c r="Q463" s="23"/>
      <c r="R463" s="23"/>
      <c r="S463" s="29">
        <v>35740</v>
      </c>
    </row>
    <row r="464" spans="1:19" x14ac:dyDescent="1.05">
      <c r="A464" s="696" t="s">
        <v>18796</v>
      </c>
      <c r="B464" s="696"/>
      <c r="C464" s="696"/>
      <c r="D464" s="696"/>
      <c r="E464" s="696"/>
      <c r="F464" s="696"/>
      <c r="G464" s="696"/>
      <c r="H464" s="696"/>
      <c r="I464" s="696"/>
      <c r="J464" s="696"/>
      <c r="K464" s="696"/>
      <c r="L464" s="696"/>
      <c r="M464" s="696"/>
      <c r="N464" s="23"/>
      <c r="O464" s="23"/>
      <c r="P464" s="23"/>
      <c r="Q464" s="23"/>
      <c r="R464" s="23"/>
      <c r="S464" s="29"/>
    </row>
    <row r="465" spans="1:19" x14ac:dyDescent="1.05">
      <c r="A465" s="31" t="s">
        <v>17975</v>
      </c>
      <c r="B465" s="31" t="s">
        <v>768</v>
      </c>
      <c r="C465" s="31" t="s">
        <v>17976</v>
      </c>
      <c r="D465" s="31" t="s">
        <v>17977</v>
      </c>
      <c r="E465" s="31" t="s">
        <v>687</v>
      </c>
      <c r="F465" s="31" t="s">
        <v>123</v>
      </c>
      <c r="G465" s="31" t="s">
        <v>17532</v>
      </c>
      <c r="H465" s="31" t="s">
        <v>16249</v>
      </c>
      <c r="I465" s="38">
        <v>0.83333333333333337</v>
      </c>
      <c r="J465" s="31" t="s">
        <v>30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29">
        <v>43425</v>
      </c>
    </row>
    <row r="466" spans="1:19" x14ac:dyDescent="1.05">
      <c r="A466" s="31" t="s">
        <v>17978</v>
      </c>
      <c r="B466" s="31" t="s">
        <v>17979</v>
      </c>
      <c r="C466" s="31" t="s">
        <v>17980</v>
      </c>
      <c r="D466" s="31" t="s">
        <v>17981</v>
      </c>
      <c r="E466" s="31" t="s">
        <v>687</v>
      </c>
      <c r="F466" s="31" t="s">
        <v>123</v>
      </c>
      <c r="G466" s="31" t="s">
        <v>17532</v>
      </c>
      <c r="H466" s="31" t="s">
        <v>16249</v>
      </c>
      <c r="I466" s="38">
        <v>0.83333333333333337</v>
      </c>
      <c r="J466" s="31" t="s">
        <v>30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43425</v>
      </c>
    </row>
    <row r="467" spans="1:19" x14ac:dyDescent="1.05">
      <c r="A467" s="31" t="s">
        <v>17982</v>
      </c>
      <c r="B467" s="31" t="s">
        <v>17486</v>
      </c>
      <c r="C467" s="31" t="s">
        <v>17983</v>
      </c>
      <c r="D467" s="31" t="s">
        <v>17984</v>
      </c>
      <c r="E467" s="31" t="s">
        <v>687</v>
      </c>
      <c r="F467" s="31" t="s">
        <v>123</v>
      </c>
      <c r="G467" s="31" t="s">
        <v>17532</v>
      </c>
      <c r="H467" s="31" t="s">
        <v>16249</v>
      </c>
      <c r="I467" s="38">
        <v>0.83333333333333337</v>
      </c>
      <c r="J467" s="31" t="s">
        <v>30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</row>
    <row r="468" spans="1:19" x14ac:dyDescent="1.05">
      <c r="A468" s="31" t="s">
        <v>17985</v>
      </c>
      <c r="B468" s="31" t="s">
        <v>2144</v>
      </c>
      <c r="C468" s="31" t="s">
        <v>17986</v>
      </c>
      <c r="D468" s="31" t="s">
        <v>17987</v>
      </c>
      <c r="E468" s="31" t="s">
        <v>687</v>
      </c>
      <c r="F468" s="31" t="s">
        <v>123</v>
      </c>
      <c r="G468" s="31" t="s">
        <v>17532</v>
      </c>
      <c r="H468" s="31" t="s">
        <v>16249</v>
      </c>
      <c r="I468" s="38">
        <v>0.83333333333333337</v>
      </c>
      <c r="J468" s="31" t="s">
        <v>30</v>
      </c>
      <c r="K468" s="31" t="s">
        <v>105</v>
      </c>
      <c r="L468" s="31" t="s">
        <v>106</v>
      </c>
      <c r="M468" s="31" t="s">
        <v>995</v>
      </c>
      <c r="N468" s="23"/>
      <c r="O468" s="23"/>
      <c r="P468" s="23"/>
      <c r="Q468" s="23"/>
      <c r="R468" s="23"/>
      <c r="S468" s="29">
        <v>43425</v>
      </c>
    </row>
    <row r="469" spans="1:19" x14ac:dyDescent="1.05">
      <c r="A469" s="31" t="s">
        <v>17988</v>
      </c>
      <c r="B469" s="31" t="s">
        <v>5693</v>
      </c>
      <c r="C469" s="31" t="s">
        <v>17989</v>
      </c>
      <c r="D469" s="31" t="s">
        <v>17990</v>
      </c>
      <c r="E469" s="31" t="s">
        <v>687</v>
      </c>
      <c r="F469" s="31" t="s">
        <v>123</v>
      </c>
      <c r="G469" s="31" t="s">
        <v>17532</v>
      </c>
      <c r="H469" s="31" t="s">
        <v>16249</v>
      </c>
      <c r="I469" s="38">
        <v>0.83333333333333337</v>
      </c>
      <c r="J469" s="31" t="s">
        <v>30</v>
      </c>
      <c r="K469" s="31" t="s">
        <v>105</v>
      </c>
      <c r="L469" s="31" t="s">
        <v>106</v>
      </c>
      <c r="M469" s="31" t="s">
        <v>995</v>
      </c>
      <c r="N469" s="23"/>
      <c r="O469" s="23"/>
      <c r="P469" s="23"/>
      <c r="Q469" s="23"/>
      <c r="R469" s="23"/>
      <c r="S469" s="29">
        <v>43425</v>
      </c>
    </row>
    <row r="470" spans="1:19" x14ac:dyDescent="1.05">
      <c r="A470" s="31" t="s">
        <v>17991</v>
      </c>
      <c r="B470" s="31" t="s">
        <v>17992</v>
      </c>
      <c r="C470" s="31" t="s">
        <v>17993</v>
      </c>
      <c r="D470" s="31" t="s">
        <v>17994</v>
      </c>
      <c r="E470" s="31" t="s">
        <v>687</v>
      </c>
      <c r="F470" s="31" t="s">
        <v>123</v>
      </c>
      <c r="G470" s="31" t="s">
        <v>17532</v>
      </c>
      <c r="H470" s="31" t="s">
        <v>16249</v>
      </c>
      <c r="I470" s="38">
        <v>0.83333333333333337</v>
      </c>
      <c r="J470" s="31" t="s">
        <v>30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</row>
    <row r="471" spans="1:19" x14ac:dyDescent="1.05">
      <c r="A471" s="31" t="s">
        <v>17995</v>
      </c>
      <c r="B471" s="31" t="s">
        <v>17996</v>
      </c>
      <c r="C471" s="31" t="s">
        <v>17997</v>
      </c>
      <c r="D471" s="31" t="s">
        <v>17998</v>
      </c>
      <c r="E471" s="31" t="s">
        <v>687</v>
      </c>
      <c r="F471" s="31" t="s">
        <v>123</v>
      </c>
      <c r="G471" s="31" t="s">
        <v>17532</v>
      </c>
      <c r="H471" s="31" t="s">
        <v>16249</v>
      </c>
      <c r="I471" s="38">
        <v>0.83333333333333337</v>
      </c>
      <c r="J471" s="31" t="s">
        <v>30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43425</v>
      </c>
    </row>
    <row r="472" spans="1:19" x14ac:dyDescent="1.05">
      <c r="A472" s="31" t="s">
        <v>17999</v>
      </c>
      <c r="B472" s="31" t="s">
        <v>5750</v>
      </c>
      <c r="C472" s="31" t="s">
        <v>18000</v>
      </c>
      <c r="D472" s="31" t="s">
        <v>18001</v>
      </c>
      <c r="E472" s="31" t="s">
        <v>687</v>
      </c>
      <c r="F472" s="31" t="s">
        <v>123</v>
      </c>
      <c r="G472" s="31" t="s">
        <v>17532</v>
      </c>
      <c r="H472" s="31" t="s">
        <v>16249</v>
      </c>
      <c r="I472" s="38">
        <v>0.83333333333333337</v>
      </c>
      <c r="J472" s="31" t="s">
        <v>30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</row>
    <row r="473" spans="1:19" x14ac:dyDescent="1.05">
      <c r="A473" s="31" t="s">
        <v>18002</v>
      </c>
      <c r="B473" s="31" t="s">
        <v>10168</v>
      </c>
      <c r="C473" s="31" t="s">
        <v>18003</v>
      </c>
      <c r="D473" s="31" t="s">
        <v>18004</v>
      </c>
      <c r="E473" s="31" t="s">
        <v>687</v>
      </c>
      <c r="F473" s="31" t="s">
        <v>123</v>
      </c>
      <c r="G473" s="31" t="s">
        <v>17532</v>
      </c>
      <c r="H473" s="31" t="s">
        <v>16249</v>
      </c>
      <c r="I473" s="38">
        <v>0.83333333333333337</v>
      </c>
      <c r="J473" s="31" t="s">
        <v>30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</row>
    <row r="474" spans="1:19" x14ac:dyDescent="1.05">
      <c r="A474" s="31" t="s">
        <v>18005</v>
      </c>
      <c r="B474" s="31" t="s">
        <v>18006</v>
      </c>
      <c r="C474" s="31" t="s">
        <v>18007</v>
      </c>
      <c r="D474" s="31" t="s">
        <v>18008</v>
      </c>
      <c r="E474" s="31" t="s">
        <v>687</v>
      </c>
      <c r="F474" s="31" t="s">
        <v>123</v>
      </c>
      <c r="G474" s="31" t="s">
        <v>17532</v>
      </c>
      <c r="H474" s="31" t="s">
        <v>16249</v>
      </c>
      <c r="I474" s="38">
        <v>0.83333333333333337</v>
      </c>
      <c r="J474" s="31" t="s">
        <v>30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</row>
    <row r="475" spans="1:19" x14ac:dyDescent="1.05">
      <c r="A475" s="31" t="s">
        <v>18009</v>
      </c>
      <c r="B475" s="31" t="s">
        <v>18010</v>
      </c>
      <c r="C475" s="31" t="s">
        <v>18011</v>
      </c>
      <c r="D475" s="31" t="s">
        <v>18012</v>
      </c>
      <c r="E475" s="31" t="s">
        <v>687</v>
      </c>
      <c r="F475" s="31" t="s">
        <v>123</v>
      </c>
      <c r="G475" s="31" t="s">
        <v>17532</v>
      </c>
      <c r="H475" s="31" t="s">
        <v>16249</v>
      </c>
      <c r="I475" s="38">
        <v>0.83333333333333337</v>
      </c>
      <c r="J475" s="31" t="s">
        <v>30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</row>
    <row r="476" spans="1:19" x14ac:dyDescent="1.05">
      <c r="A476" s="31" t="s">
        <v>18013</v>
      </c>
      <c r="B476" s="31" t="s">
        <v>18014</v>
      </c>
      <c r="C476" s="31" t="s">
        <v>18015</v>
      </c>
      <c r="D476" s="31" t="s">
        <v>18016</v>
      </c>
      <c r="E476" s="31" t="s">
        <v>687</v>
      </c>
      <c r="F476" s="31" t="s">
        <v>123</v>
      </c>
      <c r="G476" s="31" t="s">
        <v>17532</v>
      </c>
      <c r="H476" s="31" t="s">
        <v>16249</v>
      </c>
      <c r="I476" s="38">
        <v>0.83333333333333337</v>
      </c>
      <c r="J476" s="31" t="s">
        <v>30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</row>
    <row r="477" spans="1:19" x14ac:dyDescent="1.05">
      <c r="A477" s="31" t="s">
        <v>18017</v>
      </c>
      <c r="B477" s="31" t="s">
        <v>18018</v>
      </c>
      <c r="C477" s="31" t="s">
        <v>18019</v>
      </c>
      <c r="D477" s="31" t="s">
        <v>18020</v>
      </c>
      <c r="E477" s="31" t="s">
        <v>687</v>
      </c>
      <c r="F477" s="31" t="s">
        <v>123</v>
      </c>
      <c r="G477" s="31" t="s">
        <v>17532</v>
      </c>
      <c r="H477" s="31" t="s">
        <v>16249</v>
      </c>
      <c r="I477" s="38">
        <v>0.83333333333333337</v>
      </c>
      <c r="J477" s="31" t="s">
        <v>30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</row>
    <row r="478" spans="1:19" x14ac:dyDescent="1.05">
      <c r="A478" s="31" t="s">
        <v>5243</v>
      </c>
      <c r="B478" s="31" t="s">
        <v>12823</v>
      </c>
      <c r="C478" s="31" t="s">
        <v>18021</v>
      </c>
      <c r="D478" s="31" t="s">
        <v>18022</v>
      </c>
      <c r="E478" s="31" t="s">
        <v>687</v>
      </c>
      <c r="F478" s="31" t="s">
        <v>123</v>
      </c>
      <c r="G478" s="31" t="s">
        <v>17532</v>
      </c>
      <c r="H478" s="31" t="s">
        <v>16249</v>
      </c>
      <c r="I478" s="38">
        <v>0.83333333333333337</v>
      </c>
      <c r="J478" s="31" t="s">
        <v>30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</row>
    <row r="479" spans="1:19" x14ac:dyDescent="1.05">
      <c r="A479" s="31" t="s">
        <v>18023</v>
      </c>
      <c r="B479" s="31" t="s">
        <v>18024</v>
      </c>
      <c r="C479" s="31" t="s">
        <v>18025</v>
      </c>
      <c r="D479" s="31" t="s">
        <v>18026</v>
      </c>
      <c r="E479" s="31" t="s">
        <v>687</v>
      </c>
      <c r="F479" s="31" t="s">
        <v>123</v>
      </c>
      <c r="G479" s="31" t="s">
        <v>17532</v>
      </c>
      <c r="H479" s="31" t="s">
        <v>16249</v>
      </c>
      <c r="I479" s="38">
        <v>0.83333333333333337</v>
      </c>
      <c r="J479" s="31" t="s">
        <v>30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</row>
    <row r="480" spans="1:19" x14ac:dyDescent="1.05">
      <c r="A480" s="31" t="s">
        <v>18027</v>
      </c>
      <c r="B480" s="31" t="s">
        <v>18028</v>
      </c>
      <c r="C480" s="31" t="s">
        <v>18029</v>
      </c>
      <c r="D480" s="31" t="s">
        <v>18030</v>
      </c>
      <c r="E480" s="31" t="s">
        <v>687</v>
      </c>
      <c r="F480" s="31" t="s">
        <v>123</v>
      </c>
      <c r="G480" s="31" t="s">
        <v>17532</v>
      </c>
      <c r="H480" s="31" t="s">
        <v>16249</v>
      </c>
      <c r="I480" s="38">
        <v>0.83333333333333337</v>
      </c>
      <c r="J480" s="31" t="s">
        <v>30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</row>
    <row r="481" spans="1:20" ht="56.25" x14ac:dyDescent="1.3">
      <c r="A481" s="696" t="s">
        <v>19287</v>
      </c>
      <c r="B481" s="696"/>
      <c r="C481" s="696"/>
      <c r="D481" s="696"/>
      <c r="E481" s="696"/>
      <c r="F481" s="696"/>
      <c r="G481" s="696"/>
      <c r="H481" s="696"/>
      <c r="I481" s="696"/>
      <c r="J481" s="696"/>
      <c r="K481" s="696"/>
      <c r="L481" s="696"/>
      <c r="M481" s="696"/>
      <c r="N481" s="23"/>
      <c r="O481" s="23"/>
      <c r="P481" s="23"/>
      <c r="Q481" s="23"/>
      <c r="R481" s="23"/>
      <c r="S481" s="29"/>
      <c r="T481" s="451"/>
    </row>
    <row r="482" spans="1:20" ht="56.25" x14ac:dyDescent="1.3">
      <c r="A482" s="31" t="s">
        <v>18802</v>
      </c>
      <c r="B482" s="31" t="s">
        <v>18803</v>
      </c>
      <c r="C482" s="31" t="s">
        <v>18804</v>
      </c>
      <c r="D482" s="31" t="s">
        <v>18805</v>
      </c>
      <c r="E482" s="31" t="s">
        <v>101</v>
      </c>
      <c r="F482" s="31" t="s">
        <v>102</v>
      </c>
      <c r="G482" s="31" t="s">
        <v>16270</v>
      </c>
      <c r="H482" s="31" t="s">
        <v>16649</v>
      </c>
      <c r="I482" s="38">
        <v>0.375</v>
      </c>
      <c r="J482" s="31" t="s">
        <v>30</v>
      </c>
      <c r="K482" s="31" t="s">
        <v>105</v>
      </c>
      <c r="L482" s="31" t="s">
        <v>106</v>
      </c>
      <c r="M482" s="31" t="s">
        <v>491</v>
      </c>
      <c r="N482" s="23"/>
      <c r="O482" s="23"/>
      <c r="P482" s="23"/>
      <c r="Q482" s="23"/>
      <c r="R482" s="23"/>
      <c r="S482" s="29">
        <v>26200</v>
      </c>
      <c r="T482" s="451"/>
    </row>
    <row r="483" spans="1:20" x14ac:dyDescent="1.65">
      <c r="A483" s="708" t="s">
        <v>19295</v>
      </c>
      <c r="B483" s="810"/>
      <c r="C483" s="810"/>
      <c r="D483" s="810"/>
      <c r="E483" s="810"/>
      <c r="F483" s="810"/>
      <c r="G483" s="810"/>
      <c r="H483" s="810"/>
      <c r="I483" s="810"/>
      <c r="J483" s="810"/>
      <c r="K483" s="810"/>
      <c r="L483" s="810"/>
      <c r="M483" s="810"/>
      <c r="N483" s="399"/>
      <c r="O483" s="23"/>
      <c r="P483" s="23"/>
      <c r="Q483" s="23"/>
      <c r="R483" s="23"/>
      <c r="S483" s="29"/>
      <c r="T483" s="492">
        <v>1225000</v>
      </c>
    </row>
    <row r="484" spans="1:20" x14ac:dyDescent="1.65">
      <c r="A484" s="708" t="s">
        <v>19295</v>
      </c>
      <c r="B484" s="810"/>
      <c r="C484" s="810"/>
      <c r="D484" s="810"/>
      <c r="E484" s="810"/>
      <c r="F484" s="810"/>
      <c r="G484" s="810"/>
      <c r="H484" s="810"/>
      <c r="I484" s="810"/>
      <c r="J484" s="810"/>
      <c r="K484" s="810"/>
      <c r="L484" s="810"/>
      <c r="M484" s="810"/>
      <c r="N484" s="399"/>
      <c r="O484" s="23"/>
      <c r="P484" s="23"/>
      <c r="Q484" s="23"/>
      <c r="R484" s="23"/>
      <c r="S484" s="29"/>
      <c r="T484" s="492">
        <v>200000</v>
      </c>
    </row>
    <row r="485" spans="1:20" ht="56.25" x14ac:dyDescent="1.3">
      <c r="A485" s="696" t="s">
        <v>20031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23"/>
      <c r="O485" s="23"/>
      <c r="P485" s="23"/>
      <c r="Q485" s="23"/>
      <c r="R485" s="23"/>
      <c r="S485" s="29"/>
      <c r="T485" s="451"/>
    </row>
    <row r="486" spans="1:20" ht="56.25" x14ac:dyDescent="1.3">
      <c r="A486" s="31" t="s">
        <v>19396</v>
      </c>
      <c r="B486" s="31" t="s">
        <v>19397</v>
      </c>
      <c r="C486" s="31" t="s">
        <v>19398</v>
      </c>
      <c r="D486" s="31" t="s">
        <v>19399</v>
      </c>
      <c r="E486" s="31" t="s">
        <v>101</v>
      </c>
      <c r="F486" s="31" t="s">
        <v>123</v>
      </c>
      <c r="G486" s="31" t="s">
        <v>16205</v>
      </c>
      <c r="H486" s="31" t="s">
        <v>16244</v>
      </c>
      <c r="I486" s="38">
        <v>0.5</v>
      </c>
      <c r="J486" s="31" t="s">
        <v>30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43925</v>
      </c>
      <c r="T486" s="451"/>
    </row>
    <row r="487" spans="1:20" ht="56.25" x14ac:dyDescent="1.3">
      <c r="A487" s="31" t="s">
        <v>19400</v>
      </c>
      <c r="B487" s="31" t="s">
        <v>19401</v>
      </c>
      <c r="C487" s="31" t="s">
        <v>19402</v>
      </c>
      <c r="D487" s="31" t="s">
        <v>19403</v>
      </c>
      <c r="E487" s="31" t="s">
        <v>101</v>
      </c>
      <c r="F487" s="31" t="s">
        <v>123</v>
      </c>
      <c r="G487" s="31" t="s">
        <v>16205</v>
      </c>
      <c r="H487" s="31" t="s">
        <v>16244</v>
      </c>
      <c r="I487" s="38">
        <v>0.5</v>
      </c>
      <c r="J487" s="31" t="s">
        <v>30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43925</v>
      </c>
      <c r="T487" s="451"/>
    </row>
    <row r="488" spans="1:20" ht="56.25" x14ac:dyDescent="1.3">
      <c r="A488" s="31" t="s">
        <v>19404</v>
      </c>
      <c r="B488" s="31" t="s">
        <v>19405</v>
      </c>
      <c r="C488" s="31" t="s">
        <v>19406</v>
      </c>
      <c r="D488" s="31" t="s">
        <v>19407</v>
      </c>
      <c r="E488" s="31" t="s">
        <v>101</v>
      </c>
      <c r="F488" s="31" t="s">
        <v>102</v>
      </c>
      <c r="G488" s="31" t="s">
        <v>16216</v>
      </c>
      <c r="H488" s="31" t="s">
        <v>16244</v>
      </c>
      <c r="I488" s="38">
        <v>0.375</v>
      </c>
      <c r="J488" s="31" t="s">
        <v>30</v>
      </c>
      <c r="K488" s="31" t="s">
        <v>105</v>
      </c>
      <c r="L488" s="31" t="s">
        <v>106</v>
      </c>
      <c r="M488" s="31" t="s">
        <v>491</v>
      </c>
      <c r="N488" s="23"/>
      <c r="O488" s="23"/>
      <c r="P488" s="23"/>
      <c r="Q488" s="23"/>
      <c r="R488" s="23"/>
      <c r="S488" s="29">
        <v>26200</v>
      </c>
      <c r="T488" s="451"/>
    </row>
    <row r="489" spans="1:20" ht="56.25" x14ac:dyDescent="1.3">
      <c r="A489" s="31" t="s">
        <v>19408</v>
      </c>
      <c r="B489" s="31" t="s">
        <v>19409</v>
      </c>
      <c r="C489" s="31" t="s">
        <v>19410</v>
      </c>
      <c r="D489" s="31" t="s">
        <v>19411</v>
      </c>
      <c r="E489" s="31" t="s">
        <v>101</v>
      </c>
      <c r="F489" s="31" t="s">
        <v>102</v>
      </c>
      <c r="G489" s="31" t="s">
        <v>16216</v>
      </c>
      <c r="H489" s="31" t="s">
        <v>16244</v>
      </c>
      <c r="I489" s="38">
        <v>0.375</v>
      </c>
      <c r="J489" s="31" t="s">
        <v>30</v>
      </c>
      <c r="K489" s="31" t="s">
        <v>105</v>
      </c>
      <c r="L489" s="31" t="s">
        <v>106</v>
      </c>
      <c r="M489" s="31" t="s">
        <v>491</v>
      </c>
      <c r="N489" s="23"/>
      <c r="O489" s="23"/>
      <c r="P489" s="23"/>
      <c r="Q489" s="23"/>
      <c r="R489" s="23"/>
      <c r="S489" s="29">
        <v>26200</v>
      </c>
      <c r="T489" s="451"/>
    </row>
    <row r="490" spans="1:20" ht="56.25" x14ac:dyDescent="1.3">
      <c r="A490" s="31" t="s">
        <v>19412</v>
      </c>
      <c r="B490" s="31" t="s">
        <v>19413</v>
      </c>
      <c r="C490" s="31" t="s">
        <v>19414</v>
      </c>
      <c r="D490" s="31" t="s">
        <v>19415</v>
      </c>
      <c r="E490" s="31" t="s">
        <v>687</v>
      </c>
      <c r="F490" s="31" t="s">
        <v>123</v>
      </c>
      <c r="G490" s="31" t="s">
        <v>16248</v>
      </c>
      <c r="H490" s="31" t="s">
        <v>16244</v>
      </c>
      <c r="I490" s="38">
        <v>0.25</v>
      </c>
      <c r="J490" s="31" t="s">
        <v>30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451"/>
    </row>
    <row r="491" spans="1:20" ht="56.25" x14ac:dyDescent="1.3">
      <c r="A491" s="31" t="s">
        <v>19416</v>
      </c>
      <c r="B491" s="31" t="s">
        <v>19417</v>
      </c>
      <c r="C491" s="31" t="s">
        <v>19418</v>
      </c>
      <c r="D491" s="31" t="s">
        <v>19419</v>
      </c>
      <c r="E491" s="31" t="s">
        <v>101</v>
      </c>
      <c r="F491" s="31" t="s">
        <v>102</v>
      </c>
      <c r="G491" s="31" t="s">
        <v>17639</v>
      </c>
      <c r="H491" s="31" t="s">
        <v>16244</v>
      </c>
      <c r="I491" s="38">
        <v>0.375</v>
      </c>
      <c r="J491" s="31" t="s">
        <v>30</v>
      </c>
      <c r="K491" s="31" t="s">
        <v>105</v>
      </c>
      <c r="L491" s="31" t="s">
        <v>106</v>
      </c>
      <c r="M491" s="31" t="s">
        <v>107</v>
      </c>
      <c r="N491" s="23"/>
      <c r="O491" s="23"/>
      <c r="P491" s="23"/>
      <c r="Q491" s="23"/>
      <c r="R491" s="23"/>
      <c r="S491" s="29">
        <v>22200</v>
      </c>
      <c r="T491" s="451"/>
    </row>
    <row r="492" spans="1:20" ht="56.25" x14ac:dyDescent="1.3">
      <c r="A492" s="31" t="s">
        <v>19420</v>
      </c>
      <c r="B492" s="31" t="s">
        <v>19421</v>
      </c>
      <c r="C492" s="31" t="s">
        <v>19422</v>
      </c>
      <c r="D492" s="31" t="s">
        <v>19423</v>
      </c>
      <c r="E492" s="31" t="s">
        <v>101</v>
      </c>
      <c r="F492" s="31" t="s">
        <v>123</v>
      </c>
      <c r="G492" s="31" t="s">
        <v>16205</v>
      </c>
      <c r="H492" s="31" t="s">
        <v>16244</v>
      </c>
      <c r="I492" s="38">
        <v>0.5</v>
      </c>
      <c r="J492" s="31" t="s">
        <v>30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43925</v>
      </c>
      <c r="T492" s="451"/>
    </row>
    <row r="493" spans="1:20" ht="56.25" x14ac:dyDescent="1.3">
      <c r="A493" s="31" t="s">
        <v>19424</v>
      </c>
      <c r="B493" s="31" t="s">
        <v>884</v>
      </c>
      <c r="C493" s="31" t="s">
        <v>19425</v>
      </c>
      <c r="D493" s="31" t="s">
        <v>19426</v>
      </c>
      <c r="E493" s="31" t="s">
        <v>101</v>
      </c>
      <c r="F493" s="31" t="s">
        <v>123</v>
      </c>
      <c r="G493" s="31" t="s">
        <v>16205</v>
      </c>
      <c r="H493" s="31" t="s">
        <v>16244</v>
      </c>
      <c r="I493" s="38">
        <v>0.5</v>
      </c>
      <c r="J493" s="31" t="s">
        <v>30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43925</v>
      </c>
      <c r="T493" s="451"/>
    </row>
    <row r="494" spans="1:20" ht="56.25" x14ac:dyDescent="1.3">
      <c r="A494" s="31" t="s">
        <v>19427</v>
      </c>
      <c r="B494" s="31" t="s">
        <v>8069</v>
      </c>
      <c r="C494" s="31" t="s">
        <v>19428</v>
      </c>
      <c r="D494" s="31" t="s">
        <v>19429</v>
      </c>
      <c r="E494" s="31" t="s">
        <v>101</v>
      </c>
      <c r="F494" s="31" t="s">
        <v>123</v>
      </c>
      <c r="G494" s="31" t="s">
        <v>16205</v>
      </c>
      <c r="H494" s="31" t="s">
        <v>16244</v>
      </c>
      <c r="I494" s="38">
        <v>0.5</v>
      </c>
      <c r="J494" s="31" t="s">
        <v>30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  <c r="T494" s="451"/>
    </row>
    <row r="495" spans="1:20" ht="56.25" x14ac:dyDescent="1.3">
      <c r="A495" s="31" t="s">
        <v>19430</v>
      </c>
      <c r="B495" s="31" t="s">
        <v>19431</v>
      </c>
      <c r="C495" s="31" t="s">
        <v>19432</v>
      </c>
      <c r="D495" s="31" t="s">
        <v>19433</v>
      </c>
      <c r="E495" s="31" t="s">
        <v>687</v>
      </c>
      <c r="F495" s="31" t="s">
        <v>123</v>
      </c>
      <c r="G495" s="31" t="s">
        <v>16248</v>
      </c>
      <c r="H495" s="31" t="s">
        <v>16244</v>
      </c>
      <c r="I495" s="38">
        <v>0.25</v>
      </c>
      <c r="J495" s="31" t="s">
        <v>30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451"/>
    </row>
    <row r="496" spans="1:20" ht="56.25" x14ac:dyDescent="1.3">
      <c r="A496" s="31" t="s">
        <v>19434</v>
      </c>
      <c r="B496" s="31" t="s">
        <v>5472</v>
      </c>
      <c r="C496" s="31" t="s">
        <v>19435</v>
      </c>
      <c r="D496" s="31" t="s">
        <v>19436</v>
      </c>
      <c r="E496" s="31" t="s">
        <v>687</v>
      </c>
      <c r="F496" s="31" t="s">
        <v>123</v>
      </c>
      <c r="G496" s="31" t="s">
        <v>16248</v>
      </c>
      <c r="H496" s="31" t="s">
        <v>16244</v>
      </c>
      <c r="I496" s="38">
        <v>0.25</v>
      </c>
      <c r="J496" s="31" t="s">
        <v>30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451"/>
    </row>
    <row r="497" spans="1:20" ht="56.25" x14ac:dyDescent="1.3">
      <c r="A497" s="31" t="s">
        <v>19437</v>
      </c>
      <c r="B497" s="31" t="s">
        <v>19438</v>
      </c>
      <c r="C497" s="31" t="s">
        <v>19439</v>
      </c>
      <c r="D497" s="31" t="s">
        <v>19440</v>
      </c>
      <c r="E497" s="31" t="s">
        <v>687</v>
      </c>
      <c r="F497" s="31" t="s">
        <v>102</v>
      </c>
      <c r="G497" s="31" t="s">
        <v>16324</v>
      </c>
      <c r="H497" s="31" t="s">
        <v>16973</v>
      </c>
      <c r="I497" s="38">
        <v>0.41666666666666669</v>
      </c>
      <c r="J497" s="31" t="s">
        <v>30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25200</v>
      </c>
      <c r="T497" s="451"/>
    </row>
    <row r="498" spans="1:20" ht="56.25" x14ac:dyDescent="1.3">
      <c r="A498" s="31" t="s">
        <v>19441</v>
      </c>
      <c r="B498" s="31" t="s">
        <v>17769</v>
      </c>
      <c r="C498" s="31" t="s">
        <v>19442</v>
      </c>
      <c r="D498" s="31" t="s">
        <v>19443</v>
      </c>
      <c r="E498" s="31" t="s">
        <v>687</v>
      </c>
      <c r="F498" s="31" t="s">
        <v>123</v>
      </c>
      <c r="G498" s="31" t="s">
        <v>16248</v>
      </c>
      <c r="H498" s="31" t="s">
        <v>16244</v>
      </c>
      <c r="I498" s="38">
        <v>0.25</v>
      </c>
      <c r="J498" s="31" t="s">
        <v>30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451"/>
    </row>
    <row r="499" spans="1:20" ht="56.25" x14ac:dyDescent="1.3">
      <c r="A499" s="31" t="s">
        <v>19444</v>
      </c>
      <c r="B499" s="31" t="s">
        <v>19445</v>
      </c>
      <c r="C499" s="31" t="s">
        <v>19446</v>
      </c>
      <c r="D499" s="31" t="s">
        <v>19447</v>
      </c>
      <c r="E499" s="31" t="s">
        <v>687</v>
      </c>
      <c r="F499" s="31" t="s">
        <v>102</v>
      </c>
      <c r="G499" s="31" t="s">
        <v>16324</v>
      </c>
      <c r="H499" s="31" t="s">
        <v>16973</v>
      </c>
      <c r="I499" s="38">
        <v>0.41666666666666669</v>
      </c>
      <c r="J499" s="31" t="s">
        <v>30</v>
      </c>
      <c r="K499" s="31" t="s">
        <v>105</v>
      </c>
      <c r="L499" s="31" t="s">
        <v>106</v>
      </c>
      <c r="M499" s="31" t="s">
        <v>491</v>
      </c>
      <c r="N499" s="23"/>
      <c r="O499" s="23"/>
      <c r="P499" s="23"/>
      <c r="Q499" s="23"/>
      <c r="R499" s="23"/>
      <c r="S499" s="29">
        <v>25200</v>
      </c>
      <c r="T499" s="451"/>
    </row>
    <row r="500" spans="1:20" x14ac:dyDescent="1.65">
      <c r="A500" s="696" t="s">
        <v>20030</v>
      </c>
      <c r="B500" s="771"/>
      <c r="C500" s="771"/>
      <c r="D500" s="771"/>
      <c r="E500" s="771"/>
      <c r="F500" s="771"/>
      <c r="G500" s="771"/>
      <c r="H500" s="771"/>
      <c r="I500" s="771"/>
      <c r="J500" s="771"/>
      <c r="K500" s="771"/>
      <c r="L500" s="771"/>
      <c r="M500" s="771"/>
      <c r="N500" s="54"/>
      <c r="O500" s="56"/>
      <c r="P500" s="54"/>
      <c r="Q500" s="54"/>
      <c r="R500" s="54"/>
      <c r="S500" s="117"/>
      <c r="T500" s="621"/>
    </row>
    <row r="501" spans="1:20" x14ac:dyDescent="1.65">
      <c r="A501" s="405" t="s">
        <v>19297</v>
      </c>
      <c r="B501" s="405" t="s">
        <v>19298</v>
      </c>
      <c r="C501" s="405" t="s">
        <v>19299</v>
      </c>
      <c r="D501" s="405" t="s">
        <v>19300</v>
      </c>
      <c r="E501" s="405" t="s">
        <v>101</v>
      </c>
      <c r="F501" s="405" t="s">
        <v>123</v>
      </c>
      <c r="G501" s="405" t="s">
        <v>16223</v>
      </c>
      <c r="H501" s="405" t="s">
        <v>16697</v>
      </c>
      <c r="I501" s="406">
        <v>8.3333333333333329E-2</v>
      </c>
      <c r="J501" s="405" t="s">
        <v>30</v>
      </c>
      <c r="K501" s="405" t="s">
        <v>105</v>
      </c>
      <c r="L501" s="405" t="s">
        <v>106</v>
      </c>
      <c r="M501" s="405" t="s">
        <v>107</v>
      </c>
      <c r="N501" s="54"/>
      <c r="O501" s="56"/>
      <c r="P501" s="54"/>
      <c r="Q501" s="54"/>
      <c r="R501" s="54"/>
      <c r="S501" s="117">
        <v>22200</v>
      </c>
      <c r="T501" s="621"/>
    </row>
    <row r="502" spans="1:20" x14ac:dyDescent="1.65">
      <c r="A502" s="405" t="s">
        <v>19389</v>
      </c>
      <c r="B502" s="405" t="s">
        <v>3238</v>
      </c>
      <c r="C502" s="405" t="s">
        <v>19390</v>
      </c>
      <c r="D502" s="405" t="s">
        <v>19391</v>
      </c>
      <c r="E502" s="405" t="s">
        <v>688</v>
      </c>
      <c r="F502" s="405" t="s">
        <v>123</v>
      </c>
      <c r="G502" s="405" t="s">
        <v>16287</v>
      </c>
      <c r="H502" s="405" t="s">
        <v>16429</v>
      </c>
      <c r="I502" s="406">
        <v>0.95833333333333337</v>
      </c>
      <c r="J502" s="405" t="s">
        <v>30</v>
      </c>
      <c r="K502" s="405" t="s">
        <v>105</v>
      </c>
      <c r="L502" s="405" t="s">
        <v>106</v>
      </c>
      <c r="M502" s="405" t="s">
        <v>194</v>
      </c>
      <c r="N502" s="54"/>
      <c r="O502" s="56"/>
      <c r="P502" s="54"/>
      <c r="Q502" s="54"/>
      <c r="R502" s="54"/>
      <c r="S502" s="117">
        <v>38950</v>
      </c>
      <c r="T502" s="621"/>
    </row>
    <row r="503" spans="1:20" x14ac:dyDescent="1.65">
      <c r="A503" s="405" t="s">
        <v>19392</v>
      </c>
      <c r="B503" s="405" t="s">
        <v>19393</v>
      </c>
      <c r="C503" s="405" t="s">
        <v>19394</v>
      </c>
      <c r="D503" s="405" t="s">
        <v>19395</v>
      </c>
      <c r="E503" s="405" t="s">
        <v>101</v>
      </c>
      <c r="F503" s="405" t="s">
        <v>123</v>
      </c>
      <c r="G503" s="405" t="s">
        <v>16223</v>
      </c>
      <c r="H503" s="405" t="s">
        <v>16697</v>
      </c>
      <c r="I503" s="406">
        <v>0.32291666666666669</v>
      </c>
      <c r="J503" s="405" t="s">
        <v>30</v>
      </c>
      <c r="K503" s="405" t="s">
        <v>105</v>
      </c>
      <c r="L503" s="405" t="s">
        <v>106</v>
      </c>
      <c r="M503" s="405" t="s">
        <v>107</v>
      </c>
      <c r="N503" s="54"/>
      <c r="O503" s="56"/>
      <c r="P503" s="54"/>
      <c r="Q503" s="54"/>
      <c r="R503" s="54"/>
      <c r="S503" s="117">
        <v>22200</v>
      </c>
      <c r="T503" s="621"/>
    </row>
    <row r="504" spans="1:20" x14ac:dyDescent="1.65">
      <c r="A504" s="708" t="s">
        <v>20034</v>
      </c>
      <c r="B504" s="810"/>
      <c r="C504" s="810"/>
      <c r="D504" s="810"/>
      <c r="E504" s="810"/>
      <c r="F504" s="810"/>
      <c r="G504" s="810"/>
      <c r="H504" s="810"/>
      <c r="I504" s="810"/>
      <c r="J504" s="810"/>
      <c r="K504" s="810"/>
      <c r="L504" s="810"/>
      <c r="M504" s="810"/>
      <c r="N504" s="399"/>
      <c r="O504" s="23"/>
      <c r="P504" s="23"/>
      <c r="Q504" s="23"/>
      <c r="R504" s="23"/>
      <c r="S504" s="29"/>
      <c r="T504" s="492">
        <v>70000</v>
      </c>
    </row>
    <row r="505" spans="1:20" x14ac:dyDescent="1.65">
      <c r="A505" s="708" t="s">
        <v>20035</v>
      </c>
      <c r="B505" s="810"/>
      <c r="C505" s="810"/>
      <c r="D505" s="810"/>
      <c r="E505" s="810"/>
      <c r="F505" s="810"/>
      <c r="G505" s="810"/>
      <c r="H505" s="810"/>
      <c r="I505" s="810"/>
      <c r="J505" s="810"/>
      <c r="K505" s="810"/>
      <c r="L505" s="810"/>
      <c r="M505" s="810"/>
      <c r="N505" s="399"/>
      <c r="O505" s="23"/>
      <c r="P505" s="23"/>
      <c r="Q505" s="23"/>
      <c r="R505" s="23"/>
      <c r="S505" s="29"/>
      <c r="T505" s="492">
        <v>190000</v>
      </c>
    </row>
    <row r="506" spans="1:20" x14ac:dyDescent="1.65">
      <c r="A506" s="708" t="s">
        <v>20035</v>
      </c>
      <c r="B506" s="810"/>
      <c r="C506" s="810"/>
      <c r="D506" s="810"/>
      <c r="E506" s="810"/>
      <c r="F506" s="810"/>
      <c r="G506" s="810"/>
      <c r="H506" s="810"/>
      <c r="I506" s="810"/>
      <c r="J506" s="810"/>
      <c r="K506" s="810"/>
      <c r="L506" s="810"/>
      <c r="M506" s="810"/>
      <c r="N506" s="399"/>
      <c r="O506" s="23"/>
      <c r="P506" s="23"/>
      <c r="Q506" s="23"/>
      <c r="R506" s="23"/>
      <c r="S506" s="29"/>
      <c r="T506" s="492">
        <v>199850</v>
      </c>
    </row>
    <row r="507" spans="1:20" x14ac:dyDescent="1.65">
      <c r="A507" s="708" t="s">
        <v>20035</v>
      </c>
      <c r="B507" s="810"/>
      <c r="C507" s="810"/>
      <c r="D507" s="810"/>
      <c r="E507" s="810"/>
      <c r="F507" s="810"/>
      <c r="G507" s="810"/>
      <c r="H507" s="810"/>
      <c r="I507" s="810"/>
      <c r="J507" s="810"/>
      <c r="K507" s="810"/>
      <c r="L507" s="810"/>
      <c r="M507" s="810"/>
      <c r="N507" s="399"/>
      <c r="O507" s="23"/>
      <c r="P507" s="23"/>
      <c r="Q507" s="23"/>
      <c r="R507" s="23"/>
      <c r="S507" s="29"/>
      <c r="T507" s="492">
        <v>55000</v>
      </c>
    </row>
    <row r="508" spans="1:20" x14ac:dyDescent="1.65">
      <c r="A508" s="708" t="s">
        <v>20035</v>
      </c>
      <c r="B508" s="810"/>
      <c r="C508" s="810"/>
      <c r="D508" s="810"/>
      <c r="E508" s="810"/>
      <c r="F508" s="810"/>
      <c r="G508" s="810"/>
      <c r="H508" s="810"/>
      <c r="I508" s="810"/>
      <c r="J508" s="810"/>
      <c r="K508" s="810"/>
      <c r="L508" s="810"/>
      <c r="M508" s="810"/>
      <c r="N508" s="399"/>
      <c r="O508" s="23"/>
      <c r="P508" s="23"/>
      <c r="Q508" s="23"/>
      <c r="R508" s="23"/>
      <c r="S508" s="29"/>
      <c r="T508" s="492">
        <v>59000</v>
      </c>
    </row>
    <row r="509" spans="1:20" x14ac:dyDescent="1.65">
      <c r="A509" s="708" t="s">
        <v>20598</v>
      </c>
      <c r="B509" s="810"/>
      <c r="C509" s="810"/>
      <c r="D509" s="810"/>
      <c r="E509" s="810"/>
      <c r="F509" s="810"/>
      <c r="G509" s="810"/>
      <c r="H509" s="810"/>
      <c r="I509" s="810"/>
      <c r="J509" s="810"/>
      <c r="K509" s="810"/>
      <c r="L509" s="810"/>
      <c r="M509" s="810"/>
      <c r="N509" s="399"/>
      <c r="O509" s="23"/>
      <c r="P509" s="23"/>
      <c r="Q509" s="23"/>
      <c r="R509" s="23"/>
      <c r="S509" s="29"/>
      <c r="T509" s="492">
        <v>82000</v>
      </c>
    </row>
    <row r="510" spans="1:20" x14ac:dyDescent="1.65">
      <c r="A510" s="708" t="s">
        <v>20598</v>
      </c>
      <c r="B510" s="810"/>
      <c r="C510" s="810"/>
      <c r="D510" s="810"/>
      <c r="E510" s="810"/>
      <c r="F510" s="810"/>
      <c r="G510" s="810"/>
      <c r="H510" s="810"/>
      <c r="I510" s="810"/>
      <c r="J510" s="810"/>
      <c r="K510" s="810"/>
      <c r="L510" s="810"/>
      <c r="M510" s="810"/>
      <c r="N510" s="399"/>
      <c r="O510" s="23"/>
      <c r="P510" s="23"/>
      <c r="Q510" s="23"/>
      <c r="R510" s="23"/>
      <c r="S510" s="29"/>
      <c r="T510" s="492">
        <v>46000</v>
      </c>
    </row>
    <row r="511" spans="1:20" ht="56.25" x14ac:dyDescent="1.3">
      <c r="A511" s="696" t="s">
        <v>20953</v>
      </c>
      <c r="B511" s="696"/>
      <c r="C511" s="696"/>
      <c r="D511" s="696"/>
      <c r="E511" s="696"/>
      <c r="F511" s="696"/>
      <c r="G511" s="696"/>
      <c r="H511" s="696"/>
      <c r="I511" s="696"/>
      <c r="J511" s="696"/>
      <c r="K511" s="696"/>
      <c r="L511" s="696"/>
      <c r="M511" s="696"/>
      <c r="N511" s="29"/>
      <c r="O511" s="23"/>
      <c r="P511" s="54"/>
      <c r="Q511" s="54"/>
      <c r="R511" s="54"/>
      <c r="S511" s="29"/>
      <c r="T511" s="451"/>
    </row>
    <row r="512" spans="1:20" ht="56.25" x14ac:dyDescent="1.3">
      <c r="A512" s="31" t="s">
        <v>20650</v>
      </c>
      <c r="B512" s="31" t="s">
        <v>3765</v>
      </c>
      <c r="C512" s="31" t="s">
        <v>20651</v>
      </c>
      <c r="D512" s="31" t="s">
        <v>20652</v>
      </c>
      <c r="E512" s="31" t="s">
        <v>687</v>
      </c>
      <c r="F512" s="31" t="s">
        <v>123</v>
      </c>
      <c r="G512" s="31" t="s">
        <v>18959</v>
      </c>
      <c r="H512" s="31" t="s">
        <v>17640</v>
      </c>
      <c r="I512" s="38">
        <v>0.41666666666666669</v>
      </c>
      <c r="J512" s="31" t="s">
        <v>30</v>
      </c>
      <c r="K512" s="31" t="s">
        <v>105</v>
      </c>
      <c r="L512" s="31" t="s">
        <v>106</v>
      </c>
      <c r="M512" s="31" t="s">
        <v>995</v>
      </c>
      <c r="N512" s="29">
        <v>43425</v>
      </c>
      <c r="O512" s="23"/>
      <c r="P512" s="54"/>
      <c r="Q512" s="54"/>
      <c r="R512" s="54"/>
      <c r="S512" s="29">
        <v>43425</v>
      </c>
      <c r="T512" s="451"/>
    </row>
    <row r="513" spans="1:20" ht="56.25" x14ac:dyDescent="1.3">
      <c r="A513" s="31" t="s">
        <v>20653</v>
      </c>
      <c r="B513" s="31" t="s">
        <v>2172</v>
      </c>
      <c r="C513" s="31" t="s">
        <v>20654</v>
      </c>
      <c r="D513" s="31" t="s">
        <v>20655</v>
      </c>
      <c r="E513" s="31" t="s">
        <v>687</v>
      </c>
      <c r="F513" s="31" t="s">
        <v>123</v>
      </c>
      <c r="G513" s="31" t="s">
        <v>18959</v>
      </c>
      <c r="H513" s="31" t="s">
        <v>17640</v>
      </c>
      <c r="I513" s="38">
        <v>0.41666666666666669</v>
      </c>
      <c r="J513" s="31" t="s">
        <v>30</v>
      </c>
      <c r="K513" s="31" t="s">
        <v>105</v>
      </c>
      <c r="L513" s="31" t="s">
        <v>106</v>
      </c>
      <c r="M513" s="31" t="s">
        <v>995</v>
      </c>
      <c r="N513" s="29">
        <v>43425</v>
      </c>
      <c r="O513" s="23"/>
      <c r="P513" s="54"/>
      <c r="Q513" s="56"/>
      <c r="R513" s="54"/>
      <c r="S513" s="29">
        <v>43425</v>
      </c>
      <c r="T513" s="451"/>
    </row>
    <row r="514" spans="1:20" ht="56.25" x14ac:dyDescent="1.3">
      <c r="A514" s="31" t="s">
        <v>20656</v>
      </c>
      <c r="B514" s="31" t="s">
        <v>20657</v>
      </c>
      <c r="C514" s="31" t="s">
        <v>20658</v>
      </c>
      <c r="D514" s="31" t="s">
        <v>20659</v>
      </c>
      <c r="E514" s="31" t="s">
        <v>688</v>
      </c>
      <c r="F514" s="31" t="s">
        <v>123</v>
      </c>
      <c r="G514" s="31" t="s">
        <v>16287</v>
      </c>
      <c r="H514" s="31" t="s">
        <v>17640</v>
      </c>
      <c r="I514" s="38">
        <v>0.5</v>
      </c>
      <c r="J514" s="31" t="s">
        <v>30</v>
      </c>
      <c r="K514" s="31" t="s">
        <v>105</v>
      </c>
      <c r="L514" s="31" t="s">
        <v>106</v>
      </c>
      <c r="M514" s="31" t="s">
        <v>194</v>
      </c>
      <c r="N514" s="29">
        <v>38950</v>
      </c>
      <c r="O514" s="23"/>
      <c r="P514" s="54"/>
      <c r="Q514" s="56"/>
      <c r="R514" s="54"/>
      <c r="S514" s="29">
        <v>38950</v>
      </c>
      <c r="T514" s="451"/>
    </row>
    <row r="515" spans="1:20" ht="56.25" x14ac:dyDescent="1.3">
      <c r="A515" s="31" t="s">
        <v>20660</v>
      </c>
      <c r="B515" s="31" t="s">
        <v>20661</v>
      </c>
      <c r="C515" s="31" t="s">
        <v>20662</v>
      </c>
      <c r="D515" s="31" t="s">
        <v>20663</v>
      </c>
      <c r="E515" s="31" t="s">
        <v>688</v>
      </c>
      <c r="F515" s="31" t="s">
        <v>123</v>
      </c>
      <c r="G515" s="31" t="s">
        <v>16287</v>
      </c>
      <c r="H515" s="31" t="s">
        <v>17640</v>
      </c>
      <c r="I515" s="38">
        <v>0.5</v>
      </c>
      <c r="J515" s="31" t="s">
        <v>30</v>
      </c>
      <c r="K515" s="31" t="s">
        <v>105</v>
      </c>
      <c r="L515" s="31" t="s">
        <v>125</v>
      </c>
      <c r="M515" s="31" t="s">
        <v>194</v>
      </c>
      <c r="N515" s="29">
        <v>28330</v>
      </c>
      <c r="O515" s="23"/>
      <c r="P515" s="54"/>
      <c r="Q515" s="56"/>
      <c r="R515" s="54"/>
      <c r="S515" s="29">
        <v>28330</v>
      </c>
      <c r="T515" s="451"/>
    </row>
    <row r="516" spans="1:20" ht="56.25" x14ac:dyDescent="1.3">
      <c r="A516" s="31" t="s">
        <v>20664</v>
      </c>
      <c r="B516" s="31" t="s">
        <v>20665</v>
      </c>
      <c r="C516" s="31" t="s">
        <v>20666</v>
      </c>
      <c r="D516" s="31" t="s">
        <v>20667</v>
      </c>
      <c r="E516" s="31" t="s">
        <v>688</v>
      </c>
      <c r="F516" s="31" t="s">
        <v>123</v>
      </c>
      <c r="G516" s="31" t="s">
        <v>16287</v>
      </c>
      <c r="H516" s="31" t="s">
        <v>17640</v>
      </c>
      <c r="I516" s="38">
        <v>0.5</v>
      </c>
      <c r="J516" s="31" t="s">
        <v>30</v>
      </c>
      <c r="K516" s="31" t="s">
        <v>105</v>
      </c>
      <c r="L516" s="31" t="s">
        <v>125</v>
      </c>
      <c r="M516" s="31" t="s">
        <v>194</v>
      </c>
      <c r="N516" s="29">
        <v>28330</v>
      </c>
      <c r="O516" s="23"/>
      <c r="P516" s="54"/>
      <c r="Q516" s="56"/>
      <c r="R516" s="54"/>
      <c r="S516" s="29">
        <v>28330</v>
      </c>
      <c r="T516" s="451"/>
    </row>
    <row r="517" spans="1:20" ht="56.25" x14ac:dyDescent="1.3">
      <c r="A517" s="31" t="s">
        <v>20668</v>
      </c>
      <c r="B517" s="31" t="s">
        <v>20669</v>
      </c>
      <c r="C517" s="31" t="s">
        <v>20670</v>
      </c>
      <c r="D517" s="31" t="s">
        <v>20671</v>
      </c>
      <c r="E517" s="31" t="s">
        <v>688</v>
      </c>
      <c r="F517" s="31" t="s">
        <v>123</v>
      </c>
      <c r="G517" s="31" t="s">
        <v>16287</v>
      </c>
      <c r="H517" s="31" t="s">
        <v>17640</v>
      </c>
      <c r="I517" s="38">
        <v>0.5</v>
      </c>
      <c r="J517" s="31" t="s">
        <v>30</v>
      </c>
      <c r="K517" s="31" t="s">
        <v>105</v>
      </c>
      <c r="L517" s="31" t="s">
        <v>106</v>
      </c>
      <c r="M517" s="31" t="s">
        <v>194</v>
      </c>
      <c r="N517" s="29">
        <v>38950</v>
      </c>
      <c r="O517" s="23"/>
      <c r="P517" s="54"/>
      <c r="Q517" s="56"/>
      <c r="R517" s="54"/>
      <c r="S517" s="29">
        <v>38950</v>
      </c>
      <c r="T517" s="451"/>
    </row>
    <row r="518" spans="1:20" ht="56.25" x14ac:dyDescent="1.3">
      <c r="A518" s="31" t="s">
        <v>20672</v>
      </c>
      <c r="B518" s="31" t="s">
        <v>20673</v>
      </c>
      <c r="C518" s="31" t="s">
        <v>20674</v>
      </c>
      <c r="D518" s="31" t="s">
        <v>20675</v>
      </c>
      <c r="E518" s="31" t="s">
        <v>101</v>
      </c>
      <c r="F518" s="31" t="s">
        <v>1304</v>
      </c>
      <c r="G518" s="31" t="s">
        <v>16656</v>
      </c>
      <c r="H518" s="31" t="s">
        <v>17640</v>
      </c>
      <c r="I518" s="38">
        <v>0.25</v>
      </c>
      <c r="J518" s="31" t="s">
        <v>30</v>
      </c>
      <c r="K518" s="31" t="s">
        <v>105</v>
      </c>
      <c r="L518" s="31" t="s">
        <v>106</v>
      </c>
      <c r="M518" s="31" t="s">
        <v>107</v>
      </c>
      <c r="N518" s="29">
        <v>22200</v>
      </c>
      <c r="O518" s="23"/>
      <c r="P518" s="54"/>
      <c r="Q518" s="56"/>
      <c r="R518" s="54"/>
      <c r="S518" s="29">
        <v>22200</v>
      </c>
      <c r="T518" s="451"/>
    </row>
    <row r="519" spans="1:20" ht="56.25" x14ac:dyDescent="1.3">
      <c r="A519" s="31" t="s">
        <v>20676</v>
      </c>
      <c r="B519" s="31" t="s">
        <v>20677</v>
      </c>
      <c r="C519" s="31" t="s">
        <v>20678</v>
      </c>
      <c r="D519" s="31" t="s">
        <v>20679</v>
      </c>
      <c r="E519" s="31" t="s">
        <v>687</v>
      </c>
      <c r="F519" s="31" t="s">
        <v>123</v>
      </c>
      <c r="G519" s="31" t="s">
        <v>18959</v>
      </c>
      <c r="H519" s="31" t="s">
        <v>17640</v>
      </c>
      <c r="I519" s="38">
        <v>0.41666666666666669</v>
      </c>
      <c r="J519" s="31" t="s">
        <v>30</v>
      </c>
      <c r="K519" s="31" t="s">
        <v>105</v>
      </c>
      <c r="L519" s="31" t="s">
        <v>106</v>
      </c>
      <c r="M519" s="31" t="s">
        <v>995</v>
      </c>
      <c r="N519" s="29">
        <v>43425</v>
      </c>
      <c r="O519" s="23"/>
      <c r="P519" s="54"/>
      <c r="Q519" s="56"/>
      <c r="R519" s="54"/>
      <c r="S519" s="29">
        <v>43425</v>
      </c>
      <c r="T519" s="451"/>
    </row>
    <row r="520" spans="1:20" ht="56.25" x14ac:dyDescent="1.3">
      <c r="A520" s="31" t="s">
        <v>20680</v>
      </c>
      <c r="B520" s="31" t="s">
        <v>20681</v>
      </c>
      <c r="C520" s="31" t="s">
        <v>20682</v>
      </c>
      <c r="D520" s="31" t="s">
        <v>20683</v>
      </c>
      <c r="E520" s="31" t="s">
        <v>687</v>
      </c>
      <c r="F520" s="31" t="s">
        <v>123</v>
      </c>
      <c r="G520" s="31" t="s">
        <v>18959</v>
      </c>
      <c r="H520" s="31" t="s">
        <v>17640</v>
      </c>
      <c r="I520" s="38">
        <v>0.41666666666666669</v>
      </c>
      <c r="J520" s="31" t="s">
        <v>30</v>
      </c>
      <c r="K520" s="31" t="s">
        <v>105</v>
      </c>
      <c r="L520" s="31" t="s">
        <v>106</v>
      </c>
      <c r="M520" s="31" t="s">
        <v>995</v>
      </c>
      <c r="N520" s="29">
        <v>43425</v>
      </c>
      <c r="O520" s="23"/>
      <c r="P520" s="54"/>
      <c r="Q520" s="56"/>
      <c r="R520" s="54"/>
      <c r="S520" s="29">
        <v>43425</v>
      </c>
      <c r="T520" s="451"/>
    </row>
    <row r="521" spans="1:20" ht="56.25" x14ac:dyDescent="1.3">
      <c r="A521" s="31" t="s">
        <v>20684</v>
      </c>
      <c r="B521" s="31" t="s">
        <v>20685</v>
      </c>
      <c r="C521" s="31" t="s">
        <v>20686</v>
      </c>
      <c r="D521" s="31" t="s">
        <v>20687</v>
      </c>
      <c r="E521" s="31" t="s">
        <v>687</v>
      </c>
      <c r="F521" s="31" t="s">
        <v>123</v>
      </c>
      <c r="G521" s="31" t="s">
        <v>18959</v>
      </c>
      <c r="H521" s="31" t="s">
        <v>17640</v>
      </c>
      <c r="I521" s="38">
        <v>0.41666666666666669</v>
      </c>
      <c r="J521" s="31" t="s">
        <v>30</v>
      </c>
      <c r="K521" s="31" t="s">
        <v>105</v>
      </c>
      <c r="L521" s="31" t="s">
        <v>106</v>
      </c>
      <c r="M521" s="31" t="s">
        <v>995</v>
      </c>
      <c r="N521" s="29">
        <v>43425</v>
      </c>
      <c r="O521" s="23"/>
      <c r="P521" s="54"/>
      <c r="Q521" s="56"/>
      <c r="R521" s="54"/>
      <c r="S521" s="29">
        <v>43425</v>
      </c>
      <c r="T521" s="451"/>
    </row>
    <row r="522" spans="1:20" ht="56.25" x14ac:dyDescent="1.3">
      <c r="A522" s="31" t="s">
        <v>20688</v>
      </c>
      <c r="B522" s="31" t="s">
        <v>20689</v>
      </c>
      <c r="C522" s="31" t="s">
        <v>20690</v>
      </c>
      <c r="D522" s="31" t="s">
        <v>20691</v>
      </c>
      <c r="E522" s="31" t="s">
        <v>687</v>
      </c>
      <c r="F522" s="31" t="s">
        <v>123</v>
      </c>
      <c r="G522" s="31" t="s">
        <v>18959</v>
      </c>
      <c r="H522" s="31" t="s">
        <v>17640</v>
      </c>
      <c r="I522" s="38">
        <v>0.41666666666666669</v>
      </c>
      <c r="J522" s="31" t="s">
        <v>30</v>
      </c>
      <c r="K522" s="31" t="s">
        <v>105</v>
      </c>
      <c r="L522" s="31" t="s">
        <v>106</v>
      </c>
      <c r="M522" s="31" t="s">
        <v>995</v>
      </c>
      <c r="N522" s="29">
        <v>43425</v>
      </c>
      <c r="O522" s="23"/>
      <c r="P522" s="54"/>
      <c r="Q522" s="56"/>
      <c r="R522" s="54"/>
      <c r="S522" s="29">
        <v>43425</v>
      </c>
      <c r="T522" s="451"/>
    </row>
    <row r="523" spans="1:20" ht="56.25" x14ac:dyDescent="1.3">
      <c r="A523" s="31" t="s">
        <v>20692</v>
      </c>
      <c r="B523" s="31" t="s">
        <v>15565</v>
      </c>
      <c r="C523" s="31" t="s">
        <v>20693</v>
      </c>
      <c r="D523" s="31" t="s">
        <v>20694</v>
      </c>
      <c r="E523" s="31" t="s">
        <v>687</v>
      </c>
      <c r="F523" s="31" t="s">
        <v>123</v>
      </c>
      <c r="G523" s="31" t="s">
        <v>18959</v>
      </c>
      <c r="H523" s="31" t="s">
        <v>17640</v>
      </c>
      <c r="I523" s="38">
        <v>0.41666666666666669</v>
      </c>
      <c r="J523" s="31" t="s">
        <v>30</v>
      </c>
      <c r="K523" s="31" t="s">
        <v>105</v>
      </c>
      <c r="L523" s="31" t="s">
        <v>106</v>
      </c>
      <c r="M523" s="31" t="s">
        <v>995</v>
      </c>
      <c r="N523" s="29">
        <v>43425</v>
      </c>
      <c r="O523" s="23"/>
      <c r="P523" s="54"/>
      <c r="Q523" s="56"/>
      <c r="R523" s="54"/>
      <c r="S523" s="29">
        <v>43425</v>
      </c>
      <c r="T523" s="451"/>
    </row>
    <row r="524" spans="1:20" ht="56.25" x14ac:dyDescent="1.3">
      <c r="A524" s="31" t="s">
        <v>20695</v>
      </c>
      <c r="B524" s="31" t="s">
        <v>9356</v>
      </c>
      <c r="C524" s="31" t="s">
        <v>20696</v>
      </c>
      <c r="D524" s="31" t="s">
        <v>20697</v>
      </c>
      <c r="E524" s="31" t="s">
        <v>687</v>
      </c>
      <c r="F524" s="31" t="s">
        <v>123</v>
      </c>
      <c r="G524" s="31" t="s">
        <v>18959</v>
      </c>
      <c r="H524" s="31" t="s">
        <v>17640</v>
      </c>
      <c r="I524" s="38">
        <v>0.41666666666666669</v>
      </c>
      <c r="J524" s="31" t="s">
        <v>30</v>
      </c>
      <c r="K524" s="31" t="s">
        <v>105</v>
      </c>
      <c r="L524" s="31" t="s">
        <v>106</v>
      </c>
      <c r="M524" s="31" t="s">
        <v>995</v>
      </c>
      <c r="N524" s="29">
        <v>43425</v>
      </c>
      <c r="O524" s="23"/>
      <c r="P524" s="54"/>
      <c r="Q524" s="56"/>
      <c r="R524" s="54"/>
      <c r="S524" s="29">
        <v>43425</v>
      </c>
      <c r="T524" s="451"/>
    </row>
    <row r="525" spans="1:20" ht="56.25" x14ac:dyDescent="1.3">
      <c r="A525" s="31" t="s">
        <v>20698</v>
      </c>
      <c r="B525" s="31" t="s">
        <v>20699</v>
      </c>
      <c r="C525" s="31" t="s">
        <v>20700</v>
      </c>
      <c r="D525" s="31" t="s">
        <v>20701</v>
      </c>
      <c r="E525" s="31" t="s">
        <v>101</v>
      </c>
      <c r="F525" s="31" t="s">
        <v>123</v>
      </c>
      <c r="G525" s="31" t="s">
        <v>16223</v>
      </c>
      <c r="H525" s="31" t="s">
        <v>16967</v>
      </c>
      <c r="I525" s="38">
        <v>0.25</v>
      </c>
      <c r="J525" s="31" t="s">
        <v>30</v>
      </c>
      <c r="K525" s="31" t="s">
        <v>105</v>
      </c>
      <c r="L525" s="31" t="s">
        <v>106</v>
      </c>
      <c r="M525" s="31" t="s">
        <v>995</v>
      </c>
      <c r="N525" s="29">
        <v>43925</v>
      </c>
      <c r="O525" s="23"/>
      <c r="P525" s="54"/>
      <c r="Q525" s="56"/>
      <c r="R525" s="54"/>
      <c r="S525" s="29">
        <v>43925</v>
      </c>
      <c r="T525" s="451"/>
    </row>
    <row r="526" spans="1:20" customFormat="1" ht="54" customHeight="1" x14ac:dyDescent="1.25">
      <c r="A526" s="31" t="s">
        <v>20930</v>
      </c>
      <c r="B526" s="31" t="s">
        <v>20931</v>
      </c>
      <c r="C526" s="31" t="s">
        <v>20932</v>
      </c>
      <c r="D526" s="31" t="s">
        <v>20933</v>
      </c>
      <c r="E526" s="31" t="s">
        <v>101</v>
      </c>
      <c r="F526" s="31" t="s">
        <v>102</v>
      </c>
      <c r="G526" s="31" t="s">
        <v>20461</v>
      </c>
      <c r="H526" s="31" t="s">
        <v>16967</v>
      </c>
      <c r="I526" s="38">
        <v>0.41666666666666669</v>
      </c>
      <c r="J526" s="31" t="s">
        <v>30</v>
      </c>
      <c r="K526" s="31" t="s">
        <v>105</v>
      </c>
      <c r="L526" s="31" t="s">
        <v>106</v>
      </c>
      <c r="M526" s="31" t="s">
        <v>107</v>
      </c>
      <c r="N526" s="29">
        <v>22200</v>
      </c>
      <c r="O526" s="23"/>
      <c r="P526" s="54"/>
      <c r="Q526" s="56"/>
      <c r="R526" s="54"/>
      <c r="S526" s="29">
        <v>22200</v>
      </c>
      <c r="T526" s="531"/>
    </row>
    <row r="527" spans="1:20" x14ac:dyDescent="1.65">
      <c r="A527" s="708" t="s">
        <v>20598</v>
      </c>
      <c r="B527" s="810"/>
      <c r="C527" s="810"/>
      <c r="D527" s="810"/>
      <c r="E527" s="810"/>
      <c r="F527" s="810"/>
      <c r="G527" s="810"/>
      <c r="H527" s="810"/>
      <c r="I527" s="810"/>
      <c r="J527" s="810"/>
      <c r="K527" s="810"/>
      <c r="L527" s="810"/>
      <c r="M527" s="810"/>
      <c r="N527" s="399"/>
      <c r="O527" s="23"/>
      <c r="P527" s="23"/>
      <c r="Q527" s="23"/>
      <c r="R527" s="23"/>
      <c r="S527" s="29"/>
      <c r="T527" s="492">
        <v>1000000</v>
      </c>
    </row>
    <row r="528" spans="1:20" ht="56.25" x14ac:dyDescent="1.3">
      <c r="A528" s="696" t="s">
        <v>21789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23"/>
      <c r="O528" s="23"/>
      <c r="P528" s="23"/>
      <c r="Q528" s="23"/>
      <c r="R528" s="23"/>
      <c r="S528" s="29"/>
      <c r="T528" s="451"/>
    </row>
    <row r="529" spans="1:20" ht="56.25" x14ac:dyDescent="1.3">
      <c r="A529" s="244" t="s">
        <v>20975</v>
      </c>
      <c r="B529" s="31" t="s">
        <v>20976</v>
      </c>
      <c r="C529" s="31" t="s">
        <v>20977</v>
      </c>
      <c r="D529" s="31" t="s">
        <v>20978</v>
      </c>
      <c r="E529" s="31" t="s">
        <v>688</v>
      </c>
      <c r="F529" s="31" t="s">
        <v>123</v>
      </c>
      <c r="G529" s="31" t="s">
        <v>16287</v>
      </c>
      <c r="H529" s="31" t="s">
        <v>16967</v>
      </c>
      <c r="I529" s="38">
        <v>0.83333333333333337</v>
      </c>
      <c r="J529" s="31" t="s">
        <v>30</v>
      </c>
      <c r="K529" s="31" t="s">
        <v>105</v>
      </c>
      <c r="L529" s="31" t="s">
        <v>533</v>
      </c>
      <c r="M529" s="244" t="s">
        <v>194</v>
      </c>
      <c r="N529" s="23"/>
      <c r="O529" s="23"/>
      <c r="P529" s="23"/>
      <c r="Q529" s="23"/>
      <c r="R529" s="23"/>
      <c r="S529" s="29">
        <v>17730</v>
      </c>
      <c r="T529" s="451"/>
    </row>
    <row r="530" spans="1:20" ht="56.25" x14ac:dyDescent="1.3">
      <c r="A530" s="31" t="s">
        <v>20979</v>
      </c>
      <c r="B530" s="31" t="s">
        <v>17436</v>
      </c>
      <c r="C530" s="31" t="s">
        <v>20980</v>
      </c>
      <c r="D530" s="31" t="s">
        <v>20981</v>
      </c>
      <c r="E530" s="31" t="s">
        <v>688</v>
      </c>
      <c r="F530" s="31" t="s">
        <v>123</v>
      </c>
      <c r="G530" s="31" t="s">
        <v>16287</v>
      </c>
      <c r="H530" s="31" t="s">
        <v>16967</v>
      </c>
      <c r="I530" s="38">
        <v>0.83333333333333337</v>
      </c>
      <c r="J530" s="31" t="s">
        <v>30</v>
      </c>
      <c r="K530" s="31" t="s">
        <v>105</v>
      </c>
      <c r="L530" s="31" t="s">
        <v>106</v>
      </c>
      <c r="M530" s="31" t="s">
        <v>194</v>
      </c>
      <c r="N530" s="23"/>
      <c r="O530" s="23"/>
      <c r="P530" s="23"/>
      <c r="Q530" s="23"/>
      <c r="R530" s="23"/>
      <c r="S530" s="29">
        <v>38950</v>
      </c>
      <c r="T530" s="451"/>
    </row>
    <row r="531" spans="1:20" ht="56.25" x14ac:dyDescent="1.3">
      <c r="A531" s="31" t="s">
        <v>20982</v>
      </c>
      <c r="B531" s="31" t="s">
        <v>20983</v>
      </c>
      <c r="C531" s="31" t="s">
        <v>20984</v>
      </c>
      <c r="D531" s="31" t="s">
        <v>20985</v>
      </c>
      <c r="E531" s="31" t="s">
        <v>688</v>
      </c>
      <c r="F531" s="31" t="s">
        <v>123</v>
      </c>
      <c r="G531" s="31" t="s">
        <v>16287</v>
      </c>
      <c r="H531" s="31" t="s">
        <v>16967</v>
      </c>
      <c r="I531" s="38">
        <v>0.83333333333333337</v>
      </c>
      <c r="J531" s="31" t="s">
        <v>30</v>
      </c>
      <c r="K531" s="31" t="s">
        <v>105</v>
      </c>
      <c r="L531" s="31" t="s">
        <v>106</v>
      </c>
      <c r="M531" s="31" t="s">
        <v>194</v>
      </c>
      <c r="N531" s="23"/>
      <c r="O531" s="23"/>
      <c r="P531" s="23"/>
      <c r="Q531" s="23"/>
      <c r="R531" s="23"/>
      <c r="S531" s="29">
        <v>38950</v>
      </c>
      <c r="T531" s="451"/>
    </row>
    <row r="532" spans="1:20" ht="56.25" x14ac:dyDescent="1.3">
      <c r="A532" s="31" t="s">
        <v>20986</v>
      </c>
      <c r="B532" s="31" t="s">
        <v>20987</v>
      </c>
      <c r="C532" s="31" t="s">
        <v>20988</v>
      </c>
      <c r="D532" s="31" t="s">
        <v>20989</v>
      </c>
      <c r="E532" s="31" t="s">
        <v>688</v>
      </c>
      <c r="F532" s="31" t="s">
        <v>123</v>
      </c>
      <c r="G532" s="31" t="s">
        <v>16287</v>
      </c>
      <c r="H532" s="31" t="s">
        <v>16967</v>
      </c>
      <c r="I532" s="38">
        <v>0.83333333333333337</v>
      </c>
      <c r="J532" s="31" t="s">
        <v>30</v>
      </c>
      <c r="K532" s="31" t="s">
        <v>105</v>
      </c>
      <c r="L532" s="31" t="s">
        <v>125</v>
      </c>
      <c r="M532" s="31" t="s">
        <v>194</v>
      </c>
      <c r="N532" s="23"/>
      <c r="O532" s="23"/>
      <c r="P532" s="23"/>
      <c r="Q532" s="23"/>
      <c r="R532" s="23"/>
      <c r="S532" s="29">
        <v>28330</v>
      </c>
      <c r="T532" s="451"/>
    </row>
    <row r="533" spans="1:20" ht="56.25" x14ac:dyDescent="1.3">
      <c r="A533" s="31" t="s">
        <v>20990</v>
      </c>
      <c r="B533" s="31" t="s">
        <v>7205</v>
      </c>
      <c r="C533" s="31" t="s">
        <v>20991</v>
      </c>
      <c r="D533" s="31" t="s">
        <v>20992</v>
      </c>
      <c r="E533" s="31" t="s">
        <v>687</v>
      </c>
      <c r="F533" s="31" t="s">
        <v>123</v>
      </c>
      <c r="G533" s="31" t="s">
        <v>18959</v>
      </c>
      <c r="H533" s="31" t="s">
        <v>16967</v>
      </c>
      <c r="I533" s="38">
        <v>0.79166666666666663</v>
      </c>
      <c r="J533" s="31" t="s">
        <v>30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  <c r="T533" s="451"/>
    </row>
    <row r="534" spans="1:20" ht="56.25" x14ac:dyDescent="1.3">
      <c r="A534" s="31" t="s">
        <v>20993</v>
      </c>
      <c r="B534" s="31" t="s">
        <v>20994</v>
      </c>
      <c r="C534" s="31" t="s">
        <v>20995</v>
      </c>
      <c r="D534" s="31" t="s">
        <v>20996</v>
      </c>
      <c r="E534" s="31" t="s">
        <v>101</v>
      </c>
      <c r="F534" s="31" t="s">
        <v>123</v>
      </c>
      <c r="G534" s="31" t="s">
        <v>16223</v>
      </c>
      <c r="H534" s="31" t="s">
        <v>17473</v>
      </c>
      <c r="I534" s="38">
        <v>0.125</v>
      </c>
      <c r="J534" s="31" t="s">
        <v>30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43925</v>
      </c>
      <c r="T534" s="451"/>
    </row>
    <row r="535" spans="1:20" ht="56.25" x14ac:dyDescent="1.3">
      <c r="A535" s="31" t="s">
        <v>20997</v>
      </c>
      <c r="B535" s="31" t="s">
        <v>20998</v>
      </c>
      <c r="C535" s="31" t="s">
        <v>20999</v>
      </c>
      <c r="D535" s="31" t="s">
        <v>21000</v>
      </c>
      <c r="E535" s="31" t="s">
        <v>101</v>
      </c>
      <c r="F535" s="31" t="s">
        <v>123</v>
      </c>
      <c r="G535" s="31" t="s">
        <v>16223</v>
      </c>
      <c r="H535" s="31" t="s">
        <v>17473</v>
      </c>
      <c r="I535" s="38">
        <v>0.125</v>
      </c>
      <c r="J535" s="31" t="s">
        <v>30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43925</v>
      </c>
      <c r="T535" s="451"/>
    </row>
    <row r="536" spans="1:20" ht="56.25" x14ac:dyDescent="1.3">
      <c r="A536" s="31" t="s">
        <v>21001</v>
      </c>
      <c r="B536" s="31" t="s">
        <v>21002</v>
      </c>
      <c r="C536" s="31" t="s">
        <v>21003</v>
      </c>
      <c r="D536" s="31" t="s">
        <v>21004</v>
      </c>
      <c r="E536" s="31" t="s">
        <v>687</v>
      </c>
      <c r="F536" s="31" t="s">
        <v>123</v>
      </c>
      <c r="G536" s="31" t="s">
        <v>16248</v>
      </c>
      <c r="H536" s="31" t="s">
        <v>18842</v>
      </c>
      <c r="I536" s="38">
        <v>0.41666666666666669</v>
      </c>
      <c r="J536" s="31" t="s">
        <v>30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43425</v>
      </c>
      <c r="T536" s="451"/>
    </row>
    <row r="537" spans="1:20" ht="56.25" x14ac:dyDescent="1.3">
      <c r="A537" s="31" t="s">
        <v>21005</v>
      </c>
      <c r="B537" s="31" t="s">
        <v>21006</v>
      </c>
      <c r="C537" s="31" t="s">
        <v>21007</v>
      </c>
      <c r="D537" s="31" t="s">
        <v>21008</v>
      </c>
      <c r="E537" s="31" t="s">
        <v>687</v>
      </c>
      <c r="F537" s="31" t="s">
        <v>123</v>
      </c>
      <c r="G537" s="31" t="s">
        <v>16248</v>
      </c>
      <c r="H537" s="31" t="s">
        <v>18842</v>
      </c>
      <c r="I537" s="38">
        <v>0.375</v>
      </c>
      <c r="J537" s="31" t="s">
        <v>30</v>
      </c>
      <c r="K537" s="31" t="s">
        <v>105</v>
      </c>
      <c r="L537" s="31" t="s">
        <v>106</v>
      </c>
      <c r="M537" s="31" t="s">
        <v>995</v>
      </c>
      <c r="N537" s="23"/>
      <c r="O537" s="23"/>
      <c r="P537" s="23"/>
      <c r="Q537" s="23"/>
      <c r="R537" s="23"/>
      <c r="S537" s="29">
        <v>43425</v>
      </c>
      <c r="T537" s="451"/>
    </row>
    <row r="538" spans="1:20" ht="56.25" x14ac:dyDescent="1.3">
      <c r="A538" s="31" t="s">
        <v>21009</v>
      </c>
      <c r="B538" s="31" t="s">
        <v>12766</v>
      </c>
      <c r="C538" s="31" t="s">
        <v>21010</v>
      </c>
      <c r="D538" s="31" t="s">
        <v>21011</v>
      </c>
      <c r="E538" s="31" t="s">
        <v>687</v>
      </c>
      <c r="F538" s="31" t="s">
        <v>123</v>
      </c>
      <c r="G538" s="31" t="s">
        <v>16248</v>
      </c>
      <c r="H538" s="31" t="s">
        <v>18842</v>
      </c>
      <c r="I538" s="38">
        <v>0.375</v>
      </c>
      <c r="J538" s="31" t="s">
        <v>30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  <c r="T538" s="451"/>
    </row>
    <row r="539" spans="1:20" ht="56.25" x14ac:dyDescent="1.3">
      <c r="A539" s="31" t="s">
        <v>21012</v>
      </c>
      <c r="B539" s="31" t="s">
        <v>21013</v>
      </c>
      <c r="C539" s="31" t="s">
        <v>21014</v>
      </c>
      <c r="D539" s="31" t="s">
        <v>21015</v>
      </c>
      <c r="E539" s="31" t="s">
        <v>101</v>
      </c>
      <c r="F539" s="31" t="s">
        <v>123</v>
      </c>
      <c r="G539" s="31" t="s">
        <v>16223</v>
      </c>
      <c r="H539" s="31" t="s">
        <v>17473</v>
      </c>
      <c r="I539" s="38">
        <v>0.125</v>
      </c>
      <c r="J539" s="31" t="s">
        <v>30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43925</v>
      </c>
      <c r="T539" s="451"/>
    </row>
    <row r="540" spans="1:20" ht="56.25" x14ac:dyDescent="1.3">
      <c r="A540" s="31" t="s">
        <v>21016</v>
      </c>
      <c r="B540" s="31" t="s">
        <v>21017</v>
      </c>
      <c r="C540" s="31" t="s">
        <v>21018</v>
      </c>
      <c r="D540" s="31" t="s">
        <v>21019</v>
      </c>
      <c r="E540" s="31" t="s">
        <v>101</v>
      </c>
      <c r="F540" s="31" t="s">
        <v>123</v>
      </c>
      <c r="G540" s="31" t="s">
        <v>16223</v>
      </c>
      <c r="H540" s="31" t="s">
        <v>17473</v>
      </c>
      <c r="I540" s="38">
        <v>0.125</v>
      </c>
      <c r="J540" s="31" t="s">
        <v>30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43925</v>
      </c>
      <c r="T540" s="451"/>
    </row>
    <row r="541" spans="1:20" ht="56.25" x14ac:dyDescent="1.3">
      <c r="A541" s="31" t="s">
        <v>21020</v>
      </c>
      <c r="B541" s="31" t="s">
        <v>3455</v>
      </c>
      <c r="C541" s="31" t="s">
        <v>21021</v>
      </c>
      <c r="D541" s="31" t="s">
        <v>21022</v>
      </c>
      <c r="E541" s="31" t="s">
        <v>101</v>
      </c>
      <c r="F541" s="31" t="s">
        <v>102</v>
      </c>
      <c r="G541" s="31" t="s">
        <v>16190</v>
      </c>
      <c r="H541" s="31" t="s">
        <v>17473</v>
      </c>
      <c r="I541" s="38">
        <v>0.41666666666666669</v>
      </c>
      <c r="J541" s="31" t="s">
        <v>30</v>
      </c>
      <c r="K541" s="31" t="s">
        <v>105</v>
      </c>
      <c r="L541" s="31" t="s">
        <v>106</v>
      </c>
      <c r="M541" s="31" t="s">
        <v>491</v>
      </c>
      <c r="N541" s="23"/>
      <c r="O541" s="23"/>
      <c r="P541" s="23"/>
      <c r="Q541" s="23"/>
      <c r="R541" s="23"/>
      <c r="S541" s="29">
        <v>26200</v>
      </c>
      <c r="T541" s="451"/>
    </row>
    <row r="542" spans="1:20" ht="56.25" x14ac:dyDescent="1.3">
      <c r="A542" s="31" t="s">
        <v>21023</v>
      </c>
      <c r="B542" s="31" t="s">
        <v>21024</v>
      </c>
      <c r="C542" s="31" t="s">
        <v>21025</v>
      </c>
      <c r="D542" s="31" t="s">
        <v>21026</v>
      </c>
      <c r="E542" s="31" t="s">
        <v>101</v>
      </c>
      <c r="F542" s="31" t="s">
        <v>123</v>
      </c>
      <c r="G542" s="31" t="s">
        <v>16223</v>
      </c>
      <c r="H542" s="31" t="s">
        <v>17473</v>
      </c>
      <c r="I542" s="38">
        <v>0.125</v>
      </c>
      <c r="J542" s="31" t="s">
        <v>30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43925</v>
      </c>
      <c r="T542" s="451"/>
    </row>
    <row r="543" spans="1:20" ht="56.25" x14ac:dyDescent="1.3">
      <c r="A543" s="31" t="s">
        <v>21027</v>
      </c>
      <c r="B543" s="31" t="s">
        <v>19484</v>
      </c>
      <c r="C543" s="31" t="s">
        <v>21028</v>
      </c>
      <c r="D543" s="31" t="s">
        <v>21029</v>
      </c>
      <c r="E543" s="31" t="s">
        <v>101</v>
      </c>
      <c r="F543" s="31" t="s">
        <v>123</v>
      </c>
      <c r="G543" s="31" t="s">
        <v>16223</v>
      </c>
      <c r="H543" s="31" t="s">
        <v>17473</v>
      </c>
      <c r="I543" s="38">
        <v>0.125</v>
      </c>
      <c r="J543" s="31" t="s">
        <v>30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43925</v>
      </c>
      <c r="T543" s="451"/>
    </row>
    <row r="544" spans="1:20" ht="56.25" x14ac:dyDescent="1.3">
      <c r="A544" s="31" t="s">
        <v>21030</v>
      </c>
      <c r="B544" s="31" t="s">
        <v>21031</v>
      </c>
      <c r="C544" s="31" t="s">
        <v>21032</v>
      </c>
      <c r="D544" s="31" t="s">
        <v>21033</v>
      </c>
      <c r="E544" s="31" t="s">
        <v>101</v>
      </c>
      <c r="F544" s="31" t="s">
        <v>123</v>
      </c>
      <c r="G544" s="31" t="s">
        <v>16223</v>
      </c>
      <c r="H544" s="31" t="s">
        <v>17473</v>
      </c>
      <c r="I544" s="38">
        <v>0.125</v>
      </c>
      <c r="J544" s="31" t="s">
        <v>30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43925</v>
      </c>
      <c r="T544" s="451"/>
    </row>
    <row r="545" spans="1:20" ht="56.25" x14ac:dyDescent="1.3">
      <c r="A545" s="31" t="s">
        <v>21034</v>
      </c>
      <c r="B545" s="31" t="s">
        <v>20433</v>
      </c>
      <c r="C545" s="31" t="s">
        <v>21035</v>
      </c>
      <c r="D545" s="31" t="s">
        <v>21036</v>
      </c>
      <c r="E545" s="31" t="s">
        <v>687</v>
      </c>
      <c r="F545" s="31" t="s">
        <v>123</v>
      </c>
      <c r="G545" s="31" t="s">
        <v>16248</v>
      </c>
      <c r="H545" s="31" t="s">
        <v>18842</v>
      </c>
      <c r="I545" s="38">
        <v>0.375</v>
      </c>
      <c r="J545" s="31" t="s">
        <v>30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451"/>
    </row>
    <row r="546" spans="1:20" ht="56.25" x14ac:dyDescent="1.3">
      <c r="A546" s="31" t="s">
        <v>21037</v>
      </c>
      <c r="B546" s="31" t="s">
        <v>21038</v>
      </c>
      <c r="C546" s="31" t="s">
        <v>21039</v>
      </c>
      <c r="D546" s="31" t="s">
        <v>21040</v>
      </c>
      <c r="E546" s="31" t="s">
        <v>687</v>
      </c>
      <c r="F546" s="31" t="s">
        <v>123</v>
      </c>
      <c r="G546" s="31" t="s">
        <v>16248</v>
      </c>
      <c r="H546" s="31" t="s">
        <v>18842</v>
      </c>
      <c r="I546" s="38">
        <v>0.375</v>
      </c>
      <c r="J546" s="31" t="s">
        <v>30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451"/>
    </row>
    <row r="547" spans="1:20" ht="56.25" x14ac:dyDescent="1.3">
      <c r="A547" s="31" t="s">
        <v>21041</v>
      </c>
      <c r="B547" s="31" t="s">
        <v>5460</v>
      </c>
      <c r="C547" s="31" t="s">
        <v>21042</v>
      </c>
      <c r="D547" s="31" t="s">
        <v>21043</v>
      </c>
      <c r="E547" s="31" t="s">
        <v>687</v>
      </c>
      <c r="F547" s="31" t="s">
        <v>123</v>
      </c>
      <c r="G547" s="31" t="s">
        <v>16248</v>
      </c>
      <c r="H547" s="31" t="s">
        <v>18842</v>
      </c>
      <c r="I547" s="38">
        <v>0.41666666666666669</v>
      </c>
      <c r="J547" s="31" t="s">
        <v>30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451"/>
    </row>
    <row r="548" spans="1:20" ht="56.25" x14ac:dyDescent="1.3">
      <c r="A548" s="31" t="s">
        <v>21044</v>
      </c>
      <c r="B548" s="31" t="s">
        <v>21045</v>
      </c>
      <c r="C548" s="31" t="s">
        <v>21046</v>
      </c>
      <c r="D548" s="31" t="s">
        <v>21047</v>
      </c>
      <c r="E548" s="31" t="s">
        <v>687</v>
      </c>
      <c r="F548" s="31" t="s">
        <v>123</v>
      </c>
      <c r="G548" s="31" t="s">
        <v>18959</v>
      </c>
      <c r="H548" s="31" t="s">
        <v>16967</v>
      </c>
      <c r="I548" s="38">
        <v>0.41666666666666669</v>
      </c>
      <c r="J548" s="31" t="s">
        <v>30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  <c r="T548" s="451"/>
    </row>
    <row r="549" spans="1:20" ht="56.25" x14ac:dyDescent="1.3">
      <c r="A549" s="31" t="s">
        <v>21048</v>
      </c>
      <c r="B549" s="31" t="s">
        <v>21049</v>
      </c>
      <c r="C549" s="31" t="s">
        <v>21050</v>
      </c>
      <c r="D549" s="31" t="s">
        <v>21051</v>
      </c>
      <c r="E549" s="31" t="s">
        <v>687</v>
      </c>
      <c r="F549" s="31" t="s">
        <v>123</v>
      </c>
      <c r="G549" s="31" t="s">
        <v>18959</v>
      </c>
      <c r="H549" s="31" t="s">
        <v>16967</v>
      </c>
      <c r="I549" s="38">
        <v>0.41666666666666669</v>
      </c>
      <c r="J549" s="31" t="s">
        <v>30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  <c r="T549" s="451"/>
    </row>
    <row r="550" spans="1:20" ht="56.25" x14ac:dyDescent="1.3">
      <c r="A550" s="31" t="s">
        <v>21052</v>
      </c>
      <c r="B550" s="31" t="s">
        <v>21053</v>
      </c>
      <c r="C550" s="31" t="s">
        <v>21054</v>
      </c>
      <c r="D550" s="31" t="s">
        <v>21055</v>
      </c>
      <c r="E550" s="31" t="s">
        <v>687</v>
      </c>
      <c r="F550" s="31" t="s">
        <v>123</v>
      </c>
      <c r="G550" s="31" t="s">
        <v>18959</v>
      </c>
      <c r="H550" s="31" t="s">
        <v>16967</v>
      </c>
      <c r="I550" s="38">
        <v>0.79166666666666663</v>
      </c>
      <c r="J550" s="31" t="s">
        <v>30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451"/>
    </row>
    <row r="551" spans="1:20" ht="56.25" x14ac:dyDescent="1.3">
      <c r="A551" s="31" t="s">
        <v>21056</v>
      </c>
      <c r="B551" s="31" t="s">
        <v>21057</v>
      </c>
      <c r="C551" s="31" t="s">
        <v>21058</v>
      </c>
      <c r="D551" s="31" t="s">
        <v>21059</v>
      </c>
      <c r="E551" s="31" t="s">
        <v>687</v>
      </c>
      <c r="F551" s="31" t="s">
        <v>123</v>
      </c>
      <c r="G551" s="31" t="s">
        <v>16504</v>
      </c>
      <c r="H551" s="31" t="s">
        <v>16967</v>
      </c>
      <c r="I551" s="38">
        <v>0.16666666666666666</v>
      </c>
      <c r="J551" s="31" t="s">
        <v>30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451"/>
    </row>
    <row r="552" spans="1:20" ht="56.25" x14ac:dyDescent="1.3">
      <c r="A552" s="31" t="s">
        <v>21060</v>
      </c>
      <c r="B552" s="31" t="s">
        <v>19947</v>
      </c>
      <c r="C552" s="31" t="s">
        <v>21061</v>
      </c>
      <c r="D552" s="31" t="s">
        <v>21062</v>
      </c>
      <c r="E552" s="31" t="s">
        <v>687</v>
      </c>
      <c r="F552" s="31" t="s">
        <v>123</v>
      </c>
      <c r="G552" s="31" t="s">
        <v>16504</v>
      </c>
      <c r="H552" s="31" t="s">
        <v>16967</v>
      </c>
      <c r="I552" s="38">
        <v>0.16666666666666666</v>
      </c>
      <c r="J552" s="31" t="s">
        <v>30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  <c r="T552" s="451"/>
    </row>
    <row r="553" spans="1:20" ht="56.25" x14ac:dyDescent="1.3">
      <c r="A553" s="31" t="s">
        <v>21063</v>
      </c>
      <c r="B553" s="31" t="s">
        <v>17145</v>
      </c>
      <c r="C553" s="31" t="s">
        <v>21064</v>
      </c>
      <c r="D553" s="31" t="s">
        <v>21065</v>
      </c>
      <c r="E553" s="31" t="s">
        <v>687</v>
      </c>
      <c r="F553" s="31" t="s">
        <v>123</v>
      </c>
      <c r="G553" s="31" t="s">
        <v>16248</v>
      </c>
      <c r="H553" s="31" t="s">
        <v>18842</v>
      </c>
      <c r="I553" s="38">
        <v>0.375</v>
      </c>
      <c r="J553" s="31" t="s">
        <v>30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451"/>
    </row>
    <row r="554" spans="1:20" ht="56.25" x14ac:dyDescent="1.3">
      <c r="A554" s="31" t="s">
        <v>21066</v>
      </c>
      <c r="B554" s="31" t="s">
        <v>6441</v>
      </c>
      <c r="C554" s="31" t="s">
        <v>21067</v>
      </c>
      <c r="D554" s="31" t="s">
        <v>21068</v>
      </c>
      <c r="E554" s="31" t="s">
        <v>688</v>
      </c>
      <c r="F554" s="31" t="s">
        <v>123</v>
      </c>
      <c r="G554" s="31" t="s">
        <v>16287</v>
      </c>
      <c r="H554" s="31" t="s">
        <v>16967</v>
      </c>
      <c r="I554" s="38">
        <v>0.83333333333333337</v>
      </c>
      <c r="J554" s="31" t="s">
        <v>30</v>
      </c>
      <c r="K554" s="31" t="s">
        <v>105</v>
      </c>
      <c r="L554" s="31" t="s">
        <v>106</v>
      </c>
      <c r="M554" s="31" t="s">
        <v>194</v>
      </c>
      <c r="N554" s="23"/>
      <c r="O554" s="23"/>
      <c r="P554" s="23"/>
      <c r="Q554" s="23"/>
      <c r="R554" s="23"/>
      <c r="S554" s="29">
        <v>38950</v>
      </c>
      <c r="T554" s="451"/>
    </row>
    <row r="555" spans="1:20" ht="56.25" x14ac:dyDescent="1.3">
      <c r="A555" s="31" t="s">
        <v>21069</v>
      </c>
      <c r="B555" s="31" t="s">
        <v>21070</v>
      </c>
      <c r="C555" s="31" t="s">
        <v>21071</v>
      </c>
      <c r="D555" s="31" t="s">
        <v>21072</v>
      </c>
      <c r="E555" s="31" t="s">
        <v>688</v>
      </c>
      <c r="F555" s="31" t="s">
        <v>123</v>
      </c>
      <c r="G555" s="31" t="s">
        <v>16287</v>
      </c>
      <c r="H555" s="31" t="s">
        <v>16967</v>
      </c>
      <c r="I555" s="38">
        <v>0.83333333333333337</v>
      </c>
      <c r="J555" s="31" t="s">
        <v>30</v>
      </c>
      <c r="K555" s="31" t="s">
        <v>105</v>
      </c>
      <c r="L555" s="31" t="s">
        <v>533</v>
      </c>
      <c r="M555" s="31" t="s">
        <v>194</v>
      </c>
      <c r="N555" s="23"/>
      <c r="O555" s="23"/>
      <c r="P555" s="23"/>
      <c r="Q555" s="23"/>
      <c r="R555" s="23"/>
      <c r="S555" s="29">
        <v>17730</v>
      </c>
      <c r="T555" s="451"/>
    </row>
    <row r="556" spans="1:20" ht="56.25" x14ac:dyDescent="1.3">
      <c r="A556" s="210" t="s">
        <v>21073</v>
      </c>
      <c r="B556" s="31" t="s">
        <v>21074</v>
      </c>
      <c r="C556" s="31" t="s">
        <v>21075</v>
      </c>
      <c r="D556" s="31" t="s">
        <v>21076</v>
      </c>
      <c r="E556" s="31" t="s">
        <v>688</v>
      </c>
      <c r="F556" s="31" t="s">
        <v>123</v>
      </c>
      <c r="G556" s="31" t="s">
        <v>16287</v>
      </c>
      <c r="H556" s="31" t="s">
        <v>16967</v>
      </c>
      <c r="I556" s="38">
        <v>0.83333333333333337</v>
      </c>
      <c r="J556" s="31" t="s">
        <v>30</v>
      </c>
      <c r="K556" s="31" t="s">
        <v>105</v>
      </c>
      <c r="L556" s="31" t="s">
        <v>276</v>
      </c>
      <c r="M556" s="31" t="s">
        <v>194</v>
      </c>
      <c r="N556" s="23"/>
      <c r="O556" s="23"/>
      <c r="P556" s="23"/>
      <c r="Q556" s="23"/>
      <c r="R556" s="23"/>
      <c r="S556" s="29">
        <v>17200</v>
      </c>
      <c r="T556" s="451"/>
    </row>
    <row r="557" spans="1:20" ht="56.25" x14ac:dyDescent="1.3">
      <c r="A557" s="31" t="s">
        <v>21077</v>
      </c>
      <c r="B557" s="31" t="s">
        <v>21078</v>
      </c>
      <c r="C557" s="31" t="s">
        <v>21079</v>
      </c>
      <c r="D557" s="31" t="s">
        <v>21080</v>
      </c>
      <c r="E557" s="31" t="s">
        <v>101</v>
      </c>
      <c r="F557" s="31" t="s">
        <v>123</v>
      </c>
      <c r="G557" s="31" t="s">
        <v>16223</v>
      </c>
      <c r="H557" s="31" t="s">
        <v>17473</v>
      </c>
      <c r="I557" s="38">
        <v>0.125</v>
      </c>
      <c r="J557" s="31" t="s">
        <v>30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43925</v>
      </c>
      <c r="T557" s="451"/>
    </row>
    <row r="558" spans="1:20" ht="56.25" x14ac:dyDescent="1.3">
      <c r="A558" s="31" t="s">
        <v>21081</v>
      </c>
      <c r="B558" s="31" t="s">
        <v>21082</v>
      </c>
      <c r="C558" s="31" t="s">
        <v>21083</v>
      </c>
      <c r="D558" s="31" t="s">
        <v>21084</v>
      </c>
      <c r="E558" s="31" t="s">
        <v>687</v>
      </c>
      <c r="F558" s="31" t="s">
        <v>102</v>
      </c>
      <c r="G558" s="31" t="s">
        <v>16324</v>
      </c>
      <c r="H558" s="31" t="s">
        <v>18842</v>
      </c>
      <c r="I558" s="38">
        <v>0.41666666666666669</v>
      </c>
      <c r="J558" s="31" t="s">
        <v>30</v>
      </c>
      <c r="K558" s="31" t="s">
        <v>105</v>
      </c>
      <c r="L558" s="31" t="s">
        <v>106</v>
      </c>
      <c r="M558" s="31" t="s">
        <v>491</v>
      </c>
      <c r="N558" s="23"/>
      <c r="O558" s="23"/>
      <c r="P558" s="23"/>
      <c r="Q558" s="23"/>
      <c r="R558" s="23"/>
      <c r="S558" s="29">
        <v>25200</v>
      </c>
      <c r="T558" s="451"/>
    </row>
    <row r="559" spans="1:20" ht="56.25" x14ac:dyDescent="1.3">
      <c r="A559" s="31" t="s">
        <v>21085</v>
      </c>
      <c r="B559" s="31" t="s">
        <v>21086</v>
      </c>
      <c r="C559" s="31" t="s">
        <v>21087</v>
      </c>
      <c r="D559" s="31" t="s">
        <v>21088</v>
      </c>
      <c r="E559" s="31" t="s">
        <v>688</v>
      </c>
      <c r="F559" s="31" t="s">
        <v>123</v>
      </c>
      <c r="G559" s="31" t="s">
        <v>16287</v>
      </c>
      <c r="H559" s="31" t="s">
        <v>17473</v>
      </c>
      <c r="I559" s="38">
        <v>0.41666666666666669</v>
      </c>
      <c r="J559" s="31" t="s">
        <v>30</v>
      </c>
      <c r="K559" s="31" t="s">
        <v>105</v>
      </c>
      <c r="L559" s="31" t="s">
        <v>106</v>
      </c>
      <c r="M559" s="31" t="s">
        <v>194</v>
      </c>
      <c r="N559" s="23"/>
      <c r="O559" s="23"/>
      <c r="P559" s="23"/>
      <c r="Q559" s="23"/>
      <c r="R559" s="23"/>
      <c r="S559" s="29">
        <v>38950</v>
      </c>
      <c r="T559" s="451"/>
    </row>
    <row r="560" spans="1:20" ht="56.25" x14ac:dyDescent="1.3">
      <c r="A560" s="31" t="s">
        <v>21089</v>
      </c>
      <c r="B560" s="31" t="s">
        <v>21090</v>
      </c>
      <c r="C560" s="31" t="s">
        <v>21091</v>
      </c>
      <c r="D560" s="31" t="s">
        <v>21092</v>
      </c>
      <c r="E560" s="31" t="s">
        <v>687</v>
      </c>
      <c r="F560" s="31" t="s">
        <v>102</v>
      </c>
      <c r="G560" s="31" t="s">
        <v>16324</v>
      </c>
      <c r="H560" s="31" t="s">
        <v>18842</v>
      </c>
      <c r="I560" s="38">
        <v>0.41666666666666669</v>
      </c>
      <c r="J560" s="31" t="s">
        <v>30</v>
      </c>
      <c r="K560" s="31" t="s">
        <v>105</v>
      </c>
      <c r="L560" s="31" t="s">
        <v>106</v>
      </c>
      <c r="M560" s="31" t="s">
        <v>491</v>
      </c>
      <c r="N560" s="23"/>
      <c r="O560" s="23"/>
      <c r="P560" s="23"/>
      <c r="Q560" s="23"/>
      <c r="R560" s="23"/>
      <c r="S560" s="29">
        <v>25200</v>
      </c>
      <c r="T560" s="451"/>
    </row>
    <row r="561" spans="1:20" ht="56.25" x14ac:dyDescent="1.3">
      <c r="A561" s="31" t="s">
        <v>21093</v>
      </c>
      <c r="B561" s="31" t="s">
        <v>21094</v>
      </c>
      <c r="C561" s="31" t="s">
        <v>21095</v>
      </c>
      <c r="D561" s="31" t="s">
        <v>21096</v>
      </c>
      <c r="E561" s="31" t="s">
        <v>688</v>
      </c>
      <c r="F561" s="31" t="s">
        <v>123</v>
      </c>
      <c r="G561" s="31" t="s">
        <v>16287</v>
      </c>
      <c r="H561" s="31" t="s">
        <v>17473</v>
      </c>
      <c r="I561" s="38">
        <v>0.41666666666666669</v>
      </c>
      <c r="J561" s="31" t="s">
        <v>30</v>
      </c>
      <c r="K561" s="31" t="s">
        <v>105</v>
      </c>
      <c r="L561" s="31" t="s">
        <v>106</v>
      </c>
      <c r="M561" s="31" t="s">
        <v>194</v>
      </c>
      <c r="N561" s="23"/>
      <c r="O561" s="23"/>
      <c r="P561" s="23"/>
      <c r="Q561" s="23"/>
      <c r="R561" s="23"/>
      <c r="S561" s="29">
        <v>38950</v>
      </c>
      <c r="T561" s="451"/>
    </row>
    <row r="562" spans="1:20" ht="56.25" x14ac:dyDescent="1.3">
      <c r="A562" s="31" t="s">
        <v>21097</v>
      </c>
      <c r="B562" s="31" t="s">
        <v>21098</v>
      </c>
      <c r="C562" s="31" t="s">
        <v>21099</v>
      </c>
      <c r="D562" s="31" t="s">
        <v>21100</v>
      </c>
      <c r="E562" s="31" t="s">
        <v>687</v>
      </c>
      <c r="F562" s="31" t="s">
        <v>102</v>
      </c>
      <c r="G562" s="31" t="s">
        <v>16324</v>
      </c>
      <c r="H562" s="31" t="s">
        <v>18842</v>
      </c>
      <c r="I562" s="38">
        <v>0.41666666666666669</v>
      </c>
      <c r="J562" s="31" t="s">
        <v>30</v>
      </c>
      <c r="K562" s="31" t="s">
        <v>105</v>
      </c>
      <c r="L562" s="31" t="s">
        <v>106</v>
      </c>
      <c r="M562" s="31" t="s">
        <v>491</v>
      </c>
      <c r="N562" s="23"/>
      <c r="O562" s="23"/>
      <c r="P562" s="23"/>
      <c r="Q562" s="23"/>
      <c r="R562" s="23"/>
      <c r="S562" s="29">
        <v>25200</v>
      </c>
      <c r="T562" s="451"/>
    </row>
    <row r="563" spans="1:20" ht="56.25" x14ac:dyDescent="1.3">
      <c r="A563" s="31" t="s">
        <v>21101</v>
      </c>
      <c r="B563" s="31" t="s">
        <v>21102</v>
      </c>
      <c r="C563" s="31" t="s">
        <v>21103</v>
      </c>
      <c r="D563" s="31" t="s">
        <v>21104</v>
      </c>
      <c r="E563" s="31" t="s">
        <v>687</v>
      </c>
      <c r="F563" s="31" t="s">
        <v>102</v>
      </c>
      <c r="G563" s="31" t="s">
        <v>16324</v>
      </c>
      <c r="H563" s="31" t="s">
        <v>18842</v>
      </c>
      <c r="I563" s="38">
        <v>0.41666666666666669</v>
      </c>
      <c r="J563" s="31" t="s">
        <v>30</v>
      </c>
      <c r="K563" s="31" t="s">
        <v>105</v>
      </c>
      <c r="L563" s="31" t="s">
        <v>106</v>
      </c>
      <c r="M563" s="31" t="s">
        <v>491</v>
      </c>
      <c r="N563" s="23"/>
      <c r="O563" s="23"/>
      <c r="P563" s="23"/>
      <c r="Q563" s="23"/>
      <c r="R563" s="23"/>
      <c r="S563" s="29">
        <v>25200</v>
      </c>
      <c r="T563" s="451"/>
    </row>
    <row r="564" spans="1:20" ht="56.25" x14ac:dyDescent="1.3">
      <c r="A564" s="31" t="s">
        <v>21105</v>
      </c>
      <c r="B564" s="31" t="s">
        <v>11523</v>
      </c>
      <c r="C564" s="31" t="s">
        <v>21106</v>
      </c>
      <c r="D564" s="31" t="s">
        <v>21107</v>
      </c>
      <c r="E564" s="31" t="s">
        <v>687</v>
      </c>
      <c r="F564" s="31" t="s">
        <v>123</v>
      </c>
      <c r="G564" s="31" t="s">
        <v>16504</v>
      </c>
      <c r="H564" s="31" t="s">
        <v>16967</v>
      </c>
      <c r="I564" s="38">
        <v>0.16666666666666666</v>
      </c>
      <c r="J564" s="31" t="s">
        <v>30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451"/>
    </row>
    <row r="565" spans="1:20" ht="56.25" x14ac:dyDescent="1.3">
      <c r="A565" s="31" t="s">
        <v>21108</v>
      </c>
      <c r="B565" s="31" t="s">
        <v>21109</v>
      </c>
      <c r="C565" s="31" t="s">
        <v>21110</v>
      </c>
      <c r="D565" s="31" t="s">
        <v>21111</v>
      </c>
      <c r="E565" s="31" t="s">
        <v>687</v>
      </c>
      <c r="F565" s="31" t="s">
        <v>123</v>
      </c>
      <c r="G565" s="31" t="s">
        <v>16248</v>
      </c>
      <c r="H565" s="31" t="s">
        <v>18842</v>
      </c>
      <c r="I565" s="38">
        <v>0.41666666666666669</v>
      </c>
      <c r="J565" s="31" t="s">
        <v>30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451"/>
    </row>
    <row r="566" spans="1:20" ht="56.25" x14ac:dyDescent="1.3">
      <c r="A566" s="31" t="s">
        <v>21112</v>
      </c>
      <c r="B566" s="31" t="s">
        <v>21113</v>
      </c>
      <c r="C566" s="31" t="s">
        <v>21114</v>
      </c>
      <c r="D566" s="31" t="s">
        <v>21115</v>
      </c>
      <c r="E566" s="31" t="s">
        <v>687</v>
      </c>
      <c r="F566" s="31" t="s">
        <v>123</v>
      </c>
      <c r="G566" s="31" t="s">
        <v>16248</v>
      </c>
      <c r="H566" s="31" t="s">
        <v>18842</v>
      </c>
      <c r="I566" s="38">
        <v>0.41666666666666669</v>
      </c>
      <c r="J566" s="31" t="s">
        <v>30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451"/>
    </row>
    <row r="567" spans="1:20" ht="56.25" x14ac:dyDescent="1.3">
      <c r="A567" s="31" t="s">
        <v>21116</v>
      </c>
      <c r="B567" s="31" t="s">
        <v>21117</v>
      </c>
      <c r="C567" s="31" t="s">
        <v>21118</v>
      </c>
      <c r="D567" s="31" t="s">
        <v>21119</v>
      </c>
      <c r="E567" s="31" t="s">
        <v>101</v>
      </c>
      <c r="F567" s="31" t="s">
        <v>123</v>
      </c>
      <c r="G567" s="31" t="s">
        <v>16223</v>
      </c>
      <c r="H567" s="31" t="s">
        <v>17473</v>
      </c>
      <c r="I567" s="38">
        <v>0.16666666666666666</v>
      </c>
      <c r="J567" s="31" t="s">
        <v>30</v>
      </c>
      <c r="K567" s="31" t="s">
        <v>105</v>
      </c>
      <c r="L567" s="31" t="s">
        <v>106</v>
      </c>
      <c r="M567" s="31" t="s">
        <v>107</v>
      </c>
      <c r="N567" s="23"/>
      <c r="O567" s="23"/>
      <c r="P567" s="23"/>
      <c r="Q567" s="23"/>
      <c r="R567" s="23"/>
      <c r="S567" s="29">
        <v>22200</v>
      </c>
      <c r="T567" s="451"/>
    </row>
    <row r="568" spans="1:20" ht="56.25" x14ac:dyDescent="1.3">
      <c r="A568" s="31" t="s">
        <v>21120</v>
      </c>
      <c r="B568" s="31" t="s">
        <v>21121</v>
      </c>
      <c r="C568" s="31" t="s">
        <v>21122</v>
      </c>
      <c r="D568" s="31" t="s">
        <v>21123</v>
      </c>
      <c r="E568" s="31" t="s">
        <v>687</v>
      </c>
      <c r="F568" s="31" t="s">
        <v>102</v>
      </c>
      <c r="G568" s="31" t="s">
        <v>16324</v>
      </c>
      <c r="H568" s="31" t="s">
        <v>18842</v>
      </c>
      <c r="I568" s="38">
        <v>0.41666666666666669</v>
      </c>
      <c r="J568" s="31" t="s">
        <v>30</v>
      </c>
      <c r="K568" s="31" t="s">
        <v>105</v>
      </c>
      <c r="L568" s="31" t="s">
        <v>106</v>
      </c>
      <c r="M568" s="31" t="s">
        <v>491</v>
      </c>
      <c r="N568" s="23"/>
      <c r="O568" s="23"/>
      <c r="P568" s="23"/>
      <c r="Q568" s="23"/>
      <c r="R568" s="23"/>
      <c r="S568" s="29">
        <v>25200</v>
      </c>
      <c r="T568" s="451"/>
    </row>
    <row r="569" spans="1:20" ht="56.25" x14ac:dyDescent="1.3">
      <c r="A569" s="31" t="s">
        <v>21124</v>
      </c>
      <c r="B569" s="31" t="s">
        <v>21125</v>
      </c>
      <c r="C569" s="31" t="s">
        <v>21126</v>
      </c>
      <c r="D569" s="31" t="s">
        <v>21127</v>
      </c>
      <c r="E569" s="31" t="s">
        <v>687</v>
      </c>
      <c r="F569" s="31" t="s">
        <v>123</v>
      </c>
      <c r="G569" s="31" t="s">
        <v>16248</v>
      </c>
      <c r="H569" s="31" t="s">
        <v>18842</v>
      </c>
      <c r="I569" s="38">
        <v>0.41666666666666669</v>
      </c>
      <c r="J569" s="31" t="s">
        <v>30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451"/>
    </row>
    <row r="570" spans="1:20" ht="56.25" x14ac:dyDescent="1.3">
      <c r="A570" s="31" t="s">
        <v>21128</v>
      </c>
      <c r="B570" s="31" t="s">
        <v>21129</v>
      </c>
      <c r="C570" s="31" t="s">
        <v>21130</v>
      </c>
      <c r="D570" s="31" t="s">
        <v>21131</v>
      </c>
      <c r="E570" s="31" t="s">
        <v>687</v>
      </c>
      <c r="F570" s="31" t="s">
        <v>123</v>
      </c>
      <c r="G570" s="31" t="s">
        <v>16248</v>
      </c>
      <c r="H570" s="31" t="s">
        <v>18842</v>
      </c>
      <c r="I570" s="38">
        <v>0.41666666666666669</v>
      </c>
      <c r="J570" s="31" t="s">
        <v>30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451"/>
    </row>
    <row r="571" spans="1:20" ht="56.25" x14ac:dyDescent="1.3">
      <c r="A571" s="31" t="s">
        <v>21132</v>
      </c>
      <c r="B571" s="31" t="s">
        <v>21133</v>
      </c>
      <c r="C571" s="31" t="s">
        <v>21134</v>
      </c>
      <c r="D571" s="31" t="s">
        <v>21135</v>
      </c>
      <c r="E571" s="31" t="s">
        <v>101</v>
      </c>
      <c r="F571" s="31" t="s">
        <v>123</v>
      </c>
      <c r="G571" s="31" t="s">
        <v>16970</v>
      </c>
      <c r="H571" s="31" t="s">
        <v>21136</v>
      </c>
      <c r="I571" s="38">
        <v>0.83333333333333337</v>
      </c>
      <c r="J571" s="31" t="s">
        <v>30</v>
      </c>
      <c r="K571" s="31" t="s">
        <v>105</v>
      </c>
      <c r="L571" s="31" t="s">
        <v>106</v>
      </c>
      <c r="M571" s="31" t="s">
        <v>107</v>
      </c>
      <c r="N571" s="23"/>
      <c r="O571" s="23"/>
      <c r="P571" s="23"/>
      <c r="Q571" s="23"/>
      <c r="R571" s="23"/>
      <c r="S571" s="29">
        <v>22200</v>
      </c>
      <c r="T571" s="451"/>
    </row>
    <row r="572" spans="1:20" x14ac:dyDescent="1.65">
      <c r="A572" s="708" t="s">
        <v>20598</v>
      </c>
      <c r="B572" s="810"/>
      <c r="C572" s="810"/>
      <c r="D572" s="810"/>
      <c r="E572" s="810"/>
      <c r="F572" s="810"/>
      <c r="G572" s="810"/>
      <c r="H572" s="810"/>
      <c r="I572" s="810"/>
      <c r="J572" s="810"/>
      <c r="K572" s="810"/>
      <c r="L572" s="810"/>
      <c r="M572" s="810"/>
      <c r="N572" s="399"/>
      <c r="O572" s="23"/>
      <c r="P572" s="23"/>
      <c r="Q572" s="23"/>
      <c r="R572" s="23"/>
      <c r="S572" s="29"/>
      <c r="T572" s="492">
        <v>70000</v>
      </c>
    </row>
    <row r="573" spans="1:20" x14ac:dyDescent="1.65">
      <c r="A573" s="708" t="s">
        <v>20955</v>
      </c>
      <c r="B573" s="810"/>
      <c r="C573" s="810"/>
      <c r="D573" s="810"/>
      <c r="E573" s="810"/>
      <c r="F573" s="810"/>
      <c r="G573" s="810"/>
      <c r="H573" s="810"/>
      <c r="I573" s="810"/>
      <c r="J573" s="810"/>
      <c r="K573" s="810"/>
      <c r="L573" s="810"/>
      <c r="M573" s="810"/>
      <c r="N573" s="399"/>
      <c r="O573" s="23"/>
      <c r="P573" s="23"/>
      <c r="Q573" s="23"/>
      <c r="R573" s="23"/>
      <c r="S573" s="29"/>
      <c r="T573" s="492">
        <v>700000</v>
      </c>
    </row>
    <row r="574" spans="1:20" ht="56.25" x14ac:dyDescent="1.3">
      <c r="A574" s="712" t="s">
        <v>22223</v>
      </c>
      <c r="B574" s="712"/>
      <c r="C574" s="712"/>
      <c r="D574" s="712"/>
      <c r="E574" s="712"/>
      <c r="F574" s="712"/>
      <c r="G574" s="712"/>
      <c r="H574" s="712"/>
      <c r="I574" s="712"/>
      <c r="J574" s="712"/>
      <c r="K574" s="712"/>
      <c r="L574" s="712"/>
      <c r="M574" s="712"/>
      <c r="N574" s="23"/>
      <c r="O574" s="23"/>
      <c r="P574" s="23"/>
      <c r="Q574" s="23"/>
      <c r="R574" s="23"/>
      <c r="S574" s="29"/>
      <c r="T574" s="451"/>
    </row>
    <row r="575" spans="1:20" ht="56.25" x14ac:dyDescent="1.3">
      <c r="A575" s="244" t="s">
        <v>21831</v>
      </c>
      <c r="B575" s="31" t="s">
        <v>21832</v>
      </c>
      <c r="C575" s="31" t="s">
        <v>21833</v>
      </c>
      <c r="D575" s="31" t="s">
        <v>21834</v>
      </c>
      <c r="E575" s="31" t="s">
        <v>101</v>
      </c>
      <c r="F575" s="31" t="s">
        <v>102</v>
      </c>
      <c r="G575" s="31" t="s">
        <v>16190</v>
      </c>
      <c r="H575" s="31" t="s">
        <v>18842</v>
      </c>
      <c r="I575" s="38">
        <v>0.83333333333333337</v>
      </c>
      <c r="J575" s="31" t="s">
        <v>30</v>
      </c>
      <c r="K575" s="31" t="s">
        <v>105</v>
      </c>
      <c r="L575" s="31" t="s">
        <v>106</v>
      </c>
      <c r="M575" s="244" t="s">
        <v>491</v>
      </c>
      <c r="N575" s="23"/>
      <c r="O575" s="23"/>
      <c r="P575" s="23"/>
      <c r="Q575" s="23"/>
      <c r="R575" s="23"/>
      <c r="S575" s="29">
        <v>26200</v>
      </c>
      <c r="T575" s="451"/>
    </row>
    <row r="576" spans="1:20" ht="56.25" x14ac:dyDescent="1.3">
      <c r="A576" s="31" t="s">
        <v>21835</v>
      </c>
      <c r="B576" s="31" t="s">
        <v>1573</v>
      </c>
      <c r="C576" s="31" t="s">
        <v>21836</v>
      </c>
      <c r="D576" s="31" t="s">
        <v>21837</v>
      </c>
      <c r="E576" s="31" t="s">
        <v>687</v>
      </c>
      <c r="F576" s="31" t="s">
        <v>123</v>
      </c>
      <c r="G576" s="31" t="s">
        <v>16248</v>
      </c>
      <c r="H576" s="31" t="s">
        <v>18842</v>
      </c>
      <c r="I576" s="38">
        <v>0.83333333333333337</v>
      </c>
      <c r="J576" s="31" t="s">
        <v>30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451"/>
    </row>
    <row r="577" spans="1:20" ht="56.25" x14ac:dyDescent="1.3">
      <c r="A577" s="31" t="s">
        <v>21838</v>
      </c>
      <c r="B577" s="31" t="s">
        <v>5612</v>
      </c>
      <c r="C577" s="31" t="s">
        <v>21839</v>
      </c>
      <c r="D577" s="31" t="s">
        <v>21840</v>
      </c>
      <c r="E577" s="31" t="s">
        <v>687</v>
      </c>
      <c r="F577" s="31" t="s">
        <v>123</v>
      </c>
      <c r="G577" s="31" t="s">
        <v>16248</v>
      </c>
      <c r="H577" s="31" t="s">
        <v>18842</v>
      </c>
      <c r="I577" s="38">
        <v>0.83333333333333337</v>
      </c>
      <c r="J577" s="31" t="s">
        <v>30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451"/>
    </row>
    <row r="578" spans="1:20" ht="56.25" x14ac:dyDescent="1.3">
      <c r="A578" s="31" t="s">
        <v>9578</v>
      </c>
      <c r="B578" s="31" t="s">
        <v>7540</v>
      </c>
      <c r="C578" s="31" t="s">
        <v>21841</v>
      </c>
      <c r="D578" s="31" t="s">
        <v>21842</v>
      </c>
      <c r="E578" s="31" t="s">
        <v>687</v>
      </c>
      <c r="F578" s="31" t="s">
        <v>123</v>
      </c>
      <c r="G578" s="31" t="s">
        <v>16248</v>
      </c>
      <c r="H578" s="31" t="s">
        <v>18842</v>
      </c>
      <c r="I578" s="38">
        <v>0.83333333333333337</v>
      </c>
      <c r="J578" s="31" t="s">
        <v>30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43425</v>
      </c>
      <c r="T578" s="451"/>
    </row>
    <row r="579" spans="1:20" ht="56.25" x14ac:dyDescent="1.3">
      <c r="A579" s="31" t="s">
        <v>21843</v>
      </c>
      <c r="B579" s="31" t="s">
        <v>21844</v>
      </c>
      <c r="C579" s="31" t="s">
        <v>21845</v>
      </c>
      <c r="D579" s="31" t="s">
        <v>21846</v>
      </c>
      <c r="E579" s="31" t="s">
        <v>688</v>
      </c>
      <c r="F579" s="31" t="s">
        <v>123</v>
      </c>
      <c r="G579" s="31" t="s">
        <v>16287</v>
      </c>
      <c r="H579" s="31" t="s">
        <v>17473</v>
      </c>
      <c r="I579" s="38">
        <v>0.83333333333333337</v>
      </c>
      <c r="J579" s="31" t="s">
        <v>30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451"/>
    </row>
    <row r="580" spans="1:20" ht="56.25" x14ac:dyDescent="1.3">
      <c r="A580" s="31" t="s">
        <v>21847</v>
      </c>
      <c r="B580" s="31" t="s">
        <v>21848</v>
      </c>
      <c r="C580" s="31" t="s">
        <v>21849</v>
      </c>
      <c r="D580" s="31" t="s">
        <v>21850</v>
      </c>
      <c r="E580" s="31" t="s">
        <v>687</v>
      </c>
      <c r="F580" s="31" t="s">
        <v>123</v>
      </c>
      <c r="G580" s="31" t="s">
        <v>16248</v>
      </c>
      <c r="H580" s="31" t="s">
        <v>18842</v>
      </c>
      <c r="I580" s="38">
        <v>0.41666666666666669</v>
      </c>
      <c r="J580" s="31" t="s">
        <v>30</v>
      </c>
      <c r="K580" s="31" t="s">
        <v>105</v>
      </c>
      <c r="L580" s="31" t="s">
        <v>106</v>
      </c>
      <c r="M580" s="31" t="s">
        <v>995</v>
      </c>
      <c r="N580" s="23"/>
      <c r="O580" s="23"/>
      <c r="P580" s="23"/>
      <c r="Q580" s="23"/>
      <c r="R580" s="23"/>
      <c r="S580" s="29">
        <v>43425</v>
      </c>
      <c r="T580" s="451"/>
    </row>
    <row r="581" spans="1:20" ht="56.25" x14ac:dyDescent="1.3">
      <c r="A581" s="31" t="s">
        <v>21851</v>
      </c>
      <c r="B581" s="31" t="s">
        <v>12082</v>
      </c>
      <c r="C581" s="31" t="s">
        <v>21852</v>
      </c>
      <c r="D581" s="31" t="s">
        <v>21853</v>
      </c>
      <c r="E581" s="31" t="s">
        <v>101</v>
      </c>
      <c r="F581" s="31" t="s">
        <v>123</v>
      </c>
      <c r="G581" s="31" t="s">
        <v>16223</v>
      </c>
      <c r="H581" s="31" t="s">
        <v>17126</v>
      </c>
      <c r="I581" s="38">
        <v>0.25</v>
      </c>
      <c r="J581" s="31" t="s">
        <v>30</v>
      </c>
      <c r="K581" s="31" t="s">
        <v>105</v>
      </c>
      <c r="L581" s="31" t="s">
        <v>106</v>
      </c>
      <c r="M581" s="31" t="s">
        <v>995</v>
      </c>
      <c r="N581" s="23"/>
      <c r="O581" s="23"/>
      <c r="P581" s="23"/>
      <c r="Q581" s="23"/>
      <c r="R581" s="23"/>
      <c r="S581" s="29">
        <v>43925</v>
      </c>
      <c r="T581" s="451"/>
    </row>
    <row r="582" spans="1:20" x14ac:dyDescent="1.65">
      <c r="A582" s="751" t="s">
        <v>22810</v>
      </c>
      <c r="B582" s="751"/>
      <c r="C582" s="751"/>
      <c r="D582" s="751"/>
      <c r="E582" s="751"/>
      <c r="F582" s="751"/>
      <c r="G582" s="751"/>
      <c r="H582" s="751"/>
      <c r="I582" s="751"/>
      <c r="J582" s="751"/>
      <c r="K582" s="751"/>
      <c r="L582" s="751"/>
      <c r="M582" s="751"/>
      <c r="N582" s="399"/>
      <c r="O582" s="23"/>
      <c r="P582" s="23"/>
      <c r="Q582" s="23"/>
      <c r="R582" s="23"/>
      <c r="S582" s="29"/>
      <c r="T582" s="492">
        <v>1000000</v>
      </c>
    </row>
    <row r="583" spans="1:20" ht="56.25" x14ac:dyDescent="1.3">
      <c r="A583" s="712" t="s">
        <v>22957</v>
      </c>
      <c r="B583" s="712"/>
      <c r="C583" s="712"/>
      <c r="D583" s="712"/>
      <c r="E583" s="712"/>
      <c r="F583" s="712"/>
      <c r="G583" s="712"/>
      <c r="H583" s="712"/>
      <c r="I583" s="712"/>
      <c r="J583" s="712"/>
      <c r="K583" s="712"/>
      <c r="L583" s="712"/>
      <c r="M583" s="712"/>
      <c r="N583" s="712"/>
      <c r="O583" s="712"/>
      <c r="P583" s="712"/>
      <c r="Q583" s="23"/>
      <c r="R583" s="23"/>
      <c r="S583" s="29"/>
      <c r="T583" s="451"/>
    </row>
    <row r="584" spans="1:20" ht="56.25" x14ac:dyDescent="1.3">
      <c r="A584" s="31" t="s">
        <v>22877</v>
      </c>
      <c r="B584" s="31" t="s">
        <v>22878</v>
      </c>
      <c r="C584" s="31" t="s">
        <v>22879</v>
      </c>
      <c r="D584" s="31" t="s">
        <v>22880</v>
      </c>
      <c r="E584" s="31" t="s">
        <v>687</v>
      </c>
      <c r="F584" s="31" t="s">
        <v>123</v>
      </c>
      <c r="G584" s="31" t="s">
        <v>17834</v>
      </c>
      <c r="H584" s="31" t="s">
        <v>18842</v>
      </c>
      <c r="I584" s="38">
        <v>0.79166666666666663</v>
      </c>
      <c r="J584" s="31" t="s">
        <v>30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451"/>
    </row>
    <row r="585" spans="1:20" ht="56.25" x14ac:dyDescent="1.3">
      <c r="A585" s="31" t="s">
        <v>22881</v>
      </c>
      <c r="B585" s="31" t="s">
        <v>16337</v>
      </c>
      <c r="C585" s="31" t="s">
        <v>22882</v>
      </c>
      <c r="D585" s="31" t="s">
        <v>22883</v>
      </c>
      <c r="E585" s="31" t="s">
        <v>687</v>
      </c>
      <c r="F585" s="31" t="s">
        <v>123</v>
      </c>
      <c r="G585" s="31" t="s">
        <v>17834</v>
      </c>
      <c r="H585" s="31" t="s">
        <v>18842</v>
      </c>
      <c r="I585" s="38">
        <v>0.79166666666666663</v>
      </c>
      <c r="J585" s="31" t="s">
        <v>30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451"/>
    </row>
    <row r="586" spans="1:20" x14ac:dyDescent="1.65">
      <c r="A586" s="801" t="s">
        <v>22864</v>
      </c>
      <c r="B586" s="801"/>
      <c r="C586" s="801"/>
      <c r="D586" s="801"/>
      <c r="E586" s="801"/>
      <c r="F586" s="801"/>
      <c r="G586" s="801"/>
      <c r="H586" s="801"/>
      <c r="I586" s="801"/>
      <c r="J586" s="801"/>
      <c r="K586" s="801"/>
      <c r="L586" s="801"/>
      <c r="M586" s="801"/>
      <c r="N586" s="54"/>
      <c r="O586" s="56"/>
      <c r="P586" s="54"/>
      <c r="Q586" s="54"/>
      <c r="R586" s="54"/>
      <c r="S586" s="117"/>
      <c r="T586" s="451"/>
    </row>
    <row r="587" spans="1:20" x14ac:dyDescent="1.65">
      <c r="A587" s="444" t="s">
        <v>22813</v>
      </c>
      <c r="B587" s="444" t="s">
        <v>22814</v>
      </c>
      <c r="C587" s="444" t="s">
        <v>22815</v>
      </c>
      <c r="D587" s="444" t="s">
        <v>22816</v>
      </c>
      <c r="E587" s="444" t="s">
        <v>688</v>
      </c>
      <c r="F587" s="444" t="s">
        <v>123</v>
      </c>
      <c r="G587" s="444" t="s">
        <v>16287</v>
      </c>
      <c r="H587" s="444" t="s">
        <v>14534</v>
      </c>
      <c r="I587" s="445">
        <v>0.95833333333333337</v>
      </c>
      <c r="J587" s="444" t="s">
        <v>30</v>
      </c>
      <c r="K587" s="444" t="s">
        <v>105</v>
      </c>
      <c r="L587" s="444" t="s">
        <v>106</v>
      </c>
      <c r="M587" s="444" t="s">
        <v>194</v>
      </c>
      <c r="N587" s="54"/>
      <c r="O587" s="56"/>
      <c r="P587" s="54"/>
      <c r="Q587" s="54"/>
      <c r="R587" s="54"/>
      <c r="S587" s="117"/>
      <c r="T587" s="451"/>
    </row>
    <row r="588" spans="1:20" ht="56.25" x14ac:dyDescent="1.3">
      <c r="A588" s="811" t="s">
        <v>23235</v>
      </c>
      <c r="B588" s="811"/>
      <c r="C588" s="811"/>
      <c r="D588" s="811"/>
      <c r="E588" s="811"/>
      <c r="F588" s="811"/>
      <c r="G588" s="811"/>
      <c r="H588" s="811"/>
      <c r="I588" s="811"/>
      <c r="J588" s="811"/>
      <c r="K588" s="811"/>
      <c r="L588" s="811"/>
      <c r="M588" s="811"/>
      <c r="N588" s="23"/>
      <c r="O588" s="23"/>
      <c r="P588" s="23"/>
      <c r="Q588" s="23"/>
      <c r="R588" s="23"/>
      <c r="S588" s="29"/>
      <c r="T588" s="451"/>
    </row>
    <row r="589" spans="1:20" ht="56.25" x14ac:dyDescent="1.3">
      <c r="A589" s="31" t="s">
        <v>22986</v>
      </c>
      <c r="B589" s="31" t="s">
        <v>22987</v>
      </c>
      <c r="C589" s="31" t="s">
        <v>22988</v>
      </c>
      <c r="D589" s="31" t="s">
        <v>22989</v>
      </c>
      <c r="E589" s="31" t="s">
        <v>101</v>
      </c>
      <c r="F589" s="31" t="s">
        <v>102</v>
      </c>
      <c r="G589" s="31" t="s">
        <v>16190</v>
      </c>
      <c r="H589" s="31" t="s">
        <v>17112</v>
      </c>
      <c r="I589" s="38">
        <v>0.41666666666666669</v>
      </c>
      <c r="J589" s="31" t="s">
        <v>30</v>
      </c>
      <c r="K589" s="31" t="s">
        <v>105</v>
      </c>
      <c r="L589" s="31" t="s">
        <v>106</v>
      </c>
      <c r="M589" s="31" t="s">
        <v>491</v>
      </c>
      <c r="N589" s="23"/>
      <c r="O589" s="23"/>
      <c r="P589" s="23"/>
      <c r="Q589" s="23"/>
      <c r="R589" s="23"/>
      <c r="S589" s="29">
        <v>26200</v>
      </c>
      <c r="T589" s="451"/>
    </row>
    <row r="590" spans="1:20" ht="56.25" x14ac:dyDescent="1.3">
      <c r="A590" s="31" t="s">
        <v>22990</v>
      </c>
      <c r="B590" s="31" t="s">
        <v>10013</v>
      </c>
      <c r="C590" s="31" t="s">
        <v>22991</v>
      </c>
      <c r="D590" s="31" t="s">
        <v>22992</v>
      </c>
      <c r="E590" s="31" t="s">
        <v>687</v>
      </c>
      <c r="F590" s="31" t="s">
        <v>102</v>
      </c>
      <c r="G590" s="31" t="s">
        <v>17122</v>
      </c>
      <c r="H590" s="31" t="s">
        <v>17112</v>
      </c>
      <c r="I590" s="38">
        <v>0.41666666666666669</v>
      </c>
      <c r="J590" s="31" t="s">
        <v>30</v>
      </c>
      <c r="K590" s="31" t="s">
        <v>105</v>
      </c>
      <c r="L590" s="31" t="s">
        <v>106</v>
      </c>
      <c r="M590" s="31" t="s">
        <v>491</v>
      </c>
      <c r="N590" s="23"/>
      <c r="O590" s="23"/>
      <c r="P590" s="23"/>
      <c r="Q590" s="23"/>
      <c r="R590" s="23"/>
      <c r="S590" s="29">
        <v>25200</v>
      </c>
      <c r="T590" s="451"/>
    </row>
    <row r="591" spans="1:20" ht="56.25" x14ac:dyDescent="1.3">
      <c r="A591" s="31" t="s">
        <v>22993</v>
      </c>
      <c r="B591" s="31" t="s">
        <v>6746</v>
      </c>
      <c r="C591" s="31" t="s">
        <v>22994</v>
      </c>
      <c r="D591" s="31" t="s">
        <v>22995</v>
      </c>
      <c r="E591" s="31" t="s">
        <v>687</v>
      </c>
      <c r="F591" s="31" t="s">
        <v>102</v>
      </c>
      <c r="G591" s="31" t="s">
        <v>17122</v>
      </c>
      <c r="H591" s="31" t="s">
        <v>17112</v>
      </c>
      <c r="I591" s="38">
        <v>0.41666666666666669</v>
      </c>
      <c r="J591" s="31" t="s">
        <v>30</v>
      </c>
      <c r="K591" s="31" t="s">
        <v>105</v>
      </c>
      <c r="L591" s="31" t="s">
        <v>106</v>
      </c>
      <c r="M591" s="31" t="s">
        <v>491</v>
      </c>
      <c r="N591" s="23"/>
      <c r="O591" s="23"/>
      <c r="P591" s="23"/>
      <c r="Q591" s="23"/>
      <c r="R591" s="23"/>
      <c r="S591" s="29">
        <v>25200</v>
      </c>
      <c r="T591" s="451"/>
    </row>
    <row r="592" spans="1:20" ht="56.25" x14ac:dyDescent="1.3">
      <c r="A592" s="31" t="s">
        <v>22996</v>
      </c>
      <c r="B592" s="31" t="s">
        <v>20071</v>
      </c>
      <c r="C592" s="31" t="s">
        <v>22997</v>
      </c>
      <c r="D592" s="31" t="s">
        <v>22998</v>
      </c>
      <c r="E592" s="31" t="s">
        <v>101</v>
      </c>
      <c r="F592" s="31" t="s">
        <v>102</v>
      </c>
      <c r="G592" s="31" t="s">
        <v>16190</v>
      </c>
      <c r="H592" s="31" t="s">
        <v>17112</v>
      </c>
      <c r="I592" s="38">
        <v>0.41666666666666669</v>
      </c>
      <c r="J592" s="31" t="s">
        <v>30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451"/>
    </row>
    <row r="593" spans="1:20" x14ac:dyDescent="1.65">
      <c r="A593" s="751" t="s">
        <v>22224</v>
      </c>
      <c r="B593" s="751"/>
      <c r="C593" s="751"/>
      <c r="D593" s="751"/>
      <c r="E593" s="751"/>
      <c r="F593" s="751"/>
      <c r="G593" s="751"/>
      <c r="H593" s="751"/>
      <c r="I593" s="751"/>
      <c r="J593" s="751"/>
      <c r="K593" s="751"/>
      <c r="L593" s="751"/>
      <c r="M593" s="751"/>
      <c r="N593" s="399"/>
      <c r="O593" s="23"/>
      <c r="P593" s="23"/>
      <c r="Q593" s="23"/>
      <c r="R593" s="23"/>
      <c r="S593" s="29"/>
      <c r="T593" s="622">
        <v>30000</v>
      </c>
    </row>
    <row r="594" spans="1:20" x14ac:dyDescent="1.65">
      <c r="A594" s="751" t="s">
        <v>23243</v>
      </c>
      <c r="B594" s="751"/>
      <c r="C594" s="751"/>
      <c r="D594" s="751"/>
      <c r="E594" s="751"/>
      <c r="F594" s="751"/>
      <c r="G594" s="751"/>
      <c r="H594" s="751"/>
      <c r="I594" s="751"/>
      <c r="J594" s="751"/>
      <c r="K594" s="751"/>
      <c r="L594" s="751"/>
      <c r="M594" s="751"/>
      <c r="N594" s="399"/>
      <c r="O594" s="23"/>
      <c r="P594" s="23"/>
      <c r="Q594" s="23"/>
      <c r="R594" s="23"/>
      <c r="S594" s="29"/>
      <c r="T594" s="622">
        <v>24000</v>
      </c>
    </row>
    <row r="595" spans="1:20" x14ac:dyDescent="1.65">
      <c r="A595" s="751" t="s">
        <v>23243</v>
      </c>
      <c r="B595" s="751"/>
      <c r="C595" s="751"/>
      <c r="D595" s="751"/>
      <c r="E595" s="751"/>
      <c r="F595" s="751"/>
      <c r="G595" s="751"/>
      <c r="H595" s="751"/>
      <c r="I595" s="751"/>
      <c r="J595" s="751"/>
      <c r="K595" s="751"/>
      <c r="L595" s="751"/>
      <c r="M595" s="751"/>
      <c r="N595" s="399"/>
      <c r="O595" s="23"/>
      <c r="P595" s="23"/>
      <c r="Q595" s="23"/>
      <c r="R595" s="23"/>
      <c r="S595" s="29"/>
      <c r="T595" s="622">
        <v>35000</v>
      </c>
    </row>
    <row r="596" spans="1:20" x14ac:dyDescent="1.65">
      <c r="A596" s="751" t="s">
        <v>23243</v>
      </c>
      <c r="B596" s="751"/>
      <c r="C596" s="751"/>
      <c r="D596" s="751"/>
      <c r="E596" s="751"/>
      <c r="F596" s="751"/>
      <c r="G596" s="751"/>
      <c r="H596" s="751"/>
      <c r="I596" s="751"/>
      <c r="J596" s="751"/>
      <c r="K596" s="751"/>
      <c r="L596" s="751"/>
      <c r="M596" s="751"/>
      <c r="N596" s="399"/>
      <c r="O596" s="23"/>
      <c r="P596" s="23"/>
      <c r="Q596" s="23"/>
      <c r="R596" s="23"/>
      <c r="S596" s="29"/>
      <c r="T596" s="622">
        <v>20000</v>
      </c>
    </row>
    <row r="597" spans="1:20" x14ac:dyDescent="1.65">
      <c r="A597" s="751" t="s">
        <v>23242</v>
      </c>
      <c r="B597" s="751"/>
      <c r="C597" s="751"/>
      <c r="D597" s="751"/>
      <c r="E597" s="751"/>
      <c r="F597" s="751"/>
      <c r="G597" s="751"/>
      <c r="H597" s="751"/>
      <c r="I597" s="751"/>
      <c r="J597" s="751"/>
      <c r="K597" s="751"/>
      <c r="L597" s="751"/>
      <c r="M597" s="751"/>
      <c r="N597" s="399"/>
      <c r="O597" s="23"/>
      <c r="P597" s="23"/>
      <c r="Q597" s="23"/>
      <c r="R597" s="23"/>
      <c r="S597" s="29"/>
      <c r="T597" s="622">
        <v>30000</v>
      </c>
    </row>
    <row r="598" spans="1:20" x14ac:dyDescent="1.65">
      <c r="A598" s="751" t="s">
        <v>23242</v>
      </c>
      <c r="B598" s="751"/>
      <c r="C598" s="751"/>
      <c r="D598" s="751"/>
      <c r="E598" s="751"/>
      <c r="F598" s="751"/>
      <c r="G598" s="751"/>
      <c r="H598" s="751"/>
      <c r="I598" s="751"/>
      <c r="J598" s="751"/>
      <c r="K598" s="751"/>
      <c r="L598" s="751"/>
      <c r="M598" s="751"/>
      <c r="N598" s="399"/>
      <c r="O598" s="23"/>
      <c r="P598" s="23"/>
      <c r="Q598" s="23"/>
      <c r="R598" s="23"/>
      <c r="S598" s="29"/>
      <c r="T598" s="622">
        <v>50000</v>
      </c>
    </row>
    <row r="599" spans="1:20" x14ac:dyDescent="1.65">
      <c r="A599" s="751" t="s">
        <v>23242</v>
      </c>
      <c r="B599" s="751"/>
      <c r="C599" s="751"/>
      <c r="D599" s="751"/>
      <c r="E599" s="751"/>
      <c r="F599" s="751"/>
      <c r="G599" s="751"/>
      <c r="H599" s="751"/>
      <c r="I599" s="751"/>
      <c r="J599" s="751"/>
      <c r="K599" s="751"/>
      <c r="L599" s="751"/>
      <c r="M599" s="751"/>
      <c r="N599" s="399"/>
      <c r="O599" s="23"/>
      <c r="P599" s="23"/>
      <c r="Q599" s="23"/>
      <c r="R599" s="23"/>
      <c r="S599" s="29"/>
      <c r="T599" s="622">
        <v>50000</v>
      </c>
    </row>
    <row r="600" spans="1:20" x14ac:dyDescent="1.65">
      <c r="A600" s="751" t="s">
        <v>23242</v>
      </c>
      <c r="B600" s="751"/>
      <c r="C600" s="751"/>
      <c r="D600" s="751"/>
      <c r="E600" s="751"/>
      <c r="F600" s="751"/>
      <c r="G600" s="751"/>
      <c r="H600" s="751"/>
      <c r="I600" s="751"/>
      <c r="J600" s="751"/>
      <c r="K600" s="751"/>
      <c r="L600" s="751"/>
      <c r="M600" s="751"/>
      <c r="N600" s="399"/>
      <c r="O600" s="23"/>
      <c r="P600" s="23"/>
      <c r="Q600" s="23"/>
      <c r="R600" s="23"/>
      <c r="S600" s="29"/>
      <c r="T600" s="622">
        <v>30000</v>
      </c>
    </row>
    <row r="601" spans="1:20" x14ac:dyDescent="1.65">
      <c r="A601" s="751" t="s">
        <v>23242</v>
      </c>
      <c r="B601" s="751"/>
      <c r="C601" s="751"/>
      <c r="D601" s="751"/>
      <c r="E601" s="751"/>
      <c r="F601" s="751"/>
      <c r="G601" s="751"/>
      <c r="H601" s="751"/>
      <c r="I601" s="751"/>
      <c r="J601" s="751"/>
      <c r="K601" s="751"/>
      <c r="L601" s="751"/>
      <c r="M601" s="751"/>
      <c r="N601" s="399"/>
      <c r="O601" s="23"/>
      <c r="P601" s="23"/>
      <c r="Q601" s="23"/>
      <c r="R601" s="23"/>
      <c r="S601" s="29"/>
      <c r="T601" s="622">
        <v>44955</v>
      </c>
    </row>
    <row r="602" spans="1:20" x14ac:dyDescent="1.65">
      <c r="A602" s="751" t="s">
        <v>23242</v>
      </c>
      <c r="B602" s="751"/>
      <c r="C602" s="751"/>
      <c r="D602" s="751"/>
      <c r="E602" s="751"/>
      <c r="F602" s="751"/>
      <c r="G602" s="751"/>
      <c r="H602" s="751"/>
      <c r="I602" s="751"/>
      <c r="J602" s="751"/>
      <c r="K602" s="751"/>
      <c r="L602" s="751"/>
      <c r="M602" s="751"/>
      <c r="N602" s="399"/>
      <c r="O602" s="23"/>
      <c r="P602" s="23"/>
      <c r="Q602" s="23"/>
      <c r="R602" s="23"/>
      <c r="S602" s="29"/>
      <c r="T602" s="622">
        <v>1000</v>
      </c>
    </row>
    <row r="603" spans="1:20" x14ac:dyDescent="1.65">
      <c r="A603" s="751" t="s">
        <v>23245</v>
      </c>
      <c r="B603" s="751"/>
      <c r="C603" s="751"/>
      <c r="D603" s="751"/>
      <c r="E603" s="751"/>
      <c r="F603" s="751"/>
      <c r="G603" s="751"/>
      <c r="H603" s="751"/>
      <c r="I603" s="751"/>
      <c r="J603" s="751"/>
      <c r="K603" s="751"/>
      <c r="L603" s="751"/>
      <c r="M603" s="751"/>
      <c r="N603" s="399"/>
      <c r="O603" s="23"/>
      <c r="P603" s="23"/>
      <c r="Q603" s="23"/>
      <c r="R603" s="23"/>
      <c r="S603" s="29"/>
      <c r="T603" s="622">
        <v>58500</v>
      </c>
    </row>
    <row r="604" spans="1:20" x14ac:dyDescent="1.65">
      <c r="A604" s="751" t="s">
        <v>23245</v>
      </c>
      <c r="B604" s="751"/>
      <c r="C604" s="751"/>
      <c r="D604" s="751"/>
      <c r="E604" s="751"/>
      <c r="F604" s="751"/>
      <c r="G604" s="751"/>
      <c r="H604" s="751"/>
      <c r="I604" s="751"/>
      <c r="J604" s="751"/>
      <c r="K604" s="751"/>
      <c r="L604" s="751"/>
      <c r="M604" s="751"/>
      <c r="N604" s="399"/>
      <c r="O604" s="23"/>
      <c r="P604" s="23"/>
      <c r="Q604" s="23"/>
      <c r="R604" s="23"/>
      <c r="S604" s="29"/>
      <c r="T604" s="622">
        <v>50000</v>
      </c>
    </row>
    <row r="605" spans="1:20" x14ac:dyDescent="1.65">
      <c r="A605" s="751" t="s">
        <v>23245</v>
      </c>
      <c r="B605" s="751"/>
      <c r="C605" s="751"/>
      <c r="D605" s="751"/>
      <c r="E605" s="751"/>
      <c r="F605" s="751"/>
      <c r="G605" s="751"/>
      <c r="H605" s="751"/>
      <c r="I605" s="751"/>
      <c r="J605" s="751"/>
      <c r="K605" s="751"/>
      <c r="L605" s="751"/>
      <c r="M605" s="751"/>
      <c r="N605" s="399"/>
      <c r="O605" s="23"/>
      <c r="P605" s="23"/>
      <c r="Q605" s="23"/>
      <c r="R605" s="23"/>
      <c r="S605" s="29"/>
      <c r="T605" s="622">
        <v>42000</v>
      </c>
    </row>
    <row r="606" spans="1:20" x14ac:dyDescent="1.65">
      <c r="A606" s="751" t="s">
        <v>23245</v>
      </c>
      <c r="B606" s="751"/>
      <c r="C606" s="751"/>
      <c r="D606" s="751"/>
      <c r="E606" s="751"/>
      <c r="F606" s="751"/>
      <c r="G606" s="751"/>
      <c r="H606" s="751"/>
      <c r="I606" s="751"/>
      <c r="J606" s="751"/>
      <c r="K606" s="751"/>
      <c r="L606" s="751"/>
      <c r="M606" s="751"/>
      <c r="N606" s="399"/>
      <c r="O606" s="23"/>
      <c r="P606" s="23"/>
      <c r="Q606" s="23"/>
      <c r="R606" s="23"/>
      <c r="S606" s="29"/>
      <c r="T606" s="623">
        <v>50000</v>
      </c>
    </row>
    <row r="607" spans="1:20" x14ac:dyDescent="1.65">
      <c r="A607" s="751" t="s">
        <v>23245</v>
      </c>
      <c r="B607" s="751"/>
      <c r="C607" s="751"/>
      <c r="D607" s="751"/>
      <c r="E607" s="751"/>
      <c r="F607" s="751"/>
      <c r="G607" s="751"/>
      <c r="H607" s="751"/>
      <c r="I607" s="751"/>
      <c r="J607" s="751"/>
      <c r="K607" s="751"/>
      <c r="L607" s="751"/>
      <c r="M607" s="751"/>
      <c r="N607" s="399"/>
      <c r="O607" s="23"/>
      <c r="P607" s="23"/>
      <c r="Q607" s="23"/>
      <c r="R607" s="23"/>
      <c r="S607" s="29"/>
      <c r="T607" s="622">
        <v>100000</v>
      </c>
    </row>
    <row r="608" spans="1:20" ht="56.25" x14ac:dyDescent="1.3">
      <c r="A608" s="811" t="s">
        <v>23919</v>
      </c>
      <c r="B608" s="811"/>
      <c r="C608" s="811"/>
      <c r="D608" s="811"/>
      <c r="E608" s="811"/>
      <c r="F608" s="811"/>
      <c r="G608" s="811"/>
      <c r="H608" s="811"/>
      <c r="I608" s="811"/>
      <c r="J608" s="811"/>
      <c r="K608" s="811"/>
      <c r="L608" s="811"/>
      <c r="M608" s="811"/>
      <c r="N608" s="23"/>
      <c r="O608" s="23"/>
      <c r="P608" s="23"/>
      <c r="Q608" s="23"/>
      <c r="R608" s="23"/>
      <c r="S608" s="29"/>
      <c r="T608" s="451"/>
    </row>
    <row r="609" spans="1:20" ht="56.25" x14ac:dyDescent="1.3">
      <c r="A609" s="31" t="s">
        <v>23260</v>
      </c>
      <c r="B609" s="31" t="s">
        <v>8287</v>
      </c>
      <c r="C609" s="31" t="s">
        <v>23261</v>
      </c>
      <c r="D609" s="31" t="s">
        <v>23262</v>
      </c>
      <c r="E609" s="31" t="s">
        <v>688</v>
      </c>
      <c r="F609" s="31" t="s">
        <v>123</v>
      </c>
      <c r="G609" s="31" t="s">
        <v>16287</v>
      </c>
      <c r="H609" s="31" t="s">
        <v>21136</v>
      </c>
      <c r="I609" s="38">
        <v>8.3333333333333329E-2</v>
      </c>
      <c r="J609" s="31" t="s">
        <v>30</v>
      </c>
      <c r="K609" s="31" t="s">
        <v>105</v>
      </c>
      <c r="L609" s="31" t="s">
        <v>106</v>
      </c>
      <c r="M609" s="31" t="s">
        <v>194</v>
      </c>
      <c r="N609" s="23"/>
      <c r="O609" s="23"/>
      <c r="P609" s="23"/>
      <c r="Q609" s="23"/>
      <c r="R609" s="23"/>
      <c r="S609" s="29">
        <v>38950</v>
      </c>
      <c r="T609" s="451"/>
    </row>
    <row r="610" spans="1:20" ht="56.25" x14ac:dyDescent="1.3">
      <c r="A610" s="244" t="s">
        <v>23263</v>
      </c>
      <c r="B610" s="31" t="s">
        <v>23264</v>
      </c>
      <c r="C610" s="31" t="s">
        <v>23265</v>
      </c>
      <c r="D610" s="31" t="s">
        <v>23266</v>
      </c>
      <c r="E610" s="31" t="s">
        <v>688</v>
      </c>
      <c r="F610" s="31" t="s">
        <v>123</v>
      </c>
      <c r="G610" s="31" t="s">
        <v>16287</v>
      </c>
      <c r="H610" s="31" t="s">
        <v>21136</v>
      </c>
      <c r="I610" s="38">
        <v>8.3333333333333329E-2</v>
      </c>
      <c r="J610" s="31" t="s">
        <v>30</v>
      </c>
      <c r="K610" s="31" t="s">
        <v>105</v>
      </c>
      <c r="L610" s="31" t="s">
        <v>106</v>
      </c>
      <c r="M610" s="244" t="s">
        <v>194</v>
      </c>
      <c r="N610" s="23"/>
      <c r="O610" s="23"/>
      <c r="P610" s="23"/>
      <c r="Q610" s="23"/>
      <c r="R610" s="23"/>
      <c r="S610" s="29">
        <v>38950</v>
      </c>
      <c r="T610" s="451"/>
    </row>
    <row r="611" spans="1:20" ht="56.25" x14ac:dyDescent="1.3">
      <c r="A611" s="31" t="s">
        <v>23267</v>
      </c>
      <c r="B611" s="31" t="s">
        <v>13565</v>
      </c>
      <c r="C611" s="31" t="s">
        <v>23268</v>
      </c>
      <c r="D611" s="31" t="s">
        <v>23269</v>
      </c>
      <c r="E611" s="31" t="s">
        <v>688</v>
      </c>
      <c r="F611" s="31" t="s">
        <v>123</v>
      </c>
      <c r="G611" s="31" t="s">
        <v>16287</v>
      </c>
      <c r="H611" s="31" t="s">
        <v>21136</v>
      </c>
      <c r="I611" s="38">
        <v>8.3333333333333329E-2</v>
      </c>
      <c r="J611" s="31" t="s">
        <v>30</v>
      </c>
      <c r="K611" s="31" t="s">
        <v>105</v>
      </c>
      <c r="L611" s="31" t="s">
        <v>106</v>
      </c>
      <c r="M611" s="31" t="s">
        <v>194</v>
      </c>
      <c r="N611" s="23"/>
      <c r="O611" s="23"/>
      <c r="P611" s="23"/>
      <c r="Q611" s="23"/>
      <c r="R611" s="23"/>
      <c r="S611" s="29">
        <v>38950</v>
      </c>
      <c r="T611" s="451"/>
    </row>
    <row r="612" spans="1:20" ht="56.25" x14ac:dyDescent="1.3">
      <c r="A612" s="31" t="s">
        <v>23270</v>
      </c>
      <c r="B612" s="31" t="s">
        <v>22124</v>
      </c>
      <c r="C612" s="31" t="s">
        <v>23271</v>
      </c>
      <c r="D612" s="31" t="s">
        <v>23272</v>
      </c>
      <c r="E612" s="31" t="s">
        <v>688</v>
      </c>
      <c r="F612" s="31" t="s">
        <v>123</v>
      </c>
      <c r="G612" s="31" t="s">
        <v>16287</v>
      </c>
      <c r="H612" s="31" t="s">
        <v>21136</v>
      </c>
      <c r="I612" s="38">
        <v>8.3333333333333329E-2</v>
      </c>
      <c r="J612" s="31" t="s">
        <v>30</v>
      </c>
      <c r="K612" s="31" t="s">
        <v>105</v>
      </c>
      <c r="L612" s="31" t="s">
        <v>106</v>
      </c>
      <c r="M612" s="31" t="s">
        <v>194</v>
      </c>
      <c r="N612" s="23"/>
      <c r="O612" s="23"/>
      <c r="P612" s="23"/>
      <c r="Q612" s="23"/>
      <c r="R612" s="23"/>
      <c r="S612" s="29">
        <v>38950</v>
      </c>
      <c r="T612" s="451"/>
    </row>
    <row r="613" spans="1:20" ht="56.25" x14ac:dyDescent="1.3">
      <c r="A613" s="31" t="s">
        <v>23273</v>
      </c>
      <c r="B613" s="31" t="s">
        <v>23274</v>
      </c>
      <c r="C613" s="31" t="s">
        <v>23275</v>
      </c>
      <c r="D613" s="31" t="s">
        <v>23276</v>
      </c>
      <c r="E613" s="31" t="s">
        <v>688</v>
      </c>
      <c r="F613" s="31" t="s">
        <v>123</v>
      </c>
      <c r="G613" s="31" t="s">
        <v>16287</v>
      </c>
      <c r="H613" s="31" t="s">
        <v>21136</v>
      </c>
      <c r="I613" s="38">
        <v>8.3333333333333329E-2</v>
      </c>
      <c r="J613" s="31" t="s">
        <v>30</v>
      </c>
      <c r="K613" s="31" t="s">
        <v>105</v>
      </c>
      <c r="L613" s="31" t="s">
        <v>106</v>
      </c>
      <c r="M613" s="31" t="s">
        <v>194</v>
      </c>
      <c r="N613" s="23"/>
      <c r="O613" s="23"/>
      <c r="P613" s="23"/>
      <c r="Q613" s="23"/>
      <c r="R613" s="23"/>
      <c r="S613" s="29">
        <v>38950</v>
      </c>
      <c r="T613" s="451"/>
    </row>
    <row r="614" spans="1:20" ht="56.25" x14ac:dyDescent="1.3">
      <c r="A614" s="31" t="s">
        <v>23277</v>
      </c>
      <c r="B614" s="31" t="s">
        <v>200</v>
      </c>
      <c r="C614" s="31" t="s">
        <v>23278</v>
      </c>
      <c r="D614" s="31" t="s">
        <v>23279</v>
      </c>
      <c r="E614" s="31" t="s">
        <v>687</v>
      </c>
      <c r="F614" s="31" t="s">
        <v>123</v>
      </c>
      <c r="G614" s="31" t="s">
        <v>17532</v>
      </c>
      <c r="H614" s="31" t="s">
        <v>21136</v>
      </c>
      <c r="I614" s="38">
        <v>0.20833333333333334</v>
      </c>
      <c r="J614" s="31" t="s">
        <v>30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451"/>
    </row>
    <row r="615" spans="1:20" ht="56.25" x14ac:dyDescent="1.3">
      <c r="A615" s="31" t="s">
        <v>23280</v>
      </c>
      <c r="B615" s="31" t="s">
        <v>23281</v>
      </c>
      <c r="C615" s="31" t="s">
        <v>23282</v>
      </c>
      <c r="D615" s="31" t="s">
        <v>23283</v>
      </c>
      <c r="E615" s="31" t="s">
        <v>687</v>
      </c>
      <c r="F615" s="31" t="s">
        <v>123</v>
      </c>
      <c r="G615" s="31" t="s">
        <v>17532</v>
      </c>
      <c r="H615" s="31" t="s">
        <v>21136</v>
      </c>
      <c r="I615" s="38">
        <v>0.20833333333333334</v>
      </c>
      <c r="J615" s="31" t="s">
        <v>30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451"/>
    </row>
    <row r="616" spans="1:20" ht="56.25" x14ac:dyDescent="1.3">
      <c r="A616" s="31" t="s">
        <v>23284</v>
      </c>
      <c r="B616" s="31" t="s">
        <v>23285</v>
      </c>
      <c r="C616" s="31" t="s">
        <v>23286</v>
      </c>
      <c r="D616" s="31" t="s">
        <v>23287</v>
      </c>
      <c r="E616" s="31" t="s">
        <v>687</v>
      </c>
      <c r="F616" s="31" t="s">
        <v>123</v>
      </c>
      <c r="G616" s="31" t="s">
        <v>17532</v>
      </c>
      <c r="H616" s="31" t="s">
        <v>21136</v>
      </c>
      <c r="I616" s="38">
        <v>0.20833333333333334</v>
      </c>
      <c r="J616" s="31" t="s">
        <v>30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451"/>
    </row>
    <row r="617" spans="1:20" ht="56.25" x14ac:dyDescent="1.3">
      <c r="A617" s="31" t="s">
        <v>23288</v>
      </c>
      <c r="B617" s="31" t="s">
        <v>23289</v>
      </c>
      <c r="C617" s="31" t="s">
        <v>23290</v>
      </c>
      <c r="D617" s="31" t="s">
        <v>23291</v>
      </c>
      <c r="E617" s="31" t="s">
        <v>687</v>
      </c>
      <c r="F617" s="31" t="s">
        <v>123</v>
      </c>
      <c r="G617" s="31" t="s">
        <v>17532</v>
      </c>
      <c r="H617" s="31" t="s">
        <v>21136</v>
      </c>
      <c r="I617" s="38">
        <v>0.20833333333333334</v>
      </c>
      <c r="J617" s="31" t="s">
        <v>30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451"/>
    </row>
    <row r="618" spans="1:20" ht="56.25" x14ac:dyDescent="1.3">
      <c r="A618" s="31" t="s">
        <v>23292</v>
      </c>
      <c r="B618" s="31" t="s">
        <v>23293</v>
      </c>
      <c r="C618" s="31" t="s">
        <v>23294</v>
      </c>
      <c r="D618" s="31" t="s">
        <v>23295</v>
      </c>
      <c r="E618" s="31" t="s">
        <v>688</v>
      </c>
      <c r="F618" s="31" t="s">
        <v>123</v>
      </c>
      <c r="G618" s="31" t="s">
        <v>16287</v>
      </c>
      <c r="H618" s="31" t="s">
        <v>21136</v>
      </c>
      <c r="I618" s="38">
        <v>8.3333333333333329E-2</v>
      </c>
      <c r="J618" s="31" t="s">
        <v>30</v>
      </c>
      <c r="K618" s="31" t="s">
        <v>105</v>
      </c>
      <c r="L618" s="31" t="s">
        <v>106</v>
      </c>
      <c r="M618" s="31" t="s">
        <v>194</v>
      </c>
      <c r="N618" s="23"/>
      <c r="O618" s="23"/>
      <c r="P618" s="23"/>
      <c r="Q618" s="23"/>
      <c r="R618" s="23"/>
      <c r="S618" s="29">
        <v>38950</v>
      </c>
      <c r="T618" s="451"/>
    </row>
    <row r="619" spans="1:20" ht="56.25" x14ac:dyDescent="1.3">
      <c r="A619" s="31" t="s">
        <v>23296</v>
      </c>
      <c r="B619" s="31" t="s">
        <v>3254</v>
      </c>
      <c r="C619" s="31" t="s">
        <v>23297</v>
      </c>
      <c r="D619" s="31" t="s">
        <v>23298</v>
      </c>
      <c r="E619" s="31" t="s">
        <v>688</v>
      </c>
      <c r="F619" s="31" t="s">
        <v>123</v>
      </c>
      <c r="G619" s="31" t="s">
        <v>16287</v>
      </c>
      <c r="H619" s="31" t="s">
        <v>21136</v>
      </c>
      <c r="I619" s="38">
        <v>8.3333333333333329E-2</v>
      </c>
      <c r="J619" s="31" t="s">
        <v>30</v>
      </c>
      <c r="K619" s="31" t="s">
        <v>105</v>
      </c>
      <c r="L619" s="31" t="s">
        <v>106</v>
      </c>
      <c r="M619" s="31" t="s">
        <v>194</v>
      </c>
      <c r="N619" s="23"/>
      <c r="O619" s="23"/>
      <c r="P619" s="23"/>
      <c r="Q619" s="23"/>
      <c r="R619" s="23"/>
      <c r="S619" s="29">
        <v>38950</v>
      </c>
      <c r="T619" s="451"/>
    </row>
    <row r="620" spans="1:20" ht="56.25" x14ac:dyDescent="1.3">
      <c r="A620" s="31" t="s">
        <v>23299</v>
      </c>
      <c r="B620" s="31" t="s">
        <v>23300</v>
      </c>
      <c r="C620" s="31" t="s">
        <v>23301</v>
      </c>
      <c r="D620" s="31" t="s">
        <v>23302</v>
      </c>
      <c r="E620" s="31" t="s">
        <v>687</v>
      </c>
      <c r="F620" s="31" t="s">
        <v>123</v>
      </c>
      <c r="G620" s="31" t="s">
        <v>17532</v>
      </c>
      <c r="H620" s="31" t="s">
        <v>21136</v>
      </c>
      <c r="I620" s="38">
        <v>0.20833333333333334</v>
      </c>
      <c r="J620" s="31" t="s">
        <v>30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451"/>
    </row>
    <row r="621" spans="1:20" ht="56.25" x14ac:dyDescent="1.3">
      <c r="A621" s="31" t="s">
        <v>23303</v>
      </c>
      <c r="B621" s="31" t="s">
        <v>23304</v>
      </c>
      <c r="C621" s="31" t="s">
        <v>23305</v>
      </c>
      <c r="D621" s="31" t="s">
        <v>23306</v>
      </c>
      <c r="E621" s="31" t="s">
        <v>687</v>
      </c>
      <c r="F621" s="31" t="s">
        <v>123</v>
      </c>
      <c r="G621" s="31" t="s">
        <v>17532</v>
      </c>
      <c r="H621" s="31" t="s">
        <v>21136</v>
      </c>
      <c r="I621" s="38">
        <v>0.20833333333333334</v>
      </c>
      <c r="J621" s="31" t="s">
        <v>30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451"/>
    </row>
    <row r="622" spans="1:20" ht="56.25" x14ac:dyDescent="1.3">
      <c r="A622" s="31" t="s">
        <v>23307</v>
      </c>
      <c r="B622" s="31" t="s">
        <v>23308</v>
      </c>
      <c r="C622" s="31" t="s">
        <v>23309</v>
      </c>
      <c r="D622" s="31" t="s">
        <v>23310</v>
      </c>
      <c r="E622" s="31" t="s">
        <v>687</v>
      </c>
      <c r="F622" s="31" t="s">
        <v>123</v>
      </c>
      <c r="G622" s="31" t="s">
        <v>17532</v>
      </c>
      <c r="H622" s="31" t="s">
        <v>21136</v>
      </c>
      <c r="I622" s="38">
        <v>0.20833333333333334</v>
      </c>
      <c r="J622" s="31" t="s">
        <v>30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451"/>
    </row>
    <row r="623" spans="1:20" ht="56.25" x14ac:dyDescent="1.3">
      <c r="A623" s="31" t="s">
        <v>23311</v>
      </c>
      <c r="B623" s="31" t="s">
        <v>13049</v>
      </c>
      <c r="C623" s="31" t="s">
        <v>23312</v>
      </c>
      <c r="D623" s="31" t="s">
        <v>23313</v>
      </c>
      <c r="E623" s="31" t="s">
        <v>687</v>
      </c>
      <c r="F623" s="31" t="s">
        <v>123</v>
      </c>
      <c r="G623" s="31" t="s">
        <v>17532</v>
      </c>
      <c r="H623" s="31" t="s">
        <v>21136</v>
      </c>
      <c r="I623" s="38">
        <v>0.20833333333333334</v>
      </c>
      <c r="J623" s="31" t="s">
        <v>30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451"/>
    </row>
    <row r="624" spans="1:20" ht="56.25" x14ac:dyDescent="1.3">
      <c r="A624" s="31" t="s">
        <v>23314</v>
      </c>
      <c r="B624" s="31" t="s">
        <v>12273</v>
      </c>
      <c r="C624" s="31" t="s">
        <v>23315</v>
      </c>
      <c r="D624" s="31" t="s">
        <v>23316</v>
      </c>
      <c r="E624" s="31" t="s">
        <v>687</v>
      </c>
      <c r="F624" s="31" t="s">
        <v>123</v>
      </c>
      <c r="G624" s="31" t="s">
        <v>17532</v>
      </c>
      <c r="H624" s="31" t="s">
        <v>21136</v>
      </c>
      <c r="I624" s="38">
        <v>0.20833333333333334</v>
      </c>
      <c r="J624" s="31" t="s">
        <v>30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451"/>
    </row>
    <row r="625" spans="1:20" ht="56.25" x14ac:dyDescent="1.3">
      <c r="A625" s="31" t="s">
        <v>23317</v>
      </c>
      <c r="B625" s="31" t="s">
        <v>1209</v>
      </c>
      <c r="C625" s="31" t="s">
        <v>23318</v>
      </c>
      <c r="D625" s="31" t="s">
        <v>23319</v>
      </c>
      <c r="E625" s="31" t="s">
        <v>687</v>
      </c>
      <c r="F625" s="31" t="s">
        <v>123</v>
      </c>
      <c r="G625" s="31" t="s">
        <v>17532</v>
      </c>
      <c r="H625" s="31" t="s">
        <v>21136</v>
      </c>
      <c r="I625" s="38">
        <v>0.20833333333333334</v>
      </c>
      <c r="J625" s="31" t="s">
        <v>30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451"/>
    </row>
    <row r="626" spans="1:20" ht="56.25" x14ac:dyDescent="1.3">
      <c r="A626" s="31" t="s">
        <v>23320</v>
      </c>
      <c r="B626" s="31" t="s">
        <v>23321</v>
      </c>
      <c r="C626" s="31" t="s">
        <v>23322</v>
      </c>
      <c r="D626" s="31" t="s">
        <v>23323</v>
      </c>
      <c r="E626" s="31" t="s">
        <v>687</v>
      </c>
      <c r="F626" s="31" t="s">
        <v>123</v>
      </c>
      <c r="G626" s="31" t="s">
        <v>17532</v>
      </c>
      <c r="H626" s="31" t="s">
        <v>21136</v>
      </c>
      <c r="I626" s="38">
        <v>0.20833333333333334</v>
      </c>
      <c r="J626" s="31" t="s">
        <v>30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43425</v>
      </c>
      <c r="T626" s="451"/>
    </row>
    <row r="627" spans="1:20" ht="56.25" x14ac:dyDescent="1.3">
      <c r="A627" s="31" t="s">
        <v>23324</v>
      </c>
      <c r="B627" s="31" t="s">
        <v>12503</v>
      </c>
      <c r="C627" s="31" t="s">
        <v>23325</v>
      </c>
      <c r="D627" s="31" t="s">
        <v>23326</v>
      </c>
      <c r="E627" s="31" t="s">
        <v>101</v>
      </c>
      <c r="F627" s="31" t="s">
        <v>123</v>
      </c>
      <c r="G627" s="31" t="s">
        <v>16205</v>
      </c>
      <c r="H627" s="31" t="s">
        <v>20921</v>
      </c>
      <c r="I627" s="38">
        <v>0.41666666666666669</v>
      </c>
      <c r="J627" s="31" t="s">
        <v>30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43925</v>
      </c>
      <c r="T627" s="451"/>
    </row>
    <row r="628" spans="1:20" ht="56.25" x14ac:dyDescent="1.3">
      <c r="A628" s="31" t="s">
        <v>23327</v>
      </c>
      <c r="B628" s="31" t="s">
        <v>23328</v>
      </c>
      <c r="C628" s="31" t="s">
        <v>23329</v>
      </c>
      <c r="D628" s="31" t="s">
        <v>23330</v>
      </c>
      <c r="E628" s="31" t="s">
        <v>101</v>
      </c>
      <c r="F628" s="31" t="s">
        <v>123</v>
      </c>
      <c r="G628" s="31" t="s">
        <v>16205</v>
      </c>
      <c r="H628" s="31" t="s">
        <v>20921</v>
      </c>
      <c r="I628" s="38">
        <v>0.41666666666666669</v>
      </c>
      <c r="J628" s="31" t="s">
        <v>30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43925</v>
      </c>
      <c r="T628" s="451"/>
    </row>
    <row r="629" spans="1:20" ht="56.25" x14ac:dyDescent="1.3">
      <c r="A629" s="31" t="s">
        <v>23331</v>
      </c>
      <c r="B629" s="31" t="s">
        <v>9975</v>
      </c>
      <c r="C629" s="31" t="s">
        <v>23332</v>
      </c>
      <c r="D629" s="31" t="s">
        <v>23333</v>
      </c>
      <c r="E629" s="31" t="s">
        <v>101</v>
      </c>
      <c r="F629" s="31" t="s">
        <v>123</v>
      </c>
      <c r="G629" s="31" t="s">
        <v>16205</v>
      </c>
      <c r="H629" s="31" t="s">
        <v>20921</v>
      </c>
      <c r="I629" s="38">
        <v>0.41666666666666669</v>
      </c>
      <c r="J629" s="31" t="s">
        <v>30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43925</v>
      </c>
      <c r="T629" s="451"/>
    </row>
    <row r="630" spans="1:20" ht="56.25" x14ac:dyDescent="1.3">
      <c r="A630" s="31" t="s">
        <v>23334</v>
      </c>
      <c r="B630" s="31" t="s">
        <v>23335</v>
      </c>
      <c r="C630" s="31" t="s">
        <v>23336</v>
      </c>
      <c r="D630" s="31" t="s">
        <v>23337</v>
      </c>
      <c r="E630" s="31" t="s">
        <v>101</v>
      </c>
      <c r="F630" s="31" t="s">
        <v>123</v>
      </c>
      <c r="G630" s="31" t="s">
        <v>16205</v>
      </c>
      <c r="H630" s="31" t="s">
        <v>20921</v>
      </c>
      <c r="I630" s="38">
        <v>0.41666666666666669</v>
      </c>
      <c r="J630" s="31" t="s">
        <v>30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43925</v>
      </c>
      <c r="T630" s="451"/>
    </row>
    <row r="631" spans="1:20" ht="56.25" x14ac:dyDescent="1.3">
      <c r="A631" s="31" t="s">
        <v>23338</v>
      </c>
      <c r="B631" s="31" t="s">
        <v>5511</v>
      </c>
      <c r="C631" s="31" t="s">
        <v>23339</v>
      </c>
      <c r="D631" s="31" t="s">
        <v>23340</v>
      </c>
      <c r="E631" s="31" t="s">
        <v>101</v>
      </c>
      <c r="F631" s="31" t="s">
        <v>123</v>
      </c>
      <c r="G631" s="31" t="s">
        <v>16205</v>
      </c>
      <c r="H631" s="31" t="s">
        <v>20921</v>
      </c>
      <c r="I631" s="38">
        <v>0.41666666666666669</v>
      </c>
      <c r="J631" s="31" t="s">
        <v>30</v>
      </c>
      <c r="K631" s="31" t="s">
        <v>105</v>
      </c>
      <c r="L631" s="31" t="s">
        <v>106</v>
      </c>
      <c r="M631" s="31" t="s">
        <v>995</v>
      </c>
      <c r="N631" s="23"/>
      <c r="O631" s="23"/>
      <c r="P631" s="23"/>
      <c r="Q631" s="23"/>
      <c r="R631" s="23"/>
      <c r="S631" s="29">
        <v>43925</v>
      </c>
      <c r="T631" s="451"/>
    </row>
    <row r="632" spans="1:20" ht="56.25" x14ac:dyDescent="1.3">
      <c r="A632" s="31" t="s">
        <v>23341</v>
      </c>
      <c r="B632" s="31" t="s">
        <v>11188</v>
      </c>
      <c r="C632" s="31" t="s">
        <v>23342</v>
      </c>
      <c r="D632" s="31" t="s">
        <v>23343</v>
      </c>
      <c r="E632" s="31" t="s">
        <v>687</v>
      </c>
      <c r="F632" s="31" t="s">
        <v>123</v>
      </c>
      <c r="G632" s="31" t="s">
        <v>17532</v>
      </c>
      <c r="H632" s="31" t="s">
        <v>21136</v>
      </c>
      <c r="I632" s="38">
        <v>0.83333333333333337</v>
      </c>
      <c r="J632" s="31" t="s">
        <v>30</v>
      </c>
      <c r="K632" s="31" t="s">
        <v>105</v>
      </c>
      <c r="L632" s="31" t="s">
        <v>106</v>
      </c>
      <c r="M632" s="31" t="s">
        <v>995</v>
      </c>
      <c r="N632" s="23"/>
      <c r="O632" s="23"/>
      <c r="P632" s="23"/>
      <c r="Q632" s="23"/>
      <c r="R632" s="23"/>
      <c r="S632" s="29">
        <v>43425</v>
      </c>
      <c r="T632" s="451"/>
    </row>
    <row r="633" spans="1:20" ht="56.25" x14ac:dyDescent="1.3">
      <c r="A633" s="31" t="s">
        <v>23344</v>
      </c>
      <c r="B633" s="31" t="s">
        <v>23345</v>
      </c>
      <c r="C633" s="31" t="s">
        <v>23346</v>
      </c>
      <c r="D633" s="31" t="s">
        <v>23347</v>
      </c>
      <c r="E633" s="31" t="s">
        <v>687</v>
      </c>
      <c r="F633" s="31" t="s">
        <v>123</v>
      </c>
      <c r="G633" s="31" t="s">
        <v>17532</v>
      </c>
      <c r="H633" s="31" t="s">
        <v>21136</v>
      </c>
      <c r="I633" s="38">
        <v>0.83333333333333337</v>
      </c>
      <c r="J633" s="31" t="s">
        <v>30</v>
      </c>
      <c r="K633" s="31" t="s">
        <v>105</v>
      </c>
      <c r="L633" s="31" t="s">
        <v>106</v>
      </c>
      <c r="M633" s="31" t="s">
        <v>995</v>
      </c>
      <c r="N633" s="23"/>
      <c r="O633" s="23"/>
      <c r="P633" s="23"/>
      <c r="Q633" s="23"/>
      <c r="R633" s="23"/>
      <c r="S633" s="29">
        <v>43425</v>
      </c>
      <c r="T633" s="451"/>
    </row>
    <row r="634" spans="1:20" ht="56.25" x14ac:dyDescent="1.3">
      <c r="A634" s="31" t="s">
        <v>23348</v>
      </c>
      <c r="B634" s="31" t="s">
        <v>23349</v>
      </c>
      <c r="C634" s="31" t="s">
        <v>23350</v>
      </c>
      <c r="D634" s="31" t="s">
        <v>23351</v>
      </c>
      <c r="E634" s="31" t="s">
        <v>687</v>
      </c>
      <c r="F634" s="31" t="s">
        <v>102</v>
      </c>
      <c r="G634" s="31" t="s">
        <v>16324</v>
      </c>
      <c r="H634" s="31" t="s">
        <v>21136</v>
      </c>
      <c r="I634" s="38">
        <v>0.29166666666666669</v>
      </c>
      <c r="J634" s="31" t="s">
        <v>30</v>
      </c>
      <c r="K634" s="31" t="s">
        <v>105</v>
      </c>
      <c r="L634" s="31" t="s">
        <v>106</v>
      </c>
      <c r="M634" s="31" t="s">
        <v>491</v>
      </c>
      <c r="N634" s="23"/>
      <c r="O634" s="23"/>
      <c r="P634" s="23"/>
      <c r="Q634" s="23"/>
      <c r="R634" s="23"/>
      <c r="S634" s="29">
        <v>25200</v>
      </c>
      <c r="T634" s="451"/>
    </row>
    <row r="635" spans="1:20" ht="56.25" x14ac:dyDescent="1.3">
      <c r="A635" s="31" t="s">
        <v>23352</v>
      </c>
      <c r="B635" s="31" t="s">
        <v>21886</v>
      </c>
      <c r="C635" s="31" t="s">
        <v>23353</v>
      </c>
      <c r="D635" s="31" t="s">
        <v>23354</v>
      </c>
      <c r="E635" s="31" t="s">
        <v>687</v>
      </c>
      <c r="F635" s="31" t="s">
        <v>102</v>
      </c>
      <c r="G635" s="31" t="s">
        <v>16324</v>
      </c>
      <c r="H635" s="31" t="s">
        <v>21136</v>
      </c>
      <c r="I635" s="38">
        <v>0.29166666666666669</v>
      </c>
      <c r="J635" s="31" t="s">
        <v>30</v>
      </c>
      <c r="K635" s="31" t="s">
        <v>105</v>
      </c>
      <c r="L635" s="31" t="s">
        <v>106</v>
      </c>
      <c r="M635" s="31" t="s">
        <v>491</v>
      </c>
      <c r="N635" s="23"/>
      <c r="O635" s="23"/>
      <c r="P635" s="23"/>
      <c r="Q635" s="23"/>
      <c r="R635" s="23"/>
      <c r="S635" s="29">
        <v>25200</v>
      </c>
      <c r="T635" s="451"/>
    </row>
    <row r="636" spans="1:20" ht="56.25" x14ac:dyDescent="1.3">
      <c r="A636" s="31" t="s">
        <v>23355</v>
      </c>
      <c r="B636" s="31" t="s">
        <v>23356</v>
      </c>
      <c r="C636" s="31" t="s">
        <v>23357</v>
      </c>
      <c r="D636" s="31" t="s">
        <v>23358</v>
      </c>
      <c r="E636" s="31" t="s">
        <v>688</v>
      </c>
      <c r="F636" s="31" t="s">
        <v>123</v>
      </c>
      <c r="G636" s="31" t="s">
        <v>16287</v>
      </c>
      <c r="H636" s="31" t="s">
        <v>21136</v>
      </c>
      <c r="I636" s="38">
        <v>0.25</v>
      </c>
      <c r="J636" s="31" t="s">
        <v>30</v>
      </c>
      <c r="K636" s="31" t="s">
        <v>105</v>
      </c>
      <c r="L636" s="31" t="s">
        <v>106</v>
      </c>
      <c r="M636" s="31" t="s">
        <v>194</v>
      </c>
      <c r="N636" s="23"/>
      <c r="O636" s="23"/>
      <c r="P636" s="23"/>
      <c r="Q636" s="23"/>
      <c r="R636" s="23"/>
      <c r="S636" s="29">
        <v>38950</v>
      </c>
      <c r="T636" s="451"/>
    </row>
    <row r="637" spans="1:20" ht="56.25" x14ac:dyDescent="1.3">
      <c r="A637" s="31" t="s">
        <v>23359</v>
      </c>
      <c r="B637" s="31" t="s">
        <v>768</v>
      </c>
      <c r="C637" s="31" t="s">
        <v>23360</v>
      </c>
      <c r="D637" s="31" t="s">
        <v>23361</v>
      </c>
      <c r="E637" s="31" t="s">
        <v>688</v>
      </c>
      <c r="F637" s="31" t="s">
        <v>123</v>
      </c>
      <c r="G637" s="31" t="s">
        <v>16287</v>
      </c>
      <c r="H637" s="31" t="s">
        <v>21136</v>
      </c>
      <c r="I637" s="38">
        <v>8.3333333333333329E-2</v>
      </c>
      <c r="J637" s="31" t="s">
        <v>30</v>
      </c>
      <c r="K637" s="31" t="s">
        <v>105</v>
      </c>
      <c r="L637" s="31" t="s">
        <v>106</v>
      </c>
      <c r="M637" s="31" t="s">
        <v>194</v>
      </c>
      <c r="N637" s="23"/>
      <c r="O637" s="23"/>
      <c r="P637" s="23"/>
      <c r="Q637" s="23"/>
      <c r="R637" s="23"/>
      <c r="S637" s="29">
        <v>38950</v>
      </c>
      <c r="T637" s="451"/>
    </row>
    <row r="638" spans="1:20" ht="56.25" x14ac:dyDescent="1.3">
      <c r="A638" s="31" t="s">
        <v>23362</v>
      </c>
      <c r="B638" s="31" t="s">
        <v>12181</v>
      </c>
      <c r="C638" s="31" t="s">
        <v>23363</v>
      </c>
      <c r="D638" s="31" t="s">
        <v>23364</v>
      </c>
      <c r="E638" s="31" t="s">
        <v>688</v>
      </c>
      <c r="F638" s="31" t="s">
        <v>123</v>
      </c>
      <c r="G638" s="31" t="s">
        <v>16287</v>
      </c>
      <c r="H638" s="31" t="s">
        <v>21136</v>
      </c>
      <c r="I638" s="38">
        <v>8.3333333333333329E-2</v>
      </c>
      <c r="J638" s="31" t="s">
        <v>30</v>
      </c>
      <c r="K638" s="31" t="s">
        <v>105</v>
      </c>
      <c r="L638" s="31" t="s">
        <v>106</v>
      </c>
      <c r="M638" s="31" t="s">
        <v>194</v>
      </c>
      <c r="N638" s="23"/>
      <c r="O638" s="23"/>
      <c r="P638" s="23"/>
      <c r="Q638" s="23"/>
      <c r="R638" s="23"/>
      <c r="S638" s="29">
        <v>38950</v>
      </c>
      <c r="T638" s="451"/>
    </row>
    <row r="639" spans="1:20" ht="56.25" x14ac:dyDescent="1.3">
      <c r="A639" s="31" t="s">
        <v>23365</v>
      </c>
      <c r="B639" s="31" t="s">
        <v>23366</v>
      </c>
      <c r="C639" s="31" t="s">
        <v>23367</v>
      </c>
      <c r="D639" s="31" t="s">
        <v>23368</v>
      </c>
      <c r="E639" s="31" t="s">
        <v>688</v>
      </c>
      <c r="F639" s="31" t="s">
        <v>123</v>
      </c>
      <c r="G639" s="31" t="s">
        <v>16287</v>
      </c>
      <c r="H639" s="31" t="s">
        <v>21136</v>
      </c>
      <c r="I639" s="38">
        <v>8.3333333333333329E-2</v>
      </c>
      <c r="J639" s="31" t="s">
        <v>30</v>
      </c>
      <c r="K639" s="31" t="s">
        <v>105</v>
      </c>
      <c r="L639" s="31" t="s">
        <v>106</v>
      </c>
      <c r="M639" s="31" t="s">
        <v>194</v>
      </c>
      <c r="N639" s="23"/>
      <c r="O639" s="23"/>
      <c r="P639" s="23"/>
      <c r="Q639" s="23"/>
      <c r="R639" s="23"/>
      <c r="S639" s="29">
        <v>38950</v>
      </c>
      <c r="T639" s="451"/>
    </row>
    <row r="640" spans="1:20" ht="56.25" x14ac:dyDescent="1.3">
      <c r="A640" s="31" t="s">
        <v>23369</v>
      </c>
      <c r="B640" s="31" t="s">
        <v>23370</v>
      </c>
      <c r="C640" s="31" t="s">
        <v>23371</v>
      </c>
      <c r="D640" s="31" t="s">
        <v>23372</v>
      </c>
      <c r="E640" s="31" t="s">
        <v>688</v>
      </c>
      <c r="F640" s="31" t="s">
        <v>123</v>
      </c>
      <c r="G640" s="31" t="s">
        <v>16287</v>
      </c>
      <c r="H640" s="31" t="s">
        <v>21136</v>
      </c>
      <c r="I640" s="38">
        <v>8.3333333333333329E-2</v>
      </c>
      <c r="J640" s="31" t="s">
        <v>30</v>
      </c>
      <c r="K640" s="31" t="s">
        <v>105</v>
      </c>
      <c r="L640" s="31" t="s">
        <v>106</v>
      </c>
      <c r="M640" s="31" t="s">
        <v>194</v>
      </c>
      <c r="N640" s="23"/>
      <c r="O640" s="23"/>
      <c r="P640" s="23"/>
      <c r="Q640" s="23"/>
      <c r="R640" s="23"/>
      <c r="S640" s="29">
        <v>38950</v>
      </c>
      <c r="T640" s="451"/>
    </row>
    <row r="641" spans="1:20" ht="56.25" x14ac:dyDescent="1.3">
      <c r="A641" s="31" t="s">
        <v>23373</v>
      </c>
      <c r="B641" s="31" t="s">
        <v>23374</v>
      </c>
      <c r="C641" s="31" t="s">
        <v>23375</v>
      </c>
      <c r="D641" s="31" t="s">
        <v>23376</v>
      </c>
      <c r="E641" s="31" t="s">
        <v>688</v>
      </c>
      <c r="F641" s="31" t="s">
        <v>123</v>
      </c>
      <c r="G641" s="31" t="s">
        <v>16287</v>
      </c>
      <c r="H641" s="31" t="s">
        <v>21136</v>
      </c>
      <c r="I641" s="38">
        <v>8.3333333333333329E-2</v>
      </c>
      <c r="J641" s="31" t="s">
        <v>30</v>
      </c>
      <c r="K641" s="31" t="s">
        <v>105</v>
      </c>
      <c r="L641" s="31" t="s">
        <v>106</v>
      </c>
      <c r="M641" s="31" t="s">
        <v>194</v>
      </c>
      <c r="N641" s="23"/>
      <c r="O641" s="23"/>
      <c r="P641" s="23"/>
      <c r="Q641" s="23"/>
      <c r="R641" s="23"/>
      <c r="S641" s="29">
        <v>38950</v>
      </c>
      <c r="T641" s="451"/>
    </row>
    <row r="642" spans="1:20" ht="56.25" x14ac:dyDescent="1.3">
      <c r="A642" s="31" t="s">
        <v>23377</v>
      </c>
      <c r="B642" s="31" t="s">
        <v>3849</v>
      </c>
      <c r="C642" s="31" t="s">
        <v>23378</v>
      </c>
      <c r="D642" s="31" t="s">
        <v>23379</v>
      </c>
      <c r="E642" s="31" t="s">
        <v>101</v>
      </c>
      <c r="F642" s="31" t="s">
        <v>123</v>
      </c>
      <c r="G642" s="31" t="s">
        <v>16205</v>
      </c>
      <c r="H642" s="31" t="s">
        <v>20921</v>
      </c>
      <c r="I642" s="38">
        <v>0.41666666666666669</v>
      </c>
      <c r="J642" s="31" t="s">
        <v>30</v>
      </c>
      <c r="K642" s="31" t="s">
        <v>105</v>
      </c>
      <c r="L642" s="31" t="s">
        <v>106</v>
      </c>
      <c r="M642" s="31" t="s">
        <v>995</v>
      </c>
      <c r="N642" s="23"/>
      <c r="O642" s="23"/>
      <c r="P642" s="23"/>
      <c r="Q642" s="23"/>
      <c r="R642" s="23"/>
      <c r="S642" s="29">
        <v>43925</v>
      </c>
      <c r="T642" s="451"/>
    </row>
    <row r="643" spans="1:20" ht="56.25" x14ac:dyDescent="1.3">
      <c r="A643" s="31" t="s">
        <v>23380</v>
      </c>
      <c r="B643" s="31" t="s">
        <v>8976</v>
      </c>
      <c r="C643" s="31" t="s">
        <v>23381</v>
      </c>
      <c r="D643" s="31" t="s">
        <v>23382</v>
      </c>
      <c r="E643" s="31" t="s">
        <v>101</v>
      </c>
      <c r="F643" s="31" t="s">
        <v>123</v>
      </c>
      <c r="G643" s="31" t="s">
        <v>16205</v>
      </c>
      <c r="H643" s="31" t="s">
        <v>20921</v>
      </c>
      <c r="I643" s="38">
        <v>0.41666666666666669</v>
      </c>
      <c r="J643" s="31" t="s">
        <v>30</v>
      </c>
      <c r="K643" s="31" t="s">
        <v>105</v>
      </c>
      <c r="L643" s="31" t="s">
        <v>106</v>
      </c>
      <c r="M643" s="31" t="s">
        <v>995</v>
      </c>
      <c r="N643" s="23"/>
      <c r="O643" s="23"/>
      <c r="P643" s="23"/>
      <c r="Q643" s="23"/>
      <c r="R643" s="23"/>
      <c r="S643" s="29">
        <v>43925</v>
      </c>
      <c r="T643" s="451"/>
    </row>
    <row r="644" spans="1:20" ht="56.25" x14ac:dyDescent="1.3">
      <c r="A644" s="31" t="s">
        <v>23383</v>
      </c>
      <c r="B644" s="31" t="s">
        <v>2422</v>
      </c>
      <c r="C644" s="31" t="s">
        <v>23384</v>
      </c>
      <c r="D644" s="31" t="s">
        <v>23385</v>
      </c>
      <c r="E644" s="31" t="s">
        <v>101</v>
      </c>
      <c r="F644" s="31" t="s">
        <v>123</v>
      </c>
      <c r="G644" s="31" t="s">
        <v>16205</v>
      </c>
      <c r="H644" s="31" t="s">
        <v>20921</v>
      </c>
      <c r="I644" s="38">
        <v>0.41666666666666669</v>
      </c>
      <c r="J644" s="31" t="s">
        <v>30</v>
      </c>
      <c r="K644" s="31" t="s">
        <v>105</v>
      </c>
      <c r="L644" s="31" t="s">
        <v>106</v>
      </c>
      <c r="M644" s="31" t="s">
        <v>995</v>
      </c>
      <c r="N644" s="23"/>
      <c r="O644" s="23"/>
      <c r="P644" s="23"/>
      <c r="Q644" s="23"/>
      <c r="R644" s="23"/>
      <c r="S644" s="29">
        <v>43925</v>
      </c>
      <c r="T644" s="451"/>
    </row>
    <row r="645" spans="1:20" x14ac:dyDescent="1.65">
      <c r="A645" s="751" t="s">
        <v>23245</v>
      </c>
      <c r="B645" s="751"/>
      <c r="C645" s="751"/>
      <c r="D645" s="751"/>
      <c r="E645" s="751"/>
      <c r="F645" s="751"/>
      <c r="G645" s="751"/>
      <c r="H645" s="751"/>
      <c r="I645" s="751"/>
      <c r="J645" s="751"/>
      <c r="K645" s="751"/>
      <c r="L645" s="751"/>
      <c r="M645" s="751"/>
      <c r="N645" s="399"/>
      <c r="O645" s="23"/>
      <c r="P645" s="23"/>
      <c r="Q645" s="23"/>
      <c r="R645" s="23"/>
      <c r="S645" s="29"/>
      <c r="T645" s="622">
        <v>49700</v>
      </c>
    </row>
    <row r="646" spans="1:20" x14ac:dyDescent="1.65">
      <c r="A646" s="751" t="s">
        <v>23245</v>
      </c>
      <c r="B646" s="751"/>
      <c r="C646" s="751"/>
      <c r="D646" s="751"/>
      <c r="E646" s="751"/>
      <c r="F646" s="751"/>
      <c r="G646" s="751"/>
      <c r="H646" s="751"/>
      <c r="I646" s="751"/>
      <c r="J646" s="751"/>
      <c r="K646" s="751"/>
      <c r="L646" s="751"/>
      <c r="M646" s="751"/>
      <c r="N646" s="399"/>
      <c r="O646" s="23"/>
      <c r="P646" s="23"/>
      <c r="Q646" s="23"/>
      <c r="R646" s="23"/>
      <c r="S646" s="29"/>
      <c r="T646" s="622">
        <v>40000</v>
      </c>
    </row>
    <row r="647" spans="1:20" x14ac:dyDescent="1.65">
      <c r="A647" s="751" t="s">
        <v>23245</v>
      </c>
      <c r="B647" s="751"/>
      <c r="C647" s="751"/>
      <c r="D647" s="751"/>
      <c r="E647" s="751"/>
      <c r="F647" s="751"/>
      <c r="G647" s="751"/>
      <c r="H647" s="751"/>
      <c r="I647" s="751"/>
      <c r="J647" s="751"/>
      <c r="K647" s="751"/>
      <c r="L647" s="751"/>
      <c r="M647" s="751"/>
      <c r="N647" s="399"/>
      <c r="O647" s="23"/>
      <c r="P647" s="23"/>
      <c r="Q647" s="23"/>
      <c r="R647" s="23"/>
      <c r="S647" s="29"/>
      <c r="T647" s="622">
        <v>45500</v>
      </c>
    </row>
    <row r="648" spans="1:20" x14ac:dyDescent="1.65">
      <c r="A648" s="751" t="s">
        <v>23243</v>
      </c>
      <c r="B648" s="751"/>
      <c r="C648" s="751"/>
      <c r="D648" s="751"/>
      <c r="E648" s="751"/>
      <c r="F648" s="751"/>
      <c r="G648" s="751"/>
      <c r="H648" s="751"/>
      <c r="I648" s="751"/>
      <c r="J648" s="751"/>
      <c r="K648" s="751"/>
      <c r="L648" s="751"/>
      <c r="M648" s="751"/>
      <c r="N648" s="399"/>
      <c r="O648" s="23"/>
      <c r="P648" s="23"/>
      <c r="Q648" s="23"/>
      <c r="R648" s="23"/>
      <c r="S648" s="29"/>
      <c r="T648" s="622">
        <v>37000</v>
      </c>
    </row>
    <row r="649" spans="1:20" x14ac:dyDescent="1.65">
      <c r="A649" s="751" t="s">
        <v>23245</v>
      </c>
      <c r="B649" s="751"/>
      <c r="C649" s="751"/>
      <c r="D649" s="751"/>
      <c r="E649" s="751"/>
      <c r="F649" s="751"/>
      <c r="G649" s="751"/>
      <c r="H649" s="751"/>
      <c r="I649" s="751"/>
      <c r="J649" s="751"/>
      <c r="K649" s="751"/>
      <c r="L649" s="751"/>
      <c r="M649" s="751"/>
      <c r="N649" s="399"/>
      <c r="O649" s="23"/>
      <c r="P649" s="23"/>
      <c r="Q649" s="23"/>
      <c r="R649" s="23"/>
      <c r="S649" s="29"/>
      <c r="T649" s="622">
        <v>50000</v>
      </c>
    </row>
    <row r="650" spans="1:20" ht="56.25" x14ac:dyDescent="1.3">
      <c r="A650" s="712" t="s">
        <v>23941</v>
      </c>
      <c r="B650" s="712"/>
      <c r="C650" s="712"/>
      <c r="D650" s="712"/>
      <c r="E650" s="712"/>
      <c r="F650" s="712"/>
      <c r="G650" s="712"/>
      <c r="H650" s="712"/>
      <c r="I650" s="712"/>
      <c r="J650" s="712"/>
      <c r="K650" s="712"/>
      <c r="L650" s="712"/>
      <c r="M650" s="712"/>
      <c r="N650" s="23"/>
      <c r="O650" s="23"/>
      <c r="P650" s="23"/>
      <c r="Q650" s="23"/>
      <c r="R650" s="23"/>
      <c r="S650" s="29"/>
      <c r="T650" s="451"/>
    </row>
    <row r="651" spans="1:20" ht="56.25" x14ac:dyDescent="1.3">
      <c r="A651" s="31" t="s">
        <v>23950</v>
      </c>
      <c r="B651" s="31" t="s">
        <v>5774</v>
      </c>
      <c r="C651" s="31" t="s">
        <v>23951</v>
      </c>
      <c r="D651" s="31" t="s">
        <v>23952</v>
      </c>
      <c r="E651" s="31" t="s">
        <v>101</v>
      </c>
      <c r="F651" s="31" t="s">
        <v>123</v>
      </c>
      <c r="G651" s="31" t="s">
        <v>16205</v>
      </c>
      <c r="H651" s="31" t="s">
        <v>20921</v>
      </c>
      <c r="I651" s="38">
        <v>0.83333333333333337</v>
      </c>
      <c r="J651" s="31" t="s">
        <v>30</v>
      </c>
      <c r="K651" s="31" t="s">
        <v>105</v>
      </c>
      <c r="L651" s="31" t="s">
        <v>125</v>
      </c>
      <c r="M651" s="31" t="s">
        <v>995</v>
      </c>
      <c r="N651" s="23"/>
      <c r="O651" s="23"/>
      <c r="P651" s="23"/>
      <c r="Q651" s="23"/>
      <c r="R651" s="23"/>
      <c r="S651" s="29">
        <v>36740</v>
      </c>
      <c r="T651" s="451"/>
    </row>
    <row r="652" spans="1:20" ht="56.25" x14ac:dyDescent="1.3">
      <c r="A652" s="31" t="s">
        <v>23953</v>
      </c>
      <c r="B652" s="31" t="s">
        <v>23954</v>
      </c>
      <c r="C652" s="31" t="s">
        <v>23955</v>
      </c>
      <c r="D652" s="31" t="s">
        <v>23956</v>
      </c>
      <c r="E652" s="31" t="s">
        <v>101</v>
      </c>
      <c r="F652" s="31" t="s">
        <v>102</v>
      </c>
      <c r="G652" s="31" t="s">
        <v>16270</v>
      </c>
      <c r="H652" s="31" t="s">
        <v>20921</v>
      </c>
      <c r="I652" s="38">
        <v>0.83333333333333337</v>
      </c>
      <c r="J652" s="31" t="s">
        <v>30</v>
      </c>
      <c r="K652" s="31" t="s">
        <v>105</v>
      </c>
      <c r="L652" s="31" t="s">
        <v>106</v>
      </c>
      <c r="M652" s="31" t="s">
        <v>107</v>
      </c>
      <c r="N652" s="23"/>
      <c r="O652" s="23"/>
      <c r="P652" s="23"/>
      <c r="Q652" s="23"/>
      <c r="R652" s="23"/>
      <c r="S652" s="29">
        <v>22200</v>
      </c>
      <c r="T652" s="451"/>
    </row>
    <row r="653" spans="1:20" ht="56.25" x14ac:dyDescent="1.3">
      <c r="A653" s="31" t="s">
        <v>23957</v>
      </c>
      <c r="B653" s="31" t="s">
        <v>23958</v>
      </c>
      <c r="C653" s="31" t="s">
        <v>23959</v>
      </c>
      <c r="D653" s="31" t="s">
        <v>23960</v>
      </c>
      <c r="E653" s="31" t="s">
        <v>101</v>
      </c>
      <c r="F653" s="31" t="s">
        <v>102</v>
      </c>
      <c r="G653" s="31" t="s">
        <v>16190</v>
      </c>
      <c r="H653" s="31" t="s">
        <v>21584</v>
      </c>
      <c r="I653" s="38">
        <v>0.83333333333333337</v>
      </c>
      <c r="J653" s="31" t="s">
        <v>30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451"/>
    </row>
    <row r="654" spans="1:20" ht="56.25" x14ac:dyDescent="1.3">
      <c r="A654" s="31" t="s">
        <v>23961</v>
      </c>
      <c r="B654" s="31" t="s">
        <v>10918</v>
      </c>
      <c r="C654" s="31" t="s">
        <v>23962</v>
      </c>
      <c r="D654" s="31" t="s">
        <v>23963</v>
      </c>
      <c r="E654" s="31" t="s">
        <v>101</v>
      </c>
      <c r="F654" s="31" t="s">
        <v>123</v>
      </c>
      <c r="G654" s="31" t="s">
        <v>16205</v>
      </c>
      <c r="H654" s="31" t="s">
        <v>20921</v>
      </c>
      <c r="I654" s="38">
        <v>0.83333333333333337</v>
      </c>
      <c r="J654" s="31" t="s">
        <v>30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43925</v>
      </c>
      <c r="T654" s="451"/>
    </row>
    <row r="655" spans="1:20" ht="56.25" x14ac:dyDescent="1.3">
      <c r="A655" s="31" t="s">
        <v>23964</v>
      </c>
      <c r="B655" s="31" t="s">
        <v>1307</v>
      </c>
      <c r="C655" s="31" t="s">
        <v>23965</v>
      </c>
      <c r="D655" s="31" t="s">
        <v>23966</v>
      </c>
      <c r="E655" s="31" t="s">
        <v>101</v>
      </c>
      <c r="F655" s="31" t="s">
        <v>123</v>
      </c>
      <c r="G655" s="31" t="s">
        <v>16205</v>
      </c>
      <c r="H655" s="31" t="s">
        <v>20921</v>
      </c>
      <c r="I655" s="38">
        <v>0.83333333333333337</v>
      </c>
      <c r="J655" s="31" t="s">
        <v>30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43925</v>
      </c>
      <c r="T655" s="451"/>
    </row>
    <row r="656" spans="1:20" ht="56.25" x14ac:dyDescent="1.3">
      <c r="A656" s="31" t="s">
        <v>23967</v>
      </c>
      <c r="B656" s="31" t="s">
        <v>23968</v>
      </c>
      <c r="C656" s="31" t="s">
        <v>23969</v>
      </c>
      <c r="D656" s="31" t="s">
        <v>23970</v>
      </c>
      <c r="E656" s="31" t="s">
        <v>101</v>
      </c>
      <c r="F656" s="31" t="s">
        <v>123</v>
      </c>
      <c r="G656" s="31" t="s">
        <v>16205</v>
      </c>
      <c r="H656" s="31" t="s">
        <v>20921</v>
      </c>
      <c r="I656" s="38">
        <v>0.83333333333333337</v>
      </c>
      <c r="J656" s="31" t="s">
        <v>30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43925</v>
      </c>
      <c r="T656" s="451"/>
    </row>
    <row r="657" spans="1:20" ht="56.25" x14ac:dyDescent="1.3">
      <c r="A657" s="31" t="s">
        <v>23971</v>
      </c>
      <c r="B657" s="31" t="s">
        <v>23972</v>
      </c>
      <c r="C657" s="31" t="s">
        <v>23973</v>
      </c>
      <c r="D657" s="31" t="s">
        <v>23974</v>
      </c>
      <c r="E657" s="31" t="s">
        <v>101</v>
      </c>
      <c r="F657" s="31" t="s">
        <v>123</v>
      </c>
      <c r="G657" s="31" t="s">
        <v>16205</v>
      </c>
      <c r="H657" s="31" t="s">
        <v>20921</v>
      </c>
      <c r="I657" s="38">
        <v>0.83333333333333337</v>
      </c>
      <c r="J657" s="31" t="s">
        <v>30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43925</v>
      </c>
      <c r="T657" s="451"/>
    </row>
    <row r="658" spans="1:20" ht="56.25" x14ac:dyDescent="1.3">
      <c r="A658" s="31" t="s">
        <v>23975</v>
      </c>
      <c r="B658" s="31" t="s">
        <v>23976</v>
      </c>
      <c r="C658" s="31" t="s">
        <v>23977</v>
      </c>
      <c r="D658" s="31" t="s">
        <v>23978</v>
      </c>
      <c r="E658" s="31" t="s">
        <v>687</v>
      </c>
      <c r="F658" s="31" t="s">
        <v>123</v>
      </c>
      <c r="G658" s="31" t="s">
        <v>17532</v>
      </c>
      <c r="H658" s="31" t="s">
        <v>21584</v>
      </c>
      <c r="I658" s="38">
        <v>0.91666666666666663</v>
      </c>
      <c r="J658" s="31" t="s">
        <v>30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  <c r="T658" s="451"/>
    </row>
    <row r="659" spans="1:20" ht="56.25" x14ac:dyDescent="1.3">
      <c r="A659" s="31" t="s">
        <v>23979</v>
      </c>
      <c r="B659" s="31" t="s">
        <v>23980</v>
      </c>
      <c r="C659" s="31" t="s">
        <v>23981</v>
      </c>
      <c r="D659" s="31" t="s">
        <v>23982</v>
      </c>
      <c r="E659" s="31" t="s">
        <v>687</v>
      </c>
      <c r="F659" s="31" t="s">
        <v>123</v>
      </c>
      <c r="G659" s="31" t="s">
        <v>17532</v>
      </c>
      <c r="H659" s="31" t="s">
        <v>21584</v>
      </c>
      <c r="I659" s="38">
        <v>0.41666666666666669</v>
      </c>
      <c r="J659" s="31" t="s">
        <v>30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  <c r="T659" s="451"/>
    </row>
    <row r="660" spans="1:20" x14ac:dyDescent="1.3">
      <c r="A660" s="84"/>
      <c r="B660" s="231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125"/>
      <c r="T660" s="480"/>
    </row>
    <row r="661" spans="1:20" ht="56.25" x14ac:dyDescent="1.3">
      <c r="A661" s="31" t="s">
        <v>23997</v>
      </c>
      <c r="B661" s="31" t="s">
        <v>23998</v>
      </c>
      <c r="C661" s="31" t="s">
        <v>23999</v>
      </c>
      <c r="D661" s="31" t="s">
        <v>24000</v>
      </c>
      <c r="E661" s="31" t="s">
        <v>687</v>
      </c>
      <c r="F661" s="31" t="s">
        <v>123</v>
      </c>
      <c r="G661" s="31" t="s">
        <v>17532</v>
      </c>
      <c r="H661" s="31" t="s">
        <v>21584</v>
      </c>
      <c r="I661" s="38">
        <v>0.91666666666666663</v>
      </c>
      <c r="J661" s="31" t="s">
        <v>30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  <c r="T661" s="451"/>
    </row>
    <row r="662" spans="1:20" ht="56.25" x14ac:dyDescent="1.3">
      <c r="A662" s="31" t="s">
        <v>24001</v>
      </c>
      <c r="B662" s="31" t="s">
        <v>24002</v>
      </c>
      <c r="C662" s="31" t="s">
        <v>24003</v>
      </c>
      <c r="D662" s="31" t="s">
        <v>24004</v>
      </c>
      <c r="E662" s="31" t="s">
        <v>687</v>
      </c>
      <c r="F662" s="31" t="s">
        <v>123</v>
      </c>
      <c r="G662" s="31" t="s">
        <v>17532</v>
      </c>
      <c r="H662" s="31" t="s">
        <v>21584</v>
      </c>
      <c r="I662" s="38">
        <v>0.91666666666666663</v>
      </c>
      <c r="J662" s="31" t="s">
        <v>30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  <c r="T662" s="451"/>
    </row>
    <row r="663" spans="1:20" ht="56.25" x14ac:dyDescent="1.3">
      <c r="A663" s="31" t="s">
        <v>24005</v>
      </c>
      <c r="B663" s="31" t="s">
        <v>24006</v>
      </c>
      <c r="C663" s="31" t="s">
        <v>24007</v>
      </c>
      <c r="D663" s="31" t="s">
        <v>24008</v>
      </c>
      <c r="E663" s="31" t="s">
        <v>687</v>
      </c>
      <c r="F663" s="31" t="s">
        <v>123</v>
      </c>
      <c r="G663" s="31" t="s">
        <v>17532</v>
      </c>
      <c r="H663" s="31" t="s">
        <v>21584</v>
      </c>
      <c r="I663" s="38">
        <v>0.91666666666666663</v>
      </c>
      <c r="J663" s="31" t="s">
        <v>30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43425</v>
      </c>
      <c r="T663" s="451"/>
    </row>
    <row r="664" spans="1:20" ht="56.25" x14ac:dyDescent="1.3">
      <c r="A664" s="31" t="s">
        <v>24009</v>
      </c>
      <c r="B664" s="31" t="s">
        <v>24010</v>
      </c>
      <c r="C664" s="31" t="s">
        <v>24011</v>
      </c>
      <c r="D664" s="31" t="s">
        <v>24012</v>
      </c>
      <c r="E664" s="31" t="s">
        <v>687</v>
      </c>
      <c r="F664" s="31" t="s">
        <v>123</v>
      </c>
      <c r="G664" s="31" t="s">
        <v>17532</v>
      </c>
      <c r="H664" s="31" t="s">
        <v>21584</v>
      </c>
      <c r="I664" s="38">
        <v>0.91666666666666663</v>
      </c>
      <c r="J664" s="31" t="s">
        <v>30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43425</v>
      </c>
      <c r="T664" s="451"/>
    </row>
    <row r="665" spans="1:20" ht="56.25" x14ac:dyDescent="1.3">
      <c r="A665" s="31" t="s">
        <v>24013</v>
      </c>
      <c r="B665" s="31" t="s">
        <v>24014</v>
      </c>
      <c r="C665" s="31" t="s">
        <v>24015</v>
      </c>
      <c r="D665" s="31" t="s">
        <v>24016</v>
      </c>
      <c r="E665" s="31" t="s">
        <v>687</v>
      </c>
      <c r="F665" s="31" t="s">
        <v>123</v>
      </c>
      <c r="G665" s="31" t="s">
        <v>17532</v>
      </c>
      <c r="H665" s="31" t="s">
        <v>21584</v>
      </c>
      <c r="I665" s="38">
        <v>0.91666666666666663</v>
      </c>
      <c r="J665" s="31" t="s">
        <v>30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43425</v>
      </c>
      <c r="T665" s="451"/>
    </row>
    <row r="666" spans="1:20" ht="56.25" x14ac:dyDescent="1.3">
      <c r="A666" s="31" t="s">
        <v>24017</v>
      </c>
      <c r="B666" s="31" t="s">
        <v>24018</v>
      </c>
      <c r="C666" s="31" t="s">
        <v>24019</v>
      </c>
      <c r="D666" s="31" t="s">
        <v>24020</v>
      </c>
      <c r="E666" s="31" t="s">
        <v>101</v>
      </c>
      <c r="F666" s="31" t="s">
        <v>102</v>
      </c>
      <c r="G666" s="31" t="s">
        <v>16190</v>
      </c>
      <c r="H666" s="31" t="s">
        <v>20921</v>
      </c>
      <c r="I666" s="38">
        <v>0.375</v>
      </c>
      <c r="J666" s="31" t="s">
        <v>30</v>
      </c>
      <c r="K666" s="31" t="s">
        <v>105</v>
      </c>
      <c r="L666" s="31" t="s">
        <v>106</v>
      </c>
      <c r="M666" s="31" t="s">
        <v>491</v>
      </c>
      <c r="N666" s="23"/>
      <c r="O666" s="23"/>
      <c r="P666" s="23"/>
      <c r="Q666" s="23"/>
      <c r="R666" s="23"/>
      <c r="S666" s="29">
        <v>26200</v>
      </c>
      <c r="T666" s="451"/>
    </row>
    <row r="667" spans="1:20" ht="56.25" x14ac:dyDescent="1.3">
      <c r="A667" s="31" t="s">
        <v>24021</v>
      </c>
      <c r="B667" s="31" t="s">
        <v>4134</v>
      </c>
      <c r="C667" s="31" t="s">
        <v>24022</v>
      </c>
      <c r="D667" s="31" t="s">
        <v>24023</v>
      </c>
      <c r="E667" s="31" t="s">
        <v>101</v>
      </c>
      <c r="F667" s="31" t="s">
        <v>123</v>
      </c>
      <c r="G667" s="31" t="s">
        <v>16223</v>
      </c>
      <c r="H667" s="31" t="s">
        <v>19365</v>
      </c>
      <c r="I667" s="38">
        <v>0.125</v>
      </c>
      <c r="J667" s="31" t="s">
        <v>30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43925</v>
      </c>
      <c r="T667" s="451"/>
    </row>
    <row r="668" spans="1:20" ht="56.25" x14ac:dyDescent="1.3">
      <c r="A668" s="31" t="s">
        <v>24024</v>
      </c>
      <c r="B668" s="31" t="s">
        <v>24025</v>
      </c>
      <c r="C668" s="31" t="s">
        <v>24026</v>
      </c>
      <c r="D668" s="31" t="s">
        <v>24027</v>
      </c>
      <c r="E668" s="31" t="s">
        <v>687</v>
      </c>
      <c r="F668" s="31" t="s">
        <v>123</v>
      </c>
      <c r="G668" s="31" t="s">
        <v>17532</v>
      </c>
      <c r="H668" s="31" t="s">
        <v>21584</v>
      </c>
      <c r="I668" s="38">
        <v>0.41666666666666669</v>
      </c>
      <c r="J668" s="31" t="s">
        <v>30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43425</v>
      </c>
      <c r="T668" s="451"/>
    </row>
    <row r="669" spans="1:20" ht="56.25" x14ac:dyDescent="1.3">
      <c r="A669" s="31" t="s">
        <v>24028</v>
      </c>
      <c r="B669" s="31" t="s">
        <v>24029</v>
      </c>
      <c r="C669" s="31" t="s">
        <v>24030</v>
      </c>
      <c r="D669" s="31" t="s">
        <v>24031</v>
      </c>
      <c r="E669" s="31" t="s">
        <v>687</v>
      </c>
      <c r="F669" s="31" t="s">
        <v>123</v>
      </c>
      <c r="G669" s="31" t="s">
        <v>17532</v>
      </c>
      <c r="H669" s="31" t="s">
        <v>21584</v>
      </c>
      <c r="I669" s="38">
        <v>0.41666666666666669</v>
      </c>
      <c r="J669" s="31" t="s">
        <v>30</v>
      </c>
      <c r="K669" s="31" t="s">
        <v>105</v>
      </c>
      <c r="L669" s="31" t="s">
        <v>106</v>
      </c>
      <c r="M669" s="31" t="s">
        <v>995</v>
      </c>
      <c r="N669" s="23"/>
      <c r="O669" s="23"/>
      <c r="P669" s="23"/>
      <c r="Q669" s="23"/>
      <c r="R669" s="23"/>
      <c r="S669" s="29">
        <v>43425</v>
      </c>
      <c r="T669" s="451"/>
    </row>
    <row r="670" spans="1:20" ht="56.25" x14ac:dyDescent="1.3">
      <c r="A670" s="31" t="s">
        <v>24032</v>
      </c>
      <c r="B670" s="31" t="s">
        <v>24033</v>
      </c>
      <c r="C670" s="31" t="s">
        <v>24034</v>
      </c>
      <c r="D670" s="31" t="s">
        <v>24035</v>
      </c>
      <c r="E670" s="31" t="s">
        <v>687</v>
      </c>
      <c r="F670" s="31" t="s">
        <v>123</v>
      </c>
      <c r="G670" s="31" t="s">
        <v>17532</v>
      </c>
      <c r="H670" s="31" t="s">
        <v>21584</v>
      </c>
      <c r="I670" s="38">
        <v>0.41666666666666669</v>
      </c>
      <c r="J670" s="31" t="s">
        <v>30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451"/>
    </row>
    <row r="671" spans="1:20" ht="56.25" x14ac:dyDescent="1.3">
      <c r="A671" s="31" t="s">
        <v>24036</v>
      </c>
      <c r="B671" s="31" t="s">
        <v>24037</v>
      </c>
      <c r="C671" s="31" t="s">
        <v>24038</v>
      </c>
      <c r="D671" s="31" t="s">
        <v>24039</v>
      </c>
      <c r="E671" s="31" t="s">
        <v>687</v>
      </c>
      <c r="F671" s="31" t="s">
        <v>123</v>
      </c>
      <c r="G671" s="31" t="s">
        <v>17532</v>
      </c>
      <c r="H671" s="31" t="s">
        <v>21584</v>
      </c>
      <c r="I671" s="38">
        <v>0.41666666666666669</v>
      </c>
      <c r="J671" s="31" t="s">
        <v>30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451"/>
    </row>
    <row r="672" spans="1:20" ht="56.25" x14ac:dyDescent="1.3">
      <c r="A672" s="31" t="s">
        <v>24040</v>
      </c>
      <c r="B672" s="31" t="s">
        <v>24041</v>
      </c>
      <c r="C672" s="31" t="s">
        <v>24042</v>
      </c>
      <c r="D672" s="31" t="s">
        <v>24043</v>
      </c>
      <c r="E672" s="31" t="s">
        <v>101</v>
      </c>
      <c r="F672" s="31" t="s">
        <v>123</v>
      </c>
      <c r="G672" s="31" t="s">
        <v>16205</v>
      </c>
      <c r="H672" s="31" t="s">
        <v>20921</v>
      </c>
      <c r="I672" s="38">
        <v>0.83333333333333337</v>
      </c>
      <c r="J672" s="31" t="s">
        <v>30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43925</v>
      </c>
      <c r="T672" s="451"/>
    </row>
    <row r="673" spans="1:20" ht="56.25" x14ac:dyDescent="1.3">
      <c r="A673" s="31" t="s">
        <v>24044</v>
      </c>
      <c r="B673" s="31" t="s">
        <v>24045</v>
      </c>
      <c r="C673" s="31" t="s">
        <v>24046</v>
      </c>
      <c r="D673" s="31" t="s">
        <v>24047</v>
      </c>
      <c r="E673" s="31" t="s">
        <v>101</v>
      </c>
      <c r="F673" s="31" t="s">
        <v>123</v>
      </c>
      <c r="G673" s="31" t="s">
        <v>16205</v>
      </c>
      <c r="H673" s="31" t="s">
        <v>20921</v>
      </c>
      <c r="I673" s="38">
        <v>0.83333333333333337</v>
      </c>
      <c r="J673" s="31" t="s">
        <v>30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43925</v>
      </c>
      <c r="T673" s="451"/>
    </row>
    <row r="674" spans="1:20" ht="56.25" x14ac:dyDescent="1.3">
      <c r="A674" s="31" t="s">
        <v>24048</v>
      </c>
      <c r="B674" s="31" t="s">
        <v>24049</v>
      </c>
      <c r="C674" s="31" t="s">
        <v>24050</v>
      </c>
      <c r="D674" s="31" t="s">
        <v>24051</v>
      </c>
      <c r="E674" s="31" t="s">
        <v>688</v>
      </c>
      <c r="F674" s="31" t="s">
        <v>123</v>
      </c>
      <c r="G674" s="31" t="s">
        <v>16287</v>
      </c>
      <c r="H674" s="31" t="s">
        <v>20921</v>
      </c>
      <c r="I674" s="38">
        <v>0.83333333333333337</v>
      </c>
      <c r="J674" s="31" t="s">
        <v>30</v>
      </c>
      <c r="K674" s="31" t="s">
        <v>105</v>
      </c>
      <c r="L674" s="31" t="s">
        <v>125</v>
      </c>
      <c r="M674" s="31" t="s">
        <v>194</v>
      </c>
      <c r="N674" s="23"/>
      <c r="O674" s="23"/>
      <c r="P674" s="23"/>
      <c r="Q674" s="23"/>
      <c r="R674" s="23"/>
      <c r="S674" s="29">
        <v>28330</v>
      </c>
      <c r="T674" s="451"/>
    </row>
    <row r="675" spans="1:20" ht="56.25" x14ac:dyDescent="1.3">
      <c r="A675" s="31" t="s">
        <v>24052</v>
      </c>
      <c r="B675" s="31" t="s">
        <v>24053</v>
      </c>
      <c r="C675" s="31" t="s">
        <v>24054</v>
      </c>
      <c r="D675" s="31" t="s">
        <v>24055</v>
      </c>
      <c r="E675" s="31" t="s">
        <v>688</v>
      </c>
      <c r="F675" s="31" t="s">
        <v>123</v>
      </c>
      <c r="G675" s="31" t="s">
        <v>16287</v>
      </c>
      <c r="H675" s="31" t="s">
        <v>20921</v>
      </c>
      <c r="I675" s="38">
        <v>0.83333333333333337</v>
      </c>
      <c r="J675" s="31" t="s">
        <v>30</v>
      </c>
      <c r="K675" s="31" t="s">
        <v>105</v>
      </c>
      <c r="L675" s="31" t="s">
        <v>125</v>
      </c>
      <c r="M675" s="31" t="s">
        <v>194</v>
      </c>
      <c r="N675" s="23"/>
      <c r="O675" s="23"/>
      <c r="P675" s="23"/>
      <c r="Q675" s="23"/>
      <c r="R675" s="23"/>
      <c r="S675" s="29">
        <v>28330</v>
      </c>
      <c r="T675" s="451"/>
    </row>
    <row r="676" spans="1:20" x14ac:dyDescent="1.65">
      <c r="A676" s="751" t="s">
        <v>23925</v>
      </c>
      <c r="B676" s="751"/>
      <c r="C676" s="751"/>
      <c r="D676" s="751"/>
      <c r="E676" s="751"/>
      <c r="F676" s="751"/>
      <c r="G676" s="751"/>
      <c r="H676" s="751"/>
      <c r="I676" s="751"/>
      <c r="J676" s="751"/>
      <c r="K676" s="751"/>
      <c r="L676" s="751"/>
      <c r="M676" s="751"/>
      <c r="N676" s="399"/>
      <c r="O676" s="23"/>
      <c r="P676" s="23"/>
      <c r="Q676" s="23"/>
      <c r="R676" s="23"/>
      <c r="S676" s="29"/>
      <c r="T676" s="492">
        <v>19500</v>
      </c>
    </row>
    <row r="677" spans="1:20" x14ac:dyDescent="1.65">
      <c r="A677" s="751" t="s">
        <v>23925</v>
      </c>
      <c r="B677" s="751"/>
      <c r="C677" s="751"/>
      <c r="D677" s="751"/>
      <c r="E677" s="751"/>
      <c r="F677" s="751"/>
      <c r="G677" s="751"/>
      <c r="H677" s="751"/>
      <c r="I677" s="751"/>
      <c r="J677" s="751"/>
      <c r="K677" s="751"/>
      <c r="L677" s="751"/>
      <c r="M677" s="751"/>
      <c r="N677" s="399"/>
      <c r="O677" s="23"/>
      <c r="P677" s="23"/>
      <c r="Q677" s="23"/>
      <c r="R677" s="23"/>
      <c r="S677" s="29"/>
      <c r="T677" s="492">
        <v>10500</v>
      </c>
    </row>
    <row r="678" spans="1:20" x14ac:dyDescent="1.65">
      <c r="A678" s="751" t="s">
        <v>23925</v>
      </c>
      <c r="B678" s="751"/>
      <c r="C678" s="751"/>
      <c r="D678" s="751"/>
      <c r="E678" s="751"/>
      <c r="F678" s="751"/>
      <c r="G678" s="751"/>
      <c r="H678" s="751"/>
      <c r="I678" s="751"/>
      <c r="J678" s="751"/>
      <c r="K678" s="751"/>
      <c r="L678" s="751"/>
      <c r="M678" s="751"/>
      <c r="N678" s="399"/>
      <c r="O678" s="23"/>
      <c r="P678" s="23"/>
      <c r="Q678" s="23"/>
      <c r="R678" s="23">
        <f>R642</f>
        <v>0</v>
      </c>
      <c r="S678" s="29"/>
      <c r="T678" s="492">
        <v>30000</v>
      </c>
    </row>
    <row r="679" spans="1:20" x14ac:dyDescent="1.65">
      <c r="A679" s="751" t="s">
        <v>23925</v>
      </c>
      <c r="B679" s="751"/>
      <c r="C679" s="751"/>
      <c r="D679" s="751"/>
      <c r="E679" s="751"/>
      <c r="F679" s="751"/>
      <c r="G679" s="751"/>
      <c r="H679" s="751"/>
      <c r="I679" s="751"/>
      <c r="J679" s="751"/>
      <c r="K679" s="751"/>
      <c r="L679" s="751"/>
      <c r="M679" s="751"/>
      <c r="N679" s="399"/>
      <c r="O679" s="23"/>
      <c r="P679" s="23"/>
      <c r="Q679" s="23"/>
      <c r="R679" s="23"/>
      <c r="S679" s="29"/>
      <c r="T679" s="492">
        <v>45000</v>
      </c>
    </row>
    <row r="680" spans="1:20" x14ac:dyDescent="1.65">
      <c r="A680" s="751" t="s">
        <v>23925</v>
      </c>
      <c r="B680" s="751"/>
      <c r="C680" s="751"/>
      <c r="D680" s="751"/>
      <c r="E680" s="751"/>
      <c r="F680" s="751"/>
      <c r="G680" s="751"/>
      <c r="H680" s="751"/>
      <c r="I680" s="751"/>
      <c r="J680" s="751"/>
      <c r="K680" s="751"/>
      <c r="L680" s="751"/>
      <c r="M680" s="751"/>
      <c r="N680" s="399"/>
      <c r="O680" s="23"/>
      <c r="P680" s="23"/>
      <c r="Q680" s="23"/>
      <c r="R680" s="23"/>
      <c r="S680" s="29"/>
      <c r="T680" s="492">
        <v>41000</v>
      </c>
    </row>
    <row r="681" spans="1:20" x14ac:dyDescent="1.65">
      <c r="A681" s="751" t="s">
        <v>23925</v>
      </c>
      <c r="B681" s="751"/>
      <c r="C681" s="751"/>
      <c r="D681" s="751"/>
      <c r="E681" s="751"/>
      <c r="F681" s="751"/>
      <c r="G681" s="751"/>
      <c r="H681" s="751"/>
      <c r="I681" s="751"/>
      <c r="J681" s="751"/>
      <c r="K681" s="751"/>
      <c r="L681" s="751"/>
      <c r="M681" s="751"/>
      <c r="N681" s="399"/>
      <c r="O681" s="23"/>
      <c r="P681" s="23"/>
      <c r="Q681" s="23"/>
      <c r="R681" s="23"/>
      <c r="S681" s="29"/>
      <c r="T681" s="492">
        <v>100000</v>
      </c>
    </row>
    <row r="682" spans="1:20" x14ac:dyDescent="1.65">
      <c r="A682" s="751" t="s">
        <v>24903</v>
      </c>
      <c r="B682" s="751"/>
      <c r="C682" s="751"/>
      <c r="D682" s="751"/>
      <c r="E682" s="751"/>
      <c r="F682" s="751"/>
      <c r="G682" s="751"/>
      <c r="H682" s="751"/>
      <c r="I682" s="751"/>
      <c r="J682" s="751"/>
      <c r="K682" s="751"/>
      <c r="L682" s="751"/>
      <c r="M682" s="751"/>
      <c r="N682" s="399"/>
      <c r="O682" s="23"/>
      <c r="P682" s="23"/>
      <c r="Q682" s="23"/>
      <c r="R682" s="23"/>
      <c r="S682" s="29"/>
      <c r="T682" s="492">
        <v>60000</v>
      </c>
    </row>
    <row r="683" spans="1:20" ht="56.25" x14ac:dyDescent="1.3">
      <c r="A683" s="811" t="s">
        <v>25349</v>
      </c>
      <c r="B683" s="811"/>
      <c r="C683" s="811"/>
      <c r="D683" s="811"/>
      <c r="E683" s="811"/>
      <c r="F683" s="811"/>
      <c r="G683" s="811"/>
      <c r="H683" s="811"/>
      <c r="I683" s="811"/>
      <c r="J683" s="811"/>
      <c r="K683" s="811"/>
      <c r="L683" s="811"/>
      <c r="M683" s="811"/>
      <c r="N683" s="23"/>
      <c r="O683" s="23"/>
      <c r="P683" s="23"/>
      <c r="Q683" s="23"/>
      <c r="R683" s="23"/>
      <c r="S683" s="29"/>
      <c r="T683" s="451"/>
    </row>
    <row r="684" spans="1:20" ht="56.25" x14ac:dyDescent="1.3">
      <c r="A684" s="31" t="s">
        <v>24928</v>
      </c>
      <c r="B684" s="31" t="s">
        <v>24929</v>
      </c>
      <c r="C684" s="31" t="s">
        <v>24930</v>
      </c>
      <c r="D684" s="31" t="s">
        <v>24931</v>
      </c>
      <c r="E684" s="31" t="s">
        <v>101</v>
      </c>
      <c r="F684" s="31" t="s">
        <v>102</v>
      </c>
      <c r="G684" s="31" t="s">
        <v>16236</v>
      </c>
      <c r="H684" s="31" t="s">
        <v>19365</v>
      </c>
      <c r="I684" s="38">
        <v>0.41666666666666669</v>
      </c>
      <c r="J684" s="31" t="s">
        <v>30</v>
      </c>
      <c r="K684" s="31" t="s">
        <v>105</v>
      </c>
      <c r="L684" s="31" t="s">
        <v>106</v>
      </c>
      <c r="M684" s="31" t="s">
        <v>107</v>
      </c>
      <c r="N684" s="23"/>
      <c r="O684" s="23"/>
      <c r="P684" s="23"/>
      <c r="Q684" s="23"/>
      <c r="R684" s="23"/>
      <c r="S684" s="29">
        <v>22200</v>
      </c>
      <c r="T684" s="451"/>
    </row>
    <row r="685" spans="1:20" x14ac:dyDescent="1.65">
      <c r="A685" s="751" t="s">
        <v>13743</v>
      </c>
      <c r="B685" s="751"/>
      <c r="C685" s="751"/>
      <c r="D685" s="751"/>
      <c r="E685" s="751"/>
      <c r="F685" s="751"/>
      <c r="G685" s="751"/>
      <c r="H685" s="751"/>
      <c r="I685" s="751"/>
      <c r="J685" s="751"/>
      <c r="K685" s="751"/>
      <c r="L685" s="751"/>
      <c r="M685" s="751"/>
      <c r="N685" s="399"/>
      <c r="O685" s="23"/>
      <c r="P685" s="23"/>
      <c r="Q685" s="23"/>
      <c r="R685" s="23"/>
      <c r="S685" s="29"/>
      <c r="T685" s="492">
        <v>500000</v>
      </c>
    </row>
    <row r="686" spans="1:20" x14ac:dyDescent="1.65">
      <c r="A686" s="751" t="s">
        <v>13743</v>
      </c>
      <c r="B686" s="751"/>
      <c r="C686" s="751"/>
      <c r="D686" s="751"/>
      <c r="E686" s="751"/>
      <c r="F686" s="751"/>
      <c r="G686" s="751"/>
      <c r="H686" s="751"/>
      <c r="I686" s="751"/>
      <c r="J686" s="751"/>
      <c r="K686" s="751"/>
      <c r="L686" s="751"/>
      <c r="M686" s="751"/>
      <c r="N686" s="399"/>
      <c r="O686" s="23"/>
      <c r="P686" s="23"/>
      <c r="Q686" s="23"/>
      <c r="R686" s="23"/>
      <c r="S686" s="29"/>
      <c r="T686" s="492">
        <v>100000</v>
      </c>
    </row>
    <row r="687" spans="1:20" x14ac:dyDescent="1.65">
      <c r="A687" s="751" t="s">
        <v>13743</v>
      </c>
      <c r="B687" s="751"/>
      <c r="C687" s="751"/>
      <c r="D687" s="751"/>
      <c r="E687" s="751"/>
      <c r="F687" s="751"/>
      <c r="G687" s="751"/>
      <c r="H687" s="751"/>
      <c r="I687" s="751"/>
      <c r="J687" s="751"/>
      <c r="K687" s="751"/>
      <c r="L687" s="751"/>
      <c r="M687" s="751"/>
      <c r="N687" s="399"/>
      <c r="O687" s="23"/>
      <c r="P687" s="23"/>
      <c r="Q687" s="23"/>
      <c r="R687" s="23"/>
      <c r="S687" s="29"/>
      <c r="T687" s="492">
        <v>27700</v>
      </c>
    </row>
    <row r="688" spans="1:20" x14ac:dyDescent="1.65">
      <c r="A688" s="751" t="s">
        <v>25359</v>
      </c>
      <c r="B688" s="751"/>
      <c r="C688" s="751"/>
      <c r="D688" s="751"/>
      <c r="E688" s="751"/>
      <c r="F688" s="751"/>
      <c r="G688" s="751"/>
      <c r="H688" s="751"/>
      <c r="I688" s="751"/>
      <c r="J688" s="751"/>
      <c r="K688" s="751"/>
      <c r="L688" s="751"/>
      <c r="M688" s="751"/>
      <c r="N688" s="399"/>
      <c r="O688" s="23"/>
      <c r="P688" s="23"/>
      <c r="Q688" s="23"/>
      <c r="R688" s="23"/>
      <c r="S688" s="29"/>
      <c r="T688" s="492">
        <v>860000</v>
      </c>
    </row>
    <row r="689" spans="1:20" x14ac:dyDescent="1.65">
      <c r="A689" s="751" t="s">
        <v>26803</v>
      </c>
      <c r="B689" s="751"/>
      <c r="C689" s="751"/>
      <c r="D689" s="751"/>
      <c r="E689" s="751"/>
      <c r="F689" s="751"/>
      <c r="G689" s="751"/>
      <c r="H689" s="751"/>
      <c r="I689" s="751"/>
      <c r="J689" s="751"/>
      <c r="K689" s="751"/>
      <c r="L689" s="751"/>
      <c r="M689" s="751"/>
      <c r="N689" s="399"/>
      <c r="O689" s="23"/>
      <c r="P689" s="23"/>
      <c r="Q689" s="23"/>
      <c r="R689" s="23"/>
      <c r="S689" s="29"/>
      <c r="T689" s="492">
        <v>363500</v>
      </c>
    </row>
    <row r="690" spans="1:20" x14ac:dyDescent="1.65">
      <c r="A690" s="751" t="s">
        <v>26803</v>
      </c>
      <c r="B690" s="751"/>
      <c r="C690" s="751"/>
      <c r="D690" s="751"/>
      <c r="E690" s="751"/>
      <c r="F690" s="751"/>
      <c r="G690" s="751"/>
      <c r="H690" s="751"/>
      <c r="I690" s="751"/>
      <c r="J690" s="751"/>
      <c r="K690" s="751"/>
      <c r="L690" s="751"/>
      <c r="M690" s="751"/>
      <c r="N690" s="399"/>
      <c r="O690" s="23"/>
      <c r="P690" s="23"/>
      <c r="Q690" s="23"/>
      <c r="R690" s="23"/>
      <c r="S690" s="29"/>
      <c r="T690" s="492">
        <v>104500</v>
      </c>
    </row>
    <row r="691" spans="1:20" x14ac:dyDescent="1.65">
      <c r="A691" s="751" t="s">
        <v>26803</v>
      </c>
      <c r="B691" s="751"/>
      <c r="C691" s="751"/>
      <c r="D691" s="751"/>
      <c r="E691" s="751"/>
      <c r="F691" s="751"/>
      <c r="G691" s="751"/>
      <c r="H691" s="751"/>
      <c r="I691" s="751"/>
      <c r="J691" s="751"/>
      <c r="K691" s="751"/>
      <c r="L691" s="751"/>
      <c r="M691" s="751"/>
      <c r="N691" s="399"/>
      <c r="O691" s="23"/>
      <c r="P691" s="23"/>
      <c r="Q691" s="23"/>
      <c r="R691" s="23"/>
      <c r="S691" s="29"/>
      <c r="T691" s="492">
        <v>19940</v>
      </c>
    </row>
    <row r="692" spans="1:20" x14ac:dyDescent="1.65">
      <c r="A692" s="751" t="s">
        <v>26803</v>
      </c>
      <c r="B692" s="751"/>
      <c r="C692" s="751"/>
      <c r="D692" s="751"/>
      <c r="E692" s="751"/>
      <c r="F692" s="751"/>
      <c r="G692" s="751"/>
      <c r="H692" s="751"/>
      <c r="I692" s="751"/>
      <c r="J692" s="751"/>
      <c r="K692" s="751"/>
      <c r="L692" s="751"/>
      <c r="M692" s="751"/>
      <c r="N692" s="399"/>
      <c r="O692" s="23"/>
      <c r="P692" s="23"/>
      <c r="Q692" s="23"/>
      <c r="R692" s="23"/>
      <c r="S692" s="29"/>
      <c r="T692" s="492">
        <v>55000</v>
      </c>
    </row>
    <row r="693" spans="1:20" x14ac:dyDescent="1.65">
      <c r="A693" s="751" t="s">
        <v>26803</v>
      </c>
      <c r="B693" s="751"/>
      <c r="C693" s="751"/>
      <c r="D693" s="751"/>
      <c r="E693" s="751"/>
      <c r="F693" s="751"/>
      <c r="G693" s="751"/>
      <c r="H693" s="751"/>
      <c r="I693" s="751"/>
      <c r="J693" s="751"/>
      <c r="K693" s="751"/>
      <c r="L693" s="751"/>
      <c r="M693" s="751"/>
      <c r="N693" s="399"/>
      <c r="O693" s="23"/>
      <c r="P693" s="23"/>
      <c r="Q693" s="23"/>
      <c r="R693" s="23"/>
      <c r="S693" s="29"/>
      <c r="T693" s="492">
        <v>600000</v>
      </c>
    </row>
    <row r="694" spans="1:20" ht="56.25" x14ac:dyDescent="1.3">
      <c r="A694" s="712" t="s">
        <v>26790</v>
      </c>
      <c r="B694" s="712"/>
      <c r="C694" s="712"/>
      <c r="D694" s="712"/>
      <c r="E694" s="712"/>
      <c r="F694" s="712"/>
      <c r="G694" s="712"/>
      <c r="H694" s="712"/>
      <c r="I694" s="712"/>
      <c r="J694" s="712"/>
      <c r="K694" s="712"/>
      <c r="L694" s="712"/>
      <c r="M694" s="712"/>
      <c r="N694" s="23"/>
      <c r="O694" s="23"/>
      <c r="P694" s="23"/>
      <c r="Q694" s="23"/>
      <c r="R694" s="23"/>
      <c r="S694" s="29"/>
      <c r="T694" s="451"/>
    </row>
    <row r="695" spans="1:20" ht="56.25" x14ac:dyDescent="1.3">
      <c r="A695" s="31" t="s">
        <v>25371</v>
      </c>
      <c r="B695" s="31" t="s">
        <v>25372</v>
      </c>
      <c r="C695" s="31" t="s">
        <v>25373</v>
      </c>
      <c r="D695" s="31" t="s">
        <v>25374</v>
      </c>
      <c r="E695" s="31" t="s">
        <v>688</v>
      </c>
      <c r="F695" s="31" t="s">
        <v>123</v>
      </c>
      <c r="G695" s="31" t="s">
        <v>16287</v>
      </c>
      <c r="H695" s="31" t="s">
        <v>19365</v>
      </c>
      <c r="I695" s="38">
        <v>0.95833333333333337</v>
      </c>
      <c r="J695" s="31" t="s">
        <v>30</v>
      </c>
      <c r="K695" s="31" t="s">
        <v>105</v>
      </c>
      <c r="L695" s="31" t="s">
        <v>194</v>
      </c>
      <c r="M695" s="31" t="s">
        <v>106</v>
      </c>
      <c r="N695" s="23"/>
      <c r="O695" s="23"/>
      <c r="P695" s="23"/>
      <c r="Q695" s="23"/>
      <c r="R695" s="23"/>
      <c r="S695" s="29">
        <v>38950</v>
      </c>
      <c r="T695" s="451"/>
    </row>
    <row r="696" spans="1:20" ht="56.25" x14ac:dyDescent="1.3">
      <c r="A696" s="31" t="s">
        <v>25375</v>
      </c>
      <c r="B696" s="31" t="s">
        <v>25376</v>
      </c>
      <c r="C696" s="31" t="s">
        <v>25377</v>
      </c>
      <c r="D696" s="31" t="s">
        <v>25378</v>
      </c>
      <c r="E696" s="31" t="s">
        <v>688</v>
      </c>
      <c r="F696" s="31" t="s">
        <v>123</v>
      </c>
      <c r="G696" s="31" t="s">
        <v>16287</v>
      </c>
      <c r="H696" s="31" t="s">
        <v>19365</v>
      </c>
      <c r="I696" s="38">
        <v>0.95833333333333337</v>
      </c>
      <c r="J696" s="31" t="s">
        <v>30</v>
      </c>
      <c r="K696" s="31" t="s">
        <v>105</v>
      </c>
      <c r="L696" s="31" t="s">
        <v>194</v>
      </c>
      <c r="M696" s="31" t="s">
        <v>106</v>
      </c>
      <c r="N696" s="23"/>
      <c r="O696" s="23"/>
      <c r="P696" s="23"/>
      <c r="Q696" s="23"/>
      <c r="R696" s="23"/>
      <c r="S696" s="29">
        <v>38950</v>
      </c>
      <c r="T696" s="451"/>
    </row>
    <row r="697" spans="1:20" ht="56.25" x14ac:dyDescent="1.3">
      <c r="A697" s="31" t="s">
        <v>25379</v>
      </c>
      <c r="B697" s="31" t="s">
        <v>25380</v>
      </c>
      <c r="C697" s="31" t="s">
        <v>25381</v>
      </c>
      <c r="D697" s="31" t="s">
        <v>25382</v>
      </c>
      <c r="E697" s="31" t="s">
        <v>688</v>
      </c>
      <c r="F697" s="31" t="s">
        <v>123</v>
      </c>
      <c r="G697" s="31" t="s">
        <v>16287</v>
      </c>
      <c r="H697" s="31" t="s">
        <v>19365</v>
      </c>
      <c r="I697" s="38">
        <v>0.95833333333333337</v>
      </c>
      <c r="J697" s="31" t="s">
        <v>30</v>
      </c>
      <c r="K697" s="31" t="s">
        <v>105</v>
      </c>
      <c r="L697" s="31" t="s">
        <v>194</v>
      </c>
      <c r="M697" s="31" t="s">
        <v>106</v>
      </c>
      <c r="N697" s="23"/>
      <c r="O697" s="23"/>
      <c r="P697" s="23"/>
      <c r="Q697" s="23"/>
      <c r="R697" s="23"/>
      <c r="S697" s="29">
        <v>38950</v>
      </c>
      <c r="T697" s="451"/>
    </row>
    <row r="698" spans="1:20" ht="56.25" x14ac:dyDescent="1.3">
      <c r="A698" s="31" t="s">
        <v>25383</v>
      </c>
      <c r="B698" s="31" t="s">
        <v>25384</v>
      </c>
      <c r="C698" s="31" t="s">
        <v>25385</v>
      </c>
      <c r="D698" s="31" t="s">
        <v>25386</v>
      </c>
      <c r="E698" s="31" t="s">
        <v>688</v>
      </c>
      <c r="F698" s="31" t="s">
        <v>123</v>
      </c>
      <c r="G698" s="31" t="s">
        <v>16287</v>
      </c>
      <c r="H698" s="31" t="s">
        <v>19365</v>
      </c>
      <c r="I698" s="38">
        <v>0.95833333333333337</v>
      </c>
      <c r="J698" s="31" t="s">
        <v>30</v>
      </c>
      <c r="K698" s="31" t="s">
        <v>105</v>
      </c>
      <c r="L698" s="31" t="s">
        <v>194</v>
      </c>
      <c r="M698" s="31" t="s">
        <v>106</v>
      </c>
      <c r="N698" s="23"/>
      <c r="O698" s="23"/>
      <c r="P698" s="23"/>
      <c r="Q698" s="23"/>
      <c r="R698" s="23"/>
      <c r="S698" s="29">
        <v>38950</v>
      </c>
      <c r="T698" s="451"/>
    </row>
    <row r="699" spans="1:20" ht="56.25" x14ac:dyDescent="1.3">
      <c r="A699" s="31" t="s">
        <v>25387</v>
      </c>
      <c r="B699" s="31" t="s">
        <v>25388</v>
      </c>
      <c r="C699" s="31" t="s">
        <v>25389</v>
      </c>
      <c r="D699" s="31" t="s">
        <v>25390</v>
      </c>
      <c r="E699" s="31" t="s">
        <v>688</v>
      </c>
      <c r="F699" s="31" t="s">
        <v>123</v>
      </c>
      <c r="G699" s="31" t="s">
        <v>16287</v>
      </c>
      <c r="H699" s="31" t="s">
        <v>19365</v>
      </c>
      <c r="I699" s="38">
        <v>0.95833333333333337</v>
      </c>
      <c r="J699" s="31" t="s">
        <v>30</v>
      </c>
      <c r="K699" s="31" t="s">
        <v>105</v>
      </c>
      <c r="L699" s="31" t="s">
        <v>194</v>
      </c>
      <c r="M699" s="31" t="s">
        <v>106</v>
      </c>
      <c r="N699" s="23"/>
      <c r="O699" s="23"/>
      <c r="P699" s="23"/>
      <c r="Q699" s="23"/>
      <c r="R699" s="23"/>
      <c r="S699" s="29">
        <v>38950</v>
      </c>
      <c r="T699" s="451"/>
    </row>
    <row r="700" spans="1:20" ht="56.25" x14ac:dyDescent="1.3">
      <c r="A700" s="31" t="s">
        <v>25391</v>
      </c>
      <c r="B700" s="31" t="s">
        <v>10047</v>
      </c>
      <c r="C700" s="31" t="s">
        <v>25392</v>
      </c>
      <c r="D700" s="31" t="s">
        <v>25393</v>
      </c>
      <c r="E700" s="31" t="s">
        <v>688</v>
      </c>
      <c r="F700" s="31" t="s">
        <v>123</v>
      </c>
      <c r="G700" s="31" t="s">
        <v>16287</v>
      </c>
      <c r="H700" s="31" t="s">
        <v>19365</v>
      </c>
      <c r="I700" s="38">
        <v>0.95833333333333337</v>
      </c>
      <c r="J700" s="31" t="s">
        <v>30</v>
      </c>
      <c r="K700" s="31" t="s">
        <v>105</v>
      </c>
      <c r="L700" s="31" t="s">
        <v>194</v>
      </c>
      <c r="M700" s="31" t="s">
        <v>106</v>
      </c>
      <c r="N700" s="23"/>
      <c r="O700" s="23"/>
      <c r="P700" s="23"/>
      <c r="Q700" s="23"/>
      <c r="R700" s="23"/>
      <c r="S700" s="29">
        <v>38950</v>
      </c>
      <c r="T700" s="451"/>
    </row>
    <row r="701" spans="1:20" ht="56.25" x14ac:dyDescent="1.3">
      <c r="A701" s="31" t="s">
        <v>25394</v>
      </c>
      <c r="B701" s="31" t="s">
        <v>25395</v>
      </c>
      <c r="C701" s="31" t="s">
        <v>25396</v>
      </c>
      <c r="D701" s="31" t="s">
        <v>25397</v>
      </c>
      <c r="E701" s="31" t="s">
        <v>688</v>
      </c>
      <c r="F701" s="31" t="s">
        <v>123</v>
      </c>
      <c r="G701" s="31" t="s">
        <v>16287</v>
      </c>
      <c r="H701" s="31" t="s">
        <v>19365</v>
      </c>
      <c r="I701" s="38">
        <v>0.95833333333333337</v>
      </c>
      <c r="J701" s="31" t="s">
        <v>30</v>
      </c>
      <c r="K701" s="31" t="s">
        <v>105</v>
      </c>
      <c r="L701" s="31" t="s">
        <v>194</v>
      </c>
      <c r="M701" s="31" t="s">
        <v>106</v>
      </c>
      <c r="N701" s="23"/>
      <c r="O701" s="23"/>
      <c r="P701" s="23"/>
      <c r="Q701" s="23"/>
      <c r="R701" s="23"/>
      <c r="S701" s="29">
        <v>38950</v>
      </c>
      <c r="T701" s="451"/>
    </row>
    <row r="702" spans="1:20" ht="56.25" x14ac:dyDescent="1.3">
      <c r="A702" s="31" t="s">
        <v>25398</v>
      </c>
      <c r="B702" s="31" t="s">
        <v>25399</v>
      </c>
      <c r="C702" s="31" t="s">
        <v>25400</v>
      </c>
      <c r="D702" s="31" t="s">
        <v>25401</v>
      </c>
      <c r="E702" s="31" t="s">
        <v>688</v>
      </c>
      <c r="F702" s="31" t="s">
        <v>123</v>
      </c>
      <c r="G702" s="31" t="s">
        <v>16287</v>
      </c>
      <c r="H702" s="31" t="s">
        <v>19365</v>
      </c>
      <c r="I702" s="38">
        <v>0.95833333333333337</v>
      </c>
      <c r="J702" s="31" t="s">
        <v>30</v>
      </c>
      <c r="K702" s="31" t="s">
        <v>105</v>
      </c>
      <c r="L702" s="31" t="s">
        <v>194</v>
      </c>
      <c r="M702" s="31" t="s">
        <v>106</v>
      </c>
      <c r="N702" s="23"/>
      <c r="O702" s="23"/>
      <c r="P702" s="23"/>
      <c r="Q702" s="23"/>
      <c r="R702" s="23"/>
      <c r="S702" s="29">
        <v>38950</v>
      </c>
      <c r="T702" s="451"/>
    </row>
    <row r="703" spans="1:20" ht="56.25" x14ac:dyDescent="1.3">
      <c r="A703" s="31" t="s">
        <v>25402</v>
      </c>
      <c r="B703" s="31" t="s">
        <v>25403</v>
      </c>
      <c r="C703" s="31" t="s">
        <v>25404</v>
      </c>
      <c r="D703" s="31" t="s">
        <v>25405</v>
      </c>
      <c r="E703" s="31" t="s">
        <v>688</v>
      </c>
      <c r="F703" s="31" t="s">
        <v>123</v>
      </c>
      <c r="G703" s="31" t="s">
        <v>16287</v>
      </c>
      <c r="H703" s="31" t="s">
        <v>19365</v>
      </c>
      <c r="I703" s="38">
        <v>0.95833333333333337</v>
      </c>
      <c r="J703" s="31" t="s">
        <v>30</v>
      </c>
      <c r="K703" s="31" t="s">
        <v>105</v>
      </c>
      <c r="L703" s="31" t="s">
        <v>194</v>
      </c>
      <c r="M703" s="31" t="s">
        <v>106</v>
      </c>
      <c r="N703" s="23"/>
      <c r="O703" s="23"/>
      <c r="P703" s="23"/>
      <c r="Q703" s="23"/>
      <c r="R703" s="23"/>
      <c r="S703" s="29">
        <v>38950</v>
      </c>
      <c r="T703" s="451"/>
    </row>
    <row r="704" spans="1:20" ht="56.25" x14ac:dyDescent="1.3">
      <c r="A704" s="31" t="s">
        <v>25406</v>
      </c>
      <c r="B704" s="31" t="s">
        <v>25407</v>
      </c>
      <c r="C704" s="31" t="s">
        <v>25408</v>
      </c>
      <c r="D704" s="31" t="s">
        <v>25409</v>
      </c>
      <c r="E704" s="31" t="s">
        <v>101</v>
      </c>
      <c r="F704" s="31" t="s">
        <v>102</v>
      </c>
      <c r="G704" s="31" t="s">
        <v>16190</v>
      </c>
      <c r="H704" s="31" t="s">
        <v>21619</v>
      </c>
      <c r="I704" s="38">
        <v>0.52430555555555558</v>
      </c>
      <c r="J704" s="31" t="s">
        <v>30</v>
      </c>
      <c r="K704" s="31" t="s">
        <v>105</v>
      </c>
      <c r="L704" s="31" t="s">
        <v>491</v>
      </c>
      <c r="M704" s="31" t="s">
        <v>106</v>
      </c>
      <c r="N704" s="23"/>
      <c r="O704" s="23"/>
      <c r="P704" s="23"/>
      <c r="Q704" s="23"/>
      <c r="R704" s="23"/>
      <c r="S704" s="29">
        <v>26200</v>
      </c>
      <c r="T704" s="451"/>
    </row>
    <row r="705" spans="1:20" ht="56.25" x14ac:dyDescent="1.3">
      <c r="A705" s="31" t="s">
        <v>25410</v>
      </c>
      <c r="B705" s="31" t="s">
        <v>25411</v>
      </c>
      <c r="C705" s="31" t="s">
        <v>25412</v>
      </c>
      <c r="D705" s="31" t="s">
        <v>25413</v>
      </c>
      <c r="E705" s="31" t="s">
        <v>687</v>
      </c>
      <c r="F705" s="31" t="s">
        <v>123</v>
      </c>
      <c r="G705" s="31" t="s">
        <v>18959</v>
      </c>
      <c r="H705" s="31" t="s">
        <v>21619</v>
      </c>
      <c r="I705" s="38">
        <v>0.53125</v>
      </c>
      <c r="J705" s="31" t="s">
        <v>30</v>
      </c>
      <c r="K705" s="31" t="s">
        <v>105</v>
      </c>
      <c r="L705" s="31" t="s">
        <v>995</v>
      </c>
      <c r="M705" s="31" t="s">
        <v>106</v>
      </c>
      <c r="N705" s="23"/>
      <c r="O705" s="23"/>
      <c r="P705" s="23"/>
      <c r="Q705" s="23"/>
      <c r="R705" s="23"/>
      <c r="S705" s="29">
        <v>43425</v>
      </c>
      <c r="T705" s="451"/>
    </row>
    <row r="706" spans="1:20" ht="56.25" x14ac:dyDescent="1.3">
      <c r="A706" s="31" t="s">
        <v>25414</v>
      </c>
      <c r="B706" s="31" t="s">
        <v>25415</v>
      </c>
      <c r="C706" s="31" t="s">
        <v>25416</v>
      </c>
      <c r="D706" s="31" t="s">
        <v>25417</v>
      </c>
      <c r="E706" s="31" t="s">
        <v>687</v>
      </c>
      <c r="F706" s="31" t="s">
        <v>123</v>
      </c>
      <c r="G706" s="31" t="s">
        <v>18959</v>
      </c>
      <c r="H706" s="31" t="s">
        <v>21619</v>
      </c>
      <c r="I706" s="38">
        <v>0.53125</v>
      </c>
      <c r="J706" s="31" t="s">
        <v>30</v>
      </c>
      <c r="K706" s="31" t="s">
        <v>105</v>
      </c>
      <c r="L706" s="31" t="s">
        <v>995</v>
      </c>
      <c r="M706" s="31" t="s">
        <v>106</v>
      </c>
      <c r="N706" s="23"/>
      <c r="O706" s="23"/>
      <c r="P706" s="23"/>
      <c r="Q706" s="23"/>
      <c r="R706" s="23"/>
      <c r="S706" s="29">
        <v>43425</v>
      </c>
      <c r="T706" s="451"/>
    </row>
    <row r="707" spans="1:20" ht="56.25" x14ac:dyDescent="1.3">
      <c r="A707" s="31" t="s">
        <v>25418</v>
      </c>
      <c r="B707" s="31" t="s">
        <v>25419</v>
      </c>
      <c r="C707" s="31" t="s">
        <v>25420</v>
      </c>
      <c r="D707" s="31" t="s">
        <v>25421</v>
      </c>
      <c r="E707" s="31" t="s">
        <v>687</v>
      </c>
      <c r="F707" s="31" t="s">
        <v>123</v>
      </c>
      <c r="G707" s="31" t="s">
        <v>18959</v>
      </c>
      <c r="H707" s="31" t="s">
        <v>21619</v>
      </c>
      <c r="I707" s="38">
        <v>0.53125</v>
      </c>
      <c r="J707" s="31" t="s">
        <v>30</v>
      </c>
      <c r="K707" s="31" t="s">
        <v>105</v>
      </c>
      <c r="L707" s="31" t="s">
        <v>995</v>
      </c>
      <c r="M707" s="31" t="s">
        <v>106</v>
      </c>
      <c r="N707" s="23"/>
      <c r="O707" s="23"/>
      <c r="P707" s="23"/>
      <c r="Q707" s="23"/>
      <c r="R707" s="23"/>
      <c r="S707" s="29">
        <v>43425</v>
      </c>
      <c r="T707" s="451"/>
    </row>
    <row r="708" spans="1:20" ht="56.25" x14ac:dyDescent="1.3">
      <c r="A708" s="31" t="s">
        <v>25422</v>
      </c>
      <c r="B708" s="31" t="s">
        <v>25423</v>
      </c>
      <c r="C708" s="31" t="s">
        <v>25424</v>
      </c>
      <c r="D708" s="31" t="s">
        <v>25425</v>
      </c>
      <c r="E708" s="31" t="s">
        <v>687</v>
      </c>
      <c r="F708" s="31" t="s">
        <v>123</v>
      </c>
      <c r="G708" s="31" t="s">
        <v>18959</v>
      </c>
      <c r="H708" s="31" t="s">
        <v>21619</v>
      </c>
      <c r="I708" s="38">
        <v>0.53125</v>
      </c>
      <c r="J708" s="31" t="s">
        <v>30</v>
      </c>
      <c r="K708" s="31" t="s">
        <v>105</v>
      </c>
      <c r="L708" s="31" t="s">
        <v>995</v>
      </c>
      <c r="M708" s="31" t="s">
        <v>106</v>
      </c>
      <c r="N708" s="23"/>
      <c r="O708" s="23"/>
      <c r="P708" s="23"/>
      <c r="Q708" s="23"/>
      <c r="R708" s="23"/>
      <c r="S708" s="29">
        <v>43425</v>
      </c>
      <c r="T708" s="451"/>
    </row>
    <row r="709" spans="1:20" ht="56.25" x14ac:dyDescent="1.3">
      <c r="A709" s="31" t="s">
        <v>25426</v>
      </c>
      <c r="B709" s="31" t="s">
        <v>11068</v>
      </c>
      <c r="C709" s="31" t="s">
        <v>25427</v>
      </c>
      <c r="D709" s="31" t="s">
        <v>25428</v>
      </c>
      <c r="E709" s="31" t="s">
        <v>687</v>
      </c>
      <c r="F709" s="31" t="s">
        <v>123</v>
      </c>
      <c r="G709" s="31" t="s">
        <v>18959</v>
      </c>
      <c r="H709" s="31" t="s">
        <v>21619</v>
      </c>
      <c r="I709" s="38">
        <v>0.53125</v>
      </c>
      <c r="J709" s="31" t="s">
        <v>30</v>
      </c>
      <c r="K709" s="31" t="s">
        <v>105</v>
      </c>
      <c r="L709" s="31" t="s">
        <v>995</v>
      </c>
      <c r="M709" s="31" t="s">
        <v>106</v>
      </c>
      <c r="N709" s="23"/>
      <c r="O709" s="23"/>
      <c r="P709" s="23"/>
      <c r="Q709" s="23"/>
      <c r="R709" s="23"/>
      <c r="S709" s="29">
        <v>43425</v>
      </c>
      <c r="T709" s="451"/>
    </row>
    <row r="710" spans="1:20" ht="56.25" x14ac:dyDescent="1.3">
      <c r="A710" s="31" t="s">
        <v>25429</v>
      </c>
      <c r="B710" s="31" t="s">
        <v>25430</v>
      </c>
      <c r="C710" s="31" t="s">
        <v>25431</v>
      </c>
      <c r="D710" s="31" t="s">
        <v>25432</v>
      </c>
      <c r="E710" s="31" t="s">
        <v>687</v>
      </c>
      <c r="F710" s="31" t="s">
        <v>123</v>
      </c>
      <c r="G710" s="31" t="s">
        <v>18959</v>
      </c>
      <c r="H710" s="31" t="s">
        <v>21619</v>
      </c>
      <c r="I710" s="38">
        <v>0.53125</v>
      </c>
      <c r="J710" s="31" t="s">
        <v>30</v>
      </c>
      <c r="K710" s="31" t="s">
        <v>105</v>
      </c>
      <c r="L710" s="31" t="s">
        <v>995</v>
      </c>
      <c r="M710" s="31" t="s">
        <v>106</v>
      </c>
      <c r="N710" s="23"/>
      <c r="O710" s="23"/>
      <c r="P710" s="23"/>
      <c r="Q710" s="23"/>
      <c r="R710" s="23"/>
      <c r="S710" s="29">
        <v>43425</v>
      </c>
      <c r="T710" s="451"/>
    </row>
    <row r="711" spans="1:20" ht="56.25" x14ac:dyDescent="1.3">
      <c r="A711" s="31" t="s">
        <v>25433</v>
      </c>
      <c r="B711" s="31" t="s">
        <v>25434</v>
      </c>
      <c r="C711" s="31" t="s">
        <v>25435</v>
      </c>
      <c r="D711" s="31" t="s">
        <v>25436</v>
      </c>
      <c r="E711" s="31" t="s">
        <v>687</v>
      </c>
      <c r="F711" s="31" t="s">
        <v>123</v>
      </c>
      <c r="G711" s="31" t="s">
        <v>18959</v>
      </c>
      <c r="H711" s="31" t="s">
        <v>21619</v>
      </c>
      <c r="I711" s="38">
        <v>0.53125</v>
      </c>
      <c r="J711" s="31" t="s">
        <v>30</v>
      </c>
      <c r="K711" s="31" t="s">
        <v>105</v>
      </c>
      <c r="L711" s="31" t="s">
        <v>995</v>
      </c>
      <c r="M711" s="31" t="s">
        <v>106</v>
      </c>
      <c r="N711" s="23"/>
      <c r="O711" s="23"/>
      <c r="P711" s="23"/>
      <c r="Q711" s="23"/>
      <c r="R711" s="23"/>
      <c r="S711" s="29">
        <v>43425</v>
      </c>
      <c r="T711" s="451"/>
    </row>
    <row r="712" spans="1:20" ht="56.25" x14ac:dyDescent="1.3">
      <c r="A712" s="31" t="s">
        <v>25437</v>
      </c>
      <c r="B712" s="31" t="s">
        <v>25438</v>
      </c>
      <c r="C712" s="31" t="s">
        <v>25439</v>
      </c>
      <c r="D712" s="31" t="s">
        <v>25440</v>
      </c>
      <c r="E712" s="31" t="s">
        <v>687</v>
      </c>
      <c r="F712" s="31" t="s">
        <v>123</v>
      </c>
      <c r="G712" s="31" t="s">
        <v>18959</v>
      </c>
      <c r="H712" s="31" t="s">
        <v>21619</v>
      </c>
      <c r="I712" s="38">
        <v>0.53125</v>
      </c>
      <c r="J712" s="31" t="s">
        <v>30</v>
      </c>
      <c r="K712" s="31" t="s">
        <v>105</v>
      </c>
      <c r="L712" s="31" t="s">
        <v>995</v>
      </c>
      <c r="M712" s="31" t="s">
        <v>106</v>
      </c>
      <c r="N712" s="23"/>
      <c r="O712" s="23"/>
      <c r="P712" s="23"/>
      <c r="Q712" s="23"/>
      <c r="R712" s="23"/>
      <c r="S712" s="29">
        <v>43425</v>
      </c>
      <c r="T712" s="451"/>
    </row>
    <row r="713" spans="1:20" ht="56.25" x14ac:dyDescent="1.3">
      <c r="A713" s="31" t="s">
        <v>25441</v>
      </c>
      <c r="B713" s="31" t="s">
        <v>25442</v>
      </c>
      <c r="C713" s="31" t="s">
        <v>25443</v>
      </c>
      <c r="D713" s="31" t="s">
        <v>25444</v>
      </c>
      <c r="E713" s="31" t="s">
        <v>687</v>
      </c>
      <c r="F713" s="31" t="s">
        <v>123</v>
      </c>
      <c r="G713" s="31" t="s">
        <v>18959</v>
      </c>
      <c r="H713" s="31" t="s">
        <v>21619</v>
      </c>
      <c r="I713" s="38">
        <v>0.53125</v>
      </c>
      <c r="J713" s="31" t="s">
        <v>30</v>
      </c>
      <c r="K713" s="31" t="s">
        <v>105</v>
      </c>
      <c r="L713" s="31" t="s">
        <v>995</v>
      </c>
      <c r="M713" s="31" t="s">
        <v>106</v>
      </c>
      <c r="N713" s="23"/>
      <c r="O713" s="23"/>
      <c r="P713" s="23"/>
      <c r="Q713" s="23"/>
      <c r="R713" s="23"/>
      <c r="S713" s="29">
        <v>43425</v>
      </c>
      <c r="T713" s="451"/>
    </row>
    <row r="714" spans="1:20" ht="56.25" x14ac:dyDescent="1.3">
      <c r="A714" s="31" t="s">
        <v>25445</v>
      </c>
      <c r="B714" s="31" t="s">
        <v>25446</v>
      </c>
      <c r="C714" s="31" t="s">
        <v>25447</v>
      </c>
      <c r="D714" s="31" t="s">
        <v>25448</v>
      </c>
      <c r="E714" s="31" t="s">
        <v>687</v>
      </c>
      <c r="F714" s="31" t="s">
        <v>123</v>
      </c>
      <c r="G714" s="31" t="s">
        <v>18959</v>
      </c>
      <c r="H714" s="31" t="s">
        <v>21619</v>
      </c>
      <c r="I714" s="38">
        <v>0.53125</v>
      </c>
      <c r="J714" s="31" t="s">
        <v>30</v>
      </c>
      <c r="K714" s="31" t="s">
        <v>105</v>
      </c>
      <c r="L714" s="31" t="s">
        <v>995</v>
      </c>
      <c r="M714" s="31" t="s">
        <v>106</v>
      </c>
      <c r="N714" s="23"/>
      <c r="O714" s="23"/>
      <c r="P714" s="23"/>
      <c r="Q714" s="23"/>
      <c r="R714" s="23"/>
      <c r="S714" s="29">
        <v>43425</v>
      </c>
      <c r="T714" s="451"/>
    </row>
    <row r="715" spans="1:20" ht="56.25" x14ac:dyDescent="1.3">
      <c r="A715" s="31" t="s">
        <v>25449</v>
      </c>
      <c r="B715" s="31" t="s">
        <v>15832</v>
      </c>
      <c r="C715" s="31" t="s">
        <v>25450</v>
      </c>
      <c r="D715" s="31" t="s">
        <v>25451</v>
      </c>
      <c r="E715" s="31" t="s">
        <v>687</v>
      </c>
      <c r="F715" s="31" t="s">
        <v>123</v>
      </c>
      <c r="G715" s="31" t="s">
        <v>18959</v>
      </c>
      <c r="H715" s="31" t="s">
        <v>21619</v>
      </c>
      <c r="I715" s="38">
        <v>0.53125</v>
      </c>
      <c r="J715" s="31" t="s">
        <v>30</v>
      </c>
      <c r="K715" s="31" t="s">
        <v>105</v>
      </c>
      <c r="L715" s="31" t="s">
        <v>995</v>
      </c>
      <c r="M715" s="31" t="s">
        <v>106</v>
      </c>
      <c r="N715" s="23"/>
      <c r="O715" s="23"/>
      <c r="P715" s="23"/>
      <c r="Q715" s="23"/>
      <c r="R715" s="23"/>
      <c r="S715" s="29">
        <v>43425</v>
      </c>
      <c r="T715" s="451"/>
    </row>
    <row r="716" spans="1:20" ht="56.25" x14ac:dyDescent="1.3">
      <c r="A716" s="31" t="s">
        <v>25452</v>
      </c>
      <c r="B716" s="31" t="s">
        <v>1612</v>
      </c>
      <c r="C716" s="31" t="s">
        <v>25453</v>
      </c>
      <c r="D716" s="31" t="s">
        <v>25454</v>
      </c>
      <c r="E716" s="31" t="s">
        <v>687</v>
      </c>
      <c r="F716" s="31" t="s">
        <v>123</v>
      </c>
      <c r="G716" s="31" t="s">
        <v>18959</v>
      </c>
      <c r="H716" s="31" t="s">
        <v>21619</v>
      </c>
      <c r="I716" s="38">
        <v>0.53125</v>
      </c>
      <c r="J716" s="31" t="s">
        <v>30</v>
      </c>
      <c r="K716" s="31" t="s">
        <v>105</v>
      </c>
      <c r="L716" s="31" t="s">
        <v>995</v>
      </c>
      <c r="M716" s="31" t="s">
        <v>106</v>
      </c>
      <c r="N716" s="23"/>
      <c r="O716" s="23"/>
      <c r="P716" s="23"/>
      <c r="Q716" s="23"/>
      <c r="R716" s="23"/>
      <c r="S716" s="29">
        <v>43425</v>
      </c>
      <c r="T716" s="451"/>
    </row>
    <row r="717" spans="1:20" ht="56.25" x14ac:dyDescent="1.3">
      <c r="A717" s="31" t="s">
        <v>25455</v>
      </c>
      <c r="B717" s="31" t="s">
        <v>25456</v>
      </c>
      <c r="C717" s="31" t="s">
        <v>25457</v>
      </c>
      <c r="D717" s="31" t="s">
        <v>25458</v>
      </c>
      <c r="E717" s="31" t="s">
        <v>687</v>
      </c>
      <c r="F717" s="31" t="s">
        <v>123</v>
      </c>
      <c r="G717" s="31" t="s">
        <v>18959</v>
      </c>
      <c r="H717" s="31" t="s">
        <v>21619</v>
      </c>
      <c r="I717" s="38">
        <v>0.53125</v>
      </c>
      <c r="J717" s="31" t="s">
        <v>30</v>
      </c>
      <c r="K717" s="31" t="s">
        <v>105</v>
      </c>
      <c r="L717" s="31" t="s">
        <v>995</v>
      </c>
      <c r="M717" s="31" t="s">
        <v>106</v>
      </c>
      <c r="N717" s="23"/>
      <c r="O717" s="23"/>
      <c r="P717" s="23"/>
      <c r="Q717" s="23"/>
      <c r="R717" s="23"/>
      <c r="S717" s="29">
        <v>43425</v>
      </c>
      <c r="T717" s="451"/>
    </row>
    <row r="718" spans="1:20" ht="56.25" x14ac:dyDescent="1.3">
      <c r="A718" s="31" t="s">
        <v>25459</v>
      </c>
      <c r="B718" s="31" t="s">
        <v>25460</v>
      </c>
      <c r="C718" s="31" t="s">
        <v>25461</v>
      </c>
      <c r="D718" s="31" t="s">
        <v>25462</v>
      </c>
      <c r="E718" s="31" t="s">
        <v>687</v>
      </c>
      <c r="F718" s="31" t="s">
        <v>123</v>
      </c>
      <c r="G718" s="31" t="s">
        <v>18959</v>
      </c>
      <c r="H718" s="31" t="s">
        <v>21619</v>
      </c>
      <c r="I718" s="38">
        <v>0.53125</v>
      </c>
      <c r="J718" s="31" t="s">
        <v>30</v>
      </c>
      <c r="K718" s="31" t="s">
        <v>105</v>
      </c>
      <c r="L718" s="31" t="s">
        <v>995</v>
      </c>
      <c r="M718" s="31" t="s">
        <v>106</v>
      </c>
      <c r="N718" s="23"/>
      <c r="O718" s="23"/>
      <c r="P718" s="23"/>
      <c r="Q718" s="23"/>
      <c r="R718" s="23"/>
      <c r="S718" s="29">
        <v>43425</v>
      </c>
      <c r="T718" s="451"/>
    </row>
    <row r="719" spans="1:20" x14ac:dyDescent="1.65">
      <c r="A719" s="751" t="s">
        <v>26809</v>
      </c>
      <c r="B719" s="751"/>
      <c r="C719" s="751"/>
      <c r="D719" s="751"/>
      <c r="E719" s="751"/>
      <c r="F719" s="751"/>
      <c r="G719" s="751"/>
      <c r="H719" s="751"/>
      <c r="I719" s="751"/>
      <c r="J719" s="751"/>
      <c r="K719" s="751"/>
      <c r="L719" s="751"/>
      <c r="M719" s="751"/>
      <c r="N719" s="399"/>
      <c r="O719" s="23"/>
      <c r="P719" s="23"/>
      <c r="Q719" s="23"/>
      <c r="R719" s="23"/>
      <c r="S719" s="29"/>
      <c r="T719" s="492">
        <v>99800</v>
      </c>
    </row>
    <row r="720" spans="1:20" x14ac:dyDescent="1.65">
      <c r="A720" s="751" t="s">
        <v>26809</v>
      </c>
      <c r="B720" s="751"/>
      <c r="C720" s="751"/>
      <c r="D720" s="751"/>
      <c r="E720" s="751"/>
      <c r="F720" s="751"/>
      <c r="G720" s="751"/>
      <c r="H720" s="751"/>
      <c r="I720" s="751"/>
      <c r="J720" s="751"/>
      <c r="K720" s="751"/>
      <c r="L720" s="751"/>
      <c r="M720" s="751"/>
      <c r="N720" s="399"/>
      <c r="O720" s="23"/>
      <c r="P720" s="23"/>
      <c r="Q720" s="23"/>
      <c r="R720" s="23"/>
      <c r="S720" s="29"/>
      <c r="T720" s="492">
        <v>5200</v>
      </c>
    </row>
    <row r="721" spans="1:20" x14ac:dyDescent="1.05">
      <c r="A721" s="696" t="s">
        <v>27234</v>
      </c>
      <c r="B721" s="696"/>
      <c r="C721" s="696"/>
      <c r="D721" s="696"/>
      <c r="E721" s="696"/>
      <c r="F721" s="696"/>
      <c r="G721" s="696"/>
      <c r="H721" s="696"/>
      <c r="I721" s="696"/>
      <c r="J721" s="696"/>
      <c r="K721" s="696"/>
      <c r="L721" s="696"/>
      <c r="M721" s="696"/>
      <c r="N721" s="23"/>
      <c r="O721" s="23"/>
      <c r="P721" s="23"/>
      <c r="Q721" s="23"/>
      <c r="R721" s="23"/>
      <c r="S721" s="29"/>
      <c r="T721" s="480"/>
    </row>
    <row r="722" spans="1:20" x14ac:dyDescent="1.05">
      <c r="A722" s="31" t="s">
        <v>26812</v>
      </c>
      <c r="B722" s="31" t="s">
        <v>26813</v>
      </c>
      <c r="C722" s="31" t="s">
        <v>26814</v>
      </c>
      <c r="D722" s="31" t="s">
        <v>26815</v>
      </c>
      <c r="E722" s="31" t="s">
        <v>687</v>
      </c>
      <c r="F722" s="31" t="s">
        <v>102</v>
      </c>
      <c r="G722" s="31" t="s">
        <v>16324</v>
      </c>
      <c r="H722" s="31" t="s">
        <v>22838</v>
      </c>
      <c r="I722" s="38">
        <v>0.20833333333333334</v>
      </c>
      <c r="J722" s="31" t="s">
        <v>30</v>
      </c>
      <c r="K722" s="31" t="s">
        <v>105</v>
      </c>
      <c r="L722" s="31" t="s">
        <v>491</v>
      </c>
      <c r="M722" s="31" t="s">
        <v>106</v>
      </c>
      <c r="N722" s="23"/>
      <c r="O722" s="23"/>
      <c r="P722" s="23"/>
      <c r="Q722" s="23"/>
      <c r="R722" s="23"/>
      <c r="S722" s="29">
        <v>25200</v>
      </c>
      <c r="T722" s="480"/>
    </row>
    <row r="723" spans="1:20" x14ac:dyDescent="1.05">
      <c r="A723" s="31" t="s">
        <v>26816</v>
      </c>
      <c r="B723" s="31" t="s">
        <v>14138</v>
      </c>
      <c r="C723" s="31" t="s">
        <v>26817</v>
      </c>
      <c r="D723" s="31" t="s">
        <v>26818</v>
      </c>
      <c r="E723" s="31" t="s">
        <v>687</v>
      </c>
      <c r="F723" s="31" t="s">
        <v>123</v>
      </c>
      <c r="G723" s="31" t="s">
        <v>16504</v>
      </c>
      <c r="H723" s="31" t="s">
        <v>22838</v>
      </c>
      <c r="I723" s="38">
        <v>0.20833333333333334</v>
      </c>
      <c r="J723" s="31" t="s">
        <v>30</v>
      </c>
      <c r="K723" s="31" t="s">
        <v>105</v>
      </c>
      <c r="L723" s="31" t="s">
        <v>995</v>
      </c>
      <c r="M723" s="31" t="s">
        <v>106</v>
      </c>
      <c r="N723" s="23"/>
      <c r="O723" s="23"/>
      <c r="P723" s="23"/>
      <c r="Q723" s="23"/>
      <c r="R723" s="23"/>
      <c r="S723" s="29">
        <v>43425</v>
      </c>
      <c r="T723" s="480"/>
    </row>
    <row r="724" spans="1:20" x14ac:dyDescent="1.05">
      <c r="A724" s="31" t="s">
        <v>26819</v>
      </c>
      <c r="B724" s="31" t="s">
        <v>26820</v>
      </c>
      <c r="C724" s="31" t="s">
        <v>26821</v>
      </c>
      <c r="D724" s="31" t="s">
        <v>26822</v>
      </c>
      <c r="E724" s="31" t="s">
        <v>687</v>
      </c>
      <c r="F724" s="31" t="s">
        <v>123</v>
      </c>
      <c r="G724" s="31" t="s">
        <v>16504</v>
      </c>
      <c r="H724" s="31" t="s">
        <v>22838</v>
      </c>
      <c r="I724" s="38">
        <v>0.20833333333333334</v>
      </c>
      <c r="J724" s="31" t="s">
        <v>30</v>
      </c>
      <c r="K724" s="31" t="s">
        <v>105</v>
      </c>
      <c r="L724" s="31" t="s">
        <v>995</v>
      </c>
      <c r="M724" s="31" t="s">
        <v>106</v>
      </c>
      <c r="N724" s="23"/>
      <c r="O724" s="23"/>
      <c r="P724" s="23"/>
      <c r="Q724" s="23"/>
      <c r="R724" s="23"/>
      <c r="S724" s="29">
        <v>43425</v>
      </c>
      <c r="T724" s="480"/>
    </row>
    <row r="725" spans="1:20" x14ac:dyDescent="1.05">
      <c r="A725" s="31" t="s">
        <v>26823</v>
      </c>
      <c r="B725" s="31" t="s">
        <v>26824</v>
      </c>
      <c r="C725" s="31" t="s">
        <v>26825</v>
      </c>
      <c r="D725" s="31" t="s">
        <v>26826</v>
      </c>
      <c r="E725" s="31" t="s">
        <v>687</v>
      </c>
      <c r="F725" s="31" t="s">
        <v>123</v>
      </c>
      <c r="G725" s="31" t="s">
        <v>16504</v>
      </c>
      <c r="H725" s="31" t="s">
        <v>22838</v>
      </c>
      <c r="I725" s="38">
        <v>0.20833333333333334</v>
      </c>
      <c r="J725" s="31" t="s">
        <v>30</v>
      </c>
      <c r="K725" s="31" t="s">
        <v>105</v>
      </c>
      <c r="L725" s="31" t="s">
        <v>995</v>
      </c>
      <c r="M725" s="31" t="s">
        <v>106</v>
      </c>
      <c r="N725" s="23"/>
      <c r="O725" s="23"/>
      <c r="P725" s="23"/>
      <c r="Q725" s="23"/>
      <c r="R725" s="23"/>
      <c r="S725" s="29">
        <v>43425</v>
      </c>
      <c r="T725" s="480"/>
    </row>
    <row r="726" spans="1:20" x14ac:dyDescent="1.05">
      <c r="A726" s="31" t="s">
        <v>26827</v>
      </c>
      <c r="B726" s="31" t="s">
        <v>14714</v>
      </c>
      <c r="C726" s="31" t="s">
        <v>26828</v>
      </c>
      <c r="D726" s="31" t="s">
        <v>26829</v>
      </c>
      <c r="E726" s="31" t="s">
        <v>101</v>
      </c>
      <c r="F726" s="31" t="s">
        <v>123</v>
      </c>
      <c r="G726" s="31" t="s">
        <v>16205</v>
      </c>
      <c r="H726" s="31" t="s">
        <v>21610</v>
      </c>
      <c r="I726" s="38">
        <v>0.53125</v>
      </c>
      <c r="J726" s="31" t="s">
        <v>30</v>
      </c>
      <c r="K726" s="31" t="s">
        <v>105</v>
      </c>
      <c r="L726" s="31" t="s">
        <v>194</v>
      </c>
      <c r="M726" s="31" t="s">
        <v>106</v>
      </c>
      <c r="N726" s="23"/>
      <c r="O726" s="23"/>
      <c r="P726" s="23"/>
      <c r="Q726" s="23"/>
      <c r="R726" s="23"/>
      <c r="S726" s="29">
        <v>40200</v>
      </c>
      <c r="T726" s="480"/>
    </row>
    <row r="727" spans="1:20" x14ac:dyDescent="1.05">
      <c r="A727" s="31" t="s">
        <v>26830</v>
      </c>
      <c r="B727" s="31" t="s">
        <v>26831</v>
      </c>
      <c r="C727" s="31" t="s">
        <v>26832</v>
      </c>
      <c r="D727" s="31" t="s">
        <v>26833</v>
      </c>
      <c r="E727" s="31" t="s">
        <v>687</v>
      </c>
      <c r="F727" s="31" t="s">
        <v>123</v>
      </c>
      <c r="G727" s="31" t="s">
        <v>16504</v>
      </c>
      <c r="H727" s="31" t="s">
        <v>22838</v>
      </c>
      <c r="I727" s="38">
        <v>0.20833333333333334</v>
      </c>
      <c r="J727" s="31" t="s">
        <v>30</v>
      </c>
      <c r="K727" s="31" t="s">
        <v>105</v>
      </c>
      <c r="L727" s="31" t="s">
        <v>995</v>
      </c>
      <c r="M727" s="31" t="s">
        <v>106</v>
      </c>
      <c r="N727" s="23"/>
      <c r="O727" s="23"/>
      <c r="P727" s="23"/>
      <c r="Q727" s="23"/>
      <c r="R727" s="23"/>
      <c r="S727" s="29">
        <v>43425</v>
      </c>
      <c r="T727" s="480"/>
    </row>
    <row r="728" spans="1:20" x14ac:dyDescent="1.05">
      <c r="A728" s="31" t="s">
        <v>26834</v>
      </c>
      <c r="B728" s="31" t="s">
        <v>26835</v>
      </c>
      <c r="C728" s="31" t="s">
        <v>26836</v>
      </c>
      <c r="D728" s="31" t="s">
        <v>26837</v>
      </c>
      <c r="E728" s="31" t="s">
        <v>687</v>
      </c>
      <c r="F728" s="31" t="s">
        <v>102</v>
      </c>
      <c r="G728" s="31" t="s">
        <v>17122</v>
      </c>
      <c r="H728" s="31" t="s">
        <v>21610</v>
      </c>
      <c r="I728" s="38">
        <v>0.53472222222222221</v>
      </c>
      <c r="J728" s="31" t="s">
        <v>30</v>
      </c>
      <c r="K728" s="31" t="s">
        <v>105</v>
      </c>
      <c r="L728" s="31" t="s">
        <v>491</v>
      </c>
      <c r="M728" s="31" t="s">
        <v>106</v>
      </c>
      <c r="N728" s="23"/>
      <c r="O728" s="23"/>
      <c r="P728" s="23"/>
      <c r="Q728" s="23"/>
      <c r="R728" s="23"/>
      <c r="S728" s="29">
        <v>25200</v>
      </c>
      <c r="T728" s="480"/>
    </row>
    <row r="729" spans="1:20" x14ac:dyDescent="1.65">
      <c r="A729" s="751" t="s">
        <v>26809</v>
      </c>
      <c r="B729" s="751"/>
      <c r="C729" s="751"/>
      <c r="D729" s="751"/>
      <c r="E729" s="751"/>
      <c r="F729" s="751"/>
      <c r="G729" s="751"/>
      <c r="H729" s="751"/>
      <c r="I729" s="751"/>
      <c r="J729" s="751"/>
      <c r="K729" s="751"/>
      <c r="L729" s="751"/>
      <c r="M729" s="751"/>
      <c r="N729" s="399"/>
      <c r="O729" s="23"/>
      <c r="P729" s="23"/>
      <c r="Q729" s="23"/>
      <c r="R729" s="23"/>
      <c r="S729" s="29"/>
      <c r="T729" s="492">
        <v>55000</v>
      </c>
    </row>
    <row r="730" spans="1:20" ht="56.25" x14ac:dyDescent="1.3">
      <c r="A730" s="712" t="s">
        <v>27728</v>
      </c>
      <c r="B730" s="712"/>
      <c r="C730" s="712"/>
      <c r="D730" s="712"/>
      <c r="E730" s="712"/>
      <c r="F730" s="712"/>
      <c r="G730" s="712"/>
      <c r="H730" s="712"/>
      <c r="I730" s="712"/>
      <c r="J730" s="712"/>
      <c r="K730" s="712"/>
      <c r="L730" s="712"/>
      <c r="M730" s="712"/>
      <c r="N730" s="23"/>
      <c r="O730" s="23"/>
      <c r="P730" s="23"/>
      <c r="Q730" s="23"/>
      <c r="R730" s="23"/>
      <c r="S730" s="29"/>
      <c r="T730" s="451"/>
    </row>
    <row r="731" spans="1:20" ht="56.25" x14ac:dyDescent="1.3">
      <c r="A731" s="31" t="s">
        <v>27248</v>
      </c>
      <c r="B731" s="31" t="s">
        <v>27249</v>
      </c>
      <c r="C731" s="31" t="s">
        <v>27250</v>
      </c>
      <c r="D731" s="31" t="s">
        <v>27251</v>
      </c>
      <c r="E731" s="31" t="s">
        <v>687</v>
      </c>
      <c r="F731" s="31" t="s">
        <v>123</v>
      </c>
      <c r="G731" s="31" t="s">
        <v>16248</v>
      </c>
      <c r="H731" s="31" t="s">
        <v>21610</v>
      </c>
      <c r="I731" s="38">
        <v>0.83333333333333337</v>
      </c>
      <c r="J731" s="31" t="s">
        <v>30</v>
      </c>
      <c r="K731" s="31" t="s">
        <v>105</v>
      </c>
      <c r="L731" s="31" t="s">
        <v>995</v>
      </c>
      <c r="M731" s="31" t="s">
        <v>106</v>
      </c>
      <c r="N731" s="23"/>
      <c r="O731" s="23"/>
      <c r="P731" s="23"/>
      <c r="Q731" s="23"/>
      <c r="R731" s="23"/>
      <c r="S731" s="29">
        <v>43425</v>
      </c>
      <c r="T731" s="451"/>
    </row>
    <row r="732" spans="1:20" ht="56.25" x14ac:dyDescent="1.3">
      <c r="A732" s="31" t="s">
        <v>27252</v>
      </c>
      <c r="B732" s="31" t="s">
        <v>27253</v>
      </c>
      <c r="C732" s="31" t="s">
        <v>27254</v>
      </c>
      <c r="D732" s="31" t="s">
        <v>27255</v>
      </c>
      <c r="E732" s="31" t="s">
        <v>687</v>
      </c>
      <c r="F732" s="31" t="s">
        <v>123</v>
      </c>
      <c r="G732" s="31" t="s">
        <v>16248</v>
      </c>
      <c r="H732" s="31" t="s">
        <v>21610</v>
      </c>
      <c r="I732" s="38">
        <v>0.83333333333333337</v>
      </c>
      <c r="J732" s="31" t="s">
        <v>30</v>
      </c>
      <c r="K732" s="31" t="s">
        <v>105</v>
      </c>
      <c r="L732" s="31" t="s">
        <v>995</v>
      </c>
      <c r="M732" s="31" t="s">
        <v>106</v>
      </c>
      <c r="N732" s="23"/>
      <c r="O732" s="23"/>
      <c r="P732" s="23"/>
      <c r="Q732" s="23"/>
      <c r="R732" s="23"/>
      <c r="S732" s="29">
        <v>43425</v>
      </c>
      <c r="T732" s="451"/>
    </row>
    <row r="733" spans="1:20" ht="56.25" x14ac:dyDescent="1.3">
      <c r="A733" s="31" t="s">
        <v>27256</v>
      </c>
      <c r="B733" s="31" t="s">
        <v>27257</v>
      </c>
      <c r="C733" s="31" t="s">
        <v>27258</v>
      </c>
      <c r="D733" s="31" t="s">
        <v>27259</v>
      </c>
      <c r="E733" s="31" t="s">
        <v>687</v>
      </c>
      <c r="F733" s="31" t="s">
        <v>123</v>
      </c>
      <c r="G733" s="31" t="s">
        <v>16248</v>
      </c>
      <c r="H733" s="31" t="s">
        <v>21610</v>
      </c>
      <c r="I733" s="38">
        <v>0.83333333333333337</v>
      </c>
      <c r="J733" s="31" t="s">
        <v>30</v>
      </c>
      <c r="K733" s="31" t="s">
        <v>105</v>
      </c>
      <c r="L733" s="31" t="s">
        <v>995</v>
      </c>
      <c r="M733" s="31" t="s">
        <v>106</v>
      </c>
      <c r="N733" s="23"/>
      <c r="O733" s="23"/>
      <c r="P733" s="23"/>
      <c r="Q733" s="23"/>
      <c r="R733" s="23"/>
      <c r="S733" s="29">
        <v>43425</v>
      </c>
      <c r="T733" s="451"/>
    </row>
    <row r="734" spans="1:20" ht="56.25" x14ac:dyDescent="1.3">
      <c r="A734" s="31" t="s">
        <v>27260</v>
      </c>
      <c r="B734" s="31" t="s">
        <v>27261</v>
      </c>
      <c r="C734" s="31" t="s">
        <v>27262</v>
      </c>
      <c r="D734" s="31" t="s">
        <v>27263</v>
      </c>
      <c r="E734" s="31" t="s">
        <v>687</v>
      </c>
      <c r="F734" s="31" t="s">
        <v>123</v>
      </c>
      <c r="G734" s="31" t="s">
        <v>16248</v>
      </c>
      <c r="H734" s="31" t="s">
        <v>21610</v>
      </c>
      <c r="I734" s="38">
        <v>0.83333333333333337</v>
      </c>
      <c r="J734" s="31" t="s">
        <v>30</v>
      </c>
      <c r="K734" s="31" t="s">
        <v>105</v>
      </c>
      <c r="L734" s="31" t="s">
        <v>995</v>
      </c>
      <c r="M734" s="31" t="s">
        <v>106</v>
      </c>
      <c r="N734" s="23"/>
      <c r="O734" s="23"/>
      <c r="P734" s="23"/>
      <c r="Q734" s="23"/>
      <c r="R734" s="23"/>
      <c r="S734" s="29">
        <v>43425</v>
      </c>
      <c r="T734" s="451"/>
    </row>
    <row r="735" spans="1:20" ht="56.25" x14ac:dyDescent="1.3">
      <c r="A735" s="31" t="s">
        <v>27264</v>
      </c>
      <c r="B735" s="31" t="s">
        <v>12123</v>
      </c>
      <c r="C735" s="31" t="s">
        <v>27265</v>
      </c>
      <c r="D735" s="31" t="s">
        <v>27266</v>
      </c>
      <c r="E735" s="31" t="s">
        <v>687</v>
      </c>
      <c r="F735" s="31" t="s">
        <v>123</v>
      </c>
      <c r="G735" s="31" t="s">
        <v>16248</v>
      </c>
      <c r="H735" s="31" t="s">
        <v>21610</v>
      </c>
      <c r="I735" s="38">
        <v>0.83333333333333337</v>
      </c>
      <c r="J735" s="31" t="s">
        <v>30</v>
      </c>
      <c r="K735" s="31" t="s">
        <v>105</v>
      </c>
      <c r="L735" s="31" t="s">
        <v>995</v>
      </c>
      <c r="M735" s="31" t="s">
        <v>106</v>
      </c>
      <c r="N735" s="23"/>
      <c r="O735" s="23"/>
      <c r="P735" s="23"/>
      <c r="Q735" s="23"/>
      <c r="R735" s="23"/>
      <c r="S735" s="29">
        <v>43425</v>
      </c>
      <c r="T735" s="451"/>
    </row>
    <row r="736" spans="1:20" ht="56.25" x14ac:dyDescent="1.3">
      <c r="A736" s="31" t="s">
        <v>27267</v>
      </c>
      <c r="B736" s="31" t="s">
        <v>12785</v>
      </c>
      <c r="C736" s="31" t="s">
        <v>27268</v>
      </c>
      <c r="D736" s="31" t="s">
        <v>27269</v>
      </c>
      <c r="E736" s="31" t="s">
        <v>687</v>
      </c>
      <c r="F736" s="31" t="s">
        <v>123</v>
      </c>
      <c r="G736" s="31" t="s">
        <v>16248</v>
      </c>
      <c r="H736" s="31" t="s">
        <v>21610</v>
      </c>
      <c r="I736" s="38">
        <v>0.83333333333333337</v>
      </c>
      <c r="J736" s="31" t="s">
        <v>30</v>
      </c>
      <c r="K736" s="31" t="s">
        <v>105</v>
      </c>
      <c r="L736" s="31" t="s">
        <v>995</v>
      </c>
      <c r="M736" s="31" t="s">
        <v>106</v>
      </c>
      <c r="N736" s="23"/>
      <c r="O736" s="23"/>
      <c r="P736" s="23"/>
      <c r="Q736" s="23"/>
      <c r="R736" s="23"/>
      <c r="S736" s="29">
        <v>43425</v>
      </c>
      <c r="T736" s="451"/>
    </row>
    <row r="737" spans="1:20" ht="56.25" x14ac:dyDescent="1.3">
      <c r="A737" s="31" t="s">
        <v>27270</v>
      </c>
      <c r="B737" s="31" t="s">
        <v>27271</v>
      </c>
      <c r="C737" s="31" t="s">
        <v>27272</v>
      </c>
      <c r="D737" s="31" t="s">
        <v>27273</v>
      </c>
      <c r="E737" s="31" t="s">
        <v>687</v>
      </c>
      <c r="F737" s="31" t="s">
        <v>123</v>
      </c>
      <c r="G737" s="31" t="s">
        <v>16248</v>
      </c>
      <c r="H737" s="31" t="s">
        <v>21610</v>
      </c>
      <c r="I737" s="38">
        <v>0.83333333333333337</v>
      </c>
      <c r="J737" s="31" t="s">
        <v>30</v>
      </c>
      <c r="K737" s="31" t="s">
        <v>105</v>
      </c>
      <c r="L737" s="31" t="s">
        <v>995</v>
      </c>
      <c r="M737" s="31" t="s">
        <v>106</v>
      </c>
      <c r="N737" s="23"/>
      <c r="O737" s="23"/>
      <c r="P737" s="23"/>
      <c r="Q737" s="23"/>
      <c r="R737" s="23"/>
      <c r="S737" s="29">
        <v>43425</v>
      </c>
      <c r="T737" s="451"/>
    </row>
    <row r="738" spans="1:20" ht="56.25" x14ac:dyDescent="1.3">
      <c r="A738" s="31" t="s">
        <v>27274</v>
      </c>
      <c r="B738" s="31" t="s">
        <v>27275</v>
      </c>
      <c r="C738" s="31" t="s">
        <v>27276</v>
      </c>
      <c r="D738" s="31" t="s">
        <v>27277</v>
      </c>
      <c r="E738" s="31" t="s">
        <v>687</v>
      </c>
      <c r="F738" s="31" t="s">
        <v>123</v>
      </c>
      <c r="G738" s="31" t="s">
        <v>16248</v>
      </c>
      <c r="H738" s="31" t="s">
        <v>21610</v>
      </c>
      <c r="I738" s="38">
        <v>0.41666666666666669</v>
      </c>
      <c r="J738" s="31" t="s">
        <v>30</v>
      </c>
      <c r="K738" s="31" t="s">
        <v>105</v>
      </c>
      <c r="L738" s="31" t="s">
        <v>995</v>
      </c>
      <c r="M738" s="31" t="s">
        <v>106</v>
      </c>
      <c r="N738" s="23"/>
      <c r="O738" s="23"/>
      <c r="P738" s="23"/>
      <c r="Q738" s="23"/>
      <c r="R738" s="23"/>
      <c r="S738" s="29">
        <v>43425</v>
      </c>
      <c r="T738" s="451"/>
    </row>
    <row r="739" spans="1:20" ht="56.25" x14ac:dyDescent="1.3">
      <c r="A739" s="31" t="s">
        <v>27278</v>
      </c>
      <c r="B739" s="31" t="s">
        <v>14134</v>
      </c>
      <c r="C739" s="31" t="s">
        <v>27279</v>
      </c>
      <c r="D739" s="31" t="s">
        <v>27280</v>
      </c>
      <c r="E739" s="31" t="s">
        <v>687</v>
      </c>
      <c r="F739" s="31" t="s">
        <v>123</v>
      </c>
      <c r="G739" s="31" t="s">
        <v>16248</v>
      </c>
      <c r="H739" s="31" t="s">
        <v>21610</v>
      </c>
      <c r="I739" s="38">
        <v>0.41666666666666669</v>
      </c>
      <c r="J739" s="31" t="s">
        <v>30</v>
      </c>
      <c r="K739" s="31" t="s">
        <v>105</v>
      </c>
      <c r="L739" s="31" t="s">
        <v>995</v>
      </c>
      <c r="M739" s="31" t="s">
        <v>106</v>
      </c>
      <c r="N739" s="23"/>
      <c r="O739" s="23"/>
      <c r="P739" s="23"/>
      <c r="Q739" s="23"/>
      <c r="R739" s="23"/>
      <c r="S739" s="29">
        <v>43425</v>
      </c>
      <c r="T739" s="451"/>
    </row>
    <row r="740" spans="1:20" ht="56.25" x14ac:dyDescent="1.3">
      <c r="A740" s="31" t="s">
        <v>27281</v>
      </c>
      <c r="B740" s="31" t="s">
        <v>7591</v>
      </c>
      <c r="C740" s="31" t="s">
        <v>27282</v>
      </c>
      <c r="D740" s="31" t="s">
        <v>27283</v>
      </c>
      <c r="E740" s="31" t="s">
        <v>687</v>
      </c>
      <c r="F740" s="31" t="s">
        <v>123</v>
      </c>
      <c r="G740" s="31" t="s">
        <v>16504</v>
      </c>
      <c r="H740" s="31" t="s">
        <v>21619</v>
      </c>
      <c r="I740" s="38">
        <v>0.33333333333333331</v>
      </c>
      <c r="J740" s="31" t="s">
        <v>30</v>
      </c>
      <c r="K740" s="31" t="s">
        <v>105</v>
      </c>
      <c r="L740" s="31" t="s">
        <v>995</v>
      </c>
      <c r="M740" s="31" t="s">
        <v>106</v>
      </c>
      <c r="N740" s="23"/>
      <c r="O740" s="23"/>
      <c r="P740" s="23"/>
      <c r="Q740" s="23"/>
      <c r="R740" s="23"/>
      <c r="S740" s="29">
        <v>43425</v>
      </c>
      <c r="T740" s="451"/>
    </row>
    <row r="741" spans="1:20" ht="56.25" x14ac:dyDescent="1.3">
      <c r="A741" s="31" t="s">
        <v>27284</v>
      </c>
      <c r="B741" s="31" t="s">
        <v>27285</v>
      </c>
      <c r="C741" s="31" t="s">
        <v>27286</v>
      </c>
      <c r="D741" s="31" t="s">
        <v>27287</v>
      </c>
      <c r="E741" s="31" t="s">
        <v>687</v>
      </c>
      <c r="F741" s="31" t="s">
        <v>123</v>
      </c>
      <c r="G741" s="31" t="s">
        <v>16504</v>
      </c>
      <c r="H741" s="31" t="s">
        <v>21619</v>
      </c>
      <c r="I741" s="38">
        <v>0.70833333333333337</v>
      </c>
      <c r="J741" s="31" t="s">
        <v>30</v>
      </c>
      <c r="K741" s="31" t="s">
        <v>105</v>
      </c>
      <c r="L741" s="31" t="s">
        <v>995</v>
      </c>
      <c r="M741" s="31" t="s">
        <v>106</v>
      </c>
      <c r="N741" s="23"/>
      <c r="O741" s="23"/>
      <c r="P741" s="23"/>
      <c r="Q741" s="23"/>
      <c r="R741" s="23"/>
      <c r="S741" s="29">
        <v>43425</v>
      </c>
      <c r="T741" s="451"/>
    </row>
    <row r="742" spans="1:20" ht="56.25" x14ac:dyDescent="1.3">
      <c r="A742" s="31" t="s">
        <v>27288</v>
      </c>
      <c r="B742" s="31" t="s">
        <v>27289</v>
      </c>
      <c r="C742" s="31" t="s">
        <v>27290</v>
      </c>
      <c r="D742" s="31" t="s">
        <v>27291</v>
      </c>
      <c r="E742" s="31" t="s">
        <v>687</v>
      </c>
      <c r="F742" s="31" t="s">
        <v>123</v>
      </c>
      <c r="G742" s="31" t="s">
        <v>16504</v>
      </c>
      <c r="H742" s="31" t="s">
        <v>21619</v>
      </c>
      <c r="I742" s="38">
        <v>0.41666666666666669</v>
      </c>
      <c r="J742" s="31" t="s">
        <v>30</v>
      </c>
      <c r="K742" s="31" t="s">
        <v>105</v>
      </c>
      <c r="L742" s="31" t="s">
        <v>995</v>
      </c>
      <c r="M742" s="31" t="s">
        <v>106</v>
      </c>
      <c r="N742" s="23"/>
      <c r="O742" s="23"/>
      <c r="P742" s="23"/>
      <c r="Q742" s="23"/>
      <c r="R742" s="23"/>
      <c r="S742" s="29">
        <v>43425</v>
      </c>
      <c r="T742" s="451"/>
    </row>
    <row r="743" spans="1:20" ht="56.25" x14ac:dyDescent="1.3">
      <c r="A743" s="31" t="s">
        <v>27292</v>
      </c>
      <c r="B743" s="31" t="s">
        <v>27293</v>
      </c>
      <c r="C743" s="31" t="s">
        <v>27294</v>
      </c>
      <c r="D743" s="31" t="s">
        <v>27295</v>
      </c>
      <c r="E743" s="31" t="s">
        <v>687</v>
      </c>
      <c r="F743" s="31" t="s">
        <v>123</v>
      </c>
      <c r="G743" s="31" t="s">
        <v>16504</v>
      </c>
      <c r="H743" s="31" t="s">
        <v>21619</v>
      </c>
      <c r="I743" s="38">
        <v>0.33333333333333331</v>
      </c>
      <c r="J743" s="31" t="s">
        <v>30</v>
      </c>
      <c r="K743" s="31" t="s">
        <v>105</v>
      </c>
      <c r="L743" s="31" t="s">
        <v>995</v>
      </c>
      <c r="M743" s="31" t="s">
        <v>106</v>
      </c>
      <c r="N743" s="23"/>
      <c r="O743" s="23"/>
      <c r="P743" s="23"/>
      <c r="Q743" s="23"/>
      <c r="R743" s="23"/>
      <c r="S743" s="29">
        <v>43425</v>
      </c>
      <c r="T743" s="451"/>
    </row>
    <row r="744" spans="1:20" ht="56.25" x14ac:dyDescent="1.3">
      <c r="A744" s="31" t="s">
        <v>27296</v>
      </c>
      <c r="B744" s="31" t="s">
        <v>979</v>
      </c>
      <c r="C744" s="31" t="s">
        <v>27297</v>
      </c>
      <c r="D744" s="31" t="s">
        <v>27298</v>
      </c>
      <c r="E744" s="31" t="s">
        <v>687</v>
      </c>
      <c r="F744" s="31" t="s">
        <v>123</v>
      </c>
      <c r="G744" s="31" t="s">
        <v>16504</v>
      </c>
      <c r="H744" s="31" t="s">
        <v>21619</v>
      </c>
      <c r="I744" s="38">
        <v>0.70833333333333337</v>
      </c>
      <c r="J744" s="31" t="s">
        <v>30</v>
      </c>
      <c r="K744" s="31" t="s">
        <v>105</v>
      </c>
      <c r="L744" s="31" t="s">
        <v>995</v>
      </c>
      <c r="M744" s="31" t="s">
        <v>106</v>
      </c>
      <c r="N744" s="23"/>
      <c r="O744" s="23"/>
      <c r="P744" s="23"/>
      <c r="Q744" s="23"/>
      <c r="R744" s="23"/>
      <c r="S744" s="29">
        <v>43425</v>
      </c>
      <c r="T744" s="451"/>
    </row>
    <row r="745" spans="1:20" ht="56.25" x14ac:dyDescent="1.3">
      <c r="A745" s="31" t="s">
        <v>27299</v>
      </c>
      <c r="B745" s="31" t="s">
        <v>27300</v>
      </c>
      <c r="C745" s="31" t="s">
        <v>27301</v>
      </c>
      <c r="D745" s="31" t="s">
        <v>27302</v>
      </c>
      <c r="E745" s="31" t="s">
        <v>688</v>
      </c>
      <c r="F745" s="31" t="s">
        <v>123</v>
      </c>
      <c r="G745" s="31" t="s">
        <v>16287</v>
      </c>
      <c r="H745" s="31" t="s">
        <v>27158</v>
      </c>
      <c r="I745" s="38">
        <v>0.95833333333333337</v>
      </c>
      <c r="J745" s="31" t="s">
        <v>30</v>
      </c>
      <c r="K745" s="31" t="s">
        <v>105</v>
      </c>
      <c r="L745" s="31" t="s">
        <v>194</v>
      </c>
      <c r="M745" s="31" t="s">
        <v>106</v>
      </c>
      <c r="N745" s="23"/>
      <c r="O745" s="23"/>
      <c r="P745" s="23"/>
      <c r="Q745" s="23"/>
      <c r="R745" s="23"/>
      <c r="S745" s="29">
        <v>38950</v>
      </c>
      <c r="T745" s="451"/>
    </row>
    <row r="746" spans="1:20" ht="56.25" x14ac:dyDescent="1.3">
      <c r="A746" s="31" t="s">
        <v>27303</v>
      </c>
      <c r="B746" s="31" t="s">
        <v>21174</v>
      </c>
      <c r="C746" s="31" t="s">
        <v>27304</v>
      </c>
      <c r="D746" s="31" t="s">
        <v>27305</v>
      </c>
      <c r="E746" s="31" t="s">
        <v>687</v>
      </c>
      <c r="F746" s="31" t="s">
        <v>123</v>
      </c>
      <c r="G746" s="31" t="s">
        <v>16504</v>
      </c>
      <c r="H746" s="31" t="s">
        <v>21619</v>
      </c>
      <c r="I746" s="38">
        <v>0.33333333333333331</v>
      </c>
      <c r="J746" s="31" t="s">
        <v>30</v>
      </c>
      <c r="K746" s="31" t="s">
        <v>105</v>
      </c>
      <c r="L746" s="31" t="s">
        <v>995</v>
      </c>
      <c r="M746" s="31" t="s">
        <v>106</v>
      </c>
      <c r="N746" s="23"/>
      <c r="O746" s="23"/>
      <c r="P746" s="23"/>
      <c r="Q746" s="23"/>
      <c r="R746" s="23"/>
      <c r="S746" s="29">
        <v>43425</v>
      </c>
      <c r="T746" s="451"/>
    </row>
    <row r="747" spans="1:20" ht="56.25" x14ac:dyDescent="1.3">
      <c r="A747" s="31" t="s">
        <v>27306</v>
      </c>
      <c r="B747" s="31" t="s">
        <v>27307</v>
      </c>
      <c r="C747" s="31" t="s">
        <v>27308</v>
      </c>
      <c r="D747" s="31" t="s">
        <v>27309</v>
      </c>
      <c r="E747" s="31" t="s">
        <v>687</v>
      </c>
      <c r="F747" s="31" t="s">
        <v>123</v>
      </c>
      <c r="G747" s="31" t="s">
        <v>18959</v>
      </c>
      <c r="H747" s="31" t="s">
        <v>21619</v>
      </c>
      <c r="I747" s="38">
        <v>0.41666666666666669</v>
      </c>
      <c r="J747" s="31" t="s">
        <v>30</v>
      </c>
      <c r="K747" s="31" t="s">
        <v>105</v>
      </c>
      <c r="L747" s="31" t="s">
        <v>995</v>
      </c>
      <c r="M747" s="31" t="s">
        <v>106</v>
      </c>
      <c r="N747" s="23"/>
      <c r="O747" s="23"/>
      <c r="P747" s="23"/>
      <c r="Q747" s="23"/>
      <c r="R747" s="23"/>
      <c r="S747" s="29">
        <v>43425</v>
      </c>
      <c r="T747" s="451"/>
    </row>
    <row r="748" spans="1:20" ht="56.25" x14ac:dyDescent="0.85">
      <c r="A748" s="811" t="s">
        <v>27996</v>
      </c>
      <c r="B748" s="811"/>
      <c r="C748" s="811"/>
      <c r="D748" s="811"/>
      <c r="E748" s="811"/>
      <c r="F748" s="811"/>
      <c r="G748" s="811"/>
      <c r="H748" s="811"/>
      <c r="I748" s="811"/>
      <c r="J748" s="811"/>
      <c r="K748" s="811"/>
      <c r="L748" s="811"/>
      <c r="M748" s="811"/>
      <c r="N748" s="23"/>
      <c r="O748" s="23"/>
      <c r="P748" s="23"/>
      <c r="Q748" s="23"/>
      <c r="R748" s="23"/>
      <c r="S748" s="195"/>
      <c r="T748" s="531"/>
    </row>
    <row r="749" spans="1:20" ht="51.75" x14ac:dyDescent="1.05">
      <c r="A749" s="31" t="s">
        <v>27750</v>
      </c>
      <c r="B749" s="31" t="s">
        <v>17529</v>
      </c>
      <c r="C749" s="31" t="s">
        <v>27751</v>
      </c>
      <c r="D749" s="31" t="s">
        <v>27752</v>
      </c>
      <c r="E749" s="31" t="s">
        <v>101</v>
      </c>
      <c r="F749" s="31" t="s">
        <v>1304</v>
      </c>
      <c r="G749" s="31" t="s">
        <v>16564</v>
      </c>
      <c r="H749" s="31" t="s">
        <v>21599</v>
      </c>
      <c r="I749" s="38">
        <v>0.53125</v>
      </c>
      <c r="J749" s="31" t="s">
        <v>30</v>
      </c>
      <c r="K749" s="31" t="s">
        <v>105</v>
      </c>
      <c r="L749" s="31" t="s">
        <v>106</v>
      </c>
      <c r="M749" s="31" t="s">
        <v>107</v>
      </c>
      <c r="N749" s="23"/>
      <c r="O749" s="23"/>
      <c r="P749" s="23"/>
      <c r="Q749" s="23"/>
      <c r="R749" s="23"/>
      <c r="S749" s="195">
        <v>22200</v>
      </c>
      <c r="T749" s="531"/>
    </row>
    <row r="750" spans="1:20" ht="51.75" x14ac:dyDescent="1.05">
      <c r="A750" s="31" t="s">
        <v>27753</v>
      </c>
      <c r="B750" s="31" t="s">
        <v>27754</v>
      </c>
      <c r="C750" s="31" t="s">
        <v>27755</v>
      </c>
      <c r="D750" s="31" t="s">
        <v>27756</v>
      </c>
      <c r="E750" s="31" t="s">
        <v>101</v>
      </c>
      <c r="F750" s="31" t="s">
        <v>102</v>
      </c>
      <c r="G750" s="31" t="s">
        <v>16270</v>
      </c>
      <c r="H750" s="31" t="s">
        <v>25340</v>
      </c>
      <c r="I750" s="38">
        <v>0.53125</v>
      </c>
      <c r="J750" s="31" t="s">
        <v>30</v>
      </c>
      <c r="K750" s="31" t="s">
        <v>105</v>
      </c>
      <c r="L750" s="31" t="s">
        <v>106</v>
      </c>
      <c r="M750" s="31" t="s">
        <v>107</v>
      </c>
      <c r="N750" s="23"/>
      <c r="O750" s="23"/>
      <c r="P750" s="23"/>
      <c r="Q750" s="23"/>
      <c r="R750" s="23"/>
      <c r="S750" s="195">
        <v>22200</v>
      </c>
      <c r="T750" s="531"/>
    </row>
    <row r="751" spans="1:20" x14ac:dyDescent="1.65">
      <c r="A751" s="751" t="s">
        <v>28003</v>
      </c>
      <c r="B751" s="751"/>
      <c r="C751" s="751"/>
      <c r="D751" s="751"/>
      <c r="E751" s="751"/>
      <c r="F751" s="751"/>
      <c r="G751" s="751"/>
      <c r="H751" s="751"/>
      <c r="I751" s="751"/>
      <c r="J751" s="751"/>
      <c r="K751" s="751"/>
      <c r="L751" s="751"/>
      <c r="M751" s="751"/>
      <c r="N751" s="399"/>
      <c r="O751" s="23"/>
      <c r="P751" s="23"/>
      <c r="Q751" s="23"/>
      <c r="R751" s="23"/>
      <c r="S751" s="29"/>
      <c r="T751" s="492">
        <v>150000</v>
      </c>
    </row>
    <row r="752" spans="1:20" x14ac:dyDescent="1.3">
      <c r="A752" s="751" t="s">
        <v>28002</v>
      </c>
      <c r="B752" s="751"/>
      <c r="C752" s="751"/>
      <c r="D752" s="751"/>
      <c r="E752" s="751"/>
      <c r="F752" s="751"/>
      <c r="G752" s="751"/>
      <c r="H752" s="751"/>
      <c r="I752" s="751"/>
      <c r="J752" s="751"/>
      <c r="K752" s="751"/>
      <c r="L752" s="751"/>
      <c r="M752" s="751"/>
      <c r="N752" s="399"/>
      <c r="O752" s="23"/>
      <c r="P752" s="23"/>
      <c r="Q752" s="23"/>
      <c r="R752" s="23"/>
      <c r="S752" s="29"/>
      <c r="T752" s="480">
        <v>50000</v>
      </c>
    </row>
    <row r="753" spans="1:20" x14ac:dyDescent="1.3">
      <c r="A753" s="751" t="s">
        <v>28002</v>
      </c>
      <c r="B753" s="751"/>
      <c r="C753" s="751"/>
      <c r="D753" s="751"/>
      <c r="E753" s="751"/>
      <c r="F753" s="751"/>
      <c r="G753" s="751"/>
      <c r="H753" s="751"/>
      <c r="I753" s="751"/>
      <c r="J753" s="751"/>
      <c r="K753" s="751"/>
      <c r="L753" s="751"/>
      <c r="M753" s="751"/>
      <c r="N753" s="399"/>
      <c r="O753" s="23"/>
      <c r="P753" s="23"/>
      <c r="Q753" s="23"/>
      <c r="R753" s="23"/>
      <c r="S753" s="29"/>
      <c r="T753" s="480">
        <v>50000</v>
      </c>
    </row>
    <row r="754" spans="1:20" x14ac:dyDescent="1.3">
      <c r="A754" s="751" t="s">
        <v>28002</v>
      </c>
      <c r="B754" s="751"/>
      <c r="C754" s="751"/>
      <c r="D754" s="751"/>
      <c r="E754" s="751"/>
      <c r="F754" s="751"/>
      <c r="G754" s="751"/>
      <c r="H754" s="751"/>
      <c r="I754" s="751"/>
      <c r="J754" s="751"/>
      <c r="K754" s="751"/>
      <c r="L754" s="751"/>
      <c r="M754" s="751"/>
      <c r="N754" s="399"/>
      <c r="O754" s="23"/>
      <c r="P754" s="23"/>
      <c r="Q754" s="23"/>
      <c r="R754" s="23"/>
      <c r="S754" s="29"/>
      <c r="T754" s="480">
        <v>40000</v>
      </c>
    </row>
    <row r="755" spans="1:20" x14ac:dyDescent="1.3">
      <c r="A755" s="751" t="s">
        <v>28002</v>
      </c>
      <c r="B755" s="751"/>
      <c r="C755" s="751"/>
      <c r="D755" s="751"/>
      <c r="E755" s="751"/>
      <c r="F755" s="751"/>
      <c r="G755" s="751"/>
      <c r="H755" s="751"/>
      <c r="I755" s="751"/>
      <c r="J755" s="751"/>
      <c r="K755" s="751"/>
      <c r="L755" s="751"/>
      <c r="M755" s="751"/>
      <c r="N755" s="399"/>
      <c r="O755" s="23"/>
      <c r="P755" s="23"/>
      <c r="Q755" s="23"/>
      <c r="R755" s="23"/>
      <c r="S755" s="29"/>
      <c r="T755" s="480">
        <v>50000</v>
      </c>
    </row>
    <row r="756" spans="1:20" ht="56.25" x14ac:dyDescent="1.3">
      <c r="A756" s="712" t="s">
        <v>28585</v>
      </c>
      <c r="B756" s="712"/>
      <c r="C756" s="712"/>
      <c r="D756" s="712"/>
      <c r="E756" s="712"/>
      <c r="F756" s="712"/>
      <c r="G756" s="712"/>
      <c r="H756" s="712"/>
      <c r="I756" s="712"/>
      <c r="J756" s="712"/>
      <c r="K756" s="712"/>
      <c r="L756" s="712"/>
      <c r="M756" s="712"/>
      <c r="N756" s="23"/>
      <c r="O756" s="23"/>
      <c r="P756" s="23"/>
      <c r="Q756" s="23"/>
      <c r="R756" s="23"/>
      <c r="S756" s="29"/>
      <c r="T756" s="451"/>
    </row>
    <row r="757" spans="1:20" ht="56.25" x14ac:dyDescent="1.3">
      <c r="A757" s="31" t="s">
        <v>28016</v>
      </c>
      <c r="B757" s="31" t="s">
        <v>11311</v>
      </c>
      <c r="C757" s="31" t="s">
        <v>28017</v>
      </c>
      <c r="D757" s="31" t="s">
        <v>28018</v>
      </c>
      <c r="E757" s="31" t="s">
        <v>688</v>
      </c>
      <c r="F757" s="31" t="s">
        <v>123</v>
      </c>
      <c r="G757" s="31" t="s">
        <v>16287</v>
      </c>
      <c r="H757" s="31" t="s">
        <v>27158</v>
      </c>
      <c r="I757" s="38">
        <v>0.41666666666666669</v>
      </c>
      <c r="J757" s="31" t="s">
        <v>30</v>
      </c>
      <c r="K757" s="31" t="s">
        <v>105</v>
      </c>
      <c r="L757" s="31" t="s">
        <v>106</v>
      </c>
      <c r="M757" s="31" t="s">
        <v>194</v>
      </c>
      <c r="N757" s="23"/>
      <c r="O757" s="23"/>
      <c r="P757" s="23"/>
      <c r="Q757" s="23"/>
      <c r="R757" s="23"/>
      <c r="S757" s="29">
        <v>38950</v>
      </c>
      <c r="T757" s="451"/>
    </row>
    <row r="758" spans="1:20" ht="56.25" x14ac:dyDescent="1.3">
      <c r="A758" s="31" t="s">
        <v>28019</v>
      </c>
      <c r="B758" s="31" t="s">
        <v>28020</v>
      </c>
      <c r="C758" s="31" t="s">
        <v>28021</v>
      </c>
      <c r="D758" s="31" t="s">
        <v>28022</v>
      </c>
      <c r="E758" s="31" t="s">
        <v>688</v>
      </c>
      <c r="F758" s="31" t="s">
        <v>123</v>
      </c>
      <c r="G758" s="31" t="s">
        <v>16287</v>
      </c>
      <c r="H758" s="31" t="s">
        <v>27158</v>
      </c>
      <c r="I758" s="38">
        <v>0.41666666666666669</v>
      </c>
      <c r="J758" s="31" t="s">
        <v>30</v>
      </c>
      <c r="K758" s="31" t="s">
        <v>105</v>
      </c>
      <c r="L758" s="31" t="s">
        <v>106</v>
      </c>
      <c r="M758" s="31" t="s">
        <v>194</v>
      </c>
      <c r="N758" s="23"/>
      <c r="O758" s="23"/>
      <c r="P758" s="23"/>
      <c r="Q758" s="23"/>
      <c r="R758" s="23"/>
      <c r="S758" s="29">
        <v>38950</v>
      </c>
      <c r="T758" s="451"/>
    </row>
    <row r="759" spans="1:20" ht="56.25" x14ac:dyDescent="1.3">
      <c r="A759" s="31" t="s">
        <v>28023</v>
      </c>
      <c r="B759" s="31" t="s">
        <v>28024</v>
      </c>
      <c r="C759" s="31" t="s">
        <v>28025</v>
      </c>
      <c r="D759" s="31" t="s">
        <v>28026</v>
      </c>
      <c r="E759" s="31" t="s">
        <v>688</v>
      </c>
      <c r="F759" s="31" t="s">
        <v>123</v>
      </c>
      <c r="G759" s="31" t="s">
        <v>16287</v>
      </c>
      <c r="H759" s="31" t="s">
        <v>27158</v>
      </c>
      <c r="I759" s="38">
        <v>0.41666666666666669</v>
      </c>
      <c r="J759" s="31" t="s">
        <v>30</v>
      </c>
      <c r="K759" s="31" t="s">
        <v>105</v>
      </c>
      <c r="L759" s="31" t="s">
        <v>106</v>
      </c>
      <c r="M759" s="31" t="s">
        <v>194</v>
      </c>
      <c r="N759" s="23"/>
      <c r="O759" s="23"/>
      <c r="P759" s="23"/>
      <c r="Q759" s="23"/>
      <c r="R759" s="23"/>
      <c r="S759" s="29">
        <v>38950</v>
      </c>
      <c r="T759" s="451"/>
    </row>
    <row r="760" spans="1:20" ht="56.25" x14ac:dyDescent="1.3">
      <c r="A760" s="31" t="s">
        <v>28027</v>
      </c>
      <c r="B760" s="31" t="s">
        <v>28028</v>
      </c>
      <c r="C760" s="31" t="s">
        <v>28029</v>
      </c>
      <c r="D760" s="31" t="s">
        <v>28030</v>
      </c>
      <c r="E760" s="31" t="s">
        <v>688</v>
      </c>
      <c r="F760" s="31" t="s">
        <v>123</v>
      </c>
      <c r="G760" s="31" t="s">
        <v>16287</v>
      </c>
      <c r="H760" s="31" t="s">
        <v>27158</v>
      </c>
      <c r="I760" s="38">
        <v>0.41666666666666669</v>
      </c>
      <c r="J760" s="31" t="s">
        <v>30</v>
      </c>
      <c r="K760" s="31" t="s">
        <v>105</v>
      </c>
      <c r="L760" s="31" t="s">
        <v>106</v>
      </c>
      <c r="M760" s="31" t="s">
        <v>194</v>
      </c>
      <c r="N760" s="23"/>
      <c r="O760" s="23"/>
      <c r="P760" s="23"/>
      <c r="Q760" s="23"/>
      <c r="R760" s="23"/>
      <c r="S760" s="29">
        <v>38950</v>
      </c>
      <c r="T760" s="451"/>
    </row>
    <row r="761" spans="1:20" ht="56.25" x14ac:dyDescent="1.3">
      <c r="A761" s="31" t="s">
        <v>28031</v>
      </c>
      <c r="B761" s="31" t="s">
        <v>28032</v>
      </c>
      <c r="C761" s="31" t="s">
        <v>28033</v>
      </c>
      <c r="D761" s="31" t="s">
        <v>28034</v>
      </c>
      <c r="E761" s="31" t="s">
        <v>688</v>
      </c>
      <c r="F761" s="31" t="s">
        <v>123</v>
      </c>
      <c r="G761" s="31" t="s">
        <v>16287</v>
      </c>
      <c r="H761" s="31" t="s">
        <v>27158</v>
      </c>
      <c r="I761" s="38">
        <v>0.41666666666666669</v>
      </c>
      <c r="J761" s="31" t="s">
        <v>30</v>
      </c>
      <c r="K761" s="31" t="s">
        <v>105</v>
      </c>
      <c r="L761" s="31" t="s">
        <v>106</v>
      </c>
      <c r="M761" s="31" t="s">
        <v>194</v>
      </c>
      <c r="N761" s="23"/>
      <c r="O761" s="23"/>
      <c r="P761" s="23"/>
      <c r="Q761" s="23"/>
      <c r="R761" s="23"/>
      <c r="S761" s="29">
        <v>38950</v>
      </c>
      <c r="T761" s="451"/>
    </row>
    <row r="762" spans="1:20" ht="56.25" x14ac:dyDescent="1.3">
      <c r="A762" s="31" t="s">
        <v>28035</v>
      </c>
      <c r="B762" s="31" t="s">
        <v>12710</v>
      </c>
      <c r="C762" s="31" t="s">
        <v>28036</v>
      </c>
      <c r="D762" s="31" t="s">
        <v>28037</v>
      </c>
      <c r="E762" s="31" t="s">
        <v>688</v>
      </c>
      <c r="F762" s="31" t="s">
        <v>123</v>
      </c>
      <c r="G762" s="31" t="s">
        <v>16287</v>
      </c>
      <c r="H762" s="31" t="s">
        <v>27158</v>
      </c>
      <c r="I762" s="38">
        <v>0.41666666666666669</v>
      </c>
      <c r="J762" s="31" t="s">
        <v>30</v>
      </c>
      <c r="K762" s="31" t="s">
        <v>105</v>
      </c>
      <c r="L762" s="31" t="s">
        <v>106</v>
      </c>
      <c r="M762" s="31" t="s">
        <v>194</v>
      </c>
      <c r="N762" s="23"/>
      <c r="O762" s="23"/>
      <c r="P762" s="23"/>
      <c r="Q762" s="23"/>
      <c r="R762" s="23"/>
      <c r="S762" s="29">
        <v>38950</v>
      </c>
      <c r="T762" s="451"/>
    </row>
    <row r="763" spans="1:20" ht="56.25" x14ac:dyDescent="1.3">
      <c r="A763" s="31" t="s">
        <v>28038</v>
      </c>
      <c r="B763" s="31" t="s">
        <v>28039</v>
      </c>
      <c r="C763" s="31" t="s">
        <v>28040</v>
      </c>
      <c r="D763" s="31" t="s">
        <v>28041</v>
      </c>
      <c r="E763" s="31" t="s">
        <v>688</v>
      </c>
      <c r="F763" s="31" t="s">
        <v>123</v>
      </c>
      <c r="G763" s="31" t="s">
        <v>16287</v>
      </c>
      <c r="H763" s="31" t="s">
        <v>27158</v>
      </c>
      <c r="I763" s="38">
        <v>0.41666666666666669</v>
      </c>
      <c r="J763" s="31" t="s">
        <v>30</v>
      </c>
      <c r="K763" s="31" t="s">
        <v>105</v>
      </c>
      <c r="L763" s="31" t="s">
        <v>106</v>
      </c>
      <c r="M763" s="31" t="s">
        <v>194</v>
      </c>
      <c r="N763" s="23"/>
      <c r="O763" s="23"/>
      <c r="P763" s="23"/>
      <c r="Q763" s="23"/>
      <c r="R763" s="23"/>
      <c r="S763" s="29">
        <v>38950</v>
      </c>
      <c r="T763" s="451"/>
    </row>
    <row r="764" spans="1:20" ht="56.25" x14ac:dyDescent="1.3">
      <c r="A764" s="31" t="s">
        <v>28042</v>
      </c>
      <c r="B764" s="31" t="s">
        <v>1636</v>
      </c>
      <c r="C764" s="31" t="s">
        <v>28043</v>
      </c>
      <c r="D764" s="31" t="s">
        <v>28044</v>
      </c>
      <c r="E764" s="31" t="s">
        <v>688</v>
      </c>
      <c r="F764" s="31" t="s">
        <v>123</v>
      </c>
      <c r="G764" s="31" t="s">
        <v>16287</v>
      </c>
      <c r="H764" s="31" t="s">
        <v>27158</v>
      </c>
      <c r="I764" s="38">
        <v>0.41666666666666669</v>
      </c>
      <c r="J764" s="31" t="s">
        <v>30</v>
      </c>
      <c r="K764" s="31" t="s">
        <v>105</v>
      </c>
      <c r="L764" s="31" t="s">
        <v>106</v>
      </c>
      <c r="M764" s="31" t="s">
        <v>194</v>
      </c>
      <c r="N764" s="23"/>
      <c r="O764" s="23"/>
      <c r="P764" s="23"/>
      <c r="Q764" s="23"/>
      <c r="R764" s="23"/>
      <c r="S764" s="29">
        <v>38950</v>
      </c>
      <c r="T764" s="451"/>
    </row>
    <row r="765" spans="1:20" ht="56.25" x14ac:dyDescent="1.3">
      <c r="A765" s="31" t="s">
        <v>28045</v>
      </c>
      <c r="B765" s="31" t="s">
        <v>28046</v>
      </c>
      <c r="C765" s="31" t="s">
        <v>28047</v>
      </c>
      <c r="D765" s="31" t="s">
        <v>28048</v>
      </c>
      <c r="E765" s="31" t="s">
        <v>688</v>
      </c>
      <c r="F765" s="31" t="s">
        <v>123</v>
      </c>
      <c r="G765" s="31" t="s">
        <v>16287</v>
      </c>
      <c r="H765" s="31" t="s">
        <v>27158</v>
      </c>
      <c r="I765" s="38">
        <v>0.41666666666666669</v>
      </c>
      <c r="J765" s="31" t="s">
        <v>30</v>
      </c>
      <c r="K765" s="31" t="s">
        <v>105</v>
      </c>
      <c r="L765" s="31" t="s">
        <v>106</v>
      </c>
      <c r="M765" s="31" t="s">
        <v>194</v>
      </c>
      <c r="N765" s="23"/>
      <c r="O765" s="23"/>
      <c r="P765" s="23"/>
      <c r="Q765" s="23"/>
      <c r="R765" s="23"/>
      <c r="S765" s="29">
        <v>38950</v>
      </c>
      <c r="T765" s="451"/>
    </row>
    <row r="766" spans="1:20" ht="56.25" x14ac:dyDescent="1.3">
      <c r="A766" s="31" t="s">
        <v>28049</v>
      </c>
      <c r="B766" s="31" t="s">
        <v>1916</v>
      </c>
      <c r="C766" s="31" t="s">
        <v>28050</v>
      </c>
      <c r="D766" s="31" t="s">
        <v>28051</v>
      </c>
      <c r="E766" s="31" t="s">
        <v>688</v>
      </c>
      <c r="F766" s="31" t="s">
        <v>123</v>
      </c>
      <c r="G766" s="31" t="s">
        <v>16287</v>
      </c>
      <c r="H766" s="31" t="s">
        <v>27158</v>
      </c>
      <c r="I766" s="38">
        <v>0.41666666666666669</v>
      </c>
      <c r="J766" s="31" t="s">
        <v>30</v>
      </c>
      <c r="K766" s="31" t="s">
        <v>105</v>
      </c>
      <c r="L766" s="31" t="s">
        <v>106</v>
      </c>
      <c r="M766" s="31" t="s">
        <v>194</v>
      </c>
      <c r="N766" s="23"/>
      <c r="O766" s="23"/>
      <c r="P766" s="23"/>
      <c r="Q766" s="23"/>
      <c r="R766" s="23"/>
      <c r="S766" s="29">
        <v>38950</v>
      </c>
      <c r="T766" s="451"/>
    </row>
    <row r="767" spans="1:20" ht="52.5" customHeight="1" x14ac:dyDescent="1.3">
      <c r="A767" s="751" t="s">
        <v>28586</v>
      </c>
      <c r="B767" s="751"/>
      <c r="C767" s="751"/>
      <c r="D767" s="751"/>
      <c r="E767" s="751"/>
      <c r="F767" s="751"/>
      <c r="G767" s="751"/>
      <c r="H767" s="751"/>
      <c r="I767" s="751"/>
      <c r="J767" s="751"/>
      <c r="K767" s="751"/>
      <c r="L767" s="751"/>
      <c r="M767" s="751"/>
      <c r="N767" s="399"/>
      <c r="O767" s="23"/>
      <c r="P767" s="23"/>
      <c r="Q767" s="23"/>
      <c r="R767" s="23"/>
      <c r="S767" s="29"/>
      <c r="T767" s="480">
        <v>599500</v>
      </c>
    </row>
    <row r="768" spans="1:20" ht="54" customHeight="1" x14ac:dyDescent="1.3">
      <c r="A768" s="811" t="s">
        <v>29178</v>
      </c>
      <c r="B768" s="811"/>
      <c r="C768" s="811"/>
      <c r="D768" s="811"/>
      <c r="E768" s="811"/>
      <c r="F768" s="811"/>
      <c r="G768" s="811"/>
      <c r="H768" s="811"/>
      <c r="I768" s="811"/>
      <c r="J768" s="811"/>
      <c r="K768" s="811"/>
      <c r="L768" s="811"/>
      <c r="M768" s="811"/>
      <c r="N768" s="23"/>
      <c r="O768" s="23"/>
      <c r="P768" s="23"/>
      <c r="Q768" s="23"/>
      <c r="R768" s="23"/>
      <c r="S768" s="29"/>
      <c r="T768" s="451"/>
    </row>
    <row r="769" spans="1:20" ht="56.25" x14ac:dyDescent="1.3">
      <c r="A769" s="31" t="s">
        <v>28609</v>
      </c>
      <c r="B769" s="31" t="s">
        <v>9209</v>
      </c>
      <c r="C769" s="31" t="s">
        <v>28610</v>
      </c>
      <c r="D769" s="31" t="s">
        <v>28611</v>
      </c>
      <c r="E769" s="31" t="s">
        <v>687</v>
      </c>
      <c r="F769" s="31" t="s">
        <v>102</v>
      </c>
      <c r="G769" s="31" t="s">
        <v>16324</v>
      </c>
      <c r="H769" s="31" t="s">
        <v>25515</v>
      </c>
      <c r="I769" s="38">
        <v>0.60416666666666663</v>
      </c>
      <c r="J769" s="31" t="s">
        <v>30</v>
      </c>
      <c r="K769" s="31" t="s">
        <v>105</v>
      </c>
      <c r="L769" s="31" t="s">
        <v>106</v>
      </c>
      <c r="M769" s="31" t="s">
        <v>491</v>
      </c>
      <c r="N769" s="23"/>
      <c r="O769" s="23"/>
      <c r="P769" s="23"/>
      <c r="Q769" s="23"/>
      <c r="R769" s="23"/>
      <c r="S769" s="29">
        <v>25200</v>
      </c>
      <c r="T769" s="451"/>
    </row>
    <row r="770" spans="1:20" ht="56.25" x14ac:dyDescent="1.3">
      <c r="A770" s="31" t="s">
        <v>28612</v>
      </c>
      <c r="B770" s="31" t="s">
        <v>13683</v>
      </c>
      <c r="C770" s="31" t="s">
        <v>28613</v>
      </c>
      <c r="D770" s="31" t="s">
        <v>28614</v>
      </c>
      <c r="E770" s="31" t="s">
        <v>101</v>
      </c>
      <c r="F770" s="31" t="s">
        <v>123</v>
      </c>
      <c r="G770" s="31" t="s">
        <v>16205</v>
      </c>
      <c r="H770" s="31" t="s">
        <v>25340</v>
      </c>
      <c r="I770" s="38">
        <v>0.41666666666666669</v>
      </c>
      <c r="J770" s="31" t="s">
        <v>30</v>
      </c>
      <c r="K770" s="31" t="s">
        <v>105</v>
      </c>
      <c r="L770" s="31" t="s">
        <v>106</v>
      </c>
      <c r="M770" s="31" t="s">
        <v>995</v>
      </c>
      <c r="N770" s="23"/>
      <c r="O770" s="23"/>
      <c r="P770" s="23"/>
      <c r="Q770" s="23"/>
      <c r="R770" s="23"/>
      <c r="S770" s="29">
        <v>43950</v>
      </c>
      <c r="T770" s="451"/>
    </row>
    <row r="771" spans="1:20" ht="56.25" x14ac:dyDescent="1.3">
      <c r="A771" s="31" t="s">
        <v>28615</v>
      </c>
      <c r="B771" s="31" t="s">
        <v>28616</v>
      </c>
      <c r="C771" s="31" t="s">
        <v>28617</v>
      </c>
      <c r="D771" s="31" t="s">
        <v>28618</v>
      </c>
      <c r="E771" s="31" t="s">
        <v>688</v>
      </c>
      <c r="F771" s="31" t="s">
        <v>123</v>
      </c>
      <c r="G771" s="31" t="s">
        <v>16287</v>
      </c>
      <c r="H771" s="31" t="s">
        <v>20462</v>
      </c>
      <c r="I771" s="38">
        <v>0.95833333333333337</v>
      </c>
      <c r="J771" s="31" t="s">
        <v>30</v>
      </c>
      <c r="K771" s="31" t="s">
        <v>105</v>
      </c>
      <c r="L771" s="31" t="s">
        <v>125</v>
      </c>
      <c r="M771" s="31" t="s">
        <v>194</v>
      </c>
      <c r="N771" s="23"/>
      <c r="O771" s="23"/>
      <c r="P771" s="23"/>
      <c r="Q771" s="23"/>
      <c r="R771" s="23"/>
      <c r="S771" s="29">
        <v>28330</v>
      </c>
      <c r="T771" s="451"/>
    </row>
    <row r="772" spans="1:20" ht="56.25" x14ac:dyDescent="1.3">
      <c r="A772" s="31" t="s">
        <v>28619</v>
      </c>
      <c r="B772" s="31" t="s">
        <v>4433</v>
      </c>
      <c r="C772" s="31" t="s">
        <v>28620</v>
      </c>
      <c r="D772" s="31" t="s">
        <v>28621</v>
      </c>
      <c r="E772" s="31" t="s">
        <v>688</v>
      </c>
      <c r="F772" s="31" t="s">
        <v>123</v>
      </c>
      <c r="G772" s="31" t="s">
        <v>16287</v>
      </c>
      <c r="H772" s="31" t="s">
        <v>20462</v>
      </c>
      <c r="I772" s="38">
        <v>0.95833333333333337</v>
      </c>
      <c r="J772" s="31" t="s">
        <v>30</v>
      </c>
      <c r="K772" s="31" t="s">
        <v>105</v>
      </c>
      <c r="L772" s="31" t="s">
        <v>106</v>
      </c>
      <c r="M772" s="31" t="s">
        <v>194</v>
      </c>
      <c r="N772" s="23"/>
      <c r="O772" s="23"/>
      <c r="P772" s="23"/>
      <c r="Q772" s="23"/>
      <c r="R772" s="23"/>
      <c r="S772" s="29">
        <v>38950</v>
      </c>
      <c r="T772" s="451"/>
    </row>
    <row r="773" spans="1:20" ht="56.25" x14ac:dyDescent="1.3">
      <c r="A773" s="31" t="s">
        <v>28622</v>
      </c>
      <c r="B773" s="31" t="s">
        <v>5669</v>
      </c>
      <c r="C773" s="31" t="s">
        <v>28623</v>
      </c>
      <c r="D773" s="31" t="s">
        <v>28624</v>
      </c>
      <c r="E773" s="31" t="s">
        <v>688</v>
      </c>
      <c r="F773" s="31" t="s">
        <v>123</v>
      </c>
      <c r="G773" s="31" t="s">
        <v>16287</v>
      </c>
      <c r="H773" s="31" t="s">
        <v>20462</v>
      </c>
      <c r="I773" s="38">
        <v>0.95833333333333337</v>
      </c>
      <c r="J773" s="31" t="s">
        <v>30</v>
      </c>
      <c r="K773" s="31" t="s">
        <v>105</v>
      </c>
      <c r="L773" s="31" t="s">
        <v>106</v>
      </c>
      <c r="M773" s="31" t="s">
        <v>194</v>
      </c>
      <c r="N773" s="23"/>
      <c r="O773" s="23"/>
      <c r="P773" s="23"/>
      <c r="Q773" s="23"/>
      <c r="R773" s="23"/>
      <c r="S773" s="29">
        <v>38950</v>
      </c>
      <c r="T773" s="451"/>
    </row>
    <row r="774" spans="1:20" ht="56.25" x14ac:dyDescent="1.3">
      <c r="A774" s="31" t="s">
        <v>28625</v>
      </c>
      <c r="B774" s="31" t="s">
        <v>28626</v>
      </c>
      <c r="C774" s="31" t="s">
        <v>28627</v>
      </c>
      <c r="D774" s="31" t="s">
        <v>28628</v>
      </c>
      <c r="E774" s="31" t="s">
        <v>688</v>
      </c>
      <c r="F774" s="31" t="s">
        <v>123</v>
      </c>
      <c r="G774" s="31" t="s">
        <v>16287</v>
      </c>
      <c r="H774" s="31" t="s">
        <v>20462</v>
      </c>
      <c r="I774" s="38">
        <v>0.95833333333333337</v>
      </c>
      <c r="J774" s="31" t="s">
        <v>30</v>
      </c>
      <c r="K774" s="31" t="s">
        <v>105</v>
      </c>
      <c r="L774" s="31" t="s">
        <v>533</v>
      </c>
      <c r="M774" s="31" t="s">
        <v>194</v>
      </c>
      <c r="N774" s="23"/>
      <c r="O774" s="23"/>
      <c r="P774" s="23"/>
      <c r="Q774" s="23"/>
      <c r="R774" s="23"/>
      <c r="S774" s="29">
        <v>17730</v>
      </c>
      <c r="T774" s="451"/>
    </row>
    <row r="775" spans="1:20" ht="56.25" x14ac:dyDescent="1.3">
      <c r="A775" s="31" t="s">
        <v>28629</v>
      </c>
      <c r="B775" s="31" t="s">
        <v>28630</v>
      </c>
      <c r="C775" s="31" t="s">
        <v>28631</v>
      </c>
      <c r="D775" s="31" t="s">
        <v>28632</v>
      </c>
      <c r="E775" s="31" t="s">
        <v>688</v>
      </c>
      <c r="F775" s="31" t="s">
        <v>123</v>
      </c>
      <c r="G775" s="31" t="s">
        <v>16287</v>
      </c>
      <c r="H775" s="31" t="s">
        <v>20462</v>
      </c>
      <c r="I775" s="38">
        <v>0.95833333333333337</v>
      </c>
      <c r="J775" s="31" t="s">
        <v>30</v>
      </c>
      <c r="K775" s="31" t="s">
        <v>105</v>
      </c>
      <c r="L775" s="31" t="s">
        <v>276</v>
      </c>
      <c r="M775" s="31" t="s">
        <v>194</v>
      </c>
      <c r="N775" s="23"/>
      <c r="O775" s="23"/>
      <c r="P775" s="23"/>
      <c r="Q775" s="23"/>
      <c r="R775" s="23"/>
      <c r="S775" s="29">
        <v>17200</v>
      </c>
      <c r="T775" s="451"/>
    </row>
    <row r="776" spans="1:20" ht="56.25" x14ac:dyDescent="1.3">
      <c r="A776" s="31" t="s">
        <v>28633</v>
      </c>
      <c r="B776" s="31" t="s">
        <v>28634</v>
      </c>
      <c r="C776" s="31" t="s">
        <v>28635</v>
      </c>
      <c r="D776" s="31" t="s">
        <v>28636</v>
      </c>
      <c r="E776" s="31" t="s">
        <v>688</v>
      </c>
      <c r="F776" s="31" t="s">
        <v>123</v>
      </c>
      <c r="G776" s="31" t="s">
        <v>16287</v>
      </c>
      <c r="H776" s="31" t="s">
        <v>20462</v>
      </c>
      <c r="I776" s="38">
        <v>0.95833333333333337</v>
      </c>
      <c r="J776" s="31" t="s">
        <v>30</v>
      </c>
      <c r="K776" s="31" t="s">
        <v>105</v>
      </c>
      <c r="L776" s="31" t="s">
        <v>533</v>
      </c>
      <c r="M776" s="31" t="s">
        <v>194</v>
      </c>
      <c r="N776" s="23"/>
      <c r="O776" s="23"/>
      <c r="P776" s="23"/>
      <c r="Q776" s="23"/>
      <c r="R776" s="23"/>
      <c r="S776" s="29">
        <v>17730</v>
      </c>
      <c r="T776" s="451"/>
    </row>
    <row r="777" spans="1:20" ht="56.25" x14ac:dyDescent="1.3">
      <c r="A777" s="31" t="s">
        <v>28637</v>
      </c>
      <c r="B777" s="31" t="s">
        <v>10801</v>
      </c>
      <c r="C777" s="31" t="s">
        <v>28638</v>
      </c>
      <c r="D777" s="31" t="s">
        <v>28639</v>
      </c>
      <c r="E777" s="31" t="s">
        <v>688</v>
      </c>
      <c r="F777" s="31" t="s">
        <v>123</v>
      </c>
      <c r="G777" s="31" t="s">
        <v>16287</v>
      </c>
      <c r="H777" s="31" t="s">
        <v>20462</v>
      </c>
      <c r="I777" s="38">
        <v>0.95833333333333337</v>
      </c>
      <c r="J777" s="31" t="s">
        <v>30</v>
      </c>
      <c r="K777" s="31" t="s">
        <v>105</v>
      </c>
      <c r="L777" s="31" t="s">
        <v>106</v>
      </c>
      <c r="M777" s="31" t="s">
        <v>194</v>
      </c>
      <c r="N777" s="23"/>
      <c r="O777" s="23"/>
      <c r="P777" s="23"/>
      <c r="Q777" s="23"/>
      <c r="R777" s="23"/>
      <c r="S777" s="29">
        <v>38950</v>
      </c>
      <c r="T777" s="451"/>
    </row>
    <row r="778" spans="1:20" ht="56.25" x14ac:dyDescent="1.3">
      <c r="A778" s="31" t="s">
        <v>28640</v>
      </c>
      <c r="B778" s="31" t="s">
        <v>14230</v>
      </c>
      <c r="C778" s="31" t="s">
        <v>28641</v>
      </c>
      <c r="D778" s="31" t="s">
        <v>28642</v>
      </c>
      <c r="E778" s="31" t="s">
        <v>101</v>
      </c>
      <c r="F778" s="31" t="s">
        <v>102</v>
      </c>
      <c r="G778" s="31" t="s">
        <v>16270</v>
      </c>
      <c r="H778" s="31" t="s">
        <v>21599</v>
      </c>
      <c r="I778" s="38">
        <v>0.53125</v>
      </c>
      <c r="J778" s="31" t="s">
        <v>30</v>
      </c>
      <c r="K778" s="31" t="s">
        <v>105</v>
      </c>
      <c r="L778" s="31" t="s">
        <v>106</v>
      </c>
      <c r="M778" s="31" t="s">
        <v>491</v>
      </c>
      <c r="N778" s="23"/>
      <c r="O778" s="23"/>
      <c r="P778" s="23"/>
      <c r="Q778" s="23"/>
      <c r="R778" s="23"/>
      <c r="S778" s="29">
        <v>26200</v>
      </c>
      <c r="T778" s="451"/>
    </row>
    <row r="779" spans="1:20" ht="56.25" x14ac:dyDescent="1.3">
      <c r="A779" s="31" t="s">
        <v>28643</v>
      </c>
      <c r="B779" s="31" t="s">
        <v>151</v>
      </c>
      <c r="C779" s="31" t="s">
        <v>28644</v>
      </c>
      <c r="D779" s="31" t="s">
        <v>28645</v>
      </c>
      <c r="E779" s="31" t="s">
        <v>101</v>
      </c>
      <c r="F779" s="31" t="s">
        <v>123</v>
      </c>
      <c r="G779" s="31" t="s">
        <v>16205</v>
      </c>
      <c r="H779" s="31" t="s">
        <v>25340</v>
      </c>
      <c r="I779" s="38">
        <v>0.53125</v>
      </c>
      <c r="J779" s="31" t="s">
        <v>30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43950</v>
      </c>
      <c r="T779" s="451"/>
    </row>
    <row r="780" spans="1:20" ht="56.25" x14ac:dyDescent="1.3">
      <c r="A780" s="31" t="s">
        <v>28646</v>
      </c>
      <c r="B780" s="31" t="s">
        <v>24858</v>
      </c>
      <c r="C780" s="31" t="s">
        <v>28647</v>
      </c>
      <c r="D780" s="31" t="s">
        <v>28648</v>
      </c>
      <c r="E780" s="31" t="s">
        <v>101</v>
      </c>
      <c r="F780" s="31" t="s">
        <v>123</v>
      </c>
      <c r="G780" s="31" t="s">
        <v>16205</v>
      </c>
      <c r="H780" s="31" t="s">
        <v>25340</v>
      </c>
      <c r="I780" s="38">
        <v>0.53125</v>
      </c>
      <c r="J780" s="31" t="s">
        <v>30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43950</v>
      </c>
      <c r="T780" s="451"/>
    </row>
    <row r="781" spans="1:20" ht="56.25" x14ac:dyDescent="1.3">
      <c r="A781" s="31" t="s">
        <v>28649</v>
      </c>
      <c r="B781" s="31" t="s">
        <v>28650</v>
      </c>
      <c r="C781" s="31" t="s">
        <v>28651</v>
      </c>
      <c r="D781" s="31" t="s">
        <v>28652</v>
      </c>
      <c r="E781" s="31" t="s">
        <v>101</v>
      </c>
      <c r="F781" s="31" t="s">
        <v>123</v>
      </c>
      <c r="G781" s="31" t="s">
        <v>16205</v>
      </c>
      <c r="H781" s="31" t="s">
        <v>25340</v>
      </c>
      <c r="I781" s="38">
        <v>0.53125</v>
      </c>
      <c r="J781" s="31" t="s">
        <v>30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43950</v>
      </c>
      <c r="T781" s="451"/>
    </row>
    <row r="782" spans="1:20" ht="56.25" x14ac:dyDescent="1.3">
      <c r="A782" s="31" t="s">
        <v>28653</v>
      </c>
      <c r="B782" s="31" t="s">
        <v>19962</v>
      </c>
      <c r="C782" s="31" t="s">
        <v>28654</v>
      </c>
      <c r="D782" s="31" t="s">
        <v>28655</v>
      </c>
      <c r="E782" s="31" t="s">
        <v>101</v>
      </c>
      <c r="F782" s="31" t="s">
        <v>123</v>
      </c>
      <c r="G782" s="31" t="s">
        <v>16205</v>
      </c>
      <c r="H782" s="31" t="s">
        <v>25340</v>
      </c>
      <c r="I782" s="38">
        <v>0.53125</v>
      </c>
      <c r="J782" s="31" t="s">
        <v>30</v>
      </c>
      <c r="K782" s="31" t="s">
        <v>105</v>
      </c>
      <c r="L782" s="31" t="s">
        <v>106</v>
      </c>
      <c r="M782" s="31" t="s">
        <v>995</v>
      </c>
      <c r="N782" s="23"/>
      <c r="O782" s="23"/>
      <c r="P782" s="23"/>
      <c r="Q782" s="23"/>
      <c r="R782" s="23"/>
      <c r="S782" s="29">
        <v>43950</v>
      </c>
      <c r="T782" s="451"/>
    </row>
    <row r="783" spans="1:20" ht="56.25" x14ac:dyDescent="1.3">
      <c r="A783" s="31" t="s">
        <v>28656</v>
      </c>
      <c r="B783" s="31" t="s">
        <v>28657</v>
      </c>
      <c r="C783" s="31" t="s">
        <v>28658</v>
      </c>
      <c r="D783" s="31" t="s">
        <v>28659</v>
      </c>
      <c r="E783" s="31" t="s">
        <v>101</v>
      </c>
      <c r="F783" s="31" t="s">
        <v>123</v>
      </c>
      <c r="G783" s="31" t="s">
        <v>16205</v>
      </c>
      <c r="H783" s="31" t="s">
        <v>25340</v>
      </c>
      <c r="I783" s="38">
        <v>0.53125</v>
      </c>
      <c r="J783" s="31" t="s">
        <v>30</v>
      </c>
      <c r="K783" s="31" t="s">
        <v>105</v>
      </c>
      <c r="L783" s="31" t="s">
        <v>106</v>
      </c>
      <c r="M783" s="31" t="s">
        <v>995</v>
      </c>
      <c r="N783" s="23"/>
      <c r="O783" s="23"/>
      <c r="P783" s="23"/>
      <c r="Q783" s="23"/>
      <c r="R783" s="23"/>
      <c r="S783" s="29">
        <v>43950</v>
      </c>
      <c r="T783" s="451"/>
    </row>
    <row r="784" spans="1:20" ht="56.25" x14ac:dyDescent="1.3">
      <c r="A784" s="31" t="s">
        <v>28660</v>
      </c>
      <c r="B784" s="31" t="s">
        <v>10918</v>
      </c>
      <c r="C784" s="31" t="s">
        <v>28661</v>
      </c>
      <c r="D784" s="31" t="s">
        <v>28662</v>
      </c>
      <c r="E784" s="31" t="s">
        <v>101</v>
      </c>
      <c r="F784" s="31" t="s">
        <v>123</v>
      </c>
      <c r="G784" s="31" t="s">
        <v>16223</v>
      </c>
      <c r="H784" s="31" t="s">
        <v>20462</v>
      </c>
      <c r="I784" s="38">
        <v>0.32291666666666669</v>
      </c>
      <c r="J784" s="31" t="s">
        <v>30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43950</v>
      </c>
      <c r="T784" s="451"/>
    </row>
    <row r="785" spans="1:20" ht="56.25" x14ac:dyDescent="1.3">
      <c r="A785" s="31" t="s">
        <v>28663</v>
      </c>
      <c r="B785" s="31" t="s">
        <v>13683</v>
      </c>
      <c r="C785" s="31" t="s">
        <v>28664</v>
      </c>
      <c r="D785" s="31" t="s">
        <v>28665</v>
      </c>
      <c r="E785" s="31" t="s">
        <v>101</v>
      </c>
      <c r="F785" s="31" t="s">
        <v>123</v>
      </c>
      <c r="G785" s="31" t="s">
        <v>16223</v>
      </c>
      <c r="H785" s="31" t="s">
        <v>20462</v>
      </c>
      <c r="I785" s="38">
        <v>0.32291666666666669</v>
      </c>
      <c r="J785" s="31" t="s">
        <v>30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43950</v>
      </c>
      <c r="T785" s="451"/>
    </row>
    <row r="786" spans="1:20" ht="56.25" x14ac:dyDescent="1.3">
      <c r="A786" s="31" t="s">
        <v>28666</v>
      </c>
      <c r="B786" s="31" t="s">
        <v>2506</v>
      </c>
      <c r="C786" s="31" t="s">
        <v>28667</v>
      </c>
      <c r="D786" s="31" t="s">
        <v>28668</v>
      </c>
      <c r="E786" s="31" t="s">
        <v>101</v>
      </c>
      <c r="F786" s="31" t="s">
        <v>123</v>
      </c>
      <c r="G786" s="31" t="s">
        <v>16205</v>
      </c>
      <c r="H786" s="31" t="s">
        <v>25340</v>
      </c>
      <c r="I786" s="38">
        <v>0.53125</v>
      </c>
      <c r="J786" s="31" t="s">
        <v>30</v>
      </c>
      <c r="K786" s="31" t="s">
        <v>105</v>
      </c>
      <c r="L786" s="31" t="s">
        <v>106</v>
      </c>
      <c r="M786" s="31" t="s">
        <v>995</v>
      </c>
      <c r="N786" s="23"/>
      <c r="O786" s="23"/>
      <c r="P786" s="23"/>
      <c r="Q786" s="23"/>
      <c r="R786" s="23"/>
      <c r="S786" s="29">
        <v>43950</v>
      </c>
      <c r="T786" s="451"/>
    </row>
    <row r="787" spans="1:20" ht="56.25" x14ac:dyDescent="1.3">
      <c r="A787" s="31" t="s">
        <v>28669</v>
      </c>
      <c r="B787" s="31" t="s">
        <v>11876</v>
      </c>
      <c r="C787" s="31" t="s">
        <v>28670</v>
      </c>
      <c r="D787" s="31" t="s">
        <v>28671</v>
      </c>
      <c r="E787" s="31" t="s">
        <v>101</v>
      </c>
      <c r="F787" s="31" t="s">
        <v>123</v>
      </c>
      <c r="G787" s="31" t="s">
        <v>16205</v>
      </c>
      <c r="H787" s="31" t="s">
        <v>25340</v>
      </c>
      <c r="I787" s="38">
        <v>0.53125</v>
      </c>
      <c r="J787" s="31" t="s">
        <v>30</v>
      </c>
      <c r="K787" s="31" t="s">
        <v>105</v>
      </c>
      <c r="L787" s="31" t="s">
        <v>106</v>
      </c>
      <c r="M787" s="31" t="s">
        <v>995</v>
      </c>
      <c r="N787" s="23"/>
      <c r="O787" s="23"/>
      <c r="P787" s="23"/>
      <c r="Q787" s="23"/>
      <c r="R787" s="23"/>
      <c r="S787" s="29">
        <v>43950</v>
      </c>
      <c r="T787" s="451"/>
    </row>
    <row r="788" spans="1:20" x14ac:dyDescent="1.3">
      <c r="A788" s="751" t="s">
        <v>29186</v>
      </c>
      <c r="B788" s="751"/>
      <c r="C788" s="751"/>
      <c r="D788" s="751"/>
      <c r="E788" s="751"/>
      <c r="F788" s="751"/>
      <c r="G788" s="751"/>
      <c r="H788" s="751"/>
      <c r="I788" s="751"/>
      <c r="J788" s="751"/>
      <c r="K788" s="751"/>
      <c r="L788" s="751"/>
      <c r="M788" s="751"/>
      <c r="N788" s="399"/>
      <c r="O788" s="23"/>
      <c r="P788" s="23"/>
      <c r="Q788" s="23"/>
      <c r="R788" s="23"/>
      <c r="S788" s="29"/>
      <c r="T788" s="480">
        <v>900000</v>
      </c>
    </row>
    <row r="789" spans="1:20" ht="56.25" x14ac:dyDescent="1.3">
      <c r="A789" s="696" t="s">
        <v>29699</v>
      </c>
      <c r="B789" s="696"/>
      <c r="C789" s="696"/>
      <c r="D789" s="696"/>
      <c r="E789" s="696"/>
      <c r="F789" s="696"/>
      <c r="G789" s="696"/>
      <c r="H789" s="696"/>
      <c r="I789" s="696"/>
      <c r="J789" s="696"/>
      <c r="K789" s="696"/>
      <c r="L789" s="696"/>
      <c r="M789" s="696"/>
      <c r="N789" s="23"/>
      <c r="O789" s="23"/>
      <c r="P789" s="23"/>
      <c r="Q789" s="23"/>
      <c r="R789" s="23"/>
      <c r="S789" s="29"/>
      <c r="T789" s="451"/>
    </row>
    <row r="790" spans="1:20" ht="56.25" x14ac:dyDescent="1.3">
      <c r="A790" s="31" t="s">
        <v>29197</v>
      </c>
      <c r="B790" s="31" t="s">
        <v>20805</v>
      </c>
      <c r="C790" s="31" t="s">
        <v>29198</v>
      </c>
      <c r="D790" s="31" t="s">
        <v>29199</v>
      </c>
      <c r="E790" s="31" t="s">
        <v>687</v>
      </c>
      <c r="F790" s="31" t="s">
        <v>123</v>
      </c>
      <c r="G790" s="31" t="s">
        <v>16248</v>
      </c>
      <c r="H790" s="31" t="s">
        <v>25515</v>
      </c>
      <c r="I790" s="38">
        <v>0.375</v>
      </c>
      <c r="J790" s="31" t="s">
        <v>30</v>
      </c>
      <c r="K790" s="31" t="s">
        <v>105</v>
      </c>
      <c r="L790" s="31" t="s">
        <v>106</v>
      </c>
      <c r="M790" s="31" t="s">
        <v>995</v>
      </c>
      <c r="N790" s="23"/>
      <c r="O790" s="23"/>
      <c r="P790" s="23"/>
      <c r="Q790" s="23"/>
      <c r="R790" s="23"/>
      <c r="S790" s="29">
        <v>43425</v>
      </c>
      <c r="T790" s="451"/>
    </row>
    <row r="791" spans="1:20" ht="56.25" x14ac:dyDescent="1.3">
      <c r="A791" s="31" t="s">
        <v>29200</v>
      </c>
      <c r="B791" s="31" t="s">
        <v>5562</v>
      </c>
      <c r="C791" s="31" t="s">
        <v>29201</v>
      </c>
      <c r="D791" s="31" t="s">
        <v>29202</v>
      </c>
      <c r="E791" s="31" t="s">
        <v>687</v>
      </c>
      <c r="F791" s="31" t="s">
        <v>123</v>
      </c>
      <c r="G791" s="31" t="s">
        <v>16248</v>
      </c>
      <c r="H791" s="31" t="s">
        <v>25515</v>
      </c>
      <c r="I791" s="38">
        <v>0.375</v>
      </c>
      <c r="J791" s="31" t="s">
        <v>30</v>
      </c>
      <c r="K791" s="31" t="s">
        <v>105</v>
      </c>
      <c r="L791" s="31" t="s">
        <v>106</v>
      </c>
      <c r="M791" s="31" t="s">
        <v>995</v>
      </c>
      <c r="N791" s="23"/>
      <c r="O791" s="23"/>
      <c r="P791" s="23"/>
      <c r="Q791" s="23"/>
      <c r="R791" s="23"/>
      <c r="S791" s="29">
        <v>43425</v>
      </c>
      <c r="T791" s="451"/>
    </row>
    <row r="792" spans="1:20" ht="56.25" x14ac:dyDescent="1.3">
      <c r="A792" s="31" t="s">
        <v>29203</v>
      </c>
      <c r="B792" s="31" t="s">
        <v>29204</v>
      </c>
      <c r="C792" s="31" t="s">
        <v>29205</v>
      </c>
      <c r="D792" s="31" t="s">
        <v>29206</v>
      </c>
      <c r="E792" s="31" t="s">
        <v>687</v>
      </c>
      <c r="F792" s="31" t="s">
        <v>102</v>
      </c>
      <c r="G792" s="31" t="s">
        <v>16324</v>
      </c>
      <c r="H792" s="31" t="s">
        <v>25515</v>
      </c>
      <c r="I792" s="38">
        <v>0.41666666666666669</v>
      </c>
      <c r="J792" s="31" t="s">
        <v>30</v>
      </c>
      <c r="K792" s="31" t="s">
        <v>105</v>
      </c>
      <c r="L792" s="31" t="s">
        <v>106</v>
      </c>
      <c r="M792" s="31" t="s">
        <v>491</v>
      </c>
      <c r="N792" s="23"/>
      <c r="O792" s="23"/>
      <c r="P792" s="23"/>
      <c r="Q792" s="23"/>
      <c r="R792" s="23"/>
      <c r="S792" s="29">
        <v>25200</v>
      </c>
      <c r="T792" s="451"/>
    </row>
    <row r="793" spans="1:20" ht="56.25" x14ac:dyDescent="1.3">
      <c r="A793" s="31" t="s">
        <v>29207</v>
      </c>
      <c r="B793" s="31" t="s">
        <v>2506</v>
      </c>
      <c r="C793" s="31" t="s">
        <v>29208</v>
      </c>
      <c r="D793" s="31" t="s">
        <v>29209</v>
      </c>
      <c r="E793" s="31" t="s">
        <v>687</v>
      </c>
      <c r="F793" s="31" t="s">
        <v>123</v>
      </c>
      <c r="G793" s="31" t="s">
        <v>27347</v>
      </c>
      <c r="H793" s="31" t="s">
        <v>20462</v>
      </c>
      <c r="I793" s="38">
        <v>0.25</v>
      </c>
      <c r="J793" s="31" t="s">
        <v>30</v>
      </c>
      <c r="K793" s="31" t="s">
        <v>105</v>
      </c>
      <c r="L793" s="31" t="s">
        <v>106</v>
      </c>
      <c r="M793" s="31" t="s">
        <v>995</v>
      </c>
      <c r="N793" s="23"/>
      <c r="O793" s="23"/>
      <c r="P793" s="23"/>
      <c r="Q793" s="23"/>
      <c r="R793" s="23"/>
      <c r="S793" s="29">
        <v>43425</v>
      </c>
      <c r="T793" s="451"/>
    </row>
    <row r="794" spans="1:20" ht="56.25" x14ac:dyDescent="1.3">
      <c r="A794" s="31" t="s">
        <v>29210</v>
      </c>
      <c r="B794" s="31" t="s">
        <v>29211</v>
      </c>
      <c r="C794" s="31" t="s">
        <v>29212</v>
      </c>
      <c r="D794" s="31" t="s">
        <v>29213</v>
      </c>
      <c r="E794" s="31" t="s">
        <v>101</v>
      </c>
      <c r="F794" s="31" t="s">
        <v>102</v>
      </c>
      <c r="G794" s="31" t="s">
        <v>16270</v>
      </c>
      <c r="H794" s="31" t="s">
        <v>21599</v>
      </c>
      <c r="I794" s="38">
        <v>0.41666666666666669</v>
      </c>
      <c r="J794" s="31" t="s">
        <v>30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26200</v>
      </c>
      <c r="T794" s="451"/>
    </row>
    <row r="795" spans="1:20" ht="56.25" x14ac:dyDescent="1.3">
      <c r="A795" s="31" t="s">
        <v>29214</v>
      </c>
      <c r="B795" s="31" t="s">
        <v>29215</v>
      </c>
      <c r="C795" s="31" t="s">
        <v>29216</v>
      </c>
      <c r="D795" s="31" t="s">
        <v>29217</v>
      </c>
      <c r="E795" s="31" t="s">
        <v>687</v>
      </c>
      <c r="F795" s="31" t="s">
        <v>123</v>
      </c>
      <c r="G795" s="31" t="s">
        <v>16248</v>
      </c>
      <c r="H795" s="31" t="s">
        <v>25515</v>
      </c>
      <c r="I795" s="38">
        <v>0.53125</v>
      </c>
      <c r="J795" s="31" t="s">
        <v>30</v>
      </c>
      <c r="K795" s="31" t="s">
        <v>105</v>
      </c>
      <c r="L795" s="31" t="s">
        <v>106</v>
      </c>
      <c r="M795" s="31" t="s">
        <v>995</v>
      </c>
      <c r="N795" s="23"/>
      <c r="O795" s="23"/>
      <c r="P795" s="23"/>
      <c r="Q795" s="23"/>
      <c r="R795" s="23"/>
      <c r="S795" s="29">
        <v>43425</v>
      </c>
      <c r="T795" s="451"/>
    </row>
    <row r="796" spans="1:20" ht="56.25" x14ac:dyDescent="1.3">
      <c r="A796" s="31" t="s">
        <v>29218</v>
      </c>
      <c r="B796" s="31" t="s">
        <v>13648</v>
      </c>
      <c r="C796" s="31" t="s">
        <v>29219</v>
      </c>
      <c r="D796" s="31" t="s">
        <v>29220</v>
      </c>
      <c r="E796" s="31" t="s">
        <v>687</v>
      </c>
      <c r="F796" s="31" t="s">
        <v>123</v>
      </c>
      <c r="G796" s="31" t="s">
        <v>16248</v>
      </c>
      <c r="H796" s="31" t="s">
        <v>25515</v>
      </c>
      <c r="I796" s="38">
        <v>0.53125</v>
      </c>
      <c r="J796" s="31" t="s">
        <v>30</v>
      </c>
      <c r="K796" s="31" t="s">
        <v>105</v>
      </c>
      <c r="L796" s="31" t="s">
        <v>106</v>
      </c>
      <c r="M796" s="31" t="s">
        <v>995</v>
      </c>
      <c r="N796" s="23"/>
      <c r="O796" s="23"/>
      <c r="P796" s="23"/>
      <c r="Q796" s="23"/>
      <c r="R796" s="23"/>
      <c r="S796" s="29">
        <v>43425</v>
      </c>
      <c r="T796" s="451"/>
    </row>
    <row r="797" spans="1:20" ht="56.25" x14ac:dyDescent="1.3">
      <c r="A797" s="31" t="s">
        <v>29221</v>
      </c>
      <c r="B797" s="31" t="s">
        <v>29222</v>
      </c>
      <c r="C797" s="31" t="s">
        <v>29223</v>
      </c>
      <c r="D797" s="31" t="s">
        <v>29224</v>
      </c>
      <c r="E797" s="31" t="s">
        <v>688</v>
      </c>
      <c r="F797" s="31" t="s">
        <v>123</v>
      </c>
      <c r="G797" s="31" t="s">
        <v>16287</v>
      </c>
      <c r="H797" s="31" t="s">
        <v>21599</v>
      </c>
      <c r="I797" s="38">
        <v>0.41666666666666669</v>
      </c>
      <c r="J797" s="31" t="s">
        <v>30</v>
      </c>
      <c r="K797" s="31" t="s">
        <v>105</v>
      </c>
      <c r="L797" s="31" t="s">
        <v>106</v>
      </c>
      <c r="M797" s="31" t="s">
        <v>194</v>
      </c>
      <c r="N797" s="23"/>
      <c r="O797" s="23"/>
      <c r="P797" s="23"/>
      <c r="Q797" s="23"/>
      <c r="R797" s="23"/>
      <c r="S797" s="29">
        <v>38950</v>
      </c>
      <c r="T797" s="451"/>
    </row>
    <row r="798" spans="1:20" ht="56.25" x14ac:dyDescent="1.3">
      <c r="A798" s="31" t="s">
        <v>29225</v>
      </c>
      <c r="B798" s="31" t="s">
        <v>3694</v>
      </c>
      <c r="C798" s="31" t="s">
        <v>29226</v>
      </c>
      <c r="D798" s="31" t="s">
        <v>29227</v>
      </c>
      <c r="E798" s="31" t="s">
        <v>687</v>
      </c>
      <c r="F798" s="31" t="s">
        <v>123</v>
      </c>
      <c r="G798" s="31" t="s">
        <v>16248</v>
      </c>
      <c r="H798" s="31" t="s">
        <v>25515</v>
      </c>
      <c r="I798" s="38">
        <v>0.53125</v>
      </c>
      <c r="J798" s="31" t="s">
        <v>30</v>
      </c>
      <c r="K798" s="31" t="s">
        <v>105</v>
      </c>
      <c r="L798" s="31" t="s">
        <v>106</v>
      </c>
      <c r="M798" s="31" t="s">
        <v>995</v>
      </c>
      <c r="N798" s="23"/>
      <c r="O798" s="23"/>
      <c r="P798" s="23"/>
      <c r="Q798" s="23"/>
      <c r="R798" s="23"/>
      <c r="S798" s="29">
        <v>43425</v>
      </c>
      <c r="T798" s="451"/>
    </row>
    <row r="799" spans="1:20" ht="56.25" x14ac:dyDescent="1.3">
      <c r="A799" s="31" t="s">
        <v>29228</v>
      </c>
      <c r="B799" s="31" t="s">
        <v>24771</v>
      </c>
      <c r="C799" s="31" t="s">
        <v>29229</v>
      </c>
      <c r="D799" s="31" t="s">
        <v>29230</v>
      </c>
      <c r="E799" s="31" t="s">
        <v>687</v>
      </c>
      <c r="F799" s="31" t="s">
        <v>123</v>
      </c>
      <c r="G799" s="31" t="s">
        <v>16248</v>
      </c>
      <c r="H799" s="31" t="s">
        <v>25515</v>
      </c>
      <c r="I799" s="38">
        <v>0.53125</v>
      </c>
      <c r="J799" s="31" t="s">
        <v>30</v>
      </c>
      <c r="K799" s="31" t="s">
        <v>105</v>
      </c>
      <c r="L799" s="31" t="s">
        <v>106</v>
      </c>
      <c r="M799" s="31" t="s">
        <v>995</v>
      </c>
      <c r="N799" s="23"/>
      <c r="O799" s="23"/>
      <c r="P799" s="23"/>
      <c r="Q799" s="23"/>
      <c r="R799" s="23"/>
      <c r="S799" s="29">
        <v>43425</v>
      </c>
      <c r="T799" s="451"/>
    </row>
    <row r="800" spans="1:20" ht="56.25" x14ac:dyDescent="1.3">
      <c r="A800" s="31" t="s">
        <v>29231</v>
      </c>
      <c r="B800" s="31" t="s">
        <v>2422</v>
      </c>
      <c r="C800" s="31" t="s">
        <v>29232</v>
      </c>
      <c r="D800" s="31" t="s">
        <v>29233</v>
      </c>
      <c r="E800" s="31" t="s">
        <v>687</v>
      </c>
      <c r="F800" s="31" t="s">
        <v>123</v>
      </c>
      <c r="G800" s="31" t="s">
        <v>16248</v>
      </c>
      <c r="H800" s="31" t="s">
        <v>25515</v>
      </c>
      <c r="I800" s="38">
        <v>0.53125</v>
      </c>
      <c r="J800" s="31" t="s">
        <v>30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43425</v>
      </c>
      <c r="T800" s="451"/>
    </row>
    <row r="801" spans="1:20" ht="56.25" x14ac:dyDescent="1.3">
      <c r="A801" s="31" t="s">
        <v>29234</v>
      </c>
      <c r="B801" s="31" t="s">
        <v>29235</v>
      </c>
      <c r="C801" s="31" t="s">
        <v>29236</v>
      </c>
      <c r="D801" s="31" t="s">
        <v>29237</v>
      </c>
      <c r="E801" s="31" t="s">
        <v>687</v>
      </c>
      <c r="F801" s="31" t="s">
        <v>123</v>
      </c>
      <c r="G801" s="31" t="s">
        <v>16248</v>
      </c>
      <c r="H801" s="31" t="s">
        <v>25515</v>
      </c>
      <c r="I801" s="38">
        <v>0.53125</v>
      </c>
      <c r="J801" s="31" t="s">
        <v>30</v>
      </c>
      <c r="K801" s="31" t="s">
        <v>105</v>
      </c>
      <c r="L801" s="31" t="s">
        <v>106</v>
      </c>
      <c r="M801" s="31" t="s">
        <v>995</v>
      </c>
      <c r="N801" s="23"/>
      <c r="O801" s="23"/>
      <c r="P801" s="23"/>
      <c r="Q801" s="23"/>
      <c r="R801" s="23"/>
      <c r="S801" s="29">
        <v>43425</v>
      </c>
      <c r="T801" s="451"/>
    </row>
    <row r="802" spans="1:20" ht="56.25" x14ac:dyDescent="1.3">
      <c r="A802" s="31" t="s">
        <v>29238</v>
      </c>
      <c r="B802" s="31" t="s">
        <v>29239</v>
      </c>
      <c r="C802" s="31" t="s">
        <v>29240</v>
      </c>
      <c r="D802" s="31" t="s">
        <v>29241</v>
      </c>
      <c r="E802" s="31" t="s">
        <v>687</v>
      </c>
      <c r="F802" s="31" t="s">
        <v>123</v>
      </c>
      <c r="G802" s="31" t="s">
        <v>16248</v>
      </c>
      <c r="H802" s="31" t="s">
        <v>25515</v>
      </c>
      <c r="I802" s="38">
        <v>0.53125</v>
      </c>
      <c r="J802" s="31" t="s">
        <v>30</v>
      </c>
      <c r="K802" s="31" t="s">
        <v>105</v>
      </c>
      <c r="L802" s="31" t="s">
        <v>106</v>
      </c>
      <c r="M802" s="31" t="s">
        <v>995</v>
      </c>
      <c r="N802" s="23"/>
      <c r="O802" s="23"/>
      <c r="P802" s="23"/>
      <c r="Q802" s="23"/>
      <c r="R802" s="23"/>
      <c r="S802" s="29">
        <v>43425</v>
      </c>
      <c r="T802" s="451"/>
    </row>
    <row r="803" spans="1:20" ht="56.25" x14ac:dyDescent="1.3">
      <c r="A803" s="31" t="s">
        <v>29242</v>
      </c>
      <c r="B803" s="31" t="s">
        <v>29243</v>
      </c>
      <c r="C803" s="31" t="s">
        <v>29244</v>
      </c>
      <c r="D803" s="31" t="s">
        <v>29245</v>
      </c>
      <c r="E803" s="31" t="s">
        <v>687</v>
      </c>
      <c r="F803" s="31" t="s">
        <v>102</v>
      </c>
      <c r="G803" s="31" t="s">
        <v>16324</v>
      </c>
      <c r="H803" s="31" t="s">
        <v>25515</v>
      </c>
      <c r="I803" s="38">
        <v>0.41666666666666669</v>
      </c>
      <c r="J803" s="31" t="s">
        <v>30</v>
      </c>
      <c r="K803" s="31" t="s">
        <v>105</v>
      </c>
      <c r="L803" s="31" t="s">
        <v>106</v>
      </c>
      <c r="M803" s="31" t="s">
        <v>491</v>
      </c>
      <c r="N803" s="23"/>
      <c r="O803" s="23"/>
      <c r="P803" s="23"/>
      <c r="Q803" s="23"/>
      <c r="R803" s="23"/>
      <c r="S803" s="29">
        <v>25200</v>
      </c>
      <c r="T803" s="451"/>
    </row>
    <row r="804" spans="1:20" ht="56.25" x14ac:dyDescent="1.3">
      <c r="A804" s="31" t="s">
        <v>29246</v>
      </c>
      <c r="B804" s="31" t="s">
        <v>29247</v>
      </c>
      <c r="C804" s="31" t="s">
        <v>29248</v>
      </c>
      <c r="D804" s="31" t="s">
        <v>29249</v>
      </c>
      <c r="E804" s="31" t="s">
        <v>687</v>
      </c>
      <c r="F804" s="31" t="s">
        <v>102</v>
      </c>
      <c r="G804" s="31" t="s">
        <v>16324</v>
      </c>
      <c r="H804" s="31" t="s">
        <v>25515</v>
      </c>
      <c r="I804" s="38">
        <v>0.83333333333333337</v>
      </c>
      <c r="J804" s="31" t="s">
        <v>30</v>
      </c>
      <c r="K804" s="31" t="s">
        <v>105</v>
      </c>
      <c r="L804" s="31" t="s">
        <v>106</v>
      </c>
      <c r="M804" s="31" t="s">
        <v>491</v>
      </c>
      <c r="N804" s="23"/>
      <c r="O804" s="23"/>
      <c r="P804" s="23"/>
      <c r="Q804" s="23"/>
      <c r="R804" s="23"/>
      <c r="S804" s="29">
        <v>25200</v>
      </c>
      <c r="T804" s="451"/>
    </row>
    <row r="805" spans="1:20" ht="56.25" x14ac:dyDescent="1.3">
      <c r="A805" s="31" t="s">
        <v>29250</v>
      </c>
      <c r="B805" s="31" t="s">
        <v>19101</v>
      </c>
      <c r="C805" s="31" t="s">
        <v>29251</v>
      </c>
      <c r="D805" s="31" t="s">
        <v>29252</v>
      </c>
      <c r="E805" s="31" t="s">
        <v>687</v>
      </c>
      <c r="F805" s="31" t="s">
        <v>123</v>
      </c>
      <c r="G805" s="31" t="s">
        <v>16248</v>
      </c>
      <c r="H805" s="31" t="s">
        <v>25515</v>
      </c>
      <c r="I805" s="38">
        <v>0.83333333333333337</v>
      </c>
      <c r="J805" s="31" t="s">
        <v>30</v>
      </c>
      <c r="K805" s="31" t="s">
        <v>105</v>
      </c>
      <c r="L805" s="31" t="s">
        <v>106</v>
      </c>
      <c r="M805" s="31" t="s">
        <v>995</v>
      </c>
      <c r="N805" s="23"/>
      <c r="O805" s="23"/>
      <c r="P805" s="23"/>
      <c r="Q805" s="23"/>
      <c r="R805" s="23"/>
      <c r="S805" s="29">
        <v>43425</v>
      </c>
      <c r="T805" s="451"/>
    </row>
    <row r="806" spans="1:20" ht="56.25" x14ac:dyDescent="1.3">
      <c r="A806" s="31" t="s">
        <v>29253</v>
      </c>
      <c r="B806" s="31" t="s">
        <v>12323</v>
      </c>
      <c r="C806" s="31" t="s">
        <v>29254</v>
      </c>
      <c r="D806" s="31" t="s">
        <v>29255</v>
      </c>
      <c r="E806" s="31" t="s">
        <v>687</v>
      </c>
      <c r="F806" s="31" t="s">
        <v>123</v>
      </c>
      <c r="G806" s="31" t="s">
        <v>16248</v>
      </c>
      <c r="H806" s="31" t="s">
        <v>25515</v>
      </c>
      <c r="I806" s="38">
        <v>0.83333333333333337</v>
      </c>
      <c r="J806" s="31" t="s">
        <v>30</v>
      </c>
      <c r="K806" s="31" t="s">
        <v>105</v>
      </c>
      <c r="L806" s="31" t="s">
        <v>106</v>
      </c>
      <c r="M806" s="31" t="s">
        <v>995</v>
      </c>
      <c r="N806" s="23"/>
      <c r="O806" s="23"/>
      <c r="P806" s="23"/>
      <c r="Q806" s="23"/>
      <c r="R806" s="23"/>
      <c r="S806" s="29">
        <v>43425</v>
      </c>
      <c r="T806" s="451"/>
    </row>
    <row r="807" spans="1:20" ht="56.25" x14ac:dyDescent="1.3">
      <c r="A807" s="31" t="s">
        <v>29256</v>
      </c>
      <c r="B807" s="31" t="s">
        <v>6893</v>
      </c>
      <c r="C807" s="31" t="s">
        <v>29257</v>
      </c>
      <c r="D807" s="31" t="s">
        <v>29258</v>
      </c>
      <c r="E807" s="31" t="s">
        <v>687</v>
      </c>
      <c r="F807" s="31" t="s">
        <v>123</v>
      </c>
      <c r="G807" s="31" t="s">
        <v>16248</v>
      </c>
      <c r="H807" s="31" t="s">
        <v>25515</v>
      </c>
      <c r="I807" s="38">
        <v>0.83333333333333337</v>
      </c>
      <c r="J807" s="31" t="s">
        <v>30</v>
      </c>
      <c r="K807" s="31" t="s">
        <v>105</v>
      </c>
      <c r="L807" s="31" t="s">
        <v>106</v>
      </c>
      <c r="M807" s="31" t="s">
        <v>995</v>
      </c>
      <c r="N807" s="23"/>
      <c r="O807" s="23"/>
      <c r="P807" s="23"/>
      <c r="Q807" s="23"/>
      <c r="R807" s="23"/>
      <c r="S807" s="29">
        <v>43425</v>
      </c>
      <c r="T807" s="451"/>
    </row>
    <row r="808" spans="1:20" ht="56.25" x14ac:dyDescent="1.3">
      <c r="A808" s="31" t="s">
        <v>29259</v>
      </c>
      <c r="B808" s="31" t="s">
        <v>29260</v>
      </c>
      <c r="C808" s="31" t="s">
        <v>29261</v>
      </c>
      <c r="D808" s="31" t="s">
        <v>29262</v>
      </c>
      <c r="E808" s="31" t="s">
        <v>687</v>
      </c>
      <c r="F808" s="31" t="s">
        <v>123</v>
      </c>
      <c r="G808" s="31" t="s">
        <v>16248</v>
      </c>
      <c r="H808" s="31" t="s">
        <v>25515</v>
      </c>
      <c r="I808" s="38">
        <v>0.83333333333333337</v>
      </c>
      <c r="J808" s="31" t="s">
        <v>30</v>
      </c>
      <c r="K808" s="31" t="s">
        <v>105</v>
      </c>
      <c r="L808" s="31" t="s">
        <v>106</v>
      </c>
      <c r="M808" s="31" t="s">
        <v>995</v>
      </c>
      <c r="N808" s="23"/>
      <c r="O808" s="23"/>
      <c r="P808" s="23"/>
      <c r="Q808" s="23"/>
      <c r="R808" s="23"/>
      <c r="S808" s="29">
        <v>43425</v>
      </c>
      <c r="T808" s="451"/>
    </row>
    <row r="809" spans="1:20" ht="56.25" x14ac:dyDescent="1.3">
      <c r="A809" s="31" t="s">
        <v>29263</v>
      </c>
      <c r="B809" s="31" t="s">
        <v>1839</v>
      </c>
      <c r="C809" s="31" t="s">
        <v>29264</v>
      </c>
      <c r="D809" s="31" t="s">
        <v>29265</v>
      </c>
      <c r="E809" s="31" t="s">
        <v>687</v>
      </c>
      <c r="F809" s="31" t="s">
        <v>123</v>
      </c>
      <c r="G809" s="31" t="s">
        <v>16248</v>
      </c>
      <c r="H809" s="31" t="s">
        <v>25515</v>
      </c>
      <c r="I809" s="38">
        <v>0.83333333333333337</v>
      </c>
      <c r="J809" s="31" t="s">
        <v>30</v>
      </c>
      <c r="K809" s="31" t="s">
        <v>105</v>
      </c>
      <c r="L809" s="31" t="s">
        <v>125</v>
      </c>
      <c r="M809" s="31" t="s">
        <v>995</v>
      </c>
      <c r="N809" s="23"/>
      <c r="O809" s="23"/>
      <c r="P809" s="23"/>
      <c r="Q809" s="23"/>
      <c r="R809" s="23"/>
      <c r="S809" s="29">
        <v>43425</v>
      </c>
      <c r="T809" s="451"/>
    </row>
    <row r="810" spans="1:20" ht="56.25" x14ac:dyDescent="1.3">
      <c r="A810" s="31" t="s">
        <v>29266</v>
      </c>
      <c r="B810" s="31" t="s">
        <v>4153</v>
      </c>
      <c r="C810" s="31" t="s">
        <v>29267</v>
      </c>
      <c r="D810" s="31" t="s">
        <v>29268</v>
      </c>
      <c r="E810" s="31" t="s">
        <v>687</v>
      </c>
      <c r="F810" s="31" t="s">
        <v>123</v>
      </c>
      <c r="G810" s="31" t="s">
        <v>16248</v>
      </c>
      <c r="H810" s="31" t="s">
        <v>25515</v>
      </c>
      <c r="I810" s="38">
        <v>0.83333333333333337</v>
      </c>
      <c r="J810" s="31" t="s">
        <v>30</v>
      </c>
      <c r="K810" s="31" t="s">
        <v>105</v>
      </c>
      <c r="L810" s="31" t="s">
        <v>106</v>
      </c>
      <c r="M810" s="31" t="s">
        <v>995</v>
      </c>
      <c r="N810" s="23"/>
      <c r="O810" s="23"/>
      <c r="P810" s="23"/>
      <c r="Q810" s="23"/>
      <c r="R810" s="23"/>
      <c r="S810" s="29">
        <v>43425</v>
      </c>
      <c r="T810" s="451"/>
    </row>
    <row r="811" spans="1:20" ht="56.25" x14ac:dyDescent="1.3">
      <c r="A811" s="31" t="s">
        <v>29269</v>
      </c>
      <c r="B811" s="31" t="s">
        <v>2702</v>
      </c>
      <c r="C811" s="31" t="s">
        <v>29270</v>
      </c>
      <c r="D811" s="31" t="s">
        <v>29271</v>
      </c>
      <c r="E811" s="31" t="s">
        <v>687</v>
      </c>
      <c r="F811" s="31" t="s">
        <v>123</v>
      </c>
      <c r="G811" s="31" t="s">
        <v>16248</v>
      </c>
      <c r="H811" s="31" t="s">
        <v>25515</v>
      </c>
      <c r="I811" s="38">
        <v>0.83333333333333337</v>
      </c>
      <c r="J811" s="31" t="s">
        <v>30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43425</v>
      </c>
      <c r="T811" s="451"/>
    </row>
    <row r="812" spans="1:20" ht="56.25" x14ac:dyDescent="1.3">
      <c r="A812" s="31" t="s">
        <v>29272</v>
      </c>
      <c r="B812" s="31" t="s">
        <v>8287</v>
      </c>
      <c r="C812" s="31" t="s">
        <v>29273</v>
      </c>
      <c r="D812" s="31" t="s">
        <v>29274</v>
      </c>
      <c r="E812" s="31" t="s">
        <v>687</v>
      </c>
      <c r="F812" s="31" t="s">
        <v>123</v>
      </c>
      <c r="G812" s="31" t="s">
        <v>16248</v>
      </c>
      <c r="H812" s="31" t="s">
        <v>25515</v>
      </c>
      <c r="I812" s="38">
        <v>0.83333333333333337</v>
      </c>
      <c r="J812" s="31" t="s">
        <v>30</v>
      </c>
      <c r="K812" s="31" t="s">
        <v>105</v>
      </c>
      <c r="L812" s="31" t="s">
        <v>106</v>
      </c>
      <c r="M812" s="31" t="s">
        <v>995</v>
      </c>
      <c r="N812" s="23"/>
      <c r="O812" s="23"/>
      <c r="P812" s="23"/>
      <c r="Q812" s="23"/>
      <c r="R812" s="23"/>
      <c r="S812" s="29">
        <v>43425</v>
      </c>
      <c r="T812" s="451"/>
    </row>
    <row r="813" spans="1:20" ht="56.25" x14ac:dyDescent="1.3">
      <c r="A813" s="31" t="s">
        <v>29275</v>
      </c>
      <c r="B813" s="31" t="s">
        <v>29276</v>
      </c>
      <c r="C813" s="31" t="s">
        <v>29277</v>
      </c>
      <c r="D813" s="31" t="s">
        <v>29278</v>
      </c>
      <c r="E813" s="31" t="s">
        <v>687</v>
      </c>
      <c r="F813" s="31" t="s">
        <v>123</v>
      </c>
      <c r="G813" s="31" t="s">
        <v>16248</v>
      </c>
      <c r="H813" s="31" t="s">
        <v>25515</v>
      </c>
      <c r="I813" s="38">
        <v>0.83333333333333337</v>
      </c>
      <c r="J813" s="31" t="s">
        <v>30</v>
      </c>
      <c r="K813" s="31" t="s">
        <v>105</v>
      </c>
      <c r="L813" s="31" t="s">
        <v>106</v>
      </c>
      <c r="M813" s="31" t="s">
        <v>995</v>
      </c>
      <c r="N813" s="23"/>
      <c r="O813" s="23"/>
      <c r="P813" s="23"/>
      <c r="Q813" s="23"/>
      <c r="R813" s="23"/>
      <c r="S813" s="29">
        <v>43425</v>
      </c>
      <c r="T813" s="451"/>
    </row>
    <row r="814" spans="1:20" ht="56.25" x14ac:dyDescent="1.3">
      <c r="A814" s="31" t="s">
        <v>29279</v>
      </c>
      <c r="B814" s="31" t="s">
        <v>19413</v>
      </c>
      <c r="C814" s="31" t="s">
        <v>29280</v>
      </c>
      <c r="D814" s="31" t="s">
        <v>29281</v>
      </c>
      <c r="E814" s="31" t="s">
        <v>687</v>
      </c>
      <c r="F814" s="31" t="s">
        <v>123</v>
      </c>
      <c r="G814" s="31" t="s">
        <v>16248</v>
      </c>
      <c r="H814" s="31" t="s">
        <v>25515</v>
      </c>
      <c r="I814" s="38">
        <v>0.83333333333333337</v>
      </c>
      <c r="J814" s="31" t="s">
        <v>30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43425</v>
      </c>
      <c r="T814" s="451"/>
    </row>
    <row r="815" spans="1:20" ht="56.25" x14ac:dyDescent="1.3">
      <c r="A815" s="31" t="s">
        <v>29282</v>
      </c>
      <c r="B815" s="31" t="s">
        <v>29283</v>
      </c>
      <c r="C815" s="31" t="s">
        <v>29284</v>
      </c>
      <c r="D815" s="31" t="s">
        <v>29285</v>
      </c>
      <c r="E815" s="31" t="s">
        <v>687</v>
      </c>
      <c r="F815" s="31" t="s">
        <v>123</v>
      </c>
      <c r="G815" s="31" t="s">
        <v>16248</v>
      </c>
      <c r="H815" s="31" t="s">
        <v>25515</v>
      </c>
      <c r="I815" s="38">
        <v>0.83333333333333337</v>
      </c>
      <c r="J815" s="31" t="s">
        <v>30</v>
      </c>
      <c r="K815" s="31" t="s">
        <v>105</v>
      </c>
      <c r="L815" s="31" t="s">
        <v>106</v>
      </c>
      <c r="M815" s="31" t="s">
        <v>995</v>
      </c>
      <c r="N815" s="23"/>
      <c r="O815" s="23"/>
      <c r="P815" s="23"/>
      <c r="Q815" s="23"/>
      <c r="R815" s="23"/>
      <c r="S815" s="29">
        <v>43425</v>
      </c>
      <c r="T815" s="451"/>
    </row>
    <row r="816" spans="1:20" x14ac:dyDescent="1.3">
      <c r="A816" s="751" t="s">
        <v>29704</v>
      </c>
      <c r="B816" s="751"/>
      <c r="C816" s="751"/>
      <c r="D816" s="751"/>
      <c r="E816" s="751"/>
      <c r="F816" s="751"/>
      <c r="G816" s="751"/>
      <c r="H816" s="751"/>
      <c r="I816" s="751"/>
      <c r="J816" s="751"/>
      <c r="K816" s="751"/>
      <c r="L816" s="751"/>
      <c r="M816" s="751"/>
      <c r="N816" s="399"/>
      <c r="O816" s="23"/>
      <c r="P816" s="23"/>
      <c r="Q816" s="23"/>
      <c r="R816" s="23"/>
      <c r="S816" s="29"/>
      <c r="T816" s="480">
        <v>1000000</v>
      </c>
    </row>
    <row r="817" spans="1:19" x14ac:dyDescent="1.3">
      <c r="A817" s="712" t="s">
        <v>30211</v>
      </c>
      <c r="B817" s="712"/>
      <c r="C817" s="712"/>
      <c r="D817" s="712"/>
      <c r="E817" s="712"/>
      <c r="F817" s="712"/>
      <c r="G817" s="712"/>
      <c r="H817" s="712"/>
      <c r="I817" s="712"/>
      <c r="J817" s="712"/>
      <c r="K817" s="712"/>
      <c r="L817" s="712"/>
      <c r="M817" s="712"/>
      <c r="N817" s="23"/>
      <c r="O817" s="23"/>
      <c r="P817" s="23"/>
      <c r="Q817" s="23"/>
      <c r="R817" s="23"/>
      <c r="S817" s="29"/>
    </row>
    <row r="818" spans="1:19" x14ac:dyDescent="1.05">
      <c r="A818" s="31" t="s">
        <v>29718</v>
      </c>
      <c r="B818" s="31" t="s">
        <v>4816</v>
      </c>
      <c r="C818" s="31" t="s">
        <v>29719</v>
      </c>
      <c r="D818" s="31" t="s">
        <v>29720</v>
      </c>
      <c r="E818" s="31" t="s">
        <v>688</v>
      </c>
      <c r="F818" s="31" t="s">
        <v>123</v>
      </c>
      <c r="G818" s="31" t="s">
        <v>16287</v>
      </c>
      <c r="H818" s="31" t="s">
        <v>21599</v>
      </c>
      <c r="I818" s="38">
        <v>0.83333333333333337</v>
      </c>
      <c r="J818" s="31" t="s">
        <v>30</v>
      </c>
      <c r="K818" s="31" t="s">
        <v>105</v>
      </c>
      <c r="L818" s="31" t="s">
        <v>106</v>
      </c>
      <c r="M818" s="31" t="s">
        <v>194</v>
      </c>
      <c r="N818" s="23"/>
      <c r="O818" s="23"/>
      <c r="P818" s="23"/>
      <c r="Q818" s="23"/>
      <c r="R818" s="23"/>
      <c r="S818" s="29">
        <v>38950</v>
      </c>
    </row>
    <row r="819" spans="1:19" x14ac:dyDescent="1.05">
      <c r="A819" s="31" t="s">
        <v>29721</v>
      </c>
      <c r="B819" s="31" t="s">
        <v>3345</v>
      </c>
      <c r="C819" s="31" t="s">
        <v>29722</v>
      </c>
      <c r="D819" s="31" t="s">
        <v>29723</v>
      </c>
      <c r="E819" s="31" t="s">
        <v>101</v>
      </c>
      <c r="F819" s="31" t="s">
        <v>123</v>
      </c>
      <c r="G819" s="31" t="s">
        <v>16223</v>
      </c>
      <c r="H819" s="31" t="s">
        <v>17480</v>
      </c>
      <c r="I819" s="38">
        <v>0.32291666666666669</v>
      </c>
      <c r="J819" s="31" t="s">
        <v>30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43925</v>
      </c>
    </row>
    <row r="820" spans="1:19" x14ac:dyDescent="1.05">
      <c r="A820" s="31" t="s">
        <v>29724</v>
      </c>
      <c r="B820" s="31" t="s">
        <v>25460</v>
      </c>
      <c r="C820" s="31" t="s">
        <v>29725</v>
      </c>
      <c r="D820" s="31" t="s">
        <v>29726</v>
      </c>
      <c r="E820" s="31" t="s">
        <v>101</v>
      </c>
      <c r="F820" s="31" t="s">
        <v>123</v>
      </c>
      <c r="G820" s="31" t="s">
        <v>16223</v>
      </c>
      <c r="H820" s="31" t="s">
        <v>17480</v>
      </c>
      <c r="I820" s="38">
        <v>0.32291666666666669</v>
      </c>
      <c r="J820" s="31" t="s">
        <v>30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43925</v>
      </c>
    </row>
    <row r="821" spans="1:19" x14ac:dyDescent="1.05">
      <c r="A821" s="31" t="s">
        <v>29727</v>
      </c>
      <c r="B821" s="31" t="s">
        <v>26167</v>
      </c>
      <c r="C821" s="31" t="s">
        <v>29728</v>
      </c>
      <c r="D821" s="31" t="s">
        <v>29729</v>
      </c>
      <c r="E821" s="31" t="s">
        <v>688</v>
      </c>
      <c r="F821" s="31" t="s">
        <v>123</v>
      </c>
      <c r="G821" s="31" t="s">
        <v>16287</v>
      </c>
      <c r="H821" s="31" t="s">
        <v>21599</v>
      </c>
      <c r="I821" s="38">
        <v>0.83333333333333337</v>
      </c>
      <c r="J821" s="31" t="s">
        <v>30</v>
      </c>
      <c r="K821" s="31" t="s">
        <v>105</v>
      </c>
      <c r="L821" s="31" t="s">
        <v>106</v>
      </c>
      <c r="M821" s="31" t="s">
        <v>194</v>
      </c>
      <c r="N821" s="23"/>
      <c r="O821" s="23"/>
      <c r="P821" s="23"/>
      <c r="Q821" s="23"/>
      <c r="R821" s="23"/>
      <c r="S821" s="29">
        <v>38950</v>
      </c>
    </row>
    <row r="822" spans="1:19" x14ac:dyDescent="1.05">
      <c r="A822" s="31" t="s">
        <v>29730</v>
      </c>
      <c r="B822" s="31" t="s">
        <v>29731</v>
      </c>
      <c r="C822" s="31" t="s">
        <v>29732</v>
      </c>
      <c r="D822" s="31" t="s">
        <v>29733</v>
      </c>
      <c r="E822" s="31" t="s">
        <v>688</v>
      </c>
      <c r="F822" s="31" t="s">
        <v>123</v>
      </c>
      <c r="G822" s="31" t="s">
        <v>16287</v>
      </c>
      <c r="H822" s="31" t="s">
        <v>21599</v>
      </c>
      <c r="I822" s="38">
        <v>0.83333333333333337</v>
      </c>
      <c r="J822" s="31" t="s">
        <v>30</v>
      </c>
      <c r="K822" s="31" t="s">
        <v>105</v>
      </c>
      <c r="L822" s="31" t="s">
        <v>106</v>
      </c>
      <c r="M822" s="31" t="s">
        <v>194</v>
      </c>
      <c r="N822" s="23"/>
      <c r="O822" s="23"/>
      <c r="P822" s="23"/>
      <c r="Q822" s="23"/>
      <c r="R822" s="23"/>
      <c r="S822" s="29">
        <v>38950</v>
      </c>
    </row>
    <row r="823" spans="1:19" x14ac:dyDescent="1.3">
      <c r="A823" s="712" t="s">
        <v>31180</v>
      </c>
      <c r="B823" s="712"/>
      <c r="C823" s="712"/>
      <c r="D823" s="712"/>
      <c r="E823" s="712"/>
      <c r="F823" s="712"/>
      <c r="G823" s="712"/>
      <c r="H823" s="712"/>
      <c r="I823" s="712"/>
      <c r="J823" s="712"/>
      <c r="K823" s="712"/>
      <c r="L823" s="712"/>
      <c r="M823" s="712"/>
      <c r="N823" s="23"/>
      <c r="O823" s="23"/>
      <c r="P823" s="23"/>
      <c r="Q823" s="23"/>
      <c r="R823" s="23"/>
      <c r="S823" s="29"/>
    </row>
    <row r="824" spans="1:19" x14ac:dyDescent="1.05">
      <c r="A824" s="31" t="s">
        <v>30297</v>
      </c>
      <c r="B824" s="31" t="s">
        <v>30298</v>
      </c>
      <c r="C824" s="31" t="s">
        <v>30299</v>
      </c>
      <c r="D824" s="31" t="s">
        <v>30300</v>
      </c>
      <c r="E824" s="31" t="s">
        <v>687</v>
      </c>
      <c r="F824" s="31" t="s">
        <v>123</v>
      </c>
      <c r="G824" s="31" t="s">
        <v>16504</v>
      </c>
      <c r="H824" s="31" t="s">
        <v>25515</v>
      </c>
      <c r="I824" s="38">
        <v>0.20833333333333334</v>
      </c>
      <c r="J824" s="31" t="s">
        <v>30</v>
      </c>
      <c r="K824" s="31" t="s">
        <v>105</v>
      </c>
      <c r="L824" s="31" t="s">
        <v>106</v>
      </c>
      <c r="M824" s="31" t="s">
        <v>995</v>
      </c>
      <c r="N824" s="23"/>
      <c r="O824" s="23"/>
      <c r="P824" s="23"/>
      <c r="Q824" s="23"/>
      <c r="R824" s="23"/>
      <c r="S824" s="29">
        <v>43425</v>
      </c>
    </row>
    <row r="825" spans="1:19" x14ac:dyDescent="1.05">
      <c r="A825" s="31" t="s">
        <v>30301</v>
      </c>
      <c r="B825" s="31" t="s">
        <v>30302</v>
      </c>
      <c r="C825" s="31" t="s">
        <v>30303</v>
      </c>
      <c r="D825" s="31" t="s">
        <v>30304</v>
      </c>
      <c r="E825" s="31" t="s">
        <v>687</v>
      </c>
      <c r="F825" s="31" t="s">
        <v>123</v>
      </c>
      <c r="G825" s="31" t="s">
        <v>16504</v>
      </c>
      <c r="H825" s="31" t="s">
        <v>25515</v>
      </c>
      <c r="I825" s="38">
        <v>0.20833333333333334</v>
      </c>
      <c r="J825" s="31" t="s">
        <v>30</v>
      </c>
      <c r="K825" s="31" t="s">
        <v>105</v>
      </c>
      <c r="L825" s="31" t="s">
        <v>106</v>
      </c>
      <c r="M825" s="31" t="s">
        <v>995</v>
      </c>
      <c r="N825" s="23"/>
      <c r="O825" s="23"/>
      <c r="P825" s="23"/>
      <c r="Q825" s="23"/>
      <c r="R825" s="23"/>
      <c r="S825" s="29">
        <v>43425</v>
      </c>
    </row>
    <row r="826" spans="1:19" x14ac:dyDescent="1.05">
      <c r="A826" s="31" t="s">
        <v>30305</v>
      </c>
      <c r="B826" s="31" t="s">
        <v>30306</v>
      </c>
      <c r="C826" s="31" t="s">
        <v>30307</v>
      </c>
      <c r="D826" s="31" t="s">
        <v>30308</v>
      </c>
      <c r="E826" s="31" t="s">
        <v>687</v>
      </c>
      <c r="F826" s="31" t="s">
        <v>123</v>
      </c>
      <c r="G826" s="31" t="s">
        <v>16504</v>
      </c>
      <c r="H826" s="31" t="s">
        <v>25515</v>
      </c>
      <c r="I826" s="38">
        <v>0.20833333333333334</v>
      </c>
      <c r="J826" s="31" t="s">
        <v>30</v>
      </c>
      <c r="K826" s="31" t="s">
        <v>105</v>
      </c>
      <c r="L826" s="31" t="s">
        <v>106</v>
      </c>
      <c r="M826" s="31" t="s">
        <v>995</v>
      </c>
      <c r="N826" s="23"/>
      <c r="O826" s="23"/>
      <c r="P826" s="23"/>
      <c r="Q826" s="23"/>
      <c r="R826" s="23"/>
      <c r="S826" s="29">
        <v>43425</v>
      </c>
    </row>
    <row r="827" spans="1:19" x14ac:dyDescent="1.05">
      <c r="A827" s="31" t="s">
        <v>30309</v>
      </c>
      <c r="B827" s="31" t="s">
        <v>8725</v>
      </c>
      <c r="C827" s="31" t="s">
        <v>30310</v>
      </c>
      <c r="D827" s="31" t="s">
        <v>30311</v>
      </c>
      <c r="E827" s="31" t="s">
        <v>687</v>
      </c>
      <c r="F827" s="31" t="s">
        <v>123</v>
      </c>
      <c r="G827" s="31" t="s">
        <v>16504</v>
      </c>
      <c r="H827" s="31" t="s">
        <v>25515</v>
      </c>
      <c r="I827" s="38">
        <v>0.20833333333333334</v>
      </c>
      <c r="J827" s="31" t="s">
        <v>30</v>
      </c>
      <c r="K827" s="31" t="s">
        <v>105</v>
      </c>
      <c r="L827" s="31" t="s">
        <v>106</v>
      </c>
      <c r="M827" s="31" t="s">
        <v>995</v>
      </c>
      <c r="N827" s="23"/>
      <c r="O827" s="23"/>
      <c r="P827" s="23"/>
      <c r="Q827" s="23"/>
      <c r="R827" s="23"/>
      <c r="S827" s="29">
        <v>43425</v>
      </c>
    </row>
    <row r="828" spans="1:19" x14ac:dyDescent="1.05">
      <c r="A828" s="31" t="s">
        <v>30312</v>
      </c>
      <c r="B828" s="31" t="s">
        <v>19499</v>
      </c>
      <c r="C828" s="31" t="s">
        <v>30313</v>
      </c>
      <c r="D828" s="31" t="s">
        <v>30314</v>
      </c>
      <c r="E828" s="31" t="s">
        <v>687</v>
      </c>
      <c r="F828" s="31" t="s">
        <v>123</v>
      </c>
      <c r="G828" s="31" t="s">
        <v>16504</v>
      </c>
      <c r="H828" s="31" t="s">
        <v>25515</v>
      </c>
      <c r="I828" s="38">
        <v>0.20833333333333334</v>
      </c>
      <c r="J828" s="31" t="s">
        <v>30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43425</v>
      </c>
    </row>
    <row r="829" spans="1:19" x14ac:dyDescent="1.05">
      <c r="A829" s="31" t="s">
        <v>30315</v>
      </c>
      <c r="B829" s="31" t="s">
        <v>22338</v>
      </c>
      <c r="C829" s="31" t="s">
        <v>30316</v>
      </c>
      <c r="D829" s="31" t="s">
        <v>30317</v>
      </c>
      <c r="E829" s="31" t="s">
        <v>687</v>
      </c>
      <c r="F829" s="31" t="s">
        <v>123</v>
      </c>
      <c r="G829" s="31" t="s">
        <v>16504</v>
      </c>
      <c r="H829" s="31" t="s">
        <v>25515</v>
      </c>
      <c r="I829" s="38">
        <v>0.20833333333333334</v>
      </c>
      <c r="J829" s="31" t="s">
        <v>30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43425</v>
      </c>
    </row>
    <row r="830" spans="1:19" x14ac:dyDescent="1.05">
      <c r="A830" s="31" t="s">
        <v>30318</v>
      </c>
      <c r="B830" s="31" t="s">
        <v>21305</v>
      </c>
      <c r="C830" s="31" t="s">
        <v>30319</v>
      </c>
      <c r="D830" s="31" t="s">
        <v>30320</v>
      </c>
      <c r="E830" s="31" t="s">
        <v>687</v>
      </c>
      <c r="F830" s="31" t="s">
        <v>123</v>
      </c>
      <c r="G830" s="31" t="s">
        <v>16504</v>
      </c>
      <c r="H830" s="31" t="s">
        <v>25515</v>
      </c>
      <c r="I830" s="38">
        <v>0.20833333333333334</v>
      </c>
      <c r="J830" s="31" t="s">
        <v>30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43425</v>
      </c>
    </row>
    <row r="831" spans="1:19" x14ac:dyDescent="1.05">
      <c r="A831" s="31" t="s">
        <v>30321</v>
      </c>
      <c r="B831" s="31" t="s">
        <v>30322</v>
      </c>
      <c r="C831" s="31" t="s">
        <v>30323</v>
      </c>
      <c r="D831" s="31" t="s">
        <v>30324</v>
      </c>
      <c r="E831" s="31" t="s">
        <v>101</v>
      </c>
      <c r="F831" s="31" t="s">
        <v>123</v>
      </c>
      <c r="G831" s="31" t="s">
        <v>16205</v>
      </c>
      <c r="H831" s="31" t="s">
        <v>27113</v>
      </c>
      <c r="I831" s="38">
        <v>0.29166666666666669</v>
      </c>
      <c r="J831" s="31" t="s">
        <v>30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43925</v>
      </c>
    </row>
    <row r="832" spans="1:19" x14ac:dyDescent="1.05">
      <c r="A832" s="31" t="s">
        <v>30325</v>
      </c>
      <c r="B832" s="31" t="s">
        <v>30326</v>
      </c>
      <c r="C832" s="31" t="s">
        <v>30327</v>
      </c>
      <c r="D832" s="31" t="s">
        <v>30328</v>
      </c>
      <c r="E832" s="31" t="s">
        <v>101</v>
      </c>
      <c r="F832" s="31" t="s">
        <v>123</v>
      </c>
      <c r="G832" s="31" t="s">
        <v>16205</v>
      </c>
      <c r="H832" s="31" t="s">
        <v>27113</v>
      </c>
      <c r="I832" s="38">
        <v>0.29166666666666669</v>
      </c>
      <c r="J832" s="31" t="s">
        <v>30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43925</v>
      </c>
    </row>
    <row r="833" spans="1:20" ht="51.75" x14ac:dyDescent="1.05">
      <c r="A833" s="31" t="s">
        <v>30329</v>
      </c>
      <c r="B833" s="31" t="s">
        <v>7124</v>
      </c>
      <c r="C833" s="31" t="s">
        <v>30330</v>
      </c>
      <c r="D833" s="31" t="s">
        <v>30331</v>
      </c>
      <c r="E833" s="31" t="s">
        <v>687</v>
      </c>
      <c r="F833" s="31" t="s">
        <v>123</v>
      </c>
      <c r="G833" s="31" t="s">
        <v>16248</v>
      </c>
      <c r="H833" s="31" t="s">
        <v>25515</v>
      </c>
      <c r="I833" s="38">
        <v>0.41666666666666669</v>
      </c>
      <c r="J833" s="31" t="s">
        <v>30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43425</v>
      </c>
      <c r="T833" s="531"/>
    </row>
    <row r="834" spans="1:20" ht="51.75" x14ac:dyDescent="1.05">
      <c r="A834" s="31" t="s">
        <v>30332</v>
      </c>
      <c r="B834" s="31" t="s">
        <v>21354</v>
      </c>
      <c r="C834" s="31" t="s">
        <v>30333</v>
      </c>
      <c r="D834" s="31" t="s">
        <v>30334</v>
      </c>
      <c r="E834" s="31" t="s">
        <v>687</v>
      </c>
      <c r="F834" s="31" t="s">
        <v>102</v>
      </c>
      <c r="G834" s="31" t="s">
        <v>16324</v>
      </c>
      <c r="H834" s="31" t="s">
        <v>24693</v>
      </c>
      <c r="I834" s="38">
        <v>0.41666666666666669</v>
      </c>
      <c r="J834" s="31" t="s">
        <v>30</v>
      </c>
      <c r="K834" s="31" t="s">
        <v>105</v>
      </c>
      <c r="L834" s="31" t="s">
        <v>106</v>
      </c>
      <c r="M834" s="31" t="s">
        <v>491</v>
      </c>
      <c r="N834" s="23"/>
      <c r="O834" s="23"/>
      <c r="P834" s="23"/>
      <c r="Q834" s="23"/>
      <c r="R834" s="23"/>
      <c r="S834" s="29">
        <v>25200</v>
      </c>
      <c r="T834" s="531"/>
    </row>
    <row r="835" spans="1:20" ht="51.75" x14ac:dyDescent="1.05">
      <c r="A835" s="31" t="s">
        <v>30335</v>
      </c>
      <c r="B835" s="31" t="s">
        <v>26427</v>
      </c>
      <c r="C835" s="31" t="s">
        <v>30336</v>
      </c>
      <c r="D835" s="31" t="s">
        <v>30337</v>
      </c>
      <c r="E835" s="31" t="s">
        <v>687</v>
      </c>
      <c r="F835" s="31" t="s">
        <v>123</v>
      </c>
      <c r="G835" s="31" t="s">
        <v>16248</v>
      </c>
      <c r="H835" s="31" t="s">
        <v>25515</v>
      </c>
      <c r="I835" s="38">
        <v>0.41666666666666669</v>
      </c>
      <c r="J835" s="31" t="s">
        <v>30</v>
      </c>
      <c r="K835" s="31" t="s">
        <v>105</v>
      </c>
      <c r="L835" s="31" t="s">
        <v>106</v>
      </c>
      <c r="M835" s="31" t="s">
        <v>995</v>
      </c>
      <c r="N835" s="23"/>
      <c r="O835" s="23"/>
      <c r="P835" s="23"/>
      <c r="Q835" s="23"/>
      <c r="R835" s="23"/>
      <c r="S835" s="29">
        <v>43425</v>
      </c>
      <c r="T835" s="531"/>
    </row>
    <row r="836" spans="1:20" ht="51.75" x14ac:dyDescent="1.05">
      <c r="A836" s="31" t="s">
        <v>30338</v>
      </c>
      <c r="B836" s="31" t="s">
        <v>30339</v>
      </c>
      <c r="C836" s="31" t="s">
        <v>30340</v>
      </c>
      <c r="D836" s="31" t="s">
        <v>30341</v>
      </c>
      <c r="E836" s="31" t="s">
        <v>687</v>
      </c>
      <c r="F836" s="31" t="s">
        <v>123</v>
      </c>
      <c r="G836" s="31" t="s">
        <v>16504</v>
      </c>
      <c r="H836" s="31" t="s">
        <v>25515</v>
      </c>
      <c r="I836" s="38">
        <v>0.20833333333333334</v>
      </c>
      <c r="J836" s="31" t="s">
        <v>30</v>
      </c>
      <c r="K836" s="31" t="s">
        <v>105</v>
      </c>
      <c r="L836" s="31" t="s">
        <v>106</v>
      </c>
      <c r="M836" s="31" t="s">
        <v>995</v>
      </c>
      <c r="N836" s="23"/>
      <c r="O836" s="23"/>
      <c r="P836" s="23"/>
      <c r="Q836" s="23"/>
      <c r="R836" s="23"/>
      <c r="S836" s="29">
        <v>43425</v>
      </c>
      <c r="T836" s="531"/>
    </row>
    <row r="837" spans="1:20" ht="51.75" x14ac:dyDescent="1.05">
      <c r="A837" s="31" t="s">
        <v>30342</v>
      </c>
      <c r="B837" s="31" t="s">
        <v>22482</v>
      </c>
      <c r="C837" s="31" t="s">
        <v>30343</v>
      </c>
      <c r="D837" s="31" t="s">
        <v>30344</v>
      </c>
      <c r="E837" s="31" t="s">
        <v>101</v>
      </c>
      <c r="F837" s="31" t="s">
        <v>123</v>
      </c>
      <c r="G837" s="31" t="s">
        <v>16205</v>
      </c>
      <c r="H837" s="31" t="s">
        <v>27113</v>
      </c>
      <c r="I837" s="38">
        <v>0.41666666666666669</v>
      </c>
      <c r="J837" s="31" t="s">
        <v>30</v>
      </c>
      <c r="K837" s="31" t="s">
        <v>105</v>
      </c>
      <c r="L837" s="31" t="s">
        <v>106</v>
      </c>
      <c r="M837" s="31" t="s">
        <v>995</v>
      </c>
      <c r="N837" s="23"/>
      <c r="O837" s="23"/>
      <c r="P837" s="23"/>
      <c r="Q837" s="23"/>
      <c r="R837" s="23"/>
      <c r="S837" s="29">
        <v>43925</v>
      </c>
      <c r="T837" s="531"/>
    </row>
    <row r="838" spans="1:20" ht="51.75" x14ac:dyDescent="1.05">
      <c r="A838" s="31" t="s">
        <v>30345</v>
      </c>
      <c r="B838" s="31" t="s">
        <v>12976</v>
      </c>
      <c r="C838" s="31" t="s">
        <v>30346</v>
      </c>
      <c r="D838" s="31" t="s">
        <v>30347</v>
      </c>
      <c r="E838" s="31" t="s">
        <v>687</v>
      </c>
      <c r="F838" s="31" t="s">
        <v>123</v>
      </c>
      <c r="G838" s="31" t="s">
        <v>16504</v>
      </c>
      <c r="H838" s="31" t="s">
        <v>25515</v>
      </c>
      <c r="I838" s="38">
        <v>0.20833333333333334</v>
      </c>
      <c r="J838" s="31" t="s">
        <v>30</v>
      </c>
      <c r="K838" s="31" t="s">
        <v>105</v>
      </c>
      <c r="L838" s="31" t="s">
        <v>106</v>
      </c>
      <c r="M838" s="31" t="s">
        <v>995</v>
      </c>
      <c r="N838" s="23"/>
      <c r="O838" s="23"/>
      <c r="P838" s="23"/>
      <c r="Q838" s="23"/>
      <c r="R838" s="23"/>
      <c r="S838" s="29">
        <v>43425</v>
      </c>
      <c r="T838" s="531"/>
    </row>
    <row r="839" spans="1:20" ht="51.75" x14ac:dyDescent="1.05">
      <c r="A839" s="31" t="s">
        <v>30348</v>
      </c>
      <c r="B839" s="31" t="s">
        <v>10918</v>
      </c>
      <c r="C839" s="31" t="s">
        <v>30349</v>
      </c>
      <c r="D839" s="31" t="s">
        <v>30350</v>
      </c>
      <c r="E839" s="31" t="s">
        <v>687</v>
      </c>
      <c r="F839" s="31" t="s">
        <v>123</v>
      </c>
      <c r="G839" s="31" t="s">
        <v>16504</v>
      </c>
      <c r="H839" s="31" t="s">
        <v>25515</v>
      </c>
      <c r="I839" s="38">
        <v>0.20833333333333334</v>
      </c>
      <c r="J839" s="31" t="s">
        <v>30</v>
      </c>
      <c r="K839" s="31" t="s">
        <v>105</v>
      </c>
      <c r="L839" s="31" t="s">
        <v>106</v>
      </c>
      <c r="M839" s="31" t="s">
        <v>995</v>
      </c>
      <c r="N839" s="23"/>
      <c r="O839" s="23"/>
      <c r="P839" s="23"/>
      <c r="Q839" s="23"/>
      <c r="R839" s="23"/>
      <c r="S839" s="29">
        <v>43425</v>
      </c>
      <c r="T839" s="531"/>
    </row>
    <row r="840" spans="1:20" ht="56.25" x14ac:dyDescent="1.3">
      <c r="A840" s="215" t="s">
        <v>31941</v>
      </c>
      <c r="B840" s="213"/>
      <c r="C840" s="213"/>
      <c r="D840" s="215" t="s">
        <v>31942</v>
      </c>
      <c r="E840" s="31" t="s">
        <v>688</v>
      </c>
      <c r="F840" s="31" t="s">
        <v>123</v>
      </c>
      <c r="G840" s="31" t="s">
        <v>16287</v>
      </c>
      <c r="H840" s="213"/>
      <c r="I840" s="213"/>
      <c r="J840" s="215" t="s">
        <v>30</v>
      </c>
      <c r="K840" s="213"/>
      <c r="L840" s="31" t="s">
        <v>106</v>
      </c>
      <c r="M840" s="31" t="s">
        <v>194</v>
      </c>
      <c r="N840" s="23"/>
      <c r="O840" s="23"/>
      <c r="P840" s="23"/>
      <c r="Q840" s="23"/>
      <c r="R840" s="23"/>
      <c r="S840" s="388">
        <v>38950</v>
      </c>
      <c r="T840" s="451"/>
    </row>
    <row r="841" spans="1:20" ht="56.25" x14ac:dyDescent="1.3">
      <c r="A841" s="215" t="s">
        <v>31943</v>
      </c>
      <c r="B841" s="213"/>
      <c r="C841" s="213"/>
      <c r="D841" s="215" t="s">
        <v>31944</v>
      </c>
      <c r="E841" s="31" t="s">
        <v>688</v>
      </c>
      <c r="F841" s="31" t="s">
        <v>123</v>
      </c>
      <c r="G841" s="31" t="s">
        <v>16287</v>
      </c>
      <c r="H841" s="213"/>
      <c r="I841" s="213"/>
      <c r="J841" s="215" t="s">
        <v>30</v>
      </c>
      <c r="K841" s="213"/>
      <c r="L841" s="31" t="s">
        <v>106</v>
      </c>
      <c r="M841" s="31" t="s">
        <v>194</v>
      </c>
      <c r="N841" s="23"/>
      <c r="O841" s="23"/>
      <c r="P841" s="23"/>
      <c r="Q841" s="23"/>
      <c r="R841" s="23"/>
      <c r="S841" s="388">
        <v>38950</v>
      </c>
      <c r="T841" s="451"/>
    </row>
    <row r="842" spans="1:20" ht="56.25" x14ac:dyDescent="1.3">
      <c r="A842" s="215" t="s">
        <v>31945</v>
      </c>
      <c r="B842" s="213"/>
      <c r="C842" s="213"/>
      <c r="D842" s="215" t="s">
        <v>31946</v>
      </c>
      <c r="E842" s="31" t="s">
        <v>688</v>
      </c>
      <c r="F842" s="31" t="s">
        <v>123</v>
      </c>
      <c r="G842" s="31" t="s">
        <v>16287</v>
      </c>
      <c r="H842" s="213"/>
      <c r="I842" s="213"/>
      <c r="J842" s="215" t="s">
        <v>30</v>
      </c>
      <c r="K842" s="213"/>
      <c r="L842" s="31" t="s">
        <v>106</v>
      </c>
      <c r="M842" s="31" t="s">
        <v>194</v>
      </c>
      <c r="N842" s="23"/>
      <c r="O842" s="23"/>
      <c r="P842" s="23"/>
      <c r="Q842" s="23"/>
      <c r="R842" s="23"/>
      <c r="S842" s="388">
        <v>38950</v>
      </c>
      <c r="T842" s="451"/>
    </row>
    <row r="843" spans="1:20" ht="56.25" x14ac:dyDescent="1.3">
      <c r="A843" s="712" t="s">
        <v>31908</v>
      </c>
      <c r="B843" s="712"/>
      <c r="C843" s="712"/>
      <c r="D843" s="712"/>
      <c r="E843" s="712"/>
      <c r="F843" s="712"/>
      <c r="G843" s="712"/>
      <c r="H843" s="712"/>
      <c r="I843" s="712"/>
      <c r="J843" s="712"/>
      <c r="K843" s="712"/>
      <c r="L843" s="712"/>
      <c r="M843" s="712"/>
      <c r="N843" s="23"/>
      <c r="O843" s="23"/>
      <c r="P843" s="23"/>
      <c r="Q843" s="23"/>
      <c r="R843" s="23"/>
      <c r="S843" s="29"/>
      <c r="T843" s="451"/>
    </row>
    <row r="844" spans="1:20" ht="56.25" x14ac:dyDescent="1.3">
      <c r="A844" s="31" t="s">
        <v>31187</v>
      </c>
      <c r="B844" s="31" t="s">
        <v>31188</v>
      </c>
      <c r="C844" s="31" t="s">
        <v>31189</v>
      </c>
      <c r="D844" s="31" t="s">
        <v>31190</v>
      </c>
      <c r="E844" s="31" t="s">
        <v>687</v>
      </c>
      <c r="F844" s="31" t="s">
        <v>123</v>
      </c>
      <c r="G844" s="31" t="s">
        <v>20129</v>
      </c>
      <c r="H844" s="31" t="s">
        <v>17480</v>
      </c>
      <c r="I844" s="38">
        <v>0.375</v>
      </c>
      <c r="J844" s="31" t="s">
        <v>30</v>
      </c>
      <c r="K844" s="31" t="s">
        <v>105</v>
      </c>
      <c r="L844" s="31" t="s">
        <v>106</v>
      </c>
      <c r="M844" s="31" t="s">
        <v>995</v>
      </c>
      <c r="N844" s="23"/>
      <c r="O844" s="23"/>
      <c r="P844" s="23"/>
      <c r="Q844" s="23"/>
      <c r="R844" s="23"/>
      <c r="S844" s="29">
        <v>43425</v>
      </c>
      <c r="T844" s="451"/>
    </row>
    <row r="845" spans="1:20" ht="56.25" x14ac:dyDescent="1.3">
      <c r="A845" s="31" t="s">
        <v>31191</v>
      </c>
      <c r="B845" s="31" t="s">
        <v>31192</v>
      </c>
      <c r="C845" s="31" t="s">
        <v>31193</v>
      </c>
      <c r="D845" s="31" t="s">
        <v>31194</v>
      </c>
      <c r="E845" s="31" t="s">
        <v>687</v>
      </c>
      <c r="F845" s="31" t="s">
        <v>123</v>
      </c>
      <c r="G845" s="31" t="s">
        <v>20129</v>
      </c>
      <c r="H845" s="31" t="s">
        <v>17480</v>
      </c>
      <c r="I845" s="38">
        <v>0.375</v>
      </c>
      <c r="J845" s="31" t="s">
        <v>30</v>
      </c>
      <c r="K845" s="31" t="s">
        <v>105</v>
      </c>
      <c r="L845" s="31" t="s">
        <v>106</v>
      </c>
      <c r="M845" s="31" t="s">
        <v>995</v>
      </c>
      <c r="N845" s="23"/>
      <c r="O845" s="23"/>
      <c r="P845" s="23"/>
      <c r="Q845" s="23"/>
      <c r="R845" s="23"/>
      <c r="S845" s="29">
        <v>43425</v>
      </c>
      <c r="T845" s="451"/>
    </row>
    <row r="846" spans="1:20" ht="56.25" x14ac:dyDescent="1.3">
      <c r="A846" s="31" t="s">
        <v>31195</v>
      </c>
      <c r="B846" s="31" t="s">
        <v>31196</v>
      </c>
      <c r="C846" s="31" t="s">
        <v>31197</v>
      </c>
      <c r="D846" s="31" t="s">
        <v>31198</v>
      </c>
      <c r="E846" s="31" t="s">
        <v>687</v>
      </c>
      <c r="F846" s="31" t="s">
        <v>123</v>
      </c>
      <c r="G846" s="31" t="s">
        <v>20129</v>
      </c>
      <c r="H846" s="31" t="s">
        <v>17480</v>
      </c>
      <c r="I846" s="38">
        <v>0.375</v>
      </c>
      <c r="J846" s="31" t="s">
        <v>30</v>
      </c>
      <c r="K846" s="31" t="s">
        <v>105</v>
      </c>
      <c r="L846" s="31" t="s">
        <v>106</v>
      </c>
      <c r="M846" s="31" t="s">
        <v>995</v>
      </c>
      <c r="N846" s="23"/>
      <c r="O846" s="23"/>
      <c r="P846" s="23"/>
      <c r="Q846" s="23"/>
      <c r="R846" s="23"/>
      <c r="S846" s="29">
        <v>43425</v>
      </c>
      <c r="T846" s="451"/>
    </row>
    <row r="847" spans="1:20" ht="56.25" x14ac:dyDescent="1.3">
      <c r="A847" s="31" t="s">
        <v>31201</v>
      </c>
      <c r="B847" s="31" t="s">
        <v>2252</v>
      </c>
      <c r="C847" s="31" t="s">
        <v>31202</v>
      </c>
      <c r="D847" s="31" t="s">
        <v>31203</v>
      </c>
      <c r="E847" s="31" t="s">
        <v>687</v>
      </c>
      <c r="F847" s="31" t="s">
        <v>123</v>
      </c>
      <c r="G847" s="31" t="s">
        <v>20129</v>
      </c>
      <c r="H847" s="31" t="s">
        <v>17480</v>
      </c>
      <c r="I847" s="38">
        <v>0.375</v>
      </c>
      <c r="J847" s="31" t="s">
        <v>30</v>
      </c>
      <c r="K847" s="31" t="s">
        <v>105</v>
      </c>
      <c r="L847" s="31" t="s">
        <v>106</v>
      </c>
      <c r="M847" s="31" t="s">
        <v>995</v>
      </c>
      <c r="N847" s="23"/>
      <c r="O847" s="23"/>
      <c r="P847" s="23"/>
      <c r="Q847" s="23"/>
      <c r="R847" s="23"/>
      <c r="S847" s="29">
        <v>43425</v>
      </c>
      <c r="T847" s="451"/>
    </row>
    <row r="848" spans="1:20" ht="56.25" x14ac:dyDescent="1.3">
      <c r="A848" s="31" t="s">
        <v>31204</v>
      </c>
      <c r="B848" s="31" t="s">
        <v>4689</v>
      </c>
      <c r="C848" s="31" t="s">
        <v>31205</v>
      </c>
      <c r="D848" s="31" t="s">
        <v>31206</v>
      </c>
      <c r="E848" s="31" t="s">
        <v>687</v>
      </c>
      <c r="F848" s="31" t="s">
        <v>123</v>
      </c>
      <c r="G848" s="31" t="s">
        <v>20129</v>
      </c>
      <c r="H848" s="31" t="s">
        <v>17480</v>
      </c>
      <c r="I848" s="38">
        <v>0.375</v>
      </c>
      <c r="J848" s="31" t="s">
        <v>30</v>
      </c>
      <c r="K848" s="31" t="s">
        <v>105</v>
      </c>
      <c r="L848" s="31" t="s">
        <v>106</v>
      </c>
      <c r="M848" s="31" t="s">
        <v>995</v>
      </c>
      <c r="N848" s="23"/>
      <c r="O848" s="23"/>
      <c r="P848" s="23"/>
      <c r="Q848" s="23"/>
      <c r="R848" s="23"/>
      <c r="S848" s="29">
        <v>43425</v>
      </c>
      <c r="T848" s="451"/>
    </row>
    <row r="849" spans="1:20" ht="56.25" x14ac:dyDescent="1.3">
      <c r="A849" s="31" t="s">
        <v>31207</v>
      </c>
      <c r="B849" s="31" t="s">
        <v>31208</v>
      </c>
      <c r="C849" s="31" t="s">
        <v>31209</v>
      </c>
      <c r="D849" s="31" t="s">
        <v>31210</v>
      </c>
      <c r="E849" s="31" t="s">
        <v>687</v>
      </c>
      <c r="F849" s="31" t="s">
        <v>123</v>
      </c>
      <c r="G849" s="31" t="s">
        <v>20129</v>
      </c>
      <c r="H849" s="31" t="s">
        <v>17480</v>
      </c>
      <c r="I849" s="38">
        <v>0.375</v>
      </c>
      <c r="J849" s="31" t="s">
        <v>30</v>
      </c>
      <c r="K849" s="31" t="s">
        <v>105</v>
      </c>
      <c r="L849" s="31" t="s">
        <v>106</v>
      </c>
      <c r="M849" s="31" t="s">
        <v>995</v>
      </c>
      <c r="N849" s="23"/>
      <c r="O849" s="23"/>
      <c r="P849" s="23"/>
      <c r="Q849" s="23"/>
      <c r="R849" s="23"/>
      <c r="S849" s="29">
        <v>43425</v>
      </c>
      <c r="T849" s="451"/>
    </row>
    <row r="850" spans="1:20" ht="56.25" x14ac:dyDescent="1.3">
      <c r="A850" s="31" t="s">
        <v>31211</v>
      </c>
      <c r="B850" s="31" t="s">
        <v>31212</v>
      </c>
      <c r="C850" s="31" t="s">
        <v>31213</v>
      </c>
      <c r="D850" s="31" t="s">
        <v>31214</v>
      </c>
      <c r="E850" s="31" t="s">
        <v>687</v>
      </c>
      <c r="F850" s="31" t="s">
        <v>123</v>
      </c>
      <c r="G850" s="31" t="s">
        <v>20129</v>
      </c>
      <c r="H850" s="31" t="s">
        <v>17480</v>
      </c>
      <c r="I850" s="38">
        <v>0.375</v>
      </c>
      <c r="J850" s="31" t="s">
        <v>30</v>
      </c>
      <c r="K850" s="31" t="s">
        <v>105</v>
      </c>
      <c r="L850" s="31" t="s">
        <v>106</v>
      </c>
      <c r="M850" s="31" t="s">
        <v>995</v>
      </c>
      <c r="N850" s="23"/>
      <c r="O850" s="23"/>
      <c r="P850" s="23"/>
      <c r="Q850" s="23"/>
      <c r="R850" s="23"/>
      <c r="S850" s="29">
        <v>43425</v>
      </c>
      <c r="T850" s="451"/>
    </row>
    <row r="851" spans="1:20" ht="56.25" x14ac:dyDescent="1.3">
      <c r="A851" s="31" t="s">
        <v>31215</v>
      </c>
      <c r="B851" s="31" t="s">
        <v>31216</v>
      </c>
      <c r="C851" s="31" t="s">
        <v>31217</v>
      </c>
      <c r="D851" s="31" t="s">
        <v>31218</v>
      </c>
      <c r="E851" s="31" t="s">
        <v>687</v>
      </c>
      <c r="F851" s="31" t="s">
        <v>123</v>
      </c>
      <c r="G851" s="31" t="s">
        <v>20129</v>
      </c>
      <c r="H851" s="31" t="s">
        <v>17480</v>
      </c>
      <c r="I851" s="38">
        <v>0.375</v>
      </c>
      <c r="J851" s="31" t="s">
        <v>30</v>
      </c>
      <c r="K851" s="31" t="s">
        <v>105</v>
      </c>
      <c r="L851" s="31" t="s">
        <v>106</v>
      </c>
      <c r="M851" s="31" t="s">
        <v>995</v>
      </c>
      <c r="N851" s="23"/>
      <c r="O851" s="23"/>
      <c r="P851" s="23"/>
      <c r="Q851" s="23"/>
      <c r="R851" s="23"/>
      <c r="S851" s="29">
        <v>43425</v>
      </c>
      <c r="T851" s="451"/>
    </row>
    <row r="852" spans="1:20" ht="56.25" x14ac:dyDescent="1.3">
      <c r="A852" s="31" t="s">
        <v>31219</v>
      </c>
      <c r="B852" s="31" t="s">
        <v>19978</v>
      </c>
      <c r="C852" s="31" t="s">
        <v>31220</v>
      </c>
      <c r="D852" s="31" t="s">
        <v>31221</v>
      </c>
      <c r="E852" s="31" t="s">
        <v>101</v>
      </c>
      <c r="F852" s="31" t="s">
        <v>102</v>
      </c>
      <c r="G852" s="31" t="s">
        <v>16270</v>
      </c>
      <c r="H852" s="31" t="s">
        <v>17480</v>
      </c>
      <c r="I852" s="38">
        <v>0.53125</v>
      </c>
      <c r="J852" s="31" t="s">
        <v>30</v>
      </c>
      <c r="K852" s="31" t="s">
        <v>105</v>
      </c>
      <c r="L852" s="31" t="s">
        <v>106</v>
      </c>
      <c r="M852" s="31" t="s">
        <v>491</v>
      </c>
      <c r="N852" s="23"/>
      <c r="O852" s="23"/>
      <c r="P852" s="23"/>
      <c r="Q852" s="23"/>
      <c r="R852" s="23"/>
      <c r="S852" s="29">
        <v>26200</v>
      </c>
      <c r="T852" s="451"/>
    </row>
    <row r="853" spans="1:20" ht="56.25" x14ac:dyDescent="1.3">
      <c r="A853" s="31" t="s">
        <v>31222</v>
      </c>
      <c r="B853" s="31" t="s">
        <v>2506</v>
      </c>
      <c r="C853" s="31" t="s">
        <v>31223</v>
      </c>
      <c r="D853" s="31" t="s">
        <v>31224</v>
      </c>
      <c r="E853" s="31" t="s">
        <v>687</v>
      </c>
      <c r="F853" s="31" t="s">
        <v>123</v>
      </c>
      <c r="G853" s="31" t="s">
        <v>17143</v>
      </c>
      <c r="H853" s="31" t="s">
        <v>17480</v>
      </c>
      <c r="I853" s="38">
        <v>0.375</v>
      </c>
      <c r="J853" s="31" t="s">
        <v>30</v>
      </c>
      <c r="K853" s="31" t="s">
        <v>105</v>
      </c>
      <c r="L853" s="31" t="s">
        <v>106</v>
      </c>
      <c r="M853" s="31" t="s">
        <v>995</v>
      </c>
      <c r="N853" s="23"/>
      <c r="O853" s="23"/>
      <c r="P853" s="23"/>
      <c r="Q853" s="23"/>
      <c r="R853" s="23"/>
      <c r="S853" s="29">
        <v>43425</v>
      </c>
      <c r="T853" s="451"/>
    </row>
    <row r="854" spans="1:20" ht="56.25" x14ac:dyDescent="1.3">
      <c r="A854" s="31" t="s">
        <v>31225</v>
      </c>
      <c r="B854" s="31" t="s">
        <v>31226</v>
      </c>
      <c r="C854" s="31" t="s">
        <v>31227</v>
      </c>
      <c r="D854" s="31" t="s">
        <v>31228</v>
      </c>
      <c r="E854" s="31" t="s">
        <v>687</v>
      </c>
      <c r="F854" s="31" t="s">
        <v>123</v>
      </c>
      <c r="G854" s="31" t="s">
        <v>17143</v>
      </c>
      <c r="H854" s="31" t="s">
        <v>17480</v>
      </c>
      <c r="I854" s="38">
        <v>0.375</v>
      </c>
      <c r="J854" s="31" t="s">
        <v>30</v>
      </c>
      <c r="K854" s="31" t="s">
        <v>105</v>
      </c>
      <c r="L854" s="31" t="s">
        <v>106</v>
      </c>
      <c r="M854" s="31" t="s">
        <v>995</v>
      </c>
      <c r="N854" s="23"/>
      <c r="O854" s="23"/>
      <c r="P854" s="23"/>
      <c r="Q854" s="23"/>
      <c r="R854" s="23"/>
      <c r="S854" s="29">
        <v>43425</v>
      </c>
      <c r="T854" s="451"/>
    </row>
    <row r="855" spans="1:20" ht="56.25" x14ac:dyDescent="1.3">
      <c r="A855" s="210" t="s">
        <v>31229</v>
      </c>
      <c r="B855" s="210" t="s">
        <v>18285</v>
      </c>
      <c r="C855" s="210" t="s">
        <v>31230</v>
      </c>
      <c r="D855" s="210" t="s">
        <v>31231</v>
      </c>
      <c r="E855" s="210" t="s">
        <v>687</v>
      </c>
      <c r="F855" s="210" t="s">
        <v>123</v>
      </c>
      <c r="G855" s="210" t="s">
        <v>16504</v>
      </c>
      <c r="H855" s="210" t="s">
        <v>28170</v>
      </c>
      <c r="I855" s="449">
        <v>0.33333333333333331</v>
      </c>
      <c r="J855" s="210" t="s">
        <v>30</v>
      </c>
      <c r="K855" s="210" t="s">
        <v>105</v>
      </c>
      <c r="L855" s="210" t="s">
        <v>106</v>
      </c>
      <c r="M855" s="210" t="s">
        <v>995</v>
      </c>
      <c r="N855" s="23"/>
      <c r="O855" s="23"/>
      <c r="P855" s="23"/>
      <c r="Q855" s="23"/>
      <c r="R855" s="23"/>
      <c r="S855" s="29">
        <v>43425</v>
      </c>
      <c r="T855" s="451"/>
    </row>
    <row r="856" spans="1:20" ht="56.25" x14ac:dyDescent="1.3">
      <c r="A856" s="210" t="s">
        <v>31232</v>
      </c>
      <c r="B856" s="210" t="s">
        <v>31233</v>
      </c>
      <c r="C856" s="210" t="s">
        <v>31234</v>
      </c>
      <c r="D856" s="210" t="s">
        <v>31235</v>
      </c>
      <c r="E856" s="210" t="s">
        <v>687</v>
      </c>
      <c r="F856" s="210" t="s">
        <v>123</v>
      </c>
      <c r="G856" s="210" t="s">
        <v>16504</v>
      </c>
      <c r="H856" s="210" t="s">
        <v>28170</v>
      </c>
      <c r="I856" s="449">
        <v>0.33333333333333331</v>
      </c>
      <c r="J856" s="210" t="s">
        <v>30</v>
      </c>
      <c r="K856" s="210" t="s">
        <v>105</v>
      </c>
      <c r="L856" s="210" t="s">
        <v>106</v>
      </c>
      <c r="M856" s="210" t="s">
        <v>995</v>
      </c>
      <c r="N856" s="23"/>
      <c r="O856" s="23"/>
      <c r="P856" s="23"/>
      <c r="Q856" s="23"/>
      <c r="R856" s="23"/>
      <c r="S856" s="29">
        <v>43425</v>
      </c>
      <c r="T856" s="451"/>
    </row>
    <row r="857" spans="1:20" ht="56.25" x14ac:dyDescent="1.3">
      <c r="A857" s="31" t="s">
        <v>31236</v>
      </c>
      <c r="B857" s="31" t="s">
        <v>20896</v>
      </c>
      <c r="C857" s="31" t="s">
        <v>31237</v>
      </c>
      <c r="D857" s="31" t="s">
        <v>31238</v>
      </c>
      <c r="E857" s="31" t="s">
        <v>687</v>
      </c>
      <c r="F857" s="31" t="s">
        <v>123</v>
      </c>
      <c r="G857" s="31" t="s">
        <v>20129</v>
      </c>
      <c r="H857" s="31" t="s">
        <v>17480</v>
      </c>
      <c r="I857" s="38">
        <v>0.375</v>
      </c>
      <c r="J857" s="31" t="s">
        <v>30</v>
      </c>
      <c r="K857" s="31" t="s">
        <v>105</v>
      </c>
      <c r="L857" s="31" t="s">
        <v>106</v>
      </c>
      <c r="M857" s="31" t="s">
        <v>995</v>
      </c>
      <c r="N857" s="23"/>
      <c r="O857" s="23"/>
      <c r="P857" s="23"/>
      <c r="Q857" s="23"/>
      <c r="R857" s="23"/>
      <c r="S857" s="29">
        <v>43425</v>
      </c>
      <c r="T857" s="451"/>
    </row>
    <row r="858" spans="1:20" ht="56.25" x14ac:dyDescent="1.3">
      <c r="A858" s="31" t="s">
        <v>31239</v>
      </c>
      <c r="B858" s="31" t="s">
        <v>31240</v>
      </c>
      <c r="C858" s="31" t="s">
        <v>31241</v>
      </c>
      <c r="D858" s="31" t="s">
        <v>31242</v>
      </c>
      <c r="E858" s="31" t="s">
        <v>687</v>
      </c>
      <c r="F858" s="31" t="s">
        <v>123</v>
      </c>
      <c r="G858" s="31" t="s">
        <v>20129</v>
      </c>
      <c r="H858" s="31" t="s">
        <v>17480</v>
      </c>
      <c r="I858" s="38">
        <v>0.375</v>
      </c>
      <c r="J858" s="31" t="s">
        <v>30</v>
      </c>
      <c r="K858" s="31" t="s">
        <v>105</v>
      </c>
      <c r="L858" s="31" t="s">
        <v>106</v>
      </c>
      <c r="M858" s="31" t="s">
        <v>995</v>
      </c>
      <c r="N858" s="23"/>
      <c r="O858" s="23"/>
      <c r="P858" s="23"/>
      <c r="Q858" s="23"/>
      <c r="R858" s="23"/>
      <c r="S858" s="29">
        <v>43425</v>
      </c>
      <c r="T858" s="451"/>
    </row>
    <row r="859" spans="1:20" ht="56.25" x14ac:dyDescent="1.3">
      <c r="A859" s="31" t="s">
        <v>31243</v>
      </c>
      <c r="B859" s="31" t="s">
        <v>27571</v>
      </c>
      <c r="C859" s="31" t="s">
        <v>31244</v>
      </c>
      <c r="D859" s="31" t="s">
        <v>31245</v>
      </c>
      <c r="E859" s="31" t="s">
        <v>687</v>
      </c>
      <c r="F859" s="31" t="s">
        <v>123</v>
      </c>
      <c r="G859" s="31" t="s">
        <v>20129</v>
      </c>
      <c r="H859" s="31" t="s">
        <v>17480</v>
      </c>
      <c r="I859" s="38">
        <v>0.375</v>
      </c>
      <c r="J859" s="31" t="s">
        <v>30</v>
      </c>
      <c r="K859" s="31" t="s">
        <v>105</v>
      </c>
      <c r="L859" s="31" t="s">
        <v>106</v>
      </c>
      <c r="M859" s="31" t="s">
        <v>995</v>
      </c>
      <c r="N859" s="23"/>
      <c r="O859" s="23"/>
      <c r="P859" s="23"/>
      <c r="Q859" s="23"/>
      <c r="R859" s="23"/>
      <c r="S859" s="29">
        <v>43425</v>
      </c>
      <c r="T859" s="451"/>
    </row>
    <row r="860" spans="1:20" ht="56.25" x14ac:dyDescent="1.3">
      <c r="A860" s="31" t="s">
        <v>31246</v>
      </c>
      <c r="B860" s="31" t="s">
        <v>31247</v>
      </c>
      <c r="C860" s="31" t="s">
        <v>31248</v>
      </c>
      <c r="D860" s="31" t="s">
        <v>31249</v>
      </c>
      <c r="E860" s="31" t="s">
        <v>687</v>
      </c>
      <c r="F860" s="31" t="s">
        <v>123</v>
      </c>
      <c r="G860" s="31" t="s">
        <v>17143</v>
      </c>
      <c r="H860" s="31" t="s">
        <v>17480</v>
      </c>
      <c r="I860" s="38">
        <v>0.375</v>
      </c>
      <c r="J860" s="31" t="s">
        <v>30</v>
      </c>
      <c r="K860" s="31" t="s">
        <v>105</v>
      </c>
      <c r="L860" s="31" t="s">
        <v>106</v>
      </c>
      <c r="M860" s="31" t="s">
        <v>995</v>
      </c>
      <c r="N860" s="23"/>
      <c r="O860" s="23"/>
      <c r="P860" s="23"/>
      <c r="Q860" s="23"/>
      <c r="R860" s="23"/>
      <c r="S860" s="29">
        <v>43425</v>
      </c>
      <c r="T860" s="451"/>
    </row>
    <row r="861" spans="1:20" ht="56.25" x14ac:dyDescent="1.3">
      <c r="A861" s="31" t="s">
        <v>31250</v>
      </c>
      <c r="B861" s="31" t="s">
        <v>31251</v>
      </c>
      <c r="C861" s="31" t="s">
        <v>31252</v>
      </c>
      <c r="D861" s="31" t="s">
        <v>31253</v>
      </c>
      <c r="E861" s="31" t="s">
        <v>687</v>
      </c>
      <c r="F861" s="31" t="s">
        <v>123</v>
      </c>
      <c r="G861" s="31" t="s">
        <v>17143</v>
      </c>
      <c r="H861" s="31" t="s">
        <v>17480</v>
      </c>
      <c r="I861" s="38">
        <v>0.375</v>
      </c>
      <c r="J861" s="31" t="s">
        <v>30</v>
      </c>
      <c r="K861" s="31" t="s">
        <v>105</v>
      </c>
      <c r="L861" s="31" t="s">
        <v>106</v>
      </c>
      <c r="M861" s="31" t="s">
        <v>995</v>
      </c>
      <c r="N861" s="23"/>
      <c r="O861" s="23"/>
      <c r="P861" s="23"/>
      <c r="Q861" s="23"/>
      <c r="R861" s="23"/>
      <c r="S861" s="29">
        <v>43425</v>
      </c>
      <c r="T861" s="451"/>
    </row>
    <row r="862" spans="1:20" ht="56.25" x14ac:dyDescent="1.3">
      <c r="A862" s="31" t="s">
        <v>31254</v>
      </c>
      <c r="B862" s="31" t="s">
        <v>31255</v>
      </c>
      <c r="C862" s="31" t="s">
        <v>31256</v>
      </c>
      <c r="D862" s="31" t="s">
        <v>31257</v>
      </c>
      <c r="E862" s="31" t="s">
        <v>687</v>
      </c>
      <c r="F862" s="31" t="s">
        <v>123</v>
      </c>
      <c r="G862" s="31" t="s">
        <v>17143</v>
      </c>
      <c r="H862" s="31" t="s">
        <v>17480</v>
      </c>
      <c r="I862" s="38">
        <v>0.375</v>
      </c>
      <c r="J862" s="31" t="s">
        <v>30</v>
      </c>
      <c r="K862" s="31" t="s">
        <v>105</v>
      </c>
      <c r="L862" s="31" t="s">
        <v>106</v>
      </c>
      <c r="M862" s="31" t="s">
        <v>995</v>
      </c>
      <c r="N862" s="23"/>
      <c r="O862" s="23"/>
      <c r="P862" s="23"/>
      <c r="Q862" s="23"/>
      <c r="R862" s="23"/>
      <c r="S862" s="29">
        <v>43425</v>
      </c>
      <c r="T862" s="451"/>
    </row>
    <row r="863" spans="1:20" ht="56.25" x14ac:dyDescent="1.3">
      <c r="A863" s="31" t="s">
        <v>31258</v>
      </c>
      <c r="B863" s="31" t="s">
        <v>31259</v>
      </c>
      <c r="C863" s="31" t="s">
        <v>31260</v>
      </c>
      <c r="D863" s="31" t="s">
        <v>31261</v>
      </c>
      <c r="E863" s="31" t="s">
        <v>687</v>
      </c>
      <c r="F863" s="31" t="s">
        <v>123</v>
      </c>
      <c r="G863" s="31" t="s">
        <v>20129</v>
      </c>
      <c r="H863" s="31" t="s">
        <v>17480</v>
      </c>
      <c r="I863" s="38">
        <v>0.375</v>
      </c>
      <c r="J863" s="31" t="s">
        <v>30</v>
      </c>
      <c r="K863" s="31" t="s">
        <v>105</v>
      </c>
      <c r="L863" s="31" t="s">
        <v>106</v>
      </c>
      <c r="M863" s="31" t="s">
        <v>995</v>
      </c>
      <c r="N863" s="23"/>
      <c r="O863" s="23"/>
      <c r="P863" s="23"/>
      <c r="Q863" s="23"/>
      <c r="R863" s="23"/>
      <c r="S863" s="29">
        <v>43425</v>
      </c>
      <c r="T863" s="451"/>
    </row>
    <row r="864" spans="1:20" ht="56.25" x14ac:dyDescent="1.3">
      <c r="A864" s="31" t="s">
        <v>31262</v>
      </c>
      <c r="B864" s="31" t="s">
        <v>31263</v>
      </c>
      <c r="C864" s="31" t="s">
        <v>31264</v>
      </c>
      <c r="D864" s="31" t="s">
        <v>31265</v>
      </c>
      <c r="E864" s="31" t="s">
        <v>687</v>
      </c>
      <c r="F864" s="31" t="s">
        <v>123</v>
      </c>
      <c r="G864" s="31" t="s">
        <v>20129</v>
      </c>
      <c r="H864" s="31" t="s">
        <v>17480</v>
      </c>
      <c r="I864" s="38">
        <v>0.375</v>
      </c>
      <c r="J864" s="31" t="s">
        <v>30</v>
      </c>
      <c r="K864" s="31" t="s">
        <v>105</v>
      </c>
      <c r="L864" s="31" t="s">
        <v>106</v>
      </c>
      <c r="M864" s="31" t="s">
        <v>995</v>
      </c>
      <c r="N864" s="23"/>
      <c r="O864" s="23"/>
      <c r="P864" s="23"/>
      <c r="Q864" s="23"/>
      <c r="R864" s="23"/>
      <c r="S864" s="29">
        <v>43425</v>
      </c>
      <c r="T864" s="451"/>
    </row>
    <row r="865" spans="1:20" ht="56.25" x14ac:dyDescent="1.3">
      <c r="A865" s="31" t="s">
        <v>31266</v>
      </c>
      <c r="B865" s="31" t="s">
        <v>12669</v>
      </c>
      <c r="C865" s="31" t="s">
        <v>31267</v>
      </c>
      <c r="D865" s="31" t="s">
        <v>31268</v>
      </c>
      <c r="E865" s="31" t="s">
        <v>687</v>
      </c>
      <c r="F865" s="31" t="s">
        <v>123</v>
      </c>
      <c r="G865" s="31" t="s">
        <v>20129</v>
      </c>
      <c r="H865" s="31" t="s">
        <v>17480</v>
      </c>
      <c r="I865" s="38">
        <v>0.375</v>
      </c>
      <c r="J865" s="31" t="s">
        <v>30</v>
      </c>
      <c r="K865" s="31" t="s">
        <v>105</v>
      </c>
      <c r="L865" s="31" t="s">
        <v>106</v>
      </c>
      <c r="M865" s="31" t="s">
        <v>995</v>
      </c>
      <c r="N865" s="23"/>
      <c r="O865" s="23"/>
      <c r="P865" s="23"/>
      <c r="Q865" s="23"/>
      <c r="R865" s="23"/>
      <c r="S865" s="29">
        <v>43425</v>
      </c>
      <c r="T865" s="451"/>
    </row>
    <row r="866" spans="1:20" ht="56.25" x14ac:dyDescent="1.3">
      <c r="A866" s="31" t="s">
        <v>31269</v>
      </c>
      <c r="B866" s="31" t="s">
        <v>31270</v>
      </c>
      <c r="C866" s="31" t="s">
        <v>31271</v>
      </c>
      <c r="D866" s="31" t="s">
        <v>31272</v>
      </c>
      <c r="E866" s="31" t="s">
        <v>687</v>
      </c>
      <c r="F866" s="31" t="s">
        <v>123</v>
      </c>
      <c r="G866" s="31" t="s">
        <v>20129</v>
      </c>
      <c r="H866" s="31" t="s">
        <v>17480</v>
      </c>
      <c r="I866" s="38">
        <v>0.375</v>
      </c>
      <c r="J866" s="31" t="s">
        <v>30</v>
      </c>
      <c r="K866" s="31" t="s">
        <v>105</v>
      </c>
      <c r="L866" s="31" t="s">
        <v>106</v>
      </c>
      <c r="M866" s="31" t="s">
        <v>995</v>
      </c>
      <c r="N866" s="23"/>
      <c r="O866" s="23"/>
      <c r="P866" s="23"/>
      <c r="Q866" s="23"/>
      <c r="R866" s="23"/>
      <c r="S866" s="29">
        <v>43425</v>
      </c>
      <c r="T866" s="451"/>
    </row>
    <row r="867" spans="1:20" ht="56.25" x14ac:dyDescent="1.3">
      <c r="A867" s="31" t="s">
        <v>32848</v>
      </c>
      <c r="B867" s="31" t="s">
        <v>31199</v>
      </c>
      <c r="C867" s="31" t="s">
        <v>31200</v>
      </c>
      <c r="D867" s="31" t="s">
        <v>31273</v>
      </c>
      <c r="E867" s="31" t="s">
        <v>687</v>
      </c>
      <c r="F867" s="31" t="s">
        <v>123</v>
      </c>
      <c r="G867" s="31" t="s">
        <v>20129</v>
      </c>
      <c r="H867" s="31" t="s">
        <v>17480</v>
      </c>
      <c r="I867" s="38">
        <v>0.375</v>
      </c>
      <c r="J867" s="31" t="s">
        <v>30</v>
      </c>
      <c r="K867" s="31" t="s">
        <v>105</v>
      </c>
      <c r="L867" s="31" t="s">
        <v>106</v>
      </c>
      <c r="M867" s="31" t="s">
        <v>995</v>
      </c>
      <c r="N867" s="23"/>
      <c r="O867" s="23"/>
      <c r="P867" s="23"/>
      <c r="Q867" s="23"/>
      <c r="R867" s="23"/>
      <c r="S867" s="29">
        <v>43425</v>
      </c>
      <c r="T867" s="451"/>
    </row>
    <row r="868" spans="1:20" ht="56.25" x14ac:dyDescent="1.3">
      <c r="A868" s="31" t="s">
        <v>31274</v>
      </c>
      <c r="B868" s="31" t="s">
        <v>20923</v>
      </c>
      <c r="C868" s="31" t="s">
        <v>31275</v>
      </c>
      <c r="D868" s="31" t="s">
        <v>31276</v>
      </c>
      <c r="E868" s="31" t="s">
        <v>687</v>
      </c>
      <c r="F868" s="31" t="s">
        <v>123</v>
      </c>
      <c r="G868" s="31" t="s">
        <v>20129</v>
      </c>
      <c r="H868" s="31" t="s">
        <v>17480</v>
      </c>
      <c r="I868" s="38">
        <v>0.375</v>
      </c>
      <c r="J868" s="31" t="s">
        <v>30</v>
      </c>
      <c r="K868" s="31" t="s">
        <v>105</v>
      </c>
      <c r="L868" s="31" t="s">
        <v>106</v>
      </c>
      <c r="M868" s="31" t="s">
        <v>995</v>
      </c>
      <c r="N868" s="23"/>
      <c r="O868" s="23"/>
      <c r="P868" s="23"/>
      <c r="Q868" s="23"/>
      <c r="R868" s="23"/>
      <c r="S868" s="29">
        <v>43425</v>
      </c>
      <c r="T868" s="451"/>
    </row>
    <row r="869" spans="1:20" ht="56.25" x14ac:dyDescent="1.3">
      <c r="A869" s="31" t="s">
        <v>31277</v>
      </c>
      <c r="B869" s="31" t="s">
        <v>31278</v>
      </c>
      <c r="C869" s="31" t="s">
        <v>31279</v>
      </c>
      <c r="D869" s="31" t="s">
        <v>31280</v>
      </c>
      <c r="E869" s="31" t="s">
        <v>687</v>
      </c>
      <c r="F869" s="31" t="s">
        <v>123</v>
      </c>
      <c r="G869" s="31" t="s">
        <v>20129</v>
      </c>
      <c r="H869" s="31" t="s">
        <v>17480</v>
      </c>
      <c r="I869" s="38">
        <v>0.375</v>
      </c>
      <c r="J869" s="31" t="s">
        <v>30</v>
      </c>
      <c r="K869" s="31" t="s">
        <v>105</v>
      </c>
      <c r="L869" s="31" t="s">
        <v>106</v>
      </c>
      <c r="M869" s="31" t="s">
        <v>995</v>
      </c>
      <c r="N869" s="23"/>
      <c r="O869" s="23"/>
      <c r="P869" s="23"/>
      <c r="Q869" s="23"/>
      <c r="R869" s="23"/>
      <c r="S869" s="29">
        <v>43425</v>
      </c>
      <c r="T869" s="451"/>
    </row>
    <row r="870" spans="1:20" ht="56.25" x14ac:dyDescent="1.3">
      <c r="A870" s="31" t="s">
        <v>31281</v>
      </c>
      <c r="B870" s="31" t="s">
        <v>6576</v>
      </c>
      <c r="C870" s="31" t="s">
        <v>31282</v>
      </c>
      <c r="D870" s="31" t="s">
        <v>31283</v>
      </c>
      <c r="E870" s="31" t="s">
        <v>687</v>
      </c>
      <c r="F870" s="31" t="s">
        <v>123</v>
      </c>
      <c r="G870" s="31" t="s">
        <v>20129</v>
      </c>
      <c r="H870" s="31" t="s">
        <v>17480</v>
      </c>
      <c r="I870" s="38">
        <v>0.375</v>
      </c>
      <c r="J870" s="31" t="s">
        <v>30</v>
      </c>
      <c r="K870" s="31" t="s">
        <v>105</v>
      </c>
      <c r="L870" s="31" t="s">
        <v>106</v>
      </c>
      <c r="M870" s="31" t="s">
        <v>995</v>
      </c>
      <c r="N870" s="23"/>
      <c r="O870" s="23"/>
      <c r="P870" s="23"/>
      <c r="Q870" s="23"/>
      <c r="R870" s="23"/>
      <c r="S870" s="29">
        <v>43425</v>
      </c>
      <c r="T870" s="451"/>
    </row>
    <row r="871" spans="1:20" ht="56.25" x14ac:dyDescent="1.3">
      <c r="A871" s="31" t="s">
        <v>31284</v>
      </c>
      <c r="B871" s="31" t="s">
        <v>31285</v>
      </c>
      <c r="C871" s="31" t="s">
        <v>31286</v>
      </c>
      <c r="D871" s="31" t="s">
        <v>31287</v>
      </c>
      <c r="E871" s="31" t="s">
        <v>687</v>
      </c>
      <c r="F871" s="31" t="s">
        <v>123</v>
      </c>
      <c r="G871" s="31" t="s">
        <v>20129</v>
      </c>
      <c r="H871" s="31" t="s">
        <v>17480</v>
      </c>
      <c r="I871" s="38">
        <v>0.375</v>
      </c>
      <c r="J871" s="31" t="s">
        <v>30</v>
      </c>
      <c r="K871" s="31" t="s">
        <v>105</v>
      </c>
      <c r="L871" s="31" t="s">
        <v>106</v>
      </c>
      <c r="M871" s="31" t="s">
        <v>995</v>
      </c>
      <c r="N871" s="23"/>
      <c r="O871" s="23"/>
      <c r="P871" s="23"/>
      <c r="Q871" s="23"/>
      <c r="R871" s="23"/>
      <c r="S871" s="29">
        <v>43425</v>
      </c>
      <c r="T871" s="451"/>
    </row>
    <row r="872" spans="1:20" ht="56.25" x14ac:dyDescent="1.3">
      <c r="A872" s="31" t="s">
        <v>31288</v>
      </c>
      <c r="B872" s="31" t="s">
        <v>11227</v>
      </c>
      <c r="C872" s="31" t="s">
        <v>31289</v>
      </c>
      <c r="D872" s="31" t="s">
        <v>31290</v>
      </c>
      <c r="E872" s="31" t="s">
        <v>687</v>
      </c>
      <c r="F872" s="31" t="s">
        <v>123</v>
      </c>
      <c r="G872" s="31" t="s">
        <v>20129</v>
      </c>
      <c r="H872" s="31" t="s">
        <v>17480</v>
      </c>
      <c r="I872" s="38">
        <v>0.375</v>
      </c>
      <c r="J872" s="31" t="s">
        <v>30</v>
      </c>
      <c r="K872" s="31" t="s">
        <v>105</v>
      </c>
      <c r="L872" s="31" t="s">
        <v>106</v>
      </c>
      <c r="M872" s="31" t="s">
        <v>995</v>
      </c>
      <c r="N872" s="23"/>
      <c r="O872" s="23"/>
      <c r="P872" s="23"/>
      <c r="Q872" s="23"/>
      <c r="R872" s="23"/>
      <c r="S872" s="29">
        <v>43425</v>
      </c>
      <c r="T872" s="451"/>
    </row>
    <row r="873" spans="1:20" ht="56.25" x14ac:dyDescent="1.3">
      <c r="A873" s="31" t="s">
        <v>31291</v>
      </c>
      <c r="B873" s="31" t="s">
        <v>6390</v>
      </c>
      <c r="C873" s="31" t="s">
        <v>31292</v>
      </c>
      <c r="D873" s="31" t="s">
        <v>31293</v>
      </c>
      <c r="E873" s="31" t="s">
        <v>687</v>
      </c>
      <c r="F873" s="31" t="s">
        <v>123</v>
      </c>
      <c r="G873" s="31" t="s">
        <v>20129</v>
      </c>
      <c r="H873" s="31" t="s">
        <v>17480</v>
      </c>
      <c r="I873" s="38">
        <v>0.375</v>
      </c>
      <c r="J873" s="31" t="s">
        <v>30</v>
      </c>
      <c r="K873" s="31" t="s">
        <v>105</v>
      </c>
      <c r="L873" s="31" t="s">
        <v>106</v>
      </c>
      <c r="M873" s="31" t="s">
        <v>995</v>
      </c>
      <c r="N873" s="23"/>
      <c r="O873" s="23"/>
      <c r="P873" s="23"/>
      <c r="Q873" s="23"/>
      <c r="R873" s="23"/>
      <c r="S873" s="29">
        <v>43425</v>
      </c>
      <c r="T873" s="451"/>
    </row>
    <row r="874" spans="1:20" ht="56.25" x14ac:dyDescent="1.3">
      <c r="A874" s="31" t="s">
        <v>31294</v>
      </c>
      <c r="B874" s="31" t="s">
        <v>16728</v>
      </c>
      <c r="C874" s="31" t="s">
        <v>31295</v>
      </c>
      <c r="D874" s="31" t="s">
        <v>31296</v>
      </c>
      <c r="E874" s="31" t="s">
        <v>687</v>
      </c>
      <c r="F874" s="31" t="s">
        <v>123</v>
      </c>
      <c r="G874" s="31" t="s">
        <v>17143</v>
      </c>
      <c r="H874" s="31" t="s">
        <v>17480</v>
      </c>
      <c r="I874" s="38">
        <v>0.375</v>
      </c>
      <c r="J874" s="31" t="s">
        <v>30</v>
      </c>
      <c r="K874" s="31" t="s">
        <v>105</v>
      </c>
      <c r="L874" s="31" t="s">
        <v>106</v>
      </c>
      <c r="M874" s="31" t="s">
        <v>995</v>
      </c>
      <c r="N874" s="23"/>
      <c r="O874" s="23"/>
      <c r="P874" s="23"/>
      <c r="Q874" s="23"/>
      <c r="R874" s="23"/>
      <c r="S874" s="29">
        <v>43425</v>
      </c>
      <c r="T874" s="451"/>
    </row>
    <row r="875" spans="1:20" ht="56.25" x14ac:dyDescent="1.3">
      <c r="A875" s="31" t="s">
        <v>31297</v>
      </c>
      <c r="B875" s="31" t="s">
        <v>31298</v>
      </c>
      <c r="C875" s="31" t="s">
        <v>31299</v>
      </c>
      <c r="D875" s="31" t="s">
        <v>31300</v>
      </c>
      <c r="E875" s="31" t="s">
        <v>687</v>
      </c>
      <c r="F875" s="31" t="s">
        <v>123</v>
      </c>
      <c r="G875" s="31" t="s">
        <v>20129</v>
      </c>
      <c r="H875" s="31" t="s">
        <v>17480</v>
      </c>
      <c r="I875" s="38">
        <v>0.41666666666666669</v>
      </c>
      <c r="J875" s="31" t="s">
        <v>30</v>
      </c>
      <c r="K875" s="31" t="s">
        <v>105</v>
      </c>
      <c r="L875" s="31" t="s">
        <v>106</v>
      </c>
      <c r="M875" s="31" t="s">
        <v>995</v>
      </c>
      <c r="N875" s="23"/>
      <c r="O875" s="23"/>
      <c r="P875" s="23"/>
      <c r="Q875" s="23"/>
      <c r="R875" s="23"/>
      <c r="S875" s="29">
        <v>43425</v>
      </c>
      <c r="T875" s="451"/>
    </row>
    <row r="876" spans="1:20" ht="56.25" x14ac:dyDescent="1.3">
      <c r="A876" s="31" t="s">
        <v>31301</v>
      </c>
      <c r="B876" s="31" t="s">
        <v>18188</v>
      </c>
      <c r="C876" s="31" t="s">
        <v>31302</v>
      </c>
      <c r="D876" s="31" t="s">
        <v>31303</v>
      </c>
      <c r="E876" s="31" t="s">
        <v>687</v>
      </c>
      <c r="F876" s="31" t="s">
        <v>123</v>
      </c>
      <c r="G876" s="31" t="s">
        <v>20129</v>
      </c>
      <c r="H876" s="31" t="s">
        <v>17480</v>
      </c>
      <c r="I876" s="38">
        <v>0.41666666666666669</v>
      </c>
      <c r="J876" s="31" t="s">
        <v>30</v>
      </c>
      <c r="K876" s="31" t="s">
        <v>105</v>
      </c>
      <c r="L876" s="31" t="s">
        <v>106</v>
      </c>
      <c r="M876" s="31" t="s">
        <v>995</v>
      </c>
      <c r="N876" s="23"/>
      <c r="O876" s="23"/>
      <c r="P876" s="23"/>
      <c r="Q876" s="23"/>
      <c r="R876" s="23"/>
      <c r="S876" s="29">
        <v>43425</v>
      </c>
      <c r="T876" s="451"/>
    </row>
    <row r="877" spans="1:20" x14ac:dyDescent="1.3">
      <c r="A877" s="751" t="s">
        <v>31911</v>
      </c>
      <c r="B877" s="751"/>
      <c r="C877" s="751"/>
      <c r="D877" s="751"/>
      <c r="E877" s="751"/>
      <c r="F877" s="751"/>
      <c r="G877" s="751"/>
      <c r="H877" s="751"/>
      <c r="I877" s="751"/>
      <c r="J877" s="751"/>
      <c r="K877" s="751"/>
      <c r="L877" s="751"/>
      <c r="M877" s="751"/>
      <c r="N877" s="399"/>
      <c r="O877" s="23"/>
      <c r="P877" s="23"/>
      <c r="Q877" s="23"/>
      <c r="R877" s="23"/>
      <c r="S877" s="29"/>
      <c r="T877" s="480">
        <v>1000000</v>
      </c>
    </row>
    <row r="878" spans="1:20" ht="56.25" x14ac:dyDescent="1.3">
      <c r="A878" s="696" t="s">
        <v>32412</v>
      </c>
      <c r="B878" s="696"/>
      <c r="C878" s="696"/>
      <c r="D878" s="696"/>
      <c r="E878" s="696"/>
      <c r="F878" s="696"/>
      <c r="G878" s="696"/>
      <c r="H878" s="696"/>
      <c r="I878" s="696"/>
      <c r="J878" s="696"/>
      <c r="K878" s="696"/>
      <c r="L878" s="696"/>
      <c r="M878" s="696"/>
      <c r="N878" s="31"/>
      <c r="O878" s="23"/>
      <c r="P878" s="23"/>
      <c r="Q878" s="23"/>
      <c r="R878" s="23"/>
      <c r="S878" s="29"/>
      <c r="T878" s="451"/>
    </row>
    <row r="879" spans="1:20" ht="56.25" x14ac:dyDescent="1.3">
      <c r="A879" s="31" t="s">
        <v>31951</v>
      </c>
      <c r="B879" s="31" t="s">
        <v>547</v>
      </c>
      <c r="C879" s="31" t="s">
        <v>31952</v>
      </c>
      <c r="D879" s="31" t="s">
        <v>31953</v>
      </c>
      <c r="E879" s="31" t="s">
        <v>101</v>
      </c>
      <c r="F879" s="31" t="s">
        <v>102</v>
      </c>
      <c r="G879" s="31" t="s">
        <v>16267</v>
      </c>
      <c r="H879" s="31" t="s">
        <v>27113</v>
      </c>
      <c r="I879" s="38">
        <v>0.83333333333333337</v>
      </c>
      <c r="J879" s="31" t="s">
        <v>30</v>
      </c>
      <c r="K879" s="31" t="s">
        <v>105</v>
      </c>
      <c r="L879" s="31" t="s">
        <v>106</v>
      </c>
      <c r="M879" s="31" t="s">
        <v>491</v>
      </c>
      <c r="N879" s="31" t="s">
        <v>105</v>
      </c>
      <c r="O879" s="23"/>
      <c r="P879" s="23"/>
      <c r="Q879" s="23"/>
      <c r="R879" s="23"/>
      <c r="S879" s="29">
        <v>26200</v>
      </c>
      <c r="T879" s="451"/>
    </row>
    <row r="880" spans="1:20" ht="56.25" x14ac:dyDescent="1.3">
      <c r="A880" s="31" t="s">
        <v>31954</v>
      </c>
      <c r="B880" s="31" t="s">
        <v>31955</v>
      </c>
      <c r="C880" s="31" t="s">
        <v>31956</v>
      </c>
      <c r="D880" s="31" t="s">
        <v>31957</v>
      </c>
      <c r="E880" s="31" t="s">
        <v>687</v>
      </c>
      <c r="F880" s="31" t="s">
        <v>123</v>
      </c>
      <c r="G880" s="31" t="s">
        <v>16504</v>
      </c>
      <c r="H880" s="31" t="s">
        <v>27113</v>
      </c>
      <c r="I880" s="38">
        <v>0.33333333333333331</v>
      </c>
      <c r="J880" s="31" t="s">
        <v>30</v>
      </c>
      <c r="K880" s="31" t="s">
        <v>105</v>
      </c>
      <c r="L880" s="31" t="s">
        <v>106</v>
      </c>
      <c r="M880" s="31" t="s">
        <v>995</v>
      </c>
      <c r="N880" s="31" t="s">
        <v>105</v>
      </c>
      <c r="O880" s="23"/>
      <c r="P880" s="23"/>
      <c r="Q880" s="23"/>
      <c r="R880" s="23"/>
      <c r="S880" s="29">
        <v>43425</v>
      </c>
      <c r="T880" s="451"/>
    </row>
    <row r="881" spans="1:20" ht="56.25" x14ac:dyDescent="1.3">
      <c r="A881" s="31" t="s">
        <v>31958</v>
      </c>
      <c r="B881" s="31" t="s">
        <v>26278</v>
      </c>
      <c r="C881" s="31" t="s">
        <v>31959</v>
      </c>
      <c r="D881" s="31" t="s">
        <v>31960</v>
      </c>
      <c r="E881" s="31" t="s">
        <v>687</v>
      </c>
      <c r="F881" s="31" t="s">
        <v>123</v>
      </c>
      <c r="G881" s="31" t="s">
        <v>16504</v>
      </c>
      <c r="H881" s="31" t="s">
        <v>27113</v>
      </c>
      <c r="I881" s="38">
        <v>0.33333333333333331</v>
      </c>
      <c r="J881" s="31" t="s">
        <v>30</v>
      </c>
      <c r="K881" s="31" t="s">
        <v>105</v>
      </c>
      <c r="L881" s="31" t="s">
        <v>106</v>
      </c>
      <c r="M881" s="31" t="s">
        <v>995</v>
      </c>
      <c r="N881" s="31" t="s">
        <v>105</v>
      </c>
      <c r="O881" s="23"/>
      <c r="P881" s="23"/>
      <c r="Q881" s="23"/>
      <c r="R881" s="23"/>
      <c r="S881" s="29">
        <v>43425</v>
      </c>
      <c r="T881" s="451"/>
    </row>
    <row r="882" spans="1:20" ht="56.25" x14ac:dyDescent="1.3">
      <c r="A882" s="31" t="s">
        <v>31961</v>
      </c>
      <c r="B882" s="31" t="s">
        <v>14074</v>
      </c>
      <c r="C882" s="31" t="s">
        <v>31962</v>
      </c>
      <c r="D882" s="31" t="s">
        <v>31963</v>
      </c>
      <c r="E882" s="31" t="s">
        <v>101</v>
      </c>
      <c r="F882" s="31" t="s">
        <v>123</v>
      </c>
      <c r="G882" s="31" t="s">
        <v>16205</v>
      </c>
      <c r="H882" s="31" t="s">
        <v>27113</v>
      </c>
      <c r="I882" s="38">
        <v>0.41666666666666669</v>
      </c>
      <c r="J882" s="31" t="s">
        <v>30</v>
      </c>
      <c r="K882" s="31" t="s">
        <v>105</v>
      </c>
      <c r="L882" s="31" t="s">
        <v>106</v>
      </c>
      <c r="M882" s="31" t="s">
        <v>995</v>
      </c>
      <c r="N882" s="31" t="s">
        <v>105</v>
      </c>
      <c r="O882" s="23"/>
      <c r="P882" s="23"/>
      <c r="Q882" s="23"/>
      <c r="R882" s="23"/>
      <c r="S882" s="29">
        <v>43925</v>
      </c>
      <c r="T882" s="451"/>
    </row>
    <row r="883" spans="1:20" ht="56.25" x14ac:dyDescent="1.3">
      <c r="A883" s="31" t="s">
        <v>31964</v>
      </c>
      <c r="B883" s="31" t="s">
        <v>31965</v>
      </c>
      <c r="C883" s="31" t="s">
        <v>31966</v>
      </c>
      <c r="D883" s="31" t="s">
        <v>31967</v>
      </c>
      <c r="E883" s="31" t="s">
        <v>101</v>
      </c>
      <c r="F883" s="31" t="s">
        <v>123</v>
      </c>
      <c r="G883" s="31" t="s">
        <v>16205</v>
      </c>
      <c r="H883" s="31" t="s">
        <v>27113</v>
      </c>
      <c r="I883" s="38">
        <v>0.41666666666666669</v>
      </c>
      <c r="J883" s="31" t="s">
        <v>30</v>
      </c>
      <c r="K883" s="31" t="s">
        <v>105</v>
      </c>
      <c r="L883" s="31" t="s">
        <v>106</v>
      </c>
      <c r="M883" s="31" t="s">
        <v>995</v>
      </c>
      <c r="N883" s="31" t="s">
        <v>105</v>
      </c>
      <c r="O883" s="23"/>
      <c r="P883" s="23"/>
      <c r="Q883" s="23"/>
      <c r="R883" s="23"/>
      <c r="S883" s="29">
        <v>43925</v>
      </c>
      <c r="T883" s="451"/>
    </row>
    <row r="884" spans="1:20" ht="56.25" x14ac:dyDescent="1.3">
      <c r="A884" s="31" t="s">
        <v>31968</v>
      </c>
      <c r="B884" s="31" t="s">
        <v>31969</v>
      </c>
      <c r="C884" s="31" t="s">
        <v>31970</v>
      </c>
      <c r="D884" s="31" t="s">
        <v>31971</v>
      </c>
      <c r="E884" s="31" t="s">
        <v>101</v>
      </c>
      <c r="F884" s="31" t="s">
        <v>123</v>
      </c>
      <c r="G884" s="31" t="s">
        <v>16205</v>
      </c>
      <c r="H884" s="31" t="s">
        <v>27113</v>
      </c>
      <c r="I884" s="38">
        <v>0.41666666666666669</v>
      </c>
      <c r="J884" s="31" t="s">
        <v>30</v>
      </c>
      <c r="K884" s="31" t="s">
        <v>105</v>
      </c>
      <c r="L884" s="31" t="s">
        <v>106</v>
      </c>
      <c r="M884" s="31" t="s">
        <v>995</v>
      </c>
      <c r="N884" s="31" t="s">
        <v>105</v>
      </c>
      <c r="O884" s="23"/>
      <c r="P884" s="23"/>
      <c r="Q884" s="23"/>
      <c r="R884" s="23"/>
      <c r="S884" s="29">
        <v>43925</v>
      </c>
      <c r="T884" s="451"/>
    </row>
    <row r="885" spans="1:20" ht="56.25" x14ac:dyDescent="1.3">
      <c r="A885" s="31" t="s">
        <v>31972</v>
      </c>
      <c r="B885" s="31" t="s">
        <v>31973</v>
      </c>
      <c r="C885" s="31" t="s">
        <v>31974</v>
      </c>
      <c r="D885" s="31" t="s">
        <v>31975</v>
      </c>
      <c r="E885" s="31" t="s">
        <v>687</v>
      </c>
      <c r="F885" s="31" t="s">
        <v>102</v>
      </c>
      <c r="G885" s="31" t="s">
        <v>16324</v>
      </c>
      <c r="H885" s="31" t="s">
        <v>28170</v>
      </c>
      <c r="I885" s="38">
        <v>0.60416666666666663</v>
      </c>
      <c r="J885" s="31" t="s">
        <v>30</v>
      </c>
      <c r="K885" s="31" t="s">
        <v>105</v>
      </c>
      <c r="L885" s="31" t="s">
        <v>106</v>
      </c>
      <c r="M885" s="31" t="s">
        <v>107</v>
      </c>
      <c r="N885" s="31" t="s">
        <v>105</v>
      </c>
      <c r="O885" s="23"/>
      <c r="P885" s="23"/>
      <c r="Q885" s="23"/>
      <c r="R885" s="23"/>
      <c r="S885" s="29">
        <v>22200</v>
      </c>
      <c r="T885" s="451"/>
    </row>
    <row r="886" spans="1:20" ht="56.25" x14ac:dyDescent="1.3">
      <c r="A886" s="696" t="s">
        <v>32847</v>
      </c>
      <c r="B886" s="696"/>
      <c r="C886" s="696"/>
      <c r="D886" s="696"/>
      <c r="E886" s="696"/>
      <c r="F886" s="696"/>
      <c r="G886" s="696"/>
      <c r="H886" s="696"/>
      <c r="I886" s="696"/>
      <c r="J886" s="696"/>
      <c r="K886" s="696"/>
      <c r="L886" s="696"/>
      <c r="M886" s="696"/>
      <c r="N886" s="31"/>
      <c r="O886" s="23"/>
      <c r="P886" s="23"/>
      <c r="Q886" s="23"/>
      <c r="R886" s="23"/>
      <c r="S886" s="29"/>
      <c r="T886" s="451"/>
    </row>
    <row r="887" spans="1:20" customFormat="1" ht="54" customHeight="1" x14ac:dyDescent="1.05">
      <c r="A887" s="31" t="s">
        <v>32473</v>
      </c>
      <c r="B887" s="31" t="s">
        <v>32474</v>
      </c>
      <c r="C887" s="31" t="s">
        <v>32475</v>
      </c>
      <c r="D887" s="31" t="s">
        <v>32476</v>
      </c>
      <c r="E887" s="31" t="s">
        <v>687</v>
      </c>
      <c r="F887" s="31" t="s">
        <v>123</v>
      </c>
      <c r="G887" s="31" t="s">
        <v>16504</v>
      </c>
      <c r="H887" s="31" t="s">
        <v>24693</v>
      </c>
      <c r="I887" s="38">
        <v>0.70833333333333337</v>
      </c>
      <c r="J887" s="31" t="s">
        <v>30</v>
      </c>
      <c r="K887" s="31" t="s">
        <v>105</v>
      </c>
      <c r="L887" s="31" t="s">
        <v>106</v>
      </c>
      <c r="M887" s="31" t="s">
        <v>995</v>
      </c>
      <c r="N887" s="23"/>
      <c r="O887" s="23"/>
      <c r="P887" s="23"/>
      <c r="Q887" s="23"/>
      <c r="R887" s="23"/>
      <c r="S887" s="29">
        <v>43425</v>
      </c>
      <c r="T887" s="531"/>
    </row>
    <row r="888" spans="1:20" x14ac:dyDescent="1.05">
      <c r="A888" s="708" t="s">
        <v>31916</v>
      </c>
      <c r="B888" s="810"/>
      <c r="C888" s="810"/>
      <c r="D888" s="810"/>
      <c r="E888" s="810"/>
      <c r="F888" s="810"/>
      <c r="G888" s="810"/>
      <c r="H888" s="810"/>
      <c r="I888" s="810"/>
      <c r="J888" s="810"/>
      <c r="K888" s="810"/>
      <c r="L888" s="810"/>
      <c r="M888" s="810"/>
      <c r="N888" s="399"/>
      <c r="O888" s="23"/>
      <c r="P888" s="23"/>
      <c r="Q888" s="23"/>
      <c r="R888" s="23"/>
      <c r="S888" s="29"/>
      <c r="T888" s="480">
        <v>115200</v>
      </c>
    </row>
    <row r="889" spans="1:20" x14ac:dyDescent="1.05">
      <c r="A889" s="696" t="s">
        <v>23941</v>
      </c>
      <c r="B889" s="696"/>
      <c r="C889" s="696"/>
      <c r="D889" s="696"/>
      <c r="E889" s="696"/>
      <c r="F889" s="696"/>
      <c r="G889" s="696"/>
      <c r="H889" s="696"/>
      <c r="I889" s="696"/>
      <c r="J889" s="696"/>
      <c r="K889" s="696"/>
      <c r="L889" s="696"/>
      <c r="M889" s="696"/>
      <c r="N889" s="399"/>
      <c r="O889" s="23"/>
      <c r="P889" s="23"/>
      <c r="Q889" s="23"/>
      <c r="R889" s="23"/>
      <c r="S889" s="29"/>
      <c r="T889" s="480"/>
    </row>
    <row r="890" spans="1:20" ht="56.25" x14ac:dyDescent="1.3">
      <c r="A890" s="31" t="s">
        <v>23994</v>
      </c>
      <c r="B890" s="31" t="s">
        <v>2106</v>
      </c>
      <c r="C890" s="31" t="s">
        <v>23995</v>
      </c>
      <c r="D890" s="31" t="s">
        <v>23996</v>
      </c>
      <c r="E890" s="31" t="s">
        <v>101</v>
      </c>
      <c r="F890" s="31" t="s">
        <v>123</v>
      </c>
      <c r="G890" s="31" t="s">
        <v>16223</v>
      </c>
      <c r="H890" s="31" t="s">
        <v>19365</v>
      </c>
      <c r="I890" s="38">
        <v>0.25</v>
      </c>
      <c r="J890" s="31" t="s">
        <v>30</v>
      </c>
      <c r="K890" s="31" t="s">
        <v>105</v>
      </c>
      <c r="L890" s="31" t="s">
        <v>106</v>
      </c>
      <c r="M890" s="31" t="s">
        <v>995</v>
      </c>
      <c r="N890" s="23"/>
      <c r="O890" s="23"/>
      <c r="P890" s="23"/>
      <c r="Q890" s="23"/>
      <c r="R890" s="23"/>
      <c r="S890" s="29">
        <v>43925</v>
      </c>
      <c r="T890" s="451"/>
    </row>
    <row r="891" spans="1:20" x14ac:dyDescent="1.3">
      <c r="A891" s="751" t="s">
        <v>32861</v>
      </c>
      <c r="B891" s="751"/>
      <c r="C891" s="751"/>
      <c r="D891" s="751"/>
      <c r="E891" s="751"/>
      <c r="F891" s="751"/>
      <c r="G891" s="751"/>
      <c r="H891" s="751"/>
      <c r="I891" s="751"/>
      <c r="J891" s="751"/>
      <c r="K891" s="751"/>
      <c r="L891" s="751"/>
      <c r="M891" s="751"/>
      <c r="N891" s="399"/>
      <c r="O891" s="23"/>
      <c r="P891" s="23"/>
      <c r="Q891" s="23"/>
      <c r="R891" s="23"/>
      <c r="S891" s="29"/>
      <c r="T891" s="480">
        <v>1000200</v>
      </c>
    </row>
    <row r="892" spans="1:20" ht="56.25" x14ac:dyDescent="1.3">
      <c r="A892" s="696" t="s">
        <v>32865</v>
      </c>
      <c r="B892" s="696"/>
      <c r="C892" s="696"/>
      <c r="D892" s="696"/>
      <c r="E892" s="696"/>
      <c r="F892" s="696"/>
      <c r="G892" s="696"/>
      <c r="H892" s="696"/>
      <c r="I892" s="696"/>
      <c r="J892" s="696"/>
      <c r="K892" s="696"/>
      <c r="L892" s="696"/>
      <c r="M892" s="696"/>
      <c r="N892" s="23"/>
      <c r="O892" s="23"/>
      <c r="P892" s="23"/>
      <c r="Q892" s="23"/>
      <c r="R892" s="23"/>
      <c r="S892" s="29"/>
      <c r="T892" s="451"/>
    </row>
    <row r="893" spans="1:20" ht="56.25" x14ac:dyDescent="1.3">
      <c r="A893" s="31" t="s">
        <v>32891</v>
      </c>
      <c r="B893" s="31" t="s">
        <v>32892</v>
      </c>
      <c r="C893" s="31" t="s">
        <v>32893</v>
      </c>
      <c r="D893" s="31" t="s">
        <v>32894</v>
      </c>
      <c r="E893" s="31" t="s">
        <v>101</v>
      </c>
      <c r="F893" s="31" t="s">
        <v>123</v>
      </c>
      <c r="G893" s="31" t="s">
        <v>16205</v>
      </c>
      <c r="H893" s="31" t="s">
        <v>28170</v>
      </c>
      <c r="I893" s="38">
        <v>0.5</v>
      </c>
      <c r="J893" s="31" t="s">
        <v>30</v>
      </c>
      <c r="K893" s="31" t="s">
        <v>105</v>
      </c>
      <c r="L893" s="31" t="s">
        <v>106</v>
      </c>
      <c r="M893" s="31" t="s">
        <v>995</v>
      </c>
      <c r="N893" s="23"/>
      <c r="O893" s="23"/>
      <c r="P893" s="23"/>
      <c r="Q893" s="23"/>
      <c r="R893" s="23"/>
      <c r="S893" s="29">
        <v>43925</v>
      </c>
      <c r="T893" s="451"/>
    </row>
    <row r="894" spans="1:20" ht="56.25" x14ac:dyDescent="1.3">
      <c r="A894" s="31" t="s">
        <v>32895</v>
      </c>
      <c r="B894" s="31" t="s">
        <v>28203</v>
      </c>
      <c r="C894" s="31" t="s">
        <v>32896</v>
      </c>
      <c r="D894" s="31" t="s">
        <v>32897</v>
      </c>
      <c r="E894" s="31" t="s">
        <v>101</v>
      </c>
      <c r="F894" s="31" t="s">
        <v>123</v>
      </c>
      <c r="G894" s="31" t="s">
        <v>16205</v>
      </c>
      <c r="H894" s="31" t="s">
        <v>28170</v>
      </c>
      <c r="I894" s="38">
        <v>0.5</v>
      </c>
      <c r="J894" s="31" t="s">
        <v>30</v>
      </c>
      <c r="K894" s="31" t="s">
        <v>105</v>
      </c>
      <c r="L894" s="31" t="s">
        <v>106</v>
      </c>
      <c r="M894" s="31" t="s">
        <v>995</v>
      </c>
      <c r="N894" s="23"/>
      <c r="O894" s="23"/>
      <c r="P894" s="23"/>
      <c r="Q894" s="23"/>
      <c r="R894" s="23"/>
      <c r="S894" s="29">
        <v>43925</v>
      </c>
      <c r="T894" s="451"/>
    </row>
    <row r="895" spans="1:20" ht="56.25" x14ac:dyDescent="1.3">
      <c r="A895" s="31" t="s">
        <v>32898</v>
      </c>
      <c r="B895" s="31" t="s">
        <v>32899</v>
      </c>
      <c r="C895" s="31" t="s">
        <v>32900</v>
      </c>
      <c r="D895" s="31" t="s">
        <v>32901</v>
      </c>
      <c r="E895" s="31" t="s">
        <v>101</v>
      </c>
      <c r="F895" s="31" t="s">
        <v>123</v>
      </c>
      <c r="G895" s="31" t="s">
        <v>16205</v>
      </c>
      <c r="H895" s="31" t="s">
        <v>28170</v>
      </c>
      <c r="I895" s="38">
        <v>0.5</v>
      </c>
      <c r="J895" s="31" t="s">
        <v>30</v>
      </c>
      <c r="K895" s="31" t="s">
        <v>105</v>
      </c>
      <c r="L895" s="31" t="s">
        <v>106</v>
      </c>
      <c r="M895" s="31" t="s">
        <v>995</v>
      </c>
      <c r="N895" s="23"/>
      <c r="O895" s="23"/>
      <c r="P895" s="23"/>
      <c r="Q895" s="84"/>
      <c r="R895" s="23"/>
      <c r="S895" s="29">
        <v>43925</v>
      </c>
      <c r="T895" s="451"/>
    </row>
    <row r="896" spans="1:20" ht="56.25" x14ac:dyDescent="1.3">
      <c r="A896" s="31" t="s">
        <v>32902</v>
      </c>
      <c r="B896" s="31" t="s">
        <v>32903</v>
      </c>
      <c r="C896" s="31" t="s">
        <v>32904</v>
      </c>
      <c r="D896" s="31" t="s">
        <v>32905</v>
      </c>
      <c r="E896" s="31" t="s">
        <v>101</v>
      </c>
      <c r="F896" s="31" t="s">
        <v>102</v>
      </c>
      <c r="G896" s="31" t="s">
        <v>16267</v>
      </c>
      <c r="H896" s="31" t="s">
        <v>28170</v>
      </c>
      <c r="I896" s="38">
        <v>0.25</v>
      </c>
      <c r="J896" s="31" t="s">
        <v>30</v>
      </c>
      <c r="K896" s="31" t="s">
        <v>105</v>
      </c>
      <c r="L896" s="31" t="s">
        <v>106</v>
      </c>
      <c r="M896" s="31" t="s">
        <v>491</v>
      </c>
      <c r="N896" s="23"/>
      <c r="O896" s="23"/>
      <c r="P896" s="23"/>
      <c r="Q896" s="23"/>
      <c r="R896" s="23"/>
      <c r="S896" s="29">
        <v>26200</v>
      </c>
      <c r="T896" s="451"/>
    </row>
    <row r="897" spans="1:20" ht="56.25" x14ac:dyDescent="1.3">
      <c r="A897" s="31" t="s">
        <v>32906</v>
      </c>
      <c r="B897" s="31" t="s">
        <v>32907</v>
      </c>
      <c r="C897" s="31" t="s">
        <v>32908</v>
      </c>
      <c r="D897" s="31" t="s">
        <v>32909</v>
      </c>
      <c r="E897" s="31" t="s">
        <v>101</v>
      </c>
      <c r="F897" s="31" t="s">
        <v>123</v>
      </c>
      <c r="G897" s="31" t="s">
        <v>16205</v>
      </c>
      <c r="H897" s="31" t="s">
        <v>28170</v>
      </c>
      <c r="I897" s="38">
        <v>0.5</v>
      </c>
      <c r="J897" s="31" t="s">
        <v>30</v>
      </c>
      <c r="K897" s="31" t="s">
        <v>105</v>
      </c>
      <c r="L897" s="31" t="s">
        <v>106</v>
      </c>
      <c r="M897" s="31" t="s">
        <v>995</v>
      </c>
      <c r="N897" s="23"/>
      <c r="O897" s="23"/>
      <c r="P897" s="23"/>
      <c r="Q897" s="23"/>
      <c r="R897" s="23"/>
      <c r="S897" s="29">
        <v>43925</v>
      </c>
      <c r="T897" s="451"/>
    </row>
    <row r="898" spans="1:20" ht="56.25" x14ac:dyDescent="1.3">
      <c r="A898" s="31" t="s">
        <v>32910</v>
      </c>
      <c r="B898" s="317">
        <v>30996</v>
      </c>
      <c r="C898" s="31" t="s">
        <v>32911</v>
      </c>
      <c r="D898" s="31" t="s">
        <v>32912</v>
      </c>
      <c r="E898" s="31" t="s">
        <v>101</v>
      </c>
      <c r="F898" s="31" t="s">
        <v>102</v>
      </c>
      <c r="G898" s="31" t="s">
        <v>16267</v>
      </c>
      <c r="H898" s="31" t="s">
        <v>28170</v>
      </c>
      <c r="I898" s="38">
        <v>0.25</v>
      </c>
      <c r="J898" s="31" t="s">
        <v>30</v>
      </c>
      <c r="K898" s="31" t="s">
        <v>105</v>
      </c>
      <c r="L898" s="31" t="s">
        <v>106</v>
      </c>
      <c r="M898" s="31" t="s">
        <v>491</v>
      </c>
      <c r="N898" s="23"/>
      <c r="O898" s="23"/>
      <c r="P898" s="23"/>
      <c r="Q898" s="23"/>
      <c r="R898" s="23"/>
      <c r="S898" s="29">
        <v>26200</v>
      </c>
      <c r="T898" s="451"/>
    </row>
    <row r="899" spans="1:20" ht="56.25" x14ac:dyDescent="1.3">
      <c r="A899" s="31" t="s">
        <v>32913</v>
      </c>
      <c r="B899" s="31" t="s">
        <v>12831</v>
      </c>
      <c r="C899" s="31" t="s">
        <v>32914</v>
      </c>
      <c r="D899" s="31" t="s">
        <v>32915</v>
      </c>
      <c r="E899" s="31" t="s">
        <v>101</v>
      </c>
      <c r="F899" s="31" t="s">
        <v>123</v>
      </c>
      <c r="G899" s="31" t="s">
        <v>16205</v>
      </c>
      <c r="H899" s="31" t="s">
        <v>28170</v>
      </c>
      <c r="I899" s="38">
        <v>0.5</v>
      </c>
      <c r="J899" s="31" t="s">
        <v>30</v>
      </c>
      <c r="K899" s="31" t="s">
        <v>105</v>
      </c>
      <c r="L899" s="31" t="s">
        <v>106</v>
      </c>
      <c r="M899" s="31" t="s">
        <v>995</v>
      </c>
      <c r="N899" s="23"/>
      <c r="O899" s="23"/>
      <c r="P899" s="23"/>
      <c r="Q899" s="23"/>
      <c r="R899" s="23"/>
      <c r="S899" s="29">
        <v>43925</v>
      </c>
      <c r="T899" s="451"/>
    </row>
    <row r="900" spans="1:20" x14ac:dyDescent="1.3">
      <c r="A900" s="751" t="s">
        <v>32861</v>
      </c>
      <c r="B900" s="751"/>
      <c r="C900" s="751"/>
      <c r="D900" s="751"/>
      <c r="E900" s="751"/>
      <c r="F900" s="751"/>
      <c r="G900" s="751"/>
      <c r="H900" s="751"/>
      <c r="I900" s="751"/>
      <c r="J900" s="751"/>
      <c r="K900" s="751"/>
      <c r="L900" s="751"/>
      <c r="M900" s="751"/>
      <c r="N900" s="399"/>
      <c r="O900" s="23"/>
      <c r="P900" s="23"/>
      <c r="Q900" s="23"/>
      <c r="R900" s="23"/>
      <c r="S900" s="29"/>
      <c r="T900" s="480">
        <v>825000</v>
      </c>
    </row>
    <row r="901" spans="1:20" ht="56.25" x14ac:dyDescent="1.3">
      <c r="A901" s="696" t="s">
        <v>33512</v>
      </c>
      <c r="B901" s="696"/>
      <c r="C901" s="696"/>
      <c r="D901" s="696"/>
      <c r="E901" s="696"/>
      <c r="F901" s="696"/>
      <c r="G901" s="696"/>
      <c r="H901" s="696"/>
      <c r="I901" s="696"/>
      <c r="J901" s="696"/>
      <c r="K901" s="696"/>
      <c r="L901" s="696"/>
      <c r="M901" s="696"/>
      <c r="N901" s="23"/>
      <c r="O901" s="23"/>
      <c r="P901" s="23"/>
      <c r="Q901" s="23"/>
      <c r="R901" s="23"/>
      <c r="S901" s="29">
        <v>150000</v>
      </c>
      <c r="T901" s="451"/>
    </row>
    <row r="902" spans="1:20" x14ac:dyDescent="1.3">
      <c r="A902" s="751" t="s">
        <v>33506</v>
      </c>
      <c r="B902" s="751"/>
      <c r="C902" s="751"/>
      <c r="D902" s="751"/>
      <c r="E902" s="751"/>
      <c r="F902" s="751"/>
      <c r="G902" s="751"/>
      <c r="H902" s="751"/>
      <c r="I902" s="751"/>
      <c r="J902" s="751"/>
      <c r="K902" s="751"/>
      <c r="L902" s="751"/>
      <c r="M902" s="751"/>
      <c r="N902" s="399"/>
      <c r="O902" s="23"/>
      <c r="P902" s="23"/>
      <c r="Q902" s="23"/>
      <c r="R902" s="23"/>
      <c r="S902" s="29"/>
      <c r="T902" s="480">
        <v>665000</v>
      </c>
    </row>
    <row r="903" spans="1:20" ht="56.25" x14ac:dyDescent="1.3">
      <c r="A903" s="688" t="s">
        <v>34414</v>
      </c>
      <c r="B903" s="689"/>
      <c r="C903" s="689"/>
      <c r="D903" s="689"/>
      <c r="E903" s="689"/>
      <c r="F903" s="689"/>
      <c r="G903" s="689"/>
      <c r="H903" s="689"/>
      <c r="I903" s="689"/>
      <c r="J903" s="689"/>
      <c r="K903" s="689"/>
      <c r="L903" s="689"/>
      <c r="M903" s="690"/>
      <c r="N903" s="23"/>
      <c r="O903" s="23"/>
      <c r="P903" s="23"/>
      <c r="Q903" s="23"/>
      <c r="R903" s="23"/>
      <c r="S903" s="29"/>
      <c r="T903" s="451"/>
    </row>
    <row r="904" spans="1:20" ht="69.75" customHeight="1" x14ac:dyDescent="1.3">
      <c r="A904" s="31" t="s">
        <v>33586</v>
      </c>
      <c r="B904" s="31" t="s">
        <v>33587</v>
      </c>
      <c r="C904" s="31" t="s">
        <v>33588</v>
      </c>
      <c r="D904" s="31" t="s">
        <v>33589</v>
      </c>
      <c r="E904" s="31" t="s">
        <v>687</v>
      </c>
      <c r="F904" s="31" t="s">
        <v>123</v>
      </c>
      <c r="G904" s="31" t="s">
        <v>17532</v>
      </c>
      <c r="H904" s="31" t="s">
        <v>32006</v>
      </c>
      <c r="I904" s="38">
        <v>0.91666666666666663</v>
      </c>
      <c r="J904" s="31" t="s">
        <v>30</v>
      </c>
      <c r="K904" s="31" t="s">
        <v>105</v>
      </c>
      <c r="L904" s="31" t="s">
        <v>106</v>
      </c>
      <c r="M904" s="31" t="s">
        <v>995</v>
      </c>
      <c r="N904" s="23"/>
      <c r="O904" s="23"/>
      <c r="P904" s="23"/>
      <c r="Q904" s="23"/>
      <c r="R904" s="23"/>
      <c r="S904" s="29">
        <v>43425</v>
      </c>
      <c r="T904" s="451"/>
    </row>
    <row r="905" spans="1:20" ht="69.75" customHeight="1" x14ac:dyDescent="1.3">
      <c r="A905" s="31" t="s">
        <v>33590</v>
      </c>
      <c r="B905" s="31" t="s">
        <v>690</v>
      </c>
      <c r="C905" s="31" t="s">
        <v>33591</v>
      </c>
      <c r="D905" s="31" t="s">
        <v>33592</v>
      </c>
      <c r="E905" s="31" t="s">
        <v>687</v>
      </c>
      <c r="F905" s="31" t="s">
        <v>123</v>
      </c>
      <c r="G905" s="31" t="s">
        <v>17532</v>
      </c>
      <c r="H905" s="31" t="s">
        <v>32006</v>
      </c>
      <c r="I905" s="38">
        <v>0.91666666666666663</v>
      </c>
      <c r="J905" s="31" t="s">
        <v>30</v>
      </c>
      <c r="K905" s="31" t="s">
        <v>105</v>
      </c>
      <c r="L905" s="31" t="s">
        <v>106</v>
      </c>
      <c r="M905" s="31" t="s">
        <v>995</v>
      </c>
      <c r="N905" s="23"/>
      <c r="O905" s="23"/>
      <c r="P905" s="23"/>
      <c r="Q905" s="23"/>
      <c r="R905" s="23"/>
      <c r="S905" s="29">
        <v>43425</v>
      </c>
      <c r="T905" s="451"/>
    </row>
    <row r="906" spans="1:20" ht="69.75" customHeight="1" x14ac:dyDescent="1.3">
      <c r="A906" s="31" t="s">
        <v>33593</v>
      </c>
      <c r="B906" s="31" t="s">
        <v>33594</v>
      </c>
      <c r="C906" s="31" t="s">
        <v>33595</v>
      </c>
      <c r="D906" s="31" t="s">
        <v>33596</v>
      </c>
      <c r="E906" s="31" t="s">
        <v>687</v>
      </c>
      <c r="F906" s="31" t="s">
        <v>123</v>
      </c>
      <c r="G906" s="31" t="s">
        <v>17532</v>
      </c>
      <c r="H906" s="31" t="s">
        <v>32006</v>
      </c>
      <c r="I906" s="38">
        <v>0.91666666666666663</v>
      </c>
      <c r="J906" s="31" t="s">
        <v>30</v>
      </c>
      <c r="K906" s="31" t="s">
        <v>105</v>
      </c>
      <c r="L906" s="31" t="s">
        <v>106</v>
      </c>
      <c r="M906" s="31" t="s">
        <v>995</v>
      </c>
      <c r="N906" s="23"/>
      <c r="O906" s="23"/>
      <c r="P906" s="23"/>
      <c r="Q906" s="23"/>
      <c r="R906" s="23"/>
      <c r="S906" s="29">
        <v>43425</v>
      </c>
      <c r="T906" s="451"/>
    </row>
    <row r="907" spans="1:20" ht="69.75" customHeight="1" x14ac:dyDescent="1.3">
      <c r="A907" s="31" t="s">
        <v>33597</v>
      </c>
      <c r="B907" s="31" t="s">
        <v>3140</v>
      </c>
      <c r="C907" s="31" t="s">
        <v>33598</v>
      </c>
      <c r="D907" s="31" t="s">
        <v>33599</v>
      </c>
      <c r="E907" s="31" t="s">
        <v>687</v>
      </c>
      <c r="F907" s="31" t="s">
        <v>123</v>
      </c>
      <c r="G907" s="31" t="s">
        <v>17532</v>
      </c>
      <c r="H907" s="31" t="s">
        <v>32006</v>
      </c>
      <c r="I907" s="38">
        <v>0.91666666666666663</v>
      </c>
      <c r="J907" s="31" t="s">
        <v>30</v>
      </c>
      <c r="K907" s="31" t="s">
        <v>105</v>
      </c>
      <c r="L907" s="31" t="s">
        <v>106</v>
      </c>
      <c r="M907" s="31" t="s">
        <v>995</v>
      </c>
      <c r="N907" s="23"/>
      <c r="O907" s="23"/>
      <c r="P907" s="23"/>
      <c r="Q907" s="23"/>
      <c r="R907" s="23"/>
      <c r="S907" s="29">
        <v>43425</v>
      </c>
      <c r="T907" s="451"/>
    </row>
    <row r="908" spans="1:20" ht="69.75" customHeight="1" x14ac:dyDescent="1.3">
      <c r="A908" s="31" t="s">
        <v>33600</v>
      </c>
      <c r="B908" s="31" t="s">
        <v>12212</v>
      </c>
      <c r="C908" s="31" t="s">
        <v>33601</v>
      </c>
      <c r="D908" s="31" t="s">
        <v>33602</v>
      </c>
      <c r="E908" s="31" t="s">
        <v>687</v>
      </c>
      <c r="F908" s="31" t="s">
        <v>123</v>
      </c>
      <c r="G908" s="31" t="s">
        <v>17532</v>
      </c>
      <c r="H908" s="31" t="s">
        <v>32006</v>
      </c>
      <c r="I908" s="38">
        <v>0.91666666666666663</v>
      </c>
      <c r="J908" s="31" t="s">
        <v>30</v>
      </c>
      <c r="K908" s="31" t="s">
        <v>105</v>
      </c>
      <c r="L908" s="31" t="s">
        <v>106</v>
      </c>
      <c r="M908" s="31" t="s">
        <v>995</v>
      </c>
      <c r="N908" s="23"/>
      <c r="O908" s="23"/>
      <c r="P908" s="23"/>
      <c r="Q908" s="23"/>
      <c r="R908" s="23"/>
      <c r="S908" s="29">
        <v>43425</v>
      </c>
      <c r="T908" s="451"/>
    </row>
    <row r="909" spans="1:20" ht="69.75" customHeight="1" x14ac:dyDescent="1.3">
      <c r="A909" s="31" t="s">
        <v>33603</v>
      </c>
      <c r="B909" s="31" t="s">
        <v>19545</v>
      </c>
      <c r="C909" s="31" t="s">
        <v>33604</v>
      </c>
      <c r="D909" s="31" t="s">
        <v>33605</v>
      </c>
      <c r="E909" s="31" t="s">
        <v>687</v>
      </c>
      <c r="F909" s="31" t="s">
        <v>123</v>
      </c>
      <c r="G909" s="31" t="s">
        <v>17532</v>
      </c>
      <c r="H909" s="31" t="s">
        <v>32006</v>
      </c>
      <c r="I909" s="38">
        <v>0.91666666666666663</v>
      </c>
      <c r="J909" s="31" t="s">
        <v>30</v>
      </c>
      <c r="K909" s="31" t="s">
        <v>105</v>
      </c>
      <c r="L909" s="31" t="s">
        <v>106</v>
      </c>
      <c r="M909" s="31" t="s">
        <v>995</v>
      </c>
      <c r="N909" s="23"/>
      <c r="O909" s="23"/>
      <c r="P909" s="23"/>
      <c r="Q909" s="23"/>
      <c r="R909" s="23"/>
      <c r="S909" s="29">
        <v>43425</v>
      </c>
      <c r="T909" s="451"/>
    </row>
    <row r="910" spans="1:20" ht="69.75" customHeight="1" x14ac:dyDescent="1.3">
      <c r="A910" s="31" t="s">
        <v>33606</v>
      </c>
      <c r="B910" s="31" t="s">
        <v>33607</v>
      </c>
      <c r="C910" s="31" t="s">
        <v>33608</v>
      </c>
      <c r="D910" s="31" t="s">
        <v>33609</v>
      </c>
      <c r="E910" s="31" t="s">
        <v>687</v>
      </c>
      <c r="F910" s="31" t="s">
        <v>123</v>
      </c>
      <c r="G910" s="31" t="s">
        <v>17532</v>
      </c>
      <c r="H910" s="31" t="s">
        <v>32006</v>
      </c>
      <c r="I910" s="38">
        <v>0.91666666666666663</v>
      </c>
      <c r="J910" s="31" t="s">
        <v>30</v>
      </c>
      <c r="K910" s="31" t="s">
        <v>105</v>
      </c>
      <c r="L910" s="31" t="s">
        <v>106</v>
      </c>
      <c r="M910" s="31" t="s">
        <v>995</v>
      </c>
      <c r="N910" s="23"/>
      <c r="O910" s="23"/>
      <c r="P910" s="23"/>
      <c r="Q910" s="23"/>
      <c r="R910" s="23"/>
      <c r="S910" s="29">
        <v>43425</v>
      </c>
      <c r="T910" s="451"/>
    </row>
    <row r="911" spans="1:20" ht="69.75" customHeight="1" x14ac:dyDescent="1.3">
      <c r="A911" s="31" t="s">
        <v>33610</v>
      </c>
      <c r="B911" s="31" t="s">
        <v>20942</v>
      </c>
      <c r="C911" s="31" t="s">
        <v>33611</v>
      </c>
      <c r="D911" s="31" t="s">
        <v>33612</v>
      </c>
      <c r="E911" s="31" t="s">
        <v>687</v>
      </c>
      <c r="F911" s="31" t="s">
        <v>123</v>
      </c>
      <c r="G911" s="31" t="s">
        <v>17532</v>
      </c>
      <c r="H911" s="31" t="s">
        <v>32006</v>
      </c>
      <c r="I911" s="38">
        <v>0.91666666666666663</v>
      </c>
      <c r="J911" s="31" t="s">
        <v>30</v>
      </c>
      <c r="K911" s="31" t="s">
        <v>105</v>
      </c>
      <c r="L911" s="31" t="s">
        <v>106</v>
      </c>
      <c r="M911" s="31" t="s">
        <v>995</v>
      </c>
      <c r="N911" s="23"/>
      <c r="O911" s="23"/>
      <c r="P911" s="23"/>
      <c r="Q911" s="23"/>
      <c r="R911" s="23"/>
      <c r="S911" s="29">
        <v>43425</v>
      </c>
      <c r="T911" s="451"/>
    </row>
    <row r="912" spans="1:20" ht="69.75" customHeight="1" x14ac:dyDescent="1.3">
      <c r="A912" s="31" t="s">
        <v>33613</v>
      </c>
      <c r="B912" s="31" t="s">
        <v>15097</v>
      </c>
      <c r="C912" s="31" t="s">
        <v>33614</v>
      </c>
      <c r="D912" s="31" t="s">
        <v>33615</v>
      </c>
      <c r="E912" s="31" t="s">
        <v>687</v>
      </c>
      <c r="F912" s="31" t="s">
        <v>123</v>
      </c>
      <c r="G912" s="31" t="s">
        <v>17532</v>
      </c>
      <c r="H912" s="31" t="s">
        <v>32006</v>
      </c>
      <c r="I912" s="38">
        <v>0.91666666666666663</v>
      </c>
      <c r="J912" s="31" t="s">
        <v>30</v>
      </c>
      <c r="K912" s="31" t="s">
        <v>105</v>
      </c>
      <c r="L912" s="31" t="s">
        <v>106</v>
      </c>
      <c r="M912" s="31" t="s">
        <v>995</v>
      </c>
      <c r="N912" s="23"/>
      <c r="O912" s="23"/>
      <c r="P912" s="23"/>
      <c r="Q912" s="23"/>
      <c r="R912" s="23"/>
      <c r="S912" s="29">
        <v>43425</v>
      </c>
      <c r="T912" s="451"/>
    </row>
    <row r="913" spans="1:20" ht="69.75" customHeight="1" x14ac:dyDescent="1.3">
      <c r="A913" s="31" t="s">
        <v>33616</v>
      </c>
      <c r="B913" s="31" t="s">
        <v>13593</v>
      </c>
      <c r="C913" s="31" t="s">
        <v>33617</v>
      </c>
      <c r="D913" s="31" t="s">
        <v>33618</v>
      </c>
      <c r="E913" s="31" t="s">
        <v>687</v>
      </c>
      <c r="F913" s="31" t="s">
        <v>123</v>
      </c>
      <c r="G913" s="31" t="s">
        <v>17532</v>
      </c>
      <c r="H913" s="31" t="s">
        <v>32006</v>
      </c>
      <c r="I913" s="38">
        <v>0.91666666666666663</v>
      </c>
      <c r="J913" s="31" t="s">
        <v>30</v>
      </c>
      <c r="K913" s="31" t="s">
        <v>105</v>
      </c>
      <c r="L913" s="31" t="s">
        <v>106</v>
      </c>
      <c r="M913" s="31" t="s">
        <v>995</v>
      </c>
      <c r="N913" s="23"/>
      <c r="O913" s="23"/>
      <c r="P913" s="23"/>
      <c r="Q913" s="23"/>
      <c r="R913" s="23"/>
      <c r="S913" s="29">
        <v>43425</v>
      </c>
      <c r="T913" s="451"/>
    </row>
    <row r="914" spans="1:20" ht="69.75" customHeight="1" x14ac:dyDescent="1.3">
      <c r="A914" s="31" t="s">
        <v>33619</v>
      </c>
      <c r="B914" s="31" t="s">
        <v>13813</v>
      </c>
      <c r="C914" s="31" t="s">
        <v>33620</v>
      </c>
      <c r="D914" s="31" t="s">
        <v>33621</v>
      </c>
      <c r="E914" s="31" t="s">
        <v>687</v>
      </c>
      <c r="F914" s="31" t="s">
        <v>123</v>
      </c>
      <c r="G914" s="31" t="s">
        <v>17532</v>
      </c>
      <c r="H914" s="31" t="s">
        <v>32006</v>
      </c>
      <c r="I914" s="38">
        <v>0.91666666666666663</v>
      </c>
      <c r="J914" s="31" t="s">
        <v>30</v>
      </c>
      <c r="K914" s="31" t="s">
        <v>105</v>
      </c>
      <c r="L914" s="31" t="s">
        <v>106</v>
      </c>
      <c r="M914" s="31" t="s">
        <v>995</v>
      </c>
      <c r="N914" s="23"/>
      <c r="O914" s="23"/>
      <c r="P914" s="23"/>
      <c r="Q914" s="23"/>
      <c r="R914" s="23"/>
      <c r="S914" s="29">
        <v>43425</v>
      </c>
      <c r="T914" s="451"/>
    </row>
    <row r="915" spans="1:20" ht="69.75" customHeight="1" x14ac:dyDescent="1.3">
      <c r="A915" s="31" t="s">
        <v>33622</v>
      </c>
      <c r="B915" s="31" t="s">
        <v>33623</v>
      </c>
      <c r="C915" s="31" t="s">
        <v>33624</v>
      </c>
      <c r="D915" s="31" t="s">
        <v>33625</v>
      </c>
      <c r="E915" s="31" t="s">
        <v>687</v>
      </c>
      <c r="F915" s="31" t="s">
        <v>123</v>
      </c>
      <c r="G915" s="31" t="s">
        <v>17532</v>
      </c>
      <c r="H915" s="31" t="s">
        <v>32006</v>
      </c>
      <c r="I915" s="38">
        <v>0.91666666666666663</v>
      </c>
      <c r="J915" s="31" t="s">
        <v>30</v>
      </c>
      <c r="K915" s="31" t="s">
        <v>105</v>
      </c>
      <c r="L915" s="31" t="s">
        <v>106</v>
      </c>
      <c r="M915" s="31" t="s">
        <v>995</v>
      </c>
      <c r="N915" s="23"/>
      <c r="O915" s="23"/>
      <c r="P915" s="23"/>
      <c r="Q915" s="23"/>
      <c r="R915" s="23"/>
      <c r="S915" s="29">
        <v>43425</v>
      </c>
      <c r="T915" s="451"/>
    </row>
    <row r="916" spans="1:20" ht="69.75" customHeight="1" x14ac:dyDescent="1.3">
      <c r="A916" s="31" t="s">
        <v>33626</v>
      </c>
      <c r="B916" s="31" t="s">
        <v>12259</v>
      </c>
      <c r="C916" s="31" t="s">
        <v>33627</v>
      </c>
      <c r="D916" s="31" t="s">
        <v>33628</v>
      </c>
      <c r="E916" s="31" t="s">
        <v>687</v>
      </c>
      <c r="F916" s="31" t="s">
        <v>123</v>
      </c>
      <c r="G916" s="31" t="s">
        <v>17532</v>
      </c>
      <c r="H916" s="31" t="s">
        <v>32006</v>
      </c>
      <c r="I916" s="38">
        <v>0.91666666666666663</v>
      </c>
      <c r="J916" s="31" t="s">
        <v>30</v>
      </c>
      <c r="K916" s="31" t="s">
        <v>105</v>
      </c>
      <c r="L916" s="31" t="s">
        <v>106</v>
      </c>
      <c r="M916" s="31" t="s">
        <v>995</v>
      </c>
      <c r="N916" s="23"/>
      <c r="O916" s="23"/>
      <c r="P916" s="23"/>
      <c r="Q916" s="23"/>
      <c r="R916" s="23"/>
      <c r="S916" s="29">
        <v>43425</v>
      </c>
      <c r="T916" s="451"/>
    </row>
    <row r="917" spans="1:20" ht="69.75" customHeight="1" x14ac:dyDescent="1.3">
      <c r="A917" s="31" t="s">
        <v>33629</v>
      </c>
      <c r="B917" s="31" t="s">
        <v>12228</v>
      </c>
      <c r="C917" s="31" t="s">
        <v>33630</v>
      </c>
      <c r="D917" s="31" t="s">
        <v>33631</v>
      </c>
      <c r="E917" s="31" t="s">
        <v>687</v>
      </c>
      <c r="F917" s="31" t="s">
        <v>123</v>
      </c>
      <c r="G917" s="31" t="s">
        <v>17532</v>
      </c>
      <c r="H917" s="31" t="s">
        <v>32006</v>
      </c>
      <c r="I917" s="38">
        <v>0.91666666666666663</v>
      </c>
      <c r="J917" s="31" t="s">
        <v>30</v>
      </c>
      <c r="K917" s="31" t="s">
        <v>105</v>
      </c>
      <c r="L917" s="31" t="s">
        <v>106</v>
      </c>
      <c r="M917" s="31" t="s">
        <v>995</v>
      </c>
      <c r="N917" s="23"/>
      <c r="O917" s="23"/>
      <c r="P917" s="23"/>
      <c r="Q917" s="23"/>
      <c r="R917" s="23"/>
      <c r="S917" s="29">
        <v>43425</v>
      </c>
      <c r="T917" s="451"/>
    </row>
    <row r="918" spans="1:20" ht="69.75" customHeight="1" x14ac:dyDescent="1.3">
      <c r="A918" s="31" t="s">
        <v>33632</v>
      </c>
      <c r="B918" s="31" t="s">
        <v>23583</v>
      </c>
      <c r="C918" s="31" t="s">
        <v>33633</v>
      </c>
      <c r="D918" s="31" t="s">
        <v>33634</v>
      </c>
      <c r="E918" s="31" t="s">
        <v>687</v>
      </c>
      <c r="F918" s="31" t="s">
        <v>123</v>
      </c>
      <c r="G918" s="31" t="s">
        <v>17532</v>
      </c>
      <c r="H918" s="31" t="s">
        <v>32006</v>
      </c>
      <c r="I918" s="38">
        <v>0.91666666666666663</v>
      </c>
      <c r="J918" s="31" t="s">
        <v>30</v>
      </c>
      <c r="K918" s="31" t="s">
        <v>105</v>
      </c>
      <c r="L918" s="31" t="s">
        <v>106</v>
      </c>
      <c r="M918" s="31" t="s">
        <v>995</v>
      </c>
      <c r="N918" s="23"/>
      <c r="O918" s="23"/>
      <c r="P918" s="23"/>
      <c r="Q918" s="23"/>
      <c r="R918" s="23"/>
      <c r="S918" s="29">
        <v>43425</v>
      </c>
      <c r="T918" s="451"/>
    </row>
    <row r="919" spans="1:20" ht="69.75" customHeight="1" x14ac:dyDescent="1.3">
      <c r="A919" s="31" t="s">
        <v>33635</v>
      </c>
      <c r="B919" s="31" t="s">
        <v>33636</v>
      </c>
      <c r="C919" s="31" t="s">
        <v>33637</v>
      </c>
      <c r="D919" s="31" t="s">
        <v>33638</v>
      </c>
      <c r="E919" s="31" t="s">
        <v>687</v>
      </c>
      <c r="F919" s="31" t="s">
        <v>123</v>
      </c>
      <c r="G919" s="31" t="s">
        <v>17532</v>
      </c>
      <c r="H919" s="31" t="s">
        <v>32006</v>
      </c>
      <c r="I919" s="38">
        <v>0.91666666666666663</v>
      </c>
      <c r="J919" s="31" t="s">
        <v>30</v>
      </c>
      <c r="K919" s="31" t="s">
        <v>105</v>
      </c>
      <c r="L919" s="31" t="s">
        <v>106</v>
      </c>
      <c r="M919" s="31" t="s">
        <v>995</v>
      </c>
      <c r="N919" s="23"/>
      <c r="O919" s="23"/>
      <c r="P919" s="23"/>
      <c r="Q919" s="23"/>
      <c r="R919" s="23"/>
      <c r="S919" s="29">
        <v>43425</v>
      </c>
      <c r="T919" s="451"/>
    </row>
    <row r="920" spans="1:20" ht="69.75" customHeight="1" x14ac:dyDescent="1.3">
      <c r="A920" s="31" t="s">
        <v>33639</v>
      </c>
      <c r="B920" s="31" t="s">
        <v>33640</v>
      </c>
      <c r="C920" s="31" t="s">
        <v>33641</v>
      </c>
      <c r="D920" s="31" t="s">
        <v>33642</v>
      </c>
      <c r="E920" s="31" t="s">
        <v>687</v>
      </c>
      <c r="F920" s="31" t="s">
        <v>123</v>
      </c>
      <c r="G920" s="31" t="s">
        <v>17532</v>
      </c>
      <c r="H920" s="31" t="s">
        <v>32006</v>
      </c>
      <c r="I920" s="38">
        <v>0.91666666666666663</v>
      </c>
      <c r="J920" s="31" t="s">
        <v>30</v>
      </c>
      <c r="K920" s="31" t="s">
        <v>105</v>
      </c>
      <c r="L920" s="31" t="s">
        <v>106</v>
      </c>
      <c r="M920" s="31" t="s">
        <v>995</v>
      </c>
      <c r="N920" s="23"/>
      <c r="O920" s="23"/>
      <c r="P920" s="23"/>
      <c r="Q920" s="23"/>
      <c r="R920" s="23"/>
      <c r="S920" s="29">
        <v>43425</v>
      </c>
      <c r="T920" s="451"/>
    </row>
    <row r="921" spans="1:20" ht="69.75" customHeight="1" x14ac:dyDescent="1.3">
      <c r="A921" s="31" t="s">
        <v>21190</v>
      </c>
      <c r="B921" s="31" t="s">
        <v>25810</v>
      </c>
      <c r="C921" s="31" t="s">
        <v>33643</v>
      </c>
      <c r="D921" s="31" t="s">
        <v>33644</v>
      </c>
      <c r="E921" s="31" t="s">
        <v>687</v>
      </c>
      <c r="F921" s="31" t="s">
        <v>123</v>
      </c>
      <c r="G921" s="31" t="s">
        <v>17532</v>
      </c>
      <c r="H921" s="31" t="s">
        <v>32006</v>
      </c>
      <c r="I921" s="38">
        <v>0.91666666666666663</v>
      </c>
      <c r="J921" s="31" t="s">
        <v>30</v>
      </c>
      <c r="K921" s="31" t="s">
        <v>105</v>
      </c>
      <c r="L921" s="31" t="s">
        <v>106</v>
      </c>
      <c r="M921" s="31" t="s">
        <v>995</v>
      </c>
      <c r="N921" s="23"/>
      <c r="O921" s="23"/>
      <c r="P921" s="23"/>
      <c r="Q921" s="23"/>
      <c r="R921" s="23"/>
      <c r="S921" s="29">
        <v>43425</v>
      </c>
      <c r="T921" s="451"/>
    </row>
    <row r="922" spans="1:20" x14ac:dyDescent="1.3">
      <c r="A922" s="751" t="s">
        <v>33501</v>
      </c>
      <c r="B922" s="751"/>
      <c r="C922" s="751"/>
      <c r="D922" s="751"/>
      <c r="E922" s="751"/>
      <c r="F922" s="751"/>
      <c r="G922" s="751"/>
      <c r="H922" s="751"/>
      <c r="I922" s="751"/>
      <c r="J922" s="751"/>
      <c r="K922" s="751"/>
      <c r="L922" s="751"/>
      <c r="M922" s="751"/>
      <c r="N922" s="399"/>
      <c r="O922" s="23"/>
      <c r="P922" s="23"/>
      <c r="Q922" s="23"/>
      <c r="R922" s="23"/>
      <c r="S922" s="29"/>
      <c r="T922" s="480">
        <v>502000</v>
      </c>
    </row>
    <row r="923" spans="1:20" ht="69.75" customHeight="1" x14ac:dyDescent="1.3">
      <c r="A923" s="751" t="s">
        <v>34415</v>
      </c>
      <c r="B923" s="751"/>
      <c r="C923" s="751"/>
      <c r="D923" s="751"/>
      <c r="E923" s="751"/>
      <c r="F923" s="751"/>
      <c r="G923" s="751"/>
      <c r="H923" s="751"/>
      <c r="I923" s="751"/>
      <c r="J923" s="751"/>
      <c r="K923" s="751"/>
      <c r="L923" s="751"/>
      <c r="M923" s="751"/>
      <c r="N923" s="23"/>
      <c r="O923" s="23"/>
      <c r="P923" s="23"/>
      <c r="Q923" s="23"/>
      <c r="R923" s="23"/>
      <c r="S923" s="29"/>
      <c r="T923" s="451">
        <v>1280000</v>
      </c>
    </row>
    <row r="924" spans="1:20" ht="69.75" customHeight="1" x14ac:dyDescent="1.3">
      <c r="A924" s="31" t="s">
        <v>34426</v>
      </c>
      <c r="B924" s="31" t="s">
        <v>24025</v>
      </c>
      <c r="C924" s="31" t="s">
        <v>34427</v>
      </c>
      <c r="D924" s="31" t="s">
        <v>34428</v>
      </c>
      <c r="E924" s="31" t="s">
        <v>687</v>
      </c>
      <c r="F924" s="31" t="s">
        <v>102</v>
      </c>
      <c r="G924" s="31" t="s">
        <v>16324</v>
      </c>
      <c r="H924" s="31" t="s">
        <v>29687</v>
      </c>
      <c r="I924" s="38">
        <v>0.41666666666666669</v>
      </c>
      <c r="J924" s="31" t="s">
        <v>30</v>
      </c>
      <c r="K924" s="31" t="s">
        <v>105</v>
      </c>
      <c r="L924" s="31" t="s">
        <v>106</v>
      </c>
      <c r="M924" s="31" t="s">
        <v>491</v>
      </c>
      <c r="N924" s="23"/>
      <c r="O924" s="23"/>
      <c r="P924" s="23"/>
      <c r="Q924" s="23"/>
      <c r="R924" s="23"/>
      <c r="S924" s="29">
        <v>25200</v>
      </c>
      <c r="T924" s="451"/>
    </row>
    <row r="925" spans="1:20" ht="69.75" customHeight="1" x14ac:dyDescent="1.3">
      <c r="A925" s="31" t="s">
        <v>34429</v>
      </c>
      <c r="B925" s="31" t="s">
        <v>31999</v>
      </c>
      <c r="C925" s="31" t="s">
        <v>34430</v>
      </c>
      <c r="D925" s="31" t="s">
        <v>34431</v>
      </c>
      <c r="E925" s="31" t="s">
        <v>687</v>
      </c>
      <c r="F925" s="31" t="s">
        <v>102</v>
      </c>
      <c r="G925" s="31" t="s">
        <v>16324</v>
      </c>
      <c r="H925" s="31" t="s">
        <v>29687</v>
      </c>
      <c r="I925" s="38">
        <v>0.41666666666666669</v>
      </c>
      <c r="J925" s="31" t="s">
        <v>30</v>
      </c>
      <c r="K925" s="31" t="s">
        <v>105</v>
      </c>
      <c r="L925" s="31" t="s">
        <v>106</v>
      </c>
      <c r="M925" s="31" t="s">
        <v>491</v>
      </c>
      <c r="N925" s="23"/>
      <c r="O925" s="23"/>
      <c r="P925" s="23"/>
      <c r="Q925" s="23"/>
      <c r="R925" s="23"/>
      <c r="S925" s="29">
        <v>25200</v>
      </c>
      <c r="T925" s="451"/>
    </row>
    <row r="926" spans="1:20" ht="69.75" customHeight="1" x14ac:dyDescent="1.3">
      <c r="A926" s="31" t="s">
        <v>34432</v>
      </c>
      <c r="B926" s="31" t="s">
        <v>34433</v>
      </c>
      <c r="C926" s="31" t="s">
        <v>34434</v>
      </c>
      <c r="D926" s="31" t="s">
        <v>34435</v>
      </c>
      <c r="E926" s="31" t="s">
        <v>687</v>
      </c>
      <c r="F926" s="31" t="s">
        <v>102</v>
      </c>
      <c r="G926" s="31" t="s">
        <v>16324</v>
      </c>
      <c r="H926" s="31" t="s">
        <v>29687</v>
      </c>
      <c r="I926" s="38">
        <v>0.41666666666666669</v>
      </c>
      <c r="J926" s="31" t="s">
        <v>30</v>
      </c>
      <c r="K926" s="31" t="s">
        <v>105</v>
      </c>
      <c r="L926" s="31" t="s">
        <v>106</v>
      </c>
      <c r="M926" s="31" t="s">
        <v>491</v>
      </c>
      <c r="N926" s="23"/>
      <c r="O926" s="23"/>
      <c r="P926" s="23"/>
      <c r="Q926" s="23"/>
      <c r="R926" s="23"/>
      <c r="S926" s="29">
        <v>25200</v>
      </c>
      <c r="T926" s="451"/>
    </row>
    <row r="927" spans="1:20" ht="69.75" customHeight="1" x14ac:dyDescent="1.3">
      <c r="A927" s="31" t="s">
        <v>34436</v>
      </c>
      <c r="B927" s="31" t="s">
        <v>34437</v>
      </c>
      <c r="C927" s="31" t="s">
        <v>34438</v>
      </c>
      <c r="D927" s="31" t="s">
        <v>34439</v>
      </c>
      <c r="E927" s="31" t="s">
        <v>688</v>
      </c>
      <c r="F927" s="31" t="s">
        <v>123</v>
      </c>
      <c r="G927" s="31" t="s">
        <v>16287</v>
      </c>
      <c r="H927" s="31" t="s">
        <v>29748</v>
      </c>
      <c r="I927" s="38">
        <v>0.41666666666666669</v>
      </c>
      <c r="J927" s="31" t="s">
        <v>30</v>
      </c>
      <c r="K927" s="31" t="s">
        <v>105</v>
      </c>
      <c r="L927" s="31" t="s">
        <v>125</v>
      </c>
      <c r="M927" s="31" t="s">
        <v>194</v>
      </c>
      <c r="N927" s="23"/>
      <c r="O927" s="23"/>
      <c r="P927" s="23"/>
      <c r="Q927" s="23"/>
      <c r="R927" s="23"/>
      <c r="S927" s="29">
        <v>28330</v>
      </c>
      <c r="T927" s="451"/>
    </row>
    <row r="928" spans="1:20" ht="69.75" customHeight="1" x14ac:dyDescent="1.3">
      <c r="A928" s="210" t="s">
        <v>34440</v>
      </c>
      <c r="B928" s="31" t="s">
        <v>34441</v>
      </c>
      <c r="C928" s="31" t="s">
        <v>34442</v>
      </c>
      <c r="D928" s="31" t="s">
        <v>34443</v>
      </c>
      <c r="E928" s="31" t="s">
        <v>688</v>
      </c>
      <c r="F928" s="31" t="s">
        <v>123</v>
      </c>
      <c r="G928" s="31" t="s">
        <v>16287</v>
      </c>
      <c r="H928" s="31" t="s">
        <v>29748</v>
      </c>
      <c r="I928" s="38">
        <v>0.41666666666666669</v>
      </c>
      <c r="J928" s="31" t="s">
        <v>30</v>
      </c>
      <c r="K928" s="31" t="s">
        <v>105</v>
      </c>
      <c r="L928" s="31" t="s">
        <v>10733</v>
      </c>
      <c r="M928" s="31" t="s">
        <v>194</v>
      </c>
      <c r="N928" s="23"/>
      <c r="O928" s="23"/>
      <c r="P928" s="23"/>
      <c r="Q928" s="23"/>
      <c r="R928" s="23"/>
      <c r="S928" s="29">
        <v>28330</v>
      </c>
      <c r="T928" s="451"/>
    </row>
    <row r="929" spans="1:20" ht="69.75" customHeight="1" x14ac:dyDescent="1.3">
      <c r="A929" s="31" t="s">
        <v>34444</v>
      </c>
      <c r="B929" s="31" t="s">
        <v>25803</v>
      </c>
      <c r="C929" s="31" t="s">
        <v>34445</v>
      </c>
      <c r="D929" s="31" t="s">
        <v>34446</v>
      </c>
      <c r="E929" s="31" t="s">
        <v>688</v>
      </c>
      <c r="F929" s="31" t="s">
        <v>123</v>
      </c>
      <c r="G929" s="31" t="s">
        <v>16287</v>
      </c>
      <c r="H929" s="31" t="s">
        <v>29748</v>
      </c>
      <c r="I929" s="38">
        <v>0.41666666666666669</v>
      </c>
      <c r="J929" s="31" t="s">
        <v>30</v>
      </c>
      <c r="K929" s="31" t="s">
        <v>105</v>
      </c>
      <c r="L929" s="31" t="s">
        <v>106</v>
      </c>
      <c r="M929" s="31" t="s">
        <v>194</v>
      </c>
      <c r="N929" s="23"/>
      <c r="O929" s="23"/>
      <c r="P929" s="23"/>
      <c r="Q929" s="23"/>
      <c r="R929" s="23"/>
      <c r="S929" s="29">
        <v>38950</v>
      </c>
      <c r="T929" s="451"/>
    </row>
    <row r="930" spans="1:20" ht="69.75" customHeight="1" x14ac:dyDescent="1.3">
      <c r="A930" s="31" t="s">
        <v>34447</v>
      </c>
      <c r="B930" s="31" t="s">
        <v>27417</v>
      </c>
      <c r="C930" s="31" t="s">
        <v>34448</v>
      </c>
      <c r="D930" s="31" t="s">
        <v>34449</v>
      </c>
      <c r="E930" s="31" t="s">
        <v>688</v>
      </c>
      <c r="F930" s="31" t="s">
        <v>123</v>
      </c>
      <c r="G930" s="31" t="s">
        <v>16287</v>
      </c>
      <c r="H930" s="31" t="s">
        <v>29748</v>
      </c>
      <c r="I930" s="38">
        <v>0.41666666666666669</v>
      </c>
      <c r="J930" s="31" t="s">
        <v>30</v>
      </c>
      <c r="K930" s="31" t="s">
        <v>105</v>
      </c>
      <c r="L930" s="31" t="s">
        <v>106</v>
      </c>
      <c r="M930" s="31" t="s">
        <v>194</v>
      </c>
      <c r="N930" s="23"/>
      <c r="O930" s="23"/>
      <c r="P930" s="23"/>
      <c r="Q930" s="23"/>
      <c r="R930" s="23"/>
      <c r="S930" s="29">
        <v>38950</v>
      </c>
      <c r="T930" s="451"/>
    </row>
    <row r="931" spans="1:20" ht="69.75" customHeight="1" x14ac:dyDescent="1.3">
      <c r="A931" s="31" t="s">
        <v>34450</v>
      </c>
      <c r="B931" s="31" t="s">
        <v>34451</v>
      </c>
      <c r="C931" s="31" t="s">
        <v>34452</v>
      </c>
      <c r="D931" s="31" t="s">
        <v>34453</v>
      </c>
      <c r="E931" s="31" t="s">
        <v>687</v>
      </c>
      <c r="F931" s="31" t="s">
        <v>123</v>
      </c>
      <c r="G931" s="31" t="s">
        <v>16504</v>
      </c>
      <c r="H931" s="31" t="s">
        <v>29748</v>
      </c>
      <c r="I931" s="38">
        <v>0.70833333333333337</v>
      </c>
      <c r="J931" s="31" t="s">
        <v>30</v>
      </c>
      <c r="K931" s="31" t="s">
        <v>105</v>
      </c>
      <c r="L931" s="31" t="s">
        <v>106</v>
      </c>
      <c r="M931" s="31" t="s">
        <v>995</v>
      </c>
      <c r="N931" s="23"/>
      <c r="O931" s="23"/>
      <c r="P931" s="23"/>
      <c r="Q931" s="23"/>
      <c r="R931" s="23"/>
      <c r="S931" s="29">
        <v>43425</v>
      </c>
      <c r="T931" s="451"/>
    </row>
    <row r="932" spans="1:20" ht="69.75" customHeight="1" x14ac:dyDescent="1.3">
      <c r="A932" s="31" t="s">
        <v>34454</v>
      </c>
      <c r="B932" s="31" t="s">
        <v>34455</v>
      </c>
      <c r="C932" s="31" t="s">
        <v>34456</v>
      </c>
      <c r="D932" s="31" t="s">
        <v>34457</v>
      </c>
      <c r="E932" s="31" t="s">
        <v>687</v>
      </c>
      <c r="F932" s="31" t="s">
        <v>123</v>
      </c>
      <c r="G932" s="31" t="s">
        <v>16504</v>
      </c>
      <c r="H932" s="31" t="s">
        <v>29748</v>
      </c>
      <c r="I932" s="38">
        <v>0.70833333333333337</v>
      </c>
      <c r="J932" s="31" t="s">
        <v>30</v>
      </c>
      <c r="K932" s="31" t="s">
        <v>105</v>
      </c>
      <c r="L932" s="31" t="s">
        <v>106</v>
      </c>
      <c r="M932" s="31" t="s">
        <v>995</v>
      </c>
      <c r="N932" s="23"/>
      <c r="O932" s="23"/>
      <c r="P932" s="23"/>
      <c r="Q932" s="23"/>
      <c r="R932" s="23"/>
      <c r="S932" s="29">
        <v>43425</v>
      </c>
      <c r="T932" s="451"/>
    </row>
    <row r="933" spans="1:20" ht="69.75" customHeight="1" x14ac:dyDescent="1.3">
      <c r="A933" s="31" t="s">
        <v>34458</v>
      </c>
      <c r="B933" s="31" t="s">
        <v>4407</v>
      </c>
      <c r="C933" s="31" t="s">
        <v>34459</v>
      </c>
      <c r="D933" s="31" t="s">
        <v>34460</v>
      </c>
      <c r="E933" s="31" t="s">
        <v>687</v>
      </c>
      <c r="F933" s="31" t="s">
        <v>123</v>
      </c>
      <c r="G933" s="31" t="s">
        <v>16504</v>
      </c>
      <c r="H933" s="31" t="s">
        <v>29748</v>
      </c>
      <c r="I933" s="38">
        <v>0.70833333333333337</v>
      </c>
      <c r="J933" s="31" t="s">
        <v>30</v>
      </c>
      <c r="K933" s="31" t="s">
        <v>105</v>
      </c>
      <c r="L933" s="31" t="s">
        <v>106</v>
      </c>
      <c r="M933" s="31" t="s">
        <v>995</v>
      </c>
      <c r="N933" s="23"/>
      <c r="O933" s="23"/>
      <c r="P933" s="23"/>
      <c r="Q933" s="23"/>
      <c r="R933" s="23"/>
      <c r="S933" s="29">
        <v>43425</v>
      </c>
      <c r="T933" s="451"/>
    </row>
    <row r="934" spans="1:20" ht="69.75" customHeight="1" x14ac:dyDescent="1.3">
      <c r="A934" s="31" t="s">
        <v>34461</v>
      </c>
      <c r="B934" s="31" t="s">
        <v>16782</v>
      </c>
      <c r="C934" s="31" t="s">
        <v>34462</v>
      </c>
      <c r="D934" s="31" t="s">
        <v>34463</v>
      </c>
      <c r="E934" s="31" t="s">
        <v>687</v>
      </c>
      <c r="F934" s="31" t="s">
        <v>123</v>
      </c>
      <c r="G934" s="31" t="s">
        <v>16504</v>
      </c>
      <c r="H934" s="31" t="s">
        <v>29748</v>
      </c>
      <c r="I934" s="38">
        <v>0.70833333333333337</v>
      </c>
      <c r="J934" s="31" t="s">
        <v>30</v>
      </c>
      <c r="K934" s="31" t="s">
        <v>105</v>
      </c>
      <c r="L934" s="31" t="s">
        <v>106</v>
      </c>
      <c r="M934" s="31" t="s">
        <v>995</v>
      </c>
      <c r="N934" s="23"/>
      <c r="O934" s="23"/>
      <c r="P934" s="23"/>
      <c r="Q934" s="23"/>
      <c r="R934" s="23"/>
      <c r="S934" s="29">
        <v>43425</v>
      </c>
      <c r="T934" s="451"/>
    </row>
    <row r="935" spans="1:20" ht="69.75" customHeight="1" x14ac:dyDescent="1.3">
      <c r="A935" s="31" t="s">
        <v>34464</v>
      </c>
      <c r="B935" s="31" t="s">
        <v>34465</v>
      </c>
      <c r="C935" s="31" t="s">
        <v>34466</v>
      </c>
      <c r="D935" s="31" t="s">
        <v>34467</v>
      </c>
      <c r="E935" s="31" t="s">
        <v>101</v>
      </c>
      <c r="F935" s="31" t="s">
        <v>123</v>
      </c>
      <c r="G935" s="31" t="s">
        <v>16223</v>
      </c>
      <c r="H935" s="31" t="s">
        <v>29748</v>
      </c>
      <c r="I935" s="38">
        <v>0.125</v>
      </c>
      <c r="J935" s="31" t="s">
        <v>30</v>
      </c>
      <c r="K935" s="31" t="s">
        <v>105</v>
      </c>
      <c r="L935" s="31" t="s">
        <v>106</v>
      </c>
      <c r="M935" s="31" t="s">
        <v>995</v>
      </c>
      <c r="N935" s="23"/>
      <c r="O935" s="23"/>
      <c r="P935" s="23"/>
      <c r="Q935" s="23"/>
      <c r="R935" s="23"/>
      <c r="S935" s="29">
        <v>43925</v>
      </c>
      <c r="T935" s="451"/>
    </row>
    <row r="936" spans="1:20" ht="69.75" customHeight="1" x14ac:dyDescent="1.3">
      <c r="A936" s="31" t="s">
        <v>34468</v>
      </c>
      <c r="B936" s="31" t="s">
        <v>32389</v>
      </c>
      <c r="C936" s="31" t="s">
        <v>34469</v>
      </c>
      <c r="D936" s="31" t="s">
        <v>34470</v>
      </c>
      <c r="E936" s="31" t="s">
        <v>101</v>
      </c>
      <c r="F936" s="31" t="s">
        <v>123</v>
      </c>
      <c r="G936" s="31" t="s">
        <v>16223</v>
      </c>
      <c r="H936" s="31" t="s">
        <v>29748</v>
      </c>
      <c r="I936" s="38">
        <v>0.125</v>
      </c>
      <c r="J936" s="31" t="s">
        <v>30</v>
      </c>
      <c r="K936" s="31" t="s">
        <v>105</v>
      </c>
      <c r="L936" s="31" t="s">
        <v>106</v>
      </c>
      <c r="M936" s="31" t="s">
        <v>995</v>
      </c>
      <c r="N936" s="23"/>
      <c r="O936" s="23"/>
      <c r="P936" s="23"/>
      <c r="Q936" s="23"/>
      <c r="R936" s="23"/>
      <c r="S936" s="29">
        <v>43925</v>
      </c>
      <c r="T936" s="451"/>
    </row>
    <row r="937" spans="1:20" ht="69.75" customHeight="1" x14ac:dyDescent="1.3">
      <c r="A937" s="31" t="s">
        <v>34471</v>
      </c>
      <c r="B937" s="31" t="s">
        <v>34472</v>
      </c>
      <c r="C937" s="31" t="s">
        <v>34473</v>
      </c>
      <c r="D937" s="31" t="s">
        <v>34474</v>
      </c>
      <c r="E937" s="31" t="s">
        <v>101</v>
      </c>
      <c r="F937" s="31" t="s">
        <v>123</v>
      </c>
      <c r="G937" s="31" t="s">
        <v>16223</v>
      </c>
      <c r="H937" s="31" t="s">
        <v>29748</v>
      </c>
      <c r="I937" s="38">
        <v>0.125</v>
      </c>
      <c r="J937" s="31" t="s">
        <v>30</v>
      </c>
      <c r="K937" s="31" t="s">
        <v>105</v>
      </c>
      <c r="L937" s="31" t="s">
        <v>106</v>
      </c>
      <c r="M937" s="31" t="s">
        <v>995</v>
      </c>
      <c r="N937" s="23"/>
      <c r="O937" s="23"/>
      <c r="P937" s="23"/>
      <c r="Q937" s="23"/>
      <c r="R937" s="23"/>
      <c r="S937" s="29">
        <v>43925</v>
      </c>
      <c r="T937" s="451"/>
    </row>
    <row r="938" spans="1:20" ht="69.75" customHeight="1" x14ac:dyDescent="1.3">
      <c r="A938" s="31" t="s">
        <v>34475</v>
      </c>
      <c r="B938" s="31" t="s">
        <v>19813</v>
      </c>
      <c r="C938" s="31" t="s">
        <v>34476</v>
      </c>
      <c r="D938" s="31" t="s">
        <v>34477</v>
      </c>
      <c r="E938" s="31" t="s">
        <v>101</v>
      </c>
      <c r="F938" s="31" t="s">
        <v>123</v>
      </c>
      <c r="G938" s="31" t="s">
        <v>16223</v>
      </c>
      <c r="H938" s="31" t="s">
        <v>29748</v>
      </c>
      <c r="I938" s="38">
        <v>0.125</v>
      </c>
      <c r="J938" s="31" t="s">
        <v>30</v>
      </c>
      <c r="K938" s="31" t="s">
        <v>105</v>
      </c>
      <c r="L938" s="31" t="s">
        <v>106</v>
      </c>
      <c r="M938" s="31" t="s">
        <v>995</v>
      </c>
      <c r="N938" s="23"/>
      <c r="O938" s="23"/>
      <c r="P938" s="23"/>
      <c r="Q938" s="23"/>
      <c r="R938" s="23"/>
      <c r="S938" s="29">
        <v>43925</v>
      </c>
      <c r="T938" s="451"/>
    </row>
    <row r="939" spans="1:20" ht="69.75" customHeight="1" x14ac:dyDescent="1.3">
      <c r="A939" s="31" t="s">
        <v>34478</v>
      </c>
      <c r="B939" s="31" t="s">
        <v>34479</v>
      </c>
      <c r="C939" s="31" t="s">
        <v>34480</v>
      </c>
      <c r="D939" s="31" t="s">
        <v>34481</v>
      </c>
      <c r="E939" s="31" t="s">
        <v>687</v>
      </c>
      <c r="F939" s="31" t="s">
        <v>123</v>
      </c>
      <c r="G939" s="31" t="s">
        <v>16504</v>
      </c>
      <c r="H939" s="31" t="s">
        <v>29748</v>
      </c>
      <c r="I939" s="38">
        <v>0.70833333333333337</v>
      </c>
      <c r="J939" s="31" t="s">
        <v>30</v>
      </c>
      <c r="K939" s="31" t="s">
        <v>105</v>
      </c>
      <c r="L939" s="31" t="s">
        <v>106</v>
      </c>
      <c r="M939" s="31" t="s">
        <v>995</v>
      </c>
      <c r="N939" s="23"/>
      <c r="O939" s="23"/>
      <c r="P939" s="23"/>
      <c r="Q939" s="23"/>
      <c r="R939" s="23"/>
      <c r="S939" s="29">
        <v>43425</v>
      </c>
      <c r="T939" s="451"/>
    </row>
    <row r="940" spans="1:20" ht="69.75" customHeight="1" x14ac:dyDescent="1.3">
      <c r="A940" s="31" t="s">
        <v>34482</v>
      </c>
      <c r="B940" s="31" t="s">
        <v>34483</v>
      </c>
      <c r="C940" s="31" t="s">
        <v>34484</v>
      </c>
      <c r="D940" s="31" t="s">
        <v>34485</v>
      </c>
      <c r="E940" s="31" t="s">
        <v>687</v>
      </c>
      <c r="F940" s="31" t="s">
        <v>123</v>
      </c>
      <c r="G940" s="31" t="s">
        <v>16504</v>
      </c>
      <c r="H940" s="31" t="s">
        <v>29748</v>
      </c>
      <c r="I940" s="38">
        <v>0.70833333333333337</v>
      </c>
      <c r="J940" s="31" t="s">
        <v>30</v>
      </c>
      <c r="K940" s="31" t="s">
        <v>105</v>
      </c>
      <c r="L940" s="31" t="s">
        <v>106</v>
      </c>
      <c r="M940" s="31" t="s">
        <v>995</v>
      </c>
      <c r="N940" s="23"/>
      <c r="O940" s="23"/>
      <c r="P940" s="23"/>
      <c r="Q940" s="23"/>
      <c r="R940" s="23"/>
      <c r="S940" s="29">
        <v>43425</v>
      </c>
      <c r="T940" s="451"/>
    </row>
    <row r="941" spans="1:20" ht="69.75" customHeight="1" x14ac:dyDescent="1.3">
      <c r="A941" s="31" t="s">
        <v>34486</v>
      </c>
      <c r="B941" s="31" t="s">
        <v>864</v>
      </c>
      <c r="C941" s="31" t="s">
        <v>34487</v>
      </c>
      <c r="D941" s="31" t="s">
        <v>34488</v>
      </c>
      <c r="E941" s="31" t="s">
        <v>687</v>
      </c>
      <c r="F941" s="31" t="s">
        <v>123</v>
      </c>
      <c r="G941" s="31" t="s">
        <v>16504</v>
      </c>
      <c r="H941" s="31" t="s">
        <v>29748</v>
      </c>
      <c r="I941" s="38">
        <v>0.70833333333333337</v>
      </c>
      <c r="J941" s="31" t="s">
        <v>30</v>
      </c>
      <c r="K941" s="31" t="s">
        <v>105</v>
      </c>
      <c r="L941" s="31" t="s">
        <v>106</v>
      </c>
      <c r="M941" s="31" t="s">
        <v>995</v>
      </c>
      <c r="N941" s="23"/>
      <c r="O941" s="23"/>
      <c r="P941" s="23"/>
      <c r="Q941" s="23"/>
      <c r="R941" s="23"/>
      <c r="S941" s="29">
        <v>43425</v>
      </c>
      <c r="T941" s="451"/>
    </row>
    <row r="942" spans="1:20" ht="69.75" customHeight="1" x14ac:dyDescent="1.3">
      <c r="A942" s="31" t="s">
        <v>34489</v>
      </c>
      <c r="B942" s="31" t="s">
        <v>34490</v>
      </c>
      <c r="C942" s="31" t="s">
        <v>34491</v>
      </c>
      <c r="D942" s="31" t="s">
        <v>34492</v>
      </c>
      <c r="E942" s="31" t="s">
        <v>687</v>
      </c>
      <c r="F942" s="31" t="s">
        <v>123</v>
      </c>
      <c r="G942" s="31" t="s">
        <v>16248</v>
      </c>
      <c r="H942" s="31" t="s">
        <v>29748</v>
      </c>
      <c r="I942" s="38">
        <v>0.125</v>
      </c>
      <c r="J942" s="31" t="s">
        <v>30</v>
      </c>
      <c r="K942" s="31" t="s">
        <v>105</v>
      </c>
      <c r="L942" s="31" t="s">
        <v>106</v>
      </c>
      <c r="M942" s="31" t="s">
        <v>995</v>
      </c>
      <c r="N942" s="23"/>
      <c r="O942" s="23"/>
      <c r="P942" s="23"/>
      <c r="Q942" s="23"/>
      <c r="R942" s="23"/>
      <c r="S942" s="29">
        <v>43425</v>
      </c>
      <c r="T942" s="451"/>
    </row>
    <row r="943" spans="1:20" ht="69.75" customHeight="1" x14ac:dyDescent="1.3">
      <c r="A943" s="31" t="s">
        <v>34493</v>
      </c>
      <c r="B943" s="31" t="s">
        <v>10252</v>
      </c>
      <c r="C943" s="31" t="s">
        <v>34494</v>
      </c>
      <c r="D943" s="31" t="s">
        <v>34495</v>
      </c>
      <c r="E943" s="31" t="s">
        <v>688</v>
      </c>
      <c r="F943" s="31" t="s">
        <v>123</v>
      </c>
      <c r="G943" s="31" t="s">
        <v>16287</v>
      </c>
      <c r="H943" s="31" t="s">
        <v>29748</v>
      </c>
      <c r="I943" s="38">
        <v>0.95833333333333337</v>
      </c>
      <c r="J943" s="31" t="s">
        <v>30</v>
      </c>
      <c r="K943" s="31" t="s">
        <v>105</v>
      </c>
      <c r="L943" s="31" t="s">
        <v>106</v>
      </c>
      <c r="M943" s="31" t="s">
        <v>194</v>
      </c>
      <c r="N943" s="23"/>
      <c r="O943" s="23"/>
      <c r="P943" s="23"/>
      <c r="Q943" s="23"/>
      <c r="R943" s="23"/>
      <c r="S943" s="29">
        <v>38950</v>
      </c>
      <c r="T943" s="451"/>
    </row>
    <row r="944" spans="1:20" ht="69.75" customHeight="1" x14ac:dyDescent="1.3">
      <c r="A944" s="31" t="s">
        <v>34496</v>
      </c>
      <c r="B944" s="31" t="s">
        <v>31799</v>
      </c>
      <c r="C944" s="31" t="s">
        <v>34497</v>
      </c>
      <c r="D944" s="31" t="s">
        <v>34498</v>
      </c>
      <c r="E944" s="31" t="s">
        <v>101</v>
      </c>
      <c r="F944" s="31" t="s">
        <v>102</v>
      </c>
      <c r="G944" s="31" t="s">
        <v>16267</v>
      </c>
      <c r="H944" s="31" t="s">
        <v>29748</v>
      </c>
      <c r="I944" s="38">
        <v>0.83333333333333337</v>
      </c>
      <c r="J944" s="31" t="s">
        <v>30</v>
      </c>
      <c r="K944" s="31" t="s">
        <v>105</v>
      </c>
      <c r="L944" s="31" t="s">
        <v>106</v>
      </c>
      <c r="M944" s="31" t="s">
        <v>491</v>
      </c>
      <c r="N944" s="23"/>
      <c r="O944" s="23"/>
      <c r="P944" s="23"/>
      <c r="Q944" s="23"/>
      <c r="R944" s="23"/>
      <c r="S944" s="29">
        <v>26200</v>
      </c>
      <c r="T944" s="451"/>
    </row>
    <row r="945" spans="1:20" ht="69.75" customHeight="1" x14ac:dyDescent="1.3">
      <c r="A945" s="31" t="s">
        <v>34499</v>
      </c>
      <c r="B945" s="31" t="s">
        <v>10776</v>
      </c>
      <c r="C945" s="31" t="s">
        <v>34500</v>
      </c>
      <c r="D945" s="31" t="s">
        <v>34501</v>
      </c>
      <c r="E945" s="31" t="s">
        <v>688</v>
      </c>
      <c r="F945" s="31" t="s">
        <v>123</v>
      </c>
      <c r="G945" s="31" t="s">
        <v>16287</v>
      </c>
      <c r="H945" s="31" t="s">
        <v>29345</v>
      </c>
      <c r="I945" s="38">
        <v>0.95833333333333337</v>
      </c>
      <c r="J945" s="31" t="s">
        <v>30</v>
      </c>
      <c r="K945" s="31" t="s">
        <v>105</v>
      </c>
      <c r="L945" s="31" t="s">
        <v>106</v>
      </c>
      <c r="M945" s="31" t="s">
        <v>194</v>
      </c>
      <c r="N945" s="23"/>
      <c r="O945" s="23"/>
      <c r="P945" s="23"/>
      <c r="Q945" s="23"/>
      <c r="R945" s="23"/>
      <c r="S945" s="29">
        <v>38950</v>
      </c>
      <c r="T945" s="451"/>
    </row>
    <row r="946" spans="1:20" ht="69.75" customHeight="1" x14ac:dyDescent="1.3">
      <c r="A946" s="31" t="s">
        <v>34502</v>
      </c>
      <c r="B946" s="31" t="s">
        <v>34503</v>
      </c>
      <c r="C946" s="31" t="s">
        <v>34504</v>
      </c>
      <c r="D946" s="31" t="s">
        <v>34505</v>
      </c>
      <c r="E946" s="31" t="s">
        <v>688</v>
      </c>
      <c r="F946" s="31" t="s">
        <v>123</v>
      </c>
      <c r="G946" s="31" t="s">
        <v>16287</v>
      </c>
      <c r="H946" s="31" t="s">
        <v>29748</v>
      </c>
      <c r="I946" s="38">
        <v>0.95833333333333337</v>
      </c>
      <c r="J946" s="31" t="s">
        <v>30</v>
      </c>
      <c r="K946" s="31" t="s">
        <v>105</v>
      </c>
      <c r="L946" s="31" t="s">
        <v>106</v>
      </c>
      <c r="M946" s="31" t="s">
        <v>194</v>
      </c>
      <c r="N946" s="23"/>
      <c r="O946" s="23"/>
      <c r="P946" s="23"/>
      <c r="Q946" s="23"/>
      <c r="R946" s="23"/>
      <c r="S946" s="29">
        <v>38950</v>
      </c>
      <c r="T946" s="451"/>
    </row>
    <row r="947" spans="1:20" ht="69.75" customHeight="1" x14ac:dyDescent="1.3">
      <c r="A947" s="31" t="s">
        <v>34506</v>
      </c>
      <c r="B947" s="31" t="s">
        <v>34507</v>
      </c>
      <c r="C947" s="31" t="s">
        <v>34508</v>
      </c>
      <c r="D947" s="31" t="s">
        <v>34509</v>
      </c>
      <c r="E947" s="31" t="s">
        <v>687</v>
      </c>
      <c r="F947" s="31" t="s">
        <v>123</v>
      </c>
      <c r="G947" s="31" t="s">
        <v>16248</v>
      </c>
      <c r="H947" s="31" t="s">
        <v>29687</v>
      </c>
      <c r="I947" s="38">
        <v>0.83333333333333337</v>
      </c>
      <c r="J947" s="31" t="s">
        <v>30</v>
      </c>
      <c r="K947" s="31" t="s">
        <v>105</v>
      </c>
      <c r="L947" s="31" t="s">
        <v>106</v>
      </c>
      <c r="M947" s="31" t="s">
        <v>995</v>
      </c>
      <c r="N947" s="23"/>
      <c r="O947" s="23"/>
      <c r="P947" s="23"/>
      <c r="Q947" s="23"/>
      <c r="R947" s="23"/>
      <c r="S947" s="29">
        <v>43425</v>
      </c>
      <c r="T947" s="451"/>
    </row>
    <row r="948" spans="1:20" ht="69.75" customHeight="1" x14ac:dyDescent="1.3">
      <c r="A948" s="31" t="s">
        <v>34510</v>
      </c>
      <c r="B948" s="31" t="s">
        <v>18239</v>
      </c>
      <c r="C948" s="31" t="s">
        <v>34511</v>
      </c>
      <c r="D948" s="31" t="s">
        <v>34512</v>
      </c>
      <c r="E948" s="31" t="s">
        <v>688</v>
      </c>
      <c r="F948" s="31" t="s">
        <v>123</v>
      </c>
      <c r="G948" s="31" t="s">
        <v>16287</v>
      </c>
      <c r="H948" s="31" t="s">
        <v>29748</v>
      </c>
      <c r="I948" s="38">
        <v>0.95833333333333337</v>
      </c>
      <c r="J948" s="31" t="s">
        <v>30</v>
      </c>
      <c r="K948" s="31" t="s">
        <v>105</v>
      </c>
      <c r="L948" s="31" t="s">
        <v>106</v>
      </c>
      <c r="M948" s="31" t="s">
        <v>194</v>
      </c>
      <c r="N948" s="23"/>
      <c r="O948" s="23"/>
      <c r="P948" s="23"/>
      <c r="Q948" s="23"/>
      <c r="R948" s="23"/>
      <c r="S948" s="29">
        <v>38950</v>
      </c>
      <c r="T948" s="451"/>
    </row>
    <row r="949" spans="1:20" ht="69.75" customHeight="1" x14ac:dyDescent="1.3">
      <c r="A949" s="31" t="s">
        <v>34513</v>
      </c>
      <c r="B949" s="31" t="s">
        <v>34514</v>
      </c>
      <c r="C949" s="31" t="s">
        <v>34515</v>
      </c>
      <c r="D949" s="31" t="s">
        <v>34516</v>
      </c>
      <c r="E949" s="31" t="s">
        <v>688</v>
      </c>
      <c r="F949" s="31" t="s">
        <v>123</v>
      </c>
      <c r="G949" s="31" t="s">
        <v>16287</v>
      </c>
      <c r="H949" s="31" t="s">
        <v>29748</v>
      </c>
      <c r="I949" s="38">
        <v>0.95833333333333337</v>
      </c>
      <c r="J949" s="31" t="s">
        <v>30</v>
      </c>
      <c r="K949" s="31" t="s">
        <v>105</v>
      </c>
      <c r="L949" s="31" t="s">
        <v>125</v>
      </c>
      <c r="M949" s="31" t="s">
        <v>107</v>
      </c>
      <c r="N949" s="23"/>
      <c r="O949" s="23"/>
      <c r="P949" s="23"/>
      <c r="Q949" s="23"/>
      <c r="R949" s="23"/>
      <c r="S949" s="29">
        <v>22200</v>
      </c>
      <c r="T949" s="451"/>
    </row>
    <row r="950" spans="1:20" ht="69.75" customHeight="1" x14ac:dyDescent="1.3">
      <c r="A950" s="31" t="s">
        <v>34517</v>
      </c>
      <c r="B950" s="31" t="s">
        <v>2347</v>
      </c>
      <c r="C950" s="31" t="s">
        <v>34518</v>
      </c>
      <c r="D950" s="31" t="s">
        <v>34519</v>
      </c>
      <c r="E950" s="31" t="s">
        <v>687</v>
      </c>
      <c r="F950" s="31" t="s">
        <v>123</v>
      </c>
      <c r="G950" s="31" t="s">
        <v>16248</v>
      </c>
      <c r="H950" s="31" t="s">
        <v>29687</v>
      </c>
      <c r="I950" s="38">
        <v>0.83333333333333337</v>
      </c>
      <c r="J950" s="31" t="s">
        <v>30</v>
      </c>
      <c r="K950" s="31" t="s">
        <v>105</v>
      </c>
      <c r="L950" s="31" t="s">
        <v>106</v>
      </c>
      <c r="M950" s="31" t="s">
        <v>995</v>
      </c>
      <c r="N950" s="23"/>
      <c r="O950" s="23"/>
      <c r="P950" s="23"/>
      <c r="Q950" s="23"/>
      <c r="R950" s="23"/>
      <c r="S950" s="29">
        <v>43425</v>
      </c>
      <c r="T950" s="451"/>
    </row>
    <row r="951" spans="1:20" ht="69.75" customHeight="1" x14ac:dyDescent="1.3">
      <c r="A951" s="31" t="s">
        <v>34520</v>
      </c>
      <c r="B951" s="31" t="s">
        <v>34521</v>
      </c>
      <c r="C951" s="31" t="s">
        <v>34522</v>
      </c>
      <c r="D951" s="31" t="s">
        <v>34523</v>
      </c>
      <c r="E951" s="31" t="s">
        <v>688</v>
      </c>
      <c r="F951" s="31" t="s">
        <v>123</v>
      </c>
      <c r="G951" s="31" t="s">
        <v>16287</v>
      </c>
      <c r="H951" s="31" t="s">
        <v>29748</v>
      </c>
      <c r="I951" s="38">
        <v>0.95833333333333337</v>
      </c>
      <c r="J951" s="31" t="s">
        <v>30</v>
      </c>
      <c r="K951" s="31" t="s">
        <v>105</v>
      </c>
      <c r="L951" s="31" t="s">
        <v>106</v>
      </c>
      <c r="M951" s="31" t="s">
        <v>194</v>
      </c>
      <c r="N951" s="23"/>
      <c r="O951" s="23"/>
      <c r="P951" s="23"/>
      <c r="Q951" s="23"/>
      <c r="R951" s="23"/>
      <c r="S951" s="29">
        <v>38950</v>
      </c>
      <c r="T951" s="451"/>
    </row>
    <row r="952" spans="1:20" ht="69.75" customHeight="1" x14ac:dyDescent="1.3">
      <c r="A952" s="31" t="s">
        <v>34524</v>
      </c>
      <c r="B952" s="31" t="s">
        <v>34525</v>
      </c>
      <c r="C952" s="31" t="s">
        <v>34526</v>
      </c>
      <c r="D952" s="31" t="s">
        <v>34527</v>
      </c>
      <c r="E952" s="31" t="s">
        <v>687</v>
      </c>
      <c r="F952" s="31" t="s">
        <v>123</v>
      </c>
      <c r="G952" s="31" t="s">
        <v>16248</v>
      </c>
      <c r="H952" s="31" t="s">
        <v>29687</v>
      </c>
      <c r="I952" s="38">
        <v>0.83333333333333337</v>
      </c>
      <c r="J952" s="31" t="s">
        <v>30</v>
      </c>
      <c r="K952" s="31" t="s">
        <v>105</v>
      </c>
      <c r="L952" s="31" t="s">
        <v>106</v>
      </c>
      <c r="M952" s="31" t="s">
        <v>995</v>
      </c>
      <c r="N952" s="23"/>
      <c r="O952" s="23"/>
      <c r="P952" s="23"/>
      <c r="Q952" s="23"/>
      <c r="R952" s="23"/>
      <c r="S952" s="29">
        <v>43425</v>
      </c>
      <c r="T952" s="451"/>
    </row>
    <row r="953" spans="1:20" ht="69.75" customHeight="1" x14ac:dyDescent="1.3">
      <c r="A953" s="31" t="s">
        <v>34528</v>
      </c>
      <c r="B953" s="31" t="s">
        <v>34529</v>
      </c>
      <c r="C953" s="31" t="s">
        <v>34530</v>
      </c>
      <c r="D953" s="31" t="s">
        <v>34531</v>
      </c>
      <c r="E953" s="31" t="s">
        <v>688</v>
      </c>
      <c r="F953" s="31" t="s">
        <v>123</v>
      </c>
      <c r="G953" s="31" t="s">
        <v>16287</v>
      </c>
      <c r="H953" s="31" t="s">
        <v>29748</v>
      </c>
      <c r="I953" s="38">
        <v>0.95833333333333337</v>
      </c>
      <c r="J953" s="31" t="s">
        <v>30</v>
      </c>
      <c r="K953" s="31" t="s">
        <v>105</v>
      </c>
      <c r="L953" s="31" t="s">
        <v>106</v>
      </c>
      <c r="M953" s="31" t="s">
        <v>194</v>
      </c>
      <c r="N953" s="23"/>
      <c r="O953" s="23"/>
      <c r="P953" s="23"/>
      <c r="Q953" s="23"/>
      <c r="R953" s="23"/>
      <c r="S953" s="29">
        <v>38950</v>
      </c>
      <c r="T953" s="451"/>
    </row>
    <row r="954" spans="1:20" ht="69.75" customHeight="1" x14ac:dyDescent="1.3">
      <c r="A954" s="31" t="s">
        <v>34532</v>
      </c>
      <c r="B954" s="31" t="s">
        <v>34533</v>
      </c>
      <c r="C954" s="31" t="s">
        <v>34534</v>
      </c>
      <c r="D954" s="31" t="s">
        <v>34535</v>
      </c>
      <c r="E954" s="31" t="s">
        <v>688</v>
      </c>
      <c r="F954" s="31" t="s">
        <v>123</v>
      </c>
      <c r="G954" s="31" t="s">
        <v>16287</v>
      </c>
      <c r="H954" s="31" t="s">
        <v>29748</v>
      </c>
      <c r="I954" s="38">
        <v>0.95833333333333337</v>
      </c>
      <c r="J954" s="31" t="s">
        <v>30</v>
      </c>
      <c r="K954" s="31" t="s">
        <v>105</v>
      </c>
      <c r="L954" s="31" t="s">
        <v>106</v>
      </c>
      <c r="M954" s="31" t="s">
        <v>194</v>
      </c>
      <c r="N954" s="23"/>
      <c r="O954" s="23"/>
      <c r="P954" s="23"/>
      <c r="Q954" s="23"/>
      <c r="R954" s="23"/>
      <c r="S954" s="29">
        <v>38950</v>
      </c>
      <c r="T954" s="451"/>
    </row>
    <row r="955" spans="1:20" ht="69.75" customHeight="1" x14ac:dyDescent="1.3">
      <c r="A955" s="31" t="s">
        <v>34536</v>
      </c>
      <c r="B955" s="31" t="s">
        <v>34537</v>
      </c>
      <c r="C955" s="31" t="s">
        <v>34538</v>
      </c>
      <c r="D955" s="31" t="s">
        <v>34539</v>
      </c>
      <c r="E955" s="31" t="s">
        <v>688</v>
      </c>
      <c r="F955" s="31" t="s">
        <v>123</v>
      </c>
      <c r="G955" s="31" t="s">
        <v>16287</v>
      </c>
      <c r="H955" s="31" t="s">
        <v>29748</v>
      </c>
      <c r="I955" s="38">
        <v>0.95833333333333337</v>
      </c>
      <c r="J955" s="31" t="s">
        <v>30</v>
      </c>
      <c r="K955" s="31" t="s">
        <v>105</v>
      </c>
      <c r="L955" s="31" t="s">
        <v>106</v>
      </c>
      <c r="M955" s="31" t="s">
        <v>194</v>
      </c>
      <c r="N955" s="23"/>
      <c r="O955" s="23"/>
      <c r="P955" s="23"/>
      <c r="Q955" s="23"/>
      <c r="R955" s="23"/>
      <c r="S955" s="29">
        <v>38950</v>
      </c>
      <c r="T955" s="451"/>
    </row>
    <row r="956" spans="1:20" ht="69.75" customHeight="1" x14ac:dyDescent="1.3">
      <c r="A956" s="31" t="s">
        <v>34540</v>
      </c>
      <c r="B956" s="31" t="s">
        <v>31560</v>
      </c>
      <c r="C956" s="31" t="s">
        <v>34541</v>
      </c>
      <c r="D956" s="31" t="s">
        <v>34542</v>
      </c>
      <c r="E956" s="31" t="s">
        <v>688</v>
      </c>
      <c r="F956" s="31" t="s">
        <v>123</v>
      </c>
      <c r="G956" s="31" t="s">
        <v>16287</v>
      </c>
      <c r="H956" s="31" t="s">
        <v>29748</v>
      </c>
      <c r="I956" s="38">
        <v>0.95833333333333337</v>
      </c>
      <c r="J956" s="31" t="s">
        <v>30</v>
      </c>
      <c r="K956" s="31" t="s">
        <v>105</v>
      </c>
      <c r="L956" s="31" t="s">
        <v>106</v>
      </c>
      <c r="M956" s="31" t="s">
        <v>194</v>
      </c>
      <c r="N956" s="23"/>
      <c r="O956" s="23"/>
      <c r="P956" s="23"/>
      <c r="Q956" s="23"/>
      <c r="R956" s="23"/>
      <c r="S956" s="29">
        <v>38950</v>
      </c>
      <c r="T956" s="451"/>
    </row>
    <row r="957" spans="1:20" ht="69.75" customHeight="1" x14ac:dyDescent="1.3">
      <c r="A957" s="31" t="s">
        <v>34543</v>
      </c>
      <c r="B957" s="31" t="s">
        <v>5468</v>
      </c>
      <c r="C957" s="31" t="s">
        <v>34544</v>
      </c>
      <c r="D957" s="31" t="s">
        <v>34545</v>
      </c>
      <c r="E957" s="31" t="s">
        <v>101</v>
      </c>
      <c r="F957" s="31" t="s">
        <v>123</v>
      </c>
      <c r="G957" s="31" t="s">
        <v>16223</v>
      </c>
      <c r="H957" s="31" t="s">
        <v>29748</v>
      </c>
      <c r="I957" s="38">
        <v>0.125</v>
      </c>
      <c r="J957" s="31" t="s">
        <v>30</v>
      </c>
      <c r="K957" s="31" t="s">
        <v>105</v>
      </c>
      <c r="L957" s="31" t="s">
        <v>106</v>
      </c>
      <c r="M957" s="31" t="s">
        <v>995</v>
      </c>
      <c r="N957" s="23"/>
      <c r="O957" s="23"/>
      <c r="P957" s="23"/>
      <c r="Q957" s="23"/>
      <c r="R957" s="23"/>
      <c r="S957" s="29">
        <v>43925</v>
      </c>
      <c r="T957" s="451"/>
    </row>
    <row r="958" spans="1:20" ht="69.75" customHeight="1" x14ac:dyDescent="1.3">
      <c r="A958" s="31" t="s">
        <v>34546</v>
      </c>
      <c r="B958" s="31" t="s">
        <v>34547</v>
      </c>
      <c r="C958" s="31" t="s">
        <v>34548</v>
      </c>
      <c r="D958" s="31" t="s">
        <v>34549</v>
      </c>
      <c r="E958" s="31" t="s">
        <v>688</v>
      </c>
      <c r="F958" s="31" t="s">
        <v>123</v>
      </c>
      <c r="G958" s="31" t="s">
        <v>16287</v>
      </c>
      <c r="H958" s="31" t="s">
        <v>29748</v>
      </c>
      <c r="I958" s="38">
        <v>0.41666666666666669</v>
      </c>
      <c r="J958" s="31" t="s">
        <v>30</v>
      </c>
      <c r="K958" s="31" t="s">
        <v>105</v>
      </c>
      <c r="L958" s="31" t="s">
        <v>125</v>
      </c>
      <c r="M958" s="31" t="s">
        <v>194</v>
      </c>
      <c r="N958" s="23"/>
      <c r="O958" s="23"/>
      <c r="P958" s="23"/>
      <c r="Q958" s="23"/>
      <c r="R958" s="23"/>
      <c r="S958" s="29">
        <v>28330</v>
      </c>
      <c r="T958" s="451"/>
    </row>
    <row r="959" spans="1:20" ht="69.75" customHeight="1" x14ac:dyDescent="1.3">
      <c r="A959" s="31" t="s">
        <v>34550</v>
      </c>
      <c r="B959" s="31" t="s">
        <v>17053</v>
      </c>
      <c r="C959" s="31" t="s">
        <v>34551</v>
      </c>
      <c r="D959" s="31" t="s">
        <v>34552</v>
      </c>
      <c r="E959" s="31" t="s">
        <v>101</v>
      </c>
      <c r="F959" s="31" t="s">
        <v>123</v>
      </c>
      <c r="G959" s="31" t="s">
        <v>16223</v>
      </c>
      <c r="H959" s="31" t="s">
        <v>29748</v>
      </c>
      <c r="I959" s="38">
        <v>0.125</v>
      </c>
      <c r="J959" s="31" t="s">
        <v>30</v>
      </c>
      <c r="K959" s="31" t="s">
        <v>105</v>
      </c>
      <c r="L959" s="31" t="s">
        <v>106</v>
      </c>
      <c r="M959" s="31" t="s">
        <v>995</v>
      </c>
      <c r="N959" s="23"/>
      <c r="O959" s="23"/>
      <c r="P959" s="23"/>
      <c r="Q959" s="23"/>
      <c r="R959" s="23"/>
      <c r="S959" s="29">
        <v>43925</v>
      </c>
      <c r="T959" s="451"/>
    </row>
    <row r="960" spans="1:20" ht="69.75" customHeight="1" x14ac:dyDescent="1.3">
      <c r="A960" s="31" t="s">
        <v>34553</v>
      </c>
      <c r="B960" s="31" t="s">
        <v>34554</v>
      </c>
      <c r="C960" s="31" t="s">
        <v>34555</v>
      </c>
      <c r="D960" s="31" t="s">
        <v>34556</v>
      </c>
      <c r="E960" s="31" t="s">
        <v>101</v>
      </c>
      <c r="F960" s="31" t="s">
        <v>123</v>
      </c>
      <c r="G960" s="31" t="s">
        <v>16223</v>
      </c>
      <c r="H960" s="31" t="s">
        <v>29345</v>
      </c>
      <c r="I960" s="38">
        <v>0.125</v>
      </c>
      <c r="J960" s="31" t="s">
        <v>30</v>
      </c>
      <c r="K960" s="31" t="s">
        <v>105</v>
      </c>
      <c r="L960" s="31" t="s">
        <v>106</v>
      </c>
      <c r="M960" s="31" t="s">
        <v>995</v>
      </c>
      <c r="N960" s="23"/>
      <c r="O960" s="23"/>
      <c r="P960" s="23"/>
      <c r="Q960" s="23"/>
      <c r="R960" s="23"/>
      <c r="S960" s="29">
        <v>43925</v>
      </c>
      <c r="T960" s="451"/>
    </row>
    <row r="961" spans="1:20" ht="69.75" customHeight="1" x14ac:dyDescent="1.3">
      <c r="A961" s="31" t="s">
        <v>34557</v>
      </c>
      <c r="B961" s="31" t="s">
        <v>3902</v>
      </c>
      <c r="C961" s="31" t="s">
        <v>34558</v>
      </c>
      <c r="D961" s="31" t="s">
        <v>34559</v>
      </c>
      <c r="E961" s="31" t="s">
        <v>687</v>
      </c>
      <c r="F961" s="31" t="s">
        <v>123</v>
      </c>
      <c r="G961" s="31" t="s">
        <v>16504</v>
      </c>
      <c r="H961" s="31" t="s">
        <v>29748</v>
      </c>
      <c r="I961" s="38">
        <v>0.70833333333333337</v>
      </c>
      <c r="J961" s="31" t="s">
        <v>30</v>
      </c>
      <c r="K961" s="31" t="s">
        <v>105</v>
      </c>
      <c r="L961" s="31" t="s">
        <v>106</v>
      </c>
      <c r="M961" s="31" t="s">
        <v>995</v>
      </c>
      <c r="N961" s="23"/>
      <c r="O961" s="23"/>
      <c r="P961" s="23"/>
      <c r="Q961" s="23"/>
      <c r="R961" s="23"/>
      <c r="S961" s="29">
        <v>43425</v>
      </c>
      <c r="T961" s="451"/>
    </row>
    <row r="962" spans="1:20" ht="69.75" customHeight="1" x14ac:dyDescent="1.3">
      <c r="A962" s="31" t="s">
        <v>34560</v>
      </c>
      <c r="B962" s="31" t="s">
        <v>34561</v>
      </c>
      <c r="C962" s="31" t="s">
        <v>34562</v>
      </c>
      <c r="D962" s="31" t="s">
        <v>34563</v>
      </c>
      <c r="E962" s="31" t="s">
        <v>687</v>
      </c>
      <c r="F962" s="31" t="s">
        <v>123</v>
      </c>
      <c r="G962" s="31" t="s">
        <v>16504</v>
      </c>
      <c r="H962" s="31" t="s">
        <v>29748</v>
      </c>
      <c r="I962" s="38">
        <v>0.70833333333333337</v>
      </c>
      <c r="J962" s="31" t="s">
        <v>30</v>
      </c>
      <c r="K962" s="31" t="s">
        <v>105</v>
      </c>
      <c r="L962" s="31" t="s">
        <v>106</v>
      </c>
      <c r="M962" s="31" t="s">
        <v>995</v>
      </c>
      <c r="N962" s="23"/>
      <c r="O962" s="23"/>
      <c r="P962" s="23"/>
      <c r="Q962" s="23"/>
      <c r="R962" s="23"/>
      <c r="S962" s="29">
        <v>43425</v>
      </c>
      <c r="T962" s="451"/>
    </row>
    <row r="963" spans="1:20" ht="69.75" customHeight="1" x14ac:dyDescent="1.3">
      <c r="A963" s="31" t="s">
        <v>34564</v>
      </c>
      <c r="B963" s="31" t="s">
        <v>21217</v>
      </c>
      <c r="C963" s="31" t="s">
        <v>34565</v>
      </c>
      <c r="D963" s="31" t="s">
        <v>34566</v>
      </c>
      <c r="E963" s="31" t="s">
        <v>101</v>
      </c>
      <c r="F963" s="31" t="s">
        <v>123</v>
      </c>
      <c r="G963" s="31" t="s">
        <v>16223</v>
      </c>
      <c r="H963" s="31" t="s">
        <v>29748</v>
      </c>
      <c r="I963" s="38">
        <v>0.125</v>
      </c>
      <c r="J963" s="31" t="s">
        <v>30</v>
      </c>
      <c r="K963" s="31" t="s">
        <v>105</v>
      </c>
      <c r="L963" s="31" t="s">
        <v>106</v>
      </c>
      <c r="M963" s="31" t="s">
        <v>995</v>
      </c>
      <c r="N963" s="23"/>
      <c r="O963" s="23"/>
      <c r="P963" s="23"/>
      <c r="Q963" s="23"/>
      <c r="R963" s="23"/>
      <c r="S963" s="29">
        <v>43925</v>
      </c>
      <c r="T963" s="451"/>
    </row>
    <row r="964" spans="1:20" ht="69.75" customHeight="1" x14ac:dyDescent="1.3">
      <c r="A964" s="31" t="s">
        <v>34567</v>
      </c>
      <c r="B964" s="31" t="s">
        <v>15196</v>
      </c>
      <c r="C964" s="31" t="s">
        <v>34568</v>
      </c>
      <c r="D964" s="31" t="s">
        <v>34569</v>
      </c>
      <c r="E964" s="31" t="s">
        <v>101</v>
      </c>
      <c r="F964" s="31" t="s">
        <v>123</v>
      </c>
      <c r="G964" s="31" t="s">
        <v>16223</v>
      </c>
      <c r="H964" s="31" t="s">
        <v>29748</v>
      </c>
      <c r="I964" s="38">
        <v>0.125</v>
      </c>
      <c r="J964" s="31" t="s">
        <v>30</v>
      </c>
      <c r="K964" s="31" t="s">
        <v>105</v>
      </c>
      <c r="L964" s="31" t="s">
        <v>106</v>
      </c>
      <c r="M964" s="31" t="s">
        <v>995</v>
      </c>
      <c r="N964" s="23"/>
      <c r="O964" s="23"/>
      <c r="P964" s="23"/>
      <c r="Q964" s="23"/>
      <c r="R964" s="23"/>
      <c r="S964" s="29">
        <v>43925</v>
      </c>
      <c r="T964" s="451"/>
    </row>
    <row r="965" spans="1:20" ht="69.75" customHeight="1" x14ac:dyDescent="1.3">
      <c r="A965" s="31" t="s">
        <v>34570</v>
      </c>
      <c r="B965" s="31" t="s">
        <v>34571</v>
      </c>
      <c r="C965" s="31" t="s">
        <v>34572</v>
      </c>
      <c r="D965" s="31" t="s">
        <v>34573</v>
      </c>
      <c r="E965" s="31" t="s">
        <v>101</v>
      </c>
      <c r="F965" s="31" t="s">
        <v>123</v>
      </c>
      <c r="G965" s="31" t="s">
        <v>16223</v>
      </c>
      <c r="H965" s="31" t="s">
        <v>29748</v>
      </c>
      <c r="I965" s="38">
        <v>0.125</v>
      </c>
      <c r="J965" s="31" t="s">
        <v>30</v>
      </c>
      <c r="K965" s="31" t="s">
        <v>105</v>
      </c>
      <c r="L965" s="31" t="s">
        <v>106</v>
      </c>
      <c r="M965" s="31" t="s">
        <v>995</v>
      </c>
      <c r="N965" s="23"/>
      <c r="O965" s="23"/>
      <c r="P965" s="23"/>
      <c r="Q965" s="23"/>
      <c r="R965" s="23"/>
      <c r="S965" s="29">
        <v>43925</v>
      </c>
      <c r="T965" s="451"/>
    </row>
    <row r="966" spans="1:20" ht="69.75" customHeight="1" x14ac:dyDescent="1.3">
      <c r="A966" s="31" t="s">
        <v>34574</v>
      </c>
      <c r="B966" s="31" t="s">
        <v>34575</v>
      </c>
      <c r="C966" s="31" t="s">
        <v>34576</v>
      </c>
      <c r="D966" s="31" t="s">
        <v>34577</v>
      </c>
      <c r="E966" s="31" t="s">
        <v>101</v>
      </c>
      <c r="F966" s="31" t="s">
        <v>123</v>
      </c>
      <c r="G966" s="31" t="s">
        <v>16223</v>
      </c>
      <c r="H966" s="31" t="s">
        <v>29748</v>
      </c>
      <c r="I966" s="38">
        <v>0.125</v>
      </c>
      <c r="J966" s="31" t="s">
        <v>30</v>
      </c>
      <c r="K966" s="31" t="s">
        <v>105</v>
      </c>
      <c r="L966" s="31" t="s">
        <v>106</v>
      </c>
      <c r="M966" s="31" t="s">
        <v>995</v>
      </c>
      <c r="N966" s="23"/>
      <c r="O966" s="23"/>
      <c r="P966" s="23"/>
      <c r="Q966" s="23"/>
      <c r="R966" s="23"/>
      <c r="S966" s="29">
        <v>43925</v>
      </c>
      <c r="T966" s="451"/>
    </row>
    <row r="967" spans="1:20" ht="69.75" customHeight="1" x14ac:dyDescent="1.3">
      <c r="A967" s="31" t="s">
        <v>34578</v>
      </c>
      <c r="B967" s="31" t="s">
        <v>34579</v>
      </c>
      <c r="C967" s="31" t="s">
        <v>34580</v>
      </c>
      <c r="D967" s="31" t="s">
        <v>34581</v>
      </c>
      <c r="E967" s="31" t="s">
        <v>688</v>
      </c>
      <c r="F967" s="31" t="s">
        <v>123</v>
      </c>
      <c r="G967" s="31" t="s">
        <v>16287</v>
      </c>
      <c r="H967" s="31" t="s">
        <v>29748</v>
      </c>
      <c r="I967" s="38">
        <v>0.41666666666666669</v>
      </c>
      <c r="J967" s="31" t="s">
        <v>30</v>
      </c>
      <c r="K967" s="31" t="s">
        <v>105</v>
      </c>
      <c r="L967" s="31" t="s">
        <v>533</v>
      </c>
      <c r="M967" s="31" t="s">
        <v>194</v>
      </c>
      <c r="N967" s="23"/>
      <c r="O967" s="23"/>
      <c r="P967" s="23"/>
      <c r="Q967" s="23"/>
      <c r="R967" s="23"/>
      <c r="S967" s="29">
        <v>17730</v>
      </c>
      <c r="T967" s="451"/>
    </row>
    <row r="968" spans="1:20" ht="69.75" customHeight="1" x14ac:dyDescent="1.3">
      <c r="A968" s="31" t="s">
        <v>34582</v>
      </c>
      <c r="B968" s="31" t="s">
        <v>34583</v>
      </c>
      <c r="C968" s="31" t="s">
        <v>34584</v>
      </c>
      <c r="D968" s="31" t="s">
        <v>34585</v>
      </c>
      <c r="E968" s="31" t="s">
        <v>688</v>
      </c>
      <c r="F968" s="31" t="s">
        <v>123</v>
      </c>
      <c r="G968" s="31" t="s">
        <v>16287</v>
      </c>
      <c r="H968" s="31" t="s">
        <v>29748</v>
      </c>
      <c r="I968" s="38">
        <v>0.41666666666666669</v>
      </c>
      <c r="J968" s="31" t="s">
        <v>30</v>
      </c>
      <c r="K968" s="31" t="s">
        <v>105</v>
      </c>
      <c r="L968" s="31" t="s">
        <v>106</v>
      </c>
      <c r="M968" s="31" t="s">
        <v>194</v>
      </c>
      <c r="N968" s="23"/>
      <c r="O968" s="23"/>
      <c r="P968" s="23"/>
      <c r="Q968" s="23"/>
      <c r="R968" s="23"/>
      <c r="S968" s="29">
        <v>38950</v>
      </c>
      <c r="T968" s="451"/>
    </row>
    <row r="969" spans="1:20" ht="69.75" customHeight="1" x14ac:dyDescent="1.3">
      <c r="A969" s="31" t="s">
        <v>34586</v>
      </c>
      <c r="B969" s="31" t="s">
        <v>6623</v>
      </c>
      <c r="C969" s="31" t="s">
        <v>34587</v>
      </c>
      <c r="D969" s="31" t="s">
        <v>34588</v>
      </c>
      <c r="E969" s="31" t="s">
        <v>688</v>
      </c>
      <c r="F969" s="31" t="s">
        <v>123</v>
      </c>
      <c r="G969" s="31" t="s">
        <v>16287</v>
      </c>
      <c r="H969" s="31" t="s">
        <v>29748</v>
      </c>
      <c r="I969" s="38">
        <v>0.41666666666666669</v>
      </c>
      <c r="J969" s="31" t="s">
        <v>30</v>
      </c>
      <c r="K969" s="31" t="s">
        <v>105</v>
      </c>
      <c r="L969" s="31" t="s">
        <v>106</v>
      </c>
      <c r="M969" s="31" t="s">
        <v>194</v>
      </c>
      <c r="N969" s="23"/>
      <c r="O969" s="23"/>
      <c r="P969" s="23"/>
      <c r="Q969" s="23"/>
      <c r="R969" s="23"/>
      <c r="S969" s="29">
        <v>38950</v>
      </c>
      <c r="T969" s="451"/>
    </row>
    <row r="970" spans="1:20" ht="69.75" customHeight="1" x14ac:dyDescent="1.3">
      <c r="A970" s="31" t="s">
        <v>34589</v>
      </c>
      <c r="B970" s="31" t="s">
        <v>16685</v>
      </c>
      <c r="C970" s="31" t="s">
        <v>34590</v>
      </c>
      <c r="D970" s="31" t="s">
        <v>34591</v>
      </c>
      <c r="E970" s="31" t="s">
        <v>101</v>
      </c>
      <c r="F970" s="31" t="s">
        <v>123</v>
      </c>
      <c r="G970" s="31" t="s">
        <v>16223</v>
      </c>
      <c r="H970" s="31" t="s">
        <v>29748</v>
      </c>
      <c r="I970" s="38">
        <v>0.125</v>
      </c>
      <c r="J970" s="31" t="s">
        <v>30</v>
      </c>
      <c r="K970" s="31" t="s">
        <v>105</v>
      </c>
      <c r="L970" s="31" t="s">
        <v>106</v>
      </c>
      <c r="M970" s="31" t="s">
        <v>995</v>
      </c>
      <c r="N970" s="23"/>
      <c r="O970" s="23"/>
      <c r="P970" s="23"/>
      <c r="Q970" s="23"/>
      <c r="R970" s="23"/>
      <c r="S970" s="29">
        <v>43925</v>
      </c>
      <c r="T970" s="451"/>
    </row>
    <row r="971" spans="1:20" ht="69.75" customHeight="1" x14ac:dyDescent="1.3">
      <c r="A971" s="31" t="s">
        <v>34592</v>
      </c>
      <c r="B971" s="31" t="s">
        <v>14486</v>
      </c>
      <c r="C971" s="31" t="s">
        <v>34593</v>
      </c>
      <c r="D971" s="31" t="s">
        <v>34594</v>
      </c>
      <c r="E971" s="31" t="s">
        <v>688</v>
      </c>
      <c r="F971" s="31" t="s">
        <v>123</v>
      </c>
      <c r="G971" s="31" t="s">
        <v>16287</v>
      </c>
      <c r="H971" s="31" t="s">
        <v>29748</v>
      </c>
      <c r="I971" s="38">
        <v>0.41666666666666669</v>
      </c>
      <c r="J971" s="31" t="s">
        <v>30</v>
      </c>
      <c r="K971" s="31" t="s">
        <v>105</v>
      </c>
      <c r="L971" s="31" t="s">
        <v>106</v>
      </c>
      <c r="M971" s="31" t="s">
        <v>194</v>
      </c>
      <c r="N971" s="23"/>
      <c r="O971" s="23"/>
      <c r="P971" s="23"/>
      <c r="Q971" s="23"/>
      <c r="R971" s="23"/>
      <c r="S971" s="29">
        <v>38950</v>
      </c>
      <c r="T971" s="451"/>
    </row>
    <row r="972" spans="1:20" ht="69.75" customHeight="1" x14ac:dyDescent="1.3">
      <c r="A972" s="31" t="s">
        <v>34595</v>
      </c>
      <c r="B972" s="31" t="s">
        <v>8556</v>
      </c>
      <c r="C972" s="31" t="s">
        <v>34596</v>
      </c>
      <c r="D972" s="31" t="s">
        <v>34597</v>
      </c>
      <c r="E972" s="31" t="s">
        <v>687</v>
      </c>
      <c r="F972" s="31" t="s">
        <v>123</v>
      </c>
      <c r="G972" s="31" t="s">
        <v>16504</v>
      </c>
      <c r="H972" s="31" t="s">
        <v>29748</v>
      </c>
      <c r="I972" s="38">
        <v>0.70833333333333337</v>
      </c>
      <c r="J972" s="31" t="s">
        <v>30</v>
      </c>
      <c r="K972" s="31" t="s">
        <v>105</v>
      </c>
      <c r="L972" s="31" t="s">
        <v>106</v>
      </c>
      <c r="M972" s="31" t="s">
        <v>995</v>
      </c>
      <c r="N972" s="23"/>
      <c r="O972" s="23"/>
      <c r="P972" s="23"/>
      <c r="Q972" s="23"/>
      <c r="R972" s="23"/>
      <c r="S972" s="29">
        <v>43425</v>
      </c>
      <c r="T972" s="451"/>
    </row>
    <row r="973" spans="1:20" ht="69.75" customHeight="1" x14ac:dyDescent="1.3">
      <c r="A973" s="679" t="s">
        <v>35160</v>
      </c>
      <c r="B973" s="680"/>
      <c r="C973" s="680"/>
      <c r="D973" s="680"/>
      <c r="E973" s="680"/>
      <c r="F973" s="680"/>
      <c r="G973" s="680"/>
      <c r="H973" s="680"/>
      <c r="I973" s="680"/>
      <c r="J973" s="680"/>
      <c r="K973" s="680"/>
      <c r="L973" s="680"/>
      <c r="M973" s="681"/>
      <c r="N973" s="23"/>
      <c r="O973" s="23"/>
      <c r="P973" s="23"/>
      <c r="Q973" s="23"/>
      <c r="R973" s="23"/>
      <c r="S973" s="29"/>
      <c r="T973" s="451"/>
    </row>
    <row r="974" spans="1:20" ht="69.75" customHeight="1" x14ac:dyDescent="1.3">
      <c r="A974" s="647" t="s">
        <v>35173</v>
      </c>
      <c r="B974" s="647" t="s">
        <v>35174</v>
      </c>
      <c r="C974" s="647" t="s">
        <v>35175</v>
      </c>
      <c r="D974" s="647" t="s">
        <v>35176</v>
      </c>
      <c r="E974" s="647" t="s">
        <v>687</v>
      </c>
      <c r="F974" s="647" t="s">
        <v>102</v>
      </c>
      <c r="G974" s="647" t="s">
        <v>16324</v>
      </c>
      <c r="H974" s="647" t="s">
        <v>29377</v>
      </c>
      <c r="I974" s="648">
        <v>0.60416666666666663</v>
      </c>
      <c r="J974" s="647" t="s">
        <v>30</v>
      </c>
      <c r="K974" s="647" t="s">
        <v>105</v>
      </c>
      <c r="L974" s="647" t="s">
        <v>106</v>
      </c>
      <c r="M974" s="647" t="s">
        <v>491</v>
      </c>
      <c r="N974" s="23"/>
      <c r="O974" s="23"/>
      <c r="P974" s="23"/>
      <c r="Q974" s="23"/>
      <c r="R974" s="23"/>
      <c r="S974" s="29">
        <v>25200</v>
      </c>
      <c r="T974" s="451"/>
    </row>
    <row r="975" spans="1:20" ht="69.75" customHeight="1" x14ac:dyDescent="1.3">
      <c r="A975" s="647" t="s">
        <v>35177</v>
      </c>
      <c r="B975" s="647" t="s">
        <v>35178</v>
      </c>
      <c r="C975" s="647" t="s">
        <v>35179</v>
      </c>
      <c r="D975" s="647" t="s">
        <v>35180</v>
      </c>
      <c r="E975" s="647" t="s">
        <v>687</v>
      </c>
      <c r="F975" s="647" t="s">
        <v>102</v>
      </c>
      <c r="G975" s="647" t="s">
        <v>16324</v>
      </c>
      <c r="H975" s="647" t="s">
        <v>29377</v>
      </c>
      <c r="I975" s="648">
        <v>0.60416666666666663</v>
      </c>
      <c r="J975" s="647" t="s">
        <v>30</v>
      </c>
      <c r="K975" s="647" t="s">
        <v>105</v>
      </c>
      <c r="L975" s="647" t="s">
        <v>106</v>
      </c>
      <c r="M975" s="647" t="s">
        <v>491</v>
      </c>
      <c r="N975" s="23"/>
      <c r="O975" s="23"/>
      <c r="P975" s="23"/>
      <c r="Q975" s="23"/>
      <c r="R975" s="23"/>
      <c r="S975" s="29">
        <v>25200</v>
      </c>
      <c r="T975" s="451"/>
    </row>
    <row r="976" spans="1:20" ht="69.75" customHeight="1" x14ac:dyDescent="1.3">
      <c r="A976" s="647" t="s">
        <v>35181</v>
      </c>
      <c r="B976" s="647" t="s">
        <v>18257</v>
      </c>
      <c r="C976" s="647" t="s">
        <v>35182</v>
      </c>
      <c r="D976" s="647" t="s">
        <v>35183</v>
      </c>
      <c r="E976" s="647" t="s">
        <v>687</v>
      </c>
      <c r="F976" s="647" t="s">
        <v>102</v>
      </c>
      <c r="G976" s="647" t="s">
        <v>16324</v>
      </c>
      <c r="H976" s="647" t="s">
        <v>29377</v>
      </c>
      <c r="I976" s="648">
        <v>0.60416666666666663</v>
      </c>
      <c r="J976" s="647" t="s">
        <v>30</v>
      </c>
      <c r="K976" s="647" t="s">
        <v>105</v>
      </c>
      <c r="L976" s="647" t="s">
        <v>106</v>
      </c>
      <c r="M976" s="647" t="s">
        <v>491</v>
      </c>
      <c r="N976" s="23"/>
      <c r="O976" s="23"/>
      <c r="P976" s="23"/>
      <c r="Q976" s="23"/>
      <c r="R976" s="23"/>
      <c r="S976" s="29">
        <v>25200</v>
      </c>
      <c r="T976" s="451"/>
    </row>
    <row r="977" spans="1:20" ht="69.75" customHeight="1" x14ac:dyDescent="1.3">
      <c r="A977" s="647" t="s">
        <v>35184</v>
      </c>
      <c r="B977" s="647" t="s">
        <v>9795</v>
      </c>
      <c r="C977" s="647" t="s">
        <v>35185</v>
      </c>
      <c r="D977" s="647" t="s">
        <v>35186</v>
      </c>
      <c r="E977" s="647" t="s">
        <v>687</v>
      </c>
      <c r="F977" s="647" t="s">
        <v>123</v>
      </c>
      <c r="G977" s="647" t="s">
        <v>27347</v>
      </c>
      <c r="H977" s="647" t="s">
        <v>29345</v>
      </c>
      <c r="I977" s="648">
        <v>0.20833333333333334</v>
      </c>
      <c r="J977" s="647" t="s">
        <v>30</v>
      </c>
      <c r="K977" s="647" t="s">
        <v>105</v>
      </c>
      <c r="L977" s="647" t="s">
        <v>106</v>
      </c>
      <c r="M977" s="647" t="s">
        <v>995</v>
      </c>
      <c r="N977" s="23"/>
      <c r="O977" s="23"/>
      <c r="P977" s="23"/>
      <c r="Q977" s="23"/>
      <c r="R977" s="23"/>
      <c r="S977" s="29">
        <v>43425</v>
      </c>
      <c r="T977" s="451"/>
    </row>
    <row r="978" spans="1:20" ht="69.75" customHeight="1" x14ac:dyDescent="1.3">
      <c r="A978" s="647" t="s">
        <v>35187</v>
      </c>
      <c r="B978" s="647" t="s">
        <v>35188</v>
      </c>
      <c r="C978" s="647" t="s">
        <v>35189</v>
      </c>
      <c r="D978" s="647" t="s">
        <v>35190</v>
      </c>
      <c r="E978" s="647" t="s">
        <v>687</v>
      </c>
      <c r="F978" s="647" t="s">
        <v>123</v>
      </c>
      <c r="G978" s="647" t="s">
        <v>27347</v>
      </c>
      <c r="H978" s="647" t="s">
        <v>29345</v>
      </c>
      <c r="I978" s="648">
        <v>0.20833333333333334</v>
      </c>
      <c r="J978" s="647" t="s">
        <v>30</v>
      </c>
      <c r="K978" s="647" t="s">
        <v>105</v>
      </c>
      <c r="L978" s="647" t="s">
        <v>106</v>
      </c>
      <c r="M978" s="647" t="s">
        <v>995</v>
      </c>
      <c r="N978" s="23"/>
      <c r="O978" s="23"/>
      <c r="P978" s="23"/>
      <c r="Q978" s="23"/>
      <c r="R978" s="23"/>
      <c r="S978" s="29">
        <v>43425</v>
      </c>
      <c r="T978" s="451"/>
    </row>
    <row r="979" spans="1:20" ht="69.75" customHeight="1" x14ac:dyDescent="1.3">
      <c r="A979" s="647" t="s">
        <v>35191</v>
      </c>
      <c r="B979" s="647" t="s">
        <v>35192</v>
      </c>
      <c r="C979" s="647" t="s">
        <v>35193</v>
      </c>
      <c r="D979" s="647" t="s">
        <v>35194</v>
      </c>
      <c r="E979" s="647" t="s">
        <v>687</v>
      </c>
      <c r="F979" s="647" t="s">
        <v>123</v>
      </c>
      <c r="G979" s="647" t="s">
        <v>27347</v>
      </c>
      <c r="H979" s="647" t="s">
        <v>29345</v>
      </c>
      <c r="I979" s="648">
        <v>0.20833333333333334</v>
      </c>
      <c r="J979" s="647" t="s">
        <v>30</v>
      </c>
      <c r="K979" s="647" t="s">
        <v>105</v>
      </c>
      <c r="L979" s="647" t="s">
        <v>106</v>
      </c>
      <c r="M979" s="647" t="s">
        <v>995</v>
      </c>
      <c r="N979" s="23"/>
      <c r="O979" s="23"/>
      <c r="P979" s="23"/>
      <c r="Q979" s="23"/>
      <c r="R979" s="23"/>
      <c r="S979" s="29">
        <v>43425</v>
      </c>
      <c r="T979" s="451"/>
    </row>
    <row r="980" spans="1:20" ht="69.75" customHeight="1" x14ac:dyDescent="1.3">
      <c r="A980" s="647" t="s">
        <v>35195</v>
      </c>
      <c r="B980" s="647" t="s">
        <v>10842</v>
      </c>
      <c r="C980" s="647" t="s">
        <v>35196</v>
      </c>
      <c r="D980" s="647" t="s">
        <v>35197</v>
      </c>
      <c r="E980" s="647" t="s">
        <v>687</v>
      </c>
      <c r="F980" s="647" t="s">
        <v>123</v>
      </c>
      <c r="G980" s="647" t="s">
        <v>27347</v>
      </c>
      <c r="H980" s="647" t="s">
        <v>29345</v>
      </c>
      <c r="I980" s="648">
        <v>0.20833333333333334</v>
      </c>
      <c r="J980" s="647" t="s">
        <v>30</v>
      </c>
      <c r="K980" s="647" t="s">
        <v>105</v>
      </c>
      <c r="L980" s="647" t="s">
        <v>106</v>
      </c>
      <c r="M980" s="647" t="s">
        <v>995</v>
      </c>
      <c r="N980" s="23"/>
      <c r="O980" s="23"/>
      <c r="P980" s="23"/>
      <c r="Q980" s="23"/>
      <c r="R980" s="23"/>
      <c r="S980" s="29">
        <v>43425</v>
      </c>
      <c r="T980" s="451"/>
    </row>
    <row r="981" spans="1:20" ht="69.75" customHeight="1" x14ac:dyDescent="1.3">
      <c r="A981" s="647" t="s">
        <v>35198</v>
      </c>
      <c r="B981" s="647" t="s">
        <v>7982</v>
      </c>
      <c r="C981" s="647" t="s">
        <v>35199</v>
      </c>
      <c r="D981" s="647" t="s">
        <v>35200</v>
      </c>
      <c r="E981" s="647" t="s">
        <v>687</v>
      </c>
      <c r="F981" s="647" t="s">
        <v>123</v>
      </c>
      <c r="G981" s="647" t="s">
        <v>27347</v>
      </c>
      <c r="H981" s="647" t="s">
        <v>29345</v>
      </c>
      <c r="I981" s="648">
        <v>0.20833333333333334</v>
      </c>
      <c r="J981" s="647" t="s">
        <v>30</v>
      </c>
      <c r="K981" s="647" t="s">
        <v>105</v>
      </c>
      <c r="L981" s="647" t="s">
        <v>106</v>
      </c>
      <c r="M981" s="647" t="s">
        <v>995</v>
      </c>
      <c r="N981" s="23"/>
      <c r="O981" s="23"/>
      <c r="P981" s="23"/>
      <c r="Q981" s="23"/>
      <c r="R981" s="23"/>
      <c r="S981" s="29">
        <v>43425</v>
      </c>
      <c r="T981" s="451"/>
    </row>
    <row r="982" spans="1:20" ht="69.75" customHeight="1" x14ac:dyDescent="1.3">
      <c r="A982" s="647" t="s">
        <v>35201</v>
      </c>
      <c r="B982" s="647" t="s">
        <v>35202</v>
      </c>
      <c r="C982" s="647" t="s">
        <v>35203</v>
      </c>
      <c r="D982" s="647" t="s">
        <v>35204</v>
      </c>
      <c r="E982" s="647" t="s">
        <v>687</v>
      </c>
      <c r="F982" s="647" t="s">
        <v>123</v>
      </c>
      <c r="G982" s="647" t="s">
        <v>27347</v>
      </c>
      <c r="H982" s="647" t="s">
        <v>29345</v>
      </c>
      <c r="I982" s="648">
        <v>0.20833333333333334</v>
      </c>
      <c r="J982" s="647" t="s">
        <v>30</v>
      </c>
      <c r="K982" s="647" t="s">
        <v>105</v>
      </c>
      <c r="L982" s="647" t="s">
        <v>106</v>
      </c>
      <c r="M982" s="647" t="s">
        <v>995</v>
      </c>
      <c r="N982" s="23"/>
      <c r="O982" s="23"/>
      <c r="P982" s="23"/>
      <c r="Q982" s="23"/>
      <c r="R982" s="23"/>
      <c r="S982" s="29">
        <v>43425</v>
      </c>
      <c r="T982" s="451"/>
    </row>
    <row r="983" spans="1:20" ht="69.75" customHeight="1" x14ac:dyDescent="1.3">
      <c r="A983" s="647" t="s">
        <v>35205</v>
      </c>
      <c r="B983" s="647" t="s">
        <v>35206</v>
      </c>
      <c r="C983" s="647" t="s">
        <v>35207</v>
      </c>
      <c r="D983" s="647" t="s">
        <v>35208</v>
      </c>
      <c r="E983" s="647" t="s">
        <v>687</v>
      </c>
      <c r="F983" s="647" t="s">
        <v>123</v>
      </c>
      <c r="G983" s="647" t="s">
        <v>27347</v>
      </c>
      <c r="H983" s="647" t="s">
        <v>29345</v>
      </c>
      <c r="I983" s="648">
        <v>0.20833333333333334</v>
      </c>
      <c r="J983" s="647" t="s">
        <v>30</v>
      </c>
      <c r="K983" s="647" t="s">
        <v>105</v>
      </c>
      <c r="L983" s="647" t="s">
        <v>106</v>
      </c>
      <c r="M983" s="647" t="s">
        <v>995</v>
      </c>
      <c r="N983" s="23"/>
      <c r="O983" s="23"/>
      <c r="P983" s="23"/>
      <c r="Q983" s="23"/>
      <c r="R983" s="23"/>
      <c r="S983" s="29">
        <v>43425</v>
      </c>
      <c r="T983" s="451"/>
    </row>
    <row r="984" spans="1:20" ht="69.75" customHeight="1" x14ac:dyDescent="1.3">
      <c r="A984" s="647" t="s">
        <v>35209</v>
      </c>
      <c r="B984" s="647" t="s">
        <v>15900</v>
      </c>
      <c r="C984" s="647" t="s">
        <v>35210</v>
      </c>
      <c r="D984" s="647" t="s">
        <v>35211</v>
      </c>
      <c r="E984" s="647" t="s">
        <v>687</v>
      </c>
      <c r="F984" s="647" t="s">
        <v>123</v>
      </c>
      <c r="G984" s="647" t="s">
        <v>27347</v>
      </c>
      <c r="H984" s="647" t="s">
        <v>29345</v>
      </c>
      <c r="I984" s="648">
        <v>0.20833333333333334</v>
      </c>
      <c r="J984" s="647" t="s">
        <v>30</v>
      </c>
      <c r="K984" s="647" t="s">
        <v>105</v>
      </c>
      <c r="L984" s="647" t="s">
        <v>106</v>
      </c>
      <c r="M984" s="647" t="s">
        <v>995</v>
      </c>
      <c r="N984" s="23"/>
      <c r="O984" s="23"/>
      <c r="P984" s="23"/>
      <c r="Q984" s="23"/>
      <c r="R984" s="23"/>
      <c r="S984" s="29">
        <v>43425</v>
      </c>
      <c r="T984" s="451"/>
    </row>
    <row r="985" spans="1:20" ht="69.75" customHeight="1" x14ac:dyDescent="1.3">
      <c r="A985" s="647" t="s">
        <v>35212</v>
      </c>
      <c r="B985" s="647" t="s">
        <v>16701</v>
      </c>
      <c r="C985" s="647" t="s">
        <v>35213</v>
      </c>
      <c r="D985" s="647" t="s">
        <v>35214</v>
      </c>
      <c r="E985" s="647" t="s">
        <v>687</v>
      </c>
      <c r="F985" s="647" t="s">
        <v>123</v>
      </c>
      <c r="G985" s="647" t="s">
        <v>27347</v>
      </c>
      <c r="H985" s="647" t="s">
        <v>29345</v>
      </c>
      <c r="I985" s="648">
        <v>0.20833333333333334</v>
      </c>
      <c r="J985" s="647" t="s">
        <v>30</v>
      </c>
      <c r="K985" s="647" t="s">
        <v>105</v>
      </c>
      <c r="L985" s="647" t="s">
        <v>106</v>
      </c>
      <c r="M985" s="647" t="s">
        <v>995</v>
      </c>
      <c r="N985" s="23"/>
      <c r="O985" s="23"/>
      <c r="P985" s="23"/>
      <c r="Q985" s="23"/>
      <c r="R985" s="23"/>
      <c r="S985" s="29">
        <v>43425</v>
      </c>
      <c r="T985" s="451"/>
    </row>
    <row r="986" spans="1:20" ht="69.75" customHeight="1" x14ac:dyDescent="1.3">
      <c r="A986" s="649" t="s">
        <v>35215</v>
      </c>
      <c r="B986" s="647" t="s">
        <v>35216</v>
      </c>
      <c r="C986" s="647" t="s">
        <v>35217</v>
      </c>
      <c r="D986" s="647" t="s">
        <v>35218</v>
      </c>
      <c r="E986" s="647" t="s">
        <v>687</v>
      </c>
      <c r="F986" s="647" t="s">
        <v>123</v>
      </c>
      <c r="G986" s="647" t="s">
        <v>27347</v>
      </c>
      <c r="H986" s="647" t="s">
        <v>29345</v>
      </c>
      <c r="I986" s="648">
        <v>0.20833333333333334</v>
      </c>
      <c r="J986" s="647" t="s">
        <v>30</v>
      </c>
      <c r="K986" s="647" t="s">
        <v>105</v>
      </c>
      <c r="L986" s="647" t="s">
        <v>10733</v>
      </c>
      <c r="M986" s="647" t="s">
        <v>995</v>
      </c>
      <c r="N986" s="23"/>
      <c r="O986" s="23"/>
      <c r="P986" s="23"/>
      <c r="Q986" s="23"/>
      <c r="R986" s="23"/>
      <c r="S986" s="29">
        <v>35740</v>
      </c>
      <c r="T986" s="451"/>
    </row>
    <row r="987" spans="1:20" ht="69.75" customHeight="1" x14ac:dyDescent="1.3">
      <c r="A987" s="647" t="s">
        <v>35219</v>
      </c>
      <c r="B987" s="647" t="s">
        <v>35220</v>
      </c>
      <c r="C987" s="647" t="s">
        <v>35221</v>
      </c>
      <c r="D987" s="647" t="s">
        <v>35222</v>
      </c>
      <c r="E987" s="647" t="s">
        <v>687</v>
      </c>
      <c r="F987" s="647" t="s">
        <v>123</v>
      </c>
      <c r="G987" s="647" t="s">
        <v>27347</v>
      </c>
      <c r="H987" s="647" t="s">
        <v>29345</v>
      </c>
      <c r="I987" s="648">
        <v>0.20833333333333334</v>
      </c>
      <c r="J987" s="647" t="s">
        <v>30</v>
      </c>
      <c r="K987" s="647" t="s">
        <v>105</v>
      </c>
      <c r="L987" s="647" t="s">
        <v>106</v>
      </c>
      <c r="M987" s="647" t="s">
        <v>995</v>
      </c>
      <c r="N987" s="23"/>
      <c r="O987" s="23"/>
      <c r="P987" s="23"/>
      <c r="Q987" s="23"/>
      <c r="R987" s="23"/>
      <c r="S987" s="29">
        <v>43425</v>
      </c>
      <c r="T987" s="451"/>
    </row>
    <row r="988" spans="1:20" ht="69.75" customHeight="1" x14ac:dyDescent="1.3">
      <c r="A988" s="647" t="s">
        <v>35223</v>
      </c>
      <c r="B988" s="647" t="s">
        <v>789</v>
      </c>
      <c r="C988" s="647" t="s">
        <v>35224</v>
      </c>
      <c r="D988" s="647" t="s">
        <v>35225</v>
      </c>
      <c r="E988" s="647" t="s">
        <v>687</v>
      </c>
      <c r="F988" s="647" t="s">
        <v>123</v>
      </c>
      <c r="G988" s="647" t="s">
        <v>27347</v>
      </c>
      <c r="H988" s="647" t="s">
        <v>29345</v>
      </c>
      <c r="I988" s="648">
        <v>0.20833333333333334</v>
      </c>
      <c r="J988" s="647" t="s">
        <v>30</v>
      </c>
      <c r="K988" s="647" t="s">
        <v>105</v>
      </c>
      <c r="L988" s="647" t="s">
        <v>106</v>
      </c>
      <c r="M988" s="647" t="s">
        <v>995</v>
      </c>
      <c r="N988" s="23"/>
      <c r="O988" s="23"/>
      <c r="P988" s="23"/>
      <c r="Q988" s="23"/>
      <c r="R988" s="23"/>
      <c r="S988" s="29">
        <v>43425</v>
      </c>
      <c r="T988" s="451"/>
    </row>
    <row r="989" spans="1:20" ht="69.75" customHeight="1" x14ac:dyDescent="1.3">
      <c r="A989" s="647" t="s">
        <v>35226</v>
      </c>
      <c r="B989" s="647" t="s">
        <v>8784</v>
      </c>
      <c r="C989" s="647" t="s">
        <v>35227</v>
      </c>
      <c r="D989" s="647" t="s">
        <v>35228</v>
      </c>
      <c r="E989" s="647" t="s">
        <v>687</v>
      </c>
      <c r="F989" s="647" t="s">
        <v>123</v>
      </c>
      <c r="G989" s="647" t="s">
        <v>27347</v>
      </c>
      <c r="H989" s="647" t="s">
        <v>29345</v>
      </c>
      <c r="I989" s="648">
        <v>0.20833333333333334</v>
      </c>
      <c r="J989" s="647" t="s">
        <v>30</v>
      </c>
      <c r="K989" s="647" t="s">
        <v>105</v>
      </c>
      <c r="L989" s="647" t="s">
        <v>106</v>
      </c>
      <c r="M989" s="647" t="s">
        <v>995</v>
      </c>
      <c r="N989" s="23"/>
      <c r="O989" s="23"/>
      <c r="P989" s="23"/>
      <c r="Q989" s="23"/>
      <c r="R989" s="23"/>
      <c r="S989" s="29">
        <v>43425</v>
      </c>
      <c r="T989" s="451"/>
    </row>
    <row r="990" spans="1:20" ht="69.75" customHeight="1" x14ac:dyDescent="1.3">
      <c r="A990" s="647" t="s">
        <v>35229</v>
      </c>
      <c r="B990" s="647" t="s">
        <v>35230</v>
      </c>
      <c r="C990" s="647" t="s">
        <v>35231</v>
      </c>
      <c r="D990" s="647" t="s">
        <v>35232</v>
      </c>
      <c r="E990" s="647" t="s">
        <v>687</v>
      </c>
      <c r="F990" s="647" t="s">
        <v>123</v>
      </c>
      <c r="G990" s="647" t="s">
        <v>27347</v>
      </c>
      <c r="H990" s="647" t="s">
        <v>29345</v>
      </c>
      <c r="I990" s="648">
        <v>0.20833333333333334</v>
      </c>
      <c r="J990" s="647" t="s">
        <v>30</v>
      </c>
      <c r="K990" s="647" t="s">
        <v>105</v>
      </c>
      <c r="L990" s="647" t="s">
        <v>106</v>
      </c>
      <c r="M990" s="647" t="s">
        <v>995</v>
      </c>
      <c r="N990" s="23"/>
      <c r="O990" s="23"/>
      <c r="P990" s="23"/>
      <c r="Q990" s="23"/>
      <c r="R990" s="23"/>
      <c r="S990" s="29">
        <v>43425</v>
      </c>
      <c r="T990" s="451"/>
    </row>
    <row r="991" spans="1:20" ht="69.75" customHeight="1" x14ac:dyDescent="1.3">
      <c r="A991" s="647" t="s">
        <v>35233</v>
      </c>
      <c r="B991" s="647" t="s">
        <v>24684</v>
      </c>
      <c r="C991" s="647" t="s">
        <v>35234</v>
      </c>
      <c r="D991" s="647" t="s">
        <v>35235</v>
      </c>
      <c r="E991" s="647" t="s">
        <v>687</v>
      </c>
      <c r="F991" s="647" t="s">
        <v>123</v>
      </c>
      <c r="G991" s="647" t="s">
        <v>27347</v>
      </c>
      <c r="H991" s="647" t="s">
        <v>29345</v>
      </c>
      <c r="I991" s="648">
        <v>0.20833333333333334</v>
      </c>
      <c r="J991" s="647" t="s">
        <v>30</v>
      </c>
      <c r="K991" s="647" t="s">
        <v>105</v>
      </c>
      <c r="L991" s="647" t="s">
        <v>106</v>
      </c>
      <c r="M991" s="647" t="s">
        <v>995</v>
      </c>
      <c r="N991" s="23"/>
      <c r="O991" s="23"/>
      <c r="P991" s="23"/>
      <c r="Q991" s="23"/>
      <c r="R991" s="23"/>
      <c r="S991" s="29">
        <v>43425</v>
      </c>
      <c r="T991" s="451"/>
    </row>
    <row r="992" spans="1:20" ht="69.75" customHeight="1" x14ac:dyDescent="1.3">
      <c r="A992" s="685" t="s">
        <v>36474</v>
      </c>
      <c r="B992" s="686"/>
      <c r="C992" s="686"/>
      <c r="D992" s="686"/>
      <c r="E992" s="686"/>
      <c r="F992" s="686"/>
      <c r="G992" s="686"/>
      <c r="H992" s="686"/>
      <c r="I992" s="686"/>
      <c r="J992" s="686"/>
      <c r="K992" s="686"/>
      <c r="L992" s="686"/>
      <c r="M992" s="687"/>
      <c r="N992" s="23"/>
      <c r="O992" s="23"/>
      <c r="P992" s="23"/>
      <c r="Q992" s="23"/>
      <c r="R992" s="23"/>
      <c r="S992" s="29"/>
      <c r="T992" s="451">
        <v>1845000</v>
      </c>
    </row>
    <row r="993" spans="1:20" ht="69.75" customHeight="1" x14ac:dyDescent="1.3">
      <c r="A993" s="679" t="s">
        <v>37346</v>
      </c>
      <c r="B993" s="680"/>
      <c r="C993" s="680"/>
      <c r="D993" s="680"/>
      <c r="E993" s="680"/>
      <c r="F993" s="680"/>
      <c r="G993" s="680"/>
      <c r="H993" s="680"/>
      <c r="I993" s="680"/>
      <c r="J993" s="680"/>
      <c r="K993" s="680"/>
      <c r="L993" s="680"/>
      <c r="M993" s="681"/>
      <c r="N993" s="23"/>
      <c r="O993" s="23"/>
      <c r="P993" s="23"/>
      <c r="Q993" s="23"/>
      <c r="R993" s="23"/>
      <c r="S993" s="29"/>
      <c r="T993" s="31"/>
    </row>
    <row r="994" spans="1:20" ht="69.75" customHeight="1" x14ac:dyDescent="1.05">
      <c r="A994" s="31" t="s">
        <v>36509</v>
      </c>
      <c r="B994" s="31" t="s">
        <v>34684</v>
      </c>
      <c r="C994" s="31" t="s">
        <v>36510</v>
      </c>
      <c r="D994" s="31" t="s">
        <v>36511</v>
      </c>
      <c r="E994" s="31" t="s">
        <v>687</v>
      </c>
      <c r="F994" s="31" t="s">
        <v>123</v>
      </c>
      <c r="G994" s="31" t="s">
        <v>16504</v>
      </c>
      <c r="H994" s="31" t="s">
        <v>33368</v>
      </c>
      <c r="I994" s="38">
        <v>0.70833333333333337</v>
      </c>
      <c r="J994" s="31" t="s">
        <v>30</v>
      </c>
      <c r="K994" s="31" t="s">
        <v>105</v>
      </c>
      <c r="L994" s="31" t="s">
        <v>106</v>
      </c>
      <c r="M994" s="31" t="s">
        <v>995</v>
      </c>
      <c r="N994" s="23"/>
      <c r="O994" s="23"/>
      <c r="P994" s="23"/>
      <c r="Q994" s="23"/>
      <c r="R994" s="23"/>
      <c r="S994" s="29">
        <v>43425</v>
      </c>
      <c r="T994" s="31"/>
    </row>
    <row r="995" spans="1:20" ht="69.75" customHeight="1" x14ac:dyDescent="1.05">
      <c r="A995" s="31" t="s">
        <v>36512</v>
      </c>
      <c r="B995" s="31" t="s">
        <v>36513</v>
      </c>
      <c r="C995" s="31" t="s">
        <v>36514</v>
      </c>
      <c r="D995" s="31" t="s">
        <v>36515</v>
      </c>
      <c r="E995" s="31" t="s">
        <v>687</v>
      </c>
      <c r="F995" s="31" t="s">
        <v>102</v>
      </c>
      <c r="G995" s="31" t="s">
        <v>16324</v>
      </c>
      <c r="H995" s="31" t="s">
        <v>29377</v>
      </c>
      <c r="I995" s="38">
        <v>0.83333333333333337</v>
      </c>
      <c r="J995" s="31" t="s">
        <v>30</v>
      </c>
      <c r="K995" s="31" t="s">
        <v>105</v>
      </c>
      <c r="L995" s="31" t="s">
        <v>106</v>
      </c>
      <c r="M995" s="31" t="s">
        <v>491</v>
      </c>
      <c r="N995" s="23"/>
      <c r="O995" s="23"/>
      <c r="P995" s="23"/>
      <c r="Q995" s="23"/>
      <c r="R995" s="23"/>
      <c r="S995" s="29">
        <v>25200</v>
      </c>
      <c r="T995" s="31"/>
    </row>
    <row r="996" spans="1:20" ht="69.75" customHeight="1" x14ac:dyDescent="1.05">
      <c r="A996" s="31" t="s">
        <v>36516</v>
      </c>
      <c r="B996" s="31" t="s">
        <v>32306</v>
      </c>
      <c r="C996" s="31" t="s">
        <v>36517</v>
      </c>
      <c r="D996" s="31" t="s">
        <v>36518</v>
      </c>
      <c r="E996" s="31" t="s">
        <v>687</v>
      </c>
      <c r="F996" s="31" t="s">
        <v>102</v>
      </c>
      <c r="G996" s="31" t="s">
        <v>16324</v>
      </c>
      <c r="H996" s="31" t="s">
        <v>29377</v>
      </c>
      <c r="I996" s="38">
        <v>0.83333333333333337</v>
      </c>
      <c r="J996" s="31" t="s">
        <v>30</v>
      </c>
      <c r="K996" s="31" t="s">
        <v>105</v>
      </c>
      <c r="L996" s="31" t="s">
        <v>125</v>
      </c>
      <c r="M996" s="31" t="s">
        <v>107</v>
      </c>
      <c r="N996" s="23"/>
      <c r="O996" s="23"/>
      <c r="P996" s="23"/>
      <c r="Q996" s="23"/>
      <c r="R996" s="23"/>
      <c r="S996" s="29">
        <v>22200</v>
      </c>
      <c r="T996" s="31"/>
    </row>
    <row r="997" spans="1:20" ht="69.75" customHeight="1" x14ac:dyDescent="1.05">
      <c r="A997" s="31" t="s">
        <v>36519</v>
      </c>
      <c r="B997" s="31" t="s">
        <v>10654</v>
      </c>
      <c r="C997" s="31" t="s">
        <v>36520</v>
      </c>
      <c r="D997" s="31" t="s">
        <v>36521</v>
      </c>
      <c r="E997" s="31" t="s">
        <v>687</v>
      </c>
      <c r="F997" s="31" t="s">
        <v>102</v>
      </c>
      <c r="G997" s="31" t="s">
        <v>16324</v>
      </c>
      <c r="H997" s="31" t="s">
        <v>29377</v>
      </c>
      <c r="I997" s="38">
        <v>0.83333333333333337</v>
      </c>
      <c r="J997" s="31" t="s">
        <v>30</v>
      </c>
      <c r="K997" s="31" t="s">
        <v>105</v>
      </c>
      <c r="L997" s="31" t="s">
        <v>125</v>
      </c>
      <c r="M997" s="31" t="s">
        <v>107</v>
      </c>
      <c r="N997" s="23"/>
      <c r="O997" s="23"/>
      <c r="P997" s="23"/>
      <c r="Q997" s="23"/>
      <c r="R997" s="23"/>
      <c r="S997" s="29">
        <v>22200</v>
      </c>
      <c r="T997" s="31"/>
    </row>
    <row r="998" spans="1:20" ht="69.75" customHeight="1" x14ac:dyDescent="1.05">
      <c r="A998" s="31" t="s">
        <v>36522</v>
      </c>
      <c r="B998" s="31" t="s">
        <v>6877</v>
      </c>
      <c r="C998" s="31" t="s">
        <v>36523</v>
      </c>
      <c r="D998" s="31" t="s">
        <v>36524</v>
      </c>
      <c r="E998" s="31" t="s">
        <v>687</v>
      </c>
      <c r="F998" s="31" t="s">
        <v>123</v>
      </c>
      <c r="G998" s="31" t="s">
        <v>20129</v>
      </c>
      <c r="H998" s="31" t="s">
        <v>29377</v>
      </c>
      <c r="I998" s="38">
        <v>0.70833333333333337</v>
      </c>
      <c r="J998" s="31" t="s">
        <v>30</v>
      </c>
      <c r="K998" s="31" t="s">
        <v>105</v>
      </c>
      <c r="L998" s="31" t="s">
        <v>106</v>
      </c>
      <c r="M998" s="31" t="s">
        <v>995</v>
      </c>
      <c r="N998" s="23"/>
      <c r="O998" s="23"/>
      <c r="P998" s="23"/>
      <c r="Q998" s="23"/>
      <c r="R998" s="23"/>
      <c r="S998" s="29">
        <v>43425</v>
      </c>
      <c r="T998" s="31"/>
    </row>
    <row r="999" spans="1:20" ht="69.75" customHeight="1" x14ac:dyDescent="1.05">
      <c r="A999" s="31" t="s">
        <v>36525</v>
      </c>
      <c r="B999" s="31" t="s">
        <v>36526</v>
      </c>
      <c r="C999" s="31" t="s">
        <v>36527</v>
      </c>
      <c r="D999" s="31" t="s">
        <v>36528</v>
      </c>
      <c r="E999" s="31" t="s">
        <v>687</v>
      </c>
      <c r="F999" s="31" t="s">
        <v>123</v>
      </c>
      <c r="G999" s="31" t="s">
        <v>20129</v>
      </c>
      <c r="H999" s="31" t="s">
        <v>29377</v>
      </c>
      <c r="I999" s="38">
        <v>0.70833333333333337</v>
      </c>
      <c r="J999" s="31" t="s">
        <v>30</v>
      </c>
      <c r="K999" s="31" t="s">
        <v>105</v>
      </c>
      <c r="L999" s="31" t="s">
        <v>106</v>
      </c>
      <c r="M999" s="31" t="s">
        <v>995</v>
      </c>
      <c r="N999" s="23"/>
      <c r="O999" s="23"/>
      <c r="P999" s="23"/>
      <c r="Q999" s="23"/>
      <c r="R999" s="23"/>
      <c r="S999" s="29">
        <v>43425</v>
      </c>
      <c r="T999" s="31"/>
    </row>
    <row r="1000" spans="1:20" ht="69.75" customHeight="1" x14ac:dyDescent="1.05">
      <c r="A1000" s="31" t="s">
        <v>36529</v>
      </c>
      <c r="B1000" s="31" t="s">
        <v>36530</v>
      </c>
      <c r="C1000" s="31" t="s">
        <v>36531</v>
      </c>
      <c r="D1000" s="31" t="s">
        <v>36532</v>
      </c>
      <c r="E1000" s="31" t="s">
        <v>687</v>
      </c>
      <c r="F1000" s="31" t="s">
        <v>123</v>
      </c>
      <c r="G1000" s="31" t="s">
        <v>20129</v>
      </c>
      <c r="H1000" s="31" t="s">
        <v>29377</v>
      </c>
      <c r="I1000" s="38">
        <v>0.70833333333333337</v>
      </c>
      <c r="J1000" s="31" t="s">
        <v>30</v>
      </c>
      <c r="K1000" s="31" t="s">
        <v>105</v>
      </c>
      <c r="L1000" s="31" t="s">
        <v>106</v>
      </c>
      <c r="M1000" s="31" t="s">
        <v>995</v>
      </c>
      <c r="N1000" s="23"/>
      <c r="O1000" s="23"/>
      <c r="P1000" s="23"/>
      <c r="Q1000" s="23"/>
      <c r="R1000" s="23"/>
      <c r="S1000" s="29">
        <v>43425</v>
      </c>
      <c r="T1000" s="31"/>
    </row>
    <row r="1001" spans="1:20" ht="69.75" customHeight="1" x14ac:dyDescent="1.05">
      <c r="A1001" s="31" t="s">
        <v>36533</v>
      </c>
      <c r="B1001" s="31" t="s">
        <v>23043</v>
      </c>
      <c r="C1001" s="31" t="s">
        <v>36534</v>
      </c>
      <c r="D1001" s="31" t="s">
        <v>36535</v>
      </c>
      <c r="E1001" s="31" t="s">
        <v>687</v>
      </c>
      <c r="F1001" s="31" t="s">
        <v>123</v>
      </c>
      <c r="G1001" s="31" t="s">
        <v>20129</v>
      </c>
      <c r="H1001" s="31" t="s">
        <v>29377</v>
      </c>
      <c r="I1001" s="38">
        <v>0.70833333333333337</v>
      </c>
      <c r="J1001" s="31" t="s">
        <v>30</v>
      </c>
      <c r="K1001" s="31" t="s">
        <v>105</v>
      </c>
      <c r="L1001" s="31" t="s">
        <v>106</v>
      </c>
      <c r="M1001" s="31" t="s">
        <v>995</v>
      </c>
      <c r="N1001" s="23"/>
      <c r="O1001" s="23"/>
      <c r="P1001" s="23"/>
      <c r="Q1001" s="23"/>
      <c r="R1001" s="23"/>
      <c r="S1001" s="29">
        <v>43425</v>
      </c>
      <c r="T1001" s="31"/>
    </row>
    <row r="1002" spans="1:20" ht="69.75" customHeight="1" x14ac:dyDescent="1.05">
      <c r="A1002" s="31" t="s">
        <v>36536</v>
      </c>
      <c r="B1002" s="31" t="s">
        <v>36537</v>
      </c>
      <c r="C1002" s="31" t="s">
        <v>36538</v>
      </c>
      <c r="D1002" s="31" t="s">
        <v>36539</v>
      </c>
      <c r="E1002" s="31" t="s">
        <v>687</v>
      </c>
      <c r="F1002" s="31" t="s">
        <v>102</v>
      </c>
      <c r="G1002" s="31" t="s">
        <v>16324</v>
      </c>
      <c r="H1002" s="31" t="s">
        <v>29377</v>
      </c>
      <c r="I1002" s="38">
        <v>0.29166666666666669</v>
      </c>
      <c r="J1002" s="31" t="s">
        <v>30</v>
      </c>
      <c r="K1002" s="31" t="s">
        <v>105</v>
      </c>
      <c r="L1002" s="31" t="s">
        <v>106</v>
      </c>
      <c r="M1002" s="31" t="s">
        <v>107</v>
      </c>
      <c r="N1002" s="23"/>
      <c r="O1002" s="23"/>
      <c r="P1002" s="23"/>
      <c r="Q1002" s="23"/>
      <c r="R1002" s="23"/>
      <c r="S1002" s="29">
        <v>22200</v>
      </c>
      <c r="T1002" s="31"/>
    </row>
    <row r="1003" spans="1:20" ht="69.75" customHeight="1" x14ac:dyDescent="1.05">
      <c r="A1003" s="31" t="s">
        <v>36540</v>
      </c>
      <c r="B1003" s="31" t="s">
        <v>36541</v>
      </c>
      <c r="C1003" s="31" t="s">
        <v>36542</v>
      </c>
      <c r="D1003" s="31" t="s">
        <v>36543</v>
      </c>
      <c r="E1003" s="31" t="s">
        <v>101</v>
      </c>
      <c r="F1003" s="31" t="s">
        <v>123</v>
      </c>
      <c r="G1003" s="31" t="s">
        <v>16223</v>
      </c>
      <c r="H1003" s="31" t="s">
        <v>28481</v>
      </c>
      <c r="I1003" s="38">
        <v>0.32291666666666669</v>
      </c>
      <c r="J1003" s="31" t="s">
        <v>30</v>
      </c>
      <c r="K1003" s="31" t="s">
        <v>105</v>
      </c>
      <c r="L1003" s="31" t="s">
        <v>106</v>
      </c>
      <c r="M1003" s="31" t="s">
        <v>995</v>
      </c>
      <c r="N1003" s="23"/>
      <c r="O1003" s="23"/>
      <c r="P1003" s="23"/>
      <c r="Q1003" s="23"/>
      <c r="R1003" s="23"/>
      <c r="S1003" s="29">
        <v>43925</v>
      </c>
      <c r="T1003" s="31"/>
    </row>
    <row r="1004" spans="1:20" ht="69.75" customHeight="1" x14ac:dyDescent="1.05">
      <c r="A1004" s="31" t="s">
        <v>36544</v>
      </c>
      <c r="B1004" s="31" t="s">
        <v>36545</v>
      </c>
      <c r="C1004" s="31" t="s">
        <v>36546</v>
      </c>
      <c r="D1004" s="31" t="s">
        <v>36547</v>
      </c>
      <c r="E1004" s="31" t="s">
        <v>101</v>
      </c>
      <c r="F1004" s="31" t="s">
        <v>1304</v>
      </c>
      <c r="G1004" s="31" t="s">
        <v>16185</v>
      </c>
      <c r="H1004" s="31" t="s">
        <v>33368</v>
      </c>
      <c r="I1004" s="38">
        <v>0.34027777777777779</v>
      </c>
      <c r="J1004" s="31" t="s">
        <v>30</v>
      </c>
      <c r="K1004" s="31" t="s">
        <v>105</v>
      </c>
      <c r="L1004" s="31" t="s">
        <v>106</v>
      </c>
      <c r="M1004" s="31" t="s">
        <v>491</v>
      </c>
      <c r="N1004" s="23"/>
      <c r="O1004" s="23"/>
      <c r="P1004" s="23"/>
      <c r="Q1004" s="23"/>
      <c r="R1004" s="23"/>
      <c r="S1004" s="29">
        <v>26200</v>
      </c>
      <c r="T1004" s="31"/>
    </row>
    <row r="1005" spans="1:20" ht="69.75" customHeight="1" x14ac:dyDescent="1.05">
      <c r="A1005" s="31" t="s">
        <v>36548</v>
      </c>
      <c r="B1005" s="31" t="s">
        <v>36549</v>
      </c>
      <c r="C1005" s="31" t="s">
        <v>36550</v>
      </c>
      <c r="D1005" s="31" t="s">
        <v>36551</v>
      </c>
      <c r="E1005" s="31" t="s">
        <v>101</v>
      </c>
      <c r="F1005" s="31" t="s">
        <v>102</v>
      </c>
      <c r="G1005" s="31" t="s">
        <v>25542</v>
      </c>
      <c r="H1005" s="31" t="s">
        <v>28481</v>
      </c>
      <c r="I1005" s="38">
        <v>0.86111111111111116</v>
      </c>
      <c r="J1005" s="31" t="s">
        <v>30</v>
      </c>
      <c r="K1005" s="31" t="s">
        <v>105</v>
      </c>
      <c r="L1005" s="31" t="s">
        <v>106</v>
      </c>
      <c r="M1005" s="31" t="s">
        <v>107</v>
      </c>
      <c r="N1005" s="23"/>
      <c r="O1005" s="23"/>
      <c r="P1005" s="23"/>
      <c r="Q1005" s="23"/>
      <c r="R1005" s="23"/>
      <c r="S1005" s="29">
        <v>22200</v>
      </c>
      <c r="T1005" s="31"/>
    </row>
    <row r="1006" spans="1:20" ht="69.75" customHeight="1" x14ac:dyDescent="1.05">
      <c r="A1006" s="31" t="s">
        <v>36552</v>
      </c>
      <c r="B1006" s="31" t="s">
        <v>36553</v>
      </c>
      <c r="C1006" s="31" t="s">
        <v>36554</v>
      </c>
      <c r="D1006" s="31" t="s">
        <v>36555</v>
      </c>
      <c r="E1006" s="31" t="s">
        <v>688</v>
      </c>
      <c r="F1006" s="31" t="s">
        <v>123</v>
      </c>
      <c r="G1006" s="31" t="s">
        <v>16287</v>
      </c>
      <c r="H1006" s="31" t="s">
        <v>29377</v>
      </c>
      <c r="I1006" s="38">
        <v>0.41666666666666669</v>
      </c>
      <c r="J1006" s="31" t="s">
        <v>30</v>
      </c>
      <c r="K1006" s="31" t="s">
        <v>105</v>
      </c>
      <c r="L1006" s="31" t="s">
        <v>106</v>
      </c>
      <c r="M1006" s="31" t="s">
        <v>194</v>
      </c>
      <c r="N1006" s="23"/>
      <c r="O1006" s="23"/>
      <c r="P1006" s="23"/>
      <c r="Q1006" s="23"/>
      <c r="R1006" s="23"/>
      <c r="S1006" s="29">
        <v>38950</v>
      </c>
      <c r="T1006" s="31"/>
    </row>
    <row r="1007" spans="1:20" ht="69.75" customHeight="1" x14ac:dyDescent="1.05">
      <c r="A1007" s="31" t="s">
        <v>36556</v>
      </c>
      <c r="B1007" s="31" t="s">
        <v>8560</v>
      </c>
      <c r="C1007" s="31" t="s">
        <v>36557</v>
      </c>
      <c r="D1007" s="31" t="s">
        <v>36558</v>
      </c>
      <c r="E1007" s="31" t="s">
        <v>687</v>
      </c>
      <c r="F1007" s="31" t="s">
        <v>102</v>
      </c>
      <c r="G1007" s="31" t="s">
        <v>16324</v>
      </c>
      <c r="H1007" s="31" t="s">
        <v>29377</v>
      </c>
      <c r="I1007" s="38">
        <v>0.83333333333333337</v>
      </c>
      <c r="J1007" s="31" t="s">
        <v>30</v>
      </c>
      <c r="K1007" s="31" t="s">
        <v>105</v>
      </c>
      <c r="L1007" s="31" t="s">
        <v>125</v>
      </c>
      <c r="M1007" s="31" t="s">
        <v>107</v>
      </c>
      <c r="N1007" s="23"/>
      <c r="O1007" s="23"/>
      <c r="P1007" s="23"/>
      <c r="Q1007" s="23"/>
      <c r="R1007" s="23"/>
      <c r="S1007" s="29">
        <v>22200</v>
      </c>
      <c r="T1007" s="31"/>
    </row>
    <row r="1008" spans="1:20" ht="69.75" customHeight="1" x14ac:dyDescent="1.05">
      <c r="A1008" s="31" t="s">
        <v>36559</v>
      </c>
      <c r="B1008" s="31" t="s">
        <v>36560</v>
      </c>
      <c r="C1008" s="31" t="s">
        <v>36561</v>
      </c>
      <c r="D1008" s="31" t="s">
        <v>36562</v>
      </c>
      <c r="E1008" s="31" t="s">
        <v>687</v>
      </c>
      <c r="F1008" s="31" t="s">
        <v>102</v>
      </c>
      <c r="G1008" s="31" t="s">
        <v>16324</v>
      </c>
      <c r="H1008" s="31" t="s">
        <v>29377</v>
      </c>
      <c r="I1008" s="38">
        <v>0.83333333333333337</v>
      </c>
      <c r="J1008" s="31" t="s">
        <v>30</v>
      </c>
      <c r="K1008" s="31" t="s">
        <v>105</v>
      </c>
      <c r="L1008" s="31" t="s">
        <v>276</v>
      </c>
      <c r="M1008" s="31" t="s">
        <v>107</v>
      </c>
      <c r="N1008" s="23"/>
      <c r="O1008" s="23"/>
      <c r="P1008" s="23"/>
      <c r="Q1008" s="23"/>
      <c r="R1008" s="23"/>
      <c r="S1008" s="29">
        <v>22200</v>
      </c>
      <c r="T1008" s="31"/>
    </row>
    <row r="1009" spans="1:20" ht="69.75" customHeight="1" x14ac:dyDescent="1.05">
      <c r="A1009" s="31" t="s">
        <v>36563</v>
      </c>
      <c r="B1009" s="31" t="s">
        <v>13581</v>
      </c>
      <c r="C1009" s="31" t="s">
        <v>36564</v>
      </c>
      <c r="D1009" s="31" t="s">
        <v>36565</v>
      </c>
      <c r="E1009" s="31" t="s">
        <v>687</v>
      </c>
      <c r="F1009" s="31" t="s">
        <v>102</v>
      </c>
      <c r="G1009" s="31" t="s">
        <v>16324</v>
      </c>
      <c r="H1009" s="31" t="s">
        <v>29377</v>
      </c>
      <c r="I1009" s="38">
        <v>0.83333333333333337</v>
      </c>
      <c r="J1009" s="31" t="s">
        <v>30</v>
      </c>
      <c r="K1009" s="31" t="s">
        <v>105</v>
      </c>
      <c r="L1009" s="31" t="s">
        <v>106</v>
      </c>
      <c r="M1009" s="31" t="s">
        <v>491</v>
      </c>
      <c r="N1009" s="23"/>
      <c r="O1009" s="23"/>
      <c r="P1009" s="23"/>
      <c r="Q1009" s="23"/>
      <c r="R1009" s="23"/>
      <c r="S1009" s="29">
        <v>25200</v>
      </c>
      <c r="T1009" s="31"/>
    </row>
    <row r="1010" spans="1:20" ht="69.75" customHeight="1" x14ac:dyDescent="1.05">
      <c r="A1010" s="31" t="s">
        <v>36566</v>
      </c>
      <c r="B1010" s="31" t="s">
        <v>32711</v>
      </c>
      <c r="C1010" s="31" t="s">
        <v>36567</v>
      </c>
      <c r="D1010" s="31" t="s">
        <v>36568</v>
      </c>
      <c r="E1010" s="31" t="s">
        <v>687</v>
      </c>
      <c r="F1010" s="31" t="s">
        <v>102</v>
      </c>
      <c r="G1010" s="31" t="s">
        <v>16324</v>
      </c>
      <c r="H1010" s="31" t="s">
        <v>29377</v>
      </c>
      <c r="I1010" s="38">
        <v>0.83333333333333337</v>
      </c>
      <c r="J1010" s="31" t="s">
        <v>30</v>
      </c>
      <c r="K1010" s="31" t="s">
        <v>105</v>
      </c>
      <c r="L1010" s="31" t="s">
        <v>106</v>
      </c>
      <c r="M1010" s="31" t="s">
        <v>491</v>
      </c>
      <c r="N1010" s="23"/>
      <c r="O1010" s="23"/>
      <c r="P1010" s="23"/>
      <c r="Q1010" s="23"/>
      <c r="R1010" s="23"/>
      <c r="S1010" s="29">
        <v>25200</v>
      </c>
      <c r="T1010" s="31"/>
    </row>
    <row r="1011" spans="1:20" ht="69.75" customHeight="1" x14ac:dyDescent="1.05">
      <c r="A1011" s="31" t="s">
        <v>36569</v>
      </c>
      <c r="B1011" s="31" t="s">
        <v>10583</v>
      </c>
      <c r="C1011" s="31" t="s">
        <v>36570</v>
      </c>
      <c r="D1011" s="31" t="s">
        <v>36571</v>
      </c>
      <c r="E1011" s="31" t="s">
        <v>687</v>
      </c>
      <c r="F1011" s="31" t="s">
        <v>102</v>
      </c>
      <c r="G1011" s="31" t="s">
        <v>16324</v>
      </c>
      <c r="H1011" s="31" t="s">
        <v>29377</v>
      </c>
      <c r="I1011" s="38">
        <v>0.83333333333333337</v>
      </c>
      <c r="J1011" s="31" t="s">
        <v>30</v>
      </c>
      <c r="K1011" s="31" t="s">
        <v>105</v>
      </c>
      <c r="L1011" s="31" t="s">
        <v>106</v>
      </c>
      <c r="M1011" s="31" t="s">
        <v>491</v>
      </c>
      <c r="N1011" s="23"/>
      <c r="O1011" s="23"/>
      <c r="P1011" s="23"/>
      <c r="Q1011" s="23"/>
      <c r="R1011" s="23"/>
      <c r="S1011" s="29">
        <v>25200</v>
      </c>
      <c r="T1011" s="31"/>
    </row>
    <row r="1012" spans="1:20" ht="69.75" customHeight="1" x14ac:dyDescent="1.05">
      <c r="A1012" s="31" t="s">
        <v>36572</v>
      </c>
      <c r="B1012" s="31" t="s">
        <v>6360</v>
      </c>
      <c r="C1012" s="31" t="s">
        <v>36573</v>
      </c>
      <c r="D1012" s="31" t="s">
        <v>36574</v>
      </c>
      <c r="E1012" s="31" t="s">
        <v>687</v>
      </c>
      <c r="F1012" s="31" t="s">
        <v>123</v>
      </c>
      <c r="G1012" s="31" t="s">
        <v>16504</v>
      </c>
      <c r="H1012" s="31" t="s">
        <v>29377</v>
      </c>
      <c r="I1012" s="38">
        <v>0.70833333333333337</v>
      </c>
      <c r="J1012" s="31" t="s">
        <v>30</v>
      </c>
      <c r="K1012" s="31" t="s">
        <v>105</v>
      </c>
      <c r="L1012" s="31" t="s">
        <v>106</v>
      </c>
      <c r="M1012" s="31" t="s">
        <v>995</v>
      </c>
      <c r="N1012" s="23"/>
      <c r="O1012" s="23"/>
      <c r="P1012" s="23"/>
      <c r="Q1012" s="23"/>
      <c r="R1012" s="23"/>
      <c r="S1012" s="29">
        <v>43425</v>
      </c>
      <c r="T1012" s="31"/>
    </row>
    <row r="1013" spans="1:20" ht="69.75" customHeight="1" x14ac:dyDescent="1.05">
      <c r="A1013" s="31" t="s">
        <v>36575</v>
      </c>
      <c r="B1013" s="31" t="s">
        <v>7678</v>
      </c>
      <c r="C1013" s="31" t="s">
        <v>36576</v>
      </c>
      <c r="D1013" s="31" t="s">
        <v>36577</v>
      </c>
      <c r="E1013" s="31" t="s">
        <v>687</v>
      </c>
      <c r="F1013" s="31" t="s">
        <v>123</v>
      </c>
      <c r="G1013" s="31" t="s">
        <v>16504</v>
      </c>
      <c r="H1013" s="31" t="s">
        <v>29377</v>
      </c>
      <c r="I1013" s="38">
        <v>0.70833333333333337</v>
      </c>
      <c r="J1013" s="31" t="s">
        <v>30</v>
      </c>
      <c r="K1013" s="31" t="s">
        <v>105</v>
      </c>
      <c r="L1013" s="31" t="s">
        <v>106</v>
      </c>
      <c r="M1013" s="31" t="s">
        <v>995</v>
      </c>
      <c r="N1013" s="23"/>
      <c r="O1013" s="23"/>
      <c r="P1013" s="23"/>
      <c r="Q1013" s="23"/>
      <c r="R1013" s="23"/>
      <c r="S1013" s="29">
        <v>43425</v>
      </c>
      <c r="T1013" s="31"/>
    </row>
    <row r="1014" spans="1:20" ht="69.75" customHeight="1" x14ac:dyDescent="1.05">
      <c r="A1014" s="31" t="s">
        <v>36578</v>
      </c>
      <c r="B1014" s="31" t="s">
        <v>36579</v>
      </c>
      <c r="C1014" s="31" t="s">
        <v>36580</v>
      </c>
      <c r="D1014" s="31" t="s">
        <v>36581</v>
      </c>
      <c r="E1014" s="31" t="s">
        <v>687</v>
      </c>
      <c r="F1014" s="31" t="s">
        <v>123</v>
      </c>
      <c r="G1014" s="31" t="s">
        <v>16504</v>
      </c>
      <c r="H1014" s="31" t="s">
        <v>29377</v>
      </c>
      <c r="I1014" s="38">
        <v>0.70833333333333337</v>
      </c>
      <c r="J1014" s="31" t="s">
        <v>30</v>
      </c>
      <c r="K1014" s="31" t="s">
        <v>105</v>
      </c>
      <c r="L1014" s="31" t="s">
        <v>106</v>
      </c>
      <c r="M1014" s="31" t="s">
        <v>995</v>
      </c>
      <c r="N1014" s="23"/>
      <c r="O1014" s="23"/>
      <c r="P1014" s="23"/>
      <c r="Q1014" s="23"/>
      <c r="R1014" s="23"/>
      <c r="S1014" s="29">
        <v>43425</v>
      </c>
      <c r="T1014" s="31"/>
    </row>
    <row r="1015" spans="1:20" ht="69.75" customHeight="1" x14ac:dyDescent="1.05">
      <c r="A1015" s="31" t="s">
        <v>36582</v>
      </c>
      <c r="B1015" s="31" t="s">
        <v>28765</v>
      </c>
      <c r="C1015" s="31" t="s">
        <v>36583</v>
      </c>
      <c r="D1015" s="31" t="s">
        <v>36584</v>
      </c>
      <c r="E1015" s="31" t="s">
        <v>687</v>
      </c>
      <c r="F1015" s="31" t="s">
        <v>123</v>
      </c>
      <c r="G1015" s="31" t="s">
        <v>16504</v>
      </c>
      <c r="H1015" s="31" t="s">
        <v>29377</v>
      </c>
      <c r="I1015" s="38">
        <v>0.70833333333333337</v>
      </c>
      <c r="J1015" s="31" t="s">
        <v>30</v>
      </c>
      <c r="K1015" s="31" t="s">
        <v>105</v>
      </c>
      <c r="L1015" s="31" t="s">
        <v>106</v>
      </c>
      <c r="M1015" s="31" t="s">
        <v>995</v>
      </c>
      <c r="N1015" s="23"/>
      <c r="O1015" s="23"/>
      <c r="P1015" s="23"/>
      <c r="Q1015" s="23"/>
      <c r="R1015" s="23"/>
      <c r="S1015" s="29">
        <v>43425</v>
      </c>
      <c r="T1015" s="31"/>
    </row>
    <row r="1016" spans="1:20" ht="69.75" customHeight="1" x14ac:dyDescent="1.05">
      <c r="A1016" s="31" t="s">
        <v>36585</v>
      </c>
      <c r="B1016" s="31" t="s">
        <v>29508</v>
      </c>
      <c r="C1016" s="31" t="s">
        <v>36586</v>
      </c>
      <c r="D1016" s="31" t="s">
        <v>36587</v>
      </c>
      <c r="E1016" s="31" t="s">
        <v>687</v>
      </c>
      <c r="F1016" s="31" t="s">
        <v>123</v>
      </c>
      <c r="G1016" s="31" t="s">
        <v>16504</v>
      </c>
      <c r="H1016" s="31" t="s">
        <v>33368</v>
      </c>
      <c r="I1016" s="38">
        <v>0.70833333333333337</v>
      </c>
      <c r="J1016" s="31" t="s">
        <v>30</v>
      </c>
      <c r="K1016" s="31" t="s">
        <v>105</v>
      </c>
      <c r="L1016" s="31" t="s">
        <v>106</v>
      </c>
      <c r="M1016" s="31" t="s">
        <v>995</v>
      </c>
      <c r="N1016" s="23"/>
      <c r="O1016" s="23"/>
      <c r="P1016" s="23"/>
      <c r="Q1016" s="23"/>
      <c r="R1016" s="23"/>
      <c r="S1016" s="29">
        <v>43425</v>
      </c>
      <c r="T1016" s="31"/>
    </row>
    <row r="1017" spans="1:20" ht="69.75" customHeight="1" x14ac:dyDescent="1.05">
      <c r="A1017" s="31" t="s">
        <v>36588</v>
      </c>
      <c r="B1017" s="31" t="s">
        <v>36589</v>
      </c>
      <c r="C1017" s="31" t="s">
        <v>36590</v>
      </c>
      <c r="D1017" s="31" t="s">
        <v>36591</v>
      </c>
      <c r="E1017" s="31" t="s">
        <v>687</v>
      </c>
      <c r="F1017" s="31" t="s">
        <v>123</v>
      </c>
      <c r="G1017" s="31" t="s">
        <v>20129</v>
      </c>
      <c r="H1017" s="31" t="s">
        <v>29377</v>
      </c>
      <c r="I1017" s="38">
        <v>0.70833333333333337</v>
      </c>
      <c r="J1017" s="31" t="s">
        <v>30</v>
      </c>
      <c r="K1017" s="31" t="s">
        <v>105</v>
      </c>
      <c r="L1017" s="31" t="s">
        <v>106</v>
      </c>
      <c r="M1017" s="31" t="s">
        <v>995</v>
      </c>
      <c r="N1017" s="23"/>
      <c r="O1017" s="23"/>
      <c r="P1017" s="23"/>
      <c r="Q1017" s="23"/>
      <c r="R1017" s="23"/>
      <c r="S1017" s="29">
        <v>43425</v>
      </c>
      <c r="T1017" s="31"/>
    </row>
    <row r="1018" spans="1:20" ht="69.75" customHeight="1" x14ac:dyDescent="1.05">
      <c r="A1018" s="31" t="s">
        <v>36592</v>
      </c>
      <c r="B1018" s="31" t="s">
        <v>14794</v>
      </c>
      <c r="C1018" s="31" t="s">
        <v>36593</v>
      </c>
      <c r="D1018" s="31" t="s">
        <v>36594</v>
      </c>
      <c r="E1018" s="31" t="s">
        <v>687</v>
      </c>
      <c r="F1018" s="31" t="s">
        <v>123</v>
      </c>
      <c r="G1018" s="31" t="s">
        <v>16504</v>
      </c>
      <c r="H1018" s="31" t="s">
        <v>33368</v>
      </c>
      <c r="I1018" s="38">
        <v>0.70833333333333337</v>
      </c>
      <c r="J1018" s="31" t="s">
        <v>30</v>
      </c>
      <c r="K1018" s="31" t="s">
        <v>105</v>
      </c>
      <c r="L1018" s="31" t="s">
        <v>106</v>
      </c>
      <c r="M1018" s="31" t="s">
        <v>995</v>
      </c>
      <c r="N1018" s="23"/>
      <c r="O1018" s="23"/>
      <c r="P1018" s="23"/>
      <c r="Q1018" s="23"/>
      <c r="R1018" s="23"/>
      <c r="S1018" s="29">
        <v>43425</v>
      </c>
      <c r="T1018" s="31"/>
    </row>
    <row r="1019" spans="1:20" ht="69.75" customHeight="1" x14ac:dyDescent="1.05">
      <c r="A1019" s="31" t="s">
        <v>36595</v>
      </c>
      <c r="B1019" s="31" t="s">
        <v>18501</v>
      </c>
      <c r="C1019" s="31" t="s">
        <v>36596</v>
      </c>
      <c r="D1019" s="31" t="s">
        <v>36597</v>
      </c>
      <c r="E1019" s="31" t="s">
        <v>687</v>
      </c>
      <c r="F1019" s="31" t="s">
        <v>123</v>
      </c>
      <c r="G1019" s="31" t="s">
        <v>16504</v>
      </c>
      <c r="H1019" s="31" t="s">
        <v>33368</v>
      </c>
      <c r="I1019" s="38">
        <v>0.70833333333333337</v>
      </c>
      <c r="J1019" s="31" t="s">
        <v>30</v>
      </c>
      <c r="K1019" s="31" t="s">
        <v>105</v>
      </c>
      <c r="L1019" s="31" t="s">
        <v>106</v>
      </c>
      <c r="M1019" s="31" t="s">
        <v>995</v>
      </c>
      <c r="N1019" s="23"/>
      <c r="O1019" s="23"/>
      <c r="P1019" s="23"/>
      <c r="Q1019" s="23"/>
      <c r="R1019" s="23"/>
      <c r="S1019" s="29">
        <v>43425</v>
      </c>
      <c r="T1019" s="31"/>
    </row>
    <row r="1020" spans="1:20" ht="69.75" customHeight="1" x14ac:dyDescent="1.05">
      <c r="A1020" s="31" t="s">
        <v>36598</v>
      </c>
      <c r="B1020" s="31" t="s">
        <v>36599</v>
      </c>
      <c r="C1020" s="31" t="s">
        <v>36600</v>
      </c>
      <c r="D1020" s="31" t="s">
        <v>36601</v>
      </c>
      <c r="E1020" s="31" t="s">
        <v>688</v>
      </c>
      <c r="F1020" s="31" t="s">
        <v>123</v>
      </c>
      <c r="G1020" s="31" t="s">
        <v>16287</v>
      </c>
      <c r="H1020" s="31" t="s">
        <v>29377</v>
      </c>
      <c r="I1020" s="38">
        <v>0.41666666666666669</v>
      </c>
      <c r="J1020" s="31" t="s">
        <v>30</v>
      </c>
      <c r="K1020" s="31" t="s">
        <v>105</v>
      </c>
      <c r="L1020" s="31" t="s">
        <v>106</v>
      </c>
      <c r="M1020" s="31" t="s">
        <v>194</v>
      </c>
      <c r="N1020" s="23"/>
      <c r="O1020" s="23"/>
      <c r="P1020" s="23"/>
      <c r="Q1020" s="23"/>
      <c r="R1020" s="23"/>
      <c r="S1020" s="29">
        <v>38950</v>
      </c>
      <c r="T1020" s="31"/>
    </row>
    <row r="1021" spans="1:20" ht="69.75" customHeight="1" x14ac:dyDescent="1.05">
      <c r="A1021" s="31" t="s">
        <v>36602</v>
      </c>
      <c r="B1021" s="31" t="s">
        <v>16922</v>
      </c>
      <c r="C1021" s="31" t="s">
        <v>36603</v>
      </c>
      <c r="D1021" s="31" t="s">
        <v>36604</v>
      </c>
      <c r="E1021" s="31" t="s">
        <v>688</v>
      </c>
      <c r="F1021" s="31" t="s">
        <v>123</v>
      </c>
      <c r="G1021" s="31" t="s">
        <v>16287</v>
      </c>
      <c r="H1021" s="31" t="s">
        <v>29377</v>
      </c>
      <c r="I1021" s="38">
        <v>0.41666666666666669</v>
      </c>
      <c r="J1021" s="31" t="s">
        <v>30</v>
      </c>
      <c r="K1021" s="31" t="s">
        <v>105</v>
      </c>
      <c r="L1021" s="31" t="s">
        <v>106</v>
      </c>
      <c r="M1021" s="31" t="s">
        <v>194</v>
      </c>
      <c r="N1021" s="23"/>
      <c r="O1021" s="23"/>
      <c r="P1021" s="23"/>
      <c r="Q1021" s="23"/>
      <c r="R1021" s="23"/>
      <c r="S1021" s="29">
        <v>38950</v>
      </c>
      <c r="T1021" s="31"/>
    </row>
    <row r="1022" spans="1:20" ht="69.75" customHeight="1" x14ac:dyDescent="1.05">
      <c r="A1022" s="31" t="s">
        <v>36605</v>
      </c>
      <c r="B1022" s="31" t="s">
        <v>36606</v>
      </c>
      <c r="C1022" s="31" t="s">
        <v>36607</v>
      </c>
      <c r="D1022" s="31" t="s">
        <v>36608</v>
      </c>
      <c r="E1022" s="31" t="s">
        <v>101</v>
      </c>
      <c r="F1022" s="31" t="s">
        <v>1304</v>
      </c>
      <c r="G1022" s="31" t="s">
        <v>16185</v>
      </c>
      <c r="H1022" s="31" t="s">
        <v>33368</v>
      </c>
      <c r="I1022" s="38">
        <v>0.25</v>
      </c>
      <c r="J1022" s="31" t="s">
        <v>30</v>
      </c>
      <c r="K1022" s="31" t="s">
        <v>105</v>
      </c>
      <c r="L1022" s="31" t="s">
        <v>125</v>
      </c>
      <c r="M1022" s="31" t="s">
        <v>491</v>
      </c>
      <c r="N1022" s="23"/>
      <c r="O1022" s="23"/>
      <c r="P1022" s="23"/>
      <c r="Q1022" s="23"/>
      <c r="R1022" s="23"/>
      <c r="S1022" s="29">
        <v>26200</v>
      </c>
      <c r="T1022" s="31"/>
    </row>
    <row r="1023" spans="1:20" ht="69.75" customHeight="1" x14ac:dyDescent="1.3">
      <c r="A1023" s="685" t="s">
        <v>37358</v>
      </c>
      <c r="B1023" s="686"/>
      <c r="C1023" s="686"/>
      <c r="D1023" s="686"/>
      <c r="E1023" s="686"/>
      <c r="F1023" s="686"/>
      <c r="G1023" s="686"/>
      <c r="H1023" s="686"/>
      <c r="I1023" s="686"/>
      <c r="J1023" s="686"/>
      <c r="K1023" s="686"/>
      <c r="L1023" s="686"/>
      <c r="M1023" s="687"/>
      <c r="N1023" s="23"/>
      <c r="O1023" s="23"/>
      <c r="P1023" s="23"/>
      <c r="Q1023" s="23"/>
      <c r="R1023" s="23"/>
      <c r="S1023" s="29"/>
      <c r="T1023" s="451">
        <v>1000000</v>
      </c>
    </row>
    <row r="1024" spans="1:20" ht="69.75" customHeight="1" x14ac:dyDescent="1.05">
      <c r="A1024" s="688" t="s">
        <v>37935</v>
      </c>
      <c r="B1024" s="689"/>
      <c r="C1024" s="689"/>
      <c r="D1024" s="689"/>
      <c r="E1024" s="689"/>
      <c r="F1024" s="689"/>
      <c r="G1024" s="689"/>
      <c r="H1024" s="689"/>
      <c r="I1024" s="689"/>
      <c r="J1024" s="689"/>
      <c r="K1024" s="689"/>
      <c r="L1024" s="689"/>
      <c r="M1024" s="690"/>
      <c r="N1024" s="23"/>
      <c r="O1024" s="23"/>
      <c r="P1024" s="23"/>
      <c r="Q1024" s="23"/>
      <c r="R1024" s="23"/>
      <c r="S1024" s="29"/>
      <c r="T1024" s="31"/>
    </row>
    <row r="1025" spans="1:19" ht="69.75" customHeight="1" x14ac:dyDescent="1.05">
      <c r="A1025" s="31" t="s">
        <v>37365</v>
      </c>
      <c r="B1025" s="31" t="s">
        <v>37366</v>
      </c>
      <c r="C1025" s="31" t="s">
        <v>37367</v>
      </c>
      <c r="D1025" s="31" t="s">
        <v>37368</v>
      </c>
      <c r="E1025" s="31" t="s">
        <v>687</v>
      </c>
      <c r="F1025" s="31" t="s">
        <v>123</v>
      </c>
      <c r="G1025" s="31" t="s">
        <v>17532</v>
      </c>
      <c r="H1025" s="31" t="s">
        <v>33368</v>
      </c>
      <c r="I1025" s="38">
        <v>0.91666666666666663</v>
      </c>
      <c r="J1025" s="31" t="s">
        <v>30</v>
      </c>
      <c r="K1025" s="31" t="s">
        <v>105</v>
      </c>
      <c r="L1025" s="31" t="s">
        <v>106</v>
      </c>
      <c r="M1025" s="31" t="s">
        <v>995</v>
      </c>
      <c r="N1025" s="23"/>
      <c r="O1025" s="23"/>
      <c r="P1025" s="23"/>
      <c r="Q1025" s="23"/>
      <c r="R1025" s="23"/>
      <c r="S1025" s="29">
        <v>43425</v>
      </c>
    </row>
    <row r="1026" spans="1:19" ht="69.75" customHeight="1" x14ac:dyDescent="1.05">
      <c r="A1026" s="31" t="s">
        <v>37369</v>
      </c>
      <c r="B1026" s="31" t="s">
        <v>37370</v>
      </c>
      <c r="C1026" s="31" t="s">
        <v>37371</v>
      </c>
      <c r="D1026" s="31" t="s">
        <v>37372</v>
      </c>
      <c r="E1026" s="31" t="s">
        <v>687</v>
      </c>
      <c r="F1026" s="31" t="s">
        <v>123</v>
      </c>
      <c r="G1026" s="31" t="s">
        <v>16504</v>
      </c>
      <c r="H1026" s="31" t="s">
        <v>33368</v>
      </c>
      <c r="I1026" s="38">
        <v>0.70833333333333337</v>
      </c>
      <c r="J1026" s="31" t="s">
        <v>30</v>
      </c>
      <c r="K1026" s="31" t="s">
        <v>105</v>
      </c>
      <c r="L1026" s="31" t="s">
        <v>106</v>
      </c>
      <c r="M1026" s="31" t="s">
        <v>995</v>
      </c>
      <c r="N1026" s="23"/>
      <c r="O1026" s="23"/>
      <c r="P1026" s="23"/>
      <c r="Q1026" s="23"/>
      <c r="R1026" s="23"/>
      <c r="S1026" s="29">
        <v>43425</v>
      </c>
    </row>
    <row r="1027" spans="1:19" ht="69.75" customHeight="1" x14ac:dyDescent="1.05">
      <c r="A1027" s="31" t="s">
        <v>37373</v>
      </c>
      <c r="B1027" s="31" t="s">
        <v>25667</v>
      </c>
      <c r="C1027" s="31" t="s">
        <v>37374</v>
      </c>
      <c r="D1027" s="31" t="s">
        <v>37375</v>
      </c>
      <c r="E1027" s="31" t="s">
        <v>687</v>
      </c>
      <c r="F1027" s="31" t="s">
        <v>123</v>
      </c>
      <c r="G1027" s="31" t="s">
        <v>17532</v>
      </c>
      <c r="H1027" s="31" t="s">
        <v>33368</v>
      </c>
      <c r="I1027" s="38">
        <v>0.91666666666666663</v>
      </c>
      <c r="J1027" s="31" t="s">
        <v>30</v>
      </c>
      <c r="K1027" s="31" t="s">
        <v>105</v>
      </c>
      <c r="L1027" s="31" t="s">
        <v>106</v>
      </c>
      <c r="M1027" s="31" t="s">
        <v>995</v>
      </c>
      <c r="N1027" s="23"/>
      <c r="O1027" s="23"/>
      <c r="P1027" s="23"/>
      <c r="Q1027" s="23"/>
      <c r="R1027" s="23"/>
      <c r="S1027" s="29">
        <v>43425</v>
      </c>
    </row>
    <row r="1028" spans="1:19" ht="69.75" customHeight="1" x14ac:dyDescent="1.05">
      <c r="A1028" s="31" t="s">
        <v>37376</v>
      </c>
      <c r="B1028" s="31" t="s">
        <v>4326</v>
      </c>
      <c r="C1028" s="31" t="s">
        <v>37377</v>
      </c>
      <c r="D1028" s="31" t="s">
        <v>37378</v>
      </c>
      <c r="E1028" s="31" t="s">
        <v>687</v>
      </c>
      <c r="F1028" s="31" t="s">
        <v>123</v>
      </c>
      <c r="G1028" s="31" t="s">
        <v>17532</v>
      </c>
      <c r="H1028" s="31" t="s">
        <v>33368</v>
      </c>
      <c r="I1028" s="38">
        <v>0.41666666666666669</v>
      </c>
      <c r="J1028" s="31" t="s">
        <v>30</v>
      </c>
      <c r="K1028" s="31" t="s">
        <v>105</v>
      </c>
      <c r="L1028" s="31" t="s">
        <v>106</v>
      </c>
      <c r="M1028" s="31" t="s">
        <v>995</v>
      </c>
      <c r="N1028" s="23"/>
      <c r="O1028" s="23"/>
      <c r="P1028" s="23"/>
      <c r="Q1028" s="23"/>
      <c r="R1028" s="23"/>
      <c r="S1028" s="29">
        <v>43425</v>
      </c>
    </row>
    <row r="1029" spans="1:19" ht="69.75" customHeight="1" x14ac:dyDescent="1.05">
      <c r="A1029" s="31" t="s">
        <v>37379</v>
      </c>
      <c r="B1029" s="31" t="s">
        <v>37380</v>
      </c>
      <c r="C1029" s="31" t="s">
        <v>37381</v>
      </c>
      <c r="D1029" s="31" t="s">
        <v>37382</v>
      </c>
      <c r="E1029" s="31" t="s">
        <v>687</v>
      </c>
      <c r="F1029" s="31" t="s">
        <v>123</v>
      </c>
      <c r="G1029" s="31" t="s">
        <v>17532</v>
      </c>
      <c r="H1029" s="31" t="s">
        <v>33368</v>
      </c>
      <c r="I1029" s="38">
        <v>0.91666666666666663</v>
      </c>
      <c r="J1029" s="31" t="s">
        <v>30</v>
      </c>
      <c r="K1029" s="31" t="s">
        <v>105</v>
      </c>
      <c r="L1029" s="31" t="s">
        <v>106</v>
      </c>
      <c r="M1029" s="31" t="s">
        <v>995</v>
      </c>
      <c r="N1029" s="23"/>
      <c r="O1029" s="23"/>
      <c r="P1029" s="23"/>
      <c r="Q1029" s="23"/>
      <c r="R1029" s="23"/>
      <c r="S1029" s="29">
        <v>43425</v>
      </c>
    </row>
    <row r="1030" spans="1:19" ht="69.75" customHeight="1" x14ac:dyDescent="1.05">
      <c r="A1030" s="31" t="s">
        <v>37383</v>
      </c>
      <c r="B1030" s="31" t="s">
        <v>37384</v>
      </c>
      <c r="C1030" s="31" t="s">
        <v>37385</v>
      </c>
      <c r="D1030" s="31" t="s">
        <v>37386</v>
      </c>
      <c r="E1030" s="31" t="s">
        <v>687</v>
      </c>
      <c r="F1030" s="31" t="s">
        <v>123</v>
      </c>
      <c r="G1030" s="31" t="s">
        <v>16504</v>
      </c>
      <c r="H1030" s="31" t="s">
        <v>33368</v>
      </c>
      <c r="I1030" s="38">
        <v>0.70833333333333337</v>
      </c>
      <c r="J1030" s="31" t="s">
        <v>30</v>
      </c>
      <c r="K1030" s="31" t="s">
        <v>105</v>
      </c>
      <c r="L1030" s="31" t="s">
        <v>106</v>
      </c>
      <c r="M1030" s="31" t="s">
        <v>995</v>
      </c>
      <c r="N1030" s="23"/>
      <c r="O1030" s="23"/>
      <c r="P1030" s="23"/>
      <c r="Q1030" s="23"/>
      <c r="R1030" s="23"/>
      <c r="S1030" s="29">
        <v>43425</v>
      </c>
    </row>
    <row r="1031" spans="1:19" ht="69.75" customHeight="1" x14ac:dyDescent="1.05">
      <c r="A1031" s="31" t="s">
        <v>37387</v>
      </c>
      <c r="B1031" s="31" t="s">
        <v>18949</v>
      </c>
      <c r="C1031" s="31" t="s">
        <v>37388</v>
      </c>
      <c r="D1031" s="31" t="s">
        <v>37389</v>
      </c>
      <c r="E1031" s="31" t="s">
        <v>687</v>
      </c>
      <c r="F1031" s="31" t="s">
        <v>123</v>
      </c>
      <c r="G1031" s="31" t="s">
        <v>17532</v>
      </c>
      <c r="H1031" s="31" t="s">
        <v>33368</v>
      </c>
      <c r="I1031" s="38">
        <v>0.91666666666666663</v>
      </c>
      <c r="J1031" s="31" t="s">
        <v>30</v>
      </c>
      <c r="K1031" s="31" t="s">
        <v>105</v>
      </c>
      <c r="L1031" s="31" t="s">
        <v>106</v>
      </c>
      <c r="M1031" s="31" t="s">
        <v>995</v>
      </c>
      <c r="N1031" s="23"/>
      <c r="O1031" s="23"/>
      <c r="P1031" s="23"/>
      <c r="Q1031" s="23"/>
      <c r="R1031" s="23"/>
      <c r="S1031" s="29">
        <v>43425</v>
      </c>
    </row>
    <row r="1032" spans="1:19" ht="69.75" customHeight="1" x14ac:dyDescent="1.05">
      <c r="A1032" s="31" t="s">
        <v>37390</v>
      </c>
      <c r="B1032" s="31" t="s">
        <v>979</v>
      </c>
      <c r="C1032" s="31" t="s">
        <v>37391</v>
      </c>
      <c r="D1032" s="31" t="s">
        <v>37392</v>
      </c>
      <c r="E1032" s="31" t="s">
        <v>687</v>
      </c>
      <c r="F1032" s="31" t="s">
        <v>123</v>
      </c>
      <c r="G1032" s="31" t="s">
        <v>17532</v>
      </c>
      <c r="H1032" s="31" t="s">
        <v>33368</v>
      </c>
      <c r="I1032" s="38">
        <v>0.91666666666666663</v>
      </c>
      <c r="J1032" s="31" t="s">
        <v>30</v>
      </c>
      <c r="K1032" s="31" t="s">
        <v>105</v>
      </c>
      <c r="L1032" s="31" t="s">
        <v>106</v>
      </c>
      <c r="M1032" s="31" t="s">
        <v>995</v>
      </c>
      <c r="N1032" s="23"/>
      <c r="O1032" s="23"/>
      <c r="P1032" s="23"/>
      <c r="Q1032" s="23"/>
      <c r="R1032" s="23"/>
      <c r="S1032" s="29">
        <v>43425</v>
      </c>
    </row>
    <row r="1033" spans="1:19" ht="69.75" customHeight="1" x14ac:dyDescent="1.05">
      <c r="A1033" s="31" t="s">
        <v>37393</v>
      </c>
      <c r="B1033" s="31" t="s">
        <v>37394</v>
      </c>
      <c r="C1033" s="31" t="s">
        <v>37395</v>
      </c>
      <c r="D1033" s="31" t="s">
        <v>37396</v>
      </c>
      <c r="E1033" s="31" t="s">
        <v>687</v>
      </c>
      <c r="F1033" s="31" t="s">
        <v>123</v>
      </c>
      <c r="G1033" s="31" t="s">
        <v>17532</v>
      </c>
      <c r="H1033" s="31" t="s">
        <v>33368</v>
      </c>
      <c r="I1033" s="38">
        <v>0.91666666666666663</v>
      </c>
      <c r="J1033" s="31" t="s">
        <v>30</v>
      </c>
      <c r="K1033" s="31" t="s">
        <v>105</v>
      </c>
      <c r="L1033" s="31" t="s">
        <v>106</v>
      </c>
      <c r="M1033" s="31" t="s">
        <v>995</v>
      </c>
      <c r="N1033" s="23"/>
      <c r="O1033" s="23"/>
      <c r="P1033" s="23"/>
      <c r="Q1033" s="23"/>
      <c r="R1033" s="23"/>
      <c r="S1033" s="29">
        <v>43425</v>
      </c>
    </row>
    <row r="1034" spans="1:19" ht="69.75" customHeight="1" x14ac:dyDescent="1.05">
      <c r="A1034" s="31" t="s">
        <v>37397</v>
      </c>
      <c r="B1034" s="31" t="s">
        <v>20868</v>
      </c>
      <c r="C1034" s="31" t="s">
        <v>37398</v>
      </c>
      <c r="D1034" s="31" t="s">
        <v>37399</v>
      </c>
      <c r="E1034" s="31" t="s">
        <v>687</v>
      </c>
      <c r="F1034" s="31" t="s">
        <v>123</v>
      </c>
      <c r="G1034" s="31" t="s">
        <v>17532</v>
      </c>
      <c r="H1034" s="31" t="s">
        <v>33368</v>
      </c>
      <c r="I1034" s="38">
        <v>0.91666666666666663</v>
      </c>
      <c r="J1034" s="31" t="s">
        <v>30</v>
      </c>
      <c r="K1034" s="31" t="s">
        <v>105</v>
      </c>
      <c r="L1034" s="31" t="s">
        <v>106</v>
      </c>
      <c r="M1034" s="31" t="s">
        <v>995</v>
      </c>
      <c r="N1034" s="23"/>
      <c r="O1034" s="23"/>
      <c r="P1034" s="23"/>
      <c r="Q1034" s="23"/>
      <c r="R1034" s="23"/>
      <c r="S1034" s="29">
        <v>43425</v>
      </c>
    </row>
    <row r="1035" spans="1:19" ht="69.75" customHeight="1" x14ac:dyDescent="1.05">
      <c r="A1035" s="31" t="s">
        <v>37400</v>
      </c>
      <c r="B1035" s="31" t="s">
        <v>25639</v>
      </c>
      <c r="C1035" s="31" t="s">
        <v>37401</v>
      </c>
      <c r="D1035" s="31" t="s">
        <v>37402</v>
      </c>
      <c r="E1035" s="31" t="s">
        <v>687</v>
      </c>
      <c r="F1035" s="31" t="s">
        <v>123</v>
      </c>
      <c r="G1035" s="31" t="s">
        <v>17532</v>
      </c>
      <c r="H1035" s="31" t="s">
        <v>33368</v>
      </c>
      <c r="I1035" s="38">
        <v>0.91666666666666663</v>
      </c>
      <c r="J1035" s="31" t="s">
        <v>30</v>
      </c>
      <c r="K1035" s="31" t="s">
        <v>105</v>
      </c>
      <c r="L1035" s="31" t="s">
        <v>106</v>
      </c>
      <c r="M1035" s="31" t="s">
        <v>995</v>
      </c>
      <c r="N1035" s="23"/>
      <c r="O1035" s="23"/>
      <c r="P1035" s="23"/>
      <c r="Q1035" s="23"/>
      <c r="R1035" s="23"/>
      <c r="S1035" s="29">
        <v>43425</v>
      </c>
    </row>
    <row r="1036" spans="1:19" ht="69.75" customHeight="1" x14ac:dyDescent="1.05">
      <c r="A1036" s="31" t="s">
        <v>37403</v>
      </c>
      <c r="B1036" s="31" t="s">
        <v>37404</v>
      </c>
      <c r="C1036" s="31" t="s">
        <v>37405</v>
      </c>
      <c r="D1036" s="31" t="s">
        <v>37406</v>
      </c>
      <c r="E1036" s="31" t="s">
        <v>687</v>
      </c>
      <c r="F1036" s="31" t="s">
        <v>123</v>
      </c>
      <c r="G1036" s="31" t="s">
        <v>17532</v>
      </c>
      <c r="H1036" s="31" t="s">
        <v>33368</v>
      </c>
      <c r="I1036" s="38">
        <v>0.91666666666666663</v>
      </c>
      <c r="J1036" s="31" t="s">
        <v>30</v>
      </c>
      <c r="K1036" s="31" t="s">
        <v>105</v>
      </c>
      <c r="L1036" s="31" t="s">
        <v>106</v>
      </c>
      <c r="M1036" s="31" t="s">
        <v>995</v>
      </c>
      <c r="N1036" s="23"/>
      <c r="O1036" s="23"/>
      <c r="P1036" s="23"/>
      <c r="Q1036" s="23"/>
      <c r="R1036" s="23"/>
      <c r="S1036" s="29">
        <v>43425</v>
      </c>
    </row>
    <row r="1037" spans="1:19" ht="69.75" customHeight="1" x14ac:dyDescent="1.05">
      <c r="A1037" s="31" t="s">
        <v>37407</v>
      </c>
      <c r="B1037" s="31" t="s">
        <v>37408</v>
      </c>
      <c r="C1037" s="31" t="s">
        <v>37409</v>
      </c>
      <c r="D1037" s="31" t="s">
        <v>37410</v>
      </c>
      <c r="E1037" s="31" t="s">
        <v>687</v>
      </c>
      <c r="F1037" s="31" t="s">
        <v>123</v>
      </c>
      <c r="G1037" s="31" t="s">
        <v>17532</v>
      </c>
      <c r="H1037" s="31" t="s">
        <v>33368</v>
      </c>
      <c r="I1037" s="38">
        <v>0.91666666666666663</v>
      </c>
      <c r="J1037" s="31" t="s">
        <v>30</v>
      </c>
      <c r="K1037" s="31" t="s">
        <v>105</v>
      </c>
      <c r="L1037" s="31" t="s">
        <v>106</v>
      </c>
      <c r="M1037" s="31" t="s">
        <v>995</v>
      </c>
      <c r="N1037" s="23"/>
      <c r="O1037" s="23"/>
      <c r="P1037" s="23"/>
      <c r="Q1037" s="23"/>
      <c r="R1037" s="23"/>
      <c r="S1037" s="29">
        <v>43425</v>
      </c>
    </row>
    <row r="1038" spans="1:19" ht="69.75" customHeight="1" x14ac:dyDescent="1.05">
      <c r="A1038" s="31" t="s">
        <v>37411</v>
      </c>
      <c r="B1038" s="31" t="s">
        <v>13675</v>
      </c>
      <c r="C1038" s="31" t="s">
        <v>37412</v>
      </c>
      <c r="D1038" s="31" t="s">
        <v>37413</v>
      </c>
      <c r="E1038" s="31" t="s">
        <v>687</v>
      </c>
      <c r="F1038" s="31" t="s">
        <v>123</v>
      </c>
      <c r="G1038" s="31" t="s">
        <v>17532</v>
      </c>
      <c r="H1038" s="31" t="s">
        <v>33368</v>
      </c>
      <c r="I1038" s="38">
        <v>0.41666666666666669</v>
      </c>
      <c r="J1038" s="31" t="s">
        <v>30</v>
      </c>
      <c r="K1038" s="31" t="s">
        <v>105</v>
      </c>
      <c r="L1038" s="31" t="s">
        <v>106</v>
      </c>
      <c r="M1038" s="31" t="s">
        <v>995</v>
      </c>
      <c r="N1038" s="23"/>
      <c r="O1038" s="23"/>
      <c r="P1038" s="23"/>
      <c r="Q1038" s="23"/>
      <c r="R1038" s="23"/>
      <c r="S1038" s="29">
        <v>43425</v>
      </c>
    </row>
    <row r="1039" spans="1:19" ht="69.75" customHeight="1" x14ac:dyDescent="1.05">
      <c r="A1039" s="31" t="s">
        <v>37414</v>
      </c>
      <c r="B1039" s="31" t="s">
        <v>37415</v>
      </c>
      <c r="C1039" s="31" t="s">
        <v>37416</v>
      </c>
      <c r="D1039" s="31" t="s">
        <v>37417</v>
      </c>
      <c r="E1039" s="31" t="s">
        <v>687</v>
      </c>
      <c r="F1039" s="31" t="s">
        <v>123</v>
      </c>
      <c r="G1039" s="31" t="s">
        <v>17532</v>
      </c>
      <c r="H1039" s="31" t="s">
        <v>33368</v>
      </c>
      <c r="I1039" s="38">
        <v>0.41666666666666669</v>
      </c>
      <c r="J1039" s="31" t="s">
        <v>30</v>
      </c>
      <c r="K1039" s="31" t="s">
        <v>105</v>
      </c>
      <c r="L1039" s="31" t="s">
        <v>125</v>
      </c>
      <c r="M1039" s="31" t="s">
        <v>995</v>
      </c>
      <c r="N1039" s="23"/>
      <c r="O1039" s="23"/>
      <c r="P1039" s="23"/>
      <c r="Q1039" s="23"/>
      <c r="R1039" s="23"/>
      <c r="S1039" s="29">
        <v>35740</v>
      </c>
    </row>
    <row r="1040" spans="1:19" ht="69.75" customHeight="1" x14ac:dyDescent="1.05">
      <c r="A1040" s="31" t="s">
        <v>37418</v>
      </c>
      <c r="B1040" s="31" t="s">
        <v>12138</v>
      </c>
      <c r="C1040" s="31" t="s">
        <v>37419</v>
      </c>
      <c r="D1040" s="31" t="s">
        <v>37420</v>
      </c>
      <c r="E1040" s="31" t="s">
        <v>687</v>
      </c>
      <c r="F1040" s="31" t="s">
        <v>123</v>
      </c>
      <c r="G1040" s="31" t="s">
        <v>17532</v>
      </c>
      <c r="H1040" s="31" t="s">
        <v>33368</v>
      </c>
      <c r="I1040" s="38">
        <v>0.41666666666666669</v>
      </c>
      <c r="J1040" s="31" t="s">
        <v>30</v>
      </c>
      <c r="K1040" s="31" t="s">
        <v>105</v>
      </c>
      <c r="L1040" s="31" t="s">
        <v>106</v>
      </c>
      <c r="M1040" s="31" t="s">
        <v>995</v>
      </c>
      <c r="N1040" s="23"/>
      <c r="O1040" s="23"/>
      <c r="P1040" s="23"/>
      <c r="Q1040" s="23"/>
      <c r="R1040" s="23"/>
      <c r="S1040" s="29">
        <v>43425</v>
      </c>
    </row>
    <row r="1041" spans="1:20" ht="69.75" customHeight="1" x14ac:dyDescent="1.05">
      <c r="A1041" s="31" t="s">
        <v>37421</v>
      </c>
      <c r="B1041" s="31" t="s">
        <v>4211</v>
      </c>
      <c r="C1041" s="31" t="s">
        <v>37422</v>
      </c>
      <c r="D1041" s="31" t="s">
        <v>37423</v>
      </c>
      <c r="E1041" s="31" t="s">
        <v>687</v>
      </c>
      <c r="F1041" s="31" t="s">
        <v>123</v>
      </c>
      <c r="G1041" s="31" t="s">
        <v>17532</v>
      </c>
      <c r="H1041" s="31" t="s">
        <v>33368</v>
      </c>
      <c r="I1041" s="38">
        <v>0.41666666666666669</v>
      </c>
      <c r="J1041" s="31" t="s">
        <v>30</v>
      </c>
      <c r="K1041" s="31" t="s">
        <v>105</v>
      </c>
      <c r="L1041" s="31" t="s">
        <v>106</v>
      </c>
      <c r="M1041" s="31" t="s">
        <v>995</v>
      </c>
      <c r="N1041" s="23"/>
      <c r="O1041" s="23"/>
      <c r="P1041" s="23"/>
      <c r="Q1041" s="23"/>
      <c r="R1041" s="23"/>
      <c r="S1041" s="29">
        <v>43425</v>
      </c>
      <c r="T1041" s="31"/>
    </row>
    <row r="1042" spans="1:20" ht="69.75" customHeight="1" x14ac:dyDescent="1.05">
      <c r="A1042" s="31" t="s">
        <v>37424</v>
      </c>
      <c r="B1042" s="31" t="s">
        <v>37425</v>
      </c>
      <c r="C1042" s="31" t="s">
        <v>37426</v>
      </c>
      <c r="D1042" s="31" t="s">
        <v>37427</v>
      </c>
      <c r="E1042" s="31" t="s">
        <v>687</v>
      </c>
      <c r="F1042" s="31" t="s">
        <v>123</v>
      </c>
      <c r="G1042" s="31" t="s">
        <v>16504</v>
      </c>
      <c r="H1042" s="31" t="s">
        <v>33368</v>
      </c>
      <c r="I1042" s="38">
        <v>0.70833333333333337</v>
      </c>
      <c r="J1042" s="31" t="s">
        <v>30</v>
      </c>
      <c r="K1042" s="31" t="s">
        <v>105</v>
      </c>
      <c r="L1042" s="31" t="s">
        <v>106</v>
      </c>
      <c r="M1042" s="31" t="s">
        <v>995</v>
      </c>
      <c r="N1042" s="23"/>
      <c r="O1042" s="23"/>
      <c r="P1042" s="23"/>
      <c r="Q1042" s="23"/>
      <c r="R1042" s="23"/>
      <c r="S1042" s="29">
        <v>43425</v>
      </c>
      <c r="T1042" s="31"/>
    </row>
    <row r="1043" spans="1:20" ht="69.75" customHeight="1" x14ac:dyDescent="1.05">
      <c r="A1043" s="31" t="s">
        <v>37428</v>
      </c>
      <c r="B1043" s="31" t="s">
        <v>2168</v>
      </c>
      <c r="C1043" s="31" t="s">
        <v>37429</v>
      </c>
      <c r="D1043" s="31" t="s">
        <v>37430</v>
      </c>
      <c r="E1043" s="31" t="s">
        <v>687</v>
      </c>
      <c r="F1043" s="31" t="s">
        <v>123</v>
      </c>
      <c r="G1043" s="31" t="s">
        <v>16504</v>
      </c>
      <c r="H1043" s="31" t="s">
        <v>33368</v>
      </c>
      <c r="I1043" s="38">
        <v>0.70833333333333337</v>
      </c>
      <c r="J1043" s="31" t="s">
        <v>30</v>
      </c>
      <c r="K1043" s="31" t="s">
        <v>105</v>
      </c>
      <c r="L1043" s="31" t="s">
        <v>106</v>
      </c>
      <c r="M1043" s="31" t="s">
        <v>995</v>
      </c>
      <c r="N1043" s="23"/>
      <c r="O1043" s="23"/>
      <c r="P1043" s="23"/>
      <c r="Q1043" s="23"/>
      <c r="R1043" s="23"/>
      <c r="S1043" s="29">
        <v>43425</v>
      </c>
      <c r="T1043" s="31"/>
    </row>
    <row r="1044" spans="1:20" ht="69.75" customHeight="1" x14ac:dyDescent="1.05">
      <c r="A1044" s="31" t="s">
        <v>37431</v>
      </c>
      <c r="B1044" s="31" t="s">
        <v>9521</v>
      </c>
      <c r="C1044" s="31" t="s">
        <v>37432</v>
      </c>
      <c r="D1044" s="31" t="s">
        <v>37433</v>
      </c>
      <c r="E1044" s="31" t="s">
        <v>687</v>
      </c>
      <c r="F1044" s="31" t="s">
        <v>123</v>
      </c>
      <c r="G1044" s="31" t="s">
        <v>16504</v>
      </c>
      <c r="H1044" s="31" t="s">
        <v>33368</v>
      </c>
      <c r="I1044" s="38">
        <v>0.70833333333333337</v>
      </c>
      <c r="J1044" s="31" t="s">
        <v>30</v>
      </c>
      <c r="K1044" s="31" t="s">
        <v>105</v>
      </c>
      <c r="L1044" s="31" t="s">
        <v>106</v>
      </c>
      <c r="M1044" s="31" t="s">
        <v>995</v>
      </c>
      <c r="N1044" s="23"/>
      <c r="O1044" s="23"/>
      <c r="P1044" s="23"/>
      <c r="Q1044" s="23"/>
      <c r="R1044" s="23"/>
      <c r="S1044" s="29">
        <v>43425</v>
      </c>
      <c r="T1044" s="31"/>
    </row>
    <row r="1045" spans="1:20" ht="69.75" customHeight="1" x14ac:dyDescent="1.05">
      <c r="A1045" s="31" t="s">
        <v>37434</v>
      </c>
      <c r="B1045" s="31" t="s">
        <v>37435</v>
      </c>
      <c r="C1045" s="31" t="s">
        <v>37436</v>
      </c>
      <c r="D1045" s="31" t="s">
        <v>37437</v>
      </c>
      <c r="E1045" s="31" t="s">
        <v>687</v>
      </c>
      <c r="F1045" s="31" t="s">
        <v>123</v>
      </c>
      <c r="G1045" s="31" t="s">
        <v>16504</v>
      </c>
      <c r="H1045" s="31" t="s">
        <v>33368</v>
      </c>
      <c r="I1045" s="38">
        <v>0.70833333333333337</v>
      </c>
      <c r="J1045" s="31" t="s">
        <v>30</v>
      </c>
      <c r="K1045" s="31" t="s">
        <v>105</v>
      </c>
      <c r="L1045" s="31" t="s">
        <v>106</v>
      </c>
      <c r="M1045" s="31" t="s">
        <v>995</v>
      </c>
      <c r="N1045" s="23"/>
      <c r="O1045" s="23"/>
      <c r="P1045" s="23"/>
      <c r="Q1045" s="23"/>
      <c r="R1045" s="23"/>
      <c r="S1045" s="29">
        <v>43425</v>
      </c>
      <c r="T1045" s="31"/>
    </row>
    <row r="1046" spans="1:20" ht="69.75" customHeight="1" x14ac:dyDescent="1.05">
      <c r="A1046" s="31" t="s">
        <v>37438</v>
      </c>
      <c r="B1046" s="31" t="s">
        <v>15630</v>
      </c>
      <c r="C1046" s="31" t="s">
        <v>37439</v>
      </c>
      <c r="D1046" s="31" t="s">
        <v>37440</v>
      </c>
      <c r="E1046" s="31" t="s">
        <v>687</v>
      </c>
      <c r="F1046" s="31" t="s">
        <v>123</v>
      </c>
      <c r="G1046" s="31" t="s">
        <v>16504</v>
      </c>
      <c r="H1046" s="31" t="s">
        <v>33368</v>
      </c>
      <c r="I1046" s="38">
        <v>0.70833333333333337</v>
      </c>
      <c r="J1046" s="31" t="s">
        <v>30</v>
      </c>
      <c r="K1046" s="31" t="s">
        <v>105</v>
      </c>
      <c r="L1046" s="31" t="s">
        <v>106</v>
      </c>
      <c r="M1046" s="31" t="s">
        <v>995</v>
      </c>
      <c r="N1046" s="23"/>
      <c r="O1046" s="23"/>
      <c r="P1046" s="23"/>
      <c r="Q1046" s="23"/>
      <c r="R1046" s="23"/>
      <c r="S1046" s="29">
        <v>43425</v>
      </c>
      <c r="T1046" s="31"/>
    </row>
    <row r="1047" spans="1:20" ht="69.75" customHeight="1" x14ac:dyDescent="1.05">
      <c r="A1047" s="31" t="s">
        <v>37441</v>
      </c>
      <c r="B1047" s="31" t="s">
        <v>21390</v>
      </c>
      <c r="C1047" s="31" t="s">
        <v>37442</v>
      </c>
      <c r="D1047" s="31" t="s">
        <v>37443</v>
      </c>
      <c r="E1047" s="31" t="s">
        <v>687</v>
      </c>
      <c r="F1047" s="31" t="s">
        <v>123</v>
      </c>
      <c r="G1047" s="31" t="s">
        <v>16504</v>
      </c>
      <c r="H1047" s="31" t="s">
        <v>33368</v>
      </c>
      <c r="I1047" s="38">
        <v>0.70833333333333337</v>
      </c>
      <c r="J1047" s="31" t="s">
        <v>30</v>
      </c>
      <c r="K1047" s="31" t="s">
        <v>105</v>
      </c>
      <c r="L1047" s="31" t="s">
        <v>106</v>
      </c>
      <c r="M1047" s="31" t="s">
        <v>995</v>
      </c>
      <c r="N1047" s="23"/>
      <c r="O1047" s="23"/>
      <c r="P1047" s="23"/>
      <c r="Q1047" s="23"/>
      <c r="R1047" s="23"/>
      <c r="S1047" s="29">
        <v>43425</v>
      </c>
      <c r="T1047" s="31"/>
    </row>
    <row r="1048" spans="1:20" ht="69.75" customHeight="1" x14ac:dyDescent="1.05">
      <c r="A1048" s="31" t="s">
        <v>37444</v>
      </c>
      <c r="B1048" s="31" t="s">
        <v>37445</v>
      </c>
      <c r="C1048" s="31" t="s">
        <v>37446</v>
      </c>
      <c r="D1048" s="31" t="s">
        <v>37447</v>
      </c>
      <c r="E1048" s="31" t="s">
        <v>101</v>
      </c>
      <c r="F1048" s="31" t="s">
        <v>123</v>
      </c>
      <c r="G1048" s="31" t="s">
        <v>16205</v>
      </c>
      <c r="H1048" s="31" t="s">
        <v>33368</v>
      </c>
      <c r="I1048" s="38">
        <v>0.53125</v>
      </c>
      <c r="J1048" s="31" t="s">
        <v>30</v>
      </c>
      <c r="K1048" s="31" t="s">
        <v>105</v>
      </c>
      <c r="L1048" s="31" t="s">
        <v>106</v>
      </c>
      <c r="M1048" s="31" t="s">
        <v>995</v>
      </c>
      <c r="N1048" s="23"/>
      <c r="O1048" s="23"/>
      <c r="P1048" s="23"/>
      <c r="Q1048" s="23"/>
      <c r="R1048" s="23"/>
      <c r="S1048" s="29">
        <v>43925</v>
      </c>
      <c r="T1048" s="31"/>
    </row>
    <row r="1049" spans="1:20" ht="69.75" customHeight="1" x14ac:dyDescent="1.05">
      <c r="A1049" s="31" t="s">
        <v>37448</v>
      </c>
      <c r="B1049" s="31" t="s">
        <v>37449</v>
      </c>
      <c r="C1049" s="31" t="s">
        <v>37450</v>
      </c>
      <c r="D1049" s="31" t="s">
        <v>37451</v>
      </c>
      <c r="E1049" s="31" t="s">
        <v>101</v>
      </c>
      <c r="F1049" s="31" t="s">
        <v>123</v>
      </c>
      <c r="G1049" s="31" t="s">
        <v>16205</v>
      </c>
      <c r="H1049" s="31" t="s">
        <v>33368</v>
      </c>
      <c r="I1049" s="38">
        <v>0.53125</v>
      </c>
      <c r="J1049" s="31" t="s">
        <v>30</v>
      </c>
      <c r="K1049" s="31" t="s">
        <v>105</v>
      </c>
      <c r="L1049" s="31" t="s">
        <v>106</v>
      </c>
      <c r="M1049" s="31" t="s">
        <v>995</v>
      </c>
      <c r="N1049" s="23"/>
      <c r="O1049" s="23"/>
      <c r="P1049" s="23"/>
      <c r="Q1049" s="23"/>
      <c r="R1049" s="23"/>
      <c r="S1049" s="29">
        <v>43925</v>
      </c>
      <c r="T1049" s="31"/>
    </row>
    <row r="1050" spans="1:20" ht="69.75" customHeight="1" x14ac:dyDescent="1.05">
      <c r="A1050" s="688" t="s">
        <v>38405</v>
      </c>
      <c r="B1050" s="689"/>
      <c r="C1050" s="689"/>
      <c r="D1050" s="689"/>
      <c r="E1050" s="689"/>
      <c r="F1050" s="689"/>
      <c r="G1050" s="689"/>
      <c r="H1050" s="689"/>
      <c r="I1050" s="689"/>
      <c r="J1050" s="689"/>
      <c r="K1050" s="689"/>
      <c r="L1050" s="689"/>
      <c r="M1050" s="690"/>
      <c r="N1050" s="23"/>
      <c r="O1050" s="23"/>
      <c r="P1050" s="23"/>
      <c r="Q1050" s="23"/>
      <c r="R1050" s="23"/>
      <c r="S1050" s="29"/>
      <c r="T1050" s="31"/>
    </row>
    <row r="1051" spans="1:20" ht="69.75" customHeight="1" x14ac:dyDescent="1.05">
      <c r="A1051" s="31" t="s">
        <v>37951</v>
      </c>
      <c r="B1051" s="31" t="s">
        <v>37952</v>
      </c>
      <c r="C1051" s="31" t="s">
        <v>37953</v>
      </c>
      <c r="D1051" s="31" t="s">
        <v>37954</v>
      </c>
      <c r="E1051" s="31" t="s">
        <v>688</v>
      </c>
      <c r="F1051" s="31" t="s">
        <v>123</v>
      </c>
      <c r="G1051" s="31" t="s">
        <v>16287</v>
      </c>
      <c r="H1051" s="31" t="s">
        <v>33674</v>
      </c>
      <c r="I1051" s="38">
        <v>0.41666666666666669</v>
      </c>
      <c r="J1051" s="31" t="s">
        <v>30</v>
      </c>
      <c r="K1051" s="31" t="s">
        <v>105</v>
      </c>
      <c r="L1051" s="31" t="s">
        <v>125</v>
      </c>
      <c r="M1051" s="31" t="s">
        <v>194</v>
      </c>
      <c r="N1051" s="23"/>
      <c r="O1051" s="23"/>
      <c r="P1051" s="23"/>
      <c r="Q1051" s="23"/>
      <c r="R1051" s="23"/>
      <c r="S1051" s="29">
        <v>28330</v>
      </c>
      <c r="T1051" s="31"/>
    </row>
    <row r="1052" spans="1:20" ht="69.75" customHeight="1" x14ac:dyDescent="1.05">
      <c r="A1052" s="31" t="s">
        <v>37955</v>
      </c>
      <c r="B1052" s="31" t="s">
        <v>19370</v>
      </c>
      <c r="C1052" s="31" t="s">
        <v>37956</v>
      </c>
      <c r="D1052" s="31" t="s">
        <v>37957</v>
      </c>
      <c r="E1052" s="31" t="s">
        <v>688</v>
      </c>
      <c r="F1052" s="31" t="s">
        <v>123</v>
      </c>
      <c r="G1052" s="31" t="s">
        <v>16287</v>
      </c>
      <c r="H1052" s="31" t="s">
        <v>33674</v>
      </c>
      <c r="I1052" s="38">
        <v>0.41666666666666669</v>
      </c>
      <c r="J1052" s="31" t="s">
        <v>30</v>
      </c>
      <c r="K1052" s="31" t="s">
        <v>105</v>
      </c>
      <c r="L1052" s="31" t="s">
        <v>106</v>
      </c>
      <c r="M1052" s="31" t="s">
        <v>194</v>
      </c>
      <c r="N1052" s="23"/>
      <c r="O1052" s="23"/>
      <c r="P1052" s="23"/>
      <c r="Q1052" s="23"/>
      <c r="R1052" s="23"/>
      <c r="S1052" s="29">
        <v>38950</v>
      </c>
      <c r="T1052" s="31"/>
    </row>
    <row r="1053" spans="1:20" ht="69.75" customHeight="1" x14ac:dyDescent="1.05">
      <c r="A1053" s="31" t="s">
        <v>37958</v>
      </c>
      <c r="B1053" s="31" t="s">
        <v>18144</v>
      </c>
      <c r="C1053" s="31" t="s">
        <v>37959</v>
      </c>
      <c r="D1053" s="31" t="s">
        <v>37960</v>
      </c>
      <c r="E1053" s="31" t="s">
        <v>688</v>
      </c>
      <c r="F1053" s="31" t="s">
        <v>123</v>
      </c>
      <c r="G1053" s="31" t="s">
        <v>16287</v>
      </c>
      <c r="H1053" s="31" t="s">
        <v>33674</v>
      </c>
      <c r="I1053" s="38">
        <v>0.41666666666666669</v>
      </c>
      <c r="J1053" s="31" t="s">
        <v>30</v>
      </c>
      <c r="K1053" s="31" t="s">
        <v>105</v>
      </c>
      <c r="L1053" s="31" t="s">
        <v>106</v>
      </c>
      <c r="M1053" s="31" t="s">
        <v>194</v>
      </c>
      <c r="N1053" s="23"/>
      <c r="O1053" s="23"/>
      <c r="P1053" s="23"/>
      <c r="Q1053" s="23"/>
      <c r="R1053" s="23"/>
      <c r="S1053" s="29">
        <v>38950</v>
      </c>
      <c r="T1053" s="31"/>
    </row>
    <row r="1054" spans="1:20" ht="69.75" customHeight="1" x14ac:dyDescent="1.05">
      <c r="A1054" s="31" t="s">
        <v>37961</v>
      </c>
      <c r="B1054" s="31" t="s">
        <v>37962</v>
      </c>
      <c r="C1054" s="31" t="s">
        <v>37963</v>
      </c>
      <c r="D1054" s="31" t="s">
        <v>37964</v>
      </c>
      <c r="E1054" s="31" t="s">
        <v>688</v>
      </c>
      <c r="F1054" s="31" t="s">
        <v>123</v>
      </c>
      <c r="G1054" s="31" t="s">
        <v>16287</v>
      </c>
      <c r="H1054" s="31" t="s">
        <v>33674</v>
      </c>
      <c r="I1054" s="38">
        <v>0.41666666666666669</v>
      </c>
      <c r="J1054" s="31" t="s">
        <v>30</v>
      </c>
      <c r="K1054" s="31" t="s">
        <v>105</v>
      </c>
      <c r="L1054" s="31" t="s">
        <v>533</v>
      </c>
      <c r="M1054" s="31" t="s">
        <v>194</v>
      </c>
      <c r="N1054" s="23"/>
      <c r="O1054" s="23"/>
      <c r="P1054" s="23"/>
      <c r="Q1054" s="23"/>
      <c r="R1054" s="23"/>
      <c r="S1054" s="29">
        <v>17730</v>
      </c>
      <c r="T1054" s="31"/>
    </row>
    <row r="1055" spans="1:20" ht="69.75" customHeight="1" x14ac:dyDescent="1.05">
      <c r="A1055" s="31" t="s">
        <v>37965</v>
      </c>
      <c r="B1055" s="31" t="s">
        <v>21786</v>
      </c>
      <c r="C1055" s="31" t="s">
        <v>37966</v>
      </c>
      <c r="D1055" s="31" t="s">
        <v>37967</v>
      </c>
      <c r="E1055" s="31" t="s">
        <v>688</v>
      </c>
      <c r="F1055" s="31" t="s">
        <v>123</v>
      </c>
      <c r="G1055" s="31" t="s">
        <v>16287</v>
      </c>
      <c r="H1055" s="31" t="s">
        <v>33674</v>
      </c>
      <c r="I1055" s="38">
        <v>0.41666666666666669</v>
      </c>
      <c r="J1055" s="31" t="s">
        <v>30</v>
      </c>
      <c r="K1055" s="31" t="s">
        <v>105</v>
      </c>
      <c r="L1055" s="31" t="s">
        <v>106</v>
      </c>
      <c r="M1055" s="31" t="s">
        <v>194</v>
      </c>
      <c r="N1055" s="23"/>
      <c r="O1055" s="23"/>
      <c r="P1055" s="23"/>
      <c r="Q1055" s="23"/>
      <c r="R1055" s="23"/>
      <c r="S1055" s="29">
        <v>38950</v>
      </c>
      <c r="T1055" s="31"/>
    </row>
    <row r="1056" spans="1:20" ht="69.75" customHeight="1" x14ac:dyDescent="1.05">
      <c r="A1056" s="31" t="s">
        <v>37968</v>
      </c>
      <c r="B1056" s="31" t="s">
        <v>37969</v>
      </c>
      <c r="C1056" s="31" t="s">
        <v>37970</v>
      </c>
      <c r="D1056" s="31" t="s">
        <v>37971</v>
      </c>
      <c r="E1056" s="31" t="s">
        <v>688</v>
      </c>
      <c r="F1056" s="31" t="s">
        <v>123</v>
      </c>
      <c r="G1056" s="31" t="s">
        <v>16287</v>
      </c>
      <c r="H1056" s="31" t="s">
        <v>33674</v>
      </c>
      <c r="I1056" s="38">
        <v>0.41666666666666669</v>
      </c>
      <c r="J1056" s="31" t="s">
        <v>30</v>
      </c>
      <c r="K1056" s="31" t="s">
        <v>105</v>
      </c>
      <c r="L1056" s="31" t="s">
        <v>125</v>
      </c>
      <c r="M1056" s="31" t="s">
        <v>194</v>
      </c>
      <c r="N1056" s="23"/>
      <c r="O1056" s="23"/>
      <c r="P1056" s="23"/>
      <c r="Q1056" s="23"/>
      <c r="R1056" s="23"/>
      <c r="S1056" s="29">
        <v>28330</v>
      </c>
      <c r="T1056" s="31"/>
    </row>
    <row r="1057" spans="1:39" ht="69.75" customHeight="1" x14ac:dyDescent="1.05">
      <c r="A1057" s="31" t="s">
        <v>37972</v>
      </c>
      <c r="B1057" s="31" t="s">
        <v>37973</v>
      </c>
      <c r="C1057" s="31" t="s">
        <v>37974</v>
      </c>
      <c r="D1057" s="31" t="s">
        <v>37975</v>
      </c>
      <c r="E1057" s="31" t="s">
        <v>688</v>
      </c>
      <c r="F1057" s="31" t="s">
        <v>123</v>
      </c>
      <c r="G1057" s="31" t="s">
        <v>16287</v>
      </c>
      <c r="H1057" s="31" t="s">
        <v>33674</v>
      </c>
      <c r="I1057" s="38">
        <v>0.41666666666666669</v>
      </c>
      <c r="J1057" s="31" t="s">
        <v>30</v>
      </c>
      <c r="K1057" s="31" t="s">
        <v>105</v>
      </c>
      <c r="L1057" s="31" t="s">
        <v>106</v>
      </c>
      <c r="M1057" s="31" t="s">
        <v>194</v>
      </c>
      <c r="N1057" s="23"/>
      <c r="O1057" s="23"/>
      <c r="P1057" s="23"/>
      <c r="Q1057" s="23"/>
      <c r="R1057" s="23"/>
      <c r="S1057" s="29">
        <v>38950</v>
      </c>
      <c r="T1057" s="31"/>
    </row>
    <row r="1058" spans="1:39" ht="69.75" customHeight="1" x14ac:dyDescent="1.05">
      <c r="A1058" s="31" t="s">
        <v>37976</v>
      </c>
      <c r="B1058" s="31" t="s">
        <v>37977</v>
      </c>
      <c r="C1058" s="31" t="s">
        <v>37978</v>
      </c>
      <c r="D1058" s="31" t="s">
        <v>37979</v>
      </c>
      <c r="E1058" s="31" t="s">
        <v>688</v>
      </c>
      <c r="F1058" s="31" t="s">
        <v>123</v>
      </c>
      <c r="G1058" s="31" t="s">
        <v>16287</v>
      </c>
      <c r="H1058" s="31" t="s">
        <v>33674</v>
      </c>
      <c r="I1058" s="38">
        <v>0.41666666666666669</v>
      </c>
      <c r="J1058" s="31" t="s">
        <v>30</v>
      </c>
      <c r="K1058" s="31" t="s">
        <v>105</v>
      </c>
      <c r="L1058" s="31" t="s">
        <v>533</v>
      </c>
      <c r="M1058" s="31" t="s">
        <v>194</v>
      </c>
      <c r="N1058" s="23"/>
      <c r="O1058" s="23"/>
      <c r="P1058" s="23"/>
      <c r="Q1058" s="23"/>
      <c r="R1058" s="23"/>
      <c r="S1058" s="29">
        <v>17730</v>
      </c>
      <c r="T1058" s="31"/>
    </row>
    <row r="1059" spans="1:39" ht="69.75" customHeight="1" x14ac:dyDescent="1.05">
      <c r="A1059" s="31" t="s">
        <v>37980</v>
      </c>
      <c r="B1059" s="31" t="s">
        <v>27579</v>
      </c>
      <c r="C1059" s="31" t="s">
        <v>37981</v>
      </c>
      <c r="D1059" s="31" t="s">
        <v>37982</v>
      </c>
      <c r="E1059" s="31" t="s">
        <v>688</v>
      </c>
      <c r="F1059" s="31" t="s">
        <v>123</v>
      </c>
      <c r="G1059" s="31" t="s">
        <v>16287</v>
      </c>
      <c r="H1059" s="31" t="s">
        <v>33674</v>
      </c>
      <c r="I1059" s="38">
        <v>0.95833333333333337</v>
      </c>
      <c r="J1059" s="31" t="s">
        <v>30</v>
      </c>
      <c r="K1059" s="31" t="s">
        <v>105</v>
      </c>
      <c r="L1059" s="31" t="s">
        <v>106</v>
      </c>
      <c r="M1059" s="31" t="s">
        <v>194</v>
      </c>
      <c r="N1059" s="23"/>
      <c r="O1059" s="23"/>
      <c r="P1059" s="23"/>
      <c r="Q1059" s="23"/>
      <c r="R1059" s="23"/>
      <c r="S1059" s="29">
        <v>38950</v>
      </c>
      <c r="T1059" s="31"/>
    </row>
    <row r="1060" spans="1:39" ht="69.75" customHeight="1" x14ac:dyDescent="1.3">
      <c r="A1060" s="693" t="s">
        <v>38412</v>
      </c>
      <c r="B1060" s="694"/>
      <c r="C1060" s="694"/>
      <c r="D1060" s="694"/>
      <c r="E1060" s="694"/>
      <c r="F1060" s="694"/>
      <c r="G1060" s="694"/>
      <c r="H1060" s="694"/>
      <c r="I1060" s="694"/>
      <c r="J1060" s="694"/>
      <c r="K1060" s="694"/>
      <c r="L1060" s="694"/>
      <c r="M1060" s="695"/>
      <c r="N1060" s="23"/>
      <c r="O1060" s="23"/>
      <c r="P1060" s="23"/>
      <c r="Q1060" s="23"/>
      <c r="R1060" s="23"/>
      <c r="S1060" s="29"/>
      <c r="T1060" s="451">
        <v>696000</v>
      </c>
    </row>
    <row r="1061" spans="1:39" ht="69.75" customHeight="1" x14ac:dyDescent="1.3">
      <c r="A1061" s="693" t="s">
        <v>38409</v>
      </c>
      <c r="B1061" s="694"/>
      <c r="C1061" s="694"/>
      <c r="D1061" s="694"/>
      <c r="E1061" s="694"/>
      <c r="F1061" s="694"/>
      <c r="G1061" s="694"/>
      <c r="H1061" s="694"/>
      <c r="I1061" s="694"/>
      <c r="J1061" s="694"/>
      <c r="K1061" s="694"/>
      <c r="L1061" s="694"/>
      <c r="M1061" s="695"/>
      <c r="N1061" s="23"/>
      <c r="O1061" s="23"/>
      <c r="P1061" s="23"/>
      <c r="Q1061" s="23"/>
      <c r="R1061" s="23"/>
      <c r="S1061" s="29"/>
      <c r="T1061" s="451">
        <v>755000</v>
      </c>
    </row>
    <row r="1062" spans="1:39" ht="69.75" customHeight="1" x14ac:dyDescent="1.3">
      <c r="A1062" s="688" t="s">
        <v>38942</v>
      </c>
      <c r="B1062" s="689"/>
      <c r="C1062" s="689"/>
      <c r="D1062" s="689"/>
      <c r="E1062" s="689"/>
      <c r="F1062" s="689"/>
      <c r="G1062" s="689"/>
      <c r="H1062" s="689"/>
      <c r="I1062" s="689"/>
      <c r="J1062" s="689"/>
      <c r="K1062" s="689"/>
      <c r="L1062" s="689"/>
      <c r="M1062" s="690"/>
      <c r="N1062" s="23"/>
      <c r="O1062" s="23"/>
      <c r="P1062" s="23"/>
      <c r="Q1062" s="23"/>
      <c r="R1062" s="23"/>
      <c r="S1062" s="29"/>
      <c r="T1062" s="31"/>
      <c r="U1062" s="31"/>
      <c r="V1062" s="31"/>
      <c r="W1062" s="31"/>
      <c r="X1062" s="31"/>
      <c r="Y1062" s="31"/>
      <c r="Z1062" s="31"/>
      <c r="AA1062" s="31"/>
      <c r="AB1062" s="38"/>
      <c r="AC1062" s="31"/>
      <c r="AD1062" s="31"/>
      <c r="AE1062" s="31"/>
      <c r="AF1062" s="31"/>
      <c r="AG1062" s="23"/>
      <c r="AH1062" s="23"/>
      <c r="AI1062" s="23"/>
      <c r="AJ1062" s="23"/>
      <c r="AK1062" s="23"/>
      <c r="AL1062" s="29"/>
      <c r="AM1062" s="451"/>
    </row>
    <row r="1063" spans="1:39" ht="69.75" customHeight="1" x14ac:dyDescent="1.3">
      <c r="A1063" s="31" t="s">
        <v>38427</v>
      </c>
      <c r="B1063" s="31" t="s">
        <v>38428</v>
      </c>
      <c r="C1063" s="31" t="s">
        <v>38429</v>
      </c>
      <c r="D1063" s="31" t="s">
        <v>38430</v>
      </c>
      <c r="E1063" s="31" t="s">
        <v>688</v>
      </c>
      <c r="F1063" s="31" t="s">
        <v>123</v>
      </c>
      <c r="G1063" s="31" t="s">
        <v>16287</v>
      </c>
      <c r="H1063" s="31" t="s">
        <v>33674</v>
      </c>
      <c r="I1063" s="38">
        <v>0.95833333333333337</v>
      </c>
      <c r="J1063" s="31" t="s">
        <v>30</v>
      </c>
      <c r="K1063" s="31" t="s">
        <v>105</v>
      </c>
      <c r="L1063" s="31" t="s">
        <v>106</v>
      </c>
      <c r="M1063" s="31" t="s">
        <v>194</v>
      </c>
      <c r="N1063" s="23"/>
      <c r="O1063" s="23"/>
      <c r="P1063" s="23"/>
      <c r="Q1063" s="23"/>
      <c r="R1063" s="23"/>
      <c r="S1063" s="29">
        <v>38950</v>
      </c>
      <c r="T1063" s="31"/>
      <c r="U1063" s="31"/>
      <c r="V1063" s="31"/>
      <c r="W1063" s="31"/>
      <c r="X1063" s="31"/>
      <c r="Y1063" s="31"/>
      <c r="Z1063" s="31"/>
      <c r="AA1063" s="31"/>
      <c r="AB1063" s="38"/>
      <c r="AC1063" s="31"/>
      <c r="AD1063" s="31"/>
      <c r="AE1063" s="31"/>
      <c r="AF1063" s="31"/>
      <c r="AG1063" s="23"/>
      <c r="AH1063" s="23"/>
      <c r="AI1063" s="23"/>
      <c r="AJ1063" s="23"/>
      <c r="AK1063" s="23"/>
      <c r="AL1063" s="29"/>
      <c r="AM1063" s="451"/>
    </row>
    <row r="1064" spans="1:39" ht="69.75" customHeight="1" x14ac:dyDescent="1.3">
      <c r="A1064" s="31" t="s">
        <v>38431</v>
      </c>
      <c r="B1064" s="31" t="s">
        <v>38432</v>
      </c>
      <c r="C1064" s="31" t="s">
        <v>38433</v>
      </c>
      <c r="D1064" s="31" t="s">
        <v>38434</v>
      </c>
      <c r="E1064" s="31" t="s">
        <v>687</v>
      </c>
      <c r="F1064" s="31" t="s">
        <v>123</v>
      </c>
      <c r="G1064" s="31" t="s">
        <v>16504</v>
      </c>
      <c r="H1064" s="31" t="s">
        <v>33674</v>
      </c>
      <c r="I1064" s="38">
        <v>0.33333333333333331</v>
      </c>
      <c r="J1064" s="31" t="s">
        <v>30</v>
      </c>
      <c r="K1064" s="31" t="s">
        <v>105</v>
      </c>
      <c r="L1064" s="31" t="s">
        <v>106</v>
      </c>
      <c r="M1064" s="31" t="s">
        <v>995</v>
      </c>
      <c r="N1064" s="23"/>
      <c r="O1064" s="23"/>
      <c r="P1064" s="23"/>
      <c r="Q1064" s="23"/>
      <c r="R1064" s="23"/>
      <c r="S1064" s="29">
        <v>43425</v>
      </c>
      <c r="T1064" s="31"/>
      <c r="U1064" s="31"/>
      <c r="V1064" s="31"/>
      <c r="W1064" s="31"/>
      <c r="X1064" s="31"/>
      <c r="Y1064" s="31"/>
      <c r="Z1064" s="31"/>
      <c r="AA1064" s="31"/>
      <c r="AB1064" s="38"/>
      <c r="AC1064" s="31"/>
      <c r="AD1064" s="31"/>
      <c r="AE1064" s="31"/>
      <c r="AF1064" s="31"/>
      <c r="AG1064" s="23"/>
      <c r="AH1064" s="23"/>
      <c r="AI1064" s="23"/>
      <c r="AJ1064" s="23"/>
      <c r="AK1064" s="23"/>
      <c r="AL1064" s="29"/>
      <c r="AM1064" s="451"/>
    </row>
    <row r="1065" spans="1:39" ht="69.75" customHeight="1" x14ac:dyDescent="1.3">
      <c r="A1065" s="31" t="s">
        <v>38435</v>
      </c>
      <c r="B1065" s="31" t="s">
        <v>1319</v>
      </c>
      <c r="C1065" s="31" t="s">
        <v>1318</v>
      </c>
      <c r="D1065" s="31" t="s">
        <v>1317</v>
      </c>
      <c r="E1065" s="31" t="s">
        <v>101</v>
      </c>
      <c r="F1065" s="31" t="s">
        <v>123</v>
      </c>
      <c r="G1065" s="31" t="s">
        <v>16970</v>
      </c>
      <c r="H1065" s="31" t="s">
        <v>33674</v>
      </c>
      <c r="I1065" s="38">
        <v>0.41666666666666669</v>
      </c>
      <c r="J1065" s="31" t="s">
        <v>30</v>
      </c>
      <c r="K1065" s="31" t="s">
        <v>105</v>
      </c>
      <c r="L1065" s="31" t="s">
        <v>106</v>
      </c>
      <c r="M1065" s="31" t="s">
        <v>107</v>
      </c>
      <c r="N1065" s="23"/>
      <c r="O1065" s="23"/>
      <c r="P1065" s="23"/>
      <c r="Q1065" s="23"/>
      <c r="R1065" s="23"/>
      <c r="S1065" s="29">
        <v>22200</v>
      </c>
      <c r="T1065" s="31"/>
      <c r="U1065" s="31"/>
      <c r="V1065" s="31"/>
      <c r="W1065" s="31"/>
      <c r="X1065" s="31"/>
      <c r="Y1065" s="31"/>
      <c r="Z1065" s="31"/>
      <c r="AA1065" s="31"/>
      <c r="AB1065" s="38"/>
      <c r="AC1065" s="31"/>
      <c r="AD1065" s="31"/>
      <c r="AE1065" s="31"/>
      <c r="AF1065" s="31"/>
      <c r="AG1065" s="23"/>
      <c r="AH1065" s="23"/>
      <c r="AI1065" s="23"/>
      <c r="AJ1065" s="23"/>
      <c r="AK1065" s="23"/>
      <c r="AL1065" s="29"/>
      <c r="AM1065" s="451"/>
    </row>
    <row r="1066" spans="1:39" ht="69.75" customHeight="1" x14ac:dyDescent="1.3">
      <c r="A1066" s="31" t="s">
        <v>38436</v>
      </c>
      <c r="B1066" s="31" t="s">
        <v>38437</v>
      </c>
      <c r="C1066" s="31" t="s">
        <v>38438</v>
      </c>
      <c r="D1066" s="31" t="s">
        <v>38439</v>
      </c>
      <c r="E1066" s="31" t="s">
        <v>687</v>
      </c>
      <c r="F1066" s="31" t="s">
        <v>123</v>
      </c>
      <c r="G1066" s="31" t="s">
        <v>16504</v>
      </c>
      <c r="H1066" s="31" t="s">
        <v>33674</v>
      </c>
      <c r="I1066" s="38">
        <v>0.33333333333333331</v>
      </c>
      <c r="J1066" s="31" t="s">
        <v>30</v>
      </c>
      <c r="K1066" s="31" t="s">
        <v>105</v>
      </c>
      <c r="L1066" s="31" t="s">
        <v>106</v>
      </c>
      <c r="M1066" s="31" t="s">
        <v>995</v>
      </c>
      <c r="N1066" s="23"/>
      <c r="O1066" s="23"/>
      <c r="P1066" s="23"/>
      <c r="Q1066" s="23"/>
      <c r="R1066" s="23"/>
      <c r="S1066" s="29">
        <v>43425</v>
      </c>
      <c r="T1066" s="31"/>
      <c r="U1066" s="31"/>
      <c r="V1066" s="31"/>
      <c r="W1066" s="31"/>
      <c r="X1066" s="31"/>
      <c r="Y1066" s="31"/>
      <c r="Z1066" s="31"/>
      <c r="AA1066" s="31"/>
      <c r="AB1066" s="38"/>
      <c r="AC1066" s="31"/>
      <c r="AD1066" s="31"/>
      <c r="AE1066" s="31"/>
      <c r="AF1066" s="31"/>
      <c r="AG1066" s="23"/>
      <c r="AH1066" s="23"/>
      <c r="AI1066" s="23"/>
      <c r="AJ1066" s="23"/>
      <c r="AK1066" s="23"/>
      <c r="AL1066" s="29"/>
      <c r="AM1066" s="451"/>
    </row>
    <row r="1067" spans="1:39" ht="69.75" customHeight="1" x14ac:dyDescent="1.3">
      <c r="A1067" s="31" t="s">
        <v>38440</v>
      </c>
      <c r="B1067" s="31" t="s">
        <v>38441</v>
      </c>
      <c r="C1067" s="31" t="s">
        <v>38442</v>
      </c>
      <c r="D1067" s="31" t="s">
        <v>38443</v>
      </c>
      <c r="E1067" s="31" t="s">
        <v>101</v>
      </c>
      <c r="F1067" s="31" t="s">
        <v>102</v>
      </c>
      <c r="G1067" s="31" t="s">
        <v>16267</v>
      </c>
      <c r="H1067" s="31" t="s">
        <v>28481</v>
      </c>
      <c r="I1067" s="38">
        <v>0.27083333333333331</v>
      </c>
      <c r="J1067" s="31" t="s">
        <v>30</v>
      </c>
      <c r="K1067" s="31" t="s">
        <v>105</v>
      </c>
      <c r="L1067" s="31" t="s">
        <v>533</v>
      </c>
      <c r="M1067" s="31" t="s">
        <v>491</v>
      </c>
      <c r="N1067" s="23"/>
      <c r="O1067" s="23"/>
      <c r="P1067" s="23"/>
      <c r="Q1067" s="23"/>
      <c r="R1067" s="23"/>
      <c r="S1067" s="29">
        <v>25200</v>
      </c>
      <c r="T1067" s="31"/>
      <c r="U1067" s="31"/>
      <c r="V1067" s="31"/>
      <c r="W1067" s="31"/>
      <c r="X1067" s="31"/>
      <c r="Y1067" s="31"/>
      <c r="Z1067" s="31"/>
      <c r="AA1067" s="31"/>
      <c r="AB1067" s="38"/>
      <c r="AC1067" s="31"/>
      <c r="AD1067" s="31"/>
      <c r="AE1067" s="31"/>
      <c r="AF1067" s="31"/>
      <c r="AG1067" s="23"/>
      <c r="AH1067" s="23"/>
      <c r="AI1067" s="23"/>
      <c r="AJ1067" s="23"/>
      <c r="AK1067" s="23"/>
      <c r="AL1067" s="29"/>
      <c r="AM1067" s="451"/>
    </row>
    <row r="1068" spans="1:39" ht="69.75" customHeight="1" x14ac:dyDescent="1.3">
      <c r="A1068" s="31" t="s">
        <v>38444</v>
      </c>
      <c r="B1068" s="31" t="s">
        <v>38445</v>
      </c>
      <c r="C1068" s="31" t="s">
        <v>38446</v>
      </c>
      <c r="D1068" s="31" t="s">
        <v>38447</v>
      </c>
      <c r="E1068" s="31" t="s">
        <v>101</v>
      </c>
      <c r="F1068" s="31" t="s">
        <v>102</v>
      </c>
      <c r="G1068" s="31" t="s">
        <v>16267</v>
      </c>
      <c r="H1068" s="31" t="s">
        <v>28481</v>
      </c>
      <c r="I1068" s="38">
        <v>0.27083333333333331</v>
      </c>
      <c r="J1068" s="31" t="s">
        <v>30</v>
      </c>
      <c r="K1068" s="31" t="s">
        <v>105</v>
      </c>
      <c r="L1068" s="31" t="s">
        <v>125</v>
      </c>
      <c r="M1068" s="31" t="s">
        <v>491</v>
      </c>
      <c r="N1068" s="23"/>
      <c r="O1068" s="23"/>
      <c r="P1068" s="23"/>
      <c r="Q1068" s="23"/>
      <c r="R1068" s="23"/>
      <c r="S1068" s="29">
        <v>26200</v>
      </c>
      <c r="T1068" s="31"/>
      <c r="U1068" s="31"/>
      <c r="V1068" s="31"/>
      <c r="W1068" s="31"/>
      <c r="X1068" s="31"/>
      <c r="Y1068" s="31"/>
      <c r="Z1068" s="31"/>
      <c r="AA1068" s="31"/>
      <c r="AB1068" s="38"/>
      <c r="AC1068" s="31"/>
      <c r="AD1068" s="31"/>
      <c r="AE1068" s="31"/>
      <c r="AF1068" s="31"/>
      <c r="AG1068" s="23"/>
      <c r="AH1068" s="23"/>
      <c r="AI1068" s="23"/>
      <c r="AJ1068" s="23"/>
      <c r="AK1068" s="23"/>
      <c r="AL1068" s="29"/>
      <c r="AM1068" s="451"/>
    </row>
    <row r="1069" spans="1:39" ht="69.75" customHeight="1" x14ac:dyDescent="1.3">
      <c r="A1069" s="31" t="s">
        <v>38448</v>
      </c>
      <c r="B1069" s="31" t="s">
        <v>25178</v>
      </c>
      <c r="C1069" s="31" t="s">
        <v>38449</v>
      </c>
      <c r="D1069" s="31" t="s">
        <v>38450</v>
      </c>
      <c r="E1069" s="31" t="s">
        <v>101</v>
      </c>
      <c r="F1069" s="31" t="s">
        <v>102</v>
      </c>
      <c r="G1069" s="31" t="s">
        <v>16267</v>
      </c>
      <c r="H1069" s="31" t="s">
        <v>28481</v>
      </c>
      <c r="I1069" s="38">
        <v>0.27083333333333331</v>
      </c>
      <c r="J1069" s="31" t="s">
        <v>30</v>
      </c>
      <c r="K1069" s="31" t="s">
        <v>105</v>
      </c>
      <c r="L1069" s="31" t="s">
        <v>125</v>
      </c>
      <c r="M1069" s="31" t="s">
        <v>491</v>
      </c>
      <c r="N1069" s="23"/>
      <c r="O1069" s="23"/>
      <c r="P1069" s="23"/>
      <c r="Q1069" s="23"/>
      <c r="R1069" s="23"/>
      <c r="S1069" s="29">
        <v>26200</v>
      </c>
      <c r="T1069" s="31"/>
      <c r="U1069" s="31"/>
      <c r="V1069" s="31"/>
      <c r="W1069" s="31"/>
      <c r="X1069" s="31"/>
      <c r="Y1069" s="31"/>
      <c r="Z1069" s="31"/>
      <c r="AA1069" s="31"/>
      <c r="AB1069" s="38"/>
      <c r="AC1069" s="31"/>
      <c r="AD1069" s="31"/>
      <c r="AE1069" s="31"/>
      <c r="AF1069" s="31"/>
      <c r="AG1069" s="23"/>
      <c r="AH1069" s="23"/>
      <c r="AI1069" s="23"/>
      <c r="AJ1069" s="23"/>
      <c r="AK1069" s="23"/>
      <c r="AL1069" s="29"/>
      <c r="AM1069" s="451"/>
    </row>
    <row r="1070" spans="1:39" ht="69.75" customHeight="1" x14ac:dyDescent="1.3">
      <c r="A1070" s="31" t="s">
        <v>38451</v>
      </c>
      <c r="B1070" s="31" t="s">
        <v>7241</v>
      </c>
      <c r="C1070" s="31" t="s">
        <v>38452</v>
      </c>
      <c r="D1070" s="31" t="s">
        <v>38453</v>
      </c>
      <c r="E1070" s="31" t="s">
        <v>101</v>
      </c>
      <c r="F1070" s="31" t="s">
        <v>102</v>
      </c>
      <c r="G1070" s="31" t="s">
        <v>16267</v>
      </c>
      <c r="H1070" s="31" t="s">
        <v>28481</v>
      </c>
      <c r="I1070" s="38">
        <v>0.27083333333333331</v>
      </c>
      <c r="J1070" s="31" t="s">
        <v>30</v>
      </c>
      <c r="K1070" s="31" t="s">
        <v>105</v>
      </c>
      <c r="L1070" s="31" t="s">
        <v>533</v>
      </c>
      <c r="M1070" s="31" t="s">
        <v>491</v>
      </c>
      <c r="N1070" s="23"/>
      <c r="O1070" s="23"/>
      <c r="P1070" s="23"/>
      <c r="Q1070" s="23"/>
      <c r="R1070" s="23"/>
      <c r="S1070" s="29">
        <v>25200</v>
      </c>
      <c r="T1070" s="31"/>
      <c r="U1070" s="31"/>
      <c r="V1070" s="31"/>
      <c r="W1070" s="31"/>
      <c r="X1070" s="31"/>
      <c r="Y1070" s="31"/>
      <c r="Z1070" s="31"/>
      <c r="AA1070" s="31"/>
      <c r="AB1070" s="38"/>
      <c r="AC1070" s="31"/>
      <c r="AD1070" s="31"/>
      <c r="AE1070" s="31"/>
      <c r="AF1070" s="31"/>
      <c r="AG1070" s="23"/>
      <c r="AH1070" s="23"/>
      <c r="AI1070" s="23"/>
      <c r="AJ1070" s="23"/>
      <c r="AK1070" s="23"/>
      <c r="AL1070" s="29"/>
      <c r="AM1070" s="451"/>
    </row>
    <row r="1071" spans="1:39" ht="69.75" customHeight="1" x14ac:dyDescent="1.3">
      <c r="A1071" s="31" t="s">
        <v>38454</v>
      </c>
      <c r="B1071" s="31" t="s">
        <v>4600</v>
      </c>
      <c r="C1071" s="31" t="s">
        <v>38455</v>
      </c>
      <c r="D1071" s="31" t="s">
        <v>38456</v>
      </c>
      <c r="E1071" s="31" t="s">
        <v>101</v>
      </c>
      <c r="F1071" s="31" t="s">
        <v>102</v>
      </c>
      <c r="G1071" s="31" t="s">
        <v>16267</v>
      </c>
      <c r="H1071" s="31" t="s">
        <v>28481</v>
      </c>
      <c r="I1071" s="38">
        <v>0.27083333333333331</v>
      </c>
      <c r="J1071" s="31" t="s">
        <v>30</v>
      </c>
      <c r="K1071" s="31" t="s">
        <v>105</v>
      </c>
      <c r="L1071" s="31" t="s">
        <v>125</v>
      </c>
      <c r="M1071" s="31" t="s">
        <v>491</v>
      </c>
      <c r="N1071" s="23"/>
      <c r="O1071" s="23"/>
      <c r="P1071" s="23"/>
      <c r="Q1071" s="23"/>
      <c r="R1071" s="23"/>
      <c r="S1071" s="29">
        <v>26200</v>
      </c>
      <c r="T1071" s="31"/>
      <c r="U1071" s="31"/>
      <c r="V1071" s="31"/>
      <c r="W1071" s="31"/>
      <c r="X1071" s="31"/>
      <c r="Y1071" s="31"/>
      <c r="Z1071" s="31"/>
      <c r="AA1071" s="31"/>
      <c r="AB1071" s="38"/>
      <c r="AC1071" s="31"/>
      <c r="AD1071" s="31"/>
      <c r="AE1071" s="31"/>
      <c r="AF1071" s="31"/>
      <c r="AG1071" s="23"/>
      <c r="AH1071" s="23"/>
      <c r="AI1071" s="23"/>
      <c r="AJ1071" s="23"/>
      <c r="AK1071" s="23"/>
      <c r="AL1071" s="29"/>
      <c r="AM1071" s="451"/>
    </row>
    <row r="1072" spans="1:39" ht="69.75" customHeight="1" x14ac:dyDescent="1.3">
      <c r="A1072" s="31" t="s">
        <v>38457</v>
      </c>
      <c r="B1072" s="31" t="s">
        <v>38458</v>
      </c>
      <c r="C1072" s="31" t="s">
        <v>38459</v>
      </c>
      <c r="D1072" s="31" t="s">
        <v>38460</v>
      </c>
      <c r="E1072" s="31" t="s">
        <v>101</v>
      </c>
      <c r="F1072" s="31" t="s">
        <v>102</v>
      </c>
      <c r="G1072" s="31" t="s">
        <v>16267</v>
      </c>
      <c r="H1072" s="31" t="s">
        <v>28481</v>
      </c>
      <c r="I1072" s="38">
        <v>0.27083333333333331</v>
      </c>
      <c r="J1072" s="31" t="s">
        <v>30</v>
      </c>
      <c r="K1072" s="31" t="s">
        <v>105</v>
      </c>
      <c r="L1072" s="31" t="s">
        <v>125</v>
      </c>
      <c r="M1072" s="31" t="s">
        <v>491</v>
      </c>
      <c r="N1072" s="23"/>
      <c r="O1072" s="23"/>
      <c r="P1072" s="23"/>
      <c r="Q1072" s="23"/>
      <c r="R1072" s="23"/>
      <c r="S1072" s="29">
        <v>26200</v>
      </c>
      <c r="T1072" s="31"/>
      <c r="U1072" s="31"/>
      <c r="V1072" s="31"/>
      <c r="W1072" s="31"/>
      <c r="X1072" s="31"/>
      <c r="Y1072" s="31"/>
      <c r="Z1072" s="31"/>
      <c r="AA1072" s="31"/>
      <c r="AB1072" s="38"/>
      <c r="AC1072" s="31"/>
      <c r="AD1072" s="31"/>
      <c r="AE1072" s="31"/>
      <c r="AF1072" s="31"/>
      <c r="AG1072" s="23"/>
      <c r="AH1072" s="23"/>
      <c r="AI1072" s="23"/>
      <c r="AJ1072" s="23"/>
      <c r="AK1072" s="23"/>
      <c r="AL1072" s="29"/>
      <c r="AM1072" s="451"/>
    </row>
    <row r="1073" spans="1:39" ht="69.75" customHeight="1" x14ac:dyDescent="1.3">
      <c r="A1073" s="31" t="s">
        <v>38461</v>
      </c>
      <c r="B1073" s="31" t="s">
        <v>38462</v>
      </c>
      <c r="C1073" s="31" t="s">
        <v>38463</v>
      </c>
      <c r="D1073" s="31" t="s">
        <v>38464</v>
      </c>
      <c r="E1073" s="31" t="s">
        <v>101</v>
      </c>
      <c r="F1073" s="31" t="s">
        <v>123</v>
      </c>
      <c r="G1073" s="31" t="s">
        <v>16223</v>
      </c>
      <c r="H1073" s="31" t="s">
        <v>34007</v>
      </c>
      <c r="I1073" s="38">
        <v>0.32291666666666669</v>
      </c>
      <c r="J1073" s="31" t="s">
        <v>30</v>
      </c>
      <c r="K1073" s="31" t="s">
        <v>105</v>
      </c>
      <c r="L1073" s="31" t="s">
        <v>106</v>
      </c>
      <c r="M1073" s="31" t="s">
        <v>995</v>
      </c>
      <c r="N1073" s="23"/>
      <c r="O1073" s="23"/>
      <c r="P1073" s="23"/>
      <c r="Q1073" s="23"/>
      <c r="R1073" s="23"/>
      <c r="S1073" s="29">
        <v>43925</v>
      </c>
      <c r="T1073" s="31"/>
      <c r="U1073" s="31"/>
      <c r="V1073" s="31"/>
      <c r="W1073" s="31"/>
      <c r="X1073" s="31"/>
      <c r="Y1073" s="31"/>
      <c r="Z1073" s="31"/>
      <c r="AA1073" s="31"/>
      <c r="AB1073" s="38"/>
      <c r="AC1073" s="31"/>
      <c r="AD1073" s="31"/>
      <c r="AE1073" s="31"/>
      <c r="AF1073" s="31"/>
      <c r="AG1073" s="23"/>
      <c r="AH1073" s="23"/>
      <c r="AI1073" s="23"/>
      <c r="AJ1073" s="23"/>
      <c r="AK1073" s="23"/>
      <c r="AL1073" s="29"/>
      <c r="AM1073" s="451"/>
    </row>
    <row r="1074" spans="1:39" ht="69.75" customHeight="1" x14ac:dyDescent="1.3">
      <c r="A1074" s="31" t="s">
        <v>38465</v>
      </c>
      <c r="B1074" s="31" t="s">
        <v>16884</v>
      </c>
      <c r="C1074" s="31" t="s">
        <v>38466</v>
      </c>
      <c r="D1074" s="31" t="s">
        <v>38467</v>
      </c>
      <c r="E1074" s="31" t="s">
        <v>101</v>
      </c>
      <c r="F1074" s="31" t="s">
        <v>123</v>
      </c>
      <c r="G1074" s="31" t="s">
        <v>16223</v>
      </c>
      <c r="H1074" s="31" t="s">
        <v>34007</v>
      </c>
      <c r="I1074" s="38">
        <v>0.32291666666666669</v>
      </c>
      <c r="J1074" s="31" t="s">
        <v>30</v>
      </c>
      <c r="K1074" s="31" t="s">
        <v>105</v>
      </c>
      <c r="L1074" s="31" t="s">
        <v>106</v>
      </c>
      <c r="M1074" s="31" t="s">
        <v>995</v>
      </c>
      <c r="N1074" s="23"/>
      <c r="O1074" s="23"/>
      <c r="P1074" s="23"/>
      <c r="Q1074" s="23"/>
      <c r="R1074" s="23"/>
      <c r="S1074" s="29">
        <v>43925</v>
      </c>
      <c r="T1074" s="31"/>
      <c r="U1074" s="31"/>
      <c r="V1074" s="31"/>
      <c r="W1074" s="31"/>
      <c r="X1074" s="31"/>
      <c r="Y1074" s="31"/>
      <c r="Z1074" s="31"/>
      <c r="AA1074" s="31"/>
      <c r="AB1074" s="38"/>
      <c r="AC1074" s="31"/>
      <c r="AD1074" s="31"/>
      <c r="AE1074" s="31"/>
      <c r="AF1074" s="31"/>
      <c r="AG1074" s="23"/>
      <c r="AH1074" s="23"/>
      <c r="AI1074" s="23"/>
      <c r="AJ1074" s="23"/>
      <c r="AK1074" s="23"/>
      <c r="AL1074" s="29"/>
      <c r="AM1074" s="451"/>
    </row>
    <row r="1075" spans="1:39" ht="69.75" customHeight="1" x14ac:dyDescent="1.3">
      <c r="A1075" s="31" t="s">
        <v>38468</v>
      </c>
      <c r="B1075" s="31" t="s">
        <v>9716</v>
      </c>
      <c r="C1075" s="31" t="s">
        <v>38469</v>
      </c>
      <c r="D1075" s="31" t="s">
        <v>38470</v>
      </c>
      <c r="E1075" s="31" t="s">
        <v>101</v>
      </c>
      <c r="F1075" s="31" t="s">
        <v>123</v>
      </c>
      <c r="G1075" s="31" t="s">
        <v>16223</v>
      </c>
      <c r="H1075" s="31" t="s">
        <v>34007</v>
      </c>
      <c r="I1075" s="38">
        <v>0.32291666666666669</v>
      </c>
      <c r="J1075" s="31" t="s">
        <v>30</v>
      </c>
      <c r="K1075" s="31" t="s">
        <v>105</v>
      </c>
      <c r="L1075" s="31" t="s">
        <v>106</v>
      </c>
      <c r="M1075" s="31" t="s">
        <v>995</v>
      </c>
      <c r="N1075" s="23"/>
      <c r="O1075" s="23"/>
      <c r="P1075" s="23"/>
      <c r="Q1075" s="23"/>
      <c r="R1075" s="23"/>
      <c r="S1075" s="29">
        <v>43925</v>
      </c>
      <c r="T1075" s="31"/>
      <c r="U1075" s="31"/>
      <c r="V1075" s="31"/>
      <c r="W1075" s="31"/>
      <c r="X1075" s="31"/>
      <c r="Y1075" s="31"/>
      <c r="Z1075" s="31"/>
      <c r="AA1075" s="31"/>
      <c r="AB1075" s="38"/>
      <c r="AC1075" s="31"/>
      <c r="AD1075" s="31"/>
      <c r="AE1075" s="31"/>
      <c r="AF1075" s="31"/>
      <c r="AG1075" s="23"/>
      <c r="AH1075" s="23"/>
      <c r="AI1075" s="23"/>
      <c r="AJ1075" s="23"/>
      <c r="AK1075" s="23"/>
      <c r="AL1075" s="29"/>
      <c r="AM1075" s="451"/>
    </row>
    <row r="1076" spans="1:39" ht="69.75" customHeight="1" x14ac:dyDescent="1.3">
      <c r="A1076" s="31" t="s">
        <v>38471</v>
      </c>
      <c r="B1076" s="31" t="s">
        <v>11600</v>
      </c>
      <c r="C1076" s="31" t="s">
        <v>38472</v>
      </c>
      <c r="D1076" s="31" t="s">
        <v>38473</v>
      </c>
      <c r="E1076" s="31" t="s">
        <v>101</v>
      </c>
      <c r="F1076" s="31" t="s">
        <v>123</v>
      </c>
      <c r="G1076" s="31" t="s">
        <v>16223</v>
      </c>
      <c r="H1076" s="31" t="s">
        <v>34007</v>
      </c>
      <c r="I1076" s="38">
        <v>0.32291666666666669</v>
      </c>
      <c r="J1076" s="31" t="s">
        <v>30</v>
      </c>
      <c r="K1076" s="31" t="s">
        <v>105</v>
      </c>
      <c r="L1076" s="31" t="s">
        <v>106</v>
      </c>
      <c r="M1076" s="31" t="s">
        <v>995</v>
      </c>
      <c r="N1076" s="23"/>
      <c r="O1076" s="23"/>
      <c r="P1076" s="23"/>
      <c r="Q1076" s="23"/>
      <c r="R1076" s="23"/>
      <c r="S1076" s="29">
        <v>43925</v>
      </c>
      <c r="T1076" s="31"/>
      <c r="U1076" s="31"/>
      <c r="V1076" s="31"/>
      <c r="W1076" s="31"/>
      <c r="X1076" s="31"/>
      <c r="Y1076" s="31"/>
      <c r="Z1076" s="31"/>
      <c r="AA1076" s="31"/>
      <c r="AB1076" s="38"/>
      <c r="AC1076" s="31"/>
      <c r="AD1076" s="31"/>
      <c r="AE1076" s="31"/>
      <c r="AF1076" s="31"/>
      <c r="AG1076" s="23"/>
      <c r="AH1076" s="23"/>
      <c r="AI1076" s="23"/>
      <c r="AJ1076" s="23"/>
      <c r="AK1076" s="23"/>
      <c r="AL1076" s="29"/>
      <c r="AM1076" s="451"/>
    </row>
    <row r="1077" spans="1:39" ht="69.75" customHeight="1" x14ac:dyDescent="1.3">
      <c r="A1077" s="31" t="s">
        <v>38474</v>
      </c>
      <c r="B1077" s="31" t="s">
        <v>38475</v>
      </c>
      <c r="C1077" s="31" t="s">
        <v>38476</v>
      </c>
      <c r="D1077" s="31" t="s">
        <v>38477</v>
      </c>
      <c r="E1077" s="31" t="s">
        <v>101</v>
      </c>
      <c r="F1077" s="31" t="s">
        <v>123</v>
      </c>
      <c r="G1077" s="31" t="s">
        <v>16223</v>
      </c>
      <c r="H1077" s="31" t="s">
        <v>34007</v>
      </c>
      <c r="I1077" s="38">
        <v>0.32291666666666669</v>
      </c>
      <c r="J1077" s="31" t="s">
        <v>30</v>
      </c>
      <c r="K1077" s="31" t="s">
        <v>105</v>
      </c>
      <c r="L1077" s="31" t="s">
        <v>106</v>
      </c>
      <c r="M1077" s="31" t="s">
        <v>995</v>
      </c>
      <c r="N1077" s="23"/>
      <c r="O1077" s="23"/>
      <c r="P1077" s="23"/>
      <c r="Q1077" s="23"/>
      <c r="R1077" s="23"/>
      <c r="S1077" s="29">
        <v>43925</v>
      </c>
      <c r="T1077" s="31"/>
      <c r="U1077" s="31"/>
      <c r="V1077" s="31"/>
      <c r="W1077" s="31"/>
      <c r="X1077" s="31"/>
      <c r="Y1077" s="31"/>
      <c r="Z1077" s="31"/>
      <c r="AA1077" s="31"/>
      <c r="AB1077" s="38"/>
      <c r="AC1077" s="31"/>
      <c r="AD1077" s="31"/>
      <c r="AE1077" s="31"/>
      <c r="AF1077" s="31"/>
      <c r="AG1077" s="23"/>
      <c r="AH1077" s="23"/>
      <c r="AI1077" s="23"/>
      <c r="AJ1077" s="23"/>
      <c r="AK1077" s="23"/>
      <c r="AL1077" s="29"/>
      <c r="AM1077" s="451"/>
    </row>
    <row r="1078" spans="1:39" ht="69.75" customHeight="1" x14ac:dyDescent="1.3">
      <c r="A1078" s="688" t="s">
        <v>39549</v>
      </c>
      <c r="B1078" s="689"/>
      <c r="C1078" s="689"/>
      <c r="D1078" s="689"/>
      <c r="E1078" s="689"/>
      <c r="F1078" s="689"/>
      <c r="G1078" s="689"/>
      <c r="H1078" s="689"/>
      <c r="I1078" s="689"/>
      <c r="J1078" s="689"/>
      <c r="K1078" s="689"/>
      <c r="L1078" s="689"/>
      <c r="M1078" s="690"/>
      <c r="N1078" s="23"/>
      <c r="O1078" s="23"/>
      <c r="P1078" s="23"/>
      <c r="Q1078" s="23"/>
      <c r="R1078" s="23"/>
      <c r="S1078" s="29"/>
      <c r="T1078" s="31"/>
      <c r="U1078" s="31"/>
      <c r="V1078" s="31"/>
      <c r="W1078" s="31"/>
      <c r="X1078" s="31"/>
      <c r="Y1078" s="31"/>
      <c r="Z1078" s="31"/>
      <c r="AA1078" s="31"/>
      <c r="AB1078" s="38"/>
      <c r="AC1078" s="31"/>
      <c r="AD1078" s="31"/>
      <c r="AE1078" s="31"/>
      <c r="AF1078" s="31"/>
      <c r="AG1078" s="23"/>
      <c r="AH1078" s="23"/>
      <c r="AI1078" s="23"/>
      <c r="AJ1078" s="23"/>
      <c r="AK1078" s="23"/>
      <c r="AL1078" s="29"/>
      <c r="AM1078" s="451"/>
    </row>
    <row r="1079" spans="1:39" ht="69.75" customHeight="1" x14ac:dyDescent="1.3">
      <c r="A1079" s="31" t="s">
        <v>38970</v>
      </c>
      <c r="B1079" s="31" t="s">
        <v>6349</v>
      </c>
      <c r="C1079" s="31" t="s">
        <v>38971</v>
      </c>
      <c r="D1079" s="31" t="s">
        <v>38972</v>
      </c>
      <c r="E1079" s="31" t="s">
        <v>687</v>
      </c>
      <c r="F1079" s="31" t="s">
        <v>123</v>
      </c>
      <c r="G1079" s="31" t="s">
        <v>16504</v>
      </c>
      <c r="H1079" s="31" t="s">
        <v>34007</v>
      </c>
      <c r="I1079" s="38">
        <v>0.33333333333333331</v>
      </c>
      <c r="J1079" s="31" t="s">
        <v>30</v>
      </c>
      <c r="K1079" s="31" t="s">
        <v>105</v>
      </c>
      <c r="L1079" s="31" t="s">
        <v>106</v>
      </c>
      <c r="M1079" s="31" t="s">
        <v>995</v>
      </c>
      <c r="N1079" s="23"/>
      <c r="O1079" s="23"/>
      <c r="P1079" s="23"/>
      <c r="Q1079" s="23"/>
      <c r="R1079" s="23"/>
      <c r="S1079" s="29">
        <v>43425</v>
      </c>
      <c r="T1079" s="31"/>
      <c r="U1079" s="31"/>
      <c r="V1079" s="31"/>
      <c r="W1079" s="31"/>
      <c r="X1079" s="31"/>
      <c r="Y1079" s="31"/>
      <c r="Z1079" s="31"/>
      <c r="AA1079" s="31"/>
      <c r="AB1079" s="38"/>
      <c r="AC1079" s="31"/>
      <c r="AD1079" s="31"/>
      <c r="AE1079" s="31"/>
      <c r="AF1079" s="31"/>
      <c r="AG1079" s="23"/>
      <c r="AH1079" s="23"/>
      <c r="AI1079" s="23"/>
      <c r="AJ1079" s="23"/>
      <c r="AK1079" s="23"/>
      <c r="AL1079" s="29"/>
      <c r="AM1079" s="451"/>
    </row>
    <row r="1080" spans="1:39" ht="69.75" customHeight="1" x14ac:dyDescent="1.3">
      <c r="A1080" s="31" t="s">
        <v>38973</v>
      </c>
      <c r="B1080" s="31" t="s">
        <v>38974</v>
      </c>
      <c r="C1080" s="31" t="s">
        <v>38975</v>
      </c>
      <c r="D1080" s="31" t="s">
        <v>38976</v>
      </c>
      <c r="E1080" s="31" t="s">
        <v>687</v>
      </c>
      <c r="F1080" s="31" t="s">
        <v>105</v>
      </c>
      <c r="G1080" s="31" t="s">
        <v>105</v>
      </c>
      <c r="H1080" s="31" t="s">
        <v>105</v>
      </c>
      <c r="I1080" s="31" t="s">
        <v>105</v>
      </c>
      <c r="J1080" s="31" t="s">
        <v>30</v>
      </c>
      <c r="K1080" s="31" t="s">
        <v>105</v>
      </c>
      <c r="L1080" s="31" t="s">
        <v>106</v>
      </c>
      <c r="M1080" s="31" t="s">
        <v>995</v>
      </c>
      <c r="N1080" s="23"/>
      <c r="O1080" s="23"/>
      <c r="P1080" s="23"/>
      <c r="Q1080" s="23"/>
      <c r="R1080" s="23"/>
      <c r="S1080" s="29">
        <v>43425</v>
      </c>
      <c r="T1080" s="31"/>
      <c r="U1080" s="31"/>
      <c r="V1080" s="31"/>
      <c r="W1080" s="31"/>
      <c r="X1080" s="31"/>
      <c r="Y1080" s="31"/>
      <c r="Z1080" s="31"/>
      <c r="AA1080" s="31"/>
      <c r="AB1080" s="38"/>
      <c r="AC1080" s="31"/>
      <c r="AD1080" s="31"/>
      <c r="AE1080" s="31"/>
      <c r="AF1080" s="31"/>
      <c r="AG1080" s="23"/>
      <c r="AH1080" s="23"/>
      <c r="AI1080" s="23"/>
      <c r="AJ1080" s="23"/>
      <c r="AK1080" s="23"/>
      <c r="AL1080" s="29"/>
      <c r="AM1080" s="451"/>
    </row>
    <row r="1081" spans="1:39" ht="69.75" customHeight="1" x14ac:dyDescent="1.3">
      <c r="A1081" s="31" t="s">
        <v>38977</v>
      </c>
      <c r="B1081" s="31" t="s">
        <v>38978</v>
      </c>
      <c r="C1081" s="31" t="s">
        <v>38979</v>
      </c>
      <c r="D1081" s="31" t="s">
        <v>38980</v>
      </c>
      <c r="E1081" s="31" t="s">
        <v>687</v>
      </c>
      <c r="F1081" s="31" t="s">
        <v>123</v>
      </c>
      <c r="G1081" s="31" t="s">
        <v>16504</v>
      </c>
      <c r="H1081" s="31" t="s">
        <v>34007</v>
      </c>
      <c r="I1081" s="38">
        <v>0.33333333333333331</v>
      </c>
      <c r="J1081" s="31" t="s">
        <v>30</v>
      </c>
      <c r="K1081" s="31" t="s">
        <v>105</v>
      </c>
      <c r="L1081" s="31" t="s">
        <v>106</v>
      </c>
      <c r="M1081" s="31" t="s">
        <v>995</v>
      </c>
      <c r="N1081" s="23"/>
      <c r="O1081" s="23"/>
      <c r="P1081" s="23"/>
      <c r="Q1081" s="23"/>
      <c r="R1081" s="23"/>
      <c r="S1081" s="29">
        <v>43425</v>
      </c>
      <c r="T1081" s="31"/>
      <c r="U1081" s="31"/>
      <c r="V1081" s="31"/>
      <c r="W1081" s="31"/>
      <c r="X1081" s="31"/>
      <c r="Y1081" s="31"/>
      <c r="Z1081" s="31"/>
      <c r="AA1081" s="31"/>
      <c r="AB1081" s="38"/>
      <c r="AC1081" s="31"/>
      <c r="AD1081" s="31"/>
      <c r="AE1081" s="31"/>
      <c r="AF1081" s="31"/>
      <c r="AG1081" s="23"/>
      <c r="AH1081" s="23"/>
      <c r="AI1081" s="23"/>
      <c r="AJ1081" s="23"/>
      <c r="AK1081" s="23"/>
      <c r="AL1081" s="29"/>
      <c r="AM1081" s="451"/>
    </row>
    <row r="1082" spans="1:39" ht="69.75" customHeight="1" x14ac:dyDescent="1.3">
      <c r="A1082" s="31" t="s">
        <v>38981</v>
      </c>
      <c r="B1082" s="31" t="s">
        <v>38982</v>
      </c>
      <c r="C1082" s="31" t="s">
        <v>38983</v>
      </c>
      <c r="D1082" s="31" t="s">
        <v>38984</v>
      </c>
      <c r="E1082" s="31" t="s">
        <v>687</v>
      </c>
      <c r="F1082" s="31" t="s">
        <v>123</v>
      </c>
      <c r="G1082" s="31" t="s">
        <v>16504</v>
      </c>
      <c r="H1082" s="31" t="s">
        <v>34007</v>
      </c>
      <c r="I1082" s="38">
        <v>0.33333333333333331</v>
      </c>
      <c r="J1082" s="31" t="s">
        <v>30</v>
      </c>
      <c r="K1082" s="31" t="s">
        <v>105</v>
      </c>
      <c r="L1082" s="31" t="s">
        <v>106</v>
      </c>
      <c r="M1082" s="31" t="s">
        <v>995</v>
      </c>
      <c r="N1082" s="23"/>
      <c r="O1082" s="23"/>
      <c r="P1082" s="23"/>
      <c r="Q1082" s="23"/>
      <c r="R1082" s="23"/>
      <c r="S1082" s="29">
        <v>43425</v>
      </c>
      <c r="T1082" s="31"/>
      <c r="U1082" s="31"/>
      <c r="V1082" s="31"/>
      <c r="W1082" s="31"/>
      <c r="X1082" s="31"/>
      <c r="Y1082" s="31"/>
      <c r="Z1082" s="31"/>
      <c r="AA1082" s="31"/>
      <c r="AB1082" s="38"/>
      <c r="AC1082" s="31"/>
      <c r="AD1082" s="31"/>
      <c r="AE1082" s="31"/>
      <c r="AF1082" s="31"/>
      <c r="AG1082" s="23"/>
      <c r="AH1082" s="23"/>
      <c r="AI1082" s="23"/>
      <c r="AJ1082" s="23"/>
      <c r="AK1082" s="23"/>
      <c r="AL1082" s="29"/>
      <c r="AM1082" s="451"/>
    </row>
    <row r="1083" spans="1:39" ht="69.75" customHeight="1" x14ac:dyDescent="1.3">
      <c r="A1083" s="31" t="s">
        <v>38985</v>
      </c>
      <c r="B1083" s="31" t="s">
        <v>38986</v>
      </c>
      <c r="C1083" s="31" t="s">
        <v>38987</v>
      </c>
      <c r="D1083" s="31" t="s">
        <v>38988</v>
      </c>
      <c r="E1083" s="31" t="s">
        <v>687</v>
      </c>
      <c r="F1083" s="31" t="s">
        <v>105</v>
      </c>
      <c r="G1083" s="31" t="s">
        <v>105</v>
      </c>
      <c r="H1083" s="31" t="s">
        <v>105</v>
      </c>
      <c r="I1083" s="31" t="s">
        <v>105</v>
      </c>
      <c r="J1083" s="31" t="s">
        <v>30</v>
      </c>
      <c r="K1083" s="31" t="s">
        <v>105</v>
      </c>
      <c r="L1083" s="31" t="s">
        <v>106</v>
      </c>
      <c r="M1083" s="31" t="s">
        <v>995</v>
      </c>
      <c r="N1083" s="23"/>
      <c r="O1083" s="23"/>
      <c r="P1083" s="23"/>
      <c r="Q1083" s="23"/>
      <c r="R1083" s="23"/>
      <c r="S1083" s="29">
        <v>43425</v>
      </c>
      <c r="T1083" s="31"/>
      <c r="U1083" s="31"/>
      <c r="V1083" s="31"/>
      <c r="W1083" s="31"/>
      <c r="X1083" s="31"/>
      <c r="Y1083" s="31"/>
      <c r="Z1083" s="31"/>
      <c r="AA1083" s="31"/>
      <c r="AB1083" s="38"/>
      <c r="AC1083" s="31"/>
      <c r="AD1083" s="31"/>
      <c r="AE1083" s="31"/>
      <c r="AF1083" s="31"/>
      <c r="AG1083" s="23"/>
      <c r="AH1083" s="23"/>
      <c r="AI1083" s="23"/>
      <c r="AJ1083" s="23"/>
      <c r="AK1083" s="23"/>
      <c r="AL1083" s="29"/>
      <c r="AM1083" s="451"/>
    </row>
    <row r="1084" spans="1:39" ht="69.75" customHeight="1" x14ac:dyDescent="1.3">
      <c r="A1084" s="31" t="s">
        <v>38989</v>
      </c>
      <c r="B1084" s="31" t="s">
        <v>38990</v>
      </c>
      <c r="C1084" s="31" t="s">
        <v>38991</v>
      </c>
      <c r="D1084" s="31" t="s">
        <v>38992</v>
      </c>
      <c r="E1084" s="31" t="s">
        <v>687</v>
      </c>
      <c r="F1084" s="31" t="s">
        <v>123</v>
      </c>
      <c r="G1084" s="31" t="s">
        <v>16504</v>
      </c>
      <c r="H1084" s="31" t="s">
        <v>34007</v>
      </c>
      <c r="I1084" s="38">
        <v>0.33333333333333331</v>
      </c>
      <c r="J1084" s="31" t="s">
        <v>30</v>
      </c>
      <c r="K1084" s="31" t="s">
        <v>105</v>
      </c>
      <c r="L1084" s="31" t="s">
        <v>106</v>
      </c>
      <c r="M1084" s="31" t="s">
        <v>995</v>
      </c>
      <c r="N1084" s="23"/>
      <c r="O1084" s="23"/>
      <c r="P1084" s="23"/>
      <c r="Q1084" s="23"/>
      <c r="R1084" s="23"/>
      <c r="S1084" s="29">
        <v>43425</v>
      </c>
      <c r="T1084" s="31"/>
      <c r="U1084" s="31"/>
      <c r="V1084" s="31"/>
      <c r="W1084" s="31"/>
      <c r="X1084" s="31"/>
      <c r="Y1084" s="31"/>
      <c r="Z1084" s="31"/>
      <c r="AA1084" s="31"/>
      <c r="AB1084" s="38"/>
      <c r="AC1084" s="31"/>
      <c r="AD1084" s="31"/>
      <c r="AE1084" s="31"/>
      <c r="AF1084" s="31"/>
      <c r="AG1084" s="23"/>
      <c r="AH1084" s="23"/>
      <c r="AI1084" s="23"/>
      <c r="AJ1084" s="23"/>
      <c r="AK1084" s="23"/>
      <c r="AL1084" s="29"/>
      <c r="AM1084" s="451"/>
    </row>
    <row r="1085" spans="1:39" ht="69.75" customHeight="1" x14ac:dyDescent="1.3">
      <c r="A1085" s="31" t="s">
        <v>38993</v>
      </c>
      <c r="B1085" s="31" t="s">
        <v>38994</v>
      </c>
      <c r="C1085" s="31" t="s">
        <v>38995</v>
      </c>
      <c r="D1085" s="31" t="s">
        <v>38996</v>
      </c>
      <c r="E1085" s="31" t="s">
        <v>687</v>
      </c>
      <c r="F1085" s="31" t="s">
        <v>123</v>
      </c>
      <c r="G1085" s="31" t="s">
        <v>16504</v>
      </c>
      <c r="H1085" s="31" t="s">
        <v>34007</v>
      </c>
      <c r="I1085" s="38">
        <v>0.33333333333333331</v>
      </c>
      <c r="J1085" s="31" t="s">
        <v>30</v>
      </c>
      <c r="K1085" s="31" t="s">
        <v>105</v>
      </c>
      <c r="L1085" s="31" t="s">
        <v>106</v>
      </c>
      <c r="M1085" s="31" t="s">
        <v>995</v>
      </c>
      <c r="N1085" s="23"/>
      <c r="O1085" s="23"/>
      <c r="P1085" s="23"/>
      <c r="Q1085" s="23"/>
      <c r="R1085" s="23"/>
      <c r="S1085" s="29">
        <v>43425</v>
      </c>
      <c r="T1085" s="31"/>
      <c r="U1085" s="31"/>
      <c r="V1085" s="31"/>
      <c r="W1085" s="31"/>
      <c r="X1085" s="31"/>
      <c r="Y1085" s="31"/>
      <c r="Z1085" s="31"/>
      <c r="AA1085" s="31"/>
      <c r="AB1085" s="38"/>
      <c r="AC1085" s="31"/>
      <c r="AD1085" s="31"/>
      <c r="AE1085" s="31"/>
      <c r="AF1085" s="31"/>
      <c r="AG1085" s="23"/>
      <c r="AH1085" s="23"/>
      <c r="AI1085" s="23"/>
      <c r="AJ1085" s="23"/>
      <c r="AK1085" s="23"/>
      <c r="AL1085" s="29"/>
      <c r="AM1085" s="451"/>
    </row>
    <row r="1086" spans="1:39" ht="69.75" customHeight="1" x14ac:dyDescent="1.3">
      <c r="A1086" s="31" t="s">
        <v>38997</v>
      </c>
      <c r="B1086" s="31" t="s">
        <v>38998</v>
      </c>
      <c r="C1086" s="31" t="s">
        <v>38999</v>
      </c>
      <c r="D1086" s="31" t="s">
        <v>39000</v>
      </c>
      <c r="E1086" s="31" t="s">
        <v>687</v>
      </c>
      <c r="F1086" s="31" t="s">
        <v>123</v>
      </c>
      <c r="G1086" s="31" t="s">
        <v>16504</v>
      </c>
      <c r="H1086" s="31" t="s">
        <v>34007</v>
      </c>
      <c r="I1086" s="38">
        <v>0.33333333333333331</v>
      </c>
      <c r="J1086" s="31" t="s">
        <v>30</v>
      </c>
      <c r="K1086" s="31" t="s">
        <v>105</v>
      </c>
      <c r="L1086" s="31" t="s">
        <v>106</v>
      </c>
      <c r="M1086" s="31" t="s">
        <v>995</v>
      </c>
      <c r="N1086" s="23"/>
      <c r="O1086" s="23"/>
      <c r="P1086" s="23"/>
      <c r="Q1086" s="23"/>
      <c r="R1086" s="23"/>
      <c r="S1086" s="29">
        <v>43425</v>
      </c>
      <c r="T1086" s="31"/>
      <c r="U1086" s="31"/>
      <c r="V1086" s="31"/>
      <c r="W1086" s="31"/>
      <c r="X1086" s="31"/>
      <c r="Y1086" s="31"/>
      <c r="Z1086" s="31"/>
      <c r="AA1086" s="31"/>
      <c r="AB1086" s="38"/>
      <c r="AC1086" s="31"/>
      <c r="AD1086" s="31"/>
      <c r="AE1086" s="31"/>
      <c r="AF1086" s="31"/>
      <c r="AG1086" s="23"/>
      <c r="AH1086" s="23"/>
      <c r="AI1086" s="23"/>
      <c r="AJ1086" s="23"/>
      <c r="AK1086" s="23"/>
      <c r="AL1086" s="29"/>
      <c r="AM1086" s="451"/>
    </row>
    <row r="1087" spans="1:39" ht="69.75" customHeight="1" x14ac:dyDescent="1.3">
      <c r="A1087" s="31" t="s">
        <v>39001</v>
      </c>
      <c r="B1087" s="31" t="s">
        <v>39002</v>
      </c>
      <c r="C1087" s="31" t="s">
        <v>39003</v>
      </c>
      <c r="D1087" s="31" t="s">
        <v>39004</v>
      </c>
      <c r="E1087" s="31" t="s">
        <v>687</v>
      </c>
      <c r="F1087" s="31" t="s">
        <v>123</v>
      </c>
      <c r="G1087" s="31" t="s">
        <v>16504</v>
      </c>
      <c r="H1087" s="31" t="s">
        <v>34007</v>
      </c>
      <c r="I1087" s="38">
        <v>0.33333333333333331</v>
      </c>
      <c r="J1087" s="31" t="s">
        <v>30</v>
      </c>
      <c r="K1087" s="31" t="s">
        <v>105</v>
      </c>
      <c r="L1087" s="31" t="s">
        <v>106</v>
      </c>
      <c r="M1087" s="31" t="s">
        <v>995</v>
      </c>
      <c r="N1087" s="23"/>
      <c r="O1087" s="23"/>
      <c r="P1087" s="23"/>
      <c r="Q1087" s="23"/>
      <c r="R1087" s="23"/>
      <c r="S1087" s="29">
        <v>43425</v>
      </c>
      <c r="T1087" s="31"/>
      <c r="U1087" s="31"/>
      <c r="V1087" s="31"/>
      <c r="W1087" s="31"/>
      <c r="X1087" s="31"/>
      <c r="Y1087" s="31"/>
      <c r="Z1087" s="31"/>
      <c r="AA1087" s="31"/>
      <c r="AB1087" s="38"/>
      <c r="AC1087" s="31"/>
      <c r="AD1087" s="31"/>
      <c r="AE1087" s="31"/>
      <c r="AF1087" s="31"/>
      <c r="AG1087" s="23"/>
      <c r="AH1087" s="23"/>
      <c r="AI1087" s="23"/>
      <c r="AJ1087" s="23"/>
      <c r="AK1087" s="23"/>
      <c r="AL1087" s="29"/>
      <c r="AM1087" s="451"/>
    </row>
    <row r="1088" spans="1:39" ht="69.75" customHeight="1" x14ac:dyDescent="1.3">
      <c r="A1088" s="31" t="s">
        <v>39005</v>
      </c>
      <c r="B1088" s="31" t="s">
        <v>12204</v>
      </c>
      <c r="C1088" s="31" t="s">
        <v>39006</v>
      </c>
      <c r="D1088" s="31" t="s">
        <v>39007</v>
      </c>
      <c r="E1088" s="31" t="s">
        <v>687</v>
      </c>
      <c r="F1088" s="31" t="s">
        <v>123</v>
      </c>
      <c r="G1088" s="31" t="s">
        <v>16504</v>
      </c>
      <c r="H1088" s="31" t="s">
        <v>34007</v>
      </c>
      <c r="I1088" s="38">
        <v>0.33333333333333331</v>
      </c>
      <c r="J1088" s="31" t="s">
        <v>30</v>
      </c>
      <c r="K1088" s="31" t="s">
        <v>105</v>
      </c>
      <c r="L1088" s="31" t="s">
        <v>106</v>
      </c>
      <c r="M1088" s="31" t="s">
        <v>995</v>
      </c>
      <c r="N1088" s="23"/>
      <c r="O1088" s="23"/>
      <c r="P1088" s="23"/>
      <c r="Q1088" s="23"/>
      <c r="R1088" s="23"/>
      <c r="S1088" s="29">
        <v>43425</v>
      </c>
      <c r="T1088" s="31"/>
      <c r="U1088" s="31"/>
      <c r="V1088" s="31"/>
      <c r="W1088" s="31"/>
      <c r="X1088" s="31"/>
      <c r="Y1088" s="31"/>
      <c r="Z1088" s="31"/>
      <c r="AA1088" s="31"/>
      <c r="AB1088" s="38"/>
      <c r="AC1088" s="31"/>
      <c r="AD1088" s="31"/>
      <c r="AE1088" s="31"/>
      <c r="AF1088" s="31"/>
      <c r="AG1088" s="23"/>
      <c r="AH1088" s="23"/>
      <c r="AI1088" s="23"/>
      <c r="AJ1088" s="23"/>
      <c r="AK1088" s="23"/>
      <c r="AL1088" s="29"/>
      <c r="AM1088" s="451"/>
    </row>
    <row r="1089" spans="1:39" ht="69.75" customHeight="1" x14ac:dyDescent="1.3">
      <c r="A1089" s="31" t="s">
        <v>39008</v>
      </c>
      <c r="B1089" s="31" t="s">
        <v>39009</v>
      </c>
      <c r="C1089" s="31" t="s">
        <v>39010</v>
      </c>
      <c r="D1089" s="31" t="s">
        <v>39011</v>
      </c>
      <c r="E1089" s="31" t="s">
        <v>687</v>
      </c>
      <c r="F1089" s="31" t="s">
        <v>105</v>
      </c>
      <c r="G1089" s="31" t="s">
        <v>105</v>
      </c>
      <c r="H1089" s="31" t="s">
        <v>105</v>
      </c>
      <c r="I1089" s="31" t="s">
        <v>105</v>
      </c>
      <c r="J1089" s="31" t="s">
        <v>30</v>
      </c>
      <c r="K1089" s="31" t="s">
        <v>105</v>
      </c>
      <c r="L1089" s="31" t="s">
        <v>106</v>
      </c>
      <c r="M1089" s="31" t="s">
        <v>995</v>
      </c>
      <c r="N1089" s="23"/>
      <c r="O1089" s="23"/>
      <c r="P1089" s="23"/>
      <c r="Q1089" s="23"/>
      <c r="R1089" s="23"/>
      <c r="S1089" s="29">
        <v>43425</v>
      </c>
      <c r="T1089" s="31"/>
      <c r="U1089" s="31"/>
      <c r="V1089" s="31"/>
      <c r="W1089" s="31"/>
      <c r="X1089" s="31"/>
      <c r="Y1089" s="31"/>
      <c r="Z1089" s="31"/>
      <c r="AA1089" s="31"/>
      <c r="AB1089" s="38"/>
      <c r="AC1089" s="31"/>
      <c r="AD1089" s="31"/>
      <c r="AE1089" s="31"/>
      <c r="AF1089" s="31"/>
      <c r="AG1089" s="23"/>
      <c r="AH1089" s="23"/>
      <c r="AI1089" s="23"/>
      <c r="AJ1089" s="23"/>
      <c r="AK1089" s="23"/>
      <c r="AL1089" s="29"/>
      <c r="AM1089" s="451"/>
    </row>
    <row r="1090" spans="1:39" ht="69.75" customHeight="1" x14ac:dyDescent="1.3">
      <c r="A1090" s="31" t="s">
        <v>39012</v>
      </c>
      <c r="B1090" s="31" t="s">
        <v>26146</v>
      </c>
      <c r="C1090" s="31" t="s">
        <v>39013</v>
      </c>
      <c r="D1090" s="31" t="s">
        <v>39014</v>
      </c>
      <c r="E1090" s="31" t="s">
        <v>687</v>
      </c>
      <c r="F1090" s="31" t="s">
        <v>123</v>
      </c>
      <c r="G1090" s="31" t="s">
        <v>16504</v>
      </c>
      <c r="H1090" s="31" t="s">
        <v>34007</v>
      </c>
      <c r="I1090" s="38">
        <v>0.33333333333333331</v>
      </c>
      <c r="J1090" s="31" t="s">
        <v>30</v>
      </c>
      <c r="K1090" s="31" t="s">
        <v>105</v>
      </c>
      <c r="L1090" s="31" t="s">
        <v>106</v>
      </c>
      <c r="M1090" s="31" t="s">
        <v>995</v>
      </c>
      <c r="N1090" s="23"/>
      <c r="O1090" s="23"/>
      <c r="P1090" s="23"/>
      <c r="Q1090" s="23"/>
      <c r="R1090" s="23"/>
      <c r="S1090" s="29">
        <v>43425</v>
      </c>
      <c r="T1090" s="31"/>
      <c r="U1090" s="31"/>
      <c r="V1090" s="31"/>
      <c r="W1090" s="31"/>
      <c r="X1090" s="31"/>
      <c r="Y1090" s="31"/>
      <c r="Z1090" s="31"/>
      <c r="AA1090" s="31"/>
      <c r="AB1090" s="38"/>
      <c r="AC1090" s="31"/>
      <c r="AD1090" s="31"/>
      <c r="AE1090" s="31"/>
      <c r="AF1090" s="31"/>
      <c r="AG1090" s="23"/>
      <c r="AH1090" s="23"/>
      <c r="AI1090" s="23"/>
      <c r="AJ1090" s="23"/>
      <c r="AK1090" s="23"/>
      <c r="AL1090" s="29"/>
      <c r="AM1090" s="451"/>
    </row>
    <row r="1091" spans="1:39" ht="69.75" customHeight="1" x14ac:dyDescent="1.3">
      <c r="A1091" s="31" t="s">
        <v>39015</v>
      </c>
      <c r="B1091" s="31" t="s">
        <v>8850</v>
      </c>
      <c r="C1091" s="31" t="s">
        <v>39016</v>
      </c>
      <c r="D1091" s="31" t="s">
        <v>39017</v>
      </c>
      <c r="E1091" s="31" t="s">
        <v>687</v>
      </c>
      <c r="F1091" s="31" t="s">
        <v>123</v>
      </c>
      <c r="G1091" s="31" t="s">
        <v>16504</v>
      </c>
      <c r="H1091" s="31" t="s">
        <v>34007</v>
      </c>
      <c r="I1091" s="38">
        <v>0.33333333333333331</v>
      </c>
      <c r="J1091" s="31" t="s">
        <v>30</v>
      </c>
      <c r="K1091" s="31" t="s">
        <v>105</v>
      </c>
      <c r="L1091" s="31" t="s">
        <v>106</v>
      </c>
      <c r="M1091" s="31" t="s">
        <v>995</v>
      </c>
      <c r="N1091" s="23"/>
      <c r="O1091" s="23"/>
      <c r="P1091" s="23"/>
      <c r="Q1091" s="23"/>
      <c r="R1091" s="23"/>
      <c r="S1091" s="29">
        <v>43425</v>
      </c>
      <c r="T1091" s="31"/>
      <c r="U1091" s="31"/>
      <c r="V1091" s="31"/>
      <c r="W1091" s="31"/>
      <c r="X1091" s="31"/>
      <c r="Y1091" s="31"/>
      <c r="Z1091" s="31"/>
      <c r="AA1091" s="31"/>
      <c r="AB1091" s="38"/>
      <c r="AC1091" s="31"/>
      <c r="AD1091" s="31"/>
      <c r="AE1091" s="31"/>
      <c r="AF1091" s="31"/>
      <c r="AG1091" s="23"/>
      <c r="AH1091" s="23"/>
      <c r="AI1091" s="23"/>
      <c r="AJ1091" s="23"/>
      <c r="AK1091" s="23"/>
      <c r="AL1091" s="29"/>
      <c r="AM1091" s="451"/>
    </row>
    <row r="1092" spans="1:39" ht="69.75" customHeight="1" x14ac:dyDescent="1.3">
      <c r="A1092" s="31" t="s">
        <v>39018</v>
      </c>
      <c r="B1092" s="31" t="s">
        <v>970</v>
      </c>
      <c r="C1092" s="31" t="s">
        <v>39019</v>
      </c>
      <c r="D1092" s="31" t="s">
        <v>39020</v>
      </c>
      <c r="E1092" s="31" t="s">
        <v>687</v>
      </c>
      <c r="F1092" s="31" t="s">
        <v>123</v>
      </c>
      <c r="G1092" s="31" t="s">
        <v>16504</v>
      </c>
      <c r="H1092" s="31" t="s">
        <v>34007</v>
      </c>
      <c r="I1092" s="38">
        <v>0.33333333333333331</v>
      </c>
      <c r="J1092" s="31" t="s">
        <v>30</v>
      </c>
      <c r="K1092" s="31" t="s">
        <v>105</v>
      </c>
      <c r="L1092" s="31" t="s">
        <v>106</v>
      </c>
      <c r="M1092" s="31" t="s">
        <v>995</v>
      </c>
      <c r="N1092" s="23"/>
      <c r="O1092" s="23"/>
      <c r="P1092" s="23"/>
      <c r="Q1092" s="23"/>
      <c r="R1092" s="23"/>
      <c r="S1092" s="29">
        <v>43425</v>
      </c>
      <c r="T1092" s="31"/>
      <c r="U1092" s="31"/>
      <c r="V1092" s="31"/>
      <c r="W1092" s="31"/>
      <c r="X1092" s="31"/>
      <c r="Y1092" s="31"/>
      <c r="Z1092" s="31"/>
      <c r="AA1092" s="31"/>
      <c r="AB1092" s="38"/>
      <c r="AC1092" s="31"/>
      <c r="AD1092" s="31"/>
      <c r="AE1092" s="31"/>
      <c r="AF1092" s="31"/>
      <c r="AG1092" s="23"/>
      <c r="AH1092" s="23"/>
      <c r="AI1092" s="23"/>
      <c r="AJ1092" s="23"/>
      <c r="AK1092" s="23"/>
      <c r="AL1092" s="29"/>
      <c r="AM1092" s="451"/>
    </row>
    <row r="1093" spans="1:39" ht="69.75" customHeight="1" x14ac:dyDescent="1.3">
      <c r="A1093" s="31" t="s">
        <v>39021</v>
      </c>
      <c r="B1093" s="31" t="s">
        <v>31806</v>
      </c>
      <c r="C1093" s="31" t="s">
        <v>39022</v>
      </c>
      <c r="D1093" s="31" t="s">
        <v>39023</v>
      </c>
      <c r="E1093" s="31" t="s">
        <v>687</v>
      </c>
      <c r="F1093" s="31" t="s">
        <v>123</v>
      </c>
      <c r="G1093" s="31" t="s">
        <v>16504</v>
      </c>
      <c r="H1093" s="31" t="s">
        <v>34007</v>
      </c>
      <c r="I1093" s="38">
        <v>0.33333333333333331</v>
      </c>
      <c r="J1093" s="31" t="s">
        <v>30</v>
      </c>
      <c r="K1093" s="31" t="s">
        <v>105</v>
      </c>
      <c r="L1093" s="31" t="s">
        <v>106</v>
      </c>
      <c r="M1093" s="31" t="s">
        <v>995</v>
      </c>
      <c r="N1093" s="23"/>
      <c r="O1093" s="23"/>
      <c r="P1093" s="23"/>
      <c r="Q1093" s="23"/>
      <c r="R1093" s="23"/>
      <c r="S1093" s="29">
        <v>43425</v>
      </c>
      <c r="T1093" s="31"/>
      <c r="U1093" s="31"/>
      <c r="V1093" s="31"/>
      <c r="W1093" s="31"/>
      <c r="X1093" s="31"/>
      <c r="Y1093" s="31"/>
      <c r="Z1093" s="31"/>
      <c r="AA1093" s="31"/>
      <c r="AB1093" s="38"/>
      <c r="AC1093" s="31"/>
      <c r="AD1093" s="31"/>
      <c r="AE1093" s="31"/>
      <c r="AF1093" s="31"/>
      <c r="AG1093" s="23"/>
      <c r="AH1093" s="23"/>
      <c r="AI1093" s="23"/>
      <c r="AJ1093" s="23"/>
      <c r="AK1093" s="23"/>
      <c r="AL1093" s="29"/>
      <c r="AM1093" s="451"/>
    </row>
    <row r="1094" spans="1:39" ht="69.75" customHeight="1" x14ac:dyDescent="1.3">
      <c r="A1094" s="31" t="s">
        <v>39024</v>
      </c>
      <c r="B1094" s="31" t="s">
        <v>39025</v>
      </c>
      <c r="C1094" s="31" t="s">
        <v>39026</v>
      </c>
      <c r="D1094" s="31" t="s">
        <v>39027</v>
      </c>
      <c r="E1094" s="31" t="s">
        <v>687</v>
      </c>
      <c r="F1094" s="31" t="s">
        <v>123</v>
      </c>
      <c r="G1094" s="31" t="s">
        <v>16504</v>
      </c>
      <c r="H1094" s="31" t="s">
        <v>34007</v>
      </c>
      <c r="I1094" s="38">
        <v>0.33333333333333331</v>
      </c>
      <c r="J1094" s="31" t="s">
        <v>30</v>
      </c>
      <c r="K1094" s="31" t="s">
        <v>105</v>
      </c>
      <c r="L1094" s="31" t="s">
        <v>106</v>
      </c>
      <c r="M1094" s="31" t="s">
        <v>995</v>
      </c>
      <c r="N1094" s="23"/>
      <c r="O1094" s="23"/>
      <c r="P1094" s="23"/>
      <c r="Q1094" s="23"/>
      <c r="R1094" s="23"/>
      <c r="S1094" s="29">
        <v>43425</v>
      </c>
      <c r="T1094" s="31"/>
      <c r="U1094" s="31"/>
      <c r="V1094" s="31"/>
      <c r="W1094" s="31"/>
      <c r="X1094" s="31"/>
      <c r="Y1094" s="31"/>
      <c r="Z1094" s="31"/>
      <c r="AA1094" s="31"/>
      <c r="AB1094" s="38"/>
      <c r="AC1094" s="31"/>
      <c r="AD1094" s="31"/>
      <c r="AE1094" s="31"/>
      <c r="AF1094" s="31"/>
      <c r="AG1094" s="23"/>
      <c r="AH1094" s="23"/>
      <c r="AI1094" s="23"/>
      <c r="AJ1094" s="23"/>
      <c r="AK1094" s="23"/>
      <c r="AL1094" s="29"/>
      <c r="AM1094" s="451"/>
    </row>
    <row r="1095" spans="1:39" ht="69.75" customHeight="1" x14ac:dyDescent="1.3">
      <c r="A1095" s="31" t="s">
        <v>39028</v>
      </c>
      <c r="B1095" s="31" t="s">
        <v>13339</v>
      </c>
      <c r="C1095" s="31" t="s">
        <v>39029</v>
      </c>
      <c r="D1095" s="31" t="s">
        <v>39030</v>
      </c>
      <c r="E1095" s="31" t="s">
        <v>687</v>
      </c>
      <c r="F1095" s="31" t="s">
        <v>123</v>
      </c>
      <c r="G1095" s="31" t="s">
        <v>16504</v>
      </c>
      <c r="H1095" s="31" t="s">
        <v>34007</v>
      </c>
      <c r="I1095" s="38">
        <v>0.33333333333333331</v>
      </c>
      <c r="J1095" s="31" t="s">
        <v>30</v>
      </c>
      <c r="K1095" s="31" t="s">
        <v>105</v>
      </c>
      <c r="L1095" s="31" t="s">
        <v>106</v>
      </c>
      <c r="M1095" s="31" t="s">
        <v>995</v>
      </c>
      <c r="N1095" s="23"/>
      <c r="O1095" s="23"/>
      <c r="P1095" s="23"/>
      <c r="Q1095" s="23"/>
      <c r="R1095" s="23"/>
      <c r="S1095" s="29">
        <v>43425</v>
      </c>
      <c r="T1095" s="31"/>
      <c r="U1095" s="31"/>
      <c r="V1095" s="31"/>
      <c r="W1095" s="31"/>
      <c r="X1095" s="31"/>
      <c r="Y1095" s="31"/>
      <c r="Z1095" s="31"/>
      <c r="AA1095" s="31"/>
      <c r="AB1095" s="38"/>
      <c r="AC1095" s="31"/>
      <c r="AD1095" s="31"/>
      <c r="AE1095" s="31"/>
      <c r="AF1095" s="31"/>
      <c r="AG1095" s="23"/>
      <c r="AH1095" s="23"/>
      <c r="AI1095" s="23"/>
      <c r="AJ1095" s="23"/>
      <c r="AK1095" s="23"/>
      <c r="AL1095" s="29"/>
      <c r="AM1095" s="451"/>
    </row>
    <row r="1096" spans="1:39" ht="69.75" customHeight="1" x14ac:dyDescent="1.3">
      <c r="A1096" s="31" t="s">
        <v>39031</v>
      </c>
      <c r="B1096" s="31" t="s">
        <v>6265</v>
      </c>
      <c r="C1096" s="31" t="s">
        <v>39032</v>
      </c>
      <c r="D1096" s="31" t="s">
        <v>39033</v>
      </c>
      <c r="E1096" s="31" t="s">
        <v>687</v>
      </c>
      <c r="F1096" s="31" t="s">
        <v>123</v>
      </c>
      <c r="G1096" s="31" t="s">
        <v>16504</v>
      </c>
      <c r="H1096" s="31" t="s">
        <v>34007</v>
      </c>
      <c r="I1096" s="38">
        <v>0.33333333333333331</v>
      </c>
      <c r="J1096" s="31" t="s">
        <v>30</v>
      </c>
      <c r="K1096" s="31" t="s">
        <v>105</v>
      </c>
      <c r="L1096" s="31" t="s">
        <v>106</v>
      </c>
      <c r="M1096" s="31" t="s">
        <v>995</v>
      </c>
      <c r="N1096" s="23"/>
      <c r="O1096" s="23"/>
      <c r="P1096" s="23"/>
      <c r="Q1096" s="23"/>
      <c r="R1096" s="23"/>
      <c r="S1096" s="29">
        <v>43425</v>
      </c>
      <c r="T1096" s="31"/>
      <c r="U1096" s="31"/>
      <c r="V1096" s="31"/>
      <c r="W1096" s="31"/>
      <c r="X1096" s="31"/>
      <c r="Y1096" s="31"/>
      <c r="Z1096" s="31"/>
      <c r="AA1096" s="31"/>
      <c r="AB1096" s="38"/>
      <c r="AC1096" s="31"/>
      <c r="AD1096" s="31"/>
      <c r="AE1096" s="31"/>
      <c r="AF1096" s="31"/>
      <c r="AG1096" s="23"/>
      <c r="AH1096" s="23"/>
      <c r="AI1096" s="23"/>
      <c r="AJ1096" s="23"/>
      <c r="AK1096" s="23"/>
      <c r="AL1096" s="29"/>
      <c r="AM1096" s="451"/>
    </row>
    <row r="1097" spans="1:39" ht="69.75" customHeight="1" x14ac:dyDescent="1.3">
      <c r="A1097" s="31" t="s">
        <v>39034</v>
      </c>
      <c r="B1097" s="31" t="s">
        <v>21543</v>
      </c>
      <c r="C1097" s="31" t="s">
        <v>39035</v>
      </c>
      <c r="D1097" s="31" t="s">
        <v>39036</v>
      </c>
      <c r="E1097" s="31" t="s">
        <v>687</v>
      </c>
      <c r="F1097" s="31" t="s">
        <v>123</v>
      </c>
      <c r="G1097" s="31" t="s">
        <v>16504</v>
      </c>
      <c r="H1097" s="31" t="s">
        <v>34007</v>
      </c>
      <c r="I1097" s="38">
        <v>0.33333333333333331</v>
      </c>
      <c r="J1097" s="31" t="s">
        <v>30</v>
      </c>
      <c r="K1097" s="31" t="s">
        <v>105</v>
      </c>
      <c r="L1097" s="31" t="s">
        <v>106</v>
      </c>
      <c r="M1097" s="31" t="s">
        <v>995</v>
      </c>
      <c r="N1097" s="23"/>
      <c r="O1097" s="23"/>
      <c r="P1097" s="23"/>
      <c r="Q1097" s="23"/>
      <c r="R1097" s="23"/>
      <c r="S1097" s="29">
        <v>43425</v>
      </c>
      <c r="T1097" s="31"/>
      <c r="U1097" s="31"/>
      <c r="V1097" s="31"/>
      <c r="W1097" s="31"/>
      <c r="X1097" s="31"/>
      <c r="Y1097" s="31"/>
      <c r="Z1097" s="31"/>
      <c r="AA1097" s="31"/>
      <c r="AB1097" s="38"/>
      <c r="AC1097" s="31"/>
      <c r="AD1097" s="31"/>
      <c r="AE1097" s="31"/>
      <c r="AF1097" s="31"/>
      <c r="AG1097" s="23"/>
      <c r="AH1097" s="23"/>
      <c r="AI1097" s="23"/>
      <c r="AJ1097" s="23"/>
      <c r="AK1097" s="23"/>
      <c r="AL1097" s="29"/>
      <c r="AM1097" s="451"/>
    </row>
    <row r="1098" spans="1:39" ht="69.75" customHeight="1" x14ac:dyDescent="1.3">
      <c r="A1098" s="31" t="s">
        <v>39037</v>
      </c>
      <c r="B1098" s="31" t="s">
        <v>39038</v>
      </c>
      <c r="C1098" s="31" t="s">
        <v>39039</v>
      </c>
      <c r="D1098" s="31" t="s">
        <v>39040</v>
      </c>
      <c r="E1098" s="31" t="s">
        <v>687</v>
      </c>
      <c r="F1098" s="31" t="s">
        <v>123</v>
      </c>
      <c r="G1098" s="31" t="s">
        <v>16504</v>
      </c>
      <c r="H1098" s="31" t="s">
        <v>34007</v>
      </c>
      <c r="I1098" s="38">
        <v>0.33333333333333331</v>
      </c>
      <c r="J1098" s="31" t="s">
        <v>30</v>
      </c>
      <c r="K1098" s="31" t="s">
        <v>105</v>
      </c>
      <c r="L1098" s="31" t="s">
        <v>106</v>
      </c>
      <c r="M1098" s="31" t="s">
        <v>995</v>
      </c>
      <c r="N1098" s="23"/>
      <c r="O1098" s="23"/>
      <c r="P1098" s="23"/>
      <c r="Q1098" s="23"/>
      <c r="R1098" s="23"/>
      <c r="S1098" s="29">
        <v>43425</v>
      </c>
      <c r="T1098" s="31"/>
      <c r="U1098" s="31"/>
      <c r="V1098" s="31"/>
      <c r="W1098" s="31"/>
      <c r="X1098" s="31"/>
      <c r="Y1098" s="31"/>
      <c r="Z1098" s="31"/>
      <c r="AA1098" s="31"/>
      <c r="AB1098" s="38"/>
      <c r="AC1098" s="31"/>
      <c r="AD1098" s="31"/>
      <c r="AE1098" s="31"/>
      <c r="AF1098" s="31"/>
      <c r="AG1098" s="23"/>
      <c r="AH1098" s="23"/>
      <c r="AI1098" s="23"/>
      <c r="AJ1098" s="23"/>
      <c r="AK1098" s="23"/>
      <c r="AL1098" s="29"/>
      <c r="AM1098" s="451"/>
    </row>
    <row r="1099" spans="1:39" ht="69.75" customHeight="1" x14ac:dyDescent="1.3">
      <c r="A1099" s="31" t="s">
        <v>39041</v>
      </c>
      <c r="B1099" s="31" t="s">
        <v>39042</v>
      </c>
      <c r="C1099" s="31" t="s">
        <v>39043</v>
      </c>
      <c r="D1099" s="31" t="s">
        <v>39044</v>
      </c>
      <c r="E1099" s="31" t="s">
        <v>687</v>
      </c>
      <c r="F1099" s="31" t="s">
        <v>123</v>
      </c>
      <c r="G1099" s="31" t="s">
        <v>16504</v>
      </c>
      <c r="H1099" s="31" t="s">
        <v>34007</v>
      </c>
      <c r="I1099" s="38">
        <v>0.33333333333333331</v>
      </c>
      <c r="J1099" s="31" t="s">
        <v>30</v>
      </c>
      <c r="K1099" s="31" t="s">
        <v>105</v>
      </c>
      <c r="L1099" s="31" t="s">
        <v>106</v>
      </c>
      <c r="M1099" s="31" t="s">
        <v>995</v>
      </c>
      <c r="N1099" s="23"/>
      <c r="O1099" s="23"/>
      <c r="P1099" s="23"/>
      <c r="Q1099" s="23"/>
      <c r="R1099" s="23"/>
      <c r="S1099" s="29">
        <v>43425</v>
      </c>
      <c r="T1099" s="31"/>
      <c r="U1099" s="31"/>
      <c r="V1099" s="31"/>
      <c r="W1099" s="31"/>
      <c r="X1099" s="31"/>
      <c r="Y1099" s="31"/>
      <c r="Z1099" s="31"/>
      <c r="AA1099" s="31"/>
      <c r="AB1099" s="38"/>
      <c r="AC1099" s="31"/>
      <c r="AD1099" s="31"/>
      <c r="AE1099" s="31"/>
      <c r="AF1099" s="31"/>
      <c r="AG1099" s="23"/>
      <c r="AH1099" s="23"/>
      <c r="AI1099" s="23"/>
      <c r="AJ1099" s="23"/>
      <c r="AK1099" s="23"/>
      <c r="AL1099" s="29"/>
      <c r="AM1099" s="451"/>
    </row>
    <row r="1100" spans="1:39" ht="69.75" customHeight="1" x14ac:dyDescent="1.3">
      <c r="A1100" s="31" t="s">
        <v>39045</v>
      </c>
      <c r="B1100" s="31" t="s">
        <v>1596</v>
      </c>
      <c r="C1100" s="31" t="s">
        <v>39046</v>
      </c>
      <c r="D1100" s="31" t="s">
        <v>39047</v>
      </c>
      <c r="E1100" s="31" t="s">
        <v>687</v>
      </c>
      <c r="F1100" s="31" t="s">
        <v>123</v>
      </c>
      <c r="G1100" s="31" t="s">
        <v>16504</v>
      </c>
      <c r="H1100" s="31" t="s">
        <v>34007</v>
      </c>
      <c r="I1100" s="38">
        <v>0.33333333333333331</v>
      </c>
      <c r="J1100" s="31" t="s">
        <v>30</v>
      </c>
      <c r="K1100" s="31" t="s">
        <v>105</v>
      </c>
      <c r="L1100" s="31" t="s">
        <v>106</v>
      </c>
      <c r="M1100" s="31" t="s">
        <v>995</v>
      </c>
      <c r="N1100" s="23"/>
      <c r="O1100" s="23"/>
      <c r="P1100" s="23"/>
      <c r="Q1100" s="23"/>
      <c r="R1100" s="23"/>
      <c r="S1100" s="29">
        <v>43425</v>
      </c>
      <c r="T1100" s="31"/>
      <c r="U1100" s="31"/>
      <c r="V1100" s="31"/>
      <c r="W1100" s="31"/>
      <c r="X1100" s="31"/>
      <c r="Y1100" s="31"/>
      <c r="Z1100" s="31"/>
      <c r="AA1100" s="31"/>
      <c r="AB1100" s="38"/>
      <c r="AC1100" s="31"/>
      <c r="AD1100" s="31"/>
      <c r="AE1100" s="31"/>
      <c r="AF1100" s="31"/>
      <c r="AG1100" s="23"/>
      <c r="AH1100" s="23"/>
      <c r="AI1100" s="23"/>
      <c r="AJ1100" s="23"/>
      <c r="AK1100" s="23"/>
      <c r="AL1100" s="29"/>
      <c r="AM1100" s="451"/>
    </row>
    <row r="1101" spans="1:39" ht="69.75" customHeight="1" x14ac:dyDescent="1.3">
      <c r="A1101" s="31" t="s">
        <v>39048</v>
      </c>
      <c r="B1101" s="31" t="s">
        <v>7954</v>
      </c>
      <c r="C1101" s="31" t="s">
        <v>39049</v>
      </c>
      <c r="D1101" s="31" t="s">
        <v>39050</v>
      </c>
      <c r="E1101" s="31" t="s">
        <v>687</v>
      </c>
      <c r="F1101" s="31" t="s">
        <v>102</v>
      </c>
      <c r="G1101" s="31" t="s">
        <v>16324</v>
      </c>
      <c r="H1101" s="31" t="s">
        <v>33477</v>
      </c>
      <c r="I1101" s="38">
        <v>0.60416666666666663</v>
      </c>
      <c r="J1101" s="31" t="s">
        <v>30</v>
      </c>
      <c r="K1101" s="31" t="s">
        <v>105</v>
      </c>
      <c r="L1101" s="31" t="s">
        <v>106</v>
      </c>
      <c r="M1101" s="31" t="s">
        <v>491</v>
      </c>
      <c r="N1101" s="23"/>
      <c r="O1101" s="23"/>
      <c r="P1101" s="23"/>
      <c r="Q1101" s="23"/>
      <c r="R1101" s="23"/>
      <c r="S1101" s="29">
        <v>25200</v>
      </c>
      <c r="T1101" s="31"/>
      <c r="U1101" s="31"/>
      <c r="V1101" s="31"/>
      <c r="W1101" s="31"/>
      <c r="X1101" s="31"/>
      <c r="Y1101" s="31"/>
      <c r="Z1101" s="31"/>
      <c r="AA1101" s="31"/>
      <c r="AB1101" s="38"/>
      <c r="AC1101" s="31"/>
      <c r="AD1101" s="31"/>
      <c r="AE1101" s="31"/>
      <c r="AF1101" s="31"/>
      <c r="AG1101" s="23"/>
      <c r="AH1101" s="23"/>
      <c r="AI1101" s="23"/>
      <c r="AJ1101" s="23"/>
      <c r="AK1101" s="23"/>
      <c r="AL1101" s="29"/>
      <c r="AM1101" s="451"/>
    </row>
    <row r="1102" spans="1:39" ht="69.75" customHeight="1" x14ac:dyDescent="1.3">
      <c r="A1102" s="31" t="s">
        <v>39051</v>
      </c>
      <c r="B1102" s="31" t="s">
        <v>39052</v>
      </c>
      <c r="C1102" s="31" t="s">
        <v>39053</v>
      </c>
      <c r="D1102" s="31" t="s">
        <v>39054</v>
      </c>
      <c r="E1102" s="31" t="s">
        <v>101</v>
      </c>
      <c r="F1102" s="31" t="s">
        <v>123</v>
      </c>
      <c r="G1102" s="31" t="s">
        <v>16223</v>
      </c>
      <c r="H1102" s="31" t="s">
        <v>34007</v>
      </c>
      <c r="I1102" s="38">
        <v>0.32291666666666669</v>
      </c>
      <c r="J1102" s="31" t="s">
        <v>30</v>
      </c>
      <c r="K1102" s="31" t="s">
        <v>105</v>
      </c>
      <c r="L1102" s="31" t="s">
        <v>106</v>
      </c>
      <c r="M1102" s="31" t="s">
        <v>995</v>
      </c>
      <c r="N1102" s="23"/>
      <c r="O1102" s="23"/>
      <c r="P1102" s="23"/>
      <c r="Q1102" s="23"/>
      <c r="R1102" s="23"/>
      <c r="S1102" s="29">
        <v>43925</v>
      </c>
      <c r="T1102" s="31"/>
      <c r="U1102" s="31"/>
      <c r="V1102" s="31"/>
      <c r="W1102" s="31"/>
      <c r="X1102" s="31"/>
      <c r="Y1102" s="31"/>
      <c r="Z1102" s="31"/>
      <c r="AA1102" s="31"/>
      <c r="AB1102" s="38"/>
      <c r="AC1102" s="31"/>
      <c r="AD1102" s="31"/>
      <c r="AE1102" s="31"/>
      <c r="AF1102" s="31"/>
      <c r="AG1102" s="23"/>
      <c r="AH1102" s="23"/>
      <c r="AI1102" s="23"/>
      <c r="AJ1102" s="23"/>
      <c r="AK1102" s="23"/>
      <c r="AL1102" s="29"/>
      <c r="AM1102" s="451"/>
    </row>
    <row r="1103" spans="1:39" ht="69.75" customHeight="1" x14ac:dyDescent="1.3">
      <c r="A1103" s="31" t="s">
        <v>39055</v>
      </c>
      <c r="B1103" s="31" t="s">
        <v>39056</v>
      </c>
      <c r="C1103" s="31" t="s">
        <v>39057</v>
      </c>
      <c r="D1103" s="31" t="s">
        <v>39058</v>
      </c>
      <c r="E1103" s="31" t="s">
        <v>687</v>
      </c>
      <c r="F1103" s="31" t="s">
        <v>102</v>
      </c>
      <c r="G1103" s="31" t="s">
        <v>16324</v>
      </c>
      <c r="H1103" s="31" t="s">
        <v>35348</v>
      </c>
      <c r="I1103" s="38">
        <v>0.41666666666666669</v>
      </c>
      <c r="J1103" s="31" t="s">
        <v>30</v>
      </c>
      <c r="K1103" s="31" t="s">
        <v>105</v>
      </c>
      <c r="L1103" s="31" t="s">
        <v>106</v>
      </c>
      <c r="M1103" s="31" t="s">
        <v>107</v>
      </c>
      <c r="N1103" s="23"/>
      <c r="O1103" s="23"/>
      <c r="P1103" s="23"/>
      <c r="Q1103" s="23"/>
      <c r="R1103" s="23"/>
      <c r="S1103" s="29">
        <v>22200</v>
      </c>
      <c r="T1103" s="31"/>
      <c r="U1103" s="31"/>
      <c r="V1103" s="31"/>
      <c r="W1103" s="31"/>
      <c r="X1103" s="31"/>
      <c r="Y1103" s="31"/>
      <c r="Z1103" s="31"/>
      <c r="AA1103" s="31"/>
      <c r="AB1103" s="38"/>
      <c r="AC1103" s="31"/>
      <c r="AD1103" s="31"/>
      <c r="AE1103" s="31"/>
      <c r="AF1103" s="31"/>
      <c r="AG1103" s="23"/>
      <c r="AH1103" s="23"/>
      <c r="AI1103" s="23"/>
      <c r="AJ1103" s="23"/>
      <c r="AK1103" s="23"/>
      <c r="AL1103" s="29"/>
      <c r="AM1103" s="451"/>
    </row>
    <row r="1104" spans="1:39" ht="69.75" customHeight="1" x14ac:dyDescent="1.3">
      <c r="A1104" s="31" t="s">
        <v>39059</v>
      </c>
      <c r="B1104" s="31" t="s">
        <v>39060</v>
      </c>
      <c r="C1104" s="31" t="s">
        <v>39061</v>
      </c>
      <c r="D1104" s="31" t="s">
        <v>39062</v>
      </c>
      <c r="E1104" s="31" t="s">
        <v>687</v>
      </c>
      <c r="F1104" s="31" t="s">
        <v>102</v>
      </c>
      <c r="G1104" s="31" t="s">
        <v>16324</v>
      </c>
      <c r="H1104" s="31" t="s">
        <v>35348</v>
      </c>
      <c r="I1104" s="38">
        <v>0.41666666666666669</v>
      </c>
      <c r="J1104" s="31" t="s">
        <v>30</v>
      </c>
      <c r="K1104" s="31" t="s">
        <v>105</v>
      </c>
      <c r="L1104" s="31" t="s">
        <v>125</v>
      </c>
      <c r="M1104" s="31" t="s">
        <v>107</v>
      </c>
      <c r="N1104" s="23"/>
      <c r="O1104" s="23"/>
      <c r="P1104" s="23"/>
      <c r="Q1104" s="23"/>
      <c r="R1104" s="23"/>
      <c r="S1104" s="29">
        <v>22200</v>
      </c>
      <c r="T1104" s="31"/>
      <c r="U1104" s="31"/>
      <c r="V1104" s="31"/>
      <c r="W1104" s="31"/>
      <c r="X1104" s="31"/>
      <c r="Y1104" s="31"/>
      <c r="Z1104" s="31"/>
      <c r="AA1104" s="31"/>
      <c r="AB1104" s="38"/>
      <c r="AC1104" s="31"/>
      <c r="AD1104" s="31"/>
      <c r="AE1104" s="31"/>
      <c r="AF1104" s="31"/>
      <c r="AG1104" s="23"/>
      <c r="AH1104" s="23"/>
      <c r="AI1104" s="23"/>
      <c r="AJ1104" s="23"/>
      <c r="AK1104" s="23"/>
      <c r="AL1104" s="29"/>
      <c r="AM1104" s="451"/>
    </row>
    <row r="1105" spans="1:39" ht="69.75" customHeight="1" x14ac:dyDescent="1.3">
      <c r="A1105" s="31" t="s">
        <v>39063</v>
      </c>
      <c r="B1105" s="31" t="s">
        <v>39064</v>
      </c>
      <c r="C1105" s="31" t="s">
        <v>39065</v>
      </c>
      <c r="D1105" s="31" t="s">
        <v>39066</v>
      </c>
      <c r="E1105" s="31" t="s">
        <v>687</v>
      </c>
      <c r="F1105" s="31" t="s">
        <v>102</v>
      </c>
      <c r="G1105" s="31" t="s">
        <v>16324</v>
      </c>
      <c r="H1105" s="31" t="s">
        <v>35348</v>
      </c>
      <c r="I1105" s="38">
        <v>0.41666666666666669</v>
      </c>
      <c r="J1105" s="31" t="s">
        <v>30</v>
      </c>
      <c r="K1105" s="31" t="s">
        <v>105</v>
      </c>
      <c r="L1105" s="31" t="s">
        <v>125</v>
      </c>
      <c r="M1105" s="31" t="s">
        <v>107</v>
      </c>
      <c r="N1105" s="23"/>
      <c r="O1105" s="23"/>
      <c r="P1105" s="23"/>
      <c r="Q1105" s="23"/>
      <c r="R1105" s="23"/>
      <c r="S1105" s="29">
        <v>22200</v>
      </c>
      <c r="T1105" s="31"/>
      <c r="U1105" s="31"/>
      <c r="V1105" s="31"/>
      <c r="W1105" s="31"/>
      <c r="X1105" s="31"/>
      <c r="Y1105" s="31"/>
      <c r="Z1105" s="31"/>
      <c r="AA1105" s="31"/>
      <c r="AB1105" s="38"/>
      <c r="AC1105" s="31"/>
      <c r="AD1105" s="31"/>
      <c r="AE1105" s="31"/>
      <c r="AF1105" s="31"/>
      <c r="AG1105" s="23"/>
      <c r="AH1105" s="23"/>
      <c r="AI1105" s="23"/>
      <c r="AJ1105" s="23"/>
      <c r="AK1105" s="23"/>
      <c r="AL1105" s="29"/>
      <c r="AM1105" s="451"/>
    </row>
    <row r="1106" spans="1:39" ht="69.75" customHeight="1" x14ac:dyDescent="1.3">
      <c r="A1106" s="31" t="s">
        <v>39067</v>
      </c>
      <c r="B1106" s="31" t="s">
        <v>39068</v>
      </c>
      <c r="C1106" s="31" t="s">
        <v>39069</v>
      </c>
      <c r="D1106" s="31" t="s">
        <v>39070</v>
      </c>
      <c r="E1106" s="31" t="s">
        <v>687</v>
      </c>
      <c r="F1106" s="31" t="s">
        <v>102</v>
      </c>
      <c r="G1106" s="31" t="s">
        <v>16324</v>
      </c>
      <c r="H1106" s="31" t="s">
        <v>35348</v>
      </c>
      <c r="I1106" s="38">
        <v>0.41666666666666669</v>
      </c>
      <c r="J1106" s="31" t="s">
        <v>30</v>
      </c>
      <c r="K1106" s="31" t="s">
        <v>105</v>
      </c>
      <c r="L1106" s="31" t="s">
        <v>533</v>
      </c>
      <c r="M1106" s="31" t="s">
        <v>107</v>
      </c>
      <c r="N1106" s="23"/>
      <c r="O1106" s="23"/>
      <c r="P1106" s="23"/>
      <c r="Q1106" s="23"/>
      <c r="R1106" s="23"/>
      <c r="S1106" s="29">
        <v>22200</v>
      </c>
      <c r="T1106" s="31"/>
      <c r="U1106" s="31"/>
      <c r="V1106" s="31"/>
      <c r="W1106" s="31"/>
      <c r="X1106" s="31"/>
      <c r="Y1106" s="31"/>
      <c r="Z1106" s="31"/>
      <c r="AA1106" s="31"/>
      <c r="AB1106" s="38"/>
      <c r="AC1106" s="31"/>
      <c r="AD1106" s="31"/>
      <c r="AE1106" s="31"/>
      <c r="AF1106" s="31"/>
      <c r="AG1106" s="23"/>
      <c r="AH1106" s="23"/>
      <c r="AI1106" s="23"/>
      <c r="AJ1106" s="23"/>
      <c r="AK1106" s="23"/>
      <c r="AL1106" s="29"/>
      <c r="AM1106" s="451"/>
    </row>
    <row r="1107" spans="1:39" ht="69.75" customHeight="1" x14ac:dyDescent="1.3">
      <c r="A1107" s="31" t="s">
        <v>39071</v>
      </c>
      <c r="B1107" s="31" t="s">
        <v>33177</v>
      </c>
      <c r="C1107" s="31" t="s">
        <v>39072</v>
      </c>
      <c r="D1107" s="31" t="s">
        <v>39073</v>
      </c>
      <c r="E1107" s="31" t="s">
        <v>101</v>
      </c>
      <c r="F1107" s="31" t="s">
        <v>1304</v>
      </c>
      <c r="G1107" s="31" t="s">
        <v>16185</v>
      </c>
      <c r="H1107" s="31" t="s">
        <v>34007</v>
      </c>
      <c r="I1107" s="38">
        <v>0.125</v>
      </c>
      <c r="J1107" s="31" t="s">
        <v>30</v>
      </c>
      <c r="K1107" s="31" t="s">
        <v>105</v>
      </c>
      <c r="L1107" s="31" t="s">
        <v>106</v>
      </c>
      <c r="M1107" s="31" t="s">
        <v>491</v>
      </c>
      <c r="N1107" s="23"/>
      <c r="O1107" s="23"/>
      <c r="P1107" s="23"/>
      <c r="Q1107" s="23"/>
      <c r="R1107" s="23"/>
      <c r="S1107" s="29">
        <v>26200</v>
      </c>
      <c r="T1107" s="31"/>
      <c r="U1107" s="31"/>
      <c r="V1107" s="31"/>
      <c r="W1107" s="31"/>
      <c r="X1107" s="31"/>
      <c r="Y1107" s="31"/>
      <c r="Z1107" s="31"/>
      <c r="AA1107" s="31"/>
      <c r="AB1107" s="38"/>
      <c r="AC1107" s="31"/>
      <c r="AD1107" s="31"/>
      <c r="AE1107" s="31"/>
      <c r="AF1107" s="31"/>
      <c r="AG1107" s="23"/>
      <c r="AH1107" s="23"/>
      <c r="AI1107" s="23"/>
      <c r="AJ1107" s="23"/>
      <c r="AK1107" s="23"/>
      <c r="AL1107" s="29"/>
      <c r="AM1107" s="451"/>
    </row>
    <row r="1108" spans="1:39" ht="69.75" customHeight="1" x14ac:dyDescent="1.3">
      <c r="A1108" s="31" t="s">
        <v>39074</v>
      </c>
      <c r="B1108" s="31" t="s">
        <v>36439</v>
      </c>
      <c r="C1108" s="31" t="s">
        <v>39075</v>
      </c>
      <c r="D1108" s="31" t="s">
        <v>39076</v>
      </c>
      <c r="E1108" s="31" t="s">
        <v>101</v>
      </c>
      <c r="F1108" s="31" t="s">
        <v>1304</v>
      </c>
      <c r="G1108" s="31" t="s">
        <v>16185</v>
      </c>
      <c r="H1108" s="31" t="s">
        <v>34007</v>
      </c>
      <c r="I1108" s="38">
        <v>0.125</v>
      </c>
      <c r="J1108" s="31" t="s">
        <v>30</v>
      </c>
      <c r="K1108" s="31" t="s">
        <v>105</v>
      </c>
      <c r="L1108" s="31" t="s">
        <v>106</v>
      </c>
      <c r="M1108" s="31" t="s">
        <v>491</v>
      </c>
      <c r="N1108" s="23"/>
      <c r="O1108" s="23"/>
      <c r="P1108" s="23"/>
      <c r="Q1108" s="23"/>
      <c r="R1108" s="23"/>
      <c r="S1108" s="29">
        <v>26200</v>
      </c>
      <c r="T1108" s="31"/>
      <c r="U1108" s="31"/>
      <c r="V1108" s="31"/>
      <c r="W1108" s="31"/>
      <c r="X1108" s="31"/>
      <c r="Y1108" s="31"/>
      <c r="Z1108" s="31"/>
      <c r="AA1108" s="31"/>
      <c r="AB1108" s="38"/>
      <c r="AC1108" s="31"/>
      <c r="AD1108" s="31"/>
      <c r="AE1108" s="31"/>
      <c r="AF1108" s="31"/>
      <c r="AG1108" s="23"/>
      <c r="AH1108" s="23"/>
      <c r="AI1108" s="23"/>
      <c r="AJ1108" s="23"/>
      <c r="AK1108" s="23"/>
      <c r="AL1108" s="29"/>
      <c r="AM1108" s="451"/>
    </row>
    <row r="1109" spans="1:39" ht="69.75" customHeight="1" x14ac:dyDescent="1.3">
      <c r="A1109" s="31" t="s">
        <v>39077</v>
      </c>
      <c r="B1109" s="31" t="s">
        <v>39078</v>
      </c>
      <c r="C1109" s="31" t="s">
        <v>39079</v>
      </c>
      <c r="D1109" s="31" t="s">
        <v>39080</v>
      </c>
      <c r="E1109" s="31" t="s">
        <v>687</v>
      </c>
      <c r="F1109" s="31" t="s">
        <v>102</v>
      </c>
      <c r="G1109" s="31" t="s">
        <v>16324</v>
      </c>
      <c r="H1109" s="31" t="s">
        <v>35348</v>
      </c>
      <c r="I1109" s="38">
        <v>0.41666666666666669</v>
      </c>
      <c r="J1109" s="31" t="s">
        <v>30</v>
      </c>
      <c r="K1109" s="31" t="s">
        <v>105</v>
      </c>
      <c r="L1109" s="31" t="s">
        <v>125</v>
      </c>
      <c r="M1109" s="31" t="s">
        <v>107</v>
      </c>
      <c r="N1109" s="23"/>
      <c r="O1109" s="23"/>
      <c r="P1109" s="23"/>
      <c r="Q1109" s="23"/>
      <c r="R1109" s="23"/>
      <c r="S1109" s="29">
        <v>22200</v>
      </c>
      <c r="T1109" s="31"/>
      <c r="U1109" s="31"/>
      <c r="V1109" s="31"/>
      <c r="W1109" s="31"/>
      <c r="X1109" s="31"/>
      <c r="Y1109" s="31"/>
      <c r="Z1109" s="31"/>
      <c r="AA1109" s="31"/>
      <c r="AB1109" s="38"/>
      <c r="AC1109" s="31"/>
      <c r="AD1109" s="31"/>
      <c r="AE1109" s="31"/>
      <c r="AF1109" s="31"/>
      <c r="AG1109" s="23"/>
      <c r="AH1109" s="23"/>
      <c r="AI1109" s="23"/>
      <c r="AJ1109" s="23"/>
      <c r="AK1109" s="23"/>
      <c r="AL1109" s="29"/>
      <c r="AM1109" s="451"/>
    </row>
    <row r="1110" spans="1:39" ht="69.75" customHeight="1" x14ac:dyDescent="1.3">
      <c r="A1110" s="688" t="s">
        <v>40262</v>
      </c>
      <c r="B1110" s="689"/>
      <c r="C1110" s="689"/>
      <c r="D1110" s="689"/>
      <c r="E1110" s="689"/>
      <c r="F1110" s="689"/>
      <c r="G1110" s="689"/>
      <c r="H1110" s="689"/>
      <c r="I1110" s="689"/>
      <c r="J1110" s="689"/>
      <c r="K1110" s="689"/>
      <c r="L1110" s="689"/>
      <c r="M1110" s="690"/>
      <c r="N1110" s="23"/>
      <c r="O1110" s="23"/>
      <c r="P1110" s="23"/>
      <c r="Q1110" s="23"/>
      <c r="R1110" s="23"/>
      <c r="S1110" s="29"/>
      <c r="T1110" s="31"/>
      <c r="U1110" s="31"/>
      <c r="V1110" s="31"/>
      <c r="W1110" s="31"/>
      <c r="X1110" s="31"/>
      <c r="Y1110" s="31"/>
      <c r="Z1110" s="31"/>
      <c r="AA1110" s="31"/>
      <c r="AB1110" s="38"/>
      <c r="AC1110" s="31"/>
      <c r="AD1110" s="31"/>
      <c r="AE1110" s="31"/>
      <c r="AF1110" s="31"/>
      <c r="AG1110" s="23"/>
      <c r="AH1110" s="23"/>
      <c r="AI1110" s="23"/>
      <c r="AJ1110" s="23"/>
      <c r="AK1110" s="23"/>
      <c r="AL1110" s="29"/>
      <c r="AM1110" s="451"/>
    </row>
    <row r="1111" spans="1:39" ht="69.75" customHeight="1" x14ac:dyDescent="1.3">
      <c r="A1111" s="31" t="s">
        <v>39560</v>
      </c>
      <c r="B1111" s="31" t="s">
        <v>39561</v>
      </c>
      <c r="C1111" s="31" t="s">
        <v>39562</v>
      </c>
      <c r="D1111" s="31" t="s">
        <v>39563</v>
      </c>
      <c r="E1111" s="31" t="s">
        <v>101</v>
      </c>
      <c r="F1111" s="31" t="s">
        <v>123</v>
      </c>
      <c r="G1111" s="31" t="s">
        <v>16205</v>
      </c>
      <c r="H1111" s="31" t="s">
        <v>33148</v>
      </c>
      <c r="I1111" s="38">
        <v>0.53125</v>
      </c>
      <c r="J1111" s="31" t="s">
        <v>30</v>
      </c>
      <c r="K1111" s="31" t="s">
        <v>105</v>
      </c>
      <c r="L1111" s="31" t="s">
        <v>106</v>
      </c>
      <c r="M1111" s="31" t="s">
        <v>995</v>
      </c>
      <c r="N1111" s="23"/>
      <c r="O1111" s="23"/>
      <c r="P1111" s="23"/>
      <c r="Q1111" s="23"/>
      <c r="R1111" s="23"/>
      <c r="S1111" s="29">
        <v>43925</v>
      </c>
      <c r="T1111" s="31"/>
      <c r="U1111" s="31"/>
      <c r="V1111" s="31"/>
      <c r="W1111" s="31"/>
      <c r="X1111" s="31"/>
      <c r="Y1111" s="31"/>
      <c r="Z1111" s="31"/>
      <c r="AA1111" s="31"/>
      <c r="AB1111" s="38"/>
      <c r="AC1111" s="31"/>
      <c r="AD1111" s="31"/>
      <c r="AE1111" s="31"/>
      <c r="AF1111" s="31"/>
      <c r="AG1111" s="23"/>
      <c r="AH1111" s="23"/>
      <c r="AI1111" s="23"/>
      <c r="AJ1111" s="23"/>
      <c r="AK1111" s="23"/>
      <c r="AL1111" s="29"/>
      <c r="AM1111" s="451"/>
    </row>
    <row r="1112" spans="1:39" ht="69.75" customHeight="1" x14ac:dyDescent="1.3">
      <c r="A1112" s="452" t="s">
        <v>39564</v>
      </c>
      <c r="B1112" s="452" t="s">
        <v>39565</v>
      </c>
      <c r="C1112" s="452" t="s">
        <v>39566</v>
      </c>
      <c r="D1112" s="452" t="s">
        <v>39567</v>
      </c>
      <c r="E1112" s="452" t="s">
        <v>688</v>
      </c>
      <c r="F1112" s="452" t="s">
        <v>123</v>
      </c>
      <c r="G1112" s="452" t="s">
        <v>16287</v>
      </c>
      <c r="H1112" s="452" t="s">
        <v>33477</v>
      </c>
      <c r="I1112" s="453">
        <v>0.41666666666666669</v>
      </c>
      <c r="J1112" s="452" t="s">
        <v>30</v>
      </c>
      <c r="K1112" s="452" t="s">
        <v>105</v>
      </c>
      <c r="L1112" s="452" t="s">
        <v>106</v>
      </c>
      <c r="M1112" s="452" t="s">
        <v>194</v>
      </c>
      <c r="N1112" s="23"/>
      <c r="O1112" s="23"/>
      <c r="P1112" s="23"/>
      <c r="Q1112" s="23"/>
      <c r="R1112" s="23"/>
      <c r="S1112" s="29"/>
      <c r="T1112" s="31"/>
      <c r="U1112" s="31"/>
      <c r="V1112" s="31"/>
      <c r="W1112" s="31"/>
      <c r="X1112" s="31"/>
      <c r="Y1112" s="31"/>
      <c r="Z1112" s="31"/>
      <c r="AA1112" s="31"/>
      <c r="AB1112" s="38"/>
      <c r="AC1112" s="31"/>
      <c r="AD1112" s="31"/>
      <c r="AE1112" s="31"/>
      <c r="AF1112" s="31"/>
      <c r="AG1112" s="23"/>
      <c r="AH1112" s="23"/>
      <c r="AI1112" s="23"/>
      <c r="AJ1112" s="23"/>
      <c r="AK1112" s="23"/>
      <c r="AL1112" s="29"/>
      <c r="AM1112" s="451"/>
    </row>
    <row r="1113" spans="1:39" ht="69.75" customHeight="1" x14ac:dyDescent="1.3">
      <c r="A1113" s="210" t="s">
        <v>39568</v>
      </c>
      <c r="B1113" s="31" t="s">
        <v>8287</v>
      </c>
      <c r="C1113" s="31" t="s">
        <v>39569</v>
      </c>
      <c r="D1113" s="31" t="s">
        <v>39570</v>
      </c>
      <c r="E1113" s="31" t="s">
        <v>688</v>
      </c>
      <c r="F1113" s="31" t="s">
        <v>123</v>
      </c>
      <c r="G1113" s="31" t="s">
        <v>16287</v>
      </c>
      <c r="H1113" s="31" t="s">
        <v>34007</v>
      </c>
      <c r="I1113" s="38">
        <v>0.41666666666666669</v>
      </c>
      <c r="J1113" s="31" t="s">
        <v>30</v>
      </c>
      <c r="K1113" s="31" t="s">
        <v>105</v>
      </c>
      <c r="L1113" s="31" t="s">
        <v>125</v>
      </c>
      <c r="M1113" s="31" t="s">
        <v>11351</v>
      </c>
      <c r="N1113" s="23"/>
      <c r="O1113" s="23"/>
      <c r="P1113" s="23"/>
      <c r="Q1113" s="23"/>
      <c r="R1113" s="23"/>
      <c r="S1113" s="29">
        <v>22200</v>
      </c>
      <c r="T1113" s="31"/>
      <c r="U1113" s="31"/>
      <c r="V1113" s="31"/>
      <c r="W1113" s="31"/>
      <c r="X1113" s="31"/>
      <c r="Y1113" s="31"/>
      <c r="Z1113" s="31"/>
      <c r="AA1113" s="31"/>
      <c r="AB1113" s="38"/>
      <c r="AC1113" s="31"/>
      <c r="AD1113" s="31"/>
      <c r="AE1113" s="31"/>
      <c r="AF1113" s="31"/>
      <c r="AG1113" s="23"/>
      <c r="AH1113" s="23"/>
      <c r="AI1113" s="23"/>
      <c r="AJ1113" s="23"/>
      <c r="AK1113" s="23"/>
      <c r="AL1113" s="29"/>
      <c r="AM1113" s="451"/>
    </row>
    <row r="1114" spans="1:39" ht="69.75" customHeight="1" x14ac:dyDescent="1.3">
      <c r="A1114" s="210" t="s">
        <v>39571</v>
      </c>
      <c r="B1114" s="31" t="s">
        <v>39572</v>
      </c>
      <c r="C1114" s="31" t="s">
        <v>39573</v>
      </c>
      <c r="D1114" s="31" t="s">
        <v>39574</v>
      </c>
      <c r="E1114" s="31" t="s">
        <v>688</v>
      </c>
      <c r="F1114" s="31" t="s">
        <v>123</v>
      </c>
      <c r="G1114" s="31" t="s">
        <v>16287</v>
      </c>
      <c r="H1114" s="31" t="s">
        <v>34007</v>
      </c>
      <c r="I1114" s="38">
        <v>0.41666666666666669</v>
      </c>
      <c r="J1114" s="31" t="s">
        <v>30</v>
      </c>
      <c r="K1114" s="31" t="s">
        <v>105</v>
      </c>
      <c r="L1114" s="31" t="s">
        <v>125</v>
      </c>
      <c r="M1114" s="31" t="s">
        <v>11351</v>
      </c>
      <c r="N1114" s="23"/>
      <c r="O1114" s="23"/>
      <c r="P1114" s="23"/>
      <c r="Q1114" s="23"/>
      <c r="R1114" s="23"/>
      <c r="S1114" s="29">
        <v>22200</v>
      </c>
      <c r="T1114" s="31"/>
      <c r="U1114" s="31"/>
      <c r="V1114" s="31"/>
      <c r="W1114" s="31"/>
      <c r="X1114" s="31"/>
      <c r="Y1114" s="31"/>
      <c r="Z1114" s="31"/>
      <c r="AA1114" s="31"/>
      <c r="AB1114" s="38"/>
      <c r="AC1114" s="31"/>
      <c r="AD1114" s="31"/>
      <c r="AE1114" s="31"/>
      <c r="AF1114" s="31"/>
      <c r="AG1114" s="23"/>
      <c r="AH1114" s="23"/>
      <c r="AI1114" s="23"/>
      <c r="AJ1114" s="23"/>
      <c r="AK1114" s="23"/>
      <c r="AL1114" s="29"/>
      <c r="AM1114" s="451"/>
    </row>
    <row r="1115" spans="1:39" ht="69.75" customHeight="1" x14ac:dyDescent="1.3">
      <c r="A1115" s="31" t="s">
        <v>39575</v>
      </c>
      <c r="B1115" s="31" t="s">
        <v>14491</v>
      </c>
      <c r="C1115" s="31" t="s">
        <v>39576</v>
      </c>
      <c r="D1115" s="31" t="s">
        <v>39577</v>
      </c>
      <c r="E1115" s="31" t="s">
        <v>688</v>
      </c>
      <c r="F1115" s="31" t="s">
        <v>123</v>
      </c>
      <c r="G1115" s="31" t="s">
        <v>16287</v>
      </c>
      <c r="H1115" s="31" t="s">
        <v>33477</v>
      </c>
      <c r="I1115" s="38">
        <v>0.41666666666666669</v>
      </c>
      <c r="J1115" s="31" t="s">
        <v>30</v>
      </c>
      <c r="K1115" s="31" t="s">
        <v>105</v>
      </c>
      <c r="L1115" s="31" t="s">
        <v>106</v>
      </c>
      <c r="M1115" s="31" t="s">
        <v>194</v>
      </c>
      <c r="N1115" s="23"/>
      <c r="O1115" s="23"/>
      <c r="P1115" s="23"/>
      <c r="Q1115" s="23"/>
      <c r="R1115" s="23"/>
      <c r="S1115" s="29">
        <v>38950</v>
      </c>
      <c r="T1115" s="31"/>
      <c r="U1115" s="31"/>
      <c r="V1115" s="31"/>
      <c r="W1115" s="31"/>
      <c r="X1115" s="31"/>
      <c r="Y1115" s="31"/>
      <c r="Z1115" s="31"/>
      <c r="AA1115" s="31"/>
      <c r="AB1115" s="38"/>
      <c r="AC1115" s="31"/>
      <c r="AD1115" s="31"/>
      <c r="AE1115" s="31"/>
      <c r="AF1115" s="31"/>
      <c r="AG1115" s="23"/>
      <c r="AH1115" s="23"/>
      <c r="AI1115" s="23"/>
      <c r="AJ1115" s="23"/>
      <c r="AK1115" s="23"/>
      <c r="AL1115" s="29"/>
      <c r="AM1115" s="451"/>
    </row>
    <row r="1116" spans="1:39" ht="69.75" customHeight="1" x14ac:dyDescent="1.3">
      <c r="A1116" s="31" t="s">
        <v>39578</v>
      </c>
      <c r="B1116" s="31" t="s">
        <v>10849</v>
      </c>
      <c r="C1116" s="31" t="s">
        <v>39579</v>
      </c>
      <c r="D1116" s="31" t="s">
        <v>39580</v>
      </c>
      <c r="E1116" s="31" t="s">
        <v>688</v>
      </c>
      <c r="F1116" s="31" t="s">
        <v>123</v>
      </c>
      <c r="G1116" s="31" t="s">
        <v>16287</v>
      </c>
      <c r="H1116" s="31" t="s">
        <v>33477</v>
      </c>
      <c r="I1116" s="38">
        <v>0.41666666666666669</v>
      </c>
      <c r="J1116" s="31" t="s">
        <v>30</v>
      </c>
      <c r="K1116" s="31" t="s">
        <v>105</v>
      </c>
      <c r="L1116" s="31" t="s">
        <v>106</v>
      </c>
      <c r="M1116" s="31" t="s">
        <v>194</v>
      </c>
      <c r="N1116" s="23"/>
      <c r="O1116" s="23"/>
      <c r="P1116" s="23"/>
      <c r="Q1116" s="23"/>
      <c r="R1116" s="23"/>
      <c r="S1116" s="29">
        <v>38950</v>
      </c>
      <c r="T1116" s="31"/>
      <c r="U1116" s="31"/>
      <c r="V1116" s="31"/>
      <c r="W1116" s="31"/>
      <c r="X1116" s="31"/>
      <c r="Y1116" s="31"/>
      <c r="Z1116" s="31"/>
      <c r="AA1116" s="31"/>
      <c r="AB1116" s="38"/>
      <c r="AC1116" s="31"/>
      <c r="AD1116" s="31"/>
      <c r="AE1116" s="31"/>
      <c r="AF1116" s="31"/>
      <c r="AG1116" s="23"/>
      <c r="AH1116" s="23"/>
      <c r="AI1116" s="23"/>
      <c r="AJ1116" s="23"/>
      <c r="AK1116" s="23"/>
      <c r="AL1116" s="29"/>
      <c r="AM1116" s="451"/>
    </row>
    <row r="1117" spans="1:39" ht="69.75" customHeight="1" x14ac:dyDescent="1.3">
      <c r="A1117" s="31" t="s">
        <v>39581</v>
      </c>
      <c r="B1117" s="31" t="s">
        <v>1908</v>
      </c>
      <c r="C1117" s="31" t="s">
        <v>39582</v>
      </c>
      <c r="D1117" s="31" t="s">
        <v>39583</v>
      </c>
      <c r="E1117" s="31" t="s">
        <v>688</v>
      </c>
      <c r="F1117" s="31" t="s">
        <v>123</v>
      </c>
      <c r="G1117" s="31" t="s">
        <v>16287</v>
      </c>
      <c r="H1117" s="31" t="s">
        <v>33148</v>
      </c>
      <c r="I1117" s="38">
        <v>0.41666666666666669</v>
      </c>
      <c r="J1117" s="31" t="s">
        <v>30</v>
      </c>
      <c r="K1117" s="31" t="s">
        <v>105</v>
      </c>
      <c r="L1117" s="31" t="s">
        <v>106</v>
      </c>
      <c r="M1117" s="31" t="s">
        <v>194</v>
      </c>
      <c r="N1117" s="23"/>
      <c r="O1117" s="23"/>
      <c r="P1117" s="23"/>
      <c r="Q1117" s="23"/>
      <c r="R1117" s="23"/>
      <c r="S1117" s="29">
        <v>38950</v>
      </c>
      <c r="T1117" s="31"/>
      <c r="U1117" s="31"/>
      <c r="V1117" s="31"/>
      <c r="W1117" s="31"/>
      <c r="X1117" s="31"/>
      <c r="Y1117" s="31"/>
      <c r="Z1117" s="31"/>
      <c r="AA1117" s="31"/>
      <c r="AB1117" s="38"/>
      <c r="AC1117" s="31"/>
      <c r="AD1117" s="31"/>
      <c r="AE1117" s="31"/>
      <c r="AF1117" s="31"/>
      <c r="AG1117" s="23"/>
      <c r="AH1117" s="23"/>
      <c r="AI1117" s="23"/>
      <c r="AJ1117" s="23"/>
      <c r="AK1117" s="23"/>
      <c r="AL1117" s="29"/>
      <c r="AM1117" s="451"/>
    </row>
    <row r="1118" spans="1:39" ht="69.75" customHeight="1" x14ac:dyDescent="1.3">
      <c r="A1118" s="31" t="s">
        <v>39584</v>
      </c>
      <c r="B1118" s="31" t="s">
        <v>3407</v>
      </c>
      <c r="C1118" s="31" t="s">
        <v>39585</v>
      </c>
      <c r="D1118" s="31" t="s">
        <v>39586</v>
      </c>
      <c r="E1118" s="31" t="s">
        <v>688</v>
      </c>
      <c r="F1118" s="31" t="s">
        <v>123</v>
      </c>
      <c r="G1118" s="31" t="s">
        <v>16287</v>
      </c>
      <c r="H1118" s="31" t="s">
        <v>33148</v>
      </c>
      <c r="I1118" s="38">
        <v>0.41666666666666669</v>
      </c>
      <c r="J1118" s="31" t="s">
        <v>30</v>
      </c>
      <c r="K1118" s="31" t="s">
        <v>105</v>
      </c>
      <c r="L1118" s="31" t="s">
        <v>106</v>
      </c>
      <c r="M1118" s="31" t="s">
        <v>194</v>
      </c>
      <c r="N1118" s="23"/>
      <c r="O1118" s="23"/>
      <c r="P1118" s="23"/>
      <c r="Q1118" s="23"/>
      <c r="R1118" s="23"/>
      <c r="S1118" s="29">
        <v>38950</v>
      </c>
      <c r="T1118" s="31"/>
      <c r="U1118" s="31"/>
      <c r="V1118" s="31"/>
      <c r="W1118" s="31"/>
      <c r="X1118" s="31"/>
      <c r="Y1118" s="31"/>
      <c r="Z1118" s="31"/>
      <c r="AA1118" s="31"/>
      <c r="AB1118" s="38"/>
      <c r="AC1118" s="31"/>
      <c r="AD1118" s="31"/>
      <c r="AE1118" s="31"/>
      <c r="AF1118" s="31"/>
      <c r="AG1118" s="23"/>
      <c r="AH1118" s="23"/>
      <c r="AI1118" s="23"/>
      <c r="AJ1118" s="23"/>
      <c r="AK1118" s="23"/>
      <c r="AL1118" s="29"/>
      <c r="AM1118" s="451"/>
    </row>
    <row r="1119" spans="1:39" ht="69.75" customHeight="1" x14ac:dyDescent="1.3">
      <c r="A1119" s="210" t="s">
        <v>39587</v>
      </c>
      <c r="B1119" s="31" t="s">
        <v>4231</v>
      </c>
      <c r="C1119" s="31" t="s">
        <v>39588</v>
      </c>
      <c r="D1119" s="31" t="s">
        <v>39589</v>
      </c>
      <c r="E1119" s="31" t="s">
        <v>688</v>
      </c>
      <c r="F1119" s="31" t="s">
        <v>123</v>
      </c>
      <c r="G1119" s="31" t="s">
        <v>16287</v>
      </c>
      <c r="H1119" s="31" t="s">
        <v>34007</v>
      </c>
      <c r="I1119" s="38">
        <v>0.41666666666666669</v>
      </c>
      <c r="J1119" s="31" t="s">
        <v>30</v>
      </c>
      <c r="K1119" s="31" t="s">
        <v>105</v>
      </c>
      <c r="L1119" s="31" t="s">
        <v>106</v>
      </c>
      <c r="M1119" s="31" t="s">
        <v>11351</v>
      </c>
      <c r="N1119" s="23"/>
      <c r="O1119" s="23"/>
      <c r="P1119" s="23"/>
      <c r="Q1119" s="23"/>
      <c r="R1119" s="23"/>
      <c r="S1119" s="29">
        <v>22200</v>
      </c>
      <c r="T1119" s="31"/>
      <c r="U1119" s="31"/>
      <c r="V1119" s="31"/>
      <c r="W1119" s="31"/>
      <c r="X1119" s="31"/>
      <c r="Y1119" s="31"/>
      <c r="Z1119" s="31"/>
      <c r="AA1119" s="31"/>
      <c r="AB1119" s="38"/>
      <c r="AC1119" s="31"/>
      <c r="AD1119" s="31"/>
      <c r="AE1119" s="31"/>
      <c r="AF1119" s="31"/>
      <c r="AG1119" s="23"/>
      <c r="AH1119" s="23"/>
      <c r="AI1119" s="23"/>
      <c r="AJ1119" s="23"/>
      <c r="AK1119" s="23"/>
      <c r="AL1119" s="29"/>
      <c r="AM1119" s="451"/>
    </row>
    <row r="1120" spans="1:39" ht="69.75" customHeight="1" x14ac:dyDescent="1.3">
      <c r="A1120" s="210" t="s">
        <v>39590</v>
      </c>
      <c r="B1120" s="31" t="s">
        <v>39591</v>
      </c>
      <c r="C1120" s="31" t="s">
        <v>39592</v>
      </c>
      <c r="D1120" s="31" t="s">
        <v>39593</v>
      </c>
      <c r="E1120" s="31" t="s">
        <v>688</v>
      </c>
      <c r="F1120" s="31" t="s">
        <v>123</v>
      </c>
      <c r="G1120" s="31" t="s">
        <v>16287</v>
      </c>
      <c r="H1120" s="31" t="s">
        <v>34007</v>
      </c>
      <c r="I1120" s="38">
        <v>0.41666666666666669</v>
      </c>
      <c r="J1120" s="31" t="s">
        <v>30</v>
      </c>
      <c r="K1120" s="31" t="s">
        <v>105</v>
      </c>
      <c r="L1120" s="31" t="s">
        <v>533</v>
      </c>
      <c r="M1120" s="31" t="s">
        <v>11351</v>
      </c>
      <c r="N1120" s="23"/>
      <c r="O1120" s="23"/>
      <c r="P1120" s="23"/>
      <c r="Q1120" s="23"/>
      <c r="R1120" s="23"/>
      <c r="S1120" s="29">
        <v>22200</v>
      </c>
      <c r="T1120" s="31"/>
      <c r="U1120" s="31"/>
      <c r="V1120" s="31"/>
      <c r="W1120" s="31"/>
      <c r="X1120" s="31"/>
      <c r="Y1120" s="31"/>
      <c r="Z1120" s="31"/>
      <c r="AA1120" s="31"/>
      <c r="AB1120" s="38"/>
      <c r="AC1120" s="31"/>
      <c r="AD1120" s="31"/>
      <c r="AE1120" s="31"/>
      <c r="AF1120" s="31"/>
      <c r="AG1120" s="23"/>
      <c r="AH1120" s="23"/>
      <c r="AI1120" s="23"/>
      <c r="AJ1120" s="23"/>
      <c r="AK1120" s="23"/>
      <c r="AL1120" s="29"/>
      <c r="AM1120" s="451"/>
    </row>
    <row r="1121" spans="1:39" ht="69.75" customHeight="1" x14ac:dyDescent="1.3">
      <c r="A1121" s="31" t="s">
        <v>39594</v>
      </c>
      <c r="B1121" s="31" t="s">
        <v>39595</v>
      </c>
      <c r="C1121" s="31" t="s">
        <v>39596</v>
      </c>
      <c r="D1121" s="31" t="s">
        <v>39597</v>
      </c>
      <c r="E1121" s="31" t="s">
        <v>687</v>
      </c>
      <c r="F1121" s="31" t="s">
        <v>102</v>
      </c>
      <c r="G1121" s="31" t="s">
        <v>16324</v>
      </c>
      <c r="H1121" s="31" t="s">
        <v>33477</v>
      </c>
      <c r="I1121" s="38">
        <v>0.41666666666666669</v>
      </c>
      <c r="J1121" s="31" t="s">
        <v>30</v>
      </c>
      <c r="K1121" s="31" t="s">
        <v>105</v>
      </c>
      <c r="L1121" s="31" t="s">
        <v>106</v>
      </c>
      <c r="M1121" s="31" t="s">
        <v>491</v>
      </c>
      <c r="N1121" s="23"/>
      <c r="O1121" s="23"/>
      <c r="P1121" s="23"/>
      <c r="Q1121" s="23"/>
      <c r="R1121" s="23"/>
      <c r="S1121" s="29">
        <v>25200</v>
      </c>
      <c r="T1121" s="31"/>
      <c r="U1121" s="31"/>
      <c r="V1121" s="31"/>
      <c r="W1121" s="31"/>
      <c r="X1121" s="31"/>
      <c r="Y1121" s="31"/>
      <c r="Z1121" s="31"/>
      <c r="AA1121" s="31"/>
      <c r="AB1121" s="38"/>
      <c r="AC1121" s="31"/>
      <c r="AD1121" s="31"/>
      <c r="AE1121" s="31"/>
      <c r="AF1121" s="31"/>
      <c r="AG1121" s="23"/>
      <c r="AH1121" s="23"/>
      <c r="AI1121" s="23"/>
      <c r="AJ1121" s="23"/>
      <c r="AK1121" s="23"/>
      <c r="AL1121" s="29"/>
      <c r="AM1121" s="451"/>
    </row>
    <row r="1122" spans="1:39" ht="69.75" customHeight="1" x14ac:dyDescent="1.3">
      <c r="A1122" s="31" t="s">
        <v>39598</v>
      </c>
      <c r="B1122" s="31" t="s">
        <v>37553</v>
      </c>
      <c r="C1122" s="31" t="s">
        <v>39599</v>
      </c>
      <c r="D1122" s="31" t="s">
        <v>39600</v>
      </c>
      <c r="E1122" s="31" t="s">
        <v>687</v>
      </c>
      <c r="F1122" s="31" t="s">
        <v>102</v>
      </c>
      <c r="G1122" s="31" t="s">
        <v>16324</v>
      </c>
      <c r="H1122" s="31" t="s">
        <v>33477</v>
      </c>
      <c r="I1122" s="38">
        <v>0.41666666666666669</v>
      </c>
      <c r="J1122" s="31" t="s">
        <v>30</v>
      </c>
      <c r="K1122" s="31" t="s">
        <v>105</v>
      </c>
      <c r="L1122" s="31" t="s">
        <v>106</v>
      </c>
      <c r="M1122" s="31" t="s">
        <v>491</v>
      </c>
      <c r="N1122" s="23"/>
      <c r="O1122" s="23"/>
      <c r="P1122" s="23"/>
      <c r="Q1122" s="23"/>
      <c r="R1122" s="23"/>
      <c r="S1122" s="29">
        <v>25200</v>
      </c>
      <c r="T1122" s="31"/>
      <c r="U1122" s="31"/>
      <c r="V1122" s="31"/>
      <c r="W1122" s="31"/>
      <c r="X1122" s="31"/>
      <c r="Y1122" s="31"/>
      <c r="Z1122" s="31"/>
      <c r="AA1122" s="31"/>
      <c r="AB1122" s="38"/>
      <c r="AC1122" s="31"/>
      <c r="AD1122" s="31"/>
      <c r="AE1122" s="31"/>
      <c r="AF1122" s="31"/>
      <c r="AG1122" s="23"/>
      <c r="AH1122" s="23"/>
      <c r="AI1122" s="23"/>
      <c r="AJ1122" s="23"/>
      <c r="AK1122" s="23"/>
      <c r="AL1122" s="29"/>
      <c r="AM1122" s="451"/>
    </row>
    <row r="1123" spans="1:39" ht="69.75" customHeight="1" x14ac:dyDescent="1.3">
      <c r="A1123" s="210" t="s">
        <v>39601</v>
      </c>
      <c r="B1123" s="31" t="s">
        <v>39602</v>
      </c>
      <c r="C1123" s="31" t="s">
        <v>39603</v>
      </c>
      <c r="D1123" s="31" t="s">
        <v>39604</v>
      </c>
      <c r="E1123" s="31" t="s">
        <v>688</v>
      </c>
      <c r="F1123" s="31" t="s">
        <v>123</v>
      </c>
      <c r="G1123" s="31" t="s">
        <v>16287</v>
      </c>
      <c r="H1123" s="31" t="s">
        <v>34007</v>
      </c>
      <c r="I1123" s="38">
        <v>0.41666666666666669</v>
      </c>
      <c r="J1123" s="31" t="s">
        <v>30</v>
      </c>
      <c r="K1123" s="31" t="s">
        <v>105</v>
      </c>
      <c r="L1123" s="31" t="s">
        <v>106</v>
      </c>
      <c r="M1123" s="31" t="s">
        <v>11351</v>
      </c>
      <c r="N1123" s="23"/>
      <c r="O1123" s="23"/>
      <c r="P1123" s="23"/>
      <c r="Q1123" s="23"/>
      <c r="R1123" s="23"/>
      <c r="S1123" s="29">
        <v>22200</v>
      </c>
      <c r="T1123" s="31"/>
      <c r="U1123" s="31"/>
      <c r="V1123" s="31"/>
      <c r="W1123" s="31"/>
      <c r="X1123" s="31"/>
      <c r="Y1123" s="31"/>
      <c r="Z1123" s="31"/>
      <c r="AA1123" s="31"/>
      <c r="AB1123" s="38"/>
      <c r="AC1123" s="31"/>
      <c r="AD1123" s="31"/>
      <c r="AE1123" s="31"/>
      <c r="AF1123" s="31"/>
      <c r="AG1123" s="23"/>
      <c r="AH1123" s="23"/>
      <c r="AI1123" s="23"/>
      <c r="AJ1123" s="23"/>
      <c r="AK1123" s="23"/>
      <c r="AL1123" s="29"/>
      <c r="AM1123" s="451"/>
    </row>
    <row r="1124" spans="1:39" ht="69.75" customHeight="1" x14ac:dyDescent="1.3">
      <c r="A1124" s="31" t="s">
        <v>39605</v>
      </c>
      <c r="B1124" s="31" t="s">
        <v>7466</v>
      </c>
      <c r="C1124" s="31" t="s">
        <v>39606</v>
      </c>
      <c r="D1124" s="31" t="s">
        <v>39607</v>
      </c>
      <c r="E1124" s="31" t="s">
        <v>688</v>
      </c>
      <c r="F1124" s="31" t="s">
        <v>123</v>
      </c>
      <c r="G1124" s="31" t="s">
        <v>16287</v>
      </c>
      <c r="H1124" s="31" t="s">
        <v>33477</v>
      </c>
      <c r="I1124" s="38">
        <v>0.95833333333333337</v>
      </c>
      <c r="J1124" s="31" t="s">
        <v>30</v>
      </c>
      <c r="K1124" s="31" t="s">
        <v>105</v>
      </c>
      <c r="L1124" s="31" t="s">
        <v>106</v>
      </c>
      <c r="M1124" s="31" t="s">
        <v>194</v>
      </c>
      <c r="N1124" s="23"/>
      <c r="O1124" s="23"/>
      <c r="P1124" s="23"/>
      <c r="Q1124" s="23"/>
      <c r="R1124" s="23"/>
      <c r="S1124" s="29">
        <v>38950</v>
      </c>
      <c r="T1124" s="31"/>
      <c r="U1124" s="31"/>
      <c r="V1124" s="31"/>
      <c r="W1124" s="31"/>
      <c r="X1124" s="31"/>
      <c r="Y1124" s="31"/>
      <c r="Z1124" s="31"/>
      <c r="AA1124" s="31"/>
      <c r="AB1124" s="38"/>
      <c r="AC1124" s="31"/>
      <c r="AD1124" s="31"/>
      <c r="AE1124" s="31"/>
      <c r="AF1124" s="31"/>
      <c r="AG1124" s="23"/>
      <c r="AH1124" s="23"/>
      <c r="AI1124" s="23"/>
      <c r="AJ1124" s="23"/>
      <c r="AK1124" s="23"/>
      <c r="AL1124" s="29"/>
      <c r="AM1124" s="451"/>
    </row>
    <row r="1125" spans="1:39" ht="69.75" customHeight="1" x14ac:dyDescent="1.3">
      <c r="A1125" s="31" t="s">
        <v>39608</v>
      </c>
      <c r="B1125" s="31" t="s">
        <v>975</v>
      </c>
      <c r="C1125" s="31" t="s">
        <v>39609</v>
      </c>
      <c r="D1125" s="31" t="s">
        <v>39610</v>
      </c>
      <c r="E1125" s="31" t="s">
        <v>101</v>
      </c>
      <c r="F1125" s="31" t="s">
        <v>102</v>
      </c>
      <c r="G1125" s="31" t="s">
        <v>16216</v>
      </c>
      <c r="H1125" s="31" t="s">
        <v>29943</v>
      </c>
      <c r="I1125" s="38">
        <v>0.52083333333333337</v>
      </c>
      <c r="J1125" s="31" t="s">
        <v>30</v>
      </c>
      <c r="K1125" s="31" t="s">
        <v>105</v>
      </c>
      <c r="L1125" s="31" t="s">
        <v>106</v>
      </c>
      <c r="M1125" s="31" t="s">
        <v>107</v>
      </c>
      <c r="N1125" s="23"/>
      <c r="O1125" s="23"/>
      <c r="P1125" s="23"/>
      <c r="Q1125" s="23"/>
      <c r="R1125" s="23"/>
      <c r="S1125" s="29">
        <v>22200</v>
      </c>
      <c r="T1125" s="31"/>
      <c r="U1125" s="31"/>
      <c r="V1125" s="31"/>
      <c r="W1125" s="31"/>
      <c r="X1125" s="31"/>
      <c r="Y1125" s="31"/>
      <c r="Z1125" s="31"/>
      <c r="AA1125" s="31"/>
      <c r="AB1125" s="38"/>
      <c r="AC1125" s="31"/>
      <c r="AD1125" s="31"/>
      <c r="AE1125" s="31"/>
      <c r="AF1125" s="31"/>
      <c r="AG1125" s="23"/>
      <c r="AH1125" s="23"/>
      <c r="AI1125" s="23"/>
      <c r="AJ1125" s="23"/>
      <c r="AK1125" s="23"/>
      <c r="AL1125" s="29"/>
      <c r="AM1125" s="451"/>
    </row>
    <row r="1126" spans="1:39" ht="69.75" customHeight="1" x14ac:dyDescent="1.3">
      <c r="A1126" s="31" t="s">
        <v>39611</v>
      </c>
      <c r="B1126" s="31" t="s">
        <v>39612</v>
      </c>
      <c r="C1126" s="31" t="s">
        <v>39613</v>
      </c>
      <c r="D1126" s="31" t="s">
        <v>39614</v>
      </c>
      <c r="E1126" s="31" t="s">
        <v>101</v>
      </c>
      <c r="F1126" s="31" t="s">
        <v>123</v>
      </c>
      <c r="G1126" s="31" t="s">
        <v>16223</v>
      </c>
      <c r="H1126" s="31" t="s">
        <v>33148</v>
      </c>
      <c r="I1126" s="38">
        <v>0.83333333333333337</v>
      </c>
      <c r="J1126" s="31" t="s">
        <v>30</v>
      </c>
      <c r="K1126" s="31" t="s">
        <v>105</v>
      </c>
      <c r="L1126" s="31" t="s">
        <v>106</v>
      </c>
      <c r="M1126" s="31" t="s">
        <v>995</v>
      </c>
      <c r="N1126" s="23"/>
      <c r="O1126" s="23"/>
      <c r="P1126" s="23"/>
      <c r="Q1126" s="23"/>
      <c r="R1126" s="23"/>
      <c r="S1126" s="29">
        <v>43925</v>
      </c>
      <c r="T1126" s="31"/>
      <c r="U1126" s="31"/>
      <c r="V1126" s="31"/>
      <c r="W1126" s="31"/>
      <c r="X1126" s="31"/>
      <c r="Y1126" s="31"/>
      <c r="Z1126" s="31"/>
      <c r="AA1126" s="31"/>
      <c r="AB1126" s="38"/>
      <c r="AC1126" s="31"/>
      <c r="AD1126" s="31"/>
      <c r="AE1126" s="31"/>
      <c r="AF1126" s="31"/>
      <c r="AG1126" s="23"/>
      <c r="AH1126" s="23"/>
      <c r="AI1126" s="23"/>
      <c r="AJ1126" s="23"/>
      <c r="AK1126" s="23"/>
      <c r="AL1126" s="29"/>
      <c r="AM1126" s="451"/>
    </row>
    <row r="1127" spans="1:39" ht="69.75" customHeight="1" x14ac:dyDescent="1.3">
      <c r="A1127" s="31" t="s">
        <v>39615</v>
      </c>
      <c r="B1127" s="31" t="s">
        <v>3403</v>
      </c>
      <c r="C1127" s="31" t="s">
        <v>39616</v>
      </c>
      <c r="D1127" s="31" t="s">
        <v>39617</v>
      </c>
      <c r="E1127" s="31" t="s">
        <v>688</v>
      </c>
      <c r="F1127" s="31" t="s">
        <v>123</v>
      </c>
      <c r="G1127" s="31" t="s">
        <v>16287</v>
      </c>
      <c r="H1127" s="31" t="s">
        <v>33477</v>
      </c>
      <c r="I1127" s="38">
        <v>0.95833333333333337</v>
      </c>
      <c r="J1127" s="31" t="s">
        <v>30</v>
      </c>
      <c r="K1127" s="31" t="s">
        <v>105</v>
      </c>
      <c r="L1127" s="31" t="s">
        <v>106</v>
      </c>
      <c r="M1127" s="31" t="s">
        <v>194</v>
      </c>
      <c r="N1127" s="23"/>
      <c r="O1127" s="23"/>
      <c r="P1127" s="23"/>
      <c r="Q1127" s="23"/>
      <c r="R1127" s="23"/>
      <c r="S1127" s="29">
        <v>38950</v>
      </c>
      <c r="T1127" s="31"/>
      <c r="U1127" s="31"/>
      <c r="V1127" s="31"/>
      <c r="W1127" s="31"/>
      <c r="X1127" s="31"/>
      <c r="Y1127" s="31"/>
      <c r="Z1127" s="31"/>
      <c r="AA1127" s="31"/>
      <c r="AB1127" s="38"/>
      <c r="AC1127" s="31"/>
      <c r="AD1127" s="31"/>
      <c r="AE1127" s="31"/>
      <c r="AF1127" s="31"/>
      <c r="AG1127" s="23"/>
      <c r="AH1127" s="23"/>
      <c r="AI1127" s="23"/>
      <c r="AJ1127" s="23"/>
      <c r="AK1127" s="23"/>
      <c r="AL1127" s="29"/>
      <c r="AM1127" s="451"/>
    </row>
    <row r="1128" spans="1:39" ht="69.75" customHeight="1" x14ac:dyDescent="1.3">
      <c r="A1128" s="693" t="s">
        <v>40267</v>
      </c>
      <c r="B1128" s="694"/>
      <c r="C1128" s="694"/>
      <c r="D1128" s="694"/>
      <c r="E1128" s="694"/>
      <c r="F1128" s="694"/>
      <c r="G1128" s="694"/>
      <c r="H1128" s="694"/>
      <c r="I1128" s="694"/>
      <c r="J1128" s="694"/>
      <c r="K1128" s="694"/>
      <c r="L1128" s="694"/>
      <c r="M1128" s="695"/>
      <c r="N1128" s="23"/>
      <c r="O1128" s="23"/>
      <c r="P1128" s="23"/>
      <c r="Q1128" s="23"/>
      <c r="R1128" s="23"/>
      <c r="S1128" s="29"/>
      <c r="T1128" s="451">
        <v>500000</v>
      </c>
    </row>
    <row r="1129" spans="1:39" ht="69.75" customHeight="1" x14ac:dyDescent="1.3">
      <c r="A1129" s="693" t="s">
        <v>40267</v>
      </c>
      <c r="B1129" s="694"/>
      <c r="C1129" s="694"/>
      <c r="D1129" s="694"/>
      <c r="E1129" s="694"/>
      <c r="F1129" s="694"/>
      <c r="G1129" s="694"/>
      <c r="H1129" s="694"/>
      <c r="I1129" s="694"/>
      <c r="J1129" s="694"/>
      <c r="K1129" s="694"/>
      <c r="L1129" s="694"/>
      <c r="M1129" s="695"/>
      <c r="N1129" s="23"/>
      <c r="O1129" s="23"/>
      <c r="P1129" s="23"/>
      <c r="Q1129" s="23"/>
      <c r="R1129" s="23"/>
      <c r="S1129" s="29"/>
      <c r="T1129" s="451">
        <v>1000000</v>
      </c>
    </row>
    <row r="1130" spans="1:39" ht="69.75" customHeight="1" x14ac:dyDescent="1.3">
      <c r="A1130" s="688" t="s">
        <v>40504</v>
      </c>
      <c r="B1130" s="689"/>
      <c r="C1130" s="689"/>
      <c r="D1130" s="689"/>
      <c r="E1130" s="689"/>
      <c r="F1130" s="689"/>
      <c r="G1130" s="689"/>
      <c r="H1130" s="689"/>
      <c r="I1130" s="689"/>
      <c r="J1130" s="689"/>
      <c r="K1130" s="689"/>
      <c r="L1130" s="689"/>
      <c r="M1130" s="690"/>
      <c r="N1130" s="23"/>
      <c r="O1130" s="23"/>
      <c r="P1130" s="23"/>
      <c r="Q1130" s="23"/>
      <c r="R1130" s="23"/>
      <c r="S1130" s="29"/>
      <c r="T1130" s="31"/>
      <c r="U1130" s="31"/>
      <c r="V1130" s="31"/>
      <c r="W1130" s="31"/>
      <c r="X1130" s="31"/>
      <c r="Y1130" s="31"/>
      <c r="Z1130" s="31"/>
      <c r="AA1130" s="31"/>
      <c r="AB1130" s="38"/>
      <c r="AC1130" s="31"/>
      <c r="AD1130" s="31"/>
      <c r="AE1130" s="31"/>
      <c r="AF1130" s="31"/>
      <c r="AG1130" s="23"/>
      <c r="AH1130" s="23"/>
      <c r="AI1130" s="23"/>
      <c r="AJ1130" s="23"/>
      <c r="AK1130" s="23"/>
      <c r="AL1130" s="29"/>
      <c r="AM1130" s="451"/>
    </row>
    <row r="1131" spans="1:39" ht="69.75" customHeight="1" x14ac:dyDescent="1.3">
      <c r="A1131" s="31" t="s">
        <v>40314</v>
      </c>
      <c r="B1131" s="31" t="s">
        <v>40315</v>
      </c>
      <c r="C1131" s="31" t="s">
        <v>40316</v>
      </c>
      <c r="D1131" s="31" t="s">
        <v>40317</v>
      </c>
      <c r="E1131" s="31" t="s">
        <v>687</v>
      </c>
      <c r="F1131" s="31" t="s">
        <v>123</v>
      </c>
      <c r="G1131" s="31" t="s">
        <v>16504</v>
      </c>
      <c r="H1131" s="31" t="s">
        <v>37612</v>
      </c>
      <c r="I1131" s="38">
        <v>0.33333333333333331</v>
      </c>
      <c r="J1131" s="31" t="s">
        <v>30</v>
      </c>
      <c r="K1131" s="31" t="s">
        <v>105</v>
      </c>
      <c r="L1131" s="31" t="s">
        <v>106</v>
      </c>
      <c r="M1131" s="31" t="s">
        <v>995</v>
      </c>
      <c r="N1131" s="23"/>
      <c r="O1131" s="23"/>
      <c r="P1131" s="23"/>
      <c r="Q1131" s="23"/>
      <c r="R1131" s="23"/>
      <c r="S1131" s="29">
        <v>44700</v>
      </c>
      <c r="T1131" s="31"/>
      <c r="U1131" s="31"/>
      <c r="V1131" s="31"/>
      <c r="W1131" s="31"/>
      <c r="X1131" s="31"/>
      <c r="Y1131" s="31"/>
      <c r="Z1131" s="31"/>
      <c r="AA1131" s="31"/>
      <c r="AB1131" s="38"/>
      <c r="AC1131" s="31"/>
      <c r="AD1131" s="31"/>
      <c r="AE1131" s="31"/>
      <c r="AF1131" s="31"/>
      <c r="AG1131" s="23"/>
      <c r="AH1131" s="23"/>
      <c r="AI1131" s="23"/>
      <c r="AJ1131" s="23"/>
      <c r="AK1131" s="23"/>
      <c r="AL1131" s="29"/>
      <c r="AM1131" s="451"/>
    </row>
    <row r="1132" spans="1:39" ht="69.75" customHeight="1" x14ac:dyDescent="1.3">
      <c r="A1132" s="31" t="s">
        <v>40318</v>
      </c>
      <c r="B1132" s="31" t="s">
        <v>23480</v>
      </c>
      <c r="C1132" s="31" t="s">
        <v>40319</v>
      </c>
      <c r="D1132" s="31" t="s">
        <v>40320</v>
      </c>
      <c r="E1132" s="31" t="s">
        <v>687</v>
      </c>
      <c r="F1132" s="31" t="s">
        <v>123</v>
      </c>
      <c r="G1132" s="31" t="s">
        <v>16504</v>
      </c>
      <c r="H1132" s="31" t="s">
        <v>37612</v>
      </c>
      <c r="I1132" s="38">
        <v>0.33333333333333331</v>
      </c>
      <c r="J1132" s="31" t="s">
        <v>30</v>
      </c>
      <c r="K1132" s="31" t="s">
        <v>105</v>
      </c>
      <c r="L1132" s="31" t="s">
        <v>106</v>
      </c>
      <c r="M1132" s="31" t="s">
        <v>995</v>
      </c>
      <c r="N1132" s="23"/>
      <c r="O1132" s="23"/>
      <c r="P1132" s="23"/>
      <c r="Q1132" s="23"/>
      <c r="R1132" s="23"/>
      <c r="S1132" s="29">
        <v>44700</v>
      </c>
      <c r="T1132" s="31"/>
      <c r="U1132" s="31"/>
      <c r="V1132" s="31"/>
      <c r="W1132" s="31"/>
      <c r="X1132" s="31"/>
      <c r="Y1132" s="31"/>
      <c r="Z1132" s="31"/>
      <c r="AA1132" s="31"/>
      <c r="AB1132" s="38"/>
      <c r="AC1132" s="31"/>
      <c r="AD1132" s="31"/>
      <c r="AE1132" s="31"/>
      <c r="AF1132" s="31"/>
      <c r="AG1132" s="23"/>
      <c r="AH1132" s="23"/>
      <c r="AI1132" s="23"/>
      <c r="AJ1132" s="23"/>
      <c r="AK1132" s="23"/>
      <c r="AL1132" s="29"/>
      <c r="AM1132" s="451"/>
    </row>
    <row r="1133" spans="1:39" ht="69.75" customHeight="1" x14ac:dyDescent="1.3">
      <c r="A1133" s="31" t="s">
        <v>40321</v>
      </c>
      <c r="B1133" s="31" t="s">
        <v>40322</v>
      </c>
      <c r="C1133" s="31" t="s">
        <v>40323</v>
      </c>
      <c r="D1133" s="31" t="s">
        <v>40324</v>
      </c>
      <c r="E1133" s="31" t="s">
        <v>687</v>
      </c>
      <c r="F1133" s="31" t="s">
        <v>123</v>
      </c>
      <c r="G1133" s="31" t="s">
        <v>16504</v>
      </c>
      <c r="H1133" s="31" t="s">
        <v>37612</v>
      </c>
      <c r="I1133" s="38">
        <v>0.53125</v>
      </c>
      <c r="J1133" s="31" t="s">
        <v>30</v>
      </c>
      <c r="K1133" s="31" t="s">
        <v>105</v>
      </c>
      <c r="L1133" s="31" t="s">
        <v>106</v>
      </c>
      <c r="M1133" s="31" t="s">
        <v>995</v>
      </c>
      <c r="N1133" s="23"/>
      <c r="O1133" s="23"/>
      <c r="P1133" s="23"/>
      <c r="Q1133" s="23"/>
      <c r="R1133" s="23"/>
      <c r="S1133" s="29">
        <v>44700</v>
      </c>
      <c r="T1133" s="31"/>
      <c r="U1133" s="31"/>
      <c r="V1133" s="31"/>
      <c r="W1133" s="31"/>
      <c r="X1133" s="31"/>
      <c r="Y1133" s="31"/>
      <c r="Z1133" s="31"/>
      <c r="AA1133" s="31"/>
      <c r="AB1133" s="38"/>
      <c r="AC1133" s="31"/>
      <c r="AD1133" s="31"/>
      <c r="AE1133" s="31"/>
      <c r="AF1133" s="31"/>
      <c r="AG1133" s="23"/>
      <c r="AH1133" s="23"/>
      <c r="AI1133" s="23"/>
      <c r="AJ1133" s="23"/>
      <c r="AK1133" s="23"/>
      <c r="AL1133" s="29"/>
      <c r="AM1133" s="451"/>
    </row>
    <row r="1134" spans="1:39" ht="69.75" customHeight="1" x14ac:dyDescent="1.3">
      <c r="A1134" s="693" t="s">
        <v>40506</v>
      </c>
      <c r="B1134" s="694"/>
      <c r="C1134" s="694"/>
      <c r="D1134" s="694"/>
      <c r="E1134" s="694"/>
      <c r="F1134" s="694"/>
      <c r="G1134" s="694"/>
      <c r="H1134" s="694"/>
      <c r="I1134" s="694"/>
      <c r="J1134" s="694"/>
      <c r="K1134" s="694"/>
      <c r="L1134" s="694"/>
      <c r="M1134" s="695"/>
      <c r="N1134" s="23"/>
      <c r="O1134" s="23"/>
      <c r="P1134" s="23"/>
      <c r="Q1134" s="23"/>
      <c r="R1134" s="23"/>
      <c r="S1134" s="29"/>
      <c r="T1134" s="451">
        <v>700000</v>
      </c>
    </row>
    <row r="1135" spans="1:39" ht="69.75" customHeight="1" x14ac:dyDescent="1.3">
      <c r="A1135" s="691" t="s">
        <v>40963</v>
      </c>
      <c r="B1135" s="691"/>
      <c r="C1135" s="691"/>
      <c r="D1135" s="691"/>
      <c r="E1135" s="691"/>
      <c r="F1135" s="691"/>
      <c r="G1135" s="691"/>
      <c r="H1135" s="691"/>
      <c r="I1135" s="691"/>
      <c r="J1135" s="691"/>
      <c r="K1135" s="691"/>
      <c r="L1135" s="691"/>
      <c r="M1135" s="692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8"/>
      <c r="AC1135" s="31"/>
      <c r="AD1135" s="31"/>
      <c r="AE1135" s="31"/>
      <c r="AF1135" s="31"/>
      <c r="AG1135" s="23"/>
      <c r="AH1135" s="23"/>
      <c r="AI1135" s="23"/>
      <c r="AJ1135" s="23"/>
      <c r="AK1135" s="23"/>
      <c r="AL1135" s="29"/>
      <c r="AM1135" s="451"/>
    </row>
    <row r="1136" spans="1:39" ht="69.75" customHeight="1" x14ac:dyDescent="1.3">
      <c r="A1136" s="31" t="s">
        <v>40532</v>
      </c>
      <c r="B1136" s="31" t="s">
        <v>25589</v>
      </c>
      <c r="C1136" s="31" t="s">
        <v>40533</v>
      </c>
      <c r="D1136" s="31" t="s">
        <v>40534</v>
      </c>
      <c r="E1136" s="31" t="s">
        <v>687</v>
      </c>
      <c r="F1136" s="31" t="s">
        <v>123</v>
      </c>
      <c r="G1136" s="31" t="s">
        <v>17532</v>
      </c>
      <c r="H1136" s="31" t="s">
        <v>37612</v>
      </c>
      <c r="I1136" s="38">
        <v>0.41666666666666669</v>
      </c>
      <c r="J1136" s="31" t="s">
        <v>30</v>
      </c>
      <c r="K1136" s="31" t="s">
        <v>105</v>
      </c>
      <c r="L1136" s="31" t="s">
        <v>106</v>
      </c>
      <c r="M1136" s="31" t="s">
        <v>995</v>
      </c>
      <c r="N1136" s="23"/>
      <c r="O1136" s="23"/>
      <c r="P1136" s="23"/>
      <c r="Q1136" s="23"/>
      <c r="R1136" s="23"/>
      <c r="S1136" s="29">
        <v>44700</v>
      </c>
      <c r="T1136" s="31"/>
      <c r="U1136" s="31"/>
      <c r="V1136" s="31"/>
      <c r="W1136" s="31"/>
      <c r="X1136" s="31"/>
      <c r="Y1136" s="31"/>
      <c r="Z1136" s="31"/>
      <c r="AA1136" s="31"/>
      <c r="AB1136" s="38"/>
      <c r="AC1136" s="31"/>
      <c r="AD1136" s="31"/>
      <c r="AE1136" s="31"/>
      <c r="AF1136" s="31"/>
      <c r="AG1136" s="23"/>
      <c r="AH1136" s="23"/>
      <c r="AI1136" s="23"/>
      <c r="AJ1136" s="23"/>
      <c r="AK1136" s="23"/>
      <c r="AL1136" s="29"/>
      <c r="AM1136" s="451"/>
    </row>
    <row r="1137" spans="1:39" ht="69.75" customHeight="1" x14ac:dyDescent="1.3">
      <c r="A1137" s="31" t="s">
        <v>40535</v>
      </c>
      <c r="B1137" s="31" t="s">
        <v>27583</v>
      </c>
      <c r="C1137" s="31" t="s">
        <v>40536</v>
      </c>
      <c r="D1137" s="31" t="s">
        <v>40537</v>
      </c>
      <c r="E1137" s="31" t="s">
        <v>688</v>
      </c>
      <c r="F1137" s="31" t="s">
        <v>123</v>
      </c>
      <c r="G1137" s="31" t="s">
        <v>16287</v>
      </c>
      <c r="H1137" s="31" t="s">
        <v>33477</v>
      </c>
      <c r="I1137" s="38">
        <v>0.41666666666666669</v>
      </c>
      <c r="J1137" s="31" t="s">
        <v>30</v>
      </c>
      <c r="K1137" s="31" t="s">
        <v>105</v>
      </c>
      <c r="L1137" s="31" t="s">
        <v>106</v>
      </c>
      <c r="M1137" s="31" t="s">
        <v>194</v>
      </c>
      <c r="N1137" s="23"/>
      <c r="O1137" s="23"/>
      <c r="P1137" s="23"/>
      <c r="Q1137" s="23"/>
      <c r="R1137" s="23"/>
      <c r="S1137" s="29">
        <v>40200</v>
      </c>
      <c r="T1137" s="31"/>
      <c r="U1137" s="31"/>
      <c r="V1137" s="31"/>
      <c r="W1137" s="31"/>
      <c r="X1137" s="31"/>
      <c r="Y1137" s="31"/>
      <c r="Z1137" s="31"/>
      <c r="AA1137" s="31"/>
      <c r="AB1137" s="38"/>
      <c r="AC1137" s="31"/>
      <c r="AD1137" s="31"/>
      <c r="AE1137" s="31"/>
      <c r="AF1137" s="31"/>
      <c r="AG1137" s="23"/>
      <c r="AH1137" s="23"/>
      <c r="AI1137" s="23"/>
      <c r="AJ1137" s="23"/>
      <c r="AK1137" s="23"/>
      <c r="AL1137" s="29"/>
      <c r="AM1137" s="451"/>
    </row>
    <row r="1138" spans="1:39" ht="69.75" customHeight="1" x14ac:dyDescent="1.3">
      <c r="A1138" s="31" t="s">
        <v>40538</v>
      </c>
      <c r="B1138" s="31" t="s">
        <v>40539</v>
      </c>
      <c r="C1138" s="31" t="s">
        <v>40540</v>
      </c>
      <c r="D1138" s="31" t="s">
        <v>40541</v>
      </c>
      <c r="E1138" s="31" t="s">
        <v>687</v>
      </c>
      <c r="F1138" s="31" t="s">
        <v>123</v>
      </c>
      <c r="G1138" s="31" t="s">
        <v>16504</v>
      </c>
      <c r="H1138" s="31" t="s">
        <v>33477</v>
      </c>
      <c r="I1138" s="38">
        <v>0.25</v>
      </c>
      <c r="J1138" s="31" t="s">
        <v>30</v>
      </c>
      <c r="K1138" s="31" t="s">
        <v>105</v>
      </c>
      <c r="L1138" s="31" t="s">
        <v>106</v>
      </c>
      <c r="M1138" s="31" t="s">
        <v>995</v>
      </c>
      <c r="N1138" s="23"/>
      <c r="O1138" s="23"/>
      <c r="P1138" s="23"/>
      <c r="Q1138" s="23"/>
      <c r="R1138" s="23"/>
      <c r="S1138" s="29">
        <v>44700</v>
      </c>
      <c r="T1138" s="31"/>
      <c r="U1138" s="31"/>
      <c r="V1138" s="31"/>
      <c r="W1138" s="31"/>
      <c r="X1138" s="31"/>
      <c r="Y1138" s="31"/>
      <c r="Z1138" s="31"/>
      <c r="AA1138" s="31"/>
      <c r="AB1138" s="38"/>
      <c r="AC1138" s="31"/>
      <c r="AD1138" s="31"/>
      <c r="AE1138" s="31"/>
      <c r="AF1138" s="31"/>
      <c r="AG1138" s="23"/>
      <c r="AH1138" s="23"/>
      <c r="AI1138" s="23"/>
      <c r="AJ1138" s="23"/>
      <c r="AK1138" s="23"/>
      <c r="AL1138" s="29"/>
      <c r="AM1138" s="451"/>
    </row>
    <row r="1139" spans="1:39" ht="69.75" customHeight="1" x14ac:dyDescent="1.3">
      <c r="A1139" s="31" t="s">
        <v>40542</v>
      </c>
      <c r="B1139" s="31" t="s">
        <v>40543</v>
      </c>
      <c r="C1139" s="31" t="s">
        <v>40544</v>
      </c>
      <c r="D1139" s="31" t="s">
        <v>40545</v>
      </c>
      <c r="E1139" s="31" t="s">
        <v>687</v>
      </c>
      <c r="F1139" s="31" t="s">
        <v>123</v>
      </c>
      <c r="G1139" s="31" t="s">
        <v>16504</v>
      </c>
      <c r="H1139" s="31" t="s">
        <v>33477</v>
      </c>
      <c r="I1139" s="38">
        <v>0.25</v>
      </c>
      <c r="J1139" s="31" t="s">
        <v>30</v>
      </c>
      <c r="K1139" s="31" t="s">
        <v>105</v>
      </c>
      <c r="L1139" s="31" t="s">
        <v>106</v>
      </c>
      <c r="M1139" s="31" t="s">
        <v>995</v>
      </c>
      <c r="N1139" s="23"/>
      <c r="O1139" s="23"/>
      <c r="P1139" s="23"/>
      <c r="Q1139" s="23"/>
      <c r="R1139" s="23"/>
      <c r="S1139" s="29">
        <v>44700</v>
      </c>
      <c r="T1139" s="31"/>
      <c r="U1139" s="31"/>
      <c r="V1139" s="31"/>
      <c r="W1139" s="31"/>
      <c r="X1139" s="31"/>
      <c r="Y1139" s="31"/>
      <c r="Z1139" s="31"/>
      <c r="AA1139" s="31"/>
      <c r="AB1139" s="38"/>
      <c r="AC1139" s="31"/>
      <c r="AD1139" s="31"/>
      <c r="AE1139" s="31"/>
      <c r="AF1139" s="31"/>
      <c r="AG1139" s="23"/>
      <c r="AH1139" s="23"/>
      <c r="AI1139" s="23"/>
      <c r="AJ1139" s="23"/>
      <c r="AK1139" s="23"/>
      <c r="AL1139" s="29"/>
      <c r="AM1139" s="451"/>
    </row>
    <row r="1140" spans="1:39" ht="69.75" customHeight="1" x14ac:dyDescent="1.3">
      <c r="A1140" s="31" t="s">
        <v>40546</v>
      </c>
      <c r="B1140" s="31" t="s">
        <v>40547</v>
      </c>
      <c r="C1140" s="31" t="s">
        <v>40548</v>
      </c>
      <c r="D1140" s="31" t="s">
        <v>40549</v>
      </c>
      <c r="E1140" s="31" t="s">
        <v>687</v>
      </c>
      <c r="F1140" s="31" t="s">
        <v>123</v>
      </c>
      <c r="G1140" s="31" t="s">
        <v>16504</v>
      </c>
      <c r="H1140" s="31" t="s">
        <v>33477</v>
      </c>
      <c r="I1140" s="38">
        <v>0.25</v>
      </c>
      <c r="J1140" s="31" t="s">
        <v>30</v>
      </c>
      <c r="K1140" s="31" t="s">
        <v>105</v>
      </c>
      <c r="L1140" s="31" t="s">
        <v>106</v>
      </c>
      <c r="M1140" s="31" t="s">
        <v>995</v>
      </c>
      <c r="N1140" s="23"/>
      <c r="O1140" s="23"/>
      <c r="P1140" s="23"/>
      <c r="Q1140" s="23"/>
      <c r="R1140" s="23"/>
      <c r="S1140" s="29">
        <v>44700</v>
      </c>
      <c r="T1140" s="31"/>
      <c r="U1140" s="31"/>
      <c r="V1140" s="31"/>
      <c r="W1140" s="31"/>
      <c r="X1140" s="31"/>
      <c r="Y1140" s="31"/>
      <c r="Z1140" s="31"/>
      <c r="AA1140" s="31"/>
      <c r="AB1140" s="38"/>
      <c r="AC1140" s="31"/>
      <c r="AD1140" s="31"/>
      <c r="AE1140" s="31"/>
      <c r="AF1140" s="31"/>
      <c r="AG1140" s="23"/>
      <c r="AH1140" s="23"/>
      <c r="AI1140" s="23"/>
      <c r="AJ1140" s="23"/>
      <c r="AK1140" s="23"/>
      <c r="AL1140" s="29"/>
      <c r="AM1140" s="451"/>
    </row>
    <row r="1141" spans="1:39" ht="69.75" customHeight="1" x14ac:dyDescent="1.3">
      <c r="A1141" s="31" t="s">
        <v>40550</v>
      </c>
      <c r="B1141" s="31" t="s">
        <v>40551</v>
      </c>
      <c r="C1141" s="31" t="s">
        <v>40552</v>
      </c>
      <c r="D1141" s="31" t="s">
        <v>40553</v>
      </c>
      <c r="E1141" s="31" t="s">
        <v>687</v>
      </c>
      <c r="F1141" s="31" t="s">
        <v>123</v>
      </c>
      <c r="G1141" s="31" t="s">
        <v>16504</v>
      </c>
      <c r="H1141" s="31" t="s">
        <v>33477</v>
      </c>
      <c r="I1141" s="38">
        <v>0.25</v>
      </c>
      <c r="J1141" s="31" t="s">
        <v>30</v>
      </c>
      <c r="K1141" s="31" t="s">
        <v>105</v>
      </c>
      <c r="L1141" s="31" t="s">
        <v>106</v>
      </c>
      <c r="M1141" s="31" t="s">
        <v>995</v>
      </c>
      <c r="N1141" s="23"/>
      <c r="O1141" s="23"/>
      <c r="P1141" s="23"/>
      <c r="Q1141" s="23"/>
      <c r="R1141" s="23"/>
      <c r="S1141" s="29">
        <v>44700</v>
      </c>
      <c r="T1141" s="31"/>
      <c r="U1141" s="31"/>
      <c r="V1141" s="31"/>
      <c r="W1141" s="31"/>
      <c r="X1141" s="31"/>
      <c r="Y1141" s="31"/>
      <c r="Z1141" s="31"/>
      <c r="AA1141" s="31"/>
      <c r="AB1141" s="38"/>
      <c r="AC1141" s="31"/>
      <c r="AD1141" s="31"/>
      <c r="AE1141" s="31"/>
      <c r="AF1141" s="31"/>
      <c r="AG1141" s="23"/>
      <c r="AH1141" s="23"/>
      <c r="AI1141" s="23"/>
      <c r="AJ1141" s="23"/>
      <c r="AK1141" s="23"/>
      <c r="AL1141" s="29"/>
      <c r="AM1141" s="451"/>
    </row>
    <row r="1142" spans="1:39" ht="69.75" customHeight="1" x14ac:dyDescent="1.3">
      <c r="A1142" s="31" t="s">
        <v>40554</v>
      </c>
      <c r="B1142" s="31" t="s">
        <v>21305</v>
      </c>
      <c r="C1142" s="31" t="s">
        <v>40555</v>
      </c>
      <c r="D1142" s="31" t="s">
        <v>40556</v>
      </c>
      <c r="E1142" s="31" t="s">
        <v>687</v>
      </c>
      <c r="F1142" s="31" t="s">
        <v>123</v>
      </c>
      <c r="G1142" s="31" t="s">
        <v>16504</v>
      </c>
      <c r="H1142" s="31" t="s">
        <v>33477</v>
      </c>
      <c r="I1142" s="38">
        <v>0.25</v>
      </c>
      <c r="J1142" s="31" t="s">
        <v>30</v>
      </c>
      <c r="K1142" s="31" t="s">
        <v>105</v>
      </c>
      <c r="L1142" s="31" t="s">
        <v>106</v>
      </c>
      <c r="M1142" s="31" t="s">
        <v>995</v>
      </c>
      <c r="N1142" s="23"/>
      <c r="O1142" s="23"/>
      <c r="P1142" s="23"/>
      <c r="Q1142" s="23"/>
      <c r="R1142" s="23"/>
      <c r="S1142" s="29">
        <v>44700</v>
      </c>
      <c r="T1142" s="31"/>
      <c r="U1142" s="31"/>
      <c r="V1142" s="31"/>
      <c r="W1142" s="31"/>
      <c r="X1142" s="31"/>
      <c r="Y1142" s="31"/>
      <c r="Z1142" s="31"/>
      <c r="AA1142" s="31"/>
      <c r="AB1142" s="38"/>
      <c r="AC1142" s="31"/>
      <c r="AD1142" s="31"/>
      <c r="AE1142" s="31"/>
      <c r="AF1142" s="31"/>
      <c r="AG1142" s="23"/>
      <c r="AH1142" s="23"/>
      <c r="AI1142" s="23"/>
      <c r="AJ1142" s="23"/>
      <c r="AK1142" s="23"/>
      <c r="AL1142" s="29"/>
      <c r="AM1142" s="451"/>
    </row>
    <row r="1143" spans="1:39" ht="69.75" customHeight="1" x14ac:dyDescent="1.3">
      <c r="A1143" s="31" t="s">
        <v>40557</v>
      </c>
      <c r="B1143" s="31" t="s">
        <v>38504</v>
      </c>
      <c r="C1143" s="31" t="s">
        <v>40558</v>
      </c>
      <c r="D1143" s="31" t="s">
        <v>40559</v>
      </c>
      <c r="E1143" s="31" t="s">
        <v>687</v>
      </c>
      <c r="F1143" s="31" t="s">
        <v>123</v>
      </c>
      <c r="G1143" s="31" t="s">
        <v>16504</v>
      </c>
      <c r="H1143" s="31" t="s">
        <v>33477</v>
      </c>
      <c r="I1143" s="38">
        <v>0.25</v>
      </c>
      <c r="J1143" s="31" t="s">
        <v>30</v>
      </c>
      <c r="K1143" s="31" t="s">
        <v>105</v>
      </c>
      <c r="L1143" s="31" t="s">
        <v>106</v>
      </c>
      <c r="M1143" s="31" t="s">
        <v>995</v>
      </c>
      <c r="N1143" s="23"/>
      <c r="O1143" s="23"/>
      <c r="P1143" s="23"/>
      <c r="Q1143" s="23"/>
      <c r="R1143" s="23"/>
      <c r="S1143" s="29">
        <v>44700</v>
      </c>
      <c r="T1143" s="31"/>
      <c r="U1143" s="31"/>
      <c r="V1143" s="31"/>
      <c r="W1143" s="31"/>
      <c r="X1143" s="31"/>
      <c r="Y1143" s="31"/>
      <c r="Z1143" s="31"/>
      <c r="AA1143" s="31"/>
      <c r="AB1143" s="38"/>
      <c r="AC1143" s="31"/>
      <c r="AD1143" s="31"/>
      <c r="AE1143" s="31"/>
      <c r="AF1143" s="31"/>
      <c r="AG1143" s="23"/>
      <c r="AH1143" s="23"/>
      <c r="AI1143" s="23"/>
      <c r="AJ1143" s="23"/>
      <c r="AK1143" s="23"/>
      <c r="AL1143" s="29"/>
      <c r="AM1143" s="451"/>
    </row>
    <row r="1144" spans="1:39" ht="69.75" customHeight="1" x14ac:dyDescent="1.3">
      <c r="A1144" s="31" t="s">
        <v>40560</v>
      </c>
      <c r="B1144" s="31" t="s">
        <v>40561</v>
      </c>
      <c r="C1144" s="31" t="s">
        <v>40562</v>
      </c>
      <c r="D1144" s="31" t="s">
        <v>40563</v>
      </c>
      <c r="E1144" s="31" t="s">
        <v>687</v>
      </c>
      <c r="F1144" s="31" t="s">
        <v>123</v>
      </c>
      <c r="G1144" s="31" t="s">
        <v>16504</v>
      </c>
      <c r="H1144" s="31" t="s">
        <v>33477</v>
      </c>
      <c r="I1144" s="38">
        <v>0.25</v>
      </c>
      <c r="J1144" s="31" t="s">
        <v>30</v>
      </c>
      <c r="K1144" s="31" t="s">
        <v>105</v>
      </c>
      <c r="L1144" s="31" t="s">
        <v>106</v>
      </c>
      <c r="M1144" s="31" t="s">
        <v>995</v>
      </c>
      <c r="N1144" s="23"/>
      <c r="O1144" s="23"/>
      <c r="P1144" s="23"/>
      <c r="Q1144" s="23"/>
      <c r="R1144" s="23"/>
      <c r="S1144" s="29">
        <v>44700</v>
      </c>
      <c r="T1144" s="31"/>
      <c r="U1144" s="31"/>
      <c r="V1144" s="31"/>
      <c r="W1144" s="31"/>
      <c r="X1144" s="31"/>
      <c r="Y1144" s="31"/>
      <c r="Z1144" s="31"/>
      <c r="AA1144" s="31"/>
      <c r="AB1144" s="38"/>
      <c r="AC1144" s="31"/>
      <c r="AD1144" s="31"/>
      <c r="AE1144" s="31"/>
      <c r="AF1144" s="31"/>
      <c r="AG1144" s="23"/>
      <c r="AH1144" s="23"/>
      <c r="AI1144" s="23"/>
      <c r="AJ1144" s="23"/>
      <c r="AK1144" s="23"/>
      <c r="AL1144" s="29"/>
      <c r="AM1144" s="451"/>
    </row>
    <row r="1145" spans="1:39" ht="69.75" customHeight="1" x14ac:dyDescent="1.3">
      <c r="A1145" s="31" t="s">
        <v>40564</v>
      </c>
      <c r="B1145" s="31" t="s">
        <v>40565</v>
      </c>
      <c r="C1145" s="31" t="s">
        <v>40566</v>
      </c>
      <c r="D1145" s="31" t="s">
        <v>40567</v>
      </c>
      <c r="E1145" s="31" t="s">
        <v>687</v>
      </c>
      <c r="F1145" s="31" t="s">
        <v>123</v>
      </c>
      <c r="G1145" s="31" t="s">
        <v>16504</v>
      </c>
      <c r="H1145" s="31" t="s">
        <v>33477</v>
      </c>
      <c r="I1145" s="38">
        <v>0.25</v>
      </c>
      <c r="J1145" s="31" t="s">
        <v>30</v>
      </c>
      <c r="K1145" s="31" t="s">
        <v>105</v>
      </c>
      <c r="L1145" s="31" t="s">
        <v>106</v>
      </c>
      <c r="M1145" s="31" t="s">
        <v>995</v>
      </c>
      <c r="N1145" s="23"/>
      <c r="O1145" s="23"/>
      <c r="P1145" s="23"/>
      <c r="Q1145" s="23"/>
      <c r="R1145" s="23"/>
      <c r="S1145" s="29">
        <v>44700</v>
      </c>
      <c r="T1145" s="31"/>
      <c r="U1145" s="31"/>
      <c r="V1145" s="31"/>
      <c r="W1145" s="31"/>
      <c r="X1145" s="31"/>
      <c r="Y1145" s="31"/>
      <c r="Z1145" s="31"/>
      <c r="AA1145" s="31"/>
      <c r="AB1145" s="38"/>
      <c r="AC1145" s="31"/>
      <c r="AD1145" s="31"/>
      <c r="AE1145" s="31"/>
      <c r="AF1145" s="31"/>
      <c r="AG1145" s="23"/>
      <c r="AH1145" s="23"/>
      <c r="AI1145" s="23"/>
      <c r="AJ1145" s="23"/>
      <c r="AK1145" s="23"/>
      <c r="AL1145" s="29"/>
      <c r="AM1145" s="451"/>
    </row>
    <row r="1146" spans="1:39" ht="69.75" customHeight="1" x14ac:dyDescent="1.3">
      <c r="A1146" s="31" t="s">
        <v>40568</v>
      </c>
      <c r="B1146" s="31" t="s">
        <v>12273</v>
      </c>
      <c r="C1146" s="31" t="s">
        <v>40569</v>
      </c>
      <c r="D1146" s="31" t="s">
        <v>40570</v>
      </c>
      <c r="E1146" s="31" t="s">
        <v>687</v>
      </c>
      <c r="F1146" s="31" t="s">
        <v>123</v>
      </c>
      <c r="G1146" s="31" t="s">
        <v>16504</v>
      </c>
      <c r="H1146" s="31" t="s">
        <v>33477</v>
      </c>
      <c r="I1146" s="38">
        <v>0.25</v>
      </c>
      <c r="J1146" s="31" t="s">
        <v>30</v>
      </c>
      <c r="K1146" s="31" t="s">
        <v>105</v>
      </c>
      <c r="L1146" s="31" t="s">
        <v>106</v>
      </c>
      <c r="M1146" s="31" t="s">
        <v>995</v>
      </c>
      <c r="N1146" s="23"/>
      <c r="O1146" s="23"/>
      <c r="P1146" s="23"/>
      <c r="Q1146" s="23"/>
      <c r="R1146" s="23"/>
      <c r="S1146" s="29">
        <v>44700</v>
      </c>
      <c r="T1146" s="31"/>
      <c r="U1146" s="31"/>
      <c r="V1146" s="31"/>
      <c r="W1146" s="31"/>
      <c r="X1146" s="31"/>
      <c r="Y1146" s="31"/>
      <c r="Z1146" s="31"/>
      <c r="AA1146" s="31"/>
      <c r="AB1146" s="38"/>
      <c r="AC1146" s="31"/>
      <c r="AD1146" s="31"/>
      <c r="AE1146" s="31"/>
      <c r="AF1146" s="31"/>
      <c r="AG1146" s="23"/>
      <c r="AH1146" s="23"/>
      <c r="AI1146" s="23"/>
      <c r="AJ1146" s="23"/>
      <c r="AK1146" s="23"/>
      <c r="AL1146" s="29"/>
      <c r="AM1146" s="451"/>
    </row>
    <row r="1147" spans="1:39" ht="69.75" customHeight="1" x14ac:dyDescent="1.3">
      <c r="A1147" s="31" t="s">
        <v>40571</v>
      </c>
      <c r="B1147" s="31" t="s">
        <v>40572</v>
      </c>
      <c r="C1147" s="31" t="s">
        <v>40573</v>
      </c>
      <c r="D1147" s="31" t="s">
        <v>40574</v>
      </c>
      <c r="E1147" s="31" t="s">
        <v>687</v>
      </c>
      <c r="F1147" s="31" t="s">
        <v>123</v>
      </c>
      <c r="G1147" s="31" t="s">
        <v>16504</v>
      </c>
      <c r="H1147" s="31" t="s">
        <v>33477</v>
      </c>
      <c r="I1147" s="38">
        <v>0.25</v>
      </c>
      <c r="J1147" s="31" t="s">
        <v>30</v>
      </c>
      <c r="K1147" s="31" t="s">
        <v>105</v>
      </c>
      <c r="L1147" s="31" t="s">
        <v>106</v>
      </c>
      <c r="M1147" s="31" t="s">
        <v>995</v>
      </c>
      <c r="N1147" s="23"/>
      <c r="O1147" s="23"/>
      <c r="P1147" s="23"/>
      <c r="Q1147" s="23"/>
      <c r="R1147" s="23"/>
      <c r="S1147" s="29">
        <v>44700</v>
      </c>
      <c r="T1147" s="31"/>
      <c r="U1147" s="31"/>
      <c r="V1147" s="31"/>
      <c r="W1147" s="31"/>
      <c r="X1147" s="31"/>
      <c r="Y1147" s="31"/>
      <c r="Z1147" s="31"/>
      <c r="AA1147" s="31"/>
      <c r="AB1147" s="38"/>
      <c r="AC1147" s="31"/>
      <c r="AD1147" s="31"/>
      <c r="AE1147" s="31"/>
      <c r="AF1147" s="31"/>
      <c r="AG1147" s="23"/>
      <c r="AH1147" s="23"/>
      <c r="AI1147" s="23"/>
      <c r="AJ1147" s="23"/>
      <c r="AK1147" s="23"/>
      <c r="AL1147" s="29"/>
      <c r="AM1147" s="451"/>
    </row>
    <row r="1148" spans="1:39" ht="69.75" customHeight="1" x14ac:dyDescent="1.3">
      <c r="A1148" s="31" t="s">
        <v>40575</v>
      </c>
      <c r="B1148" s="31" t="s">
        <v>40576</v>
      </c>
      <c r="C1148" s="31" t="s">
        <v>40577</v>
      </c>
      <c r="D1148" s="31" t="s">
        <v>40578</v>
      </c>
      <c r="E1148" s="31" t="s">
        <v>687</v>
      </c>
      <c r="F1148" s="31" t="s">
        <v>123</v>
      </c>
      <c r="G1148" s="31" t="s">
        <v>17532</v>
      </c>
      <c r="H1148" s="31" t="s">
        <v>37612</v>
      </c>
      <c r="I1148" s="38">
        <v>0.91666666666666663</v>
      </c>
      <c r="J1148" s="31" t="s">
        <v>30</v>
      </c>
      <c r="K1148" s="31" t="s">
        <v>105</v>
      </c>
      <c r="L1148" s="31" t="s">
        <v>106</v>
      </c>
      <c r="M1148" s="31" t="s">
        <v>995</v>
      </c>
      <c r="N1148" s="23"/>
      <c r="O1148" s="23"/>
      <c r="P1148" s="23"/>
      <c r="Q1148" s="23"/>
      <c r="R1148" s="23"/>
      <c r="S1148" s="29">
        <v>44700</v>
      </c>
      <c r="T1148" s="31"/>
      <c r="U1148" s="31"/>
      <c r="V1148" s="31"/>
      <c r="W1148" s="31"/>
      <c r="X1148" s="31"/>
      <c r="Y1148" s="31"/>
      <c r="Z1148" s="31"/>
      <c r="AA1148" s="31"/>
      <c r="AB1148" s="38"/>
      <c r="AC1148" s="31"/>
      <c r="AD1148" s="31"/>
      <c r="AE1148" s="31"/>
      <c r="AF1148" s="31"/>
      <c r="AG1148" s="23"/>
      <c r="AH1148" s="23"/>
      <c r="AI1148" s="23"/>
      <c r="AJ1148" s="23"/>
      <c r="AK1148" s="23"/>
      <c r="AL1148" s="29"/>
      <c r="AM1148" s="451"/>
    </row>
    <row r="1149" spans="1:39" ht="69.75" customHeight="1" x14ac:dyDescent="1.3">
      <c r="A1149" s="31" t="s">
        <v>40579</v>
      </c>
      <c r="B1149" s="31" t="s">
        <v>8365</v>
      </c>
      <c r="C1149" s="31" t="s">
        <v>40580</v>
      </c>
      <c r="D1149" s="31" t="s">
        <v>40581</v>
      </c>
      <c r="E1149" s="31" t="s">
        <v>687</v>
      </c>
      <c r="F1149" s="31" t="s">
        <v>123</v>
      </c>
      <c r="G1149" s="31" t="s">
        <v>17532</v>
      </c>
      <c r="H1149" s="31" t="s">
        <v>37612</v>
      </c>
      <c r="I1149" s="38">
        <v>0.91666666666666663</v>
      </c>
      <c r="J1149" s="31" t="s">
        <v>30</v>
      </c>
      <c r="K1149" s="31" t="s">
        <v>105</v>
      </c>
      <c r="L1149" s="31" t="s">
        <v>106</v>
      </c>
      <c r="M1149" s="31" t="s">
        <v>995</v>
      </c>
      <c r="N1149" s="23"/>
      <c r="O1149" s="23"/>
      <c r="P1149" s="23"/>
      <c r="Q1149" s="23"/>
      <c r="R1149" s="23"/>
      <c r="S1149" s="29">
        <v>44700</v>
      </c>
      <c r="T1149" s="31"/>
      <c r="U1149" s="31"/>
      <c r="V1149" s="31"/>
      <c r="W1149" s="31"/>
      <c r="X1149" s="31"/>
      <c r="Y1149" s="31"/>
      <c r="Z1149" s="31"/>
      <c r="AA1149" s="31"/>
      <c r="AB1149" s="38"/>
      <c r="AC1149" s="31"/>
      <c r="AD1149" s="31"/>
      <c r="AE1149" s="31"/>
      <c r="AF1149" s="31"/>
      <c r="AG1149" s="23"/>
      <c r="AH1149" s="23"/>
      <c r="AI1149" s="23"/>
      <c r="AJ1149" s="23"/>
      <c r="AK1149" s="23"/>
      <c r="AL1149" s="29"/>
      <c r="AM1149" s="451"/>
    </row>
    <row r="1150" spans="1:39" ht="69.75" customHeight="1" x14ac:dyDescent="1.3">
      <c r="A1150" s="31" t="s">
        <v>40582</v>
      </c>
      <c r="B1150" s="31" t="s">
        <v>40583</v>
      </c>
      <c r="C1150" s="31" t="s">
        <v>40584</v>
      </c>
      <c r="D1150" s="31" t="s">
        <v>40585</v>
      </c>
      <c r="E1150" s="31" t="s">
        <v>687</v>
      </c>
      <c r="F1150" s="31" t="s">
        <v>123</v>
      </c>
      <c r="G1150" s="31" t="s">
        <v>17532</v>
      </c>
      <c r="H1150" s="31" t="s">
        <v>37612</v>
      </c>
      <c r="I1150" s="38">
        <v>0.91666666666666663</v>
      </c>
      <c r="J1150" s="31" t="s">
        <v>30</v>
      </c>
      <c r="K1150" s="31" t="s">
        <v>105</v>
      </c>
      <c r="L1150" s="31" t="s">
        <v>106</v>
      </c>
      <c r="M1150" s="31" t="s">
        <v>995</v>
      </c>
      <c r="N1150" s="23"/>
      <c r="O1150" s="23"/>
      <c r="P1150" s="23"/>
      <c r="Q1150" s="23"/>
      <c r="R1150" s="23"/>
      <c r="S1150" s="29">
        <v>44700</v>
      </c>
      <c r="T1150" s="31"/>
      <c r="U1150" s="31"/>
      <c r="V1150" s="31"/>
      <c r="W1150" s="31"/>
      <c r="X1150" s="31"/>
      <c r="Y1150" s="31"/>
      <c r="Z1150" s="31"/>
      <c r="AA1150" s="31"/>
      <c r="AB1150" s="38"/>
      <c r="AC1150" s="31"/>
      <c r="AD1150" s="31"/>
      <c r="AE1150" s="31"/>
      <c r="AF1150" s="31"/>
      <c r="AG1150" s="23"/>
      <c r="AH1150" s="23"/>
      <c r="AI1150" s="23"/>
      <c r="AJ1150" s="23"/>
      <c r="AK1150" s="23"/>
      <c r="AL1150" s="29"/>
      <c r="AM1150" s="451"/>
    </row>
    <row r="1151" spans="1:39" ht="69.75" customHeight="1" x14ac:dyDescent="1.3">
      <c r="A1151" s="31" t="s">
        <v>40586</v>
      </c>
      <c r="B1151" s="31" t="s">
        <v>40587</v>
      </c>
      <c r="C1151" s="31" t="s">
        <v>40588</v>
      </c>
      <c r="D1151" s="31" t="s">
        <v>40589</v>
      </c>
      <c r="E1151" s="31" t="s">
        <v>687</v>
      </c>
      <c r="F1151" s="31" t="s">
        <v>123</v>
      </c>
      <c r="G1151" s="31" t="s">
        <v>17532</v>
      </c>
      <c r="H1151" s="31" t="s">
        <v>37612</v>
      </c>
      <c r="I1151" s="38">
        <v>0.91666666666666663</v>
      </c>
      <c r="J1151" s="31" t="s">
        <v>30</v>
      </c>
      <c r="K1151" s="31" t="s">
        <v>105</v>
      </c>
      <c r="L1151" s="31" t="s">
        <v>106</v>
      </c>
      <c r="M1151" s="31" t="s">
        <v>995</v>
      </c>
      <c r="N1151" s="23"/>
      <c r="O1151" s="23"/>
      <c r="P1151" s="23"/>
      <c r="Q1151" s="23"/>
      <c r="R1151" s="23"/>
      <c r="S1151" s="29">
        <v>44700</v>
      </c>
      <c r="T1151" s="31"/>
      <c r="U1151" s="31"/>
      <c r="V1151" s="31"/>
      <c r="W1151" s="31"/>
      <c r="X1151" s="31"/>
      <c r="Y1151" s="31"/>
      <c r="Z1151" s="31"/>
      <c r="AA1151" s="31"/>
      <c r="AB1151" s="38"/>
      <c r="AC1151" s="31"/>
      <c r="AD1151" s="31"/>
      <c r="AE1151" s="31"/>
      <c r="AF1151" s="31"/>
      <c r="AG1151" s="23"/>
      <c r="AH1151" s="23"/>
      <c r="AI1151" s="23"/>
      <c r="AJ1151" s="23"/>
      <c r="AK1151" s="23"/>
      <c r="AL1151" s="29"/>
      <c r="AM1151" s="451"/>
    </row>
    <row r="1152" spans="1:39" ht="69.75" customHeight="1" x14ac:dyDescent="1.3">
      <c r="A1152" s="31" t="s">
        <v>40590</v>
      </c>
      <c r="B1152" s="31" t="s">
        <v>40591</v>
      </c>
      <c r="C1152" s="31" t="s">
        <v>40592</v>
      </c>
      <c r="D1152" s="31" t="s">
        <v>40593</v>
      </c>
      <c r="E1152" s="31" t="s">
        <v>687</v>
      </c>
      <c r="F1152" s="31" t="s">
        <v>123</v>
      </c>
      <c r="G1152" s="31" t="s">
        <v>17532</v>
      </c>
      <c r="H1152" s="31" t="s">
        <v>37612</v>
      </c>
      <c r="I1152" s="38">
        <v>0.91666666666666663</v>
      </c>
      <c r="J1152" s="31" t="s">
        <v>30</v>
      </c>
      <c r="K1152" s="31" t="s">
        <v>105</v>
      </c>
      <c r="L1152" s="31" t="s">
        <v>106</v>
      </c>
      <c r="M1152" s="31" t="s">
        <v>995</v>
      </c>
      <c r="N1152" s="23"/>
      <c r="O1152" s="23"/>
      <c r="P1152" s="23"/>
      <c r="Q1152" s="23"/>
      <c r="R1152" s="23"/>
      <c r="S1152" s="29">
        <v>44700</v>
      </c>
      <c r="T1152" s="31"/>
      <c r="U1152" s="31"/>
      <c r="V1152" s="31"/>
      <c r="W1152" s="31"/>
      <c r="X1152" s="31"/>
      <c r="Y1152" s="31"/>
      <c r="Z1152" s="31"/>
      <c r="AA1152" s="31"/>
      <c r="AB1152" s="38"/>
      <c r="AC1152" s="31"/>
      <c r="AD1152" s="31"/>
      <c r="AE1152" s="31"/>
      <c r="AF1152" s="31"/>
      <c r="AG1152" s="23"/>
      <c r="AH1152" s="23"/>
      <c r="AI1152" s="23"/>
      <c r="AJ1152" s="23"/>
      <c r="AK1152" s="23"/>
      <c r="AL1152" s="29"/>
      <c r="AM1152" s="451"/>
    </row>
    <row r="1153" spans="1:39" ht="69.75" customHeight="1" x14ac:dyDescent="1.3">
      <c r="A1153" s="688" t="s">
        <v>41448</v>
      </c>
      <c r="B1153" s="716"/>
      <c r="C1153" s="716"/>
      <c r="D1153" s="716"/>
      <c r="E1153" s="716"/>
      <c r="F1153" s="716"/>
      <c r="G1153" s="716"/>
      <c r="H1153" s="716"/>
      <c r="I1153" s="716"/>
      <c r="J1153" s="716"/>
      <c r="K1153" s="716"/>
      <c r="L1153" s="716"/>
      <c r="M1153" s="717"/>
      <c r="N1153" s="23"/>
      <c r="O1153" s="23"/>
      <c r="P1153" s="23"/>
      <c r="Q1153" s="23"/>
      <c r="R1153" s="23"/>
      <c r="S1153" s="29"/>
      <c r="T1153" s="31"/>
      <c r="U1153" s="31"/>
      <c r="V1153" s="31"/>
      <c r="W1153" s="31"/>
      <c r="X1153" s="31"/>
      <c r="Y1153" s="31"/>
      <c r="Z1153" s="31"/>
      <c r="AA1153" s="31"/>
      <c r="AB1153" s="38"/>
      <c r="AC1153" s="31"/>
      <c r="AD1153" s="31"/>
      <c r="AE1153" s="31"/>
      <c r="AF1153" s="31"/>
      <c r="AG1153" s="23"/>
      <c r="AH1153" s="23"/>
      <c r="AI1153" s="23"/>
      <c r="AJ1153" s="23"/>
      <c r="AK1153" s="23"/>
      <c r="AL1153" s="29"/>
      <c r="AM1153" s="451"/>
    </row>
    <row r="1154" spans="1:39" ht="69.75" customHeight="1" x14ac:dyDescent="1.3">
      <c r="A1154" s="675" t="s">
        <v>41018</v>
      </c>
      <c r="B1154" s="675" t="s">
        <v>14138</v>
      </c>
      <c r="C1154" s="675" t="s">
        <v>41019</v>
      </c>
      <c r="D1154" s="675" t="s">
        <v>41020</v>
      </c>
      <c r="E1154" s="675" t="s">
        <v>687</v>
      </c>
      <c r="F1154" s="675" t="s">
        <v>123</v>
      </c>
      <c r="G1154" s="675" t="s">
        <v>17532</v>
      </c>
      <c r="H1154" s="675" t="s">
        <v>37612</v>
      </c>
      <c r="I1154" s="676">
        <v>0.83333333333333337</v>
      </c>
      <c r="J1154" s="675" t="s">
        <v>30</v>
      </c>
      <c r="K1154" s="675" t="s">
        <v>105</v>
      </c>
      <c r="L1154" s="675" t="s">
        <v>106</v>
      </c>
      <c r="M1154" s="675" t="s">
        <v>995</v>
      </c>
      <c r="N1154" s="23"/>
      <c r="O1154" s="23"/>
      <c r="P1154" s="23"/>
      <c r="Q1154" s="23"/>
      <c r="R1154" s="23"/>
      <c r="S1154" s="29">
        <v>44700</v>
      </c>
      <c r="T1154" s="31"/>
      <c r="U1154" s="31"/>
      <c r="V1154" s="31"/>
      <c r="W1154" s="31"/>
      <c r="X1154" s="31"/>
      <c r="Y1154" s="31"/>
      <c r="Z1154" s="31"/>
      <c r="AA1154" s="31"/>
      <c r="AB1154" s="38"/>
      <c r="AC1154" s="31"/>
      <c r="AD1154" s="31"/>
      <c r="AE1154" s="31"/>
      <c r="AF1154" s="31"/>
      <c r="AG1154" s="23"/>
      <c r="AH1154" s="23"/>
      <c r="AI1154" s="23"/>
      <c r="AJ1154" s="23"/>
      <c r="AK1154" s="23"/>
      <c r="AL1154" s="29"/>
      <c r="AM1154" s="451"/>
    </row>
    <row r="1155" spans="1:39" ht="69.75" customHeight="1" x14ac:dyDescent="1.3">
      <c r="A1155" s="675" t="s">
        <v>41021</v>
      </c>
      <c r="B1155" s="675" t="s">
        <v>41022</v>
      </c>
      <c r="C1155" s="675" t="s">
        <v>41023</v>
      </c>
      <c r="D1155" s="675" t="s">
        <v>41024</v>
      </c>
      <c r="E1155" s="675" t="s">
        <v>687</v>
      </c>
      <c r="F1155" s="675" t="s">
        <v>123</v>
      </c>
      <c r="G1155" s="675" t="s">
        <v>17532</v>
      </c>
      <c r="H1155" s="675" t="s">
        <v>37612</v>
      </c>
      <c r="I1155" s="676">
        <v>0.41666666666666669</v>
      </c>
      <c r="J1155" s="675" t="s">
        <v>30</v>
      </c>
      <c r="K1155" s="675" t="s">
        <v>105</v>
      </c>
      <c r="L1155" s="675" t="s">
        <v>106</v>
      </c>
      <c r="M1155" s="675" t="s">
        <v>995</v>
      </c>
      <c r="N1155" s="23"/>
      <c r="O1155" s="23"/>
      <c r="P1155" s="23"/>
      <c r="Q1155" s="23"/>
      <c r="R1155" s="23"/>
      <c r="S1155" s="29">
        <v>44700</v>
      </c>
      <c r="T1155" s="31"/>
      <c r="U1155" s="31"/>
      <c r="V1155" s="31"/>
      <c r="W1155" s="31"/>
      <c r="X1155" s="31"/>
      <c r="Y1155" s="31"/>
      <c r="Z1155" s="31"/>
      <c r="AA1155" s="31"/>
      <c r="AB1155" s="38"/>
      <c r="AC1155" s="31"/>
      <c r="AD1155" s="31"/>
      <c r="AE1155" s="31"/>
      <c r="AF1155" s="31"/>
      <c r="AG1155" s="23"/>
      <c r="AH1155" s="23"/>
      <c r="AI1155" s="23"/>
      <c r="AJ1155" s="23"/>
      <c r="AK1155" s="23"/>
      <c r="AL1155" s="29"/>
      <c r="AM1155" s="451"/>
    </row>
    <row r="1156" spans="1:39" ht="69.75" customHeight="1" x14ac:dyDescent="1.3">
      <c r="A1156" s="675" t="s">
        <v>41025</v>
      </c>
      <c r="B1156" s="675" t="s">
        <v>41026</v>
      </c>
      <c r="C1156" s="675" t="s">
        <v>41027</v>
      </c>
      <c r="D1156" s="675" t="s">
        <v>41028</v>
      </c>
      <c r="E1156" s="675" t="s">
        <v>101</v>
      </c>
      <c r="F1156" s="675" t="s">
        <v>123</v>
      </c>
      <c r="G1156" s="675" t="s">
        <v>16223</v>
      </c>
      <c r="H1156" s="675" t="s">
        <v>29943</v>
      </c>
      <c r="I1156" s="676">
        <v>0.125</v>
      </c>
      <c r="J1156" s="675" t="s">
        <v>30</v>
      </c>
      <c r="K1156" s="675" t="s">
        <v>105</v>
      </c>
      <c r="L1156" s="675" t="s">
        <v>106</v>
      </c>
      <c r="M1156" s="675" t="s">
        <v>995</v>
      </c>
      <c r="N1156" s="23"/>
      <c r="O1156" s="23"/>
      <c r="P1156" s="23"/>
      <c r="Q1156" s="23"/>
      <c r="R1156" s="23"/>
      <c r="S1156" s="29">
        <v>45200</v>
      </c>
      <c r="T1156" s="31"/>
      <c r="U1156" s="31"/>
      <c r="V1156" s="31"/>
      <c r="W1156" s="31"/>
      <c r="X1156" s="31"/>
      <c r="Y1156" s="31"/>
      <c r="Z1156" s="31"/>
      <c r="AA1156" s="31"/>
      <c r="AB1156" s="38"/>
      <c r="AC1156" s="31"/>
      <c r="AD1156" s="31"/>
      <c r="AE1156" s="31"/>
      <c r="AF1156" s="31"/>
      <c r="AG1156" s="23"/>
      <c r="AH1156" s="23"/>
      <c r="AI1156" s="23"/>
      <c r="AJ1156" s="23"/>
      <c r="AK1156" s="23"/>
      <c r="AL1156" s="29"/>
      <c r="AM1156" s="451"/>
    </row>
    <row r="1157" spans="1:39" ht="69.75" customHeight="1" x14ac:dyDescent="1.3">
      <c r="A1157" s="675" t="s">
        <v>41029</v>
      </c>
      <c r="B1157" s="675" t="s">
        <v>41030</v>
      </c>
      <c r="C1157" s="675" t="s">
        <v>41031</v>
      </c>
      <c r="D1157" s="675" t="s">
        <v>41032</v>
      </c>
      <c r="E1157" s="675" t="s">
        <v>101</v>
      </c>
      <c r="F1157" s="675" t="s">
        <v>123</v>
      </c>
      <c r="G1157" s="675" t="s">
        <v>16223</v>
      </c>
      <c r="H1157" s="675" t="s">
        <v>29943</v>
      </c>
      <c r="I1157" s="676">
        <v>0.125</v>
      </c>
      <c r="J1157" s="675" t="s">
        <v>30</v>
      </c>
      <c r="K1157" s="675" t="s">
        <v>105</v>
      </c>
      <c r="L1157" s="675" t="s">
        <v>106</v>
      </c>
      <c r="M1157" s="675" t="s">
        <v>995</v>
      </c>
      <c r="N1157" s="23"/>
      <c r="O1157" s="23"/>
      <c r="P1157" s="23"/>
      <c r="Q1157" s="23"/>
      <c r="R1157" s="23"/>
      <c r="S1157" s="29">
        <v>45200</v>
      </c>
      <c r="T1157" s="31"/>
      <c r="U1157" s="31"/>
      <c r="V1157" s="31"/>
      <c r="W1157" s="31"/>
      <c r="X1157" s="31"/>
      <c r="Y1157" s="31"/>
      <c r="Z1157" s="31"/>
      <c r="AA1157" s="31"/>
      <c r="AB1157" s="38"/>
      <c r="AC1157" s="31"/>
      <c r="AD1157" s="31"/>
      <c r="AE1157" s="31"/>
      <c r="AF1157" s="31"/>
      <c r="AG1157" s="23"/>
      <c r="AH1157" s="23"/>
      <c r="AI1157" s="23"/>
      <c r="AJ1157" s="23"/>
      <c r="AK1157" s="23"/>
      <c r="AL1157" s="29"/>
      <c r="AM1157" s="451"/>
    </row>
    <row r="1158" spans="1:39" ht="69.75" customHeight="1" x14ac:dyDescent="1.3">
      <c r="A1158" s="675" t="s">
        <v>41033</v>
      </c>
      <c r="B1158" s="675" t="s">
        <v>41034</v>
      </c>
      <c r="C1158" s="675" t="s">
        <v>41035</v>
      </c>
      <c r="D1158" s="675" t="s">
        <v>41036</v>
      </c>
      <c r="E1158" s="675" t="s">
        <v>687</v>
      </c>
      <c r="F1158" s="675" t="s">
        <v>123</v>
      </c>
      <c r="G1158" s="675" t="s">
        <v>17532</v>
      </c>
      <c r="H1158" s="675" t="s">
        <v>37612</v>
      </c>
      <c r="I1158" s="676">
        <v>0.41666666666666669</v>
      </c>
      <c r="J1158" s="675" t="s">
        <v>30</v>
      </c>
      <c r="K1158" s="675" t="s">
        <v>105</v>
      </c>
      <c r="L1158" s="675" t="s">
        <v>106</v>
      </c>
      <c r="M1158" s="675" t="s">
        <v>995</v>
      </c>
      <c r="N1158" s="23"/>
      <c r="O1158" s="23"/>
      <c r="P1158" s="23"/>
      <c r="Q1158" s="23"/>
      <c r="R1158" s="23"/>
      <c r="S1158" s="29">
        <v>44700</v>
      </c>
      <c r="T1158" s="31"/>
      <c r="U1158" s="31"/>
      <c r="V1158" s="31"/>
      <c r="W1158" s="31"/>
      <c r="X1158" s="31"/>
      <c r="Y1158" s="31"/>
      <c r="Z1158" s="31"/>
      <c r="AA1158" s="31"/>
      <c r="AB1158" s="38"/>
      <c r="AC1158" s="31"/>
      <c r="AD1158" s="31"/>
      <c r="AE1158" s="31"/>
      <c r="AF1158" s="31"/>
      <c r="AG1158" s="23"/>
      <c r="AH1158" s="23"/>
      <c r="AI1158" s="23"/>
      <c r="AJ1158" s="23"/>
      <c r="AK1158" s="23"/>
      <c r="AL1158" s="29"/>
      <c r="AM1158" s="451"/>
    </row>
    <row r="1159" spans="1:39" ht="69.75" customHeight="1" x14ac:dyDescent="1.3">
      <c r="A1159" s="675" t="s">
        <v>41037</v>
      </c>
      <c r="B1159" s="675" t="s">
        <v>9356</v>
      </c>
      <c r="C1159" s="675" t="s">
        <v>41038</v>
      </c>
      <c r="D1159" s="675" t="s">
        <v>41039</v>
      </c>
      <c r="E1159" s="675" t="s">
        <v>687</v>
      </c>
      <c r="F1159" s="675" t="s">
        <v>123</v>
      </c>
      <c r="G1159" s="675" t="s">
        <v>17532</v>
      </c>
      <c r="H1159" s="675" t="s">
        <v>37612</v>
      </c>
      <c r="I1159" s="676">
        <v>0.41666666666666669</v>
      </c>
      <c r="J1159" s="675" t="s">
        <v>30</v>
      </c>
      <c r="K1159" s="675" t="s">
        <v>105</v>
      </c>
      <c r="L1159" s="675" t="s">
        <v>106</v>
      </c>
      <c r="M1159" s="675" t="s">
        <v>995</v>
      </c>
      <c r="N1159" s="23"/>
      <c r="O1159" s="23"/>
      <c r="P1159" s="23"/>
      <c r="Q1159" s="23"/>
      <c r="R1159" s="23"/>
      <c r="S1159" s="29">
        <v>44700</v>
      </c>
      <c r="T1159" s="31"/>
      <c r="U1159" s="31"/>
      <c r="V1159" s="31"/>
      <c r="W1159" s="31"/>
      <c r="X1159" s="31"/>
      <c r="Y1159" s="31"/>
      <c r="Z1159" s="31"/>
      <c r="AA1159" s="31"/>
      <c r="AB1159" s="38"/>
      <c r="AC1159" s="31"/>
      <c r="AD1159" s="31"/>
      <c r="AE1159" s="31"/>
      <c r="AF1159" s="31"/>
      <c r="AG1159" s="23"/>
      <c r="AH1159" s="23"/>
      <c r="AI1159" s="23"/>
      <c r="AJ1159" s="23"/>
      <c r="AK1159" s="23"/>
      <c r="AL1159" s="29"/>
      <c r="AM1159" s="451"/>
    </row>
    <row r="1160" spans="1:39" ht="69.75" customHeight="1" x14ac:dyDescent="1.3">
      <c r="A1160" s="675" t="s">
        <v>41040</v>
      </c>
      <c r="B1160" s="675" t="s">
        <v>41041</v>
      </c>
      <c r="C1160" s="675" t="s">
        <v>41042</v>
      </c>
      <c r="D1160" s="675" t="s">
        <v>41043</v>
      </c>
      <c r="E1160" s="675" t="s">
        <v>687</v>
      </c>
      <c r="F1160" s="675" t="s">
        <v>123</v>
      </c>
      <c r="G1160" s="675" t="s">
        <v>17532</v>
      </c>
      <c r="H1160" s="675" t="s">
        <v>37612</v>
      </c>
      <c r="I1160" s="676">
        <v>0.83333333333333337</v>
      </c>
      <c r="J1160" s="675" t="s">
        <v>30</v>
      </c>
      <c r="K1160" s="675" t="s">
        <v>105</v>
      </c>
      <c r="L1160" s="675" t="s">
        <v>106</v>
      </c>
      <c r="M1160" s="675" t="s">
        <v>995</v>
      </c>
      <c r="N1160" s="23"/>
      <c r="O1160" s="23"/>
      <c r="P1160" s="23"/>
      <c r="Q1160" s="23"/>
      <c r="R1160" s="23"/>
      <c r="S1160" s="29">
        <v>44700</v>
      </c>
      <c r="T1160" s="31"/>
      <c r="U1160" s="31"/>
      <c r="V1160" s="31"/>
      <c r="W1160" s="31"/>
      <c r="X1160" s="31"/>
      <c r="Y1160" s="31"/>
      <c r="Z1160" s="31"/>
      <c r="AA1160" s="31"/>
      <c r="AB1160" s="38"/>
      <c r="AC1160" s="31"/>
      <c r="AD1160" s="31"/>
      <c r="AE1160" s="31"/>
      <c r="AF1160" s="31"/>
      <c r="AG1160" s="23"/>
      <c r="AH1160" s="23"/>
      <c r="AI1160" s="23"/>
      <c r="AJ1160" s="23"/>
      <c r="AK1160" s="23"/>
      <c r="AL1160" s="29"/>
      <c r="AM1160" s="451"/>
    </row>
    <row r="1161" spans="1:39" ht="69.75" customHeight="1" x14ac:dyDescent="1.3">
      <c r="A1161" s="675" t="s">
        <v>41044</v>
      </c>
      <c r="B1161" s="675" t="s">
        <v>11363</v>
      </c>
      <c r="C1161" s="675" t="s">
        <v>41045</v>
      </c>
      <c r="D1161" s="675" t="s">
        <v>41046</v>
      </c>
      <c r="E1161" s="675" t="s">
        <v>101</v>
      </c>
      <c r="F1161" s="675" t="s">
        <v>123</v>
      </c>
      <c r="G1161" s="675" t="s">
        <v>16223</v>
      </c>
      <c r="H1161" s="675" t="s">
        <v>37612</v>
      </c>
      <c r="I1161" s="676">
        <v>0.32291666666666669</v>
      </c>
      <c r="J1161" s="675" t="s">
        <v>30</v>
      </c>
      <c r="K1161" s="675" t="s">
        <v>105</v>
      </c>
      <c r="L1161" s="675" t="s">
        <v>106</v>
      </c>
      <c r="M1161" s="675" t="s">
        <v>995</v>
      </c>
      <c r="N1161" s="23"/>
      <c r="O1161" s="23"/>
      <c r="P1161" s="23"/>
      <c r="Q1161" s="23"/>
      <c r="R1161" s="23"/>
      <c r="S1161" s="29">
        <v>45200</v>
      </c>
      <c r="T1161" s="31"/>
      <c r="U1161" s="31"/>
      <c r="V1161" s="31"/>
      <c r="W1161" s="31"/>
      <c r="X1161" s="31"/>
      <c r="Y1161" s="31"/>
      <c r="Z1161" s="31"/>
      <c r="AA1161" s="31"/>
      <c r="AB1161" s="38"/>
      <c r="AC1161" s="31"/>
      <c r="AD1161" s="31"/>
      <c r="AE1161" s="31"/>
      <c r="AF1161" s="31"/>
      <c r="AG1161" s="23"/>
      <c r="AH1161" s="23"/>
      <c r="AI1161" s="23"/>
      <c r="AJ1161" s="23"/>
      <c r="AK1161" s="23"/>
      <c r="AL1161" s="29"/>
      <c r="AM1161" s="451"/>
    </row>
    <row r="1162" spans="1:39" ht="69.75" customHeight="1" x14ac:dyDescent="1.3">
      <c r="A1162" s="675" t="s">
        <v>41047</v>
      </c>
      <c r="B1162" s="675" t="s">
        <v>41048</v>
      </c>
      <c r="C1162" s="675" t="s">
        <v>41049</v>
      </c>
      <c r="D1162" s="675" t="s">
        <v>41050</v>
      </c>
      <c r="E1162" s="675" t="s">
        <v>101</v>
      </c>
      <c r="F1162" s="675" t="s">
        <v>123</v>
      </c>
      <c r="G1162" s="675" t="s">
        <v>16223</v>
      </c>
      <c r="H1162" s="675" t="s">
        <v>37612</v>
      </c>
      <c r="I1162" s="676">
        <v>0.32291666666666669</v>
      </c>
      <c r="J1162" s="675" t="s">
        <v>30</v>
      </c>
      <c r="K1162" s="675" t="s">
        <v>105</v>
      </c>
      <c r="L1162" s="675" t="s">
        <v>106</v>
      </c>
      <c r="M1162" s="675" t="s">
        <v>995</v>
      </c>
      <c r="N1162" s="23"/>
      <c r="O1162" s="23"/>
      <c r="P1162" s="23"/>
      <c r="Q1162" s="23"/>
      <c r="R1162" s="23"/>
      <c r="S1162" s="29">
        <v>45200</v>
      </c>
      <c r="T1162" s="31"/>
      <c r="U1162" s="31"/>
      <c r="V1162" s="31"/>
      <c r="W1162" s="31"/>
      <c r="X1162" s="31"/>
      <c r="Y1162" s="31"/>
      <c r="Z1162" s="31"/>
      <c r="AA1162" s="31"/>
      <c r="AB1162" s="38"/>
      <c r="AC1162" s="31"/>
      <c r="AD1162" s="31"/>
      <c r="AE1162" s="31"/>
      <c r="AF1162" s="31"/>
      <c r="AG1162" s="23"/>
      <c r="AH1162" s="23"/>
      <c r="AI1162" s="23"/>
      <c r="AJ1162" s="23"/>
      <c r="AK1162" s="23"/>
      <c r="AL1162" s="29"/>
      <c r="AM1162" s="451"/>
    </row>
    <row r="1163" spans="1:39" ht="69.75" customHeight="1" x14ac:dyDescent="1.3">
      <c r="A1163" s="675" t="s">
        <v>41051</v>
      </c>
      <c r="B1163" s="675" t="s">
        <v>1737</v>
      </c>
      <c r="C1163" s="675" t="s">
        <v>41052</v>
      </c>
      <c r="D1163" s="675" t="s">
        <v>41053</v>
      </c>
      <c r="E1163" s="675" t="s">
        <v>101</v>
      </c>
      <c r="F1163" s="675" t="s">
        <v>123</v>
      </c>
      <c r="G1163" s="675" t="s">
        <v>16223</v>
      </c>
      <c r="H1163" s="675" t="s">
        <v>37612</v>
      </c>
      <c r="I1163" s="676">
        <v>0.32291666666666669</v>
      </c>
      <c r="J1163" s="675" t="s">
        <v>30</v>
      </c>
      <c r="K1163" s="675" t="s">
        <v>105</v>
      </c>
      <c r="L1163" s="675" t="s">
        <v>106</v>
      </c>
      <c r="M1163" s="675" t="s">
        <v>995</v>
      </c>
      <c r="N1163" s="23"/>
      <c r="O1163" s="23"/>
      <c r="P1163" s="23"/>
      <c r="Q1163" s="23"/>
      <c r="R1163" s="23"/>
      <c r="S1163" s="29">
        <v>45200</v>
      </c>
      <c r="T1163" s="31"/>
      <c r="U1163" s="31"/>
      <c r="V1163" s="31"/>
      <c r="W1163" s="31"/>
      <c r="X1163" s="31"/>
      <c r="Y1163" s="31"/>
      <c r="Z1163" s="31"/>
      <c r="AA1163" s="31"/>
      <c r="AB1163" s="38"/>
      <c r="AC1163" s="31"/>
      <c r="AD1163" s="31"/>
      <c r="AE1163" s="31"/>
      <c r="AF1163" s="31"/>
      <c r="AG1163" s="23"/>
      <c r="AH1163" s="23"/>
      <c r="AI1163" s="23"/>
      <c r="AJ1163" s="23"/>
      <c r="AK1163" s="23"/>
      <c r="AL1163" s="29"/>
      <c r="AM1163" s="451"/>
    </row>
    <row r="1164" spans="1:39" ht="69.75" customHeight="1" x14ac:dyDescent="1.3">
      <c r="A1164" s="675" t="s">
        <v>41054</v>
      </c>
      <c r="B1164" s="675" t="s">
        <v>10907</v>
      </c>
      <c r="C1164" s="675" t="s">
        <v>41055</v>
      </c>
      <c r="D1164" s="675" t="s">
        <v>41056</v>
      </c>
      <c r="E1164" s="675" t="s">
        <v>101</v>
      </c>
      <c r="F1164" s="675" t="s">
        <v>123</v>
      </c>
      <c r="G1164" s="675" t="s">
        <v>16223</v>
      </c>
      <c r="H1164" s="675" t="s">
        <v>37612</v>
      </c>
      <c r="I1164" s="676">
        <v>0.32291666666666669</v>
      </c>
      <c r="J1164" s="675" t="s">
        <v>30</v>
      </c>
      <c r="K1164" s="675" t="s">
        <v>105</v>
      </c>
      <c r="L1164" s="675" t="s">
        <v>106</v>
      </c>
      <c r="M1164" s="675" t="s">
        <v>995</v>
      </c>
      <c r="N1164" s="23"/>
      <c r="O1164" s="23"/>
      <c r="P1164" s="23"/>
      <c r="Q1164" s="23"/>
      <c r="R1164" s="23"/>
      <c r="S1164" s="29">
        <v>45200</v>
      </c>
      <c r="T1164" s="31"/>
      <c r="U1164" s="31"/>
      <c r="V1164" s="31"/>
      <c r="W1164" s="31"/>
      <c r="X1164" s="31"/>
      <c r="Y1164" s="31"/>
      <c r="Z1164" s="31"/>
      <c r="AA1164" s="31"/>
      <c r="AB1164" s="38"/>
      <c r="AC1164" s="31"/>
      <c r="AD1164" s="31"/>
      <c r="AE1164" s="31"/>
      <c r="AF1164" s="31"/>
      <c r="AG1164" s="23"/>
      <c r="AH1164" s="23"/>
      <c r="AI1164" s="23"/>
      <c r="AJ1164" s="23"/>
      <c r="AK1164" s="23"/>
      <c r="AL1164" s="29"/>
      <c r="AM1164" s="451"/>
    </row>
    <row r="1165" spans="1:39" ht="69.75" customHeight="1" x14ac:dyDescent="1.3">
      <c r="A1165" s="675" t="s">
        <v>41057</v>
      </c>
      <c r="B1165" s="675" t="s">
        <v>5873</v>
      </c>
      <c r="C1165" s="675" t="s">
        <v>41058</v>
      </c>
      <c r="D1165" s="675" t="s">
        <v>41059</v>
      </c>
      <c r="E1165" s="675" t="s">
        <v>687</v>
      </c>
      <c r="F1165" s="675" t="s">
        <v>123</v>
      </c>
      <c r="G1165" s="675" t="s">
        <v>17532</v>
      </c>
      <c r="H1165" s="675" t="s">
        <v>37612</v>
      </c>
      <c r="I1165" s="676">
        <v>0.83333333333333337</v>
      </c>
      <c r="J1165" s="675" t="s">
        <v>30</v>
      </c>
      <c r="K1165" s="675" t="s">
        <v>105</v>
      </c>
      <c r="L1165" s="675" t="s">
        <v>106</v>
      </c>
      <c r="M1165" s="675" t="s">
        <v>995</v>
      </c>
      <c r="N1165" s="23"/>
      <c r="O1165" s="23"/>
      <c r="P1165" s="23"/>
      <c r="Q1165" s="23"/>
      <c r="R1165" s="23"/>
      <c r="S1165" s="29">
        <v>44700</v>
      </c>
      <c r="T1165" s="31"/>
      <c r="U1165" s="31"/>
      <c r="V1165" s="31"/>
      <c r="W1165" s="31"/>
      <c r="X1165" s="31"/>
      <c r="Y1165" s="31"/>
      <c r="Z1165" s="31"/>
      <c r="AA1165" s="31"/>
      <c r="AB1165" s="38"/>
      <c r="AC1165" s="31"/>
      <c r="AD1165" s="31"/>
      <c r="AE1165" s="31"/>
      <c r="AF1165" s="31"/>
      <c r="AG1165" s="23"/>
      <c r="AH1165" s="23"/>
      <c r="AI1165" s="23"/>
      <c r="AJ1165" s="23"/>
      <c r="AK1165" s="23"/>
      <c r="AL1165" s="29"/>
      <c r="AM1165" s="451"/>
    </row>
    <row r="1166" spans="1:39" ht="69.75" customHeight="1" x14ac:dyDescent="1.3">
      <c r="A1166" s="675" t="s">
        <v>41060</v>
      </c>
      <c r="B1166" s="675" t="s">
        <v>10865</v>
      </c>
      <c r="C1166" s="675" t="s">
        <v>41061</v>
      </c>
      <c r="D1166" s="675" t="s">
        <v>41062</v>
      </c>
      <c r="E1166" s="675" t="s">
        <v>688</v>
      </c>
      <c r="F1166" s="675" t="s">
        <v>123</v>
      </c>
      <c r="G1166" s="675" t="s">
        <v>16287</v>
      </c>
      <c r="H1166" s="675" t="s">
        <v>33669</v>
      </c>
      <c r="I1166" s="676">
        <v>0.95833333333333337</v>
      </c>
      <c r="J1166" s="675" t="s">
        <v>30</v>
      </c>
      <c r="K1166" s="675" t="s">
        <v>105</v>
      </c>
      <c r="L1166" s="675" t="s">
        <v>106</v>
      </c>
      <c r="M1166" s="675" t="s">
        <v>194</v>
      </c>
      <c r="N1166" s="23"/>
      <c r="O1166" s="23"/>
      <c r="P1166" s="23"/>
      <c r="Q1166" s="23"/>
      <c r="R1166" s="23"/>
      <c r="S1166" s="29">
        <v>40200</v>
      </c>
      <c r="T1166" s="31"/>
      <c r="U1166" s="31"/>
      <c r="V1166" s="31"/>
      <c r="W1166" s="31"/>
      <c r="X1166" s="31"/>
      <c r="Y1166" s="31"/>
      <c r="Z1166" s="31"/>
      <c r="AA1166" s="31"/>
      <c r="AB1166" s="38"/>
      <c r="AC1166" s="31"/>
      <c r="AD1166" s="31"/>
      <c r="AE1166" s="31"/>
      <c r="AF1166" s="31"/>
      <c r="AG1166" s="23"/>
      <c r="AH1166" s="23"/>
      <c r="AI1166" s="23"/>
      <c r="AJ1166" s="23"/>
      <c r="AK1166" s="23"/>
      <c r="AL1166" s="29"/>
      <c r="AM1166" s="451"/>
    </row>
    <row r="1167" spans="1:39" ht="69.75" customHeight="1" x14ac:dyDescent="1.3">
      <c r="A1167" s="675" t="s">
        <v>41063</v>
      </c>
      <c r="B1167" s="675" t="s">
        <v>26351</v>
      </c>
      <c r="C1167" s="675" t="s">
        <v>41064</v>
      </c>
      <c r="D1167" s="675" t="s">
        <v>41065</v>
      </c>
      <c r="E1167" s="675" t="s">
        <v>101</v>
      </c>
      <c r="F1167" s="675" t="s">
        <v>102</v>
      </c>
      <c r="G1167" s="675" t="s">
        <v>16267</v>
      </c>
      <c r="H1167" s="675" t="s">
        <v>29943</v>
      </c>
      <c r="I1167" s="676">
        <v>0.27083333333333331</v>
      </c>
      <c r="J1167" s="675" t="s">
        <v>30</v>
      </c>
      <c r="K1167" s="675" t="s">
        <v>105</v>
      </c>
      <c r="L1167" s="675" t="s">
        <v>106</v>
      </c>
      <c r="M1167" s="675" t="s">
        <v>491</v>
      </c>
      <c r="N1167" s="23"/>
      <c r="O1167" s="23"/>
      <c r="P1167" s="23"/>
      <c r="Q1167" s="23"/>
      <c r="R1167" s="23"/>
      <c r="S1167" s="29">
        <v>27200</v>
      </c>
      <c r="T1167" s="31"/>
      <c r="U1167" s="31"/>
      <c r="V1167" s="31"/>
      <c r="W1167" s="31"/>
      <c r="X1167" s="31"/>
      <c r="Y1167" s="31"/>
      <c r="Z1167" s="31"/>
      <c r="AA1167" s="31"/>
      <c r="AB1167" s="38"/>
      <c r="AC1167" s="31"/>
      <c r="AD1167" s="31"/>
      <c r="AE1167" s="31"/>
      <c r="AF1167" s="31"/>
      <c r="AG1167" s="23"/>
      <c r="AH1167" s="23"/>
      <c r="AI1167" s="23"/>
      <c r="AJ1167" s="23"/>
      <c r="AK1167" s="23"/>
      <c r="AL1167" s="29"/>
      <c r="AM1167" s="451"/>
    </row>
    <row r="1168" spans="1:39" ht="69.75" customHeight="1" x14ac:dyDescent="1.3">
      <c r="A1168" s="693" t="s">
        <v>41450</v>
      </c>
      <c r="B1168" s="694"/>
      <c r="C1168" s="694"/>
      <c r="D1168" s="694"/>
      <c r="E1168" s="694"/>
      <c r="F1168" s="694"/>
      <c r="G1168" s="694"/>
      <c r="H1168" s="694"/>
      <c r="I1168" s="694"/>
      <c r="J1168" s="694"/>
      <c r="K1168" s="694"/>
      <c r="L1168" s="694"/>
      <c r="M1168" s="695"/>
      <c r="N1168" s="23"/>
      <c r="O1168" s="23"/>
      <c r="P1168" s="23"/>
      <c r="Q1168" s="23"/>
      <c r="R1168" s="23"/>
      <c r="S1168" s="29"/>
      <c r="T1168" s="451">
        <v>1000000</v>
      </c>
    </row>
    <row r="1169" spans="1:39" ht="69.75" customHeight="1" x14ac:dyDescent="1.3">
      <c r="A1169" s="688" t="s">
        <v>42243</v>
      </c>
      <c r="B1169" s="689"/>
      <c r="C1169" s="689"/>
      <c r="D1169" s="689"/>
      <c r="E1169" s="689"/>
      <c r="F1169" s="689"/>
      <c r="G1169" s="689"/>
      <c r="H1169" s="689"/>
      <c r="I1169" s="689"/>
      <c r="J1169" s="689"/>
      <c r="K1169" s="689"/>
      <c r="L1169" s="689"/>
      <c r="M1169" s="690"/>
      <c r="N1169" s="23"/>
      <c r="O1169" s="23"/>
      <c r="P1169" s="23"/>
      <c r="Q1169" s="23"/>
      <c r="R1169" s="23"/>
      <c r="S1169" s="29"/>
      <c r="T1169" s="31"/>
      <c r="U1169" s="31"/>
      <c r="V1169" s="31"/>
      <c r="W1169" s="31"/>
      <c r="X1169" s="31"/>
      <c r="Y1169" s="31"/>
      <c r="Z1169" s="31"/>
      <c r="AA1169" s="31"/>
      <c r="AB1169" s="38"/>
      <c r="AC1169" s="31"/>
      <c r="AD1169" s="31"/>
      <c r="AE1169" s="31"/>
      <c r="AF1169" s="31"/>
      <c r="AG1169" s="23"/>
      <c r="AH1169" s="23"/>
      <c r="AI1169" s="23"/>
      <c r="AJ1169" s="23"/>
      <c r="AK1169" s="23"/>
      <c r="AL1169" s="29"/>
      <c r="AM1169" s="451"/>
    </row>
    <row r="1170" spans="1:39" ht="69.75" customHeight="1" x14ac:dyDescent="1.3">
      <c r="A1170" s="31" t="s">
        <v>41468</v>
      </c>
      <c r="B1170" s="31" t="s">
        <v>14786</v>
      </c>
      <c r="C1170" s="31" t="s">
        <v>41469</v>
      </c>
      <c r="D1170" s="31" t="s">
        <v>41470</v>
      </c>
      <c r="E1170" s="31" t="s">
        <v>687</v>
      </c>
      <c r="F1170" s="31" t="s">
        <v>123</v>
      </c>
      <c r="G1170" s="31" t="s">
        <v>16504</v>
      </c>
      <c r="H1170" s="31" t="s">
        <v>29943</v>
      </c>
      <c r="I1170" s="38">
        <v>0.41666666666666669</v>
      </c>
      <c r="J1170" s="31" t="s">
        <v>30</v>
      </c>
      <c r="K1170" s="31" t="s">
        <v>105</v>
      </c>
      <c r="L1170" s="31" t="s">
        <v>106</v>
      </c>
      <c r="M1170" s="31" t="s">
        <v>995</v>
      </c>
      <c r="N1170" s="23"/>
      <c r="O1170" s="23"/>
      <c r="P1170" s="23"/>
      <c r="Q1170" s="23"/>
      <c r="R1170" s="23"/>
      <c r="S1170" s="29">
        <v>44700</v>
      </c>
      <c r="T1170" s="31"/>
      <c r="U1170" s="31"/>
      <c r="V1170" s="31"/>
      <c r="W1170" s="31"/>
      <c r="X1170" s="31"/>
      <c r="Y1170" s="31"/>
      <c r="Z1170" s="31"/>
      <c r="AA1170" s="31"/>
      <c r="AB1170" s="38"/>
      <c r="AC1170" s="31"/>
      <c r="AD1170" s="31"/>
      <c r="AE1170" s="31"/>
      <c r="AF1170" s="31"/>
      <c r="AG1170" s="23"/>
      <c r="AH1170" s="23"/>
      <c r="AI1170" s="23"/>
      <c r="AJ1170" s="23"/>
      <c r="AK1170" s="23"/>
      <c r="AL1170" s="29"/>
      <c r="AM1170" s="451"/>
    </row>
    <row r="1171" spans="1:39" ht="69.75" customHeight="1" x14ac:dyDescent="1.3">
      <c r="A1171" s="31" t="s">
        <v>41471</v>
      </c>
      <c r="B1171" s="31" t="s">
        <v>26622</v>
      </c>
      <c r="C1171" s="31" t="s">
        <v>41472</v>
      </c>
      <c r="D1171" s="31" t="s">
        <v>41473</v>
      </c>
      <c r="E1171" s="31" t="s">
        <v>687</v>
      </c>
      <c r="F1171" s="31" t="s">
        <v>123</v>
      </c>
      <c r="G1171" s="31" t="s">
        <v>16504</v>
      </c>
      <c r="H1171" s="31" t="s">
        <v>29943</v>
      </c>
      <c r="I1171" s="38">
        <v>0.41666666666666669</v>
      </c>
      <c r="J1171" s="31" t="s">
        <v>30</v>
      </c>
      <c r="K1171" s="31" t="s">
        <v>105</v>
      </c>
      <c r="L1171" s="31" t="s">
        <v>106</v>
      </c>
      <c r="M1171" s="31" t="s">
        <v>995</v>
      </c>
      <c r="N1171" s="23"/>
      <c r="O1171" s="23"/>
      <c r="P1171" s="23"/>
      <c r="Q1171" s="23"/>
      <c r="R1171" s="23"/>
      <c r="S1171" s="29">
        <v>44700</v>
      </c>
      <c r="T1171" s="31"/>
      <c r="U1171" s="31"/>
      <c r="V1171" s="31"/>
      <c r="W1171" s="31"/>
      <c r="X1171" s="31"/>
      <c r="Y1171" s="31"/>
      <c r="Z1171" s="31"/>
      <c r="AA1171" s="31"/>
      <c r="AB1171" s="38"/>
      <c r="AC1171" s="31"/>
      <c r="AD1171" s="31"/>
      <c r="AE1171" s="31"/>
      <c r="AF1171" s="31"/>
      <c r="AG1171" s="23"/>
      <c r="AH1171" s="23"/>
      <c r="AI1171" s="23"/>
      <c r="AJ1171" s="23"/>
      <c r="AK1171" s="23"/>
      <c r="AL1171" s="29"/>
      <c r="AM1171" s="451"/>
    </row>
    <row r="1172" spans="1:39" ht="69.75" customHeight="1" x14ac:dyDescent="1.3">
      <c r="A1172" s="31" t="s">
        <v>41474</v>
      </c>
      <c r="B1172" s="31" t="s">
        <v>16663</v>
      </c>
      <c r="C1172" s="31" t="s">
        <v>41475</v>
      </c>
      <c r="D1172" s="31" t="s">
        <v>41476</v>
      </c>
      <c r="E1172" s="31" t="s">
        <v>687</v>
      </c>
      <c r="F1172" s="31" t="s">
        <v>123</v>
      </c>
      <c r="G1172" s="31" t="s">
        <v>41477</v>
      </c>
      <c r="H1172" s="31" t="s">
        <v>29943</v>
      </c>
      <c r="I1172" s="38">
        <v>0.41666666666666669</v>
      </c>
      <c r="J1172" s="31" t="s">
        <v>30</v>
      </c>
      <c r="K1172" s="31" t="s">
        <v>105</v>
      </c>
      <c r="L1172" s="31" t="s">
        <v>106</v>
      </c>
      <c r="M1172" s="31" t="s">
        <v>995</v>
      </c>
      <c r="N1172" s="23"/>
      <c r="O1172" s="23"/>
      <c r="P1172" s="23"/>
      <c r="Q1172" s="23"/>
      <c r="R1172" s="23"/>
      <c r="S1172" s="29">
        <v>44700</v>
      </c>
      <c r="T1172" s="31"/>
      <c r="U1172" s="31"/>
      <c r="V1172" s="31"/>
      <c r="W1172" s="31"/>
      <c r="X1172" s="31"/>
      <c r="Y1172" s="31"/>
      <c r="Z1172" s="31"/>
      <c r="AA1172" s="31"/>
      <c r="AB1172" s="38"/>
      <c r="AC1172" s="31"/>
      <c r="AD1172" s="31"/>
      <c r="AE1172" s="31"/>
      <c r="AF1172" s="31"/>
      <c r="AG1172" s="23"/>
      <c r="AH1172" s="23"/>
      <c r="AI1172" s="23"/>
      <c r="AJ1172" s="23"/>
      <c r="AK1172" s="23"/>
      <c r="AL1172" s="29"/>
      <c r="AM1172" s="451"/>
    </row>
    <row r="1173" spans="1:39" ht="69.75" customHeight="1" x14ac:dyDescent="1.3">
      <c r="A1173" s="31" t="s">
        <v>41478</v>
      </c>
      <c r="B1173" s="31" t="s">
        <v>41479</v>
      </c>
      <c r="C1173" s="31" t="s">
        <v>41480</v>
      </c>
      <c r="D1173" s="31" t="s">
        <v>41481</v>
      </c>
      <c r="E1173" s="31" t="s">
        <v>101</v>
      </c>
      <c r="F1173" s="31" t="s">
        <v>123</v>
      </c>
      <c r="G1173" s="31" t="s">
        <v>16223</v>
      </c>
      <c r="H1173" s="31" t="s">
        <v>29943</v>
      </c>
      <c r="I1173" s="38">
        <v>0.41666666666666669</v>
      </c>
      <c r="J1173" s="31" t="s">
        <v>30</v>
      </c>
      <c r="K1173" s="31" t="s">
        <v>105</v>
      </c>
      <c r="L1173" s="31" t="s">
        <v>533</v>
      </c>
      <c r="M1173" s="31" t="s">
        <v>995</v>
      </c>
      <c r="N1173" s="23"/>
      <c r="O1173" s="23"/>
      <c r="P1173" s="23"/>
      <c r="Q1173" s="23"/>
      <c r="R1173" s="23"/>
      <c r="S1173" s="29">
        <v>28200</v>
      </c>
      <c r="T1173" s="31"/>
      <c r="U1173" s="31"/>
      <c r="V1173" s="31"/>
      <c r="W1173" s="31"/>
      <c r="X1173" s="31"/>
      <c r="Y1173" s="31"/>
      <c r="Z1173" s="31"/>
      <c r="AA1173" s="31"/>
      <c r="AB1173" s="38"/>
      <c r="AC1173" s="31"/>
      <c r="AD1173" s="31"/>
      <c r="AE1173" s="31"/>
      <c r="AF1173" s="31"/>
      <c r="AG1173" s="23"/>
      <c r="AH1173" s="23"/>
      <c r="AI1173" s="23"/>
      <c r="AJ1173" s="23"/>
      <c r="AK1173" s="23"/>
      <c r="AL1173" s="29"/>
      <c r="AM1173" s="451"/>
    </row>
    <row r="1174" spans="1:39" ht="69.75" customHeight="1" x14ac:dyDescent="1.3">
      <c r="A1174" s="210" t="s">
        <v>4787</v>
      </c>
      <c r="B1174" s="31" t="s">
        <v>41482</v>
      </c>
      <c r="C1174" s="31" t="s">
        <v>41483</v>
      </c>
      <c r="D1174" s="31" t="s">
        <v>41484</v>
      </c>
      <c r="E1174" s="31" t="s">
        <v>101</v>
      </c>
      <c r="F1174" s="31" t="s">
        <v>123</v>
      </c>
      <c r="G1174" s="31" t="s">
        <v>16223</v>
      </c>
      <c r="H1174" s="31" t="s">
        <v>33669</v>
      </c>
      <c r="I1174" s="38">
        <v>0.41666666666666669</v>
      </c>
      <c r="J1174" s="31" t="s">
        <v>30</v>
      </c>
      <c r="K1174" s="31" t="s">
        <v>105</v>
      </c>
      <c r="L1174" s="31" t="s">
        <v>106</v>
      </c>
      <c r="M1174" s="31" t="s">
        <v>11351</v>
      </c>
      <c r="N1174" s="23"/>
      <c r="O1174" s="23"/>
      <c r="P1174" s="23"/>
      <c r="Q1174" s="23"/>
      <c r="R1174" s="23"/>
      <c r="S1174" s="207">
        <v>25200</v>
      </c>
      <c r="T1174" s="31"/>
      <c r="U1174" s="31"/>
      <c r="V1174" s="31"/>
      <c r="W1174" s="31"/>
      <c r="X1174" s="31"/>
      <c r="Y1174" s="31"/>
      <c r="Z1174" s="31"/>
      <c r="AA1174" s="31"/>
      <c r="AB1174" s="38"/>
      <c r="AC1174" s="31"/>
      <c r="AD1174" s="31"/>
      <c r="AE1174" s="31"/>
      <c r="AF1174" s="31"/>
      <c r="AG1174" s="23"/>
      <c r="AH1174" s="23"/>
      <c r="AI1174" s="23"/>
      <c r="AJ1174" s="23"/>
      <c r="AK1174" s="23"/>
      <c r="AL1174" s="29"/>
      <c r="AM1174" s="451"/>
    </row>
    <row r="1175" spans="1:39" ht="69.75" customHeight="1" x14ac:dyDescent="1.3">
      <c r="A1175" s="31" t="s">
        <v>41485</v>
      </c>
      <c r="B1175" s="31" t="s">
        <v>15132</v>
      </c>
      <c r="C1175" s="31" t="s">
        <v>41486</v>
      </c>
      <c r="D1175" s="31" t="s">
        <v>41487</v>
      </c>
      <c r="E1175" s="31" t="s">
        <v>688</v>
      </c>
      <c r="F1175" s="31" t="s">
        <v>123</v>
      </c>
      <c r="G1175" s="31" t="s">
        <v>16287</v>
      </c>
      <c r="H1175" s="31" t="s">
        <v>33669</v>
      </c>
      <c r="I1175" s="38">
        <v>0.41666666666666669</v>
      </c>
      <c r="J1175" s="31" t="s">
        <v>30</v>
      </c>
      <c r="K1175" s="31" t="s">
        <v>105</v>
      </c>
      <c r="L1175" s="31" t="s">
        <v>106</v>
      </c>
      <c r="M1175" s="31" t="s">
        <v>194</v>
      </c>
      <c r="N1175" s="23"/>
      <c r="O1175" s="23"/>
      <c r="P1175" s="23"/>
      <c r="Q1175" s="23"/>
      <c r="R1175" s="23"/>
      <c r="S1175" s="29">
        <v>40200</v>
      </c>
      <c r="T1175" s="31"/>
      <c r="U1175" s="31"/>
      <c r="V1175" s="31"/>
      <c r="W1175" s="31"/>
      <c r="X1175" s="31"/>
      <c r="Y1175" s="31"/>
      <c r="Z1175" s="31"/>
      <c r="AA1175" s="31"/>
      <c r="AB1175" s="38"/>
      <c r="AC1175" s="31"/>
      <c r="AD1175" s="31"/>
      <c r="AE1175" s="31"/>
      <c r="AF1175" s="31"/>
      <c r="AG1175" s="23"/>
      <c r="AH1175" s="23"/>
      <c r="AI1175" s="23"/>
      <c r="AJ1175" s="23"/>
      <c r="AK1175" s="23"/>
      <c r="AL1175" s="29"/>
      <c r="AM1175" s="451"/>
    </row>
    <row r="1176" spans="1:39" ht="69.75" customHeight="1" x14ac:dyDescent="1.3">
      <c r="A1176" s="31" t="s">
        <v>41488</v>
      </c>
      <c r="B1176" s="31" t="s">
        <v>41489</v>
      </c>
      <c r="C1176" s="31" t="s">
        <v>41490</v>
      </c>
      <c r="D1176" s="31" t="s">
        <v>41491</v>
      </c>
      <c r="E1176" s="31" t="s">
        <v>101</v>
      </c>
      <c r="F1176" s="31" t="s">
        <v>123</v>
      </c>
      <c r="G1176" s="31" t="s">
        <v>16223</v>
      </c>
      <c r="H1176" s="31" t="s">
        <v>29943</v>
      </c>
      <c r="I1176" s="38">
        <v>0.41666666666666669</v>
      </c>
      <c r="J1176" s="31" t="s">
        <v>30</v>
      </c>
      <c r="K1176" s="31" t="s">
        <v>105</v>
      </c>
      <c r="L1176" s="31" t="s">
        <v>533</v>
      </c>
      <c r="M1176" s="31" t="s">
        <v>995</v>
      </c>
      <c r="N1176" s="23"/>
      <c r="O1176" s="23"/>
      <c r="P1176" s="23"/>
      <c r="Q1176" s="23"/>
      <c r="R1176" s="23"/>
      <c r="S1176" s="29">
        <v>28200</v>
      </c>
      <c r="T1176" s="31"/>
      <c r="U1176" s="31"/>
      <c r="V1176" s="31"/>
      <c r="W1176" s="31"/>
      <c r="X1176" s="31"/>
      <c r="Y1176" s="31"/>
      <c r="Z1176" s="31"/>
      <c r="AA1176" s="31"/>
      <c r="AB1176" s="38"/>
      <c r="AC1176" s="31"/>
      <c r="AD1176" s="31"/>
      <c r="AE1176" s="31"/>
      <c r="AF1176" s="31"/>
      <c r="AG1176" s="23"/>
      <c r="AH1176" s="23"/>
      <c r="AI1176" s="23"/>
      <c r="AJ1176" s="23"/>
      <c r="AK1176" s="23"/>
      <c r="AL1176" s="29"/>
      <c r="AM1176" s="451"/>
    </row>
    <row r="1177" spans="1:39" ht="69.75" customHeight="1" x14ac:dyDescent="1.3">
      <c r="A1177" s="31" t="s">
        <v>41492</v>
      </c>
      <c r="B1177" s="31" t="s">
        <v>41493</v>
      </c>
      <c r="C1177" s="31" t="s">
        <v>41494</v>
      </c>
      <c r="D1177" s="31" t="s">
        <v>41495</v>
      </c>
      <c r="E1177" s="31" t="s">
        <v>101</v>
      </c>
      <c r="F1177" s="31" t="s">
        <v>123</v>
      </c>
      <c r="G1177" s="31" t="s">
        <v>16223</v>
      </c>
      <c r="H1177" s="31" t="s">
        <v>29943</v>
      </c>
      <c r="I1177" s="38">
        <v>0.41666666666666669</v>
      </c>
      <c r="J1177" s="31" t="s">
        <v>30</v>
      </c>
      <c r="K1177" s="31" t="s">
        <v>105</v>
      </c>
      <c r="L1177" s="31" t="s">
        <v>125</v>
      </c>
      <c r="M1177" s="31" t="s">
        <v>995</v>
      </c>
      <c r="N1177" s="23"/>
      <c r="O1177" s="23"/>
      <c r="P1177" s="23"/>
      <c r="Q1177" s="23"/>
      <c r="R1177" s="23"/>
      <c r="S1177" s="29">
        <v>38200</v>
      </c>
      <c r="T1177" s="31"/>
      <c r="U1177" s="31"/>
      <c r="V1177" s="31"/>
      <c r="W1177" s="31"/>
      <c r="X1177" s="31"/>
      <c r="Y1177" s="31"/>
      <c r="Z1177" s="31"/>
      <c r="AA1177" s="31"/>
      <c r="AB1177" s="38"/>
      <c r="AC1177" s="31"/>
      <c r="AD1177" s="31"/>
      <c r="AE1177" s="31"/>
      <c r="AF1177" s="31"/>
      <c r="AG1177" s="23"/>
      <c r="AH1177" s="23"/>
      <c r="AI1177" s="23"/>
      <c r="AJ1177" s="23"/>
      <c r="AK1177" s="23"/>
      <c r="AL1177" s="29"/>
      <c r="AM1177" s="451"/>
    </row>
    <row r="1178" spans="1:39" ht="69.75" customHeight="1" x14ac:dyDescent="1.3">
      <c r="A1178" s="31" t="s">
        <v>41496</v>
      </c>
      <c r="B1178" s="31" t="s">
        <v>41497</v>
      </c>
      <c r="C1178" s="31" t="s">
        <v>41498</v>
      </c>
      <c r="D1178" s="31" t="s">
        <v>41499</v>
      </c>
      <c r="E1178" s="31" t="s">
        <v>101</v>
      </c>
      <c r="F1178" s="31" t="s">
        <v>123</v>
      </c>
      <c r="G1178" s="31" t="s">
        <v>16223</v>
      </c>
      <c r="H1178" s="31" t="s">
        <v>29943</v>
      </c>
      <c r="I1178" s="38">
        <v>0.41666666666666669</v>
      </c>
      <c r="J1178" s="31" t="s">
        <v>30</v>
      </c>
      <c r="K1178" s="31" t="s">
        <v>105</v>
      </c>
      <c r="L1178" s="31" t="s">
        <v>533</v>
      </c>
      <c r="M1178" s="31" t="s">
        <v>995</v>
      </c>
      <c r="N1178" s="23"/>
      <c r="O1178" s="23"/>
      <c r="P1178" s="23"/>
      <c r="Q1178" s="23"/>
      <c r="R1178" s="23"/>
      <c r="S1178" s="29">
        <v>28200</v>
      </c>
      <c r="T1178" s="31"/>
      <c r="U1178" s="31"/>
      <c r="V1178" s="31"/>
      <c r="W1178" s="31"/>
      <c r="X1178" s="31"/>
      <c r="Y1178" s="31"/>
      <c r="Z1178" s="31"/>
      <c r="AA1178" s="31"/>
      <c r="AB1178" s="38"/>
      <c r="AC1178" s="31"/>
      <c r="AD1178" s="31"/>
      <c r="AE1178" s="31"/>
      <c r="AF1178" s="31"/>
      <c r="AG1178" s="23"/>
      <c r="AH1178" s="23"/>
      <c r="AI1178" s="23"/>
      <c r="AJ1178" s="23"/>
      <c r="AK1178" s="23"/>
      <c r="AL1178" s="29"/>
      <c r="AM1178" s="451"/>
    </row>
    <row r="1179" spans="1:39" ht="69.75" customHeight="1" x14ac:dyDescent="1.3">
      <c r="A1179" s="31" t="s">
        <v>41500</v>
      </c>
      <c r="B1179" s="31" t="s">
        <v>13516</v>
      </c>
      <c r="C1179" s="31" t="s">
        <v>41501</v>
      </c>
      <c r="D1179" s="31" t="s">
        <v>41502</v>
      </c>
      <c r="E1179" s="31" t="s">
        <v>687</v>
      </c>
      <c r="F1179" s="31" t="s">
        <v>123</v>
      </c>
      <c r="G1179" s="31" t="s">
        <v>16504</v>
      </c>
      <c r="H1179" s="31" t="s">
        <v>29943</v>
      </c>
      <c r="I1179" s="38">
        <v>0.70833333333333337</v>
      </c>
      <c r="J1179" s="31" t="s">
        <v>30</v>
      </c>
      <c r="K1179" s="31" t="s">
        <v>105</v>
      </c>
      <c r="L1179" s="31" t="s">
        <v>106</v>
      </c>
      <c r="M1179" s="31" t="s">
        <v>995</v>
      </c>
      <c r="N1179" s="23"/>
      <c r="O1179" s="23"/>
      <c r="P1179" s="23"/>
      <c r="Q1179" s="23"/>
      <c r="R1179" s="23"/>
      <c r="S1179" s="29">
        <v>44700</v>
      </c>
      <c r="T1179" s="31"/>
      <c r="U1179" s="31"/>
      <c r="V1179" s="31"/>
      <c r="W1179" s="31"/>
      <c r="X1179" s="31"/>
      <c r="Y1179" s="31"/>
      <c r="Z1179" s="31"/>
      <c r="AA1179" s="31"/>
      <c r="AB1179" s="38"/>
      <c r="AC1179" s="31"/>
      <c r="AD1179" s="31"/>
      <c r="AE1179" s="31"/>
      <c r="AF1179" s="31"/>
      <c r="AG1179" s="23"/>
      <c r="AH1179" s="23"/>
      <c r="AI1179" s="23"/>
      <c r="AJ1179" s="23"/>
      <c r="AK1179" s="23"/>
      <c r="AL1179" s="29"/>
      <c r="AM1179" s="451"/>
    </row>
    <row r="1180" spans="1:39" ht="69.75" customHeight="1" x14ac:dyDescent="1.3">
      <c r="A1180" s="31" t="s">
        <v>41503</v>
      </c>
      <c r="B1180" s="31" t="s">
        <v>41504</v>
      </c>
      <c r="C1180" s="31" t="s">
        <v>41505</v>
      </c>
      <c r="D1180" s="31" t="s">
        <v>41506</v>
      </c>
      <c r="E1180" s="31" t="s">
        <v>687</v>
      </c>
      <c r="F1180" s="31" t="s">
        <v>123</v>
      </c>
      <c r="G1180" s="31" t="s">
        <v>16504</v>
      </c>
      <c r="H1180" s="31" t="s">
        <v>29943</v>
      </c>
      <c r="I1180" s="38">
        <v>0.70833333333333337</v>
      </c>
      <c r="J1180" s="31" t="s">
        <v>30</v>
      </c>
      <c r="K1180" s="31" t="s">
        <v>105</v>
      </c>
      <c r="L1180" s="31" t="s">
        <v>106</v>
      </c>
      <c r="M1180" s="31" t="s">
        <v>995</v>
      </c>
      <c r="N1180" s="23"/>
      <c r="O1180" s="23"/>
      <c r="P1180" s="23"/>
      <c r="Q1180" s="23"/>
      <c r="R1180" s="23"/>
      <c r="S1180" s="29">
        <v>44700</v>
      </c>
      <c r="T1180" s="31"/>
      <c r="U1180" s="31"/>
      <c r="V1180" s="31"/>
      <c r="W1180" s="31"/>
      <c r="X1180" s="31"/>
      <c r="Y1180" s="31"/>
      <c r="Z1180" s="31"/>
      <c r="AA1180" s="31"/>
      <c r="AB1180" s="38"/>
      <c r="AC1180" s="31"/>
      <c r="AD1180" s="31"/>
      <c r="AE1180" s="31"/>
      <c r="AF1180" s="31"/>
      <c r="AG1180" s="23"/>
      <c r="AH1180" s="23"/>
      <c r="AI1180" s="23"/>
      <c r="AJ1180" s="23"/>
      <c r="AK1180" s="23"/>
      <c r="AL1180" s="29"/>
      <c r="AM1180" s="451"/>
    </row>
    <row r="1181" spans="1:39" ht="69.75" customHeight="1" x14ac:dyDescent="1.3">
      <c r="A1181" s="31" t="s">
        <v>41507</v>
      </c>
      <c r="B1181" s="31" t="s">
        <v>41508</v>
      </c>
      <c r="C1181" s="31" t="s">
        <v>41509</v>
      </c>
      <c r="D1181" s="31" t="s">
        <v>41510</v>
      </c>
      <c r="E1181" s="31" t="s">
        <v>687</v>
      </c>
      <c r="F1181" s="31" t="s">
        <v>123</v>
      </c>
      <c r="G1181" s="31" t="s">
        <v>16504</v>
      </c>
      <c r="H1181" s="31" t="s">
        <v>29943</v>
      </c>
      <c r="I1181" s="38">
        <v>0.70833333333333337</v>
      </c>
      <c r="J1181" s="31" t="s">
        <v>30</v>
      </c>
      <c r="K1181" s="31" t="s">
        <v>105</v>
      </c>
      <c r="L1181" s="31" t="s">
        <v>106</v>
      </c>
      <c r="M1181" s="31" t="s">
        <v>995</v>
      </c>
      <c r="N1181" s="23"/>
      <c r="O1181" s="23"/>
      <c r="P1181" s="23"/>
      <c r="Q1181" s="23"/>
      <c r="R1181" s="23"/>
      <c r="S1181" s="29">
        <v>44700</v>
      </c>
      <c r="T1181" s="31"/>
      <c r="U1181" s="31"/>
      <c r="V1181" s="31"/>
      <c r="W1181" s="31"/>
      <c r="X1181" s="31"/>
      <c r="Y1181" s="31"/>
      <c r="Z1181" s="31"/>
      <c r="AA1181" s="31"/>
      <c r="AB1181" s="38"/>
      <c r="AC1181" s="31"/>
      <c r="AD1181" s="31"/>
      <c r="AE1181" s="31"/>
      <c r="AF1181" s="31"/>
      <c r="AG1181" s="23"/>
      <c r="AH1181" s="23"/>
      <c r="AI1181" s="23"/>
      <c r="AJ1181" s="23"/>
      <c r="AK1181" s="23"/>
      <c r="AL1181" s="29"/>
      <c r="AM1181" s="451"/>
    </row>
    <row r="1182" spans="1:39" ht="69.75" customHeight="1" x14ac:dyDescent="1.3">
      <c r="A1182" s="31" t="s">
        <v>41511</v>
      </c>
      <c r="B1182" s="31" t="s">
        <v>24569</v>
      </c>
      <c r="C1182" s="31" t="s">
        <v>41512</v>
      </c>
      <c r="D1182" s="31" t="s">
        <v>41513</v>
      </c>
      <c r="E1182" s="31" t="s">
        <v>101</v>
      </c>
      <c r="F1182" s="31" t="s">
        <v>123</v>
      </c>
      <c r="G1182" s="31" t="s">
        <v>16223</v>
      </c>
      <c r="H1182" s="31" t="s">
        <v>29943</v>
      </c>
      <c r="I1182" s="38">
        <v>0.41666666666666669</v>
      </c>
      <c r="J1182" s="31" t="s">
        <v>30</v>
      </c>
      <c r="K1182" s="31" t="s">
        <v>105</v>
      </c>
      <c r="L1182" s="31" t="s">
        <v>125</v>
      </c>
      <c r="M1182" s="31" t="s">
        <v>995</v>
      </c>
      <c r="N1182" s="23"/>
      <c r="O1182" s="23"/>
      <c r="P1182" s="23"/>
      <c r="Q1182" s="23"/>
      <c r="R1182" s="23"/>
      <c r="S1182" s="29">
        <v>38200</v>
      </c>
      <c r="T1182" s="31"/>
      <c r="U1182" s="31"/>
      <c r="V1182" s="31"/>
      <c r="W1182" s="31"/>
      <c r="X1182" s="31"/>
      <c r="Y1182" s="31"/>
      <c r="Z1182" s="31"/>
      <c r="AA1182" s="31"/>
      <c r="AB1182" s="38"/>
      <c r="AC1182" s="31"/>
      <c r="AD1182" s="31"/>
      <c r="AE1182" s="31"/>
      <c r="AF1182" s="31"/>
      <c r="AG1182" s="23"/>
      <c r="AH1182" s="23"/>
      <c r="AI1182" s="23"/>
      <c r="AJ1182" s="23"/>
      <c r="AK1182" s="23"/>
      <c r="AL1182" s="29"/>
      <c r="AM1182" s="451"/>
    </row>
    <row r="1183" spans="1:39" ht="69.75" customHeight="1" x14ac:dyDescent="1.3">
      <c r="A1183" s="31" t="s">
        <v>41514</v>
      </c>
      <c r="B1183" s="31" t="s">
        <v>41515</v>
      </c>
      <c r="C1183" s="31" t="s">
        <v>41516</v>
      </c>
      <c r="D1183" s="31" t="s">
        <v>41517</v>
      </c>
      <c r="E1183" s="31" t="s">
        <v>687</v>
      </c>
      <c r="F1183" s="31" t="s">
        <v>123</v>
      </c>
      <c r="G1183" s="31" t="s">
        <v>16504</v>
      </c>
      <c r="H1183" s="31" t="s">
        <v>29943</v>
      </c>
      <c r="I1183" s="38">
        <v>0.41666666666666669</v>
      </c>
      <c r="J1183" s="31" t="s">
        <v>30</v>
      </c>
      <c r="K1183" s="31" t="s">
        <v>105</v>
      </c>
      <c r="L1183" s="31" t="s">
        <v>106</v>
      </c>
      <c r="M1183" s="31" t="s">
        <v>995</v>
      </c>
      <c r="N1183" s="23"/>
      <c r="O1183" s="23"/>
      <c r="P1183" s="23"/>
      <c r="Q1183" s="23"/>
      <c r="R1183" s="23"/>
      <c r="S1183" s="29">
        <v>44700</v>
      </c>
      <c r="T1183" s="31"/>
      <c r="U1183" s="31"/>
      <c r="V1183" s="31"/>
      <c r="W1183" s="31"/>
      <c r="X1183" s="31"/>
      <c r="Y1183" s="31"/>
      <c r="Z1183" s="31"/>
      <c r="AA1183" s="31"/>
      <c r="AB1183" s="38"/>
      <c r="AC1183" s="31"/>
      <c r="AD1183" s="31"/>
      <c r="AE1183" s="31"/>
      <c r="AF1183" s="31"/>
      <c r="AG1183" s="23"/>
      <c r="AH1183" s="23"/>
      <c r="AI1183" s="23"/>
      <c r="AJ1183" s="23"/>
      <c r="AK1183" s="23"/>
      <c r="AL1183" s="29"/>
      <c r="AM1183" s="451"/>
    </row>
    <row r="1184" spans="1:39" ht="69.75" customHeight="1" x14ac:dyDescent="1.3">
      <c r="A1184" s="31" t="s">
        <v>41518</v>
      </c>
      <c r="B1184" s="31" t="s">
        <v>13297</v>
      </c>
      <c r="C1184" s="31" t="s">
        <v>41519</v>
      </c>
      <c r="D1184" s="31" t="s">
        <v>41520</v>
      </c>
      <c r="E1184" s="31" t="s">
        <v>687</v>
      </c>
      <c r="F1184" s="31" t="s">
        <v>123</v>
      </c>
      <c r="G1184" s="31" t="s">
        <v>16504</v>
      </c>
      <c r="H1184" s="31" t="s">
        <v>29943</v>
      </c>
      <c r="I1184" s="38">
        <v>0.41666666666666669</v>
      </c>
      <c r="J1184" s="31" t="s">
        <v>30</v>
      </c>
      <c r="K1184" s="31" t="s">
        <v>105</v>
      </c>
      <c r="L1184" s="31" t="s">
        <v>106</v>
      </c>
      <c r="M1184" s="31" t="s">
        <v>995</v>
      </c>
      <c r="N1184" s="23"/>
      <c r="O1184" s="23"/>
      <c r="P1184" s="23"/>
      <c r="Q1184" s="23"/>
      <c r="R1184" s="23"/>
      <c r="S1184" s="29">
        <v>44700</v>
      </c>
      <c r="T1184" s="31"/>
      <c r="U1184" s="31"/>
      <c r="V1184" s="31"/>
      <c r="W1184" s="31"/>
      <c r="X1184" s="31"/>
      <c r="Y1184" s="31"/>
      <c r="Z1184" s="31"/>
      <c r="AA1184" s="31"/>
      <c r="AB1184" s="38"/>
      <c r="AC1184" s="31"/>
      <c r="AD1184" s="31"/>
      <c r="AE1184" s="31"/>
      <c r="AF1184" s="31"/>
      <c r="AG1184" s="23"/>
      <c r="AH1184" s="23"/>
      <c r="AI1184" s="23"/>
      <c r="AJ1184" s="23"/>
      <c r="AK1184" s="23"/>
      <c r="AL1184" s="29"/>
      <c r="AM1184" s="451"/>
    </row>
    <row r="1185" spans="1:39" ht="69.75" customHeight="1" x14ac:dyDescent="1.3">
      <c r="A1185" s="31" t="s">
        <v>41521</v>
      </c>
      <c r="B1185" s="31" t="s">
        <v>41522</v>
      </c>
      <c r="C1185" s="31" t="s">
        <v>41523</v>
      </c>
      <c r="D1185" s="31" t="s">
        <v>41524</v>
      </c>
      <c r="E1185" s="31" t="s">
        <v>687</v>
      </c>
      <c r="F1185" s="31" t="s">
        <v>123</v>
      </c>
      <c r="G1185" s="31" t="s">
        <v>16504</v>
      </c>
      <c r="H1185" s="31" t="s">
        <v>29943</v>
      </c>
      <c r="I1185" s="38">
        <v>0.41666666666666669</v>
      </c>
      <c r="J1185" s="31" t="s">
        <v>30</v>
      </c>
      <c r="K1185" s="31" t="s">
        <v>105</v>
      </c>
      <c r="L1185" s="31" t="s">
        <v>106</v>
      </c>
      <c r="M1185" s="31" t="s">
        <v>995</v>
      </c>
      <c r="N1185" s="23"/>
      <c r="O1185" s="23"/>
      <c r="P1185" s="23"/>
      <c r="Q1185" s="23"/>
      <c r="R1185" s="23"/>
      <c r="S1185" s="29">
        <v>44700</v>
      </c>
      <c r="T1185" s="31"/>
      <c r="U1185" s="31"/>
      <c r="V1185" s="31"/>
      <c r="W1185" s="31"/>
      <c r="X1185" s="31"/>
      <c r="Y1185" s="31"/>
      <c r="Z1185" s="31"/>
      <c r="AA1185" s="31"/>
      <c r="AB1185" s="38"/>
      <c r="AC1185" s="31"/>
      <c r="AD1185" s="31"/>
      <c r="AE1185" s="31"/>
      <c r="AF1185" s="31"/>
      <c r="AG1185" s="23"/>
      <c r="AH1185" s="23"/>
      <c r="AI1185" s="23"/>
      <c r="AJ1185" s="23"/>
      <c r="AK1185" s="23"/>
      <c r="AL1185" s="29"/>
      <c r="AM1185" s="451"/>
    </row>
    <row r="1186" spans="1:39" ht="69.75" customHeight="1" x14ac:dyDescent="1.3">
      <c r="A1186" s="31" t="s">
        <v>41525</v>
      </c>
      <c r="B1186" s="31" t="s">
        <v>41526</v>
      </c>
      <c r="C1186" s="31" t="s">
        <v>41527</v>
      </c>
      <c r="D1186" s="31" t="s">
        <v>41528</v>
      </c>
      <c r="E1186" s="31" t="s">
        <v>688</v>
      </c>
      <c r="F1186" s="31" t="s">
        <v>123</v>
      </c>
      <c r="G1186" s="31" t="s">
        <v>16287</v>
      </c>
      <c r="H1186" s="31" t="s">
        <v>33669</v>
      </c>
      <c r="I1186" s="38">
        <v>0.95833333333333337</v>
      </c>
      <c r="J1186" s="31" t="s">
        <v>30</v>
      </c>
      <c r="K1186" s="31" t="s">
        <v>105</v>
      </c>
      <c r="L1186" s="31" t="s">
        <v>533</v>
      </c>
      <c r="M1186" s="31" t="s">
        <v>194</v>
      </c>
      <c r="N1186" s="23"/>
      <c r="O1186" s="23"/>
      <c r="P1186" s="23"/>
      <c r="Q1186" s="23"/>
      <c r="R1186" s="23"/>
      <c r="S1186" s="29">
        <v>20200</v>
      </c>
      <c r="T1186" s="31"/>
      <c r="U1186" s="31"/>
      <c r="V1186" s="31"/>
      <c r="W1186" s="31"/>
      <c r="X1186" s="31"/>
      <c r="Y1186" s="31"/>
      <c r="Z1186" s="31"/>
      <c r="AA1186" s="31"/>
      <c r="AB1186" s="38"/>
      <c r="AC1186" s="31"/>
      <c r="AD1186" s="31"/>
      <c r="AE1186" s="31"/>
      <c r="AF1186" s="31"/>
      <c r="AG1186" s="23"/>
      <c r="AH1186" s="23"/>
      <c r="AI1186" s="23"/>
      <c r="AJ1186" s="23"/>
      <c r="AK1186" s="23"/>
      <c r="AL1186" s="29"/>
      <c r="AM1186" s="451"/>
    </row>
    <row r="1187" spans="1:39" ht="69.75" customHeight="1" x14ac:dyDescent="1.3">
      <c r="A1187" s="31" t="s">
        <v>41529</v>
      </c>
      <c r="B1187" s="31" t="s">
        <v>41530</v>
      </c>
      <c r="C1187" s="31" t="s">
        <v>41531</v>
      </c>
      <c r="D1187" s="31" t="s">
        <v>41532</v>
      </c>
      <c r="E1187" s="31" t="s">
        <v>688</v>
      </c>
      <c r="F1187" s="31" t="s">
        <v>123</v>
      </c>
      <c r="G1187" s="31" t="s">
        <v>16287</v>
      </c>
      <c r="H1187" s="31" t="s">
        <v>33669</v>
      </c>
      <c r="I1187" s="38">
        <v>0.95833333333333337</v>
      </c>
      <c r="J1187" s="31" t="s">
        <v>30</v>
      </c>
      <c r="K1187" s="31" t="s">
        <v>105</v>
      </c>
      <c r="L1187" s="31" t="s">
        <v>125</v>
      </c>
      <c r="M1187" s="31" t="s">
        <v>194</v>
      </c>
      <c r="N1187" s="23"/>
      <c r="O1187" s="23"/>
      <c r="P1187" s="23"/>
      <c r="Q1187" s="23"/>
      <c r="R1187" s="23"/>
      <c r="S1187" s="29">
        <v>30200</v>
      </c>
      <c r="T1187" s="31"/>
      <c r="U1187" s="31"/>
      <c r="V1187" s="31"/>
      <c r="W1187" s="31"/>
      <c r="X1187" s="31"/>
      <c r="Y1187" s="31"/>
      <c r="Z1187" s="31"/>
      <c r="AA1187" s="31"/>
      <c r="AB1187" s="38"/>
      <c r="AC1187" s="31"/>
      <c r="AD1187" s="31"/>
      <c r="AE1187" s="31"/>
      <c r="AF1187" s="31"/>
      <c r="AG1187" s="23"/>
      <c r="AH1187" s="23"/>
      <c r="AI1187" s="23"/>
      <c r="AJ1187" s="23"/>
      <c r="AK1187" s="23"/>
      <c r="AL1187" s="29"/>
      <c r="AM1187" s="451"/>
    </row>
    <row r="1188" spans="1:39" ht="69.75" customHeight="1" x14ac:dyDescent="1.3">
      <c r="A1188" s="31" t="s">
        <v>41533</v>
      </c>
      <c r="B1188" s="31" t="s">
        <v>16194</v>
      </c>
      <c r="C1188" s="31" t="s">
        <v>41534</v>
      </c>
      <c r="D1188" s="31" t="s">
        <v>41535</v>
      </c>
      <c r="E1188" s="31" t="s">
        <v>688</v>
      </c>
      <c r="F1188" s="31" t="s">
        <v>123</v>
      </c>
      <c r="G1188" s="31" t="s">
        <v>16287</v>
      </c>
      <c r="H1188" s="31" t="s">
        <v>33669</v>
      </c>
      <c r="I1188" s="38">
        <v>0.95833333333333337</v>
      </c>
      <c r="J1188" s="31" t="s">
        <v>30</v>
      </c>
      <c r="K1188" s="31" t="s">
        <v>105</v>
      </c>
      <c r="L1188" s="31" t="s">
        <v>125</v>
      </c>
      <c r="M1188" s="31" t="s">
        <v>194</v>
      </c>
      <c r="N1188" s="23"/>
      <c r="O1188" s="23"/>
      <c r="P1188" s="23"/>
      <c r="Q1188" s="23"/>
      <c r="R1188" s="23"/>
      <c r="S1188" s="29">
        <v>30200</v>
      </c>
      <c r="T1188" s="31"/>
      <c r="U1188" s="31"/>
      <c r="V1188" s="31"/>
      <c r="W1188" s="31"/>
      <c r="X1188" s="31"/>
      <c r="Y1188" s="31"/>
      <c r="Z1188" s="31"/>
      <c r="AA1188" s="31"/>
      <c r="AB1188" s="38"/>
      <c r="AC1188" s="31"/>
      <c r="AD1188" s="31"/>
      <c r="AE1188" s="31"/>
      <c r="AF1188" s="31"/>
      <c r="AG1188" s="23"/>
      <c r="AH1188" s="23"/>
      <c r="AI1188" s="23"/>
      <c r="AJ1188" s="23"/>
      <c r="AK1188" s="23"/>
      <c r="AL1188" s="29"/>
      <c r="AM1188" s="451"/>
    </row>
    <row r="1189" spans="1:39" ht="69.75" customHeight="1" x14ac:dyDescent="1.3">
      <c r="A1189" s="31" t="s">
        <v>41536</v>
      </c>
      <c r="B1189" s="31" t="s">
        <v>41537</v>
      </c>
      <c r="C1189" s="31" t="s">
        <v>41538</v>
      </c>
      <c r="D1189" s="31" t="s">
        <v>41539</v>
      </c>
      <c r="E1189" s="31" t="s">
        <v>688</v>
      </c>
      <c r="F1189" s="31" t="s">
        <v>123</v>
      </c>
      <c r="G1189" s="31" t="s">
        <v>16287</v>
      </c>
      <c r="H1189" s="31" t="s">
        <v>33669</v>
      </c>
      <c r="I1189" s="38">
        <v>0.95833333333333337</v>
      </c>
      <c r="J1189" s="31" t="s">
        <v>30</v>
      </c>
      <c r="K1189" s="31" t="s">
        <v>105</v>
      </c>
      <c r="L1189" s="31" t="s">
        <v>125</v>
      </c>
      <c r="M1189" s="31" t="s">
        <v>194</v>
      </c>
      <c r="N1189" s="23"/>
      <c r="O1189" s="23"/>
      <c r="P1189" s="23"/>
      <c r="Q1189" s="23"/>
      <c r="R1189" s="23"/>
      <c r="S1189" s="29">
        <v>30200</v>
      </c>
      <c r="T1189" s="31"/>
      <c r="U1189" s="31"/>
      <c r="V1189" s="31"/>
      <c r="W1189" s="31"/>
      <c r="X1189" s="31"/>
      <c r="Y1189" s="31"/>
      <c r="Z1189" s="31"/>
      <c r="AA1189" s="31"/>
      <c r="AB1189" s="38"/>
      <c r="AC1189" s="31"/>
      <c r="AD1189" s="31"/>
      <c r="AE1189" s="31"/>
      <c r="AF1189" s="31"/>
      <c r="AG1189" s="23"/>
      <c r="AH1189" s="23"/>
      <c r="AI1189" s="23"/>
      <c r="AJ1189" s="23"/>
      <c r="AK1189" s="23"/>
      <c r="AL1189" s="29"/>
      <c r="AM1189" s="451"/>
    </row>
    <row r="1190" spans="1:39" ht="69.75" customHeight="1" x14ac:dyDescent="1.3">
      <c r="A1190" s="31" t="s">
        <v>41540</v>
      </c>
      <c r="B1190" s="31" t="s">
        <v>41541</v>
      </c>
      <c r="C1190" s="31" t="s">
        <v>41542</v>
      </c>
      <c r="D1190" s="31" t="s">
        <v>41543</v>
      </c>
      <c r="E1190" s="31" t="s">
        <v>688</v>
      </c>
      <c r="F1190" s="31" t="s">
        <v>123</v>
      </c>
      <c r="G1190" s="31" t="s">
        <v>16287</v>
      </c>
      <c r="H1190" s="31" t="s">
        <v>33669</v>
      </c>
      <c r="I1190" s="38">
        <v>0.95833333333333337</v>
      </c>
      <c r="J1190" s="31" t="s">
        <v>30</v>
      </c>
      <c r="K1190" s="31" t="s">
        <v>105</v>
      </c>
      <c r="L1190" s="31" t="s">
        <v>106</v>
      </c>
      <c r="M1190" s="31" t="s">
        <v>194</v>
      </c>
      <c r="N1190" s="23"/>
      <c r="O1190" s="23"/>
      <c r="P1190" s="23"/>
      <c r="Q1190" s="23"/>
      <c r="R1190" s="23"/>
      <c r="S1190" s="29">
        <v>40200</v>
      </c>
      <c r="T1190" s="31"/>
      <c r="U1190" s="31"/>
      <c r="V1190" s="31"/>
      <c r="W1190" s="31"/>
      <c r="X1190" s="31"/>
      <c r="Y1190" s="31"/>
      <c r="Z1190" s="31"/>
      <c r="AA1190" s="31"/>
      <c r="AB1190" s="38"/>
      <c r="AC1190" s="31"/>
      <c r="AD1190" s="31"/>
      <c r="AE1190" s="31"/>
      <c r="AF1190" s="31"/>
      <c r="AG1190" s="23"/>
      <c r="AH1190" s="23"/>
      <c r="AI1190" s="23"/>
      <c r="AJ1190" s="23"/>
      <c r="AK1190" s="23"/>
      <c r="AL1190" s="29"/>
      <c r="AM1190" s="451"/>
    </row>
    <row r="1191" spans="1:39" ht="69.75" customHeight="1" x14ac:dyDescent="1.3">
      <c r="A1191" s="31" t="s">
        <v>41544</v>
      </c>
      <c r="B1191" s="31" t="s">
        <v>41545</v>
      </c>
      <c r="C1191" s="31" t="s">
        <v>41546</v>
      </c>
      <c r="D1191" s="31" t="s">
        <v>41547</v>
      </c>
      <c r="E1191" s="31" t="s">
        <v>688</v>
      </c>
      <c r="F1191" s="31" t="s">
        <v>123</v>
      </c>
      <c r="G1191" s="31" t="s">
        <v>16287</v>
      </c>
      <c r="H1191" s="31" t="s">
        <v>33669</v>
      </c>
      <c r="I1191" s="38">
        <v>0.95833333333333337</v>
      </c>
      <c r="J1191" s="31" t="s">
        <v>30</v>
      </c>
      <c r="K1191" s="31" t="s">
        <v>105</v>
      </c>
      <c r="L1191" s="31" t="s">
        <v>106</v>
      </c>
      <c r="M1191" s="31" t="s">
        <v>194</v>
      </c>
      <c r="N1191" s="23"/>
      <c r="O1191" s="23"/>
      <c r="P1191" s="23"/>
      <c r="Q1191" s="23"/>
      <c r="R1191" s="23"/>
      <c r="S1191" s="29">
        <v>40200</v>
      </c>
      <c r="T1191" s="31"/>
      <c r="U1191" s="31"/>
      <c r="V1191" s="31"/>
      <c r="W1191" s="31"/>
      <c r="X1191" s="31"/>
      <c r="Y1191" s="31"/>
      <c r="Z1191" s="31"/>
      <c r="AA1191" s="31"/>
      <c r="AB1191" s="38"/>
      <c r="AC1191" s="31"/>
      <c r="AD1191" s="31"/>
      <c r="AE1191" s="31"/>
      <c r="AF1191" s="31"/>
      <c r="AG1191" s="23"/>
      <c r="AH1191" s="23"/>
      <c r="AI1191" s="23"/>
      <c r="AJ1191" s="23"/>
      <c r="AK1191" s="23"/>
      <c r="AL1191" s="29"/>
      <c r="AM1191" s="451"/>
    </row>
    <row r="1192" spans="1:39" ht="69.75" customHeight="1" x14ac:dyDescent="1.3">
      <c r="A1192" s="31" t="s">
        <v>41548</v>
      </c>
      <c r="B1192" s="31" t="s">
        <v>41549</v>
      </c>
      <c r="C1192" s="31" t="s">
        <v>41550</v>
      </c>
      <c r="D1192" s="31" t="s">
        <v>41551</v>
      </c>
      <c r="E1192" s="31" t="s">
        <v>688</v>
      </c>
      <c r="F1192" s="31" t="s">
        <v>123</v>
      </c>
      <c r="G1192" s="31" t="s">
        <v>16287</v>
      </c>
      <c r="H1192" s="31" t="s">
        <v>33669</v>
      </c>
      <c r="I1192" s="38">
        <v>0.95833333333333337</v>
      </c>
      <c r="J1192" s="31" t="s">
        <v>30</v>
      </c>
      <c r="K1192" s="31" t="s">
        <v>105</v>
      </c>
      <c r="L1192" s="31" t="s">
        <v>533</v>
      </c>
      <c r="M1192" s="31" t="s">
        <v>194</v>
      </c>
      <c r="N1192" s="23"/>
      <c r="O1192" s="23"/>
      <c r="P1192" s="23"/>
      <c r="Q1192" s="23"/>
      <c r="R1192" s="23"/>
      <c r="S1192" s="29">
        <v>20200</v>
      </c>
      <c r="T1192" s="31"/>
      <c r="U1192" s="31"/>
      <c r="V1192" s="31"/>
      <c r="W1192" s="31"/>
      <c r="X1192" s="31"/>
      <c r="Y1192" s="31"/>
      <c r="Z1192" s="31"/>
      <c r="AA1192" s="31"/>
      <c r="AB1192" s="38"/>
      <c r="AC1192" s="31"/>
      <c r="AD1192" s="31"/>
      <c r="AE1192" s="31"/>
      <c r="AF1192" s="31"/>
      <c r="AG1192" s="23"/>
      <c r="AH1192" s="23"/>
      <c r="AI1192" s="23"/>
      <c r="AJ1192" s="23"/>
      <c r="AK1192" s="23"/>
      <c r="AL1192" s="29"/>
      <c r="AM1192" s="451"/>
    </row>
    <row r="1193" spans="1:39" ht="69.75" customHeight="1" x14ac:dyDescent="1.3">
      <c r="A1193" s="31" t="s">
        <v>41552</v>
      </c>
      <c r="B1193" s="31" t="s">
        <v>41553</v>
      </c>
      <c r="C1193" s="31" t="s">
        <v>41554</v>
      </c>
      <c r="D1193" s="31" t="s">
        <v>41555</v>
      </c>
      <c r="E1193" s="31" t="s">
        <v>688</v>
      </c>
      <c r="F1193" s="31" t="s">
        <v>123</v>
      </c>
      <c r="G1193" s="31" t="s">
        <v>16287</v>
      </c>
      <c r="H1193" s="31" t="s">
        <v>33669</v>
      </c>
      <c r="I1193" s="38">
        <v>0.95833333333333337</v>
      </c>
      <c r="J1193" s="31" t="s">
        <v>30</v>
      </c>
      <c r="K1193" s="31" t="s">
        <v>105</v>
      </c>
      <c r="L1193" s="31" t="s">
        <v>106</v>
      </c>
      <c r="M1193" s="31" t="s">
        <v>194</v>
      </c>
      <c r="N1193" s="23"/>
      <c r="O1193" s="23"/>
      <c r="P1193" s="23"/>
      <c r="Q1193" s="23"/>
      <c r="R1193" s="23"/>
      <c r="S1193" s="29">
        <v>40200</v>
      </c>
      <c r="T1193" s="31"/>
      <c r="U1193" s="31"/>
      <c r="V1193" s="31"/>
      <c r="W1193" s="31"/>
      <c r="X1193" s="31"/>
      <c r="Y1193" s="31"/>
      <c r="Z1193" s="31"/>
      <c r="AA1193" s="31"/>
      <c r="AB1193" s="38"/>
      <c r="AC1193" s="31"/>
      <c r="AD1193" s="31"/>
      <c r="AE1193" s="31"/>
      <c r="AF1193" s="31"/>
      <c r="AG1193" s="23"/>
      <c r="AH1193" s="23"/>
      <c r="AI1193" s="23"/>
      <c r="AJ1193" s="23"/>
      <c r="AK1193" s="23"/>
      <c r="AL1193" s="29"/>
      <c r="AM1193" s="451"/>
    </row>
    <row r="1194" spans="1:39" ht="69.75" customHeight="1" x14ac:dyDescent="1.3">
      <c r="A1194" s="679" t="s">
        <v>42589</v>
      </c>
      <c r="B1194" s="680"/>
      <c r="C1194" s="680"/>
      <c r="D1194" s="680"/>
      <c r="E1194" s="680"/>
      <c r="F1194" s="680"/>
      <c r="G1194" s="680"/>
      <c r="H1194" s="680"/>
      <c r="I1194" s="680"/>
      <c r="J1194" s="680"/>
      <c r="K1194" s="680"/>
      <c r="L1194" s="680"/>
      <c r="M1194" s="681"/>
      <c r="N1194" s="23"/>
      <c r="O1194" s="23"/>
      <c r="P1194" s="23"/>
      <c r="Q1194" s="23"/>
      <c r="R1194" s="23"/>
      <c r="S1194" s="29"/>
      <c r="T1194" s="31"/>
      <c r="U1194" s="31"/>
      <c r="V1194" s="31"/>
      <c r="W1194" s="31"/>
      <c r="X1194" s="31"/>
      <c r="Y1194" s="31"/>
      <c r="Z1194" s="31"/>
      <c r="AA1194" s="31"/>
      <c r="AB1194" s="38"/>
      <c r="AC1194" s="31"/>
      <c r="AD1194" s="31"/>
      <c r="AE1194" s="31"/>
      <c r="AF1194" s="31"/>
      <c r="AG1194" s="23"/>
      <c r="AH1194" s="23"/>
      <c r="AI1194" s="23"/>
      <c r="AJ1194" s="23"/>
      <c r="AK1194" s="23"/>
      <c r="AL1194" s="29"/>
      <c r="AM1194" s="451"/>
    </row>
    <row r="1195" spans="1:39" ht="69.75" customHeight="1" x14ac:dyDescent="1.3">
      <c r="A1195" s="31" t="s">
        <v>42258</v>
      </c>
      <c r="B1195" s="31" t="s">
        <v>36393</v>
      </c>
      <c r="C1195" s="31" t="s">
        <v>42259</v>
      </c>
      <c r="D1195" s="31" t="s">
        <v>42260</v>
      </c>
      <c r="E1195" s="31" t="s">
        <v>688</v>
      </c>
      <c r="F1195" s="31" t="s">
        <v>123</v>
      </c>
      <c r="G1195" s="31" t="s">
        <v>16287</v>
      </c>
      <c r="H1195" s="31" t="s">
        <v>33669</v>
      </c>
      <c r="I1195" s="38">
        <v>0.95833333333333337</v>
      </c>
      <c r="J1195" s="31" t="s">
        <v>30</v>
      </c>
      <c r="K1195" s="31" t="s">
        <v>105</v>
      </c>
      <c r="L1195" s="31" t="s">
        <v>106</v>
      </c>
      <c r="M1195" s="31" t="s">
        <v>194</v>
      </c>
      <c r="N1195" s="23"/>
      <c r="O1195" s="23"/>
      <c r="P1195" s="23"/>
      <c r="Q1195" s="23"/>
      <c r="R1195" s="23"/>
      <c r="S1195" s="29">
        <v>40200</v>
      </c>
      <c r="T1195" s="31"/>
      <c r="U1195" s="31"/>
      <c r="V1195" s="31"/>
      <c r="W1195" s="31"/>
      <c r="X1195" s="31"/>
      <c r="Y1195" s="31"/>
      <c r="Z1195" s="31"/>
      <c r="AA1195" s="31"/>
      <c r="AB1195" s="38"/>
      <c r="AC1195" s="31"/>
      <c r="AD1195" s="31"/>
      <c r="AE1195" s="31"/>
      <c r="AF1195" s="31"/>
      <c r="AG1195" s="23"/>
      <c r="AH1195" s="23"/>
      <c r="AI1195" s="23"/>
      <c r="AJ1195" s="23"/>
      <c r="AK1195" s="23"/>
      <c r="AL1195" s="29"/>
      <c r="AM1195" s="451"/>
    </row>
    <row r="1196" spans="1:39" ht="69.75" customHeight="1" x14ac:dyDescent="1.3">
      <c r="A1196" s="31" t="s">
        <v>42261</v>
      </c>
      <c r="B1196" s="31" t="s">
        <v>42262</v>
      </c>
      <c r="C1196" s="31" t="s">
        <v>42263</v>
      </c>
      <c r="D1196" s="31" t="s">
        <v>42264</v>
      </c>
      <c r="E1196" s="31" t="s">
        <v>687</v>
      </c>
      <c r="F1196" s="31" t="s">
        <v>123</v>
      </c>
      <c r="G1196" s="31" t="s">
        <v>41477</v>
      </c>
      <c r="H1196" s="31" t="s">
        <v>33669</v>
      </c>
      <c r="I1196" s="38">
        <v>0.125</v>
      </c>
      <c r="J1196" s="31" t="s">
        <v>30</v>
      </c>
      <c r="K1196" s="31" t="s">
        <v>105</v>
      </c>
      <c r="L1196" s="31" t="s">
        <v>106</v>
      </c>
      <c r="M1196" s="31" t="s">
        <v>995</v>
      </c>
      <c r="N1196" s="23"/>
      <c r="O1196" s="23"/>
      <c r="P1196" s="23"/>
      <c r="Q1196" s="23"/>
      <c r="R1196" s="23"/>
      <c r="S1196" s="29">
        <v>44700</v>
      </c>
      <c r="T1196" s="31"/>
      <c r="U1196" s="31"/>
      <c r="V1196" s="31"/>
      <c r="W1196" s="31"/>
      <c r="X1196" s="31"/>
      <c r="Y1196" s="31"/>
      <c r="Z1196" s="31"/>
      <c r="AA1196" s="31"/>
      <c r="AB1196" s="38"/>
      <c r="AC1196" s="31"/>
      <c r="AD1196" s="31"/>
      <c r="AE1196" s="31"/>
      <c r="AF1196" s="31"/>
      <c r="AG1196" s="23"/>
      <c r="AH1196" s="23"/>
      <c r="AI1196" s="23"/>
      <c r="AJ1196" s="23"/>
      <c r="AK1196" s="23"/>
      <c r="AL1196" s="29"/>
      <c r="AM1196" s="451"/>
    </row>
    <row r="1197" spans="1:39" ht="69.75" customHeight="1" x14ac:dyDescent="1.3">
      <c r="A1197" s="31" t="s">
        <v>42265</v>
      </c>
      <c r="B1197" s="31" t="s">
        <v>42266</v>
      </c>
      <c r="C1197" s="31" t="s">
        <v>42267</v>
      </c>
      <c r="D1197" s="31" t="s">
        <v>42268</v>
      </c>
      <c r="E1197" s="31" t="s">
        <v>687</v>
      </c>
      <c r="F1197" s="31" t="s">
        <v>123</v>
      </c>
      <c r="G1197" s="31" t="s">
        <v>41477</v>
      </c>
      <c r="H1197" s="31" t="s">
        <v>33669</v>
      </c>
      <c r="I1197" s="38">
        <v>0.125</v>
      </c>
      <c r="J1197" s="31" t="s">
        <v>30</v>
      </c>
      <c r="K1197" s="31" t="s">
        <v>105</v>
      </c>
      <c r="L1197" s="31" t="s">
        <v>106</v>
      </c>
      <c r="M1197" s="31" t="s">
        <v>995</v>
      </c>
      <c r="N1197" s="23"/>
      <c r="O1197" s="23"/>
      <c r="P1197" s="23"/>
      <c r="Q1197" s="23"/>
      <c r="R1197" s="23"/>
      <c r="S1197" s="29">
        <v>44700</v>
      </c>
      <c r="T1197" s="31"/>
      <c r="U1197" s="31"/>
      <c r="V1197" s="31"/>
      <c r="W1197" s="31"/>
      <c r="X1197" s="31"/>
      <c r="Y1197" s="31"/>
      <c r="Z1197" s="31"/>
      <c r="AA1197" s="31"/>
      <c r="AB1197" s="38"/>
      <c r="AC1197" s="31"/>
      <c r="AD1197" s="31"/>
      <c r="AE1197" s="31"/>
      <c r="AF1197" s="31"/>
      <c r="AG1197" s="23"/>
      <c r="AH1197" s="23"/>
      <c r="AI1197" s="23"/>
      <c r="AJ1197" s="23"/>
      <c r="AK1197" s="23"/>
      <c r="AL1197" s="29"/>
      <c r="AM1197" s="451"/>
    </row>
    <row r="1198" spans="1:39" ht="69.75" customHeight="1" x14ac:dyDescent="1.3">
      <c r="A1198" s="31" t="s">
        <v>42269</v>
      </c>
      <c r="B1198" s="31" t="s">
        <v>42270</v>
      </c>
      <c r="C1198" s="31" t="s">
        <v>42271</v>
      </c>
      <c r="D1198" s="31" t="s">
        <v>42272</v>
      </c>
      <c r="E1198" s="31" t="s">
        <v>687</v>
      </c>
      <c r="F1198" s="31" t="s">
        <v>123</v>
      </c>
      <c r="G1198" s="31" t="s">
        <v>41477</v>
      </c>
      <c r="H1198" s="31" t="s">
        <v>33669</v>
      </c>
      <c r="I1198" s="38">
        <v>0.125</v>
      </c>
      <c r="J1198" s="31" t="s">
        <v>30</v>
      </c>
      <c r="K1198" s="31" t="s">
        <v>105</v>
      </c>
      <c r="L1198" s="31" t="s">
        <v>106</v>
      </c>
      <c r="M1198" s="31" t="s">
        <v>995</v>
      </c>
      <c r="N1198" s="23"/>
      <c r="O1198" s="23"/>
      <c r="P1198" s="23"/>
      <c r="Q1198" s="23"/>
      <c r="R1198" s="23"/>
      <c r="S1198" s="29">
        <v>44700</v>
      </c>
      <c r="T1198" s="31"/>
      <c r="U1198" s="31"/>
      <c r="V1198" s="31"/>
      <c r="W1198" s="31"/>
      <c r="X1198" s="31"/>
      <c r="Y1198" s="31"/>
      <c r="Z1198" s="31"/>
      <c r="AA1198" s="31"/>
      <c r="AB1198" s="38"/>
      <c r="AC1198" s="31"/>
      <c r="AD1198" s="31"/>
      <c r="AE1198" s="31"/>
      <c r="AF1198" s="31"/>
      <c r="AG1198" s="23"/>
      <c r="AH1198" s="23"/>
      <c r="AI1198" s="23"/>
      <c r="AJ1198" s="23"/>
      <c r="AK1198" s="23"/>
      <c r="AL1198" s="29"/>
      <c r="AM1198" s="451"/>
    </row>
    <row r="1199" spans="1:39" ht="69.75" customHeight="1" x14ac:dyDescent="1.3">
      <c r="A1199" s="31" t="s">
        <v>42273</v>
      </c>
      <c r="B1199" s="31" t="s">
        <v>42274</v>
      </c>
      <c r="C1199" s="31" t="s">
        <v>42275</v>
      </c>
      <c r="D1199" s="31" t="s">
        <v>42276</v>
      </c>
      <c r="E1199" s="31" t="s">
        <v>687</v>
      </c>
      <c r="F1199" s="31" t="s">
        <v>123</v>
      </c>
      <c r="G1199" s="31" t="s">
        <v>41477</v>
      </c>
      <c r="H1199" s="31" t="s">
        <v>33669</v>
      </c>
      <c r="I1199" s="38">
        <v>0.125</v>
      </c>
      <c r="J1199" s="31" t="s">
        <v>30</v>
      </c>
      <c r="K1199" s="31" t="s">
        <v>105</v>
      </c>
      <c r="L1199" s="31" t="s">
        <v>106</v>
      </c>
      <c r="M1199" s="31" t="s">
        <v>995</v>
      </c>
      <c r="N1199" s="23"/>
      <c r="O1199" s="23"/>
      <c r="P1199" s="23"/>
      <c r="Q1199" s="23"/>
      <c r="R1199" s="23"/>
      <c r="S1199" s="29">
        <v>44700</v>
      </c>
      <c r="T1199" s="31"/>
      <c r="U1199" s="31"/>
      <c r="V1199" s="31"/>
      <c r="W1199" s="31"/>
      <c r="X1199" s="31"/>
      <c r="Y1199" s="31"/>
      <c r="Z1199" s="31"/>
      <c r="AA1199" s="31"/>
      <c r="AB1199" s="38"/>
      <c r="AC1199" s="31"/>
      <c r="AD1199" s="31"/>
      <c r="AE1199" s="31"/>
      <c r="AF1199" s="31"/>
      <c r="AG1199" s="23"/>
      <c r="AH1199" s="23"/>
      <c r="AI1199" s="23"/>
      <c r="AJ1199" s="23"/>
      <c r="AK1199" s="23"/>
      <c r="AL1199" s="29"/>
      <c r="AM1199" s="451"/>
    </row>
    <row r="1200" spans="1:39" ht="69.75" customHeight="1" x14ac:dyDescent="1.3">
      <c r="A1200" s="31" t="s">
        <v>42277</v>
      </c>
      <c r="B1200" s="31" t="s">
        <v>11988</v>
      </c>
      <c r="C1200" s="31" t="s">
        <v>42278</v>
      </c>
      <c r="D1200" s="31" t="s">
        <v>42279</v>
      </c>
      <c r="E1200" s="31" t="s">
        <v>687</v>
      </c>
      <c r="F1200" s="31" t="s">
        <v>123</v>
      </c>
      <c r="G1200" s="31" t="s">
        <v>41477</v>
      </c>
      <c r="H1200" s="31" t="s">
        <v>33669</v>
      </c>
      <c r="I1200" s="38">
        <v>0.41666666666666669</v>
      </c>
      <c r="J1200" s="31" t="s">
        <v>30</v>
      </c>
      <c r="K1200" s="31" t="s">
        <v>105</v>
      </c>
      <c r="L1200" s="31" t="s">
        <v>106</v>
      </c>
      <c r="M1200" s="31" t="s">
        <v>995</v>
      </c>
      <c r="N1200" s="23"/>
      <c r="O1200" s="23"/>
      <c r="P1200" s="23"/>
      <c r="Q1200" s="23"/>
      <c r="R1200" s="23"/>
      <c r="S1200" s="29">
        <v>44700</v>
      </c>
      <c r="T1200" s="31"/>
      <c r="U1200" s="31"/>
      <c r="V1200" s="31"/>
      <c r="W1200" s="31"/>
      <c r="X1200" s="31"/>
      <c r="Y1200" s="31"/>
      <c r="Z1200" s="31"/>
      <c r="AA1200" s="31"/>
      <c r="AB1200" s="38"/>
      <c r="AC1200" s="31"/>
      <c r="AD1200" s="31"/>
      <c r="AE1200" s="31"/>
      <c r="AF1200" s="31"/>
      <c r="AG1200" s="23"/>
      <c r="AH1200" s="23"/>
      <c r="AI1200" s="23"/>
      <c r="AJ1200" s="23"/>
      <c r="AK1200" s="23"/>
      <c r="AL1200" s="29"/>
      <c r="AM1200" s="451"/>
    </row>
    <row r="1201" spans="1:39" ht="69.75" customHeight="1" x14ac:dyDescent="1.3">
      <c r="A1201" s="31" t="s">
        <v>42280</v>
      </c>
      <c r="B1201" s="31" t="s">
        <v>42281</v>
      </c>
      <c r="C1201" s="31" t="s">
        <v>42282</v>
      </c>
      <c r="D1201" s="31" t="s">
        <v>42283</v>
      </c>
      <c r="E1201" s="31" t="s">
        <v>687</v>
      </c>
      <c r="F1201" s="31" t="s">
        <v>123</v>
      </c>
      <c r="G1201" s="31" t="s">
        <v>41477</v>
      </c>
      <c r="H1201" s="31" t="s">
        <v>33669</v>
      </c>
      <c r="I1201" s="38">
        <v>0.41666666666666669</v>
      </c>
      <c r="J1201" s="31" t="s">
        <v>30</v>
      </c>
      <c r="K1201" s="31" t="s">
        <v>105</v>
      </c>
      <c r="L1201" s="31" t="s">
        <v>106</v>
      </c>
      <c r="M1201" s="31" t="s">
        <v>995</v>
      </c>
      <c r="N1201" s="23"/>
      <c r="O1201" s="23"/>
      <c r="P1201" s="23"/>
      <c r="Q1201" s="23"/>
      <c r="R1201" s="23"/>
      <c r="S1201" s="29">
        <v>44700</v>
      </c>
      <c r="T1201" s="31"/>
      <c r="U1201" s="31"/>
      <c r="V1201" s="31"/>
      <c r="W1201" s="31"/>
      <c r="X1201" s="31"/>
      <c r="Y1201" s="31"/>
      <c r="Z1201" s="31"/>
      <c r="AA1201" s="31"/>
      <c r="AB1201" s="38"/>
      <c r="AC1201" s="31"/>
      <c r="AD1201" s="31"/>
      <c r="AE1201" s="31"/>
      <c r="AF1201" s="31"/>
      <c r="AG1201" s="23"/>
      <c r="AH1201" s="23"/>
      <c r="AI1201" s="23"/>
      <c r="AJ1201" s="23"/>
      <c r="AK1201" s="23"/>
      <c r="AL1201" s="29"/>
      <c r="AM1201" s="451"/>
    </row>
    <row r="1202" spans="1:39" ht="69.75" customHeight="1" x14ac:dyDescent="1.3">
      <c r="A1202" s="31" t="s">
        <v>42284</v>
      </c>
      <c r="B1202" s="31" t="s">
        <v>23281</v>
      </c>
      <c r="C1202" s="31" t="s">
        <v>42285</v>
      </c>
      <c r="D1202" s="31" t="s">
        <v>42286</v>
      </c>
      <c r="E1202" s="31" t="s">
        <v>688</v>
      </c>
      <c r="F1202" s="31" t="s">
        <v>123</v>
      </c>
      <c r="G1202" s="31" t="s">
        <v>16287</v>
      </c>
      <c r="H1202" s="31" t="s">
        <v>33669</v>
      </c>
      <c r="I1202" s="38">
        <v>0.41666666666666669</v>
      </c>
      <c r="J1202" s="31" t="s">
        <v>30</v>
      </c>
      <c r="K1202" s="31" t="s">
        <v>105</v>
      </c>
      <c r="L1202" s="31" t="s">
        <v>106</v>
      </c>
      <c r="M1202" s="31" t="s">
        <v>194</v>
      </c>
      <c r="N1202" s="23"/>
      <c r="O1202" s="23"/>
      <c r="P1202" s="23"/>
      <c r="Q1202" s="23"/>
      <c r="R1202" s="23"/>
      <c r="S1202" s="29">
        <v>40200</v>
      </c>
      <c r="T1202" s="31"/>
      <c r="U1202" s="31"/>
      <c r="V1202" s="31"/>
      <c r="W1202" s="31"/>
      <c r="X1202" s="31"/>
      <c r="Y1202" s="31"/>
      <c r="Z1202" s="31"/>
      <c r="AA1202" s="31"/>
      <c r="AB1202" s="38"/>
      <c r="AC1202" s="31"/>
      <c r="AD1202" s="31"/>
      <c r="AE1202" s="31"/>
      <c r="AF1202" s="31"/>
      <c r="AG1202" s="23"/>
      <c r="AH1202" s="23"/>
      <c r="AI1202" s="23"/>
      <c r="AJ1202" s="23"/>
      <c r="AK1202" s="23"/>
      <c r="AL1202" s="29"/>
      <c r="AM1202" s="451"/>
    </row>
    <row r="1203" spans="1:39" ht="69.75" customHeight="1" x14ac:dyDescent="1.3">
      <c r="A1203" s="31" t="s">
        <v>42287</v>
      </c>
      <c r="B1203" s="31" t="s">
        <v>42288</v>
      </c>
      <c r="C1203" s="31" t="s">
        <v>42289</v>
      </c>
      <c r="D1203" s="31" t="s">
        <v>42290</v>
      </c>
      <c r="E1203" s="31" t="s">
        <v>688</v>
      </c>
      <c r="F1203" s="31" t="s">
        <v>123</v>
      </c>
      <c r="G1203" s="31" t="s">
        <v>16287</v>
      </c>
      <c r="H1203" s="31" t="s">
        <v>33669</v>
      </c>
      <c r="I1203" s="38">
        <v>0.41666666666666669</v>
      </c>
      <c r="J1203" s="31" t="s">
        <v>30</v>
      </c>
      <c r="K1203" s="31" t="s">
        <v>105</v>
      </c>
      <c r="L1203" s="31" t="s">
        <v>106</v>
      </c>
      <c r="M1203" s="31" t="s">
        <v>194</v>
      </c>
      <c r="N1203" s="23"/>
      <c r="O1203" s="23"/>
      <c r="P1203" s="23"/>
      <c r="Q1203" s="23"/>
      <c r="R1203" s="23"/>
      <c r="S1203" s="29">
        <v>40200</v>
      </c>
      <c r="T1203" s="31"/>
      <c r="U1203" s="31"/>
      <c r="V1203" s="31"/>
      <c r="W1203" s="31"/>
      <c r="X1203" s="31"/>
      <c r="Y1203" s="31"/>
      <c r="Z1203" s="31"/>
      <c r="AA1203" s="31"/>
      <c r="AB1203" s="38"/>
      <c r="AC1203" s="31"/>
      <c r="AD1203" s="31"/>
      <c r="AE1203" s="31"/>
      <c r="AF1203" s="31"/>
      <c r="AG1203" s="23"/>
      <c r="AH1203" s="23"/>
      <c r="AI1203" s="23"/>
      <c r="AJ1203" s="23"/>
      <c r="AK1203" s="23"/>
      <c r="AL1203" s="29"/>
      <c r="AM1203" s="451"/>
    </row>
    <row r="1204" spans="1:39" ht="69.75" customHeight="1" x14ac:dyDescent="1.3">
      <c r="A1204" s="31" t="s">
        <v>42291</v>
      </c>
      <c r="B1204" s="31" t="s">
        <v>42292</v>
      </c>
      <c r="C1204" s="31" t="s">
        <v>42293</v>
      </c>
      <c r="D1204" s="31" t="s">
        <v>42294</v>
      </c>
      <c r="E1204" s="31" t="s">
        <v>687</v>
      </c>
      <c r="F1204" s="31" t="s">
        <v>123</v>
      </c>
      <c r="G1204" s="31" t="s">
        <v>17532</v>
      </c>
      <c r="H1204" s="31" t="s">
        <v>39091</v>
      </c>
      <c r="I1204" s="38">
        <v>0.91666666666666663</v>
      </c>
      <c r="J1204" s="31" t="s">
        <v>30</v>
      </c>
      <c r="K1204" s="31" t="s">
        <v>105</v>
      </c>
      <c r="L1204" s="31" t="s">
        <v>106</v>
      </c>
      <c r="M1204" s="31" t="s">
        <v>995</v>
      </c>
      <c r="N1204" s="23"/>
      <c r="O1204" s="23"/>
      <c r="P1204" s="23"/>
      <c r="Q1204" s="23"/>
      <c r="R1204" s="23"/>
      <c r="S1204" s="29">
        <v>44700</v>
      </c>
      <c r="T1204" s="31"/>
      <c r="U1204" s="31"/>
      <c r="V1204" s="31"/>
      <c r="W1204" s="31"/>
      <c r="X1204" s="31"/>
      <c r="Y1204" s="31"/>
      <c r="Z1204" s="31"/>
      <c r="AA1204" s="31"/>
      <c r="AB1204" s="38"/>
      <c r="AC1204" s="31"/>
      <c r="AD1204" s="31"/>
      <c r="AE1204" s="31"/>
      <c r="AF1204" s="31"/>
      <c r="AG1204" s="23"/>
      <c r="AH1204" s="23"/>
      <c r="AI1204" s="23"/>
      <c r="AJ1204" s="23"/>
      <c r="AK1204" s="23"/>
      <c r="AL1204" s="29"/>
      <c r="AM1204" s="451"/>
    </row>
    <row r="1205" spans="1:39" ht="69.75" customHeight="1" x14ac:dyDescent="1.3">
      <c r="A1205" s="31" t="s">
        <v>42295</v>
      </c>
      <c r="B1205" s="31" t="s">
        <v>42296</v>
      </c>
      <c r="C1205" s="31" t="s">
        <v>42297</v>
      </c>
      <c r="D1205" s="31" t="s">
        <v>42298</v>
      </c>
      <c r="E1205" s="31" t="s">
        <v>687</v>
      </c>
      <c r="F1205" s="31" t="s">
        <v>123</v>
      </c>
      <c r="G1205" s="31" t="s">
        <v>41477</v>
      </c>
      <c r="H1205" s="31" t="s">
        <v>33669</v>
      </c>
      <c r="I1205" s="38">
        <v>0.125</v>
      </c>
      <c r="J1205" s="31" t="s">
        <v>30</v>
      </c>
      <c r="K1205" s="31" t="s">
        <v>105</v>
      </c>
      <c r="L1205" s="31" t="s">
        <v>106</v>
      </c>
      <c r="M1205" s="31" t="s">
        <v>995</v>
      </c>
      <c r="N1205" s="23"/>
      <c r="O1205" s="23"/>
      <c r="P1205" s="23"/>
      <c r="Q1205" s="23"/>
      <c r="R1205" s="23"/>
      <c r="S1205" s="29">
        <v>44700</v>
      </c>
      <c r="T1205" s="31"/>
      <c r="U1205" s="31"/>
      <c r="V1205" s="31"/>
      <c r="W1205" s="31"/>
      <c r="X1205" s="31"/>
      <c r="Y1205" s="31"/>
      <c r="Z1205" s="31"/>
      <c r="AA1205" s="31"/>
      <c r="AB1205" s="38"/>
      <c r="AC1205" s="31"/>
      <c r="AD1205" s="31"/>
      <c r="AE1205" s="31"/>
      <c r="AF1205" s="31"/>
      <c r="AG1205" s="23"/>
      <c r="AH1205" s="23"/>
      <c r="AI1205" s="23"/>
      <c r="AJ1205" s="23"/>
      <c r="AK1205" s="23"/>
      <c r="AL1205" s="29"/>
      <c r="AM1205" s="451"/>
    </row>
    <row r="1206" spans="1:39" ht="69.75" customHeight="1" x14ac:dyDescent="1.3">
      <c r="A1206" s="31" t="s">
        <v>42299</v>
      </c>
      <c r="B1206" s="31" t="s">
        <v>28899</v>
      </c>
      <c r="C1206" s="31" t="s">
        <v>42300</v>
      </c>
      <c r="D1206" s="31" t="s">
        <v>42301</v>
      </c>
      <c r="E1206" s="31" t="s">
        <v>687</v>
      </c>
      <c r="F1206" s="31" t="s">
        <v>123</v>
      </c>
      <c r="G1206" s="31" t="s">
        <v>41477</v>
      </c>
      <c r="H1206" s="31" t="s">
        <v>33669</v>
      </c>
      <c r="I1206" s="38">
        <v>0.125</v>
      </c>
      <c r="J1206" s="31" t="s">
        <v>30</v>
      </c>
      <c r="K1206" s="31" t="s">
        <v>105</v>
      </c>
      <c r="L1206" s="31" t="s">
        <v>106</v>
      </c>
      <c r="M1206" s="31" t="s">
        <v>995</v>
      </c>
      <c r="N1206" s="23"/>
      <c r="O1206" s="23"/>
      <c r="P1206" s="23"/>
      <c r="Q1206" s="23"/>
      <c r="R1206" s="23"/>
      <c r="S1206" s="29">
        <v>44700</v>
      </c>
      <c r="T1206" s="31"/>
      <c r="U1206" s="31"/>
      <c r="V1206" s="31"/>
      <c r="W1206" s="31"/>
      <c r="X1206" s="31"/>
      <c r="Y1206" s="31"/>
      <c r="Z1206" s="31"/>
      <c r="AA1206" s="31"/>
      <c r="AB1206" s="38"/>
      <c r="AC1206" s="31"/>
      <c r="AD1206" s="31"/>
      <c r="AE1206" s="31"/>
      <c r="AF1206" s="31"/>
      <c r="AG1206" s="23"/>
      <c r="AH1206" s="23"/>
      <c r="AI1206" s="23"/>
      <c r="AJ1206" s="23"/>
      <c r="AK1206" s="23"/>
      <c r="AL1206" s="29"/>
      <c r="AM1206" s="451"/>
    </row>
    <row r="1207" spans="1:39" ht="69.75" customHeight="1" x14ac:dyDescent="1.3">
      <c r="A1207" s="31" t="s">
        <v>42302</v>
      </c>
      <c r="B1207" s="31" t="s">
        <v>42303</v>
      </c>
      <c r="C1207" s="31" t="s">
        <v>42304</v>
      </c>
      <c r="D1207" s="31" t="s">
        <v>42305</v>
      </c>
      <c r="E1207" s="31" t="s">
        <v>687</v>
      </c>
      <c r="F1207" s="31" t="s">
        <v>4075</v>
      </c>
      <c r="G1207" s="31" t="s">
        <v>16324</v>
      </c>
      <c r="H1207" s="31" t="s">
        <v>29859</v>
      </c>
      <c r="I1207" s="38">
        <v>0.5</v>
      </c>
      <c r="J1207" s="31" t="s">
        <v>30</v>
      </c>
      <c r="K1207" s="31" t="s">
        <v>105</v>
      </c>
      <c r="L1207" s="31" t="s">
        <v>106</v>
      </c>
      <c r="M1207" s="31" t="s">
        <v>194</v>
      </c>
      <c r="N1207" s="23"/>
      <c r="O1207" s="23"/>
      <c r="P1207" s="23"/>
      <c r="Q1207" s="23"/>
      <c r="R1207" s="23"/>
      <c r="S1207" s="29">
        <v>43200</v>
      </c>
      <c r="T1207" s="31"/>
      <c r="U1207" s="31"/>
      <c r="V1207" s="31"/>
      <c r="W1207" s="31"/>
      <c r="X1207" s="31"/>
      <c r="Y1207" s="31"/>
      <c r="Z1207" s="31"/>
      <c r="AA1207" s="31"/>
      <c r="AB1207" s="38"/>
      <c r="AC1207" s="31"/>
      <c r="AD1207" s="31"/>
      <c r="AE1207" s="31"/>
      <c r="AF1207" s="31"/>
      <c r="AG1207" s="23"/>
      <c r="AH1207" s="23"/>
      <c r="AI1207" s="23"/>
      <c r="AJ1207" s="23"/>
      <c r="AK1207" s="23"/>
      <c r="AL1207" s="29"/>
      <c r="AM1207" s="451"/>
    </row>
    <row r="1208" spans="1:39" ht="69.75" customHeight="1" x14ac:dyDescent="1.3">
      <c r="A1208" s="31" t="s">
        <v>42306</v>
      </c>
      <c r="B1208" s="31" t="s">
        <v>487</v>
      </c>
      <c r="C1208" s="31" t="s">
        <v>42307</v>
      </c>
      <c r="D1208" s="31" t="s">
        <v>42308</v>
      </c>
      <c r="E1208" s="31" t="s">
        <v>687</v>
      </c>
      <c r="F1208" s="31" t="s">
        <v>123</v>
      </c>
      <c r="G1208" s="31" t="s">
        <v>41477</v>
      </c>
      <c r="H1208" s="31" t="s">
        <v>33669</v>
      </c>
      <c r="I1208" s="38">
        <v>0.41666666666666669</v>
      </c>
      <c r="J1208" s="31" t="s">
        <v>30</v>
      </c>
      <c r="K1208" s="31" t="s">
        <v>105</v>
      </c>
      <c r="L1208" s="31" t="s">
        <v>106</v>
      </c>
      <c r="M1208" s="31" t="s">
        <v>995</v>
      </c>
      <c r="N1208" s="23"/>
      <c r="O1208" s="23"/>
      <c r="P1208" s="23"/>
      <c r="Q1208" s="23"/>
      <c r="R1208" s="23"/>
      <c r="S1208" s="29">
        <v>44700</v>
      </c>
      <c r="T1208" s="31"/>
      <c r="U1208" s="31"/>
      <c r="V1208" s="31"/>
      <c r="W1208" s="31"/>
      <c r="X1208" s="31"/>
      <c r="Y1208" s="31"/>
      <c r="Z1208" s="31"/>
      <c r="AA1208" s="31"/>
      <c r="AB1208" s="38"/>
      <c r="AC1208" s="31"/>
      <c r="AD1208" s="31"/>
      <c r="AE1208" s="31"/>
      <c r="AF1208" s="31"/>
      <c r="AG1208" s="23"/>
      <c r="AH1208" s="23"/>
      <c r="AI1208" s="23"/>
      <c r="AJ1208" s="23"/>
      <c r="AK1208" s="23"/>
      <c r="AL1208" s="29"/>
      <c r="AM1208" s="451"/>
    </row>
    <row r="1209" spans="1:39" ht="69.75" customHeight="1" x14ac:dyDescent="1.3">
      <c r="A1209" s="31" t="s">
        <v>42309</v>
      </c>
      <c r="B1209" s="31" t="s">
        <v>42310</v>
      </c>
      <c r="C1209" s="31" t="s">
        <v>42311</v>
      </c>
      <c r="D1209" s="31" t="s">
        <v>42312</v>
      </c>
      <c r="E1209" s="31" t="s">
        <v>687</v>
      </c>
      <c r="F1209" s="31" t="s">
        <v>102</v>
      </c>
      <c r="G1209" s="31" t="s">
        <v>16324</v>
      </c>
      <c r="H1209" s="31" t="s">
        <v>29859</v>
      </c>
      <c r="I1209" s="38">
        <v>0.41666666666666669</v>
      </c>
      <c r="J1209" s="31" t="s">
        <v>30</v>
      </c>
      <c r="K1209" s="31" t="s">
        <v>105</v>
      </c>
      <c r="L1209" s="31" t="s">
        <v>106</v>
      </c>
      <c r="M1209" s="31" t="s">
        <v>491</v>
      </c>
      <c r="N1209" s="23"/>
      <c r="O1209" s="23"/>
      <c r="P1209" s="23"/>
      <c r="Q1209" s="23"/>
      <c r="R1209" s="23"/>
      <c r="S1209" s="29">
        <v>26700</v>
      </c>
      <c r="T1209" s="31"/>
      <c r="U1209" s="31"/>
      <c r="V1209" s="31"/>
      <c r="W1209" s="31"/>
      <c r="X1209" s="31"/>
      <c r="Y1209" s="31"/>
      <c r="Z1209" s="31"/>
      <c r="AA1209" s="31"/>
      <c r="AB1209" s="38"/>
      <c r="AC1209" s="31"/>
      <c r="AD1209" s="31"/>
      <c r="AE1209" s="31"/>
      <c r="AF1209" s="31"/>
      <c r="AG1209" s="23"/>
      <c r="AH1209" s="23"/>
      <c r="AI1209" s="23"/>
      <c r="AJ1209" s="23"/>
      <c r="AK1209" s="23"/>
      <c r="AL1209" s="29"/>
      <c r="AM1209" s="451"/>
    </row>
    <row r="1210" spans="1:39" ht="69.75" customHeight="1" x14ac:dyDescent="1.3">
      <c r="A1210" s="31" t="s">
        <v>42313</v>
      </c>
      <c r="B1210" s="31" t="s">
        <v>1112</v>
      </c>
      <c r="C1210" s="31" t="s">
        <v>42314</v>
      </c>
      <c r="D1210" s="31" t="s">
        <v>42315</v>
      </c>
      <c r="E1210" s="31" t="s">
        <v>688</v>
      </c>
      <c r="F1210" s="31" t="s">
        <v>123</v>
      </c>
      <c r="G1210" s="31" t="s">
        <v>16287</v>
      </c>
      <c r="H1210" s="31" t="s">
        <v>33669</v>
      </c>
      <c r="I1210" s="38">
        <v>0.41666666666666669</v>
      </c>
      <c r="J1210" s="31" t="s">
        <v>30</v>
      </c>
      <c r="K1210" s="31" t="s">
        <v>105</v>
      </c>
      <c r="L1210" s="31" t="s">
        <v>106</v>
      </c>
      <c r="M1210" s="31" t="s">
        <v>194</v>
      </c>
      <c r="N1210" s="23"/>
      <c r="O1210" s="23"/>
      <c r="P1210" s="23"/>
      <c r="Q1210" s="23"/>
      <c r="R1210" s="23"/>
      <c r="S1210" s="29">
        <v>40200</v>
      </c>
      <c r="T1210" s="31"/>
      <c r="U1210" s="31"/>
      <c r="V1210" s="31"/>
      <c r="W1210" s="31"/>
      <c r="X1210" s="31"/>
      <c r="Y1210" s="31"/>
      <c r="Z1210" s="31"/>
      <c r="AA1210" s="31"/>
      <c r="AB1210" s="38"/>
      <c r="AC1210" s="31"/>
      <c r="AD1210" s="31"/>
      <c r="AE1210" s="31"/>
      <c r="AF1210" s="31"/>
      <c r="AG1210" s="23"/>
      <c r="AH1210" s="23"/>
      <c r="AI1210" s="23"/>
      <c r="AJ1210" s="23"/>
      <c r="AK1210" s="23"/>
      <c r="AL1210" s="29"/>
      <c r="AM1210" s="451"/>
    </row>
    <row r="1211" spans="1:39" ht="69.75" customHeight="1" x14ac:dyDescent="1.3">
      <c r="A1211" s="31"/>
      <c r="B1211" s="31"/>
      <c r="C1211" s="31"/>
      <c r="D1211" s="31"/>
      <c r="E1211" s="31"/>
      <c r="F1211" s="31"/>
      <c r="G1211" s="31"/>
      <c r="H1211" s="31"/>
      <c r="I1211" s="38"/>
      <c r="J1211" s="31"/>
      <c r="K1211" s="31"/>
      <c r="L1211" s="31"/>
      <c r="M1211" s="31"/>
      <c r="N1211" s="23"/>
      <c r="O1211" s="23"/>
      <c r="P1211" s="23"/>
      <c r="Q1211" s="23"/>
      <c r="R1211" s="23"/>
      <c r="S1211" s="29"/>
      <c r="T1211" s="451"/>
    </row>
    <row r="1212" spans="1:39" ht="69.75" customHeight="1" x14ac:dyDescent="1.3">
      <c r="A1212" s="31"/>
      <c r="B1212" s="31"/>
      <c r="C1212" s="31"/>
      <c r="D1212" s="31"/>
      <c r="E1212" s="31"/>
      <c r="F1212" s="31"/>
      <c r="G1212" s="31"/>
      <c r="H1212" s="31"/>
      <c r="I1212" s="38"/>
      <c r="J1212" s="31"/>
      <c r="K1212" s="31"/>
      <c r="L1212" s="31"/>
      <c r="M1212" s="31"/>
      <c r="N1212" s="23"/>
      <c r="O1212" s="23"/>
      <c r="P1212" s="23"/>
      <c r="Q1212" s="23"/>
      <c r="R1212" s="23"/>
      <c r="S1212" s="29"/>
      <c r="T1212" s="451"/>
    </row>
    <row r="1213" spans="1:39" ht="69.75" customHeight="1" x14ac:dyDescent="1.3">
      <c r="A1213" s="31"/>
      <c r="B1213" s="31"/>
      <c r="C1213" s="31"/>
      <c r="D1213" s="31"/>
      <c r="E1213" s="31"/>
      <c r="F1213" s="31"/>
      <c r="G1213" s="31"/>
      <c r="H1213" s="31"/>
      <c r="I1213" s="38"/>
      <c r="J1213" s="31"/>
      <c r="K1213" s="31"/>
      <c r="L1213" s="31"/>
      <c r="M1213" s="31"/>
      <c r="N1213" s="23"/>
      <c r="O1213" s="23"/>
      <c r="P1213" s="23"/>
      <c r="Q1213" s="23"/>
      <c r="R1213" s="23"/>
      <c r="S1213" s="29"/>
      <c r="T1213" s="451"/>
    </row>
    <row r="1214" spans="1:39" ht="69.75" customHeight="1" x14ac:dyDescent="1.3">
      <c r="A1214" s="31"/>
      <c r="B1214" s="31"/>
      <c r="C1214" s="31"/>
      <c r="D1214" s="31"/>
      <c r="E1214" s="31"/>
      <c r="F1214" s="31"/>
      <c r="G1214" s="31"/>
      <c r="H1214" s="31"/>
      <c r="I1214" s="38"/>
      <c r="J1214" s="31"/>
      <c r="K1214" s="31"/>
      <c r="L1214" s="31"/>
      <c r="M1214" s="31"/>
      <c r="N1214" s="23"/>
      <c r="O1214" s="23"/>
      <c r="P1214" s="23"/>
      <c r="Q1214" s="23"/>
      <c r="R1214" s="23"/>
      <c r="S1214" s="29"/>
      <c r="T1214" s="451"/>
    </row>
    <row r="1215" spans="1:39" ht="69.75" customHeight="1" x14ac:dyDescent="1.3">
      <c r="A1215" s="31"/>
      <c r="B1215" s="31"/>
      <c r="C1215" s="31"/>
      <c r="D1215" s="31"/>
      <c r="E1215" s="31"/>
      <c r="F1215" s="31"/>
      <c r="G1215" s="31"/>
      <c r="H1215" s="31"/>
      <c r="I1215" s="38"/>
      <c r="J1215" s="31"/>
      <c r="K1215" s="31"/>
      <c r="L1215" s="31"/>
      <c r="M1215" s="31"/>
      <c r="N1215" s="23"/>
      <c r="O1215" s="23"/>
      <c r="P1215" s="23"/>
      <c r="Q1215" s="23"/>
      <c r="R1215" s="23"/>
      <c r="S1215" s="29"/>
      <c r="T1215" s="451"/>
    </row>
    <row r="1216" spans="1:39" ht="69.75" customHeight="1" x14ac:dyDescent="1.3">
      <c r="A1216" s="31"/>
      <c r="B1216" s="31"/>
      <c r="C1216" s="31"/>
      <c r="D1216" s="31"/>
      <c r="E1216" s="31"/>
      <c r="F1216" s="31"/>
      <c r="G1216" s="31"/>
      <c r="H1216" s="31"/>
      <c r="I1216" s="38"/>
      <c r="J1216" s="31"/>
      <c r="K1216" s="31"/>
      <c r="L1216" s="31"/>
      <c r="M1216" s="31"/>
      <c r="N1216" s="23"/>
      <c r="O1216" s="23"/>
      <c r="P1216" s="23"/>
      <c r="Q1216" s="23"/>
      <c r="R1216" s="23"/>
      <c r="S1216" s="29"/>
      <c r="T1216" s="451"/>
    </row>
    <row r="1217" spans="1:20" ht="69.75" customHeight="1" x14ac:dyDescent="1.3">
      <c r="A1217" s="31"/>
      <c r="B1217" s="31"/>
      <c r="C1217" s="31"/>
      <c r="D1217" s="31"/>
      <c r="E1217" s="31"/>
      <c r="F1217" s="31"/>
      <c r="G1217" s="31"/>
      <c r="H1217" s="31"/>
      <c r="I1217" s="38"/>
      <c r="J1217" s="31"/>
      <c r="K1217" s="31"/>
      <c r="L1217" s="31"/>
      <c r="M1217" s="31"/>
      <c r="N1217" s="23"/>
      <c r="O1217" s="23"/>
      <c r="P1217" s="23"/>
      <c r="Q1217" s="23"/>
      <c r="R1217" s="23"/>
      <c r="S1217" s="29"/>
      <c r="T1217" s="451"/>
    </row>
    <row r="1218" spans="1:20" ht="69.75" customHeight="1" x14ac:dyDescent="1.3">
      <c r="A1218" s="31"/>
      <c r="B1218" s="31"/>
      <c r="C1218" s="31"/>
      <c r="D1218" s="31"/>
      <c r="E1218" s="31"/>
      <c r="F1218" s="31"/>
      <c r="G1218" s="31"/>
      <c r="H1218" s="31"/>
      <c r="I1218" s="38"/>
      <c r="J1218" s="31"/>
      <c r="K1218" s="31"/>
      <c r="L1218" s="31"/>
      <c r="M1218" s="31"/>
      <c r="N1218" s="23"/>
      <c r="O1218" s="23"/>
      <c r="P1218" s="23"/>
      <c r="Q1218" s="23"/>
      <c r="R1218" s="23"/>
      <c r="S1218" s="29"/>
      <c r="T1218" s="451"/>
    </row>
    <row r="1219" spans="1:20" ht="69.75" customHeight="1" x14ac:dyDescent="1.3">
      <c r="A1219" s="31"/>
      <c r="B1219" s="31"/>
      <c r="C1219" s="31"/>
      <c r="D1219" s="31"/>
      <c r="E1219" s="31"/>
      <c r="F1219" s="31"/>
      <c r="G1219" s="31"/>
      <c r="H1219" s="31"/>
      <c r="I1219" s="38"/>
      <c r="J1219" s="31"/>
      <c r="K1219" s="31"/>
      <c r="L1219" s="31"/>
      <c r="M1219" s="31"/>
      <c r="N1219" s="23"/>
      <c r="O1219" s="23"/>
      <c r="P1219" s="23"/>
      <c r="Q1219" s="23"/>
      <c r="R1219" s="23"/>
      <c r="S1219" s="29"/>
      <c r="T1219" s="451"/>
    </row>
    <row r="1220" spans="1:20" ht="69.75" customHeight="1" x14ac:dyDescent="1.3">
      <c r="A1220" s="31"/>
      <c r="B1220" s="31"/>
      <c r="C1220" s="31"/>
      <c r="D1220" s="31"/>
      <c r="E1220" s="31"/>
      <c r="F1220" s="31"/>
      <c r="G1220" s="31"/>
      <c r="H1220" s="31"/>
      <c r="I1220" s="38"/>
      <c r="J1220" s="31"/>
      <c r="K1220" s="31"/>
      <c r="L1220" s="31"/>
      <c r="M1220" s="31"/>
      <c r="N1220" s="23"/>
      <c r="O1220" s="23"/>
      <c r="P1220" s="23"/>
      <c r="Q1220" s="23"/>
      <c r="R1220" s="23"/>
      <c r="S1220" s="29"/>
      <c r="T1220" s="451"/>
    </row>
    <row r="1221" spans="1:20" ht="69.75" customHeight="1" x14ac:dyDescent="1.3">
      <c r="A1221" s="31"/>
      <c r="B1221" s="31"/>
      <c r="C1221" s="31"/>
      <c r="D1221" s="31"/>
      <c r="E1221" s="31"/>
      <c r="F1221" s="31"/>
      <c r="G1221" s="31"/>
      <c r="H1221" s="31"/>
      <c r="I1221" s="38"/>
      <c r="J1221" s="31"/>
      <c r="K1221" s="31"/>
      <c r="L1221" s="31"/>
      <c r="M1221" s="31"/>
      <c r="N1221" s="23"/>
      <c r="O1221" s="23"/>
      <c r="P1221" s="23"/>
      <c r="Q1221" s="23"/>
      <c r="R1221" s="23"/>
      <c r="S1221" s="29"/>
      <c r="T1221" s="451"/>
    </row>
    <row r="1222" spans="1:20" ht="69.75" customHeight="1" x14ac:dyDescent="1.3">
      <c r="A1222" s="31"/>
      <c r="B1222" s="31"/>
      <c r="C1222" s="31"/>
      <c r="D1222" s="31"/>
      <c r="E1222" s="31"/>
      <c r="F1222" s="31"/>
      <c r="G1222" s="31"/>
      <c r="H1222" s="31"/>
      <c r="I1222" s="38"/>
      <c r="J1222" s="31"/>
      <c r="K1222" s="31"/>
      <c r="L1222" s="31"/>
      <c r="M1222" s="31"/>
      <c r="N1222" s="23"/>
      <c r="O1222" s="23"/>
      <c r="P1222" s="23"/>
      <c r="Q1222" s="23"/>
      <c r="R1222" s="23"/>
      <c r="S1222" s="29"/>
      <c r="T1222" s="451"/>
    </row>
    <row r="1223" spans="1:20" ht="69.75" customHeight="1" x14ac:dyDescent="1.3">
      <c r="A1223" s="31"/>
      <c r="B1223" s="31"/>
      <c r="C1223" s="31"/>
      <c r="D1223" s="31"/>
      <c r="E1223" s="31"/>
      <c r="F1223" s="31"/>
      <c r="G1223" s="31"/>
      <c r="H1223" s="31"/>
      <c r="I1223" s="38"/>
      <c r="J1223" s="31"/>
      <c r="K1223" s="31"/>
      <c r="L1223" s="31"/>
      <c r="M1223" s="31"/>
      <c r="N1223" s="23"/>
      <c r="O1223" s="23"/>
      <c r="P1223" s="23"/>
      <c r="Q1223" s="23"/>
      <c r="R1223" s="23"/>
      <c r="S1223" s="29"/>
      <c r="T1223" s="451"/>
    </row>
    <row r="1224" spans="1:20" ht="69.75" customHeight="1" x14ac:dyDescent="1.3">
      <c r="A1224" s="31"/>
      <c r="B1224" s="31"/>
      <c r="C1224" s="31"/>
      <c r="D1224" s="31"/>
      <c r="E1224" s="31"/>
      <c r="F1224" s="31"/>
      <c r="G1224" s="31"/>
      <c r="H1224" s="31"/>
      <c r="I1224" s="38"/>
      <c r="J1224" s="31"/>
      <c r="K1224" s="31"/>
      <c r="L1224" s="31"/>
      <c r="M1224" s="31"/>
      <c r="N1224" s="23"/>
      <c r="O1224" s="23"/>
      <c r="P1224" s="23"/>
      <c r="Q1224" s="23"/>
      <c r="R1224" s="23"/>
      <c r="S1224" s="29"/>
      <c r="T1224" s="451"/>
    </row>
    <row r="1225" spans="1:20" ht="69.75" customHeight="1" x14ac:dyDescent="1.3">
      <c r="A1225" s="31"/>
      <c r="B1225" s="31"/>
      <c r="C1225" s="31"/>
      <c r="D1225" s="31"/>
      <c r="E1225" s="31"/>
      <c r="F1225" s="31"/>
      <c r="G1225" s="31"/>
      <c r="H1225" s="31"/>
      <c r="I1225" s="38"/>
      <c r="J1225" s="31"/>
      <c r="K1225" s="31"/>
      <c r="L1225" s="31"/>
      <c r="M1225" s="31"/>
      <c r="N1225" s="23"/>
      <c r="O1225" s="23"/>
      <c r="P1225" s="23"/>
      <c r="Q1225" s="23"/>
      <c r="R1225" s="23"/>
      <c r="S1225" s="29"/>
      <c r="T1225" s="451"/>
    </row>
    <row r="1226" spans="1:20" ht="69.75" customHeight="1" x14ac:dyDescent="1.3">
      <c r="A1226" s="31"/>
      <c r="B1226" s="31"/>
      <c r="C1226" s="31"/>
      <c r="D1226" s="31"/>
      <c r="E1226" s="31"/>
      <c r="F1226" s="31"/>
      <c r="G1226" s="31"/>
      <c r="H1226" s="31"/>
      <c r="I1226" s="38"/>
      <c r="J1226" s="31"/>
      <c r="K1226" s="31"/>
      <c r="L1226" s="31"/>
      <c r="M1226" s="31"/>
      <c r="N1226" s="23"/>
      <c r="O1226" s="23"/>
      <c r="P1226" s="23"/>
      <c r="Q1226" s="23"/>
      <c r="R1226" s="23"/>
      <c r="S1226" s="29"/>
      <c r="T1226" s="451"/>
    </row>
    <row r="1227" spans="1:20" ht="69.75" customHeight="1" x14ac:dyDescent="1.3">
      <c r="A1227" s="31"/>
      <c r="B1227" s="31"/>
      <c r="C1227" s="31"/>
      <c r="D1227" s="31"/>
      <c r="E1227" s="31"/>
      <c r="F1227" s="31"/>
      <c r="G1227" s="31"/>
      <c r="H1227" s="31"/>
      <c r="I1227" s="38"/>
      <c r="J1227" s="31"/>
      <c r="K1227" s="31"/>
      <c r="L1227" s="31"/>
      <c r="M1227" s="31"/>
      <c r="N1227" s="23"/>
      <c r="O1227" s="23"/>
      <c r="P1227" s="23"/>
      <c r="Q1227" s="23"/>
      <c r="R1227" s="23"/>
      <c r="S1227" s="29"/>
      <c r="T1227" s="451"/>
    </row>
    <row r="1228" spans="1:20" ht="69.75" customHeight="1" x14ac:dyDescent="1.3">
      <c r="A1228" s="31"/>
      <c r="B1228" s="31"/>
      <c r="C1228" s="31"/>
      <c r="D1228" s="31"/>
      <c r="E1228" s="31"/>
      <c r="F1228" s="31"/>
      <c r="G1228" s="31"/>
      <c r="H1228" s="31"/>
      <c r="I1228" s="38"/>
      <c r="J1228" s="31"/>
      <c r="K1228" s="31"/>
      <c r="L1228" s="31"/>
      <c r="M1228" s="31"/>
      <c r="N1228" s="23"/>
      <c r="O1228" s="23"/>
      <c r="P1228" s="23"/>
      <c r="Q1228" s="23"/>
      <c r="R1228" s="23"/>
      <c r="S1228" s="29"/>
      <c r="T1228" s="451"/>
    </row>
    <row r="1229" spans="1:20" ht="69.75" customHeight="1" x14ac:dyDescent="1.3">
      <c r="A1229" s="31"/>
      <c r="B1229" s="31"/>
      <c r="C1229" s="31"/>
      <c r="D1229" s="31"/>
      <c r="E1229" s="31"/>
      <c r="F1229" s="31"/>
      <c r="G1229" s="31"/>
      <c r="H1229" s="31"/>
      <c r="I1229" s="38"/>
      <c r="J1229" s="31"/>
      <c r="K1229" s="31"/>
      <c r="L1229" s="31"/>
      <c r="M1229" s="31"/>
      <c r="N1229" s="23"/>
      <c r="O1229" s="23"/>
      <c r="P1229" s="23"/>
      <c r="Q1229" s="23"/>
      <c r="R1229" s="23"/>
      <c r="S1229" s="29"/>
      <c r="T1229" s="451"/>
    </row>
    <row r="1230" spans="1:20" ht="69.75" customHeight="1" x14ac:dyDescent="1.3">
      <c r="A1230" s="31"/>
      <c r="B1230" s="31"/>
      <c r="C1230" s="31"/>
      <c r="D1230" s="31"/>
      <c r="E1230" s="31"/>
      <c r="F1230" s="31"/>
      <c r="G1230" s="31"/>
      <c r="H1230" s="31"/>
      <c r="I1230" s="38"/>
      <c r="J1230" s="31"/>
      <c r="K1230" s="31"/>
      <c r="L1230" s="31"/>
      <c r="M1230" s="31"/>
      <c r="N1230" s="23"/>
      <c r="O1230" s="23"/>
      <c r="P1230" s="23"/>
      <c r="Q1230" s="23"/>
      <c r="R1230" s="23"/>
      <c r="S1230" s="29"/>
      <c r="T1230" s="451"/>
    </row>
    <row r="1231" spans="1:20" x14ac:dyDescent="1.3">
      <c r="A1231" s="84"/>
      <c r="B1231" s="23"/>
      <c r="C1231" s="84"/>
      <c r="D1231" s="84"/>
      <c r="E1231" s="84"/>
      <c r="F1231" s="84"/>
      <c r="G1231" s="84"/>
      <c r="H1231" s="84"/>
      <c r="I1231" s="86" t="s">
        <v>1960</v>
      </c>
      <c r="J1231" s="86">
        <f>R9-Q9</f>
        <v>0</v>
      </c>
      <c r="K1231" s="84"/>
      <c r="L1231" s="84"/>
      <c r="M1231" s="84"/>
      <c r="N1231" s="84"/>
      <c r="O1231" s="84"/>
      <c r="P1231" s="84"/>
      <c r="Q1231" s="84"/>
      <c r="R1231" s="84"/>
      <c r="S1231" s="125"/>
      <c r="T1231" s="480"/>
    </row>
    <row r="1232" spans="1:20" x14ac:dyDescent="1.3">
      <c r="A1232" s="84"/>
      <c r="B1232" s="231"/>
      <c r="C1232" s="84"/>
      <c r="D1232" s="84"/>
      <c r="E1232" s="84"/>
      <c r="F1232" s="84"/>
      <c r="G1232" s="84"/>
      <c r="H1232" s="84"/>
      <c r="I1232" s="86" t="s">
        <v>15</v>
      </c>
      <c r="J1232" s="86">
        <f>SUM(S:S)-SUM(T:T)</f>
        <v>451271</v>
      </c>
      <c r="K1232" s="84"/>
      <c r="L1232" s="84"/>
      <c r="M1232" s="84"/>
      <c r="N1232" s="84"/>
      <c r="O1232" s="84"/>
      <c r="P1232" s="84"/>
      <c r="Q1232" s="84"/>
      <c r="R1232" s="84"/>
      <c r="S1232" s="125"/>
      <c r="T1232" s="480"/>
    </row>
    <row r="1233" spans="1:20" x14ac:dyDescent="1.3">
      <c r="A1233" s="84"/>
      <c r="B1233" s="231"/>
      <c r="C1233" s="84"/>
      <c r="D1233" s="84"/>
      <c r="E1233" s="84"/>
      <c r="F1233" s="84"/>
      <c r="G1233" s="84"/>
      <c r="H1233" s="84"/>
      <c r="I1233" s="815" t="s">
        <v>91</v>
      </c>
      <c r="J1233" s="816"/>
      <c r="K1233" s="84"/>
      <c r="L1233" s="84"/>
      <c r="M1233" s="84"/>
      <c r="N1233" s="84"/>
      <c r="O1233" s="84"/>
      <c r="P1233" s="84"/>
      <c r="Q1233" s="84"/>
      <c r="R1233" s="84"/>
      <c r="S1233" s="125"/>
      <c r="T1233" s="480"/>
    </row>
    <row r="1234" spans="1:20" x14ac:dyDescent="1.3">
      <c r="I1234" s="817"/>
      <c r="J1234" s="818"/>
    </row>
  </sheetData>
  <autoFilter ref="A1:AX2105" xr:uid="{00000000-0001-0000-0000-000000000000}"/>
  <mergeCells count="216">
    <mergeCell ref="A1169:M1169"/>
    <mergeCell ref="A1135:M1135"/>
    <mergeCell ref="A1130:M1130"/>
    <mergeCell ref="A1128:M1128"/>
    <mergeCell ref="A1110:M1110"/>
    <mergeCell ref="A464:M464"/>
    <mergeCell ref="A645:M645"/>
    <mergeCell ref="A599:M599"/>
    <mergeCell ref="A600:M600"/>
    <mergeCell ref="A572:M572"/>
    <mergeCell ref="A573:M573"/>
    <mergeCell ref="A511:M511"/>
    <mergeCell ref="A527:M527"/>
    <mergeCell ref="A509:M509"/>
    <mergeCell ref="A510:M510"/>
    <mergeCell ref="A601:M601"/>
    <mergeCell ref="A603:M603"/>
    <mergeCell ref="A574:M574"/>
    <mergeCell ref="A528:M528"/>
    <mergeCell ref="A485:M485"/>
    <mergeCell ref="A500:M500"/>
    <mergeCell ref="A596:M596"/>
    <mergeCell ref="A593:M593"/>
    <mergeCell ref="A594:M594"/>
    <mergeCell ref="A582:M582"/>
    <mergeCell ref="A588:M588"/>
    <mergeCell ref="A583:P583"/>
    <mergeCell ref="A586:M586"/>
    <mergeCell ref="A650:M650"/>
    <mergeCell ref="A608:M608"/>
    <mergeCell ref="A602:M602"/>
    <mergeCell ref="A396:M396"/>
    <mergeCell ref="A483:M483"/>
    <mergeCell ref="A598:M598"/>
    <mergeCell ref="A595:M595"/>
    <mergeCell ref="A505:M505"/>
    <mergeCell ref="A506:M506"/>
    <mergeCell ref="A507:M507"/>
    <mergeCell ref="A508:M508"/>
    <mergeCell ref="A484:M484"/>
    <mergeCell ref="A417:M417"/>
    <mergeCell ref="A424:N424"/>
    <mergeCell ref="A481:M481"/>
    <mergeCell ref="A597:M597"/>
    <mergeCell ref="A504:M504"/>
    <mergeCell ref="A604:M604"/>
    <mergeCell ref="A605:M605"/>
    <mergeCell ref="A606:M606"/>
    <mergeCell ref="A9:L9"/>
    <mergeCell ref="A10:Q10"/>
    <mergeCell ref="A16:T16"/>
    <mergeCell ref="A15:S15"/>
    <mergeCell ref="A32:S32"/>
    <mergeCell ref="A395:M395"/>
    <mergeCell ref="A401:M401"/>
    <mergeCell ref="A402:M402"/>
    <mergeCell ref="A61:M61"/>
    <mergeCell ref="A62:M62"/>
    <mergeCell ref="A63:M63"/>
    <mergeCell ref="A77:M77"/>
    <mergeCell ref="A78:M78"/>
    <mergeCell ref="A64:M64"/>
    <mergeCell ref="A65:M65"/>
    <mergeCell ref="A71:M71"/>
    <mergeCell ref="A72:M72"/>
    <mergeCell ref="A73:M73"/>
    <mergeCell ref="A263:M263"/>
    <mergeCell ref="A264:M264"/>
    <mergeCell ref="A253:M253"/>
    <mergeCell ref="A180:M180"/>
    <mergeCell ref="A392:M392"/>
    <mergeCell ref="A56:M56"/>
    <mergeCell ref="A57:M57"/>
    <mergeCell ref="A58:M58"/>
    <mergeCell ref="A59:M59"/>
    <mergeCell ref="A60:M60"/>
    <mergeCell ref="A67:M67"/>
    <mergeCell ref="A79:M79"/>
    <mergeCell ref="A173:M173"/>
    <mergeCell ref="A172:M172"/>
    <mergeCell ref="A68:M68"/>
    <mergeCell ref="A69:M69"/>
    <mergeCell ref="A70:M70"/>
    <mergeCell ref="A76:M76"/>
    <mergeCell ref="A75:M75"/>
    <mergeCell ref="A66:M66"/>
    <mergeCell ref="A390:M390"/>
    <mergeCell ref="A391:M391"/>
    <mergeCell ref="A355:M355"/>
    <mergeCell ref="A356:M356"/>
    <mergeCell ref="A357:M357"/>
    <mergeCell ref="A358:M358"/>
    <mergeCell ref="A385:M385"/>
    <mergeCell ref="A383:M383"/>
    <mergeCell ref="A384:M384"/>
    <mergeCell ref="A387:M387"/>
    <mergeCell ref="A388:M388"/>
    <mergeCell ref="I1233:J1234"/>
    <mergeCell ref="A80:M80"/>
    <mergeCell ref="A81:M81"/>
    <mergeCell ref="A82:M82"/>
    <mergeCell ref="A83:M83"/>
    <mergeCell ref="A84:M84"/>
    <mergeCell ref="A85:M85"/>
    <mergeCell ref="A86:M86"/>
    <mergeCell ref="A87:M87"/>
    <mergeCell ref="A88:M88"/>
    <mergeCell ref="A170:M170"/>
    <mergeCell ref="A124:M124"/>
    <mergeCell ref="A171:M171"/>
    <mergeCell ref="A313:M313"/>
    <mergeCell ref="A310:M310"/>
    <mergeCell ref="A311:M311"/>
    <mergeCell ref="A312:M312"/>
    <mergeCell ref="A309:M309"/>
    <mergeCell ref="A262:M262"/>
    <mergeCell ref="A323:M323"/>
    <mergeCell ref="A339:M339"/>
    <mergeCell ref="A352:M352"/>
    <mergeCell ref="A359:M359"/>
    <mergeCell ref="A389:M389"/>
    <mergeCell ref="A307:M307"/>
    <mergeCell ref="A74:M74"/>
    <mergeCell ref="A308:M308"/>
    <mergeCell ref="A266:M266"/>
    <mergeCell ref="A267:M267"/>
    <mergeCell ref="A174:M174"/>
    <mergeCell ref="A175:M175"/>
    <mergeCell ref="A177:M177"/>
    <mergeCell ref="A179:M179"/>
    <mergeCell ref="A259:M259"/>
    <mergeCell ref="A178:M178"/>
    <mergeCell ref="A176:M176"/>
    <mergeCell ref="A223:M223"/>
    <mergeCell ref="A252:M252"/>
    <mergeCell ref="A306:M306"/>
    <mergeCell ref="A254:M254"/>
    <mergeCell ref="A207:M207"/>
    <mergeCell ref="A224:M224"/>
    <mergeCell ref="A257:M257"/>
    <mergeCell ref="A265:M265"/>
    <mergeCell ref="A301:M301"/>
    <mergeCell ref="A255:M255"/>
    <mergeCell ref="A256:M256"/>
    <mergeCell ref="A258:M258"/>
    <mergeCell ref="A681:M681"/>
    <mergeCell ref="A607:M607"/>
    <mergeCell ref="A748:M748"/>
    <mergeCell ref="A730:M730"/>
    <mergeCell ref="A721:M721"/>
    <mergeCell ref="A720:M720"/>
    <mergeCell ref="A729:M729"/>
    <mergeCell ref="A686:M686"/>
    <mergeCell ref="A687:M687"/>
    <mergeCell ref="A688:M688"/>
    <mergeCell ref="A719:M719"/>
    <mergeCell ref="A694:M694"/>
    <mergeCell ref="A647:M647"/>
    <mergeCell ref="A648:M648"/>
    <mergeCell ref="A649:M649"/>
    <mergeCell ref="A693:M693"/>
    <mergeCell ref="A689:M689"/>
    <mergeCell ref="A690:M690"/>
    <mergeCell ref="A691:M691"/>
    <mergeCell ref="A692:M692"/>
    <mergeCell ref="A685:M685"/>
    <mergeCell ref="A683:M683"/>
    <mergeCell ref="A682:M682"/>
    <mergeCell ref="A891:M891"/>
    <mergeCell ref="A889:M889"/>
    <mergeCell ref="A888:M888"/>
    <mergeCell ref="A1062:M1062"/>
    <mergeCell ref="A756:M756"/>
    <mergeCell ref="A767:M767"/>
    <mergeCell ref="A877:M877"/>
    <mergeCell ref="A646:M646"/>
    <mergeCell ref="A755:M755"/>
    <mergeCell ref="A751:M751"/>
    <mergeCell ref="A752:M752"/>
    <mergeCell ref="A753:M753"/>
    <mergeCell ref="A754:M754"/>
    <mergeCell ref="A817:M817"/>
    <mergeCell ref="A816:M816"/>
    <mergeCell ref="A768:M768"/>
    <mergeCell ref="A823:M823"/>
    <mergeCell ref="A788:M788"/>
    <mergeCell ref="A789:M789"/>
    <mergeCell ref="A676:M676"/>
    <mergeCell ref="A677:M677"/>
    <mergeCell ref="A678:M678"/>
    <mergeCell ref="A679:M679"/>
    <mergeCell ref="A680:M680"/>
    <mergeCell ref="A1194:M1194"/>
    <mergeCell ref="A1168:M1168"/>
    <mergeCell ref="A1153:M1153"/>
    <mergeCell ref="A1134:M1134"/>
    <mergeCell ref="A1129:M1129"/>
    <mergeCell ref="A1078:M1078"/>
    <mergeCell ref="A1061:M1061"/>
    <mergeCell ref="A878:M878"/>
    <mergeCell ref="A843:M843"/>
    <mergeCell ref="A922:M922"/>
    <mergeCell ref="A1060:M1060"/>
    <mergeCell ref="A1050:M1050"/>
    <mergeCell ref="A1024:M1024"/>
    <mergeCell ref="A1023:M1023"/>
    <mergeCell ref="A992:M992"/>
    <mergeCell ref="A901:M901"/>
    <mergeCell ref="A892:M892"/>
    <mergeCell ref="A900:M900"/>
    <mergeCell ref="A973:M973"/>
    <mergeCell ref="A993:M993"/>
    <mergeCell ref="A886:M886"/>
    <mergeCell ref="A923:M923"/>
    <mergeCell ref="A903:M903"/>
    <mergeCell ref="A902:M902"/>
  </mergeCells>
  <conditionalFormatting sqref="D890">
    <cfRule type="duplicateValues" dxfId="1416" priority="2"/>
  </conditionalFormatting>
  <conditionalFormatting sqref="D1211:D1048576 W1169:W1210 W1135:W1167 W1130:W1133 W1062:W1127 D1:D900 W903:W921 D902 D922:D923 W924:W972 AP973:AP991 W992:W1059">
    <cfRule type="duplicateValues" dxfId="1415" priority="1"/>
  </conditionalFormatting>
  <conditionalFormatting sqref="W887">
    <cfRule type="duplicateValues" dxfId="1414" priority="7"/>
    <cfRule type="duplicateValues" dxfId="1413" priority="8"/>
    <cfRule type="duplicateValues" dxfId="1412" priority="9"/>
    <cfRule type="duplicateValues" dxfId="1411" priority="10"/>
    <cfRule type="duplicateValues" dxfId="1410" priority="11"/>
    <cfRule type="duplicateValues" dxfId="1409" priority="12"/>
    <cfRule type="duplicateValues" dxfId="1408" priority="13"/>
    <cfRule type="duplicateValues" dxfId="1407" priority="14"/>
    <cfRule type="duplicateValues" dxfId="1406" priority="15"/>
  </conditionalFormatting>
  <conditionalFormatting sqref="W890">
    <cfRule type="duplicateValues" dxfId="1405" priority="3"/>
    <cfRule type="duplicateValues" dxfId="1404" priority="4"/>
    <cfRule type="duplicateValues" dxfId="1403" priority="5"/>
    <cfRule type="duplicateValues" dxfId="1402" priority="6"/>
  </conditionalFormatting>
  <hyperlinks>
    <hyperlink ref="I1233:J1234" location="الرئيسيه!A1" display="الرئيسيه" xr:uid="{02133770-961F-BF49-92AC-D567A90AFDEF}"/>
  </hyperlinks>
  <printOptions horizontalCentered="1" verticalCentered="1"/>
  <pageMargins left="0.7" right="0.7" top="0.75" bottom="0.75" header="0.3" footer="0.3"/>
  <pageSetup scale="10" fitToHeight="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D0A-1D98-C448-91D3-E36C80C2995D}">
  <sheetPr codeName="Sheet70">
    <pageSetUpPr fitToPage="1"/>
  </sheetPr>
  <dimension ref="A1:AM126"/>
  <sheetViews>
    <sheetView rightToLeft="1" zoomScale="40" zoomScaleNormal="40" workbookViewId="0">
      <pane ySplit="1" topLeftCell="A107" activePane="bottomLeft" state="frozen"/>
      <selection activeCell="G24" sqref="G24"/>
      <selection pane="bottomLeft" activeCell="A107" sqref="A107"/>
    </sheetView>
  </sheetViews>
  <sheetFormatPr defaultColWidth="64.140625" defaultRowHeight="54" customHeight="1" x14ac:dyDescent="0.7"/>
  <cols>
    <col min="1" max="1" width="89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3.140625" style="119" customWidth="1"/>
    <col min="18" max="18" width="51.42578125" style="119" customWidth="1"/>
    <col min="19" max="19" width="52.42578125" style="155" customWidth="1"/>
    <col min="20" max="20" width="55.1406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7890</v>
      </c>
      <c r="R2" s="117">
        <v>0</v>
      </c>
      <c r="S2" s="122">
        <v>36000</v>
      </c>
      <c r="T2" s="117">
        <v>0</v>
      </c>
    </row>
    <row r="3" spans="1:20" ht="50.1" customHeight="1" x14ac:dyDescent="1.3">
      <c r="A3" s="751" t="s">
        <v>1267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19"/>
      <c r="O3" s="23"/>
      <c r="P3" s="23"/>
      <c r="Q3" s="29"/>
      <c r="R3" s="29">
        <v>10000</v>
      </c>
      <c r="S3" s="154"/>
      <c r="T3" s="29"/>
    </row>
    <row r="4" spans="1:20" ht="50.1" customHeight="1" x14ac:dyDescent="1.3">
      <c r="A4" s="712" t="s">
        <v>2001</v>
      </c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19"/>
      <c r="O4" s="23"/>
      <c r="P4" s="23"/>
      <c r="Q4" s="29">
        <f>375*4</f>
        <v>1500</v>
      </c>
      <c r="R4" s="29"/>
      <c r="S4" s="154"/>
      <c r="T4" s="29"/>
    </row>
    <row r="5" spans="1:20" ht="50.1" customHeight="1" x14ac:dyDescent="1.3">
      <c r="A5" s="712" t="s">
        <v>2002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19"/>
      <c r="O5" s="23"/>
      <c r="P5" s="23"/>
      <c r="Q5" s="29">
        <f>425*1</f>
        <v>425</v>
      </c>
      <c r="R5" s="29"/>
      <c r="S5" s="154"/>
      <c r="T5" s="29"/>
    </row>
    <row r="6" spans="1:20" ht="50.1" customHeight="1" x14ac:dyDescent="1.3">
      <c r="A6" s="751" t="s">
        <v>3998</v>
      </c>
      <c r="B6" s="751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19"/>
      <c r="O6" s="23"/>
      <c r="P6" s="23"/>
      <c r="Q6" s="29"/>
      <c r="R6" s="29">
        <v>3000</v>
      </c>
      <c r="S6" s="154"/>
      <c r="T6" s="29"/>
    </row>
    <row r="7" spans="1:20" ht="50.1" customHeight="1" x14ac:dyDescent="1.3">
      <c r="A7" s="712" t="s">
        <v>4064</v>
      </c>
      <c r="B7" s="712"/>
      <c r="C7" s="712"/>
      <c r="D7" s="712"/>
      <c r="E7" s="712"/>
      <c r="F7" s="712"/>
      <c r="G7" s="712"/>
      <c r="H7" s="712"/>
      <c r="I7" s="712"/>
      <c r="J7" s="712"/>
      <c r="K7" s="712"/>
      <c r="L7" s="712"/>
      <c r="M7" s="712"/>
      <c r="N7" s="19"/>
      <c r="O7" s="23"/>
      <c r="P7" s="23"/>
      <c r="Q7" s="29">
        <v>375</v>
      </c>
      <c r="R7" s="29"/>
      <c r="S7" s="154"/>
      <c r="T7" s="29"/>
    </row>
    <row r="8" spans="1:20" ht="54" customHeight="1" x14ac:dyDescent="1.65">
      <c r="A8" s="712" t="s">
        <v>6765</v>
      </c>
      <c r="B8" s="712"/>
      <c r="C8" s="712"/>
      <c r="D8" s="712"/>
      <c r="E8" s="712"/>
      <c r="F8" s="712"/>
      <c r="G8" s="712"/>
      <c r="H8" s="712"/>
      <c r="I8" s="712"/>
      <c r="J8" s="712"/>
      <c r="K8" s="712"/>
      <c r="L8" s="712"/>
      <c r="M8" s="712"/>
      <c r="N8" s="23"/>
      <c r="O8" s="23"/>
      <c r="P8" s="29"/>
      <c r="Q8" s="154"/>
      <c r="R8" s="117"/>
      <c r="S8" s="29"/>
      <c r="T8" s="29"/>
    </row>
    <row r="9" spans="1:20" ht="54" customHeight="1" x14ac:dyDescent="1.65">
      <c r="A9" s="31" t="s">
        <v>5838</v>
      </c>
      <c r="B9" s="37" t="s">
        <v>5806</v>
      </c>
      <c r="C9" s="31" t="s">
        <v>5839</v>
      </c>
      <c r="D9" s="31" t="s">
        <v>5840</v>
      </c>
      <c r="E9" s="31" t="s">
        <v>101</v>
      </c>
      <c r="F9" s="31" t="s">
        <v>123</v>
      </c>
      <c r="G9" s="31" t="s">
        <v>124</v>
      </c>
      <c r="H9" s="31" t="s">
        <v>5801</v>
      </c>
      <c r="I9" s="38">
        <v>0.32291666666666669</v>
      </c>
      <c r="J9" s="31" t="s">
        <v>5841</v>
      </c>
      <c r="K9" s="31" t="s">
        <v>105</v>
      </c>
      <c r="L9" s="31" t="s">
        <v>106</v>
      </c>
      <c r="M9" s="31" t="s">
        <v>107</v>
      </c>
      <c r="N9" s="23"/>
      <c r="O9" s="23"/>
      <c r="P9" s="29"/>
      <c r="Q9" s="154"/>
      <c r="R9" s="117"/>
      <c r="S9" s="29">
        <v>22000</v>
      </c>
      <c r="T9" s="29"/>
    </row>
    <row r="10" spans="1:20" ht="50.1" customHeight="1" x14ac:dyDescent="1.3">
      <c r="A10" s="712" t="s">
        <v>6771</v>
      </c>
      <c r="B10" s="712"/>
      <c r="C10" s="712"/>
      <c r="D10" s="712"/>
      <c r="E10" s="712"/>
      <c r="F10" s="712"/>
      <c r="G10" s="712"/>
      <c r="H10" s="712"/>
      <c r="I10" s="712"/>
      <c r="J10" s="712"/>
      <c r="K10" s="712"/>
      <c r="L10" s="712"/>
      <c r="M10" s="712"/>
      <c r="N10" s="19"/>
      <c r="O10" s="23"/>
      <c r="P10" s="23"/>
      <c r="Q10" s="29">
        <v>1875</v>
      </c>
      <c r="R10" s="29"/>
      <c r="S10" s="154"/>
      <c r="T10" s="29"/>
    </row>
    <row r="11" spans="1:20" ht="50.1" customHeight="1" x14ac:dyDescent="1.3">
      <c r="A11" s="712" t="s">
        <v>6772</v>
      </c>
      <c r="B11" s="712"/>
      <c r="C11" s="712"/>
      <c r="D11" s="712"/>
      <c r="E11" s="712"/>
      <c r="F11" s="712"/>
      <c r="G11" s="712"/>
      <c r="H11" s="712"/>
      <c r="I11" s="712"/>
      <c r="J11" s="712"/>
      <c r="K11" s="712"/>
      <c r="L11" s="712"/>
      <c r="M11" s="712"/>
      <c r="N11" s="19"/>
      <c r="O11" s="23"/>
      <c r="P11" s="23"/>
      <c r="Q11" s="29">
        <v>5525</v>
      </c>
      <c r="R11" s="29"/>
      <c r="S11" s="154"/>
      <c r="T11" s="29"/>
    </row>
    <row r="12" spans="1:20" ht="54" customHeight="1" x14ac:dyDescent="1.3">
      <c r="A12" s="679" t="s">
        <v>11343</v>
      </c>
      <c r="B12" s="680"/>
      <c r="C12" s="680"/>
      <c r="D12" s="680"/>
      <c r="E12" s="680"/>
      <c r="F12" s="680"/>
      <c r="G12" s="680"/>
      <c r="H12" s="680"/>
      <c r="I12" s="680"/>
      <c r="J12" s="680"/>
      <c r="K12" s="680"/>
      <c r="L12" s="680"/>
      <c r="M12" s="681"/>
      <c r="N12" s="23"/>
      <c r="O12" s="23"/>
      <c r="P12" s="23"/>
      <c r="Q12" s="154"/>
      <c r="R12" s="29"/>
      <c r="S12" s="29"/>
      <c r="T12" s="29"/>
    </row>
    <row r="13" spans="1:20" ht="54" customHeight="1" x14ac:dyDescent="1.05">
      <c r="A13" s="31" t="s">
        <v>11340</v>
      </c>
      <c r="B13" s="37" t="s">
        <v>3574</v>
      </c>
      <c r="C13" s="31" t="s">
        <v>11341</v>
      </c>
      <c r="D13" s="31" t="s">
        <v>11342</v>
      </c>
      <c r="E13" s="31" t="s">
        <v>101</v>
      </c>
      <c r="F13" s="31" t="s">
        <v>123</v>
      </c>
      <c r="G13" s="31" t="s">
        <v>124</v>
      </c>
      <c r="H13" s="31" t="s">
        <v>10749</v>
      </c>
      <c r="I13" s="38">
        <v>0.32291666666666669</v>
      </c>
      <c r="J13" s="31" t="s">
        <v>5841</v>
      </c>
      <c r="K13" s="31" t="s">
        <v>105</v>
      </c>
      <c r="L13" s="31" t="s">
        <v>125</v>
      </c>
      <c r="M13" s="31" t="s">
        <v>194</v>
      </c>
      <c r="N13" s="23"/>
      <c r="O13" s="23"/>
      <c r="P13" s="23"/>
      <c r="Q13" s="154"/>
      <c r="R13" s="29"/>
      <c r="S13" s="29">
        <v>32930</v>
      </c>
      <c r="T13" s="29"/>
    </row>
    <row r="14" spans="1:20" ht="54" customHeight="1" x14ac:dyDescent="0.7">
      <c r="A14" s="698" t="s">
        <v>11345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23"/>
      <c r="O14" s="23"/>
      <c r="P14" s="23"/>
      <c r="Q14" s="29"/>
      <c r="R14" s="29">
        <v>1000</v>
      </c>
      <c r="S14" s="154"/>
      <c r="T14" s="29"/>
    </row>
    <row r="15" spans="1:20" ht="54" customHeight="1" x14ac:dyDescent="0.7">
      <c r="A15" s="698" t="s">
        <v>11349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23"/>
      <c r="O15" s="23"/>
      <c r="P15" s="23"/>
      <c r="Q15" s="29"/>
      <c r="R15" s="29"/>
      <c r="S15" s="154"/>
      <c r="T15" s="29">
        <v>58000</v>
      </c>
    </row>
    <row r="16" spans="1:20" ht="54" customHeight="1" x14ac:dyDescent="1.3">
      <c r="A16" s="679" t="s">
        <v>13348</v>
      </c>
      <c r="B16" s="680"/>
      <c r="C16" s="680"/>
      <c r="D16" s="680"/>
      <c r="E16" s="680"/>
      <c r="F16" s="680"/>
      <c r="G16" s="680"/>
      <c r="H16" s="680"/>
      <c r="I16" s="680"/>
      <c r="J16" s="680"/>
      <c r="K16" s="680"/>
      <c r="L16" s="680"/>
      <c r="M16" s="681"/>
      <c r="N16" s="23"/>
      <c r="O16" s="23"/>
      <c r="P16" s="23"/>
      <c r="Q16" s="154"/>
      <c r="R16" s="29"/>
      <c r="S16" s="29"/>
      <c r="T16" s="29"/>
    </row>
    <row r="17" spans="1:20" ht="54" customHeight="1" x14ac:dyDescent="1.05">
      <c r="A17" s="31" t="s">
        <v>13331</v>
      </c>
      <c r="B17" s="37" t="s">
        <v>13332</v>
      </c>
      <c r="C17" s="31" t="s">
        <v>13333</v>
      </c>
      <c r="D17" s="31" t="s">
        <v>13334</v>
      </c>
      <c r="E17" s="31" t="s">
        <v>101</v>
      </c>
      <c r="F17" s="31" t="s">
        <v>123</v>
      </c>
      <c r="G17" s="31" t="s">
        <v>124</v>
      </c>
      <c r="H17" s="31" t="s">
        <v>12839</v>
      </c>
      <c r="I17" s="38">
        <v>0.125</v>
      </c>
      <c r="J17" s="31" t="s">
        <v>5841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154"/>
      <c r="R17" s="29"/>
      <c r="S17" s="29">
        <v>22000</v>
      </c>
      <c r="T17" s="29"/>
    </row>
    <row r="18" spans="1:20" ht="54" customHeight="1" x14ac:dyDescent="1.05">
      <c r="A18" s="31" t="s">
        <v>13335</v>
      </c>
      <c r="B18" s="37" t="s">
        <v>1972</v>
      </c>
      <c r="C18" s="31" t="s">
        <v>13336</v>
      </c>
      <c r="D18" s="31" t="s">
        <v>13337</v>
      </c>
      <c r="E18" s="31" t="s">
        <v>101</v>
      </c>
      <c r="F18" s="31" t="s">
        <v>123</v>
      </c>
      <c r="G18" s="31" t="s">
        <v>124</v>
      </c>
      <c r="H18" s="31" t="s">
        <v>12839</v>
      </c>
      <c r="I18" s="38">
        <v>0.125</v>
      </c>
      <c r="J18" s="31" t="s">
        <v>5841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154"/>
      <c r="R18" s="29"/>
      <c r="S18" s="29">
        <v>22000</v>
      </c>
      <c r="T18" s="29"/>
    </row>
    <row r="19" spans="1:20" ht="54" customHeight="1" x14ac:dyDescent="1.05">
      <c r="A19" s="31" t="s">
        <v>13338</v>
      </c>
      <c r="B19" s="37" t="s">
        <v>13339</v>
      </c>
      <c r="C19" s="31" t="s">
        <v>13340</v>
      </c>
      <c r="D19" s="31" t="s">
        <v>13341</v>
      </c>
      <c r="E19" s="31" t="s">
        <v>101</v>
      </c>
      <c r="F19" s="31" t="s">
        <v>123</v>
      </c>
      <c r="G19" s="31" t="s">
        <v>124</v>
      </c>
      <c r="H19" s="31" t="s">
        <v>12839</v>
      </c>
      <c r="I19" s="38">
        <v>0.125</v>
      </c>
      <c r="J19" s="31" t="s">
        <v>5841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154"/>
      <c r="R19" s="29"/>
      <c r="S19" s="344">
        <v>22000</v>
      </c>
      <c r="T19" s="344"/>
    </row>
    <row r="20" spans="1:20" ht="54" customHeight="1" x14ac:dyDescent="0.7">
      <c r="A20" s="727" t="s">
        <v>13353</v>
      </c>
      <c r="B20" s="728"/>
      <c r="C20" s="728"/>
      <c r="D20" s="728"/>
      <c r="E20" s="728"/>
      <c r="F20" s="728"/>
      <c r="G20" s="728"/>
      <c r="H20" s="728"/>
      <c r="I20" s="728"/>
      <c r="J20" s="728"/>
      <c r="K20" s="728"/>
      <c r="L20" s="728"/>
      <c r="M20" s="729"/>
      <c r="N20" s="23"/>
      <c r="O20" s="23"/>
      <c r="P20" s="23"/>
      <c r="Q20" s="29"/>
      <c r="R20" s="29"/>
      <c r="S20" s="154"/>
      <c r="T20" s="365">
        <v>339787</v>
      </c>
    </row>
    <row r="21" spans="1:20" ht="54" customHeight="1" x14ac:dyDescent="0.7">
      <c r="A21" s="727" t="s">
        <v>15044</v>
      </c>
      <c r="B21" s="728"/>
      <c r="C21" s="728"/>
      <c r="D21" s="728"/>
      <c r="E21" s="728"/>
      <c r="F21" s="728"/>
      <c r="G21" s="728"/>
      <c r="H21" s="728"/>
      <c r="I21" s="728"/>
      <c r="J21" s="728"/>
      <c r="K21" s="728"/>
      <c r="L21" s="728"/>
      <c r="M21" s="729"/>
      <c r="N21" s="23"/>
      <c r="O21" s="23"/>
      <c r="P21" s="23"/>
      <c r="Q21" s="29"/>
      <c r="R21" s="29"/>
      <c r="S21" s="29">
        <v>339787</v>
      </c>
      <c r="T21" s="365"/>
    </row>
    <row r="22" spans="1:20" ht="54" customHeight="1" x14ac:dyDescent="0.7">
      <c r="A22" s="727" t="s">
        <v>15043</v>
      </c>
      <c r="B22" s="728"/>
      <c r="C22" s="728"/>
      <c r="D22" s="728"/>
      <c r="E22" s="728"/>
      <c r="F22" s="728"/>
      <c r="G22" s="728"/>
      <c r="H22" s="728"/>
      <c r="I22" s="728"/>
      <c r="J22" s="728"/>
      <c r="K22" s="728"/>
      <c r="L22" s="728"/>
      <c r="M22" s="729"/>
      <c r="N22" s="23"/>
      <c r="O22" s="23"/>
      <c r="P22" s="23"/>
      <c r="Q22" s="29"/>
      <c r="R22" s="29">
        <v>6983</v>
      </c>
      <c r="S22" s="154"/>
      <c r="T22" s="365"/>
    </row>
    <row r="23" spans="1:20" ht="54" customHeight="1" x14ac:dyDescent="0.7">
      <c r="A23" s="779" t="s">
        <v>13360</v>
      </c>
      <c r="B23" s="780"/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1"/>
      <c r="N23" s="23"/>
      <c r="O23" s="23"/>
      <c r="P23" s="23"/>
      <c r="Q23" s="29">
        <f>9*375</f>
        <v>3375</v>
      </c>
      <c r="R23" s="29"/>
      <c r="S23" s="154"/>
      <c r="T23" s="29"/>
    </row>
    <row r="24" spans="1:20" ht="54" customHeight="1" x14ac:dyDescent="1.3">
      <c r="A24" s="679" t="s">
        <v>13729</v>
      </c>
      <c r="B24" s="680"/>
      <c r="C24" s="680"/>
      <c r="D24" s="680"/>
      <c r="E24" s="680"/>
      <c r="F24" s="680"/>
      <c r="G24" s="680"/>
      <c r="H24" s="680"/>
      <c r="I24" s="680"/>
      <c r="J24" s="680"/>
      <c r="K24" s="680"/>
      <c r="L24" s="680"/>
      <c r="M24" s="681"/>
      <c r="N24" s="23"/>
      <c r="O24" s="23"/>
      <c r="P24" s="23"/>
      <c r="Q24" s="154"/>
      <c r="R24" s="29"/>
      <c r="S24" s="29"/>
      <c r="T24" s="29"/>
    </row>
    <row r="25" spans="1:20" ht="54" customHeight="1" x14ac:dyDescent="1.05">
      <c r="A25" s="31" t="s">
        <v>13726</v>
      </c>
      <c r="B25" s="37" t="s">
        <v>8099</v>
      </c>
      <c r="C25" s="31" t="s">
        <v>13727</v>
      </c>
      <c r="D25" s="31" t="s">
        <v>13728</v>
      </c>
      <c r="E25" s="31" t="s">
        <v>101</v>
      </c>
      <c r="F25" s="31" t="s">
        <v>123</v>
      </c>
      <c r="G25" s="31" t="s">
        <v>124</v>
      </c>
      <c r="H25" s="31" t="s">
        <v>13384</v>
      </c>
      <c r="I25" s="38">
        <v>0.125</v>
      </c>
      <c r="J25" s="31" t="s">
        <v>5841</v>
      </c>
      <c r="K25" s="31" t="s">
        <v>105</v>
      </c>
      <c r="L25" s="31" t="s">
        <v>106</v>
      </c>
      <c r="M25" s="31" t="s">
        <v>107</v>
      </c>
      <c r="N25" s="23"/>
      <c r="O25" s="23"/>
      <c r="P25" s="23"/>
      <c r="Q25" s="154"/>
      <c r="R25" s="29"/>
      <c r="S25" s="344">
        <v>22000</v>
      </c>
      <c r="T25" s="344"/>
    </row>
    <row r="26" spans="1:20" ht="54" customHeight="1" x14ac:dyDescent="0.7">
      <c r="A26" s="727" t="s">
        <v>15618</v>
      </c>
      <c r="B26" s="728"/>
      <c r="C26" s="728"/>
      <c r="D26" s="728"/>
      <c r="E26" s="728"/>
      <c r="F26" s="728"/>
      <c r="G26" s="728"/>
      <c r="H26" s="728"/>
      <c r="I26" s="728"/>
      <c r="J26" s="728"/>
      <c r="K26" s="728"/>
      <c r="L26" s="728"/>
      <c r="M26" s="729"/>
      <c r="N26" s="23"/>
      <c r="O26" s="23"/>
      <c r="P26" s="23"/>
      <c r="Q26" s="29"/>
      <c r="R26" s="29"/>
      <c r="S26" s="154"/>
      <c r="T26" s="389">
        <v>127400</v>
      </c>
    </row>
    <row r="27" spans="1:20" ht="54" customHeight="1" x14ac:dyDescent="0.7">
      <c r="A27" s="727" t="s">
        <v>15618</v>
      </c>
      <c r="B27" s="728"/>
      <c r="C27" s="728"/>
      <c r="D27" s="728"/>
      <c r="E27" s="728"/>
      <c r="F27" s="728"/>
      <c r="G27" s="728"/>
      <c r="H27" s="728"/>
      <c r="I27" s="728"/>
      <c r="J27" s="728"/>
      <c r="K27" s="728"/>
      <c r="L27" s="728"/>
      <c r="M27" s="729"/>
      <c r="N27" s="23"/>
      <c r="O27" s="23"/>
      <c r="P27" s="23"/>
      <c r="Q27" s="29"/>
      <c r="R27" s="29"/>
      <c r="S27" s="154"/>
      <c r="T27" s="389">
        <v>80000</v>
      </c>
    </row>
    <row r="28" spans="1:20" ht="54" customHeight="1" x14ac:dyDescent="0.7">
      <c r="A28" s="779" t="s">
        <v>15628</v>
      </c>
      <c r="B28" s="780"/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1"/>
      <c r="N28" s="23"/>
      <c r="O28" s="23"/>
      <c r="P28" s="23"/>
      <c r="Q28" s="29">
        <f>9*375</f>
        <v>3375</v>
      </c>
      <c r="R28" s="29"/>
      <c r="S28" s="154"/>
      <c r="T28" s="29"/>
    </row>
    <row r="29" spans="1:20" ht="54" customHeight="1" x14ac:dyDescent="1.05">
      <c r="A29" s="688" t="s">
        <v>16177</v>
      </c>
      <c r="B29" s="689"/>
      <c r="C29" s="689"/>
      <c r="D29" s="689"/>
      <c r="E29" s="689"/>
      <c r="F29" s="689"/>
      <c r="G29" s="689"/>
      <c r="H29" s="689"/>
      <c r="I29" s="689"/>
      <c r="J29" s="689"/>
      <c r="K29" s="689"/>
      <c r="L29" s="689"/>
      <c r="M29" s="690"/>
      <c r="N29" s="23"/>
      <c r="O29" s="23"/>
      <c r="P29" s="23"/>
      <c r="Q29" s="154"/>
      <c r="R29" s="29"/>
      <c r="S29" s="29"/>
      <c r="T29" s="29"/>
    </row>
    <row r="30" spans="1:20" ht="54" customHeight="1" x14ac:dyDescent="1.05">
      <c r="A30" s="31" t="s">
        <v>16174</v>
      </c>
      <c r="B30" s="37" t="s">
        <v>1505</v>
      </c>
      <c r="C30" s="31" t="s">
        <v>16175</v>
      </c>
      <c r="D30" s="31" t="s">
        <v>16176</v>
      </c>
      <c r="E30" s="31" t="s">
        <v>101</v>
      </c>
      <c r="F30" s="31" t="s">
        <v>123</v>
      </c>
      <c r="G30" s="31" t="s">
        <v>124</v>
      </c>
      <c r="H30" s="31" t="s">
        <v>15633</v>
      </c>
      <c r="I30" s="38">
        <v>0.125</v>
      </c>
      <c r="J30" s="31" t="s">
        <v>5841</v>
      </c>
      <c r="K30" s="31" t="s">
        <v>105</v>
      </c>
      <c r="L30" s="31" t="s">
        <v>106</v>
      </c>
      <c r="M30" s="31" t="s">
        <v>194</v>
      </c>
      <c r="N30" s="23"/>
      <c r="O30" s="23"/>
      <c r="P30" s="23"/>
      <c r="Q30" s="154"/>
      <c r="R30" s="29"/>
      <c r="S30" s="29">
        <v>40330</v>
      </c>
      <c r="T30" s="29"/>
    </row>
    <row r="31" spans="1:20" ht="54" customHeight="1" x14ac:dyDescent="1.3">
      <c r="A31" s="685" t="s">
        <v>15044</v>
      </c>
      <c r="B31" s="686"/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7"/>
      <c r="N31" s="23"/>
      <c r="O31" s="23"/>
      <c r="P31" s="23"/>
      <c r="Q31" s="154"/>
      <c r="R31" s="29"/>
      <c r="S31" s="29">
        <v>80000</v>
      </c>
      <c r="T31" s="29"/>
    </row>
    <row r="32" spans="1:20" ht="54" customHeight="1" x14ac:dyDescent="1.3">
      <c r="A32" s="685" t="s">
        <v>16180</v>
      </c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7"/>
      <c r="N32" s="23"/>
      <c r="O32" s="23"/>
      <c r="P32" s="23"/>
      <c r="Q32" s="154"/>
      <c r="R32" s="29">
        <v>1606</v>
      </c>
      <c r="S32" s="29"/>
      <c r="T32" s="29"/>
    </row>
    <row r="33" spans="1:20" ht="54" customHeight="1" x14ac:dyDescent="1.3">
      <c r="A33" s="685" t="s">
        <v>16739</v>
      </c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23"/>
      <c r="O33" s="23"/>
      <c r="P33" s="23"/>
      <c r="Q33" s="154"/>
      <c r="R33" s="29">
        <v>3600</v>
      </c>
      <c r="S33" s="29"/>
      <c r="T33" s="29"/>
    </row>
    <row r="34" spans="1:20" ht="54" customHeight="1" x14ac:dyDescent="1.3">
      <c r="A34" s="685" t="s">
        <v>16179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23"/>
      <c r="O34" s="23"/>
      <c r="P34" s="23"/>
      <c r="Q34" s="154"/>
      <c r="R34" s="29"/>
      <c r="S34" s="29"/>
      <c r="T34" s="29">
        <v>30000</v>
      </c>
    </row>
    <row r="35" spans="1:20" ht="54" customHeight="1" x14ac:dyDescent="1.3">
      <c r="A35" s="685" t="s">
        <v>16179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7"/>
      <c r="N35" s="23"/>
      <c r="O35" s="23"/>
      <c r="P35" s="23"/>
      <c r="Q35" s="154"/>
      <c r="R35" s="29"/>
      <c r="S35" s="29"/>
      <c r="T35" s="29">
        <v>50000</v>
      </c>
    </row>
    <row r="36" spans="1:20" ht="54" customHeight="1" x14ac:dyDescent="1.05">
      <c r="A36" s="688" t="s">
        <v>16735</v>
      </c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90"/>
      <c r="N36" s="31"/>
      <c r="O36" s="31"/>
      <c r="P36" s="31"/>
      <c r="Q36" s="154"/>
      <c r="R36" s="23"/>
      <c r="S36" s="29"/>
      <c r="T36" s="31"/>
    </row>
    <row r="37" spans="1:20" ht="54" customHeight="1" x14ac:dyDescent="1.05">
      <c r="A37" s="31" t="s">
        <v>16727</v>
      </c>
      <c r="B37" s="31" t="s">
        <v>16728</v>
      </c>
      <c r="C37" s="31" t="s">
        <v>16183</v>
      </c>
      <c r="D37" s="31" t="s">
        <v>16729</v>
      </c>
      <c r="E37" s="31" t="s">
        <v>101</v>
      </c>
      <c r="F37" s="31" t="s">
        <v>123</v>
      </c>
      <c r="G37" s="31" t="s">
        <v>16223</v>
      </c>
      <c r="H37" s="31" t="s">
        <v>16224</v>
      </c>
      <c r="I37" s="31"/>
      <c r="J37" s="31" t="s">
        <v>5841</v>
      </c>
      <c r="K37" s="31"/>
      <c r="L37" s="31" t="s">
        <v>125</v>
      </c>
      <c r="M37" s="31" t="s">
        <v>194</v>
      </c>
      <c r="N37" s="31" t="s">
        <v>105</v>
      </c>
      <c r="O37" s="31"/>
      <c r="P37" s="31"/>
      <c r="Q37" s="154"/>
      <c r="R37" s="23"/>
      <c r="S37" s="29">
        <v>32930</v>
      </c>
      <c r="T37" s="31"/>
    </row>
    <row r="38" spans="1:20" ht="54" customHeight="1" x14ac:dyDescent="1.05">
      <c r="A38" s="688" t="s">
        <v>18797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90"/>
      <c r="N38" s="23"/>
      <c r="O38" s="23"/>
      <c r="P38" s="23"/>
      <c r="Q38" s="29">
        <f>6*375</f>
        <v>2250</v>
      </c>
      <c r="R38" s="29"/>
      <c r="S38" s="29"/>
      <c r="T38" s="29"/>
    </row>
    <row r="39" spans="1:20" ht="54" customHeight="1" x14ac:dyDescent="1.05">
      <c r="A39" s="693" t="s">
        <v>20035</v>
      </c>
      <c r="B39" s="694"/>
      <c r="C39" s="694"/>
      <c r="D39" s="694"/>
      <c r="E39" s="694"/>
      <c r="F39" s="694"/>
      <c r="G39" s="694"/>
      <c r="H39" s="694"/>
      <c r="I39" s="694"/>
      <c r="J39" s="694"/>
      <c r="K39" s="694"/>
      <c r="L39" s="694"/>
      <c r="M39" s="695"/>
      <c r="N39" s="23"/>
      <c r="O39" s="23"/>
      <c r="P39" s="23"/>
      <c r="Q39" s="154"/>
      <c r="R39" s="29"/>
      <c r="S39" s="29"/>
      <c r="T39" s="29">
        <v>200000</v>
      </c>
    </row>
    <row r="40" spans="1:20" ht="54" customHeight="1" x14ac:dyDescent="1.05">
      <c r="A40" s="693" t="s">
        <v>15044</v>
      </c>
      <c r="B40" s="694"/>
      <c r="C40" s="694"/>
      <c r="D40" s="694"/>
      <c r="E40" s="694"/>
      <c r="F40" s="694"/>
      <c r="G40" s="694"/>
      <c r="H40" s="694"/>
      <c r="I40" s="694"/>
      <c r="J40" s="694"/>
      <c r="K40" s="694"/>
      <c r="L40" s="694"/>
      <c r="M40" s="695"/>
      <c r="N40" s="23"/>
      <c r="O40" s="23"/>
      <c r="P40" s="23"/>
      <c r="Q40" s="154"/>
      <c r="R40" s="29"/>
      <c r="S40" s="29">
        <v>212320</v>
      </c>
      <c r="T40" s="29"/>
    </row>
    <row r="41" spans="1:20" ht="54" customHeight="1" x14ac:dyDescent="1.05">
      <c r="A41" s="693" t="s">
        <v>20037</v>
      </c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5"/>
      <c r="N41" s="23"/>
      <c r="O41" s="23"/>
      <c r="P41" s="23"/>
      <c r="Q41" s="154"/>
      <c r="R41" s="29">
        <v>4157</v>
      </c>
      <c r="S41" s="29"/>
      <c r="T41" s="29"/>
    </row>
    <row r="42" spans="1:20" ht="54" customHeight="1" x14ac:dyDescent="1.05">
      <c r="A42" s="693" t="s">
        <v>2001</v>
      </c>
      <c r="B42" s="694"/>
      <c r="C42" s="694"/>
      <c r="D42" s="694"/>
      <c r="E42" s="694"/>
      <c r="F42" s="694"/>
      <c r="G42" s="694"/>
      <c r="H42" s="694"/>
      <c r="I42" s="694"/>
      <c r="J42" s="694"/>
      <c r="K42" s="694"/>
      <c r="L42" s="694"/>
      <c r="M42" s="695"/>
      <c r="N42" s="23"/>
      <c r="O42" s="23"/>
      <c r="P42" s="23"/>
      <c r="Q42" s="29">
        <f>4*375</f>
        <v>1500</v>
      </c>
      <c r="R42" s="29"/>
      <c r="S42" s="29"/>
      <c r="T42" s="29"/>
    </row>
    <row r="43" spans="1:20" ht="54" customHeight="1" x14ac:dyDescent="1.05">
      <c r="A43" s="693" t="s">
        <v>4064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5"/>
      <c r="N43" s="23"/>
      <c r="O43" s="23"/>
      <c r="P43" s="23"/>
      <c r="Q43" s="29">
        <v>375</v>
      </c>
      <c r="R43" s="29"/>
      <c r="S43" s="154"/>
      <c r="T43" s="29"/>
    </row>
    <row r="44" spans="1:20" ht="54" customHeight="1" x14ac:dyDescent="1.05">
      <c r="A44" s="688" t="s">
        <v>21789</v>
      </c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90"/>
      <c r="N44" s="23"/>
      <c r="O44" s="23"/>
      <c r="P44" s="23"/>
      <c r="Q44" s="23"/>
      <c r="R44" s="23"/>
      <c r="S44" s="29"/>
      <c r="T44" s="23"/>
    </row>
    <row r="45" spans="1:20" ht="54" customHeight="1" x14ac:dyDescent="1.05">
      <c r="A45" s="31" t="s">
        <v>21777</v>
      </c>
      <c r="B45" s="31" t="s">
        <v>21778</v>
      </c>
      <c r="C45" s="31" t="s">
        <v>21779</v>
      </c>
      <c r="D45" s="31" t="s">
        <v>21780</v>
      </c>
      <c r="E45" s="31" t="s">
        <v>101</v>
      </c>
      <c r="F45" s="31" t="s">
        <v>123</v>
      </c>
      <c r="G45" s="31" t="s">
        <v>16223</v>
      </c>
      <c r="H45" s="31" t="s">
        <v>17473</v>
      </c>
      <c r="I45" s="38">
        <v>0.16666666666666666</v>
      </c>
      <c r="J45" s="31" t="s">
        <v>5841</v>
      </c>
      <c r="K45" s="31" t="s">
        <v>105</v>
      </c>
      <c r="L45" s="31" t="s">
        <v>106</v>
      </c>
      <c r="M45" s="210" t="s">
        <v>194</v>
      </c>
      <c r="N45" s="23"/>
      <c r="O45" s="23"/>
      <c r="P45" s="23"/>
      <c r="Q45" s="23"/>
      <c r="R45" s="23"/>
      <c r="S45" s="29">
        <v>40330</v>
      </c>
      <c r="T45" s="23"/>
    </row>
    <row r="46" spans="1:20" ht="54" customHeight="1" x14ac:dyDescent="0.7">
      <c r="A46" s="698" t="s">
        <v>21794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700"/>
      <c r="N46" s="23"/>
      <c r="O46" s="23"/>
      <c r="P46" s="23"/>
      <c r="Q46" s="29"/>
      <c r="R46" s="29"/>
      <c r="S46" s="154"/>
      <c r="T46" s="29">
        <v>200000</v>
      </c>
    </row>
    <row r="47" spans="1:20" ht="54" customHeight="1" x14ac:dyDescent="0.7">
      <c r="A47" s="698" t="s">
        <v>4068</v>
      </c>
      <c r="B47" s="699"/>
      <c r="C47" s="699"/>
      <c r="D47" s="699"/>
      <c r="E47" s="699"/>
      <c r="F47" s="699"/>
      <c r="G47" s="699"/>
      <c r="H47" s="699"/>
      <c r="I47" s="699"/>
      <c r="J47" s="699"/>
      <c r="K47" s="699"/>
      <c r="L47" s="699"/>
      <c r="M47" s="700"/>
      <c r="N47" s="23"/>
      <c r="O47" s="23"/>
      <c r="P47" s="23"/>
      <c r="Q47" s="29"/>
      <c r="R47" s="29"/>
      <c r="S47" s="29">
        <v>160690</v>
      </c>
      <c r="T47" s="29"/>
    </row>
    <row r="48" spans="1:20" ht="54" customHeight="1" x14ac:dyDescent="0.7">
      <c r="A48" s="698" t="s">
        <v>21795</v>
      </c>
      <c r="B48" s="699"/>
      <c r="C48" s="699"/>
      <c r="D48" s="699"/>
      <c r="E48" s="699"/>
      <c r="F48" s="699"/>
      <c r="G48" s="699"/>
      <c r="H48" s="699"/>
      <c r="I48" s="699"/>
      <c r="J48" s="699"/>
      <c r="K48" s="699"/>
      <c r="L48" s="699"/>
      <c r="M48" s="700"/>
      <c r="N48" s="23"/>
      <c r="O48" s="23"/>
      <c r="P48" s="23"/>
      <c r="Q48" s="29"/>
      <c r="R48" s="29">
        <v>3146</v>
      </c>
      <c r="S48" s="29"/>
      <c r="T48" s="29"/>
    </row>
    <row r="49" spans="1:20" ht="54" customHeight="1" x14ac:dyDescent="0.7">
      <c r="A49" s="779" t="s">
        <v>13360</v>
      </c>
      <c r="B49" s="799"/>
      <c r="C49" s="799"/>
      <c r="D49" s="799"/>
      <c r="E49" s="799"/>
      <c r="F49" s="799"/>
      <c r="G49" s="799"/>
      <c r="H49" s="799"/>
      <c r="I49" s="799"/>
      <c r="J49" s="799"/>
      <c r="K49" s="799"/>
      <c r="L49" s="799"/>
      <c r="M49" s="800"/>
      <c r="N49" s="23"/>
      <c r="O49" s="23"/>
      <c r="P49" s="23"/>
      <c r="Q49" s="29">
        <f>9*375</f>
        <v>3375</v>
      </c>
      <c r="R49" s="29"/>
      <c r="S49" s="154"/>
      <c r="T49" s="29"/>
    </row>
    <row r="50" spans="1:20" ht="54" customHeight="1" x14ac:dyDescent="1.05">
      <c r="A50" s="688" t="s">
        <v>22805</v>
      </c>
      <c r="B50" s="689"/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690"/>
      <c r="N50" s="23"/>
      <c r="O50" s="23"/>
      <c r="P50" s="23"/>
      <c r="Q50" s="23"/>
      <c r="R50" s="23"/>
      <c r="S50" s="29"/>
      <c r="T50" s="23"/>
    </row>
    <row r="51" spans="1:20" ht="54" customHeight="1" x14ac:dyDescent="1.05">
      <c r="A51" s="31" t="s">
        <v>22801</v>
      </c>
      <c r="B51" s="31" t="s">
        <v>22802</v>
      </c>
      <c r="C51" s="31" t="s">
        <v>22803</v>
      </c>
      <c r="D51" s="31" t="s">
        <v>22804</v>
      </c>
      <c r="E51" s="31" t="s">
        <v>101</v>
      </c>
      <c r="F51" s="31" t="s">
        <v>123</v>
      </c>
      <c r="G51" s="31" t="s">
        <v>16223</v>
      </c>
      <c r="H51" s="31" t="s">
        <v>17112</v>
      </c>
      <c r="I51" s="38">
        <v>0.25</v>
      </c>
      <c r="J51" s="31" t="s">
        <v>5841</v>
      </c>
      <c r="K51" s="31" t="s">
        <v>105</v>
      </c>
      <c r="L51" s="31" t="s">
        <v>106</v>
      </c>
      <c r="M51" s="31" t="s">
        <v>194</v>
      </c>
      <c r="N51" s="23"/>
      <c r="O51" s="23"/>
      <c r="P51" s="23"/>
      <c r="Q51" s="23"/>
      <c r="R51" s="23"/>
      <c r="S51" s="29">
        <v>40330</v>
      </c>
      <c r="T51" s="23"/>
    </row>
    <row r="52" spans="1:20" ht="54" customHeight="1" x14ac:dyDescent="0.7">
      <c r="A52" s="779" t="s">
        <v>22965</v>
      </c>
      <c r="B52" s="780"/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1"/>
      <c r="N52" s="23"/>
      <c r="O52" s="23"/>
      <c r="P52" s="23"/>
      <c r="Q52" s="29">
        <v>1125</v>
      </c>
      <c r="R52" s="29"/>
      <c r="S52" s="154"/>
      <c r="T52" s="29"/>
    </row>
    <row r="53" spans="1:20" ht="54" customHeight="1" x14ac:dyDescent="0.7">
      <c r="A53" s="779" t="s">
        <v>2002</v>
      </c>
      <c r="B53" s="780"/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1"/>
      <c r="N53" s="23"/>
      <c r="O53" s="23"/>
      <c r="P53" s="23"/>
      <c r="Q53" s="29">
        <v>425</v>
      </c>
      <c r="R53" s="29"/>
      <c r="S53" s="154"/>
      <c r="T53" s="29"/>
    </row>
    <row r="54" spans="1:20" ht="54" customHeight="1" x14ac:dyDescent="0.7">
      <c r="A54" s="698" t="s">
        <v>23242</v>
      </c>
      <c r="B54" s="699"/>
      <c r="C54" s="699"/>
      <c r="D54" s="699"/>
      <c r="E54" s="699"/>
      <c r="F54" s="699"/>
      <c r="G54" s="699"/>
      <c r="H54" s="699"/>
      <c r="I54" s="699"/>
      <c r="J54" s="699"/>
      <c r="K54" s="699"/>
      <c r="L54" s="699"/>
      <c r="M54" s="700"/>
      <c r="N54" s="23"/>
      <c r="O54" s="23"/>
      <c r="P54" s="23"/>
      <c r="Q54" s="29"/>
      <c r="R54" s="29"/>
      <c r="S54" s="154"/>
      <c r="T54" s="29">
        <v>40330</v>
      </c>
    </row>
    <row r="55" spans="1:20" ht="54" customHeight="1" x14ac:dyDescent="0.7">
      <c r="A55" s="698" t="s">
        <v>24903</v>
      </c>
      <c r="B55" s="699"/>
      <c r="C55" s="699"/>
      <c r="D55" s="699"/>
      <c r="E55" s="699"/>
      <c r="F55" s="699"/>
      <c r="G55" s="699"/>
      <c r="H55" s="699"/>
      <c r="I55" s="699"/>
      <c r="J55" s="699"/>
      <c r="K55" s="699"/>
      <c r="L55" s="699"/>
      <c r="M55" s="700"/>
      <c r="N55" s="23"/>
      <c r="O55" s="23"/>
      <c r="P55" s="23"/>
      <c r="Q55" s="29"/>
      <c r="R55" s="29"/>
      <c r="S55" s="154"/>
      <c r="T55" s="29">
        <v>120000</v>
      </c>
    </row>
    <row r="56" spans="1:20" ht="54" customHeight="1" x14ac:dyDescent="0.7">
      <c r="A56" s="698" t="s">
        <v>4068</v>
      </c>
      <c r="B56" s="699"/>
      <c r="C56" s="699"/>
      <c r="D56" s="699"/>
      <c r="E56" s="699"/>
      <c r="F56" s="699"/>
      <c r="G56" s="699"/>
      <c r="H56" s="699"/>
      <c r="I56" s="699"/>
      <c r="J56" s="699"/>
      <c r="K56" s="699"/>
      <c r="L56" s="699"/>
      <c r="M56" s="700"/>
      <c r="N56" s="23"/>
      <c r="O56" s="23"/>
      <c r="P56" s="23"/>
      <c r="Q56" s="29"/>
      <c r="R56" s="29"/>
      <c r="S56" s="29">
        <v>119870</v>
      </c>
      <c r="T56" s="29"/>
    </row>
    <row r="57" spans="1:20" ht="54" customHeight="1" x14ac:dyDescent="0.7">
      <c r="A57" s="698" t="s">
        <v>24904</v>
      </c>
      <c r="B57" s="699"/>
      <c r="C57" s="699"/>
      <c r="D57" s="699"/>
      <c r="E57" s="699"/>
      <c r="F57" s="699"/>
      <c r="G57" s="699"/>
      <c r="H57" s="699"/>
      <c r="I57" s="699"/>
      <c r="J57" s="699"/>
      <c r="K57" s="699"/>
      <c r="L57" s="699"/>
      <c r="M57" s="700"/>
      <c r="N57" s="23"/>
      <c r="O57" s="23"/>
      <c r="P57" s="23"/>
      <c r="Q57" s="29"/>
      <c r="R57" s="29">
        <v>2365</v>
      </c>
      <c r="S57" s="154"/>
      <c r="T57" s="29"/>
    </row>
    <row r="58" spans="1:20" ht="54" customHeight="1" x14ac:dyDescent="0.7">
      <c r="A58" s="698" t="s">
        <v>13743</v>
      </c>
      <c r="B58" s="699"/>
      <c r="C58" s="699"/>
      <c r="D58" s="699"/>
      <c r="E58" s="699"/>
      <c r="F58" s="699"/>
      <c r="G58" s="699"/>
      <c r="H58" s="699"/>
      <c r="I58" s="699"/>
      <c r="J58" s="699"/>
      <c r="K58" s="699"/>
      <c r="L58" s="699"/>
      <c r="M58" s="700"/>
      <c r="N58" s="23"/>
      <c r="O58" s="23"/>
      <c r="P58" s="23"/>
      <c r="Q58" s="29"/>
      <c r="R58" s="29"/>
      <c r="S58" s="154"/>
      <c r="T58" s="29">
        <v>45474</v>
      </c>
    </row>
    <row r="59" spans="1:20" ht="54" customHeight="1" x14ac:dyDescent="0.7">
      <c r="A59" s="698" t="s">
        <v>4068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700"/>
      <c r="N59" s="23"/>
      <c r="O59" s="23"/>
      <c r="P59" s="23"/>
      <c r="Q59" s="29"/>
      <c r="R59" s="29"/>
      <c r="S59" s="29">
        <v>45474</v>
      </c>
      <c r="T59" s="29"/>
    </row>
    <row r="60" spans="1:20" ht="54" customHeight="1" x14ac:dyDescent="0.7">
      <c r="A60" s="698" t="s">
        <v>25353</v>
      </c>
      <c r="B60" s="699"/>
      <c r="C60" s="699"/>
      <c r="D60" s="699"/>
      <c r="E60" s="699"/>
      <c r="F60" s="699"/>
      <c r="G60" s="699"/>
      <c r="H60" s="699"/>
      <c r="I60" s="699"/>
      <c r="J60" s="699"/>
      <c r="K60" s="699"/>
      <c r="L60" s="699"/>
      <c r="M60" s="700"/>
      <c r="N60" s="23"/>
      <c r="O60" s="23"/>
      <c r="P60" s="23"/>
      <c r="Q60" s="29"/>
      <c r="R60" s="29">
        <v>899</v>
      </c>
      <c r="S60" s="154"/>
      <c r="T60" s="29"/>
    </row>
    <row r="61" spans="1:20" ht="54" customHeight="1" x14ac:dyDescent="0.7">
      <c r="A61" s="779" t="s">
        <v>37944</v>
      </c>
      <c r="B61" s="780"/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1"/>
      <c r="N61" s="23"/>
      <c r="O61" s="23"/>
      <c r="P61" s="23"/>
      <c r="Q61" s="29">
        <f>425*7</f>
        <v>2975</v>
      </c>
      <c r="R61" s="29"/>
      <c r="S61" s="154"/>
      <c r="T61" s="29"/>
    </row>
    <row r="62" spans="1:20" ht="54" customHeight="1" x14ac:dyDescent="0.7">
      <c r="A62" s="779" t="s">
        <v>25356</v>
      </c>
      <c r="B62" s="780"/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1"/>
      <c r="N62" s="23"/>
      <c r="O62" s="23"/>
      <c r="P62" s="23"/>
      <c r="Q62" s="29">
        <v>375</v>
      </c>
      <c r="R62" s="29"/>
      <c r="S62" s="154"/>
      <c r="T62" s="29"/>
    </row>
    <row r="63" spans="1:20" ht="54" customHeight="1" x14ac:dyDescent="0.7">
      <c r="A63" s="698" t="s">
        <v>13743</v>
      </c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700"/>
      <c r="N63" s="23"/>
      <c r="O63" s="23"/>
      <c r="P63" s="23"/>
      <c r="Q63" s="29"/>
      <c r="R63" s="29"/>
      <c r="S63" s="154"/>
      <c r="T63" s="29">
        <v>270830</v>
      </c>
    </row>
    <row r="64" spans="1:20" ht="54" customHeight="1" x14ac:dyDescent="0.7">
      <c r="A64" s="698" t="s">
        <v>4068</v>
      </c>
      <c r="B64" s="699"/>
      <c r="C64" s="699"/>
      <c r="D64" s="699"/>
      <c r="E64" s="699"/>
      <c r="F64" s="699"/>
      <c r="G64" s="699"/>
      <c r="H64" s="699"/>
      <c r="I64" s="699"/>
      <c r="J64" s="699"/>
      <c r="K64" s="699"/>
      <c r="L64" s="699"/>
      <c r="M64" s="700"/>
      <c r="N64" s="23"/>
      <c r="O64" s="23"/>
      <c r="P64" s="23"/>
      <c r="Q64" s="29"/>
      <c r="R64" s="29"/>
      <c r="S64" s="29">
        <v>270830</v>
      </c>
      <c r="T64" s="29"/>
    </row>
    <row r="65" spans="1:20" ht="54" customHeight="1" x14ac:dyDescent="0.7">
      <c r="A65" s="698" t="s">
        <v>26807</v>
      </c>
      <c r="B65" s="699"/>
      <c r="C65" s="699"/>
      <c r="D65" s="699"/>
      <c r="E65" s="699"/>
      <c r="F65" s="699"/>
      <c r="G65" s="699"/>
      <c r="H65" s="699"/>
      <c r="I65" s="699"/>
      <c r="J65" s="699"/>
      <c r="K65" s="699"/>
      <c r="L65" s="699"/>
      <c r="M65" s="700"/>
      <c r="N65" s="23"/>
      <c r="O65" s="23"/>
      <c r="P65" s="23"/>
      <c r="Q65" s="29"/>
      <c r="R65" s="29">
        <v>5300</v>
      </c>
      <c r="S65" s="154"/>
      <c r="T65" s="29"/>
    </row>
    <row r="66" spans="1:20" ht="54" customHeight="1" x14ac:dyDescent="0.7">
      <c r="A66" s="779" t="s">
        <v>26808</v>
      </c>
      <c r="B66" s="780"/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1"/>
      <c r="N66" s="23"/>
      <c r="O66" s="23"/>
      <c r="P66" s="23"/>
      <c r="Q66" s="29">
        <f>5*375</f>
        <v>1875</v>
      </c>
      <c r="R66" s="29"/>
      <c r="S66" s="154"/>
      <c r="T66" s="29"/>
    </row>
    <row r="67" spans="1:20" ht="54" customHeight="1" x14ac:dyDescent="0.7">
      <c r="A67" s="779" t="s">
        <v>26811</v>
      </c>
      <c r="B67" s="780"/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1"/>
      <c r="N67" s="23"/>
      <c r="O67" s="23"/>
      <c r="P67" s="23"/>
      <c r="Q67" s="29">
        <v>375</v>
      </c>
      <c r="R67" s="29"/>
      <c r="S67" s="154"/>
      <c r="T67" s="29"/>
    </row>
    <row r="68" spans="1:20" ht="54" customHeight="1" x14ac:dyDescent="0.7">
      <c r="A68" s="779" t="s">
        <v>27731</v>
      </c>
      <c r="B68" s="780"/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1"/>
      <c r="N68" s="23"/>
      <c r="O68" s="23"/>
      <c r="P68" s="23"/>
      <c r="Q68" s="29">
        <f>3*375</f>
        <v>1125</v>
      </c>
      <c r="R68" s="29"/>
      <c r="S68" s="154"/>
      <c r="T68" s="29"/>
    </row>
    <row r="69" spans="1:20" ht="54" customHeight="1" x14ac:dyDescent="0.7">
      <c r="A69" s="779" t="s">
        <v>28009</v>
      </c>
      <c r="B69" s="780"/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1"/>
      <c r="N69" s="23"/>
      <c r="O69" s="23"/>
      <c r="P69" s="23"/>
      <c r="Q69" s="29">
        <f>3*375</f>
        <v>1125</v>
      </c>
      <c r="R69" s="29"/>
      <c r="S69" s="154"/>
      <c r="T69" s="29"/>
    </row>
    <row r="70" spans="1:20" ht="54" customHeight="1" x14ac:dyDescent="0.7">
      <c r="A70" s="779" t="s">
        <v>29701</v>
      </c>
      <c r="B70" s="780"/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1"/>
      <c r="N70" s="23"/>
      <c r="O70" s="23"/>
      <c r="P70" s="23"/>
      <c r="Q70" s="29">
        <v>375</v>
      </c>
      <c r="R70" s="29"/>
      <c r="S70" s="154"/>
      <c r="T70" s="29"/>
    </row>
    <row r="71" spans="1:20" ht="54" customHeight="1" x14ac:dyDescent="0.7">
      <c r="A71" s="698" t="s">
        <v>30214</v>
      </c>
      <c r="B71" s="699"/>
      <c r="C71" s="699"/>
      <c r="D71" s="699"/>
      <c r="E71" s="699"/>
      <c r="F71" s="699"/>
      <c r="G71" s="699"/>
      <c r="H71" s="699"/>
      <c r="I71" s="699"/>
      <c r="J71" s="699"/>
      <c r="K71" s="699"/>
      <c r="L71" s="699"/>
      <c r="M71" s="700"/>
      <c r="N71" s="23"/>
      <c r="O71" s="23"/>
      <c r="P71" s="23"/>
      <c r="Q71" s="29"/>
      <c r="R71" s="29"/>
      <c r="S71" s="154"/>
      <c r="T71" s="29">
        <v>200000</v>
      </c>
    </row>
    <row r="72" spans="1:20" ht="54" customHeight="1" x14ac:dyDescent="0.7">
      <c r="A72" s="698" t="s">
        <v>15044</v>
      </c>
      <c r="B72" s="699"/>
      <c r="C72" s="699"/>
      <c r="D72" s="699"/>
      <c r="E72" s="699"/>
      <c r="F72" s="699"/>
      <c r="G72" s="699"/>
      <c r="H72" s="699"/>
      <c r="I72" s="699"/>
      <c r="J72" s="699"/>
      <c r="K72" s="699"/>
      <c r="L72" s="699"/>
      <c r="M72" s="700"/>
      <c r="N72" s="23"/>
      <c r="O72" s="23"/>
      <c r="P72" s="23"/>
      <c r="Q72" s="29"/>
      <c r="R72" s="29"/>
      <c r="S72" s="154">
        <v>200000</v>
      </c>
      <c r="T72" s="29"/>
    </row>
    <row r="73" spans="1:20" ht="54" customHeight="1" x14ac:dyDescent="0.7">
      <c r="A73" s="698" t="s">
        <v>30219</v>
      </c>
      <c r="B73" s="699"/>
      <c r="C73" s="699"/>
      <c r="D73" s="699"/>
      <c r="E73" s="699"/>
      <c r="F73" s="699"/>
      <c r="G73" s="699"/>
      <c r="H73" s="699"/>
      <c r="I73" s="699"/>
      <c r="J73" s="699"/>
      <c r="K73" s="699"/>
      <c r="L73" s="699"/>
      <c r="M73" s="700"/>
      <c r="N73" s="23"/>
      <c r="O73" s="23"/>
      <c r="P73" s="23"/>
      <c r="Q73" s="29"/>
      <c r="R73" s="29">
        <v>4020</v>
      </c>
      <c r="S73" s="154"/>
      <c r="T73" s="29"/>
    </row>
    <row r="74" spans="1:20" ht="54" customHeight="1" x14ac:dyDescent="0.7">
      <c r="A74" s="779" t="s">
        <v>31181</v>
      </c>
      <c r="B74" s="780"/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1"/>
      <c r="N74" s="23"/>
      <c r="O74" s="23"/>
      <c r="P74" s="23"/>
      <c r="Q74" s="29">
        <f>7*375</f>
        <v>2625</v>
      </c>
      <c r="R74" s="29"/>
      <c r="S74" s="154"/>
      <c r="T74" s="29"/>
    </row>
    <row r="75" spans="1:20" ht="54" customHeight="1" x14ac:dyDescent="0.7">
      <c r="A75" s="779" t="s">
        <v>31913</v>
      </c>
      <c r="B75" s="780"/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1"/>
      <c r="N75" s="23"/>
      <c r="O75" s="23"/>
      <c r="P75" s="23"/>
      <c r="Q75" s="29">
        <f>4*375</f>
        <v>1500</v>
      </c>
      <c r="R75" s="29"/>
      <c r="S75" s="154"/>
      <c r="T75" s="29"/>
    </row>
    <row r="76" spans="1:20" ht="54" customHeight="1" x14ac:dyDescent="0.7">
      <c r="A76" s="779" t="s">
        <v>32421</v>
      </c>
      <c r="B76" s="780"/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1"/>
      <c r="N76" s="23"/>
      <c r="O76" s="23"/>
      <c r="P76" s="23"/>
      <c r="Q76" s="29">
        <v>75</v>
      </c>
      <c r="R76" s="29"/>
      <c r="S76" s="154"/>
      <c r="T76" s="29"/>
    </row>
    <row r="77" spans="1:20" ht="54" customHeight="1" x14ac:dyDescent="0.7">
      <c r="A77" s="698" t="s">
        <v>32858</v>
      </c>
      <c r="B77" s="699"/>
      <c r="C77" s="699"/>
      <c r="D77" s="699"/>
      <c r="E77" s="699"/>
      <c r="F77" s="699"/>
      <c r="G77" s="699"/>
      <c r="H77" s="699"/>
      <c r="I77" s="699"/>
      <c r="J77" s="699"/>
      <c r="K77" s="699"/>
      <c r="L77" s="699"/>
      <c r="M77" s="700"/>
      <c r="N77" s="23"/>
      <c r="O77" s="23"/>
      <c r="P77" s="23"/>
      <c r="Q77" s="29"/>
      <c r="R77" s="29"/>
      <c r="S77" s="154"/>
      <c r="T77" s="29">
        <v>100000</v>
      </c>
    </row>
    <row r="78" spans="1:20" ht="54" customHeight="1" x14ac:dyDescent="0.7">
      <c r="A78" s="698" t="s">
        <v>15044</v>
      </c>
      <c r="B78" s="699"/>
      <c r="C78" s="699"/>
      <c r="D78" s="699"/>
      <c r="E78" s="699"/>
      <c r="F78" s="699"/>
      <c r="G78" s="699"/>
      <c r="H78" s="699"/>
      <c r="I78" s="699"/>
      <c r="J78" s="699"/>
      <c r="K78" s="699"/>
      <c r="L78" s="699"/>
      <c r="M78" s="700"/>
      <c r="N78" s="23"/>
      <c r="O78" s="23"/>
      <c r="P78" s="23"/>
      <c r="Q78" s="29"/>
      <c r="R78" s="29"/>
      <c r="S78" s="29">
        <v>100000</v>
      </c>
      <c r="T78" s="29"/>
    </row>
    <row r="79" spans="1:20" ht="54" customHeight="1" x14ac:dyDescent="0.7">
      <c r="A79" s="698" t="s">
        <v>32874</v>
      </c>
      <c r="B79" s="699"/>
      <c r="C79" s="699"/>
      <c r="D79" s="699"/>
      <c r="E79" s="699"/>
      <c r="F79" s="699"/>
      <c r="G79" s="699"/>
      <c r="H79" s="699"/>
      <c r="I79" s="699"/>
      <c r="J79" s="699"/>
      <c r="K79" s="699"/>
      <c r="L79" s="699"/>
      <c r="M79" s="700"/>
      <c r="N79" s="23"/>
      <c r="O79" s="23"/>
      <c r="P79" s="23"/>
      <c r="Q79" s="29"/>
      <c r="R79" s="29">
        <v>2008</v>
      </c>
      <c r="S79" s="154"/>
      <c r="T79" s="29"/>
    </row>
    <row r="80" spans="1:20" ht="54" customHeight="1" x14ac:dyDescent="0.7">
      <c r="A80" s="779" t="s">
        <v>31913</v>
      </c>
      <c r="B80" s="780"/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1"/>
      <c r="N80" s="23"/>
      <c r="O80" s="23"/>
      <c r="P80" s="23"/>
      <c r="Q80" s="29">
        <f>4*375</f>
        <v>1500</v>
      </c>
      <c r="R80" s="29"/>
      <c r="S80" s="154"/>
      <c r="T80" s="29"/>
    </row>
    <row r="81" spans="1:39" ht="54" customHeight="1" x14ac:dyDescent="0.7">
      <c r="A81" s="698" t="s">
        <v>33506</v>
      </c>
      <c r="B81" s="699"/>
      <c r="C81" s="699"/>
      <c r="D81" s="699"/>
      <c r="E81" s="699"/>
      <c r="F81" s="699"/>
      <c r="G81" s="699"/>
      <c r="H81" s="699"/>
      <c r="I81" s="699"/>
      <c r="J81" s="699"/>
      <c r="K81" s="699"/>
      <c r="L81" s="699"/>
      <c r="M81" s="700"/>
      <c r="N81" s="23"/>
      <c r="O81" s="23"/>
      <c r="P81" s="23"/>
      <c r="Q81" s="29"/>
      <c r="R81" s="29"/>
      <c r="S81" s="154"/>
      <c r="T81" s="29">
        <v>72250</v>
      </c>
    </row>
    <row r="82" spans="1:39" ht="54" customHeight="1" x14ac:dyDescent="0.7">
      <c r="A82" s="698" t="s">
        <v>15044</v>
      </c>
      <c r="B82" s="699"/>
      <c r="C82" s="699"/>
      <c r="D82" s="699"/>
      <c r="E82" s="699"/>
      <c r="F82" s="699"/>
      <c r="G82" s="699"/>
      <c r="H82" s="699"/>
      <c r="I82" s="699"/>
      <c r="J82" s="699"/>
      <c r="K82" s="699"/>
      <c r="L82" s="699"/>
      <c r="M82" s="700"/>
      <c r="N82" s="23"/>
      <c r="O82" s="23"/>
      <c r="P82" s="23"/>
      <c r="Q82" s="29"/>
      <c r="R82" s="29"/>
      <c r="S82" s="29">
        <v>50050</v>
      </c>
      <c r="T82" s="29"/>
    </row>
    <row r="83" spans="1:39" ht="54" customHeight="1" x14ac:dyDescent="0.7">
      <c r="A83" s="698" t="s">
        <v>33507</v>
      </c>
      <c r="B83" s="699"/>
      <c r="C83" s="699"/>
      <c r="D83" s="699"/>
      <c r="E83" s="699"/>
      <c r="F83" s="699"/>
      <c r="G83" s="699"/>
      <c r="H83" s="699"/>
      <c r="I83" s="699"/>
      <c r="J83" s="699"/>
      <c r="K83" s="699"/>
      <c r="L83" s="699"/>
      <c r="M83" s="700"/>
      <c r="N83" s="23"/>
      <c r="O83" s="23"/>
      <c r="P83" s="23"/>
      <c r="Q83" s="29"/>
      <c r="R83" s="29">
        <v>996</v>
      </c>
      <c r="S83" s="154"/>
      <c r="T83" s="29"/>
    </row>
    <row r="84" spans="1:39" ht="54" customHeight="1" x14ac:dyDescent="0.7">
      <c r="A84" s="779" t="s">
        <v>31913</v>
      </c>
      <c r="B84" s="780"/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1"/>
      <c r="N84" s="23"/>
      <c r="O84" s="23"/>
      <c r="P84" s="23"/>
      <c r="Q84" s="29">
        <f>4*375</f>
        <v>1500</v>
      </c>
      <c r="R84" s="29"/>
      <c r="S84" s="154"/>
      <c r="T84" s="29"/>
    </row>
    <row r="85" spans="1:39" ht="54" customHeight="1" x14ac:dyDescent="1.05">
      <c r="A85" s="688" t="s">
        <v>34414</v>
      </c>
      <c r="B85" s="689"/>
      <c r="C85" s="689"/>
      <c r="D85" s="689"/>
      <c r="E85" s="689"/>
      <c r="F85" s="689"/>
      <c r="G85" s="689"/>
      <c r="H85" s="689"/>
      <c r="I85" s="689"/>
      <c r="J85" s="689"/>
      <c r="K85" s="689"/>
      <c r="L85" s="689"/>
      <c r="M85" s="690"/>
      <c r="N85" s="23"/>
      <c r="O85" s="23"/>
      <c r="P85" s="23"/>
      <c r="Q85" s="23"/>
      <c r="R85" s="23"/>
      <c r="S85" s="29"/>
      <c r="T85" s="23"/>
    </row>
    <row r="86" spans="1:39" ht="54" customHeight="1" x14ac:dyDescent="1.05">
      <c r="A86" s="31" t="s">
        <v>34411</v>
      </c>
      <c r="B86" s="31" t="s">
        <v>1307</v>
      </c>
      <c r="C86" s="31" t="s">
        <v>34412</v>
      </c>
      <c r="D86" s="31" t="s">
        <v>34413</v>
      </c>
      <c r="E86" s="31" t="s">
        <v>101</v>
      </c>
      <c r="F86" s="31" t="s">
        <v>123</v>
      </c>
      <c r="G86" s="31" t="s">
        <v>16223</v>
      </c>
      <c r="H86" s="31" t="s">
        <v>32006</v>
      </c>
      <c r="I86" s="38">
        <v>0.25</v>
      </c>
      <c r="J86" s="31" t="s">
        <v>5841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3"/>
      <c r="R86" s="23"/>
      <c r="S86" s="29">
        <v>22200</v>
      </c>
      <c r="T86" s="23"/>
    </row>
    <row r="87" spans="1:39" ht="54" customHeight="1" x14ac:dyDescent="0.7">
      <c r="A87" s="727" t="s">
        <v>35161</v>
      </c>
      <c r="B87" s="728"/>
      <c r="C87" s="728"/>
      <c r="D87" s="728"/>
      <c r="E87" s="728"/>
      <c r="F87" s="728"/>
      <c r="G87" s="728"/>
      <c r="H87" s="728"/>
      <c r="I87" s="728"/>
      <c r="J87" s="728"/>
      <c r="K87" s="728"/>
      <c r="L87" s="728"/>
      <c r="M87" s="729"/>
      <c r="N87" s="23"/>
      <c r="O87" s="23"/>
      <c r="P87" s="23"/>
      <c r="Q87" s="29"/>
      <c r="R87" s="29">
        <v>6300</v>
      </c>
      <c r="S87" s="154"/>
      <c r="T87" s="29"/>
    </row>
    <row r="88" spans="1:39" ht="54" customHeight="1" x14ac:dyDescent="0.7">
      <c r="A88" s="779" t="s">
        <v>35690</v>
      </c>
      <c r="B88" s="780"/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1"/>
      <c r="N88" s="23"/>
      <c r="O88" s="23"/>
      <c r="P88" s="23"/>
      <c r="Q88" s="29">
        <f>4*375</f>
        <v>1500</v>
      </c>
      <c r="R88" s="29"/>
      <c r="S88" s="154"/>
      <c r="T88" s="29"/>
    </row>
    <row r="89" spans="1:39" ht="54" customHeight="1" x14ac:dyDescent="0.7">
      <c r="A89" s="779" t="s">
        <v>36479</v>
      </c>
      <c r="B89" s="780"/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1"/>
      <c r="N89" s="23"/>
      <c r="O89" s="23"/>
      <c r="P89" s="23"/>
      <c r="Q89" s="29">
        <v>375</v>
      </c>
      <c r="R89" s="29"/>
      <c r="S89" s="154"/>
      <c r="T89" s="29"/>
    </row>
    <row r="90" spans="1:39" ht="54" customHeight="1" x14ac:dyDescent="0.7">
      <c r="A90" s="779" t="s">
        <v>37936</v>
      </c>
      <c r="B90" s="780"/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1"/>
      <c r="N90" s="23"/>
      <c r="O90" s="23"/>
      <c r="P90" s="23"/>
      <c r="Q90" s="29">
        <f>6*375</f>
        <v>2250</v>
      </c>
      <c r="R90" s="29"/>
      <c r="S90" s="154"/>
      <c r="T90" s="29"/>
    </row>
    <row r="91" spans="1:39" ht="54" customHeight="1" x14ac:dyDescent="0.7">
      <c r="A91" s="779" t="s">
        <v>37943</v>
      </c>
      <c r="B91" s="780"/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1"/>
      <c r="N91" s="23"/>
      <c r="O91" s="23"/>
      <c r="P91" s="23"/>
      <c r="Q91" s="29">
        <v>425</v>
      </c>
      <c r="R91" s="29"/>
      <c r="S91" s="154"/>
      <c r="T91" s="29"/>
    </row>
    <row r="92" spans="1:39" ht="54" customHeight="1" x14ac:dyDescent="0.7">
      <c r="A92" s="779" t="s">
        <v>37950</v>
      </c>
      <c r="B92" s="780"/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1"/>
      <c r="N92" s="23"/>
      <c r="O92" s="23"/>
      <c r="P92" s="23"/>
      <c r="Q92" s="29">
        <f>4*375</f>
        <v>1500</v>
      </c>
      <c r="R92" s="29"/>
      <c r="S92" s="154"/>
      <c r="T92" s="29"/>
    </row>
    <row r="93" spans="1:39" ht="54" customHeight="1" x14ac:dyDescent="0.7">
      <c r="A93" s="698" t="s">
        <v>38946</v>
      </c>
      <c r="B93" s="699"/>
      <c r="C93" s="699"/>
      <c r="D93" s="699"/>
      <c r="E93" s="699"/>
      <c r="F93" s="699"/>
      <c r="G93" s="699"/>
      <c r="H93" s="699"/>
      <c r="I93" s="699"/>
      <c r="J93" s="699"/>
      <c r="K93" s="699"/>
      <c r="L93" s="699"/>
      <c r="M93" s="700"/>
      <c r="N93" s="23"/>
      <c r="O93" s="23"/>
      <c r="P93" s="23"/>
      <c r="Q93" s="29"/>
      <c r="R93" s="29">
        <v>6940</v>
      </c>
      <c r="S93" s="154"/>
      <c r="T93" s="29"/>
    </row>
    <row r="94" spans="1:39" ht="54" customHeight="1" x14ac:dyDescent="1.05">
      <c r="A94" s="688" t="s">
        <v>39549</v>
      </c>
      <c r="B94" s="689"/>
      <c r="C94" s="689"/>
      <c r="D94" s="689"/>
      <c r="E94" s="689"/>
      <c r="F94" s="689"/>
      <c r="G94" s="689"/>
      <c r="H94" s="689"/>
      <c r="I94" s="689"/>
      <c r="J94" s="689"/>
      <c r="K94" s="689"/>
      <c r="L94" s="689"/>
      <c r="M94" s="690"/>
      <c r="N94" s="23"/>
      <c r="O94" s="23"/>
      <c r="P94" s="23"/>
      <c r="Q94" s="23"/>
      <c r="R94" s="23"/>
      <c r="S94" s="29"/>
      <c r="T94" s="23"/>
      <c r="U94" s="24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9"/>
      <c r="AK94" s="29"/>
      <c r="AL94" s="154"/>
      <c r="AM94" s="29"/>
    </row>
    <row r="95" spans="1:39" ht="54" customHeight="1" x14ac:dyDescent="1.05">
      <c r="A95" s="31" t="s">
        <v>39546</v>
      </c>
      <c r="B95" s="31" t="s">
        <v>7355</v>
      </c>
      <c r="C95" s="31" t="s">
        <v>39547</v>
      </c>
      <c r="D95" s="31" t="s">
        <v>39548</v>
      </c>
      <c r="E95" s="31" t="s">
        <v>101</v>
      </c>
      <c r="F95" s="31" t="s">
        <v>123</v>
      </c>
      <c r="G95" s="31" t="s">
        <v>16223</v>
      </c>
      <c r="H95" s="31" t="s">
        <v>34007</v>
      </c>
      <c r="I95" s="38">
        <v>0.83333333333333337</v>
      </c>
      <c r="J95" s="31" t="s">
        <v>5841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23"/>
      <c r="R95" s="23"/>
      <c r="S95" s="29">
        <v>31700</v>
      </c>
      <c r="T95" s="23"/>
      <c r="U95" s="24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9"/>
      <c r="AK95" s="29"/>
      <c r="AL95" s="154"/>
      <c r="AM95" s="29"/>
    </row>
    <row r="96" spans="1:39" ht="54" customHeight="1" x14ac:dyDescent="0.7">
      <c r="A96" s="779" t="s">
        <v>39550</v>
      </c>
      <c r="B96" s="780"/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1"/>
      <c r="N96" s="23"/>
      <c r="O96" s="23"/>
      <c r="P96" s="23"/>
      <c r="Q96" s="29">
        <f>5*375</f>
        <v>1875</v>
      </c>
      <c r="R96" s="29"/>
      <c r="S96" s="154"/>
      <c r="T96" s="29"/>
    </row>
    <row r="97" spans="1:39" ht="54" customHeight="1" x14ac:dyDescent="0.7">
      <c r="A97" s="727" t="s">
        <v>15044</v>
      </c>
      <c r="B97" s="728"/>
      <c r="C97" s="728"/>
      <c r="D97" s="728"/>
      <c r="E97" s="728"/>
      <c r="F97" s="728"/>
      <c r="G97" s="728"/>
      <c r="H97" s="728"/>
      <c r="I97" s="728"/>
      <c r="J97" s="728"/>
      <c r="K97" s="728"/>
      <c r="L97" s="728"/>
      <c r="M97" s="729"/>
      <c r="N97" s="23"/>
      <c r="O97" s="23"/>
      <c r="P97" s="23"/>
      <c r="Q97" s="29"/>
      <c r="R97" s="29"/>
      <c r="S97" s="154"/>
      <c r="T97" s="29">
        <v>31700</v>
      </c>
    </row>
    <row r="98" spans="1:39" ht="54" customHeight="1" x14ac:dyDescent="0.7">
      <c r="A98" s="727" t="s">
        <v>39552</v>
      </c>
      <c r="B98" s="728"/>
      <c r="C98" s="728"/>
      <c r="D98" s="728"/>
      <c r="E98" s="728"/>
      <c r="F98" s="728"/>
      <c r="G98" s="728"/>
      <c r="H98" s="728"/>
      <c r="I98" s="728"/>
      <c r="J98" s="728"/>
      <c r="K98" s="728"/>
      <c r="L98" s="728"/>
      <c r="M98" s="729"/>
      <c r="N98" s="23"/>
      <c r="O98" s="23"/>
      <c r="P98" s="23"/>
      <c r="Q98" s="29">
        <v>626</v>
      </c>
      <c r="R98" s="29"/>
      <c r="S98" s="154"/>
      <c r="T98" s="29"/>
    </row>
    <row r="99" spans="1:39" ht="54" customHeight="1" x14ac:dyDescent="1.05">
      <c r="A99" s="688" t="s">
        <v>40262</v>
      </c>
      <c r="B99" s="689"/>
      <c r="C99" s="689"/>
      <c r="D99" s="689"/>
      <c r="E99" s="689"/>
      <c r="F99" s="689"/>
      <c r="G99" s="689"/>
      <c r="H99" s="689"/>
      <c r="I99" s="689"/>
      <c r="J99" s="689"/>
      <c r="K99" s="689"/>
      <c r="L99" s="689"/>
      <c r="M99" s="690"/>
      <c r="N99" s="23"/>
      <c r="O99" s="23"/>
      <c r="P99" s="23"/>
      <c r="Q99" s="23"/>
      <c r="R99" s="23"/>
      <c r="S99" s="29"/>
      <c r="T99" s="23"/>
      <c r="U99" s="24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9"/>
      <c r="AK99" s="29"/>
      <c r="AL99" s="154"/>
      <c r="AM99" s="29"/>
    </row>
    <row r="100" spans="1:39" ht="54" customHeight="1" x14ac:dyDescent="1.05">
      <c r="A100" s="31" t="s">
        <v>40251</v>
      </c>
      <c r="B100" s="31" t="s">
        <v>40252</v>
      </c>
      <c r="C100" s="31" t="s">
        <v>40253</v>
      </c>
      <c r="D100" s="31" t="s">
        <v>40254</v>
      </c>
      <c r="E100" s="31" t="s">
        <v>101</v>
      </c>
      <c r="F100" s="31" t="s">
        <v>102</v>
      </c>
      <c r="G100" s="31" t="s">
        <v>16267</v>
      </c>
      <c r="H100" s="31" t="s">
        <v>37612</v>
      </c>
      <c r="I100" s="38">
        <v>0.125</v>
      </c>
      <c r="J100" s="31" t="s">
        <v>5841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23"/>
      <c r="R100" s="23"/>
      <c r="S100" s="29">
        <v>22200</v>
      </c>
      <c r="T100" s="23"/>
      <c r="U100" s="24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9"/>
      <c r="AK100" s="29"/>
      <c r="AL100" s="154"/>
      <c r="AM100" s="29"/>
    </row>
    <row r="101" spans="1:39" ht="54" customHeight="1" x14ac:dyDescent="1.05">
      <c r="A101" s="31" t="s">
        <v>40255</v>
      </c>
      <c r="B101" s="31" t="s">
        <v>8114</v>
      </c>
      <c r="C101" s="31" t="s">
        <v>40256</v>
      </c>
      <c r="D101" s="31" t="s">
        <v>40257</v>
      </c>
      <c r="E101" s="31" t="s">
        <v>101</v>
      </c>
      <c r="F101" s="31" t="s">
        <v>123</v>
      </c>
      <c r="G101" s="31" t="s">
        <v>16223</v>
      </c>
      <c r="H101" s="31" t="s">
        <v>37612</v>
      </c>
      <c r="I101" s="38">
        <v>0.16666666666666666</v>
      </c>
      <c r="J101" s="31" t="s">
        <v>5841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23"/>
      <c r="R101" s="23"/>
      <c r="S101" s="29">
        <v>22200</v>
      </c>
      <c r="T101" s="23"/>
      <c r="U101" s="24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9"/>
      <c r="AK101" s="29"/>
      <c r="AL101" s="154"/>
      <c r="AM101" s="29"/>
    </row>
    <row r="102" spans="1:39" ht="54" customHeight="1" x14ac:dyDescent="0.7">
      <c r="A102" s="727" t="s">
        <v>15044</v>
      </c>
      <c r="B102" s="728"/>
      <c r="C102" s="728"/>
      <c r="D102" s="728"/>
      <c r="E102" s="728"/>
      <c r="F102" s="728"/>
      <c r="G102" s="728"/>
      <c r="H102" s="728"/>
      <c r="I102" s="728"/>
      <c r="J102" s="728"/>
      <c r="K102" s="728"/>
      <c r="L102" s="728"/>
      <c r="M102" s="729"/>
      <c r="N102" s="23"/>
      <c r="O102" s="23"/>
      <c r="P102" s="23"/>
      <c r="Q102" s="29"/>
      <c r="R102" s="29"/>
      <c r="S102" s="154"/>
      <c r="T102" s="29">
        <v>44400</v>
      </c>
    </row>
    <row r="103" spans="1:39" ht="54" customHeight="1" x14ac:dyDescent="0.7">
      <c r="A103" s="727" t="s">
        <v>40263</v>
      </c>
      <c r="B103" s="728"/>
      <c r="C103" s="728"/>
      <c r="D103" s="728"/>
      <c r="E103" s="728"/>
      <c r="F103" s="728"/>
      <c r="G103" s="728"/>
      <c r="H103" s="728"/>
      <c r="I103" s="728"/>
      <c r="J103" s="728"/>
      <c r="K103" s="728"/>
      <c r="L103" s="728"/>
      <c r="M103" s="729"/>
      <c r="N103" s="23"/>
      <c r="O103" s="23"/>
      <c r="P103" s="23"/>
      <c r="Q103" s="29">
        <v>877</v>
      </c>
      <c r="R103" s="29"/>
      <c r="S103" s="154"/>
      <c r="T103" s="29"/>
    </row>
    <row r="104" spans="1:39" ht="54" customHeight="1" x14ac:dyDescent="0.7">
      <c r="A104" s="779" t="s">
        <v>40265</v>
      </c>
      <c r="B104" s="780"/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1"/>
      <c r="N104" s="23"/>
      <c r="O104" s="23"/>
      <c r="P104" s="23"/>
      <c r="Q104" s="29">
        <v>3750</v>
      </c>
      <c r="R104" s="29"/>
      <c r="S104" s="154"/>
      <c r="T104" s="29"/>
    </row>
    <row r="105" spans="1:39" ht="54" customHeight="1" x14ac:dyDescent="0.7">
      <c r="A105" s="698" t="s">
        <v>40508</v>
      </c>
      <c r="B105" s="699"/>
      <c r="C105" s="699"/>
      <c r="D105" s="699"/>
      <c r="E105" s="699"/>
      <c r="F105" s="699"/>
      <c r="G105" s="699"/>
      <c r="H105" s="699"/>
      <c r="I105" s="699"/>
      <c r="J105" s="699"/>
      <c r="K105" s="699"/>
      <c r="L105" s="699"/>
      <c r="M105" s="700"/>
      <c r="N105" s="23"/>
      <c r="O105" s="23"/>
      <c r="P105" s="23"/>
      <c r="Q105" s="29"/>
      <c r="R105" s="29"/>
      <c r="S105" s="154"/>
      <c r="T105" s="29">
        <v>220000</v>
      </c>
    </row>
    <row r="106" spans="1:39" ht="54" customHeight="1" x14ac:dyDescent="1.3">
      <c r="A106" s="691" t="s">
        <v>40963</v>
      </c>
      <c r="B106" s="691"/>
      <c r="C106" s="691"/>
      <c r="D106" s="691"/>
      <c r="E106" s="691"/>
      <c r="F106" s="691"/>
      <c r="G106" s="691"/>
      <c r="H106" s="691"/>
      <c r="I106" s="691"/>
      <c r="J106" s="691"/>
      <c r="K106" s="691"/>
      <c r="L106" s="691"/>
      <c r="M106" s="692"/>
      <c r="N106" s="31"/>
      <c r="O106" s="31"/>
      <c r="P106" s="31"/>
      <c r="Q106" s="31"/>
      <c r="R106" s="31"/>
      <c r="S106" s="31"/>
      <c r="T106" s="23"/>
      <c r="U106" s="24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9"/>
      <c r="AK106" s="29"/>
      <c r="AL106" s="154"/>
      <c r="AM106" s="29"/>
    </row>
    <row r="107" spans="1:39" ht="54" customHeight="1" x14ac:dyDescent="1.05">
      <c r="A107" s="31" t="s">
        <v>40951</v>
      </c>
      <c r="B107" s="31" t="s">
        <v>30790</v>
      </c>
      <c r="C107" s="31" t="s">
        <v>40952</v>
      </c>
      <c r="D107" s="31" t="s">
        <v>40953</v>
      </c>
      <c r="E107" s="31" t="s">
        <v>101</v>
      </c>
      <c r="F107" s="31" t="s">
        <v>123</v>
      </c>
      <c r="G107" s="31" t="s">
        <v>16223</v>
      </c>
      <c r="H107" s="31" t="s">
        <v>37612</v>
      </c>
      <c r="I107" s="38">
        <v>0.41666666666666669</v>
      </c>
      <c r="J107" s="31" t="s">
        <v>5841</v>
      </c>
      <c r="K107" s="31" t="s">
        <v>105</v>
      </c>
      <c r="L107" s="31" t="s">
        <v>106</v>
      </c>
      <c r="M107" s="31" t="s">
        <v>491</v>
      </c>
      <c r="N107" s="23"/>
      <c r="O107" s="23"/>
      <c r="P107" s="23"/>
      <c r="Q107" s="23"/>
      <c r="R107" s="23"/>
      <c r="S107" s="29">
        <v>34700</v>
      </c>
      <c r="T107" s="23"/>
      <c r="U107" s="24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9"/>
      <c r="AK107" s="29"/>
      <c r="AL107" s="154"/>
      <c r="AM107" s="29"/>
    </row>
    <row r="108" spans="1:39" ht="54" customHeight="1" x14ac:dyDescent="1.05">
      <c r="A108" s="31" t="s">
        <v>40954</v>
      </c>
      <c r="B108" s="31" t="s">
        <v>14360</v>
      </c>
      <c r="C108" s="31" t="s">
        <v>40955</v>
      </c>
      <c r="D108" s="31" t="s">
        <v>40956</v>
      </c>
      <c r="E108" s="31" t="s">
        <v>101</v>
      </c>
      <c r="F108" s="31" t="s">
        <v>123</v>
      </c>
      <c r="G108" s="31" t="s">
        <v>16223</v>
      </c>
      <c r="H108" s="31" t="s">
        <v>37612</v>
      </c>
      <c r="I108" s="38">
        <v>0.41666666666666669</v>
      </c>
      <c r="J108" s="31" t="s">
        <v>5841</v>
      </c>
      <c r="K108" s="31" t="s">
        <v>105</v>
      </c>
      <c r="L108" s="31" t="s">
        <v>106</v>
      </c>
      <c r="M108" s="31" t="s">
        <v>491</v>
      </c>
      <c r="N108" s="23"/>
      <c r="O108" s="23"/>
      <c r="P108" s="23"/>
      <c r="Q108" s="23"/>
      <c r="R108" s="23"/>
      <c r="S108" s="29">
        <v>34700</v>
      </c>
      <c r="T108" s="23"/>
      <c r="U108" s="24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9"/>
      <c r="AK108" s="29"/>
      <c r="AL108" s="154"/>
      <c r="AM108" s="29"/>
    </row>
    <row r="109" spans="1:39" ht="54" customHeight="1" x14ac:dyDescent="1.05">
      <c r="A109" s="31" t="s">
        <v>40957</v>
      </c>
      <c r="B109" s="31" t="s">
        <v>3898</v>
      </c>
      <c r="C109" s="31" t="s">
        <v>40958</v>
      </c>
      <c r="D109" s="31" t="s">
        <v>40959</v>
      </c>
      <c r="E109" s="31" t="s">
        <v>101</v>
      </c>
      <c r="F109" s="31" t="s">
        <v>123</v>
      </c>
      <c r="G109" s="31" t="s">
        <v>16223</v>
      </c>
      <c r="H109" s="31" t="s">
        <v>37612</v>
      </c>
      <c r="I109" s="38">
        <v>0.41666666666666669</v>
      </c>
      <c r="J109" s="31" t="s">
        <v>5841</v>
      </c>
      <c r="K109" s="31" t="s">
        <v>105</v>
      </c>
      <c r="L109" s="31" t="s">
        <v>106</v>
      </c>
      <c r="M109" s="31" t="s">
        <v>491</v>
      </c>
      <c r="N109" s="23"/>
      <c r="O109" s="23"/>
      <c r="P109" s="23"/>
      <c r="Q109" s="23"/>
      <c r="R109" s="23"/>
      <c r="S109" s="29">
        <v>34700</v>
      </c>
      <c r="T109" s="23"/>
      <c r="U109" s="24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9"/>
      <c r="AK109" s="29"/>
      <c r="AL109" s="154"/>
      <c r="AM109" s="29"/>
    </row>
    <row r="110" spans="1:39" ht="54" customHeight="1" x14ac:dyDescent="1.05">
      <c r="A110" s="31" t="s">
        <v>40960</v>
      </c>
      <c r="B110" s="31" t="s">
        <v>23848</v>
      </c>
      <c r="C110" s="31" t="s">
        <v>40961</v>
      </c>
      <c r="D110" s="31" t="s">
        <v>40962</v>
      </c>
      <c r="E110" s="31" t="s">
        <v>101</v>
      </c>
      <c r="F110" s="31" t="s">
        <v>123</v>
      </c>
      <c r="G110" s="31" t="s">
        <v>16223</v>
      </c>
      <c r="H110" s="31" t="s">
        <v>37612</v>
      </c>
      <c r="I110" s="38">
        <v>0.41666666666666669</v>
      </c>
      <c r="J110" s="31" t="s">
        <v>5841</v>
      </c>
      <c r="K110" s="31" t="s">
        <v>105</v>
      </c>
      <c r="L110" s="31" t="s">
        <v>106</v>
      </c>
      <c r="M110" s="31" t="s">
        <v>491</v>
      </c>
      <c r="N110" s="23"/>
      <c r="O110" s="23"/>
      <c r="P110" s="23"/>
      <c r="Q110" s="23"/>
      <c r="R110" s="23"/>
      <c r="S110" s="29">
        <v>34700</v>
      </c>
      <c r="T110" s="23"/>
      <c r="U110" s="24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9"/>
      <c r="AK110" s="29"/>
      <c r="AL110" s="154"/>
      <c r="AM110" s="29"/>
    </row>
    <row r="111" spans="1:39" ht="54" customHeight="1" x14ac:dyDescent="0.7">
      <c r="A111" s="779" t="s">
        <v>41449</v>
      </c>
      <c r="B111" s="780"/>
      <c r="C111" s="780"/>
      <c r="D111" s="780"/>
      <c r="E111" s="780"/>
      <c r="F111" s="780"/>
      <c r="G111" s="780"/>
      <c r="H111" s="780"/>
      <c r="I111" s="780"/>
      <c r="J111" s="780"/>
      <c r="K111" s="780"/>
      <c r="L111" s="780"/>
      <c r="M111" s="781"/>
      <c r="N111" s="23"/>
      <c r="O111" s="23"/>
      <c r="P111" s="23"/>
      <c r="Q111" s="29"/>
      <c r="R111" s="29"/>
      <c r="S111" s="29">
        <v>81200</v>
      </c>
      <c r="T111" s="29"/>
    </row>
    <row r="112" spans="1:39" ht="54" customHeight="1" x14ac:dyDescent="0.7">
      <c r="A112" s="779" t="s">
        <v>40969</v>
      </c>
      <c r="B112" s="780"/>
      <c r="C112" s="780"/>
      <c r="D112" s="780"/>
      <c r="E112" s="780"/>
      <c r="F112" s="780"/>
      <c r="G112" s="780"/>
      <c r="H112" s="780"/>
      <c r="I112" s="780"/>
      <c r="J112" s="780"/>
      <c r="K112" s="780"/>
      <c r="L112" s="780"/>
      <c r="M112" s="781"/>
      <c r="N112" s="23"/>
      <c r="O112" s="23"/>
      <c r="P112" s="23"/>
      <c r="Q112" s="29"/>
      <c r="R112" s="29">
        <v>1599</v>
      </c>
      <c r="S112" s="154"/>
      <c r="T112" s="29"/>
    </row>
    <row r="113" spans="1:20" ht="54" customHeight="1" x14ac:dyDescent="0.7">
      <c r="A113" s="779" t="s">
        <v>40971</v>
      </c>
      <c r="B113" s="780"/>
      <c r="C113" s="780"/>
      <c r="D113" s="780"/>
      <c r="E113" s="780"/>
      <c r="F113" s="780"/>
      <c r="G113" s="780"/>
      <c r="H113" s="780"/>
      <c r="I113" s="780"/>
      <c r="J113" s="780"/>
      <c r="K113" s="780"/>
      <c r="L113" s="780"/>
      <c r="M113" s="781"/>
      <c r="N113" s="23"/>
      <c r="O113" s="23"/>
      <c r="P113" s="23"/>
      <c r="Q113" s="29">
        <f>5*375</f>
        <v>1875</v>
      </c>
      <c r="R113" s="29"/>
      <c r="S113" s="154"/>
      <c r="T113" s="29"/>
    </row>
    <row r="114" spans="1:20" ht="54" customHeight="1" x14ac:dyDescent="0.7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9"/>
      <c r="R114" s="29"/>
      <c r="S114" s="154"/>
      <c r="T114" s="29"/>
    </row>
    <row r="115" spans="1:20" ht="54" customHeight="1" x14ac:dyDescent="0.7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9"/>
      <c r="R115" s="29"/>
      <c r="S115" s="154"/>
      <c r="T115" s="29"/>
    </row>
    <row r="116" spans="1:20" ht="54" customHeight="1" x14ac:dyDescent="0.7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9"/>
      <c r="R116" s="29"/>
      <c r="S116" s="154"/>
      <c r="T116" s="29"/>
    </row>
    <row r="117" spans="1:20" ht="54" customHeight="1" x14ac:dyDescent="0.7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9"/>
      <c r="R117" s="29"/>
      <c r="S117" s="154"/>
      <c r="T117" s="29"/>
    </row>
    <row r="118" spans="1:20" ht="54" customHeight="1" x14ac:dyDescent="0.7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9"/>
      <c r="R118" s="29"/>
      <c r="S118" s="154"/>
      <c r="T118" s="29"/>
    </row>
    <row r="119" spans="1:20" ht="54" customHeight="1" x14ac:dyDescent="0.7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9"/>
      <c r="R119" s="29"/>
      <c r="S119" s="154"/>
      <c r="T119" s="29"/>
    </row>
    <row r="120" spans="1:20" ht="54" customHeight="1" x14ac:dyDescent="0.7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9"/>
      <c r="R120" s="29"/>
      <c r="S120" s="154"/>
      <c r="T120" s="29"/>
    </row>
    <row r="121" spans="1:20" ht="54" customHeight="1" x14ac:dyDescent="0.7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9"/>
      <c r="R121" s="29"/>
      <c r="S121" s="154"/>
      <c r="T121" s="29"/>
    </row>
    <row r="122" spans="1:20" ht="54" customHeight="1" x14ac:dyDescent="0.7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9"/>
      <c r="R122" s="29"/>
      <c r="S122" s="154"/>
      <c r="T122" s="29"/>
    </row>
    <row r="123" spans="1:20" ht="50.1" customHeight="1" x14ac:dyDescent="0.7">
      <c r="A123" s="23"/>
      <c r="B123" s="295"/>
      <c r="C123" s="23"/>
      <c r="D123" s="23"/>
      <c r="E123" s="23"/>
      <c r="F123" s="23"/>
      <c r="G123" s="23"/>
      <c r="H123" s="23"/>
      <c r="I123" s="7" t="s">
        <v>14</v>
      </c>
      <c r="J123" s="7">
        <f>SUM(Q:Q)-SUM(R:R)</f>
        <v>-51</v>
      </c>
      <c r="K123" s="23"/>
      <c r="L123" s="23"/>
      <c r="M123" s="23"/>
      <c r="N123" s="23"/>
      <c r="O123" s="23"/>
      <c r="P123" s="23"/>
      <c r="Q123" s="29"/>
      <c r="R123" s="29"/>
      <c r="S123" s="154"/>
      <c r="T123" s="29"/>
    </row>
    <row r="124" spans="1:20" ht="50.1" customHeight="1" x14ac:dyDescent="0.7">
      <c r="I124" s="7" t="s">
        <v>15</v>
      </c>
      <c r="J124" s="7">
        <f>SUM(S:S)-SUM(T:T)</f>
        <v>0</v>
      </c>
    </row>
    <row r="125" spans="1:20" ht="50.1" customHeight="1" x14ac:dyDescent="0.7">
      <c r="I125" s="731" t="s">
        <v>91</v>
      </c>
      <c r="J125" s="731"/>
    </row>
    <row r="126" spans="1:20" ht="50.1" customHeight="1" x14ac:dyDescent="0.7">
      <c r="I126" s="731"/>
      <c r="J126" s="731"/>
    </row>
  </sheetData>
  <autoFilter ref="A1:AX997" xr:uid="{00000000-0001-0000-0000-000000000000}"/>
  <mergeCells count="94">
    <mergeCell ref="A113:M113"/>
    <mergeCell ref="A111:M111"/>
    <mergeCell ref="A112:M112"/>
    <mergeCell ref="A106:M106"/>
    <mergeCell ref="A67:M67"/>
    <mergeCell ref="A105:M105"/>
    <mergeCell ref="A102:M102"/>
    <mergeCell ref="A103:M103"/>
    <mergeCell ref="A104:M104"/>
    <mergeCell ref="A94:M94"/>
    <mergeCell ref="A96:M96"/>
    <mergeCell ref="A97:M97"/>
    <mergeCell ref="A98:M98"/>
    <mergeCell ref="A53:M53"/>
    <mergeCell ref="A50:M50"/>
    <mergeCell ref="A64:M64"/>
    <mergeCell ref="A62:M62"/>
    <mergeCell ref="A63:M63"/>
    <mergeCell ref="A65:M65"/>
    <mergeCell ref="A90:M90"/>
    <mergeCell ref="A93:M93"/>
    <mergeCell ref="A92:M92"/>
    <mergeCell ref="A91:M91"/>
    <mergeCell ref="A68:M68"/>
    <mergeCell ref="A71:M71"/>
    <mergeCell ref="A70:M70"/>
    <mergeCell ref="A69:M69"/>
    <mergeCell ref="A89:M89"/>
    <mergeCell ref="A72:M72"/>
    <mergeCell ref="A73:M73"/>
    <mergeCell ref="A34:M34"/>
    <mergeCell ref="A66:M66"/>
    <mergeCell ref="A15:M15"/>
    <mergeCell ref="A43:M43"/>
    <mergeCell ref="A16:M16"/>
    <mergeCell ref="A20:M20"/>
    <mergeCell ref="A35:M35"/>
    <mergeCell ref="A23:M23"/>
    <mergeCell ref="A24:M24"/>
    <mergeCell ref="A22:M22"/>
    <mergeCell ref="A32:M32"/>
    <mergeCell ref="A33:M33"/>
    <mergeCell ref="A26:M26"/>
    <mergeCell ref="A27:M27"/>
    <mergeCell ref="A28:M28"/>
    <mergeCell ref="A29:M29"/>
    <mergeCell ref="A31:M31"/>
    <mergeCell ref="A42:M42"/>
    <mergeCell ref="A3:M3"/>
    <mergeCell ref="A4:M4"/>
    <mergeCell ref="A5:M5"/>
    <mergeCell ref="A6:M6"/>
    <mergeCell ref="A7:M7"/>
    <mergeCell ref="A8:M8"/>
    <mergeCell ref="A10:M10"/>
    <mergeCell ref="A11:M11"/>
    <mergeCell ref="A12:M12"/>
    <mergeCell ref="A14:M14"/>
    <mergeCell ref="A21:M21"/>
    <mergeCell ref="A41:M41"/>
    <mergeCell ref="A38:M38"/>
    <mergeCell ref="A39:M39"/>
    <mergeCell ref="A36:M36"/>
    <mergeCell ref="A44:M44"/>
    <mergeCell ref="A61:M61"/>
    <mergeCell ref="A46:M46"/>
    <mergeCell ref="A47:M47"/>
    <mergeCell ref="A54:M54"/>
    <mergeCell ref="A49:M49"/>
    <mergeCell ref="A48:M48"/>
    <mergeCell ref="A58:M58"/>
    <mergeCell ref="A59:M59"/>
    <mergeCell ref="A60:M60"/>
    <mergeCell ref="A55:M55"/>
    <mergeCell ref="A56:M56"/>
    <mergeCell ref="A57:M57"/>
    <mergeCell ref="A40:M40"/>
    <mergeCell ref="A52:M52"/>
    <mergeCell ref="I125:J126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A83:M83"/>
    <mergeCell ref="A84:M84"/>
    <mergeCell ref="A88:M88"/>
    <mergeCell ref="A87:M87"/>
    <mergeCell ref="A85:M85"/>
    <mergeCell ref="A99:M99"/>
  </mergeCells>
  <phoneticPr fontId="50" type="noConversion"/>
  <conditionalFormatting sqref="C2">
    <cfRule type="duplicateValues" dxfId="1401" priority="12"/>
  </conditionalFormatting>
  <conditionalFormatting sqref="D114:D1048576 W106:W110 W99:W101 W94:W95 W85:W86 W50:W51 W44:W45 D1:D28 W29:W35 W38:W42 AP36:AP37">
    <cfRule type="duplicateValues" dxfId="1400" priority="2"/>
  </conditionalFormatting>
  <conditionalFormatting sqref="D114:D1048576 W106:W110 W99:W101 W94:W95 W85:W86 W50:W51 W44:W45 D1:D30 W36:W37">
    <cfRule type="duplicateValues" dxfId="1399" priority="1"/>
  </conditionalFormatting>
  <conditionalFormatting sqref="E2">
    <cfRule type="duplicateValues" dxfId="1398" priority="13"/>
  </conditionalFormatting>
  <conditionalFormatting sqref="J2 C2">
    <cfRule type="duplicateValues" dxfId="1397" priority="4"/>
    <cfRule type="duplicateValues" dxfId="1396" priority="5"/>
    <cfRule type="duplicateValues" dxfId="1395" priority="6"/>
    <cfRule type="duplicateValues" dxfId="1394" priority="7"/>
    <cfRule type="duplicateValues" dxfId="1393" priority="8"/>
    <cfRule type="duplicateValues" dxfId="1392" priority="9"/>
    <cfRule type="duplicateValues" dxfId="1391" priority="10"/>
    <cfRule type="duplicateValues" dxfId="1390" priority="11"/>
  </conditionalFormatting>
  <conditionalFormatting sqref="J2">
    <cfRule type="duplicateValues" dxfId="1389" priority="3"/>
  </conditionalFormatting>
  <hyperlinks>
    <hyperlink ref="I125:J126" location="الرئيسيه!A1" display="الرئيسيه" xr:uid="{8F29DB13-AF8B-1245-AEB2-1197ABDF1F9E}"/>
  </hyperlinks>
  <pageMargins left="0.7" right="0.7" top="0.75" bottom="0.75" header="0.3" footer="0.3"/>
  <pageSetup scale="18" fitToHeight="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7B1A-F8C5-8443-B6AC-5F502A414A4B}">
  <sheetPr codeName="Sheet69">
    <pageSetUpPr fitToPage="1"/>
  </sheetPr>
  <dimension ref="A1:AL160"/>
  <sheetViews>
    <sheetView rightToLeft="1" zoomScale="40" zoomScaleNormal="40" workbookViewId="0">
      <pane ySplit="1" topLeftCell="A149" activePane="bottomLeft" state="frozen"/>
      <selection activeCell="G24" sqref="G24"/>
      <selection pane="bottomLeft" activeCell="D153" sqref="D153"/>
    </sheetView>
  </sheetViews>
  <sheetFormatPr defaultColWidth="64.140625" defaultRowHeight="54" customHeight="1" x14ac:dyDescent="1.65"/>
  <cols>
    <col min="1" max="1" width="58.42578125" style="55" bestFit="1" customWidth="1"/>
    <col min="2" max="2" width="35.42578125" style="58" bestFit="1" customWidth="1"/>
    <col min="3" max="3" width="37.42578125" style="55" hidden="1" customWidth="1"/>
    <col min="4" max="4" width="31.140625" style="55" bestFit="1" customWidth="1"/>
    <col min="5" max="5" width="26.140625" style="55" bestFit="1" customWidth="1"/>
    <col min="6" max="6" width="34.140625" style="55" bestFit="1" customWidth="1"/>
    <col min="7" max="7" width="39.42578125" style="55" bestFit="1" customWidth="1"/>
    <col min="8" max="8" width="38.42578125" style="55" bestFit="1" customWidth="1"/>
    <col min="9" max="9" width="44.42578125" style="55" customWidth="1"/>
    <col min="10" max="10" width="49.85546875" style="55" customWidth="1"/>
    <col min="11" max="11" width="29.42578125" style="55" hidden="1" customWidth="1"/>
    <col min="12" max="12" width="44.140625" style="55" bestFit="1" customWidth="1"/>
    <col min="13" max="13" width="42.42578125" style="55" customWidth="1"/>
    <col min="14" max="15" width="64.140625" style="55" hidden="1" customWidth="1"/>
    <col min="16" max="16" width="47" style="556" customWidth="1"/>
    <col min="17" max="17" width="51.42578125" style="556" customWidth="1"/>
    <col min="18" max="18" width="52" style="190" customWidth="1"/>
    <col min="19" max="19" width="45.5703125" style="556" customWidth="1"/>
    <col min="20" max="16384" width="64.140625" style="55"/>
  </cols>
  <sheetData>
    <row r="1" spans="1:19" s="51" customFormat="1" ht="50.1" customHeight="1" x14ac:dyDescent="1.65">
      <c r="A1" s="48" t="s">
        <v>7</v>
      </c>
      <c r="B1" s="49" t="s">
        <v>2</v>
      </c>
      <c r="C1" s="48" t="s">
        <v>92</v>
      </c>
      <c r="D1" s="48" t="s">
        <v>4</v>
      </c>
      <c r="E1" s="48" t="s">
        <v>87</v>
      </c>
      <c r="F1" s="48" t="s">
        <v>93</v>
      </c>
      <c r="G1" s="48" t="s">
        <v>94</v>
      </c>
      <c r="H1" s="48" t="s">
        <v>86</v>
      </c>
      <c r="I1" s="48" t="s">
        <v>95</v>
      </c>
      <c r="J1" s="48" t="s">
        <v>85</v>
      </c>
      <c r="K1" s="48" t="s">
        <v>89</v>
      </c>
      <c r="L1" s="48" t="s">
        <v>88</v>
      </c>
      <c r="M1" s="48" t="s">
        <v>89</v>
      </c>
      <c r="N1" s="48" t="s">
        <v>89</v>
      </c>
      <c r="O1" s="48" t="s">
        <v>89</v>
      </c>
      <c r="P1" s="198" t="s">
        <v>90</v>
      </c>
      <c r="Q1" s="198" t="s">
        <v>12</v>
      </c>
      <c r="R1" s="116" t="s">
        <v>10</v>
      </c>
      <c r="S1" s="198" t="s">
        <v>11</v>
      </c>
    </row>
    <row r="2" spans="1:19" s="46" customFormat="1" ht="54" customHeight="1" x14ac:dyDescent="1.65">
      <c r="A2" s="44" t="s">
        <v>79</v>
      </c>
      <c r="B2" s="44"/>
      <c r="C2" s="44"/>
      <c r="D2" s="4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92">
        <v>0</v>
      </c>
      <c r="Q2" s="492">
        <v>0</v>
      </c>
      <c r="R2" s="258">
        <v>342567</v>
      </c>
      <c r="S2" s="492">
        <v>0</v>
      </c>
    </row>
    <row r="3" spans="1:19" s="47" customFormat="1" ht="67.5" x14ac:dyDescent="1.65">
      <c r="A3" s="755" t="s">
        <v>1252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88"/>
      <c r="N3" s="88"/>
      <c r="O3" s="88"/>
      <c r="P3" s="492"/>
      <c r="Q3" s="492"/>
      <c r="R3" s="117"/>
      <c r="S3" s="492"/>
    </row>
    <row r="4" spans="1:19" ht="50.1" customHeight="1" x14ac:dyDescent="1.65">
      <c r="A4" s="50" t="s">
        <v>1036</v>
      </c>
      <c r="B4" s="52" t="s">
        <v>1037</v>
      </c>
      <c r="C4" s="50" t="s">
        <v>1038</v>
      </c>
      <c r="D4" s="50" t="s">
        <v>1039</v>
      </c>
      <c r="E4" s="50" t="s">
        <v>687</v>
      </c>
      <c r="F4" s="50" t="s">
        <v>123</v>
      </c>
      <c r="G4" s="50" t="s">
        <v>994</v>
      </c>
      <c r="H4" s="50" t="s">
        <v>104</v>
      </c>
      <c r="I4" s="53">
        <v>0.83333333333333337</v>
      </c>
      <c r="J4" s="50" t="s">
        <v>62</v>
      </c>
      <c r="K4" s="50" t="s">
        <v>106</v>
      </c>
      <c r="L4" s="50" t="s">
        <v>995</v>
      </c>
      <c r="M4" s="54"/>
      <c r="N4" s="54"/>
      <c r="O4" s="54"/>
      <c r="P4" s="492"/>
      <c r="Q4" s="492"/>
      <c r="R4" s="117">
        <v>43225</v>
      </c>
      <c r="S4" s="492"/>
    </row>
    <row r="5" spans="1:19" ht="50.1" customHeight="1" x14ac:dyDescent="1.65">
      <c r="A5" s="50" t="s">
        <v>1040</v>
      </c>
      <c r="B5" s="52" t="s">
        <v>1041</v>
      </c>
      <c r="C5" s="50" t="s">
        <v>1042</v>
      </c>
      <c r="D5" s="50" t="s">
        <v>1043</v>
      </c>
      <c r="E5" s="50" t="s">
        <v>687</v>
      </c>
      <c r="F5" s="50" t="s">
        <v>123</v>
      </c>
      <c r="G5" s="50" t="s">
        <v>994</v>
      </c>
      <c r="H5" s="50" t="s">
        <v>104</v>
      </c>
      <c r="I5" s="53">
        <v>0.83333333333333337</v>
      </c>
      <c r="J5" s="50" t="s">
        <v>62</v>
      </c>
      <c r="K5" s="50" t="s">
        <v>106</v>
      </c>
      <c r="L5" s="50" t="s">
        <v>995</v>
      </c>
      <c r="M5" s="54"/>
      <c r="N5" s="54"/>
      <c r="O5" s="54"/>
      <c r="P5" s="492"/>
      <c r="Q5" s="492"/>
      <c r="R5" s="117">
        <v>43225</v>
      </c>
      <c r="S5" s="492"/>
    </row>
    <row r="6" spans="1:19" ht="50.1" customHeight="1" x14ac:dyDescent="1.65">
      <c r="A6" s="50" t="s">
        <v>1055</v>
      </c>
      <c r="B6" s="52" t="s">
        <v>1056</v>
      </c>
      <c r="C6" s="50" t="s">
        <v>1057</v>
      </c>
      <c r="D6" s="50" t="s">
        <v>1058</v>
      </c>
      <c r="E6" s="50" t="s">
        <v>687</v>
      </c>
      <c r="F6" s="50" t="s">
        <v>123</v>
      </c>
      <c r="G6" s="50" t="s">
        <v>994</v>
      </c>
      <c r="H6" s="50" t="s">
        <v>104</v>
      </c>
      <c r="I6" s="53">
        <v>0.83333333333333337</v>
      </c>
      <c r="J6" s="50" t="s">
        <v>62</v>
      </c>
      <c r="K6" s="50" t="s">
        <v>106</v>
      </c>
      <c r="L6" s="50" t="s">
        <v>995</v>
      </c>
      <c r="M6" s="54"/>
      <c r="N6" s="54"/>
      <c r="O6" s="54"/>
      <c r="P6" s="492"/>
      <c r="Q6" s="492"/>
      <c r="R6" s="117">
        <v>43225</v>
      </c>
      <c r="S6" s="492"/>
    </row>
    <row r="7" spans="1:19" ht="50.1" customHeight="1" x14ac:dyDescent="1.65">
      <c r="A7" s="50" t="s">
        <v>1236</v>
      </c>
      <c r="B7" s="52" t="s">
        <v>1237</v>
      </c>
      <c r="C7" s="50" t="s">
        <v>1238</v>
      </c>
      <c r="D7" s="50" t="s">
        <v>1239</v>
      </c>
      <c r="E7" s="50" t="s">
        <v>687</v>
      </c>
      <c r="F7" s="50" t="s">
        <v>102</v>
      </c>
      <c r="G7" s="50" t="s">
        <v>1127</v>
      </c>
      <c r="H7" s="50" t="s">
        <v>104</v>
      </c>
      <c r="I7" s="53">
        <v>0.95833333333333337</v>
      </c>
      <c r="J7" s="50" t="s">
        <v>62</v>
      </c>
      <c r="K7" s="50" t="s">
        <v>106</v>
      </c>
      <c r="L7" s="50" t="s">
        <v>491</v>
      </c>
      <c r="M7" s="54"/>
      <c r="N7" s="54"/>
      <c r="O7" s="54"/>
      <c r="P7" s="492"/>
      <c r="Q7" s="492"/>
      <c r="R7" s="117">
        <v>25000</v>
      </c>
      <c r="S7" s="492"/>
    </row>
    <row r="8" spans="1:19" ht="50.1" customHeight="1" x14ac:dyDescent="1.65">
      <c r="A8" s="696" t="s">
        <v>1302</v>
      </c>
      <c r="B8" s="696"/>
      <c r="C8" s="696"/>
      <c r="D8" s="696"/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555"/>
      <c r="R8" s="257"/>
      <c r="S8" s="555"/>
    </row>
    <row r="9" spans="1:19" ht="50.1" customHeight="1" x14ac:dyDescent="1.65">
      <c r="A9" s="31" t="s">
        <v>1336</v>
      </c>
      <c r="B9" s="37" t="s">
        <v>1335</v>
      </c>
      <c r="C9" s="31" t="s">
        <v>1334</v>
      </c>
      <c r="D9" s="31" t="s">
        <v>1333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62</v>
      </c>
      <c r="K9" s="31" t="s">
        <v>106</v>
      </c>
      <c r="L9" s="31" t="s">
        <v>995</v>
      </c>
      <c r="M9" s="23"/>
      <c r="N9" s="23"/>
      <c r="O9" s="154"/>
      <c r="P9" s="388"/>
      <c r="Q9" s="555"/>
      <c r="R9" s="257">
        <v>43725</v>
      </c>
      <c r="S9" s="555"/>
    </row>
    <row r="10" spans="1:19" ht="50.1" customHeight="1" x14ac:dyDescent="1.65">
      <c r="A10" s="31" t="s">
        <v>1332</v>
      </c>
      <c r="B10" s="37" t="s">
        <v>1331</v>
      </c>
      <c r="C10" s="31" t="s">
        <v>1330</v>
      </c>
      <c r="D10" s="31" t="s">
        <v>1329</v>
      </c>
      <c r="E10" s="31" t="s">
        <v>101</v>
      </c>
      <c r="F10" s="31" t="s">
        <v>1304</v>
      </c>
      <c r="G10" s="31" t="s">
        <v>124</v>
      </c>
      <c r="H10" s="31" t="s">
        <v>1303</v>
      </c>
      <c r="I10" s="38">
        <v>0.79513888888888884</v>
      </c>
      <c r="J10" s="31" t="s">
        <v>62</v>
      </c>
      <c r="K10" s="31" t="s">
        <v>106</v>
      </c>
      <c r="L10" s="31" t="s">
        <v>491</v>
      </c>
      <c r="M10" s="23"/>
      <c r="N10" s="23"/>
      <c r="O10" s="154"/>
      <c r="P10" s="388"/>
      <c r="Q10" s="555"/>
      <c r="R10" s="257">
        <v>26000</v>
      </c>
      <c r="S10" s="555"/>
    </row>
    <row r="11" spans="1:19" ht="50.1" customHeight="1" x14ac:dyDescent="1.65">
      <c r="A11" s="31" t="s">
        <v>1328</v>
      </c>
      <c r="B11" s="37" t="s">
        <v>1327</v>
      </c>
      <c r="C11" s="31" t="s">
        <v>1326</v>
      </c>
      <c r="D11" s="31" t="s">
        <v>1325</v>
      </c>
      <c r="E11" s="31" t="s">
        <v>101</v>
      </c>
      <c r="F11" s="31" t="s">
        <v>1304</v>
      </c>
      <c r="G11" s="31" t="s">
        <v>103</v>
      </c>
      <c r="H11" s="31" t="s">
        <v>1303</v>
      </c>
      <c r="I11" s="38">
        <v>0.95833333333333337</v>
      </c>
      <c r="J11" s="31" t="s">
        <v>62</v>
      </c>
      <c r="K11" s="31" t="s">
        <v>106</v>
      </c>
      <c r="L11" s="31" t="s">
        <v>107</v>
      </c>
      <c r="M11" s="23"/>
      <c r="N11" s="23"/>
      <c r="O11" s="154"/>
      <c r="P11" s="388"/>
      <c r="Q11" s="492"/>
      <c r="R11" s="257">
        <v>18000</v>
      </c>
      <c r="S11" s="584"/>
    </row>
    <row r="12" spans="1:19" ht="50.1" customHeight="1" x14ac:dyDescent="1.65">
      <c r="A12" s="31" t="s">
        <v>1324</v>
      </c>
      <c r="B12" s="37" t="s">
        <v>1323</v>
      </c>
      <c r="C12" s="31" t="s">
        <v>1322</v>
      </c>
      <c r="D12" s="31" t="s">
        <v>1321</v>
      </c>
      <c r="E12" s="31" t="s">
        <v>101</v>
      </c>
      <c r="F12" s="31" t="s">
        <v>1304</v>
      </c>
      <c r="G12" s="31" t="s">
        <v>103</v>
      </c>
      <c r="H12" s="31" t="s">
        <v>1303</v>
      </c>
      <c r="I12" s="38">
        <v>0.95833333333333337</v>
      </c>
      <c r="J12" s="31" t="s">
        <v>62</v>
      </c>
      <c r="K12" s="31" t="s">
        <v>106</v>
      </c>
      <c r="L12" s="31" t="s">
        <v>107</v>
      </c>
      <c r="M12" s="23"/>
      <c r="N12" s="23"/>
      <c r="O12" s="154"/>
      <c r="P12" s="388"/>
      <c r="Q12" s="492"/>
      <c r="R12" s="257">
        <v>18000</v>
      </c>
      <c r="S12" s="584"/>
    </row>
    <row r="13" spans="1:19" ht="50.1" customHeight="1" x14ac:dyDescent="1.25">
      <c r="A13" s="708" t="s">
        <v>3093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08"/>
      <c r="O13" s="708"/>
      <c r="P13" s="708"/>
      <c r="Q13" s="708"/>
      <c r="R13" s="708"/>
      <c r="S13" s="708"/>
    </row>
    <row r="14" spans="1:19" ht="50.1" customHeight="1" x14ac:dyDescent="1.65">
      <c r="A14" s="31" t="s">
        <v>2086</v>
      </c>
      <c r="B14" s="37" t="s">
        <v>2087</v>
      </c>
      <c r="C14" s="31" t="s">
        <v>2088</v>
      </c>
      <c r="D14" s="31" t="s">
        <v>2089</v>
      </c>
      <c r="E14" s="31" t="s">
        <v>687</v>
      </c>
      <c r="F14" s="31" t="s">
        <v>123</v>
      </c>
      <c r="G14" s="31" t="s">
        <v>994</v>
      </c>
      <c r="H14" s="31" t="s">
        <v>2017</v>
      </c>
      <c r="I14" s="38">
        <v>0.33333333333333331</v>
      </c>
      <c r="J14" s="31" t="s">
        <v>62</v>
      </c>
      <c r="K14" s="31" t="s">
        <v>125</v>
      </c>
      <c r="L14" s="31" t="s">
        <v>995</v>
      </c>
      <c r="M14" s="31"/>
      <c r="N14" s="29"/>
      <c r="O14" s="23"/>
      <c r="P14" s="492"/>
      <c r="Q14" s="492"/>
      <c r="R14" s="29">
        <v>35540</v>
      </c>
      <c r="S14" s="388"/>
    </row>
    <row r="15" spans="1:19" ht="50.1" customHeight="1" x14ac:dyDescent="1.65">
      <c r="A15" s="31" t="s">
        <v>2090</v>
      </c>
      <c r="B15" s="37" t="s">
        <v>2091</v>
      </c>
      <c r="C15" s="31" t="s">
        <v>2092</v>
      </c>
      <c r="D15" s="31" t="s">
        <v>2093</v>
      </c>
      <c r="E15" s="31" t="s">
        <v>687</v>
      </c>
      <c r="F15" s="31" t="s">
        <v>123</v>
      </c>
      <c r="G15" s="31" t="s">
        <v>994</v>
      </c>
      <c r="H15" s="31" t="s">
        <v>2017</v>
      </c>
      <c r="I15" s="38">
        <v>0.33333333333333331</v>
      </c>
      <c r="J15" s="31" t="s">
        <v>62</v>
      </c>
      <c r="K15" s="31" t="s">
        <v>533</v>
      </c>
      <c r="L15" s="31" t="s">
        <v>995</v>
      </c>
      <c r="M15" s="31"/>
      <c r="N15" s="29"/>
      <c r="O15" s="23"/>
      <c r="P15" s="492"/>
      <c r="Q15" s="492"/>
      <c r="R15" s="29">
        <v>25000</v>
      </c>
      <c r="S15" s="388"/>
    </row>
    <row r="16" spans="1:19" ht="50.1" customHeight="1" x14ac:dyDescent="1.65">
      <c r="A16" s="31" t="s">
        <v>2094</v>
      </c>
      <c r="B16" s="37" t="s">
        <v>2095</v>
      </c>
      <c r="C16" s="31" t="s">
        <v>2096</v>
      </c>
      <c r="D16" s="31" t="s">
        <v>2097</v>
      </c>
      <c r="E16" s="31" t="s">
        <v>687</v>
      </c>
      <c r="F16" s="31" t="s">
        <v>123</v>
      </c>
      <c r="G16" s="31" t="s">
        <v>994</v>
      </c>
      <c r="H16" s="31" t="s">
        <v>2017</v>
      </c>
      <c r="I16" s="38">
        <v>0.33333333333333331</v>
      </c>
      <c r="J16" s="31" t="s">
        <v>62</v>
      </c>
      <c r="K16" s="31" t="s">
        <v>533</v>
      </c>
      <c r="L16" s="31" t="s">
        <v>995</v>
      </c>
      <c r="M16" s="31"/>
      <c r="N16" s="29"/>
      <c r="O16" s="23"/>
      <c r="P16" s="492"/>
      <c r="Q16" s="492"/>
      <c r="R16" s="29">
        <v>25000</v>
      </c>
      <c r="S16" s="388"/>
    </row>
    <row r="17" spans="1:19" ht="50.1" customHeight="1" x14ac:dyDescent="1.65">
      <c r="A17" s="31" t="s">
        <v>2098</v>
      </c>
      <c r="B17" s="37" t="s">
        <v>2099</v>
      </c>
      <c r="C17" s="31" t="s">
        <v>2100</v>
      </c>
      <c r="D17" s="31" t="s">
        <v>2101</v>
      </c>
      <c r="E17" s="31" t="s">
        <v>687</v>
      </c>
      <c r="F17" s="31" t="s">
        <v>123</v>
      </c>
      <c r="G17" s="31" t="s">
        <v>994</v>
      </c>
      <c r="H17" s="31" t="s">
        <v>2017</v>
      </c>
      <c r="I17" s="38">
        <v>0.33333333333333331</v>
      </c>
      <c r="J17" s="31" t="s">
        <v>62</v>
      </c>
      <c r="K17" s="31" t="s">
        <v>276</v>
      </c>
      <c r="L17" s="31" t="s">
        <v>995</v>
      </c>
      <c r="M17" s="31"/>
      <c r="N17" s="29"/>
      <c r="O17" s="23"/>
      <c r="P17" s="492"/>
      <c r="Q17" s="492"/>
      <c r="R17" s="29">
        <v>20000</v>
      </c>
      <c r="S17" s="388"/>
    </row>
    <row r="18" spans="1:19" ht="50.1" customHeight="1" x14ac:dyDescent="1.65">
      <c r="A18" s="31" t="s">
        <v>2102</v>
      </c>
      <c r="B18" s="37">
        <v>35930</v>
      </c>
      <c r="C18" s="31" t="s">
        <v>2103</v>
      </c>
      <c r="D18" s="31" t="s">
        <v>2104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62</v>
      </c>
      <c r="K18" s="31" t="s">
        <v>106</v>
      </c>
      <c r="L18" s="31" t="s">
        <v>995</v>
      </c>
      <c r="M18" s="31"/>
      <c r="N18" s="29"/>
      <c r="O18" s="23"/>
      <c r="P18" s="492"/>
      <c r="Q18" s="492"/>
      <c r="R18" s="29">
        <v>43725</v>
      </c>
      <c r="S18" s="388"/>
    </row>
    <row r="19" spans="1:19" ht="50.1" customHeight="1" x14ac:dyDescent="1.65">
      <c r="A19" s="31" t="s">
        <v>2105</v>
      </c>
      <c r="B19" s="37" t="s">
        <v>2106</v>
      </c>
      <c r="C19" s="31" t="s">
        <v>2107</v>
      </c>
      <c r="D19" s="31" t="s">
        <v>2108</v>
      </c>
      <c r="E19" s="31" t="s">
        <v>101</v>
      </c>
      <c r="F19" s="31" t="s">
        <v>102</v>
      </c>
      <c r="G19" s="31" t="s">
        <v>490</v>
      </c>
      <c r="H19" s="31" t="s">
        <v>2017</v>
      </c>
      <c r="I19" s="38">
        <v>0.50694444444444442</v>
      </c>
      <c r="J19" s="31" t="s">
        <v>62</v>
      </c>
      <c r="K19" s="31" t="s">
        <v>106</v>
      </c>
      <c r="L19" s="31" t="s">
        <v>491</v>
      </c>
      <c r="M19" s="31"/>
      <c r="N19" s="29"/>
      <c r="O19" s="23"/>
      <c r="P19" s="492"/>
      <c r="Q19" s="492"/>
      <c r="R19" s="29">
        <v>26000</v>
      </c>
      <c r="S19" s="388"/>
    </row>
    <row r="20" spans="1:19" ht="50.1" customHeight="1" x14ac:dyDescent="1.65">
      <c r="A20" s="31" t="s">
        <v>2109</v>
      </c>
      <c r="B20" s="37" t="s">
        <v>2110</v>
      </c>
      <c r="C20" s="31" t="s">
        <v>2111</v>
      </c>
      <c r="D20" s="31" t="s">
        <v>2112</v>
      </c>
      <c r="E20" s="31" t="s">
        <v>101</v>
      </c>
      <c r="F20" s="31" t="s">
        <v>102</v>
      </c>
      <c r="G20" s="31" t="s">
        <v>572</v>
      </c>
      <c r="H20" s="31" t="s">
        <v>2017</v>
      </c>
      <c r="I20" s="38">
        <v>0.52083333333333337</v>
      </c>
      <c r="J20" s="31" t="s">
        <v>62</v>
      </c>
      <c r="K20" s="31" t="s">
        <v>106</v>
      </c>
      <c r="L20" s="31" t="s">
        <v>107</v>
      </c>
      <c r="M20" s="31"/>
      <c r="N20" s="29"/>
      <c r="O20" s="23"/>
      <c r="P20" s="492"/>
      <c r="Q20" s="492"/>
      <c r="R20" s="29">
        <v>18000</v>
      </c>
      <c r="S20" s="388"/>
    </row>
    <row r="21" spans="1:19" ht="50.1" customHeight="1" x14ac:dyDescent="1.65">
      <c r="A21" s="679" t="s">
        <v>5860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1"/>
      <c r="M21" s="267"/>
      <c r="N21" s="29"/>
      <c r="O21" s="23"/>
      <c r="P21" s="492"/>
      <c r="Q21" s="492"/>
      <c r="R21" s="117"/>
      <c r="S21" s="388"/>
    </row>
    <row r="22" spans="1:19" ht="50.1" customHeight="1" x14ac:dyDescent="1.65">
      <c r="A22" s="31" t="s">
        <v>4226</v>
      </c>
      <c r="B22" s="37" t="s">
        <v>4239</v>
      </c>
      <c r="C22" s="31" t="s">
        <v>4240</v>
      </c>
      <c r="D22" s="31" t="s">
        <v>4241</v>
      </c>
      <c r="E22" s="31" t="s">
        <v>687</v>
      </c>
      <c r="F22" s="31" t="s">
        <v>123</v>
      </c>
      <c r="G22" s="31" t="s">
        <v>994</v>
      </c>
      <c r="H22" s="31" t="s">
        <v>4090</v>
      </c>
      <c r="I22" s="38">
        <v>0.83333333333333337</v>
      </c>
      <c r="J22" s="31" t="s">
        <v>62</v>
      </c>
      <c r="K22" s="31" t="s">
        <v>106</v>
      </c>
      <c r="L22" s="31" t="s">
        <v>995</v>
      </c>
      <c r="M22" s="31" t="s">
        <v>995</v>
      </c>
      <c r="N22" s="29"/>
      <c r="O22" s="23"/>
      <c r="P22" s="492"/>
      <c r="Q22" s="492"/>
      <c r="R22" s="29">
        <v>43225</v>
      </c>
      <c r="S22" s="388"/>
    </row>
    <row r="23" spans="1:19" ht="50.1" customHeight="1" x14ac:dyDescent="1.65">
      <c r="A23" s="31" t="s">
        <v>4230</v>
      </c>
      <c r="B23" s="37" t="s">
        <v>4243</v>
      </c>
      <c r="C23" s="31" t="s">
        <v>4244</v>
      </c>
      <c r="D23" s="31" t="s">
        <v>4245</v>
      </c>
      <c r="E23" s="31" t="s">
        <v>687</v>
      </c>
      <c r="F23" s="31" t="s">
        <v>123</v>
      </c>
      <c r="G23" s="31" t="s">
        <v>994</v>
      </c>
      <c r="H23" s="31" t="s">
        <v>4090</v>
      </c>
      <c r="I23" s="38">
        <v>0.83333333333333337</v>
      </c>
      <c r="J23" s="31" t="s">
        <v>62</v>
      </c>
      <c r="K23" s="31" t="s">
        <v>106</v>
      </c>
      <c r="L23" s="31" t="s">
        <v>995</v>
      </c>
      <c r="M23" s="31" t="s">
        <v>995</v>
      </c>
      <c r="N23" s="29"/>
      <c r="O23" s="23"/>
      <c r="P23" s="492"/>
      <c r="Q23" s="492"/>
      <c r="R23" s="29">
        <v>43225</v>
      </c>
      <c r="S23" s="388"/>
    </row>
    <row r="24" spans="1:19" ht="50.1" customHeight="1" x14ac:dyDescent="1.65">
      <c r="A24" s="31" t="s">
        <v>4222</v>
      </c>
      <c r="B24" s="37" t="s">
        <v>4235</v>
      </c>
      <c r="C24" s="31" t="s">
        <v>4236</v>
      </c>
      <c r="D24" s="31" t="s">
        <v>4237</v>
      </c>
      <c r="E24" s="31" t="s">
        <v>687</v>
      </c>
      <c r="F24" s="31" t="s">
        <v>123</v>
      </c>
      <c r="G24" s="31" t="s">
        <v>994</v>
      </c>
      <c r="H24" s="31" t="s">
        <v>4090</v>
      </c>
      <c r="I24" s="38">
        <v>0.83333333333333337</v>
      </c>
      <c r="J24" s="31" t="s">
        <v>62</v>
      </c>
      <c r="K24" s="31" t="s">
        <v>106</v>
      </c>
      <c r="L24" s="31" t="s">
        <v>995</v>
      </c>
      <c r="M24" s="31" t="s">
        <v>995</v>
      </c>
      <c r="N24" s="29"/>
      <c r="O24" s="23"/>
      <c r="P24" s="492"/>
      <c r="Q24" s="492"/>
      <c r="R24" s="29">
        <v>43225</v>
      </c>
      <c r="S24" s="388"/>
    </row>
    <row r="25" spans="1:19" ht="50.1" customHeight="1" x14ac:dyDescent="1.65">
      <c r="A25" s="31" t="s">
        <v>4234</v>
      </c>
      <c r="B25" s="37" t="s">
        <v>4247</v>
      </c>
      <c r="C25" s="31" t="s">
        <v>4248</v>
      </c>
      <c r="D25" s="31" t="s">
        <v>4249</v>
      </c>
      <c r="E25" s="31" t="s">
        <v>687</v>
      </c>
      <c r="F25" s="31" t="s">
        <v>123</v>
      </c>
      <c r="G25" s="31" t="s">
        <v>994</v>
      </c>
      <c r="H25" s="31" t="s">
        <v>4090</v>
      </c>
      <c r="I25" s="38">
        <v>0.83333333333333337</v>
      </c>
      <c r="J25" s="31" t="s">
        <v>62</v>
      </c>
      <c r="K25" s="31" t="s">
        <v>106</v>
      </c>
      <c r="L25" s="31" t="s">
        <v>995</v>
      </c>
      <c r="M25" s="31" t="s">
        <v>995</v>
      </c>
      <c r="N25" s="29"/>
      <c r="O25" s="23"/>
      <c r="P25" s="492"/>
      <c r="Q25" s="492"/>
      <c r="R25" s="29">
        <v>43225</v>
      </c>
      <c r="S25" s="388"/>
    </row>
    <row r="26" spans="1:19" ht="54" customHeight="1" x14ac:dyDescent="1.25">
      <c r="A26" s="824" t="s">
        <v>6799</v>
      </c>
      <c r="B26" s="825"/>
      <c r="C26" s="825"/>
      <c r="D26" s="825"/>
      <c r="E26" s="825"/>
      <c r="F26" s="825"/>
      <c r="G26" s="825"/>
      <c r="H26" s="825"/>
      <c r="I26" s="825"/>
      <c r="J26" s="825"/>
      <c r="K26" s="825"/>
      <c r="L26" s="825"/>
      <c r="M26" s="826"/>
      <c r="N26" s="307"/>
      <c r="O26" s="307"/>
      <c r="P26" s="550"/>
      <c r="Q26" s="550"/>
      <c r="R26" s="344"/>
      <c r="S26" s="550"/>
    </row>
    <row r="27" spans="1:19" s="54" customFormat="1" ht="54" customHeight="1" x14ac:dyDescent="1.25">
      <c r="A27" s="334" t="s">
        <v>9569</v>
      </c>
      <c r="B27" s="335" t="s">
        <v>9570</v>
      </c>
      <c r="C27" s="334" t="s">
        <v>9571</v>
      </c>
      <c r="D27" s="334" t="s">
        <v>9572</v>
      </c>
      <c r="E27" s="334" t="s">
        <v>687</v>
      </c>
      <c r="F27" s="334" t="s">
        <v>123</v>
      </c>
      <c r="G27" s="334" t="s">
        <v>1127</v>
      </c>
      <c r="H27" s="334" t="s">
        <v>9573</v>
      </c>
      <c r="I27" s="336">
        <v>0.95833333333333337</v>
      </c>
      <c r="J27" s="334" t="s">
        <v>62</v>
      </c>
      <c r="K27" s="334" t="s">
        <v>105</v>
      </c>
      <c r="L27" s="334" t="s">
        <v>106</v>
      </c>
      <c r="M27" s="334" t="s">
        <v>995</v>
      </c>
      <c r="N27" s="23"/>
      <c r="O27" s="23"/>
      <c r="P27" s="388"/>
      <c r="Q27" s="388"/>
      <c r="R27" s="29">
        <v>43225</v>
      </c>
      <c r="S27" s="388"/>
    </row>
    <row r="28" spans="1:19" s="54" customFormat="1" ht="54" customHeight="1" x14ac:dyDescent="1.65">
      <c r="A28" s="793" t="s">
        <v>11354</v>
      </c>
      <c r="B28" s="794"/>
      <c r="C28" s="794"/>
      <c r="D28" s="794"/>
      <c r="E28" s="794"/>
      <c r="F28" s="794"/>
      <c r="G28" s="794"/>
      <c r="H28" s="794"/>
      <c r="I28" s="794"/>
      <c r="J28" s="794"/>
      <c r="K28" s="794"/>
      <c r="L28" s="794"/>
      <c r="M28" s="795"/>
      <c r="P28" s="492"/>
      <c r="Q28" s="492"/>
      <c r="R28" s="117"/>
      <c r="S28" s="492">
        <v>800000</v>
      </c>
    </row>
    <row r="29" spans="1:19" s="54" customFormat="1" ht="54" customHeight="1" x14ac:dyDescent="1.3">
      <c r="A29" s="679" t="s">
        <v>12834</v>
      </c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1"/>
      <c r="N29" s="23"/>
      <c r="O29" s="23"/>
      <c r="P29" s="388"/>
      <c r="Q29" s="388"/>
      <c r="R29" s="29"/>
      <c r="S29" s="388"/>
    </row>
    <row r="30" spans="1:19" s="54" customFormat="1" ht="54" customHeight="1" x14ac:dyDescent="1.25">
      <c r="A30" s="31" t="s">
        <v>11541</v>
      </c>
      <c r="B30" s="37" t="s">
        <v>5484</v>
      </c>
      <c r="C30" s="31" t="s">
        <v>11542</v>
      </c>
      <c r="D30" s="31" t="s">
        <v>11543</v>
      </c>
      <c r="E30" s="31" t="s">
        <v>687</v>
      </c>
      <c r="F30" s="31" t="s">
        <v>123</v>
      </c>
      <c r="G30" s="31" t="s">
        <v>572</v>
      </c>
      <c r="H30" s="31" t="s">
        <v>11366</v>
      </c>
      <c r="I30" s="38">
        <v>0.83333333333333337</v>
      </c>
      <c r="J30" s="31" t="s">
        <v>62</v>
      </c>
      <c r="K30" s="31" t="s">
        <v>105</v>
      </c>
      <c r="L30" s="31" t="s">
        <v>106</v>
      </c>
      <c r="M30" s="31" t="s">
        <v>995</v>
      </c>
      <c r="N30" s="23"/>
      <c r="O30" s="23"/>
      <c r="P30" s="388"/>
      <c r="Q30" s="388"/>
      <c r="R30" s="29">
        <v>43225</v>
      </c>
      <c r="S30" s="388"/>
    </row>
    <row r="31" spans="1:19" s="54" customFormat="1" ht="54" customHeight="1" x14ac:dyDescent="1.3">
      <c r="A31" s="679" t="s">
        <v>13348</v>
      </c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1"/>
      <c r="N31" s="23"/>
      <c r="O31" s="23"/>
      <c r="P31" s="388"/>
      <c r="Q31" s="388"/>
      <c r="R31" s="29"/>
      <c r="S31" s="388"/>
    </row>
    <row r="32" spans="1:19" s="54" customFormat="1" ht="54" customHeight="1" x14ac:dyDescent="1.25">
      <c r="A32" s="31" t="s">
        <v>12863</v>
      </c>
      <c r="B32" s="37" t="s">
        <v>12864</v>
      </c>
      <c r="C32" s="31" t="s">
        <v>12865</v>
      </c>
      <c r="D32" s="31" t="s">
        <v>12866</v>
      </c>
      <c r="E32" s="31" t="s">
        <v>101</v>
      </c>
      <c r="F32" s="31" t="s">
        <v>102</v>
      </c>
      <c r="G32" s="31" t="s">
        <v>572</v>
      </c>
      <c r="H32" s="31" t="s">
        <v>12839</v>
      </c>
      <c r="I32" s="38">
        <v>8.6805555555555552E-2</v>
      </c>
      <c r="J32" s="31" t="s">
        <v>62</v>
      </c>
      <c r="K32" s="31" t="s">
        <v>105</v>
      </c>
      <c r="L32" s="31" t="s">
        <v>106</v>
      </c>
      <c r="M32" s="31" t="s">
        <v>107</v>
      </c>
      <c r="N32" s="23"/>
      <c r="O32" s="23"/>
      <c r="P32" s="388"/>
      <c r="Q32" s="388"/>
      <c r="R32" s="29">
        <v>22000</v>
      </c>
      <c r="S32" s="388"/>
    </row>
    <row r="33" spans="1:19" s="54" customFormat="1" ht="54" customHeight="1" x14ac:dyDescent="1.3">
      <c r="A33" s="679" t="s">
        <v>15032</v>
      </c>
      <c r="B33" s="689"/>
      <c r="C33" s="689"/>
      <c r="D33" s="689"/>
      <c r="E33" s="689"/>
      <c r="F33" s="689"/>
      <c r="G33" s="689"/>
      <c r="H33" s="689"/>
      <c r="I33" s="689"/>
      <c r="J33" s="689"/>
      <c r="K33" s="689"/>
      <c r="L33" s="689"/>
      <c r="M33" s="690"/>
      <c r="N33" s="23"/>
      <c r="O33" s="23"/>
      <c r="P33" s="388"/>
      <c r="Q33" s="388"/>
      <c r="R33" s="29"/>
      <c r="S33" s="388"/>
    </row>
    <row r="34" spans="1:19" s="54" customFormat="1" ht="54" customHeight="1" x14ac:dyDescent="1.25">
      <c r="A34" s="31" t="s">
        <v>13751</v>
      </c>
      <c r="B34" s="37" t="s">
        <v>3614</v>
      </c>
      <c r="C34" s="31" t="s">
        <v>13752</v>
      </c>
      <c r="D34" s="31" t="s">
        <v>13753</v>
      </c>
      <c r="E34" s="31" t="s">
        <v>101</v>
      </c>
      <c r="F34" s="31" t="s">
        <v>1304</v>
      </c>
      <c r="G34" s="31" t="s">
        <v>103</v>
      </c>
      <c r="H34" s="31" t="s">
        <v>13746</v>
      </c>
      <c r="I34" s="38">
        <v>8.3333333333333329E-2</v>
      </c>
      <c r="J34" s="31" t="s">
        <v>62</v>
      </c>
      <c r="K34" s="31" t="s">
        <v>105</v>
      </c>
      <c r="L34" s="31" t="s">
        <v>106</v>
      </c>
      <c r="M34" s="31" t="s">
        <v>107</v>
      </c>
      <c r="N34" s="23"/>
      <c r="O34" s="23"/>
      <c r="P34" s="388"/>
      <c r="Q34" s="388"/>
      <c r="R34" s="29">
        <v>22000</v>
      </c>
      <c r="S34" s="388"/>
    </row>
    <row r="35" spans="1:19" s="54" customFormat="1" ht="54" customHeight="1" x14ac:dyDescent="1.25">
      <c r="A35" s="31" t="s">
        <v>13777</v>
      </c>
      <c r="B35" s="37" t="s">
        <v>979</v>
      </c>
      <c r="C35" s="31" t="s">
        <v>13778</v>
      </c>
      <c r="D35" s="31" t="s">
        <v>13779</v>
      </c>
      <c r="E35" s="31" t="s">
        <v>101</v>
      </c>
      <c r="F35" s="31" t="s">
        <v>1304</v>
      </c>
      <c r="G35" s="31" t="s">
        <v>103</v>
      </c>
      <c r="H35" s="31" t="s">
        <v>13746</v>
      </c>
      <c r="I35" s="38">
        <v>8.3333333333333329E-2</v>
      </c>
      <c r="J35" s="31" t="s">
        <v>62</v>
      </c>
      <c r="K35" s="31" t="s">
        <v>105</v>
      </c>
      <c r="L35" s="31" t="s">
        <v>106</v>
      </c>
      <c r="M35" s="31" t="s">
        <v>107</v>
      </c>
      <c r="N35" s="23"/>
      <c r="O35" s="23"/>
      <c r="P35" s="388"/>
      <c r="Q35" s="388"/>
      <c r="R35" s="29">
        <v>22000</v>
      </c>
      <c r="S35" s="388"/>
    </row>
    <row r="36" spans="1:19" s="54" customFormat="1" ht="54" customHeight="1" x14ac:dyDescent="1.25">
      <c r="A36" s="345" t="s">
        <v>14040</v>
      </c>
      <c r="B36" s="27" t="s">
        <v>11834</v>
      </c>
      <c r="C36" s="31" t="s">
        <v>14041</v>
      </c>
      <c r="D36" s="26" t="s">
        <v>14042</v>
      </c>
      <c r="E36" s="26" t="s">
        <v>687</v>
      </c>
      <c r="F36" s="26" t="s">
        <v>123</v>
      </c>
      <c r="G36" s="26" t="s">
        <v>994</v>
      </c>
      <c r="H36" s="26" t="s">
        <v>13746</v>
      </c>
      <c r="I36" s="28">
        <v>0.29166666666666669</v>
      </c>
      <c r="J36" s="26" t="s">
        <v>62</v>
      </c>
      <c r="K36" s="31" t="s">
        <v>105</v>
      </c>
      <c r="L36" s="26" t="s">
        <v>106</v>
      </c>
      <c r="M36" s="26" t="s">
        <v>995</v>
      </c>
      <c r="N36" s="23"/>
      <c r="O36" s="23"/>
      <c r="P36" s="388"/>
      <c r="Q36" s="388"/>
      <c r="R36" s="175">
        <v>43225</v>
      </c>
      <c r="S36" s="585"/>
    </row>
    <row r="37" spans="1:19" s="54" customFormat="1" ht="54" customHeight="1" x14ac:dyDescent="1.25">
      <c r="A37" s="752" t="s">
        <v>17963</v>
      </c>
      <c r="B37" s="827"/>
      <c r="C37" s="827"/>
      <c r="D37" s="827"/>
      <c r="E37" s="827"/>
      <c r="F37" s="827"/>
      <c r="G37" s="827"/>
      <c r="H37" s="827"/>
      <c r="I37" s="827"/>
      <c r="J37" s="827"/>
      <c r="K37" s="827"/>
      <c r="L37" s="827"/>
      <c r="M37" s="828"/>
      <c r="N37" s="23"/>
      <c r="O37" s="23"/>
      <c r="P37" s="388"/>
      <c r="Q37" s="388"/>
      <c r="R37" s="175"/>
      <c r="S37" s="585"/>
    </row>
    <row r="38" spans="1:19" s="54" customFormat="1" ht="54" customHeight="1" x14ac:dyDescent="1.3">
      <c r="A38" s="688" t="s">
        <v>16735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90"/>
      <c r="N38" s="31"/>
      <c r="O38" s="31"/>
      <c r="P38" s="451"/>
      <c r="Q38" s="388"/>
      <c r="R38" s="29"/>
      <c r="S38" s="388"/>
    </row>
    <row r="39" spans="1:19" s="54" customFormat="1" ht="54" customHeight="1" x14ac:dyDescent="1.3">
      <c r="A39" s="31" t="s">
        <v>16214</v>
      </c>
      <c r="B39" s="31" t="s">
        <v>13663</v>
      </c>
      <c r="C39" s="31" t="s">
        <v>16183</v>
      </c>
      <c r="D39" s="31" t="s">
        <v>16215</v>
      </c>
      <c r="E39" s="31" t="s">
        <v>17253</v>
      </c>
      <c r="F39" s="31" t="s">
        <v>102</v>
      </c>
      <c r="G39" s="31" t="s">
        <v>16216</v>
      </c>
      <c r="H39" s="31" t="s">
        <v>16186</v>
      </c>
      <c r="I39" s="31"/>
      <c r="J39" s="31" t="s">
        <v>62</v>
      </c>
      <c r="K39" s="31"/>
      <c r="L39" s="31" t="s">
        <v>106</v>
      </c>
      <c r="M39" s="31" t="s">
        <v>15604</v>
      </c>
      <c r="N39" s="31" t="s">
        <v>105</v>
      </c>
      <c r="O39" s="31"/>
      <c r="P39" s="451"/>
      <c r="Q39" s="388"/>
      <c r="R39" s="29">
        <v>26000</v>
      </c>
      <c r="S39" s="388"/>
    </row>
    <row r="40" spans="1:19" s="54" customFormat="1" ht="54" customHeight="1" x14ac:dyDescent="1.3">
      <c r="A40" s="31" t="s">
        <v>16217</v>
      </c>
      <c r="B40" s="31" t="s">
        <v>16218</v>
      </c>
      <c r="C40" s="31" t="s">
        <v>16183</v>
      </c>
      <c r="D40" s="31" t="s">
        <v>16219</v>
      </c>
      <c r="E40" s="31" t="s">
        <v>17253</v>
      </c>
      <c r="F40" s="31" t="s">
        <v>102</v>
      </c>
      <c r="G40" s="31" t="s">
        <v>16216</v>
      </c>
      <c r="H40" s="31" t="s">
        <v>16186</v>
      </c>
      <c r="I40" s="31"/>
      <c r="J40" s="31" t="s">
        <v>62</v>
      </c>
      <c r="K40" s="31"/>
      <c r="L40" s="31" t="s">
        <v>106</v>
      </c>
      <c r="M40" s="31" t="s">
        <v>15604</v>
      </c>
      <c r="N40" s="31" t="s">
        <v>105</v>
      </c>
      <c r="O40" s="31"/>
      <c r="P40" s="451"/>
      <c r="Q40" s="388"/>
      <c r="R40" s="29">
        <v>26000</v>
      </c>
      <c r="S40" s="388"/>
    </row>
    <row r="41" spans="1:19" s="54" customFormat="1" ht="54" customHeight="1" x14ac:dyDescent="1.25">
      <c r="A41" s="688" t="s">
        <v>17242</v>
      </c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90"/>
      <c r="N41" s="23"/>
      <c r="O41" s="23"/>
      <c r="P41" s="388"/>
      <c r="Q41" s="388"/>
      <c r="R41" s="29"/>
      <c r="S41" s="388"/>
    </row>
    <row r="42" spans="1:19" s="54" customFormat="1" ht="54" customHeight="1" x14ac:dyDescent="1.25">
      <c r="A42" s="31" t="s">
        <v>16790</v>
      </c>
      <c r="B42" s="31" t="s">
        <v>16791</v>
      </c>
      <c r="C42" s="31" t="s">
        <v>16750</v>
      </c>
      <c r="D42" s="31" t="s">
        <v>16792</v>
      </c>
      <c r="E42" s="31" t="s">
        <v>101</v>
      </c>
      <c r="F42" s="31" t="s">
        <v>123</v>
      </c>
      <c r="G42" s="31" t="s">
        <v>16223</v>
      </c>
      <c r="H42" s="31" t="s">
        <v>16429</v>
      </c>
      <c r="I42" s="31" t="s">
        <v>16752</v>
      </c>
      <c r="J42" s="31" t="s">
        <v>62</v>
      </c>
      <c r="K42" s="31" t="s">
        <v>105</v>
      </c>
      <c r="L42" s="31" t="s">
        <v>106</v>
      </c>
      <c r="M42" s="31" t="s">
        <v>995</v>
      </c>
      <c r="N42" s="23"/>
      <c r="O42" s="23"/>
      <c r="P42" s="388"/>
      <c r="Q42" s="388"/>
      <c r="R42" s="29">
        <v>43725</v>
      </c>
      <c r="S42" s="388"/>
    </row>
    <row r="43" spans="1:19" s="54" customFormat="1" ht="54" customHeight="1" x14ac:dyDescent="1.25">
      <c r="A43" s="31" t="s">
        <v>16793</v>
      </c>
      <c r="B43" s="31" t="s">
        <v>16794</v>
      </c>
      <c r="C43" s="31" t="s">
        <v>16750</v>
      </c>
      <c r="D43" s="31" t="s">
        <v>16795</v>
      </c>
      <c r="E43" s="31" t="s">
        <v>687</v>
      </c>
      <c r="F43" s="31" t="s">
        <v>123</v>
      </c>
      <c r="G43" s="31" t="s">
        <v>16248</v>
      </c>
      <c r="H43" s="31" t="s">
        <v>16249</v>
      </c>
      <c r="I43" s="31" t="s">
        <v>16752</v>
      </c>
      <c r="J43" s="31" t="s">
        <v>62</v>
      </c>
      <c r="K43" s="31" t="s">
        <v>105</v>
      </c>
      <c r="L43" s="31" t="s">
        <v>106</v>
      </c>
      <c r="M43" s="31" t="s">
        <v>995</v>
      </c>
      <c r="N43" s="23"/>
      <c r="O43" s="23"/>
      <c r="P43" s="388"/>
      <c r="Q43" s="388"/>
      <c r="R43" s="29">
        <v>43225</v>
      </c>
      <c r="S43" s="388"/>
    </row>
    <row r="44" spans="1:19" s="54" customFormat="1" ht="54" customHeight="1" x14ac:dyDescent="1.25">
      <c r="A44" s="31" t="s">
        <v>16796</v>
      </c>
      <c r="B44" s="31" t="s">
        <v>16797</v>
      </c>
      <c r="C44" s="31" t="s">
        <v>16750</v>
      </c>
      <c r="D44" s="31" t="s">
        <v>16798</v>
      </c>
      <c r="E44" s="31" t="s">
        <v>687</v>
      </c>
      <c r="F44" s="31" t="s">
        <v>123</v>
      </c>
      <c r="G44" s="31" t="s">
        <v>16248</v>
      </c>
      <c r="H44" s="31" t="s">
        <v>16249</v>
      </c>
      <c r="I44" s="31" t="s">
        <v>16752</v>
      </c>
      <c r="J44" s="31" t="s">
        <v>62</v>
      </c>
      <c r="K44" s="31" t="s">
        <v>105</v>
      </c>
      <c r="L44" s="31" t="s">
        <v>106</v>
      </c>
      <c r="M44" s="31" t="s">
        <v>995</v>
      </c>
      <c r="N44" s="23"/>
      <c r="O44" s="23"/>
      <c r="P44" s="388"/>
      <c r="Q44" s="388"/>
      <c r="R44" s="29">
        <v>43225</v>
      </c>
      <c r="S44" s="388"/>
    </row>
    <row r="45" spans="1:19" s="54" customFormat="1" ht="54" customHeight="1" x14ac:dyDescent="1.25">
      <c r="A45" s="704" t="s">
        <v>17937</v>
      </c>
      <c r="B45" s="705"/>
      <c r="C45" s="705"/>
      <c r="D45" s="705"/>
      <c r="E45" s="705"/>
      <c r="F45" s="705"/>
      <c r="G45" s="705"/>
      <c r="H45" s="705"/>
      <c r="I45" s="705"/>
      <c r="J45" s="705"/>
      <c r="K45" s="705"/>
      <c r="L45" s="705"/>
      <c r="M45" s="705"/>
      <c r="N45" s="706"/>
      <c r="O45" s="23"/>
      <c r="P45" s="388"/>
      <c r="Q45" s="388"/>
      <c r="R45" s="29"/>
      <c r="S45" s="388"/>
    </row>
    <row r="46" spans="1:19" s="54" customFormat="1" ht="54" customHeight="1" x14ac:dyDescent="1.25">
      <c r="A46" s="399" t="s">
        <v>17469</v>
      </c>
      <c r="B46" s="399" t="s">
        <v>17470</v>
      </c>
      <c r="C46" s="399" t="s">
        <v>17471</v>
      </c>
      <c r="D46" s="399" t="s">
        <v>17472</v>
      </c>
      <c r="E46" s="399" t="s">
        <v>101</v>
      </c>
      <c r="F46" s="399" t="s">
        <v>123</v>
      </c>
      <c r="G46" s="399" t="s">
        <v>16223</v>
      </c>
      <c r="H46" s="399" t="s">
        <v>17473</v>
      </c>
      <c r="I46" s="400">
        <v>0.25</v>
      </c>
      <c r="J46" s="399" t="s">
        <v>62</v>
      </c>
      <c r="K46" s="399" t="s">
        <v>105</v>
      </c>
      <c r="L46" s="399" t="s">
        <v>106</v>
      </c>
      <c r="M46" s="399" t="s">
        <v>995</v>
      </c>
      <c r="N46" s="399"/>
      <c r="O46" s="23"/>
      <c r="P46" s="388"/>
      <c r="Q46" s="388"/>
      <c r="R46" s="29">
        <v>43725</v>
      </c>
      <c r="S46" s="388"/>
    </row>
    <row r="47" spans="1:19" s="54" customFormat="1" ht="54" customHeight="1" x14ac:dyDescent="1.25">
      <c r="A47" s="688" t="s">
        <v>19287</v>
      </c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90"/>
      <c r="N47" s="23"/>
      <c r="O47" s="23"/>
      <c r="P47" s="388"/>
      <c r="Q47" s="388"/>
      <c r="R47" s="29"/>
      <c r="S47" s="388"/>
    </row>
    <row r="48" spans="1:19" s="54" customFormat="1" ht="54" customHeight="1" x14ac:dyDescent="1.25">
      <c r="A48" s="31" t="s">
        <v>18806</v>
      </c>
      <c r="B48" s="31" t="s">
        <v>18807</v>
      </c>
      <c r="C48" s="31" t="s">
        <v>18808</v>
      </c>
      <c r="D48" s="31" t="s">
        <v>18809</v>
      </c>
      <c r="E48" s="31" t="s">
        <v>687</v>
      </c>
      <c r="F48" s="31" t="s">
        <v>123</v>
      </c>
      <c r="G48" s="31" t="s">
        <v>16504</v>
      </c>
      <c r="H48" s="31" t="s">
        <v>16244</v>
      </c>
      <c r="I48" s="38">
        <v>0.41666666666666669</v>
      </c>
      <c r="J48" s="31" t="s">
        <v>62</v>
      </c>
      <c r="K48" s="31" t="s">
        <v>105</v>
      </c>
      <c r="L48" s="31" t="s">
        <v>106</v>
      </c>
      <c r="M48" s="31" t="s">
        <v>995</v>
      </c>
      <c r="N48" s="23"/>
      <c r="O48" s="23"/>
      <c r="P48" s="388"/>
      <c r="Q48" s="388"/>
      <c r="R48" s="29">
        <v>43225</v>
      </c>
      <c r="S48" s="388"/>
    </row>
    <row r="49" spans="1:19" s="54" customFormat="1" ht="54" customHeight="1" x14ac:dyDescent="1.25">
      <c r="A49" s="31" t="s">
        <v>18810</v>
      </c>
      <c r="B49" s="31" t="s">
        <v>6688</v>
      </c>
      <c r="C49" s="31" t="s">
        <v>18811</v>
      </c>
      <c r="D49" s="31" t="s">
        <v>18812</v>
      </c>
      <c r="E49" s="31" t="s">
        <v>687</v>
      </c>
      <c r="F49" s="31" t="s">
        <v>123</v>
      </c>
      <c r="G49" s="31" t="s">
        <v>16504</v>
      </c>
      <c r="H49" s="31" t="s">
        <v>16244</v>
      </c>
      <c r="I49" s="38">
        <v>0.41666666666666669</v>
      </c>
      <c r="J49" s="31" t="s">
        <v>62</v>
      </c>
      <c r="K49" s="31" t="s">
        <v>105</v>
      </c>
      <c r="L49" s="31" t="s">
        <v>106</v>
      </c>
      <c r="M49" s="31" t="s">
        <v>995</v>
      </c>
      <c r="N49" s="23"/>
      <c r="O49" s="23"/>
      <c r="P49" s="388"/>
      <c r="Q49" s="388"/>
      <c r="R49" s="29">
        <v>43225</v>
      </c>
      <c r="S49" s="388"/>
    </row>
    <row r="50" spans="1:19" s="54" customFormat="1" ht="54" customHeight="1" x14ac:dyDescent="1.25">
      <c r="A50" s="31" t="s">
        <v>6068</v>
      </c>
      <c r="B50" s="31" t="s">
        <v>6069</v>
      </c>
      <c r="C50" s="31" t="s">
        <v>6070</v>
      </c>
      <c r="D50" s="31" t="s">
        <v>18813</v>
      </c>
      <c r="E50" s="31" t="s">
        <v>687</v>
      </c>
      <c r="F50" s="31" t="s">
        <v>123</v>
      </c>
      <c r="G50" s="31" t="s">
        <v>16504</v>
      </c>
      <c r="H50" s="31" t="s">
        <v>16244</v>
      </c>
      <c r="I50" s="38">
        <v>0.41666666666666669</v>
      </c>
      <c r="J50" s="31" t="s">
        <v>62</v>
      </c>
      <c r="K50" s="31" t="s">
        <v>105</v>
      </c>
      <c r="L50" s="31" t="s">
        <v>106</v>
      </c>
      <c r="M50" s="31" t="s">
        <v>995</v>
      </c>
      <c r="N50" s="23"/>
      <c r="O50" s="23"/>
      <c r="P50" s="388"/>
      <c r="Q50" s="388"/>
      <c r="R50" s="29">
        <v>43225</v>
      </c>
      <c r="S50" s="388"/>
    </row>
    <row r="51" spans="1:19" s="54" customFormat="1" ht="54" customHeight="1" x14ac:dyDescent="1.25">
      <c r="A51" s="688" t="s">
        <v>20031</v>
      </c>
      <c r="B51" s="689"/>
      <c r="C51" s="689"/>
      <c r="D51" s="689"/>
      <c r="E51" s="689"/>
      <c r="F51" s="689"/>
      <c r="G51" s="689"/>
      <c r="H51" s="689"/>
      <c r="I51" s="689"/>
      <c r="J51" s="689"/>
      <c r="K51" s="689"/>
      <c r="L51" s="689"/>
      <c r="M51" s="690"/>
      <c r="N51" s="23"/>
      <c r="O51" s="23"/>
      <c r="P51" s="388"/>
      <c r="Q51" s="388"/>
      <c r="R51" s="29"/>
      <c r="S51" s="388"/>
    </row>
    <row r="52" spans="1:19" s="54" customFormat="1" ht="54" customHeight="1" x14ac:dyDescent="1.25">
      <c r="A52" s="31" t="s">
        <v>19451</v>
      </c>
      <c r="B52" s="31" t="s">
        <v>11311</v>
      </c>
      <c r="C52" s="31" t="s">
        <v>19452</v>
      </c>
      <c r="D52" s="31" t="s">
        <v>19453</v>
      </c>
      <c r="E52" s="31" t="s">
        <v>101</v>
      </c>
      <c r="F52" s="31" t="s">
        <v>123</v>
      </c>
      <c r="G52" s="31" t="s">
        <v>16223</v>
      </c>
      <c r="H52" s="31" t="s">
        <v>17126</v>
      </c>
      <c r="I52" s="38">
        <v>0.83333333333333337</v>
      </c>
      <c r="J52" s="31" t="s">
        <v>62</v>
      </c>
      <c r="K52" s="31" t="s">
        <v>105</v>
      </c>
      <c r="L52" s="31" t="s">
        <v>106</v>
      </c>
      <c r="M52" s="31" t="s">
        <v>995</v>
      </c>
      <c r="N52" s="23"/>
      <c r="O52" s="23"/>
      <c r="P52" s="388"/>
      <c r="Q52" s="388"/>
      <c r="R52" s="29">
        <v>43725</v>
      </c>
      <c r="S52" s="517"/>
    </row>
    <row r="53" spans="1:19" s="54" customFormat="1" ht="54" customHeight="1" x14ac:dyDescent="1.65">
      <c r="A53" s="688" t="s">
        <v>20030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5"/>
      <c r="O53" s="56"/>
      <c r="P53" s="492"/>
      <c r="Q53" s="492"/>
      <c r="R53" s="117"/>
      <c r="S53" s="492"/>
    </row>
    <row r="54" spans="1:19" s="54" customFormat="1" ht="54" customHeight="1" x14ac:dyDescent="1.65">
      <c r="A54" s="405" t="s">
        <v>19448</v>
      </c>
      <c r="B54" s="405" t="s">
        <v>19449</v>
      </c>
      <c r="C54" s="405" t="s">
        <v>19450</v>
      </c>
      <c r="D54" s="405" t="s">
        <v>17964</v>
      </c>
      <c r="E54" s="405" t="s">
        <v>687</v>
      </c>
      <c r="F54" s="405" t="s">
        <v>123</v>
      </c>
      <c r="G54" s="405" t="s">
        <v>16248</v>
      </c>
      <c r="H54" s="405" t="s">
        <v>16224</v>
      </c>
      <c r="I54" s="406">
        <v>0.53125</v>
      </c>
      <c r="J54" s="405" t="s">
        <v>62</v>
      </c>
      <c r="K54" s="405" t="s">
        <v>105</v>
      </c>
      <c r="L54" s="405" t="s">
        <v>106</v>
      </c>
      <c r="M54" s="405" t="s">
        <v>995</v>
      </c>
      <c r="O54" s="56"/>
      <c r="P54" s="492"/>
      <c r="Q54" s="492"/>
      <c r="R54" s="142">
        <v>43225</v>
      </c>
      <c r="S54" s="586"/>
    </row>
    <row r="55" spans="1:19" s="54" customFormat="1" ht="54" customHeight="1" x14ac:dyDescent="1.65">
      <c r="A55" s="405" t="s">
        <v>19454</v>
      </c>
      <c r="B55" s="405" t="s">
        <v>19455</v>
      </c>
      <c r="C55" s="405" t="s">
        <v>19456</v>
      </c>
      <c r="D55" s="405" t="s">
        <v>17965</v>
      </c>
      <c r="E55" s="405" t="s">
        <v>687</v>
      </c>
      <c r="F55" s="405" t="s">
        <v>123</v>
      </c>
      <c r="G55" s="405" t="s">
        <v>16248</v>
      </c>
      <c r="H55" s="405" t="s">
        <v>16224</v>
      </c>
      <c r="I55" s="406">
        <v>0.53125</v>
      </c>
      <c r="J55" s="405" t="s">
        <v>62</v>
      </c>
      <c r="K55" s="405" t="s">
        <v>105</v>
      </c>
      <c r="L55" s="405" t="s">
        <v>106</v>
      </c>
      <c r="M55" s="405" t="s">
        <v>995</v>
      </c>
      <c r="O55" s="56"/>
      <c r="P55" s="492"/>
      <c r="Q55" s="492"/>
      <c r="R55" s="142">
        <v>43225</v>
      </c>
      <c r="S55" s="586"/>
    </row>
    <row r="56" spans="1:19" s="54" customFormat="1" ht="54" customHeight="1" x14ac:dyDescent="1.3">
      <c r="A56" s="679" t="s">
        <v>20595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1"/>
      <c r="N56" s="23"/>
      <c r="O56" s="23"/>
      <c r="P56" s="388"/>
      <c r="Q56" s="388"/>
      <c r="R56" s="29"/>
      <c r="S56" s="388"/>
    </row>
    <row r="57" spans="1:19" s="54" customFormat="1" ht="54" customHeight="1" x14ac:dyDescent="1.25">
      <c r="A57" s="31" t="s">
        <v>20045</v>
      </c>
      <c r="B57" s="31" t="s">
        <v>10479</v>
      </c>
      <c r="C57" s="31" t="s">
        <v>20046</v>
      </c>
      <c r="D57" s="31" t="s">
        <v>20047</v>
      </c>
      <c r="E57" s="31" t="s">
        <v>687</v>
      </c>
      <c r="F57" s="31" t="s">
        <v>123</v>
      </c>
      <c r="G57" s="31" t="s">
        <v>18959</v>
      </c>
      <c r="H57" s="31" t="s">
        <v>17640</v>
      </c>
      <c r="I57" s="38">
        <v>0.83333333333333337</v>
      </c>
      <c r="J57" s="31" t="s">
        <v>62</v>
      </c>
      <c r="K57" s="31" t="s">
        <v>105</v>
      </c>
      <c r="L57" s="31" t="s">
        <v>106</v>
      </c>
      <c r="M57" s="31" t="s">
        <v>995</v>
      </c>
      <c r="N57" s="23"/>
      <c r="O57" s="23"/>
      <c r="P57" s="388"/>
      <c r="Q57" s="388"/>
      <c r="R57" s="29">
        <v>43225</v>
      </c>
      <c r="S57" s="388"/>
    </row>
    <row r="58" spans="1:19" s="54" customFormat="1" ht="54" customHeight="1" x14ac:dyDescent="1.3">
      <c r="A58" s="685" t="s">
        <v>20643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7"/>
      <c r="N58" s="399"/>
      <c r="O58" s="23"/>
      <c r="P58" s="388"/>
      <c r="Q58" s="388">
        <v>8000</v>
      </c>
      <c r="R58" s="29"/>
      <c r="S58" s="388"/>
    </row>
    <row r="59" spans="1:19" s="54" customFormat="1" ht="54" customHeight="1" x14ac:dyDescent="1.3">
      <c r="A59" s="685" t="s">
        <v>20963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7"/>
      <c r="N59" s="399"/>
      <c r="O59" s="23"/>
      <c r="P59" s="388">
        <v>8000</v>
      </c>
      <c r="Q59" s="388"/>
      <c r="R59" s="29"/>
      <c r="S59" s="388"/>
    </row>
    <row r="60" spans="1:19" s="54" customFormat="1" ht="54" customHeight="1" x14ac:dyDescent="1.3">
      <c r="A60" s="685" t="s">
        <v>20964</v>
      </c>
      <c r="B60" s="686"/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7"/>
      <c r="N60" s="399"/>
      <c r="O60" s="23"/>
      <c r="P60" s="388"/>
      <c r="Q60" s="388"/>
      <c r="R60" s="29"/>
      <c r="S60" s="388">
        <v>407760</v>
      </c>
    </row>
    <row r="61" spans="1:19" s="54" customFormat="1" ht="54" customHeight="1" x14ac:dyDescent="1.25">
      <c r="A61" s="688" t="s">
        <v>22805</v>
      </c>
      <c r="B61" s="689"/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90"/>
      <c r="N61" s="23"/>
      <c r="O61" s="23"/>
      <c r="P61" s="388"/>
      <c r="Q61" s="388"/>
      <c r="R61" s="29"/>
      <c r="S61" s="388"/>
    </row>
    <row r="62" spans="1:19" s="54" customFormat="1" ht="54" customHeight="1" x14ac:dyDescent="1.25">
      <c r="A62" s="31" t="s">
        <v>22310</v>
      </c>
      <c r="B62" s="31" t="s">
        <v>22311</v>
      </c>
      <c r="C62" s="31" t="s">
        <v>22312</v>
      </c>
      <c r="D62" s="31" t="s">
        <v>22313</v>
      </c>
      <c r="E62" s="31" t="s">
        <v>101</v>
      </c>
      <c r="F62" s="31" t="s">
        <v>123</v>
      </c>
      <c r="G62" s="31" t="s">
        <v>16223</v>
      </c>
      <c r="H62" s="31" t="s">
        <v>17126</v>
      </c>
      <c r="I62" s="38">
        <v>0.25</v>
      </c>
      <c r="J62" s="31" t="s">
        <v>62</v>
      </c>
      <c r="K62" s="31" t="s">
        <v>105</v>
      </c>
      <c r="L62" s="31" t="s">
        <v>106</v>
      </c>
      <c r="M62" s="31" t="s">
        <v>995</v>
      </c>
      <c r="N62" s="23"/>
      <c r="O62" s="23"/>
      <c r="P62" s="388"/>
      <c r="Q62" s="388"/>
      <c r="R62" s="29">
        <v>43725</v>
      </c>
      <c r="S62" s="388"/>
    </row>
    <row r="63" spans="1:19" s="54" customFormat="1" ht="54" customHeight="1" x14ac:dyDescent="1.3">
      <c r="A63" s="679" t="s">
        <v>26790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1"/>
      <c r="N63" s="399"/>
      <c r="O63" s="399"/>
      <c r="P63" s="451"/>
      <c r="Q63" s="451"/>
      <c r="R63" s="170"/>
      <c r="S63" s="525"/>
    </row>
    <row r="64" spans="1:19" s="54" customFormat="1" ht="54" customHeight="1" x14ac:dyDescent="1.3">
      <c r="A64" s="31" t="s">
        <v>25463</v>
      </c>
      <c r="B64" s="31" t="s">
        <v>4820</v>
      </c>
      <c r="C64" s="31" t="s">
        <v>25464</v>
      </c>
      <c r="D64" s="31" t="s">
        <v>25465</v>
      </c>
      <c r="E64" s="31" t="s">
        <v>687</v>
      </c>
      <c r="F64" s="31" t="s">
        <v>123</v>
      </c>
      <c r="G64" s="31" t="s">
        <v>16248</v>
      </c>
      <c r="H64" s="31" t="s">
        <v>22838</v>
      </c>
      <c r="I64" s="38">
        <v>0.53125</v>
      </c>
      <c r="J64" s="31" t="s">
        <v>62</v>
      </c>
      <c r="K64" s="31" t="s">
        <v>105</v>
      </c>
      <c r="L64" s="31" t="s">
        <v>995</v>
      </c>
      <c r="M64" s="31" t="s">
        <v>106</v>
      </c>
      <c r="N64" s="399"/>
      <c r="O64" s="399"/>
      <c r="P64" s="451"/>
      <c r="Q64" s="451"/>
      <c r="R64" s="170">
        <v>43225</v>
      </c>
      <c r="S64" s="525"/>
    </row>
    <row r="65" spans="1:19" s="54" customFormat="1" ht="54" customHeight="1" x14ac:dyDescent="1.25">
      <c r="A65" s="688" t="s">
        <v>27234</v>
      </c>
      <c r="B65" s="689"/>
      <c r="C65" s="689"/>
      <c r="D65" s="689"/>
      <c r="E65" s="689"/>
      <c r="F65" s="689"/>
      <c r="G65" s="689"/>
      <c r="H65" s="689"/>
      <c r="I65" s="689"/>
      <c r="J65" s="689"/>
      <c r="K65" s="689"/>
      <c r="L65" s="689"/>
      <c r="M65" s="690"/>
      <c r="N65" s="23"/>
      <c r="O65" s="23"/>
      <c r="P65" s="388"/>
      <c r="Q65" s="388"/>
      <c r="R65" s="29"/>
      <c r="S65" s="388"/>
    </row>
    <row r="66" spans="1:19" s="54" customFormat="1" ht="54" customHeight="1" x14ac:dyDescent="1.25">
      <c r="A66" s="31" t="s">
        <v>26838</v>
      </c>
      <c r="B66" s="31" t="s">
        <v>18106</v>
      </c>
      <c r="C66" s="31" t="s">
        <v>26839</v>
      </c>
      <c r="D66" s="31" t="s">
        <v>26840</v>
      </c>
      <c r="E66" s="31" t="s">
        <v>17263</v>
      </c>
      <c r="F66" s="31" t="s">
        <v>102</v>
      </c>
      <c r="G66" s="31" t="s">
        <v>16270</v>
      </c>
      <c r="H66" s="31" t="s">
        <v>21619</v>
      </c>
      <c r="I66" s="38">
        <v>0.41666666666666669</v>
      </c>
      <c r="J66" s="31" t="s">
        <v>62</v>
      </c>
      <c r="K66" s="31" t="s">
        <v>105</v>
      </c>
      <c r="L66" s="31" t="s">
        <v>13363</v>
      </c>
      <c r="M66" s="31" t="s">
        <v>106</v>
      </c>
      <c r="N66" s="23"/>
      <c r="O66" s="23"/>
      <c r="P66" s="388"/>
      <c r="Q66" s="388"/>
      <c r="R66" s="29">
        <v>25000</v>
      </c>
      <c r="S66" s="388"/>
    </row>
    <row r="67" spans="1:19" s="54" customFormat="1" ht="54" customHeight="1" x14ac:dyDescent="1.25">
      <c r="A67" s="682" t="s">
        <v>29178</v>
      </c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4"/>
      <c r="N67" s="23"/>
      <c r="O67" s="23"/>
      <c r="P67" s="388"/>
      <c r="Q67" s="388"/>
      <c r="R67" s="29"/>
      <c r="S67" s="388"/>
    </row>
    <row r="68" spans="1:19" s="54" customFormat="1" ht="54" customHeight="1" x14ac:dyDescent="1.25">
      <c r="A68" s="31" t="s">
        <v>28672</v>
      </c>
      <c r="B68" s="31" t="s">
        <v>8287</v>
      </c>
      <c r="C68" s="31" t="s">
        <v>28673</v>
      </c>
      <c r="D68" s="31" t="s">
        <v>28674</v>
      </c>
      <c r="E68" s="31" t="s">
        <v>101</v>
      </c>
      <c r="F68" s="31" t="s">
        <v>102</v>
      </c>
      <c r="G68" s="31" t="s">
        <v>16270</v>
      </c>
      <c r="H68" s="31" t="s">
        <v>21599</v>
      </c>
      <c r="I68" s="38">
        <v>0.41666666666666669</v>
      </c>
      <c r="J68" s="31" t="s">
        <v>62</v>
      </c>
      <c r="K68" s="31" t="s">
        <v>105</v>
      </c>
      <c r="L68" s="31" t="s">
        <v>106</v>
      </c>
      <c r="M68" s="31" t="s">
        <v>491</v>
      </c>
      <c r="N68" s="23"/>
      <c r="O68" s="23"/>
      <c r="P68" s="388"/>
      <c r="Q68" s="388"/>
      <c r="R68" s="29">
        <v>26000</v>
      </c>
      <c r="S68" s="388"/>
    </row>
    <row r="69" spans="1:19" s="54" customFormat="1" ht="54" customHeight="1" x14ac:dyDescent="1.25">
      <c r="A69" s="688" t="s">
        <v>29699</v>
      </c>
      <c r="B69" s="689"/>
      <c r="C69" s="689"/>
      <c r="D69" s="689"/>
      <c r="E69" s="689"/>
      <c r="F69" s="689"/>
      <c r="G69" s="689"/>
      <c r="H69" s="689"/>
      <c r="I69" s="689"/>
      <c r="J69" s="689"/>
      <c r="K69" s="689"/>
      <c r="L69" s="689"/>
      <c r="M69" s="690"/>
      <c r="N69" s="23"/>
      <c r="O69" s="23"/>
      <c r="P69" s="388"/>
      <c r="Q69" s="388"/>
      <c r="R69" s="23"/>
      <c r="S69" s="388"/>
    </row>
    <row r="70" spans="1:19" s="54" customFormat="1" ht="54" customHeight="1" x14ac:dyDescent="1.25">
      <c r="A70" s="31" t="s">
        <v>29286</v>
      </c>
      <c r="B70" s="31" t="s">
        <v>6936</v>
      </c>
      <c r="C70" s="31" t="s">
        <v>29287</v>
      </c>
      <c r="D70" s="31" t="s">
        <v>29288</v>
      </c>
      <c r="E70" s="31" t="s">
        <v>101</v>
      </c>
      <c r="F70" s="31" t="s">
        <v>102</v>
      </c>
      <c r="G70" s="31" t="s">
        <v>16270</v>
      </c>
      <c r="H70" s="31" t="s">
        <v>17480</v>
      </c>
      <c r="I70" s="38">
        <v>0.41666666666666669</v>
      </c>
      <c r="J70" s="31" t="s">
        <v>62</v>
      </c>
      <c r="K70" s="31" t="s">
        <v>105</v>
      </c>
      <c r="L70" s="31" t="s">
        <v>106</v>
      </c>
      <c r="M70" s="31" t="s">
        <v>491</v>
      </c>
      <c r="N70" s="23"/>
      <c r="O70" s="23"/>
      <c r="P70" s="388"/>
      <c r="Q70" s="388"/>
      <c r="R70" s="29">
        <v>26000</v>
      </c>
      <c r="S70" s="517"/>
    </row>
    <row r="71" spans="1:19" s="54" customFormat="1" ht="54" customHeight="1" x14ac:dyDescent="1.3">
      <c r="A71" s="679" t="s">
        <v>31908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1"/>
      <c r="N71" s="23"/>
      <c r="O71" s="23"/>
      <c r="P71" s="388"/>
      <c r="Q71" s="388"/>
      <c r="R71" s="23"/>
      <c r="S71" s="388"/>
    </row>
    <row r="72" spans="1:19" s="54" customFormat="1" ht="54" customHeight="1" x14ac:dyDescent="1.25">
      <c r="A72" s="31" t="s">
        <v>31304</v>
      </c>
      <c r="B72" s="31" t="s">
        <v>31305</v>
      </c>
      <c r="C72" s="31" t="s">
        <v>31306</v>
      </c>
      <c r="D72" s="31" t="s">
        <v>31307</v>
      </c>
      <c r="E72" s="31" t="s">
        <v>687</v>
      </c>
      <c r="F72" s="31" t="s">
        <v>123</v>
      </c>
      <c r="G72" s="31" t="s">
        <v>16248</v>
      </c>
      <c r="H72" s="31" t="s">
        <v>27113</v>
      </c>
      <c r="I72" s="38">
        <v>0.41666666666666669</v>
      </c>
      <c r="J72" s="31" t="s">
        <v>62</v>
      </c>
      <c r="K72" s="31" t="s">
        <v>105</v>
      </c>
      <c r="L72" s="31" t="s">
        <v>106</v>
      </c>
      <c r="M72" s="31" t="s">
        <v>995</v>
      </c>
      <c r="N72" s="23"/>
      <c r="O72" s="23"/>
      <c r="P72" s="388"/>
      <c r="Q72" s="388"/>
      <c r="R72" s="29">
        <v>43225</v>
      </c>
      <c r="S72" s="517"/>
    </row>
    <row r="73" spans="1:19" s="54" customFormat="1" ht="54" customHeight="1" x14ac:dyDescent="1.25">
      <c r="A73" s="31" t="s">
        <v>31308</v>
      </c>
      <c r="B73" s="31" t="s">
        <v>2525</v>
      </c>
      <c r="C73" s="31" t="s">
        <v>31309</v>
      </c>
      <c r="D73" s="31" t="s">
        <v>31310</v>
      </c>
      <c r="E73" s="31" t="s">
        <v>687</v>
      </c>
      <c r="F73" s="31" t="s">
        <v>123</v>
      </c>
      <c r="G73" s="31" t="s">
        <v>16248</v>
      </c>
      <c r="H73" s="31" t="s">
        <v>27113</v>
      </c>
      <c r="I73" s="38">
        <v>0.41666666666666669</v>
      </c>
      <c r="J73" s="31" t="s">
        <v>62</v>
      </c>
      <c r="K73" s="31" t="s">
        <v>105</v>
      </c>
      <c r="L73" s="31" t="s">
        <v>106</v>
      </c>
      <c r="M73" s="31" t="s">
        <v>995</v>
      </c>
      <c r="N73" s="23"/>
      <c r="O73" s="23"/>
      <c r="P73" s="388"/>
      <c r="Q73" s="388"/>
      <c r="R73" s="29">
        <v>43225</v>
      </c>
      <c r="S73" s="517"/>
    </row>
    <row r="74" spans="1:19" s="54" customFormat="1" ht="54" customHeight="1" x14ac:dyDescent="1.25">
      <c r="A74" s="31" t="s">
        <v>31311</v>
      </c>
      <c r="B74" s="31" t="s">
        <v>30722</v>
      </c>
      <c r="C74" s="31" t="s">
        <v>31312</v>
      </c>
      <c r="D74" s="31" t="s">
        <v>31313</v>
      </c>
      <c r="E74" s="31" t="s">
        <v>687</v>
      </c>
      <c r="F74" s="31" t="s">
        <v>123</v>
      </c>
      <c r="G74" s="31" t="s">
        <v>16248</v>
      </c>
      <c r="H74" s="31" t="s">
        <v>27113</v>
      </c>
      <c r="I74" s="38">
        <v>0.41666666666666669</v>
      </c>
      <c r="J74" s="31" t="s">
        <v>62</v>
      </c>
      <c r="K74" s="31" t="s">
        <v>105</v>
      </c>
      <c r="L74" s="31" t="s">
        <v>106</v>
      </c>
      <c r="M74" s="31" t="s">
        <v>995</v>
      </c>
      <c r="N74" s="23"/>
      <c r="O74" s="23"/>
      <c r="P74" s="388"/>
      <c r="Q74" s="388"/>
      <c r="R74" s="29">
        <v>43225</v>
      </c>
      <c r="S74" s="517"/>
    </row>
    <row r="75" spans="1:19" s="54" customFormat="1" ht="54" customHeight="1" x14ac:dyDescent="1.25">
      <c r="A75" s="31" t="s">
        <v>31314</v>
      </c>
      <c r="B75" s="31" t="s">
        <v>924</v>
      </c>
      <c r="C75" s="31" t="s">
        <v>31315</v>
      </c>
      <c r="D75" s="31" t="s">
        <v>31316</v>
      </c>
      <c r="E75" s="31" t="s">
        <v>687</v>
      </c>
      <c r="F75" s="31" t="s">
        <v>123</v>
      </c>
      <c r="G75" s="31" t="s">
        <v>16248</v>
      </c>
      <c r="H75" s="31" t="s">
        <v>27113</v>
      </c>
      <c r="I75" s="38">
        <v>0.41666666666666669</v>
      </c>
      <c r="J75" s="31" t="s">
        <v>62</v>
      </c>
      <c r="K75" s="31" t="s">
        <v>105</v>
      </c>
      <c r="L75" s="31" t="s">
        <v>106</v>
      </c>
      <c r="M75" s="31" t="s">
        <v>995</v>
      </c>
      <c r="N75" s="23"/>
      <c r="O75" s="23"/>
      <c r="P75" s="388"/>
      <c r="Q75" s="388"/>
      <c r="R75" s="29">
        <v>43225</v>
      </c>
      <c r="S75" s="517"/>
    </row>
    <row r="76" spans="1:19" s="54" customFormat="1" ht="54" customHeight="1" x14ac:dyDescent="1.25">
      <c r="A76" s="31" t="s">
        <v>31317</v>
      </c>
      <c r="B76" s="31" t="s">
        <v>6322</v>
      </c>
      <c r="C76" s="31" t="s">
        <v>31318</v>
      </c>
      <c r="D76" s="31" t="s">
        <v>31319</v>
      </c>
      <c r="E76" s="31" t="s">
        <v>687</v>
      </c>
      <c r="F76" s="31" t="s">
        <v>123</v>
      </c>
      <c r="G76" s="31" t="s">
        <v>16248</v>
      </c>
      <c r="H76" s="31" t="s">
        <v>27113</v>
      </c>
      <c r="I76" s="38">
        <v>0.41666666666666669</v>
      </c>
      <c r="J76" s="31" t="s">
        <v>62</v>
      </c>
      <c r="K76" s="31" t="s">
        <v>105</v>
      </c>
      <c r="L76" s="31" t="s">
        <v>106</v>
      </c>
      <c r="M76" s="31" t="s">
        <v>995</v>
      </c>
      <c r="N76" s="23"/>
      <c r="O76" s="23"/>
      <c r="P76" s="388"/>
      <c r="Q76" s="388"/>
      <c r="R76" s="29">
        <v>43225</v>
      </c>
      <c r="S76" s="517"/>
    </row>
    <row r="77" spans="1:19" s="54" customFormat="1" ht="54" customHeight="1" x14ac:dyDescent="1.25">
      <c r="A77" s="31" t="s">
        <v>31320</v>
      </c>
      <c r="B77" s="31" t="s">
        <v>31321</v>
      </c>
      <c r="C77" s="31" t="s">
        <v>31322</v>
      </c>
      <c r="D77" s="31" t="s">
        <v>31323</v>
      </c>
      <c r="E77" s="31" t="s">
        <v>101</v>
      </c>
      <c r="F77" s="31" t="s">
        <v>1304</v>
      </c>
      <c r="G77" s="31" t="s">
        <v>16185</v>
      </c>
      <c r="H77" s="31" t="s">
        <v>28170</v>
      </c>
      <c r="I77" s="38">
        <v>0.34027777777777779</v>
      </c>
      <c r="J77" s="31" t="s">
        <v>62</v>
      </c>
      <c r="K77" s="31" t="s">
        <v>105</v>
      </c>
      <c r="L77" s="31" t="s">
        <v>106</v>
      </c>
      <c r="M77" s="31" t="s">
        <v>491</v>
      </c>
      <c r="N77" s="23"/>
      <c r="O77" s="23"/>
      <c r="P77" s="388"/>
      <c r="Q77" s="388"/>
      <c r="R77" s="29">
        <v>26000</v>
      </c>
      <c r="S77" s="517"/>
    </row>
    <row r="78" spans="1:19" s="54" customFormat="1" ht="54" customHeight="1" x14ac:dyDescent="1.25">
      <c r="A78" s="31" t="s">
        <v>31324</v>
      </c>
      <c r="B78" s="31" t="s">
        <v>31325</v>
      </c>
      <c r="C78" s="31" t="s">
        <v>31326</v>
      </c>
      <c r="D78" s="31" t="s">
        <v>31327</v>
      </c>
      <c r="E78" s="31" t="s">
        <v>101</v>
      </c>
      <c r="F78" s="31" t="s">
        <v>102</v>
      </c>
      <c r="G78" s="31" t="s">
        <v>16267</v>
      </c>
      <c r="H78" s="31" t="s">
        <v>27113</v>
      </c>
      <c r="I78" s="38">
        <v>0.83333333333333337</v>
      </c>
      <c r="J78" s="31" t="s">
        <v>62</v>
      </c>
      <c r="K78" s="31" t="s">
        <v>105</v>
      </c>
      <c r="L78" s="31" t="s">
        <v>106</v>
      </c>
      <c r="M78" s="31" t="s">
        <v>491</v>
      </c>
      <c r="N78" s="23"/>
      <c r="O78" s="23"/>
      <c r="P78" s="388"/>
      <c r="Q78" s="388"/>
      <c r="R78" s="29">
        <v>26000</v>
      </c>
      <c r="S78" s="517"/>
    </row>
    <row r="79" spans="1:19" s="54" customFormat="1" ht="54" customHeight="1" x14ac:dyDescent="1.25">
      <c r="A79" s="688" t="s">
        <v>32412</v>
      </c>
      <c r="B79" s="689"/>
      <c r="C79" s="689"/>
      <c r="D79" s="689"/>
      <c r="E79" s="689"/>
      <c r="F79" s="689"/>
      <c r="G79" s="689"/>
      <c r="H79" s="689"/>
      <c r="I79" s="689"/>
      <c r="J79" s="689"/>
      <c r="K79" s="689"/>
      <c r="L79" s="689"/>
      <c r="M79" s="690"/>
      <c r="N79" s="31"/>
      <c r="O79" s="23"/>
      <c r="P79" s="388"/>
      <c r="Q79" s="388"/>
      <c r="R79" s="23"/>
      <c r="S79" s="388"/>
    </row>
    <row r="80" spans="1:19" s="54" customFormat="1" ht="54" customHeight="1" x14ac:dyDescent="1.25">
      <c r="A80" s="31" t="s">
        <v>31976</v>
      </c>
      <c r="B80" s="31" t="s">
        <v>31977</v>
      </c>
      <c r="C80" s="31" t="s">
        <v>31978</v>
      </c>
      <c r="D80" s="31" t="s">
        <v>31979</v>
      </c>
      <c r="E80" s="31" t="s">
        <v>101</v>
      </c>
      <c r="F80" s="31" t="s">
        <v>102</v>
      </c>
      <c r="G80" s="31" t="s">
        <v>16236</v>
      </c>
      <c r="H80" s="31" t="s">
        <v>29748</v>
      </c>
      <c r="I80" s="38">
        <v>0.52083333333333337</v>
      </c>
      <c r="J80" s="31" t="s">
        <v>62</v>
      </c>
      <c r="K80" s="31" t="s">
        <v>105</v>
      </c>
      <c r="L80" s="31" t="s">
        <v>106</v>
      </c>
      <c r="M80" s="31" t="s">
        <v>107</v>
      </c>
      <c r="N80" s="31" t="s">
        <v>105</v>
      </c>
      <c r="O80" s="23"/>
      <c r="P80" s="388"/>
      <c r="Q80" s="388"/>
      <c r="R80" s="29">
        <v>22000</v>
      </c>
      <c r="S80" s="517"/>
    </row>
    <row r="81" spans="1:19" s="54" customFormat="1" ht="54" customHeight="1" x14ac:dyDescent="1.25">
      <c r="A81" s="31" t="s">
        <v>31980</v>
      </c>
      <c r="B81" s="31" t="s">
        <v>31981</v>
      </c>
      <c r="C81" s="31" t="s">
        <v>31982</v>
      </c>
      <c r="D81" s="31" t="s">
        <v>31983</v>
      </c>
      <c r="E81" s="31" t="s">
        <v>687</v>
      </c>
      <c r="F81" s="31" t="s">
        <v>123</v>
      </c>
      <c r="G81" s="31" t="s">
        <v>20129</v>
      </c>
      <c r="H81" s="31" t="s">
        <v>28170</v>
      </c>
      <c r="I81" s="38">
        <v>0.29166666666666669</v>
      </c>
      <c r="J81" s="31" t="s">
        <v>62</v>
      </c>
      <c r="K81" s="31" t="s">
        <v>105</v>
      </c>
      <c r="L81" s="31" t="s">
        <v>106</v>
      </c>
      <c r="M81" s="31" t="s">
        <v>995</v>
      </c>
      <c r="N81" s="31" t="s">
        <v>105</v>
      </c>
      <c r="O81" s="23"/>
      <c r="P81" s="388"/>
      <c r="Q81" s="388"/>
      <c r="R81" s="29">
        <v>43225</v>
      </c>
      <c r="S81" s="517"/>
    </row>
    <row r="82" spans="1:19" s="54" customFormat="1" ht="54" customHeight="1" x14ac:dyDescent="1.25">
      <c r="A82" s="31" t="s">
        <v>31984</v>
      </c>
      <c r="B82" s="31" t="s">
        <v>8357</v>
      </c>
      <c r="C82" s="31" t="s">
        <v>31985</v>
      </c>
      <c r="D82" s="31" t="s">
        <v>31986</v>
      </c>
      <c r="E82" s="31" t="s">
        <v>687</v>
      </c>
      <c r="F82" s="31" t="s">
        <v>123</v>
      </c>
      <c r="G82" s="31" t="s">
        <v>20129</v>
      </c>
      <c r="H82" s="31" t="s">
        <v>28170</v>
      </c>
      <c r="I82" s="38">
        <v>0.29166666666666669</v>
      </c>
      <c r="J82" s="31" t="s">
        <v>62</v>
      </c>
      <c r="K82" s="31" t="s">
        <v>105</v>
      </c>
      <c r="L82" s="31" t="s">
        <v>106</v>
      </c>
      <c r="M82" s="31" t="s">
        <v>995</v>
      </c>
      <c r="N82" s="31" t="s">
        <v>105</v>
      </c>
      <c r="O82" s="23"/>
      <c r="P82" s="388"/>
      <c r="Q82" s="388"/>
      <c r="R82" s="29">
        <v>43225</v>
      </c>
      <c r="S82" s="517"/>
    </row>
    <row r="83" spans="1:19" s="54" customFormat="1" ht="54" customHeight="1" x14ac:dyDescent="1.25">
      <c r="A83" s="31" t="s">
        <v>31987</v>
      </c>
      <c r="B83" s="31" t="s">
        <v>19499</v>
      </c>
      <c r="C83" s="31" t="s">
        <v>31988</v>
      </c>
      <c r="D83" s="31" t="s">
        <v>31989</v>
      </c>
      <c r="E83" s="31" t="s">
        <v>687</v>
      </c>
      <c r="F83" s="31" t="s">
        <v>123</v>
      </c>
      <c r="G83" s="31" t="s">
        <v>20129</v>
      </c>
      <c r="H83" s="31" t="s">
        <v>28170</v>
      </c>
      <c r="I83" s="38">
        <v>0.29166666666666669</v>
      </c>
      <c r="J83" s="31" t="s">
        <v>62</v>
      </c>
      <c r="K83" s="31" t="s">
        <v>105</v>
      </c>
      <c r="L83" s="31" t="s">
        <v>106</v>
      </c>
      <c r="M83" s="31" t="s">
        <v>995</v>
      </c>
      <c r="N83" s="31" t="s">
        <v>105</v>
      </c>
      <c r="O83" s="23"/>
      <c r="P83" s="388"/>
      <c r="Q83" s="388"/>
      <c r="R83" s="29">
        <v>43225</v>
      </c>
      <c r="S83" s="517"/>
    </row>
    <row r="84" spans="1:19" s="54" customFormat="1" ht="54" customHeight="1" x14ac:dyDescent="1.25">
      <c r="A84" s="31" t="s">
        <v>31990</v>
      </c>
      <c r="B84" s="31" t="s">
        <v>31991</v>
      </c>
      <c r="C84" s="31" t="s">
        <v>31992</v>
      </c>
      <c r="D84" s="31" t="s">
        <v>31993</v>
      </c>
      <c r="E84" s="31" t="s">
        <v>687</v>
      </c>
      <c r="F84" s="31" t="s">
        <v>123</v>
      </c>
      <c r="G84" s="31" t="s">
        <v>20129</v>
      </c>
      <c r="H84" s="31" t="s">
        <v>28170</v>
      </c>
      <c r="I84" s="38">
        <v>0.29166666666666669</v>
      </c>
      <c r="J84" s="31" t="s">
        <v>62</v>
      </c>
      <c r="K84" s="31" t="s">
        <v>105</v>
      </c>
      <c r="L84" s="31" t="s">
        <v>106</v>
      </c>
      <c r="M84" s="31" t="s">
        <v>995</v>
      </c>
      <c r="N84" s="31" t="s">
        <v>105</v>
      </c>
      <c r="O84" s="23"/>
      <c r="P84" s="388"/>
      <c r="Q84" s="388"/>
      <c r="R84" s="29">
        <v>43225</v>
      </c>
      <c r="S84" s="517"/>
    </row>
    <row r="85" spans="1:19" s="54" customFormat="1" ht="54" customHeight="1" x14ac:dyDescent="1.25">
      <c r="A85" s="31" t="s">
        <v>31994</v>
      </c>
      <c r="B85" s="31" t="s">
        <v>31995</v>
      </c>
      <c r="C85" s="31" t="s">
        <v>31996</v>
      </c>
      <c r="D85" s="31" t="s">
        <v>31997</v>
      </c>
      <c r="E85" s="31" t="s">
        <v>687</v>
      </c>
      <c r="F85" s="31" t="s">
        <v>123</v>
      </c>
      <c r="G85" s="31" t="s">
        <v>20129</v>
      </c>
      <c r="H85" s="31" t="s">
        <v>28170</v>
      </c>
      <c r="I85" s="38">
        <v>0.29166666666666669</v>
      </c>
      <c r="J85" s="31" t="s">
        <v>62</v>
      </c>
      <c r="K85" s="31" t="s">
        <v>105</v>
      </c>
      <c r="L85" s="31" t="s">
        <v>106</v>
      </c>
      <c r="M85" s="31" t="s">
        <v>995</v>
      </c>
      <c r="N85" s="31" t="s">
        <v>105</v>
      </c>
      <c r="O85" s="23"/>
      <c r="P85" s="388"/>
      <c r="Q85" s="388"/>
      <c r="R85" s="29">
        <v>43225</v>
      </c>
      <c r="S85" s="517"/>
    </row>
    <row r="86" spans="1:19" s="54" customFormat="1" ht="54" customHeight="1" x14ac:dyDescent="1.25">
      <c r="A86" s="31" t="s">
        <v>31998</v>
      </c>
      <c r="B86" s="31" t="s">
        <v>31999</v>
      </c>
      <c r="C86" s="31" t="s">
        <v>32000</v>
      </c>
      <c r="D86" s="31" t="s">
        <v>32001</v>
      </c>
      <c r="E86" s="31" t="s">
        <v>101</v>
      </c>
      <c r="F86" s="31" t="s">
        <v>1304</v>
      </c>
      <c r="G86" s="31" t="s">
        <v>16185</v>
      </c>
      <c r="H86" s="31" t="s">
        <v>28170</v>
      </c>
      <c r="I86" s="38">
        <v>0.34027777777777779</v>
      </c>
      <c r="J86" s="31" t="s">
        <v>62</v>
      </c>
      <c r="K86" s="31" t="s">
        <v>105</v>
      </c>
      <c r="L86" s="31" t="s">
        <v>106</v>
      </c>
      <c r="M86" s="31" t="s">
        <v>491</v>
      </c>
      <c r="N86" s="31" t="s">
        <v>105</v>
      </c>
      <c r="O86" s="23"/>
      <c r="P86" s="388"/>
      <c r="Q86" s="388"/>
      <c r="R86" s="29">
        <v>26000</v>
      </c>
      <c r="S86" s="517"/>
    </row>
    <row r="87" spans="1:19" s="54" customFormat="1" ht="54" customHeight="1" x14ac:dyDescent="1.3">
      <c r="A87" s="821" t="s">
        <v>32419</v>
      </c>
      <c r="B87" s="822"/>
      <c r="C87" s="822"/>
      <c r="D87" s="822"/>
      <c r="E87" s="822"/>
      <c r="F87" s="822"/>
      <c r="G87" s="822"/>
      <c r="H87" s="822"/>
      <c r="I87" s="822"/>
      <c r="J87" s="822"/>
      <c r="K87" s="822"/>
      <c r="L87" s="822"/>
      <c r="M87" s="823"/>
      <c r="N87" s="23"/>
      <c r="O87" s="23"/>
      <c r="P87" s="388"/>
      <c r="Q87" s="388"/>
      <c r="R87" s="29"/>
      <c r="S87" s="388">
        <v>500000</v>
      </c>
    </row>
    <row r="88" spans="1:19" s="54" customFormat="1" ht="54" customHeight="1" x14ac:dyDescent="1.3">
      <c r="A88" s="821" t="s">
        <v>32419</v>
      </c>
      <c r="B88" s="822"/>
      <c r="C88" s="822"/>
      <c r="D88" s="822"/>
      <c r="E88" s="822"/>
      <c r="F88" s="822"/>
      <c r="G88" s="822"/>
      <c r="H88" s="822"/>
      <c r="I88" s="822"/>
      <c r="J88" s="822"/>
      <c r="K88" s="822"/>
      <c r="L88" s="822"/>
      <c r="M88" s="823"/>
      <c r="N88" s="23"/>
      <c r="O88" s="23"/>
      <c r="P88" s="388"/>
      <c r="Q88" s="388">
        <v>10000</v>
      </c>
      <c r="R88" s="29"/>
      <c r="S88" s="388"/>
    </row>
    <row r="89" spans="1:19" s="54" customFormat="1" ht="54" customHeight="1" x14ac:dyDescent="1.3">
      <c r="A89" s="821" t="s">
        <v>20963</v>
      </c>
      <c r="B89" s="822"/>
      <c r="C89" s="822"/>
      <c r="D89" s="822"/>
      <c r="E89" s="822"/>
      <c r="F89" s="822"/>
      <c r="G89" s="822"/>
      <c r="H89" s="822"/>
      <c r="I89" s="822"/>
      <c r="J89" s="822"/>
      <c r="K89" s="822"/>
      <c r="L89" s="822"/>
      <c r="M89" s="823"/>
      <c r="N89" s="23"/>
      <c r="O89" s="23"/>
      <c r="P89" s="388">
        <v>10000</v>
      </c>
      <c r="Q89" s="388"/>
      <c r="R89" s="29"/>
      <c r="S89" s="388"/>
    </row>
    <row r="90" spans="1:19" s="54" customFormat="1" ht="54" customHeight="1" x14ac:dyDescent="1.3">
      <c r="A90" s="821" t="s">
        <v>32420</v>
      </c>
      <c r="B90" s="822"/>
      <c r="C90" s="822"/>
      <c r="D90" s="822"/>
      <c r="E90" s="822"/>
      <c r="F90" s="822"/>
      <c r="G90" s="822"/>
      <c r="H90" s="822"/>
      <c r="I90" s="822"/>
      <c r="J90" s="822"/>
      <c r="K90" s="822"/>
      <c r="L90" s="822"/>
      <c r="M90" s="823"/>
      <c r="N90" s="23"/>
      <c r="O90" s="23"/>
      <c r="P90" s="388"/>
      <c r="Q90" s="388"/>
      <c r="R90" s="29"/>
      <c r="S90" s="388">
        <f>10000*49.76</f>
        <v>497600</v>
      </c>
    </row>
    <row r="91" spans="1:19" s="54" customFormat="1" ht="54" customHeight="1" x14ac:dyDescent="1.3">
      <c r="A91" s="821" t="s">
        <v>32858</v>
      </c>
      <c r="B91" s="822"/>
      <c r="C91" s="822"/>
      <c r="D91" s="822"/>
      <c r="E91" s="822"/>
      <c r="F91" s="822"/>
      <c r="G91" s="822"/>
      <c r="H91" s="822"/>
      <c r="I91" s="822"/>
      <c r="J91" s="822"/>
      <c r="K91" s="822"/>
      <c r="L91" s="822"/>
      <c r="M91" s="823"/>
      <c r="N91" s="23"/>
      <c r="O91" s="23"/>
      <c r="P91" s="388"/>
      <c r="Q91" s="388"/>
      <c r="R91" s="29"/>
      <c r="S91" s="388">
        <v>270000</v>
      </c>
    </row>
    <row r="92" spans="1:19" s="54" customFormat="1" ht="54" customHeight="1" x14ac:dyDescent="1.25">
      <c r="A92" s="688" t="s">
        <v>32865</v>
      </c>
      <c r="B92" s="689"/>
      <c r="C92" s="689"/>
      <c r="D92" s="689"/>
      <c r="E92" s="689"/>
      <c r="F92" s="689"/>
      <c r="G92" s="689"/>
      <c r="H92" s="689"/>
      <c r="I92" s="689"/>
      <c r="J92" s="689"/>
      <c r="K92" s="689"/>
      <c r="L92" s="689"/>
      <c r="M92" s="690"/>
      <c r="N92" s="23"/>
      <c r="O92" s="23"/>
      <c r="P92" s="23"/>
      <c r="Q92" s="23"/>
      <c r="R92" s="23"/>
      <c r="S92" s="29"/>
    </row>
    <row r="93" spans="1:19" s="54" customFormat="1" ht="54" customHeight="1" x14ac:dyDescent="1.25">
      <c r="A93" s="31" t="s">
        <v>32916</v>
      </c>
      <c r="B93" s="31" t="s">
        <v>32917</v>
      </c>
      <c r="C93" s="31" t="s">
        <v>32918</v>
      </c>
      <c r="D93" s="31" t="s">
        <v>32919</v>
      </c>
      <c r="E93" s="31" t="s">
        <v>688</v>
      </c>
      <c r="F93" s="31" t="s">
        <v>123</v>
      </c>
      <c r="G93" s="31" t="s">
        <v>16287</v>
      </c>
      <c r="H93" s="31" t="s">
        <v>29748</v>
      </c>
      <c r="I93" s="38">
        <v>0.95833333333333337</v>
      </c>
      <c r="J93" s="31" t="s">
        <v>62</v>
      </c>
      <c r="K93" s="31" t="s">
        <v>105</v>
      </c>
      <c r="L93" s="31" t="s">
        <v>106</v>
      </c>
      <c r="M93" s="31" t="s">
        <v>194</v>
      </c>
      <c r="N93" s="23"/>
      <c r="O93" s="23"/>
      <c r="P93" s="23"/>
      <c r="Q93" s="23"/>
      <c r="R93" s="29">
        <v>38750</v>
      </c>
      <c r="S93" s="29"/>
    </row>
    <row r="94" spans="1:19" s="54" customFormat="1" ht="54" customHeight="1" x14ac:dyDescent="1.25">
      <c r="A94" s="31" t="s">
        <v>32920</v>
      </c>
      <c r="B94" s="31" t="s">
        <v>32921</v>
      </c>
      <c r="C94" s="31" t="s">
        <v>32922</v>
      </c>
      <c r="D94" s="31" t="s">
        <v>32923</v>
      </c>
      <c r="E94" s="31" t="s">
        <v>688</v>
      </c>
      <c r="F94" s="31" t="s">
        <v>123</v>
      </c>
      <c r="G94" s="31" t="s">
        <v>16287</v>
      </c>
      <c r="H94" s="31" t="s">
        <v>29748</v>
      </c>
      <c r="I94" s="38">
        <v>0.95833333333333337</v>
      </c>
      <c r="J94" s="31" t="s">
        <v>62</v>
      </c>
      <c r="K94" s="31" t="s">
        <v>105</v>
      </c>
      <c r="L94" s="31" t="s">
        <v>106</v>
      </c>
      <c r="M94" s="31" t="s">
        <v>194</v>
      </c>
      <c r="N94" s="23"/>
      <c r="O94" s="23"/>
      <c r="P94" s="23"/>
      <c r="Q94" s="23"/>
      <c r="R94" s="29">
        <v>38750</v>
      </c>
      <c r="S94" s="29"/>
    </row>
    <row r="95" spans="1:19" s="54" customFormat="1" ht="54" customHeight="1" x14ac:dyDescent="1.25">
      <c r="A95" s="31" t="s">
        <v>32924</v>
      </c>
      <c r="B95" s="31" t="s">
        <v>11423</v>
      </c>
      <c r="C95" s="31" t="s">
        <v>32925</v>
      </c>
      <c r="D95" s="31" t="s">
        <v>32926</v>
      </c>
      <c r="E95" s="31" t="s">
        <v>101</v>
      </c>
      <c r="F95" s="31" t="s">
        <v>123</v>
      </c>
      <c r="G95" s="31" t="s">
        <v>16223</v>
      </c>
      <c r="H95" s="31" t="s">
        <v>29748</v>
      </c>
      <c r="I95" s="38">
        <v>0.32291666666666669</v>
      </c>
      <c r="J95" s="31" t="s">
        <v>62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9">
        <v>43725</v>
      </c>
      <c r="S95" s="29"/>
    </row>
    <row r="96" spans="1:19" s="54" customFormat="1" ht="54" customHeight="1" x14ac:dyDescent="1.25">
      <c r="A96" s="31" t="s">
        <v>32927</v>
      </c>
      <c r="B96" s="31" t="s">
        <v>32928</v>
      </c>
      <c r="C96" s="31" t="s">
        <v>32929</v>
      </c>
      <c r="D96" s="31" t="s">
        <v>32930</v>
      </c>
      <c r="E96" s="31" t="s">
        <v>101</v>
      </c>
      <c r="F96" s="31" t="s">
        <v>123</v>
      </c>
      <c r="G96" s="31" t="s">
        <v>16223</v>
      </c>
      <c r="H96" s="31" t="s">
        <v>29748</v>
      </c>
      <c r="I96" s="38">
        <v>0.32291666666666669</v>
      </c>
      <c r="J96" s="31" t="s">
        <v>62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9">
        <v>43725</v>
      </c>
      <c r="S96" s="29"/>
    </row>
    <row r="97" spans="1:19" s="54" customFormat="1" ht="54" customHeight="1" x14ac:dyDescent="1.3">
      <c r="A97" s="821" t="s">
        <v>33501</v>
      </c>
      <c r="B97" s="822"/>
      <c r="C97" s="822"/>
      <c r="D97" s="822"/>
      <c r="E97" s="822"/>
      <c r="F97" s="822"/>
      <c r="G97" s="822"/>
      <c r="H97" s="822"/>
      <c r="I97" s="822"/>
      <c r="J97" s="822"/>
      <c r="K97" s="822"/>
      <c r="L97" s="822"/>
      <c r="M97" s="823"/>
      <c r="N97" s="23"/>
      <c r="O97" s="23"/>
      <c r="P97" s="388"/>
      <c r="Q97" s="388"/>
      <c r="R97" s="29"/>
      <c r="S97" s="388">
        <v>80000</v>
      </c>
    </row>
    <row r="98" spans="1:19" s="54" customFormat="1" ht="54" customHeight="1" x14ac:dyDescent="1.25">
      <c r="A98" s="688" t="s">
        <v>34414</v>
      </c>
      <c r="B98" s="689"/>
      <c r="C98" s="689"/>
      <c r="D98" s="689"/>
      <c r="E98" s="689"/>
      <c r="F98" s="689"/>
      <c r="G98" s="689"/>
      <c r="H98" s="689"/>
      <c r="I98" s="689"/>
      <c r="J98" s="689"/>
      <c r="K98" s="689"/>
      <c r="L98" s="689"/>
      <c r="M98" s="690"/>
      <c r="N98" s="23"/>
      <c r="O98" s="23"/>
      <c r="P98" s="23"/>
      <c r="Q98" s="23"/>
      <c r="R98" s="23"/>
      <c r="S98" s="29"/>
    </row>
    <row r="99" spans="1:19" s="54" customFormat="1" ht="54" customHeight="1" x14ac:dyDescent="1.25">
      <c r="A99" s="31" t="s">
        <v>33645</v>
      </c>
      <c r="B99" s="31" t="s">
        <v>33646</v>
      </c>
      <c r="C99" s="31" t="s">
        <v>33647</v>
      </c>
      <c r="D99" s="31" t="s">
        <v>33648</v>
      </c>
      <c r="E99" s="31" t="s">
        <v>687</v>
      </c>
      <c r="F99" s="31" t="s">
        <v>102</v>
      </c>
      <c r="G99" s="31" t="s">
        <v>16324</v>
      </c>
      <c r="H99" s="31" t="s">
        <v>29687</v>
      </c>
      <c r="I99" s="38">
        <v>0.41666666666666669</v>
      </c>
      <c r="J99" s="31" t="s">
        <v>62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23"/>
      <c r="R99" s="29">
        <v>25000</v>
      </c>
      <c r="S99" s="29"/>
    </row>
    <row r="100" spans="1:19" s="54" customFormat="1" ht="54" customHeight="1" x14ac:dyDescent="1.25">
      <c r="A100" s="31" t="s">
        <v>33649</v>
      </c>
      <c r="B100" s="31" t="s">
        <v>16311</v>
      </c>
      <c r="C100" s="31" t="s">
        <v>33650</v>
      </c>
      <c r="D100" s="31" t="s">
        <v>33651</v>
      </c>
      <c r="E100" s="31" t="s">
        <v>687</v>
      </c>
      <c r="F100" s="31" t="s">
        <v>102</v>
      </c>
      <c r="G100" s="31" t="s">
        <v>16324</v>
      </c>
      <c r="H100" s="31" t="s">
        <v>29687</v>
      </c>
      <c r="I100" s="38">
        <v>0.60416666666666663</v>
      </c>
      <c r="J100" s="31" t="s">
        <v>62</v>
      </c>
      <c r="K100" s="31" t="s">
        <v>105</v>
      </c>
      <c r="L100" s="31" t="s">
        <v>125</v>
      </c>
      <c r="M100" s="31" t="s">
        <v>491</v>
      </c>
      <c r="N100" s="23"/>
      <c r="O100" s="23"/>
      <c r="P100" s="23"/>
      <c r="Q100" s="23"/>
      <c r="R100" s="29">
        <v>25000</v>
      </c>
      <c r="S100" s="29"/>
    </row>
    <row r="101" spans="1:19" s="54" customFormat="1" ht="54" customHeight="1" x14ac:dyDescent="1.25">
      <c r="A101" s="688" t="s">
        <v>35141</v>
      </c>
      <c r="B101" s="689"/>
      <c r="C101" s="689"/>
      <c r="D101" s="689"/>
      <c r="E101" s="689"/>
      <c r="F101" s="689"/>
      <c r="G101" s="689"/>
      <c r="H101" s="689"/>
      <c r="I101" s="689"/>
      <c r="J101" s="689"/>
      <c r="K101" s="689"/>
      <c r="L101" s="689"/>
      <c r="M101" s="690"/>
      <c r="N101" s="23"/>
      <c r="O101" s="23"/>
      <c r="P101" s="23"/>
      <c r="Q101" s="23"/>
      <c r="R101" s="23"/>
      <c r="S101" s="29"/>
    </row>
    <row r="102" spans="1:19" s="54" customFormat="1" ht="54" customHeight="1" x14ac:dyDescent="1.25">
      <c r="A102" s="31" t="s">
        <v>34598</v>
      </c>
      <c r="B102" s="31" t="s">
        <v>34599</v>
      </c>
      <c r="C102" s="31" t="s">
        <v>34600</v>
      </c>
      <c r="D102" s="31" t="s">
        <v>34601</v>
      </c>
      <c r="E102" s="31" t="s">
        <v>688</v>
      </c>
      <c r="F102" s="31" t="s">
        <v>123</v>
      </c>
      <c r="G102" s="31" t="s">
        <v>16287</v>
      </c>
      <c r="H102" s="31" t="s">
        <v>29748</v>
      </c>
      <c r="I102" s="38">
        <v>0.41666666666666669</v>
      </c>
      <c r="J102" s="31" t="s">
        <v>62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3"/>
      <c r="R102" s="29">
        <v>38750</v>
      </c>
      <c r="S102" s="23"/>
    </row>
    <row r="103" spans="1:19" s="54" customFormat="1" ht="54" customHeight="1" x14ac:dyDescent="1.25">
      <c r="A103" s="31" t="s">
        <v>34602</v>
      </c>
      <c r="B103" s="31" t="s">
        <v>5083</v>
      </c>
      <c r="C103" s="31" t="s">
        <v>34603</v>
      </c>
      <c r="D103" s="31" t="s">
        <v>34604</v>
      </c>
      <c r="E103" s="31" t="s">
        <v>688</v>
      </c>
      <c r="F103" s="31" t="s">
        <v>123</v>
      </c>
      <c r="G103" s="31" t="s">
        <v>16287</v>
      </c>
      <c r="H103" s="31" t="s">
        <v>29748</v>
      </c>
      <c r="I103" s="38">
        <v>0.41666666666666669</v>
      </c>
      <c r="J103" s="31" t="s">
        <v>62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23"/>
      <c r="R103" s="29">
        <v>38750</v>
      </c>
      <c r="S103" s="23"/>
    </row>
    <row r="104" spans="1:19" s="54" customFormat="1" ht="54" customHeight="1" x14ac:dyDescent="1.25">
      <c r="A104" s="31" t="s">
        <v>34605</v>
      </c>
      <c r="B104" s="31" t="s">
        <v>3511</v>
      </c>
      <c r="C104" s="31" t="s">
        <v>34606</v>
      </c>
      <c r="D104" s="31" t="s">
        <v>34607</v>
      </c>
      <c r="E104" s="31" t="s">
        <v>688</v>
      </c>
      <c r="F104" s="31" t="s">
        <v>123</v>
      </c>
      <c r="G104" s="31" t="s">
        <v>16287</v>
      </c>
      <c r="H104" s="31" t="s">
        <v>29748</v>
      </c>
      <c r="I104" s="38">
        <v>0.41666666666666669</v>
      </c>
      <c r="J104" s="31" t="s">
        <v>62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23"/>
      <c r="R104" s="29">
        <v>38750</v>
      </c>
      <c r="S104" s="23"/>
    </row>
    <row r="105" spans="1:19" s="54" customFormat="1" ht="54" customHeight="1" x14ac:dyDescent="1.25">
      <c r="A105" s="31" t="s">
        <v>34608</v>
      </c>
      <c r="B105" s="31" t="s">
        <v>10689</v>
      </c>
      <c r="C105" s="31" t="s">
        <v>34609</v>
      </c>
      <c r="D105" s="31" t="s">
        <v>34610</v>
      </c>
      <c r="E105" s="31" t="s">
        <v>688</v>
      </c>
      <c r="F105" s="31" t="s">
        <v>123</v>
      </c>
      <c r="G105" s="31" t="s">
        <v>16287</v>
      </c>
      <c r="H105" s="31" t="s">
        <v>29748</v>
      </c>
      <c r="I105" s="38">
        <v>0.41666666666666669</v>
      </c>
      <c r="J105" s="31" t="s">
        <v>62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23"/>
      <c r="R105" s="29">
        <v>38750</v>
      </c>
      <c r="S105" s="23"/>
    </row>
    <row r="106" spans="1:19" s="54" customFormat="1" ht="54" customHeight="1" x14ac:dyDescent="1.25">
      <c r="A106" s="31" t="s">
        <v>34611</v>
      </c>
      <c r="B106" s="31" t="s">
        <v>34612</v>
      </c>
      <c r="C106" s="31" t="s">
        <v>34613</v>
      </c>
      <c r="D106" s="31" t="s">
        <v>34614</v>
      </c>
      <c r="E106" s="31" t="s">
        <v>688</v>
      </c>
      <c r="F106" s="31" t="s">
        <v>123</v>
      </c>
      <c r="G106" s="31" t="s">
        <v>16287</v>
      </c>
      <c r="H106" s="31" t="s">
        <v>29748</v>
      </c>
      <c r="I106" s="38">
        <v>0.41666666666666669</v>
      </c>
      <c r="J106" s="31" t="s">
        <v>62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23"/>
      <c r="R106" s="29">
        <v>38750</v>
      </c>
      <c r="S106" s="23"/>
    </row>
    <row r="107" spans="1:19" s="54" customFormat="1" ht="54" customHeight="1" x14ac:dyDescent="1.25">
      <c r="A107" s="31" t="s">
        <v>34615</v>
      </c>
      <c r="B107" s="31" t="s">
        <v>5970</v>
      </c>
      <c r="C107" s="31" t="s">
        <v>34616</v>
      </c>
      <c r="D107" s="31" t="s">
        <v>34617</v>
      </c>
      <c r="E107" s="31" t="s">
        <v>688</v>
      </c>
      <c r="F107" s="31" t="s">
        <v>123</v>
      </c>
      <c r="G107" s="31" t="s">
        <v>16287</v>
      </c>
      <c r="H107" s="31" t="s">
        <v>29748</v>
      </c>
      <c r="I107" s="38">
        <v>0.41666666666666669</v>
      </c>
      <c r="J107" s="31" t="s">
        <v>62</v>
      </c>
      <c r="K107" s="31" t="s">
        <v>105</v>
      </c>
      <c r="L107" s="31" t="s">
        <v>106</v>
      </c>
      <c r="M107" s="31" t="s">
        <v>194</v>
      </c>
      <c r="N107" s="23"/>
      <c r="O107" s="23"/>
      <c r="P107" s="23"/>
      <c r="Q107" s="23"/>
      <c r="R107" s="29">
        <v>38750</v>
      </c>
      <c r="S107" s="23"/>
    </row>
    <row r="108" spans="1:19" s="54" customFormat="1" ht="54" customHeight="1" x14ac:dyDescent="1.25">
      <c r="A108" s="31" t="s">
        <v>34618</v>
      </c>
      <c r="B108" s="31" t="s">
        <v>34619</v>
      </c>
      <c r="C108" s="31" t="s">
        <v>34620</v>
      </c>
      <c r="D108" s="31" t="s">
        <v>34621</v>
      </c>
      <c r="E108" s="31" t="s">
        <v>688</v>
      </c>
      <c r="F108" s="31" t="s">
        <v>123</v>
      </c>
      <c r="G108" s="31" t="s">
        <v>16287</v>
      </c>
      <c r="H108" s="31" t="s">
        <v>29748</v>
      </c>
      <c r="I108" s="38">
        <v>0.41666666666666669</v>
      </c>
      <c r="J108" s="31" t="s">
        <v>62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23"/>
      <c r="R108" s="29">
        <v>38750</v>
      </c>
      <c r="S108" s="23"/>
    </row>
    <row r="109" spans="1:19" s="54" customFormat="1" ht="54" customHeight="1" x14ac:dyDescent="1.3">
      <c r="A109" s="679" t="s">
        <v>35160</v>
      </c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1"/>
      <c r="N109" s="23"/>
      <c r="O109" s="23"/>
      <c r="P109" s="23"/>
      <c r="Q109" s="23"/>
      <c r="R109" s="23"/>
      <c r="S109" s="29"/>
    </row>
    <row r="110" spans="1:19" s="54" customFormat="1" ht="54" customHeight="1" x14ac:dyDescent="1.25">
      <c r="A110" s="647" t="s">
        <v>35236</v>
      </c>
      <c r="B110" s="647" t="s">
        <v>98</v>
      </c>
      <c r="C110" s="647" t="s">
        <v>35237</v>
      </c>
      <c r="D110" s="647" t="s">
        <v>35238</v>
      </c>
      <c r="E110" s="647" t="s">
        <v>687</v>
      </c>
      <c r="F110" s="647" t="s">
        <v>123</v>
      </c>
      <c r="G110" s="647" t="s">
        <v>16248</v>
      </c>
      <c r="H110" s="647" t="s">
        <v>29687</v>
      </c>
      <c r="I110" s="648">
        <v>0.41666666666666669</v>
      </c>
      <c r="J110" s="647" t="s">
        <v>62</v>
      </c>
      <c r="K110" s="647" t="s">
        <v>105</v>
      </c>
      <c r="L110" s="647" t="s">
        <v>106</v>
      </c>
      <c r="M110" s="647" t="s">
        <v>995</v>
      </c>
      <c r="N110" s="23"/>
      <c r="O110" s="23"/>
      <c r="P110" s="23"/>
      <c r="Q110" s="23"/>
      <c r="R110" s="29">
        <v>43225</v>
      </c>
      <c r="S110" s="29"/>
    </row>
    <row r="111" spans="1:19" s="54" customFormat="1" ht="54" customHeight="1" x14ac:dyDescent="1.25">
      <c r="A111" s="647" t="s">
        <v>35239</v>
      </c>
      <c r="B111" s="647" t="s">
        <v>35240</v>
      </c>
      <c r="C111" s="647" t="s">
        <v>35241</v>
      </c>
      <c r="D111" s="647" t="s">
        <v>35242</v>
      </c>
      <c r="E111" s="647" t="s">
        <v>687</v>
      </c>
      <c r="F111" s="647" t="s">
        <v>123</v>
      </c>
      <c r="G111" s="647" t="s">
        <v>16248</v>
      </c>
      <c r="H111" s="647" t="s">
        <v>27147</v>
      </c>
      <c r="I111" s="648">
        <v>0.53125</v>
      </c>
      <c r="J111" s="647" t="s">
        <v>62</v>
      </c>
      <c r="K111" s="647" t="s">
        <v>105</v>
      </c>
      <c r="L111" s="647" t="s">
        <v>106</v>
      </c>
      <c r="M111" s="647" t="s">
        <v>995</v>
      </c>
      <c r="N111" s="23"/>
      <c r="O111" s="23"/>
      <c r="P111" s="23"/>
      <c r="Q111" s="23"/>
      <c r="R111" s="29">
        <v>43225</v>
      </c>
      <c r="S111" s="29"/>
    </row>
    <row r="112" spans="1:19" s="54" customFormat="1" ht="54" customHeight="1" x14ac:dyDescent="1.25">
      <c r="A112" s="688" t="s">
        <v>36473</v>
      </c>
      <c r="B112" s="689"/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90"/>
      <c r="N112" s="23"/>
      <c r="O112" s="23"/>
      <c r="P112" s="23"/>
      <c r="Q112" s="23"/>
      <c r="R112" s="23"/>
      <c r="S112" s="29"/>
    </row>
    <row r="113" spans="1:38" s="54" customFormat="1" ht="54" customHeight="1" x14ac:dyDescent="1.25">
      <c r="A113" s="31" t="s">
        <v>36006</v>
      </c>
      <c r="B113" s="31" t="s">
        <v>36007</v>
      </c>
      <c r="C113" s="31" t="s">
        <v>36008</v>
      </c>
      <c r="D113" s="31" t="s">
        <v>36009</v>
      </c>
      <c r="E113" s="31" t="s">
        <v>687</v>
      </c>
      <c r="F113" s="31" t="s">
        <v>123</v>
      </c>
      <c r="G113" s="31" t="s">
        <v>16504</v>
      </c>
      <c r="H113" s="31" t="s">
        <v>28481</v>
      </c>
      <c r="I113" s="38">
        <v>0.33333333333333331</v>
      </c>
      <c r="J113" s="31" t="s">
        <v>62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9">
        <v>43225</v>
      </c>
      <c r="S113" s="29"/>
    </row>
    <row r="114" spans="1:38" s="54" customFormat="1" ht="54" customHeight="1" x14ac:dyDescent="1.25">
      <c r="A114" s="31" t="s">
        <v>36010</v>
      </c>
      <c r="B114" s="31" t="s">
        <v>10055</v>
      </c>
      <c r="C114" s="31" t="s">
        <v>36011</v>
      </c>
      <c r="D114" s="31" t="s">
        <v>36012</v>
      </c>
      <c r="E114" s="31" t="s">
        <v>688</v>
      </c>
      <c r="F114" s="31" t="s">
        <v>123</v>
      </c>
      <c r="G114" s="31" t="s">
        <v>16287</v>
      </c>
      <c r="H114" s="31" t="s">
        <v>29377</v>
      </c>
      <c r="I114" s="38">
        <v>0.95833333333333337</v>
      </c>
      <c r="J114" s="31" t="s">
        <v>62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3"/>
      <c r="R114" s="29">
        <v>38750</v>
      </c>
      <c r="S114" s="29"/>
    </row>
    <row r="115" spans="1:38" s="54" customFormat="1" ht="54" customHeight="1" x14ac:dyDescent="1.3">
      <c r="A115" s="679" t="s">
        <v>37346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1"/>
      <c r="N115" s="23"/>
      <c r="O115" s="23"/>
      <c r="P115" s="23"/>
      <c r="Q115" s="23"/>
      <c r="R115" s="23"/>
      <c r="S115" s="29"/>
    </row>
    <row r="116" spans="1:38" s="54" customFormat="1" ht="54" customHeight="1" x14ac:dyDescent="1.25">
      <c r="A116" s="31" t="s">
        <v>36609</v>
      </c>
      <c r="B116" s="31" t="s">
        <v>582</v>
      </c>
      <c r="C116" s="31" t="s">
        <v>36610</v>
      </c>
      <c r="D116" s="31" t="s">
        <v>36611</v>
      </c>
      <c r="E116" s="31" t="s">
        <v>101</v>
      </c>
      <c r="F116" s="31" t="s">
        <v>1304</v>
      </c>
      <c r="G116" s="31" t="s">
        <v>16185</v>
      </c>
      <c r="H116" s="31" t="s">
        <v>33368</v>
      </c>
      <c r="I116" s="38">
        <v>0.125</v>
      </c>
      <c r="J116" s="31" t="s">
        <v>62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29">
        <v>26000</v>
      </c>
      <c r="S116" s="29"/>
    </row>
    <row r="117" spans="1:38" s="54" customFormat="1" ht="54" customHeight="1" x14ac:dyDescent="1.25">
      <c r="A117" s="31" t="s">
        <v>36612</v>
      </c>
      <c r="B117" s="31" t="s">
        <v>36613</v>
      </c>
      <c r="C117" s="31" t="s">
        <v>36614</v>
      </c>
      <c r="D117" s="31" t="s">
        <v>36615</v>
      </c>
      <c r="E117" s="31" t="s">
        <v>688</v>
      </c>
      <c r="F117" s="31" t="s">
        <v>123</v>
      </c>
      <c r="G117" s="31" t="s">
        <v>16287</v>
      </c>
      <c r="H117" s="31" t="s">
        <v>29377</v>
      </c>
      <c r="I117" s="38">
        <v>0.41666666666666669</v>
      </c>
      <c r="J117" s="31" t="s">
        <v>62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3"/>
      <c r="R117" s="29">
        <v>38750</v>
      </c>
      <c r="S117" s="29"/>
    </row>
    <row r="118" spans="1:38" s="54" customFormat="1" ht="54" customHeight="1" x14ac:dyDescent="1.25">
      <c r="A118" s="688" t="s">
        <v>37935</v>
      </c>
      <c r="B118" s="689"/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90"/>
      <c r="N118" s="23"/>
      <c r="O118" s="23"/>
      <c r="P118" s="23"/>
      <c r="Q118" s="23"/>
      <c r="R118" s="23"/>
      <c r="S118" s="29"/>
    </row>
    <row r="119" spans="1:38" s="54" customFormat="1" ht="54" customHeight="1" x14ac:dyDescent="1.25">
      <c r="A119" s="31" t="s">
        <v>37452</v>
      </c>
      <c r="B119" s="31" t="s">
        <v>37453</v>
      </c>
      <c r="C119" s="31" t="s">
        <v>37454</v>
      </c>
      <c r="D119" s="31" t="s">
        <v>37455</v>
      </c>
      <c r="E119" s="31" t="s">
        <v>687</v>
      </c>
      <c r="F119" s="31" t="s">
        <v>123</v>
      </c>
      <c r="G119" s="31" t="s">
        <v>16504</v>
      </c>
      <c r="H119" s="31" t="s">
        <v>28481</v>
      </c>
      <c r="I119" s="38">
        <v>0.70833333333333337</v>
      </c>
      <c r="J119" s="31" t="s">
        <v>62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9">
        <v>43225</v>
      </c>
      <c r="S119" s="29"/>
    </row>
    <row r="120" spans="1:38" s="54" customFormat="1" ht="54" customHeight="1" x14ac:dyDescent="1.25">
      <c r="A120" s="543" t="s">
        <v>37456</v>
      </c>
      <c r="B120" s="244" t="s">
        <v>37457</v>
      </c>
      <c r="C120" s="244" t="s">
        <v>37458</v>
      </c>
      <c r="D120" s="244" t="s">
        <v>37459</v>
      </c>
      <c r="E120" s="244" t="s">
        <v>687</v>
      </c>
      <c r="F120" s="244" t="s">
        <v>123</v>
      </c>
      <c r="G120" s="244" t="s">
        <v>16248</v>
      </c>
      <c r="H120" s="244" t="s">
        <v>35348</v>
      </c>
      <c r="I120" s="655">
        <v>0.53125</v>
      </c>
      <c r="J120" s="244" t="s">
        <v>62</v>
      </c>
      <c r="K120" s="244" t="s">
        <v>105</v>
      </c>
      <c r="L120" s="244" t="s">
        <v>106</v>
      </c>
      <c r="M120" s="244" t="s">
        <v>995</v>
      </c>
      <c r="N120" s="270"/>
      <c r="O120" s="270"/>
      <c r="P120" s="270"/>
      <c r="Q120" s="270"/>
      <c r="R120" s="191">
        <v>26000</v>
      </c>
      <c r="S120" s="29"/>
    </row>
    <row r="121" spans="1:38" s="54" customFormat="1" ht="54" customHeight="1" x14ac:dyDescent="1.25">
      <c r="A121" s="693" t="s">
        <v>37937</v>
      </c>
      <c r="B121" s="694"/>
      <c r="C121" s="694"/>
      <c r="D121" s="694"/>
      <c r="E121" s="694"/>
      <c r="F121" s="694"/>
      <c r="G121" s="694"/>
      <c r="H121" s="694"/>
      <c r="I121" s="694"/>
      <c r="J121" s="694"/>
      <c r="K121" s="694"/>
      <c r="L121" s="694"/>
      <c r="M121" s="695"/>
      <c r="N121" s="23"/>
      <c r="O121" s="23"/>
      <c r="P121" s="388"/>
      <c r="Q121" s="388"/>
      <c r="R121" s="388"/>
      <c r="S121" s="388">
        <v>880000</v>
      </c>
    </row>
    <row r="122" spans="1:38" s="54" customFormat="1" ht="54" customHeight="1" x14ac:dyDescent="1.25">
      <c r="A122" s="688" t="s">
        <v>38405</v>
      </c>
      <c r="B122" s="689"/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90"/>
      <c r="N122" s="23"/>
      <c r="O122" s="23"/>
      <c r="P122" s="23"/>
      <c r="Q122" s="23"/>
      <c r="R122" s="23"/>
      <c r="S122" s="29"/>
    </row>
    <row r="123" spans="1:38" s="54" customFormat="1" ht="54" customHeight="1" x14ac:dyDescent="1.25">
      <c r="A123" s="31" t="s">
        <v>37983</v>
      </c>
      <c r="B123" s="31" t="s">
        <v>37984</v>
      </c>
      <c r="C123" s="31" t="s">
        <v>37985</v>
      </c>
      <c r="D123" s="31" t="s">
        <v>37986</v>
      </c>
      <c r="E123" s="31" t="s">
        <v>687</v>
      </c>
      <c r="F123" s="31" t="s">
        <v>123</v>
      </c>
      <c r="G123" s="31" t="s">
        <v>16504</v>
      </c>
      <c r="H123" s="31" t="s">
        <v>35348</v>
      </c>
      <c r="I123" s="38">
        <v>0.33333333333333331</v>
      </c>
      <c r="J123" s="31" t="s">
        <v>62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9">
        <v>43225</v>
      </c>
      <c r="S123" s="29"/>
    </row>
    <row r="124" spans="1:38" s="54" customFormat="1" ht="54" customHeight="1" x14ac:dyDescent="1.25">
      <c r="A124" s="31" t="s">
        <v>37987</v>
      </c>
      <c r="B124" s="31" t="s">
        <v>1221</v>
      </c>
      <c r="C124" s="31" t="s">
        <v>37988</v>
      </c>
      <c r="D124" s="31" t="s">
        <v>37989</v>
      </c>
      <c r="E124" s="31" t="s">
        <v>687</v>
      </c>
      <c r="F124" s="31" t="s">
        <v>123</v>
      </c>
      <c r="G124" s="31" t="s">
        <v>16504</v>
      </c>
      <c r="H124" s="31" t="s">
        <v>35348</v>
      </c>
      <c r="I124" s="38">
        <v>0.33333333333333331</v>
      </c>
      <c r="J124" s="31" t="s">
        <v>62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9">
        <v>43225</v>
      </c>
      <c r="S124" s="29"/>
    </row>
    <row r="125" spans="1:38" s="54" customFormat="1" ht="54" customHeight="1" x14ac:dyDescent="1.25">
      <c r="A125" s="31" t="s">
        <v>37990</v>
      </c>
      <c r="B125" s="31" t="s">
        <v>24299</v>
      </c>
      <c r="C125" s="31" t="s">
        <v>37991</v>
      </c>
      <c r="D125" s="31" t="s">
        <v>37992</v>
      </c>
      <c r="E125" s="31" t="s">
        <v>687</v>
      </c>
      <c r="F125" s="31" t="s">
        <v>123</v>
      </c>
      <c r="G125" s="31" t="s">
        <v>17532</v>
      </c>
      <c r="H125" s="31" t="s">
        <v>28481</v>
      </c>
      <c r="I125" s="38">
        <v>0.91666666666666663</v>
      </c>
      <c r="J125" s="31" t="s">
        <v>62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9">
        <v>43225</v>
      </c>
      <c r="S125" s="29"/>
    </row>
    <row r="126" spans="1:38" ht="54" customHeight="1" x14ac:dyDescent="1.65">
      <c r="A126" s="688" t="s">
        <v>38942</v>
      </c>
      <c r="B126" s="689"/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90"/>
      <c r="N126" s="23"/>
      <c r="O126" s="23"/>
      <c r="P126" s="23"/>
      <c r="Q126" s="23"/>
      <c r="R126" s="23"/>
      <c r="S126" s="29"/>
      <c r="T126" s="54"/>
      <c r="U126" s="56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492"/>
      <c r="AJ126" s="492"/>
      <c r="AK126" s="117"/>
      <c r="AL126" s="492"/>
    </row>
    <row r="127" spans="1:38" ht="54" customHeight="1" x14ac:dyDescent="1.65">
      <c r="A127" s="31" t="s">
        <v>38478</v>
      </c>
      <c r="B127" s="31" t="s">
        <v>38479</v>
      </c>
      <c r="C127" s="31" t="s">
        <v>38480</v>
      </c>
      <c r="D127" s="31" t="s">
        <v>38481</v>
      </c>
      <c r="E127" s="31" t="s">
        <v>687</v>
      </c>
      <c r="F127" s="31" t="s">
        <v>123</v>
      </c>
      <c r="G127" s="31" t="s">
        <v>16248</v>
      </c>
      <c r="H127" s="31" t="s">
        <v>35348</v>
      </c>
      <c r="I127" s="38">
        <v>0.53125</v>
      </c>
      <c r="J127" s="31" t="s">
        <v>62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9">
        <v>43225</v>
      </c>
      <c r="S127" s="29"/>
      <c r="T127" s="54"/>
      <c r="U127" s="56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492"/>
      <c r="AJ127" s="492"/>
      <c r="AK127" s="117"/>
      <c r="AL127" s="492"/>
    </row>
    <row r="128" spans="1:38" ht="54" customHeight="1" x14ac:dyDescent="1.65">
      <c r="A128" s="31" t="s">
        <v>38482</v>
      </c>
      <c r="B128" s="31" t="s">
        <v>38483</v>
      </c>
      <c r="C128" s="31" t="s">
        <v>38484</v>
      </c>
      <c r="D128" s="31" t="s">
        <v>38485</v>
      </c>
      <c r="E128" s="31" t="s">
        <v>688</v>
      </c>
      <c r="F128" s="31" t="s">
        <v>123</v>
      </c>
      <c r="G128" s="31" t="s">
        <v>16287</v>
      </c>
      <c r="H128" s="31" t="s">
        <v>33674</v>
      </c>
      <c r="I128" s="38">
        <v>0.41666666666666669</v>
      </c>
      <c r="J128" s="31" t="s">
        <v>62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3"/>
      <c r="R128" s="29">
        <v>38750</v>
      </c>
      <c r="S128" s="29"/>
      <c r="T128" s="54"/>
      <c r="U128" s="56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492"/>
      <c r="AJ128" s="492"/>
      <c r="AK128" s="117"/>
      <c r="AL128" s="492"/>
    </row>
    <row r="129" spans="1:38" ht="54" customHeight="1" x14ac:dyDescent="1.65">
      <c r="A129" s="31" t="s">
        <v>38486</v>
      </c>
      <c r="B129" s="31" t="s">
        <v>38487</v>
      </c>
      <c r="C129" s="31" t="s">
        <v>38488</v>
      </c>
      <c r="D129" s="31" t="s">
        <v>38489</v>
      </c>
      <c r="E129" s="31" t="s">
        <v>101</v>
      </c>
      <c r="F129" s="31" t="s">
        <v>1304</v>
      </c>
      <c r="G129" s="31" t="s">
        <v>16185</v>
      </c>
      <c r="H129" s="31" t="s">
        <v>37612</v>
      </c>
      <c r="I129" s="38">
        <v>0.34027777777777779</v>
      </c>
      <c r="J129" s="31" t="s">
        <v>62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3"/>
      <c r="R129" s="29">
        <v>26000</v>
      </c>
      <c r="S129" s="29"/>
      <c r="T129" s="54"/>
      <c r="U129" s="56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492"/>
      <c r="AJ129" s="492"/>
      <c r="AK129" s="117"/>
      <c r="AL129" s="492"/>
    </row>
    <row r="130" spans="1:38" ht="54" customHeight="1" x14ac:dyDescent="1.65">
      <c r="A130" s="31" t="s">
        <v>38490</v>
      </c>
      <c r="B130" s="31" t="s">
        <v>38491</v>
      </c>
      <c r="C130" s="31" t="s">
        <v>38492</v>
      </c>
      <c r="D130" s="31" t="s">
        <v>38493</v>
      </c>
      <c r="E130" s="31" t="s">
        <v>101</v>
      </c>
      <c r="F130" s="31" t="s">
        <v>1304</v>
      </c>
      <c r="G130" s="31" t="s">
        <v>16185</v>
      </c>
      <c r="H130" s="31" t="s">
        <v>37612</v>
      </c>
      <c r="I130" s="38">
        <v>0.34027777777777779</v>
      </c>
      <c r="J130" s="31" t="s">
        <v>62</v>
      </c>
      <c r="K130" s="31" t="s">
        <v>105</v>
      </c>
      <c r="L130" s="31" t="s">
        <v>106</v>
      </c>
      <c r="M130" s="31" t="s">
        <v>491</v>
      </c>
      <c r="N130" s="23"/>
      <c r="O130" s="23"/>
      <c r="P130" s="23"/>
      <c r="Q130" s="23"/>
      <c r="R130" s="29">
        <v>26000</v>
      </c>
      <c r="S130" s="29"/>
      <c r="T130" s="54"/>
      <c r="U130" s="56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492"/>
      <c r="AJ130" s="492"/>
      <c r="AK130" s="117"/>
      <c r="AL130" s="492"/>
    </row>
    <row r="131" spans="1:38" ht="54" customHeight="1" x14ac:dyDescent="1.65">
      <c r="A131" s="31" t="s">
        <v>38494</v>
      </c>
      <c r="B131" s="31" t="s">
        <v>1717</v>
      </c>
      <c r="C131" s="31" t="s">
        <v>38495</v>
      </c>
      <c r="D131" s="31" t="s">
        <v>38496</v>
      </c>
      <c r="E131" s="31" t="s">
        <v>687</v>
      </c>
      <c r="F131" s="31" t="s">
        <v>123</v>
      </c>
      <c r="G131" s="31" t="s">
        <v>16248</v>
      </c>
      <c r="H131" s="31" t="s">
        <v>35348</v>
      </c>
      <c r="I131" s="38">
        <v>0.41666666666666669</v>
      </c>
      <c r="J131" s="31" t="s">
        <v>62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9">
        <v>43225</v>
      </c>
      <c r="S131" s="29"/>
      <c r="T131" s="54"/>
      <c r="U131" s="56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492"/>
      <c r="AJ131" s="492"/>
      <c r="AK131" s="117"/>
      <c r="AL131" s="492"/>
    </row>
    <row r="132" spans="1:38" ht="54" customHeight="1" x14ac:dyDescent="1.65">
      <c r="A132" s="31" t="s">
        <v>38497</v>
      </c>
      <c r="B132" s="31" t="s">
        <v>17745</v>
      </c>
      <c r="C132" s="31" t="s">
        <v>38498</v>
      </c>
      <c r="D132" s="31" t="s">
        <v>38499</v>
      </c>
      <c r="E132" s="31" t="s">
        <v>687</v>
      </c>
      <c r="F132" s="31" t="s">
        <v>123</v>
      </c>
      <c r="G132" s="31" t="s">
        <v>16248</v>
      </c>
      <c r="H132" s="31" t="s">
        <v>35348</v>
      </c>
      <c r="I132" s="38">
        <v>0.41666666666666669</v>
      </c>
      <c r="J132" s="31" t="s">
        <v>62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9">
        <v>43225</v>
      </c>
      <c r="S132" s="29"/>
      <c r="T132" s="54"/>
      <c r="U132" s="56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492"/>
      <c r="AJ132" s="492"/>
      <c r="AK132" s="117"/>
      <c r="AL132" s="492"/>
    </row>
    <row r="133" spans="1:38" ht="54" customHeight="1" x14ac:dyDescent="1.65">
      <c r="A133" s="31" t="s">
        <v>38500</v>
      </c>
      <c r="B133" s="31" t="s">
        <v>5133</v>
      </c>
      <c r="C133" s="31" t="s">
        <v>38501</v>
      </c>
      <c r="D133" s="31" t="s">
        <v>38502</v>
      </c>
      <c r="E133" s="31" t="s">
        <v>687</v>
      </c>
      <c r="F133" s="31" t="s">
        <v>123</v>
      </c>
      <c r="G133" s="31" t="s">
        <v>16248</v>
      </c>
      <c r="H133" s="31" t="s">
        <v>35348</v>
      </c>
      <c r="I133" s="38">
        <v>0.41666666666666669</v>
      </c>
      <c r="J133" s="31" t="s">
        <v>62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9">
        <v>43225</v>
      </c>
      <c r="S133" s="29"/>
      <c r="T133" s="54"/>
      <c r="U133" s="56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492"/>
      <c r="AJ133" s="492"/>
      <c r="AK133" s="117"/>
      <c r="AL133" s="492"/>
    </row>
    <row r="134" spans="1:38" ht="54" customHeight="1" x14ac:dyDescent="1.65">
      <c r="A134" s="766" t="s">
        <v>38944</v>
      </c>
      <c r="B134" s="767"/>
      <c r="C134" s="767"/>
      <c r="D134" s="767"/>
      <c r="E134" s="767"/>
      <c r="F134" s="767"/>
      <c r="G134" s="767"/>
      <c r="H134" s="767"/>
      <c r="I134" s="767"/>
      <c r="J134" s="767"/>
      <c r="K134" s="767"/>
      <c r="L134" s="767"/>
      <c r="M134" s="768"/>
      <c r="N134" s="54"/>
      <c r="O134" s="54"/>
      <c r="P134" s="492"/>
      <c r="Q134" s="492"/>
      <c r="R134" s="117"/>
      <c r="S134" s="492">
        <v>184201</v>
      </c>
    </row>
    <row r="135" spans="1:38" ht="54" customHeight="1" x14ac:dyDescent="1.65">
      <c r="A135" s="688" t="s">
        <v>40504</v>
      </c>
      <c r="B135" s="689"/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90"/>
      <c r="N135" s="23"/>
      <c r="O135" s="23"/>
      <c r="P135" s="23"/>
      <c r="Q135" s="23"/>
      <c r="R135" s="23"/>
      <c r="S135" s="29"/>
      <c r="T135" s="54"/>
      <c r="U135" s="56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492"/>
      <c r="AJ135" s="492"/>
      <c r="AK135" s="117"/>
      <c r="AL135" s="492"/>
    </row>
    <row r="136" spans="1:38" ht="54" customHeight="1" x14ac:dyDescent="1.65">
      <c r="A136" s="31" t="s">
        <v>40325</v>
      </c>
      <c r="B136" s="31" t="s">
        <v>40326</v>
      </c>
      <c r="C136" s="31" t="s">
        <v>40327</v>
      </c>
      <c r="D136" s="31" t="s">
        <v>40328</v>
      </c>
      <c r="E136" s="31" t="s">
        <v>101</v>
      </c>
      <c r="F136" s="31" t="s">
        <v>1304</v>
      </c>
      <c r="G136" s="31" t="s">
        <v>16185</v>
      </c>
      <c r="H136" s="31" t="s">
        <v>37612</v>
      </c>
      <c r="I136" s="38">
        <v>0.125</v>
      </c>
      <c r="J136" s="31" t="s">
        <v>62</v>
      </c>
      <c r="K136" s="31" t="s">
        <v>105</v>
      </c>
      <c r="L136" s="31" t="s">
        <v>106</v>
      </c>
      <c r="M136" s="31" t="s">
        <v>491</v>
      </c>
      <c r="N136" s="23"/>
      <c r="O136" s="23"/>
      <c r="P136" s="23"/>
      <c r="Q136" s="23"/>
      <c r="R136" s="29">
        <v>28000</v>
      </c>
      <c r="S136" s="23" t="s">
        <v>40505</v>
      </c>
      <c r="T136" s="54"/>
      <c r="U136" s="56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492"/>
      <c r="AJ136" s="492"/>
      <c r="AK136" s="117"/>
      <c r="AL136" s="492"/>
    </row>
    <row r="137" spans="1:38" ht="54" customHeight="1" x14ac:dyDescent="1.65">
      <c r="A137" s="31" t="s">
        <v>40329</v>
      </c>
      <c r="B137" s="31" t="s">
        <v>40330</v>
      </c>
      <c r="C137" s="31" t="s">
        <v>40331</v>
      </c>
      <c r="D137" s="31" t="s">
        <v>40332</v>
      </c>
      <c r="E137" s="31" t="s">
        <v>687</v>
      </c>
      <c r="F137" s="31" t="s">
        <v>123</v>
      </c>
      <c r="G137" s="31" t="s">
        <v>17532</v>
      </c>
      <c r="H137" s="31" t="s">
        <v>33148</v>
      </c>
      <c r="I137" s="38">
        <v>0.41666666666666669</v>
      </c>
      <c r="J137" s="31" t="s">
        <v>62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9">
        <v>44500</v>
      </c>
      <c r="S137" s="23"/>
      <c r="T137" s="54"/>
      <c r="U137" s="56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492"/>
      <c r="AJ137" s="492"/>
      <c r="AK137" s="117"/>
      <c r="AL137" s="492"/>
    </row>
    <row r="138" spans="1:38" ht="54" customHeight="1" x14ac:dyDescent="1.65">
      <c r="A138" s="31" t="s">
        <v>40333</v>
      </c>
      <c r="B138" s="31" t="s">
        <v>2363</v>
      </c>
      <c r="C138" s="31" t="s">
        <v>40334</v>
      </c>
      <c r="D138" s="31" t="s">
        <v>40335</v>
      </c>
      <c r="E138" s="31" t="s">
        <v>687</v>
      </c>
      <c r="F138" s="31" t="s">
        <v>123</v>
      </c>
      <c r="G138" s="31" t="s">
        <v>17532</v>
      </c>
      <c r="H138" s="31" t="s">
        <v>33148</v>
      </c>
      <c r="I138" s="38">
        <v>0.41666666666666669</v>
      </c>
      <c r="J138" s="31" t="s">
        <v>62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9">
        <v>44500</v>
      </c>
      <c r="S138" s="23"/>
      <c r="T138" s="54"/>
      <c r="U138" s="56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492"/>
      <c r="AJ138" s="492"/>
      <c r="AK138" s="117"/>
      <c r="AL138" s="492"/>
    </row>
    <row r="139" spans="1:38" ht="54" customHeight="1" x14ac:dyDescent="1.65">
      <c r="A139" s="31" t="s">
        <v>40336</v>
      </c>
      <c r="B139" s="31" t="s">
        <v>2460</v>
      </c>
      <c r="C139" s="31" t="s">
        <v>40337</v>
      </c>
      <c r="D139" s="31" t="s">
        <v>40338</v>
      </c>
      <c r="E139" s="31" t="s">
        <v>687</v>
      </c>
      <c r="F139" s="31" t="s">
        <v>123</v>
      </c>
      <c r="G139" s="31" t="s">
        <v>17532</v>
      </c>
      <c r="H139" s="31" t="s">
        <v>33148</v>
      </c>
      <c r="I139" s="38">
        <v>0.41666666666666669</v>
      </c>
      <c r="J139" s="31" t="s">
        <v>62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9">
        <v>44500</v>
      </c>
      <c r="S139" s="23"/>
      <c r="T139" s="54"/>
      <c r="U139" s="56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492"/>
      <c r="AJ139" s="492"/>
      <c r="AK139" s="117"/>
      <c r="AL139" s="492"/>
    </row>
    <row r="140" spans="1:38" ht="54" customHeight="1" x14ac:dyDescent="1.65">
      <c r="A140" s="766" t="s">
        <v>40269</v>
      </c>
      <c r="B140" s="767"/>
      <c r="C140" s="767"/>
      <c r="D140" s="767"/>
      <c r="E140" s="767"/>
      <c r="F140" s="767"/>
      <c r="G140" s="767"/>
      <c r="H140" s="767"/>
      <c r="I140" s="767"/>
      <c r="J140" s="767"/>
      <c r="K140" s="767"/>
      <c r="L140" s="767"/>
      <c r="M140" s="768"/>
      <c r="N140" s="54"/>
      <c r="O140" s="54"/>
      <c r="P140" s="492"/>
      <c r="Q140" s="492"/>
      <c r="R140" s="117"/>
      <c r="S140" s="492">
        <v>60000</v>
      </c>
    </row>
    <row r="141" spans="1:38" ht="54" customHeight="1" x14ac:dyDescent="1.65">
      <c r="A141" s="766" t="s">
        <v>40269</v>
      </c>
      <c r="B141" s="767"/>
      <c r="C141" s="767"/>
      <c r="D141" s="767"/>
      <c r="E141" s="767"/>
      <c r="F141" s="767"/>
      <c r="G141" s="767"/>
      <c r="H141" s="767"/>
      <c r="I141" s="767"/>
      <c r="J141" s="767"/>
      <c r="K141" s="767"/>
      <c r="L141" s="767"/>
      <c r="M141" s="768"/>
      <c r="N141" s="54"/>
      <c r="O141" s="54"/>
      <c r="P141" s="492"/>
      <c r="Q141" s="492"/>
      <c r="R141" s="117"/>
      <c r="S141" s="492">
        <v>50000</v>
      </c>
    </row>
    <row r="142" spans="1:38" ht="54" customHeight="1" x14ac:dyDescent="1.65">
      <c r="A142" s="766" t="s">
        <v>40269</v>
      </c>
      <c r="B142" s="767"/>
      <c r="C142" s="767"/>
      <c r="D142" s="767"/>
      <c r="E142" s="767"/>
      <c r="F142" s="767"/>
      <c r="G142" s="767"/>
      <c r="H142" s="767"/>
      <c r="I142" s="767"/>
      <c r="J142" s="767"/>
      <c r="K142" s="767"/>
      <c r="L142" s="767"/>
      <c r="M142" s="768"/>
      <c r="N142" s="54"/>
      <c r="O142" s="54"/>
      <c r="P142" s="492"/>
      <c r="Q142" s="492"/>
      <c r="R142" s="117"/>
      <c r="S142" s="492">
        <v>50000</v>
      </c>
    </row>
    <row r="143" spans="1:38" ht="54" customHeight="1" x14ac:dyDescent="1.65">
      <c r="A143" s="691" t="s">
        <v>40963</v>
      </c>
      <c r="B143" s="691"/>
      <c r="C143" s="691"/>
      <c r="D143" s="691"/>
      <c r="E143" s="691"/>
      <c r="F143" s="691"/>
      <c r="G143" s="691"/>
      <c r="H143" s="691"/>
      <c r="I143" s="691"/>
      <c r="J143" s="691"/>
      <c r="K143" s="691"/>
      <c r="L143" s="691"/>
      <c r="M143" s="692"/>
      <c r="N143" s="31"/>
      <c r="O143" s="31"/>
      <c r="P143" s="31"/>
      <c r="Q143" s="31"/>
      <c r="R143" s="31"/>
      <c r="S143" s="31"/>
      <c r="T143" s="54"/>
      <c r="U143" s="56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492"/>
      <c r="AJ143" s="492"/>
      <c r="AK143" s="117"/>
      <c r="AL143" s="492"/>
    </row>
    <row r="144" spans="1:38" ht="54" customHeight="1" x14ac:dyDescent="1.65">
      <c r="A144" s="31" t="s">
        <v>40594</v>
      </c>
      <c r="B144" s="31" t="s">
        <v>40595</v>
      </c>
      <c r="C144" s="31" t="s">
        <v>40596</v>
      </c>
      <c r="D144" s="31" t="s">
        <v>40597</v>
      </c>
      <c r="E144" s="31" t="s">
        <v>101</v>
      </c>
      <c r="F144" s="31" t="s">
        <v>1304</v>
      </c>
      <c r="G144" s="31" t="s">
        <v>16185</v>
      </c>
      <c r="H144" s="31" t="s">
        <v>39091</v>
      </c>
      <c r="I144" s="38">
        <v>0.125</v>
      </c>
      <c r="J144" s="31" t="s">
        <v>62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23"/>
      <c r="R144" s="29">
        <v>28000</v>
      </c>
      <c r="S144" s="23"/>
      <c r="T144" s="54"/>
      <c r="U144" s="56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492"/>
      <c r="AJ144" s="492"/>
      <c r="AK144" s="117"/>
      <c r="AL144" s="492"/>
    </row>
    <row r="145" spans="1:38" ht="54" customHeight="1" x14ac:dyDescent="1.65">
      <c r="A145" s="31" t="s">
        <v>40598</v>
      </c>
      <c r="B145" s="31" t="s">
        <v>22642</v>
      </c>
      <c r="C145" s="31" t="s">
        <v>40599</v>
      </c>
      <c r="D145" s="31" t="s">
        <v>40600</v>
      </c>
      <c r="E145" s="31" t="s">
        <v>687</v>
      </c>
      <c r="F145" s="31" t="s">
        <v>123</v>
      </c>
      <c r="G145" s="31" t="s">
        <v>17532</v>
      </c>
      <c r="H145" s="31" t="s">
        <v>37612</v>
      </c>
      <c r="I145" s="38">
        <v>0.41666666666666669</v>
      </c>
      <c r="J145" s="31" t="s">
        <v>62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9">
        <v>44500</v>
      </c>
      <c r="S145" s="23"/>
      <c r="T145" s="54"/>
      <c r="U145" s="56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492"/>
      <c r="AJ145" s="492"/>
      <c r="AK145" s="117"/>
      <c r="AL145" s="492"/>
    </row>
    <row r="146" spans="1:38" ht="54" customHeight="1" x14ac:dyDescent="1.65">
      <c r="A146" s="688" t="s">
        <v>41448</v>
      </c>
      <c r="B146" s="716"/>
      <c r="C146" s="716"/>
      <c r="D146" s="716"/>
      <c r="E146" s="716"/>
      <c r="F146" s="716"/>
      <c r="G146" s="716"/>
      <c r="H146" s="716"/>
      <c r="I146" s="716"/>
      <c r="J146" s="716"/>
      <c r="K146" s="716"/>
      <c r="L146" s="716"/>
      <c r="M146" s="717"/>
      <c r="N146" s="23"/>
      <c r="O146" s="23"/>
      <c r="P146" s="23"/>
      <c r="Q146" s="23"/>
      <c r="R146" s="23"/>
      <c r="S146" s="29"/>
      <c r="T146" s="54"/>
      <c r="U146" s="56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492"/>
      <c r="AJ146" s="492"/>
      <c r="AK146" s="117"/>
      <c r="AL146" s="492"/>
    </row>
    <row r="147" spans="1:38" ht="54" customHeight="1" x14ac:dyDescent="1.65">
      <c r="A147" s="675" t="s">
        <v>41066</v>
      </c>
      <c r="B147" s="675" t="s">
        <v>936</v>
      </c>
      <c r="C147" s="675" t="s">
        <v>41067</v>
      </c>
      <c r="D147" s="675" t="s">
        <v>41068</v>
      </c>
      <c r="E147" s="675" t="s">
        <v>101</v>
      </c>
      <c r="F147" s="675" t="s">
        <v>123</v>
      </c>
      <c r="G147" s="675" t="s">
        <v>16223</v>
      </c>
      <c r="H147" s="675" t="s">
        <v>29943</v>
      </c>
      <c r="I147" s="676">
        <v>0.32291666666666669</v>
      </c>
      <c r="J147" s="675" t="s">
        <v>62</v>
      </c>
      <c r="K147" s="675" t="s">
        <v>105</v>
      </c>
      <c r="L147" s="675" t="s">
        <v>106</v>
      </c>
      <c r="M147" s="675" t="s">
        <v>995</v>
      </c>
      <c r="N147" s="23"/>
      <c r="O147" s="23"/>
      <c r="P147" s="23"/>
      <c r="Q147" s="23"/>
      <c r="R147" s="29">
        <v>45000</v>
      </c>
      <c r="S147" s="23"/>
      <c r="T147" s="54"/>
      <c r="U147" s="56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492"/>
      <c r="AJ147" s="492"/>
      <c r="AK147" s="117"/>
      <c r="AL147" s="492"/>
    </row>
    <row r="148" spans="1:38" ht="54" customHeight="1" x14ac:dyDescent="1.65">
      <c r="A148" s="688" t="s">
        <v>42243</v>
      </c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90"/>
      <c r="N148" s="23"/>
      <c r="O148" s="23"/>
      <c r="P148" s="23"/>
      <c r="Q148" s="23"/>
      <c r="R148" s="23"/>
      <c r="S148" s="29"/>
      <c r="T148" s="54"/>
      <c r="U148" s="56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492"/>
      <c r="AJ148" s="492"/>
      <c r="AK148" s="117"/>
      <c r="AL148" s="492"/>
    </row>
    <row r="149" spans="1:38" ht="54" customHeight="1" x14ac:dyDescent="1.65">
      <c r="A149" s="31" t="s">
        <v>41556</v>
      </c>
      <c r="B149" s="31" t="s">
        <v>41557</v>
      </c>
      <c r="C149" s="31" t="s">
        <v>41558</v>
      </c>
      <c r="D149" s="31" t="s">
        <v>41559</v>
      </c>
      <c r="E149" s="31" t="s">
        <v>687</v>
      </c>
      <c r="F149" s="31" t="s">
        <v>123</v>
      </c>
      <c r="G149" s="31" t="s">
        <v>16248</v>
      </c>
      <c r="H149" s="31" t="s">
        <v>39273</v>
      </c>
      <c r="I149" s="38">
        <v>0.41666666666666669</v>
      </c>
      <c r="J149" s="31" t="s">
        <v>62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9">
        <v>44500</v>
      </c>
      <c r="S149" s="23"/>
      <c r="T149" s="54"/>
      <c r="U149" s="56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492"/>
      <c r="AJ149" s="492"/>
      <c r="AK149" s="117"/>
      <c r="AL149" s="492"/>
    </row>
    <row r="150" spans="1:38" ht="54" customHeight="1" x14ac:dyDescent="1.65">
      <c r="A150" s="679" t="s">
        <v>42589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1"/>
      <c r="N150" s="23"/>
      <c r="O150" s="23"/>
      <c r="P150" s="23"/>
      <c r="Q150" s="23"/>
      <c r="R150" s="23"/>
      <c r="S150" s="29"/>
      <c r="T150" s="54"/>
      <c r="U150" s="56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492"/>
      <c r="AJ150" s="492"/>
      <c r="AK150" s="117"/>
      <c r="AL150" s="492"/>
    </row>
    <row r="151" spans="1:38" ht="54" customHeight="1" x14ac:dyDescent="1.65">
      <c r="A151" s="31" t="s">
        <v>42316</v>
      </c>
      <c r="B151" s="31" t="s">
        <v>42317</v>
      </c>
      <c r="C151" s="31" t="s">
        <v>42318</v>
      </c>
      <c r="D151" s="31" t="s">
        <v>42319</v>
      </c>
      <c r="E151" s="31" t="s">
        <v>687</v>
      </c>
      <c r="F151" s="31" t="s">
        <v>123</v>
      </c>
      <c r="G151" s="31" t="s">
        <v>16248</v>
      </c>
      <c r="H151" s="31" t="s">
        <v>39273</v>
      </c>
      <c r="I151" s="38">
        <v>0.53125</v>
      </c>
      <c r="J151" s="31" t="s">
        <v>62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44500</v>
      </c>
      <c r="T151" s="54"/>
      <c r="U151" s="56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492"/>
      <c r="AJ151" s="492"/>
      <c r="AK151" s="117"/>
      <c r="AL151" s="492"/>
    </row>
    <row r="152" spans="1:38" ht="54" customHeight="1" x14ac:dyDescent="1.65">
      <c r="A152" s="54"/>
      <c r="B152" s="56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492"/>
      <c r="Q152" s="492"/>
      <c r="R152" s="117"/>
      <c r="S152" s="492"/>
    </row>
    <row r="153" spans="1:38" ht="54" customHeight="1" x14ac:dyDescent="1.65">
      <c r="A153" s="54"/>
      <c r="B153" s="56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492"/>
      <c r="Q153" s="492"/>
      <c r="R153" s="117"/>
      <c r="S153" s="492"/>
    </row>
    <row r="154" spans="1:38" ht="54" customHeight="1" x14ac:dyDescent="1.65">
      <c r="A154" s="54"/>
      <c r="B154" s="56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492"/>
      <c r="Q154" s="492"/>
      <c r="R154" s="117"/>
      <c r="S154" s="492"/>
    </row>
    <row r="155" spans="1:38" ht="54" customHeight="1" x14ac:dyDescent="1.65">
      <c r="A155" s="54"/>
      <c r="B155" s="56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492"/>
      <c r="Q155" s="492"/>
      <c r="R155" s="117"/>
      <c r="S155" s="492"/>
    </row>
    <row r="156" spans="1:38" ht="54" customHeight="1" x14ac:dyDescent="1.65">
      <c r="A156" s="54"/>
      <c r="B156" s="56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492"/>
      <c r="Q156" s="492"/>
      <c r="R156" s="117"/>
      <c r="S156" s="492"/>
    </row>
    <row r="157" spans="1:38" s="54" customFormat="1" ht="50.1" customHeight="1" x14ac:dyDescent="1.25">
      <c r="I157" s="57" t="s">
        <v>14</v>
      </c>
      <c r="J157" s="57">
        <f>SUM(P:P)-SUM(Q:Q)</f>
        <v>0</v>
      </c>
    </row>
    <row r="158" spans="1:38" s="54" customFormat="1" ht="50.1" customHeight="1" x14ac:dyDescent="1.25">
      <c r="I158" s="57" t="s">
        <v>15</v>
      </c>
      <c r="J158" s="57">
        <f>SUM(R:R)-SUM(S:S)</f>
        <v>71346</v>
      </c>
    </row>
    <row r="159" spans="1:38" s="54" customFormat="1" ht="50.1" customHeight="1" x14ac:dyDescent="1.25">
      <c r="I159" s="829" t="s">
        <v>91</v>
      </c>
      <c r="J159" s="829"/>
    </row>
    <row r="160" spans="1:38" s="54" customFormat="1" ht="50.1" customHeight="1" x14ac:dyDescent="1.25">
      <c r="I160" s="829"/>
      <c r="J160" s="829"/>
    </row>
  </sheetData>
  <autoFilter ref="A1:AW1031" xr:uid="{00000000-0001-0000-0000-000000000000}"/>
  <mergeCells count="53">
    <mergeCell ref="I159:J160"/>
    <mergeCell ref="A60:M60"/>
    <mergeCell ref="A61:M61"/>
    <mergeCell ref="A63:M63"/>
    <mergeCell ref="A65:M65"/>
    <mergeCell ref="A67:M67"/>
    <mergeCell ref="A69:M69"/>
    <mergeCell ref="A71:M71"/>
    <mergeCell ref="A88:M88"/>
    <mergeCell ref="A89:M89"/>
    <mergeCell ref="A79:M79"/>
    <mergeCell ref="A92:M92"/>
    <mergeCell ref="A97:M97"/>
    <mergeCell ref="A118:M118"/>
    <mergeCell ref="A98:M98"/>
    <mergeCell ref="A87:M87"/>
    <mergeCell ref="A41:M41"/>
    <mergeCell ref="A45:N45"/>
    <mergeCell ref="A56:M56"/>
    <mergeCell ref="A58:M58"/>
    <mergeCell ref="A59:M59"/>
    <mergeCell ref="A53:M53"/>
    <mergeCell ref="A47:M47"/>
    <mergeCell ref="A51:M51"/>
    <mergeCell ref="A28:M28"/>
    <mergeCell ref="A29:M29"/>
    <mergeCell ref="A31:M31"/>
    <mergeCell ref="A33:M33"/>
    <mergeCell ref="A38:M38"/>
    <mergeCell ref="A37:M37"/>
    <mergeCell ref="A3:L3"/>
    <mergeCell ref="A8:P8"/>
    <mergeCell ref="A13:S13"/>
    <mergeCell ref="A21:L21"/>
    <mergeCell ref="A26:M26"/>
    <mergeCell ref="A115:M115"/>
    <mergeCell ref="A112:M112"/>
    <mergeCell ref="A90:M90"/>
    <mergeCell ref="A109:M109"/>
    <mergeCell ref="A91:M91"/>
    <mergeCell ref="A101:M101"/>
    <mergeCell ref="A122:M122"/>
    <mergeCell ref="A143:M143"/>
    <mergeCell ref="A121:M121"/>
    <mergeCell ref="A135:M135"/>
    <mergeCell ref="A134:M134"/>
    <mergeCell ref="A126:M126"/>
    <mergeCell ref="A150:M150"/>
    <mergeCell ref="A146:M146"/>
    <mergeCell ref="A140:M140"/>
    <mergeCell ref="A141:M141"/>
    <mergeCell ref="A142:M142"/>
    <mergeCell ref="A148:M148"/>
  </mergeCells>
  <phoneticPr fontId="50" type="noConversion"/>
  <conditionalFormatting sqref="A4:A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388" priority="8"/>
  </conditionalFormatting>
  <conditionalFormatting sqref="C2">
    <cfRule type="duplicateValues" dxfId="1387" priority="18"/>
  </conditionalFormatting>
  <conditionalFormatting sqref="D54:D55">
    <cfRule type="duplicateValues" dxfId="1386" priority="105"/>
  </conditionalFormatting>
  <conditionalFormatting sqref="D157:D1048576 D1:D55 W65:W66 W87:W91 AP92:AP96 AP71:AP86 AP67:AP69 AQ70 Q63:Q64 W61:W62 W56:W57 AP135:AP139 W134 AP122:AP133 W121 AP109:AP120 AP98:AP101 AQ102:AQ108 W97 W140:W142 W152:W156 AP143:AP151">
    <cfRule type="duplicateValues" dxfId="1385" priority="1"/>
    <cfRule type="duplicateValues" dxfId="1384" priority="2"/>
  </conditionalFormatting>
  <conditionalFormatting sqref="D157:D1048576 AP87:AP91 BI92:BI96 BI71:BI86 BI67:BI69 BJ70 AP66 D1:D36 W38:W44 AP45:AP46 AP58:AP60 BI65 BC63:BC64 BI61:BI62 BI47:BI57 BI135:BI139 AP134 BI122:BI133 AP121 BI109:BI120 BI98:BI101 BJ102:BJ108 AP97 AP140:AP142 AP152:AP156 BI143:BI151">
    <cfRule type="duplicateValues" dxfId="1383" priority="4"/>
  </conditionalFormatting>
  <conditionalFormatting sqref="D157:D1048576 AP87:AP91 BI92:BI96 BI71:BI86 BI67:BI69 BJ70 AP66 W29:W44 AP45:AP46 AP58:AP60 BI65 BC63:BC64 BI61:BI62 BI47:BI57 D1:D20 W26:W27 BI135:BI139 AP134 BI122:BI133 AP121 BI109:BI120 BI98:BI101 BJ102:BJ108 AP97 AP140:AP142 AP152:AP156 BI143:BI151">
    <cfRule type="duplicateValues" dxfId="1382" priority="5"/>
  </conditionalFormatting>
  <conditionalFormatting sqref="D157:D1048576 AP87:AP91 BI92:BI96 BI71:BI86 BI67:BI69 BJ70 AP66 W29:W44 AP45:AP46 AP58:AP60 BI65 BC63:BC64 BI61:BI62 BI47:BI57 Y21:Y25 D1:D12 D14:D20 W26:W27 BI135:BI139 AP134 BI122:BI133 AP121 BI109:BI120 BI98:BI101 BJ102:BJ108 AP97 AP140:AP142 AP152:AP156 BI143:BI151">
    <cfRule type="duplicateValues" dxfId="1381" priority="6"/>
  </conditionalFormatting>
  <conditionalFormatting sqref="E2">
    <cfRule type="duplicateValues" dxfId="1380" priority="19"/>
  </conditionalFormatting>
  <conditionalFormatting sqref="J2 C2">
    <cfRule type="duplicateValues" dxfId="1379" priority="10"/>
    <cfRule type="duplicateValues" dxfId="1378" priority="11"/>
    <cfRule type="duplicateValues" dxfId="1377" priority="12"/>
    <cfRule type="duplicateValues" dxfId="1376" priority="13"/>
    <cfRule type="duplicateValues" dxfId="1375" priority="14"/>
    <cfRule type="duplicateValues" dxfId="1374" priority="15"/>
    <cfRule type="duplicateValues" dxfId="1373" priority="16"/>
    <cfRule type="duplicateValues" dxfId="1372" priority="17"/>
  </conditionalFormatting>
  <conditionalFormatting sqref="J2">
    <cfRule type="duplicateValues" dxfId="1371" priority="9"/>
  </conditionalFormatting>
  <hyperlinks>
    <hyperlink ref="I159:J160" location="الرئيسيه!A1" display="الرئيسيه" xr:uid="{8C8C1300-C430-554F-9335-35BBC19DD99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6BBE-625B-9540-8EB8-84261CF189BA}">
  <sheetPr codeName="Sheet68">
    <pageSetUpPr fitToPage="1"/>
  </sheetPr>
  <dimension ref="A1:AM417"/>
  <sheetViews>
    <sheetView rightToLeft="1" zoomScale="44" zoomScaleNormal="40" workbookViewId="0">
      <pane ySplit="1" topLeftCell="A410" activePane="bottomLeft" state="frozen"/>
      <selection activeCell="G24" sqref="G24"/>
      <selection pane="bottomLeft" activeCell="I416" sqref="I416:J417"/>
    </sheetView>
  </sheetViews>
  <sheetFormatPr defaultColWidth="64.140625" defaultRowHeight="54" customHeight="1" x14ac:dyDescent="1.1499999999999999"/>
  <cols>
    <col min="1" max="1" width="62" style="72" customWidth="1"/>
    <col min="2" max="2" width="35.42578125" style="77" bestFit="1" customWidth="1"/>
    <col min="3" max="3" width="37.42578125" style="72" hidden="1" customWidth="1"/>
    <col min="4" max="4" width="31.140625" style="72" bestFit="1" customWidth="1"/>
    <col min="5" max="5" width="26.140625" style="72" bestFit="1" customWidth="1"/>
    <col min="6" max="6" width="34.140625" style="72" bestFit="1" customWidth="1"/>
    <col min="7" max="7" width="39.42578125" style="72" bestFit="1" customWidth="1"/>
    <col min="8" max="8" width="38.42578125" style="72" bestFit="1" customWidth="1"/>
    <col min="9" max="9" width="44.42578125" style="72" customWidth="1"/>
    <col min="10" max="10" width="49.85546875" style="72" customWidth="1"/>
    <col min="11" max="11" width="40.42578125" style="72" hidden="1" customWidth="1"/>
    <col min="12" max="12" width="29.42578125" style="72" bestFit="1" customWidth="1"/>
    <col min="13" max="13" width="44.140625" style="72" bestFit="1" customWidth="1"/>
    <col min="14" max="14" width="29.42578125" style="72" hidden="1" customWidth="1"/>
    <col min="15" max="16" width="64.140625" style="72" hidden="1" customWidth="1"/>
    <col min="17" max="17" width="44" style="72" customWidth="1"/>
    <col min="18" max="18" width="48.5703125" style="72" customWidth="1"/>
    <col min="19" max="19" width="51.140625" style="297" customWidth="1"/>
    <col min="20" max="20" width="52.42578125" style="544" customWidth="1"/>
    <col min="21" max="16384" width="64.140625" style="72"/>
  </cols>
  <sheetData>
    <row r="1" spans="1:20" s="63" customFormat="1" ht="50.1" customHeight="1" x14ac:dyDescent="1.1000000000000001">
      <c r="A1" s="59" t="s">
        <v>7</v>
      </c>
      <c r="B1" s="60" t="s">
        <v>2</v>
      </c>
      <c r="C1" s="59" t="s">
        <v>92</v>
      </c>
      <c r="D1" s="59" t="s">
        <v>4</v>
      </c>
      <c r="E1" s="59" t="s">
        <v>87</v>
      </c>
      <c r="F1" s="59" t="s">
        <v>93</v>
      </c>
      <c r="G1" s="59" t="s">
        <v>94</v>
      </c>
      <c r="H1" s="59" t="s">
        <v>86</v>
      </c>
      <c r="I1" s="59" t="s">
        <v>95</v>
      </c>
      <c r="J1" s="59" t="s">
        <v>85</v>
      </c>
      <c r="K1" s="59" t="s">
        <v>96</v>
      </c>
      <c r="L1" s="59" t="s">
        <v>89</v>
      </c>
      <c r="M1" s="59" t="s">
        <v>88</v>
      </c>
      <c r="N1" s="59" t="s">
        <v>89</v>
      </c>
      <c r="O1" s="59" t="s">
        <v>89</v>
      </c>
      <c r="P1" s="59" t="s">
        <v>89</v>
      </c>
      <c r="Q1" s="61" t="s">
        <v>90</v>
      </c>
      <c r="R1" s="61" t="s">
        <v>12</v>
      </c>
      <c r="S1" s="61" t="s">
        <v>10</v>
      </c>
      <c r="T1" s="479" t="s">
        <v>11</v>
      </c>
    </row>
    <row r="2" spans="1:20" s="68" customFormat="1" ht="54" customHeight="1" x14ac:dyDescent="1.1000000000000001">
      <c r="A2" s="64" t="s">
        <v>79</v>
      </c>
      <c r="B2" s="64"/>
      <c r="C2" s="64"/>
      <c r="D2" s="6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6">
        <v>0</v>
      </c>
      <c r="R2" s="66">
        <v>0</v>
      </c>
      <c r="S2" s="67">
        <v>1026000</v>
      </c>
      <c r="T2" s="480">
        <v>0</v>
      </c>
    </row>
    <row r="3" spans="1:20" s="73" customFormat="1" ht="54" customHeight="1" x14ac:dyDescent="1.1000000000000001">
      <c r="A3" s="791" t="s">
        <v>1252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314"/>
      <c r="O3" s="314"/>
      <c r="P3" s="314"/>
      <c r="Q3" s="314"/>
      <c r="R3" s="314"/>
      <c r="S3" s="68"/>
      <c r="T3" s="480"/>
    </row>
    <row r="4" spans="1:20" ht="50.1" customHeight="1" x14ac:dyDescent="1.1499999999999999">
      <c r="A4" s="62" t="s">
        <v>231</v>
      </c>
      <c r="B4" s="69" t="s">
        <v>232</v>
      </c>
      <c r="C4" s="62" t="s">
        <v>233</v>
      </c>
      <c r="D4" s="62" t="s">
        <v>234</v>
      </c>
      <c r="E4" s="62" t="s">
        <v>101</v>
      </c>
      <c r="F4" s="62" t="s">
        <v>123</v>
      </c>
      <c r="G4" s="62" t="s">
        <v>124</v>
      </c>
      <c r="H4" s="62" t="s">
        <v>104</v>
      </c>
      <c r="I4" s="70">
        <v>0.25</v>
      </c>
      <c r="J4" s="62" t="s">
        <v>81</v>
      </c>
      <c r="K4" s="62" t="s">
        <v>105</v>
      </c>
      <c r="L4" s="62" t="s">
        <v>106</v>
      </c>
      <c r="M4" s="62" t="s">
        <v>107</v>
      </c>
      <c r="N4" s="71"/>
      <c r="O4" s="71"/>
      <c r="P4" s="71"/>
      <c r="Q4" s="71"/>
      <c r="R4" s="71"/>
      <c r="S4" s="74">
        <v>18000</v>
      </c>
      <c r="T4" s="480"/>
    </row>
    <row r="5" spans="1:20" ht="50.1" customHeight="1" x14ac:dyDescent="1.1499999999999999">
      <c r="A5" s="62" t="s">
        <v>247</v>
      </c>
      <c r="B5" s="69" t="s">
        <v>248</v>
      </c>
      <c r="C5" s="62" t="s">
        <v>249</v>
      </c>
      <c r="D5" s="62" t="s">
        <v>250</v>
      </c>
      <c r="E5" s="62" t="s">
        <v>101</v>
      </c>
      <c r="F5" s="62" t="s">
        <v>123</v>
      </c>
      <c r="G5" s="62" t="s">
        <v>124</v>
      </c>
      <c r="H5" s="62" t="s">
        <v>104</v>
      </c>
      <c r="I5" s="70">
        <v>0.25</v>
      </c>
      <c r="J5" s="62" t="s">
        <v>81</v>
      </c>
      <c r="K5" s="62" t="s">
        <v>105</v>
      </c>
      <c r="L5" s="62" t="s">
        <v>106</v>
      </c>
      <c r="M5" s="62" t="s">
        <v>107</v>
      </c>
      <c r="N5" s="71"/>
      <c r="O5" s="71"/>
      <c r="P5" s="71"/>
      <c r="Q5" s="71"/>
      <c r="R5" s="71"/>
      <c r="S5" s="74">
        <v>18000</v>
      </c>
      <c r="T5" s="480"/>
    </row>
    <row r="6" spans="1:20" ht="50.1" customHeight="1" x14ac:dyDescent="1.1499999999999999">
      <c r="A6" s="62" t="s">
        <v>259</v>
      </c>
      <c r="B6" s="69" t="s">
        <v>260</v>
      </c>
      <c r="C6" s="62" t="s">
        <v>261</v>
      </c>
      <c r="D6" s="62" t="s">
        <v>262</v>
      </c>
      <c r="E6" s="62" t="s">
        <v>101</v>
      </c>
      <c r="F6" s="62" t="s">
        <v>123</v>
      </c>
      <c r="G6" s="62" t="s">
        <v>124</v>
      </c>
      <c r="H6" s="62" t="s">
        <v>104</v>
      </c>
      <c r="I6" s="70">
        <v>0.25</v>
      </c>
      <c r="J6" s="62" t="s">
        <v>81</v>
      </c>
      <c r="K6" s="62" t="s">
        <v>105</v>
      </c>
      <c r="L6" s="62" t="s">
        <v>106</v>
      </c>
      <c r="M6" s="62" t="s">
        <v>107</v>
      </c>
      <c r="N6" s="71"/>
      <c r="O6" s="71"/>
      <c r="P6" s="71"/>
      <c r="Q6" s="71"/>
      <c r="R6" s="71"/>
      <c r="S6" s="74">
        <v>18000</v>
      </c>
      <c r="T6" s="480"/>
    </row>
    <row r="7" spans="1:20" ht="50.1" customHeight="1" x14ac:dyDescent="1.1499999999999999">
      <c r="A7" s="62" t="s">
        <v>282</v>
      </c>
      <c r="B7" s="69" t="s">
        <v>283</v>
      </c>
      <c r="C7" s="62" t="s">
        <v>284</v>
      </c>
      <c r="D7" s="62" t="s">
        <v>285</v>
      </c>
      <c r="E7" s="62" t="s">
        <v>101</v>
      </c>
      <c r="F7" s="62" t="s">
        <v>123</v>
      </c>
      <c r="G7" s="62" t="s">
        <v>124</v>
      </c>
      <c r="H7" s="62" t="s">
        <v>104</v>
      </c>
      <c r="I7" s="70">
        <v>0.25</v>
      </c>
      <c r="J7" s="62" t="s">
        <v>81</v>
      </c>
      <c r="K7" s="62" t="s">
        <v>105</v>
      </c>
      <c r="L7" s="62" t="s">
        <v>106</v>
      </c>
      <c r="M7" s="62" t="s">
        <v>107</v>
      </c>
      <c r="N7" s="71"/>
      <c r="O7" s="71"/>
      <c r="P7" s="71"/>
      <c r="Q7" s="71"/>
      <c r="R7" s="71"/>
      <c r="S7" s="74">
        <v>18000</v>
      </c>
      <c r="T7" s="480"/>
    </row>
    <row r="8" spans="1:20" ht="50.1" customHeight="1" x14ac:dyDescent="1.1499999999999999">
      <c r="A8" s="62" t="s">
        <v>450</v>
      </c>
      <c r="B8" s="69" t="s">
        <v>451</v>
      </c>
      <c r="C8" s="62" t="s">
        <v>452</v>
      </c>
      <c r="D8" s="62" t="s">
        <v>453</v>
      </c>
      <c r="E8" s="62" t="s">
        <v>101</v>
      </c>
      <c r="F8" s="62" t="s">
        <v>123</v>
      </c>
      <c r="G8" s="62" t="s">
        <v>124</v>
      </c>
      <c r="H8" s="62" t="s">
        <v>104</v>
      </c>
      <c r="I8" s="70">
        <v>0.25</v>
      </c>
      <c r="J8" s="62" t="s">
        <v>81</v>
      </c>
      <c r="K8" s="62" t="s">
        <v>105</v>
      </c>
      <c r="L8" s="62" t="s">
        <v>106</v>
      </c>
      <c r="M8" s="62" t="s">
        <v>107</v>
      </c>
      <c r="N8" s="71"/>
      <c r="O8" s="71"/>
      <c r="P8" s="71"/>
      <c r="Q8" s="71"/>
      <c r="R8" s="71"/>
      <c r="S8" s="74">
        <v>18000</v>
      </c>
      <c r="T8" s="480"/>
    </row>
    <row r="9" spans="1:20" ht="50.1" customHeight="1" x14ac:dyDescent="1.1499999999999999">
      <c r="A9" s="62" t="s">
        <v>479</v>
      </c>
      <c r="B9" s="69" t="s">
        <v>248</v>
      </c>
      <c r="C9" s="62" t="s">
        <v>480</v>
      </c>
      <c r="D9" s="62" t="s">
        <v>481</v>
      </c>
      <c r="E9" s="62" t="s">
        <v>101</v>
      </c>
      <c r="F9" s="62" t="s">
        <v>123</v>
      </c>
      <c r="G9" s="62" t="s">
        <v>124</v>
      </c>
      <c r="H9" s="62" t="s">
        <v>104</v>
      </c>
      <c r="I9" s="70">
        <v>0.32291666666666669</v>
      </c>
      <c r="J9" s="62" t="s">
        <v>81</v>
      </c>
      <c r="K9" s="62" t="s">
        <v>105</v>
      </c>
      <c r="L9" s="62" t="s">
        <v>106</v>
      </c>
      <c r="M9" s="62" t="s">
        <v>107</v>
      </c>
      <c r="N9" s="71"/>
      <c r="O9" s="71"/>
      <c r="P9" s="71"/>
      <c r="Q9" s="71"/>
      <c r="R9" s="71"/>
      <c r="S9" s="74">
        <v>18000</v>
      </c>
      <c r="T9" s="480"/>
    </row>
    <row r="10" spans="1:20" ht="50.1" customHeight="1" x14ac:dyDescent="1.1499999999999999">
      <c r="A10" s="62" t="s">
        <v>965</v>
      </c>
      <c r="B10" s="69" t="s">
        <v>966</v>
      </c>
      <c r="C10" s="62" t="s">
        <v>967</v>
      </c>
      <c r="D10" s="62" t="s">
        <v>968</v>
      </c>
      <c r="E10" s="62" t="s">
        <v>687</v>
      </c>
      <c r="F10" s="62" t="s">
        <v>123</v>
      </c>
      <c r="G10" s="62" t="s">
        <v>103</v>
      </c>
      <c r="H10" s="62" t="s">
        <v>104</v>
      </c>
      <c r="I10" s="70">
        <v>0.625</v>
      </c>
      <c r="J10" s="62" t="s">
        <v>81</v>
      </c>
      <c r="K10" s="62" t="s">
        <v>105</v>
      </c>
      <c r="L10" s="62" t="s">
        <v>106</v>
      </c>
      <c r="M10" s="62" t="s">
        <v>107</v>
      </c>
      <c r="N10" s="71"/>
      <c r="O10" s="71"/>
      <c r="P10" s="71"/>
      <c r="Q10" s="71"/>
      <c r="R10" s="71"/>
      <c r="S10" s="74">
        <v>18000</v>
      </c>
      <c r="T10" s="480"/>
    </row>
    <row r="11" spans="1:20" ht="50.1" customHeight="1" x14ac:dyDescent="1.1499999999999999">
      <c r="A11" s="62" t="s">
        <v>978</v>
      </c>
      <c r="B11" s="69" t="s">
        <v>979</v>
      </c>
      <c r="C11" s="62" t="s">
        <v>980</v>
      </c>
      <c r="D11" s="62" t="s">
        <v>981</v>
      </c>
      <c r="E11" s="62" t="s">
        <v>687</v>
      </c>
      <c r="F11" s="62" t="s">
        <v>123</v>
      </c>
      <c r="G11" s="62" t="s">
        <v>103</v>
      </c>
      <c r="H11" s="62" t="s">
        <v>104</v>
      </c>
      <c r="I11" s="70">
        <v>0.625</v>
      </c>
      <c r="J11" s="62" t="s">
        <v>81</v>
      </c>
      <c r="K11" s="62" t="s">
        <v>105</v>
      </c>
      <c r="L11" s="62" t="s">
        <v>106</v>
      </c>
      <c r="M11" s="62" t="s">
        <v>107</v>
      </c>
      <c r="N11" s="71"/>
      <c r="O11" s="71"/>
      <c r="P11" s="71"/>
      <c r="Q11" s="71"/>
      <c r="R11" s="71"/>
      <c r="S11" s="74">
        <v>18000</v>
      </c>
      <c r="T11" s="480"/>
    </row>
    <row r="12" spans="1:20" ht="50.1" customHeight="1" x14ac:dyDescent="1.1499999999999999">
      <c r="A12" s="62" t="s">
        <v>982</v>
      </c>
      <c r="B12" s="69" t="s">
        <v>983</v>
      </c>
      <c r="C12" s="62" t="s">
        <v>984</v>
      </c>
      <c r="D12" s="62" t="s">
        <v>985</v>
      </c>
      <c r="E12" s="62" t="s">
        <v>687</v>
      </c>
      <c r="F12" s="62" t="s">
        <v>123</v>
      </c>
      <c r="G12" s="62" t="s">
        <v>103</v>
      </c>
      <c r="H12" s="62" t="s">
        <v>104</v>
      </c>
      <c r="I12" s="70">
        <v>0.625</v>
      </c>
      <c r="J12" s="62" t="s">
        <v>81</v>
      </c>
      <c r="K12" s="62" t="s">
        <v>105</v>
      </c>
      <c r="L12" s="62" t="s">
        <v>106</v>
      </c>
      <c r="M12" s="62" t="s">
        <v>107</v>
      </c>
      <c r="N12" s="71"/>
      <c r="O12" s="71"/>
      <c r="P12" s="71"/>
      <c r="Q12" s="71"/>
      <c r="R12" s="71"/>
      <c r="S12" s="74">
        <v>18000</v>
      </c>
      <c r="T12" s="480"/>
    </row>
    <row r="13" spans="1:20" ht="50.1" customHeight="1" x14ac:dyDescent="1.1499999999999999">
      <c r="A13" s="62" t="s">
        <v>986</v>
      </c>
      <c r="B13" s="69" t="s">
        <v>987</v>
      </c>
      <c r="C13" s="62" t="s">
        <v>988</v>
      </c>
      <c r="D13" s="62" t="s">
        <v>989</v>
      </c>
      <c r="E13" s="62" t="s">
        <v>687</v>
      </c>
      <c r="F13" s="62" t="s">
        <v>123</v>
      </c>
      <c r="G13" s="62" t="s">
        <v>103</v>
      </c>
      <c r="H13" s="62" t="s">
        <v>104</v>
      </c>
      <c r="I13" s="70">
        <v>0.625</v>
      </c>
      <c r="J13" s="62" t="s">
        <v>81</v>
      </c>
      <c r="K13" s="62" t="s">
        <v>105</v>
      </c>
      <c r="L13" s="62" t="s">
        <v>106</v>
      </c>
      <c r="M13" s="62" t="s">
        <v>107</v>
      </c>
      <c r="N13" s="71"/>
      <c r="O13" s="71"/>
      <c r="P13" s="71"/>
      <c r="Q13" s="71"/>
      <c r="R13" s="71"/>
      <c r="S13" s="74">
        <v>18000</v>
      </c>
      <c r="T13" s="480"/>
    </row>
    <row r="14" spans="1:20" ht="50.1" customHeight="1" x14ac:dyDescent="1.1499999999999999">
      <c r="A14" s="696" t="s">
        <v>1302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96"/>
      <c r="Q14" s="696"/>
      <c r="R14" s="62"/>
      <c r="S14" s="69"/>
      <c r="T14" s="524"/>
    </row>
    <row r="15" spans="1:20" ht="50.1" customHeight="1" x14ac:dyDescent="1.1499999999999999">
      <c r="A15" s="31" t="s">
        <v>1377</v>
      </c>
      <c r="B15" s="37" t="s">
        <v>1378</v>
      </c>
      <c r="C15" s="31" t="s">
        <v>1379</v>
      </c>
      <c r="D15" s="31" t="s">
        <v>1380</v>
      </c>
      <c r="E15" s="31" t="s">
        <v>101</v>
      </c>
      <c r="F15" s="31" t="s">
        <v>123</v>
      </c>
      <c r="G15" s="31" t="s">
        <v>103</v>
      </c>
      <c r="H15" s="31" t="s">
        <v>1303</v>
      </c>
      <c r="I15" s="38">
        <v>0.125</v>
      </c>
      <c r="J15" s="31" t="s">
        <v>81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3"/>
      <c r="R15" s="62"/>
      <c r="S15" s="165">
        <v>18000</v>
      </c>
      <c r="T15" s="524"/>
    </row>
    <row r="16" spans="1:20" ht="50.1" customHeight="1" x14ac:dyDescent="1.1499999999999999">
      <c r="A16" s="31" t="s">
        <v>1381</v>
      </c>
      <c r="B16" s="37" t="s">
        <v>1382</v>
      </c>
      <c r="C16" s="31" t="s">
        <v>1383</v>
      </c>
      <c r="D16" s="31" t="s">
        <v>1384</v>
      </c>
      <c r="E16" s="31" t="s">
        <v>101</v>
      </c>
      <c r="F16" s="31" t="s">
        <v>123</v>
      </c>
      <c r="G16" s="31" t="s">
        <v>124</v>
      </c>
      <c r="H16" s="31" t="s">
        <v>1303</v>
      </c>
      <c r="I16" s="38">
        <v>0.32291666666666669</v>
      </c>
      <c r="J16" s="31" t="s">
        <v>81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3"/>
      <c r="R16" s="62"/>
      <c r="S16" s="165">
        <v>18000</v>
      </c>
      <c r="T16" s="524"/>
    </row>
    <row r="17" spans="1:39" ht="50.1" customHeight="1" x14ac:dyDescent="1.1499999999999999">
      <c r="A17" s="31" t="s">
        <v>1385</v>
      </c>
      <c r="B17" s="37" t="s">
        <v>1209</v>
      </c>
      <c r="C17" s="31" t="s">
        <v>1386</v>
      </c>
      <c r="D17" s="31" t="s">
        <v>1387</v>
      </c>
      <c r="E17" s="31" t="s">
        <v>101</v>
      </c>
      <c r="F17" s="31" t="s">
        <v>123</v>
      </c>
      <c r="G17" s="31" t="s">
        <v>124</v>
      </c>
      <c r="H17" s="31" t="s">
        <v>1303</v>
      </c>
      <c r="I17" s="38">
        <v>0.32291666666666669</v>
      </c>
      <c r="J17" s="31" t="s">
        <v>81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23"/>
      <c r="R17" s="62"/>
      <c r="S17" s="165">
        <v>18000</v>
      </c>
      <c r="T17" s="524"/>
    </row>
    <row r="18" spans="1:39" ht="50.1" customHeight="1" x14ac:dyDescent="1.3">
      <c r="A18" s="696" t="s">
        <v>3093</v>
      </c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236"/>
      <c r="O18" s="236"/>
      <c r="P18" s="236"/>
      <c r="Q18" s="236"/>
      <c r="R18" s="236"/>
      <c r="S18" s="202"/>
      <c r="T18" s="493"/>
    </row>
    <row r="19" spans="1:39" ht="50.1" customHeight="1" x14ac:dyDescent="1.25">
      <c r="A19" s="31" t="s">
        <v>2203</v>
      </c>
      <c r="B19" s="37" t="s">
        <v>2204</v>
      </c>
      <c r="C19" s="31" t="s">
        <v>2205</v>
      </c>
      <c r="D19" s="31" t="s">
        <v>2206</v>
      </c>
      <c r="E19" s="31" t="s">
        <v>687</v>
      </c>
      <c r="F19" s="31" t="s">
        <v>123</v>
      </c>
      <c r="G19" s="31" t="s">
        <v>103</v>
      </c>
      <c r="H19" s="31" t="s">
        <v>2017</v>
      </c>
      <c r="I19" s="38">
        <v>0.41666666666666669</v>
      </c>
      <c r="J19" s="31" t="s">
        <v>81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4"/>
      <c r="R19" s="54"/>
      <c r="S19" s="29">
        <v>18000</v>
      </c>
      <c r="T19" s="480"/>
    </row>
    <row r="20" spans="1:39" ht="50.1" customHeight="1" x14ac:dyDescent="1.25">
      <c r="A20" s="31" t="s">
        <v>2207</v>
      </c>
      <c r="B20" s="37" t="s">
        <v>2208</v>
      </c>
      <c r="C20" s="31" t="s">
        <v>2209</v>
      </c>
      <c r="D20" s="31" t="s">
        <v>2210</v>
      </c>
      <c r="E20" s="31" t="s">
        <v>687</v>
      </c>
      <c r="F20" s="31" t="s">
        <v>123</v>
      </c>
      <c r="G20" s="31" t="s">
        <v>103</v>
      </c>
      <c r="H20" s="31" t="s">
        <v>2017</v>
      </c>
      <c r="I20" s="38">
        <v>0.41666666666666669</v>
      </c>
      <c r="J20" s="31" t="s">
        <v>81</v>
      </c>
      <c r="K20" s="31" t="s">
        <v>105</v>
      </c>
      <c r="L20" s="31" t="s">
        <v>106</v>
      </c>
      <c r="M20" s="31" t="s">
        <v>107</v>
      </c>
      <c r="N20" s="29"/>
      <c r="O20" s="23"/>
      <c r="P20" s="54"/>
      <c r="Q20" s="54"/>
      <c r="R20" s="54"/>
      <c r="S20" s="29">
        <v>18000</v>
      </c>
      <c r="T20" s="480"/>
    </row>
    <row r="21" spans="1:39" ht="50.1" customHeight="1" x14ac:dyDescent="1.1499999999999999">
      <c r="A21" s="696" t="s">
        <v>3094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237"/>
      <c r="O21" s="237"/>
      <c r="P21" s="237"/>
      <c r="Q21" s="237"/>
      <c r="R21" s="237"/>
      <c r="S21" s="202"/>
      <c r="T21" s="524"/>
    </row>
    <row r="22" spans="1:39" ht="50.1" customHeight="1" x14ac:dyDescent="1.25">
      <c r="A22" s="26" t="s">
        <v>3253</v>
      </c>
      <c r="B22" s="27" t="s">
        <v>3254</v>
      </c>
      <c r="C22" s="31" t="s">
        <v>3255</v>
      </c>
      <c r="D22" s="26" t="s">
        <v>3256</v>
      </c>
      <c r="E22" s="26" t="s">
        <v>101</v>
      </c>
      <c r="F22" s="26" t="s">
        <v>123</v>
      </c>
      <c r="G22" s="26" t="s">
        <v>124</v>
      </c>
      <c r="H22" s="26" t="s">
        <v>3098</v>
      </c>
      <c r="I22" s="28">
        <v>0.25</v>
      </c>
      <c r="J22" s="26" t="s">
        <v>81</v>
      </c>
      <c r="K22" s="31" t="s">
        <v>105</v>
      </c>
      <c r="L22" s="26" t="s">
        <v>106</v>
      </c>
      <c r="M22" s="26" t="s">
        <v>107</v>
      </c>
      <c r="N22" s="175">
        <v>18000</v>
      </c>
      <c r="O22" s="23"/>
      <c r="P22" s="54"/>
      <c r="Q22" s="54"/>
      <c r="R22" s="54"/>
      <c r="S22" s="175">
        <v>18000</v>
      </c>
      <c r="T22" s="524"/>
    </row>
    <row r="23" spans="1:39" ht="54" customHeight="1" x14ac:dyDescent="1.1499999999999999">
      <c r="A23" s="830" t="s">
        <v>9537</v>
      </c>
      <c r="B23" s="831"/>
      <c r="C23" s="831"/>
      <c r="D23" s="831"/>
      <c r="E23" s="831"/>
      <c r="F23" s="831"/>
      <c r="G23" s="831"/>
      <c r="H23" s="831"/>
      <c r="I23" s="831"/>
      <c r="J23" s="831"/>
      <c r="K23" s="831"/>
      <c r="L23" s="831"/>
      <c r="M23" s="832"/>
      <c r="N23" s="71"/>
      <c r="O23" s="71"/>
      <c r="P23" s="71"/>
      <c r="Q23" s="71"/>
      <c r="R23" s="71"/>
      <c r="S23" s="68"/>
      <c r="T23" s="480">
        <v>1332000</v>
      </c>
    </row>
    <row r="24" spans="1:39" ht="50.1" customHeight="1" x14ac:dyDescent="1.65">
      <c r="A24" s="712" t="s">
        <v>5860</v>
      </c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29"/>
      <c r="O24" s="23"/>
      <c r="P24" s="54"/>
      <c r="Q24" s="56"/>
      <c r="R24" s="54"/>
      <c r="S24" s="29"/>
      <c r="T24" s="555"/>
      <c r="U24" s="268"/>
      <c r="V24" s="62"/>
      <c r="W24" s="62"/>
      <c r="X24" s="62"/>
      <c r="Y24" s="62"/>
      <c r="Z24" s="62"/>
      <c r="AA24" s="62"/>
      <c r="AB24" s="70"/>
      <c r="AC24" s="62"/>
      <c r="AD24" s="62"/>
      <c r="AE24" s="62"/>
      <c r="AF24" s="62"/>
      <c r="AG24" s="71"/>
      <c r="AH24" s="71"/>
      <c r="AI24" s="71"/>
      <c r="AJ24" s="71"/>
      <c r="AK24" s="71"/>
      <c r="AL24" s="74"/>
      <c r="AM24" s="142">
        <v>1332000</v>
      </c>
    </row>
    <row r="25" spans="1:39" ht="50.1" customHeight="1" x14ac:dyDescent="1.65">
      <c r="A25" s="31" t="s">
        <v>5323</v>
      </c>
      <c r="B25" s="37" t="s">
        <v>3090</v>
      </c>
      <c r="C25" s="31" t="s">
        <v>4309</v>
      </c>
      <c r="D25" s="31" t="s">
        <v>4310</v>
      </c>
      <c r="E25" s="31" t="s">
        <v>687</v>
      </c>
      <c r="F25" s="31" t="s">
        <v>102</v>
      </c>
      <c r="G25" s="31" t="s">
        <v>562</v>
      </c>
      <c r="H25" s="31" t="s">
        <v>4090</v>
      </c>
      <c r="I25" s="38">
        <v>0.41666666666666669</v>
      </c>
      <c r="J25" s="31" t="s">
        <v>81</v>
      </c>
      <c r="K25" s="31" t="s">
        <v>105</v>
      </c>
      <c r="L25" s="31" t="s">
        <v>106</v>
      </c>
      <c r="M25" s="31" t="s">
        <v>107</v>
      </c>
      <c r="N25" s="29"/>
      <c r="O25" s="23"/>
      <c r="P25" s="54"/>
      <c r="Q25" s="56"/>
      <c r="R25" s="54"/>
      <c r="S25" s="29">
        <v>18000</v>
      </c>
      <c r="T25" s="555"/>
      <c r="U25" s="268"/>
      <c r="V25" s="62"/>
      <c r="W25" s="62"/>
      <c r="X25" s="62"/>
      <c r="Y25" s="62"/>
      <c r="Z25" s="62"/>
      <c r="AA25" s="62"/>
      <c r="AB25" s="70"/>
      <c r="AC25" s="62"/>
      <c r="AD25" s="62"/>
      <c r="AE25" s="62"/>
      <c r="AF25" s="62"/>
      <c r="AG25" s="71"/>
      <c r="AH25" s="71"/>
      <c r="AI25" s="71"/>
      <c r="AJ25" s="71"/>
      <c r="AK25" s="71"/>
      <c r="AL25" s="74"/>
      <c r="AM25" s="142"/>
    </row>
    <row r="26" spans="1:39" ht="50.1" customHeight="1" x14ac:dyDescent="1.65">
      <c r="A26" s="31" t="s">
        <v>4272</v>
      </c>
      <c r="B26" s="37" t="s">
        <v>4297</v>
      </c>
      <c r="C26" s="31" t="s">
        <v>4298</v>
      </c>
      <c r="D26" s="31" t="s">
        <v>4299</v>
      </c>
      <c r="E26" s="31" t="s">
        <v>101</v>
      </c>
      <c r="F26" s="31" t="s">
        <v>123</v>
      </c>
      <c r="G26" s="31" t="s">
        <v>124</v>
      </c>
      <c r="H26" s="31" t="s">
        <v>4090</v>
      </c>
      <c r="I26" s="38">
        <v>0.125</v>
      </c>
      <c r="J26" s="31" t="s">
        <v>81</v>
      </c>
      <c r="K26" s="31" t="s">
        <v>105</v>
      </c>
      <c r="L26" s="31" t="s">
        <v>106</v>
      </c>
      <c r="M26" s="31" t="s">
        <v>107</v>
      </c>
      <c r="N26" s="29"/>
      <c r="O26" s="23"/>
      <c r="P26" s="54"/>
      <c r="Q26" s="56"/>
      <c r="R26" s="54"/>
      <c r="S26" s="29">
        <v>18000</v>
      </c>
      <c r="T26" s="555"/>
      <c r="U26" s="268"/>
      <c r="V26" s="62"/>
      <c r="W26" s="62"/>
      <c r="X26" s="62"/>
      <c r="Y26" s="62"/>
      <c r="Z26" s="62"/>
      <c r="AA26" s="62"/>
      <c r="AB26" s="70"/>
      <c r="AC26" s="62"/>
      <c r="AD26" s="62"/>
      <c r="AE26" s="62"/>
      <c r="AF26" s="62"/>
      <c r="AG26" s="71"/>
      <c r="AH26" s="71"/>
      <c r="AI26" s="71"/>
      <c r="AJ26" s="71"/>
      <c r="AK26" s="71"/>
      <c r="AL26" s="74"/>
      <c r="AM26" s="142"/>
    </row>
    <row r="27" spans="1:39" ht="50.1" customHeight="1" x14ac:dyDescent="1.65">
      <c r="A27" s="31" t="s">
        <v>5319</v>
      </c>
      <c r="B27" s="37" t="s">
        <v>4305</v>
      </c>
      <c r="C27" s="31" t="s">
        <v>4306</v>
      </c>
      <c r="D27" s="31" t="s">
        <v>4307</v>
      </c>
      <c r="E27" s="31" t="s">
        <v>687</v>
      </c>
      <c r="F27" s="31" t="s">
        <v>102</v>
      </c>
      <c r="G27" s="31" t="s">
        <v>562</v>
      </c>
      <c r="H27" s="31" t="s">
        <v>4090</v>
      </c>
      <c r="I27" s="38">
        <v>0.41666666666666669</v>
      </c>
      <c r="J27" s="31" t="s">
        <v>81</v>
      </c>
      <c r="K27" s="31" t="s">
        <v>105</v>
      </c>
      <c r="L27" s="31" t="s">
        <v>106</v>
      </c>
      <c r="M27" s="31" t="s">
        <v>107</v>
      </c>
      <c r="N27" s="29"/>
      <c r="O27" s="23"/>
      <c r="P27" s="54"/>
      <c r="Q27" s="56"/>
      <c r="R27" s="54"/>
      <c r="S27" s="29">
        <v>18000</v>
      </c>
      <c r="T27" s="555"/>
      <c r="U27" s="268"/>
      <c r="V27" s="62"/>
      <c r="W27" s="62"/>
      <c r="X27" s="62"/>
      <c r="Y27" s="62"/>
      <c r="Z27" s="62"/>
      <c r="AA27" s="62"/>
      <c r="AB27" s="70"/>
      <c r="AC27" s="62"/>
      <c r="AD27" s="62"/>
      <c r="AE27" s="62"/>
      <c r="AF27" s="62"/>
      <c r="AG27" s="71"/>
      <c r="AH27" s="71"/>
      <c r="AI27" s="71"/>
      <c r="AJ27" s="71"/>
      <c r="AK27" s="71"/>
      <c r="AL27" s="74"/>
      <c r="AM27" s="142"/>
    </row>
    <row r="28" spans="1:39" ht="50.1" customHeight="1" x14ac:dyDescent="1.65">
      <c r="A28" s="31" t="s">
        <v>4276</v>
      </c>
      <c r="B28" s="37" t="s">
        <v>4301</v>
      </c>
      <c r="C28" s="31" t="s">
        <v>4302</v>
      </c>
      <c r="D28" s="31" t="s">
        <v>4303</v>
      </c>
      <c r="E28" s="31" t="s">
        <v>687</v>
      </c>
      <c r="F28" s="31" t="s">
        <v>123</v>
      </c>
      <c r="G28" s="31" t="s">
        <v>103</v>
      </c>
      <c r="H28" s="31" t="s">
        <v>4090</v>
      </c>
      <c r="I28" s="38">
        <v>0.25</v>
      </c>
      <c r="J28" s="31" t="s">
        <v>81</v>
      </c>
      <c r="K28" s="31" t="s">
        <v>105</v>
      </c>
      <c r="L28" s="31" t="s">
        <v>106</v>
      </c>
      <c r="M28" s="31" t="s">
        <v>107</v>
      </c>
      <c r="N28" s="29"/>
      <c r="O28" s="23"/>
      <c r="P28" s="54"/>
      <c r="Q28" s="56"/>
      <c r="R28" s="54"/>
      <c r="S28" s="29">
        <v>18000</v>
      </c>
      <c r="T28" s="555"/>
      <c r="U28" s="268"/>
      <c r="V28" s="62"/>
      <c r="W28" s="62"/>
      <c r="X28" s="62"/>
      <c r="Y28" s="62"/>
      <c r="Z28" s="62"/>
      <c r="AA28" s="62"/>
      <c r="AB28" s="70"/>
      <c r="AC28" s="62"/>
      <c r="AD28" s="62"/>
      <c r="AE28" s="62"/>
      <c r="AF28" s="62"/>
      <c r="AG28" s="71"/>
      <c r="AH28" s="71"/>
      <c r="AI28" s="71"/>
      <c r="AJ28" s="71"/>
      <c r="AK28" s="71"/>
      <c r="AL28" s="74"/>
      <c r="AM28" s="142"/>
    </row>
    <row r="29" spans="1:39" ht="54" customHeight="1" x14ac:dyDescent="1.65">
      <c r="A29" s="712" t="s">
        <v>6765</v>
      </c>
      <c r="B29" s="712"/>
      <c r="C29" s="712"/>
      <c r="D29" s="712"/>
      <c r="E29" s="712"/>
      <c r="F29" s="712"/>
      <c r="G29" s="712"/>
      <c r="H29" s="712"/>
      <c r="I29" s="712"/>
      <c r="J29" s="712"/>
      <c r="K29" s="712"/>
      <c r="L29" s="712"/>
      <c r="M29" s="712"/>
      <c r="N29" s="23"/>
      <c r="O29" s="23"/>
      <c r="P29" s="29"/>
      <c r="Q29" s="23"/>
      <c r="R29" s="54"/>
      <c r="S29" s="29"/>
      <c r="T29" s="492"/>
      <c r="U29" s="77"/>
      <c r="AM29" s="228"/>
    </row>
    <row r="30" spans="1:39" ht="54" customHeight="1" x14ac:dyDescent="1.65">
      <c r="A30" s="31" t="s">
        <v>6071</v>
      </c>
      <c r="B30" s="37" t="s">
        <v>6072</v>
      </c>
      <c r="C30" s="31" t="s">
        <v>6073</v>
      </c>
      <c r="D30" s="31" t="s">
        <v>6074</v>
      </c>
      <c r="E30" s="31" t="s">
        <v>101</v>
      </c>
      <c r="F30" s="31" t="s">
        <v>123</v>
      </c>
      <c r="G30" s="31" t="s">
        <v>124</v>
      </c>
      <c r="H30" s="31" t="s">
        <v>5801</v>
      </c>
      <c r="I30" s="38">
        <v>0.32291666666666669</v>
      </c>
      <c r="J30" s="31" t="s">
        <v>81</v>
      </c>
      <c r="K30" s="31" t="s">
        <v>105</v>
      </c>
      <c r="L30" s="31" t="s">
        <v>106</v>
      </c>
      <c r="M30" s="31" t="s">
        <v>107</v>
      </c>
      <c r="N30" s="23"/>
      <c r="O30" s="23"/>
      <c r="P30" s="29"/>
      <c r="Q30" s="23"/>
      <c r="R30" s="54"/>
      <c r="S30" s="29">
        <v>22000</v>
      </c>
      <c r="T30" s="492"/>
      <c r="U30" s="77"/>
      <c r="AM30" s="228"/>
    </row>
    <row r="31" spans="1:39" ht="54" customHeight="1" x14ac:dyDescent="1.65">
      <c r="A31" s="31" t="s">
        <v>6075</v>
      </c>
      <c r="B31" s="37" t="s">
        <v>6076</v>
      </c>
      <c r="C31" s="31" t="s">
        <v>6077</v>
      </c>
      <c r="D31" s="31" t="s">
        <v>6078</v>
      </c>
      <c r="E31" s="31" t="s">
        <v>101</v>
      </c>
      <c r="F31" s="31" t="s">
        <v>123</v>
      </c>
      <c r="G31" s="31" t="s">
        <v>124</v>
      </c>
      <c r="H31" s="31" t="s">
        <v>5801</v>
      </c>
      <c r="I31" s="38">
        <v>0.32291666666666669</v>
      </c>
      <c r="J31" s="31" t="s">
        <v>81</v>
      </c>
      <c r="K31" s="31" t="s">
        <v>105</v>
      </c>
      <c r="L31" s="31" t="s">
        <v>106</v>
      </c>
      <c r="M31" s="31" t="s">
        <v>107</v>
      </c>
      <c r="N31" s="23"/>
      <c r="O31" s="23"/>
      <c r="P31" s="29"/>
      <c r="Q31" s="23"/>
      <c r="R31" s="54"/>
      <c r="S31" s="29">
        <v>22000</v>
      </c>
      <c r="T31" s="492"/>
      <c r="U31" s="77"/>
      <c r="AM31" s="228"/>
    </row>
    <row r="32" spans="1:39" ht="54" customHeight="1" x14ac:dyDescent="1.65">
      <c r="A32" s="31" t="s">
        <v>6079</v>
      </c>
      <c r="B32" s="37" t="s">
        <v>6080</v>
      </c>
      <c r="C32" s="31" t="s">
        <v>6081</v>
      </c>
      <c r="D32" s="31" t="s">
        <v>6082</v>
      </c>
      <c r="E32" s="31" t="s">
        <v>101</v>
      </c>
      <c r="F32" s="31" t="s">
        <v>123</v>
      </c>
      <c r="G32" s="31" t="s">
        <v>124</v>
      </c>
      <c r="H32" s="31" t="s">
        <v>5801</v>
      </c>
      <c r="I32" s="38">
        <v>0.32291666666666669</v>
      </c>
      <c r="J32" s="31" t="s">
        <v>81</v>
      </c>
      <c r="K32" s="31" t="s">
        <v>105</v>
      </c>
      <c r="L32" s="31" t="s">
        <v>106</v>
      </c>
      <c r="M32" s="31" t="s">
        <v>107</v>
      </c>
      <c r="N32" s="23"/>
      <c r="O32" s="23"/>
      <c r="P32" s="29"/>
      <c r="Q32" s="23"/>
      <c r="R32" s="54"/>
      <c r="S32" s="29">
        <v>22000</v>
      </c>
      <c r="T32" s="492"/>
    </row>
    <row r="33" spans="1:20" ht="54" customHeight="1" x14ac:dyDescent="1.65">
      <c r="A33" s="31" t="s">
        <v>6083</v>
      </c>
      <c r="B33" s="37" t="s">
        <v>6084</v>
      </c>
      <c r="C33" s="31" t="s">
        <v>6085</v>
      </c>
      <c r="D33" s="31" t="s">
        <v>6086</v>
      </c>
      <c r="E33" s="31" t="s">
        <v>101</v>
      </c>
      <c r="F33" s="31" t="s">
        <v>123</v>
      </c>
      <c r="G33" s="31" t="s">
        <v>124</v>
      </c>
      <c r="H33" s="31" t="s">
        <v>5801</v>
      </c>
      <c r="I33" s="38">
        <v>0.32291666666666669</v>
      </c>
      <c r="J33" s="31" t="s">
        <v>81</v>
      </c>
      <c r="K33" s="31" t="s">
        <v>105</v>
      </c>
      <c r="L33" s="31" t="s">
        <v>106</v>
      </c>
      <c r="M33" s="31" t="s">
        <v>107</v>
      </c>
      <c r="N33" s="23"/>
      <c r="O33" s="23"/>
      <c r="P33" s="29"/>
      <c r="Q33" s="23"/>
      <c r="R33" s="54"/>
      <c r="S33" s="29">
        <v>22000</v>
      </c>
      <c r="T33" s="492"/>
    </row>
    <row r="34" spans="1:20" ht="54" customHeight="1" x14ac:dyDescent="1.65">
      <c r="A34" s="31" t="s">
        <v>6087</v>
      </c>
      <c r="B34" s="37" t="s">
        <v>6088</v>
      </c>
      <c r="C34" s="31" t="s">
        <v>6089</v>
      </c>
      <c r="D34" s="31" t="s">
        <v>6090</v>
      </c>
      <c r="E34" s="31" t="s">
        <v>101</v>
      </c>
      <c r="F34" s="31" t="s">
        <v>123</v>
      </c>
      <c r="G34" s="31" t="s">
        <v>124</v>
      </c>
      <c r="H34" s="31" t="s">
        <v>5801</v>
      </c>
      <c r="I34" s="38">
        <v>0.32291666666666669</v>
      </c>
      <c r="J34" s="31" t="s">
        <v>81</v>
      </c>
      <c r="K34" s="31" t="s">
        <v>105</v>
      </c>
      <c r="L34" s="31" t="s">
        <v>106</v>
      </c>
      <c r="M34" s="31" t="s">
        <v>107</v>
      </c>
      <c r="N34" s="23"/>
      <c r="O34" s="23"/>
      <c r="P34" s="29"/>
      <c r="Q34" s="23"/>
      <c r="R34" s="54"/>
      <c r="S34" s="29">
        <v>22000</v>
      </c>
      <c r="T34" s="492"/>
    </row>
    <row r="35" spans="1:20" ht="54" customHeight="1" x14ac:dyDescent="1.65">
      <c r="A35" s="31" t="s">
        <v>6091</v>
      </c>
      <c r="B35" s="37" t="s">
        <v>6092</v>
      </c>
      <c r="C35" s="31" t="s">
        <v>6093</v>
      </c>
      <c r="D35" s="31" t="s">
        <v>6094</v>
      </c>
      <c r="E35" s="31" t="s">
        <v>101</v>
      </c>
      <c r="F35" s="31" t="s">
        <v>123</v>
      </c>
      <c r="G35" s="31" t="s">
        <v>124</v>
      </c>
      <c r="H35" s="31" t="s">
        <v>5801</v>
      </c>
      <c r="I35" s="38">
        <v>0.32291666666666669</v>
      </c>
      <c r="J35" s="31" t="s">
        <v>81</v>
      </c>
      <c r="K35" s="31" t="s">
        <v>105</v>
      </c>
      <c r="L35" s="31" t="s">
        <v>125</v>
      </c>
      <c r="M35" s="31" t="s">
        <v>107</v>
      </c>
      <c r="N35" s="23"/>
      <c r="O35" s="23"/>
      <c r="P35" s="29"/>
      <c r="Q35" s="23"/>
      <c r="R35" s="54"/>
      <c r="S35" s="29">
        <v>22000</v>
      </c>
      <c r="T35" s="492"/>
    </row>
    <row r="36" spans="1:20" ht="54" customHeight="1" x14ac:dyDescent="1.65">
      <c r="A36" s="696" t="s">
        <v>7858</v>
      </c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23"/>
      <c r="O36" s="54"/>
      <c r="P36" s="131"/>
      <c r="Q36" s="71"/>
      <c r="R36" s="262"/>
      <c r="S36" s="68"/>
      <c r="T36" s="492"/>
    </row>
    <row r="37" spans="1:20" ht="54" customHeight="1" x14ac:dyDescent="1.65">
      <c r="A37" s="31" t="s">
        <v>6943</v>
      </c>
      <c r="B37" s="37" t="s">
        <v>6944</v>
      </c>
      <c r="C37" s="31" t="s">
        <v>6945</v>
      </c>
      <c r="D37" s="31" t="s">
        <v>6946</v>
      </c>
      <c r="E37" s="31" t="s">
        <v>101</v>
      </c>
      <c r="F37" s="31" t="s">
        <v>102</v>
      </c>
      <c r="G37" s="31" t="s">
        <v>572</v>
      </c>
      <c r="H37" s="31" t="s">
        <v>6809</v>
      </c>
      <c r="I37" s="38">
        <v>0.375</v>
      </c>
      <c r="J37" s="31" t="s">
        <v>81</v>
      </c>
      <c r="K37" s="31" t="s">
        <v>105</v>
      </c>
      <c r="L37" s="31" t="s">
        <v>125</v>
      </c>
      <c r="M37" s="31" t="s">
        <v>107</v>
      </c>
      <c r="N37" s="23"/>
      <c r="O37" s="54"/>
      <c r="P37" s="131"/>
      <c r="Q37" s="71"/>
      <c r="R37" s="262"/>
      <c r="S37" s="29">
        <v>22000</v>
      </c>
      <c r="T37" s="492"/>
    </row>
    <row r="38" spans="1:20" ht="54" customHeight="1" x14ac:dyDescent="1.65">
      <c r="A38" s="31" t="s">
        <v>6947</v>
      </c>
      <c r="B38" s="37" t="s">
        <v>6948</v>
      </c>
      <c r="C38" s="31" t="s">
        <v>6949</v>
      </c>
      <c r="D38" s="31" t="s">
        <v>6950</v>
      </c>
      <c r="E38" s="31" t="s">
        <v>101</v>
      </c>
      <c r="F38" s="31" t="s">
        <v>123</v>
      </c>
      <c r="G38" s="31" t="s">
        <v>124</v>
      </c>
      <c r="H38" s="31" t="s">
        <v>6809</v>
      </c>
      <c r="I38" s="38">
        <v>0.78819444444444442</v>
      </c>
      <c r="J38" s="31" t="s">
        <v>81</v>
      </c>
      <c r="K38" s="31" t="s">
        <v>105</v>
      </c>
      <c r="L38" s="31" t="s">
        <v>106</v>
      </c>
      <c r="M38" s="31" t="s">
        <v>107</v>
      </c>
      <c r="N38" s="23"/>
      <c r="O38" s="54"/>
      <c r="P38" s="131"/>
      <c r="Q38" s="71"/>
      <c r="R38" s="262"/>
      <c r="S38" s="29">
        <v>22000</v>
      </c>
      <c r="T38" s="492"/>
    </row>
    <row r="39" spans="1:20" ht="54" customHeight="1" x14ac:dyDescent="1.65">
      <c r="A39" s="31" t="s">
        <v>6951</v>
      </c>
      <c r="B39" s="37" t="s">
        <v>6952</v>
      </c>
      <c r="C39" s="31" t="s">
        <v>6953</v>
      </c>
      <c r="D39" s="31" t="s">
        <v>6954</v>
      </c>
      <c r="E39" s="31" t="s">
        <v>101</v>
      </c>
      <c r="F39" s="31" t="s">
        <v>123</v>
      </c>
      <c r="G39" s="31" t="s">
        <v>124</v>
      </c>
      <c r="H39" s="31" t="s">
        <v>6809</v>
      </c>
      <c r="I39" s="38">
        <v>0.78819444444444442</v>
      </c>
      <c r="J39" s="31" t="s">
        <v>81</v>
      </c>
      <c r="K39" s="31" t="s">
        <v>105</v>
      </c>
      <c r="L39" s="31" t="s">
        <v>106</v>
      </c>
      <c r="M39" s="31" t="s">
        <v>107</v>
      </c>
      <c r="N39" s="23"/>
      <c r="O39" s="54"/>
      <c r="P39" s="131"/>
      <c r="Q39" s="71"/>
      <c r="R39" s="262"/>
      <c r="S39" s="29">
        <v>22000</v>
      </c>
      <c r="T39" s="492"/>
    </row>
    <row r="40" spans="1:20" ht="54" customHeight="1" x14ac:dyDescent="1.65">
      <c r="A40" s="696" t="s">
        <v>9525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23"/>
      <c r="O40" s="23"/>
      <c r="P40" s="23"/>
      <c r="Q40" s="23"/>
      <c r="R40" s="23"/>
      <c r="S40" s="29"/>
      <c r="T40" s="492"/>
    </row>
    <row r="41" spans="1:20" ht="54" customHeight="1" x14ac:dyDescent="1.65">
      <c r="A41" s="31" t="s">
        <v>9006</v>
      </c>
      <c r="B41" s="37" t="s">
        <v>9007</v>
      </c>
      <c r="C41" s="31" t="s">
        <v>9008</v>
      </c>
      <c r="D41" s="31" t="s">
        <v>9009</v>
      </c>
      <c r="E41" s="31" t="s">
        <v>101</v>
      </c>
      <c r="F41" s="31" t="s">
        <v>123</v>
      </c>
      <c r="G41" s="31" t="s">
        <v>124</v>
      </c>
      <c r="H41" s="31" t="s">
        <v>8888</v>
      </c>
      <c r="I41" s="38">
        <v>0.78819444444444442</v>
      </c>
      <c r="J41" s="31" t="s">
        <v>81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22000</v>
      </c>
      <c r="T41" s="492"/>
    </row>
    <row r="42" spans="1:20" ht="54" customHeight="1" x14ac:dyDescent="1.65">
      <c r="A42" s="31" t="s">
        <v>9010</v>
      </c>
      <c r="B42" s="37" t="s">
        <v>9011</v>
      </c>
      <c r="C42" s="31" t="s">
        <v>9012</v>
      </c>
      <c r="D42" s="31" t="s">
        <v>9013</v>
      </c>
      <c r="E42" s="31" t="s">
        <v>101</v>
      </c>
      <c r="F42" s="31" t="s">
        <v>123</v>
      </c>
      <c r="G42" s="31" t="s">
        <v>124</v>
      </c>
      <c r="H42" s="31" t="s">
        <v>8888</v>
      </c>
      <c r="I42" s="38">
        <v>0.78819444444444442</v>
      </c>
      <c r="J42" s="31" t="s">
        <v>81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22000</v>
      </c>
      <c r="T42" s="492"/>
    </row>
    <row r="43" spans="1:20" ht="54" customHeight="1" x14ac:dyDescent="1.65">
      <c r="A43" s="31" t="s">
        <v>9014</v>
      </c>
      <c r="B43" s="37" t="s">
        <v>9015</v>
      </c>
      <c r="C43" s="31" t="s">
        <v>9016</v>
      </c>
      <c r="D43" s="31" t="s">
        <v>9017</v>
      </c>
      <c r="E43" s="31" t="s">
        <v>101</v>
      </c>
      <c r="F43" s="31" t="s">
        <v>123</v>
      </c>
      <c r="G43" s="31" t="s">
        <v>124</v>
      </c>
      <c r="H43" s="31" t="s">
        <v>8888</v>
      </c>
      <c r="I43" s="38">
        <v>0.78819444444444442</v>
      </c>
      <c r="J43" s="31" t="s">
        <v>81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22000</v>
      </c>
      <c r="T43" s="492"/>
    </row>
    <row r="44" spans="1:20" ht="54" customHeight="1" x14ac:dyDescent="1.1499999999999999">
      <c r="A44" s="315" t="s">
        <v>9529</v>
      </c>
      <c r="B44" s="316">
        <v>19890</v>
      </c>
      <c r="C44" s="315"/>
      <c r="D44" s="315" t="s">
        <v>9532</v>
      </c>
      <c r="E44" s="71"/>
      <c r="F44" s="71"/>
      <c r="G44" s="71"/>
      <c r="H44" s="31" t="s">
        <v>7872</v>
      </c>
      <c r="I44" s="71"/>
      <c r="J44" s="31" t="s">
        <v>81</v>
      </c>
      <c r="K44" s="71"/>
      <c r="L44" s="71"/>
      <c r="M44" s="31" t="s">
        <v>107</v>
      </c>
      <c r="N44" s="71"/>
      <c r="O44" s="71"/>
      <c r="P44" s="71"/>
      <c r="Q44" s="71"/>
      <c r="R44" s="71"/>
      <c r="S44" s="29">
        <v>22000</v>
      </c>
      <c r="T44" s="480"/>
    </row>
    <row r="45" spans="1:20" ht="54" customHeight="1" x14ac:dyDescent="1.1499999999999999">
      <c r="A45" s="315" t="s">
        <v>9530</v>
      </c>
      <c r="B45" s="316">
        <v>16710</v>
      </c>
      <c r="C45" s="315"/>
      <c r="D45" s="315" t="s">
        <v>9533</v>
      </c>
      <c r="E45" s="71"/>
      <c r="F45" s="71"/>
      <c r="G45" s="71"/>
      <c r="H45" s="317">
        <v>46203</v>
      </c>
      <c r="I45" s="71"/>
      <c r="J45" s="31" t="s">
        <v>81</v>
      </c>
      <c r="K45" s="71"/>
      <c r="L45" s="71"/>
      <c r="M45" s="31" t="s">
        <v>107</v>
      </c>
      <c r="N45" s="71"/>
      <c r="O45" s="71"/>
      <c r="P45" s="71"/>
      <c r="Q45" s="71"/>
      <c r="R45" s="71"/>
      <c r="S45" s="29">
        <v>22000</v>
      </c>
      <c r="T45" s="480"/>
    </row>
    <row r="46" spans="1:20" ht="54" customHeight="1" x14ac:dyDescent="1.1499999999999999">
      <c r="A46" s="315" t="s">
        <v>9531</v>
      </c>
      <c r="B46" s="316">
        <v>18520</v>
      </c>
      <c r="C46" s="315"/>
      <c r="D46" s="315" t="s">
        <v>9534</v>
      </c>
      <c r="E46" s="71"/>
      <c r="F46" s="71"/>
      <c r="G46" s="71"/>
      <c r="H46" s="317">
        <v>46203</v>
      </c>
      <c r="I46" s="71"/>
      <c r="J46" s="31" t="s">
        <v>81</v>
      </c>
      <c r="K46" s="71"/>
      <c r="L46" s="71"/>
      <c r="M46" s="31" t="s">
        <v>107</v>
      </c>
      <c r="N46" s="71"/>
      <c r="O46" s="71"/>
      <c r="P46" s="71"/>
      <c r="Q46" s="71"/>
      <c r="R46" s="71"/>
      <c r="S46" s="29">
        <v>22000</v>
      </c>
      <c r="T46" s="480"/>
    </row>
    <row r="47" spans="1:20" ht="54" customHeight="1" x14ac:dyDescent="1.65">
      <c r="A47" s="701" t="s">
        <v>6799</v>
      </c>
      <c r="B47" s="702"/>
      <c r="C47" s="702"/>
      <c r="D47" s="702"/>
      <c r="E47" s="702"/>
      <c r="F47" s="702"/>
      <c r="G47" s="702"/>
      <c r="H47" s="702"/>
      <c r="I47" s="702"/>
      <c r="J47" s="702"/>
      <c r="K47" s="702"/>
      <c r="L47" s="702"/>
      <c r="M47" s="703"/>
      <c r="N47" s="23"/>
      <c r="O47" s="23"/>
      <c r="P47" s="23"/>
      <c r="Q47" s="23"/>
      <c r="R47" s="23"/>
      <c r="S47" s="29"/>
      <c r="T47" s="492"/>
    </row>
    <row r="48" spans="1:20" ht="54" customHeight="1" x14ac:dyDescent="1.65">
      <c r="A48" s="334" t="s">
        <v>9610</v>
      </c>
      <c r="B48" s="335" t="s">
        <v>9611</v>
      </c>
      <c r="C48" s="334" t="s">
        <v>9612</v>
      </c>
      <c r="D48" s="334" t="s">
        <v>9613</v>
      </c>
      <c r="E48" s="334" t="s">
        <v>687</v>
      </c>
      <c r="F48" s="334" t="s">
        <v>123</v>
      </c>
      <c r="G48" s="334" t="s">
        <v>103</v>
      </c>
      <c r="H48" s="334" t="s">
        <v>9573</v>
      </c>
      <c r="I48" s="336">
        <v>0.41666666666666669</v>
      </c>
      <c r="J48" s="334" t="s">
        <v>81</v>
      </c>
      <c r="K48" s="334" t="s">
        <v>105</v>
      </c>
      <c r="L48" s="334" t="s">
        <v>125</v>
      </c>
      <c r="M48" s="334" t="s">
        <v>107</v>
      </c>
      <c r="N48" s="23"/>
      <c r="O48" s="23"/>
      <c r="P48" s="23"/>
      <c r="Q48" s="23"/>
      <c r="R48" s="23"/>
      <c r="S48" s="29">
        <v>22000</v>
      </c>
      <c r="T48" s="492"/>
    </row>
    <row r="49" spans="1:20" ht="54" customHeight="1" x14ac:dyDescent="1.65">
      <c r="A49" s="334" t="s">
        <v>9614</v>
      </c>
      <c r="B49" s="335" t="s">
        <v>9615</v>
      </c>
      <c r="C49" s="334" t="s">
        <v>9616</v>
      </c>
      <c r="D49" s="334" t="s">
        <v>9617</v>
      </c>
      <c r="E49" s="334" t="s">
        <v>687</v>
      </c>
      <c r="F49" s="334" t="s">
        <v>123</v>
      </c>
      <c r="G49" s="334" t="s">
        <v>103</v>
      </c>
      <c r="H49" s="334" t="s">
        <v>9573</v>
      </c>
      <c r="I49" s="336">
        <v>0.41666666666666669</v>
      </c>
      <c r="J49" s="334" t="s">
        <v>81</v>
      </c>
      <c r="K49" s="334" t="s">
        <v>105</v>
      </c>
      <c r="L49" s="334" t="s">
        <v>106</v>
      </c>
      <c r="M49" s="334" t="s">
        <v>107</v>
      </c>
      <c r="N49" s="23"/>
      <c r="O49" s="23"/>
      <c r="P49" s="23"/>
      <c r="Q49" s="23"/>
      <c r="R49" s="23"/>
      <c r="S49" s="29">
        <v>22000</v>
      </c>
      <c r="T49" s="492"/>
    </row>
    <row r="50" spans="1:20" ht="54" customHeight="1" x14ac:dyDescent="1.65">
      <c r="A50" s="334" t="s">
        <v>9618</v>
      </c>
      <c r="B50" s="335" t="s">
        <v>9619</v>
      </c>
      <c r="C50" s="334" t="s">
        <v>9620</v>
      </c>
      <c r="D50" s="334" t="s">
        <v>9621</v>
      </c>
      <c r="E50" s="334" t="s">
        <v>687</v>
      </c>
      <c r="F50" s="334" t="s">
        <v>123</v>
      </c>
      <c r="G50" s="334" t="s">
        <v>103</v>
      </c>
      <c r="H50" s="334" t="s">
        <v>9573</v>
      </c>
      <c r="I50" s="336">
        <v>0.41666666666666669</v>
      </c>
      <c r="J50" s="334" t="s">
        <v>81</v>
      </c>
      <c r="K50" s="334" t="s">
        <v>105</v>
      </c>
      <c r="L50" s="334" t="s">
        <v>106</v>
      </c>
      <c r="M50" s="334" t="s">
        <v>107</v>
      </c>
      <c r="N50" s="23"/>
      <c r="O50" s="23"/>
      <c r="P50" s="23"/>
      <c r="Q50" s="23"/>
      <c r="R50" s="23"/>
      <c r="S50" s="29">
        <v>22000</v>
      </c>
      <c r="T50" s="492"/>
    </row>
    <row r="51" spans="1:20" ht="54" customHeight="1" x14ac:dyDescent="1.65">
      <c r="A51" s="334" t="s">
        <v>9622</v>
      </c>
      <c r="B51" s="335" t="s">
        <v>9623</v>
      </c>
      <c r="C51" s="334" t="s">
        <v>9624</v>
      </c>
      <c r="D51" s="334" t="s">
        <v>9625</v>
      </c>
      <c r="E51" s="334" t="s">
        <v>687</v>
      </c>
      <c r="F51" s="334" t="s">
        <v>123</v>
      </c>
      <c r="G51" s="334" t="s">
        <v>103</v>
      </c>
      <c r="H51" s="334" t="s">
        <v>9573</v>
      </c>
      <c r="I51" s="336">
        <v>0.41666666666666669</v>
      </c>
      <c r="J51" s="334" t="s">
        <v>81</v>
      </c>
      <c r="K51" s="334" t="s">
        <v>105</v>
      </c>
      <c r="L51" s="334" t="s">
        <v>106</v>
      </c>
      <c r="M51" s="334" t="s">
        <v>107</v>
      </c>
      <c r="N51" s="23"/>
      <c r="O51" s="23"/>
      <c r="P51" s="23"/>
      <c r="Q51" s="23"/>
      <c r="R51" s="23"/>
      <c r="S51" s="29">
        <v>22000</v>
      </c>
      <c r="T51" s="492"/>
    </row>
    <row r="52" spans="1:20" ht="54" customHeight="1" x14ac:dyDescent="1.65">
      <c r="A52" s="334" t="s">
        <v>9626</v>
      </c>
      <c r="B52" s="335" t="s">
        <v>9627</v>
      </c>
      <c r="C52" s="334" t="s">
        <v>9628</v>
      </c>
      <c r="D52" s="334" t="s">
        <v>9629</v>
      </c>
      <c r="E52" s="334" t="s">
        <v>687</v>
      </c>
      <c r="F52" s="334" t="s">
        <v>123</v>
      </c>
      <c r="G52" s="334" t="s">
        <v>103</v>
      </c>
      <c r="H52" s="334" t="s">
        <v>9573</v>
      </c>
      <c r="I52" s="336">
        <v>0.41666666666666669</v>
      </c>
      <c r="J52" s="334" t="s">
        <v>81</v>
      </c>
      <c r="K52" s="334" t="s">
        <v>105</v>
      </c>
      <c r="L52" s="334" t="s">
        <v>125</v>
      </c>
      <c r="M52" s="334" t="s">
        <v>107</v>
      </c>
      <c r="N52" s="23"/>
      <c r="O52" s="23"/>
      <c r="P52" s="23"/>
      <c r="Q52" s="23"/>
      <c r="R52" s="23"/>
      <c r="S52" s="29">
        <v>22000</v>
      </c>
      <c r="T52" s="492"/>
    </row>
    <row r="53" spans="1:20" ht="54" customHeight="1" x14ac:dyDescent="1.65">
      <c r="A53" s="334" t="s">
        <v>9630</v>
      </c>
      <c r="B53" s="335" t="s">
        <v>9631</v>
      </c>
      <c r="C53" s="334" t="s">
        <v>9632</v>
      </c>
      <c r="D53" s="334" t="s">
        <v>9633</v>
      </c>
      <c r="E53" s="334" t="s">
        <v>687</v>
      </c>
      <c r="F53" s="334" t="s">
        <v>123</v>
      </c>
      <c r="G53" s="334" t="s">
        <v>103</v>
      </c>
      <c r="H53" s="334" t="s">
        <v>9573</v>
      </c>
      <c r="I53" s="336">
        <v>0.41666666666666669</v>
      </c>
      <c r="J53" s="334" t="s">
        <v>81</v>
      </c>
      <c r="K53" s="334" t="s">
        <v>105</v>
      </c>
      <c r="L53" s="334" t="s">
        <v>125</v>
      </c>
      <c r="M53" s="334" t="s">
        <v>107</v>
      </c>
      <c r="N53" s="23"/>
      <c r="O53" s="23"/>
      <c r="P53" s="23"/>
      <c r="Q53" s="23"/>
      <c r="R53" s="23"/>
      <c r="S53" s="29">
        <v>22000</v>
      </c>
      <c r="T53" s="492"/>
    </row>
    <row r="54" spans="1:20" ht="54" customHeight="1" x14ac:dyDescent="1.65">
      <c r="A54" s="334" t="s">
        <v>9634</v>
      </c>
      <c r="B54" s="335" t="s">
        <v>9635</v>
      </c>
      <c r="C54" s="334" t="s">
        <v>9636</v>
      </c>
      <c r="D54" s="334" t="s">
        <v>9637</v>
      </c>
      <c r="E54" s="334" t="s">
        <v>687</v>
      </c>
      <c r="F54" s="334" t="s">
        <v>123</v>
      </c>
      <c r="G54" s="334" t="s">
        <v>103</v>
      </c>
      <c r="H54" s="334" t="s">
        <v>9573</v>
      </c>
      <c r="I54" s="336">
        <v>0.41666666666666669</v>
      </c>
      <c r="J54" s="334" t="s">
        <v>81</v>
      </c>
      <c r="K54" s="334" t="s">
        <v>105</v>
      </c>
      <c r="L54" s="334" t="s">
        <v>125</v>
      </c>
      <c r="M54" s="334" t="s">
        <v>107</v>
      </c>
      <c r="N54" s="23"/>
      <c r="O54" s="23"/>
      <c r="P54" s="23"/>
      <c r="Q54" s="23"/>
      <c r="R54" s="23"/>
      <c r="S54" s="29">
        <v>22000</v>
      </c>
      <c r="T54" s="492"/>
    </row>
    <row r="55" spans="1:20" ht="54" customHeight="1" x14ac:dyDescent="1.65">
      <c r="A55" s="334" t="s">
        <v>9638</v>
      </c>
      <c r="B55" s="335" t="s">
        <v>9639</v>
      </c>
      <c r="C55" s="334" t="s">
        <v>9640</v>
      </c>
      <c r="D55" s="334" t="s">
        <v>9641</v>
      </c>
      <c r="E55" s="334" t="s">
        <v>687</v>
      </c>
      <c r="F55" s="334" t="s">
        <v>123</v>
      </c>
      <c r="G55" s="334" t="s">
        <v>103</v>
      </c>
      <c r="H55" s="334" t="s">
        <v>9573</v>
      </c>
      <c r="I55" s="336">
        <v>0.41666666666666669</v>
      </c>
      <c r="J55" s="334" t="s">
        <v>81</v>
      </c>
      <c r="K55" s="334" t="s">
        <v>105</v>
      </c>
      <c r="L55" s="334" t="s">
        <v>106</v>
      </c>
      <c r="M55" s="334" t="s">
        <v>107</v>
      </c>
      <c r="N55" s="23"/>
      <c r="O55" s="23"/>
      <c r="P55" s="23"/>
      <c r="Q55" s="23"/>
      <c r="R55" s="23"/>
      <c r="S55" s="29">
        <v>22000</v>
      </c>
      <c r="T55" s="492"/>
    </row>
    <row r="56" spans="1:20" ht="54" customHeight="1" x14ac:dyDescent="1.65">
      <c r="A56" s="334" t="s">
        <v>9642</v>
      </c>
      <c r="B56" s="335" t="s">
        <v>9643</v>
      </c>
      <c r="C56" s="334" t="s">
        <v>9644</v>
      </c>
      <c r="D56" s="334" t="s">
        <v>9645</v>
      </c>
      <c r="E56" s="334" t="s">
        <v>687</v>
      </c>
      <c r="F56" s="334" t="s">
        <v>123</v>
      </c>
      <c r="G56" s="334" t="s">
        <v>103</v>
      </c>
      <c r="H56" s="334" t="s">
        <v>9573</v>
      </c>
      <c r="I56" s="336">
        <v>0.41666666666666669</v>
      </c>
      <c r="J56" s="334" t="s">
        <v>81</v>
      </c>
      <c r="K56" s="334" t="s">
        <v>105</v>
      </c>
      <c r="L56" s="334" t="s">
        <v>125</v>
      </c>
      <c r="M56" s="334" t="s">
        <v>107</v>
      </c>
      <c r="N56" s="23"/>
      <c r="O56" s="23"/>
      <c r="P56" s="23"/>
      <c r="Q56" s="23"/>
      <c r="R56" s="23"/>
      <c r="S56" s="29">
        <v>22000</v>
      </c>
      <c r="T56" s="492"/>
    </row>
    <row r="57" spans="1:20" ht="54" customHeight="1" x14ac:dyDescent="1.65">
      <c r="A57" s="334" t="s">
        <v>9646</v>
      </c>
      <c r="B57" s="335" t="s">
        <v>9647</v>
      </c>
      <c r="C57" s="334" t="s">
        <v>9648</v>
      </c>
      <c r="D57" s="334" t="s">
        <v>9649</v>
      </c>
      <c r="E57" s="334" t="s">
        <v>687</v>
      </c>
      <c r="F57" s="334" t="s">
        <v>123</v>
      </c>
      <c r="G57" s="334" t="s">
        <v>103</v>
      </c>
      <c r="H57" s="334" t="s">
        <v>9573</v>
      </c>
      <c r="I57" s="336">
        <v>0.41666666666666669</v>
      </c>
      <c r="J57" s="334" t="s">
        <v>81</v>
      </c>
      <c r="K57" s="334" t="s">
        <v>105</v>
      </c>
      <c r="L57" s="334" t="s">
        <v>106</v>
      </c>
      <c r="M57" s="334" t="s">
        <v>107</v>
      </c>
      <c r="N57" s="23"/>
      <c r="O57" s="23"/>
      <c r="P57" s="23"/>
      <c r="Q57" s="23"/>
      <c r="R57" s="23"/>
      <c r="S57" s="29">
        <v>22000</v>
      </c>
      <c r="T57" s="492"/>
    </row>
    <row r="58" spans="1:20" ht="54" customHeight="1" x14ac:dyDescent="1.65">
      <c r="A58" s="334" t="s">
        <v>9650</v>
      </c>
      <c r="B58" s="335" t="s">
        <v>9651</v>
      </c>
      <c r="C58" s="334" t="s">
        <v>9652</v>
      </c>
      <c r="D58" s="334" t="s">
        <v>9653</v>
      </c>
      <c r="E58" s="334" t="s">
        <v>687</v>
      </c>
      <c r="F58" s="334" t="s">
        <v>123</v>
      </c>
      <c r="G58" s="334" t="s">
        <v>103</v>
      </c>
      <c r="H58" s="334" t="s">
        <v>9573</v>
      </c>
      <c r="I58" s="336">
        <v>0.41666666666666669</v>
      </c>
      <c r="J58" s="334" t="s">
        <v>81</v>
      </c>
      <c r="K58" s="334" t="s">
        <v>105</v>
      </c>
      <c r="L58" s="334" t="s">
        <v>125</v>
      </c>
      <c r="M58" s="334" t="s">
        <v>107</v>
      </c>
      <c r="N58" s="23"/>
      <c r="O58" s="23"/>
      <c r="P58" s="23"/>
      <c r="Q58" s="23"/>
      <c r="R58" s="23"/>
      <c r="S58" s="29">
        <v>22000</v>
      </c>
      <c r="T58" s="492"/>
    </row>
    <row r="59" spans="1:20" ht="54" customHeight="1" x14ac:dyDescent="1.65">
      <c r="A59" s="679" t="s">
        <v>10732</v>
      </c>
      <c r="B59" s="680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1"/>
      <c r="N59" s="23"/>
      <c r="O59" s="23"/>
      <c r="P59" s="23"/>
      <c r="Q59" s="23"/>
      <c r="R59" s="23"/>
      <c r="S59" s="29"/>
      <c r="T59" s="492"/>
    </row>
    <row r="60" spans="1:20" ht="54" customHeight="1" x14ac:dyDescent="1.65">
      <c r="A60" s="334" t="s">
        <v>10279</v>
      </c>
      <c r="B60" s="335" t="s">
        <v>2114</v>
      </c>
      <c r="C60" s="334" t="s">
        <v>10280</v>
      </c>
      <c r="D60" s="334" t="s">
        <v>10281</v>
      </c>
      <c r="E60" s="334" t="s">
        <v>101</v>
      </c>
      <c r="F60" s="334" t="s">
        <v>102</v>
      </c>
      <c r="G60" s="334" t="s">
        <v>562</v>
      </c>
      <c r="H60" s="334" t="s">
        <v>10166</v>
      </c>
      <c r="I60" s="336">
        <v>0.41666666666666669</v>
      </c>
      <c r="J60" s="334" t="s">
        <v>81</v>
      </c>
      <c r="K60" s="334" t="s">
        <v>105</v>
      </c>
      <c r="L60" s="334" t="s">
        <v>106</v>
      </c>
      <c r="M60" s="334" t="s">
        <v>107</v>
      </c>
      <c r="N60" s="23"/>
      <c r="O60" s="23"/>
      <c r="P60" s="23"/>
      <c r="Q60" s="23"/>
      <c r="R60" s="23"/>
      <c r="S60" s="29">
        <v>22000</v>
      </c>
      <c r="T60" s="492"/>
    </row>
    <row r="61" spans="1:20" ht="54" customHeight="1" x14ac:dyDescent="1.65">
      <c r="A61" s="334" t="s">
        <v>10282</v>
      </c>
      <c r="B61" s="335" t="s">
        <v>10283</v>
      </c>
      <c r="C61" s="334" t="s">
        <v>10284</v>
      </c>
      <c r="D61" s="334" t="s">
        <v>10285</v>
      </c>
      <c r="E61" s="334" t="s">
        <v>101</v>
      </c>
      <c r="F61" s="334" t="s">
        <v>123</v>
      </c>
      <c r="G61" s="334" t="s">
        <v>124</v>
      </c>
      <c r="H61" s="334" t="s">
        <v>10166</v>
      </c>
      <c r="I61" s="336">
        <v>0.78819444444444442</v>
      </c>
      <c r="J61" s="334" t="s">
        <v>81</v>
      </c>
      <c r="K61" s="334" t="s">
        <v>105</v>
      </c>
      <c r="L61" s="334" t="s">
        <v>106</v>
      </c>
      <c r="M61" s="334" t="s">
        <v>107</v>
      </c>
      <c r="N61" s="23"/>
      <c r="O61" s="23"/>
      <c r="P61" s="23"/>
      <c r="Q61" s="23"/>
      <c r="R61" s="23"/>
      <c r="S61" s="29">
        <v>22000</v>
      </c>
      <c r="T61" s="492"/>
    </row>
    <row r="62" spans="1:20" ht="54" customHeight="1" x14ac:dyDescent="1.65">
      <c r="A62" s="334" t="s">
        <v>10286</v>
      </c>
      <c r="B62" s="335" t="s">
        <v>10287</v>
      </c>
      <c r="C62" s="334" t="s">
        <v>10288</v>
      </c>
      <c r="D62" s="334" t="s">
        <v>10289</v>
      </c>
      <c r="E62" s="334" t="s">
        <v>101</v>
      </c>
      <c r="F62" s="334" t="s">
        <v>123</v>
      </c>
      <c r="G62" s="334" t="s">
        <v>124</v>
      </c>
      <c r="H62" s="334" t="s">
        <v>10166</v>
      </c>
      <c r="I62" s="336">
        <v>0.78819444444444442</v>
      </c>
      <c r="J62" s="334" t="s">
        <v>81</v>
      </c>
      <c r="K62" s="334" t="s">
        <v>105</v>
      </c>
      <c r="L62" s="334" t="s">
        <v>106</v>
      </c>
      <c r="M62" s="334" t="s">
        <v>107</v>
      </c>
      <c r="N62" s="23"/>
      <c r="O62" s="23"/>
      <c r="P62" s="23"/>
      <c r="Q62" s="23"/>
      <c r="R62" s="23"/>
      <c r="S62" s="29">
        <v>22000</v>
      </c>
      <c r="T62" s="492"/>
    </row>
    <row r="63" spans="1:20" ht="54" customHeight="1" x14ac:dyDescent="1.65">
      <c r="A63" s="334" t="s">
        <v>10290</v>
      </c>
      <c r="B63" s="335" t="s">
        <v>10291</v>
      </c>
      <c r="C63" s="334" t="s">
        <v>10292</v>
      </c>
      <c r="D63" s="334" t="s">
        <v>10293</v>
      </c>
      <c r="E63" s="334" t="s">
        <v>101</v>
      </c>
      <c r="F63" s="334" t="s">
        <v>123</v>
      </c>
      <c r="G63" s="334" t="s">
        <v>124</v>
      </c>
      <c r="H63" s="334" t="s">
        <v>10166</v>
      </c>
      <c r="I63" s="336">
        <v>0.78819444444444442</v>
      </c>
      <c r="J63" s="334" t="s">
        <v>81</v>
      </c>
      <c r="K63" s="334" t="s">
        <v>105</v>
      </c>
      <c r="L63" s="334" t="s">
        <v>106</v>
      </c>
      <c r="M63" s="334" t="s">
        <v>107</v>
      </c>
      <c r="N63" s="23"/>
      <c r="O63" s="23"/>
      <c r="P63" s="23"/>
      <c r="Q63" s="23"/>
      <c r="R63" s="23"/>
      <c r="S63" s="29">
        <v>22000</v>
      </c>
      <c r="T63" s="492"/>
    </row>
    <row r="64" spans="1:20" ht="54" customHeight="1" x14ac:dyDescent="1.65">
      <c r="A64" s="679" t="s">
        <v>11343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1"/>
      <c r="N64" s="23"/>
      <c r="O64" s="23"/>
      <c r="P64" s="23"/>
      <c r="Q64" s="23"/>
      <c r="R64" s="23"/>
      <c r="S64" s="29"/>
      <c r="T64" s="492"/>
    </row>
    <row r="65" spans="1:20" ht="54" customHeight="1" x14ac:dyDescent="1.65">
      <c r="A65" s="31" t="s">
        <v>10767</v>
      </c>
      <c r="B65" s="37" t="s">
        <v>10768</v>
      </c>
      <c r="C65" s="31" t="s">
        <v>10769</v>
      </c>
      <c r="D65" s="31" t="s">
        <v>10770</v>
      </c>
      <c r="E65" s="31" t="s">
        <v>101</v>
      </c>
      <c r="F65" s="31" t="s">
        <v>102</v>
      </c>
      <c r="G65" s="31" t="s">
        <v>124</v>
      </c>
      <c r="H65" s="31" t="s">
        <v>10749</v>
      </c>
      <c r="I65" s="38">
        <v>0.27083333333333331</v>
      </c>
      <c r="J65" s="31" t="s">
        <v>81</v>
      </c>
      <c r="K65" s="31" t="s">
        <v>105</v>
      </c>
      <c r="L65" s="31" t="s">
        <v>125</v>
      </c>
      <c r="M65" s="31" t="s">
        <v>107</v>
      </c>
      <c r="N65" s="23"/>
      <c r="O65" s="23"/>
      <c r="P65" s="23"/>
      <c r="Q65" s="23"/>
      <c r="R65" s="23"/>
      <c r="S65" s="29">
        <v>22000</v>
      </c>
      <c r="T65" s="492"/>
    </row>
    <row r="66" spans="1:20" ht="54" customHeight="1" x14ac:dyDescent="1.65">
      <c r="A66" s="31" t="s">
        <v>10771</v>
      </c>
      <c r="B66" s="37" t="s">
        <v>10772</v>
      </c>
      <c r="C66" s="31" t="s">
        <v>10773</v>
      </c>
      <c r="D66" s="31" t="s">
        <v>10774</v>
      </c>
      <c r="E66" s="31" t="s">
        <v>101</v>
      </c>
      <c r="F66" s="31" t="s">
        <v>123</v>
      </c>
      <c r="G66" s="31" t="s">
        <v>124</v>
      </c>
      <c r="H66" s="31" t="s">
        <v>10749</v>
      </c>
      <c r="I66" s="38">
        <v>0.32291666666666669</v>
      </c>
      <c r="J66" s="31" t="s">
        <v>81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23"/>
      <c r="R66" s="23"/>
      <c r="S66" s="29">
        <v>22000</v>
      </c>
      <c r="T66" s="492"/>
    </row>
    <row r="67" spans="1:20" ht="54" customHeight="1" x14ac:dyDescent="1.65">
      <c r="A67" s="31" t="s">
        <v>10775</v>
      </c>
      <c r="B67" s="37" t="s">
        <v>10776</v>
      </c>
      <c r="C67" s="31" t="s">
        <v>10777</v>
      </c>
      <c r="D67" s="31" t="s">
        <v>10778</v>
      </c>
      <c r="E67" s="31" t="s">
        <v>687</v>
      </c>
      <c r="F67" s="31" t="s">
        <v>123</v>
      </c>
      <c r="G67" s="31" t="s">
        <v>103</v>
      </c>
      <c r="H67" s="31" t="s">
        <v>10749</v>
      </c>
      <c r="I67" s="38">
        <v>0.41666666666666669</v>
      </c>
      <c r="J67" s="31" t="s">
        <v>81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23"/>
      <c r="R67" s="23"/>
      <c r="S67" s="29">
        <v>22000</v>
      </c>
      <c r="T67" s="492"/>
    </row>
    <row r="68" spans="1:20" ht="54" customHeight="1" x14ac:dyDescent="1.65">
      <c r="A68" s="679" t="s">
        <v>13349</v>
      </c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1"/>
      <c r="N68" s="23"/>
      <c r="O68" s="23"/>
      <c r="P68" s="23"/>
      <c r="Q68" s="23"/>
      <c r="R68" s="23"/>
      <c r="S68" s="29"/>
      <c r="T68" s="492"/>
    </row>
    <row r="69" spans="1:20" ht="54" customHeight="1" x14ac:dyDescent="1.65">
      <c r="A69" s="31" t="s">
        <v>11551</v>
      </c>
      <c r="B69" s="37" t="s">
        <v>11552</v>
      </c>
      <c r="C69" s="31" t="s">
        <v>11553</v>
      </c>
      <c r="D69" s="31" t="s">
        <v>11554</v>
      </c>
      <c r="E69" s="31" t="s">
        <v>101</v>
      </c>
      <c r="F69" s="31" t="s">
        <v>123</v>
      </c>
      <c r="G69" s="31" t="s">
        <v>103</v>
      </c>
      <c r="H69" s="31" t="s">
        <v>11366</v>
      </c>
      <c r="I69" s="38">
        <v>0.41666666666666669</v>
      </c>
      <c r="J69" s="31" t="s">
        <v>81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3"/>
      <c r="R69" s="23"/>
      <c r="S69" s="29">
        <v>22000</v>
      </c>
      <c r="T69" s="492"/>
    </row>
    <row r="70" spans="1:20" ht="54" customHeight="1" x14ac:dyDescent="1.65">
      <c r="A70" s="31" t="s">
        <v>11555</v>
      </c>
      <c r="B70" s="37" t="s">
        <v>11556</v>
      </c>
      <c r="C70" s="31" t="s">
        <v>11557</v>
      </c>
      <c r="D70" s="31" t="s">
        <v>11558</v>
      </c>
      <c r="E70" s="31" t="s">
        <v>101</v>
      </c>
      <c r="F70" s="31" t="s">
        <v>102</v>
      </c>
      <c r="G70" s="31" t="s">
        <v>103</v>
      </c>
      <c r="H70" s="31" t="s">
        <v>11366</v>
      </c>
      <c r="I70" s="38">
        <v>0.41666666666666669</v>
      </c>
      <c r="J70" s="31" t="s">
        <v>81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3"/>
      <c r="R70" s="23"/>
      <c r="S70" s="29">
        <v>22000</v>
      </c>
      <c r="T70" s="492"/>
    </row>
    <row r="71" spans="1:20" ht="54" customHeight="1" x14ac:dyDescent="1.65">
      <c r="A71" s="679" t="s">
        <v>13348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1"/>
      <c r="N71" s="23"/>
      <c r="O71" s="23"/>
      <c r="P71" s="23"/>
      <c r="Q71" s="23"/>
      <c r="R71" s="23"/>
      <c r="S71" s="29"/>
      <c r="T71" s="492"/>
    </row>
    <row r="72" spans="1:20" ht="54" customHeight="1" x14ac:dyDescent="1.65">
      <c r="A72" s="31" t="s">
        <v>12874</v>
      </c>
      <c r="B72" s="37" t="s">
        <v>12875</v>
      </c>
      <c r="C72" s="31" t="s">
        <v>12876</v>
      </c>
      <c r="D72" s="31" t="s">
        <v>12877</v>
      </c>
      <c r="E72" s="31" t="s">
        <v>101</v>
      </c>
      <c r="F72" s="31" t="s">
        <v>123</v>
      </c>
      <c r="G72" s="31" t="s">
        <v>103</v>
      </c>
      <c r="H72" s="31" t="s">
        <v>12839</v>
      </c>
      <c r="I72" s="38">
        <v>8.3333333333333329E-2</v>
      </c>
      <c r="J72" s="31" t="s">
        <v>81</v>
      </c>
      <c r="K72" s="31" t="s">
        <v>105</v>
      </c>
      <c r="L72" s="31" t="s">
        <v>125</v>
      </c>
      <c r="M72" s="31" t="s">
        <v>107</v>
      </c>
      <c r="N72" s="23"/>
      <c r="O72" s="23"/>
      <c r="P72" s="23"/>
      <c r="Q72" s="23"/>
      <c r="R72" s="23"/>
      <c r="S72" s="29">
        <v>22000</v>
      </c>
      <c r="T72" s="492"/>
    </row>
    <row r="73" spans="1:20" ht="54" customHeight="1" x14ac:dyDescent="1.65">
      <c r="A73" s="31" t="s">
        <v>12878</v>
      </c>
      <c r="B73" s="37" t="s">
        <v>12879</v>
      </c>
      <c r="C73" s="31" t="s">
        <v>12880</v>
      </c>
      <c r="D73" s="31" t="s">
        <v>12881</v>
      </c>
      <c r="E73" s="31" t="s">
        <v>101</v>
      </c>
      <c r="F73" s="31" t="s">
        <v>123</v>
      </c>
      <c r="G73" s="31" t="s">
        <v>103</v>
      </c>
      <c r="H73" s="31" t="s">
        <v>12839</v>
      </c>
      <c r="I73" s="38">
        <v>8.3333333333333329E-2</v>
      </c>
      <c r="J73" s="31" t="s">
        <v>81</v>
      </c>
      <c r="K73" s="31" t="s">
        <v>105</v>
      </c>
      <c r="L73" s="31" t="s">
        <v>125</v>
      </c>
      <c r="M73" s="31" t="s">
        <v>107</v>
      </c>
      <c r="N73" s="23"/>
      <c r="O73" s="23"/>
      <c r="P73" s="23"/>
      <c r="Q73" s="23"/>
      <c r="R73" s="23"/>
      <c r="S73" s="29">
        <v>22000</v>
      </c>
      <c r="T73" s="492"/>
    </row>
    <row r="74" spans="1:20" ht="54" customHeight="1" x14ac:dyDescent="1.65">
      <c r="A74" s="31" t="s">
        <v>12882</v>
      </c>
      <c r="B74" s="37" t="s">
        <v>11068</v>
      </c>
      <c r="C74" s="31" t="s">
        <v>12883</v>
      </c>
      <c r="D74" s="31" t="s">
        <v>12884</v>
      </c>
      <c r="E74" s="31" t="s">
        <v>101</v>
      </c>
      <c r="F74" s="31" t="s">
        <v>123</v>
      </c>
      <c r="G74" s="31" t="s">
        <v>103</v>
      </c>
      <c r="H74" s="31" t="s">
        <v>12839</v>
      </c>
      <c r="I74" s="38">
        <v>8.3333333333333329E-2</v>
      </c>
      <c r="J74" s="31" t="s">
        <v>81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22000</v>
      </c>
      <c r="T74" s="492"/>
    </row>
    <row r="75" spans="1:20" ht="54" customHeight="1" x14ac:dyDescent="1.65">
      <c r="A75" s="31" t="s">
        <v>12885</v>
      </c>
      <c r="B75" s="37" t="s">
        <v>12886</v>
      </c>
      <c r="C75" s="31" t="s">
        <v>12887</v>
      </c>
      <c r="D75" s="31" t="s">
        <v>12888</v>
      </c>
      <c r="E75" s="31" t="s">
        <v>101</v>
      </c>
      <c r="F75" s="31" t="s">
        <v>123</v>
      </c>
      <c r="G75" s="31" t="s">
        <v>103</v>
      </c>
      <c r="H75" s="31" t="s">
        <v>12839</v>
      </c>
      <c r="I75" s="38">
        <v>8.3333333333333329E-2</v>
      </c>
      <c r="J75" s="31" t="s">
        <v>81</v>
      </c>
      <c r="K75" s="31" t="s">
        <v>105</v>
      </c>
      <c r="L75" s="31" t="s">
        <v>533</v>
      </c>
      <c r="M75" s="31" t="s">
        <v>107</v>
      </c>
      <c r="N75" s="23"/>
      <c r="O75" s="23"/>
      <c r="P75" s="23"/>
      <c r="Q75" s="23"/>
      <c r="R75" s="23"/>
      <c r="S75" s="29">
        <v>22000</v>
      </c>
      <c r="T75" s="492"/>
    </row>
    <row r="76" spans="1:20" ht="54" customHeight="1" x14ac:dyDescent="1.65">
      <c r="A76" s="31" t="s">
        <v>12889</v>
      </c>
      <c r="B76" s="37" t="s">
        <v>12890</v>
      </c>
      <c r="C76" s="31" t="s">
        <v>12891</v>
      </c>
      <c r="D76" s="31" t="s">
        <v>12892</v>
      </c>
      <c r="E76" s="31" t="s">
        <v>101</v>
      </c>
      <c r="F76" s="31" t="s">
        <v>123</v>
      </c>
      <c r="G76" s="31" t="s">
        <v>124</v>
      </c>
      <c r="H76" s="31" t="s">
        <v>12839</v>
      </c>
      <c r="I76" s="38">
        <v>0.125</v>
      </c>
      <c r="J76" s="31" t="s">
        <v>81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22000</v>
      </c>
      <c r="T76" s="492"/>
    </row>
    <row r="77" spans="1:20" ht="54" customHeight="1" x14ac:dyDescent="1.65">
      <c r="A77" s="679" t="s">
        <v>13729</v>
      </c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1"/>
      <c r="N77" s="23"/>
      <c r="O77" s="23"/>
      <c r="P77" s="23"/>
      <c r="Q77" s="23"/>
      <c r="R77" s="23"/>
      <c r="S77" s="29"/>
      <c r="T77" s="492"/>
    </row>
    <row r="78" spans="1:20" ht="54" customHeight="1" x14ac:dyDescent="1.65">
      <c r="A78" s="31" t="s">
        <v>13420</v>
      </c>
      <c r="B78" s="37" t="s">
        <v>13421</v>
      </c>
      <c r="C78" s="31" t="s">
        <v>13422</v>
      </c>
      <c r="D78" s="31" t="s">
        <v>13423</v>
      </c>
      <c r="E78" s="31" t="s">
        <v>101</v>
      </c>
      <c r="F78" s="31" t="s">
        <v>102</v>
      </c>
      <c r="G78" s="31" t="s">
        <v>124</v>
      </c>
      <c r="H78" s="31" t="s">
        <v>13384</v>
      </c>
      <c r="I78" s="38">
        <v>0.125</v>
      </c>
      <c r="J78" s="31" t="s">
        <v>81</v>
      </c>
      <c r="K78" s="31" t="s">
        <v>105</v>
      </c>
      <c r="L78" s="31" t="s">
        <v>125</v>
      </c>
      <c r="M78" s="31" t="s">
        <v>107</v>
      </c>
      <c r="N78" s="23"/>
      <c r="O78" s="23"/>
      <c r="P78" s="23"/>
      <c r="Q78" s="23"/>
      <c r="R78" s="23"/>
      <c r="S78" s="29">
        <v>22000</v>
      </c>
      <c r="T78" s="492"/>
    </row>
    <row r="79" spans="1:20" ht="54" customHeight="1" x14ac:dyDescent="1.65">
      <c r="A79" s="31" t="s">
        <v>13424</v>
      </c>
      <c r="B79" s="37" t="s">
        <v>13425</v>
      </c>
      <c r="C79" s="31" t="s">
        <v>13426</v>
      </c>
      <c r="D79" s="31" t="s">
        <v>13427</v>
      </c>
      <c r="E79" s="31" t="s">
        <v>101</v>
      </c>
      <c r="F79" s="31" t="s">
        <v>102</v>
      </c>
      <c r="G79" s="31" t="s">
        <v>124</v>
      </c>
      <c r="H79" s="31" t="s">
        <v>13384</v>
      </c>
      <c r="I79" s="38">
        <v>0.125</v>
      </c>
      <c r="J79" s="31" t="s">
        <v>81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23"/>
      <c r="R79" s="23"/>
      <c r="S79" s="29">
        <v>22000</v>
      </c>
      <c r="T79" s="492"/>
    </row>
    <row r="80" spans="1:20" ht="54" customHeight="1" x14ac:dyDescent="1.65">
      <c r="A80" s="31" t="s">
        <v>13428</v>
      </c>
      <c r="B80" s="37" t="s">
        <v>4604</v>
      </c>
      <c r="C80" s="31" t="s">
        <v>13429</v>
      </c>
      <c r="D80" s="31" t="s">
        <v>13430</v>
      </c>
      <c r="E80" s="31" t="s">
        <v>101</v>
      </c>
      <c r="F80" s="31" t="s">
        <v>102</v>
      </c>
      <c r="G80" s="31" t="s">
        <v>124</v>
      </c>
      <c r="H80" s="31" t="s">
        <v>13384</v>
      </c>
      <c r="I80" s="38">
        <v>0.125</v>
      </c>
      <c r="J80" s="31" t="s">
        <v>81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3"/>
      <c r="R80" s="23"/>
      <c r="S80" s="29">
        <v>22000</v>
      </c>
      <c r="T80" s="492"/>
    </row>
    <row r="81" spans="1:20" ht="54" customHeight="1" x14ac:dyDescent="1.65">
      <c r="A81" s="31" t="s">
        <v>13431</v>
      </c>
      <c r="B81" s="37" t="s">
        <v>13432</v>
      </c>
      <c r="C81" s="31" t="s">
        <v>13433</v>
      </c>
      <c r="D81" s="31" t="s">
        <v>13434</v>
      </c>
      <c r="E81" s="31" t="s">
        <v>101</v>
      </c>
      <c r="F81" s="31" t="s">
        <v>102</v>
      </c>
      <c r="G81" s="31" t="s">
        <v>124</v>
      </c>
      <c r="H81" s="31" t="s">
        <v>13384</v>
      </c>
      <c r="I81" s="38">
        <v>0.125</v>
      </c>
      <c r="J81" s="31" t="s">
        <v>81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23"/>
      <c r="R81" s="23"/>
      <c r="S81" s="29">
        <v>22000</v>
      </c>
      <c r="T81" s="492"/>
    </row>
    <row r="82" spans="1:20" ht="54" customHeight="1" x14ac:dyDescent="1.65">
      <c r="A82" s="679" t="s">
        <v>15032</v>
      </c>
      <c r="B82" s="689"/>
      <c r="C82" s="689"/>
      <c r="D82" s="689"/>
      <c r="E82" s="689"/>
      <c r="F82" s="689"/>
      <c r="G82" s="689"/>
      <c r="H82" s="689"/>
      <c r="I82" s="689"/>
      <c r="J82" s="689"/>
      <c r="K82" s="689"/>
      <c r="L82" s="689"/>
      <c r="M82" s="690"/>
      <c r="N82" s="23"/>
      <c r="O82" s="23"/>
      <c r="P82" s="23"/>
      <c r="Q82" s="23"/>
      <c r="R82" s="23"/>
      <c r="S82" s="29"/>
      <c r="T82" s="492"/>
    </row>
    <row r="83" spans="1:20" ht="54" customHeight="1" x14ac:dyDescent="1.65">
      <c r="A83" s="31" t="s">
        <v>13747</v>
      </c>
      <c r="B83" s="37" t="s">
        <v>13748</v>
      </c>
      <c r="C83" s="31" t="s">
        <v>13749</v>
      </c>
      <c r="D83" s="31" t="s">
        <v>13750</v>
      </c>
      <c r="E83" s="31" t="s">
        <v>101</v>
      </c>
      <c r="F83" s="31" t="s">
        <v>1304</v>
      </c>
      <c r="G83" s="31" t="s">
        <v>103</v>
      </c>
      <c r="H83" s="31" t="s">
        <v>13746</v>
      </c>
      <c r="I83" s="38">
        <v>8.3333333333333329E-2</v>
      </c>
      <c r="J83" s="31" t="s">
        <v>81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23"/>
      <c r="R83" s="23"/>
      <c r="S83" s="29">
        <v>22000</v>
      </c>
      <c r="T83" s="492"/>
    </row>
    <row r="84" spans="1:20" ht="54" customHeight="1" x14ac:dyDescent="1.65">
      <c r="A84" s="31" t="s">
        <v>13774</v>
      </c>
      <c r="B84" s="37" t="s">
        <v>11170</v>
      </c>
      <c r="C84" s="31" t="s">
        <v>13775</v>
      </c>
      <c r="D84" s="31" t="s">
        <v>13776</v>
      </c>
      <c r="E84" s="31" t="s">
        <v>101</v>
      </c>
      <c r="F84" s="31" t="s">
        <v>1304</v>
      </c>
      <c r="G84" s="31" t="s">
        <v>103</v>
      </c>
      <c r="H84" s="31" t="s">
        <v>13746</v>
      </c>
      <c r="I84" s="38">
        <v>8.3333333333333329E-2</v>
      </c>
      <c r="J84" s="31" t="s">
        <v>81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23"/>
      <c r="R84" s="23"/>
      <c r="S84" s="29">
        <v>22000</v>
      </c>
      <c r="T84" s="492"/>
    </row>
    <row r="85" spans="1:20" ht="54" customHeight="1" x14ac:dyDescent="1.65">
      <c r="A85" s="244" t="s">
        <v>13877</v>
      </c>
      <c r="B85" s="37" t="s">
        <v>13878</v>
      </c>
      <c r="C85" s="31" t="s">
        <v>13879</v>
      </c>
      <c r="D85" s="31" t="s">
        <v>13880</v>
      </c>
      <c r="E85" s="31" t="s">
        <v>101</v>
      </c>
      <c r="F85" s="31" t="s">
        <v>123</v>
      </c>
      <c r="G85" s="31" t="s">
        <v>124</v>
      </c>
      <c r="H85" s="31" t="s">
        <v>13746</v>
      </c>
      <c r="I85" s="38">
        <v>0.125</v>
      </c>
      <c r="J85" s="31" t="s">
        <v>81</v>
      </c>
      <c r="K85" s="31" t="s">
        <v>105</v>
      </c>
      <c r="L85" s="31" t="s">
        <v>106</v>
      </c>
      <c r="M85" s="31" t="s">
        <v>107</v>
      </c>
      <c r="N85" s="23"/>
      <c r="O85" s="23"/>
      <c r="P85" s="23"/>
      <c r="Q85" s="23"/>
      <c r="R85" s="23"/>
      <c r="S85" s="191">
        <v>22000</v>
      </c>
      <c r="T85" s="492"/>
    </row>
    <row r="86" spans="1:20" ht="54" customHeight="1" x14ac:dyDescent="1.65">
      <c r="A86" s="31" t="s">
        <v>13937</v>
      </c>
      <c r="B86" s="37" t="s">
        <v>435</v>
      </c>
      <c r="C86" s="31" t="s">
        <v>436</v>
      </c>
      <c r="D86" s="31" t="s">
        <v>437</v>
      </c>
      <c r="E86" s="31" t="s">
        <v>101</v>
      </c>
      <c r="F86" s="31" t="s">
        <v>1304</v>
      </c>
      <c r="G86" s="31" t="s">
        <v>124</v>
      </c>
      <c r="H86" s="31" t="s">
        <v>13746</v>
      </c>
      <c r="I86" s="38">
        <v>0.16666666666666666</v>
      </c>
      <c r="J86" s="31" t="s">
        <v>81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3"/>
      <c r="R86" s="23"/>
      <c r="S86" s="29">
        <v>22000</v>
      </c>
      <c r="T86" s="492"/>
    </row>
    <row r="87" spans="1:20" ht="54" customHeight="1" x14ac:dyDescent="1.65">
      <c r="A87" s="31" t="s">
        <v>14077</v>
      </c>
      <c r="B87" s="37" t="s">
        <v>14078</v>
      </c>
      <c r="C87" s="31" t="s">
        <v>14079</v>
      </c>
      <c r="D87" s="31" t="s">
        <v>14080</v>
      </c>
      <c r="E87" s="31" t="s">
        <v>101</v>
      </c>
      <c r="F87" s="31" t="s">
        <v>123</v>
      </c>
      <c r="G87" s="31" t="s">
        <v>103</v>
      </c>
      <c r="H87" s="31" t="s">
        <v>13746</v>
      </c>
      <c r="I87" s="38">
        <v>0.41666666666666669</v>
      </c>
      <c r="J87" s="31" t="s">
        <v>81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23"/>
      <c r="R87" s="23"/>
      <c r="S87" s="29">
        <v>22000</v>
      </c>
      <c r="T87" s="492"/>
    </row>
    <row r="88" spans="1:20" ht="54" customHeight="1" x14ac:dyDescent="1.65">
      <c r="A88" s="31" t="s">
        <v>14081</v>
      </c>
      <c r="B88" s="37" t="s">
        <v>14082</v>
      </c>
      <c r="C88" s="31" t="s">
        <v>14083</v>
      </c>
      <c r="D88" s="31" t="s">
        <v>14084</v>
      </c>
      <c r="E88" s="31" t="s">
        <v>101</v>
      </c>
      <c r="F88" s="31" t="s">
        <v>123</v>
      </c>
      <c r="G88" s="31" t="s">
        <v>103</v>
      </c>
      <c r="H88" s="31" t="s">
        <v>13746</v>
      </c>
      <c r="I88" s="38">
        <v>0.41666666666666669</v>
      </c>
      <c r="J88" s="31" t="s">
        <v>81</v>
      </c>
      <c r="K88" s="31" t="s">
        <v>105</v>
      </c>
      <c r="L88" s="31" t="s">
        <v>106</v>
      </c>
      <c r="M88" s="31" t="s">
        <v>107</v>
      </c>
      <c r="N88" s="23"/>
      <c r="O88" s="23"/>
      <c r="P88" s="23"/>
      <c r="Q88" s="23"/>
      <c r="R88" s="23"/>
      <c r="S88" s="29">
        <v>22000</v>
      </c>
      <c r="T88" s="492"/>
    </row>
    <row r="89" spans="1:20" ht="54" customHeight="1" x14ac:dyDescent="1.65">
      <c r="A89" s="31" t="s">
        <v>14088</v>
      </c>
      <c r="B89" s="37" t="s">
        <v>6174</v>
      </c>
      <c r="C89" s="31" t="s">
        <v>14089</v>
      </c>
      <c r="D89" s="31" t="s">
        <v>14090</v>
      </c>
      <c r="E89" s="31" t="s">
        <v>101</v>
      </c>
      <c r="F89" s="31" t="s">
        <v>123</v>
      </c>
      <c r="G89" s="31" t="s">
        <v>103</v>
      </c>
      <c r="H89" s="31" t="s">
        <v>13746</v>
      </c>
      <c r="I89" s="38">
        <v>0.41666666666666669</v>
      </c>
      <c r="J89" s="31" t="s">
        <v>81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3"/>
      <c r="R89" s="23"/>
      <c r="S89" s="29">
        <v>22000</v>
      </c>
      <c r="T89" s="492"/>
    </row>
    <row r="90" spans="1:20" ht="54" customHeight="1" x14ac:dyDescent="1.65">
      <c r="A90" s="31" t="s">
        <v>14095</v>
      </c>
      <c r="B90" s="37" t="s">
        <v>14096</v>
      </c>
      <c r="C90" s="31" t="s">
        <v>14097</v>
      </c>
      <c r="D90" s="31" t="s">
        <v>14098</v>
      </c>
      <c r="E90" s="31" t="s">
        <v>101</v>
      </c>
      <c r="F90" s="31" t="s">
        <v>123</v>
      </c>
      <c r="G90" s="31" t="s">
        <v>103</v>
      </c>
      <c r="H90" s="31" t="s">
        <v>13746</v>
      </c>
      <c r="I90" s="38">
        <v>0.41666666666666669</v>
      </c>
      <c r="J90" s="31" t="s">
        <v>81</v>
      </c>
      <c r="K90" s="31" t="s">
        <v>105</v>
      </c>
      <c r="L90" s="31" t="s">
        <v>106</v>
      </c>
      <c r="M90" s="31" t="s">
        <v>107</v>
      </c>
      <c r="N90" s="23"/>
      <c r="O90" s="23"/>
      <c r="P90" s="23"/>
      <c r="Q90" s="23"/>
      <c r="R90" s="23"/>
      <c r="S90" s="29">
        <v>22000</v>
      </c>
      <c r="T90" s="492"/>
    </row>
    <row r="91" spans="1:20" ht="54" customHeight="1" x14ac:dyDescent="1.65">
      <c r="A91" s="31" t="s">
        <v>14110</v>
      </c>
      <c r="B91" s="37" t="s">
        <v>14111</v>
      </c>
      <c r="C91" s="31" t="s">
        <v>14112</v>
      </c>
      <c r="D91" s="31" t="s">
        <v>14113</v>
      </c>
      <c r="E91" s="31" t="s">
        <v>101</v>
      </c>
      <c r="F91" s="31" t="s">
        <v>123</v>
      </c>
      <c r="G91" s="31" t="s">
        <v>103</v>
      </c>
      <c r="H91" s="31" t="s">
        <v>13746</v>
      </c>
      <c r="I91" s="38">
        <v>0.41666666666666669</v>
      </c>
      <c r="J91" s="31" t="s">
        <v>81</v>
      </c>
      <c r="K91" s="31" t="s">
        <v>105</v>
      </c>
      <c r="L91" s="31" t="s">
        <v>106</v>
      </c>
      <c r="M91" s="31" t="s">
        <v>107</v>
      </c>
      <c r="N91" s="23"/>
      <c r="O91" s="23"/>
      <c r="P91" s="23"/>
      <c r="Q91" s="23"/>
      <c r="R91" s="23"/>
      <c r="S91" s="29">
        <v>22000</v>
      </c>
      <c r="T91" s="492"/>
    </row>
    <row r="92" spans="1:20" ht="54" customHeight="1" x14ac:dyDescent="1.65">
      <c r="A92" s="31" t="s">
        <v>14118</v>
      </c>
      <c r="B92" s="37" t="s">
        <v>14119</v>
      </c>
      <c r="C92" s="31" t="s">
        <v>14120</v>
      </c>
      <c r="D92" s="31" t="s">
        <v>14121</v>
      </c>
      <c r="E92" s="31" t="s">
        <v>101</v>
      </c>
      <c r="F92" s="31" t="s">
        <v>102</v>
      </c>
      <c r="G92" s="31" t="s">
        <v>1544</v>
      </c>
      <c r="H92" s="31" t="s">
        <v>13746</v>
      </c>
      <c r="I92" s="38">
        <v>0.5</v>
      </c>
      <c r="J92" s="31" t="s">
        <v>81</v>
      </c>
      <c r="K92" s="31" t="s">
        <v>105</v>
      </c>
      <c r="L92" s="31" t="s">
        <v>106</v>
      </c>
      <c r="M92" s="31" t="s">
        <v>107</v>
      </c>
      <c r="N92" s="23"/>
      <c r="O92" s="23"/>
      <c r="P92" s="23"/>
      <c r="Q92" s="23"/>
      <c r="R92" s="23"/>
      <c r="S92" s="29">
        <v>22000</v>
      </c>
      <c r="T92" s="492"/>
    </row>
    <row r="93" spans="1:20" ht="54" customHeight="1" x14ac:dyDescent="1.65">
      <c r="A93" s="679" t="s">
        <v>15033</v>
      </c>
      <c r="B93" s="680"/>
      <c r="C93" s="680"/>
      <c r="D93" s="680"/>
      <c r="E93" s="680"/>
      <c r="F93" s="680"/>
      <c r="G93" s="680"/>
      <c r="H93" s="680"/>
      <c r="I93" s="680"/>
      <c r="J93" s="680"/>
      <c r="K93" s="680"/>
      <c r="L93" s="680"/>
      <c r="M93" s="681"/>
      <c r="N93" s="23"/>
      <c r="O93" s="23"/>
      <c r="P93" s="23"/>
      <c r="Q93" s="23"/>
      <c r="R93" s="23"/>
      <c r="S93" s="29"/>
      <c r="T93" s="492"/>
    </row>
    <row r="94" spans="1:20" ht="54" customHeight="1" x14ac:dyDescent="1.65">
      <c r="A94" s="31" t="s">
        <v>14218</v>
      </c>
      <c r="B94" s="37" t="s">
        <v>14219</v>
      </c>
      <c r="C94" s="31" t="s">
        <v>14220</v>
      </c>
      <c r="D94" s="31" t="s">
        <v>14221</v>
      </c>
      <c r="E94" s="31" t="s">
        <v>101</v>
      </c>
      <c r="F94" s="31" t="s">
        <v>123</v>
      </c>
      <c r="G94" s="31" t="s">
        <v>124</v>
      </c>
      <c r="H94" s="31" t="s">
        <v>14213</v>
      </c>
      <c r="I94" s="38">
        <v>4.1666666666666664E-2</v>
      </c>
      <c r="J94" s="31" t="s">
        <v>81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23"/>
      <c r="R94" s="23"/>
      <c r="S94" s="29">
        <v>22000</v>
      </c>
      <c r="T94" s="492"/>
    </row>
    <row r="95" spans="1:20" ht="54" customHeight="1" x14ac:dyDescent="1.65">
      <c r="A95" s="31" t="s">
        <v>14222</v>
      </c>
      <c r="B95" s="37" t="s">
        <v>2818</v>
      </c>
      <c r="C95" s="31" t="s">
        <v>14223</v>
      </c>
      <c r="D95" s="31" t="s">
        <v>14224</v>
      </c>
      <c r="E95" s="31" t="s">
        <v>101</v>
      </c>
      <c r="F95" s="31" t="s">
        <v>123</v>
      </c>
      <c r="G95" s="31" t="s">
        <v>124</v>
      </c>
      <c r="H95" s="31" t="s">
        <v>14213</v>
      </c>
      <c r="I95" s="38">
        <v>4.1666666666666664E-2</v>
      </c>
      <c r="J95" s="31" t="s">
        <v>81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23"/>
      <c r="R95" s="23"/>
      <c r="S95" s="29">
        <v>22000</v>
      </c>
      <c r="T95" s="492"/>
    </row>
    <row r="96" spans="1:20" ht="54" customHeight="1" x14ac:dyDescent="1.65">
      <c r="A96" s="31" t="s">
        <v>14267</v>
      </c>
      <c r="B96" s="37" t="s">
        <v>14268</v>
      </c>
      <c r="C96" s="31" t="s">
        <v>14269</v>
      </c>
      <c r="D96" s="31" t="s">
        <v>14270</v>
      </c>
      <c r="E96" s="31" t="s">
        <v>687</v>
      </c>
      <c r="F96" s="31" t="s">
        <v>123</v>
      </c>
      <c r="G96" s="31" t="s">
        <v>103</v>
      </c>
      <c r="H96" s="31" t="s">
        <v>14213</v>
      </c>
      <c r="I96" s="38">
        <v>8.3333333333333329E-2</v>
      </c>
      <c r="J96" s="31" t="s">
        <v>81</v>
      </c>
      <c r="K96" s="31" t="s">
        <v>105</v>
      </c>
      <c r="L96" s="31" t="s">
        <v>533</v>
      </c>
      <c r="M96" s="31" t="s">
        <v>107</v>
      </c>
      <c r="N96" s="23"/>
      <c r="O96" s="23"/>
      <c r="P96" s="23"/>
      <c r="Q96" s="23"/>
      <c r="R96" s="23"/>
      <c r="S96" s="29">
        <v>22000</v>
      </c>
      <c r="T96" s="492"/>
    </row>
    <row r="97" spans="1:20" ht="54" customHeight="1" x14ac:dyDescent="1.65">
      <c r="A97" s="31" t="s">
        <v>14359</v>
      </c>
      <c r="B97" s="37" t="s">
        <v>14360</v>
      </c>
      <c r="C97" s="31" t="s">
        <v>14361</v>
      </c>
      <c r="D97" s="31" t="s">
        <v>14362</v>
      </c>
      <c r="E97" s="31" t="s">
        <v>101</v>
      </c>
      <c r="F97" s="31" t="s">
        <v>123</v>
      </c>
      <c r="G97" s="31" t="s">
        <v>124</v>
      </c>
      <c r="H97" s="31" t="s">
        <v>14213</v>
      </c>
      <c r="I97" s="38">
        <v>0.32291666666666669</v>
      </c>
      <c r="J97" s="31" t="s">
        <v>81</v>
      </c>
      <c r="K97" s="31" t="s">
        <v>105</v>
      </c>
      <c r="L97" s="31" t="s">
        <v>106</v>
      </c>
      <c r="M97" s="31" t="s">
        <v>107</v>
      </c>
      <c r="N97" s="23"/>
      <c r="O97" s="23"/>
      <c r="P97" s="23"/>
      <c r="Q97" s="23"/>
      <c r="R97" s="23"/>
      <c r="S97" s="29">
        <v>22000</v>
      </c>
      <c r="T97" s="492"/>
    </row>
    <row r="98" spans="1:20" ht="54" customHeight="1" x14ac:dyDescent="1.65">
      <c r="A98" s="26" t="s">
        <v>14363</v>
      </c>
      <c r="B98" s="27" t="s">
        <v>14364</v>
      </c>
      <c r="C98" s="31" t="s">
        <v>14365</v>
      </c>
      <c r="D98" s="26" t="s">
        <v>14366</v>
      </c>
      <c r="E98" s="26" t="s">
        <v>101</v>
      </c>
      <c r="F98" s="26" t="s">
        <v>123</v>
      </c>
      <c r="G98" s="26" t="s">
        <v>124</v>
      </c>
      <c r="H98" s="26" t="s">
        <v>14213</v>
      </c>
      <c r="I98" s="28">
        <v>0.32291666666666669</v>
      </c>
      <c r="J98" s="26" t="s">
        <v>81</v>
      </c>
      <c r="K98" s="31" t="s">
        <v>105</v>
      </c>
      <c r="L98" s="26" t="s">
        <v>106</v>
      </c>
      <c r="M98" s="26" t="s">
        <v>107</v>
      </c>
      <c r="N98" s="23"/>
      <c r="O98" s="23"/>
      <c r="P98" s="23"/>
      <c r="Q98" s="23"/>
      <c r="R98" s="23"/>
      <c r="S98" s="175">
        <v>22000</v>
      </c>
      <c r="T98" s="492"/>
    </row>
    <row r="99" spans="1:20" ht="54" customHeight="1" x14ac:dyDescent="1.65">
      <c r="A99" s="31" t="s">
        <v>14367</v>
      </c>
      <c r="B99" s="37" t="s">
        <v>14368</v>
      </c>
      <c r="C99" s="31" t="s">
        <v>14369</v>
      </c>
      <c r="D99" s="31" t="s">
        <v>14370</v>
      </c>
      <c r="E99" s="31" t="s">
        <v>101</v>
      </c>
      <c r="F99" s="31" t="s">
        <v>123</v>
      </c>
      <c r="G99" s="31" t="s">
        <v>124</v>
      </c>
      <c r="H99" s="31" t="s">
        <v>14213</v>
      </c>
      <c r="I99" s="38">
        <v>0.32291666666666669</v>
      </c>
      <c r="J99" s="31" t="s">
        <v>81</v>
      </c>
      <c r="K99" s="31" t="s">
        <v>105</v>
      </c>
      <c r="L99" s="31" t="s">
        <v>106</v>
      </c>
      <c r="M99" s="31" t="s">
        <v>107</v>
      </c>
      <c r="N99" s="23"/>
      <c r="O99" s="23"/>
      <c r="P99" s="23"/>
      <c r="Q99" s="23"/>
      <c r="R99" s="23"/>
      <c r="S99" s="29">
        <v>22000</v>
      </c>
      <c r="T99" s="492"/>
    </row>
    <row r="100" spans="1:20" ht="54" customHeight="1" x14ac:dyDescent="1.65">
      <c r="A100" s="31" t="s">
        <v>14371</v>
      </c>
      <c r="B100" s="37" t="s">
        <v>14372</v>
      </c>
      <c r="C100" s="31" t="s">
        <v>14373</v>
      </c>
      <c r="D100" s="31" t="s">
        <v>14374</v>
      </c>
      <c r="E100" s="31" t="s">
        <v>101</v>
      </c>
      <c r="F100" s="31" t="s">
        <v>123</v>
      </c>
      <c r="G100" s="31" t="s">
        <v>124</v>
      </c>
      <c r="H100" s="31" t="s">
        <v>14213</v>
      </c>
      <c r="I100" s="38">
        <v>0.32291666666666669</v>
      </c>
      <c r="J100" s="31" t="s">
        <v>81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23"/>
      <c r="R100" s="23"/>
      <c r="S100" s="29">
        <v>22000</v>
      </c>
      <c r="T100" s="492"/>
    </row>
    <row r="101" spans="1:20" ht="54" customHeight="1" x14ac:dyDescent="1.65">
      <c r="A101" s="31" t="s">
        <v>14375</v>
      </c>
      <c r="B101" s="37" t="s">
        <v>13683</v>
      </c>
      <c r="C101" s="31" t="s">
        <v>14376</v>
      </c>
      <c r="D101" s="31" t="s">
        <v>14377</v>
      </c>
      <c r="E101" s="31" t="s">
        <v>101</v>
      </c>
      <c r="F101" s="31" t="s">
        <v>123</v>
      </c>
      <c r="G101" s="31" t="s">
        <v>124</v>
      </c>
      <c r="H101" s="31" t="s">
        <v>14213</v>
      </c>
      <c r="I101" s="38">
        <v>0.32291666666666669</v>
      </c>
      <c r="J101" s="31" t="s">
        <v>81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23"/>
      <c r="R101" s="23"/>
      <c r="S101" s="29">
        <v>22000</v>
      </c>
      <c r="T101" s="492"/>
    </row>
    <row r="102" spans="1:20" ht="54" customHeight="1" x14ac:dyDescent="1.65">
      <c r="A102" s="31" t="s">
        <v>14382</v>
      </c>
      <c r="B102" s="37" t="s">
        <v>13683</v>
      </c>
      <c r="C102" s="31" t="s">
        <v>14383</v>
      </c>
      <c r="D102" s="31" t="s">
        <v>14384</v>
      </c>
      <c r="E102" s="31" t="s">
        <v>101</v>
      </c>
      <c r="F102" s="31" t="s">
        <v>123</v>
      </c>
      <c r="G102" s="31" t="s">
        <v>124</v>
      </c>
      <c r="H102" s="31" t="s">
        <v>14213</v>
      </c>
      <c r="I102" s="38">
        <v>0.32291666666666669</v>
      </c>
      <c r="J102" s="31" t="s">
        <v>81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22000</v>
      </c>
      <c r="T102" s="492"/>
    </row>
    <row r="103" spans="1:20" ht="54" customHeight="1" x14ac:dyDescent="1.65">
      <c r="A103" s="31" t="s">
        <v>14385</v>
      </c>
      <c r="B103" s="37" t="s">
        <v>14386</v>
      </c>
      <c r="C103" s="31" t="s">
        <v>14387</v>
      </c>
      <c r="D103" s="31" t="s">
        <v>14388</v>
      </c>
      <c r="E103" s="31" t="s">
        <v>101</v>
      </c>
      <c r="F103" s="31" t="s">
        <v>123</v>
      </c>
      <c r="G103" s="31" t="s">
        <v>124</v>
      </c>
      <c r="H103" s="31" t="s">
        <v>14213</v>
      </c>
      <c r="I103" s="38">
        <v>0.32291666666666669</v>
      </c>
      <c r="J103" s="31" t="s">
        <v>81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23"/>
      <c r="R103" s="23"/>
      <c r="S103" s="29">
        <v>22000</v>
      </c>
      <c r="T103" s="492"/>
    </row>
    <row r="104" spans="1:20" ht="54" customHeight="1" x14ac:dyDescent="1.65">
      <c r="A104" s="31" t="s">
        <v>14389</v>
      </c>
      <c r="B104" s="37" t="s">
        <v>14390</v>
      </c>
      <c r="C104" s="31" t="s">
        <v>14391</v>
      </c>
      <c r="D104" s="31" t="s">
        <v>14392</v>
      </c>
      <c r="E104" s="31" t="s">
        <v>101</v>
      </c>
      <c r="F104" s="31" t="s">
        <v>123</v>
      </c>
      <c r="G104" s="31" t="s">
        <v>124</v>
      </c>
      <c r="H104" s="31" t="s">
        <v>14213</v>
      </c>
      <c r="I104" s="38">
        <v>0.32291666666666669</v>
      </c>
      <c r="J104" s="31" t="s">
        <v>81</v>
      </c>
      <c r="K104" s="31" t="s">
        <v>105</v>
      </c>
      <c r="L104" s="31" t="s">
        <v>106</v>
      </c>
      <c r="M104" s="31" t="s">
        <v>107</v>
      </c>
      <c r="N104" s="23"/>
      <c r="O104" s="23"/>
      <c r="P104" s="23"/>
      <c r="Q104" s="23"/>
      <c r="R104" s="23"/>
      <c r="S104" s="29">
        <v>22000</v>
      </c>
      <c r="T104" s="492"/>
    </row>
    <row r="105" spans="1:20" ht="54" customHeight="1" x14ac:dyDescent="1.65">
      <c r="A105" s="31" t="s">
        <v>14393</v>
      </c>
      <c r="B105" s="37" t="s">
        <v>14394</v>
      </c>
      <c r="C105" s="31" t="s">
        <v>14395</v>
      </c>
      <c r="D105" s="31" t="s">
        <v>14396</v>
      </c>
      <c r="E105" s="31" t="s">
        <v>101</v>
      </c>
      <c r="F105" s="31" t="s">
        <v>123</v>
      </c>
      <c r="G105" s="31" t="s">
        <v>124</v>
      </c>
      <c r="H105" s="31" t="s">
        <v>14213</v>
      </c>
      <c r="I105" s="38">
        <v>0.32291666666666669</v>
      </c>
      <c r="J105" s="31" t="s">
        <v>81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22000</v>
      </c>
      <c r="T105" s="492"/>
    </row>
    <row r="106" spans="1:20" ht="54" customHeight="1" x14ac:dyDescent="1.65">
      <c r="A106" s="31" t="s">
        <v>14525</v>
      </c>
      <c r="B106" s="37" t="s">
        <v>14526</v>
      </c>
      <c r="C106" s="31" t="s">
        <v>14527</v>
      </c>
      <c r="D106" s="31" t="s">
        <v>14528</v>
      </c>
      <c r="E106" s="31" t="s">
        <v>687</v>
      </c>
      <c r="F106" s="31" t="s">
        <v>123</v>
      </c>
      <c r="G106" s="31" t="s">
        <v>103</v>
      </c>
      <c r="H106" s="31" t="s">
        <v>14213</v>
      </c>
      <c r="I106" s="38">
        <v>0.83333333333333337</v>
      </c>
      <c r="J106" s="31" t="s">
        <v>81</v>
      </c>
      <c r="K106" s="31" t="s">
        <v>105</v>
      </c>
      <c r="L106" s="31" t="s">
        <v>125</v>
      </c>
      <c r="M106" s="31" t="s">
        <v>107</v>
      </c>
      <c r="N106" s="23"/>
      <c r="O106" s="23"/>
      <c r="P106" s="23"/>
      <c r="Q106" s="23"/>
      <c r="R106" s="23"/>
      <c r="S106" s="29">
        <v>22000</v>
      </c>
      <c r="T106" s="492"/>
    </row>
    <row r="107" spans="1:20" ht="54" customHeight="1" x14ac:dyDescent="1.65">
      <c r="A107" s="679" t="s">
        <v>15034</v>
      </c>
      <c r="B107" s="680"/>
      <c r="C107" s="680"/>
      <c r="D107" s="680"/>
      <c r="E107" s="680"/>
      <c r="F107" s="680"/>
      <c r="G107" s="680"/>
      <c r="H107" s="680"/>
      <c r="I107" s="680"/>
      <c r="J107" s="680"/>
      <c r="K107" s="680"/>
      <c r="L107" s="680"/>
      <c r="M107" s="681"/>
      <c r="N107" s="23"/>
      <c r="O107" s="23"/>
      <c r="P107" s="23"/>
      <c r="Q107" s="23"/>
      <c r="R107" s="23"/>
      <c r="S107" s="29"/>
      <c r="T107" s="492"/>
    </row>
    <row r="108" spans="1:20" ht="54" customHeight="1" x14ac:dyDescent="1.65">
      <c r="A108" s="31" t="s">
        <v>14575</v>
      </c>
      <c r="B108" s="37" t="s">
        <v>14576</v>
      </c>
      <c r="C108" s="31" t="s">
        <v>14577</v>
      </c>
      <c r="D108" s="31" t="s">
        <v>14578</v>
      </c>
      <c r="E108" s="31" t="s">
        <v>101</v>
      </c>
      <c r="F108" s="31" t="s">
        <v>123</v>
      </c>
      <c r="G108" s="31" t="s">
        <v>124</v>
      </c>
      <c r="H108" s="31" t="s">
        <v>14534</v>
      </c>
      <c r="I108" s="38">
        <v>0.32291666666666669</v>
      </c>
      <c r="J108" s="31" t="s">
        <v>81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23"/>
      <c r="R108" s="23"/>
      <c r="S108" s="29">
        <v>22000</v>
      </c>
      <c r="T108" s="492"/>
    </row>
    <row r="109" spans="1:20" ht="54" customHeight="1" x14ac:dyDescent="1.65">
      <c r="A109" s="31" t="s">
        <v>14579</v>
      </c>
      <c r="B109" s="37" t="s">
        <v>764</v>
      </c>
      <c r="C109" s="31" t="s">
        <v>14580</v>
      </c>
      <c r="D109" s="31" t="s">
        <v>14581</v>
      </c>
      <c r="E109" s="31" t="s">
        <v>101</v>
      </c>
      <c r="F109" s="31" t="s">
        <v>123</v>
      </c>
      <c r="G109" s="31" t="s">
        <v>124</v>
      </c>
      <c r="H109" s="31" t="s">
        <v>14534</v>
      </c>
      <c r="I109" s="38">
        <v>0.32291666666666669</v>
      </c>
      <c r="J109" s="31" t="s">
        <v>81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23"/>
      <c r="R109" s="23"/>
      <c r="S109" s="29">
        <v>22000</v>
      </c>
      <c r="T109" s="492"/>
    </row>
    <row r="110" spans="1:20" ht="54" customHeight="1" x14ac:dyDescent="1.65">
      <c r="A110" s="31" t="s">
        <v>14582</v>
      </c>
      <c r="B110" s="37" t="s">
        <v>14583</v>
      </c>
      <c r="C110" s="31" t="s">
        <v>14584</v>
      </c>
      <c r="D110" s="31" t="s">
        <v>14585</v>
      </c>
      <c r="E110" s="31" t="s">
        <v>101</v>
      </c>
      <c r="F110" s="31" t="s">
        <v>123</v>
      </c>
      <c r="G110" s="31" t="s">
        <v>103</v>
      </c>
      <c r="H110" s="31" t="s">
        <v>14534</v>
      </c>
      <c r="I110" s="38">
        <v>0.375</v>
      </c>
      <c r="J110" s="31" t="s">
        <v>81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23"/>
      <c r="R110" s="23"/>
      <c r="S110" s="29">
        <v>22000</v>
      </c>
      <c r="T110" s="492"/>
    </row>
    <row r="111" spans="1:20" ht="54" customHeight="1" x14ac:dyDescent="1.65">
      <c r="A111" s="752" t="s">
        <v>15396</v>
      </c>
      <c r="B111" s="753"/>
      <c r="C111" s="753"/>
      <c r="D111" s="753"/>
      <c r="E111" s="753"/>
      <c r="F111" s="753"/>
      <c r="G111" s="753"/>
      <c r="H111" s="753"/>
      <c r="I111" s="753"/>
      <c r="J111" s="753"/>
      <c r="K111" s="753"/>
      <c r="L111" s="753"/>
      <c r="M111" s="754"/>
      <c r="N111" s="23"/>
      <c r="O111" s="23"/>
      <c r="P111" s="23"/>
      <c r="Q111" s="23"/>
      <c r="R111" s="23"/>
      <c r="S111" s="175"/>
      <c r="T111" s="492"/>
    </row>
    <row r="112" spans="1:20" ht="54" customHeight="1" x14ac:dyDescent="1.65">
      <c r="A112" s="31" t="s">
        <v>15138</v>
      </c>
      <c r="B112" s="37" t="s">
        <v>7836</v>
      </c>
      <c r="C112" s="31" t="s">
        <v>15139</v>
      </c>
      <c r="D112" s="31" t="s">
        <v>15140</v>
      </c>
      <c r="E112" s="31" t="s">
        <v>101</v>
      </c>
      <c r="F112" s="31" t="s">
        <v>123</v>
      </c>
      <c r="G112" s="31" t="s">
        <v>124</v>
      </c>
      <c r="H112" s="31" t="s">
        <v>15049</v>
      </c>
      <c r="I112" s="38">
        <v>0.125</v>
      </c>
      <c r="J112" s="31" t="s">
        <v>81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23"/>
      <c r="R112" s="23"/>
      <c r="S112" s="29">
        <v>22000</v>
      </c>
      <c r="T112" s="492"/>
    </row>
    <row r="113" spans="1:20" ht="54" customHeight="1" x14ac:dyDescent="1.65">
      <c r="A113" s="31" t="s">
        <v>15141</v>
      </c>
      <c r="B113" s="37" t="s">
        <v>15142</v>
      </c>
      <c r="C113" s="31" t="s">
        <v>15143</v>
      </c>
      <c r="D113" s="31" t="s">
        <v>15144</v>
      </c>
      <c r="E113" s="31" t="s">
        <v>101</v>
      </c>
      <c r="F113" s="31" t="s">
        <v>123</v>
      </c>
      <c r="G113" s="31" t="s">
        <v>124</v>
      </c>
      <c r="H113" s="31" t="s">
        <v>15049</v>
      </c>
      <c r="I113" s="38">
        <v>0.125</v>
      </c>
      <c r="J113" s="31" t="s">
        <v>81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23"/>
      <c r="R113" s="23"/>
      <c r="S113" s="29">
        <v>22000</v>
      </c>
      <c r="T113" s="492"/>
    </row>
    <row r="114" spans="1:20" ht="54" customHeight="1" x14ac:dyDescent="1.65">
      <c r="A114" s="31" t="s">
        <v>15145</v>
      </c>
      <c r="B114" s="37" t="s">
        <v>15146</v>
      </c>
      <c r="C114" s="31" t="s">
        <v>15147</v>
      </c>
      <c r="D114" s="31" t="s">
        <v>15148</v>
      </c>
      <c r="E114" s="31" t="s">
        <v>101</v>
      </c>
      <c r="F114" s="31" t="s">
        <v>123</v>
      </c>
      <c r="G114" s="31" t="s">
        <v>124</v>
      </c>
      <c r="H114" s="31" t="s">
        <v>15049</v>
      </c>
      <c r="I114" s="38">
        <v>0.125</v>
      </c>
      <c r="J114" s="31" t="s">
        <v>81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23"/>
      <c r="R114" s="23"/>
      <c r="S114" s="29">
        <v>22000</v>
      </c>
      <c r="T114" s="492"/>
    </row>
    <row r="115" spans="1:20" ht="54" customHeight="1" x14ac:dyDescent="1.65">
      <c r="A115" s="31" t="s">
        <v>15149</v>
      </c>
      <c r="B115" s="37" t="s">
        <v>15150</v>
      </c>
      <c r="C115" s="31" t="s">
        <v>15151</v>
      </c>
      <c r="D115" s="31" t="s">
        <v>15152</v>
      </c>
      <c r="E115" s="31" t="s">
        <v>101</v>
      </c>
      <c r="F115" s="31" t="s">
        <v>123</v>
      </c>
      <c r="G115" s="31" t="s">
        <v>124</v>
      </c>
      <c r="H115" s="31" t="s">
        <v>15049</v>
      </c>
      <c r="I115" s="38">
        <v>0.125</v>
      </c>
      <c r="J115" s="31" t="s">
        <v>81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3"/>
      <c r="R115" s="23"/>
      <c r="S115" s="29">
        <v>22000</v>
      </c>
      <c r="T115" s="492"/>
    </row>
    <row r="116" spans="1:20" ht="54" customHeight="1" x14ac:dyDescent="1.65">
      <c r="A116" s="31" t="s">
        <v>15153</v>
      </c>
      <c r="B116" s="37" t="s">
        <v>15154</v>
      </c>
      <c r="C116" s="31" t="s">
        <v>15155</v>
      </c>
      <c r="D116" s="31" t="s">
        <v>15156</v>
      </c>
      <c r="E116" s="31" t="s">
        <v>101</v>
      </c>
      <c r="F116" s="31" t="s">
        <v>123</v>
      </c>
      <c r="G116" s="31" t="s">
        <v>124</v>
      </c>
      <c r="H116" s="31" t="s">
        <v>15049</v>
      </c>
      <c r="I116" s="38">
        <v>0.125</v>
      </c>
      <c r="J116" s="31" t="s">
        <v>81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3"/>
      <c r="R116" s="23"/>
      <c r="S116" s="29">
        <v>22000</v>
      </c>
      <c r="T116" s="492"/>
    </row>
    <row r="117" spans="1:20" ht="54" customHeight="1" x14ac:dyDescent="1.65">
      <c r="A117" s="31" t="s">
        <v>15157</v>
      </c>
      <c r="B117" s="37" t="s">
        <v>12601</v>
      </c>
      <c r="C117" s="31" t="s">
        <v>15158</v>
      </c>
      <c r="D117" s="31" t="s">
        <v>15159</v>
      </c>
      <c r="E117" s="31" t="s">
        <v>101</v>
      </c>
      <c r="F117" s="31" t="s">
        <v>123</v>
      </c>
      <c r="G117" s="31" t="s">
        <v>124</v>
      </c>
      <c r="H117" s="31" t="s">
        <v>15049</v>
      </c>
      <c r="I117" s="38">
        <v>0.125</v>
      </c>
      <c r="J117" s="31" t="s">
        <v>81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3"/>
      <c r="R117" s="23"/>
      <c r="S117" s="29">
        <v>22000</v>
      </c>
      <c r="T117" s="492"/>
    </row>
    <row r="118" spans="1:20" ht="54" customHeight="1" x14ac:dyDescent="1.65">
      <c r="A118" s="31" t="s">
        <v>15160</v>
      </c>
      <c r="B118" s="37" t="s">
        <v>15161</v>
      </c>
      <c r="C118" s="31" t="s">
        <v>15162</v>
      </c>
      <c r="D118" s="31" t="s">
        <v>15163</v>
      </c>
      <c r="E118" s="31" t="s">
        <v>687</v>
      </c>
      <c r="F118" s="31" t="s">
        <v>102</v>
      </c>
      <c r="G118" s="31" t="s">
        <v>562</v>
      </c>
      <c r="H118" s="31" t="s">
        <v>15049</v>
      </c>
      <c r="I118" s="38">
        <v>0.29166666666666669</v>
      </c>
      <c r="J118" s="31" t="s">
        <v>81</v>
      </c>
      <c r="K118" s="31" t="s">
        <v>105</v>
      </c>
      <c r="L118" s="31" t="s">
        <v>125</v>
      </c>
      <c r="M118" s="31" t="s">
        <v>107</v>
      </c>
      <c r="N118" s="23"/>
      <c r="O118" s="23"/>
      <c r="P118" s="23"/>
      <c r="Q118" s="23"/>
      <c r="R118" s="23"/>
      <c r="S118" s="29">
        <v>22000</v>
      </c>
      <c r="T118" s="492"/>
    </row>
    <row r="119" spans="1:20" ht="54" customHeight="1" x14ac:dyDescent="1.65">
      <c r="A119" s="31" t="s">
        <v>15164</v>
      </c>
      <c r="B119" s="37" t="s">
        <v>15165</v>
      </c>
      <c r="C119" s="31" t="s">
        <v>15166</v>
      </c>
      <c r="D119" s="31" t="s">
        <v>15167</v>
      </c>
      <c r="E119" s="31" t="s">
        <v>687</v>
      </c>
      <c r="F119" s="31" t="s">
        <v>102</v>
      </c>
      <c r="G119" s="31" t="s">
        <v>562</v>
      </c>
      <c r="H119" s="31" t="s">
        <v>15049</v>
      </c>
      <c r="I119" s="38">
        <v>0.29166666666666669</v>
      </c>
      <c r="J119" s="31" t="s">
        <v>81</v>
      </c>
      <c r="K119" s="31" t="s">
        <v>105</v>
      </c>
      <c r="L119" s="31" t="s">
        <v>276</v>
      </c>
      <c r="M119" s="31" t="s">
        <v>107</v>
      </c>
      <c r="N119" s="23"/>
      <c r="O119" s="23"/>
      <c r="P119" s="23"/>
      <c r="Q119" s="23"/>
      <c r="R119" s="23"/>
      <c r="S119" s="29">
        <v>22000</v>
      </c>
      <c r="T119" s="492"/>
    </row>
    <row r="120" spans="1:20" ht="54" customHeight="1" x14ac:dyDescent="1.65">
      <c r="A120" s="31" t="s">
        <v>15168</v>
      </c>
      <c r="B120" s="37" t="s">
        <v>15169</v>
      </c>
      <c r="C120" s="31" t="s">
        <v>15170</v>
      </c>
      <c r="D120" s="31" t="s">
        <v>15171</v>
      </c>
      <c r="E120" s="31" t="s">
        <v>687</v>
      </c>
      <c r="F120" s="31" t="s">
        <v>102</v>
      </c>
      <c r="G120" s="31" t="s">
        <v>562</v>
      </c>
      <c r="H120" s="31" t="s">
        <v>15049</v>
      </c>
      <c r="I120" s="38">
        <v>0.29166666666666669</v>
      </c>
      <c r="J120" s="31" t="s">
        <v>81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23"/>
      <c r="R120" s="23"/>
      <c r="S120" s="29">
        <v>22000</v>
      </c>
      <c r="T120" s="492"/>
    </row>
    <row r="121" spans="1:20" ht="54" customHeight="1" x14ac:dyDescent="1.65">
      <c r="A121" s="688" t="s">
        <v>15603</v>
      </c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90"/>
      <c r="N121" s="23"/>
      <c r="O121" s="23"/>
      <c r="P121" s="23"/>
      <c r="Q121" s="23"/>
      <c r="R121" s="23"/>
      <c r="S121" s="29"/>
      <c r="T121" s="492"/>
    </row>
    <row r="122" spans="1:20" ht="54" customHeight="1" x14ac:dyDescent="1.65">
      <c r="A122" s="31" t="s">
        <v>15407</v>
      </c>
      <c r="B122" s="37" t="s">
        <v>8186</v>
      </c>
      <c r="C122" s="31" t="s">
        <v>15408</v>
      </c>
      <c r="D122" s="31" t="s">
        <v>15409</v>
      </c>
      <c r="E122" s="31" t="s">
        <v>101</v>
      </c>
      <c r="F122" s="31" t="s">
        <v>123</v>
      </c>
      <c r="G122" s="31" t="s">
        <v>124</v>
      </c>
      <c r="H122" s="31" t="s">
        <v>15406</v>
      </c>
      <c r="I122" s="38">
        <v>0.125</v>
      </c>
      <c r="J122" s="31" t="s">
        <v>81</v>
      </c>
      <c r="K122" s="31" t="s">
        <v>105</v>
      </c>
      <c r="L122" s="31" t="s">
        <v>125</v>
      </c>
      <c r="M122" s="31" t="s">
        <v>107</v>
      </c>
      <c r="N122" s="23"/>
      <c r="O122" s="23"/>
      <c r="P122" s="23"/>
      <c r="Q122" s="23"/>
      <c r="R122" s="23"/>
      <c r="S122" s="29">
        <v>22000</v>
      </c>
      <c r="T122" s="492"/>
    </row>
    <row r="123" spans="1:20" ht="54" customHeight="1" x14ac:dyDescent="1.65">
      <c r="A123" s="31" t="s">
        <v>15410</v>
      </c>
      <c r="B123" s="37" t="s">
        <v>15411</v>
      </c>
      <c r="C123" s="31" t="s">
        <v>15412</v>
      </c>
      <c r="D123" s="31" t="s">
        <v>15413</v>
      </c>
      <c r="E123" s="31" t="s">
        <v>101</v>
      </c>
      <c r="F123" s="31" t="s">
        <v>123</v>
      </c>
      <c r="G123" s="31" t="s">
        <v>124</v>
      </c>
      <c r="H123" s="31" t="s">
        <v>15406</v>
      </c>
      <c r="I123" s="38">
        <v>0.125</v>
      </c>
      <c r="J123" s="31" t="s">
        <v>81</v>
      </c>
      <c r="K123" s="31" t="s">
        <v>105</v>
      </c>
      <c r="L123" s="31" t="s">
        <v>125</v>
      </c>
      <c r="M123" s="31" t="s">
        <v>107</v>
      </c>
      <c r="N123" s="23"/>
      <c r="O123" s="23"/>
      <c r="P123" s="23"/>
      <c r="Q123" s="23"/>
      <c r="R123" s="23"/>
      <c r="S123" s="29">
        <v>22000</v>
      </c>
      <c r="T123" s="492"/>
    </row>
    <row r="124" spans="1:20" ht="54" customHeight="1" x14ac:dyDescent="1.65">
      <c r="A124" s="31" t="s">
        <v>15414</v>
      </c>
      <c r="B124" s="37" t="s">
        <v>15415</v>
      </c>
      <c r="C124" s="31" t="s">
        <v>15416</v>
      </c>
      <c r="D124" s="31" t="s">
        <v>15417</v>
      </c>
      <c r="E124" s="31" t="s">
        <v>101</v>
      </c>
      <c r="F124" s="31" t="s">
        <v>123</v>
      </c>
      <c r="G124" s="31" t="s">
        <v>124</v>
      </c>
      <c r="H124" s="31" t="s">
        <v>15406</v>
      </c>
      <c r="I124" s="38">
        <v>0.125</v>
      </c>
      <c r="J124" s="31" t="s">
        <v>81</v>
      </c>
      <c r="K124" s="31" t="s">
        <v>105</v>
      </c>
      <c r="L124" s="31" t="s">
        <v>106</v>
      </c>
      <c r="M124" s="31" t="s">
        <v>107</v>
      </c>
      <c r="N124" s="23"/>
      <c r="O124" s="23"/>
      <c r="P124" s="23"/>
      <c r="Q124" s="23"/>
      <c r="R124" s="23"/>
      <c r="S124" s="29">
        <v>22000</v>
      </c>
      <c r="T124" s="492"/>
    </row>
    <row r="125" spans="1:20" ht="54" customHeight="1" x14ac:dyDescent="1.65">
      <c r="A125" s="31" t="s">
        <v>15418</v>
      </c>
      <c r="B125" s="37" t="s">
        <v>15419</v>
      </c>
      <c r="C125" s="31" t="s">
        <v>15420</v>
      </c>
      <c r="D125" s="31" t="s">
        <v>15421</v>
      </c>
      <c r="E125" s="31" t="s">
        <v>101</v>
      </c>
      <c r="F125" s="31" t="s">
        <v>123</v>
      </c>
      <c r="G125" s="31" t="s">
        <v>124</v>
      </c>
      <c r="H125" s="31" t="s">
        <v>15406</v>
      </c>
      <c r="I125" s="38">
        <v>0.125</v>
      </c>
      <c r="J125" s="31" t="s">
        <v>81</v>
      </c>
      <c r="K125" s="31" t="s">
        <v>105</v>
      </c>
      <c r="L125" s="31" t="s">
        <v>125</v>
      </c>
      <c r="M125" s="31" t="s">
        <v>107</v>
      </c>
      <c r="N125" s="23"/>
      <c r="O125" s="23"/>
      <c r="P125" s="23"/>
      <c r="Q125" s="23"/>
      <c r="R125" s="23"/>
      <c r="S125" s="29">
        <v>22000</v>
      </c>
      <c r="T125" s="492"/>
    </row>
    <row r="126" spans="1:20" ht="54" customHeight="1" x14ac:dyDescent="1.65">
      <c r="A126" s="31" t="s">
        <v>15422</v>
      </c>
      <c r="B126" s="37" t="s">
        <v>15423</v>
      </c>
      <c r="C126" s="31" t="s">
        <v>15424</v>
      </c>
      <c r="D126" s="31" t="s">
        <v>15425</v>
      </c>
      <c r="E126" s="31" t="s">
        <v>101</v>
      </c>
      <c r="F126" s="31" t="s">
        <v>123</v>
      </c>
      <c r="G126" s="31" t="s">
        <v>124</v>
      </c>
      <c r="H126" s="31" t="s">
        <v>15406</v>
      </c>
      <c r="I126" s="38">
        <v>0.125</v>
      </c>
      <c r="J126" s="31" t="s">
        <v>81</v>
      </c>
      <c r="K126" s="31" t="s">
        <v>105</v>
      </c>
      <c r="L126" s="31" t="s">
        <v>125</v>
      </c>
      <c r="M126" s="31" t="s">
        <v>107</v>
      </c>
      <c r="N126" s="23"/>
      <c r="O126" s="23"/>
      <c r="P126" s="23"/>
      <c r="Q126" s="23"/>
      <c r="R126" s="23"/>
      <c r="S126" s="29">
        <v>22000</v>
      </c>
      <c r="T126" s="492"/>
    </row>
    <row r="127" spans="1:20" ht="54" customHeight="1" x14ac:dyDescent="1.65">
      <c r="A127" s="31" t="s">
        <v>15426</v>
      </c>
      <c r="B127" s="37" t="s">
        <v>5798</v>
      </c>
      <c r="C127" s="31" t="s">
        <v>15427</v>
      </c>
      <c r="D127" s="31" t="s">
        <v>15428</v>
      </c>
      <c r="E127" s="31" t="s">
        <v>101</v>
      </c>
      <c r="F127" s="31" t="s">
        <v>123</v>
      </c>
      <c r="G127" s="31" t="s">
        <v>124</v>
      </c>
      <c r="H127" s="31" t="s">
        <v>15406</v>
      </c>
      <c r="I127" s="38">
        <v>0.32291666666666669</v>
      </c>
      <c r="J127" s="31" t="s">
        <v>81</v>
      </c>
      <c r="K127" s="31" t="s">
        <v>105</v>
      </c>
      <c r="L127" s="31" t="s">
        <v>106</v>
      </c>
      <c r="M127" s="31" t="s">
        <v>107</v>
      </c>
      <c r="N127" s="23"/>
      <c r="O127" s="23"/>
      <c r="P127" s="23"/>
      <c r="Q127" s="23"/>
      <c r="R127" s="23"/>
      <c r="S127" s="29">
        <v>22000</v>
      </c>
      <c r="T127" s="492"/>
    </row>
    <row r="128" spans="1:20" ht="54" customHeight="1" x14ac:dyDescent="1.65">
      <c r="A128" s="688" t="s">
        <v>16177</v>
      </c>
      <c r="B128" s="689"/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90"/>
      <c r="N128" s="23"/>
      <c r="O128" s="23"/>
      <c r="P128" s="23"/>
      <c r="Q128" s="23"/>
      <c r="R128" s="23"/>
      <c r="S128" s="29"/>
      <c r="T128" s="492"/>
    </row>
    <row r="129" spans="1:20" ht="54" customHeight="1" x14ac:dyDescent="1.65">
      <c r="A129" s="31" t="s">
        <v>15653</v>
      </c>
      <c r="B129" s="37" t="s">
        <v>15654</v>
      </c>
      <c r="C129" s="31" t="s">
        <v>15655</v>
      </c>
      <c r="D129" s="31" t="s">
        <v>15656</v>
      </c>
      <c r="E129" s="31" t="s">
        <v>101</v>
      </c>
      <c r="F129" s="31" t="s">
        <v>102</v>
      </c>
      <c r="G129" s="31" t="s">
        <v>572</v>
      </c>
      <c r="H129" s="31" t="s">
        <v>15633</v>
      </c>
      <c r="I129" s="38">
        <v>0.52083333333333337</v>
      </c>
      <c r="J129" s="31" t="s">
        <v>81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3"/>
      <c r="R129" s="23"/>
      <c r="S129" s="29">
        <v>22000</v>
      </c>
      <c r="T129" s="492"/>
    </row>
    <row r="130" spans="1:20" ht="54" customHeight="1" x14ac:dyDescent="1.65">
      <c r="A130" s="688" t="s">
        <v>17242</v>
      </c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90"/>
      <c r="N130" s="23"/>
      <c r="O130" s="23"/>
      <c r="P130" s="23"/>
      <c r="Q130" s="23"/>
      <c r="R130" s="23"/>
      <c r="S130" s="29"/>
      <c r="T130" s="492"/>
    </row>
    <row r="131" spans="1:20" ht="54" customHeight="1" x14ac:dyDescent="1.65">
      <c r="A131" s="31" t="s">
        <v>16846</v>
      </c>
      <c r="B131" s="31" t="s">
        <v>16847</v>
      </c>
      <c r="C131" s="31" t="s">
        <v>16750</v>
      </c>
      <c r="D131" s="31" t="s">
        <v>16848</v>
      </c>
      <c r="E131" s="31" t="s">
        <v>101</v>
      </c>
      <c r="F131" s="31" t="s">
        <v>123</v>
      </c>
      <c r="G131" s="31" t="s">
        <v>16223</v>
      </c>
      <c r="H131" s="31" t="s">
        <v>16429</v>
      </c>
      <c r="I131" s="31" t="s">
        <v>16752</v>
      </c>
      <c r="J131" s="31" t="s">
        <v>81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23"/>
      <c r="R131" s="23"/>
      <c r="S131" s="29">
        <v>22000</v>
      </c>
      <c r="T131" s="492"/>
    </row>
    <row r="132" spans="1:20" ht="54" customHeight="1" x14ac:dyDescent="1.65">
      <c r="A132" s="31" t="s">
        <v>16849</v>
      </c>
      <c r="B132" s="31" t="s">
        <v>3841</v>
      </c>
      <c r="C132" s="31" t="s">
        <v>16750</v>
      </c>
      <c r="D132" s="31" t="s">
        <v>16850</v>
      </c>
      <c r="E132" s="31" t="s">
        <v>101</v>
      </c>
      <c r="F132" s="31" t="s">
        <v>123</v>
      </c>
      <c r="G132" s="31" t="s">
        <v>16223</v>
      </c>
      <c r="H132" s="31" t="s">
        <v>16249</v>
      </c>
      <c r="I132" s="31" t="s">
        <v>16752</v>
      </c>
      <c r="J132" s="31" t="s">
        <v>81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22000</v>
      </c>
      <c r="T132" s="492"/>
    </row>
    <row r="133" spans="1:20" ht="54" customHeight="1" x14ac:dyDescent="1.65">
      <c r="A133" s="31" t="s">
        <v>16851</v>
      </c>
      <c r="B133" s="31" t="s">
        <v>16852</v>
      </c>
      <c r="C133" s="31" t="s">
        <v>16750</v>
      </c>
      <c r="D133" s="31" t="s">
        <v>16853</v>
      </c>
      <c r="E133" s="31" t="s">
        <v>101</v>
      </c>
      <c r="F133" s="31" t="s">
        <v>123</v>
      </c>
      <c r="G133" s="31" t="s">
        <v>16223</v>
      </c>
      <c r="H133" s="31" t="s">
        <v>16249</v>
      </c>
      <c r="I133" s="31" t="s">
        <v>16752</v>
      </c>
      <c r="J133" s="31" t="s">
        <v>81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23"/>
      <c r="R133" s="23"/>
      <c r="S133" s="29">
        <v>22000</v>
      </c>
      <c r="T133" s="492"/>
    </row>
    <row r="134" spans="1:20" ht="54" customHeight="1" x14ac:dyDescent="1.65">
      <c r="A134" s="31" t="s">
        <v>16854</v>
      </c>
      <c r="B134" s="31" t="s">
        <v>2449</v>
      </c>
      <c r="C134" s="31" t="s">
        <v>16750</v>
      </c>
      <c r="D134" s="31" t="s">
        <v>16855</v>
      </c>
      <c r="E134" s="31" t="s">
        <v>101</v>
      </c>
      <c r="F134" s="31" t="s">
        <v>123</v>
      </c>
      <c r="G134" s="31" t="s">
        <v>16223</v>
      </c>
      <c r="H134" s="31" t="s">
        <v>16249</v>
      </c>
      <c r="I134" s="31" t="s">
        <v>16752</v>
      </c>
      <c r="J134" s="31" t="s">
        <v>81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23"/>
      <c r="R134" s="23"/>
      <c r="S134" s="29">
        <v>22000</v>
      </c>
      <c r="T134" s="492"/>
    </row>
    <row r="135" spans="1:20" ht="54" customHeight="1" x14ac:dyDescent="1.65">
      <c r="A135" s="31" t="s">
        <v>16856</v>
      </c>
      <c r="B135" s="31" t="s">
        <v>4490</v>
      </c>
      <c r="C135" s="31" t="s">
        <v>16750</v>
      </c>
      <c r="D135" s="31" t="s">
        <v>16857</v>
      </c>
      <c r="E135" s="31" t="s">
        <v>101</v>
      </c>
      <c r="F135" s="31" t="s">
        <v>123</v>
      </c>
      <c r="G135" s="31" t="s">
        <v>16223</v>
      </c>
      <c r="H135" s="31" t="s">
        <v>16249</v>
      </c>
      <c r="I135" s="31" t="s">
        <v>16752</v>
      </c>
      <c r="J135" s="31" t="s">
        <v>81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23"/>
      <c r="R135" s="23"/>
      <c r="S135" s="29">
        <v>22000</v>
      </c>
      <c r="T135" s="492"/>
    </row>
    <row r="136" spans="1:20" ht="54" customHeight="1" x14ac:dyDescent="1.65">
      <c r="A136" s="31" t="s">
        <v>16858</v>
      </c>
      <c r="B136" s="31" t="s">
        <v>16859</v>
      </c>
      <c r="C136" s="31" t="s">
        <v>16750</v>
      </c>
      <c r="D136" s="31" t="s">
        <v>16860</v>
      </c>
      <c r="E136" s="31" t="s">
        <v>101</v>
      </c>
      <c r="F136" s="31" t="s">
        <v>123</v>
      </c>
      <c r="G136" s="31" t="s">
        <v>16223</v>
      </c>
      <c r="H136" s="31" t="s">
        <v>16249</v>
      </c>
      <c r="I136" s="31" t="s">
        <v>16752</v>
      </c>
      <c r="J136" s="31" t="s">
        <v>81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23"/>
      <c r="R136" s="23"/>
      <c r="S136" s="29">
        <v>22000</v>
      </c>
      <c r="T136" s="492"/>
    </row>
    <row r="137" spans="1:20" ht="54" customHeight="1" x14ac:dyDescent="1.65">
      <c r="A137" s="31" t="s">
        <v>16861</v>
      </c>
      <c r="B137" s="31" t="s">
        <v>16862</v>
      </c>
      <c r="C137" s="31" t="s">
        <v>16750</v>
      </c>
      <c r="D137" s="31" t="s">
        <v>16863</v>
      </c>
      <c r="E137" s="31" t="s">
        <v>101</v>
      </c>
      <c r="F137" s="31" t="s">
        <v>123</v>
      </c>
      <c r="G137" s="31" t="s">
        <v>16223</v>
      </c>
      <c r="H137" s="31" t="s">
        <v>16429</v>
      </c>
      <c r="I137" s="31" t="s">
        <v>16752</v>
      </c>
      <c r="J137" s="31" t="s">
        <v>81</v>
      </c>
      <c r="K137" s="31" t="s">
        <v>105</v>
      </c>
      <c r="L137" s="31" t="s">
        <v>106</v>
      </c>
      <c r="M137" s="31" t="s">
        <v>107</v>
      </c>
      <c r="N137" s="23"/>
      <c r="O137" s="23"/>
      <c r="P137" s="23"/>
      <c r="Q137" s="23"/>
      <c r="R137" s="23"/>
      <c r="S137" s="29">
        <v>22000</v>
      </c>
      <c r="T137" s="492"/>
    </row>
    <row r="138" spans="1:20" ht="54" customHeight="1" x14ac:dyDescent="1.65">
      <c r="A138" s="31" t="s">
        <v>16864</v>
      </c>
      <c r="B138" s="31" t="s">
        <v>16865</v>
      </c>
      <c r="C138" s="31" t="s">
        <v>16750</v>
      </c>
      <c r="D138" s="31" t="s">
        <v>16866</v>
      </c>
      <c r="E138" s="31" t="s">
        <v>101</v>
      </c>
      <c r="F138" s="31" t="s">
        <v>123</v>
      </c>
      <c r="G138" s="31" t="s">
        <v>16223</v>
      </c>
      <c r="H138" s="31" t="s">
        <v>16429</v>
      </c>
      <c r="I138" s="31" t="s">
        <v>16752</v>
      </c>
      <c r="J138" s="31" t="s">
        <v>81</v>
      </c>
      <c r="K138" s="31" t="s">
        <v>105</v>
      </c>
      <c r="L138" s="31" t="s">
        <v>106</v>
      </c>
      <c r="M138" s="31" t="s">
        <v>107</v>
      </c>
      <c r="N138" s="23"/>
      <c r="O138" s="23"/>
      <c r="P138" s="23"/>
      <c r="Q138" s="23"/>
      <c r="R138" s="23"/>
      <c r="S138" s="29">
        <v>22000</v>
      </c>
      <c r="T138" s="492"/>
    </row>
    <row r="139" spans="1:20" ht="54" customHeight="1" x14ac:dyDescent="1.65">
      <c r="A139" s="31" t="s">
        <v>16867</v>
      </c>
      <c r="B139" s="31" t="s">
        <v>16868</v>
      </c>
      <c r="C139" s="31" t="s">
        <v>16750</v>
      </c>
      <c r="D139" s="31" t="s">
        <v>16869</v>
      </c>
      <c r="E139" s="31" t="s">
        <v>101</v>
      </c>
      <c r="F139" s="31" t="s">
        <v>123</v>
      </c>
      <c r="G139" s="31" t="s">
        <v>16223</v>
      </c>
      <c r="H139" s="31" t="s">
        <v>16429</v>
      </c>
      <c r="I139" s="31" t="s">
        <v>16752</v>
      </c>
      <c r="J139" s="31" t="s">
        <v>81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492"/>
    </row>
    <row r="140" spans="1:20" ht="54" customHeight="1" x14ac:dyDescent="1.65">
      <c r="A140" s="31" t="s">
        <v>16870</v>
      </c>
      <c r="B140" s="31" t="s">
        <v>9720</v>
      </c>
      <c r="C140" s="31" t="s">
        <v>16750</v>
      </c>
      <c r="D140" s="31" t="s">
        <v>16871</v>
      </c>
      <c r="E140" s="31" t="s">
        <v>101</v>
      </c>
      <c r="F140" s="31" t="s">
        <v>123</v>
      </c>
      <c r="G140" s="31" t="s">
        <v>16223</v>
      </c>
      <c r="H140" s="31" t="s">
        <v>16249</v>
      </c>
      <c r="I140" s="31" t="s">
        <v>16752</v>
      </c>
      <c r="J140" s="31" t="s">
        <v>81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23"/>
      <c r="R140" s="23"/>
      <c r="S140" s="29">
        <v>22000</v>
      </c>
      <c r="T140" s="492"/>
    </row>
    <row r="141" spans="1:20" ht="54" customHeight="1" x14ac:dyDescent="1.65">
      <c r="A141" s="31" t="s">
        <v>16872</v>
      </c>
      <c r="B141" s="31" t="s">
        <v>16413</v>
      </c>
      <c r="C141" s="31" t="s">
        <v>16750</v>
      </c>
      <c r="D141" s="31" t="s">
        <v>16873</v>
      </c>
      <c r="E141" s="31" t="s">
        <v>101</v>
      </c>
      <c r="F141" s="31" t="s">
        <v>123</v>
      </c>
      <c r="G141" s="31" t="s">
        <v>16223</v>
      </c>
      <c r="H141" s="31" t="s">
        <v>16249</v>
      </c>
      <c r="I141" s="31" t="s">
        <v>16752</v>
      </c>
      <c r="J141" s="31" t="s">
        <v>81</v>
      </c>
      <c r="K141" s="31" t="s">
        <v>105</v>
      </c>
      <c r="L141" s="31" t="s">
        <v>106</v>
      </c>
      <c r="M141" s="31" t="s">
        <v>107</v>
      </c>
      <c r="N141" s="23"/>
      <c r="O141" s="23"/>
      <c r="P141" s="23"/>
      <c r="Q141" s="23"/>
      <c r="R141" s="23"/>
      <c r="S141" s="29">
        <v>22000</v>
      </c>
      <c r="T141" s="492"/>
    </row>
    <row r="142" spans="1:20" ht="54" customHeight="1" x14ac:dyDescent="1.65">
      <c r="A142" s="31" t="s">
        <v>16874</v>
      </c>
      <c r="B142" s="31" t="s">
        <v>16875</v>
      </c>
      <c r="C142" s="31" t="s">
        <v>16750</v>
      </c>
      <c r="D142" s="31" t="s">
        <v>16876</v>
      </c>
      <c r="E142" s="31" t="s">
        <v>101</v>
      </c>
      <c r="F142" s="31" t="s">
        <v>123</v>
      </c>
      <c r="G142" s="31" t="s">
        <v>16223</v>
      </c>
      <c r="H142" s="31" t="s">
        <v>16249</v>
      </c>
      <c r="I142" s="31" t="s">
        <v>16752</v>
      </c>
      <c r="J142" s="31" t="s">
        <v>81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22000</v>
      </c>
      <c r="T142" s="492"/>
    </row>
    <row r="143" spans="1:20" ht="54" customHeight="1" x14ac:dyDescent="1.65">
      <c r="A143" s="31" t="s">
        <v>16877</v>
      </c>
      <c r="B143" s="31" t="s">
        <v>16878</v>
      </c>
      <c r="C143" s="31" t="s">
        <v>16750</v>
      </c>
      <c r="D143" s="31" t="s">
        <v>16879</v>
      </c>
      <c r="E143" s="31" t="s">
        <v>101</v>
      </c>
      <c r="F143" s="31" t="s">
        <v>123</v>
      </c>
      <c r="G143" s="31" t="s">
        <v>16223</v>
      </c>
      <c r="H143" s="31" t="s">
        <v>16249</v>
      </c>
      <c r="I143" s="31" t="s">
        <v>16752</v>
      </c>
      <c r="J143" s="31" t="s">
        <v>81</v>
      </c>
      <c r="K143" s="31" t="s">
        <v>105</v>
      </c>
      <c r="L143" s="31" t="s">
        <v>106</v>
      </c>
      <c r="M143" s="31" t="s">
        <v>107</v>
      </c>
      <c r="N143" s="23"/>
      <c r="O143" s="23"/>
      <c r="P143" s="23"/>
      <c r="Q143" s="23"/>
      <c r="R143" s="23"/>
      <c r="S143" s="29">
        <v>22000</v>
      </c>
      <c r="T143" s="492"/>
    </row>
    <row r="144" spans="1:20" ht="54" customHeight="1" x14ac:dyDescent="1.65">
      <c r="A144" s="31" t="s">
        <v>16880</v>
      </c>
      <c r="B144" s="31" t="s">
        <v>16881</v>
      </c>
      <c r="C144" s="31" t="s">
        <v>16750</v>
      </c>
      <c r="D144" s="31" t="s">
        <v>16882</v>
      </c>
      <c r="E144" s="31" t="s">
        <v>101</v>
      </c>
      <c r="F144" s="31" t="s">
        <v>123</v>
      </c>
      <c r="G144" s="31" t="s">
        <v>16223</v>
      </c>
      <c r="H144" s="31" t="s">
        <v>16249</v>
      </c>
      <c r="I144" s="31" t="s">
        <v>16752</v>
      </c>
      <c r="J144" s="31" t="s">
        <v>81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3"/>
      <c r="R144" s="23"/>
      <c r="S144" s="29">
        <v>22000</v>
      </c>
      <c r="T144" s="492"/>
    </row>
    <row r="145" spans="1:20" ht="54" customHeight="1" x14ac:dyDescent="1.65">
      <c r="A145" s="31" t="s">
        <v>16883</v>
      </c>
      <c r="B145" s="31" t="s">
        <v>16884</v>
      </c>
      <c r="C145" s="31" t="s">
        <v>16750</v>
      </c>
      <c r="D145" s="31" t="s">
        <v>16885</v>
      </c>
      <c r="E145" s="31" t="s">
        <v>101</v>
      </c>
      <c r="F145" s="31" t="s">
        <v>123</v>
      </c>
      <c r="G145" s="31" t="s">
        <v>16223</v>
      </c>
      <c r="H145" s="31" t="s">
        <v>16249</v>
      </c>
      <c r="I145" s="31" t="s">
        <v>16752</v>
      </c>
      <c r="J145" s="31" t="s">
        <v>81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23"/>
      <c r="R145" s="23"/>
      <c r="S145" s="29">
        <v>22000</v>
      </c>
      <c r="T145" s="492"/>
    </row>
    <row r="146" spans="1:20" ht="54" customHeight="1" x14ac:dyDescent="1.65">
      <c r="A146" s="31" t="s">
        <v>16886</v>
      </c>
      <c r="B146" s="31" t="s">
        <v>8536</v>
      </c>
      <c r="C146" s="31" t="s">
        <v>16750</v>
      </c>
      <c r="D146" s="31" t="s">
        <v>16887</v>
      </c>
      <c r="E146" s="31" t="s">
        <v>101</v>
      </c>
      <c r="F146" s="31" t="s">
        <v>123</v>
      </c>
      <c r="G146" s="31" t="s">
        <v>16223</v>
      </c>
      <c r="H146" s="31" t="s">
        <v>16249</v>
      </c>
      <c r="I146" s="31" t="s">
        <v>16752</v>
      </c>
      <c r="J146" s="31" t="s">
        <v>81</v>
      </c>
      <c r="K146" s="31" t="s">
        <v>105</v>
      </c>
      <c r="L146" s="31" t="s">
        <v>106</v>
      </c>
      <c r="M146" s="31" t="s">
        <v>107</v>
      </c>
      <c r="N146" s="23"/>
      <c r="O146" s="23"/>
      <c r="P146" s="23"/>
      <c r="Q146" s="23"/>
      <c r="R146" s="23"/>
      <c r="S146" s="29">
        <v>22000</v>
      </c>
      <c r="T146" s="492"/>
    </row>
    <row r="147" spans="1:20" ht="54" customHeight="1" x14ac:dyDescent="1.65">
      <c r="A147" s="31" t="s">
        <v>16888</v>
      </c>
      <c r="B147" s="31" t="s">
        <v>10302</v>
      </c>
      <c r="C147" s="31" t="s">
        <v>16750</v>
      </c>
      <c r="D147" s="31" t="s">
        <v>16889</v>
      </c>
      <c r="E147" s="31" t="s">
        <v>101</v>
      </c>
      <c r="F147" s="31" t="s">
        <v>123</v>
      </c>
      <c r="G147" s="31" t="s">
        <v>16223</v>
      </c>
      <c r="H147" s="31" t="s">
        <v>16249</v>
      </c>
      <c r="I147" s="31" t="s">
        <v>16752</v>
      </c>
      <c r="J147" s="31" t="s">
        <v>81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23"/>
      <c r="R147" s="23"/>
      <c r="S147" s="29">
        <v>22000</v>
      </c>
      <c r="T147" s="492"/>
    </row>
    <row r="148" spans="1:20" ht="54" customHeight="1" x14ac:dyDescent="1.65">
      <c r="A148" s="31" t="s">
        <v>16890</v>
      </c>
      <c r="B148" s="31" t="s">
        <v>16891</v>
      </c>
      <c r="C148" s="31" t="s">
        <v>16750</v>
      </c>
      <c r="D148" s="31" t="s">
        <v>16892</v>
      </c>
      <c r="E148" s="31" t="s">
        <v>101</v>
      </c>
      <c r="F148" s="31" t="s">
        <v>123</v>
      </c>
      <c r="G148" s="31" t="s">
        <v>16223</v>
      </c>
      <c r="H148" s="31" t="s">
        <v>16249</v>
      </c>
      <c r="I148" s="31" t="s">
        <v>16752</v>
      </c>
      <c r="J148" s="31" t="s">
        <v>81</v>
      </c>
      <c r="K148" s="31" t="s">
        <v>105</v>
      </c>
      <c r="L148" s="31" t="s">
        <v>106</v>
      </c>
      <c r="M148" s="31" t="s">
        <v>107</v>
      </c>
      <c r="N148" s="23"/>
      <c r="O148" s="23"/>
      <c r="P148" s="23"/>
      <c r="Q148" s="23"/>
      <c r="R148" s="23"/>
      <c r="S148" s="29">
        <v>22000</v>
      </c>
      <c r="T148" s="492"/>
    </row>
    <row r="149" spans="1:20" ht="54" customHeight="1" x14ac:dyDescent="1.65">
      <c r="A149" s="31" t="s">
        <v>16893</v>
      </c>
      <c r="B149" s="31" t="s">
        <v>9441</v>
      </c>
      <c r="C149" s="31" t="s">
        <v>16750</v>
      </c>
      <c r="D149" s="31" t="s">
        <v>16894</v>
      </c>
      <c r="E149" s="31" t="s">
        <v>101</v>
      </c>
      <c r="F149" s="31" t="s">
        <v>123</v>
      </c>
      <c r="G149" s="31" t="s">
        <v>16223</v>
      </c>
      <c r="H149" s="31" t="s">
        <v>16249</v>
      </c>
      <c r="I149" s="31" t="s">
        <v>16752</v>
      </c>
      <c r="J149" s="31" t="s">
        <v>81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23"/>
      <c r="R149" s="23"/>
      <c r="S149" s="29">
        <v>22000</v>
      </c>
      <c r="T149" s="492"/>
    </row>
    <row r="150" spans="1:20" ht="54" customHeight="1" x14ac:dyDescent="1.65">
      <c r="A150" s="31" t="s">
        <v>16895</v>
      </c>
      <c r="B150" s="31" t="s">
        <v>9619</v>
      </c>
      <c r="C150" s="31" t="s">
        <v>16750</v>
      </c>
      <c r="D150" s="31" t="s">
        <v>16896</v>
      </c>
      <c r="E150" s="31" t="s">
        <v>101</v>
      </c>
      <c r="F150" s="31" t="s">
        <v>123</v>
      </c>
      <c r="G150" s="31" t="s">
        <v>16223</v>
      </c>
      <c r="H150" s="31" t="s">
        <v>16249</v>
      </c>
      <c r="I150" s="31" t="s">
        <v>16752</v>
      </c>
      <c r="J150" s="31" t="s">
        <v>81</v>
      </c>
      <c r="K150" s="31" t="s">
        <v>105</v>
      </c>
      <c r="L150" s="31" t="s">
        <v>106</v>
      </c>
      <c r="M150" s="31" t="s">
        <v>107</v>
      </c>
      <c r="N150" s="23"/>
      <c r="O150" s="23"/>
      <c r="P150" s="23"/>
      <c r="Q150" s="23"/>
      <c r="R150" s="23"/>
      <c r="S150" s="29">
        <v>22000</v>
      </c>
      <c r="T150" s="492"/>
    </row>
    <row r="151" spans="1:20" ht="54" customHeight="1" x14ac:dyDescent="1.65">
      <c r="A151" s="31" t="s">
        <v>16897</v>
      </c>
      <c r="B151" s="31" t="s">
        <v>7678</v>
      </c>
      <c r="C151" s="31" t="s">
        <v>16750</v>
      </c>
      <c r="D151" s="31" t="s">
        <v>16898</v>
      </c>
      <c r="E151" s="31" t="s">
        <v>101</v>
      </c>
      <c r="F151" s="31" t="s">
        <v>123</v>
      </c>
      <c r="G151" s="31" t="s">
        <v>16223</v>
      </c>
      <c r="H151" s="31" t="s">
        <v>16249</v>
      </c>
      <c r="I151" s="31" t="s">
        <v>16752</v>
      </c>
      <c r="J151" s="31" t="s">
        <v>81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3"/>
      <c r="R151" s="23"/>
      <c r="S151" s="29">
        <v>22000</v>
      </c>
      <c r="T151" s="492"/>
    </row>
    <row r="152" spans="1:20" ht="54" customHeight="1" x14ac:dyDescent="1.65">
      <c r="A152" s="31" t="s">
        <v>16899</v>
      </c>
      <c r="B152" s="31" t="s">
        <v>2336</v>
      </c>
      <c r="C152" s="31" t="s">
        <v>16750</v>
      </c>
      <c r="D152" s="31" t="s">
        <v>16900</v>
      </c>
      <c r="E152" s="31" t="s">
        <v>101</v>
      </c>
      <c r="F152" s="31" t="s">
        <v>123</v>
      </c>
      <c r="G152" s="31" t="s">
        <v>16223</v>
      </c>
      <c r="H152" s="31" t="s">
        <v>16249</v>
      </c>
      <c r="I152" s="31" t="s">
        <v>16752</v>
      </c>
      <c r="J152" s="31" t="s">
        <v>81</v>
      </c>
      <c r="K152" s="31" t="s">
        <v>105</v>
      </c>
      <c r="L152" s="31" t="s">
        <v>106</v>
      </c>
      <c r="M152" s="31" t="s">
        <v>107</v>
      </c>
      <c r="N152" s="23"/>
      <c r="O152" s="23"/>
      <c r="P152" s="23"/>
      <c r="Q152" s="23"/>
      <c r="R152" s="23"/>
      <c r="S152" s="29">
        <v>22000</v>
      </c>
      <c r="T152" s="492"/>
    </row>
    <row r="153" spans="1:20" ht="54" customHeight="1" x14ac:dyDescent="1.65">
      <c r="A153" s="31" t="s">
        <v>16901</v>
      </c>
      <c r="B153" s="31" t="s">
        <v>16902</v>
      </c>
      <c r="C153" s="31" t="s">
        <v>16750</v>
      </c>
      <c r="D153" s="31" t="s">
        <v>16903</v>
      </c>
      <c r="E153" s="31" t="s">
        <v>101</v>
      </c>
      <c r="F153" s="31" t="s">
        <v>123</v>
      </c>
      <c r="G153" s="31" t="s">
        <v>16223</v>
      </c>
      <c r="H153" s="31" t="s">
        <v>16249</v>
      </c>
      <c r="I153" s="31" t="s">
        <v>16752</v>
      </c>
      <c r="J153" s="31" t="s">
        <v>81</v>
      </c>
      <c r="K153" s="31" t="s">
        <v>105</v>
      </c>
      <c r="L153" s="31" t="s">
        <v>106</v>
      </c>
      <c r="M153" s="31" t="s">
        <v>107</v>
      </c>
      <c r="N153" s="23"/>
      <c r="O153" s="23"/>
      <c r="P153" s="23"/>
      <c r="Q153" s="23"/>
      <c r="R153" s="23"/>
      <c r="S153" s="29">
        <v>22000</v>
      </c>
      <c r="T153" s="492"/>
    </row>
    <row r="154" spans="1:20" ht="54" customHeight="1" x14ac:dyDescent="1.65">
      <c r="A154" s="31" t="s">
        <v>16904</v>
      </c>
      <c r="B154" s="31" t="s">
        <v>16905</v>
      </c>
      <c r="C154" s="31" t="s">
        <v>16750</v>
      </c>
      <c r="D154" s="31" t="s">
        <v>16906</v>
      </c>
      <c r="E154" s="31" t="s">
        <v>101</v>
      </c>
      <c r="F154" s="31" t="s">
        <v>123</v>
      </c>
      <c r="G154" s="31" t="s">
        <v>16223</v>
      </c>
      <c r="H154" s="31" t="s">
        <v>16249</v>
      </c>
      <c r="I154" s="31" t="s">
        <v>16752</v>
      </c>
      <c r="J154" s="31" t="s">
        <v>81</v>
      </c>
      <c r="K154" s="31" t="s">
        <v>105</v>
      </c>
      <c r="L154" s="31" t="s">
        <v>106</v>
      </c>
      <c r="M154" s="31" t="s">
        <v>107</v>
      </c>
      <c r="N154" s="23"/>
      <c r="O154" s="23"/>
      <c r="P154" s="23"/>
      <c r="Q154" s="23"/>
      <c r="R154" s="23"/>
      <c r="S154" s="29">
        <v>22000</v>
      </c>
      <c r="T154" s="492"/>
    </row>
    <row r="155" spans="1:20" ht="54" customHeight="1" x14ac:dyDescent="1.65">
      <c r="A155" s="31" t="s">
        <v>16907</v>
      </c>
      <c r="B155" s="31" t="s">
        <v>16908</v>
      </c>
      <c r="C155" s="31" t="s">
        <v>16750</v>
      </c>
      <c r="D155" s="31" t="s">
        <v>16909</v>
      </c>
      <c r="E155" s="31" t="s">
        <v>101</v>
      </c>
      <c r="F155" s="31" t="s">
        <v>123</v>
      </c>
      <c r="G155" s="31" t="s">
        <v>16223</v>
      </c>
      <c r="H155" s="31" t="s">
        <v>16249</v>
      </c>
      <c r="I155" s="31" t="s">
        <v>16752</v>
      </c>
      <c r="J155" s="31" t="s">
        <v>81</v>
      </c>
      <c r="K155" s="31" t="s">
        <v>105</v>
      </c>
      <c r="L155" s="31" t="s">
        <v>106</v>
      </c>
      <c r="M155" s="31" t="s">
        <v>107</v>
      </c>
      <c r="N155" s="23"/>
      <c r="O155" s="23"/>
      <c r="P155" s="23"/>
      <c r="Q155" s="23"/>
      <c r="R155" s="23"/>
      <c r="S155" s="29">
        <v>22000</v>
      </c>
      <c r="T155" s="492"/>
    </row>
    <row r="156" spans="1:20" ht="54" customHeight="1" x14ac:dyDescent="1.65">
      <c r="A156" s="31" t="s">
        <v>16910</v>
      </c>
      <c r="B156" s="31" t="s">
        <v>16911</v>
      </c>
      <c r="C156" s="31" t="s">
        <v>16750</v>
      </c>
      <c r="D156" s="31" t="s">
        <v>16912</v>
      </c>
      <c r="E156" s="31" t="s">
        <v>101</v>
      </c>
      <c r="F156" s="31" t="s">
        <v>123</v>
      </c>
      <c r="G156" s="31" t="s">
        <v>16223</v>
      </c>
      <c r="H156" s="31" t="s">
        <v>16249</v>
      </c>
      <c r="I156" s="31" t="s">
        <v>16752</v>
      </c>
      <c r="J156" s="31" t="s">
        <v>81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3"/>
      <c r="R156" s="23"/>
      <c r="S156" s="29">
        <v>22000</v>
      </c>
      <c r="T156" s="492"/>
    </row>
    <row r="157" spans="1:20" ht="54" customHeight="1" x14ac:dyDescent="1.65">
      <c r="A157" s="704" t="s">
        <v>17937</v>
      </c>
      <c r="B157" s="705"/>
      <c r="C157" s="705"/>
      <c r="D157" s="705"/>
      <c r="E157" s="705"/>
      <c r="F157" s="705"/>
      <c r="G157" s="705"/>
      <c r="H157" s="705"/>
      <c r="I157" s="705"/>
      <c r="J157" s="705"/>
      <c r="K157" s="705"/>
      <c r="L157" s="705"/>
      <c r="M157" s="705"/>
      <c r="N157" s="706"/>
      <c r="O157" s="23"/>
      <c r="P157" s="23"/>
      <c r="Q157" s="23"/>
      <c r="R157" s="23"/>
      <c r="S157" s="29"/>
      <c r="T157" s="492"/>
    </row>
    <row r="158" spans="1:20" ht="54" customHeight="1" x14ac:dyDescent="1.65">
      <c r="A158" s="399" t="s">
        <v>17477</v>
      </c>
      <c r="B158" s="399" t="s">
        <v>17451</v>
      </c>
      <c r="C158" s="399" t="s">
        <v>17478</v>
      </c>
      <c r="D158" s="399" t="s">
        <v>17479</v>
      </c>
      <c r="E158" s="399" t="s">
        <v>101</v>
      </c>
      <c r="F158" s="399" t="s">
        <v>123</v>
      </c>
      <c r="G158" s="399" t="s">
        <v>16970</v>
      </c>
      <c r="H158" s="399" t="s">
        <v>17480</v>
      </c>
      <c r="I158" s="400">
        <v>0.79166666666666663</v>
      </c>
      <c r="J158" s="399" t="s">
        <v>81</v>
      </c>
      <c r="K158" s="399" t="s">
        <v>105</v>
      </c>
      <c r="L158" s="399" t="s">
        <v>106</v>
      </c>
      <c r="M158" s="399" t="s">
        <v>107</v>
      </c>
      <c r="N158" s="399"/>
      <c r="O158" s="23"/>
      <c r="P158" s="23"/>
      <c r="Q158" s="23"/>
      <c r="R158" s="23"/>
      <c r="S158" s="29">
        <v>22000</v>
      </c>
      <c r="T158" s="492"/>
    </row>
    <row r="159" spans="1:20" ht="54" customHeight="1" x14ac:dyDescent="1.65">
      <c r="A159" s="399" t="s">
        <v>17481</v>
      </c>
      <c r="B159" s="399" t="s">
        <v>6853</v>
      </c>
      <c r="C159" s="399" t="s">
        <v>17482</v>
      </c>
      <c r="D159" s="399" t="s">
        <v>17483</v>
      </c>
      <c r="E159" s="399" t="s">
        <v>101</v>
      </c>
      <c r="F159" s="399" t="s">
        <v>123</v>
      </c>
      <c r="G159" s="399" t="s">
        <v>16970</v>
      </c>
      <c r="H159" s="399" t="s">
        <v>17484</v>
      </c>
      <c r="I159" s="400">
        <v>0.41666666666666669</v>
      </c>
      <c r="J159" s="399" t="s">
        <v>81</v>
      </c>
      <c r="K159" s="399" t="s">
        <v>105</v>
      </c>
      <c r="L159" s="399" t="s">
        <v>106</v>
      </c>
      <c r="M159" s="399" t="s">
        <v>107</v>
      </c>
      <c r="N159" s="399"/>
      <c r="O159" s="23"/>
      <c r="P159" s="23"/>
      <c r="Q159" s="23"/>
      <c r="R159" s="23"/>
      <c r="S159" s="29">
        <v>22000</v>
      </c>
      <c r="T159" s="492"/>
    </row>
    <row r="160" spans="1:20" ht="54" customHeight="1" x14ac:dyDescent="1.65">
      <c r="A160" s="399" t="s">
        <v>17485</v>
      </c>
      <c r="B160" s="399" t="s">
        <v>17486</v>
      </c>
      <c r="C160" s="399" t="s">
        <v>17487</v>
      </c>
      <c r="D160" s="399" t="s">
        <v>17488</v>
      </c>
      <c r="E160" s="399" t="s">
        <v>101</v>
      </c>
      <c r="F160" s="399" t="s">
        <v>1304</v>
      </c>
      <c r="G160" s="399" t="s">
        <v>16656</v>
      </c>
      <c r="H160" s="399" t="s">
        <v>16649</v>
      </c>
      <c r="I160" s="400">
        <v>0.83333333333333337</v>
      </c>
      <c r="J160" s="399" t="s">
        <v>81</v>
      </c>
      <c r="K160" s="399" t="s">
        <v>105</v>
      </c>
      <c r="L160" s="399" t="s">
        <v>106</v>
      </c>
      <c r="M160" s="399" t="s">
        <v>107</v>
      </c>
      <c r="N160" s="399"/>
      <c r="O160" s="23"/>
      <c r="P160" s="23"/>
      <c r="Q160" s="23"/>
      <c r="R160" s="23"/>
      <c r="S160" s="29">
        <v>22000</v>
      </c>
      <c r="T160" s="492"/>
    </row>
    <row r="161" spans="1:20" ht="54" customHeight="1" x14ac:dyDescent="1.65">
      <c r="A161" s="399" t="s">
        <v>17489</v>
      </c>
      <c r="B161" s="399" t="s">
        <v>17490</v>
      </c>
      <c r="C161" s="399" t="s">
        <v>17491</v>
      </c>
      <c r="D161" s="399" t="s">
        <v>17492</v>
      </c>
      <c r="E161" s="399" t="s">
        <v>101</v>
      </c>
      <c r="F161" s="399" t="s">
        <v>1304</v>
      </c>
      <c r="G161" s="399" t="s">
        <v>16656</v>
      </c>
      <c r="H161" s="399" t="s">
        <v>16649</v>
      </c>
      <c r="I161" s="400">
        <v>0.83333333333333337</v>
      </c>
      <c r="J161" s="399" t="s">
        <v>81</v>
      </c>
      <c r="K161" s="399" t="s">
        <v>105</v>
      </c>
      <c r="L161" s="399" t="s">
        <v>106</v>
      </c>
      <c r="M161" s="399" t="s">
        <v>107</v>
      </c>
      <c r="N161" s="399"/>
      <c r="O161" s="23"/>
      <c r="P161" s="23"/>
      <c r="Q161" s="23"/>
      <c r="R161" s="23"/>
      <c r="S161" s="29">
        <v>22000</v>
      </c>
      <c r="T161" s="492"/>
    </row>
    <row r="162" spans="1:20" ht="54" customHeight="1" x14ac:dyDescent="1.65">
      <c r="A162" s="399" t="s">
        <v>17493</v>
      </c>
      <c r="B162" s="399" t="s">
        <v>12722</v>
      </c>
      <c r="C162" s="399" t="s">
        <v>17494</v>
      </c>
      <c r="D162" s="399" t="s">
        <v>17495</v>
      </c>
      <c r="E162" s="399" t="s">
        <v>101</v>
      </c>
      <c r="F162" s="399" t="s">
        <v>1304</v>
      </c>
      <c r="G162" s="399" t="s">
        <v>16564</v>
      </c>
      <c r="H162" s="399" t="s">
        <v>16429</v>
      </c>
      <c r="I162" s="400">
        <v>0.83333333333333337</v>
      </c>
      <c r="J162" s="399" t="s">
        <v>81</v>
      </c>
      <c r="K162" s="399" t="s">
        <v>105</v>
      </c>
      <c r="L162" s="399" t="s">
        <v>106</v>
      </c>
      <c r="M162" s="399" t="s">
        <v>107</v>
      </c>
      <c r="N162" s="399"/>
      <c r="O162" s="23"/>
      <c r="P162" s="23"/>
      <c r="Q162" s="23"/>
      <c r="R162" s="23"/>
      <c r="S162" s="29">
        <v>22000</v>
      </c>
      <c r="T162" s="492"/>
    </row>
    <row r="163" spans="1:20" ht="54" customHeight="1" x14ac:dyDescent="1.65">
      <c r="A163" s="399" t="s">
        <v>17496</v>
      </c>
      <c r="B163" s="399" t="s">
        <v>17497</v>
      </c>
      <c r="C163" s="399" t="s">
        <v>17498</v>
      </c>
      <c r="D163" s="399" t="s">
        <v>17499</v>
      </c>
      <c r="E163" s="399" t="s">
        <v>101</v>
      </c>
      <c r="F163" s="399" t="s">
        <v>123</v>
      </c>
      <c r="G163" s="399" t="s">
        <v>16223</v>
      </c>
      <c r="H163" s="399" t="s">
        <v>16224</v>
      </c>
      <c r="I163" s="400">
        <v>8.3333333333333329E-2</v>
      </c>
      <c r="J163" s="399" t="s">
        <v>81</v>
      </c>
      <c r="K163" s="399" t="s">
        <v>105</v>
      </c>
      <c r="L163" s="399" t="s">
        <v>106</v>
      </c>
      <c r="M163" s="399" t="s">
        <v>107</v>
      </c>
      <c r="N163" s="399"/>
      <c r="O163" s="23"/>
      <c r="P163" s="23"/>
      <c r="Q163" s="23"/>
      <c r="R163" s="23"/>
      <c r="S163" s="29">
        <v>22000</v>
      </c>
      <c r="T163" s="492"/>
    </row>
    <row r="164" spans="1:20" ht="54" customHeight="1" x14ac:dyDescent="1.65">
      <c r="A164" s="399" t="s">
        <v>17500</v>
      </c>
      <c r="B164" s="399" t="s">
        <v>1173</v>
      </c>
      <c r="C164" s="399" t="s">
        <v>17501</v>
      </c>
      <c r="D164" s="399" t="s">
        <v>17502</v>
      </c>
      <c r="E164" s="399" t="s">
        <v>687</v>
      </c>
      <c r="F164" s="399" t="s">
        <v>123</v>
      </c>
      <c r="G164" s="399" t="s">
        <v>17143</v>
      </c>
      <c r="H164" s="399" t="s">
        <v>16224</v>
      </c>
      <c r="I164" s="400">
        <v>8.3333333333333329E-2</v>
      </c>
      <c r="J164" s="399" t="s">
        <v>81</v>
      </c>
      <c r="K164" s="399" t="s">
        <v>105</v>
      </c>
      <c r="L164" s="399" t="s">
        <v>106</v>
      </c>
      <c r="M164" s="399" t="s">
        <v>107</v>
      </c>
      <c r="N164" s="399"/>
      <c r="O164" s="23"/>
      <c r="P164" s="23"/>
      <c r="Q164" s="23"/>
      <c r="R164" s="23"/>
      <c r="S164" s="29">
        <v>22000</v>
      </c>
      <c r="T164" s="492"/>
    </row>
    <row r="165" spans="1:20" ht="54" customHeight="1" x14ac:dyDescent="1.65">
      <c r="A165" s="688" t="s">
        <v>18796</v>
      </c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90"/>
      <c r="N165" s="23"/>
      <c r="O165" s="23"/>
      <c r="P165" s="23"/>
      <c r="Q165" s="23"/>
      <c r="R165" s="23"/>
      <c r="S165" s="29"/>
      <c r="T165" s="492"/>
    </row>
    <row r="166" spans="1:20" ht="54" customHeight="1" x14ac:dyDescent="1.65">
      <c r="A166" s="31" t="s">
        <v>18047</v>
      </c>
      <c r="B166" s="31" t="s">
        <v>18048</v>
      </c>
      <c r="C166" s="31" t="s">
        <v>18049</v>
      </c>
      <c r="D166" s="31" t="s">
        <v>18050</v>
      </c>
      <c r="E166" s="31" t="s">
        <v>687</v>
      </c>
      <c r="F166" s="31" t="s">
        <v>123</v>
      </c>
      <c r="G166" s="31" t="s">
        <v>17645</v>
      </c>
      <c r="H166" s="31" t="s">
        <v>16649</v>
      </c>
      <c r="I166" s="38">
        <v>0.83333333333333337</v>
      </c>
      <c r="J166" s="31" t="s">
        <v>81</v>
      </c>
      <c r="K166" s="31" t="s">
        <v>105</v>
      </c>
      <c r="L166" s="31" t="s">
        <v>106</v>
      </c>
      <c r="M166" s="31" t="s">
        <v>107</v>
      </c>
      <c r="N166" s="23"/>
      <c r="O166" s="23"/>
      <c r="P166" s="23"/>
      <c r="Q166" s="23"/>
      <c r="R166" s="23"/>
      <c r="S166" s="29">
        <v>22000</v>
      </c>
      <c r="T166" s="492"/>
    </row>
    <row r="167" spans="1:20" ht="54" customHeight="1" x14ac:dyDescent="1.65">
      <c r="A167" s="31" t="s">
        <v>18051</v>
      </c>
      <c r="B167" s="31" t="s">
        <v>18052</v>
      </c>
      <c r="C167" s="31" t="s">
        <v>18053</v>
      </c>
      <c r="D167" s="31" t="s">
        <v>18054</v>
      </c>
      <c r="E167" s="31" t="s">
        <v>687</v>
      </c>
      <c r="F167" s="31" t="s">
        <v>123</v>
      </c>
      <c r="G167" s="31" t="s">
        <v>17645</v>
      </c>
      <c r="H167" s="31" t="s">
        <v>16649</v>
      </c>
      <c r="I167" s="38">
        <v>0.83333333333333337</v>
      </c>
      <c r="J167" s="31" t="s">
        <v>81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23"/>
      <c r="R167" s="23"/>
      <c r="S167" s="29">
        <v>22000</v>
      </c>
      <c r="T167" s="492"/>
    </row>
    <row r="168" spans="1:20" ht="54" customHeight="1" x14ac:dyDescent="1.65">
      <c r="A168" s="31" t="s">
        <v>18055</v>
      </c>
      <c r="B168" s="31" t="s">
        <v>6453</v>
      </c>
      <c r="C168" s="31" t="s">
        <v>18056</v>
      </c>
      <c r="D168" s="31" t="s">
        <v>18057</v>
      </c>
      <c r="E168" s="31" t="s">
        <v>687</v>
      </c>
      <c r="F168" s="31" t="s">
        <v>123</v>
      </c>
      <c r="G168" s="31" t="s">
        <v>17645</v>
      </c>
      <c r="H168" s="31" t="s">
        <v>16249</v>
      </c>
      <c r="I168" s="38">
        <v>0.41666666666666669</v>
      </c>
      <c r="J168" s="31" t="s">
        <v>81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23"/>
      <c r="R168" s="23"/>
      <c r="S168" s="29">
        <v>22000</v>
      </c>
      <c r="T168" s="492"/>
    </row>
    <row r="169" spans="1:20" ht="54" customHeight="1" x14ac:dyDescent="1.65">
      <c r="A169" s="31" t="s">
        <v>18058</v>
      </c>
      <c r="B169" s="31" t="s">
        <v>18059</v>
      </c>
      <c r="C169" s="31" t="s">
        <v>18060</v>
      </c>
      <c r="D169" s="31" t="s">
        <v>18061</v>
      </c>
      <c r="E169" s="31" t="s">
        <v>687</v>
      </c>
      <c r="F169" s="31" t="s">
        <v>123</v>
      </c>
      <c r="G169" s="31" t="s">
        <v>17645</v>
      </c>
      <c r="H169" s="31" t="s">
        <v>16249</v>
      </c>
      <c r="I169" s="38">
        <v>0.41666666666666669</v>
      </c>
      <c r="J169" s="31" t="s">
        <v>81</v>
      </c>
      <c r="K169" s="31" t="s">
        <v>105</v>
      </c>
      <c r="L169" s="31" t="s">
        <v>106</v>
      </c>
      <c r="M169" s="31" t="s">
        <v>107</v>
      </c>
      <c r="N169" s="23"/>
      <c r="O169" s="23"/>
      <c r="P169" s="23"/>
      <c r="Q169" s="23"/>
      <c r="R169" s="23"/>
      <c r="S169" s="29">
        <v>22000</v>
      </c>
      <c r="T169" s="492"/>
    </row>
    <row r="170" spans="1:20" ht="54" customHeight="1" x14ac:dyDescent="1.65">
      <c r="A170" s="31" t="s">
        <v>18062</v>
      </c>
      <c r="B170" s="31" t="s">
        <v>18063</v>
      </c>
      <c r="C170" s="31" t="s">
        <v>18064</v>
      </c>
      <c r="D170" s="31" t="s">
        <v>18065</v>
      </c>
      <c r="E170" s="31" t="s">
        <v>687</v>
      </c>
      <c r="F170" s="31" t="s">
        <v>123</v>
      </c>
      <c r="G170" s="31" t="s">
        <v>17645</v>
      </c>
      <c r="H170" s="31" t="s">
        <v>16249</v>
      </c>
      <c r="I170" s="38">
        <v>0.41666666666666669</v>
      </c>
      <c r="J170" s="31" t="s">
        <v>81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23"/>
      <c r="R170" s="23"/>
      <c r="S170" s="29">
        <v>22000</v>
      </c>
      <c r="T170" s="492"/>
    </row>
    <row r="171" spans="1:20" ht="54" customHeight="1" x14ac:dyDescent="1.65">
      <c r="A171" s="31" t="s">
        <v>18066</v>
      </c>
      <c r="B171" s="31" t="s">
        <v>17836</v>
      </c>
      <c r="C171" s="31" t="s">
        <v>18067</v>
      </c>
      <c r="D171" s="31" t="s">
        <v>18068</v>
      </c>
      <c r="E171" s="31" t="s">
        <v>687</v>
      </c>
      <c r="F171" s="31" t="s">
        <v>123</v>
      </c>
      <c r="G171" s="31" t="s">
        <v>17645</v>
      </c>
      <c r="H171" s="31" t="s">
        <v>16649</v>
      </c>
      <c r="I171" s="38">
        <v>0.83333333333333337</v>
      </c>
      <c r="J171" s="31" t="s">
        <v>81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23"/>
      <c r="R171" s="23"/>
      <c r="S171" s="29">
        <v>22000</v>
      </c>
      <c r="T171" s="492"/>
    </row>
    <row r="172" spans="1:20" ht="54" customHeight="1" x14ac:dyDescent="1.65">
      <c r="A172" s="31" t="s">
        <v>18069</v>
      </c>
      <c r="B172" s="31" t="s">
        <v>18070</v>
      </c>
      <c r="C172" s="31" t="s">
        <v>18071</v>
      </c>
      <c r="D172" s="31" t="s">
        <v>18072</v>
      </c>
      <c r="E172" s="31" t="s">
        <v>687</v>
      </c>
      <c r="F172" s="31" t="s">
        <v>123</v>
      </c>
      <c r="G172" s="31" t="s">
        <v>17645</v>
      </c>
      <c r="H172" s="31" t="s">
        <v>16649</v>
      </c>
      <c r="I172" s="38">
        <v>0.83333333333333337</v>
      </c>
      <c r="J172" s="31" t="s">
        <v>81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23"/>
      <c r="R172" s="23"/>
      <c r="S172" s="29">
        <v>22000</v>
      </c>
      <c r="T172" s="492"/>
    </row>
    <row r="173" spans="1:20" ht="54" customHeight="1" x14ac:dyDescent="1.65">
      <c r="A173" s="31" t="s">
        <v>18073</v>
      </c>
      <c r="B173" s="31" t="s">
        <v>15836</v>
      </c>
      <c r="C173" s="31" t="s">
        <v>18074</v>
      </c>
      <c r="D173" s="31" t="s">
        <v>18075</v>
      </c>
      <c r="E173" s="31" t="s">
        <v>687</v>
      </c>
      <c r="F173" s="31" t="s">
        <v>123</v>
      </c>
      <c r="G173" s="31" t="s">
        <v>17645</v>
      </c>
      <c r="H173" s="31" t="s">
        <v>16249</v>
      </c>
      <c r="I173" s="38">
        <v>0.41666666666666669</v>
      </c>
      <c r="J173" s="31" t="s">
        <v>81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492"/>
    </row>
    <row r="174" spans="1:20" ht="54" customHeight="1" x14ac:dyDescent="1.65">
      <c r="A174" s="31" t="s">
        <v>18076</v>
      </c>
      <c r="B174" s="31" t="s">
        <v>18077</v>
      </c>
      <c r="C174" s="31" t="s">
        <v>18078</v>
      </c>
      <c r="D174" s="31" t="s">
        <v>18079</v>
      </c>
      <c r="E174" s="31" t="s">
        <v>687</v>
      </c>
      <c r="F174" s="31" t="s">
        <v>102</v>
      </c>
      <c r="G174" s="31" t="s">
        <v>16560</v>
      </c>
      <c r="H174" s="31" t="s">
        <v>16249</v>
      </c>
      <c r="I174" s="38">
        <v>0.5</v>
      </c>
      <c r="J174" s="31" t="s">
        <v>81</v>
      </c>
      <c r="K174" s="31" t="s">
        <v>105</v>
      </c>
      <c r="L174" s="31" t="s">
        <v>106</v>
      </c>
      <c r="M174" s="31" t="s">
        <v>107</v>
      </c>
      <c r="N174" s="23"/>
      <c r="O174" s="23"/>
      <c r="P174" s="23"/>
      <c r="Q174" s="23"/>
      <c r="R174" s="23"/>
      <c r="S174" s="29">
        <v>22000</v>
      </c>
      <c r="T174" s="492"/>
    </row>
    <row r="175" spans="1:20" ht="54" customHeight="1" x14ac:dyDescent="1.65">
      <c r="A175" s="31" t="s">
        <v>18080</v>
      </c>
      <c r="B175" s="31" t="s">
        <v>18081</v>
      </c>
      <c r="C175" s="31" t="s">
        <v>18082</v>
      </c>
      <c r="D175" s="31" t="s">
        <v>18083</v>
      </c>
      <c r="E175" s="31" t="s">
        <v>687</v>
      </c>
      <c r="F175" s="31" t="s">
        <v>123</v>
      </c>
      <c r="G175" s="31" t="s">
        <v>17645</v>
      </c>
      <c r="H175" s="31" t="s">
        <v>16249</v>
      </c>
      <c r="I175" s="38">
        <v>0.41666666666666669</v>
      </c>
      <c r="J175" s="31" t="s">
        <v>81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22000</v>
      </c>
      <c r="T175" s="492"/>
    </row>
    <row r="176" spans="1:20" ht="54" customHeight="1" x14ac:dyDescent="1.65">
      <c r="A176" s="31" t="s">
        <v>18084</v>
      </c>
      <c r="B176" s="31" t="s">
        <v>16911</v>
      </c>
      <c r="C176" s="31" t="s">
        <v>18085</v>
      </c>
      <c r="D176" s="31" t="s">
        <v>18086</v>
      </c>
      <c r="E176" s="31" t="s">
        <v>687</v>
      </c>
      <c r="F176" s="31" t="s">
        <v>123</v>
      </c>
      <c r="G176" s="31" t="s">
        <v>17645</v>
      </c>
      <c r="H176" s="31" t="s">
        <v>16249</v>
      </c>
      <c r="I176" s="38">
        <v>0.41666666666666669</v>
      </c>
      <c r="J176" s="31" t="s">
        <v>81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23"/>
      <c r="R176" s="23"/>
      <c r="S176" s="29">
        <v>22000</v>
      </c>
      <c r="T176" s="492"/>
    </row>
    <row r="177" spans="1:20" ht="54" customHeight="1" x14ac:dyDescent="1.65">
      <c r="A177" s="31" t="s">
        <v>18087</v>
      </c>
      <c r="B177" s="31" t="s">
        <v>4896</v>
      </c>
      <c r="C177" s="31" t="s">
        <v>18088</v>
      </c>
      <c r="D177" s="31" t="s">
        <v>18089</v>
      </c>
      <c r="E177" s="31" t="s">
        <v>687</v>
      </c>
      <c r="F177" s="31" t="s">
        <v>123</v>
      </c>
      <c r="G177" s="31" t="s">
        <v>17645</v>
      </c>
      <c r="H177" s="31" t="s">
        <v>16249</v>
      </c>
      <c r="I177" s="38">
        <v>0.41666666666666669</v>
      </c>
      <c r="J177" s="31" t="s">
        <v>81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23"/>
      <c r="R177" s="23"/>
      <c r="S177" s="29">
        <v>22000</v>
      </c>
      <c r="T177" s="492"/>
    </row>
    <row r="178" spans="1:20" ht="54" customHeight="1" x14ac:dyDescent="1.65">
      <c r="A178" s="31" t="s">
        <v>18090</v>
      </c>
      <c r="B178" s="31" t="s">
        <v>18091</v>
      </c>
      <c r="C178" s="31" t="s">
        <v>18092</v>
      </c>
      <c r="D178" s="31" t="s">
        <v>18093</v>
      </c>
      <c r="E178" s="31" t="s">
        <v>687</v>
      </c>
      <c r="F178" s="31" t="s">
        <v>123</v>
      </c>
      <c r="G178" s="31" t="s">
        <v>17645</v>
      </c>
      <c r="H178" s="31" t="s">
        <v>16249</v>
      </c>
      <c r="I178" s="38">
        <v>0.41666666666666669</v>
      </c>
      <c r="J178" s="31" t="s">
        <v>81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3"/>
      <c r="R178" s="23"/>
      <c r="S178" s="29">
        <v>22000</v>
      </c>
      <c r="T178" s="492"/>
    </row>
    <row r="179" spans="1:20" ht="54" customHeight="1" x14ac:dyDescent="1.65">
      <c r="A179" s="31" t="s">
        <v>18094</v>
      </c>
      <c r="B179" s="31" t="s">
        <v>13618</v>
      </c>
      <c r="C179" s="31" t="s">
        <v>18095</v>
      </c>
      <c r="D179" s="31" t="s">
        <v>18096</v>
      </c>
      <c r="E179" s="31" t="s">
        <v>687</v>
      </c>
      <c r="F179" s="31" t="s">
        <v>102</v>
      </c>
      <c r="G179" s="31" t="s">
        <v>16560</v>
      </c>
      <c r="H179" s="31" t="s">
        <v>16249</v>
      </c>
      <c r="I179" s="38">
        <v>0.5</v>
      </c>
      <c r="J179" s="31" t="s">
        <v>81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3"/>
      <c r="R179" s="23"/>
      <c r="S179" s="29">
        <v>22000</v>
      </c>
      <c r="T179" s="492"/>
    </row>
    <row r="180" spans="1:20" ht="54" customHeight="1" x14ac:dyDescent="1.65">
      <c r="A180" s="688" t="s">
        <v>19287</v>
      </c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90"/>
      <c r="N180" s="23"/>
      <c r="O180" s="23"/>
      <c r="P180" s="23"/>
      <c r="Q180" s="23"/>
      <c r="R180" s="23"/>
      <c r="S180" s="29"/>
      <c r="T180" s="492"/>
    </row>
    <row r="181" spans="1:20" ht="54" customHeight="1" x14ac:dyDescent="1.65">
      <c r="A181" s="31" t="s">
        <v>18824</v>
      </c>
      <c r="B181" s="31" t="s">
        <v>18825</v>
      </c>
      <c r="C181" s="31" t="s">
        <v>18826</v>
      </c>
      <c r="D181" s="31" t="s">
        <v>18827</v>
      </c>
      <c r="E181" s="31" t="s">
        <v>101</v>
      </c>
      <c r="F181" s="31" t="s">
        <v>123</v>
      </c>
      <c r="G181" s="31" t="s">
        <v>16223</v>
      </c>
      <c r="H181" s="31" t="s">
        <v>16249</v>
      </c>
      <c r="I181" s="38">
        <v>0.83333333333333337</v>
      </c>
      <c r="J181" s="31" t="s">
        <v>81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23"/>
      <c r="R181" s="23"/>
      <c r="S181" s="29">
        <v>22000</v>
      </c>
      <c r="T181" s="492"/>
    </row>
    <row r="182" spans="1:20" ht="54" customHeight="1" x14ac:dyDescent="1.65">
      <c r="A182" s="31" t="s">
        <v>18828</v>
      </c>
      <c r="B182" s="31" t="s">
        <v>18829</v>
      </c>
      <c r="C182" s="31" t="s">
        <v>18830</v>
      </c>
      <c r="D182" s="31" t="s">
        <v>18831</v>
      </c>
      <c r="E182" s="31" t="s">
        <v>687</v>
      </c>
      <c r="F182" s="31" t="s">
        <v>123</v>
      </c>
      <c r="G182" s="31" t="s">
        <v>17645</v>
      </c>
      <c r="H182" s="31" t="s">
        <v>16649</v>
      </c>
      <c r="I182" s="38">
        <v>0.83333333333333337</v>
      </c>
      <c r="J182" s="31" t="s">
        <v>81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23"/>
      <c r="R182" s="23"/>
      <c r="S182" s="29">
        <v>22000</v>
      </c>
      <c r="T182" s="492"/>
    </row>
    <row r="183" spans="1:20" ht="54" customHeight="1" x14ac:dyDescent="1.65">
      <c r="A183" s="31" t="s">
        <v>18832</v>
      </c>
      <c r="B183" s="31" t="s">
        <v>16647</v>
      </c>
      <c r="C183" s="31" t="s">
        <v>18833</v>
      </c>
      <c r="D183" s="31" t="s">
        <v>18834</v>
      </c>
      <c r="E183" s="31" t="s">
        <v>101</v>
      </c>
      <c r="F183" s="31" t="s">
        <v>123</v>
      </c>
      <c r="G183" s="31" t="s">
        <v>16223</v>
      </c>
      <c r="H183" s="31" t="s">
        <v>16249</v>
      </c>
      <c r="I183" s="38">
        <v>0.83333333333333337</v>
      </c>
      <c r="J183" s="31" t="s">
        <v>81</v>
      </c>
      <c r="K183" s="31" t="s">
        <v>105</v>
      </c>
      <c r="L183" s="31" t="s">
        <v>106</v>
      </c>
      <c r="M183" s="31" t="s">
        <v>107</v>
      </c>
      <c r="N183" s="23"/>
      <c r="O183" s="23"/>
      <c r="P183" s="23"/>
      <c r="Q183" s="23"/>
      <c r="R183" s="23"/>
      <c r="S183" s="29">
        <v>22000</v>
      </c>
      <c r="T183" s="492"/>
    </row>
    <row r="184" spans="1:20" ht="54" customHeight="1" x14ac:dyDescent="1.65">
      <c r="A184" s="688" t="s">
        <v>20030</v>
      </c>
      <c r="B184" s="714"/>
      <c r="C184" s="714"/>
      <c r="D184" s="714"/>
      <c r="E184" s="714"/>
      <c r="F184" s="714"/>
      <c r="G184" s="714"/>
      <c r="H184" s="714"/>
      <c r="I184" s="714"/>
      <c r="J184" s="714"/>
      <c r="K184" s="714"/>
      <c r="L184" s="714"/>
      <c r="M184" s="715"/>
      <c r="N184" s="54"/>
      <c r="O184" s="56"/>
      <c r="P184" s="54"/>
      <c r="Q184" s="54"/>
      <c r="R184" s="54"/>
      <c r="S184" s="117"/>
      <c r="T184" s="492"/>
    </row>
    <row r="185" spans="1:20" ht="54" customHeight="1" x14ac:dyDescent="1.65">
      <c r="A185" s="405" t="s">
        <v>19480</v>
      </c>
      <c r="B185" s="405" t="s">
        <v>14165</v>
      </c>
      <c r="C185" s="405" t="s">
        <v>19481</v>
      </c>
      <c r="D185" s="405" t="s">
        <v>19482</v>
      </c>
      <c r="E185" s="405" t="s">
        <v>687</v>
      </c>
      <c r="F185" s="405" t="s">
        <v>123</v>
      </c>
      <c r="G185" s="405" t="s">
        <v>16248</v>
      </c>
      <c r="H185" s="405" t="s">
        <v>16224</v>
      </c>
      <c r="I185" s="406">
        <v>0.41666666666666669</v>
      </c>
      <c r="J185" s="405" t="s">
        <v>81</v>
      </c>
      <c r="K185" s="405" t="s">
        <v>105</v>
      </c>
      <c r="L185" s="405" t="s">
        <v>106</v>
      </c>
      <c r="M185" s="405" t="s">
        <v>107</v>
      </c>
      <c r="N185" s="54"/>
      <c r="O185" s="56"/>
      <c r="P185" s="54"/>
      <c r="Q185" s="54"/>
      <c r="R185" s="54"/>
      <c r="S185" s="142">
        <v>22000</v>
      </c>
      <c r="T185" s="492"/>
    </row>
    <row r="186" spans="1:20" ht="54" customHeight="1" x14ac:dyDescent="1.65">
      <c r="A186" s="405" t="s">
        <v>19483</v>
      </c>
      <c r="B186" s="405" t="s">
        <v>19484</v>
      </c>
      <c r="C186" s="405" t="s">
        <v>19485</v>
      </c>
      <c r="D186" s="405" t="s">
        <v>19486</v>
      </c>
      <c r="E186" s="405" t="s">
        <v>687</v>
      </c>
      <c r="F186" s="405" t="s">
        <v>123</v>
      </c>
      <c r="G186" s="405" t="s">
        <v>17645</v>
      </c>
      <c r="H186" s="405" t="s">
        <v>16697</v>
      </c>
      <c r="I186" s="406">
        <v>0.625</v>
      </c>
      <c r="J186" s="405" t="s">
        <v>81</v>
      </c>
      <c r="K186" s="405" t="s">
        <v>105</v>
      </c>
      <c r="L186" s="405" t="s">
        <v>106</v>
      </c>
      <c r="M186" s="405" t="s">
        <v>107</v>
      </c>
      <c r="N186" s="54"/>
      <c r="O186" s="56"/>
      <c r="P186" s="54"/>
      <c r="Q186" s="54"/>
      <c r="R186" s="54"/>
      <c r="S186" s="142">
        <v>22000</v>
      </c>
      <c r="T186" s="492"/>
    </row>
    <row r="187" spans="1:20" ht="54" customHeight="1" x14ac:dyDescent="1.65">
      <c r="A187" s="405" t="s">
        <v>19487</v>
      </c>
      <c r="B187" s="405" t="s">
        <v>19033</v>
      </c>
      <c r="C187" s="405" t="s">
        <v>19488</v>
      </c>
      <c r="D187" s="405" t="s">
        <v>19489</v>
      </c>
      <c r="E187" s="405" t="s">
        <v>101</v>
      </c>
      <c r="F187" s="405" t="s">
        <v>123</v>
      </c>
      <c r="G187" s="405" t="s">
        <v>16223</v>
      </c>
      <c r="H187" s="405" t="s">
        <v>16224</v>
      </c>
      <c r="I187" s="406">
        <v>0.125</v>
      </c>
      <c r="J187" s="405" t="s">
        <v>81</v>
      </c>
      <c r="K187" s="405" t="s">
        <v>105</v>
      </c>
      <c r="L187" s="405" t="s">
        <v>106</v>
      </c>
      <c r="M187" s="405" t="s">
        <v>107</v>
      </c>
      <c r="N187" s="54"/>
      <c r="O187" s="56"/>
      <c r="P187" s="54"/>
      <c r="Q187" s="54"/>
      <c r="R187" s="54"/>
      <c r="S187" s="142">
        <v>22000</v>
      </c>
      <c r="T187" s="492"/>
    </row>
    <row r="188" spans="1:20" ht="54" customHeight="1" x14ac:dyDescent="1.65">
      <c r="A188" s="405" t="s">
        <v>19490</v>
      </c>
      <c r="B188" s="405" t="s">
        <v>19491</v>
      </c>
      <c r="C188" s="405" t="s">
        <v>19492</v>
      </c>
      <c r="D188" s="405" t="s">
        <v>19493</v>
      </c>
      <c r="E188" s="405" t="s">
        <v>101</v>
      </c>
      <c r="F188" s="405" t="s">
        <v>123</v>
      </c>
      <c r="G188" s="405" t="s">
        <v>16223</v>
      </c>
      <c r="H188" s="405" t="s">
        <v>16224</v>
      </c>
      <c r="I188" s="406">
        <v>0.125</v>
      </c>
      <c r="J188" s="405" t="s">
        <v>81</v>
      </c>
      <c r="K188" s="405" t="s">
        <v>105</v>
      </c>
      <c r="L188" s="405" t="s">
        <v>106</v>
      </c>
      <c r="M188" s="405" t="s">
        <v>107</v>
      </c>
      <c r="N188" s="54"/>
      <c r="O188" s="56"/>
      <c r="P188" s="54"/>
      <c r="Q188" s="54"/>
      <c r="R188" s="54"/>
      <c r="S188" s="142">
        <v>22000</v>
      </c>
      <c r="T188" s="492"/>
    </row>
    <row r="189" spans="1:20" ht="54" customHeight="1" x14ac:dyDescent="1.65">
      <c r="A189" s="679" t="s">
        <v>20595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1"/>
      <c r="N189" s="23"/>
      <c r="O189" s="23"/>
      <c r="P189" s="23"/>
      <c r="Q189" s="23"/>
      <c r="R189" s="23"/>
      <c r="S189" s="29"/>
      <c r="T189" s="492"/>
    </row>
    <row r="190" spans="1:20" ht="54" customHeight="1" x14ac:dyDescent="1.65">
      <c r="A190" s="31" t="s">
        <v>20060</v>
      </c>
      <c r="B190" s="31" t="s">
        <v>20061</v>
      </c>
      <c r="C190" s="31" t="s">
        <v>20062</v>
      </c>
      <c r="D190" s="31" t="s">
        <v>20063</v>
      </c>
      <c r="E190" s="31" t="s">
        <v>101</v>
      </c>
      <c r="F190" s="31" t="s">
        <v>123</v>
      </c>
      <c r="G190" s="31" t="s">
        <v>16223</v>
      </c>
      <c r="H190" s="31" t="s">
        <v>16244</v>
      </c>
      <c r="I190" s="38">
        <v>0.83333333333333337</v>
      </c>
      <c r="J190" s="31" t="s">
        <v>81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3"/>
      <c r="R190" s="23"/>
      <c r="S190" s="29">
        <v>22000</v>
      </c>
      <c r="T190" s="492"/>
    </row>
    <row r="191" spans="1:20" ht="54" customHeight="1" x14ac:dyDescent="1.65">
      <c r="A191" s="31" t="s">
        <v>20064</v>
      </c>
      <c r="B191" s="31" t="s">
        <v>98</v>
      </c>
      <c r="C191" s="31" t="s">
        <v>20065</v>
      </c>
      <c r="D191" s="31" t="s">
        <v>20066</v>
      </c>
      <c r="E191" s="31" t="s">
        <v>101</v>
      </c>
      <c r="F191" s="31" t="s">
        <v>123</v>
      </c>
      <c r="G191" s="31" t="s">
        <v>16223</v>
      </c>
      <c r="H191" s="31" t="s">
        <v>16967</v>
      </c>
      <c r="I191" s="38">
        <v>0.125</v>
      </c>
      <c r="J191" s="31" t="s">
        <v>81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3"/>
      <c r="R191" s="23"/>
      <c r="S191" s="29">
        <v>22000</v>
      </c>
      <c r="T191" s="492"/>
    </row>
    <row r="192" spans="1:20" ht="54" customHeight="1" x14ac:dyDescent="1.65">
      <c r="A192" s="31" t="s">
        <v>20067</v>
      </c>
      <c r="B192" s="31" t="s">
        <v>4445</v>
      </c>
      <c r="C192" s="31" t="s">
        <v>20068</v>
      </c>
      <c r="D192" s="31" t="s">
        <v>20069</v>
      </c>
      <c r="E192" s="31" t="s">
        <v>101</v>
      </c>
      <c r="F192" s="31" t="s">
        <v>123</v>
      </c>
      <c r="G192" s="31" t="s">
        <v>16223</v>
      </c>
      <c r="H192" s="31" t="s">
        <v>16967</v>
      </c>
      <c r="I192" s="38">
        <v>0.125</v>
      </c>
      <c r="J192" s="31" t="s">
        <v>81</v>
      </c>
      <c r="K192" s="31" t="s">
        <v>105</v>
      </c>
      <c r="L192" s="31" t="s">
        <v>106</v>
      </c>
      <c r="M192" s="31" t="s">
        <v>107</v>
      </c>
      <c r="N192" s="23"/>
      <c r="O192" s="23"/>
      <c r="P192" s="23"/>
      <c r="Q192" s="23"/>
      <c r="R192" s="23"/>
      <c r="S192" s="29">
        <v>22000</v>
      </c>
      <c r="T192" s="492"/>
    </row>
    <row r="193" spans="1:20" ht="54" customHeight="1" x14ac:dyDescent="1.65">
      <c r="A193" s="31" t="s">
        <v>20070</v>
      </c>
      <c r="B193" s="31" t="s">
        <v>20071</v>
      </c>
      <c r="C193" s="31" t="s">
        <v>20072</v>
      </c>
      <c r="D193" s="31" t="s">
        <v>20073</v>
      </c>
      <c r="E193" s="31" t="s">
        <v>101</v>
      </c>
      <c r="F193" s="31" t="s">
        <v>123</v>
      </c>
      <c r="G193" s="31" t="s">
        <v>16223</v>
      </c>
      <c r="H193" s="31" t="s">
        <v>16967</v>
      </c>
      <c r="I193" s="38">
        <v>0.125</v>
      </c>
      <c r="J193" s="31" t="s">
        <v>81</v>
      </c>
      <c r="K193" s="31" t="s">
        <v>105</v>
      </c>
      <c r="L193" s="31" t="s">
        <v>106</v>
      </c>
      <c r="M193" s="31" t="s">
        <v>107</v>
      </c>
      <c r="N193" s="23"/>
      <c r="O193" s="23"/>
      <c r="P193" s="23"/>
      <c r="Q193" s="23"/>
      <c r="R193" s="23"/>
      <c r="S193" s="29">
        <v>22000</v>
      </c>
      <c r="T193" s="492"/>
    </row>
    <row r="194" spans="1:20" ht="54" customHeight="1" x14ac:dyDescent="1.65">
      <c r="A194" s="31" t="s">
        <v>20074</v>
      </c>
      <c r="B194" s="31" t="s">
        <v>20075</v>
      </c>
      <c r="C194" s="31" t="s">
        <v>20076</v>
      </c>
      <c r="D194" s="31" t="s">
        <v>20077</v>
      </c>
      <c r="E194" s="31" t="s">
        <v>687</v>
      </c>
      <c r="F194" s="31" t="s">
        <v>123</v>
      </c>
      <c r="G194" s="31" t="s">
        <v>17645</v>
      </c>
      <c r="H194" s="31" t="s">
        <v>16973</v>
      </c>
      <c r="I194" s="38">
        <v>0.41666666666666669</v>
      </c>
      <c r="J194" s="31" t="s">
        <v>81</v>
      </c>
      <c r="K194" s="31" t="s">
        <v>105</v>
      </c>
      <c r="L194" s="31" t="s">
        <v>125</v>
      </c>
      <c r="M194" s="31" t="s">
        <v>107</v>
      </c>
      <c r="N194" s="23"/>
      <c r="O194" s="23"/>
      <c r="P194" s="23"/>
      <c r="Q194" s="23"/>
      <c r="R194" s="23"/>
      <c r="S194" s="29">
        <v>22000</v>
      </c>
      <c r="T194" s="492"/>
    </row>
    <row r="195" spans="1:20" ht="54" customHeight="1" x14ac:dyDescent="1.65">
      <c r="A195" s="31" t="s">
        <v>20078</v>
      </c>
      <c r="B195" s="31" t="s">
        <v>20079</v>
      </c>
      <c r="C195" s="31" t="s">
        <v>20080</v>
      </c>
      <c r="D195" s="31" t="s">
        <v>20081</v>
      </c>
      <c r="E195" s="31" t="s">
        <v>101</v>
      </c>
      <c r="F195" s="31" t="s">
        <v>123</v>
      </c>
      <c r="G195" s="31" t="s">
        <v>16223</v>
      </c>
      <c r="H195" s="31" t="s">
        <v>17640</v>
      </c>
      <c r="I195" s="38">
        <v>0.83333333333333337</v>
      </c>
      <c r="J195" s="31" t="s">
        <v>81</v>
      </c>
      <c r="K195" s="31" t="s">
        <v>105</v>
      </c>
      <c r="L195" s="31" t="s">
        <v>106</v>
      </c>
      <c r="M195" s="31" t="s">
        <v>107</v>
      </c>
      <c r="N195" s="23"/>
      <c r="O195" s="23"/>
      <c r="P195" s="23"/>
      <c r="Q195" s="23"/>
      <c r="R195" s="23"/>
      <c r="S195" s="29">
        <v>22000</v>
      </c>
      <c r="T195" s="492"/>
    </row>
    <row r="196" spans="1:20" ht="54" customHeight="1" x14ac:dyDescent="1.65">
      <c r="A196" s="688" t="s">
        <v>20953</v>
      </c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90"/>
      <c r="N196" s="29"/>
      <c r="O196" s="23"/>
      <c r="P196" s="55"/>
      <c r="Q196" s="55"/>
      <c r="R196" s="55"/>
      <c r="S196" s="29"/>
      <c r="T196" s="492"/>
    </row>
    <row r="197" spans="1:20" ht="54" customHeight="1" x14ac:dyDescent="1.65">
      <c r="A197" s="31" t="s">
        <v>20730</v>
      </c>
      <c r="B197" s="31" t="s">
        <v>20731</v>
      </c>
      <c r="C197" s="31" t="s">
        <v>20732</v>
      </c>
      <c r="D197" s="31" t="s">
        <v>20733</v>
      </c>
      <c r="E197" s="31" t="s">
        <v>101</v>
      </c>
      <c r="F197" s="31" t="s">
        <v>102</v>
      </c>
      <c r="G197" s="31" t="s">
        <v>16267</v>
      </c>
      <c r="H197" s="31" t="s">
        <v>17640</v>
      </c>
      <c r="I197" s="38">
        <v>0.25</v>
      </c>
      <c r="J197" s="31" t="s">
        <v>81</v>
      </c>
      <c r="K197" s="31" t="s">
        <v>105</v>
      </c>
      <c r="L197" s="31" t="s">
        <v>106</v>
      </c>
      <c r="M197" s="31" t="s">
        <v>107</v>
      </c>
      <c r="N197" s="29">
        <v>22000</v>
      </c>
      <c r="O197" s="23"/>
      <c r="P197" s="55"/>
      <c r="Q197" s="58"/>
      <c r="R197" s="55"/>
      <c r="S197" s="29">
        <v>22000</v>
      </c>
      <c r="T197" s="492"/>
    </row>
    <row r="198" spans="1:20" ht="54" customHeight="1" x14ac:dyDescent="1.65">
      <c r="A198" s="31" t="s">
        <v>20734</v>
      </c>
      <c r="B198" s="31" t="s">
        <v>7381</v>
      </c>
      <c r="C198" s="31" t="s">
        <v>20735</v>
      </c>
      <c r="D198" s="31" t="s">
        <v>20736</v>
      </c>
      <c r="E198" s="31" t="s">
        <v>101</v>
      </c>
      <c r="F198" s="31" t="s">
        <v>102</v>
      </c>
      <c r="G198" s="31" t="s">
        <v>16267</v>
      </c>
      <c r="H198" s="31" t="s">
        <v>16967</v>
      </c>
      <c r="I198" s="38">
        <v>0.25</v>
      </c>
      <c r="J198" s="31" t="s">
        <v>81</v>
      </c>
      <c r="K198" s="31" t="s">
        <v>105</v>
      </c>
      <c r="L198" s="31" t="s">
        <v>106</v>
      </c>
      <c r="M198" s="31" t="s">
        <v>107</v>
      </c>
      <c r="N198" s="29">
        <v>22000</v>
      </c>
      <c r="O198" s="23"/>
      <c r="P198" s="55"/>
      <c r="Q198" s="58"/>
      <c r="R198" s="55"/>
      <c r="S198" s="29">
        <v>22000</v>
      </c>
      <c r="T198" s="492"/>
    </row>
    <row r="199" spans="1:20" ht="54" customHeight="1" x14ac:dyDescent="1.65">
      <c r="A199" s="31" t="s">
        <v>13902</v>
      </c>
      <c r="B199" s="31" t="s">
        <v>13903</v>
      </c>
      <c r="C199" s="31" t="s">
        <v>13904</v>
      </c>
      <c r="D199" s="31" t="s">
        <v>13905</v>
      </c>
      <c r="E199" s="31" t="s">
        <v>101</v>
      </c>
      <c r="F199" s="31" t="s">
        <v>102</v>
      </c>
      <c r="G199" s="31" t="s">
        <v>16267</v>
      </c>
      <c r="H199" s="31" t="s">
        <v>16967</v>
      </c>
      <c r="I199" s="38">
        <v>0.25</v>
      </c>
      <c r="J199" s="31" t="s">
        <v>81</v>
      </c>
      <c r="K199" s="31" t="s">
        <v>105</v>
      </c>
      <c r="L199" s="31" t="s">
        <v>106</v>
      </c>
      <c r="M199" s="31" t="s">
        <v>107</v>
      </c>
      <c r="N199" s="29">
        <v>22000</v>
      </c>
      <c r="O199" s="23"/>
      <c r="P199" s="55"/>
      <c r="Q199" s="58"/>
      <c r="R199" s="55"/>
      <c r="S199" s="29">
        <v>22000</v>
      </c>
      <c r="T199" s="492"/>
    </row>
    <row r="200" spans="1:20" ht="54" customHeight="1" x14ac:dyDescent="1.65">
      <c r="A200" s="688" t="s">
        <v>21789</v>
      </c>
      <c r="B200" s="689"/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90"/>
      <c r="N200" s="23"/>
      <c r="O200" s="23"/>
      <c r="P200" s="23"/>
      <c r="Q200" s="23"/>
      <c r="R200" s="23"/>
      <c r="S200" s="29"/>
      <c r="T200" s="492"/>
    </row>
    <row r="201" spans="1:20" ht="54" customHeight="1" x14ac:dyDescent="1.65">
      <c r="A201" s="31" t="s">
        <v>21790</v>
      </c>
      <c r="B201" s="31" t="s">
        <v>983</v>
      </c>
      <c r="C201" s="31" t="s">
        <v>21158</v>
      </c>
      <c r="D201" s="31" t="s">
        <v>21159</v>
      </c>
      <c r="E201" s="31" t="s">
        <v>101</v>
      </c>
      <c r="F201" s="31" t="s">
        <v>123</v>
      </c>
      <c r="G201" s="31" t="s">
        <v>16223</v>
      </c>
      <c r="H201" s="31" t="s">
        <v>17112</v>
      </c>
      <c r="I201" s="38">
        <v>0.125</v>
      </c>
      <c r="J201" s="31" t="s">
        <v>81</v>
      </c>
      <c r="K201" s="31" t="s">
        <v>105</v>
      </c>
      <c r="L201" s="31" t="s">
        <v>106</v>
      </c>
      <c r="M201" s="31" t="s">
        <v>107</v>
      </c>
      <c r="N201" s="23"/>
      <c r="O201" s="23"/>
      <c r="P201" s="23"/>
      <c r="Q201" s="23"/>
      <c r="R201" s="23"/>
      <c r="S201" s="29">
        <v>22000</v>
      </c>
      <c r="T201" s="492"/>
    </row>
    <row r="202" spans="1:20" ht="54" customHeight="1" x14ac:dyDescent="1.65">
      <c r="A202" s="31" t="s">
        <v>21160</v>
      </c>
      <c r="B202" s="31" t="s">
        <v>18715</v>
      </c>
      <c r="C202" s="31" t="s">
        <v>21161</v>
      </c>
      <c r="D202" s="31" t="s">
        <v>21162</v>
      </c>
      <c r="E202" s="31" t="s">
        <v>101</v>
      </c>
      <c r="F202" s="31" t="s">
        <v>123</v>
      </c>
      <c r="G202" s="31" t="s">
        <v>16223</v>
      </c>
      <c r="H202" s="31" t="s">
        <v>21136</v>
      </c>
      <c r="I202" s="38">
        <v>0.32291666666666669</v>
      </c>
      <c r="J202" s="31" t="s">
        <v>81</v>
      </c>
      <c r="K202" s="31" t="s">
        <v>105</v>
      </c>
      <c r="L202" s="31" t="s">
        <v>106</v>
      </c>
      <c r="M202" s="31" t="s">
        <v>107</v>
      </c>
      <c r="N202" s="23"/>
      <c r="O202" s="23"/>
      <c r="P202" s="23"/>
      <c r="Q202" s="23"/>
      <c r="R202" s="23"/>
      <c r="S202" s="29">
        <v>22000</v>
      </c>
      <c r="T202" s="492"/>
    </row>
    <row r="203" spans="1:20" ht="54" customHeight="1" x14ac:dyDescent="1.65">
      <c r="A203" s="31" t="s">
        <v>21163</v>
      </c>
      <c r="B203" s="31" t="s">
        <v>21164</v>
      </c>
      <c r="C203" s="31" t="s">
        <v>21165</v>
      </c>
      <c r="D203" s="31" t="s">
        <v>21166</v>
      </c>
      <c r="E203" s="31" t="s">
        <v>101</v>
      </c>
      <c r="F203" s="31" t="s">
        <v>123</v>
      </c>
      <c r="G203" s="31" t="s">
        <v>16970</v>
      </c>
      <c r="H203" s="31" t="s">
        <v>17126</v>
      </c>
      <c r="I203" s="38">
        <v>0.75</v>
      </c>
      <c r="J203" s="31" t="s">
        <v>81</v>
      </c>
      <c r="K203" s="31" t="s">
        <v>105</v>
      </c>
      <c r="L203" s="31" t="s">
        <v>106</v>
      </c>
      <c r="M203" s="31" t="s">
        <v>107</v>
      </c>
      <c r="N203" s="23"/>
      <c r="O203" s="23"/>
      <c r="P203" s="23"/>
      <c r="Q203" s="23"/>
      <c r="R203" s="23"/>
      <c r="S203" s="29">
        <v>22000</v>
      </c>
      <c r="T203" s="492"/>
    </row>
    <row r="204" spans="1:20" ht="54" customHeight="1" x14ac:dyDescent="1.65">
      <c r="A204" s="31" t="s">
        <v>21167</v>
      </c>
      <c r="B204" s="31" t="s">
        <v>14970</v>
      </c>
      <c r="C204" s="31" t="s">
        <v>21168</v>
      </c>
      <c r="D204" s="31" t="s">
        <v>21169</v>
      </c>
      <c r="E204" s="31" t="s">
        <v>101</v>
      </c>
      <c r="F204" s="31" t="s">
        <v>123</v>
      </c>
      <c r="G204" s="31" t="s">
        <v>16970</v>
      </c>
      <c r="H204" s="31" t="s">
        <v>17126</v>
      </c>
      <c r="I204" s="38">
        <v>0.75</v>
      </c>
      <c r="J204" s="31" t="s">
        <v>81</v>
      </c>
      <c r="K204" s="31" t="s">
        <v>105</v>
      </c>
      <c r="L204" s="31" t="s">
        <v>106</v>
      </c>
      <c r="M204" s="31" t="s">
        <v>107</v>
      </c>
      <c r="N204" s="23"/>
      <c r="O204" s="23"/>
      <c r="P204" s="23"/>
      <c r="Q204" s="23"/>
      <c r="R204" s="23"/>
      <c r="S204" s="29">
        <v>22000</v>
      </c>
      <c r="T204" s="492"/>
    </row>
    <row r="205" spans="1:20" ht="54" customHeight="1" x14ac:dyDescent="1.65">
      <c r="A205" s="31" t="s">
        <v>21170</v>
      </c>
      <c r="B205" s="31" t="s">
        <v>5719</v>
      </c>
      <c r="C205" s="31" t="s">
        <v>21171</v>
      </c>
      <c r="D205" s="31" t="s">
        <v>21172</v>
      </c>
      <c r="E205" s="31" t="s">
        <v>687</v>
      </c>
      <c r="F205" s="31" t="s">
        <v>123</v>
      </c>
      <c r="G205" s="31" t="s">
        <v>17645</v>
      </c>
      <c r="H205" s="31" t="s">
        <v>18842</v>
      </c>
      <c r="I205" s="38">
        <v>0.54166666666666663</v>
      </c>
      <c r="J205" s="31" t="s">
        <v>81</v>
      </c>
      <c r="K205" s="31" t="s">
        <v>105</v>
      </c>
      <c r="L205" s="31" t="s">
        <v>106</v>
      </c>
      <c r="M205" s="31" t="s">
        <v>107</v>
      </c>
      <c r="N205" s="23"/>
      <c r="O205" s="23"/>
      <c r="P205" s="23"/>
      <c r="Q205" s="23"/>
      <c r="R205" s="23"/>
      <c r="S205" s="29">
        <v>22000</v>
      </c>
      <c r="T205" s="492"/>
    </row>
    <row r="206" spans="1:20" ht="54" customHeight="1" x14ac:dyDescent="1.65">
      <c r="A206" s="679" t="s">
        <v>22223</v>
      </c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1"/>
      <c r="N206" s="23"/>
      <c r="O206" s="23"/>
      <c r="P206" s="23"/>
      <c r="Q206" s="23"/>
      <c r="R206" s="23"/>
      <c r="S206" s="29"/>
      <c r="T206" s="492"/>
    </row>
    <row r="207" spans="1:20" ht="54" customHeight="1" x14ac:dyDescent="1.65">
      <c r="A207" s="31" t="s">
        <v>21859</v>
      </c>
      <c r="B207" s="31" t="s">
        <v>21860</v>
      </c>
      <c r="C207" s="31" t="s">
        <v>21861</v>
      </c>
      <c r="D207" s="31" t="s">
        <v>21862</v>
      </c>
      <c r="E207" s="31" t="s">
        <v>101</v>
      </c>
      <c r="F207" s="31" t="s">
        <v>123</v>
      </c>
      <c r="G207" s="31" t="s">
        <v>16223</v>
      </c>
      <c r="H207" s="31" t="s">
        <v>17112</v>
      </c>
      <c r="I207" s="38">
        <v>0.25</v>
      </c>
      <c r="J207" s="31" t="s">
        <v>81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23"/>
      <c r="R207" s="23"/>
      <c r="S207" s="29">
        <v>22000</v>
      </c>
      <c r="T207" s="492"/>
    </row>
    <row r="208" spans="1:20" ht="54" customHeight="1" x14ac:dyDescent="1.65">
      <c r="A208" s="31" t="s">
        <v>21863</v>
      </c>
      <c r="B208" s="31" t="s">
        <v>5431</v>
      </c>
      <c r="C208" s="31" t="s">
        <v>21864</v>
      </c>
      <c r="D208" s="31" t="s">
        <v>21865</v>
      </c>
      <c r="E208" s="31" t="s">
        <v>101</v>
      </c>
      <c r="F208" s="31" t="s">
        <v>123</v>
      </c>
      <c r="G208" s="31" t="s">
        <v>16223</v>
      </c>
      <c r="H208" s="31" t="s">
        <v>17112</v>
      </c>
      <c r="I208" s="38">
        <v>0.25</v>
      </c>
      <c r="J208" s="31" t="s">
        <v>81</v>
      </c>
      <c r="K208" s="31" t="s">
        <v>105</v>
      </c>
      <c r="L208" s="31" t="s">
        <v>106</v>
      </c>
      <c r="M208" s="31" t="s">
        <v>107</v>
      </c>
      <c r="N208" s="23"/>
      <c r="O208" s="23"/>
      <c r="P208" s="23"/>
      <c r="Q208" s="23"/>
      <c r="R208" s="23"/>
      <c r="S208" s="29">
        <v>22000</v>
      </c>
      <c r="T208" s="492"/>
    </row>
    <row r="209" spans="1:20" ht="54" customHeight="1" x14ac:dyDescent="1.65">
      <c r="A209" s="31" t="s">
        <v>21866</v>
      </c>
      <c r="B209" s="31" t="s">
        <v>21867</v>
      </c>
      <c r="C209" s="31" t="s">
        <v>21868</v>
      </c>
      <c r="D209" s="31" t="s">
        <v>21869</v>
      </c>
      <c r="E209" s="31" t="s">
        <v>101</v>
      </c>
      <c r="F209" s="31" t="s">
        <v>123</v>
      </c>
      <c r="G209" s="31" t="s">
        <v>16223</v>
      </c>
      <c r="H209" s="31" t="s">
        <v>17112</v>
      </c>
      <c r="I209" s="38">
        <v>0.25</v>
      </c>
      <c r="J209" s="31" t="s">
        <v>81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23"/>
      <c r="R209" s="23"/>
      <c r="S209" s="29">
        <v>22000</v>
      </c>
      <c r="T209" s="492"/>
    </row>
    <row r="210" spans="1:20" ht="54" customHeight="1" x14ac:dyDescent="1.65">
      <c r="A210" s="682" t="s">
        <v>23919</v>
      </c>
      <c r="B210" s="683"/>
      <c r="C210" s="683"/>
      <c r="D210" s="683"/>
      <c r="E210" s="683"/>
      <c r="F210" s="683"/>
      <c r="G210" s="683"/>
      <c r="H210" s="683"/>
      <c r="I210" s="683"/>
      <c r="J210" s="683"/>
      <c r="K210" s="683"/>
      <c r="L210" s="683"/>
      <c r="M210" s="684"/>
      <c r="N210" s="23"/>
      <c r="O210" s="23"/>
      <c r="P210" s="23"/>
      <c r="Q210" s="23"/>
      <c r="R210" s="23"/>
      <c r="S210" s="29"/>
      <c r="T210" s="556"/>
    </row>
    <row r="211" spans="1:20" ht="54" customHeight="1" x14ac:dyDescent="1.3">
      <c r="A211" s="31" t="s">
        <v>23386</v>
      </c>
      <c r="B211" s="31" t="s">
        <v>23387</v>
      </c>
      <c r="C211" s="31" t="s">
        <v>23388</v>
      </c>
      <c r="D211" s="31" t="s">
        <v>23389</v>
      </c>
      <c r="E211" s="31" t="s">
        <v>101</v>
      </c>
      <c r="F211" s="31" t="s">
        <v>123</v>
      </c>
      <c r="G211" s="31" t="s">
        <v>16223</v>
      </c>
      <c r="H211" s="31" t="s">
        <v>21610</v>
      </c>
      <c r="I211" s="38">
        <v>0.25</v>
      </c>
      <c r="J211" s="31" t="s">
        <v>81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3"/>
      <c r="R211" s="23"/>
      <c r="S211" s="29">
        <v>22000</v>
      </c>
      <c r="T211" s="451"/>
    </row>
    <row r="212" spans="1:20" ht="54" customHeight="1" x14ac:dyDescent="1.3">
      <c r="A212" s="679" t="s">
        <v>23941</v>
      </c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1"/>
      <c r="N212" s="23"/>
      <c r="O212" s="23"/>
      <c r="P212" s="23"/>
      <c r="Q212" s="23"/>
      <c r="R212" s="23"/>
      <c r="S212" s="29"/>
      <c r="T212" s="451"/>
    </row>
    <row r="213" spans="1:20" ht="54" customHeight="1" x14ac:dyDescent="1.3">
      <c r="A213" s="31" t="s">
        <v>24106</v>
      </c>
      <c r="B213" s="31" t="s">
        <v>21536</v>
      </c>
      <c r="C213" s="31" t="s">
        <v>24107</v>
      </c>
      <c r="D213" s="31" t="s">
        <v>24108</v>
      </c>
      <c r="E213" s="31" t="s">
        <v>101</v>
      </c>
      <c r="F213" s="31" t="s">
        <v>123</v>
      </c>
      <c r="G213" s="31" t="s">
        <v>16223</v>
      </c>
      <c r="H213" s="31" t="s">
        <v>20921</v>
      </c>
      <c r="I213" s="38">
        <v>0.16666666666666666</v>
      </c>
      <c r="J213" s="31" t="s">
        <v>81</v>
      </c>
      <c r="K213" s="31" t="s">
        <v>105</v>
      </c>
      <c r="L213" s="31" t="s">
        <v>106</v>
      </c>
      <c r="M213" s="31" t="s">
        <v>107</v>
      </c>
      <c r="N213" s="23"/>
      <c r="O213" s="23"/>
      <c r="P213" s="23"/>
      <c r="Q213" s="23"/>
      <c r="R213" s="23"/>
      <c r="S213" s="29">
        <v>22000</v>
      </c>
      <c r="T213" s="451"/>
    </row>
    <row r="214" spans="1:20" ht="54" customHeight="1" x14ac:dyDescent="1.3">
      <c r="A214" s="31" t="s">
        <v>24109</v>
      </c>
      <c r="B214" s="31" t="s">
        <v>24110</v>
      </c>
      <c r="C214" s="31" t="s">
        <v>24111</v>
      </c>
      <c r="D214" s="31" t="s">
        <v>24112</v>
      </c>
      <c r="E214" s="31" t="s">
        <v>101</v>
      </c>
      <c r="F214" s="31" t="s">
        <v>102</v>
      </c>
      <c r="G214" s="31" t="s">
        <v>16267</v>
      </c>
      <c r="H214" s="31" t="s">
        <v>19365</v>
      </c>
      <c r="I214" s="38">
        <v>0.125</v>
      </c>
      <c r="J214" s="31" t="s">
        <v>81</v>
      </c>
      <c r="K214" s="31" t="s">
        <v>105</v>
      </c>
      <c r="L214" s="31" t="s">
        <v>125</v>
      </c>
      <c r="M214" s="31" t="s">
        <v>107</v>
      </c>
      <c r="N214" s="23"/>
      <c r="O214" s="23"/>
      <c r="P214" s="23"/>
      <c r="Q214" s="23"/>
      <c r="R214" s="23"/>
      <c r="S214" s="29">
        <v>22000</v>
      </c>
      <c r="T214" s="451"/>
    </row>
    <row r="215" spans="1:20" ht="54" customHeight="1" x14ac:dyDescent="1.3">
      <c r="A215" s="31" t="s">
        <v>24113</v>
      </c>
      <c r="B215" s="31" t="s">
        <v>8532</v>
      </c>
      <c r="C215" s="31" t="s">
        <v>24114</v>
      </c>
      <c r="D215" s="31" t="s">
        <v>24115</v>
      </c>
      <c r="E215" s="31" t="s">
        <v>101</v>
      </c>
      <c r="F215" s="31" t="s">
        <v>102</v>
      </c>
      <c r="G215" s="31" t="s">
        <v>16267</v>
      </c>
      <c r="H215" s="31" t="s">
        <v>19365</v>
      </c>
      <c r="I215" s="38">
        <v>0.125</v>
      </c>
      <c r="J215" s="31" t="s">
        <v>81</v>
      </c>
      <c r="K215" s="31" t="s">
        <v>105</v>
      </c>
      <c r="L215" s="31" t="s">
        <v>125</v>
      </c>
      <c r="M215" s="31" t="s">
        <v>107</v>
      </c>
      <c r="N215" s="23"/>
      <c r="O215" s="23"/>
      <c r="P215" s="23"/>
      <c r="Q215" s="23"/>
      <c r="R215" s="23"/>
      <c r="S215" s="29">
        <v>22000</v>
      </c>
      <c r="T215" s="451"/>
    </row>
    <row r="216" spans="1:20" ht="54" customHeight="1" x14ac:dyDescent="1.3">
      <c r="A216" s="31" t="s">
        <v>24116</v>
      </c>
      <c r="B216" s="31" t="s">
        <v>24117</v>
      </c>
      <c r="C216" s="31" t="s">
        <v>24118</v>
      </c>
      <c r="D216" s="31" t="s">
        <v>24119</v>
      </c>
      <c r="E216" s="31" t="s">
        <v>101</v>
      </c>
      <c r="F216" s="31" t="s">
        <v>102</v>
      </c>
      <c r="G216" s="31" t="s">
        <v>16267</v>
      </c>
      <c r="H216" s="31" t="s">
        <v>19365</v>
      </c>
      <c r="I216" s="38">
        <v>0.125</v>
      </c>
      <c r="J216" s="31" t="s">
        <v>81</v>
      </c>
      <c r="K216" s="31" t="s">
        <v>105</v>
      </c>
      <c r="L216" s="31" t="s">
        <v>125</v>
      </c>
      <c r="M216" s="31" t="s">
        <v>107</v>
      </c>
      <c r="N216" s="23"/>
      <c r="O216" s="23"/>
      <c r="P216" s="23"/>
      <c r="Q216" s="23"/>
      <c r="R216" s="23"/>
      <c r="S216" s="29">
        <v>22000</v>
      </c>
      <c r="T216" s="451"/>
    </row>
    <row r="217" spans="1:20" ht="54" customHeight="1" x14ac:dyDescent="1.3">
      <c r="A217" s="31" t="s">
        <v>24120</v>
      </c>
      <c r="B217" s="31" t="s">
        <v>4715</v>
      </c>
      <c r="C217" s="31" t="s">
        <v>24121</v>
      </c>
      <c r="D217" s="31" t="s">
        <v>24122</v>
      </c>
      <c r="E217" s="31" t="s">
        <v>101</v>
      </c>
      <c r="F217" s="31" t="s">
        <v>102</v>
      </c>
      <c r="G217" s="31" t="s">
        <v>16267</v>
      </c>
      <c r="H217" s="31" t="s">
        <v>19365</v>
      </c>
      <c r="I217" s="38">
        <v>0.125</v>
      </c>
      <c r="J217" s="31" t="s">
        <v>81</v>
      </c>
      <c r="K217" s="31" t="s">
        <v>105</v>
      </c>
      <c r="L217" s="31" t="s">
        <v>125</v>
      </c>
      <c r="M217" s="31" t="s">
        <v>107</v>
      </c>
      <c r="N217" s="23"/>
      <c r="O217" s="23"/>
      <c r="P217" s="23"/>
      <c r="Q217" s="23"/>
      <c r="R217" s="23"/>
      <c r="S217" s="29">
        <v>22000</v>
      </c>
      <c r="T217" s="451"/>
    </row>
    <row r="218" spans="1:20" ht="54" customHeight="1" x14ac:dyDescent="1.3">
      <c r="A218" s="31" t="s">
        <v>24123</v>
      </c>
      <c r="B218" s="31" t="s">
        <v>24124</v>
      </c>
      <c r="C218" s="31" t="s">
        <v>24125</v>
      </c>
      <c r="D218" s="31" t="s">
        <v>24126</v>
      </c>
      <c r="E218" s="31" t="s">
        <v>101</v>
      </c>
      <c r="F218" s="31" t="s">
        <v>102</v>
      </c>
      <c r="G218" s="31" t="s">
        <v>16267</v>
      </c>
      <c r="H218" s="31" t="s">
        <v>19365</v>
      </c>
      <c r="I218" s="38">
        <v>0.125</v>
      </c>
      <c r="J218" s="31" t="s">
        <v>81</v>
      </c>
      <c r="K218" s="31" t="s">
        <v>105</v>
      </c>
      <c r="L218" s="31" t="s">
        <v>125</v>
      </c>
      <c r="M218" s="31" t="s">
        <v>107</v>
      </c>
      <c r="N218" s="23"/>
      <c r="O218" s="23"/>
      <c r="P218" s="23"/>
      <c r="Q218" s="23"/>
      <c r="R218" s="23"/>
      <c r="S218" s="29">
        <v>22000</v>
      </c>
      <c r="T218" s="451"/>
    </row>
    <row r="219" spans="1:20" ht="54" customHeight="1" x14ac:dyDescent="1.3">
      <c r="A219" s="31" t="s">
        <v>24127</v>
      </c>
      <c r="B219" s="31" t="s">
        <v>3741</v>
      </c>
      <c r="C219" s="31" t="s">
        <v>24128</v>
      </c>
      <c r="D219" s="31" t="s">
        <v>24129</v>
      </c>
      <c r="E219" s="31" t="s">
        <v>101</v>
      </c>
      <c r="F219" s="31" t="s">
        <v>102</v>
      </c>
      <c r="G219" s="31" t="s">
        <v>16267</v>
      </c>
      <c r="H219" s="31" t="s">
        <v>19365</v>
      </c>
      <c r="I219" s="38">
        <v>0.125</v>
      </c>
      <c r="J219" s="31" t="s">
        <v>81</v>
      </c>
      <c r="K219" s="31" t="s">
        <v>105</v>
      </c>
      <c r="L219" s="31" t="s">
        <v>125</v>
      </c>
      <c r="M219" s="31" t="s">
        <v>107</v>
      </c>
      <c r="N219" s="23"/>
      <c r="O219" s="23"/>
      <c r="P219" s="23"/>
      <c r="Q219" s="23"/>
      <c r="R219" s="23"/>
      <c r="S219" s="29">
        <v>22000</v>
      </c>
      <c r="T219" s="451"/>
    </row>
    <row r="220" spans="1:20" ht="54" customHeight="1" x14ac:dyDescent="1.3">
      <c r="A220" s="31" t="s">
        <v>24130</v>
      </c>
      <c r="B220" s="31" t="s">
        <v>24131</v>
      </c>
      <c r="C220" s="31" t="s">
        <v>24132</v>
      </c>
      <c r="D220" s="31" t="s">
        <v>24133</v>
      </c>
      <c r="E220" s="31" t="s">
        <v>101</v>
      </c>
      <c r="F220" s="31" t="s">
        <v>102</v>
      </c>
      <c r="G220" s="31" t="s">
        <v>16267</v>
      </c>
      <c r="H220" s="31" t="s">
        <v>19365</v>
      </c>
      <c r="I220" s="38">
        <v>0.125</v>
      </c>
      <c r="J220" s="31" t="s">
        <v>81</v>
      </c>
      <c r="K220" s="31" t="s">
        <v>105</v>
      </c>
      <c r="L220" s="31" t="s">
        <v>125</v>
      </c>
      <c r="M220" s="31" t="s">
        <v>107</v>
      </c>
      <c r="N220" s="23"/>
      <c r="O220" s="23"/>
      <c r="P220" s="23"/>
      <c r="Q220" s="23"/>
      <c r="R220" s="23"/>
      <c r="S220" s="29">
        <v>22000</v>
      </c>
      <c r="T220" s="451"/>
    </row>
    <row r="221" spans="1:20" ht="54" customHeight="1" x14ac:dyDescent="1.3">
      <c r="A221" s="31" t="s">
        <v>24134</v>
      </c>
      <c r="B221" s="31" t="s">
        <v>24135</v>
      </c>
      <c r="C221" s="31" t="s">
        <v>24136</v>
      </c>
      <c r="D221" s="31" t="s">
        <v>24137</v>
      </c>
      <c r="E221" s="31" t="s">
        <v>101</v>
      </c>
      <c r="F221" s="31" t="s">
        <v>102</v>
      </c>
      <c r="G221" s="31" t="s">
        <v>16267</v>
      </c>
      <c r="H221" s="31" t="s">
        <v>19365</v>
      </c>
      <c r="I221" s="38">
        <v>0.125</v>
      </c>
      <c r="J221" s="31" t="s">
        <v>81</v>
      </c>
      <c r="K221" s="31" t="s">
        <v>105</v>
      </c>
      <c r="L221" s="31" t="s">
        <v>125</v>
      </c>
      <c r="M221" s="31" t="s">
        <v>107</v>
      </c>
      <c r="N221" s="23"/>
      <c r="O221" s="23"/>
      <c r="P221" s="23"/>
      <c r="Q221" s="23"/>
      <c r="R221" s="23"/>
      <c r="S221" s="29">
        <v>22000</v>
      </c>
      <c r="T221" s="451"/>
    </row>
    <row r="222" spans="1:20" ht="54" customHeight="1" x14ac:dyDescent="1.3">
      <c r="A222" s="31" t="s">
        <v>24138</v>
      </c>
      <c r="B222" s="31" t="s">
        <v>12718</v>
      </c>
      <c r="C222" s="31" t="s">
        <v>24139</v>
      </c>
      <c r="D222" s="31" t="s">
        <v>24140</v>
      </c>
      <c r="E222" s="31" t="s">
        <v>101</v>
      </c>
      <c r="F222" s="31" t="s">
        <v>102</v>
      </c>
      <c r="G222" s="31" t="s">
        <v>16267</v>
      </c>
      <c r="H222" s="31" t="s">
        <v>19365</v>
      </c>
      <c r="I222" s="38">
        <v>0.125</v>
      </c>
      <c r="J222" s="31" t="s">
        <v>81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3"/>
      <c r="R222" s="23"/>
      <c r="S222" s="29">
        <v>22000</v>
      </c>
      <c r="T222" s="451"/>
    </row>
    <row r="223" spans="1:20" ht="54" customHeight="1" x14ac:dyDescent="1.3">
      <c r="A223" s="31" t="s">
        <v>24141</v>
      </c>
      <c r="B223" s="31" t="s">
        <v>24142</v>
      </c>
      <c r="C223" s="31" t="s">
        <v>24143</v>
      </c>
      <c r="D223" s="31" t="s">
        <v>24144</v>
      </c>
      <c r="E223" s="31" t="s">
        <v>101</v>
      </c>
      <c r="F223" s="31" t="s">
        <v>102</v>
      </c>
      <c r="G223" s="31" t="s">
        <v>16267</v>
      </c>
      <c r="H223" s="31" t="s">
        <v>19365</v>
      </c>
      <c r="I223" s="38">
        <v>0.125</v>
      </c>
      <c r="J223" s="31" t="s">
        <v>81</v>
      </c>
      <c r="K223" s="31" t="s">
        <v>105</v>
      </c>
      <c r="L223" s="31" t="s">
        <v>106</v>
      </c>
      <c r="M223" s="31" t="s">
        <v>107</v>
      </c>
      <c r="N223" s="23"/>
      <c r="O223" s="23"/>
      <c r="P223" s="23"/>
      <c r="Q223" s="23"/>
      <c r="R223" s="23"/>
      <c r="S223" s="29">
        <v>22000</v>
      </c>
      <c r="T223" s="451"/>
    </row>
    <row r="224" spans="1:20" ht="54" customHeight="1" x14ac:dyDescent="1.3">
      <c r="A224" s="31" t="s">
        <v>24145</v>
      </c>
      <c r="B224" s="31" t="s">
        <v>11742</v>
      </c>
      <c r="C224" s="31" t="s">
        <v>24146</v>
      </c>
      <c r="D224" s="31" t="s">
        <v>24147</v>
      </c>
      <c r="E224" s="31" t="s">
        <v>101</v>
      </c>
      <c r="F224" s="31" t="s">
        <v>123</v>
      </c>
      <c r="G224" s="31" t="s">
        <v>16223</v>
      </c>
      <c r="H224" s="31" t="s">
        <v>20921</v>
      </c>
      <c r="I224" s="38">
        <v>0.41666666666666669</v>
      </c>
      <c r="J224" s="31" t="s">
        <v>81</v>
      </c>
      <c r="K224" s="31" t="s">
        <v>105</v>
      </c>
      <c r="L224" s="31" t="s">
        <v>106</v>
      </c>
      <c r="M224" s="31" t="s">
        <v>107</v>
      </c>
      <c r="N224" s="23"/>
      <c r="O224" s="23"/>
      <c r="P224" s="23"/>
      <c r="Q224" s="23"/>
      <c r="R224" s="23"/>
      <c r="S224" s="29">
        <v>22000</v>
      </c>
      <c r="T224" s="451"/>
    </row>
    <row r="225" spans="1:20" ht="54" customHeight="1" x14ac:dyDescent="1.3">
      <c r="A225" s="31" t="s">
        <v>24148</v>
      </c>
      <c r="B225" s="31" t="s">
        <v>15150</v>
      </c>
      <c r="C225" s="31" t="s">
        <v>24149</v>
      </c>
      <c r="D225" s="31" t="s">
        <v>24150</v>
      </c>
      <c r="E225" s="31" t="s">
        <v>101</v>
      </c>
      <c r="F225" s="31" t="s">
        <v>123</v>
      </c>
      <c r="G225" s="31" t="s">
        <v>16970</v>
      </c>
      <c r="H225" s="31" t="s">
        <v>20921</v>
      </c>
      <c r="I225" s="38">
        <v>0.41666666666666669</v>
      </c>
      <c r="J225" s="31" t="s">
        <v>81</v>
      </c>
      <c r="K225" s="31" t="s">
        <v>105</v>
      </c>
      <c r="L225" s="31" t="s">
        <v>106</v>
      </c>
      <c r="M225" s="31" t="s">
        <v>107</v>
      </c>
      <c r="N225" s="23"/>
      <c r="O225" s="23"/>
      <c r="P225" s="23"/>
      <c r="Q225" s="23"/>
      <c r="R225" s="23"/>
      <c r="S225" s="29">
        <v>22000</v>
      </c>
      <c r="T225" s="451"/>
    </row>
    <row r="226" spans="1:20" ht="54" customHeight="1" x14ac:dyDescent="1.3">
      <c r="A226" s="31" t="s">
        <v>24151</v>
      </c>
      <c r="B226" s="31" t="s">
        <v>8005</v>
      </c>
      <c r="C226" s="31" t="s">
        <v>24152</v>
      </c>
      <c r="D226" s="31" t="s">
        <v>24153</v>
      </c>
      <c r="E226" s="31" t="s">
        <v>101</v>
      </c>
      <c r="F226" s="31" t="s">
        <v>123</v>
      </c>
      <c r="G226" s="31" t="s">
        <v>16970</v>
      </c>
      <c r="H226" s="31" t="s">
        <v>20921</v>
      </c>
      <c r="I226" s="38">
        <v>0.41666666666666669</v>
      </c>
      <c r="J226" s="31" t="s">
        <v>81</v>
      </c>
      <c r="K226" s="31" t="s">
        <v>105</v>
      </c>
      <c r="L226" s="31" t="s">
        <v>106</v>
      </c>
      <c r="M226" s="31" t="s">
        <v>107</v>
      </c>
      <c r="N226" s="23"/>
      <c r="O226" s="23"/>
      <c r="P226" s="23"/>
      <c r="Q226" s="23"/>
      <c r="R226" s="23"/>
      <c r="S226" s="29">
        <v>22000</v>
      </c>
      <c r="T226" s="451"/>
    </row>
    <row r="227" spans="1:20" ht="54" customHeight="1" x14ac:dyDescent="1.3">
      <c r="A227" s="31" t="s">
        <v>24154</v>
      </c>
      <c r="B227" s="31" t="s">
        <v>7958</v>
      </c>
      <c r="C227" s="31" t="s">
        <v>24155</v>
      </c>
      <c r="D227" s="31" t="s">
        <v>24156</v>
      </c>
      <c r="E227" s="31" t="s">
        <v>101</v>
      </c>
      <c r="F227" s="31" t="s">
        <v>123</v>
      </c>
      <c r="G227" s="31" t="s">
        <v>16970</v>
      </c>
      <c r="H227" s="31" t="s">
        <v>20921</v>
      </c>
      <c r="I227" s="38">
        <v>0.41666666666666669</v>
      </c>
      <c r="J227" s="31" t="s">
        <v>81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3"/>
      <c r="R227" s="23"/>
      <c r="S227" s="29">
        <v>22000</v>
      </c>
      <c r="T227" s="451"/>
    </row>
    <row r="228" spans="1:20" ht="54" customHeight="1" x14ac:dyDescent="1.3">
      <c r="A228" s="682" t="s">
        <v>25349</v>
      </c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4"/>
      <c r="N228" s="23"/>
      <c r="O228" s="23"/>
      <c r="P228" s="23"/>
      <c r="Q228" s="23"/>
      <c r="R228" s="23"/>
      <c r="S228" s="29"/>
      <c r="T228" s="451"/>
    </row>
    <row r="229" spans="1:20" ht="54" customHeight="1" x14ac:dyDescent="1.3">
      <c r="A229" s="31" t="s">
        <v>24992</v>
      </c>
      <c r="B229" s="31" t="s">
        <v>2387</v>
      </c>
      <c r="C229" s="31" t="s">
        <v>24993</v>
      </c>
      <c r="D229" s="31" t="s">
        <v>24994</v>
      </c>
      <c r="E229" s="31" t="s">
        <v>101</v>
      </c>
      <c r="F229" s="31" t="s">
        <v>102</v>
      </c>
      <c r="G229" s="31" t="s">
        <v>16267</v>
      </c>
      <c r="H229" s="31" t="s">
        <v>22838</v>
      </c>
      <c r="I229" s="38">
        <v>0.27083333333333331</v>
      </c>
      <c r="J229" s="31" t="s">
        <v>81</v>
      </c>
      <c r="K229" s="31" t="s">
        <v>105</v>
      </c>
      <c r="L229" s="31" t="s">
        <v>106</v>
      </c>
      <c r="M229" s="31" t="s">
        <v>107</v>
      </c>
      <c r="N229" s="23"/>
      <c r="O229" s="23"/>
      <c r="P229" s="23"/>
      <c r="Q229" s="23"/>
      <c r="R229" s="23"/>
      <c r="S229" s="29">
        <v>22000</v>
      </c>
      <c r="T229" s="451"/>
    </row>
    <row r="230" spans="1:20" ht="54" customHeight="1" x14ac:dyDescent="1.3">
      <c r="A230" s="31" t="s">
        <v>24995</v>
      </c>
      <c r="B230" s="31" t="s">
        <v>21782</v>
      </c>
      <c r="C230" s="31" t="s">
        <v>24996</v>
      </c>
      <c r="D230" s="31" t="s">
        <v>24997</v>
      </c>
      <c r="E230" s="31" t="s">
        <v>101</v>
      </c>
      <c r="F230" s="31" t="s">
        <v>102</v>
      </c>
      <c r="G230" s="31" t="s">
        <v>16267</v>
      </c>
      <c r="H230" s="31" t="s">
        <v>22838</v>
      </c>
      <c r="I230" s="38">
        <v>0.27083333333333331</v>
      </c>
      <c r="J230" s="31" t="s">
        <v>81</v>
      </c>
      <c r="K230" s="31" t="s">
        <v>105</v>
      </c>
      <c r="L230" s="31" t="s">
        <v>125</v>
      </c>
      <c r="M230" s="31" t="s">
        <v>107</v>
      </c>
      <c r="N230" s="23"/>
      <c r="O230" s="23"/>
      <c r="P230" s="23"/>
      <c r="Q230" s="23"/>
      <c r="R230" s="23"/>
      <c r="S230" s="29">
        <v>22000</v>
      </c>
      <c r="T230" s="451"/>
    </row>
    <row r="231" spans="1:20" ht="54" customHeight="1" x14ac:dyDescent="1.3">
      <c r="A231" s="31" t="s">
        <v>24998</v>
      </c>
      <c r="B231" s="31" t="s">
        <v>24999</v>
      </c>
      <c r="C231" s="31" t="s">
        <v>25000</v>
      </c>
      <c r="D231" s="31" t="s">
        <v>25001</v>
      </c>
      <c r="E231" s="31" t="s">
        <v>101</v>
      </c>
      <c r="F231" s="31" t="s">
        <v>102</v>
      </c>
      <c r="G231" s="31" t="s">
        <v>16190</v>
      </c>
      <c r="H231" s="31" t="s">
        <v>19365</v>
      </c>
      <c r="I231" s="38">
        <v>0.41666666666666669</v>
      </c>
      <c r="J231" s="31" t="s">
        <v>81</v>
      </c>
      <c r="K231" s="31" t="s">
        <v>105</v>
      </c>
      <c r="L231" s="31" t="s">
        <v>106</v>
      </c>
      <c r="M231" s="31" t="s">
        <v>107</v>
      </c>
      <c r="N231" s="23"/>
      <c r="O231" s="23"/>
      <c r="P231" s="23"/>
      <c r="Q231" s="23"/>
      <c r="R231" s="23"/>
      <c r="S231" s="29">
        <v>22000</v>
      </c>
      <c r="T231" s="451"/>
    </row>
    <row r="232" spans="1:20" ht="54" customHeight="1" x14ac:dyDescent="1.3">
      <c r="A232" s="31" t="s">
        <v>25002</v>
      </c>
      <c r="B232" s="31" t="s">
        <v>25003</v>
      </c>
      <c r="C232" s="31" t="s">
        <v>25004</v>
      </c>
      <c r="D232" s="31" t="s">
        <v>25005</v>
      </c>
      <c r="E232" s="31" t="s">
        <v>101</v>
      </c>
      <c r="F232" s="31" t="s">
        <v>102</v>
      </c>
      <c r="G232" s="31" t="s">
        <v>16190</v>
      </c>
      <c r="H232" s="31" t="s">
        <v>19365</v>
      </c>
      <c r="I232" s="38">
        <v>0.41666666666666669</v>
      </c>
      <c r="J232" s="31" t="s">
        <v>81</v>
      </c>
      <c r="K232" s="31" t="s">
        <v>105</v>
      </c>
      <c r="L232" s="31" t="s">
        <v>106</v>
      </c>
      <c r="M232" s="31" t="s">
        <v>107</v>
      </c>
      <c r="N232" s="23"/>
      <c r="O232" s="23"/>
      <c r="P232" s="23"/>
      <c r="Q232" s="23"/>
      <c r="R232" s="23"/>
      <c r="S232" s="29">
        <v>22000</v>
      </c>
      <c r="T232" s="451"/>
    </row>
    <row r="233" spans="1:20" ht="54" customHeight="1" x14ac:dyDescent="1.3">
      <c r="A233" s="31" t="s">
        <v>25006</v>
      </c>
      <c r="B233" s="31" t="s">
        <v>25007</v>
      </c>
      <c r="C233" s="31" t="s">
        <v>25008</v>
      </c>
      <c r="D233" s="31" t="s">
        <v>25009</v>
      </c>
      <c r="E233" s="31" t="s">
        <v>101</v>
      </c>
      <c r="F233" s="31" t="s">
        <v>102</v>
      </c>
      <c r="G233" s="31" t="s">
        <v>16190</v>
      </c>
      <c r="H233" s="31" t="s">
        <v>19365</v>
      </c>
      <c r="I233" s="38">
        <v>0.41666666666666669</v>
      </c>
      <c r="J233" s="31" t="s">
        <v>81</v>
      </c>
      <c r="K233" s="31" t="s">
        <v>105</v>
      </c>
      <c r="L233" s="31" t="s">
        <v>533</v>
      </c>
      <c r="M233" s="31" t="s">
        <v>107</v>
      </c>
      <c r="N233" s="23"/>
      <c r="O233" s="23"/>
      <c r="P233" s="23"/>
      <c r="Q233" s="23"/>
      <c r="R233" s="23"/>
      <c r="S233" s="29">
        <v>22000</v>
      </c>
      <c r="T233" s="451"/>
    </row>
    <row r="234" spans="1:20" ht="54" customHeight="1" x14ac:dyDescent="1.3">
      <c r="A234" s="31" t="s">
        <v>25010</v>
      </c>
      <c r="B234" s="31" t="s">
        <v>25011</v>
      </c>
      <c r="C234" s="31" t="s">
        <v>25012</v>
      </c>
      <c r="D234" s="31" t="s">
        <v>25013</v>
      </c>
      <c r="E234" s="31" t="s">
        <v>101</v>
      </c>
      <c r="F234" s="31" t="s">
        <v>102</v>
      </c>
      <c r="G234" s="31" t="s">
        <v>16190</v>
      </c>
      <c r="H234" s="31" t="s">
        <v>19365</v>
      </c>
      <c r="I234" s="38">
        <v>0.41666666666666669</v>
      </c>
      <c r="J234" s="31" t="s">
        <v>81</v>
      </c>
      <c r="K234" s="31" t="s">
        <v>105</v>
      </c>
      <c r="L234" s="31" t="s">
        <v>125</v>
      </c>
      <c r="M234" s="31" t="s">
        <v>107</v>
      </c>
      <c r="N234" s="23"/>
      <c r="O234" s="23"/>
      <c r="P234" s="23"/>
      <c r="Q234" s="23"/>
      <c r="R234" s="23"/>
      <c r="S234" s="29">
        <v>22000</v>
      </c>
      <c r="T234" s="451"/>
    </row>
    <row r="235" spans="1:20" ht="54" customHeight="1" x14ac:dyDescent="1.3">
      <c r="A235" s="31" t="s">
        <v>25014</v>
      </c>
      <c r="B235" s="31" t="s">
        <v>16803</v>
      </c>
      <c r="C235" s="31" t="s">
        <v>25015</v>
      </c>
      <c r="D235" s="31" t="s">
        <v>25016</v>
      </c>
      <c r="E235" s="31" t="s">
        <v>101</v>
      </c>
      <c r="F235" s="31" t="s">
        <v>102</v>
      </c>
      <c r="G235" s="31" t="s">
        <v>16190</v>
      </c>
      <c r="H235" s="31" t="s">
        <v>19365</v>
      </c>
      <c r="I235" s="38">
        <v>0.41666666666666669</v>
      </c>
      <c r="J235" s="31" t="s">
        <v>81</v>
      </c>
      <c r="K235" s="31" t="s">
        <v>105</v>
      </c>
      <c r="L235" s="31" t="s">
        <v>106</v>
      </c>
      <c r="M235" s="31" t="s">
        <v>107</v>
      </c>
      <c r="N235" s="23"/>
      <c r="O235" s="23"/>
      <c r="P235" s="23"/>
      <c r="Q235" s="23"/>
      <c r="R235" s="23"/>
      <c r="S235" s="29">
        <v>22000</v>
      </c>
      <c r="T235" s="451"/>
    </row>
    <row r="236" spans="1:20" ht="54" customHeight="1" x14ac:dyDescent="1.3">
      <c r="A236" s="679" t="s">
        <v>26790</v>
      </c>
      <c r="B236" s="680"/>
      <c r="C236" s="680"/>
      <c r="D236" s="680"/>
      <c r="E236" s="680"/>
      <c r="F236" s="680"/>
      <c r="G236" s="680"/>
      <c r="H236" s="680"/>
      <c r="I236" s="680"/>
      <c r="J236" s="680"/>
      <c r="K236" s="680"/>
      <c r="L236" s="680"/>
      <c r="M236" s="681"/>
      <c r="N236" s="23"/>
      <c r="O236" s="23"/>
      <c r="P236" s="23"/>
      <c r="Q236" s="23"/>
      <c r="R236" s="23"/>
      <c r="S236" s="29"/>
      <c r="T236" s="388"/>
    </row>
    <row r="237" spans="1:20" ht="54" customHeight="1" x14ac:dyDescent="1.1499999999999999">
      <c r="A237" s="31" t="s">
        <v>25466</v>
      </c>
      <c r="B237" s="31" t="s">
        <v>439</v>
      </c>
      <c r="C237" s="31" t="s">
        <v>25467</v>
      </c>
      <c r="D237" s="31" t="s">
        <v>25468</v>
      </c>
      <c r="E237" s="31" t="s">
        <v>101</v>
      </c>
      <c r="F237" s="31" t="s">
        <v>123</v>
      </c>
      <c r="G237" s="31" t="s">
        <v>16223</v>
      </c>
      <c r="H237" s="31" t="s">
        <v>21619</v>
      </c>
      <c r="I237" s="38">
        <v>0.125</v>
      </c>
      <c r="J237" s="31" t="s">
        <v>81</v>
      </c>
      <c r="K237" s="31" t="s">
        <v>105</v>
      </c>
      <c r="L237" s="31" t="s">
        <v>107</v>
      </c>
      <c r="M237" s="31" t="s">
        <v>106</v>
      </c>
      <c r="N237" s="23"/>
      <c r="O237" s="23"/>
      <c r="P237" s="23"/>
      <c r="Q237" s="23"/>
      <c r="R237" s="23"/>
      <c r="S237" s="29">
        <v>22000</v>
      </c>
      <c r="T237" s="388"/>
    </row>
    <row r="238" spans="1:20" ht="54" customHeight="1" x14ac:dyDescent="1.1499999999999999">
      <c r="A238" s="31" t="s">
        <v>25469</v>
      </c>
      <c r="B238" s="31" t="s">
        <v>3745</v>
      </c>
      <c r="C238" s="31" t="s">
        <v>25470</v>
      </c>
      <c r="D238" s="31" t="s">
        <v>25471</v>
      </c>
      <c r="E238" s="31" t="s">
        <v>101</v>
      </c>
      <c r="F238" s="31" t="s">
        <v>123</v>
      </c>
      <c r="G238" s="31" t="s">
        <v>16223</v>
      </c>
      <c r="H238" s="31" t="s">
        <v>21619</v>
      </c>
      <c r="I238" s="38">
        <v>0.25</v>
      </c>
      <c r="J238" s="31" t="s">
        <v>81</v>
      </c>
      <c r="K238" s="31" t="s">
        <v>105</v>
      </c>
      <c r="L238" s="31" t="s">
        <v>107</v>
      </c>
      <c r="M238" s="31" t="s">
        <v>106</v>
      </c>
      <c r="N238" s="23"/>
      <c r="O238" s="23"/>
      <c r="P238" s="23"/>
      <c r="Q238" s="23"/>
      <c r="R238" s="23"/>
      <c r="S238" s="29">
        <v>22000</v>
      </c>
      <c r="T238" s="388"/>
    </row>
    <row r="239" spans="1:20" ht="54" customHeight="1" x14ac:dyDescent="1.1499999999999999">
      <c r="A239" s="31" t="s">
        <v>25472</v>
      </c>
      <c r="B239" s="31" t="s">
        <v>25473</v>
      </c>
      <c r="C239" s="31" t="s">
        <v>25474</v>
      </c>
      <c r="D239" s="31" t="s">
        <v>25475</v>
      </c>
      <c r="E239" s="31" t="s">
        <v>101</v>
      </c>
      <c r="F239" s="31" t="s">
        <v>123</v>
      </c>
      <c r="G239" s="31" t="s">
        <v>16223</v>
      </c>
      <c r="H239" s="31" t="s">
        <v>21619</v>
      </c>
      <c r="I239" s="38">
        <v>0.125</v>
      </c>
      <c r="J239" s="31" t="s">
        <v>81</v>
      </c>
      <c r="K239" s="31" t="s">
        <v>105</v>
      </c>
      <c r="L239" s="31" t="s">
        <v>107</v>
      </c>
      <c r="M239" s="31" t="s">
        <v>106</v>
      </c>
      <c r="N239" s="23"/>
      <c r="O239" s="23"/>
      <c r="P239" s="23"/>
      <c r="Q239" s="23"/>
      <c r="R239" s="23"/>
      <c r="S239" s="29">
        <v>22000</v>
      </c>
      <c r="T239" s="388"/>
    </row>
    <row r="240" spans="1:20" ht="54" customHeight="1" x14ac:dyDescent="1.1499999999999999">
      <c r="A240" s="31" t="s">
        <v>25476</v>
      </c>
      <c r="B240" s="31" t="s">
        <v>25477</v>
      </c>
      <c r="C240" s="31" t="s">
        <v>25478</v>
      </c>
      <c r="D240" s="31" t="s">
        <v>25479</v>
      </c>
      <c r="E240" s="31" t="s">
        <v>101</v>
      </c>
      <c r="F240" s="31" t="s">
        <v>123</v>
      </c>
      <c r="G240" s="31" t="s">
        <v>16223</v>
      </c>
      <c r="H240" s="31" t="s">
        <v>21610</v>
      </c>
      <c r="I240" s="38">
        <v>0.125</v>
      </c>
      <c r="J240" s="31" t="s">
        <v>81</v>
      </c>
      <c r="K240" s="31" t="s">
        <v>105</v>
      </c>
      <c r="L240" s="31" t="s">
        <v>107</v>
      </c>
      <c r="M240" s="31" t="s">
        <v>106</v>
      </c>
      <c r="N240" s="23"/>
      <c r="O240" s="23"/>
      <c r="P240" s="23"/>
      <c r="Q240" s="23"/>
      <c r="R240" s="23"/>
      <c r="S240" s="29">
        <v>22000</v>
      </c>
      <c r="T240" s="388"/>
    </row>
    <row r="241" spans="1:20" ht="54" customHeight="1" x14ac:dyDescent="1.1499999999999999">
      <c r="A241" s="31" t="s">
        <v>25480</v>
      </c>
      <c r="B241" s="31" t="s">
        <v>25481</v>
      </c>
      <c r="C241" s="31" t="s">
        <v>25482</v>
      </c>
      <c r="D241" s="31" t="s">
        <v>25483</v>
      </c>
      <c r="E241" s="31" t="s">
        <v>101</v>
      </c>
      <c r="F241" s="31" t="s">
        <v>123</v>
      </c>
      <c r="G241" s="31" t="s">
        <v>16223</v>
      </c>
      <c r="H241" s="31" t="s">
        <v>21610</v>
      </c>
      <c r="I241" s="38">
        <v>0.125</v>
      </c>
      <c r="J241" s="31" t="s">
        <v>81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3"/>
      <c r="R241" s="23"/>
      <c r="S241" s="29">
        <v>22000</v>
      </c>
      <c r="T241" s="388"/>
    </row>
    <row r="242" spans="1:20" ht="54" customHeight="1" x14ac:dyDescent="1.1499999999999999">
      <c r="A242" s="31" t="s">
        <v>25484</v>
      </c>
      <c r="B242" s="31" t="s">
        <v>25485</v>
      </c>
      <c r="C242" s="31" t="s">
        <v>25486</v>
      </c>
      <c r="D242" s="31" t="s">
        <v>25487</v>
      </c>
      <c r="E242" s="31" t="s">
        <v>101</v>
      </c>
      <c r="F242" s="31" t="s">
        <v>123</v>
      </c>
      <c r="G242" s="31" t="s">
        <v>16223</v>
      </c>
      <c r="H242" s="31" t="s">
        <v>21610</v>
      </c>
      <c r="I242" s="38">
        <v>0.125</v>
      </c>
      <c r="J242" s="31" t="s">
        <v>81</v>
      </c>
      <c r="K242" s="31" t="s">
        <v>105</v>
      </c>
      <c r="L242" s="31" t="s">
        <v>107</v>
      </c>
      <c r="M242" s="31" t="s">
        <v>106</v>
      </c>
      <c r="N242" s="23"/>
      <c r="O242" s="23"/>
      <c r="P242" s="23"/>
      <c r="Q242" s="23"/>
      <c r="R242" s="23"/>
      <c r="S242" s="29">
        <v>22000</v>
      </c>
      <c r="T242" s="388"/>
    </row>
    <row r="243" spans="1:20" ht="54" customHeight="1" x14ac:dyDescent="1.1499999999999999">
      <c r="A243" s="31" t="s">
        <v>25488</v>
      </c>
      <c r="B243" s="31" t="s">
        <v>11963</v>
      </c>
      <c r="C243" s="31" t="s">
        <v>25489</v>
      </c>
      <c r="D243" s="31" t="s">
        <v>25490</v>
      </c>
      <c r="E243" s="31" t="s">
        <v>101</v>
      </c>
      <c r="F243" s="31" t="s">
        <v>123</v>
      </c>
      <c r="G243" s="31" t="s">
        <v>16223</v>
      </c>
      <c r="H243" s="31" t="s">
        <v>21610</v>
      </c>
      <c r="I243" s="38">
        <v>0.125</v>
      </c>
      <c r="J243" s="31" t="s">
        <v>81</v>
      </c>
      <c r="K243" s="31" t="s">
        <v>105</v>
      </c>
      <c r="L243" s="31" t="s">
        <v>107</v>
      </c>
      <c r="M243" s="31" t="s">
        <v>106</v>
      </c>
      <c r="N243" s="23"/>
      <c r="O243" s="23"/>
      <c r="P243" s="23"/>
      <c r="Q243" s="23"/>
      <c r="R243" s="23"/>
      <c r="S243" s="29">
        <v>22000</v>
      </c>
      <c r="T243" s="388"/>
    </row>
    <row r="244" spans="1:20" ht="54" customHeight="1" x14ac:dyDescent="1.1499999999999999">
      <c r="A244" s="31" t="s">
        <v>25491</v>
      </c>
      <c r="B244" s="31" t="s">
        <v>6473</v>
      </c>
      <c r="C244" s="31" t="s">
        <v>25492</v>
      </c>
      <c r="D244" s="31" t="s">
        <v>25493</v>
      </c>
      <c r="E244" s="31" t="s">
        <v>101</v>
      </c>
      <c r="F244" s="31" t="s">
        <v>123</v>
      </c>
      <c r="G244" s="31" t="s">
        <v>16223</v>
      </c>
      <c r="H244" s="31" t="s">
        <v>21610</v>
      </c>
      <c r="I244" s="38">
        <v>0.125</v>
      </c>
      <c r="J244" s="31" t="s">
        <v>81</v>
      </c>
      <c r="K244" s="31" t="s">
        <v>105</v>
      </c>
      <c r="L244" s="31" t="s">
        <v>107</v>
      </c>
      <c r="M244" s="31" t="s">
        <v>106</v>
      </c>
      <c r="N244" s="23"/>
      <c r="O244" s="23"/>
      <c r="P244" s="23"/>
      <c r="Q244" s="23"/>
      <c r="R244" s="23"/>
      <c r="S244" s="29">
        <v>22000</v>
      </c>
      <c r="T244" s="388"/>
    </row>
    <row r="245" spans="1:20" ht="54" customHeight="1" x14ac:dyDescent="1.1499999999999999">
      <c r="A245" s="244" t="s">
        <v>25494</v>
      </c>
      <c r="B245" s="31" t="s">
        <v>25495</v>
      </c>
      <c r="C245" s="31" t="s">
        <v>25496</v>
      </c>
      <c r="D245" s="31" t="s">
        <v>25497</v>
      </c>
      <c r="E245" s="31" t="s">
        <v>101</v>
      </c>
      <c r="F245" s="31" t="s">
        <v>123</v>
      </c>
      <c r="G245" s="31" t="s">
        <v>16970</v>
      </c>
      <c r="H245" s="31" t="s">
        <v>19365</v>
      </c>
      <c r="I245" s="38">
        <v>0.375</v>
      </c>
      <c r="J245" s="31" t="s">
        <v>81</v>
      </c>
      <c r="K245" s="31" t="s">
        <v>105</v>
      </c>
      <c r="L245" s="244" t="s">
        <v>107</v>
      </c>
      <c r="M245" s="31" t="s">
        <v>106</v>
      </c>
      <c r="N245" s="23"/>
      <c r="O245" s="23"/>
      <c r="P245" s="23"/>
      <c r="Q245" s="23"/>
      <c r="R245" s="23"/>
      <c r="S245" s="29">
        <v>22000</v>
      </c>
      <c r="T245" s="388"/>
    </row>
    <row r="246" spans="1:20" ht="54" customHeight="1" x14ac:dyDescent="1.1499999999999999">
      <c r="A246" s="31" t="s">
        <v>25498</v>
      </c>
      <c r="B246" s="31" t="s">
        <v>25499</v>
      </c>
      <c r="C246" s="31" t="s">
        <v>25500</v>
      </c>
      <c r="D246" s="31" t="s">
        <v>25501</v>
      </c>
      <c r="E246" s="31" t="s">
        <v>101</v>
      </c>
      <c r="F246" s="31" t="s">
        <v>123</v>
      </c>
      <c r="G246" s="31" t="s">
        <v>16970</v>
      </c>
      <c r="H246" s="31" t="s">
        <v>19365</v>
      </c>
      <c r="I246" s="38">
        <v>0.41666666666666669</v>
      </c>
      <c r="J246" s="31" t="s">
        <v>81</v>
      </c>
      <c r="K246" s="31" t="s">
        <v>105</v>
      </c>
      <c r="L246" s="31" t="s">
        <v>107</v>
      </c>
      <c r="M246" s="31" t="s">
        <v>533</v>
      </c>
      <c r="N246" s="23"/>
      <c r="O246" s="23"/>
      <c r="P246" s="23"/>
      <c r="Q246" s="23"/>
      <c r="R246" s="23"/>
      <c r="S246" s="29">
        <v>22000</v>
      </c>
      <c r="T246" s="388"/>
    </row>
    <row r="247" spans="1:20" ht="54" customHeight="1" x14ac:dyDescent="1.1499999999999999">
      <c r="A247" s="31" t="s">
        <v>25502</v>
      </c>
      <c r="B247" s="31" t="s">
        <v>25503</v>
      </c>
      <c r="C247" s="31" t="s">
        <v>25504</v>
      </c>
      <c r="D247" s="31" t="s">
        <v>25505</v>
      </c>
      <c r="E247" s="31" t="s">
        <v>101</v>
      </c>
      <c r="F247" s="31" t="s">
        <v>123</v>
      </c>
      <c r="G247" s="31" t="s">
        <v>16970</v>
      </c>
      <c r="H247" s="31" t="s">
        <v>19365</v>
      </c>
      <c r="I247" s="38">
        <v>0.41666666666666669</v>
      </c>
      <c r="J247" s="31" t="s">
        <v>81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22000</v>
      </c>
      <c r="T247" s="388"/>
    </row>
    <row r="248" spans="1:20" ht="54" customHeight="1" x14ac:dyDescent="1.1499999999999999">
      <c r="A248" s="31" t="s">
        <v>25506</v>
      </c>
      <c r="B248" s="31" t="s">
        <v>25279</v>
      </c>
      <c r="C248" s="31" t="s">
        <v>25507</v>
      </c>
      <c r="D248" s="31" t="s">
        <v>25508</v>
      </c>
      <c r="E248" s="31" t="s">
        <v>101</v>
      </c>
      <c r="F248" s="31" t="s">
        <v>123</v>
      </c>
      <c r="G248" s="31" t="s">
        <v>16970</v>
      </c>
      <c r="H248" s="31" t="s">
        <v>19365</v>
      </c>
      <c r="I248" s="38">
        <v>0.41666666666666669</v>
      </c>
      <c r="J248" s="31" t="s">
        <v>81</v>
      </c>
      <c r="K248" s="31" t="s">
        <v>105</v>
      </c>
      <c r="L248" s="31" t="s">
        <v>107</v>
      </c>
      <c r="M248" s="31" t="s">
        <v>125</v>
      </c>
      <c r="N248" s="23"/>
      <c r="O248" s="23"/>
      <c r="P248" s="23"/>
      <c r="Q248" s="23"/>
      <c r="R248" s="23"/>
      <c r="S248" s="29">
        <v>22000</v>
      </c>
      <c r="T248" s="388"/>
    </row>
    <row r="249" spans="1:20" ht="54" customHeight="1" x14ac:dyDescent="1.1499999999999999">
      <c r="A249" s="31" t="s">
        <v>25509</v>
      </c>
      <c r="B249" s="31" t="s">
        <v>16164</v>
      </c>
      <c r="C249" s="31" t="s">
        <v>25510</v>
      </c>
      <c r="D249" s="31" t="s">
        <v>25511</v>
      </c>
      <c r="E249" s="31" t="s">
        <v>101</v>
      </c>
      <c r="F249" s="31" t="s">
        <v>1304</v>
      </c>
      <c r="G249" s="31" t="s">
        <v>16564</v>
      </c>
      <c r="H249" s="31" t="s">
        <v>19365</v>
      </c>
      <c r="I249" s="38">
        <v>0.41666666666666669</v>
      </c>
      <c r="J249" s="31" t="s">
        <v>81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22000</v>
      </c>
      <c r="T249" s="388"/>
    </row>
    <row r="250" spans="1:20" ht="54" customHeight="1" x14ac:dyDescent="1.3">
      <c r="A250" s="679" t="s">
        <v>27728</v>
      </c>
      <c r="B250" s="680"/>
      <c r="C250" s="680"/>
      <c r="D250" s="680"/>
      <c r="E250" s="680"/>
      <c r="F250" s="680"/>
      <c r="G250" s="680"/>
      <c r="H250" s="680"/>
      <c r="I250" s="680"/>
      <c r="J250" s="680"/>
      <c r="K250" s="680"/>
      <c r="L250" s="680"/>
      <c r="M250" s="681"/>
      <c r="N250" s="23"/>
      <c r="O250" s="23"/>
      <c r="P250" s="23"/>
      <c r="Q250" s="23"/>
      <c r="R250" s="23"/>
      <c r="S250" s="29"/>
      <c r="T250" s="451"/>
    </row>
    <row r="251" spans="1:20" ht="54" customHeight="1" x14ac:dyDescent="1.3">
      <c r="A251" s="31" t="s">
        <v>27340</v>
      </c>
      <c r="B251" s="31" t="s">
        <v>15980</v>
      </c>
      <c r="C251" s="31" t="s">
        <v>27341</v>
      </c>
      <c r="D251" s="31" t="s">
        <v>27342</v>
      </c>
      <c r="E251" s="31" t="s">
        <v>101</v>
      </c>
      <c r="F251" s="31" t="s">
        <v>123</v>
      </c>
      <c r="G251" s="31" t="s">
        <v>16223</v>
      </c>
      <c r="H251" s="31" t="s">
        <v>21610</v>
      </c>
      <c r="I251" s="38">
        <v>0.32291666666666669</v>
      </c>
      <c r="J251" s="31" t="s">
        <v>81</v>
      </c>
      <c r="K251" s="31" t="s">
        <v>105</v>
      </c>
      <c r="L251" s="31" t="s">
        <v>107</v>
      </c>
      <c r="M251" s="31" t="s">
        <v>106</v>
      </c>
      <c r="N251" s="23"/>
      <c r="O251" s="23"/>
      <c r="P251" s="23"/>
      <c r="Q251" s="23"/>
      <c r="R251" s="23"/>
      <c r="S251" s="29">
        <v>22000</v>
      </c>
      <c r="T251" s="451"/>
    </row>
    <row r="252" spans="1:20" ht="54" customHeight="1" x14ac:dyDescent="1.1499999999999999">
      <c r="A252" s="682" t="s">
        <v>27996</v>
      </c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4"/>
      <c r="N252" s="23"/>
      <c r="O252" s="23"/>
      <c r="P252" s="23"/>
      <c r="Q252" s="23"/>
      <c r="R252" s="23"/>
      <c r="S252" s="195"/>
      <c r="T252" s="557"/>
    </row>
    <row r="253" spans="1:20" ht="54" customHeight="1" x14ac:dyDescent="1.1499999999999999">
      <c r="A253" s="31" t="s">
        <v>27757</v>
      </c>
      <c r="B253" s="31" t="s">
        <v>27758</v>
      </c>
      <c r="C253" s="31" t="s">
        <v>27759</v>
      </c>
      <c r="D253" s="31" t="s">
        <v>27760</v>
      </c>
      <c r="E253" s="31" t="s">
        <v>101</v>
      </c>
      <c r="F253" s="31" t="s">
        <v>102</v>
      </c>
      <c r="G253" s="31" t="s">
        <v>16190</v>
      </c>
      <c r="H253" s="31" t="s">
        <v>27158</v>
      </c>
      <c r="I253" s="38">
        <v>0.52430555555555558</v>
      </c>
      <c r="J253" s="31" t="s">
        <v>81</v>
      </c>
      <c r="K253" s="31" t="s">
        <v>105</v>
      </c>
      <c r="L253" s="31" t="s">
        <v>106</v>
      </c>
      <c r="M253" s="31" t="s">
        <v>107</v>
      </c>
      <c r="N253" s="23"/>
      <c r="O253" s="23"/>
      <c r="P253" s="23"/>
      <c r="Q253" s="23"/>
      <c r="R253" s="23"/>
      <c r="S253" s="195">
        <v>22000</v>
      </c>
      <c r="T253" s="557"/>
    </row>
    <row r="254" spans="1:20" ht="54" customHeight="1" x14ac:dyDescent="1.1499999999999999">
      <c r="A254" s="31" t="s">
        <v>27761</v>
      </c>
      <c r="B254" s="31" t="s">
        <v>27762</v>
      </c>
      <c r="C254" s="31" t="s">
        <v>27763</v>
      </c>
      <c r="D254" s="31" t="s">
        <v>27764</v>
      </c>
      <c r="E254" s="31" t="s">
        <v>101</v>
      </c>
      <c r="F254" s="31" t="s">
        <v>102</v>
      </c>
      <c r="G254" s="31" t="s">
        <v>16236</v>
      </c>
      <c r="H254" s="31" t="s">
        <v>21610</v>
      </c>
      <c r="I254" s="38">
        <v>0.41666666666666669</v>
      </c>
      <c r="J254" s="31" t="s">
        <v>81</v>
      </c>
      <c r="K254" s="31" t="s">
        <v>105</v>
      </c>
      <c r="L254" s="31" t="s">
        <v>106</v>
      </c>
      <c r="M254" s="31" t="s">
        <v>107</v>
      </c>
      <c r="N254" s="23"/>
      <c r="O254" s="23"/>
      <c r="P254" s="23"/>
      <c r="Q254" s="23"/>
      <c r="R254" s="23"/>
      <c r="S254" s="195">
        <v>22000</v>
      </c>
      <c r="T254" s="557"/>
    </row>
    <row r="255" spans="1:20" ht="54" customHeight="1" x14ac:dyDescent="1.3">
      <c r="A255" s="679" t="s">
        <v>28585</v>
      </c>
      <c r="B255" s="680"/>
      <c r="C255" s="680"/>
      <c r="D255" s="680"/>
      <c r="E255" s="680"/>
      <c r="F255" s="680"/>
      <c r="G255" s="680"/>
      <c r="H255" s="680"/>
      <c r="I255" s="680"/>
      <c r="J255" s="680"/>
      <c r="K255" s="680"/>
      <c r="L255" s="680"/>
      <c r="M255" s="681"/>
      <c r="N255" s="23"/>
      <c r="O255" s="23"/>
      <c r="P255" s="23"/>
      <c r="Q255" s="23"/>
      <c r="R255" s="23"/>
      <c r="S255" s="29"/>
      <c r="T255" s="451"/>
    </row>
    <row r="256" spans="1:20" ht="54" customHeight="1" x14ac:dyDescent="1.3">
      <c r="A256" s="31" t="s">
        <v>28068</v>
      </c>
      <c r="B256" s="31" t="s">
        <v>28069</v>
      </c>
      <c r="C256" s="31" t="s">
        <v>28070</v>
      </c>
      <c r="D256" s="31" t="s">
        <v>28071</v>
      </c>
      <c r="E256" s="31" t="s">
        <v>687</v>
      </c>
      <c r="F256" s="31" t="s">
        <v>123</v>
      </c>
      <c r="G256" s="31" t="s">
        <v>17645</v>
      </c>
      <c r="H256" s="31" t="s">
        <v>27158</v>
      </c>
      <c r="I256" s="38">
        <v>0.625</v>
      </c>
      <c r="J256" s="31" t="s">
        <v>81</v>
      </c>
      <c r="K256" s="31" t="s">
        <v>105</v>
      </c>
      <c r="L256" s="31" t="s">
        <v>106</v>
      </c>
      <c r="M256" s="31" t="s">
        <v>107</v>
      </c>
      <c r="N256" s="23"/>
      <c r="O256" s="23"/>
      <c r="P256" s="23"/>
      <c r="Q256" s="23"/>
      <c r="R256" s="23"/>
      <c r="S256" s="29">
        <v>22000</v>
      </c>
      <c r="T256" s="451"/>
    </row>
    <row r="257" spans="1:20" ht="54" customHeight="1" x14ac:dyDescent="1.3">
      <c r="A257" s="31" t="s">
        <v>28072</v>
      </c>
      <c r="B257" s="31" t="s">
        <v>5366</v>
      </c>
      <c r="C257" s="31" t="s">
        <v>28073</v>
      </c>
      <c r="D257" s="31" t="s">
        <v>28074</v>
      </c>
      <c r="E257" s="31" t="s">
        <v>101</v>
      </c>
      <c r="F257" s="31" t="s">
        <v>123</v>
      </c>
      <c r="G257" s="31" t="s">
        <v>16223</v>
      </c>
      <c r="H257" s="31" t="s">
        <v>27158</v>
      </c>
      <c r="I257" s="38">
        <v>0.125</v>
      </c>
      <c r="J257" s="31" t="s">
        <v>81</v>
      </c>
      <c r="K257" s="31" t="s">
        <v>105</v>
      </c>
      <c r="L257" s="31" t="s">
        <v>106</v>
      </c>
      <c r="M257" s="31" t="s">
        <v>107</v>
      </c>
      <c r="N257" s="23"/>
      <c r="O257" s="23"/>
      <c r="P257" s="23"/>
      <c r="Q257" s="23"/>
      <c r="R257" s="23"/>
      <c r="S257" s="29">
        <v>22000</v>
      </c>
      <c r="T257" s="451"/>
    </row>
    <row r="258" spans="1:20" ht="54" customHeight="1" x14ac:dyDescent="1.3">
      <c r="A258" s="31" t="s">
        <v>13774</v>
      </c>
      <c r="B258" s="31" t="s">
        <v>11170</v>
      </c>
      <c r="C258" s="31" t="s">
        <v>13775</v>
      </c>
      <c r="D258" s="31" t="s">
        <v>13776</v>
      </c>
      <c r="E258" s="31" t="s">
        <v>101</v>
      </c>
      <c r="F258" s="31" t="s">
        <v>1304</v>
      </c>
      <c r="G258" s="31" t="s">
        <v>16185</v>
      </c>
      <c r="H258" s="31" t="s">
        <v>25340</v>
      </c>
      <c r="I258" s="38">
        <v>0.125</v>
      </c>
      <c r="J258" s="31" t="s">
        <v>81</v>
      </c>
      <c r="K258" s="31" t="s">
        <v>105</v>
      </c>
      <c r="L258" s="31" t="s">
        <v>106</v>
      </c>
      <c r="M258" s="31" t="s">
        <v>107</v>
      </c>
      <c r="N258" s="23"/>
      <c r="O258" s="23"/>
      <c r="P258" s="23"/>
      <c r="Q258" s="23"/>
      <c r="R258" s="23"/>
      <c r="S258" s="29">
        <v>22000</v>
      </c>
      <c r="T258" s="451"/>
    </row>
    <row r="259" spans="1:20" ht="54" customHeight="1" x14ac:dyDescent="1.3">
      <c r="A259" s="682" t="s">
        <v>29178</v>
      </c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4"/>
      <c r="N259" s="23"/>
      <c r="O259" s="23"/>
      <c r="P259" s="23"/>
      <c r="Q259" s="23"/>
      <c r="R259" s="23"/>
      <c r="S259" s="29"/>
      <c r="T259" s="451"/>
    </row>
    <row r="260" spans="1:20" ht="54" customHeight="1" x14ac:dyDescent="1.3">
      <c r="A260" s="31" t="s">
        <v>28679</v>
      </c>
      <c r="B260" s="31" t="s">
        <v>24747</v>
      </c>
      <c r="C260" s="31" t="s">
        <v>28680</v>
      </c>
      <c r="D260" s="31" t="s">
        <v>28681</v>
      </c>
      <c r="E260" s="31" t="s">
        <v>101</v>
      </c>
      <c r="F260" s="31" t="s">
        <v>123</v>
      </c>
      <c r="G260" s="31" t="s">
        <v>16223</v>
      </c>
      <c r="H260" s="31" t="s">
        <v>21599</v>
      </c>
      <c r="I260" s="38">
        <v>0.125</v>
      </c>
      <c r="J260" s="31" t="s">
        <v>81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23"/>
      <c r="R260" s="23"/>
      <c r="S260" s="29">
        <v>22000</v>
      </c>
      <c r="T260" s="451"/>
    </row>
    <row r="261" spans="1:20" ht="54" customHeight="1" x14ac:dyDescent="1.3">
      <c r="A261" s="31" t="s">
        <v>28682</v>
      </c>
      <c r="B261" s="31" t="s">
        <v>28683</v>
      </c>
      <c r="C261" s="31" t="s">
        <v>28684</v>
      </c>
      <c r="D261" s="31" t="s">
        <v>28685</v>
      </c>
      <c r="E261" s="31" t="s">
        <v>101</v>
      </c>
      <c r="F261" s="31" t="s">
        <v>123</v>
      </c>
      <c r="G261" s="31" t="s">
        <v>16223</v>
      </c>
      <c r="H261" s="31" t="s">
        <v>27113</v>
      </c>
      <c r="I261" s="38">
        <v>0.32291666666666669</v>
      </c>
      <c r="J261" s="31" t="s">
        <v>81</v>
      </c>
      <c r="K261" s="31" t="s">
        <v>105</v>
      </c>
      <c r="L261" s="31" t="s">
        <v>125</v>
      </c>
      <c r="M261" s="31" t="s">
        <v>107</v>
      </c>
      <c r="N261" s="23"/>
      <c r="O261" s="23"/>
      <c r="P261" s="23"/>
      <c r="Q261" s="23"/>
      <c r="R261" s="23"/>
      <c r="S261" s="29">
        <v>22000</v>
      </c>
      <c r="T261" s="451"/>
    </row>
    <row r="262" spans="1:20" ht="54" customHeight="1" x14ac:dyDescent="1.3">
      <c r="A262" s="31" t="s">
        <v>28686</v>
      </c>
      <c r="B262" s="31" t="s">
        <v>28687</v>
      </c>
      <c r="C262" s="31" t="s">
        <v>28688</v>
      </c>
      <c r="D262" s="31" t="s">
        <v>28689</v>
      </c>
      <c r="E262" s="31" t="s">
        <v>101</v>
      </c>
      <c r="F262" s="31" t="s">
        <v>123</v>
      </c>
      <c r="G262" s="31" t="s">
        <v>16223</v>
      </c>
      <c r="H262" s="31" t="s">
        <v>27113</v>
      </c>
      <c r="I262" s="38">
        <v>0.32291666666666669</v>
      </c>
      <c r="J262" s="31" t="s">
        <v>81</v>
      </c>
      <c r="K262" s="31" t="s">
        <v>105</v>
      </c>
      <c r="L262" s="31" t="s">
        <v>125</v>
      </c>
      <c r="M262" s="31" t="s">
        <v>107</v>
      </c>
      <c r="N262" s="23"/>
      <c r="O262" s="23"/>
      <c r="P262" s="23"/>
      <c r="Q262" s="23"/>
      <c r="R262" s="23"/>
      <c r="S262" s="29">
        <v>22000</v>
      </c>
      <c r="T262" s="451"/>
    </row>
    <row r="263" spans="1:20" ht="54" customHeight="1" x14ac:dyDescent="1.3">
      <c r="A263" s="31" t="s">
        <v>28690</v>
      </c>
      <c r="B263" s="31" t="s">
        <v>25101</v>
      </c>
      <c r="C263" s="31" t="s">
        <v>28691</v>
      </c>
      <c r="D263" s="31" t="s">
        <v>28692</v>
      </c>
      <c r="E263" s="31" t="s">
        <v>101</v>
      </c>
      <c r="F263" s="31" t="s">
        <v>123</v>
      </c>
      <c r="G263" s="31" t="s">
        <v>16223</v>
      </c>
      <c r="H263" s="31" t="s">
        <v>27113</v>
      </c>
      <c r="I263" s="38">
        <v>0.32291666666666669</v>
      </c>
      <c r="J263" s="31" t="s">
        <v>81</v>
      </c>
      <c r="K263" s="31" t="s">
        <v>105</v>
      </c>
      <c r="L263" s="31" t="s">
        <v>125</v>
      </c>
      <c r="M263" s="31" t="s">
        <v>107</v>
      </c>
      <c r="N263" s="23"/>
      <c r="O263" s="23"/>
      <c r="P263" s="23"/>
      <c r="Q263" s="23"/>
      <c r="R263" s="23"/>
      <c r="S263" s="29">
        <v>22000</v>
      </c>
      <c r="T263" s="451"/>
    </row>
    <row r="264" spans="1:20" ht="54" customHeight="1" x14ac:dyDescent="1.3">
      <c r="A264" s="31" t="s">
        <v>28693</v>
      </c>
      <c r="B264" s="31" t="s">
        <v>28694</v>
      </c>
      <c r="C264" s="31" t="s">
        <v>28695</v>
      </c>
      <c r="D264" s="31" t="s">
        <v>28696</v>
      </c>
      <c r="E264" s="31" t="s">
        <v>101</v>
      </c>
      <c r="F264" s="31" t="s">
        <v>123</v>
      </c>
      <c r="G264" s="31" t="s">
        <v>16223</v>
      </c>
      <c r="H264" s="31" t="s">
        <v>27113</v>
      </c>
      <c r="I264" s="38">
        <v>0.32291666666666669</v>
      </c>
      <c r="J264" s="31" t="s">
        <v>81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3"/>
      <c r="R264" s="23"/>
      <c r="S264" s="29">
        <v>22000</v>
      </c>
      <c r="T264" s="451"/>
    </row>
    <row r="265" spans="1:20" ht="54" customHeight="1" x14ac:dyDescent="1.3">
      <c r="A265" s="31" t="s">
        <v>28697</v>
      </c>
      <c r="B265" s="31" t="s">
        <v>5472</v>
      </c>
      <c r="C265" s="31" t="s">
        <v>28698</v>
      </c>
      <c r="D265" s="31" t="s">
        <v>28699</v>
      </c>
      <c r="E265" s="31" t="s">
        <v>101</v>
      </c>
      <c r="F265" s="31" t="s">
        <v>123</v>
      </c>
      <c r="G265" s="31" t="s">
        <v>16223</v>
      </c>
      <c r="H265" s="31" t="s">
        <v>21599</v>
      </c>
      <c r="I265" s="38">
        <v>0.125</v>
      </c>
      <c r="J265" s="31" t="s">
        <v>81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3"/>
      <c r="R265" s="23"/>
      <c r="S265" s="29">
        <v>22000</v>
      </c>
      <c r="T265" s="451"/>
    </row>
    <row r="266" spans="1:20" ht="54" customHeight="1" x14ac:dyDescent="1.3">
      <c r="A266" s="31" t="s">
        <v>28700</v>
      </c>
      <c r="B266" s="31" t="s">
        <v>28701</v>
      </c>
      <c r="C266" s="31" t="s">
        <v>28702</v>
      </c>
      <c r="D266" s="31" t="s">
        <v>28703</v>
      </c>
      <c r="E266" s="31" t="s">
        <v>101</v>
      </c>
      <c r="F266" s="31" t="s">
        <v>123</v>
      </c>
      <c r="G266" s="31" t="s">
        <v>16223</v>
      </c>
      <c r="H266" s="31" t="s">
        <v>21599</v>
      </c>
      <c r="I266" s="38">
        <v>0.125</v>
      </c>
      <c r="J266" s="31" t="s">
        <v>81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23"/>
      <c r="R266" s="23"/>
      <c r="S266" s="29">
        <v>22000</v>
      </c>
      <c r="T266" s="451"/>
    </row>
    <row r="267" spans="1:20" ht="54" customHeight="1" x14ac:dyDescent="1.3">
      <c r="A267" s="31" t="s">
        <v>28704</v>
      </c>
      <c r="B267" s="31" t="s">
        <v>25741</v>
      </c>
      <c r="C267" s="31" t="s">
        <v>28705</v>
      </c>
      <c r="D267" s="31" t="s">
        <v>28706</v>
      </c>
      <c r="E267" s="31" t="s">
        <v>101</v>
      </c>
      <c r="F267" s="31" t="s">
        <v>123</v>
      </c>
      <c r="G267" s="31" t="s">
        <v>16223</v>
      </c>
      <c r="H267" s="31" t="s">
        <v>21599</v>
      </c>
      <c r="I267" s="38">
        <v>0.125</v>
      </c>
      <c r="J267" s="31" t="s">
        <v>81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3"/>
      <c r="R267" s="23"/>
      <c r="S267" s="29">
        <v>22000</v>
      </c>
      <c r="T267" s="451"/>
    </row>
    <row r="268" spans="1:20" ht="54" customHeight="1" x14ac:dyDescent="1.3">
      <c r="A268" s="31" t="s">
        <v>28707</v>
      </c>
      <c r="B268" s="31" t="s">
        <v>28708</v>
      </c>
      <c r="C268" s="31" t="s">
        <v>28709</v>
      </c>
      <c r="D268" s="31" t="s">
        <v>28710</v>
      </c>
      <c r="E268" s="31" t="s">
        <v>101</v>
      </c>
      <c r="F268" s="31" t="s">
        <v>123</v>
      </c>
      <c r="G268" s="31" t="s">
        <v>16223</v>
      </c>
      <c r="H268" s="31" t="s">
        <v>21599</v>
      </c>
      <c r="I268" s="38">
        <v>0.125</v>
      </c>
      <c r="J268" s="31" t="s">
        <v>81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23"/>
      <c r="R268" s="23"/>
      <c r="S268" s="29">
        <v>22000</v>
      </c>
      <c r="T268" s="451"/>
    </row>
    <row r="269" spans="1:20" ht="54" customHeight="1" x14ac:dyDescent="1.3">
      <c r="A269" s="31" t="s">
        <v>28711</v>
      </c>
      <c r="B269" s="31" t="s">
        <v>28712</v>
      </c>
      <c r="C269" s="31" t="s">
        <v>28713</v>
      </c>
      <c r="D269" s="31" t="s">
        <v>28714</v>
      </c>
      <c r="E269" s="31" t="s">
        <v>101</v>
      </c>
      <c r="F269" s="31" t="s">
        <v>123</v>
      </c>
      <c r="G269" s="31" t="s">
        <v>16223</v>
      </c>
      <c r="H269" s="31" t="s">
        <v>21599</v>
      </c>
      <c r="I269" s="38">
        <v>0.125</v>
      </c>
      <c r="J269" s="31" t="s">
        <v>81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23"/>
      <c r="R269" s="23"/>
      <c r="S269" s="29">
        <v>22000</v>
      </c>
      <c r="T269" s="451"/>
    </row>
    <row r="270" spans="1:20" ht="54" customHeight="1" x14ac:dyDescent="1.3">
      <c r="A270" s="31" t="s">
        <v>28715</v>
      </c>
      <c r="B270" s="31" t="s">
        <v>20306</v>
      </c>
      <c r="C270" s="31" t="s">
        <v>28716</v>
      </c>
      <c r="D270" s="31" t="s">
        <v>28717</v>
      </c>
      <c r="E270" s="31" t="s">
        <v>101</v>
      </c>
      <c r="F270" s="31" t="s">
        <v>123</v>
      </c>
      <c r="G270" s="31" t="s">
        <v>16223</v>
      </c>
      <c r="H270" s="31" t="s">
        <v>21599</v>
      </c>
      <c r="I270" s="38">
        <v>0.125</v>
      </c>
      <c r="J270" s="31" t="s">
        <v>81</v>
      </c>
      <c r="K270" s="31" t="s">
        <v>105</v>
      </c>
      <c r="L270" s="31" t="s">
        <v>106</v>
      </c>
      <c r="M270" s="31" t="s">
        <v>107</v>
      </c>
      <c r="N270" s="23"/>
      <c r="O270" s="23"/>
      <c r="P270" s="23"/>
      <c r="Q270" s="23"/>
      <c r="R270" s="23"/>
      <c r="S270" s="29">
        <v>22000</v>
      </c>
      <c r="T270" s="451"/>
    </row>
    <row r="271" spans="1:20" ht="54" customHeight="1" x14ac:dyDescent="1.3">
      <c r="A271" s="31" t="s">
        <v>28718</v>
      </c>
      <c r="B271" s="31" t="s">
        <v>28719</v>
      </c>
      <c r="C271" s="31" t="s">
        <v>28720</v>
      </c>
      <c r="D271" s="31" t="s">
        <v>28721</v>
      </c>
      <c r="E271" s="31" t="s">
        <v>101</v>
      </c>
      <c r="F271" s="31" t="s">
        <v>123</v>
      </c>
      <c r="G271" s="31" t="s">
        <v>16223</v>
      </c>
      <c r="H271" s="31" t="s">
        <v>21599</v>
      </c>
      <c r="I271" s="38">
        <v>0.125</v>
      </c>
      <c r="J271" s="31" t="s">
        <v>81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3"/>
      <c r="R271" s="23"/>
      <c r="S271" s="29">
        <v>22000</v>
      </c>
      <c r="T271" s="451"/>
    </row>
    <row r="272" spans="1:20" ht="54" customHeight="1" x14ac:dyDescent="1.3">
      <c r="A272" s="31" t="s">
        <v>28722</v>
      </c>
      <c r="B272" s="31" t="s">
        <v>24540</v>
      </c>
      <c r="C272" s="31" t="s">
        <v>28723</v>
      </c>
      <c r="D272" s="31" t="s">
        <v>28724</v>
      </c>
      <c r="E272" s="31" t="s">
        <v>101</v>
      </c>
      <c r="F272" s="31" t="s">
        <v>123</v>
      </c>
      <c r="G272" s="31" t="s">
        <v>16223</v>
      </c>
      <c r="H272" s="31" t="s">
        <v>21599</v>
      </c>
      <c r="I272" s="38">
        <v>0.125</v>
      </c>
      <c r="J272" s="31" t="s">
        <v>81</v>
      </c>
      <c r="K272" s="31" t="s">
        <v>105</v>
      </c>
      <c r="L272" s="31" t="s">
        <v>106</v>
      </c>
      <c r="M272" s="31" t="s">
        <v>107</v>
      </c>
      <c r="N272" s="23"/>
      <c r="O272" s="23"/>
      <c r="P272" s="23"/>
      <c r="Q272" s="23"/>
      <c r="R272" s="23"/>
      <c r="S272" s="29">
        <v>22000</v>
      </c>
      <c r="T272" s="451"/>
    </row>
    <row r="273" spans="1:20" ht="54" customHeight="1" x14ac:dyDescent="1.3">
      <c r="A273" s="31" t="s">
        <v>28725</v>
      </c>
      <c r="B273" s="31" t="s">
        <v>28726</v>
      </c>
      <c r="C273" s="31" t="s">
        <v>28727</v>
      </c>
      <c r="D273" s="31" t="s">
        <v>28728</v>
      </c>
      <c r="E273" s="31" t="s">
        <v>101</v>
      </c>
      <c r="F273" s="31" t="s">
        <v>123</v>
      </c>
      <c r="G273" s="31" t="s">
        <v>16223</v>
      </c>
      <c r="H273" s="31" t="s">
        <v>21599</v>
      </c>
      <c r="I273" s="38">
        <v>0.125</v>
      </c>
      <c r="J273" s="31" t="s">
        <v>81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3"/>
      <c r="R273" s="23"/>
      <c r="S273" s="29">
        <v>22000</v>
      </c>
      <c r="T273" s="451"/>
    </row>
    <row r="274" spans="1:20" ht="54" customHeight="1" x14ac:dyDescent="1.3">
      <c r="A274" s="31" t="s">
        <v>28729</v>
      </c>
      <c r="B274" s="31" t="s">
        <v>21782</v>
      </c>
      <c r="C274" s="31" t="s">
        <v>28730</v>
      </c>
      <c r="D274" s="31" t="s">
        <v>28731</v>
      </c>
      <c r="E274" s="31" t="s">
        <v>101</v>
      </c>
      <c r="F274" s="31" t="s">
        <v>123</v>
      </c>
      <c r="G274" s="31" t="s">
        <v>16223</v>
      </c>
      <c r="H274" s="31" t="s">
        <v>21599</v>
      </c>
      <c r="I274" s="38">
        <v>0.125</v>
      </c>
      <c r="J274" s="31" t="s">
        <v>81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22000</v>
      </c>
      <c r="T274" s="451"/>
    </row>
    <row r="275" spans="1:20" ht="54" customHeight="1" x14ac:dyDescent="1.3">
      <c r="A275" s="31" t="s">
        <v>28732</v>
      </c>
      <c r="B275" s="31" t="s">
        <v>28733</v>
      </c>
      <c r="C275" s="31" t="s">
        <v>28734</v>
      </c>
      <c r="D275" s="31" t="s">
        <v>28735</v>
      </c>
      <c r="E275" s="31" t="s">
        <v>101</v>
      </c>
      <c r="F275" s="31" t="s">
        <v>123</v>
      </c>
      <c r="G275" s="31" t="s">
        <v>16223</v>
      </c>
      <c r="H275" s="31" t="s">
        <v>21599</v>
      </c>
      <c r="I275" s="38">
        <v>0.125</v>
      </c>
      <c r="J275" s="31" t="s">
        <v>81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3"/>
      <c r="R275" s="23"/>
      <c r="S275" s="29">
        <v>22000</v>
      </c>
      <c r="T275" s="451"/>
    </row>
    <row r="276" spans="1:20" ht="54" customHeight="1" x14ac:dyDescent="1.3">
      <c r="A276" s="31" t="s">
        <v>28736</v>
      </c>
      <c r="B276" s="31" t="s">
        <v>28737</v>
      </c>
      <c r="C276" s="31" t="s">
        <v>28738</v>
      </c>
      <c r="D276" s="31" t="s">
        <v>28739</v>
      </c>
      <c r="E276" s="31" t="s">
        <v>101</v>
      </c>
      <c r="F276" s="31" t="s">
        <v>123</v>
      </c>
      <c r="G276" s="31" t="s">
        <v>16223</v>
      </c>
      <c r="H276" s="31" t="s">
        <v>21599</v>
      </c>
      <c r="I276" s="38">
        <v>0.125</v>
      </c>
      <c r="J276" s="31" t="s">
        <v>81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3"/>
      <c r="R276" s="23"/>
      <c r="S276" s="29">
        <v>22000</v>
      </c>
      <c r="T276" s="451"/>
    </row>
    <row r="277" spans="1:20" ht="54" customHeight="1" x14ac:dyDescent="1.3">
      <c r="A277" s="31" t="s">
        <v>28740</v>
      </c>
      <c r="B277" s="31" t="s">
        <v>15593</v>
      </c>
      <c r="C277" s="31" t="s">
        <v>28741</v>
      </c>
      <c r="D277" s="31" t="s">
        <v>28742</v>
      </c>
      <c r="E277" s="31" t="s">
        <v>101</v>
      </c>
      <c r="F277" s="31" t="s">
        <v>123</v>
      </c>
      <c r="G277" s="31" t="s">
        <v>16223</v>
      </c>
      <c r="H277" s="31" t="s">
        <v>21599</v>
      </c>
      <c r="I277" s="38">
        <v>0.125</v>
      </c>
      <c r="J277" s="31" t="s">
        <v>81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23"/>
      <c r="R277" s="23"/>
      <c r="S277" s="29">
        <v>22000</v>
      </c>
      <c r="T277" s="451"/>
    </row>
    <row r="278" spans="1:20" ht="54" customHeight="1" x14ac:dyDescent="1.3">
      <c r="A278" s="31" t="s">
        <v>28743</v>
      </c>
      <c r="B278" s="31" t="s">
        <v>24533</v>
      </c>
      <c r="C278" s="31" t="s">
        <v>28744</v>
      </c>
      <c r="D278" s="31" t="s">
        <v>28745</v>
      </c>
      <c r="E278" s="31" t="s">
        <v>101</v>
      </c>
      <c r="F278" s="31" t="s">
        <v>123</v>
      </c>
      <c r="G278" s="31" t="s">
        <v>16223</v>
      </c>
      <c r="H278" s="31" t="s">
        <v>21599</v>
      </c>
      <c r="I278" s="38">
        <v>0.125</v>
      </c>
      <c r="J278" s="31" t="s">
        <v>81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3"/>
      <c r="R278" s="23"/>
      <c r="S278" s="29">
        <v>22000</v>
      </c>
      <c r="T278" s="451"/>
    </row>
    <row r="279" spans="1:20" ht="54" customHeight="1" x14ac:dyDescent="1.3">
      <c r="A279" s="31" t="s">
        <v>28746</v>
      </c>
      <c r="B279" s="31" t="s">
        <v>28747</v>
      </c>
      <c r="C279" s="31" t="s">
        <v>28748</v>
      </c>
      <c r="D279" s="31" t="s">
        <v>28749</v>
      </c>
      <c r="E279" s="31" t="s">
        <v>101</v>
      </c>
      <c r="F279" s="31" t="s">
        <v>123</v>
      </c>
      <c r="G279" s="31" t="s">
        <v>16223</v>
      </c>
      <c r="H279" s="31" t="s">
        <v>21599</v>
      </c>
      <c r="I279" s="38">
        <v>0.125</v>
      </c>
      <c r="J279" s="31" t="s">
        <v>81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29">
        <v>22000</v>
      </c>
      <c r="T279" s="451"/>
    </row>
    <row r="280" spans="1:20" ht="54" customHeight="1" x14ac:dyDescent="1.3">
      <c r="A280" s="31" t="s">
        <v>28750</v>
      </c>
      <c r="B280" s="31" t="s">
        <v>28751</v>
      </c>
      <c r="C280" s="31" t="s">
        <v>28752</v>
      </c>
      <c r="D280" s="31" t="s">
        <v>28753</v>
      </c>
      <c r="E280" s="31" t="s">
        <v>101</v>
      </c>
      <c r="F280" s="31" t="s">
        <v>123</v>
      </c>
      <c r="G280" s="31" t="s">
        <v>16223</v>
      </c>
      <c r="H280" s="31" t="s">
        <v>21599</v>
      </c>
      <c r="I280" s="38">
        <v>0.125</v>
      </c>
      <c r="J280" s="31" t="s">
        <v>81</v>
      </c>
      <c r="K280" s="31" t="s">
        <v>105</v>
      </c>
      <c r="L280" s="31" t="s">
        <v>106</v>
      </c>
      <c r="M280" s="31" t="s">
        <v>107</v>
      </c>
      <c r="N280" s="23"/>
      <c r="O280" s="23"/>
      <c r="P280" s="23"/>
      <c r="Q280" s="23"/>
      <c r="R280" s="23"/>
      <c r="S280" s="29">
        <v>22000</v>
      </c>
      <c r="T280" s="451"/>
    </row>
    <row r="281" spans="1:20" ht="54" customHeight="1" x14ac:dyDescent="1.3">
      <c r="A281" s="31" t="s">
        <v>28754</v>
      </c>
      <c r="B281" s="31" t="s">
        <v>6116</v>
      </c>
      <c r="C281" s="31" t="s">
        <v>28755</v>
      </c>
      <c r="D281" s="31" t="s">
        <v>28756</v>
      </c>
      <c r="E281" s="31" t="s">
        <v>101</v>
      </c>
      <c r="F281" s="31" t="s">
        <v>123</v>
      </c>
      <c r="G281" s="31" t="s">
        <v>16223</v>
      </c>
      <c r="H281" s="31" t="s">
        <v>21599</v>
      </c>
      <c r="I281" s="38">
        <v>0.125</v>
      </c>
      <c r="J281" s="31" t="s">
        <v>81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3"/>
      <c r="R281" s="23"/>
      <c r="S281" s="29">
        <v>22000</v>
      </c>
      <c r="T281" s="451"/>
    </row>
    <row r="282" spans="1:20" ht="54" customHeight="1" x14ac:dyDescent="1.3">
      <c r="A282" s="31" t="s">
        <v>28757</v>
      </c>
      <c r="B282" s="31" t="s">
        <v>28758</v>
      </c>
      <c r="C282" s="31" t="s">
        <v>28759</v>
      </c>
      <c r="D282" s="31" t="s">
        <v>28760</v>
      </c>
      <c r="E282" s="31" t="s">
        <v>101</v>
      </c>
      <c r="F282" s="31" t="s">
        <v>123</v>
      </c>
      <c r="G282" s="31" t="s">
        <v>16223</v>
      </c>
      <c r="H282" s="31" t="s">
        <v>21599</v>
      </c>
      <c r="I282" s="38">
        <v>0.125</v>
      </c>
      <c r="J282" s="31" t="s">
        <v>81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3"/>
      <c r="R282" s="23"/>
      <c r="S282" s="29">
        <v>22000</v>
      </c>
      <c r="T282" s="451"/>
    </row>
    <row r="283" spans="1:20" ht="54" customHeight="1" x14ac:dyDescent="1.3">
      <c r="A283" s="31" t="s">
        <v>28761</v>
      </c>
      <c r="B283" s="31" t="s">
        <v>2375</v>
      </c>
      <c r="C283" s="31" t="s">
        <v>28762</v>
      </c>
      <c r="D283" s="31" t="s">
        <v>28763</v>
      </c>
      <c r="E283" s="31" t="s">
        <v>101</v>
      </c>
      <c r="F283" s="31" t="s">
        <v>123</v>
      </c>
      <c r="G283" s="31" t="s">
        <v>16223</v>
      </c>
      <c r="H283" s="31" t="s">
        <v>21599</v>
      </c>
      <c r="I283" s="38">
        <v>0.125</v>
      </c>
      <c r="J283" s="31" t="s">
        <v>81</v>
      </c>
      <c r="K283" s="31" t="s">
        <v>105</v>
      </c>
      <c r="L283" s="31" t="s">
        <v>106</v>
      </c>
      <c r="M283" s="31" t="s">
        <v>107</v>
      </c>
      <c r="N283" s="23"/>
      <c r="O283" s="23"/>
      <c r="P283" s="23"/>
      <c r="Q283" s="23"/>
      <c r="R283" s="23"/>
      <c r="S283" s="29">
        <v>22000</v>
      </c>
      <c r="T283" s="451"/>
    </row>
    <row r="284" spans="1:20" ht="54" customHeight="1" x14ac:dyDescent="1.3">
      <c r="A284" s="31" t="s">
        <v>28764</v>
      </c>
      <c r="B284" s="31" t="s">
        <v>28765</v>
      </c>
      <c r="C284" s="31" t="s">
        <v>28766</v>
      </c>
      <c r="D284" s="31" t="s">
        <v>28767</v>
      </c>
      <c r="E284" s="31" t="s">
        <v>101</v>
      </c>
      <c r="F284" s="31" t="s">
        <v>123</v>
      </c>
      <c r="G284" s="31" t="s">
        <v>16223</v>
      </c>
      <c r="H284" s="31" t="s">
        <v>21599</v>
      </c>
      <c r="I284" s="38">
        <v>0.125</v>
      </c>
      <c r="J284" s="31" t="s">
        <v>81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3"/>
      <c r="R284" s="23"/>
      <c r="S284" s="29">
        <v>22000</v>
      </c>
      <c r="T284" s="451"/>
    </row>
    <row r="285" spans="1:20" ht="54" customHeight="1" x14ac:dyDescent="1.3">
      <c r="A285" s="31" t="s">
        <v>28768</v>
      </c>
      <c r="B285" s="31" t="s">
        <v>9255</v>
      </c>
      <c r="C285" s="31" t="s">
        <v>28769</v>
      </c>
      <c r="D285" s="31" t="s">
        <v>28770</v>
      </c>
      <c r="E285" s="31" t="s">
        <v>101</v>
      </c>
      <c r="F285" s="31" t="s">
        <v>123</v>
      </c>
      <c r="G285" s="31" t="s">
        <v>16223</v>
      </c>
      <c r="H285" s="31" t="s">
        <v>20462</v>
      </c>
      <c r="I285" s="38">
        <v>0.32291666666666669</v>
      </c>
      <c r="J285" s="31" t="s">
        <v>81</v>
      </c>
      <c r="K285" s="31" t="s">
        <v>105</v>
      </c>
      <c r="L285" s="31" t="s">
        <v>106</v>
      </c>
      <c r="M285" s="31" t="s">
        <v>107</v>
      </c>
      <c r="N285" s="23"/>
      <c r="O285" s="23"/>
      <c r="P285" s="23"/>
      <c r="Q285" s="23"/>
      <c r="R285" s="23"/>
      <c r="S285" s="29">
        <v>22000</v>
      </c>
      <c r="T285" s="451"/>
    </row>
    <row r="286" spans="1:20" ht="54" customHeight="1" x14ac:dyDescent="1.3">
      <c r="A286" s="31" t="s">
        <v>28771</v>
      </c>
      <c r="B286" s="31" t="s">
        <v>28772</v>
      </c>
      <c r="C286" s="31" t="s">
        <v>28773</v>
      </c>
      <c r="D286" s="31" t="s">
        <v>28774</v>
      </c>
      <c r="E286" s="31" t="s">
        <v>101</v>
      </c>
      <c r="F286" s="31" t="s">
        <v>123</v>
      </c>
      <c r="G286" s="31" t="s">
        <v>16223</v>
      </c>
      <c r="H286" s="31" t="s">
        <v>25340</v>
      </c>
      <c r="I286" s="38">
        <v>0.25</v>
      </c>
      <c r="J286" s="31" t="s">
        <v>81</v>
      </c>
      <c r="K286" s="31" t="s">
        <v>105</v>
      </c>
      <c r="L286" s="31" t="s">
        <v>533</v>
      </c>
      <c r="M286" s="31" t="s">
        <v>107</v>
      </c>
      <c r="N286" s="23"/>
      <c r="O286" s="23"/>
      <c r="P286" s="23"/>
      <c r="Q286" s="23"/>
      <c r="R286" s="23"/>
      <c r="S286" s="29">
        <v>22000</v>
      </c>
      <c r="T286" s="451"/>
    </row>
    <row r="287" spans="1:20" ht="54" customHeight="1" x14ac:dyDescent="1.3">
      <c r="A287" s="31" t="s">
        <v>28775</v>
      </c>
      <c r="B287" s="31" t="s">
        <v>28776</v>
      </c>
      <c r="C287" s="31" t="s">
        <v>28777</v>
      </c>
      <c r="D287" s="31" t="s">
        <v>28778</v>
      </c>
      <c r="E287" s="31" t="s">
        <v>101</v>
      </c>
      <c r="F287" s="31" t="s">
        <v>123</v>
      </c>
      <c r="G287" s="31" t="s">
        <v>16223</v>
      </c>
      <c r="H287" s="31" t="s">
        <v>25340</v>
      </c>
      <c r="I287" s="38">
        <v>0.25</v>
      </c>
      <c r="J287" s="31" t="s">
        <v>81</v>
      </c>
      <c r="K287" s="31" t="s">
        <v>105</v>
      </c>
      <c r="L287" s="31" t="s">
        <v>125</v>
      </c>
      <c r="M287" s="31" t="s">
        <v>107</v>
      </c>
      <c r="N287" s="23"/>
      <c r="O287" s="23"/>
      <c r="P287" s="23"/>
      <c r="Q287" s="23"/>
      <c r="R287" s="23"/>
      <c r="S287" s="29">
        <v>22000</v>
      </c>
      <c r="T287" s="451"/>
    </row>
    <row r="288" spans="1:20" ht="54" customHeight="1" x14ac:dyDescent="1.1499999999999999">
      <c r="A288" s="688" t="s">
        <v>29699</v>
      </c>
      <c r="B288" s="689"/>
      <c r="C288" s="689"/>
      <c r="D288" s="689"/>
      <c r="E288" s="689"/>
      <c r="F288" s="689"/>
      <c r="G288" s="689"/>
      <c r="H288" s="689"/>
      <c r="I288" s="689"/>
      <c r="J288" s="689"/>
      <c r="K288" s="689"/>
      <c r="L288" s="689"/>
      <c r="M288" s="690"/>
      <c r="N288" s="23"/>
      <c r="O288" s="23"/>
      <c r="P288" s="23"/>
      <c r="Q288" s="23"/>
      <c r="R288" s="23"/>
      <c r="S288" s="29"/>
      <c r="T288" s="557"/>
    </row>
    <row r="289" spans="1:20" ht="54" customHeight="1" x14ac:dyDescent="1.1499999999999999">
      <c r="A289" s="31" t="s">
        <v>29326</v>
      </c>
      <c r="B289" s="31" t="s">
        <v>29327</v>
      </c>
      <c r="C289" s="31" t="s">
        <v>29328</v>
      </c>
      <c r="D289" s="31" t="s">
        <v>29329</v>
      </c>
      <c r="E289" s="31" t="s">
        <v>687</v>
      </c>
      <c r="F289" s="31" t="s">
        <v>123</v>
      </c>
      <c r="G289" s="31" t="s">
        <v>17645</v>
      </c>
      <c r="H289" s="31" t="s">
        <v>20462</v>
      </c>
      <c r="I289" s="38">
        <v>0.41666666666666669</v>
      </c>
      <c r="J289" s="31" t="s">
        <v>81</v>
      </c>
      <c r="K289" s="31" t="s">
        <v>105</v>
      </c>
      <c r="L289" s="31" t="s">
        <v>106</v>
      </c>
      <c r="M289" s="31" t="s">
        <v>107</v>
      </c>
      <c r="N289" s="23"/>
      <c r="O289" s="23"/>
      <c r="P289" s="23"/>
      <c r="Q289" s="23"/>
      <c r="R289" s="23"/>
      <c r="S289" s="29">
        <v>22000</v>
      </c>
      <c r="T289" s="557"/>
    </row>
    <row r="290" spans="1:20" ht="54" customHeight="1" x14ac:dyDescent="1.1499999999999999">
      <c r="A290" s="31" t="s">
        <v>29330</v>
      </c>
      <c r="B290" s="31" t="s">
        <v>29331</v>
      </c>
      <c r="C290" s="31" t="s">
        <v>29332</v>
      </c>
      <c r="D290" s="31" t="s">
        <v>29333</v>
      </c>
      <c r="E290" s="31" t="s">
        <v>687</v>
      </c>
      <c r="F290" s="31" t="s">
        <v>123</v>
      </c>
      <c r="G290" s="31" t="s">
        <v>17645</v>
      </c>
      <c r="H290" s="31" t="s">
        <v>20462</v>
      </c>
      <c r="I290" s="38">
        <v>0.41666666666666669</v>
      </c>
      <c r="J290" s="31" t="s">
        <v>81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23"/>
      <c r="R290" s="23"/>
      <c r="S290" s="29">
        <v>22000</v>
      </c>
      <c r="T290" s="557"/>
    </row>
    <row r="291" spans="1:20" ht="54" customHeight="1" x14ac:dyDescent="1.1499999999999999">
      <c r="A291" s="31" t="s">
        <v>29334</v>
      </c>
      <c r="B291" s="31" t="s">
        <v>11246</v>
      </c>
      <c r="C291" s="31" t="s">
        <v>29335</v>
      </c>
      <c r="D291" s="31" t="s">
        <v>29336</v>
      </c>
      <c r="E291" s="31" t="s">
        <v>687</v>
      </c>
      <c r="F291" s="31" t="s">
        <v>123</v>
      </c>
      <c r="G291" s="31" t="s">
        <v>17645</v>
      </c>
      <c r="H291" s="31" t="s">
        <v>20462</v>
      </c>
      <c r="I291" s="38">
        <v>0.41666666666666669</v>
      </c>
      <c r="J291" s="31" t="s">
        <v>81</v>
      </c>
      <c r="K291" s="31" t="s">
        <v>105</v>
      </c>
      <c r="L291" s="31" t="s">
        <v>106</v>
      </c>
      <c r="M291" s="31" t="s">
        <v>107</v>
      </c>
      <c r="N291" s="23"/>
      <c r="O291" s="23"/>
      <c r="P291" s="23"/>
      <c r="Q291" s="23"/>
      <c r="R291" s="23"/>
      <c r="S291" s="29">
        <v>22000</v>
      </c>
      <c r="T291" s="557"/>
    </row>
    <row r="292" spans="1:20" ht="54" customHeight="1" x14ac:dyDescent="1.1499999999999999">
      <c r="A292" s="31" t="s">
        <v>29337</v>
      </c>
      <c r="B292" s="31" t="s">
        <v>29338</v>
      </c>
      <c r="C292" s="31" t="s">
        <v>29339</v>
      </c>
      <c r="D292" s="31" t="s">
        <v>29340</v>
      </c>
      <c r="E292" s="31" t="s">
        <v>101</v>
      </c>
      <c r="F292" s="31" t="s">
        <v>123</v>
      </c>
      <c r="G292" s="31" t="s">
        <v>16223</v>
      </c>
      <c r="H292" s="31" t="s">
        <v>24693</v>
      </c>
      <c r="I292" s="38">
        <v>0.125</v>
      </c>
      <c r="J292" s="31" t="s">
        <v>81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3"/>
      <c r="R292" s="23"/>
      <c r="S292" s="29">
        <v>22000</v>
      </c>
      <c r="T292" s="557"/>
    </row>
    <row r="293" spans="1:20" ht="54" customHeight="1" x14ac:dyDescent="1.1499999999999999">
      <c r="A293" s="31" t="s">
        <v>29341</v>
      </c>
      <c r="B293" s="31" t="s">
        <v>29342</v>
      </c>
      <c r="C293" s="31" t="s">
        <v>29343</v>
      </c>
      <c r="D293" s="31" t="s">
        <v>29344</v>
      </c>
      <c r="E293" s="31" t="s">
        <v>101</v>
      </c>
      <c r="F293" s="31" t="s">
        <v>123</v>
      </c>
      <c r="G293" s="31" t="s">
        <v>16223</v>
      </c>
      <c r="H293" s="31" t="s">
        <v>29345</v>
      </c>
      <c r="I293" s="38">
        <v>0.125</v>
      </c>
      <c r="J293" s="31" t="s">
        <v>81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3"/>
      <c r="R293" s="23"/>
      <c r="S293" s="29">
        <v>22000</v>
      </c>
      <c r="T293" s="557"/>
    </row>
    <row r="294" spans="1:20" ht="54" customHeight="1" x14ac:dyDescent="1.1499999999999999">
      <c r="A294" s="31" t="s">
        <v>29346</v>
      </c>
      <c r="B294" s="31" t="s">
        <v>29347</v>
      </c>
      <c r="C294" s="31" t="s">
        <v>29348</v>
      </c>
      <c r="D294" s="31" t="s">
        <v>29349</v>
      </c>
      <c r="E294" s="31" t="s">
        <v>101</v>
      </c>
      <c r="F294" s="31" t="s">
        <v>123</v>
      </c>
      <c r="G294" s="31" t="s">
        <v>16223</v>
      </c>
      <c r="H294" s="31" t="s">
        <v>29345</v>
      </c>
      <c r="I294" s="38">
        <v>0.125</v>
      </c>
      <c r="J294" s="31" t="s">
        <v>81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3"/>
      <c r="R294" s="23"/>
      <c r="S294" s="29">
        <v>22000</v>
      </c>
      <c r="T294" s="557"/>
    </row>
    <row r="295" spans="1:20" ht="54" customHeight="1" x14ac:dyDescent="1.1499999999999999">
      <c r="A295" s="31" t="s">
        <v>29350</v>
      </c>
      <c r="B295" s="31" t="s">
        <v>29351</v>
      </c>
      <c r="C295" s="31" t="s">
        <v>29352</v>
      </c>
      <c r="D295" s="31" t="s">
        <v>29353</v>
      </c>
      <c r="E295" s="31" t="s">
        <v>101</v>
      </c>
      <c r="F295" s="31" t="s">
        <v>123</v>
      </c>
      <c r="G295" s="31" t="s">
        <v>16223</v>
      </c>
      <c r="H295" s="31" t="s">
        <v>29345</v>
      </c>
      <c r="I295" s="38">
        <v>0.125</v>
      </c>
      <c r="J295" s="31" t="s">
        <v>81</v>
      </c>
      <c r="K295" s="31" t="s">
        <v>105</v>
      </c>
      <c r="L295" s="31" t="s">
        <v>106</v>
      </c>
      <c r="M295" s="31" t="s">
        <v>107</v>
      </c>
      <c r="N295" s="23"/>
      <c r="O295" s="23"/>
      <c r="P295" s="23"/>
      <c r="Q295" s="23"/>
      <c r="R295" s="23"/>
      <c r="S295" s="29">
        <v>22000</v>
      </c>
      <c r="T295" s="557"/>
    </row>
    <row r="296" spans="1:20" ht="54" customHeight="1" x14ac:dyDescent="1.1499999999999999">
      <c r="A296" s="31" t="s">
        <v>29354</v>
      </c>
      <c r="B296" s="31" t="s">
        <v>16988</v>
      </c>
      <c r="C296" s="31" t="s">
        <v>29355</v>
      </c>
      <c r="D296" s="31" t="s">
        <v>29356</v>
      </c>
      <c r="E296" s="31" t="s">
        <v>101</v>
      </c>
      <c r="F296" s="31" t="s">
        <v>123</v>
      </c>
      <c r="G296" s="31" t="s">
        <v>16970</v>
      </c>
      <c r="H296" s="31" t="s">
        <v>28170</v>
      </c>
      <c r="I296" s="38">
        <v>0.45833333333333331</v>
      </c>
      <c r="J296" s="31" t="s">
        <v>81</v>
      </c>
      <c r="K296" s="31" t="s">
        <v>105</v>
      </c>
      <c r="L296" s="31" t="s">
        <v>106</v>
      </c>
      <c r="M296" s="31" t="s">
        <v>107</v>
      </c>
      <c r="N296" s="23"/>
      <c r="O296" s="23"/>
      <c r="P296" s="23"/>
      <c r="Q296" s="23"/>
      <c r="R296" s="23"/>
      <c r="S296" s="29">
        <v>22000</v>
      </c>
      <c r="T296" s="557"/>
    </row>
    <row r="297" spans="1:20" ht="54" customHeight="1" x14ac:dyDescent="1.1499999999999999">
      <c r="A297" s="31" t="s">
        <v>29357</v>
      </c>
      <c r="B297" s="31" t="s">
        <v>6695</v>
      </c>
      <c r="C297" s="31" t="s">
        <v>29358</v>
      </c>
      <c r="D297" s="31" t="s">
        <v>29359</v>
      </c>
      <c r="E297" s="31" t="s">
        <v>101</v>
      </c>
      <c r="F297" s="31" t="s">
        <v>123</v>
      </c>
      <c r="G297" s="31" t="s">
        <v>16970</v>
      </c>
      <c r="H297" s="31" t="s">
        <v>28170</v>
      </c>
      <c r="I297" s="38">
        <v>0.45833333333333331</v>
      </c>
      <c r="J297" s="31" t="s">
        <v>81</v>
      </c>
      <c r="K297" s="31" t="s">
        <v>105</v>
      </c>
      <c r="L297" s="31" t="s">
        <v>106</v>
      </c>
      <c r="M297" s="31" t="s">
        <v>107</v>
      </c>
      <c r="N297" s="23"/>
      <c r="O297" s="23"/>
      <c r="P297" s="23"/>
      <c r="Q297" s="23"/>
      <c r="R297" s="23"/>
      <c r="S297" s="29">
        <v>22000</v>
      </c>
      <c r="T297" s="557"/>
    </row>
    <row r="298" spans="1:20" ht="54" customHeight="1" x14ac:dyDescent="1.1499999999999999">
      <c r="A298" s="31" t="s">
        <v>29360</v>
      </c>
      <c r="B298" s="31" t="s">
        <v>17218</v>
      </c>
      <c r="C298" s="31" t="s">
        <v>29361</v>
      </c>
      <c r="D298" s="31" t="s">
        <v>29362</v>
      </c>
      <c r="E298" s="31" t="s">
        <v>101</v>
      </c>
      <c r="F298" s="31" t="s">
        <v>123</v>
      </c>
      <c r="G298" s="31" t="s">
        <v>16970</v>
      </c>
      <c r="H298" s="31" t="s">
        <v>28170</v>
      </c>
      <c r="I298" s="38">
        <v>0.45833333333333331</v>
      </c>
      <c r="J298" s="31" t="s">
        <v>81</v>
      </c>
      <c r="K298" s="31" t="s">
        <v>105</v>
      </c>
      <c r="L298" s="31" t="s">
        <v>106</v>
      </c>
      <c r="M298" s="31" t="s">
        <v>107</v>
      </c>
      <c r="N298" s="23"/>
      <c r="O298" s="23"/>
      <c r="P298" s="23"/>
      <c r="Q298" s="23"/>
      <c r="R298" s="23"/>
      <c r="S298" s="29">
        <v>22000</v>
      </c>
      <c r="T298" s="557"/>
    </row>
    <row r="299" spans="1:20" ht="54" customHeight="1" x14ac:dyDescent="1.1499999999999999">
      <c r="A299" s="31" t="s">
        <v>29363</v>
      </c>
      <c r="B299" s="31" t="s">
        <v>16558</v>
      </c>
      <c r="C299" s="31" t="s">
        <v>29364</v>
      </c>
      <c r="D299" s="31" t="s">
        <v>29365</v>
      </c>
      <c r="E299" s="31" t="s">
        <v>101</v>
      </c>
      <c r="F299" s="31" t="s">
        <v>123</v>
      </c>
      <c r="G299" s="31" t="s">
        <v>16970</v>
      </c>
      <c r="H299" s="31" t="s">
        <v>28170</v>
      </c>
      <c r="I299" s="38">
        <v>0.45833333333333331</v>
      </c>
      <c r="J299" s="31" t="s">
        <v>81</v>
      </c>
      <c r="K299" s="31" t="s">
        <v>105</v>
      </c>
      <c r="L299" s="31" t="s">
        <v>106</v>
      </c>
      <c r="M299" s="31" t="s">
        <v>107</v>
      </c>
      <c r="N299" s="23"/>
      <c r="O299" s="23"/>
      <c r="P299" s="23"/>
      <c r="Q299" s="23"/>
      <c r="R299" s="23"/>
      <c r="S299" s="29">
        <v>22000</v>
      </c>
      <c r="T299" s="557"/>
    </row>
    <row r="300" spans="1:20" ht="54" customHeight="1" x14ac:dyDescent="1.1499999999999999">
      <c r="A300" s="31" t="s">
        <v>29366</v>
      </c>
      <c r="B300" s="31" t="s">
        <v>29367</v>
      </c>
      <c r="C300" s="31" t="s">
        <v>29368</v>
      </c>
      <c r="D300" s="31" t="s">
        <v>29369</v>
      </c>
      <c r="E300" s="31" t="s">
        <v>101</v>
      </c>
      <c r="F300" s="31" t="s">
        <v>123</v>
      </c>
      <c r="G300" s="31" t="s">
        <v>16970</v>
      </c>
      <c r="H300" s="31" t="s">
        <v>28170</v>
      </c>
      <c r="I300" s="38">
        <v>0.45833333333333331</v>
      </c>
      <c r="J300" s="31" t="s">
        <v>81</v>
      </c>
      <c r="K300" s="31" t="s">
        <v>105</v>
      </c>
      <c r="L300" s="31" t="s">
        <v>106</v>
      </c>
      <c r="M300" s="31" t="s">
        <v>107</v>
      </c>
      <c r="N300" s="23"/>
      <c r="O300" s="23"/>
      <c r="P300" s="23"/>
      <c r="Q300" s="23"/>
      <c r="R300" s="23"/>
      <c r="S300" s="29">
        <v>22000</v>
      </c>
      <c r="T300" s="557"/>
    </row>
    <row r="301" spans="1:20" ht="54" customHeight="1" x14ac:dyDescent="1.1499999999999999">
      <c r="A301" s="31" t="s">
        <v>29370</v>
      </c>
      <c r="B301" s="31" t="s">
        <v>29371</v>
      </c>
      <c r="C301" s="31" t="s">
        <v>29372</v>
      </c>
      <c r="D301" s="31" t="s">
        <v>29373</v>
      </c>
      <c r="E301" s="31" t="s">
        <v>101</v>
      </c>
      <c r="F301" s="31" t="s">
        <v>123</v>
      </c>
      <c r="G301" s="31" t="s">
        <v>16970</v>
      </c>
      <c r="H301" s="31" t="s">
        <v>28170</v>
      </c>
      <c r="I301" s="38">
        <v>0.45833333333333331</v>
      </c>
      <c r="J301" s="31" t="s">
        <v>81</v>
      </c>
      <c r="K301" s="31" t="s">
        <v>105</v>
      </c>
      <c r="L301" s="31" t="s">
        <v>106</v>
      </c>
      <c r="M301" s="31" t="s">
        <v>107</v>
      </c>
      <c r="N301" s="23"/>
      <c r="O301" s="23"/>
      <c r="P301" s="23"/>
      <c r="Q301" s="23"/>
      <c r="R301" s="23"/>
      <c r="S301" s="29">
        <v>22000</v>
      </c>
      <c r="T301" s="557"/>
    </row>
    <row r="302" spans="1:20" ht="54" customHeight="1" x14ac:dyDescent="1.1499999999999999">
      <c r="A302" s="31" t="s">
        <v>29374</v>
      </c>
      <c r="B302" s="31" t="s">
        <v>10530</v>
      </c>
      <c r="C302" s="31" t="s">
        <v>29375</v>
      </c>
      <c r="D302" s="31" t="s">
        <v>29376</v>
      </c>
      <c r="E302" s="31" t="s">
        <v>687</v>
      </c>
      <c r="F302" s="31" t="s">
        <v>123</v>
      </c>
      <c r="G302" s="31" t="s">
        <v>17645</v>
      </c>
      <c r="H302" s="31" t="s">
        <v>29377</v>
      </c>
      <c r="I302" s="38">
        <v>0.41666666666666669</v>
      </c>
      <c r="J302" s="31" t="s">
        <v>81</v>
      </c>
      <c r="K302" s="31" t="s">
        <v>105</v>
      </c>
      <c r="L302" s="31" t="s">
        <v>106</v>
      </c>
      <c r="M302" s="31" t="s">
        <v>107</v>
      </c>
      <c r="N302" s="23"/>
      <c r="O302" s="23"/>
      <c r="P302" s="23"/>
      <c r="Q302" s="23"/>
      <c r="R302" s="23"/>
      <c r="S302" s="29">
        <v>22000</v>
      </c>
      <c r="T302" s="557"/>
    </row>
    <row r="303" spans="1:20" ht="54" customHeight="1" x14ac:dyDescent="1.3">
      <c r="A303" s="679" t="s">
        <v>30211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1"/>
      <c r="N303" s="23"/>
      <c r="O303" s="23"/>
      <c r="P303" s="23"/>
      <c r="Q303" s="23"/>
      <c r="R303" s="23"/>
      <c r="S303" s="29"/>
      <c r="T303" s="451"/>
    </row>
    <row r="304" spans="1:20" ht="54" customHeight="1" x14ac:dyDescent="1.3">
      <c r="A304" s="31" t="s">
        <v>29734</v>
      </c>
      <c r="B304" s="31" t="s">
        <v>4562</v>
      </c>
      <c r="C304" s="31" t="s">
        <v>29735</v>
      </c>
      <c r="D304" s="31" t="s">
        <v>29736</v>
      </c>
      <c r="E304" s="31" t="s">
        <v>101</v>
      </c>
      <c r="F304" s="31" t="s">
        <v>123</v>
      </c>
      <c r="G304" s="31" t="s">
        <v>16223</v>
      </c>
      <c r="H304" s="31" t="s">
        <v>25515</v>
      </c>
      <c r="I304" s="38">
        <v>0.32291666666666669</v>
      </c>
      <c r="J304" s="31" t="s">
        <v>81</v>
      </c>
      <c r="K304" s="31" t="s">
        <v>105</v>
      </c>
      <c r="L304" s="31" t="s">
        <v>106</v>
      </c>
      <c r="M304" s="31" t="s">
        <v>107</v>
      </c>
      <c r="N304" s="23"/>
      <c r="O304" s="23"/>
      <c r="P304" s="23"/>
      <c r="Q304" s="23"/>
      <c r="R304" s="23"/>
      <c r="S304" s="29">
        <v>22000</v>
      </c>
      <c r="T304" s="451"/>
    </row>
    <row r="305" spans="1:20" ht="54" customHeight="1" x14ac:dyDescent="1.3">
      <c r="A305" s="685" t="s">
        <v>30217</v>
      </c>
      <c r="B305" s="686"/>
      <c r="C305" s="686"/>
      <c r="D305" s="686"/>
      <c r="E305" s="686"/>
      <c r="F305" s="686"/>
      <c r="G305" s="686"/>
      <c r="H305" s="686"/>
      <c r="I305" s="686"/>
      <c r="J305" s="686"/>
      <c r="K305" s="686"/>
      <c r="L305" s="686"/>
      <c r="M305" s="687"/>
      <c r="N305" s="23"/>
      <c r="O305" s="23"/>
      <c r="P305" s="23"/>
      <c r="Q305" s="23"/>
      <c r="R305" s="23"/>
      <c r="S305" s="195"/>
      <c r="T305" s="388">
        <v>214000</v>
      </c>
    </row>
    <row r="306" spans="1:20" ht="54" customHeight="1" x14ac:dyDescent="1.3">
      <c r="A306" s="685" t="s">
        <v>5854</v>
      </c>
      <c r="B306" s="686"/>
      <c r="C306" s="686"/>
      <c r="D306" s="686"/>
      <c r="E306" s="686"/>
      <c r="F306" s="686"/>
      <c r="G306" s="686"/>
      <c r="H306" s="686"/>
      <c r="I306" s="686"/>
      <c r="J306" s="686"/>
      <c r="K306" s="686"/>
      <c r="L306" s="686"/>
      <c r="M306" s="687"/>
      <c r="N306" s="23"/>
      <c r="O306" s="23"/>
      <c r="P306" s="23"/>
      <c r="Q306" s="23"/>
      <c r="R306" s="23"/>
      <c r="S306" s="195"/>
      <c r="T306" s="388">
        <v>5164000</v>
      </c>
    </row>
    <row r="307" spans="1:20" ht="54" customHeight="1" x14ac:dyDescent="1.3">
      <c r="A307" s="679" t="s">
        <v>31180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1"/>
      <c r="N307" s="23"/>
      <c r="O307" s="23"/>
      <c r="P307" s="23"/>
      <c r="Q307" s="23"/>
      <c r="R307" s="23"/>
      <c r="S307" s="29"/>
      <c r="T307" s="23"/>
    </row>
    <row r="308" spans="1:20" ht="54" customHeight="1" x14ac:dyDescent="1.1499999999999999">
      <c r="A308" s="31" t="s">
        <v>30396</v>
      </c>
      <c r="B308" s="31" t="s">
        <v>30397</v>
      </c>
      <c r="C308" s="31" t="s">
        <v>30398</v>
      </c>
      <c r="D308" s="31" t="s">
        <v>30399</v>
      </c>
      <c r="E308" s="31" t="s">
        <v>101</v>
      </c>
      <c r="F308" s="31" t="s">
        <v>123</v>
      </c>
      <c r="G308" s="31" t="s">
        <v>16223</v>
      </c>
      <c r="H308" s="31" t="s">
        <v>24693</v>
      </c>
      <c r="I308" s="38">
        <v>0.125</v>
      </c>
      <c r="J308" s="31" t="s">
        <v>81</v>
      </c>
      <c r="K308" s="31" t="s">
        <v>105</v>
      </c>
      <c r="L308" s="31" t="s">
        <v>106</v>
      </c>
      <c r="M308" s="31" t="s">
        <v>107</v>
      </c>
      <c r="N308" s="23"/>
      <c r="O308" s="23"/>
      <c r="P308" s="23"/>
      <c r="Q308" s="23"/>
      <c r="R308" s="23"/>
      <c r="S308" s="29">
        <v>22000</v>
      </c>
      <c r="T308" s="23"/>
    </row>
    <row r="309" spans="1:20" ht="54" customHeight="1" x14ac:dyDescent="1.1499999999999999">
      <c r="A309" s="31" t="s">
        <v>30400</v>
      </c>
      <c r="B309" s="31" t="s">
        <v>30401</v>
      </c>
      <c r="C309" s="31" t="s">
        <v>30402</v>
      </c>
      <c r="D309" s="31" t="s">
        <v>30403</v>
      </c>
      <c r="E309" s="31" t="s">
        <v>101</v>
      </c>
      <c r="F309" s="31" t="s">
        <v>123</v>
      </c>
      <c r="G309" s="31" t="s">
        <v>16223</v>
      </c>
      <c r="H309" s="31" t="s">
        <v>28170</v>
      </c>
      <c r="I309" s="38">
        <v>0.125</v>
      </c>
      <c r="J309" s="31" t="s">
        <v>81</v>
      </c>
      <c r="K309" s="31" t="s">
        <v>105</v>
      </c>
      <c r="L309" s="31" t="s">
        <v>106</v>
      </c>
      <c r="M309" s="31" t="s">
        <v>107</v>
      </c>
      <c r="N309" s="23"/>
      <c r="O309" s="23"/>
      <c r="P309" s="23"/>
      <c r="Q309" s="23"/>
      <c r="R309" s="23"/>
      <c r="S309" s="29">
        <v>22000</v>
      </c>
      <c r="T309" s="23"/>
    </row>
    <row r="310" spans="1:20" ht="54" customHeight="1" x14ac:dyDescent="1.1499999999999999">
      <c r="A310" s="31" t="s">
        <v>30404</v>
      </c>
      <c r="B310" s="31" t="s">
        <v>30405</v>
      </c>
      <c r="C310" s="31" t="s">
        <v>30406</v>
      </c>
      <c r="D310" s="31" t="s">
        <v>30407</v>
      </c>
      <c r="E310" s="31" t="s">
        <v>101</v>
      </c>
      <c r="F310" s="31" t="s">
        <v>123</v>
      </c>
      <c r="G310" s="31" t="s">
        <v>16223</v>
      </c>
      <c r="H310" s="31" t="s">
        <v>24693</v>
      </c>
      <c r="I310" s="38">
        <v>0.125</v>
      </c>
      <c r="J310" s="31" t="s">
        <v>81</v>
      </c>
      <c r="K310" s="31" t="s">
        <v>105</v>
      </c>
      <c r="L310" s="31" t="s">
        <v>106</v>
      </c>
      <c r="M310" s="31" t="s">
        <v>107</v>
      </c>
      <c r="N310" s="23"/>
      <c r="O310" s="23"/>
      <c r="P310" s="23"/>
      <c r="Q310" s="23"/>
      <c r="R310" s="23"/>
      <c r="S310" s="29">
        <v>22000</v>
      </c>
      <c r="T310" s="23"/>
    </row>
    <row r="311" spans="1:20" ht="54" customHeight="1" x14ac:dyDescent="1.1499999999999999">
      <c r="A311" s="31" t="s">
        <v>30408</v>
      </c>
      <c r="B311" s="31" t="s">
        <v>18848</v>
      </c>
      <c r="C311" s="31" t="s">
        <v>30409</v>
      </c>
      <c r="D311" s="31" t="s">
        <v>30410</v>
      </c>
      <c r="E311" s="31" t="s">
        <v>101</v>
      </c>
      <c r="F311" s="31" t="s">
        <v>102</v>
      </c>
      <c r="G311" s="31" t="s">
        <v>20461</v>
      </c>
      <c r="H311" s="31" t="s">
        <v>29687</v>
      </c>
      <c r="I311" s="38">
        <v>0.66666666666666663</v>
      </c>
      <c r="J311" s="31" t="s">
        <v>81</v>
      </c>
      <c r="K311" s="31" t="s">
        <v>105</v>
      </c>
      <c r="L311" s="31" t="s">
        <v>106</v>
      </c>
      <c r="M311" s="31" t="s">
        <v>107</v>
      </c>
      <c r="N311" s="23"/>
      <c r="O311" s="23"/>
      <c r="P311" s="23"/>
      <c r="Q311" s="23"/>
      <c r="R311" s="23"/>
      <c r="S311" s="29">
        <v>22000</v>
      </c>
      <c r="T311" s="23"/>
    </row>
    <row r="312" spans="1:20" ht="54" customHeight="1" x14ac:dyDescent="1.1499999999999999">
      <c r="A312" s="31" t="s">
        <v>30411</v>
      </c>
      <c r="B312" s="31" t="s">
        <v>30412</v>
      </c>
      <c r="C312" s="31" t="s">
        <v>30413</v>
      </c>
      <c r="D312" s="31" t="s">
        <v>30414</v>
      </c>
      <c r="E312" s="31" t="s">
        <v>101</v>
      </c>
      <c r="F312" s="31" t="s">
        <v>123</v>
      </c>
      <c r="G312" s="31" t="s">
        <v>16223</v>
      </c>
      <c r="H312" s="31" t="s">
        <v>17480</v>
      </c>
      <c r="I312" s="38">
        <v>0.125</v>
      </c>
      <c r="J312" s="31" t="s">
        <v>81</v>
      </c>
      <c r="K312" s="31" t="s">
        <v>105</v>
      </c>
      <c r="L312" s="31" t="s">
        <v>106</v>
      </c>
      <c r="M312" s="31" t="s">
        <v>107</v>
      </c>
      <c r="N312" s="23"/>
      <c r="O312" s="23"/>
      <c r="P312" s="23"/>
      <c r="Q312" s="23"/>
      <c r="R312" s="23"/>
      <c r="S312" s="29">
        <v>22000</v>
      </c>
      <c r="T312" s="23"/>
    </row>
    <row r="313" spans="1:20" ht="54" customHeight="1" x14ac:dyDescent="1.1499999999999999">
      <c r="A313" s="31" t="s">
        <v>30415</v>
      </c>
      <c r="B313" s="31" t="s">
        <v>2043</v>
      </c>
      <c r="C313" s="31" t="s">
        <v>30416</v>
      </c>
      <c r="D313" s="31" t="s">
        <v>30417</v>
      </c>
      <c r="E313" s="31" t="s">
        <v>101</v>
      </c>
      <c r="F313" s="31" t="s">
        <v>123</v>
      </c>
      <c r="G313" s="31" t="s">
        <v>16223</v>
      </c>
      <c r="H313" s="31" t="s">
        <v>27113</v>
      </c>
      <c r="I313" s="38">
        <v>0.125</v>
      </c>
      <c r="J313" s="31" t="s">
        <v>81</v>
      </c>
      <c r="K313" s="31" t="s">
        <v>105</v>
      </c>
      <c r="L313" s="31" t="s">
        <v>106</v>
      </c>
      <c r="M313" s="31" t="s">
        <v>107</v>
      </c>
      <c r="N313" s="23"/>
      <c r="O313" s="23"/>
      <c r="P313" s="23"/>
      <c r="Q313" s="23"/>
      <c r="R313" s="23"/>
      <c r="S313" s="29">
        <v>22000</v>
      </c>
      <c r="T313" s="23"/>
    </row>
    <row r="314" spans="1:20" ht="54" customHeight="1" x14ac:dyDescent="1.1499999999999999">
      <c r="A314" s="31" t="s">
        <v>30418</v>
      </c>
      <c r="B314" s="31" t="s">
        <v>5279</v>
      </c>
      <c r="C314" s="31" t="s">
        <v>30419</v>
      </c>
      <c r="D314" s="31" t="s">
        <v>30420</v>
      </c>
      <c r="E314" s="31" t="s">
        <v>101</v>
      </c>
      <c r="F314" s="31" t="s">
        <v>123</v>
      </c>
      <c r="G314" s="31" t="s">
        <v>16223</v>
      </c>
      <c r="H314" s="31" t="s">
        <v>27113</v>
      </c>
      <c r="I314" s="38">
        <v>0.125</v>
      </c>
      <c r="J314" s="31" t="s">
        <v>81</v>
      </c>
      <c r="K314" s="31" t="s">
        <v>105</v>
      </c>
      <c r="L314" s="31" t="s">
        <v>106</v>
      </c>
      <c r="M314" s="31" t="s">
        <v>107</v>
      </c>
      <c r="N314" s="23"/>
      <c r="O314" s="23"/>
      <c r="P314" s="23"/>
      <c r="Q314" s="23"/>
      <c r="R314" s="23"/>
      <c r="S314" s="29">
        <v>22000</v>
      </c>
      <c r="T314" s="23"/>
    </row>
    <row r="315" spans="1:20" ht="54" customHeight="1" x14ac:dyDescent="1.1499999999999999">
      <c r="A315" s="31" t="s">
        <v>30421</v>
      </c>
      <c r="B315" s="31" t="s">
        <v>6564</v>
      </c>
      <c r="C315" s="31" t="s">
        <v>30422</v>
      </c>
      <c r="D315" s="31" t="s">
        <v>30423</v>
      </c>
      <c r="E315" s="31" t="s">
        <v>101</v>
      </c>
      <c r="F315" s="31" t="s">
        <v>123</v>
      </c>
      <c r="G315" s="31" t="s">
        <v>16223</v>
      </c>
      <c r="H315" s="31" t="s">
        <v>27113</v>
      </c>
      <c r="I315" s="38">
        <v>0.125</v>
      </c>
      <c r="J315" s="31" t="s">
        <v>81</v>
      </c>
      <c r="K315" s="31" t="s">
        <v>105</v>
      </c>
      <c r="L315" s="31" t="s">
        <v>106</v>
      </c>
      <c r="M315" s="31" t="s">
        <v>107</v>
      </c>
      <c r="N315" s="23"/>
      <c r="O315" s="23"/>
      <c r="P315" s="23"/>
      <c r="Q315" s="23"/>
      <c r="R315" s="23"/>
      <c r="S315" s="29">
        <v>22000</v>
      </c>
      <c r="T315" s="23"/>
    </row>
    <row r="316" spans="1:20" ht="54" customHeight="1" x14ac:dyDescent="1.1499999999999999">
      <c r="A316" s="31" t="s">
        <v>30424</v>
      </c>
      <c r="B316" s="31" t="s">
        <v>30425</v>
      </c>
      <c r="C316" s="31" t="s">
        <v>30426</v>
      </c>
      <c r="D316" s="31" t="s">
        <v>30427</v>
      </c>
      <c r="E316" s="31" t="s">
        <v>101</v>
      </c>
      <c r="F316" s="31" t="s">
        <v>123</v>
      </c>
      <c r="G316" s="31" t="s">
        <v>16223</v>
      </c>
      <c r="H316" s="31" t="s">
        <v>27113</v>
      </c>
      <c r="I316" s="38">
        <v>0.125</v>
      </c>
      <c r="J316" s="31" t="s">
        <v>81</v>
      </c>
      <c r="K316" s="31" t="s">
        <v>105</v>
      </c>
      <c r="L316" s="31" t="s">
        <v>106</v>
      </c>
      <c r="M316" s="31" t="s">
        <v>107</v>
      </c>
      <c r="N316" s="23"/>
      <c r="O316" s="23"/>
      <c r="P316" s="23"/>
      <c r="Q316" s="23"/>
      <c r="R316" s="23"/>
      <c r="S316" s="29">
        <v>22000</v>
      </c>
      <c r="T316" s="23"/>
    </row>
    <row r="317" spans="1:20" ht="54" customHeight="1" x14ac:dyDescent="1.1499999999999999">
      <c r="A317" s="31" t="s">
        <v>30428</v>
      </c>
      <c r="B317" s="31" t="s">
        <v>30429</v>
      </c>
      <c r="C317" s="31" t="s">
        <v>30430</v>
      </c>
      <c r="D317" s="31" t="s">
        <v>30431</v>
      </c>
      <c r="E317" s="31" t="s">
        <v>687</v>
      </c>
      <c r="F317" s="31" t="s">
        <v>123</v>
      </c>
      <c r="G317" s="31" t="s">
        <v>17645</v>
      </c>
      <c r="H317" s="31" t="s">
        <v>25515</v>
      </c>
      <c r="I317" s="38">
        <v>0.5</v>
      </c>
      <c r="J317" s="31" t="s">
        <v>81</v>
      </c>
      <c r="K317" s="31" t="s">
        <v>105</v>
      </c>
      <c r="L317" s="31" t="s">
        <v>106</v>
      </c>
      <c r="M317" s="31" t="s">
        <v>107</v>
      </c>
      <c r="N317" s="23"/>
      <c r="O317" s="23"/>
      <c r="P317" s="23"/>
      <c r="Q317" s="23"/>
      <c r="R317" s="23"/>
      <c r="S317" s="29">
        <v>22000</v>
      </c>
      <c r="T317" s="23"/>
    </row>
    <row r="318" spans="1:20" ht="54" customHeight="1" x14ac:dyDescent="1.1499999999999999">
      <c r="A318" s="31" t="s">
        <v>30432</v>
      </c>
      <c r="B318" s="31" t="s">
        <v>30433</v>
      </c>
      <c r="C318" s="31" t="s">
        <v>30434</v>
      </c>
      <c r="D318" s="31" t="s">
        <v>30435</v>
      </c>
      <c r="E318" s="31" t="s">
        <v>101</v>
      </c>
      <c r="F318" s="31" t="s">
        <v>102</v>
      </c>
      <c r="G318" s="31" t="s">
        <v>16267</v>
      </c>
      <c r="H318" s="31" t="s">
        <v>28170</v>
      </c>
      <c r="I318" s="38">
        <v>0.27083333333333331</v>
      </c>
      <c r="J318" s="31" t="s">
        <v>81</v>
      </c>
      <c r="K318" s="31" t="s">
        <v>105</v>
      </c>
      <c r="L318" s="31" t="s">
        <v>106</v>
      </c>
      <c r="M318" s="31" t="s">
        <v>107</v>
      </c>
      <c r="N318" s="23"/>
      <c r="O318" s="23"/>
      <c r="P318" s="23"/>
      <c r="Q318" s="23"/>
      <c r="R318" s="23"/>
      <c r="S318" s="29">
        <v>22000</v>
      </c>
      <c r="T318" s="23"/>
    </row>
    <row r="319" spans="1:20" ht="54" customHeight="1" x14ac:dyDescent="1.1499999999999999">
      <c r="A319" s="31" t="s">
        <v>30436</v>
      </c>
      <c r="B319" s="31" t="s">
        <v>30437</v>
      </c>
      <c r="C319" s="31" t="s">
        <v>30438</v>
      </c>
      <c r="D319" s="31" t="s">
        <v>30439</v>
      </c>
      <c r="E319" s="31" t="s">
        <v>101</v>
      </c>
      <c r="F319" s="31" t="s">
        <v>102</v>
      </c>
      <c r="G319" s="31" t="s">
        <v>16267</v>
      </c>
      <c r="H319" s="31" t="s">
        <v>28170</v>
      </c>
      <c r="I319" s="38">
        <v>0.27083333333333331</v>
      </c>
      <c r="J319" s="31" t="s">
        <v>81</v>
      </c>
      <c r="K319" s="31" t="s">
        <v>105</v>
      </c>
      <c r="L319" s="31" t="s">
        <v>106</v>
      </c>
      <c r="M319" s="31" t="s">
        <v>107</v>
      </c>
      <c r="N319" s="23"/>
      <c r="O319" s="23"/>
      <c r="P319" s="23"/>
      <c r="Q319" s="23"/>
      <c r="R319" s="23"/>
      <c r="S319" s="29">
        <v>22000</v>
      </c>
      <c r="T319" s="23"/>
    </row>
    <row r="320" spans="1:20" ht="54" customHeight="1" x14ac:dyDescent="1.1499999999999999">
      <c r="A320" s="31" t="s">
        <v>30440</v>
      </c>
      <c r="B320" s="31" t="s">
        <v>30441</v>
      </c>
      <c r="C320" s="31" t="s">
        <v>30442</v>
      </c>
      <c r="D320" s="31" t="s">
        <v>30443</v>
      </c>
      <c r="E320" s="31" t="s">
        <v>687</v>
      </c>
      <c r="F320" s="31" t="s">
        <v>123</v>
      </c>
      <c r="G320" s="31" t="s">
        <v>17645</v>
      </c>
      <c r="H320" s="31" t="s">
        <v>25515</v>
      </c>
      <c r="I320" s="38">
        <v>0.5</v>
      </c>
      <c r="J320" s="31" t="s">
        <v>81</v>
      </c>
      <c r="K320" s="31" t="s">
        <v>105</v>
      </c>
      <c r="L320" s="31" t="s">
        <v>125</v>
      </c>
      <c r="M320" s="31" t="s">
        <v>107</v>
      </c>
      <c r="N320" s="23"/>
      <c r="O320" s="23"/>
      <c r="P320" s="23"/>
      <c r="Q320" s="23"/>
      <c r="R320" s="23"/>
      <c r="S320" s="29">
        <v>22000</v>
      </c>
      <c r="T320" s="23"/>
    </row>
    <row r="321" spans="1:20" ht="54" customHeight="1" x14ac:dyDescent="1.1499999999999999">
      <c r="A321" s="31" t="s">
        <v>30444</v>
      </c>
      <c r="B321" s="31" t="s">
        <v>25485</v>
      </c>
      <c r="C321" s="31" t="s">
        <v>30445</v>
      </c>
      <c r="D321" s="31" t="s">
        <v>30446</v>
      </c>
      <c r="E321" s="31" t="s">
        <v>687</v>
      </c>
      <c r="F321" s="31" t="s">
        <v>123</v>
      </c>
      <c r="G321" s="31" t="s">
        <v>17645</v>
      </c>
      <c r="H321" s="31" t="s">
        <v>25515</v>
      </c>
      <c r="I321" s="38">
        <v>0.5</v>
      </c>
      <c r="J321" s="31" t="s">
        <v>81</v>
      </c>
      <c r="K321" s="31" t="s">
        <v>105</v>
      </c>
      <c r="L321" s="31" t="s">
        <v>125</v>
      </c>
      <c r="M321" s="31" t="s">
        <v>107</v>
      </c>
      <c r="N321" s="23"/>
      <c r="O321" s="23"/>
      <c r="P321" s="23"/>
      <c r="Q321" s="23"/>
      <c r="R321" s="23"/>
      <c r="S321" s="29">
        <v>22000</v>
      </c>
      <c r="T321" s="23"/>
    </row>
    <row r="322" spans="1:20" ht="54" customHeight="1" x14ac:dyDescent="1.1499999999999999">
      <c r="A322" s="688" t="s">
        <v>32412</v>
      </c>
      <c r="B322" s="689"/>
      <c r="C322" s="689"/>
      <c r="D322" s="689"/>
      <c r="E322" s="689"/>
      <c r="F322" s="689"/>
      <c r="G322" s="689"/>
      <c r="H322" s="689"/>
      <c r="I322" s="689"/>
      <c r="J322" s="689"/>
      <c r="K322" s="689"/>
      <c r="L322" s="689"/>
      <c r="M322" s="690"/>
      <c r="N322" s="31"/>
      <c r="O322" s="23"/>
      <c r="P322" s="23"/>
      <c r="Q322" s="23"/>
      <c r="R322" s="23"/>
      <c r="S322" s="29"/>
      <c r="T322" s="31"/>
    </row>
    <row r="323" spans="1:20" ht="54" customHeight="1" x14ac:dyDescent="1.1499999999999999">
      <c r="A323" s="31" t="s">
        <v>32002</v>
      </c>
      <c r="B323" s="31" t="s">
        <v>32003</v>
      </c>
      <c r="C323" s="31" t="s">
        <v>32004</v>
      </c>
      <c r="D323" s="31" t="s">
        <v>32005</v>
      </c>
      <c r="E323" s="31" t="s">
        <v>101</v>
      </c>
      <c r="F323" s="31" t="s">
        <v>102</v>
      </c>
      <c r="G323" s="31" t="s">
        <v>16267</v>
      </c>
      <c r="H323" s="31" t="s">
        <v>32006</v>
      </c>
      <c r="I323" s="38">
        <v>0.27083333333333331</v>
      </c>
      <c r="J323" s="31" t="s">
        <v>81</v>
      </c>
      <c r="K323" s="31" t="s">
        <v>105</v>
      </c>
      <c r="L323" s="31" t="s">
        <v>106</v>
      </c>
      <c r="M323" s="31" t="s">
        <v>107</v>
      </c>
      <c r="N323" s="31" t="s">
        <v>105</v>
      </c>
      <c r="O323" s="23"/>
      <c r="P323" s="23"/>
      <c r="Q323" s="23"/>
      <c r="R323" s="23"/>
      <c r="S323" s="29">
        <v>22000</v>
      </c>
      <c r="T323" s="31"/>
    </row>
    <row r="324" spans="1:20" ht="54" customHeight="1" x14ac:dyDescent="1.1499999999999999">
      <c r="A324" s="31" t="s">
        <v>32007</v>
      </c>
      <c r="B324" s="31" t="s">
        <v>32008</v>
      </c>
      <c r="C324" s="31" t="s">
        <v>32009</v>
      </c>
      <c r="D324" s="31" t="s">
        <v>32010</v>
      </c>
      <c r="E324" s="31" t="s">
        <v>101</v>
      </c>
      <c r="F324" s="31" t="s">
        <v>102</v>
      </c>
      <c r="G324" s="31" t="s">
        <v>16267</v>
      </c>
      <c r="H324" s="31" t="s">
        <v>32006</v>
      </c>
      <c r="I324" s="38">
        <v>0.27083333333333331</v>
      </c>
      <c r="J324" s="31" t="s">
        <v>81</v>
      </c>
      <c r="K324" s="31" t="s">
        <v>105</v>
      </c>
      <c r="L324" s="31" t="s">
        <v>106</v>
      </c>
      <c r="M324" s="31" t="s">
        <v>107</v>
      </c>
      <c r="N324" s="31" t="s">
        <v>105</v>
      </c>
      <c r="O324" s="23"/>
      <c r="P324" s="23"/>
      <c r="Q324" s="23"/>
      <c r="R324" s="23"/>
      <c r="S324" s="29">
        <v>22000</v>
      </c>
      <c r="T324" s="31"/>
    </row>
    <row r="325" spans="1:20" ht="54" customHeight="1" x14ac:dyDescent="1.1499999999999999">
      <c r="A325" s="31" t="s">
        <v>32011</v>
      </c>
      <c r="B325" s="31" t="s">
        <v>22482</v>
      </c>
      <c r="C325" s="31" t="s">
        <v>32012</v>
      </c>
      <c r="D325" s="31" t="s">
        <v>32013</v>
      </c>
      <c r="E325" s="31" t="s">
        <v>101</v>
      </c>
      <c r="F325" s="31" t="s">
        <v>102</v>
      </c>
      <c r="G325" s="31" t="s">
        <v>16267</v>
      </c>
      <c r="H325" s="31" t="s">
        <v>32006</v>
      </c>
      <c r="I325" s="38">
        <v>0.27083333333333331</v>
      </c>
      <c r="J325" s="31" t="s">
        <v>81</v>
      </c>
      <c r="K325" s="31" t="s">
        <v>105</v>
      </c>
      <c r="L325" s="31" t="s">
        <v>125</v>
      </c>
      <c r="M325" s="31" t="s">
        <v>107</v>
      </c>
      <c r="N325" s="31" t="s">
        <v>105</v>
      </c>
      <c r="O325" s="23"/>
      <c r="P325" s="23"/>
      <c r="Q325" s="23"/>
      <c r="R325" s="23"/>
      <c r="S325" s="29">
        <v>22000</v>
      </c>
      <c r="T325" s="31"/>
    </row>
    <row r="326" spans="1:20" ht="54" customHeight="1" x14ac:dyDescent="1.1499999999999999">
      <c r="A326" s="31" t="s">
        <v>32014</v>
      </c>
      <c r="B326" s="31" t="s">
        <v>32015</v>
      </c>
      <c r="C326" s="31" t="s">
        <v>32016</v>
      </c>
      <c r="D326" s="31" t="s">
        <v>32017</v>
      </c>
      <c r="E326" s="31" t="s">
        <v>101</v>
      </c>
      <c r="F326" s="31" t="s">
        <v>102</v>
      </c>
      <c r="G326" s="31" t="s">
        <v>16267</v>
      </c>
      <c r="H326" s="31" t="s">
        <v>32006</v>
      </c>
      <c r="I326" s="38">
        <v>0.27083333333333331</v>
      </c>
      <c r="J326" s="31" t="s">
        <v>81</v>
      </c>
      <c r="K326" s="31" t="s">
        <v>105</v>
      </c>
      <c r="L326" s="31" t="s">
        <v>125</v>
      </c>
      <c r="M326" s="31" t="s">
        <v>107</v>
      </c>
      <c r="N326" s="31" t="s">
        <v>105</v>
      </c>
      <c r="O326" s="23"/>
      <c r="P326" s="23"/>
      <c r="Q326" s="23"/>
      <c r="R326" s="23"/>
      <c r="S326" s="29">
        <v>22000</v>
      </c>
      <c r="T326" s="31"/>
    </row>
    <row r="327" spans="1:20" ht="54" customHeight="1" x14ac:dyDescent="1.1499999999999999">
      <c r="A327" s="31" t="s">
        <v>32018</v>
      </c>
      <c r="B327" s="31" t="s">
        <v>32019</v>
      </c>
      <c r="C327" s="31" t="s">
        <v>32020</v>
      </c>
      <c r="D327" s="31" t="s">
        <v>32021</v>
      </c>
      <c r="E327" s="31" t="s">
        <v>101</v>
      </c>
      <c r="F327" s="31" t="s">
        <v>102</v>
      </c>
      <c r="G327" s="31" t="s">
        <v>16267</v>
      </c>
      <c r="H327" s="31" t="s">
        <v>32006</v>
      </c>
      <c r="I327" s="38">
        <v>0.27083333333333331</v>
      </c>
      <c r="J327" s="31" t="s">
        <v>81</v>
      </c>
      <c r="K327" s="31" t="s">
        <v>105</v>
      </c>
      <c r="L327" s="31" t="s">
        <v>106</v>
      </c>
      <c r="M327" s="31" t="s">
        <v>107</v>
      </c>
      <c r="N327" s="31" t="s">
        <v>105</v>
      </c>
      <c r="O327" s="23"/>
      <c r="P327" s="23"/>
      <c r="Q327" s="23"/>
      <c r="R327" s="23"/>
      <c r="S327" s="29">
        <v>22000</v>
      </c>
      <c r="T327" s="31"/>
    </row>
    <row r="328" spans="1:20" ht="54" customHeight="1" x14ac:dyDescent="1.1499999999999999">
      <c r="A328" s="31" t="s">
        <v>1377</v>
      </c>
      <c r="B328" s="31" t="s">
        <v>1378</v>
      </c>
      <c r="C328" s="31" t="s">
        <v>1379</v>
      </c>
      <c r="D328" s="31" t="s">
        <v>1380</v>
      </c>
      <c r="E328" s="31" t="s">
        <v>101</v>
      </c>
      <c r="F328" s="31" t="s">
        <v>123</v>
      </c>
      <c r="G328" s="31" t="s">
        <v>16223</v>
      </c>
      <c r="H328" s="31" t="s">
        <v>32006</v>
      </c>
      <c r="I328" s="38">
        <v>0.125</v>
      </c>
      <c r="J328" s="31" t="s">
        <v>81</v>
      </c>
      <c r="K328" s="31" t="s">
        <v>105</v>
      </c>
      <c r="L328" s="31" t="s">
        <v>106</v>
      </c>
      <c r="M328" s="31" t="s">
        <v>107</v>
      </c>
      <c r="N328" s="31" t="s">
        <v>105</v>
      </c>
      <c r="O328" s="23"/>
      <c r="P328" s="23"/>
      <c r="Q328" s="23"/>
      <c r="R328" s="23"/>
      <c r="S328" s="29">
        <v>22000</v>
      </c>
      <c r="T328" s="31"/>
    </row>
    <row r="329" spans="1:20" ht="54" customHeight="1" x14ac:dyDescent="1.1499999999999999">
      <c r="A329" s="688" t="s">
        <v>32847</v>
      </c>
      <c r="B329" s="689"/>
      <c r="C329" s="689"/>
      <c r="D329" s="689"/>
      <c r="E329" s="689"/>
      <c r="F329" s="689"/>
      <c r="G329" s="689"/>
      <c r="H329" s="689"/>
      <c r="I329" s="689"/>
      <c r="J329" s="689"/>
      <c r="K329" s="689"/>
      <c r="L329" s="689"/>
      <c r="M329" s="690"/>
      <c r="N329" s="23"/>
      <c r="O329" s="23"/>
      <c r="P329" s="23"/>
      <c r="Q329" s="23"/>
      <c r="R329" s="23"/>
      <c r="S329" s="29"/>
      <c r="T329" s="31"/>
    </row>
    <row r="330" spans="1:20" ht="54" customHeight="1" x14ac:dyDescent="1.1499999999999999">
      <c r="A330" s="31" t="s">
        <v>32481</v>
      </c>
      <c r="B330" s="31" t="s">
        <v>16292</v>
      </c>
      <c r="C330" s="31" t="s">
        <v>32482</v>
      </c>
      <c r="D330" s="31" t="s">
        <v>32483</v>
      </c>
      <c r="E330" s="31" t="s">
        <v>687</v>
      </c>
      <c r="F330" s="31" t="s">
        <v>1304</v>
      </c>
      <c r="G330" s="31" t="s">
        <v>19231</v>
      </c>
      <c r="H330" s="31" t="s">
        <v>27147</v>
      </c>
      <c r="I330" s="38">
        <v>0.41666666666666669</v>
      </c>
      <c r="J330" s="31" t="s">
        <v>81</v>
      </c>
      <c r="K330" s="31" t="s">
        <v>105</v>
      </c>
      <c r="L330" s="31" t="s">
        <v>106</v>
      </c>
      <c r="M330" s="31" t="s">
        <v>107</v>
      </c>
      <c r="N330" s="23"/>
      <c r="O330" s="23"/>
      <c r="P330" s="23"/>
      <c r="Q330" s="23"/>
      <c r="R330" s="23"/>
      <c r="S330" s="29">
        <v>22000</v>
      </c>
      <c r="T330" s="31"/>
    </row>
    <row r="331" spans="1:20" ht="54" customHeight="1" x14ac:dyDescent="1.1499999999999999">
      <c r="A331" s="31" t="s">
        <v>32484</v>
      </c>
      <c r="B331" s="31" t="s">
        <v>18680</v>
      </c>
      <c r="C331" s="31" t="s">
        <v>32485</v>
      </c>
      <c r="D331" s="31" t="s">
        <v>32486</v>
      </c>
      <c r="E331" s="31" t="s">
        <v>687</v>
      </c>
      <c r="F331" s="31" t="s">
        <v>123</v>
      </c>
      <c r="G331" s="31" t="s">
        <v>17645</v>
      </c>
      <c r="H331" s="31" t="s">
        <v>32006</v>
      </c>
      <c r="I331" s="38">
        <v>0.41666666666666669</v>
      </c>
      <c r="J331" s="31" t="s">
        <v>81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22000</v>
      </c>
      <c r="T331" s="31"/>
    </row>
    <row r="332" spans="1:20" ht="54" customHeight="1" x14ac:dyDescent="1.1499999999999999">
      <c r="A332" s="31" t="s">
        <v>32487</v>
      </c>
      <c r="B332" s="31" t="s">
        <v>31216</v>
      </c>
      <c r="C332" s="31" t="s">
        <v>32488</v>
      </c>
      <c r="D332" s="31" t="s">
        <v>32489</v>
      </c>
      <c r="E332" s="31" t="s">
        <v>687</v>
      </c>
      <c r="F332" s="31" t="s">
        <v>123</v>
      </c>
      <c r="G332" s="31" t="s">
        <v>17645</v>
      </c>
      <c r="H332" s="31" t="s">
        <v>32006</v>
      </c>
      <c r="I332" s="38">
        <v>0.41666666666666669</v>
      </c>
      <c r="J332" s="31" t="s">
        <v>81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22000</v>
      </c>
      <c r="T332" s="31"/>
    </row>
    <row r="333" spans="1:20" ht="54" customHeight="1" x14ac:dyDescent="1.1499999999999999">
      <c r="A333" s="31" t="s">
        <v>32490</v>
      </c>
      <c r="B333" s="31" t="s">
        <v>32491</v>
      </c>
      <c r="C333" s="31" t="s">
        <v>32492</v>
      </c>
      <c r="D333" s="31" t="s">
        <v>32493</v>
      </c>
      <c r="E333" s="31" t="s">
        <v>687</v>
      </c>
      <c r="F333" s="31" t="s">
        <v>123</v>
      </c>
      <c r="G333" s="31" t="s">
        <v>17645</v>
      </c>
      <c r="H333" s="31" t="s">
        <v>32006</v>
      </c>
      <c r="I333" s="38">
        <v>0.41666666666666669</v>
      </c>
      <c r="J333" s="31" t="s">
        <v>81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22000</v>
      </c>
      <c r="T333" s="31"/>
    </row>
    <row r="334" spans="1:20" ht="54" customHeight="1" x14ac:dyDescent="1.1499999999999999">
      <c r="A334" s="31" t="s">
        <v>32494</v>
      </c>
      <c r="B334" s="31" t="s">
        <v>4896</v>
      </c>
      <c r="C334" s="31" t="s">
        <v>32495</v>
      </c>
      <c r="D334" s="31" t="s">
        <v>32496</v>
      </c>
      <c r="E334" s="31" t="s">
        <v>687</v>
      </c>
      <c r="F334" s="31" t="s">
        <v>123</v>
      </c>
      <c r="G334" s="31" t="s">
        <v>17645</v>
      </c>
      <c r="H334" s="31" t="s">
        <v>32006</v>
      </c>
      <c r="I334" s="38">
        <v>0.41666666666666669</v>
      </c>
      <c r="J334" s="31" t="s">
        <v>81</v>
      </c>
      <c r="K334" s="31" t="s">
        <v>105</v>
      </c>
      <c r="L334" s="31" t="s">
        <v>106</v>
      </c>
      <c r="M334" s="31" t="s">
        <v>107</v>
      </c>
      <c r="N334" s="23"/>
      <c r="O334" s="23"/>
      <c r="P334" s="23"/>
      <c r="Q334" s="23"/>
      <c r="R334" s="23"/>
      <c r="S334" s="29">
        <v>22000</v>
      </c>
      <c r="T334" s="31"/>
    </row>
    <row r="335" spans="1:20" ht="54" customHeight="1" x14ac:dyDescent="1.1499999999999999">
      <c r="A335" s="833" t="s">
        <v>33570</v>
      </c>
      <c r="B335" s="834"/>
      <c r="C335" s="834"/>
      <c r="D335" s="834"/>
      <c r="E335" s="834"/>
      <c r="F335" s="834"/>
      <c r="G335" s="834"/>
      <c r="H335" s="834"/>
      <c r="I335" s="834"/>
      <c r="J335" s="834"/>
      <c r="K335" s="834"/>
      <c r="L335" s="835"/>
      <c r="M335" s="610"/>
      <c r="N335" s="23"/>
      <c r="O335" s="23"/>
      <c r="P335" s="23"/>
      <c r="Q335" s="23"/>
      <c r="R335" s="23"/>
      <c r="S335" s="610"/>
      <c r="T335" s="31"/>
    </row>
    <row r="336" spans="1:20" ht="54" customHeight="1" x14ac:dyDescent="1.1499999999999999">
      <c r="A336" s="610" t="s">
        <v>33526</v>
      </c>
      <c r="B336" s="610" t="s">
        <v>1371</v>
      </c>
      <c r="C336" s="610" t="s">
        <v>33527</v>
      </c>
      <c r="D336" s="610" t="s">
        <v>33528</v>
      </c>
      <c r="E336" s="610" t="s">
        <v>101</v>
      </c>
      <c r="F336" s="610" t="s">
        <v>102</v>
      </c>
      <c r="G336" s="610" t="s">
        <v>20461</v>
      </c>
      <c r="H336" s="610" t="s">
        <v>29345</v>
      </c>
      <c r="I336" s="611">
        <v>0.54166666666666663</v>
      </c>
      <c r="J336" s="610" t="s">
        <v>81</v>
      </c>
      <c r="K336" s="610" t="s">
        <v>106</v>
      </c>
      <c r="L336" s="610" t="s">
        <v>106</v>
      </c>
      <c r="M336" s="610" t="s">
        <v>11351</v>
      </c>
      <c r="N336" s="23"/>
      <c r="O336" s="23"/>
      <c r="P336" s="23"/>
      <c r="Q336" s="23"/>
      <c r="R336" s="23"/>
      <c r="S336" s="610">
        <v>22000</v>
      </c>
      <c r="T336" s="31"/>
    </row>
    <row r="337" spans="1:20" ht="54" customHeight="1" x14ac:dyDescent="1.1499999999999999">
      <c r="A337" s="610" t="s">
        <v>33529</v>
      </c>
      <c r="B337" s="610" t="s">
        <v>33530</v>
      </c>
      <c r="C337" s="610" t="s">
        <v>33531</v>
      </c>
      <c r="D337" s="610" t="s">
        <v>33532</v>
      </c>
      <c r="E337" s="610" t="s">
        <v>101</v>
      </c>
      <c r="F337" s="610" t="s">
        <v>123</v>
      </c>
      <c r="G337" s="610" t="s">
        <v>16970</v>
      </c>
      <c r="H337" s="610" t="s">
        <v>29345</v>
      </c>
      <c r="I337" s="611">
        <v>0.375</v>
      </c>
      <c r="J337" s="610" t="s">
        <v>81</v>
      </c>
      <c r="K337" s="610" t="s">
        <v>106</v>
      </c>
      <c r="L337" s="610" t="s">
        <v>106</v>
      </c>
      <c r="M337" s="610" t="s">
        <v>11351</v>
      </c>
      <c r="N337" s="23"/>
      <c r="O337" s="23"/>
      <c r="P337" s="23"/>
      <c r="Q337" s="23"/>
      <c r="R337" s="23"/>
      <c r="S337" s="610">
        <v>22000</v>
      </c>
      <c r="T337" s="31"/>
    </row>
    <row r="338" spans="1:20" ht="54" customHeight="1" x14ac:dyDescent="1.1499999999999999">
      <c r="A338" s="688" t="s">
        <v>34414</v>
      </c>
      <c r="B338" s="689"/>
      <c r="C338" s="689"/>
      <c r="D338" s="689"/>
      <c r="E338" s="689"/>
      <c r="F338" s="689"/>
      <c r="G338" s="689"/>
      <c r="H338" s="689"/>
      <c r="I338" s="689"/>
      <c r="J338" s="689"/>
      <c r="K338" s="689"/>
      <c r="L338" s="689"/>
      <c r="M338" s="690"/>
      <c r="N338" s="23"/>
      <c r="O338" s="23"/>
      <c r="P338" s="23"/>
      <c r="Q338" s="23"/>
      <c r="R338" s="23"/>
      <c r="S338" s="29"/>
      <c r="T338" s="31"/>
    </row>
    <row r="339" spans="1:20" ht="54" customHeight="1" x14ac:dyDescent="1.1499999999999999">
      <c r="A339" s="31" t="s">
        <v>33659</v>
      </c>
      <c r="B339" s="31" t="s">
        <v>2866</v>
      </c>
      <c r="C339" s="31" t="s">
        <v>33660</v>
      </c>
      <c r="D339" s="31" t="s">
        <v>33661</v>
      </c>
      <c r="E339" s="31" t="s">
        <v>101</v>
      </c>
      <c r="F339" s="31" t="s">
        <v>123</v>
      </c>
      <c r="G339" s="31" t="s">
        <v>16223</v>
      </c>
      <c r="H339" s="31" t="s">
        <v>33148</v>
      </c>
      <c r="I339" s="38">
        <v>0.32291666666666669</v>
      </c>
      <c r="J339" s="31" t="s">
        <v>81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22000</v>
      </c>
      <c r="T339" s="31"/>
    </row>
    <row r="340" spans="1:20" ht="54" customHeight="1" x14ac:dyDescent="1.1499999999999999">
      <c r="A340" s="31" t="s">
        <v>21190</v>
      </c>
      <c r="B340" s="31" t="s">
        <v>33662</v>
      </c>
      <c r="C340" s="31" t="s">
        <v>33663</v>
      </c>
      <c r="D340" s="31" t="s">
        <v>33664</v>
      </c>
      <c r="E340" s="31" t="s">
        <v>101</v>
      </c>
      <c r="F340" s="31" t="s">
        <v>1304</v>
      </c>
      <c r="G340" s="31" t="s">
        <v>16656</v>
      </c>
      <c r="H340" s="31" t="s">
        <v>28170</v>
      </c>
      <c r="I340" s="38">
        <v>0.95833333333333337</v>
      </c>
      <c r="J340" s="31" t="s">
        <v>81</v>
      </c>
      <c r="K340" s="31" t="s">
        <v>105</v>
      </c>
      <c r="L340" s="31" t="s">
        <v>106</v>
      </c>
      <c r="M340" s="31" t="s">
        <v>107</v>
      </c>
      <c r="N340" s="23"/>
      <c r="O340" s="23"/>
      <c r="P340" s="23"/>
      <c r="Q340" s="23"/>
      <c r="R340" s="23"/>
      <c r="S340" s="29">
        <v>22000</v>
      </c>
      <c r="T340" s="31"/>
    </row>
    <row r="341" spans="1:20" ht="54" customHeight="1" x14ac:dyDescent="1.1499999999999999">
      <c r="A341" s="31" t="s">
        <v>33665</v>
      </c>
      <c r="B341" s="31" t="s">
        <v>33666</v>
      </c>
      <c r="C341" s="31" t="s">
        <v>33667</v>
      </c>
      <c r="D341" s="31" t="s">
        <v>33668</v>
      </c>
      <c r="E341" s="31" t="s">
        <v>101</v>
      </c>
      <c r="F341" s="31" t="s">
        <v>123</v>
      </c>
      <c r="G341" s="31" t="s">
        <v>16970</v>
      </c>
      <c r="H341" s="31" t="s">
        <v>33669</v>
      </c>
      <c r="I341" s="38">
        <v>0.41666666666666669</v>
      </c>
      <c r="J341" s="31" t="s">
        <v>81</v>
      </c>
      <c r="K341" s="31" t="s">
        <v>105</v>
      </c>
      <c r="L341" s="31" t="s">
        <v>106</v>
      </c>
      <c r="M341" s="31" t="s">
        <v>107</v>
      </c>
      <c r="N341" s="23"/>
      <c r="O341" s="23"/>
      <c r="P341" s="23"/>
      <c r="Q341" s="23"/>
      <c r="R341" s="23"/>
      <c r="S341" s="29">
        <v>22000</v>
      </c>
      <c r="T341" s="31"/>
    </row>
    <row r="342" spans="1:20" ht="54" customHeight="1" x14ac:dyDescent="1.1499999999999999">
      <c r="A342" s="31" t="s">
        <v>33670</v>
      </c>
      <c r="B342" s="31" t="s">
        <v>33671</v>
      </c>
      <c r="C342" s="31" t="s">
        <v>33672</v>
      </c>
      <c r="D342" s="31" t="s">
        <v>33673</v>
      </c>
      <c r="E342" s="31" t="s">
        <v>101</v>
      </c>
      <c r="F342" s="31" t="s">
        <v>123</v>
      </c>
      <c r="G342" s="31" t="s">
        <v>16223</v>
      </c>
      <c r="H342" s="31" t="s">
        <v>33674</v>
      </c>
      <c r="I342" s="38">
        <v>0.32291666666666669</v>
      </c>
      <c r="J342" s="31" t="s">
        <v>81</v>
      </c>
      <c r="K342" s="31" t="s">
        <v>105</v>
      </c>
      <c r="L342" s="31" t="s">
        <v>106</v>
      </c>
      <c r="M342" s="31" t="s">
        <v>107</v>
      </c>
      <c r="N342" s="23"/>
      <c r="O342" s="23"/>
      <c r="P342" s="23"/>
      <c r="Q342" s="23"/>
      <c r="R342" s="23"/>
      <c r="S342" s="29">
        <v>22000</v>
      </c>
      <c r="T342" s="31"/>
    </row>
    <row r="343" spans="1:20" ht="54" customHeight="1" x14ac:dyDescent="1.1499999999999999">
      <c r="A343" s="688" t="s">
        <v>35141</v>
      </c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90"/>
      <c r="N343" s="23"/>
      <c r="O343" s="23"/>
      <c r="P343" s="23"/>
      <c r="Q343" s="23"/>
      <c r="R343" s="23"/>
      <c r="S343" s="29"/>
      <c r="T343" s="31"/>
    </row>
    <row r="344" spans="1:20" ht="54" customHeight="1" x14ac:dyDescent="1.1499999999999999">
      <c r="A344" s="31" t="s">
        <v>34651</v>
      </c>
      <c r="B344" s="31" t="s">
        <v>15010</v>
      </c>
      <c r="C344" s="31" t="s">
        <v>34652</v>
      </c>
      <c r="D344" s="31" t="s">
        <v>34653</v>
      </c>
      <c r="E344" s="31" t="s">
        <v>101</v>
      </c>
      <c r="F344" s="31" t="s">
        <v>123</v>
      </c>
      <c r="G344" s="31" t="s">
        <v>16223</v>
      </c>
      <c r="H344" s="31" t="s">
        <v>33148</v>
      </c>
      <c r="I344" s="38">
        <v>0.125</v>
      </c>
      <c r="J344" s="31" t="s">
        <v>81</v>
      </c>
      <c r="K344" s="31" t="s">
        <v>105</v>
      </c>
      <c r="L344" s="31" t="s">
        <v>106</v>
      </c>
      <c r="M344" s="31" t="s">
        <v>107</v>
      </c>
      <c r="N344" s="23"/>
      <c r="O344" s="23"/>
      <c r="P344" s="23"/>
      <c r="Q344" s="23"/>
      <c r="R344" s="23"/>
      <c r="S344" s="29">
        <v>22000</v>
      </c>
      <c r="T344" s="31"/>
    </row>
    <row r="345" spans="1:20" ht="54" customHeight="1" x14ac:dyDescent="1.3">
      <c r="A345" s="679" t="s">
        <v>35160</v>
      </c>
      <c r="B345" s="680"/>
      <c r="C345" s="680"/>
      <c r="D345" s="680"/>
      <c r="E345" s="680"/>
      <c r="F345" s="680"/>
      <c r="G345" s="680"/>
      <c r="H345" s="680"/>
      <c r="I345" s="680"/>
      <c r="J345" s="680"/>
      <c r="K345" s="680"/>
      <c r="L345" s="680"/>
      <c r="M345" s="681"/>
      <c r="N345" s="23"/>
      <c r="O345" s="23"/>
      <c r="P345" s="23"/>
      <c r="Q345" s="23"/>
      <c r="R345" s="23"/>
      <c r="S345" s="29"/>
      <c r="T345" s="31"/>
    </row>
    <row r="346" spans="1:20" ht="54" customHeight="1" x14ac:dyDescent="1.1499999999999999">
      <c r="A346" s="647" t="s">
        <v>35243</v>
      </c>
      <c r="B346" s="647" t="s">
        <v>13614</v>
      </c>
      <c r="C346" s="647" t="s">
        <v>35244</v>
      </c>
      <c r="D346" s="647" t="s">
        <v>35245</v>
      </c>
      <c r="E346" s="647" t="s">
        <v>101</v>
      </c>
      <c r="F346" s="647" t="s">
        <v>123</v>
      </c>
      <c r="G346" s="647" t="s">
        <v>16223</v>
      </c>
      <c r="H346" s="647" t="s">
        <v>27147</v>
      </c>
      <c r="I346" s="648">
        <v>0.125</v>
      </c>
      <c r="J346" s="647" t="s">
        <v>81</v>
      </c>
      <c r="K346" s="647" t="s">
        <v>105</v>
      </c>
      <c r="L346" s="647" t="s">
        <v>106</v>
      </c>
      <c r="M346" s="647" t="s">
        <v>107</v>
      </c>
      <c r="N346" s="23"/>
      <c r="O346" s="23"/>
      <c r="P346" s="23"/>
      <c r="Q346" s="23"/>
      <c r="R346" s="23"/>
      <c r="S346" s="29">
        <v>22000</v>
      </c>
      <c r="T346" s="31"/>
    </row>
    <row r="347" spans="1:20" ht="54" customHeight="1" x14ac:dyDescent="1.1499999999999999">
      <c r="A347" s="647" t="s">
        <v>35246</v>
      </c>
      <c r="B347" s="647" t="s">
        <v>35247</v>
      </c>
      <c r="C347" s="647" t="s">
        <v>35248</v>
      </c>
      <c r="D347" s="647" t="s">
        <v>35249</v>
      </c>
      <c r="E347" s="647" t="s">
        <v>687</v>
      </c>
      <c r="F347" s="647" t="s">
        <v>123</v>
      </c>
      <c r="G347" s="647" t="s">
        <v>17645</v>
      </c>
      <c r="H347" s="647" t="s">
        <v>29377</v>
      </c>
      <c r="I347" s="648">
        <v>0.41666666666666669</v>
      </c>
      <c r="J347" s="647" t="s">
        <v>81</v>
      </c>
      <c r="K347" s="647" t="s">
        <v>105</v>
      </c>
      <c r="L347" s="647" t="s">
        <v>106</v>
      </c>
      <c r="M347" s="647" t="s">
        <v>107</v>
      </c>
      <c r="N347" s="23"/>
      <c r="O347" s="23"/>
      <c r="P347" s="23"/>
      <c r="Q347" s="23"/>
      <c r="R347" s="23"/>
      <c r="S347" s="29">
        <v>22000</v>
      </c>
      <c r="T347" s="31"/>
    </row>
    <row r="348" spans="1:20" ht="54" customHeight="1" x14ac:dyDescent="1.1499999999999999">
      <c r="A348" s="647" t="s">
        <v>35250</v>
      </c>
      <c r="B348" s="647" t="s">
        <v>4456</v>
      </c>
      <c r="C348" s="647" t="s">
        <v>35251</v>
      </c>
      <c r="D348" s="647" t="s">
        <v>35252</v>
      </c>
      <c r="E348" s="647" t="s">
        <v>101</v>
      </c>
      <c r="F348" s="647" t="s">
        <v>123</v>
      </c>
      <c r="G348" s="647" t="s">
        <v>16223</v>
      </c>
      <c r="H348" s="647" t="s">
        <v>33148</v>
      </c>
      <c r="I348" s="648">
        <v>0.32291666666666669</v>
      </c>
      <c r="J348" s="647" t="s">
        <v>81</v>
      </c>
      <c r="K348" s="647" t="s">
        <v>105</v>
      </c>
      <c r="L348" s="647" t="s">
        <v>106</v>
      </c>
      <c r="M348" s="647" t="s">
        <v>107</v>
      </c>
      <c r="N348" s="23"/>
      <c r="O348" s="23"/>
      <c r="P348" s="23"/>
      <c r="Q348" s="23"/>
      <c r="R348" s="23"/>
      <c r="S348" s="29">
        <v>22000</v>
      </c>
      <c r="T348" s="31"/>
    </row>
    <row r="349" spans="1:20" ht="54" customHeight="1" x14ac:dyDescent="1.1499999999999999">
      <c r="A349" s="647" t="s">
        <v>35253</v>
      </c>
      <c r="B349" s="647" t="s">
        <v>842</v>
      </c>
      <c r="C349" s="647" t="s">
        <v>35254</v>
      </c>
      <c r="D349" s="647" t="s">
        <v>35255</v>
      </c>
      <c r="E349" s="647" t="s">
        <v>101</v>
      </c>
      <c r="F349" s="647" t="s">
        <v>123</v>
      </c>
      <c r="G349" s="647" t="s">
        <v>16970</v>
      </c>
      <c r="H349" s="647" t="s">
        <v>33674</v>
      </c>
      <c r="I349" s="648">
        <v>0.41666666666666669</v>
      </c>
      <c r="J349" s="647" t="s">
        <v>81</v>
      </c>
      <c r="K349" s="647" t="s">
        <v>105</v>
      </c>
      <c r="L349" s="647" t="s">
        <v>125</v>
      </c>
      <c r="M349" s="647" t="s">
        <v>107</v>
      </c>
      <c r="N349" s="23"/>
      <c r="O349" s="23"/>
      <c r="P349" s="23"/>
      <c r="Q349" s="23"/>
      <c r="R349" s="23"/>
      <c r="S349" s="29">
        <v>22000</v>
      </c>
      <c r="T349" s="31"/>
    </row>
    <row r="350" spans="1:20" ht="54" customHeight="1" x14ac:dyDescent="1.1499999999999999">
      <c r="A350" s="647" t="s">
        <v>35256</v>
      </c>
      <c r="B350" s="647" t="s">
        <v>35257</v>
      </c>
      <c r="C350" s="647" t="s">
        <v>35258</v>
      </c>
      <c r="D350" s="647" t="s">
        <v>35259</v>
      </c>
      <c r="E350" s="647" t="s">
        <v>101</v>
      </c>
      <c r="F350" s="647" t="s">
        <v>123</v>
      </c>
      <c r="G350" s="647" t="s">
        <v>16970</v>
      </c>
      <c r="H350" s="647" t="s">
        <v>33674</v>
      </c>
      <c r="I350" s="648">
        <v>0.41666666666666669</v>
      </c>
      <c r="J350" s="647" t="s">
        <v>81</v>
      </c>
      <c r="K350" s="647" t="s">
        <v>105</v>
      </c>
      <c r="L350" s="647" t="s">
        <v>276</v>
      </c>
      <c r="M350" s="647" t="s">
        <v>107</v>
      </c>
      <c r="N350" s="23"/>
      <c r="O350" s="23"/>
      <c r="P350" s="23"/>
      <c r="Q350" s="23"/>
      <c r="R350" s="23"/>
      <c r="S350" s="29">
        <v>22000</v>
      </c>
      <c r="T350" s="31"/>
    </row>
    <row r="351" spans="1:20" ht="54" customHeight="1" x14ac:dyDescent="1.1499999999999999">
      <c r="A351" s="647" t="s">
        <v>35260</v>
      </c>
      <c r="B351" s="647" t="s">
        <v>35261</v>
      </c>
      <c r="C351" s="647" t="s">
        <v>35262</v>
      </c>
      <c r="D351" s="647" t="s">
        <v>35263</v>
      </c>
      <c r="E351" s="647" t="s">
        <v>101</v>
      </c>
      <c r="F351" s="647" t="s">
        <v>123</v>
      </c>
      <c r="G351" s="647" t="s">
        <v>16970</v>
      </c>
      <c r="H351" s="647" t="s">
        <v>33674</v>
      </c>
      <c r="I351" s="648">
        <v>0.41666666666666669</v>
      </c>
      <c r="J351" s="647" t="s">
        <v>81</v>
      </c>
      <c r="K351" s="647" t="s">
        <v>105</v>
      </c>
      <c r="L351" s="647" t="s">
        <v>533</v>
      </c>
      <c r="M351" s="647" t="s">
        <v>107</v>
      </c>
      <c r="N351" s="23"/>
      <c r="O351" s="23"/>
      <c r="P351" s="23"/>
      <c r="Q351" s="23"/>
      <c r="R351" s="23"/>
      <c r="S351" s="29">
        <v>22000</v>
      </c>
      <c r="T351" s="31"/>
    </row>
    <row r="352" spans="1:20" ht="54" customHeight="1" x14ac:dyDescent="1.1499999999999999">
      <c r="A352" s="688" t="s">
        <v>35971</v>
      </c>
      <c r="B352" s="689"/>
      <c r="C352" s="689"/>
      <c r="D352" s="689"/>
      <c r="E352" s="689"/>
      <c r="F352" s="689"/>
      <c r="G352" s="689"/>
      <c r="H352" s="689"/>
      <c r="I352" s="689"/>
      <c r="J352" s="689"/>
      <c r="K352" s="689"/>
      <c r="L352" s="689"/>
      <c r="M352" s="690"/>
      <c r="N352" s="23"/>
      <c r="O352" s="23"/>
      <c r="P352" s="23"/>
      <c r="Q352" s="23"/>
      <c r="R352" s="23"/>
      <c r="S352" s="506"/>
      <c r="T352" s="31"/>
    </row>
    <row r="353" spans="1:20" ht="54" customHeight="1" x14ac:dyDescent="1.1499999999999999">
      <c r="A353" s="31" t="s">
        <v>35698</v>
      </c>
      <c r="B353" s="31" t="s">
        <v>35699</v>
      </c>
      <c r="C353" s="31" t="s">
        <v>35700</v>
      </c>
      <c r="D353" s="31" t="s">
        <v>35701</v>
      </c>
      <c r="E353" s="31" t="s">
        <v>101</v>
      </c>
      <c r="F353" s="31" t="s">
        <v>123</v>
      </c>
      <c r="G353" s="31" t="s">
        <v>16223</v>
      </c>
      <c r="H353" s="31" t="s">
        <v>33148</v>
      </c>
      <c r="I353" s="38">
        <v>0.32291666666666669</v>
      </c>
      <c r="J353" s="31" t="s">
        <v>81</v>
      </c>
      <c r="K353" s="31" t="s">
        <v>105</v>
      </c>
      <c r="L353" s="31" t="s">
        <v>125</v>
      </c>
      <c r="M353" s="31" t="s">
        <v>107</v>
      </c>
      <c r="N353" s="23"/>
      <c r="O353" s="23"/>
      <c r="P353" s="23"/>
      <c r="Q353" s="23"/>
      <c r="R353" s="23"/>
      <c r="S353" s="506">
        <v>22000</v>
      </c>
      <c r="T353" s="31"/>
    </row>
    <row r="354" spans="1:20" ht="54" customHeight="1" x14ac:dyDescent="1.1499999999999999">
      <c r="A354" s="31" t="s">
        <v>35702</v>
      </c>
      <c r="B354" s="31" t="s">
        <v>35703</v>
      </c>
      <c r="C354" s="31" t="s">
        <v>35704</v>
      </c>
      <c r="D354" s="31" t="s">
        <v>35705</v>
      </c>
      <c r="E354" s="31" t="s">
        <v>101</v>
      </c>
      <c r="F354" s="31" t="s">
        <v>123</v>
      </c>
      <c r="G354" s="31" t="s">
        <v>16223</v>
      </c>
      <c r="H354" s="31" t="s">
        <v>33148</v>
      </c>
      <c r="I354" s="38">
        <v>0.32291666666666669</v>
      </c>
      <c r="J354" s="31" t="s">
        <v>81</v>
      </c>
      <c r="K354" s="31" t="s">
        <v>105</v>
      </c>
      <c r="L354" s="31" t="s">
        <v>533</v>
      </c>
      <c r="M354" s="31" t="s">
        <v>107</v>
      </c>
      <c r="N354" s="23"/>
      <c r="O354" s="23"/>
      <c r="P354" s="23"/>
      <c r="Q354" s="23"/>
      <c r="R354" s="23"/>
      <c r="S354" s="506">
        <v>22000</v>
      </c>
      <c r="T354" s="31"/>
    </row>
    <row r="355" spans="1:20" ht="54" customHeight="1" x14ac:dyDescent="1.1499999999999999">
      <c r="A355" s="31" t="s">
        <v>35706</v>
      </c>
      <c r="B355" s="31" t="s">
        <v>35707</v>
      </c>
      <c r="C355" s="31" t="s">
        <v>35708</v>
      </c>
      <c r="D355" s="31" t="s">
        <v>35709</v>
      </c>
      <c r="E355" s="31" t="s">
        <v>101</v>
      </c>
      <c r="F355" s="31" t="s">
        <v>123</v>
      </c>
      <c r="G355" s="31" t="s">
        <v>16223</v>
      </c>
      <c r="H355" s="31" t="s">
        <v>33148</v>
      </c>
      <c r="I355" s="38">
        <v>0.32291666666666669</v>
      </c>
      <c r="J355" s="31" t="s">
        <v>81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506">
        <v>22000</v>
      </c>
      <c r="T355" s="31"/>
    </row>
    <row r="356" spans="1:20" ht="54" customHeight="1" x14ac:dyDescent="1.1499999999999999">
      <c r="A356" s="688" t="s">
        <v>36473</v>
      </c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90"/>
      <c r="N356" s="23"/>
      <c r="O356" s="23"/>
      <c r="P356" s="23"/>
      <c r="Q356" s="23"/>
      <c r="R356" s="23"/>
      <c r="S356" s="29"/>
      <c r="T356" s="31"/>
    </row>
    <row r="357" spans="1:20" ht="54" customHeight="1" x14ac:dyDescent="1.1499999999999999">
      <c r="A357" s="31" t="s">
        <v>36016</v>
      </c>
      <c r="B357" s="31" t="s">
        <v>18782</v>
      </c>
      <c r="C357" s="31" t="s">
        <v>36017</v>
      </c>
      <c r="D357" s="31" t="s">
        <v>36018</v>
      </c>
      <c r="E357" s="31" t="s">
        <v>101</v>
      </c>
      <c r="F357" s="31" t="s">
        <v>123</v>
      </c>
      <c r="G357" s="31" t="s">
        <v>16970</v>
      </c>
      <c r="H357" s="31" t="s">
        <v>33674</v>
      </c>
      <c r="I357" s="38">
        <v>0.41666666666666669</v>
      </c>
      <c r="J357" s="31" t="s">
        <v>81</v>
      </c>
      <c r="K357" s="31" t="s">
        <v>105</v>
      </c>
      <c r="L357" s="31" t="s">
        <v>106</v>
      </c>
      <c r="M357" s="31" t="s">
        <v>107</v>
      </c>
      <c r="N357" s="23"/>
      <c r="O357" s="23"/>
      <c r="P357" s="23"/>
      <c r="Q357" s="23"/>
      <c r="R357" s="23"/>
      <c r="S357" s="29">
        <v>22000</v>
      </c>
      <c r="T357" s="31"/>
    </row>
    <row r="358" spans="1:20" ht="54" customHeight="1" x14ac:dyDescent="1.1499999999999999">
      <c r="A358" s="31" t="s">
        <v>36019</v>
      </c>
      <c r="B358" s="31" t="s">
        <v>36020</v>
      </c>
      <c r="C358" s="31" t="s">
        <v>36021</v>
      </c>
      <c r="D358" s="31" t="s">
        <v>36022</v>
      </c>
      <c r="E358" s="31" t="s">
        <v>101</v>
      </c>
      <c r="F358" s="31" t="s">
        <v>1304</v>
      </c>
      <c r="G358" s="31" t="s">
        <v>16185</v>
      </c>
      <c r="H358" s="31" t="s">
        <v>34007</v>
      </c>
      <c r="I358" s="38">
        <v>0.125</v>
      </c>
      <c r="J358" s="31" t="s">
        <v>81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  <c r="T358" s="31"/>
    </row>
    <row r="359" spans="1:20" ht="54" customHeight="1" x14ac:dyDescent="1.3">
      <c r="A359" s="679" t="s">
        <v>37346</v>
      </c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1"/>
      <c r="N359" s="23"/>
      <c r="O359" s="23"/>
      <c r="P359" s="23"/>
      <c r="Q359" s="23"/>
      <c r="R359" s="23"/>
      <c r="S359" s="29"/>
      <c r="T359" s="31"/>
    </row>
    <row r="360" spans="1:20" ht="54" customHeight="1" x14ac:dyDescent="1.1499999999999999">
      <c r="A360" s="31" t="s">
        <v>36616</v>
      </c>
      <c r="B360" s="31" t="s">
        <v>36617</v>
      </c>
      <c r="C360" s="31" t="s">
        <v>36618</v>
      </c>
      <c r="D360" s="31" t="s">
        <v>36619</v>
      </c>
      <c r="E360" s="31" t="s">
        <v>101</v>
      </c>
      <c r="F360" s="31" t="s">
        <v>123</v>
      </c>
      <c r="G360" s="31" t="s">
        <v>16223</v>
      </c>
      <c r="H360" s="31" t="s">
        <v>33148</v>
      </c>
      <c r="I360" s="38">
        <v>0.32291666666666669</v>
      </c>
      <c r="J360" s="31" t="s">
        <v>81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  <c r="T360" s="31"/>
    </row>
    <row r="361" spans="1:20" ht="54" customHeight="1" x14ac:dyDescent="1.1499999999999999">
      <c r="A361" s="31" t="s">
        <v>36620</v>
      </c>
      <c r="B361" s="31" t="s">
        <v>2051</v>
      </c>
      <c r="C361" s="31" t="s">
        <v>36621</v>
      </c>
      <c r="D361" s="31" t="s">
        <v>36622</v>
      </c>
      <c r="E361" s="31" t="s">
        <v>36623</v>
      </c>
      <c r="F361" s="31" t="s">
        <v>1304</v>
      </c>
      <c r="G361" s="31" t="s">
        <v>36624</v>
      </c>
      <c r="H361" s="31" t="s">
        <v>29377</v>
      </c>
      <c r="I361" s="38">
        <v>0.75</v>
      </c>
      <c r="J361" s="31" t="s">
        <v>81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22000</v>
      </c>
      <c r="T361" s="31"/>
    </row>
    <row r="362" spans="1:20" ht="54" customHeight="1" x14ac:dyDescent="1.1499999999999999">
      <c r="A362" s="31" t="s">
        <v>36625</v>
      </c>
      <c r="B362" s="31" t="s">
        <v>36626</v>
      </c>
      <c r="C362" s="31" t="s">
        <v>36627</v>
      </c>
      <c r="D362" s="31" t="s">
        <v>36628</v>
      </c>
      <c r="E362" s="31" t="s">
        <v>36623</v>
      </c>
      <c r="F362" s="31" t="s">
        <v>1304</v>
      </c>
      <c r="G362" s="31" t="s">
        <v>36624</v>
      </c>
      <c r="H362" s="31" t="s">
        <v>29377</v>
      </c>
      <c r="I362" s="38">
        <v>0.75</v>
      </c>
      <c r="J362" s="31" t="s">
        <v>81</v>
      </c>
      <c r="K362" s="31" t="s">
        <v>105</v>
      </c>
      <c r="L362" s="31" t="s">
        <v>106</v>
      </c>
      <c r="M362" s="31" t="s">
        <v>107</v>
      </c>
      <c r="N362" s="23"/>
      <c r="O362" s="23"/>
      <c r="P362" s="23"/>
      <c r="Q362" s="23"/>
      <c r="R362" s="23"/>
      <c r="S362" s="29">
        <v>22000</v>
      </c>
      <c r="T362" s="31"/>
    </row>
    <row r="363" spans="1:20" ht="54" customHeight="1" x14ac:dyDescent="1.1499999999999999">
      <c r="A363" s="31" t="s">
        <v>36629</v>
      </c>
      <c r="B363" s="31" t="s">
        <v>24529</v>
      </c>
      <c r="C363" s="31" t="s">
        <v>36630</v>
      </c>
      <c r="D363" s="31" t="s">
        <v>36631</v>
      </c>
      <c r="E363" s="31" t="s">
        <v>36623</v>
      </c>
      <c r="F363" s="31" t="s">
        <v>1304</v>
      </c>
      <c r="G363" s="31" t="s">
        <v>36624</v>
      </c>
      <c r="H363" s="31" t="s">
        <v>29377</v>
      </c>
      <c r="I363" s="38">
        <v>0.75</v>
      </c>
      <c r="J363" s="31" t="s">
        <v>81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22000</v>
      </c>
      <c r="T363" s="31"/>
    </row>
    <row r="364" spans="1:20" ht="54" customHeight="1" x14ac:dyDescent="1.1499999999999999">
      <c r="A364" s="31" t="s">
        <v>36632</v>
      </c>
      <c r="B364" s="31" t="s">
        <v>22362</v>
      </c>
      <c r="C364" s="31" t="s">
        <v>36633</v>
      </c>
      <c r="D364" s="31" t="s">
        <v>36634</v>
      </c>
      <c r="E364" s="31" t="s">
        <v>36623</v>
      </c>
      <c r="F364" s="31" t="s">
        <v>1304</v>
      </c>
      <c r="G364" s="31" t="s">
        <v>36624</v>
      </c>
      <c r="H364" s="31" t="s">
        <v>29377</v>
      </c>
      <c r="I364" s="38">
        <v>0.75</v>
      </c>
      <c r="J364" s="31" t="s">
        <v>81</v>
      </c>
      <c r="K364" s="31" t="s">
        <v>105</v>
      </c>
      <c r="L364" s="31" t="s">
        <v>106</v>
      </c>
      <c r="M364" s="31" t="s">
        <v>107</v>
      </c>
      <c r="N364" s="23"/>
      <c r="O364" s="23"/>
      <c r="P364" s="23"/>
      <c r="Q364" s="23"/>
      <c r="R364" s="23"/>
      <c r="S364" s="29">
        <v>22000</v>
      </c>
      <c r="T364" s="31"/>
    </row>
    <row r="365" spans="1:20" ht="54" customHeight="1" x14ac:dyDescent="1.1499999999999999">
      <c r="A365" s="31" t="s">
        <v>36635</v>
      </c>
      <c r="B365" s="31" t="s">
        <v>14653</v>
      </c>
      <c r="C365" s="31" t="s">
        <v>36636</v>
      </c>
      <c r="D365" s="31" t="s">
        <v>36637</v>
      </c>
      <c r="E365" s="31" t="s">
        <v>36623</v>
      </c>
      <c r="F365" s="31" t="s">
        <v>1304</v>
      </c>
      <c r="G365" s="31" t="s">
        <v>36624</v>
      </c>
      <c r="H365" s="31" t="s">
        <v>29377</v>
      </c>
      <c r="I365" s="38">
        <v>0.75</v>
      </c>
      <c r="J365" s="31" t="s">
        <v>81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  <c r="T365" s="31"/>
    </row>
    <row r="366" spans="1:20" ht="54" customHeight="1" x14ac:dyDescent="1.1499999999999999">
      <c r="A366" s="31" t="s">
        <v>36638</v>
      </c>
      <c r="B366" s="31" t="s">
        <v>36639</v>
      </c>
      <c r="C366" s="31" t="s">
        <v>36640</v>
      </c>
      <c r="D366" s="31" t="s">
        <v>36641</v>
      </c>
      <c r="E366" s="31" t="s">
        <v>36623</v>
      </c>
      <c r="F366" s="31" t="s">
        <v>1304</v>
      </c>
      <c r="G366" s="31" t="s">
        <v>36624</v>
      </c>
      <c r="H366" s="31" t="s">
        <v>29377</v>
      </c>
      <c r="I366" s="38">
        <v>0.75</v>
      </c>
      <c r="J366" s="31" t="s">
        <v>81</v>
      </c>
      <c r="K366" s="31" t="s">
        <v>105</v>
      </c>
      <c r="L366" s="31" t="s">
        <v>106</v>
      </c>
      <c r="M366" s="31" t="s">
        <v>107</v>
      </c>
      <c r="N366" s="23"/>
      <c r="O366" s="23"/>
      <c r="P366" s="23"/>
      <c r="Q366" s="23"/>
      <c r="R366" s="23"/>
      <c r="S366" s="29">
        <v>22000</v>
      </c>
      <c r="T366" s="31"/>
    </row>
    <row r="367" spans="1:20" ht="54" customHeight="1" x14ac:dyDescent="1.1499999999999999">
      <c r="A367" s="31" t="s">
        <v>36642</v>
      </c>
      <c r="B367" s="31" t="s">
        <v>36643</v>
      </c>
      <c r="C367" s="31" t="s">
        <v>36644</v>
      </c>
      <c r="D367" s="31" t="s">
        <v>36645</v>
      </c>
      <c r="E367" s="31" t="s">
        <v>36623</v>
      </c>
      <c r="F367" s="31" t="s">
        <v>1304</v>
      </c>
      <c r="G367" s="31" t="s">
        <v>36624</v>
      </c>
      <c r="H367" s="31" t="s">
        <v>29377</v>
      </c>
      <c r="I367" s="38">
        <v>0.75</v>
      </c>
      <c r="J367" s="31" t="s">
        <v>81</v>
      </c>
      <c r="K367" s="31" t="s">
        <v>105</v>
      </c>
      <c r="L367" s="31" t="s">
        <v>106</v>
      </c>
      <c r="M367" s="31" t="s">
        <v>107</v>
      </c>
      <c r="N367" s="23"/>
      <c r="O367" s="23"/>
      <c r="P367" s="23"/>
      <c r="Q367" s="23"/>
      <c r="R367" s="23"/>
      <c r="S367" s="29">
        <v>22000</v>
      </c>
      <c r="T367" s="31"/>
    </row>
    <row r="368" spans="1:20" ht="54" customHeight="1" x14ac:dyDescent="1.1499999999999999">
      <c r="A368" s="688" t="s">
        <v>38405</v>
      </c>
      <c r="B368" s="689"/>
      <c r="C368" s="689"/>
      <c r="D368" s="689"/>
      <c r="E368" s="689"/>
      <c r="F368" s="689"/>
      <c r="G368" s="689"/>
      <c r="H368" s="689"/>
      <c r="I368" s="689"/>
      <c r="J368" s="689"/>
      <c r="K368" s="689"/>
      <c r="L368" s="689"/>
      <c r="M368" s="690"/>
      <c r="N368" s="23"/>
      <c r="O368" s="23"/>
      <c r="P368" s="23"/>
      <c r="Q368" s="23"/>
      <c r="R368" s="23"/>
      <c r="S368" s="29"/>
      <c r="T368" s="31"/>
    </row>
    <row r="369" spans="1:39" ht="54" customHeight="1" x14ac:dyDescent="1.1499999999999999">
      <c r="A369" s="31" t="s">
        <v>38053</v>
      </c>
      <c r="B369" s="31" t="s">
        <v>38054</v>
      </c>
      <c r="C369" s="31" t="s">
        <v>38055</v>
      </c>
      <c r="D369" s="31" t="s">
        <v>38056</v>
      </c>
      <c r="E369" s="31" t="s">
        <v>687</v>
      </c>
      <c r="F369" s="31" t="s">
        <v>123</v>
      </c>
      <c r="G369" s="31" t="s">
        <v>17645</v>
      </c>
      <c r="H369" s="31" t="s">
        <v>28481</v>
      </c>
      <c r="I369" s="38">
        <v>0.41666666666666669</v>
      </c>
      <c r="J369" s="31" t="s">
        <v>81</v>
      </c>
      <c r="K369" s="31" t="s">
        <v>105</v>
      </c>
      <c r="L369" s="31" t="s">
        <v>125</v>
      </c>
      <c r="M369" s="31" t="s">
        <v>107</v>
      </c>
      <c r="N369" s="23"/>
      <c r="O369" s="23"/>
      <c r="P369" s="23"/>
      <c r="Q369" s="23"/>
      <c r="R369" s="23"/>
      <c r="S369" s="29">
        <v>22000</v>
      </c>
      <c r="T369" s="31"/>
    </row>
    <row r="370" spans="1:39" ht="54" customHeight="1" x14ac:dyDescent="1.1499999999999999">
      <c r="A370" s="31" t="s">
        <v>38057</v>
      </c>
      <c r="B370" s="31" t="s">
        <v>38058</v>
      </c>
      <c r="C370" s="31" t="s">
        <v>38059</v>
      </c>
      <c r="D370" s="31" t="s">
        <v>38060</v>
      </c>
      <c r="E370" s="31" t="s">
        <v>687</v>
      </c>
      <c r="F370" s="31" t="s">
        <v>123</v>
      </c>
      <c r="G370" s="31" t="s">
        <v>17645</v>
      </c>
      <c r="H370" s="31" t="s">
        <v>28481</v>
      </c>
      <c r="I370" s="38">
        <v>0.41666666666666669</v>
      </c>
      <c r="J370" s="31" t="s">
        <v>81</v>
      </c>
      <c r="K370" s="31" t="s">
        <v>105</v>
      </c>
      <c r="L370" s="31" t="s">
        <v>125</v>
      </c>
      <c r="M370" s="31" t="s">
        <v>107</v>
      </c>
      <c r="N370" s="23"/>
      <c r="O370" s="23"/>
      <c r="P370" s="23"/>
      <c r="Q370" s="23"/>
      <c r="R370" s="23"/>
      <c r="S370" s="29">
        <v>22000</v>
      </c>
      <c r="T370" s="31"/>
    </row>
    <row r="371" spans="1:39" ht="54" customHeight="1" x14ac:dyDescent="1.1499999999999999">
      <c r="A371" s="31" t="s">
        <v>38061</v>
      </c>
      <c r="B371" s="31" t="s">
        <v>1307</v>
      </c>
      <c r="C371" s="31" t="s">
        <v>38062</v>
      </c>
      <c r="D371" s="31" t="s">
        <v>38063</v>
      </c>
      <c r="E371" s="31" t="s">
        <v>687</v>
      </c>
      <c r="F371" s="31" t="s">
        <v>123</v>
      </c>
      <c r="G371" s="31" t="s">
        <v>17645</v>
      </c>
      <c r="H371" s="31" t="s">
        <v>28481</v>
      </c>
      <c r="I371" s="38">
        <v>0.41666666666666669</v>
      </c>
      <c r="J371" s="31" t="s">
        <v>81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22000</v>
      </c>
      <c r="T371" s="31"/>
    </row>
    <row r="372" spans="1:39" ht="54" customHeight="1" x14ac:dyDescent="1.1499999999999999">
      <c r="A372" s="31" t="s">
        <v>38064</v>
      </c>
      <c r="B372" s="31" t="s">
        <v>10127</v>
      </c>
      <c r="C372" s="31" t="s">
        <v>38065</v>
      </c>
      <c r="D372" s="31" t="s">
        <v>38066</v>
      </c>
      <c r="E372" s="31" t="s">
        <v>101</v>
      </c>
      <c r="F372" s="31" t="s">
        <v>123</v>
      </c>
      <c r="G372" s="31" t="s">
        <v>16970</v>
      </c>
      <c r="H372" s="31" t="s">
        <v>33674</v>
      </c>
      <c r="I372" s="38">
        <v>0.375</v>
      </c>
      <c r="J372" s="31" t="s">
        <v>81</v>
      </c>
      <c r="K372" s="31" t="s">
        <v>105</v>
      </c>
      <c r="L372" s="31" t="s">
        <v>106</v>
      </c>
      <c r="M372" s="31" t="s">
        <v>107</v>
      </c>
      <c r="N372" s="23"/>
      <c r="O372" s="23"/>
      <c r="P372" s="23"/>
      <c r="Q372" s="23"/>
      <c r="R372" s="23"/>
      <c r="S372" s="29">
        <v>22000</v>
      </c>
      <c r="T372" s="31"/>
    </row>
    <row r="373" spans="1:39" ht="54" customHeight="1" x14ac:dyDescent="1.1499999999999999">
      <c r="A373" s="31" t="s">
        <v>38067</v>
      </c>
      <c r="B373" s="31" t="s">
        <v>38068</v>
      </c>
      <c r="C373" s="31" t="s">
        <v>38069</v>
      </c>
      <c r="D373" s="31" t="s">
        <v>38070</v>
      </c>
      <c r="E373" s="31" t="s">
        <v>101</v>
      </c>
      <c r="F373" s="31" t="s">
        <v>123</v>
      </c>
      <c r="G373" s="31" t="s">
        <v>16970</v>
      </c>
      <c r="H373" s="31" t="s">
        <v>33674</v>
      </c>
      <c r="I373" s="38">
        <v>0.375</v>
      </c>
      <c r="J373" s="31" t="s">
        <v>81</v>
      </c>
      <c r="K373" s="31" t="s">
        <v>105</v>
      </c>
      <c r="L373" s="31" t="s">
        <v>106</v>
      </c>
      <c r="M373" s="31" t="s">
        <v>107</v>
      </c>
      <c r="N373" s="23"/>
      <c r="O373" s="23"/>
      <c r="P373" s="23"/>
      <c r="Q373" s="23"/>
      <c r="R373" s="23"/>
      <c r="S373" s="29">
        <v>22000</v>
      </c>
      <c r="T373" s="31"/>
    </row>
    <row r="374" spans="1:39" ht="54" customHeight="1" x14ac:dyDescent="1.1499999999999999">
      <c r="A374" s="31" t="s">
        <v>38071</v>
      </c>
      <c r="B374" s="31" t="s">
        <v>23308</v>
      </c>
      <c r="C374" s="31" t="s">
        <v>38072</v>
      </c>
      <c r="D374" s="31" t="s">
        <v>38073</v>
      </c>
      <c r="E374" s="31" t="s">
        <v>101</v>
      </c>
      <c r="F374" s="31" t="s">
        <v>123</v>
      </c>
      <c r="G374" s="31" t="s">
        <v>16223</v>
      </c>
      <c r="H374" s="31" t="s">
        <v>33477</v>
      </c>
      <c r="I374" s="38">
        <v>0.125</v>
      </c>
      <c r="J374" s="31" t="s">
        <v>81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22000</v>
      </c>
      <c r="T374" s="31"/>
    </row>
    <row r="375" spans="1:39" ht="54" customHeight="1" x14ac:dyDescent="1.1499999999999999">
      <c r="A375" s="31" t="s">
        <v>38074</v>
      </c>
      <c r="B375" s="31" t="s">
        <v>7863</v>
      </c>
      <c r="C375" s="31" t="s">
        <v>38075</v>
      </c>
      <c r="D375" s="31" t="s">
        <v>38076</v>
      </c>
      <c r="E375" s="31" t="s">
        <v>101</v>
      </c>
      <c r="F375" s="31" t="s">
        <v>123</v>
      </c>
      <c r="G375" s="31" t="s">
        <v>16970</v>
      </c>
      <c r="H375" s="31" t="s">
        <v>37612</v>
      </c>
      <c r="I375" s="38">
        <v>0.375</v>
      </c>
      <c r="J375" s="31" t="s">
        <v>81</v>
      </c>
      <c r="K375" s="31" t="s">
        <v>105</v>
      </c>
      <c r="L375" s="31" t="s">
        <v>106</v>
      </c>
      <c r="M375" s="31" t="s">
        <v>107</v>
      </c>
      <c r="N375" s="23"/>
      <c r="O375" s="23"/>
      <c r="P375" s="23"/>
      <c r="Q375" s="23"/>
      <c r="R375" s="23"/>
      <c r="S375" s="29">
        <v>22000</v>
      </c>
      <c r="T375" s="31"/>
    </row>
    <row r="376" spans="1:39" ht="54" customHeight="1" x14ac:dyDescent="1.1499999999999999">
      <c r="A376" s="31" t="s">
        <v>38077</v>
      </c>
      <c r="B376" s="31" t="s">
        <v>38078</v>
      </c>
      <c r="C376" s="31" t="s">
        <v>38079</v>
      </c>
      <c r="D376" s="31" t="s">
        <v>38080</v>
      </c>
      <c r="E376" s="31" t="s">
        <v>687</v>
      </c>
      <c r="F376" s="31" t="s">
        <v>123</v>
      </c>
      <c r="G376" s="31" t="s">
        <v>17645</v>
      </c>
      <c r="H376" s="31" t="s">
        <v>28481</v>
      </c>
      <c r="I376" s="38">
        <v>0.41666666666666669</v>
      </c>
      <c r="J376" s="31" t="s">
        <v>81</v>
      </c>
      <c r="K376" s="31" t="s">
        <v>105</v>
      </c>
      <c r="L376" s="31" t="s">
        <v>125</v>
      </c>
      <c r="M376" s="31" t="s">
        <v>107</v>
      </c>
      <c r="N376" s="23"/>
      <c r="O376" s="23"/>
      <c r="P376" s="23"/>
      <c r="Q376" s="23"/>
      <c r="R376" s="23"/>
      <c r="S376" s="29">
        <v>22000</v>
      </c>
      <c r="T376" s="31"/>
    </row>
    <row r="377" spans="1:39" ht="54" customHeight="1" x14ac:dyDescent="1.1499999999999999">
      <c r="A377" s="31" t="s">
        <v>38081</v>
      </c>
      <c r="B377" s="31" t="s">
        <v>38082</v>
      </c>
      <c r="C377" s="31" t="s">
        <v>38083</v>
      </c>
      <c r="D377" s="31" t="s">
        <v>38084</v>
      </c>
      <c r="E377" s="31" t="s">
        <v>687</v>
      </c>
      <c r="F377" s="31" t="s">
        <v>123</v>
      </c>
      <c r="G377" s="31" t="s">
        <v>17645</v>
      </c>
      <c r="H377" s="31" t="s">
        <v>28481</v>
      </c>
      <c r="I377" s="38">
        <v>0.41666666666666669</v>
      </c>
      <c r="J377" s="31" t="s">
        <v>81</v>
      </c>
      <c r="K377" s="31" t="s">
        <v>105</v>
      </c>
      <c r="L377" s="31" t="s">
        <v>125</v>
      </c>
      <c r="M377" s="31" t="s">
        <v>107</v>
      </c>
      <c r="N377" s="23"/>
      <c r="O377" s="23"/>
      <c r="P377" s="23"/>
      <c r="Q377" s="23"/>
      <c r="R377" s="23"/>
      <c r="S377" s="29">
        <v>22000</v>
      </c>
      <c r="T377" s="31"/>
    </row>
    <row r="378" spans="1:39" ht="54" customHeight="1" x14ac:dyDescent="1.1499999999999999">
      <c r="A378" s="688" t="s">
        <v>38942</v>
      </c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90"/>
      <c r="N378" s="23"/>
      <c r="O378" s="23"/>
      <c r="P378" s="23"/>
      <c r="Q378" s="23"/>
      <c r="R378" s="23"/>
      <c r="S378" s="29"/>
      <c r="T378" s="480"/>
    </row>
    <row r="379" spans="1:39" ht="54" customHeight="1" x14ac:dyDescent="1.1499999999999999">
      <c r="A379" s="31" t="s">
        <v>38530</v>
      </c>
      <c r="B379" s="31" t="s">
        <v>13675</v>
      </c>
      <c r="C379" s="31" t="s">
        <v>38531</v>
      </c>
      <c r="D379" s="31" t="s">
        <v>38532</v>
      </c>
      <c r="E379" s="31" t="s">
        <v>101</v>
      </c>
      <c r="F379" s="31" t="s">
        <v>102</v>
      </c>
      <c r="G379" s="31" t="s">
        <v>16190</v>
      </c>
      <c r="H379" s="31" t="s">
        <v>34007</v>
      </c>
      <c r="I379" s="38">
        <v>0.375</v>
      </c>
      <c r="J379" s="31" t="s">
        <v>81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22200</v>
      </c>
      <c r="T379" s="31"/>
      <c r="U379" s="31"/>
      <c r="V379" s="31"/>
      <c r="W379" s="31"/>
      <c r="X379" s="31"/>
      <c r="Y379" s="31"/>
      <c r="Z379" s="31"/>
      <c r="AA379" s="31"/>
      <c r="AB379" s="38"/>
      <c r="AC379" s="31"/>
      <c r="AD379" s="31"/>
      <c r="AE379" s="31"/>
      <c r="AF379" s="31"/>
      <c r="AG379" s="23"/>
      <c r="AH379" s="23"/>
      <c r="AI379" s="23"/>
      <c r="AJ379" s="23"/>
      <c r="AK379" s="23"/>
      <c r="AL379" s="506"/>
      <c r="AM379" s="31"/>
    </row>
    <row r="380" spans="1:39" ht="54" customHeight="1" x14ac:dyDescent="1.1499999999999999">
      <c r="A380" s="31" t="s">
        <v>38533</v>
      </c>
      <c r="B380" s="31" t="s">
        <v>38534</v>
      </c>
      <c r="C380" s="31" t="s">
        <v>38535</v>
      </c>
      <c r="D380" s="31" t="s">
        <v>38536</v>
      </c>
      <c r="E380" s="31" t="s">
        <v>101</v>
      </c>
      <c r="F380" s="31" t="s">
        <v>102</v>
      </c>
      <c r="G380" s="31" t="s">
        <v>16190</v>
      </c>
      <c r="H380" s="31" t="s">
        <v>34007</v>
      </c>
      <c r="I380" s="38">
        <v>0.375</v>
      </c>
      <c r="J380" s="31" t="s">
        <v>81</v>
      </c>
      <c r="K380" s="31" t="s">
        <v>105</v>
      </c>
      <c r="L380" s="31" t="s">
        <v>106</v>
      </c>
      <c r="M380" s="31" t="s">
        <v>107</v>
      </c>
      <c r="N380" s="23"/>
      <c r="O380" s="23"/>
      <c r="P380" s="23"/>
      <c r="Q380" s="23"/>
      <c r="R380" s="23"/>
      <c r="S380" s="29">
        <v>22200</v>
      </c>
      <c r="T380" s="31"/>
      <c r="U380" s="31"/>
      <c r="V380" s="31"/>
      <c r="W380" s="31"/>
      <c r="X380" s="31"/>
      <c r="Y380" s="31"/>
      <c r="Z380" s="31"/>
      <c r="AA380" s="31"/>
      <c r="AB380" s="38"/>
      <c r="AC380" s="31"/>
      <c r="AD380" s="31"/>
      <c r="AE380" s="31"/>
      <c r="AF380" s="31"/>
      <c r="AG380" s="23"/>
      <c r="AH380" s="23"/>
      <c r="AI380" s="23"/>
      <c r="AJ380" s="23"/>
      <c r="AK380" s="23"/>
      <c r="AL380" s="506"/>
      <c r="AM380" s="31"/>
    </row>
    <row r="381" spans="1:39" ht="54" customHeight="1" x14ac:dyDescent="1.1499999999999999">
      <c r="A381" s="31" t="s">
        <v>38537</v>
      </c>
      <c r="B381" s="31" t="s">
        <v>33945</v>
      </c>
      <c r="C381" s="31" t="s">
        <v>38538</v>
      </c>
      <c r="D381" s="31" t="s">
        <v>38539</v>
      </c>
      <c r="E381" s="31" t="s">
        <v>101</v>
      </c>
      <c r="F381" s="31" t="s">
        <v>102</v>
      </c>
      <c r="G381" s="31" t="s">
        <v>16190</v>
      </c>
      <c r="H381" s="31" t="s">
        <v>34007</v>
      </c>
      <c r="I381" s="38">
        <v>0.375</v>
      </c>
      <c r="J381" s="31" t="s">
        <v>81</v>
      </c>
      <c r="K381" s="31" t="s">
        <v>105</v>
      </c>
      <c r="L381" s="31" t="s">
        <v>106</v>
      </c>
      <c r="M381" s="31" t="s">
        <v>107</v>
      </c>
      <c r="N381" s="23"/>
      <c r="O381" s="23"/>
      <c r="P381" s="23"/>
      <c r="Q381" s="23"/>
      <c r="R381" s="23"/>
      <c r="S381" s="29">
        <v>22200</v>
      </c>
      <c r="T381" s="31"/>
      <c r="U381" s="31"/>
      <c r="V381" s="31"/>
      <c r="W381" s="31"/>
      <c r="X381" s="31"/>
      <c r="Y381" s="31"/>
      <c r="Z381" s="31"/>
      <c r="AA381" s="31"/>
      <c r="AB381" s="38"/>
      <c r="AC381" s="31"/>
      <c r="AD381" s="31"/>
      <c r="AE381" s="31"/>
      <c r="AF381" s="31"/>
      <c r="AG381" s="23"/>
      <c r="AH381" s="23"/>
      <c r="AI381" s="23"/>
      <c r="AJ381" s="23"/>
      <c r="AK381" s="23"/>
      <c r="AL381" s="506"/>
      <c r="AM381" s="31"/>
    </row>
    <row r="382" spans="1:39" ht="54" customHeight="1" x14ac:dyDescent="1.1499999999999999">
      <c r="A382" s="31" t="s">
        <v>38540</v>
      </c>
      <c r="B382" s="31" t="s">
        <v>32586</v>
      </c>
      <c r="C382" s="31" t="s">
        <v>38541</v>
      </c>
      <c r="D382" s="31" t="s">
        <v>38542</v>
      </c>
      <c r="E382" s="31" t="s">
        <v>101</v>
      </c>
      <c r="F382" s="31" t="s">
        <v>123</v>
      </c>
      <c r="G382" s="31" t="s">
        <v>16223</v>
      </c>
      <c r="H382" s="31" t="s">
        <v>33148</v>
      </c>
      <c r="I382" s="38">
        <v>0.25</v>
      </c>
      <c r="J382" s="31" t="s">
        <v>81</v>
      </c>
      <c r="K382" s="31" t="s">
        <v>105</v>
      </c>
      <c r="L382" s="31" t="s">
        <v>106</v>
      </c>
      <c r="M382" s="31" t="s">
        <v>107</v>
      </c>
      <c r="N382" s="23"/>
      <c r="O382" s="23"/>
      <c r="P382" s="23"/>
      <c r="Q382" s="23"/>
      <c r="R382" s="23"/>
      <c r="S382" s="29">
        <v>22200</v>
      </c>
      <c r="T382" s="31"/>
      <c r="U382" s="31"/>
      <c r="V382" s="31"/>
      <c r="W382" s="31"/>
      <c r="X382" s="31"/>
      <c r="Y382" s="31"/>
      <c r="Z382" s="31"/>
      <c r="AA382" s="31"/>
      <c r="AB382" s="38"/>
      <c r="AC382" s="31"/>
      <c r="AD382" s="31"/>
      <c r="AE382" s="31"/>
      <c r="AF382" s="31"/>
      <c r="AG382" s="23"/>
      <c r="AH382" s="23"/>
      <c r="AI382" s="23"/>
      <c r="AJ382" s="23"/>
      <c r="AK382" s="23"/>
      <c r="AL382" s="506"/>
      <c r="AM382" s="31"/>
    </row>
    <row r="383" spans="1:39" ht="54" customHeight="1" x14ac:dyDescent="1.1499999999999999">
      <c r="A383" s="31" t="s">
        <v>38543</v>
      </c>
      <c r="B383" s="31" t="s">
        <v>20209</v>
      </c>
      <c r="C383" s="31" t="s">
        <v>38544</v>
      </c>
      <c r="D383" s="31" t="s">
        <v>38545</v>
      </c>
      <c r="E383" s="31" t="s">
        <v>101</v>
      </c>
      <c r="F383" s="31" t="s">
        <v>123</v>
      </c>
      <c r="G383" s="31" t="s">
        <v>16223</v>
      </c>
      <c r="H383" s="31" t="s">
        <v>33148</v>
      </c>
      <c r="I383" s="38">
        <v>0.25</v>
      </c>
      <c r="J383" s="31" t="s">
        <v>81</v>
      </c>
      <c r="K383" s="31" t="s">
        <v>105</v>
      </c>
      <c r="L383" s="31" t="s">
        <v>106</v>
      </c>
      <c r="M383" s="31" t="s">
        <v>107</v>
      </c>
      <c r="N383" s="23"/>
      <c r="O383" s="23"/>
      <c r="P383" s="23"/>
      <c r="Q383" s="23"/>
      <c r="R383" s="23"/>
      <c r="S383" s="29">
        <v>22200</v>
      </c>
      <c r="T383" s="31"/>
      <c r="U383" s="31"/>
      <c r="V383" s="31"/>
      <c r="W383" s="31"/>
      <c r="X383" s="31"/>
      <c r="Y383" s="31"/>
      <c r="Z383" s="31"/>
      <c r="AA383" s="31"/>
      <c r="AB383" s="38"/>
      <c r="AC383" s="31"/>
      <c r="AD383" s="31"/>
      <c r="AE383" s="31"/>
      <c r="AF383" s="31"/>
      <c r="AG383" s="23"/>
      <c r="AH383" s="23"/>
      <c r="AI383" s="23"/>
      <c r="AJ383" s="23"/>
      <c r="AK383" s="23"/>
      <c r="AL383" s="506"/>
      <c r="AM383" s="31"/>
    </row>
    <row r="384" spans="1:39" ht="54" customHeight="1" x14ac:dyDescent="1.1499999999999999">
      <c r="A384" s="31" t="s">
        <v>38546</v>
      </c>
      <c r="B384" s="31" t="s">
        <v>15484</v>
      </c>
      <c r="C384" s="31" t="s">
        <v>38547</v>
      </c>
      <c r="D384" s="31" t="s">
        <v>38548</v>
      </c>
      <c r="E384" s="31" t="s">
        <v>101</v>
      </c>
      <c r="F384" s="31" t="s">
        <v>123</v>
      </c>
      <c r="G384" s="31" t="s">
        <v>16223</v>
      </c>
      <c r="H384" s="31" t="s">
        <v>33148</v>
      </c>
      <c r="I384" s="38">
        <v>0.25</v>
      </c>
      <c r="J384" s="31" t="s">
        <v>81</v>
      </c>
      <c r="K384" s="31" t="s">
        <v>105</v>
      </c>
      <c r="L384" s="31" t="s">
        <v>106</v>
      </c>
      <c r="M384" s="31" t="s">
        <v>107</v>
      </c>
      <c r="N384" s="23"/>
      <c r="O384" s="23"/>
      <c r="P384" s="23"/>
      <c r="Q384" s="23"/>
      <c r="R384" s="23"/>
      <c r="S384" s="29">
        <v>22200</v>
      </c>
      <c r="T384" s="31"/>
      <c r="U384" s="31"/>
      <c r="V384" s="31"/>
      <c r="W384" s="31"/>
      <c r="X384" s="31"/>
      <c r="Y384" s="31"/>
      <c r="Z384" s="31"/>
      <c r="AA384" s="31"/>
      <c r="AB384" s="38"/>
      <c r="AC384" s="31"/>
      <c r="AD384" s="31"/>
      <c r="AE384" s="31"/>
      <c r="AF384" s="31"/>
      <c r="AG384" s="23"/>
      <c r="AH384" s="23"/>
      <c r="AI384" s="23"/>
      <c r="AJ384" s="23"/>
      <c r="AK384" s="23"/>
      <c r="AL384" s="506"/>
      <c r="AM384" s="31"/>
    </row>
    <row r="385" spans="1:39" ht="54" customHeight="1" x14ac:dyDescent="1.1499999999999999">
      <c r="A385" s="31" t="s">
        <v>38549</v>
      </c>
      <c r="B385" s="31" t="s">
        <v>30241</v>
      </c>
      <c r="C385" s="31" t="s">
        <v>38550</v>
      </c>
      <c r="D385" s="31" t="s">
        <v>38551</v>
      </c>
      <c r="E385" s="31" t="s">
        <v>101</v>
      </c>
      <c r="F385" s="31" t="s">
        <v>123</v>
      </c>
      <c r="G385" s="31" t="s">
        <v>16223</v>
      </c>
      <c r="H385" s="31" t="s">
        <v>33148</v>
      </c>
      <c r="I385" s="38">
        <v>0.32291666666666669</v>
      </c>
      <c r="J385" s="31" t="s">
        <v>81</v>
      </c>
      <c r="K385" s="31" t="s">
        <v>105</v>
      </c>
      <c r="L385" s="31" t="s">
        <v>106</v>
      </c>
      <c r="M385" s="31" t="s">
        <v>107</v>
      </c>
      <c r="N385" s="23"/>
      <c r="O385" s="23"/>
      <c r="P385" s="23"/>
      <c r="Q385" s="23"/>
      <c r="R385" s="23"/>
      <c r="S385" s="29">
        <v>22200</v>
      </c>
      <c r="T385" s="31"/>
      <c r="U385" s="31"/>
      <c r="V385" s="31"/>
      <c r="W385" s="31"/>
      <c r="X385" s="31"/>
      <c r="Y385" s="31"/>
      <c r="Z385" s="31"/>
      <c r="AA385" s="31"/>
      <c r="AB385" s="38"/>
      <c r="AC385" s="31"/>
      <c r="AD385" s="31"/>
      <c r="AE385" s="31"/>
      <c r="AF385" s="31"/>
      <c r="AG385" s="23"/>
      <c r="AH385" s="23"/>
      <c r="AI385" s="23"/>
      <c r="AJ385" s="23"/>
      <c r="AK385" s="23"/>
      <c r="AL385" s="506"/>
      <c r="AM385" s="31"/>
    </row>
    <row r="386" spans="1:39" ht="54" customHeight="1" x14ac:dyDescent="1.1499999999999999">
      <c r="A386" s="31" t="s">
        <v>38552</v>
      </c>
      <c r="B386" s="31" t="s">
        <v>26691</v>
      </c>
      <c r="C386" s="31" t="s">
        <v>38553</v>
      </c>
      <c r="D386" s="31" t="s">
        <v>38554</v>
      </c>
      <c r="E386" s="31" t="s">
        <v>101</v>
      </c>
      <c r="F386" s="31" t="s">
        <v>123</v>
      </c>
      <c r="G386" s="31" t="s">
        <v>16223</v>
      </c>
      <c r="H386" s="31" t="s">
        <v>33148</v>
      </c>
      <c r="I386" s="38">
        <v>0.32291666666666669</v>
      </c>
      <c r="J386" s="31" t="s">
        <v>81</v>
      </c>
      <c r="K386" s="31" t="s">
        <v>105</v>
      </c>
      <c r="L386" s="31" t="s">
        <v>106</v>
      </c>
      <c r="M386" s="31" t="s">
        <v>107</v>
      </c>
      <c r="N386" s="23"/>
      <c r="O386" s="23"/>
      <c r="P386" s="23"/>
      <c r="Q386" s="23"/>
      <c r="R386" s="23"/>
      <c r="S386" s="29">
        <v>22200</v>
      </c>
      <c r="T386" s="31"/>
      <c r="U386" s="31"/>
      <c r="V386" s="31"/>
      <c r="W386" s="31"/>
      <c r="X386" s="31"/>
      <c r="Y386" s="31"/>
      <c r="Z386" s="31"/>
      <c r="AA386" s="31"/>
      <c r="AB386" s="38"/>
      <c r="AC386" s="31"/>
      <c r="AD386" s="31"/>
      <c r="AE386" s="31"/>
      <c r="AF386" s="31"/>
      <c r="AG386" s="23"/>
      <c r="AH386" s="23"/>
      <c r="AI386" s="23"/>
      <c r="AJ386" s="23"/>
      <c r="AK386" s="23"/>
      <c r="AL386" s="506"/>
      <c r="AM386" s="31"/>
    </row>
    <row r="387" spans="1:39" ht="54" customHeight="1" x14ac:dyDescent="1.1499999999999999">
      <c r="A387" s="688" t="s">
        <v>39549</v>
      </c>
      <c r="B387" s="689"/>
      <c r="C387" s="689"/>
      <c r="D387" s="689"/>
      <c r="E387" s="689"/>
      <c r="F387" s="689"/>
      <c r="G387" s="689"/>
      <c r="H387" s="689"/>
      <c r="I387" s="689"/>
      <c r="J387" s="689"/>
      <c r="K387" s="689"/>
      <c r="L387" s="689"/>
      <c r="M387" s="690"/>
      <c r="N387" s="23"/>
      <c r="O387" s="23"/>
      <c r="P387" s="23"/>
      <c r="Q387" s="23"/>
      <c r="R387" s="23"/>
      <c r="S387" s="29"/>
      <c r="T387" s="31"/>
      <c r="U387" s="31"/>
      <c r="V387" s="31"/>
      <c r="W387" s="31"/>
      <c r="X387" s="31"/>
      <c r="Y387" s="31"/>
      <c r="Z387" s="31"/>
      <c r="AA387" s="31"/>
      <c r="AB387" s="38"/>
      <c r="AC387" s="31"/>
      <c r="AD387" s="31"/>
      <c r="AE387" s="31"/>
      <c r="AF387" s="31"/>
      <c r="AG387" s="23"/>
      <c r="AH387" s="23"/>
      <c r="AI387" s="23"/>
      <c r="AJ387" s="23"/>
      <c r="AK387" s="23"/>
      <c r="AL387" s="506"/>
      <c r="AM387" s="31"/>
    </row>
    <row r="388" spans="1:39" ht="54" customHeight="1" x14ac:dyDescent="1.1499999999999999">
      <c r="A388" s="31" t="s">
        <v>39088</v>
      </c>
      <c r="B388" s="31" t="s">
        <v>17189</v>
      </c>
      <c r="C388" s="31" t="s">
        <v>39089</v>
      </c>
      <c r="D388" s="31" t="s">
        <v>39090</v>
      </c>
      <c r="E388" s="31" t="s">
        <v>101</v>
      </c>
      <c r="F388" s="31" t="s">
        <v>102</v>
      </c>
      <c r="G388" s="31" t="s">
        <v>20461</v>
      </c>
      <c r="H388" s="31" t="s">
        <v>39091</v>
      </c>
      <c r="I388" s="38">
        <v>0.41666666666666669</v>
      </c>
      <c r="J388" s="31" t="s">
        <v>81</v>
      </c>
      <c r="K388" s="31" t="s">
        <v>105</v>
      </c>
      <c r="L388" s="31" t="s">
        <v>106</v>
      </c>
      <c r="M388" s="31" t="s">
        <v>107</v>
      </c>
      <c r="N388" s="23"/>
      <c r="O388" s="23"/>
      <c r="P388" s="23"/>
      <c r="Q388" s="23"/>
      <c r="R388" s="23"/>
      <c r="S388" s="29">
        <v>22000</v>
      </c>
      <c r="T388" s="31"/>
      <c r="U388" s="31"/>
      <c r="V388" s="31"/>
      <c r="W388" s="31"/>
      <c r="X388" s="31"/>
      <c r="Y388" s="31"/>
      <c r="Z388" s="31"/>
      <c r="AA388" s="31"/>
      <c r="AB388" s="38"/>
      <c r="AC388" s="31"/>
      <c r="AD388" s="31"/>
      <c r="AE388" s="31"/>
      <c r="AF388" s="31"/>
      <c r="AG388" s="23"/>
      <c r="AH388" s="23"/>
      <c r="AI388" s="23"/>
      <c r="AJ388" s="23"/>
      <c r="AK388" s="23"/>
      <c r="AL388" s="506"/>
      <c r="AM388" s="31"/>
    </row>
    <row r="389" spans="1:39" ht="54" customHeight="1" x14ac:dyDescent="1.1499999999999999">
      <c r="A389" s="31" t="s">
        <v>39092</v>
      </c>
      <c r="B389" s="31" t="s">
        <v>17934</v>
      </c>
      <c r="C389" s="31" t="s">
        <v>39093</v>
      </c>
      <c r="D389" s="31" t="s">
        <v>39094</v>
      </c>
      <c r="E389" s="31" t="s">
        <v>101</v>
      </c>
      <c r="F389" s="31" t="s">
        <v>123</v>
      </c>
      <c r="G389" s="31" t="s">
        <v>16223</v>
      </c>
      <c r="H389" s="31" t="s">
        <v>29943</v>
      </c>
      <c r="I389" s="38">
        <v>0.32291666666666669</v>
      </c>
      <c r="J389" s="31" t="s">
        <v>81</v>
      </c>
      <c r="K389" s="31" t="s">
        <v>105</v>
      </c>
      <c r="L389" s="31" t="s">
        <v>106</v>
      </c>
      <c r="M389" s="31" t="s">
        <v>107</v>
      </c>
      <c r="N389" s="23"/>
      <c r="O389" s="23"/>
      <c r="P389" s="23"/>
      <c r="Q389" s="23"/>
      <c r="R389" s="23"/>
      <c r="S389" s="29">
        <v>22000</v>
      </c>
      <c r="T389" s="31"/>
      <c r="U389" s="31"/>
      <c r="V389" s="31"/>
      <c r="W389" s="31"/>
      <c r="X389" s="31"/>
      <c r="Y389" s="31"/>
      <c r="Z389" s="31"/>
      <c r="AA389" s="31"/>
      <c r="AB389" s="38"/>
      <c r="AC389" s="31"/>
      <c r="AD389" s="31"/>
      <c r="AE389" s="31"/>
      <c r="AF389" s="31"/>
      <c r="AG389" s="23"/>
      <c r="AH389" s="23"/>
      <c r="AI389" s="23"/>
      <c r="AJ389" s="23"/>
      <c r="AK389" s="23"/>
      <c r="AL389" s="506"/>
      <c r="AM389" s="31"/>
    </row>
    <row r="390" spans="1:39" ht="54" customHeight="1" x14ac:dyDescent="1.1499999999999999">
      <c r="A390" s="31" t="s">
        <v>39095</v>
      </c>
      <c r="B390" s="31" t="s">
        <v>39096</v>
      </c>
      <c r="C390" s="31" t="s">
        <v>39097</v>
      </c>
      <c r="D390" s="31" t="s">
        <v>39098</v>
      </c>
      <c r="E390" s="31" t="s">
        <v>101</v>
      </c>
      <c r="F390" s="31" t="s">
        <v>123</v>
      </c>
      <c r="G390" s="31" t="s">
        <v>16223</v>
      </c>
      <c r="H390" s="31" t="s">
        <v>35348</v>
      </c>
      <c r="I390" s="38">
        <v>0.32291666666666669</v>
      </c>
      <c r="J390" s="31" t="s">
        <v>81</v>
      </c>
      <c r="K390" s="31" t="s">
        <v>105</v>
      </c>
      <c r="L390" s="31" t="s">
        <v>106</v>
      </c>
      <c r="M390" s="31" t="s">
        <v>107</v>
      </c>
      <c r="N390" s="23"/>
      <c r="O390" s="23"/>
      <c r="P390" s="23"/>
      <c r="Q390" s="23"/>
      <c r="R390" s="23"/>
      <c r="S390" s="29">
        <v>22000</v>
      </c>
      <c r="T390" s="31"/>
      <c r="U390" s="31"/>
      <c r="V390" s="31"/>
      <c r="W390" s="31"/>
      <c r="X390" s="31"/>
      <c r="Y390" s="31"/>
      <c r="Z390" s="31"/>
      <c r="AA390" s="31"/>
      <c r="AB390" s="38"/>
      <c r="AC390" s="31"/>
      <c r="AD390" s="31"/>
      <c r="AE390" s="31"/>
      <c r="AF390" s="31"/>
      <c r="AG390" s="23"/>
      <c r="AH390" s="23"/>
      <c r="AI390" s="23"/>
      <c r="AJ390" s="23"/>
      <c r="AK390" s="23"/>
      <c r="AL390" s="506"/>
      <c r="AM390" s="31"/>
    </row>
    <row r="391" spans="1:39" ht="54" customHeight="1" x14ac:dyDescent="1.1499999999999999">
      <c r="A391" s="31" t="s">
        <v>39099</v>
      </c>
      <c r="B391" s="31" t="s">
        <v>39100</v>
      </c>
      <c r="C391" s="31" t="s">
        <v>39101</v>
      </c>
      <c r="D391" s="31" t="s">
        <v>39102</v>
      </c>
      <c r="E391" s="31" t="s">
        <v>101</v>
      </c>
      <c r="F391" s="31" t="s">
        <v>123</v>
      </c>
      <c r="G391" s="31" t="s">
        <v>16223</v>
      </c>
      <c r="H391" s="31" t="s">
        <v>37612</v>
      </c>
      <c r="I391" s="38">
        <v>0.32291666666666669</v>
      </c>
      <c r="J391" s="31" t="s">
        <v>81</v>
      </c>
      <c r="K391" s="31" t="s">
        <v>105</v>
      </c>
      <c r="L391" s="31" t="s">
        <v>106</v>
      </c>
      <c r="M391" s="31" t="s">
        <v>107</v>
      </c>
      <c r="N391" s="23"/>
      <c r="O391" s="23"/>
      <c r="P391" s="23"/>
      <c r="Q391" s="23"/>
      <c r="R391" s="23"/>
      <c r="S391" s="29">
        <v>22000</v>
      </c>
      <c r="T391" s="31"/>
      <c r="U391" s="31"/>
      <c r="V391" s="31"/>
      <c r="W391" s="31"/>
      <c r="X391" s="31"/>
      <c r="Y391" s="31"/>
      <c r="Z391" s="31"/>
      <c r="AA391" s="31"/>
      <c r="AB391" s="38"/>
      <c r="AC391" s="31"/>
      <c r="AD391" s="31"/>
      <c r="AE391" s="31"/>
      <c r="AF391" s="31"/>
      <c r="AG391" s="23"/>
      <c r="AH391" s="23"/>
      <c r="AI391" s="23"/>
      <c r="AJ391" s="23"/>
      <c r="AK391" s="23"/>
      <c r="AL391" s="506"/>
      <c r="AM391" s="31"/>
    </row>
    <row r="392" spans="1:39" ht="54" customHeight="1" x14ac:dyDescent="1.1499999999999999">
      <c r="A392" s="31" t="s">
        <v>39103</v>
      </c>
      <c r="B392" s="31" t="s">
        <v>578</v>
      </c>
      <c r="C392" s="31" t="s">
        <v>39104</v>
      </c>
      <c r="D392" s="31" t="s">
        <v>39105</v>
      </c>
      <c r="E392" s="31" t="s">
        <v>101</v>
      </c>
      <c r="F392" s="31" t="s">
        <v>123</v>
      </c>
      <c r="G392" s="31" t="s">
        <v>16223</v>
      </c>
      <c r="H392" s="31" t="s">
        <v>29943</v>
      </c>
      <c r="I392" s="38">
        <v>0.32291666666666669</v>
      </c>
      <c r="J392" s="31" t="s">
        <v>81</v>
      </c>
      <c r="K392" s="31" t="s">
        <v>105</v>
      </c>
      <c r="L392" s="31" t="s">
        <v>106</v>
      </c>
      <c r="M392" s="31" t="s">
        <v>107</v>
      </c>
      <c r="N392" s="23"/>
      <c r="O392" s="23"/>
      <c r="P392" s="23"/>
      <c r="Q392" s="23"/>
      <c r="R392" s="23"/>
      <c r="S392" s="29">
        <v>22000</v>
      </c>
      <c r="T392" s="31"/>
      <c r="U392" s="31"/>
      <c r="V392" s="31"/>
      <c r="W392" s="31"/>
      <c r="X392" s="31"/>
      <c r="Y392" s="31"/>
      <c r="Z392" s="31"/>
      <c r="AA392" s="31"/>
      <c r="AB392" s="38"/>
      <c r="AC392" s="31"/>
      <c r="AD392" s="31"/>
      <c r="AE392" s="31"/>
      <c r="AF392" s="31"/>
      <c r="AG392" s="23"/>
      <c r="AH392" s="23"/>
      <c r="AI392" s="23"/>
      <c r="AJ392" s="23"/>
      <c r="AK392" s="23"/>
      <c r="AL392" s="506"/>
      <c r="AM392" s="31"/>
    </row>
    <row r="393" spans="1:39" ht="54" customHeight="1" x14ac:dyDescent="1.1499999999999999">
      <c r="A393" s="688" t="s">
        <v>40504</v>
      </c>
      <c r="B393" s="689"/>
      <c r="C393" s="689"/>
      <c r="D393" s="689"/>
      <c r="E393" s="689"/>
      <c r="F393" s="689"/>
      <c r="G393" s="689"/>
      <c r="H393" s="689"/>
      <c r="I393" s="689"/>
      <c r="J393" s="689"/>
      <c r="K393" s="689"/>
      <c r="L393" s="689"/>
      <c r="M393" s="690"/>
      <c r="N393" s="23"/>
      <c r="O393" s="23"/>
      <c r="P393" s="23"/>
      <c r="Q393" s="23"/>
      <c r="R393" s="23"/>
      <c r="S393" s="29"/>
      <c r="T393" s="31"/>
      <c r="U393" s="31"/>
      <c r="V393" s="31"/>
      <c r="W393" s="31"/>
      <c r="X393" s="31"/>
      <c r="Y393" s="31"/>
      <c r="Z393" s="31"/>
      <c r="AA393" s="31"/>
      <c r="AB393" s="38"/>
      <c r="AC393" s="31"/>
      <c r="AD393" s="31"/>
      <c r="AE393" s="31"/>
      <c r="AF393" s="31"/>
      <c r="AG393" s="23"/>
      <c r="AH393" s="23"/>
      <c r="AI393" s="23"/>
      <c r="AJ393" s="23"/>
      <c r="AK393" s="23"/>
      <c r="AL393" s="506"/>
      <c r="AM393" s="31"/>
    </row>
    <row r="394" spans="1:39" ht="54" customHeight="1" x14ac:dyDescent="1.1499999999999999">
      <c r="A394" s="31" t="s">
        <v>40339</v>
      </c>
      <c r="B394" s="31" t="s">
        <v>7078</v>
      </c>
      <c r="C394" s="31" t="s">
        <v>40340</v>
      </c>
      <c r="D394" s="31" t="s">
        <v>40341</v>
      </c>
      <c r="E394" s="31" t="s">
        <v>687</v>
      </c>
      <c r="F394" s="31" t="s">
        <v>123</v>
      </c>
      <c r="G394" s="31" t="s">
        <v>16248</v>
      </c>
      <c r="H394" s="31" t="s">
        <v>33148</v>
      </c>
      <c r="I394" s="38">
        <v>0.41666666666666669</v>
      </c>
      <c r="J394" s="31" t="s">
        <v>81</v>
      </c>
      <c r="K394" s="31" t="s">
        <v>105</v>
      </c>
      <c r="L394" s="31" t="s">
        <v>106</v>
      </c>
      <c r="M394" s="31" t="s">
        <v>107</v>
      </c>
      <c r="N394" s="23"/>
      <c r="O394" s="23"/>
      <c r="P394" s="23"/>
      <c r="Q394" s="23"/>
      <c r="R394" s="23"/>
      <c r="S394" s="29">
        <v>25000</v>
      </c>
      <c r="T394" s="31"/>
      <c r="U394" s="31"/>
      <c r="V394" s="31"/>
      <c r="W394" s="31"/>
      <c r="X394" s="31"/>
      <c r="Y394" s="31"/>
      <c r="Z394" s="31"/>
      <c r="AA394" s="31"/>
      <c r="AB394" s="38"/>
      <c r="AC394" s="31"/>
      <c r="AD394" s="31"/>
      <c r="AE394" s="31"/>
      <c r="AF394" s="31"/>
      <c r="AG394" s="23"/>
      <c r="AH394" s="23"/>
      <c r="AI394" s="23"/>
      <c r="AJ394" s="23"/>
      <c r="AK394" s="23"/>
      <c r="AL394" s="506"/>
      <c r="AM394" s="31"/>
    </row>
    <row r="395" spans="1:39" ht="54" customHeight="1" x14ac:dyDescent="1.1499999999999999">
      <c r="A395" s="31" t="s">
        <v>40342</v>
      </c>
      <c r="B395" s="31" t="s">
        <v>34077</v>
      </c>
      <c r="C395" s="31" t="s">
        <v>40343</v>
      </c>
      <c r="D395" s="31" t="s">
        <v>40344</v>
      </c>
      <c r="E395" s="31" t="s">
        <v>101</v>
      </c>
      <c r="F395" s="31" t="s">
        <v>1304</v>
      </c>
      <c r="G395" s="31" t="s">
        <v>16564</v>
      </c>
      <c r="H395" s="31" t="s">
        <v>33669</v>
      </c>
      <c r="I395" s="38">
        <v>0.53125</v>
      </c>
      <c r="J395" s="31" t="s">
        <v>81</v>
      </c>
      <c r="K395" s="31" t="s">
        <v>105</v>
      </c>
      <c r="L395" s="31" t="s">
        <v>106</v>
      </c>
      <c r="M395" s="31" t="s">
        <v>107</v>
      </c>
      <c r="N395" s="23"/>
      <c r="O395" s="23"/>
      <c r="P395" s="23"/>
      <c r="Q395" s="23"/>
      <c r="R395" s="23"/>
      <c r="S395" s="29">
        <v>25000</v>
      </c>
      <c r="T395" s="31"/>
      <c r="U395" s="31"/>
      <c r="V395" s="31"/>
      <c r="W395" s="31"/>
      <c r="X395" s="31"/>
      <c r="Y395" s="31"/>
      <c r="Z395" s="31"/>
      <c r="AA395" s="31"/>
      <c r="AB395" s="38"/>
      <c r="AC395" s="31"/>
      <c r="AD395" s="31"/>
      <c r="AE395" s="31"/>
      <c r="AF395" s="31"/>
      <c r="AG395" s="23"/>
      <c r="AH395" s="23"/>
      <c r="AI395" s="23"/>
      <c r="AJ395" s="23"/>
      <c r="AK395" s="23"/>
      <c r="AL395" s="506"/>
      <c r="AM395" s="31"/>
    </row>
    <row r="396" spans="1:39" ht="54" customHeight="1" x14ac:dyDescent="1.3">
      <c r="A396" s="691" t="s">
        <v>40963</v>
      </c>
      <c r="B396" s="691"/>
      <c r="C396" s="691"/>
      <c r="D396" s="691"/>
      <c r="E396" s="691"/>
      <c r="F396" s="691"/>
      <c r="G396" s="691"/>
      <c r="H396" s="691"/>
      <c r="I396" s="691"/>
      <c r="J396" s="691"/>
      <c r="K396" s="691"/>
      <c r="L396" s="691"/>
      <c r="M396" s="692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8"/>
      <c r="AC396" s="31"/>
      <c r="AD396" s="31"/>
      <c r="AE396" s="31"/>
      <c r="AF396" s="31"/>
      <c r="AG396" s="23"/>
      <c r="AH396" s="23"/>
      <c r="AI396" s="23"/>
      <c r="AJ396" s="23"/>
      <c r="AK396" s="23"/>
      <c r="AL396" s="506"/>
      <c r="AM396" s="31"/>
    </row>
    <row r="397" spans="1:39" ht="54" customHeight="1" x14ac:dyDescent="1.1499999999999999">
      <c r="A397" s="31" t="s">
        <v>40601</v>
      </c>
      <c r="B397" s="31" t="s">
        <v>24533</v>
      </c>
      <c r="C397" s="31" t="s">
        <v>40602</v>
      </c>
      <c r="D397" s="31" t="s">
        <v>40603</v>
      </c>
      <c r="E397" s="31" t="s">
        <v>101</v>
      </c>
      <c r="F397" s="31" t="s">
        <v>123</v>
      </c>
      <c r="G397" s="31" t="s">
        <v>16223</v>
      </c>
      <c r="H397" s="31" t="s">
        <v>29943</v>
      </c>
      <c r="I397" s="38">
        <v>0.41666666666666669</v>
      </c>
      <c r="J397" s="31" t="s">
        <v>81</v>
      </c>
      <c r="K397" s="31" t="s">
        <v>105</v>
      </c>
      <c r="L397" s="31" t="s">
        <v>125</v>
      </c>
      <c r="M397" s="31" t="s">
        <v>107</v>
      </c>
      <c r="N397" s="23"/>
      <c r="O397" s="23"/>
      <c r="P397" s="23"/>
      <c r="Q397" s="23"/>
      <c r="R397" s="23"/>
      <c r="S397" s="29">
        <v>25000</v>
      </c>
      <c r="T397" s="31"/>
      <c r="U397" s="31"/>
      <c r="V397" s="31"/>
      <c r="W397" s="31"/>
      <c r="X397" s="31"/>
      <c r="Y397" s="31"/>
      <c r="Z397" s="31"/>
      <c r="AA397" s="31"/>
      <c r="AB397" s="38"/>
      <c r="AC397" s="31"/>
      <c r="AD397" s="31"/>
      <c r="AE397" s="31"/>
      <c r="AF397" s="31"/>
      <c r="AG397" s="23"/>
      <c r="AH397" s="23"/>
      <c r="AI397" s="23"/>
      <c r="AJ397" s="23"/>
      <c r="AK397" s="23"/>
      <c r="AL397" s="506"/>
      <c r="AM397" s="31"/>
    </row>
    <row r="398" spans="1:39" ht="54" customHeight="1" x14ac:dyDescent="1.1499999999999999">
      <c r="A398" s="31" t="s">
        <v>40604</v>
      </c>
      <c r="B398" s="31" t="s">
        <v>37819</v>
      </c>
      <c r="C398" s="31" t="s">
        <v>40605</v>
      </c>
      <c r="D398" s="31" t="s">
        <v>40606</v>
      </c>
      <c r="E398" s="31" t="s">
        <v>101</v>
      </c>
      <c r="F398" s="31" t="s">
        <v>123</v>
      </c>
      <c r="G398" s="31" t="s">
        <v>16223</v>
      </c>
      <c r="H398" s="31" t="s">
        <v>40607</v>
      </c>
      <c r="I398" s="38">
        <v>0.41666666666666669</v>
      </c>
      <c r="J398" s="31" t="s">
        <v>81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25000</v>
      </c>
      <c r="T398" s="31"/>
      <c r="U398" s="31"/>
      <c r="V398" s="31"/>
      <c r="W398" s="31"/>
      <c r="X398" s="31"/>
      <c r="Y398" s="31"/>
      <c r="Z398" s="31"/>
      <c r="AA398" s="31"/>
      <c r="AB398" s="38"/>
      <c r="AC398" s="31"/>
      <c r="AD398" s="31"/>
      <c r="AE398" s="31"/>
      <c r="AF398" s="31"/>
      <c r="AG398" s="23"/>
      <c r="AH398" s="23"/>
      <c r="AI398" s="23"/>
      <c r="AJ398" s="23"/>
      <c r="AK398" s="23"/>
      <c r="AL398" s="506"/>
      <c r="AM398" s="31"/>
    </row>
    <row r="399" spans="1:39" ht="54" customHeight="1" x14ac:dyDescent="1.1499999999999999">
      <c r="A399" s="688" t="s">
        <v>41448</v>
      </c>
      <c r="B399" s="716"/>
      <c r="C399" s="716"/>
      <c r="D399" s="716"/>
      <c r="E399" s="716"/>
      <c r="F399" s="716"/>
      <c r="G399" s="716"/>
      <c r="H399" s="716"/>
      <c r="I399" s="716"/>
      <c r="J399" s="716"/>
      <c r="K399" s="716"/>
      <c r="L399" s="716"/>
      <c r="M399" s="717"/>
      <c r="N399" s="23"/>
      <c r="O399" s="23"/>
      <c r="P399" s="23"/>
      <c r="Q399" s="23"/>
      <c r="R399" s="23"/>
      <c r="S399" s="29"/>
      <c r="T399" s="31"/>
      <c r="U399" s="31"/>
      <c r="V399" s="31"/>
      <c r="W399" s="31"/>
      <c r="X399" s="31"/>
      <c r="Y399" s="31"/>
      <c r="Z399" s="31"/>
      <c r="AA399" s="31"/>
      <c r="AB399" s="38"/>
      <c r="AC399" s="31"/>
      <c r="AD399" s="31"/>
      <c r="AE399" s="31"/>
      <c r="AF399" s="31"/>
      <c r="AG399" s="23"/>
      <c r="AH399" s="23"/>
      <c r="AI399" s="23"/>
      <c r="AJ399" s="23"/>
      <c r="AK399" s="23"/>
      <c r="AL399" s="506"/>
      <c r="AM399" s="31"/>
    </row>
    <row r="400" spans="1:39" ht="54" customHeight="1" x14ac:dyDescent="1.1499999999999999">
      <c r="A400" s="675" t="s">
        <v>41069</v>
      </c>
      <c r="B400" s="675" t="s">
        <v>3160</v>
      </c>
      <c r="C400" s="675" t="s">
        <v>41070</v>
      </c>
      <c r="D400" s="675" t="s">
        <v>41071</v>
      </c>
      <c r="E400" s="675" t="s">
        <v>687</v>
      </c>
      <c r="F400" s="675" t="s">
        <v>123</v>
      </c>
      <c r="G400" s="675" t="s">
        <v>17645</v>
      </c>
      <c r="H400" s="675" t="s">
        <v>39091</v>
      </c>
      <c r="I400" s="676">
        <v>0.41666666666666669</v>
      </c>
      <c r="J400" s="675" t="s">
        <v>81</v>
      </c>
      <c r="K400" s="675" t="s">
        <v>105</v>
      </c>
      <c r="L400" s="675" t="s">
        <v>106</v>
      </c>
      <c r="M400" s="675" t="s">
        <v>107</v>
      </c>
      <c r="N400" s="23"/>
      <c r="O400" s="23"/>
      <c r="P400" s="23"/>
      <c r="Q400" s="23"/>
      <c r="R400" s="23"/>
      <c r="S400" s="29">
        <v>25000</v>
      </c>
      <c r="T400" s="31"/>
      <c r="U400" s="31"/>
      <c r="V400" s="31"/>
      <c r="W400" s="31"/>
      <c r="X400" s="31"/>
      <c r="Y400" s="31"/>
      <c r="Z400" s="31"/>
      <c r="AA400" s="31"/>
      <c r="AB400" s="38"/>
      <c r="AC400" s="31"/>
      <c r="AD400" s="31"/>
      <c r="AE400" s="31"/>
      <c r="AF400" s="31"/>
      <c r="AG400" s="23"/>
      <c r="AH400" s="23"/>
      <c r="AI400" s="23"/>
      <c r="AJ400" s="23"/>
      <c r="AK400" s="23"/>
      <c r="AL400" s="506"/>
      <c r="AM400" s="31"/>
    </row>
    <row r="401" spans="1:39" ht="54" customHeight="1" x14ac:dyDescent="1.1499999999999999">
      <c r="A401" s="675" t="s">
        <v>41072</v>
      </c>
      <c r="B401" s="675" t="s">
        <v>41073</v>
      </c>
      <c r="C401" s="675" t="s">
        <v>41074</v>
      </c>
      <c r="D401" s="675" t="s">
        <v>41075</v>
      </c>
      <c r="E401" s="675" t="s">
        <v>687</v>
      </c>
      <c r="F401" s="675" t="s">
        <v>1304</v>
      </c>
      <c r="G401" s="675" t="s">
        <v>19231</v>
      </c>
      <c r="H401" s="675" t="s">
        <v>40191</v>
      </c>
      <c r="I401" s="676">
        <v>0.41666666666666669</v>
      </c>
      <c r="J401" s="675" t="s">
        <v>81</v>
      </c>
      <c r="K401" s="675" t="s">
        <v>105</v>
      </c>
      <c r="L401" s="675" t="s">
        <v>125</v>
      </c>
      <c r="M401" s="675" t="s">
        <v>107</v>
      </c>
      <c r="N401" s="23"/>
      <c r="O401" s="23"/>
      <c r="P401" s="23"/>
      <c r="Q401" s="23"/>
      <c r="R401" s="23"/>
      <c r="S401" s="29">
        <v>25000</v>
      </c>
      <c r="T401" s="31"/>
      <c r="U401" s="31"/>
      <c r="V401" s="31"/>
      <c r="W401" s="31"/>
      <c r="X401" s="31"/>
      <c r="Y401" s="31"/>
      <c r="Z401" s="31"/>
      <c r="AA401" s="31"/>
      <c r="AB401" s="38"/>
      <c r="AC401" s="31"/>
      <c r="AD401" s="31"/>
      <c r="AE401" s="31"/>
      <c r="AF401" s="31"/>
      <c r="AG401" s="23"/>
      <c r="AH401" s="23"/>
      <c r="AI401" s="23"/>
      <c r="AJ401" s="23"/>
      <c r="AK401" s="23"/>
      <c r="AL401" s="506"/>
      <c r="AM401" s="31"/>
    </row>
    <row r="402" spans="1:39" ht="54" customHeight="1" x14ac:dyDescent="1.1499999999999999">
      <c r="A402" s="675" t="s">
        <v>41076</v>
      </c>
      <c r="B402" s="675" t="s">
        <v>41077</v>
      </c>
      <c r="C402" s="675" t="s">
        <v>41078</v>
      </c>
      <c r="D402" s="675" t="s">
        <v>41079</v>
      </c>
      <c r="E402" s="675" t="s">
        <v>101</v>
      </c>
      <c r="F402" s="675" t="s">
        <v>123</v>
      </c>
      <c r="G402" s="675" t="s">
        <v>16223</v>
      </c>
      <c r="H402" s="675" t="s">
        <v>40191</v>
      </c>
      <c r="I402" s="676">
        <v>0.32291666666666669</v>
      </c>
      <c r="J402" s="675" t="s">
        <v>81</v>
      </c>
      <c r="K402" s="675" t="s">
        <v>105</v>
      </c>
      <c r="L402" s="675" t="s">
        <v>106</v>
      </c>
      <c r="M402" s="675" t="s">
        <v>107</v>
      </c>
      <c r="N402" s="23"/>
      <c r="O402" s="23"/>
      <c r="P402" s="23"/>
      <c r="Q402" s="23"/>
      <c r="R402" s="23"/>
      <c r="S402" s="29">
        <v>25000</v>
      </c>
      <c r="T402" s="31"/>
      <c r="U402" s="31"/>
      <c r="V402" s="31"/>
      <c r="W402" s="31"/>
      <c r="X402" s="31"/>
      <c r="Y402" s="31"/>
      <c r="Z402" s="31"/>
      <c r="AA402" s="31"/>
      <c r="AB402" s="38"/>
      <c r="AC402" s="31"/>
      <c r="AD402" s="31"/>
      <c r="AE402" s="31"/>
      <c r="AF402" s="31"/>
      <c r="AG402" s="23"/>
      <c r="AH402" s="23"/>
      <c r="AI402" s="23"/>
      <c r="AJ402" s="23"/>
      <c r="AK402" s="23"/>
      <c r="AL402" s="506"/>
      <c r="AM402" s="31"/>
    </row>
    <row r="403" spans="1:39" ht="54" customHeight="1" x14ac:dyDescent="1.1499999999999999">
      <c r="A403" s="688" t="s">
        <v>42243</v>
      </c>
      <c r="B403" s="689"/>
      <c r="C403" s="689"/>
      <c r="D403" s="689"/>
      <c r="E403" s="689"/>
      <c r="F403" s="689"/>
      <c r="G403" s="689"/>
      <c r="H403" s="689"/>
      <c r="I403" s="689"/>
      <c r="J403" s="689"/>
      <c r="K403" s="689"/>
      <c r="L403" s="689"/>
      <c r="M403" s="690"/>
      <c r="N403" s="23"/>
      <c r="O403" s="23"/>
      <c r="P403" s="23"/>
      <c r="Q403" s="23"/>
      <c r="R403" s="23"/>
      <c r="S403" s="29"/>
      <c r="T403" s="31"/>
      <c r="U403" s="31"/>
      <c r="V403" s="31"/>
      <c r="W403" s="31"/>
      <c r="X403" s="31"/>
      <c r="Y403" s="31"/>
      <c r="Z403" s="31"/>
      <c r="AA403" s="31"/>
      <c r="AB403" s="38"/>
      <c r="AC403" s="31"/>
      <c r="AD403" s="31"/>
      <c r="AE403" s="31"/>
      <c r="AF403" s="31"/>
      <c r="AG403" s="23"/>
      <c r="AH403" s="23"/>
      <c r="AI403" s="23"/>
      <c r="AJ403" s="23"/>
      <c r="AK403" s="23"/>
      <c r="AL403" s="506"/>
      <c r="AM403" s="31"/>
    </row>
    <row r="404" spans="1:39" ht="54" customHeight="1" x14ac:dyDescent="1.1499999999999999">
      <c r="A404" s="31" t="s">
        <v>41605</v>
      </c>
      <c r="B404" s="31" t="s">
        <v>7404</v>
      </c>
      <c r="C404" s="31" t="s">
        <v>41606</v>
      </c>
      <c r="D404" s="31" t="s">
        <v>41607</v>
      </c>
      <c r="E404" s="31" t="s">
        <v>101</v>
      </c>
      <c r="F404" s="31" t="s">
        <v>123</v>
      </c>
      <c r="G404" s="31" t="s">
        <v>16970</v>
      </c>
      <c r="H404" s="31" t="s">
        <v>17484</v>
      </c>
      <c r="I404" s="38">
        <v>0.41666666666666669</v>
      </c>
      <c r="J404" s="31" t="s">
        <v>81</v>
      </c>
      <c r="K404" s="31" t="s">
        <v>105</v>
      </c>
      <c r="L404" s="31" t="s">
        <v>106</v>
      </c>
      <c r="M404" s="31" t="s">
        <v>107</v>
      </c>
      <c r="N404" s="23"/>
      <c r="O404" s="23"/>
      <c r="P404" s="23"/>
      <c r="Q404" s="23"/>
      <c r="R404" s="23"/>
      <c r="S404" s="29">
        <v>25000</v>
      </c>
      <c r="T404" s="31"/>
      <c r="U404" s="31"/>
      <c r="V404" s="31"/>
      <c r="W404" s="31"/>
      <c r="X404" s="31"/>
      <c r="Y404" s="31"/>
      <c r="Z404" s="31"/>
      <c r="AA404" s="31"/>
      <c r="AB404" s="38"/>
      <c r="AC404" s="31"/>
      <c r="AD404" s="31"/>
      <c r="AE404" s="31"/>
      <c r="AF404" s="31"/>
      <c r="AG404" s="23"/>
      <c r="AH404" s="23"/>
      <c r="AI404" s="23"/>
      <c r="AJ404" s="23"/>
      <c r="AK404" s="23"/>
      <c r="AL404" s="506"/>
      <c r="AM404" s="31"/>
    </row>
    <row r="405" spans="1:39" ht="54" customHeight="1" x14ac:dyDescent="1.3">
      <c r="A405" s="679" t="s">
        <v>42589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1"/>
      <c r="N405" s="23"/>
      <c r="O405" s="23"/>
      <c r="P405" s="23"/>
      <c r="Q405" s="23"/>
      <c r="R405" s="23"/>
      <c r="S405" s="29"/>
      <c r="T405" s="31"/>
      <c r="U405" s="31"/>
      <c r="V405" s="31"/>
      <c r="W405" s="31"/>
      <c r="X405" s="31"/>
      <c r="Y405" s="31"/>
      <c r="Z405" s="31"/>
      <c r="AA405" s="31"/>
      <c r="AB405" s="38"/>
      <c r="AC405" s="31"/>
      <c r="AD405" s="31"/>
      <c r="AE405" s="31"/>
      <c r="AF405" s="31"/>
      <c r="AG405" s="23"/>
      <c r="AH405" s="23"/>
      <c r="AI405" s="23"/>
      <c r="AJ405" s="23"/>
      <c r="AK405" s="23"/>
      <c r="AL405" s="195"/>
      <c r="AM405" s="557"/>
    </row>
    <row r="406" spans="1:39" ht="54" customHeight="1" x14ac:dyDescent="1.1499999999999999">
      <c r="A406" s="31" t="s">
        <v>42320</v>
      </c>
      <c r="B406" s="31" t="s">
        <v>6022</v>
      </c>
      <c r="C406" s="31" t="s">
        <v>42321</v>
      </c>
      <c r="D406" s="31" t="s">
        <v>42322</v>
      </c>
      <c r="E406" s="31" t="s">
        <v>101</v>
      </c>
      <c r="F406" s="31" t="s">
        <v>123</v>
      </c>
      <c r="G406" s="31" t="s">
        <v>16970</v>
      </c>
      <c r="H406" s="31" t="s">
        <v>17484</v>
      </c>
      <c r="I406" s="38">
        <v>0.41666666666666669</v>
      </c>
      <c r="J406" s="31" t="s">
        <v>81</v>
      </c>
      <c r="K406" s="31" t="s">
        <v>105</v>
      </c>
      <c r="L406" s="31" t="s">
        <v>106</v>
      </c>
      <c r="M406" s="31" t="s">
        <v>107</v>
      </c>
      <c r="N406" s="23"/>
      <c r="O406" s="23"/>
      <c r="P406" s="23"/>
      <c r="Q406" s="23"/>
      <c r="R406" s="23"/>
      <c r="S406" s="29">
        <v>25000</v>
      </c>
      <c r="T406" s="31"/>
      <c r="U406" s="31"/>
      <c r="V406" s="31"/>
      <c r="W406" s="31"/>
      <c r="X406" s="31"/>
      <c r="Y406" s="31"/>
      <c r="Z406" s="31"/>
      <c r="AA406" s="31"/>
      <c r="AB406" s="38"/>
      <c r="AC406" s="31"/>
      <c r="AD406" s="31"/>
      <c r="AE406" s="31"/>
      <c r="AF406" s="31"/>
      <c r="AG406" s="23"/>
      <c r="AH406" s="23"/>
      <c r="AI406" s="23"/>
      <c r="AJ406" s="23"/>
      <c r="AK406" s="23"/>
      <c r="AL406" s="195"/>
      <c r="AM406" s="557"/>
    </row>
    <row r="407" spans="1:39" ht="54" customHeight="1" x14ac:dyDescent="1.1499999999999999">
      <c r="A407" s="31" t="s">
        <v>42323</v>
      </c>
      <c r="B407" s="31" t="s">
        <v>1088</v>
      </c>
      <c r="C407" s="31" t="s">
        <v>42324</v>
      </c>
      <c r="D407" s="31" t="s">
        <v>42325</v>
      </c>
      <c r="E407" s="31" t="s">
        <v>687</v>
      </c>
      <c r="F407" s="31" t="s">
        <v>123</v>
      </c>
      <c r="G407" s="31" t="s">
        <v>17532</v>
      </c>
      <c r="H407" s="31" t="s">
        <v>22731</v>
      </c>
      <c r="I407" s="38">
        <v>0.41666666666666669</v>
      </c>
      <c r="J407" s="31" t="s">
        <v>81</v>
      </c>
      <c r="K407" s="31" t="s">
        <v>105</v>
      </c>
      <c r="L407" s="31" t="s">
        <v>106</v>
      </c>
      <c r="M407" s="31" t="s">
        <v>107</v>
      </c>
      <c r="N407" s="23"/>
      <c r="O407" s="23"/>
      <c r="P407" s="23"/>
      <c r="Q407" s="23"/>
      <c r="R407" s="23"/>
      <c r="S407" s="29">
        <v>25000</v>
      </c>
      <c r="T407" s="31"/>
      <c r="U407" s="31"/>
      <c r="V407" s="31"/>
      <c r="W407" s="31"/>
      <c r="X407" s="31"/>
      <c r="Y407" s="31"/>
      <c r="Z407" s="31"/>
      <c r="AA407" s="31"/>
      <c r="AB407" s="38"/>
      <c r="AC407" s="31"/>
      <c r="AD407" s="31"/>
      <c r="AE407" s="31"/>
      <c r="AF407" s="31"/>
      <c r="AG407" s="23"/>
      <c r="AH407" s="23"/>
      <c r="AI407" s="23"/>
      <c r="AJ407" s="23"/>
      <c r="AK407" s="23"/>
      <c r="AL407" s="195"/>
      <c r="AM407" s="557"/>
    </row>
    <row r="408" spans="1:39" ht="54" customHeight="1" x14ac:dyDescent="1.1499999999999999">
      <c r="A408" s="31"/>
      <c r="B408" s="31"/>
      <c r="C408" s="31"/>
      <c r="D408" s="31"/>
      <c r="E408" s="31"/>
      <c r="F408" s="31"/>
      <c r="G408" s="31"/>
      <c r="H408" s="31"/>
      <c r="I408" s="38"/>
      <c r="J408" s="31"/>
      <c r="K408" s="31"/>
      <c r="L408" s="31"/>
      <c r="M408" s="31"/>
      <c r="N408" s="23"/>
      <c r="O408" s="23"/>
      <c r="P408" s="23"/>
      <c r="Q408" s="23"/>
      <c r="R408" s="23"/>
      <c r="S408" s="195"/>
      <c r="T408" s="557"/>
    </row>
    <row r="409" spans="1:39" ht="54" customHeight="1" x14ac:dyDescent="1.1499999999999999">
      <c r="A409" s="31"/>
      <c r="B409" s="31"/>
      <c r="C409" s="31"/>
      <c r="D409" s="31"/>
      <c r="E409" s="31"/>
      <c r="F409" s="31"/>
      <c r="G409" s="31"/>
      <c r="H409" s="31"/>
      <c r="I409" s="38"/>
      <c r="J409" s="31"/>
      <c r="K409" s="31"/>
      <c r="L409" s="31"/>
      <c r="M409" s="31"/>
      <c r="N409" s="23"/>
      <c r="O409" s="23"/>
      <c r="P409" s="23"/>
      <c r="Q409" s="23"/>
      <c r="R409" s="23"/>
      <c r="S409" s="195"/>
      <c r="T409" s="557"/>
    </row>
    <row r="410" spans="1:39" ht="54" customHeight="1" x14ac:dyDescent="1.1499999999999999">
      <c r="A410" s="31"/>
      <c r="B410" s="31"/>
      <c r="C410" s="31"/>
      <c r="D410" s="31"/>
      <c r="E410" s="31"/>
      <c r="F410" s="31"/>
      <c r="G410" s="31"/>
      <c r="H410" s="31"/>
      <c r="I410" s="38"/>
      <c r="J410" s="31"/>
      <c r="K410" s="31"/>
      <c r="L410" s="31"/>
      <c r="M410" s="31"/>
      <c r="N410" s="23"/>
      <c r="O410" s="23"/>
      <c r="P410" s="23"/>
      <c r="Q410" s="23"/>
      <c r="R410" s="23"/>
      <c r="S410" s="195"/>
      <c r="T410" s="557"/>
    </row>
    <row r="411" spans="1:39" ht="54" customHeight="1" x14ac:dyDescent="1.1499999999999999">
      <c r="A411" s="31"/>
      <c r="B411" s="31"/>
      <c r="C411" s="31"/>
      <c r="D411" s="31"/>
      <c r="E411" s="31"/>
      <c r="F411" s="31"/>
      <c r="G411" s="31"/>
      <c r="H411" s="31"/>
      <c r="I411" s="38"/>
      <c r="J411" s="31"/>
      <c r="K411" s="31"/>
      <c r="L411" s="31"/>
      <c r="M411" s="31"/>
      <c r="N411" s="23"/>
      <c r="O411" s="23"/>
      <c r="P411" s="23"/>
      <c r="Q411" s="23"/>
      <c r="R411" s="23"/>
      <c r="S411" s="195"/>
      <c r="T411" s="557"/>
    </row>
    <row r="412" spans="1:39" ht="54" customHeight="1" x14ac:dyDescent="1.1499999999999999">
      <c r="A412" s="31"/>
      <c r="B412" s="31"/>
      <c r="C412" s="31"/>
      <c r="D412" s="31"/>
      <c r="E412" s="31"/>
      <c r="F412" s="31"/>
      <c r="G412" s="31"/>
      <c r="H412" s="31"/>
      <c r="I412" s="38"/>
      <c r="J412" s="31"/>
      <c r="K412" s="31"/>
      <c r="L412" s="31"/>
      <c r="M412" s="31"/>
      <c r="N412" s="23"/>
      <c r="O412" s="23"/>
      <c r="P412" s="23"/>
      <c r="Q412" s="23"/>
      <c r="R412" s="23"/>
      <c r="S412" s="195"/>
      <c r="T412" s="557"/>
    </row>
    <row r="413" spans="1:39" ht="54" customHeight="1" x14ac:dyDescent="1.1499999999999999">
      <c r="A413" s="31"/>
      <c r="B413" s="31"/>
      <c r="C413" s="31"/>
      <c r="D413" s="31"/>
      <c r="E413" s="31"/>
      <c r="F413" s="31"/>
      <c r="G413" s="31"/>
      <c r="H413" s="31"/>
      <c r="I413" s="38"/>
      <c r="J413" s="31"/>
      <c r="K413" s="31"/>
      <c r="L413" s="31"/>
      <c r="M413" s="31"/>
      <c r="N413" s="23"/>
      <c r="O413" s="23"/>
      <c r="P413" s="23"/>
      <c r="Q413" s="23"/>
      <c r="R413" s="23"/>
      <c r="S413" s="195"/>
      <c r="T413" s="557"/>
    </row>
    <row r="414" spans="1:39" ht="50.1" customHeight="1" x14ac:dyDescent="1.1499999999999999">
      <c r="A414" s="71"/>
      <c r="B414" s="262"/>
      <c r="C414" s="71"/>
      <c r="D414" s="71"/>
      <c r="E414" s="71"/>
      <c r="F414" s="71"/>
      <c r="G414" s="71"/>
      <c r="H414" s="71"/>
      <c r="I414" s="76" t="s">
        <v>14</v>
      </c>
      <c r="J414" s="76">
        <f>SUM(Q:Q)-SUM(R:R)</f>
        <v>0</v>
      </c>
      <c r="K414" s="71"/>
      <c r="L414" s="71"/>
      <c r="M414" s="71"/>
      <c r="N414" s="71"/>
      <c r="O414" s="71"/>
      <c r="P414" s="71"/>
      <c r="Q414" s="71"/>
      <c r="R414" s="71"/>
      <c r="S414" s="68"/>
      <c r="T414" s="480"/>
    </row>
    <row r="415" spans="1:39" ht="50.1" customHeight="1" x14ac:dyDescent="1.1499999999999999">
      <c r="A415" s="71"/>
      <c r="B415" s="262"/>
      <c r="C415" s="71"/>
      <c r="D415" s="71"/>
      <c r="E415" s="71"/>
      <c r="F415" s="71"/>
      <c r="G415" s="71"/>
      <c r="H415" s="71"/>
      <c r="I415" s="76" t="s">
        <v>15</v>
      </c>
      <c r="J415" s="76">
        <f>SUM(S:S)-SUM(T:T)</f>
        <v>1857600</v>
      </c>
      <c r="K415" s="71"/>
      <c r="L415" s="71"/>
      <c r="M415" s="71"/>
      <c r="N415" s="71"/>
      <c r="O415" s="71"/>
      <c r="P415" s="71"/>
      <c r="Q415" s="71"/>
      <c r="R415" s="71"/>
      <c r="S415" s="68"/>
      <c r="T415" s="480"/>
    </row>
    <row r="416" spans="1:39" ht="50.1" customHeight="1" x14ac:dyDescent="1.1499999999999999">
      <c r="I416" s="836" t="s">
        <v>91</v>
      </c>
      <c r="J416" s="836"/>
    </row>
    <row r="417" spans="9:10" ht="50.1" customHeight="1" x14ac:dyDescent="1.1499999999999999">
      <c r="I417" s="836"/>
      <c r="J417" s="836"/>
    </row>
  </sheetData>
  <autoFilter ref="A1:AX1288" xr:uid="{00000000-0001-0000-0000-000000000000}"/>
  <mergeCells count="61">
    <mergeCell ref="A403:M403"/>
    <mergeCell ref="A396:M396"/>
    <mergeCell ref="A393:M393"/>
    <mergeCell ref="I416:J417"/>
    <mergeCell ref="A111:M111"/>
    <mergeCell ref="A121:M121"/>
    <mergeCell ref="A128:M128"/>
    <mergeCell ref="A130:M130"/>
    <mergeCell ref="A157:N157"/>
    <mergeCell ref="A165:M165"/>
    <mergeCell ref="A180:M180"/>
    <mergeCell ref="A184:M184"/>
    <mergeCell ref="A189:M189"/>
    <mergeCell ref="A196:M196"/>
    <mergeCell ref="A200:M200"/>
    <mergeCell ref="A206:M206"/>
    <mergeCell ref="A212:M212"/>
    <mergeCell ref="A259:M259"/>
    <mergeCell ref="A307:M307"/>
    <mergeCell ref="A335:L335"/>
    <mergeCell ref="A329:M329"/>
    <mergeCell ref="A305:M305"/>
    <mergeCell ref="A322:M322"/>
    <mergeCell ref="A252:M252"/>
    <mergeCell ref="A345:M345"/>
    <mergeCell ref="A338:M338"/>
    <mergeCell ref="A359:M359"/>
    <mergeCell ref="A356:M356"/>
    <mergeCell ref="A306:M306"/>
    <mergeCell ref="A288:M288"/>
    <mergeCell ref="A387:M387"/>
    <mergeCell ref="A378:M378"/>
    <mergeCell ref="A3:M3"/>
    <mergeCell ref="A14:Q14"/>
    <mergeCell ref="A24:M24"/>
    <mergeCell ref="A29:M29"/>
    <mergeCell ref="A18:M18"/>
    <mergeCell ref="A21:M21"/>
    <mergeCell ref="A23:M23"/>
    <mergeCell ref="A236:M236"/>
    <mergeCell ref="A368:M368"/>
    <mergeCell ref="A352:M352"/>
    <mergeCell ref="A343:M343"/>
    <mergeCell ref="A250:M250"/>
    <mergeCell ref="A255:M255"/>
    <mergeCell ref="A405:M405"/>
    <mergeCell ref="A399:M399"/>
    <mergeCell ref="A36:M36"/>
    <mergeCell ref="A40:M40"/>
    <mergeCell ref="A71:M71"/>
    <mergeCell ref="A82:M82"/>
    <mergeCell ref="A228:M228"/>
    <mergeCell ref="A77:M77"/>
    <mergeCell ref="A47:M47"/>
    <mergeCell ref="A210:M210"/>
    <mergeCell ref="A59:M59"/>
    <mergeCell ref="A64:M64"/>
    <mergeCell ref="A68:M68"/>
    <mergeCell ref="A93:M93"/>
    <mergeCell ref="A107:M107"/>
    <mergeCell ref="A303:M303"/>
  </mergeCells>
  <phoneticPr fontId="50" type="noConversion"/>
  <conditionalFormatting sqref="A44:A46 A23 A4:A13 T40:T43 Q36:Q39 T24:T35 U18:U20 R14:R17 T21:T22">
    <cfRule type="duplicateValues" dxfId="1370" priority="23"/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1369" priority="33"/>
  </conditionalFormatting>
  <conditionalFormatting sqref="D185:D188">
    <cfRule type="duplicateValues" dxfId="1368" priority="12"/>
  </conditionalFormatting>
  <conditionalFormatting sqref="D336:D337">
    <cfRule type="duplicateValues" dxfId="1367" priority="8"/>
  </conditionalFormatting>
  <conditionalFormatting sqref="D414:D1048576 X252:X254 X305:X306 X408:X413 AQ405:AQ407 AQ322:AQ355 BJ379:BJ404 BJ356:BJ377 AR307:AR321 AQ303:AQ304 AR288:AR302 AQ255:AQ287 W250:W251 X236:X249 D1:D209 W211:W235">
    <cfRule type="duplicateValues" dxfId="1366" priority="9"/>
  </conditionalFormatting>
  <conditionalFormatting sqref="D414:D1048576 AQ252:AQ254 AQ305:AQ306 AQ408:AQ413 BJ405:BJ407 BJ322:BJ355 CC379:CC404 CC356:CC377 BK307:BK321 BJ303:BJ304 BK288:BK302 BJ255:BJ287 D24:D46 W47:W209 D1:D22 AP250:AP251 AQ236:AQ249 AP211:AP235">
    <cfRule type="duplicateValues" dxfId="1365" priority="19"/>
  </conditionalFormatting>
  <conditionalFormatting sqref="D414:D1048576 AQ252:AQ254 AQ305:AQ306 AQ408:AQ413 BJ405:BJ407 BJ322:BJ355 CC379:CC404 CC356:CC377 BK307:BK321 BJ303:BJ304 BK288:BK302 BJ255:BJ287 D44:D46 W47:W209 D1:D17 D19:D20 D22 D24:D35 W40:W43 T36:T39 AP250:AP251 AQ236:AQ249 AP211:AP235">
    <cfRule type="duplicateValues" dxfId="1364" priority="20"/>
  </conditionalFormatting>
  <conditionalFormatting sqref="D414:D1048576 AQ252:AQ254 AQ305:AQ306 AQ408:AQ413 BJ405:BJ407 BJ322:BJ355 CC379:CC404 CC356:CC377 BK307:BK321 BJ303:BJ304 BK288:BK302 BJ255:BJ287 D44:D46 W47:W209 D1:D17 W40:W43 T36:T39 W35 D19:D20 D22 AP250:AP251 AQ236:AQ249 AP211:AP235">
    <cfRule type="duplicateValues" dxfId="1363" priority="21"/>
  </conditionalFormatting>
  <conditionalFormatting sqref="D414:D1048576 AQ252:AQ254 AQ305:AQ306 AQ408:AQ413 BJ405:BJ407 BJ322:BJ355 CC379:CC404 CC356:CC377 BK307:BK321 BJ303:BJ304 BK288:BK302 BJ255:BJ287 W68:W209 D1:D67 AP250:AP251 AQ236:AQ249 AP211:AP235">
    <cfRule type="duplicateValues" dxfId="1362" priority="18"/>
  </conditionalFormatting>
  <conditionalFormatting sqref="D414:D1048576 AQ252:AQ254 AQ305:AQ306 AQ408:AQ413 BJ405:BJ407 BJ322:BJ355 CC379:CC404 CC356:CC377 BK307:BK321 BJ303:BJ304 BK288:BK302 BJ255:BJ287 W77:W209 D1:D76 AP250:AP251 AQ236:AQ249 AP211:AP235">
    <cfRule type="duplicateValues" dxfId="1361" priority="17"/>
  </conditionalFormatting>
  <conditionalFormatting sqref="D414:D1048576 AQ252:AQ254 AQ305:AQ306 AQ408:AQ413 BJ405:BJ407 BJ322:BJ355 CC379:CC404 CC356:CC377 BK307:BK321 BJ303:BJ304 BK288:BK302 BJ255:BJ287 W82:W209 D1:D81 AP250:AP251 AQ236:AQ249 AP211:AP235">
    <cfRule type="duplicateValues" dxfId="1360" priority="16"/>
  </conditionalFormatting>
  <conditionalFormatting sqref="D414:D1048576 AQ252:AQ254 AQ305:AQ306 AQ408:AQ413 BJ405:BJ407 BJ322:BJ355 CC379:CC404 CC356:CC377 BK307:BK321 BJ303:BJ304 BK288:BK302 BJ255:BJ287 W111:W209 D1:D110 AP250:AP251 AQ236:AQ249 AP211:AP235">
    <cfRule type="duplicateValues" dxfId="1359" priority="15"/>
  </conditionalFormatting>
  <conditionalFormatting sqref="D414:D1048576 AQ252:AQ254 AQ305:AQ306 AQ408:AQ413 BJ405:BJ407 BJ322:BJ355 CC379:CC404 CC356:CC377 BK307:BK321 BJ303:BJ304 BK288:BK302 BJ255:BJ287 W128:W209 D1:D127 AP250:AP251 AQ236:AQ249 AP211:AP235">
    <cfRule type="duplicateValues" dxfId="1358" priority="14"/>
  </conditionalFormatting>
  <conditionalFormatting sqref="D414:D1048576 AQ252:AQ254 AQ305:AQ306 AQ408:AQ413 BJ405:BJ407 BJ322:BJ355 CC379:CC404 CC356:CC377 BK307:BK321 BJ303:BJ304 BK288:BK302 BJ255:BJ287 W130:W209 D1:D129 AP250:AP251 AQ236:AQ249 AP211:AP235">
    <cfRule type="duplicateValues" dxfId="1357" priority="13"/>
  </conditionalFormatting>
  <conditionalFormatting sqref="D414:D1048576 AQ252:AQ254 AQ305:AQ306 AQ408:AQ413 BJ405:BJ407 BJ322:BJ355 CC379:CC404 CC356:CC377 BK307:BK321 BJ303:BJ304 BK288:BK302 BJ255:BJ287 W189:W209 D1:D188 AP250:AP251 AQ236:AQ249 AP211:AP235">
    <cfRule type="duplicateValues" dxfId="1356" priority="11"/>
  </conditionalFormatting>
  <conditionalFormatting sqref="E2">
    <cfRule type="duplicateValues" dxfId="1355" priority="34"/>
  </conditionalFormatting>
  <conditionalFormatting sqref="J2 C2">
    <cfRule type="duplicateValues" dxfId="1354" priority="25"/>
    <cfRule type="duplicateValues" dxfId="1353" priority="26"/>
    <cfRule type="duplicateValues" dxfId="1352" priority="27"/>
    <cfRule type="duplicateValues" dxfId="1351" priority="28"/>
    <cfRule type="duplicateValues" dxfId="1350" priority="29"/>
    <cfRule type="duplicateValues" dxfId="1349" priority="30"/>
    <cfRule type="duplicateValues" dxfId="1348" priority="31"/>
    <cfRule type="duplicateValues" dxfId="1347" priority="32"/>
  </conditionalFormatting>
  <conditionalFormatting sqref="J2">
    <cfRule type="duplicateValues" dxfId="1346" priority="24"/>
  </conditionalFormatting>
  <conditionalFormatting sqref="W378">
    <cfRule type="duplicateValues" dxfId="1345" priority="7"/>
    <cfRule type="duplicateValues" dxfId="1344" priority="1"/>
  </conditionalFormatting>
  <conditionalFormatting sqref="X408:X413 AQ405:AQ407 X252:X254 X305:X306 AQ322:AQ355 BJ379:BJ404 BJ356:BJ377 AR307:AR321 AQ303:AQ304 AR288:AR302 AQ255:AQ287 W250:W251 X236:X249 W211:W235">
    <cfRule type="duplicateValues" dxfId="1343" priority="1681"/>
  </conditionalFormatting>
  <conditionalFormatting sqref="AP378">
    <cfRule type="duplicateValues" dxfId="1342" priority="6"/>
    <cfRule type="duplicateValues" dxfId="1341" priority="5"/>
    <cfRule type="duplicateValues" dxfId="1340" priority="4"/>
    <cfRule type="duplicateValues" dxfId="1339" priority="3"/>
    <cfRule type="duplicateValues" dxfId="1338" priority="2"/>
  </conditionalFormatting>
  <hyperlinks>
    <hyperlink ref="I416:J417" location="الرئيسيه!A1" display="الرئيسيه" xr:uid="{D3345E35-73CB-6047-B87E-AD70420E07C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3CA7-0941-AD47-9659-3418B34B44E4}">
  <sheetPr codeName="Sheet67">
    <pageSetUpPr fitToPage="1"/>
  </sheetPr>
  <dimension ref="A1:Q260"/>
  <sheetViews>
    <sheetView rightToLeft="1" topLeftCell="H1" zoomScale="44" zoomScaleNormal="40" workbookViewId="0">
      <pane ySplit="1" topLeftCell="A248" activePane="bottomLeft" state="frozen"/>
      <selection activeCell="G24" sqref="G24"/>
      <selection pane="bottomLeft" activeCell="Q256" sqref="Q256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51.5703125" customWidth="1"/>
    <col min="15" max="15" width="49.140625" customWidth="1"/>
    <col min="16" max="16" width="53.5703125" style="226" customWidth="1"/>
    <col min="17" max="17" width="52.42578125" style="119" customWidth="1"/>
  </cols>
  <sheetData>
    <row r="1" spans="1:17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2" t="s">
        <v>90</v>
      </c>
      <c r="O1" s="12" t="s">
        <v>12</v>
      </c>
      <c r="P1" s="193" t="s">
        <v>10</v>
      </c>
      <c r="Q1" s="116" t="s">
        <v>11</v>
      </c>
    </row>
    <row r="2" spans="1:17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5">
        <v>0</v>
      </c>
      <c r="O2" s="15">
        <v>0</v>
      </c>
      <c r="P2" s="122"/>
      <c r="Q2" s="117">
        <v>1342279</v>
      </c>
    </row>
    <row r="3" spans="1:17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142"/>
      <c r="Q3" s="117"/>
    </row>
    <row r="4" spans="1:17" s="55" customFormat="1" ht="50.1" customHeight="1" x14ac:dyDescent="1.65">
      <c r="A4" s="50" t="s">
        <v>563</v>
      </c>
      <c r="B4" s="52" t="s">
        <v>564</v>
      </c>
      <c r="C4" s="50" t="s">
        <v>565</v>
      </c>
      <c r="D4" s="50" t="s">
        <v>566</v>
      </c>
      <c r="E4" s="50" t="s">
        <v>101</v>
      </c>
      <c r="F4" s="50" t="s">
        <v>102</v>
      </c>
      <c r="G4" s="50" t="s">
        <v>567</v>
      </c>
      <c r="H4" s="50" t="s">
        <v>104</v>
      </c>
      <c r="I4" s="53">
        <v>0.41666666666666669</v>
      </c>
      <c r="J4" s="50" t="s">
        <v>74</v>
      </c>
      <c r="K4" s="50" t="s">
        <v>105</v>
      </c>
      <c r="L4" s="50" t="s">
        <v>106</v>
      </c>
      <c r="M4" s="50" t="s">
        <v>107</v>
      </c>
      <c r="N4" s="54"/>
      <c r="O4" s="54"/>
      <c r="P4" s="142">
        <v>18000</v>
      </c>
      <c r="Q4" s="117"/>
    </row>
    <row r="5" spans="1:17" s="55" customFormat="1" ht="50.1" customHeight="1" x14ac:dyDescent="1.65">
      <c r="A5" s="50" t="s">
        <v>606</v>
      </c>
      <c r="B5" s="52" t="s">
        <v>607</v>
      </c>
      <c r="C5" s="50" t="s">
        <v>608</v>
      </c>
      <c r="D5" s="50" t="s">
        <v>609</v>
      </c>
      <c r="E5" s="50" t="s">
        <v>101</v>
      </c>
      <c r="F5" s="50" t="s">
        <v>102</v>
      </c>
      <c r="G5" s="50" t="s">
        <v>490</v>
      </c>
      <c r="H5" s="50" t="s">
        <v>104</v>
      </c>
      <c r="I5" s="53">
        <v>0.41666666666666669</v>
      </c>
      <c r="J5" s="50" t="s">
        <v>74</v>
      </c>
      <c r="K5" s="50" t="s">
        <v>105</v>
      </c>
      <c r="L5" s="50" t="s">
        <v>106</v>
      </c>
      <c r="M5" s="50" t="s">
        <v>107</v>
      </c>
      <c r="N5" s="54"/>
      <c r="O5" s="54"/>
      <c r="P5" s="142">
        <v>18000</v>
      </c>
      <c r="Q5" s="117"/>
    </row>
    <row r="6" spans="1:17" s="55" customFormat="1" ht="50.1" customHeight="1" x14ac:dyDescent="1.65">
      <c r="A6" s="50" t="s">
        <v>623</v>
      </c>
      <c r="B6" s="52" t="s">
        <v>624</v>
      </c>
      <c r="C6" s="50" t="s">
        <v>625</v>
      </c>
      <c r="D6" s="50" t="s">
        <v>626</v>
      </c>
      <c r="E6" s="50" t="s">
        <v>101</v>
      </c>
      <c r="F6" s="50" t="s">
        <v>102</v>
      </c>
      <c r="G6" s="50" t="s">
        <v>490</v>
      </c>
      <c r="H6" s="50" t="s">
        <v>104</v>
      </c>
      <c r="I6" s="53">
        <v>0.41666666666666669</v>
      </c>
      <c r="J6" s="50" t="s">
        <v>74</v>
      </c>
      <c r="K6" s="50" t="s">
        <v>105</v>
      </c>
      <c r="L6" s="50" t="s">
        <v>106</v>
      </c>
      <c r="M6" s="50" t="s">
        <v>107</v>
      </c>
      <c r="N6" s="54"/>
      <c r="O6" s="54"/>
      <c r="P6" s="142">
        <v>18000</v>
      </c>
      <c r="Q6" s="117"/>
    </row>
    <row r="7" spans="1:17" s="55" customFormat="1" ht="50.1" customHeight="1" x14ac:dyDescent="1.65">
      <c r="A7" s="50" t="s">
        <v>666</v>
      </c>
      <c r="B7" s="52" t="s">
        <v>667</v>
      </c>
      <c r="C7" s="50" t="s">
        <v>668</v>
      </c>
      <c r="D7" s="50" t="s">
        <v>669</v>
      </c>
      <c r="E7" s="50" t="s">
        <v>101</v>
      </c>
      <c r="F7" s="50" t="s">
        <v>102</v>
      </c>
      <c r="G7" s="50" t="s">
        <v>567</v>
      </c>
      <c r="H7" s="50" t="s">
        <v>104</v>
      </c>
      <c r="I7" s="53">
        <v>0.41666666666666669</v>
      </c>
      <c r="J7" s="50" t="s">
        <v>74</v>
      </c>
      <c r="K7" s="50" t="s">
        <v>105</v>
      </c>
      <c r="L7" s="50" t="s">
        <v>106</v>
      </c>
      <c r="M7" s="50" t="s">
        <v>107</v>
      </c>
      <c r="N7" s="54"/>
      <c r="O7" s="54"/>
      <c r="P7" s="142">
        <v>18000</v>
      </c>
      <c r="Q7" s="117"/>
    </row>
    <row r="8" spans="1:17" s="55" customFormat="1" ht="50.1" customHeight="1" x14ac:dyDescent="1.65">
      <c r="A8" s="50" t="s">
        <v>670</v>
      </c>
      <c r="B8" s="52" t="s">
        <v>671</v>
      </c>
      <c r="C8" s="50" t="s">
        <v>672</v>
      </c>
      <c r="D8" s="50" t="s">
        <v>673</v>
      </c>
      <c r="E8" s="50" t="s">
        <v>101</v>
      </c>
      <c r="F8" s="50" t="s">
        <v>102</v>
      </c>
      <c r="G8" s="50" t="s">
        <v>567</v>
      </c>
      <c r="H8" s="50" t="s">
        <v>104</v>
      </c>
      <c r="I8" s="53">
        <v>0.41666666666666669</v>
      </c>
      <c r="J8" s="50" t="s">
        <v>74</v>
      </c>
      <c r="K8" s="50" t="s">
        <v>105</v>
      </c>
      <c r="L8" s="50" t="s">
        <v>125</v>
      </c>
      <c r="M8" s="50" t="s">
        <v>107</v>
      </c>
      <c r="N8" s="54"/>
      <c r="O8" s="54"/>
      <c r="P8" s="142">
        <v>18000</v>
      </c>
      <c r="Q8" s="117"/>
    </row>
    <row r="9" spans="1:17" s="55" customFormat="1" ht="50.1" customHeight="1" x14ac:dyDescent="1.65">
      <c r="A9" s="50" t="s">
        <v>974</v>
      </c>
      <c r="B9" s="52" t="s">
        <v>975</v>
      </c>
      <c r="C9" s="50" t="s">
        <v>976</v>
      </c>
      <c r="D9" s="50" t="s">
        <v>977</v>
      </c>
      <c r="E9" s="50" t="s">
        <v>687</v>
      </c>
      <c r="F9" s="50" t="s">
        <v>123</v>
      </c>
      <c r="G9" s="50" t="s">
        <v>103</v>
      </c>
      <c r="H9" s="50" t="s">
        <v>104</v>
      </c>
      <c r="I9" s="53">
        <v>0.625</v>
      </c>
      <c r="J9" s="50" t="s">
        <v>74</v>
      </c>
      <c r="K9" s="50" t="s">
        <v>105</v>
      </c>
      <c r="L9" s="50" t="s">
        <v>125</v>
      </c>
      <c r="M9" s="50" t="s">
        <v>107</v>
      </c>
      <c r="N9" s="54"/>
      <c r="O9" s="54"/>
      <c r="P9" s="142">
        <v>18000</v>
      </c>
      <c r="Q9" s="117"/>
    </row>
    <row r="10" spans="1:17" s="55" customFormat="1" ht="50.1" customHeight="1" x14ac:dyDescent="1.65">
      <c r="A10" s="50" t="s">
        <v>1140</v>
      </c>
      <c r="B10" s="52" t="s">
        <v>1141</v>
      </c>
      <c r="C10" s="50" t="s">
        <v>1142</v>
      </c>
      <c r="D10" s="50" t="s">
        <v>1143</v>
      </c>
      <c r="E10" s="50" t="s">
        <v>687</v>
      </c>
      <c r="F10" s="50" t="s">
        <v>102</v>
      </c>
      <c r="G10" s="50" t="s">
        <v>1127</v>
      </c>
      <c r="H10" s="50" t="s">
        <v>104</v>
      </c>
      <c r="I10" s="53">
        <v>0.95833333333333337</v>
      </c>
      <c r="J10" s="50" t="s">
        <v>74</v>
      </c>
      <c r="K10" s="50" t="s">
        <v>105</v>
      </c>
      <c r="L10" s="50" t="s">
        <v>106</v>
      </c>
      <c r="M10" s="50" t="s">
        <v>107</v>
      </c>
      <c r="N10" s="54"/>
      <c r="O10" s="54"/>
      <c r="P10" s="142">
        <v>18000</v>
      </c>
      <c r="Q10" s="117"/>
    </row>
    <row r="11" spans="1:17" s="55" customFormat="1" ht="50.1" customHeight="1" x14ac:dyDescent="1.65">
      <c r="A11" s="50" t="s">
        <v>1160</v>
      </c>
      <c r="B11" s="52" t="s">
        <v>1161</v>
      </c>
      <c r="C11" s="50" t="s">
        <v>1162</v>
      </c>
      <c r="D11" s="50" t="s">
        <v>1163</v>
      </c>
      <c r="E11" s="50" t="s">
        <v>687</v>
      </c>
      <c r="F11" s="50" t="s">
        <v>102</v>
      </c>
      <c r="G11" s="50" t="s">
        <v>1127</v>
      </c>
      <c r="H11" s="50" t="s">
        <v>104</v>
      </c>
      <c r="I11" s="53">
        <v>0.95833333333333337</v>
      </c>
      <c r="J11" s="50" t="s">
        <v>74</v>
      </c>
      <c r="K11" s="50" t="s">
        <v>105</v>
      </c>
      <c r="L11" s="50" t="s">
        <v>106</v>
      </c>
      <c r="M11" s="50" t="s">
        <v>107</v>
      </c>
      <c r="N11" s="54"/>
      <c r="O11" s="54"/>
      <c r="P11" s="142">
        <v>18000</v>
      </c>
      <c r="Q11" s="117"/>
    </row>
    <row r="12" spans="1:17" s="55" customFormat="1" ht="50.1" customHeight="1" x14ac:dyDescent="1.65">
      <c r="A12" s="50" t="s">
        <v>1164</v>
      </c>
      <c r="B12" s="52" t="s">
        <v>1165</v>
      </c>
      <c r="C12" s="50" t="s">
        <v>1166</v>
      </c>
      <c r="D12" s="50" t="s">
        <v>1167</v>
      </c>
      <c r="E12" s="50" t="s">
        <v>687</v>
      </c>
      <c r="F12" s="50" t="s">
        <v>102</v>
      </c>
      <c r="G12" s="50" t="s">
        <v>1127</v>
      </c>
      <c r="H12" s="50" t="s">
        <v>104</v>
      </c>
      <c r="I12" s="53">
        <v>0.95833333333333337</v>
      </c>
      <c r="J12" s="50" t="s">
        <v>74</v>
      </c>
      <c r="K12" s="50" t="s">
        <v>105</v>
      </c>
      <c r="L12" s="50" t="s">
        <v>106</v>
      </c>
      <c r="M12" s="50" t="s">
        <v>107</v>
      </c>
      <c r="N12" s="54"/>
      <c r="O12" s="54"/>
      <c r="P12" s="142">
        <v>18000</v>
      </c>
      <c r="Q12" s="117"/>
    </row>
    <row r="13" spans="1:17" s="55" customFormat="1" ht="50.1" customHeight="1" x14ac:dyDescent="1.65">
      <c r="A13" s="50" t="s">
        <v>1192</v>
      </c>
      <c r="B13" s="52" t="s">
        <v>1193</v>
      </c>
      <c r="C13" s="50" t="s">
        <v>1194</v>
      </c>
      <c r="D13" s="50" t="s">
        <v>1195</v>
      </c>
      <c r="E13" s="50" t="s">
        <v>687</v>
      </c>
      <c r="F13" s="50" t="s">
        <v>102</v>
      </c>
      <c r="G13" s="50" t="s">
        <v>1127</v>
      </c>
      <c r="H13" s="50" t="s">
        <v>104</v>
      </c>
      <c r="I13" s="53">
        <v>0.95833333333333337</v>
      </c>
      <c r="J13" s="50" t="s">
        <v>74</v>
      </c>
      <c r="K13" s="50" t="s">
        <v>105</v>
      </c>
      <c r="L13" s="50" t="s">
        <v>106</v>
      </c>
      <c r="M13" s="50" t="s">
        <v>107</v>
      </c>
      <c r="N13" s="54"/>
      <c r="O13" s="54"/>
      <c r="P13" s="142">
        <v>18000</v>
      </c>
      <c r="Q13" s="117"/>
    </row>
    <row r="14" spans="1:17" s="55" customFormat="1" ht="50.1" customHeight="1" x14ac:dyDescent="1.65">
      <c r="A14" s="50" t="s">
        <v>1220</v>
      </c>
      <c r="B14" s="52" t="s">
        <v>1221</v>
      </c>
      <c r="C14" s="50" t="s">
        <v>1222</v>
      </c>
      <c r="D14" s="50" t="s">
        <v>1223</v>
      </c>
      <c r="E14" s="50" t="s">
        <v>687</v>
      </c>
      <c r="F14" s="50" t="s">
        <v>102</v>
      </c>
      <c r="G14" s="50" t="s">
        <v>1127</v>
      </c>
      <c r="H14" s="50" t="s">
        <v>104</v>
      </c>
      <c r="I14" s="53">
        <v>0.95833333333333337</v>
      </c>
      <c r="J14" s="50" t="s">
        <v>74</v>
      </c>
      <c r="K14" s="50" t="s">
        <v>105</v>
      </c>
      <c r="L14" s="50" t="s">
        <v>106</v>
      </c>
      <c r="M14" s="50" t="s">
        <v>107</v>
      </c>
      <c r="N14" s="54"/>
      <c r="O14" s="54"/>
      <c r="P14" s="142">
        <v>18000</v>
      </c>
      <c r="Q14" s="117"/>
    </row>
    <row r="15" spans="1:17" ht="50.1" customHeight="1" x14ac:dyDescent="1.3">
      <c r="A15" s="696" t="s">
        <v>1302</v>
      </c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203"/>
      <c r="P15" s="204"/>
      <c r="Q15" s="205"/>
    </row>
    <row r="16" spans="1:17" ht="50.1" customHeight="1" x14ac:dyDescent="1.3">
      <c r="A16" s="31" t="s">
        <v>1587</v>
      </c>
      <c r="B16" s="37" t="s">
        <v>1588</v>
      </c>
      <c r="C16" s="31" t="s">
        <v>1589</v>
      </c>
      <c r="D16" s="31" t="s">
        <v>1590</v>
      </c>
      <c r="E16" s="31" t="s">
        <v>687</v>
      </c>
      <c r="F16" s="31" t="s">
        <v>123</v>
      </c>
      <c r="G16" s="31" t="s">
        <v>994</v>
      </c>
      <c r="H16" s="31" t="s">
        <v>1303</v>
      </c>
      <c r="I16" s="38">
        <v>0.33333333333333331</v>
      </c>
      <c r="J16" s="31" t="s">
        <v>74</v>
      </c>
      <c r="K16" s="31" t="s">
        <v>105</v>
      </c>
      <c r="L16" s="31" t="s">
        <v>106</v>
      </c>
      <c r="M16" s="31" t="s">
        <v>107</v>
      </c>
      <c r="N16" s="23"/>
      <c r="O16" s="19"/>
      <c r="P16" s="187">
        <v>18000</v>
      </c>
      <c r="Q16" s="170"/>
    </row>
    <row r="17" spans="1:17" ht="50.1" customHeight="1" x14ac:dyDescent="1.3">
      <c r="A17" s="31" t="s">
        <v>1595</v>
      </c>
      <c r="B17" s="37" t="s">
        <v>1596</v>
      </c>
      <c r="C17" s="31" t="s">
        <v>1597</v>
      </c>
      <c r="D17" s="31" t="s">
        <v>1598</v>
      </c>
      <c r="E17" s="31" t="s">
        <v>687</v>
      </c>
      <c r="F17" s="31" t="s">
        <v>123</v>
      </c>
      <c r="G17" s="31" t="s">
        <v>994</v>
      </c>
      <c r="H17" s="31" t="s">
        <v>1303</v>
      </c>
      <c r="I17" s="38">
        <v>0.33333333333333331</v>
      </c>
      <c r="J17" s="31" t="s">
        <v>74</v>
      </c>
      <c r="K17" s="31" t="s">
        <v>105</v>
      </c>
      <c r="L17" s="31" t="s">
        <v>106</v>
      </c>
      <c r="M17" s="31" t="s">
        <v>107</v>
      </c>
      <c r="N17" s="23"/>
      <c r="O17" s="19"/>
      <c r="P17" s="187">
        <v>18000</v>
      </c>
      <c r="Q17" s="170"/>
    </row>
    <row r="18" spans="1:17" ht="50.1" customHeight="1" x14ac:dyDescent="1.3">
      <c r="A18" s="31" t="s">
        <v>1603</v>
      </c>
      <c r="B18" s="37" t="s">
        <v>1604</v>
      </c>
      <c r="C18" s="31" t="s">
        <v>1605</v>
      </c>
      <c r="D18" s="31" t="s">
        <v>1606</v>
      </c>
      <c r="E18" s="31" t="s">
        <v>687</v>
      </c>
      <c r="F18" s="31" t="s">
        <v>123</v>
      </c>
      <c r="G18" s="31" t="s">
        <v>994</v>
      </c>
      <c r="H18" s="31" t="s">
        <v>1303</v>
      </c>
      <c r="I18" s="38">
        <v>0.33333333333333331</v>
      </c>
      <c r="J18" s="31" t="s">
        <v>74</v>
      </c>
      <c r="K18" s="31" t="s">
        <v>105</v>
      </c>
      <c r="L18" s="31" t="s">
        <v>106</v>
      </c>
      <c r="M18" s="31" t="s">
        <v>107</v>
      </c>
      <c r="N18" s="23"/>
      <c r="O18" s="19"/>
      <c r="P18" s="187">
        <v>18000</v>
      </c>
      <c r="Q18" s="170"/>
    </row>
    <row r="19" spans="1:17" ht="50.1" customHeight="1" x14ac:dyDescent="1.3">
      <c r="A19" s="31" t="s">
        <v>1607</v>
      </c>
      <c r="B19" s="37" t="s">
        <v>1608</v>
      </c>
      <c r="C19" s="31" t="s">
        <v>1609</v>
      </c>
      <c r="D19" s="31" t="s">
        <v>1610</v>
      </c>
      <c r="E19" s="31" t="s">
        <v>687</v>
      </c>
      <c r="F19" s="31" t="s">
        <v>123</v>
      </c>
      <c r="G19" s="31" t="s">
        <v>994</v>
      </c>
      <c r="H19" s="31" t="s">
        <v>1303</v>
      </c>
      <c r="I19" s="38">
        <v>0.33333333333333331</v>
      </c>
      <c r="J19" s="31" t="s">
        <v>74</v>
      </c>
      <c r="K19" s="31" t="s">
        <v>105</v>
      </c>
      <c r="L19" s="31" t="s">
        <v>106</v>
      </c>
      <c r="M19" s="31" t="s">
        <v>107</v>
      </c>
      <c r="N19" s="23"/>
      <c r="O19" s="19"/>
      <c r="P19" s="187">
        <v>18000</v>
      </c>
      <c r="Q19" s="170"/>
    </row>
    <row r="20" spans="1:17" ht="50.1" customHeight="1" x14ac:dyDescent="1.3">
      <c r="A20" s="31" t="s">
        <v>1611</v>
      </c>
      <c r="B20" s="37" t="s">
        <v>1612</v>
      </c>
      <c r="C20" s="31" t="s">
        <v>1613</v>
      </c>
      <c r="D20" s="31" t="s">
        <v>1614</v>
      </c>
      <c r="E20" s="31" t="s">
        <v>687</v>
      </c>
      <c r="F20" s="31" t="s">
        <v>123</v>
      </c>
      <c r="G20" s="31" t="s">
        <v>994</v>
      </c>
      <c r="H20" s="31" t="s">
        <v>1303</v>
      </c>
      <c r="I20" s="38">
        <v>0.33333333333333331</v>
      </c>
      <c r="J20" s="31" t="s">
        <v>74</v>
      </c>
      <c r="K20" s="31" t="s">
        <v>105</v>
      </c>
      <c r="L20" s="31" t="s">
        <v>106</v>
      </c>
      <c r="M20" s="31" t="s">
        <v>107</v>
      </c>
      <c r="N20" s="23"/>
      <c r="O20" s="19"/>
      <c r="P20" s="187">
        <v>18000</v>
      </c>
      <c r="Q20" s="170"/>
    </row>
    <row r="21" spans="1:17" ht="50.1" customHeight="1" x14ac:dyDescent="1.3">
      <c r="A21" s="31" t="s">
        <v>1615</v>
      </c>
      <c r="B21" s="37" t="s">
        <v>1616</v>
      </c>
      <c r="C21" s="31" t="s">
        <v>1617</v>
      </c>
      <c r="D21" s="31" t="s">
        <v>1618</v>
      </c>
      <c r="E21" s="31" t="s">
        <v>687</v>
      </c>
      <c r="F21" s="31" t="s">
        <v>123</v>
      </c>
      <c r="G21" s="31" t="s">
        <v>994</v>
      </c>
      <c r="H21" s="31" t="s">
        <v>1303</v>
      </c>
      <c r="I21" s="38">
        <v>0.33333333333333331</v>
      </c>
      <c r="J21" s="31" t="s">
        <v>74</v>
      </c>
      <c r="K21" s="31" t="s">
        <v>105</v>
      </c>
      <c r="L21" s="31" t="s">
        <v>106</v>
      </c>
      <c r="M21" s="31" t="s">
        <v>107</v>
      </c>
      <c r="N21" s="23"/>
      <c r="O21" s="19"/>
      <c r="P21" s="187">
        <v>18000</v>
      </c>
      <c r="Q21" s="170"/>
    </row>
    <row r="22" spans="1:17" ht="50.1" customHeight="1" x14ac:dyDescent="1.3">
      <c r="A22" s="31" t="s">
        <v>1619</v>
      </c>
      <c r="B22" s="37" t="s">
        <v>1620</v>
      </c>
      <c r="C22" s="31" t="s">
        <v>1621</v>
      </c>
      <c r="D22" s="31" t="s">
        <v>1622</v>
      </c>
      <c r="E22" s="31" t="s">
        <v>687</v>
      </c>
      <c r="F22" s="31" t="s">
        <v>123</v>
      </c>
      <c r="G22" s="31" t="s">
        <v>994</v>
      </c>
      <c r="H22" s="31" t="s">
        <v>1303</v>
      </c>
      <c r="I22" s="38">
        <v>0.33333333333333331</v>
      </c>
      <c r="J22" s="31" t="s">
        <v>74</v>
      </c>
      <c r="K22" s="31" t="s">
        <v>105</v>
      </c>
      <c r="L22" s="31" t="s">
        <v>106</v>
      </c>
      <c r="M22" s="31" t="s">
        <v>107</v>
      </c>
      <c r="N22" s="23"/>
      <c r="O22" s="19"/>
      <c r="P22" s="187">
        <v>18000</v>
      </c>
      <c r="Q22" s="170"/>
    </row>
    <row r="23" spans="1:17" ht="50.1" customHeight="1" x14ac:dyDescent="1.3">
      <c r="A23" s="31" t="s">
        <v>1627</v>
      </c>
      <c r="B23" s="37" t="s">
        <v>1628</v>
      </c>
      <c r="C23" s="31" t="s">
        <v>1629</v>
      </c>
      <c r="D23" s="31" t="s">
        <v>1630</v>
      </c>
      <c r="E23" s="31" t="s">
        <v>687</v>
      </c>
      <c r="F23" s="31" t="s">
        <v>123</v>
      </c>
      <c r="G23" s="31" t="s">
        <v>994</v>
      </c>
      <c r="H23" s="31" t="s">
        <v>1303</v>
      </c>
      <c r="I23" s="38">
        <v>0.33333333333333331</v>
      </c>
      <c r="J23" s="31" t="s">
        <v>74</v>
      </c>
      <c r="K23" s="31" t="s">
        <v>105</v>
      </c>
      <c r="L23" s="31" t="s">
        <v>106</v>
      </c>
      <c r="M23" s="31" t="s">
        <v>107</v>
      </c>
      <c r="N23" s="23"/>
      <c r="O23" s="19"/>
      <c r="P23" s="187">
        <v>18000</v>
      </c>
      <c r="Q23" s="170"/>
    </row>
    <row r="24" spans="1:17" ht="50.1" customHeight="1" x14ac:dyDescent="1.3">
      <c r="A24" s="31" t="s">
        <v>1631</v>
      </c>
      <c r="B24" s="37" t="s">
        <v>1632</v>
      </c>
      <c r="C24" s="31" t="s">
        <v>1633</v>
      </c>
      <c r="D24" s="31" t="s">
        <v>1634</v>
      </c>
      <c r="E24" s="31" t="s">
        <v>687</v>
      </c>
      <c r="F24" s="31" t="s">
        <v>123</v>
      </c>
      <c r="G24" s="31" t="s">
        <v>994</v>
      </c>
      <c r="H24" s="31" t="s">
        <v>1303</v>
      </c>
      <c r="I24" s="38">
        <v>0.33333333333333331</v>
      </c>
      <c r="J24" s="31" t="s">
        <v>74</v>
      </c>
      <c r="K24" s="31" t="s">
        <v>105</v>
      </c>
      <c r="L24" s="31" t="s">
        <v>106</v>
      </c>
      <c r="M24" s="31" t="s">
        <v>107</v>
      </c>
      <c r="N24" s="23"/>
      <c r="O24" s="19"/>
      <c r="P24" s="187">
        <v>18000</v>
      </c>
      <c r="Q24" s="170"/>
    </row>
    <row r="25" spans="1:17" ht="50.1" customHeight="1" x14ac:dyDescent="1.3">
      <c r="A25" s="31" t="s">
        <v>1635</v>
      </c>
      <c r="B25" s="37" t="s">
        <v>1636</v>
      </c>
      <c r="C25" s="31" t="s">
        <v>1637</v>
      </c>
      <c r="D25" s="31" t="s">
        <v>1638</v>
      </c>
      <c r="E25" s="31" t="s">
        <v>101</v>
      </c>
      <c r="F25" s="31" t="s">
        <v>102</v>
      </c>
      <c r="G25" s="31" t="s">
        <v>1544</v>
      </c>
      <c r="H25" s="31" t="s">
        <v>1303</v>
      </c>
      <c r="I25" s="38">
        <v>0.41666666666666669</v>
      </c>
      <c r="J25" s="31" t="s">
        <v>74</v>
      </c>
      <c r="K25" s="31" t="s">
        <v>105</v>
      </c>
      <c r="L25" s="31" t="s">
        <v>106</v>
      </c>
      <c r="M25" s="31" t="s">
        <v>107</v>
      </c>
      <c r="N25" s="23"/>
      <c r="O25" s="19"/>
      <c r="P25" s="187">
        <v>18000</v>
      </c>
      <c r="Q25" s="170"/>
    </row>
    <row r="26" spans="1:17" ht="50.1" customHeight="1" x14ac:dyDescent="1.3">
      <c r="A26" s="31" t="s">
        <v>1639</v>
      </c>
      <c r="B26" s="37" t="s">
        <v>1640</v>
      </c>
      <c r="C26" s="31" t="s">
        <v>1641</v>
      </c>
      <c r="D26" s="31" t="s">
        <v>1642</v>
      </c>
      <c r="E26" s="31" t="s">
        <v>101</v>
      </c>
      <c r="F26" s="31" t="s">
        <v>123</v>
      </c>
      <c r="G26" s="31" t="s">
        <v>1127</v>
      </c>
      <c r="H26" s="31" t="s">
        <v>1303</v>
      </c>
      <c r="I26" s="38">
        <v>0.41666666666666669</v>
      </c>
      <c r="J26" s="31" t="s">
        <v>74</v>
      </c>
      <c r="K26" s="31" t="s">
        <v>105</v>
      </c>
      <c r="L26" s="31" t="s">
        <v>106</v>
      </c>
      <c r="M26" s="31" t="s">
        <v>107</v>
      </c>
      <c r="N26" s="23"/>
      <c r="O26" s="19"/>
      <c r="P26" s="187">
        <v>18000</v>
      </c>
      <c r="Q26" s="170"/>
    </row>
    <row r="27" spans="1:17" ht="50.1" customHeight="1" x14ac:dyDescent="1.05">
      <c r="A27" s="31" t="s">
        <v>1651</v>
      </c>
      <c r="B27" s="37" t="s">
        <v>1652</v>
      </c>
      <c r="C27" s="31" t="s">
        <v>1653</v>
      </c>
      <c r="D27" s="31" t="s">
        <v>1654</v>
      </c>
      <c r="E27" s="31" t="s">
        <v>101</v>
      </c>
      <c r="F27" s="31" t="s">
        <v>123</v>
      </c>
      <c r="G27" s="31" t="s">
        <v>1127</v>
      </c>
      <c r="H27" s="31" t="s">
        <v>1303</v>
      </c>
      <c r="I27" s="38">
        <v>0.41666666666666669</v>
      </c>
      <c r="J27" s="31" t="s">
        <v>74</v>
      </c>
      <c r="K27" s="31" t="s">
        <v>105</v>
      </c>
      <c r="L27" s="31" t="s">
        <v>106</v>
      </c>
      <c r="M27" s="31" t="s">
        <v>107</v>
      </c>
      <c r="N27" s="23"/>
      <c r="O27" s="23"/>
      <c r="P27" s="187">
        <v>18000</v>
      </c>
      <c r="Q27" s="29"/>
    </row>
    <row r="28" spans="1:17" ht="50.1" customHeight="1" x14ac:dyDescent="1.05">
      <c r="A28" s="708" t="s">
        <v>3093</v>
      </c>
      <c r="B28" s="708"/>
      <c r="C28" s="708"/>
      <c r="D28" s="708"/>
      <c r="E28" s="708"/>
      <c r="F28" s="708"/>
      <c r="G28" s="708"/>
      <c r="H28" s="708"/>
      <c r="I28" s="708"/>
      <c r="J28" s="708"/>
      <c r="K28" s="708"/>
      <c r="L28" s="708"/>
      <c r="M28" s="708"/>
      <c r="N28" s="708"/>
      <c r="O28" s="708"/>
      <c r="P28" s="708"/>
      <c r="Q28" s="202"/>
    </row>
    <row r="29" spans="1:17" ht="50.1" customHeight="1" x14ac:dyDescent="1.65">
      <c r="A29" s="31" t="s">
        <v>2386</v>
      </c>
      <c r="B29" s="37" t="s">
        <v>2387</v>
      </c>
      <c r="C29" s="31" t="s">
        <v>2388</v>
      </c>
      <c r="D29" s="31" t="s">
        <v>2389</v>
      </c>
      <c r="E29" s="31" t="s">
        <v>687</v>
      </c>
      <c r="F29" s="31" t="s">
        <v>123</v>
      </c>
      <c r="G29" s="31" t="s">
        <v>994</v>
      </c>
      <c r="H29" s="31" t="s">
        <v>2017</v>
      </c>
      <c r="I29" s="38">
        <v>0.33333333333333331</v>
      </c>
      <c r="J29" s="31" t="s">
        <v>74</v>
      </c>
      <c r="K29" s="31" t="s">
        <v>105</v>
      </c>
      <c r="L29" s="31" t="s">
        <v>106</v>
      </c>
      <c r="M29" s="31" t="s">
        <v>107</v>
      </c>
      <c r="N29" s="29"/>
      <c r="O29" s="23"/>
      <c r="P29" s="195">
        <v>18000</v>
      </c>
      <c r="Q29" s="117"/>
    </row>
    <row r="30" spans="1:17" ht="50.1" customHeight="1" x14ac:dyDescent="1.65">
      <c r="A30" s="26" t="s">
        <v>2390</v>
      </c>
      <c r="B30" s="27" t="s">
        <v>2391</v>
      </c>
      <c r="C30" s="31" t="s">
        <v>2392</v>
      </c>
      <c r="D30" s="26" t="s">
        <v>2393</v>
      </c>
      <c r="E30" s="26" t="s">
        <v>687</v>
      </c>
      <c r="F30" s="26" t="s">
        <v>123</v>
      </c>
      <c r="G30" s="26" t="s">
        <v>994</v>
      </c>
      <c r="H30" s="26" t="s">
        <v>2017</v>
      </c>
      <c r="I30" s="28">
        <v>0.33333333333333331</v>
      </c>
      <c r="J30" s="26" t="s">
        <v>74</v>
      </c>
      <c r="K30" s="31" t="s">
        <v>105</v>
      </c>
      <c r="L30" s="26" t="s">
        <v>106</v>
      </c>
      <c r="M30" s="26" t="s">
        <v>107</v>
      </c>
      <c r="N30" s="175"/>
      <c r="O30" s="23"/>
      <c r="P30" s="196">
        <v>18000</v>
      </c>
      <c r="Q30" s="117"/>
    </row>
    <row r="31" spans="1:17" ht="50.1" customHeight="1" x14ac:dyDescent="1.65">
      <c r="A31" s="31" t="s">
        <v>2394</v>
      </c>
      <c r="B31" s="37" t="s">
        <v>2395</v>
      </c>
      <c r="C31" s="31" t="s">
        <v>2396</v>
      </c>
      <c r="D31" s="31" t="s">
        <v>2397</v>
      </c>
      <c r="E31" s="31" t="s">
        <v>687</v>
      </c>
      <c r="F31" s="31" t="s">
        <v>123</v>
      </c>
      <c r="G31" s="31" t="s">
        <v>994</v>
      </c>
      <c r="H31" s="31" t="s">
        <v>2017</v>
      </c>
      <c r="I31" s="38">
        <v>0.33333333333333331</v>
      </c>
      <c r="J31" s="31" t="s">
        <v>74</v>
      </c>
      <c r="K31" s="31" t="s">
        <v>105</v>
      </c>
      <c r="L31" s="31" t="s">
        <v>106</v>
      </c>
      <c r="M31" s="31" t="s">
        <v>107</v>
      </c>
      <c r="N31" s="29"/>
      <c r="O31" s="23"/>
      <c r="P31" s="195">
        <v>18000</v>
      </c>
      <c r="Q31" s="117"/>
    </row>
    <row r="32" spans="1:17" ht="50.1" customHeight="1" x14ac:dyDescent="1.65">
      <c r="A32" s="31" t="s">
        <v>2398</v>
      </c>
      <c r="B32" s="37" t="s">
        <v>2399</v>
      </c>
      <c r="C32" s="31" t="s">
        <v>2400</v>
      </c>
      <c r="D32" s="31" t="s">
        <v>2401</v>
      </c>
      <c r="E32" s="31" t="s">
        <v>687</v>
      </c>
      <c r="F32" s="31" t="s">
        <v>123</v>
      </c>
      <c r="G32" s="31" t="s">
        <v>994</v>
      </c>
      <c r="H32" s="31" t="s">
        <v>2017</v>
      </c>
      <c r="I32" s="38">
        <v>0.33333333333333331</v>
      </c>
      <c r="J32" s="31" t="s">
        <v>74</v>
      </c>
      <c r="K32" s="31" t="s">
        <v>105</v>
      </c>
      <c r="L32" s="31" t="s">
        <v>106</v>
      </c>
      <c r="M32" s="31" t="s">
        <v>107</v>
      </c>
      <c r="N32" s="29"/>
      <c r="O32" s="23"/>
      <c r="P32" s="195">
        <v>18000</v>
      </c>
      <c r="Q32" s="117"/>
    </row>
    <row r="33" spans="1:17" ht="50.1" customHeight="1" x14ac:dyDescent="1.65">
      <c r="A33" s="31" t="s">
        <v>2402</v>
      </c>
      <c r="B33" s="37" t="s">
        <v>2403</v>
      </c>
      <c r="C33" s="31" t="s">
        <v>2404</v>
      </c>
      <c r="D33" s="31" t="s">
        <v>2405</v>
      </c>
      <c r="E33" s="31" t="s">
        <v>687</v>
      </c>
      <c r="F33" s="31" t="s">
        <v>123</v>
      </c>
      <c r="G33" s="31" t="s">
        <v>994</v>
      </c>
      <c r="H33" s="31" t="s">
        <v>2017</v>
      </c>
      <c r="I33" s="38">
        <v>0.33333333333333331</v>
      </c>
      <c r="J33" s="31" t="s">
        <v>74</v>
      </c>
      <c r="K33" s="31" t="s">
        <v>105</v>
      </c>
      <c r="L33" s="31" t="s">
        <v>106</v>
      </c>
      <c r="M33" s="31" t="s">
        <v>107</v>
      </c>
      <c r="N33" s="29"/>
      <c r="O33" s="23"/>
      <c r="P33" s="195">
        <v>18000</v>
      </c>
      <c r="Q33" s="117"/>
    </row>
    <row r="34" spans="1:17" ht="50.1" customHeight="1" x14ac:dyDescent="1.65">
      <c r="A34" s="31" t="s">
        <v>2406</v>
      </c>
      <c r="B34" s="37" t="s">
        <v>2407</v>
      </c>
      <c r="C34" s="31" t="s">
        <v>2408</v>
      </c>
      <c r="D34" s="31" t="s">
        <v>2409</v>
      </c>
      <c r="E34" s="31" t="s">
        <v>687</v>
      </c>
      <c r="F34" s="31" t="s">
        <v>123</v>
      </c>
      <c r="G34" s="31" t="s">
        <v>994</v>
      </c>
      <c r="H34" s="31" t="s">
        <v>2017</v>
      </c>
      <c r="I34" s="38">
        <v>0.33333333333333331</v>
      </c>
      <c r="J34" s="31" t="s">
        <v>74</v>
      </c>
      <c r="K34" s="31" t="s">
        <v>105</v>
      </c>
      <c r="L34" s="31" t="s">
        <v>106</v>
      </c>
      <c r="M34" s="31" t="s">
        <v>107</v>
      </c>
      <c r="N34" s="29"/>
      <c r="O34" s="23"/>
      <c r="P34" s="195">
        <v>18000</v>
      </c>
      <c r="Q34" s="117"/>
    </row>
    <row r="35" spans="1:17" ht="50.1" customHeight="1" x14ac:dyDescent="1.65">
      <c r="A35" s="31" t="s">
        <v>2410</v>
      </c>
      <c r="B35" s="37" t="s">
        <v>2411</v>
      </c>
      <c r="C35" s="31" t="s">
        <v>2412</v>
      </c>
      <c r="D35" s="31" t="s">
        <v>2413</v>
      </c>
      <c r="E35" s="31" t="s">
        <v>687</v>
      </c>
      <c r="F35" s="31" t="s">
        <v>123</v>
      </c>
      <c r="G35" s="31" t="s">
        <v>994</v>
      </c>
      <c r="H35" s="31" t="s">
        <v>2017</v>
      </c>
      <c r="I35" s="38">
        <v>0.33333333333333331</v>
      </c>
      <c r="J35" s="31" t="s">
        <v>74</v>
      </c>
      <c r="K35" s="31" t="s">
        <v>105</v>
      </c>
      <c r="L35" s="31" t="s">
        <v>106</v>
      </c>
      <c r="M35" s="31" t="s">
        <v>107</v>
      </c>
      <c r="N35" s="29"/>
      <c r="O35" s="23"/>
      <c r="P35" s="195">
        <v>18000</v>
      </c>
      <c r="Q35" s="117"/>
    </row>
    <row r="36" spans="1:17" ht="50.1" customHeight="1" x14ac:dyDescent="1.65">
      <c r="A36" s="31" t="s">
        <v>2414</v>
      </c>
      <c r="B36" s="37" t="s">
        <v>2252</v>
      </c>
      <c r="C36" s="31" t="s">
        <v>2415</v>
      </c>
      <c r="D36" s="31" t="s">
        <v>2416</v>
      </c>
      <c r="E36" s="31" t="s">
        <v>687</v>
      </c>
      <c r="F36" s="31" t="s">
        <v>123</v>
      </c>
      <c r="G36" s="31" t="s">
        <v>994</v>
      </c>
      <c r="H36" s="31" t="s">
        <v>2017</v>
      </c>
      <c r="I36" s="38">
        <v>0.33333333333333331</v>
      </c>
      <c r="J36" s="31" t="s">
        <v>74</v>
      </c>
      <c r="K36" s="31" t="s">
        <v>105</v>
      </c>
      <c r="L36" s="31" t="s">
        <v>106</v>
      </c>
      <c r="M36" s="31" t="s">
        <v>107</v>
      </c>
      <c r="N36" s="29"/>
      <c r="O36" s="23"/>
      <c r="P36" s="195">
        <v>18000</v>
      </c>
      <c r="Q36" s="117"/>
    </row>
    <row r="37" spans="1:17" ht="50.1" customHeight="1" x14ac:dyDescent="1.65">
      <c r="A37" s="31" t="s">
        <v>2417</v>
      </c>
      <c r="B37" s="37" t="s">
        <v>2418</v>
      </c>
      <c r="C37" s="31" t="s">
        <v>2419</v>
      </c>
      <c r="D37" s="31" t="s">
        <v>2420</v>
      </c>
      <c r="E37" s="31" t="s">
        <v>687</v>
      </c>
      <c r="F37" s="31" t="s">
        <v>123</v>
      </c>
      <c r="G37" s="31" t="s">
        <v>994</v>
      </c>
      <c r="H37" s="31" t="s">
        <v>2017</v>
      </c>
      <c r="I37" s="38">
        <v>0.33333333333333331</v>
      </c>
      <c r="J37" s="31" t="s">
        <v>74</v>
      </c>
      <c r="K37" s="31" t="s">
        <v>105</v>
      </c>
      <c r="L37" s="31" t="s">
        <v>106</v>
      </c>
      <c r="M37" s="31" t="s">
        <v>107</v>
      </c>
      <c r="N37" s="29"/>
      <c r="O37" s="23"/>
      <c r="P37" s="195">
        <v>18000</v>
      </c>
      <c r="Q37" s="117"/>
    </row>
    <row r="38" spans="1:17" ht="50.1" customHeight="1" x14ac:dyDescent="1.65">
      <c r="A38" s="31" t="s">
        <v>2421</v>
      </c>
      <c r="B38" s="37" t="s">
        <v>2422</v>
      </c>
      <c r="C38" s="31" t="s">
        <v>2423</v>
      </c>
      <c r="D38" s="31" t="s">
        <v>2424</v>
      </c>
      <c r="E38" s="31" t="s">
        <v>687</v>
      </c>
      <c r="F38" s="31" t="s">
        <v>123</v>
      </c>
      <c r="G38" s="31" t="s">
        <v>994</v>
      </c>
      <c r="H38" s="31" t="s">
        <v>2017</v>
      </c>
      <c r="I38" s="38">
        <v>0.33333333333333331</v>
      </c>
      <c r="J38" s="31" t="s">
        <v>74</v>
      </c>
      <c r="K38" s="31" t="s">
        <v>105</v>
      </c>
      <c r="L38" s="31" t="s">
        <v>106</v>
      </c>
      <c r="M38" s="31" t="s">
        <v>107</v>
      </c>
      <c r="N38" s="29"/>
      <c r="O38" s="23"/>
      <c r="P38" s="195">
        <v>18000</v>
      </c>
      <c r="Q38" s="117"/>
    </row>
    <row r="39" spans="1:17" ht="50.1" customHeight="1" x14ac:dyDescent="1.65">
      <c r="A39" s="31" t="s">
        <v>2425</v>
      </c>
      <c r="B39" s="37" t="s">
        <v>2027</v>
      </c>
      <c r="C39" s="31" t="s">
        <v>2426</v>
      </c>
      <c r="D39" s="31" t="s">
        <v>2427</v>
      </c>
      <c r="E39" s="31" t="s">
        <v>687</v>
      </c>
      <c r="F39" s="31" t="s">
        <v>123</v>
      </c>
      <c r="G39" s="31" t="s">
        <v>994</v>
      </c>
      <c r="H39" s="31" t="s">
        <v>2017</v>
      </c>
      <c r="I39" s="38">
        <v>0.33333333333333331</v>
      </c>
      <c r="J39" s="31" t="s">
        <v>74</v>
      </c>
      <c r="K39" s="31" t="s">
        <v>105</v>
      </c>
      <c r="L39" s="31" t="s">
        <v>106</v>
      </c>
      <c r="M39" s="31" t="s">
        <v>107</v>
      </c>
      <c r="N39" s="29"/>
      <c r="O39" s="23"/>
      <c r="P39" s="195">
        <v>18000</v>
      </c>
      <c r="Q39" s="117"/>
    </row>
    <row r="40" spans="1:17" ht="50.1" customHeight="1" x14ac:dyDescent="1.65">
      <c r="A40" s="31" t="s">
        <v>2428</v>
      </c>
      <c r="B40" s="37" t="s">
        <v>2429</v>
      </c>
      <c r="C40" s="31" t="s">
        <v>2430</v>
      </c>
      <c r="D40" s="31" t="s">
        <v>2431</v>
      </c>
      <c r="E40" s="31" t="s">
        <v>687</v>
      </c>
      <c r="F40" s="31" t="s">
        <v>123</v>
      </c>
      <c r="G40" s="31" t="s">
        <v>994</v>
      </c>
      <c r="H40" s="31" t="s">
        <v>2017</v>
      </c>
      <c r="I40" s="38">
        <v>0.33333333333333331</v>
      </c>
      <c r="J40" s="31" t="s">
        <v>74</v>
      </c>
      <c r="K40" s="31" t="s">
        <v>105</v>
      </c>
      <c r="L40" s="31" t="s">
        <v>106</v>
      </c>
      <c r="M40" s="31" t="s">
        <v>107</v>
      </c>
      <c r="N40" s="29"/>
      <c r="O40" s="23"/>
      <c r="P40" s="195">
        <v>18000</v>
      </c>
      <c r="Q40" s="117"/>
    </row>
    <row r="41" spans="1:17" ht="50.1" customHeight="1" x14ac:dyDescent="1.65">
      <c r="A41" s="31" t="s">
        <v>2432</v>
      </c>
      <c r="B41" s="37" t="s">
        <v>2433</v>
      </c>
      <c r="C41" s="31" t="s">
        <v>2434</v>
      </c>
      <c r="D41" s="31" t="s">
        <v>2435</v>
      </c>
      <c r="E41" s="31" t="s">
        <v>687</v>
      </c>
      <c r="F41" s="31" t="s">
        <v>123</v>
      </c>
      <c r="G41" s="31" t="s">
        <v>994</v>
      </c>
      <c r="H41" s="31" t="s">
        <v>2017</v>
      </c>
      <c r="I41" s="38">
        <v>0.33333333333333331</v>
      </c>
      <c r="J41" s="31" t="s">
        <v>74</v>
      </c>
      <c r="K41" s="31" t="s">
        <v>105</v>
      </c>
      <c r="L41" s="31" t="s">
        <v>106</v>
      </c>
      <c r="M41" s="31" t="s">
        <v>107</v>
      </c>
      <c r="N41" s="29"/>
      <c r="O41" s="23"/>
      <c r="P41" s="195">
        <v>18000</v>
      </c>
      <c r="Q41" s="117"/>
    </row>
    <row r="42" spans="1:17" ht="50.1" customHeight="1" x14ac:dyDescent="1.65">
      <c r="A42" s="31" t="s">
        <v>2436</v>
      </c>
      <c r="B42" s="37" t="s">
        <v>2437</v>
      </c>
      <c r="C42" s="31" t="s">
        <v>2438</v>
      </c>
      <c r="D42" s="31" t="s">
        <v>2439</v>
      </c>
      <c r="E42" s="31" t="s">
        <v>687</v>
      </c>
      <c r="F42" s="31" t="s">
        <v>123</v>
      </c>
      <c r="G42" s="31" t="s">
        <v>994</v>
      </c>
      <c r="H42" s="31" t="s">
        <v>2017</v>
      </c>
      <c r="I42" s="38">
        <v>0.33333333333333331</v>
      </c>
      <c r="J42" s="31" t="s">
        <v>74</v>
      </c>
      <c r="K42" s="31" t="s">
        <v>105</v>
      </c>
      <c r="L42" s="31" t="s">
        <v>106</v>
      </c>
      <c r="M42" s="31" t="s">
        <v>107</v>
      </c>
      <c r="N42" s="29"/>
      <c r="O42" s="23"/>
      <c r="P42" s="195">
        <v>18000</v>
      </c>
      <c r="Q42" s="117"/>
    </row>
    <row r="43" spans="1:17" ht="50.1" customHeight="1" x14ac:dyDescent="1.65">
      <c r="A43" s="31" t="s">
        <v>2440</v>
      </c>
      <c r="B43" s="37" t="s">
        <v>2441</v>
      </c>
      <c r="C43" s="31" t="s">
        <v>2442</v>
      </c>
      <c r="D43" s="31" t="s">
        <v>2443</v>
      </c>
      <c r="E43" s="31" t="s">
        <v>687</v>
      </c>
      <c r="F43" s="31" t="s">
        <v>123</v>
      </c>
      <c r="G43" s="31" t="s">
        <v>994</v>
      </c>
      <c r="H43" s="31" t="s">
        <v>2017</v>
      </c>
      <c r="I43" s="38">
        <v>0.33333333333333331</v>
      </c>
      <c r="J43" s="31" t="s">
        <v>74</v>
      </c>
      <c r="K43" s="31" t="s">
        <v>105</v>
      </c>
      <c r="L43" s="31" t="s">
        <v>106</v>
      </c>
      <c r="M43" s="31" t="s">
        <v>107</v>
      </c>
      <c r="N43" s="29"/>
      <c r="O43" s="23"/>
      <c r="P43" s="195">
        <v>18000</v>
      </c>
      <c r="Q43" s="117"/>
    </row>
    <row r="44" spans="1:17" ht="50.1" customHeight="1" x14ac:dyDescent="1.65">
      <c r="A44" s="31" t="s">
        <v>2448</v>
      </c>
      <c r="B44" s="37" t="s">
        <v>2449</v>
      </c>
      <c r="C44" s="31" t="s">
        <v>2450</v>
      </c>
      <c r="D44" s="31" t="s">
        <v>2451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74</v>
      </c>
      <c r="K44" s="31" t="s">
        <v>105</v>
      </c>
      <c r="L44" s="31" t="s">
        <v>106</v>
      </c>
      <c r="M44" s="31" t="s">
        <v>107</v>
      </c>
      <c r="N44" s="29"/>
      <c r="O44" s="23"/>
      <c r="P44" s="195">
        <v>18000</v>
      </c>
      <c r="Q44" s="117"/>
    </row>
    <row r="45" spans="1:17" ht="50.1" customHeight="1" x14ac:dyDescent="1.65">
      <c r="A45" s="31" t="s">
        <v>2452</v>
      </c>
      <c r="B45" s="37" t="s">
        <v>2453</v>
      </c>
      <c r="C45" s="31" t="s">
        <v>2454</v>
      </c>
      <c r="D45" s="31" t="s">
        <v>2455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74</v>
      </c>
      <c r="K45" s="31" t="s">
        <v>105</v>
      </c>
      <c r="L45" s="31" t="s">
        <v>106</v>
      </c>
      <c r="M45" s="31" t="s">
        <v>107</v>
      </c>
      <c r="N45" s="29"/>
      <c r="O45" s="23"/>
      <c r="P45" s="195">
        <v>18000</v>
      </c>
      <c r="Q45" s="117"/>
    </row>
    <row r="46" spans="1:17" ht="50.1" customHeight="1" x14ac:dyDescent="1.65">
      <c r="A46" s="31" t="s">
        <v>2456</v>
      </c>
      <c r="B46" s="37" t="s">
        <v>2457</v>
      </c>
      <c r="C46" s="31" t="s">
        <v>2458</v>
      </c>
      <c r="D46" s="31" t="s">
        <v>2459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74</v>
      </c>
      <c r="K46" s="31" t="s">
        <v>105</v>
      </c>
      <c r="L46" s="31" t="s">
        <v>106</v>
      </c>
      <c r="M46" s="31" t="s">
        <v>107</v>
      </c>
      <c r="N46" s="29"/>
      <c r="O46" s="23"/>
      <c r="P46" s="195">
        <v>18000</v>
      </c>
      <c r="Q46" s="117"/>
    </row>
    <row r="47" spans="1:17" ht="50.1" customHeight="1" x14ac:dyDescent="1.65">
      <c r="A47" s="31" t="s">
        <v>2463</v>
      </c>
      <c r="B47" s="37" t="s">
        <v>2464</v>
      </c>
      <c r="C47" s="31" t="s">
        <v>2465</v>
      </c>
      <c r="D47" s="31" t="s">
        <v>2466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74</v>
      </c>
      <c r="K47" s="31" t="s">
        <v>105</v>
      </c>
      <c r="L47" s="31" t="s">
        <v>106</v>
      </c>
      <c r="M47" s="31" t="s">
        <v>107</v>
      </c>
      <c r="N47" s="29"/>
      <c r="O47" s="23"/>
      <c r="P47" s="195">
        <v>18000</v>
      </c>
      <c r="Q47" s="117"/>
    </row>
    <row r="48" spans="1:17" ht="50.1" customHeight="1" x14ac:dyDescent="1.65">
      <c r="A48" s="31" t="s">
        <v>2467</v>
      </c>
      <c r="B48" s="37" t="s">
        <v>2468</v>
      </c>
      <c r="C48" s="31" t="s">
        <v>2469</v>
      </c>
      <c r="D48" s="31" t="s">
        <v>2470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74</v>
      </c>
      <c r="K48" s="31" t="s">
        <v>105</v>
      </c>
      <c r="L48" s="31" t="s">
        <v>106</v>
      </c>
      <c r="M48" s="31" t="s">
        <v>107</v>
      </c>
      <c r="N48" s="29"/>
      <c r="O48" s="23"/>
      <c r="P48" s="195">
        <v>18000</v>
      </c>
      <c r="Q48" s="117"/>
    </row>
    <row r="49" spans="1:17" ht="50.1" customHeight="1" x14ac:dyDescent="1.65">
      <c r="A49" s="31" t="s">
        <v>2471</v>
      </c>
      <c r="B49" s="37" t="s">
        <v>2472</v>
      </c>
      <c r="C49" s="31" t="s">
        <v>2473</v>
      </c>
      <c r="D49" s="31" t="s">
        <v>2474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74</v>
      </c>
      <c r="K49" s="31" t="s">
        <v>105</v>
      </c>
      <c r="L49" s="31" t="s">
        <v>106</v>
      </c>
      <c r="M49" s="31" t="s">
        <v>107</v>
      </c>
      <c r="N49" s="29"/>
      <c r="O49" s="23"/>
      <c r="P49" s="195">
        <v>18000</v>
      </c>
      <c r="Q49" s="117"/>
    </row>
    <row r="50" spans="1:17" ht="50.1" customHeight="1" x14ac:dyDescent="1.65">
      <c r="A50" s="31" t="s">
        <v>2475</v>
      </c>
      <c r="B50" s="37" t="s">
        <v>2476</v>
      </c>
      <c r="C50" s="31" t="s">
        <v>2477</v>
      </c>
      <c r="D50" s="31" t="s">
        <v>2478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74</v>
      </c>
      <c r="K50" s="31" t="s">
        <v>105</v>
      </c>
      <c r="L50" s="31" t="s">
        <v>106</v>
      </c>
      <c r="M50" s="31" t="s">
        <v>107</v>
      </c>
      <c r="N50" s="29"/>
      <c r="O50" s="23"/>
      <c r="P50" s="195">
        <v>18000</v>
      </c>
      <c r="Q50" s="117"/>
    </row>
    <row r="51" spans="1:17" ht="50.1" customHeight="1" x14ac:dyDescent="1.65">
      <c r="A51" s="31" t="s">
        <v>2479</v>
      </c>
      <c r="B51" s="37" t="s">
        <v>2480</v>
      </c>
      <c r="C51" s="31" t="s">
        <v>2481</v>
      </c>
      <c r="D51" s="31" t="s">
        <v>2482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74</v>
      </c>
      <c r="K51" s="31" t="s">
        <v>105</v>
      </c>
      <c r="L51" s="31" t="s">
        <v>106</v>
      </c>
      <c r="M51" s="31" t="s">
        <v>107</v>
      </c>
      <c r="N51" s="29"/>
      <c r="O51" s="23"/>
      <c r="P51" s="195">
        <v>18000</v>
      </c>
      <c r="Q51" s="117"/>
    </row>
    <row r="52" spans="1:17" ht="50.1" customHeight="1" x14ac:dyDescent="1.65">
      <c r="A52" s="31" t="s">
        <v>2483</v>
      </c>
      <c r="B52" s="37" t="s">
        <v>2484</v>
      </c>
      <c r="C52" s="31" t="s">
        <v>2485</v>
      </c>
      <c r="D52" s="31" t="s">
        <v>2486</v>
      </c>
      <c r="E52" s="31" t="s">
        <v>687</v>
      </c>
      <c r="F52" s="31" t="s">
        <v>123</v>
      </c>
      <c r="G52" s="31" t="s">
        <v>1127</v>
      </c>
      <c r="H52" s="31" t="s">
        <v>2017</v>
      </c>
      <c r="I52" s="38">
        <v>0.53125</v>
      </c>
      <c r="J52" s="31" t="s">
        <v>74</v>
      </c>
      <c r="K52" s="31" t="s">
        <v>105</v>
      </c>
      <c r="L52" s="31" t="s">
        <v>106</v>
      </c>
      <c r="M52" s="31" t="s">
        <v>107</v>
      </c>
      <c r="N52" s="29"/>
      <c r="O52" s="23"/>
      <c r="P52" s="195">
        <v>18000</v>
      </c>
      <c r="Q52" s="117"/>
    </row>
    <row r="53" spans="1:17" ht="50.1" customHeight="1" x14ac:dyDescent="1.65">
      <c r="A53" s="31" t="s">
        <v>2487</v>
      </c>
      <c r="B53" s="37" t="s">
        <v>2488</v>
      </c>
      <c r="C53" s="31" t="s">
        <v>2489</v>
      </c>
      <c r="D53" s="31" t="s">
        <v>2490</v>
      </c>
      <c r="E53" s="31" t="s">
        <v>687</v>
      </c>
      <c r="F53" s="31" t="s">
        <v>123</v>
      </c>
      <c r="G53" s="31" t="s">
        <v>1127</v>
      </c>
      <c r="H53" s="31" t="s">
        <v>2017</v>
      </c>
      <c r="I53" s="38">
        <v>0.53125</v>
      </c>
      <c r="J53" s="31" t="s">
        <v>74</v>
      </c>
      <c r="K53" s="31" t="s">
        <v>105</v>
      </c>
      <c r="L53" s="31" t="s">
        <v>106</v>
      </c>
      <c r="M53" s="31" t="s">
        <v>107</v>
      </c>
      <c r="N53" s="29"/>
      <c r="O53" s="23"/>
      <c r="P53" s="195">
        <v>18000</v>
      </c>
      <c r="Q53" s="117"/>
    </row>
    <row r="54" spans="1:17" ht="50.1" customHeight="1" x14ac:dyDescent="1.65">
      <c r="A54" s="31" t="s">
        <v>2493</v>
      </c>
      <c r="B54" s="37" t="s">
        <v>2494</v>
      </c>
      <c r="C54" s="31" t="s">
        <v>2495</v>
      </c>
      <c r="D54" s="31" t="s">
        <v>2496</v>
      </c>
      <c r="E54" s="31" t="s">
        <v>687</v>
      </c>
      <c r="F54" s="31" t="s">
        <v>123</v>
      </c>
      <c r="G54" s="31" t="s">
        <v>1127</v>
      </c>
      <c r="H54" s="31" t="s">
        <v>2017</v>
      </c>
      <c r="I54" s="38">
        <v>0.53125</v>
      </c>
      <c r="J54" s="31" t="s">
        <v>74</v>
      </c>
      <c r="K54" s="31" t="s">
        <v>105</v>
      </c>
      <c r="L54" s="31" t="s">
        <v>106</v>
      </c>
      <c r="M54" s="31" t="s">
        <v>107</v>
      </c>
      <c r="N54" s="29"/>
      <c r="O54" s="23"/>
      <c r="P54" s="195">
        <v>18000</v>
      </c>
      <c r="Q54" s="117"/>
    </row>
    <row r="55" spans="1:17" ht="50.1" customHeight="1" x14ac:dyDescent="1.65">
      <c r="A55" s="31" t="s">
        <v>2497</v>
      </c>
      <c r="B55" s="37" t="s">
        <v>2498</v>
      </c>
      <c r="C55" s="31" t="s">
        <v>2499</v>
      </c>
      <c r="D55" s="31" t="s">
        <v>2500</v>
      </c>
      <c r="E55" s="31" t="s">
        <v>687</v>
      </c>
      <c r="F55" s="31" t="s">
        <v>123</v>
      </c>
      <c r="G55" s="31" t="s">
        <v>1127</v>
      </c>
      <c r="H55" s="31" t="s">
        <v>2017</v>
      </c>
      <c r="I55" s="38">
        <v>0.53125</v>
      </c>
      <c r="J55" s="31" t="s">
        <v>74</v>
      </c>
      <c r="K55" s="31" t="s">
        <v>105</v>
      </c>
      <c r="L55" s="31" t="s">
        <v>106</v>
      </c>
      <c r="M55" s="31" t="s">
        <v>107</v>
      </c>
      <c r="N55" s="29"/>
      <c r="O55" s="23"/>
      <c r="P55" s="195">
        <v>18000</v>
      </c>
      <c r="Q55" s="117"/>
    </row>
    <row r="56" spans="1:17" ht="50.1" customHeight="1" x14ac:dyDescent="1.65">
      <c r="A56" s="31" t="s">
        <v>2501</v>
      </c>
      <c r="B56" s="37" t="s">
        <v>2502</v>
      </c>
      <c r="C56" s="31" t="s">
        <v>2503</v>
      </c>
      <c r="D56" s="31" t="s">
        <v>2504</v>
      </c>
      <c r="E56" s="31" t="s">
        <v>687</v>
      </c>
      <c r="F56" s="31" t="s">
        <v>123</v>
      </c>
      <c r="G56" s="31" t="s">
        <v>1127</v>
      </c>
      <c r="H56" s="31" t="s">
        <v>2017</v>
      </c>
      <c r="I56" s="38">
        <v>0.53125</v>
      </c>
      <c r="J56" s="31" t="s">
        <v>74</v>
      </c>
      <c r="K56" s="31" t="s">
        <v>105</v>
      </c>
      <c r="L56" s="31" t="s">
        <v>106</v>
      </c>
      <c r="M56" s="31" t="s">
        <v>107</v>
      </c>
      <c r="N56" s="29"/>
      <c r="O56" s="23"/>
      <c r="P56" s="195">
        <v>18000</v>
      </c>
      <c r="Q56" s="117"/>
    </row>
    <row r="57" spans="1:17" ht="50.1" customHeight="1" x14ac:dyDescent="1.65">
      <c r="A57" s="31" t="s">
        <v>2505</v>
      </c>
      <c r="B57" s="37" t="s">
        <v>2506</v>
      </c>
      <c r="C57" s="31" t="s">
        <v>2507</v>
      </c>
      <c r="D57" s="31" t="s">
        <v>2508</v>
      </c>
      <c r="E57" s="31" t="s">
        <v>687</v>
      </c>
      <c r="F57" s="31" t="s">
        <v>123</v>
      </c>
      <c r="G57" s="31" t="s">
        <v>1127</v>
      </c>
      <c r="H57" s="31" t="s">
        <v>2017</v>
      </c>
      <c r="I57" s="38">
        <v>0.53125</v>
      </c>
      <c r="J57" s="31" t="s">
        <v>74</v>
      </c>
      <c r="K57" s="31" t="s">
        <v>105</v>
      </c>
      <c r="L57" s="31" t="s">
        <v>106</v>
      </c>
      <c r="M57" s="31" t="s">
        <v>107</v>
      </c>
      <c r="N57" s="29"/>
      <c r="O57" s="23"/>
      <c r="P57" s="195">
        <v>18000</v>
      </c>
      <c r="Q57" s="117"/>
    </row>
    <row r="58" spans="1:17" ht="50.1" customHeight="1" x14ac:dyDescent="1.65">
      <c r="A58" s="31" t="s">
        <v>2509</v>
      </c>
      <c r="B58" s="37" t="s">
        <v>2510</v>
      </c>
      <c r="C58" s="31" t="s">
        <v>2511</v>
      </c>
      <c r="D58" s="31" t="s">
        <v>2512</v>
      </c>
      <c r="E58" s="31" t="s">
        <v>687</v>
      </c>
      <c r="F58" s="31" t="s">
        <v>123</v>
      </c>
      <c r="G58" s="31" t="s">
        <v>1127</v>
      </c>
      <c r="H58" s="31" t="s">
        <v>2017</v>
      </c>
      <c r="I58" s="38">
        <v>0.53125</v>
      </c>
      <c r="J58" s="31" t="s">
        <v>74</v>
      </c>
      <c r="K58" s="31" t="s">
        <v>105</v>
      </c>
      <c r="L58" s="31" t="s">
        <v>106</v>
      </c>
      <c r="M58" s="31" t="s">
        <v>107</v>
      </c>
      <c r="N58" s="29"/>
      <c r="O58" s="23"/>
      <c r="P58" s="195">
        <v>18000</v>
      </c>
      <c r="Q58" s="117"/>
    </row>
    <row r="59" spans="1:17" ht="50.1" customHeight="1" x14ac:dyDescent="1.65">
      <c r="A59" s="31" t="s">
        <v>2513</v>
      </c>
      <c r="B59" s="37" t="s">
        <v>2514</v>
      </c>
      <c r="C59" s="31" t="s">
        <v>2515</v>
      </c>
      <c r="D59" s="31" t="s">
        <v>2516</v>
      </c>
      <c r="E59" s="31" t="s">
        <v>687</v>
      </c>
      <c r="F59" s="31" t="s">
        <v>123</v>
      </c>
      <c r="G59" s="31" t="s">
        <v>1127</v>
      </c>
      <c r="H59" s="31" t="s">
        <v>2017</v>
      </c>
      <c r="I59" s="38">
        <v>0.53125</v>
      </c>
      <c r="J59" s="31" t="s">
        <v>74</v>
      </c>
      <c r="K59" s="31" t="s">
        <v>105</v>
      </c>
      <c r="L59" s="31" t="s">
        <v>106</v>
      </c>
      <c r="M59" s="31" t="s">
        <v>107</v>
      </c>
      <c r="N59" s="29"/>
      <c r="O59" s="23"/>
      <c r="P59" s="195">
        <v>18000</v>
      </c>
      <c r="Q59" s="117"/>
    </row>
    <row r="60" spans="1:17" ht="50.1" customHeight="1" x14ac:dyDescent="1.65">
      <c r="A60" s="31" t="s">
        <v>2520</v>
      </c>
      <c r="B60" s="37" t="s">
        <v>2521</v>
      </c>
      <c r="C60" s="31" t="s">
        <v>2522</v>
      </c>
      <c r="D60" s="31" t="s">
        <v>2523</v>
      </c>
      <c r="E60" s="31" t="s">
        <v>687</v>
      </c>
      <c r="F60" s="31" t="s">
        <v>123</v>
      </c>
      <c r="G60" s="31" t="s">
        <v>1127</v>
      </c>
      <c r="H60" s="31" t="s">
        <v>2017</v>
      </c>
      <c r="I60" s="38">
        <v>0.53125</v>
      </c>
      <c r="J60" s="31" t="s">
        <v>74</v>
      </c>
      <c r="K60" s="31" t="s">
        <v>105</v>
      </c>
      <c r="L60" s="31" t="s">
        <v>106</v>
      </c>
      <c r="M60" s="31" t="s">
        <v>107</v>
      </c>
      <c r="N60" s="29"/>
      <c r="O60" s="23"/>
      <c r="P60" s="195">
        <v>18000</v>
      </c>
      <c r="Q60" s="117"/>
    </row>
    <row r="61" spans="1:17" ht="50.1" customHeight="1" x14ac:dyDescent="1.65">
      <c r="A61" s="31" t="s">
        <v>2524</v>
      </c>
      <c r="B61" s="37" t="s">
        <v>2525</v>
      </c>
      <c r="C61" s="31" t="s">
        <v>2526</v>
      </c>
      <c r="D61" s="31" t="s">
        <v>2527</v>
      </c>
      <c r="E61" s="31" t="s">
        <v>687</v>
      </c>
      <c r="F61" s="31" t="s">
        <v>123</v>
      </c>
      <c r="G61" s="31" t="s">
        <v>1127</v>
      </c>
      <c r="H61" s="31" t="s">
        <v>2017</v>
      </c>
      <c r="I61" s="38">
        <v>0.53125</v>
      </c>
      <c r="J61" s="31" t="s">
        <v>74</v>
      </c>
      <c r="K61" s="31" t="s">
        <v>105</v>
      </c>
      <c r="L61" s="31" t="s">
        <v>106</v>
      </c>
      <c r="M61" s="31" t="s">
        <v>107</v>
      </c>
      <c r="N61" s="29"/>
      <c r="O61" s="23"/>
      <c r="P61" s="195">
        <v>18000</v>
      </c>
      <c r="Q61" s="117"/>
    </row>
    <row r="62" spans="1:17" ht="50.1" customHeight="1" x14ac:dyDescent="1.65">
      <c r="A62" s="31" t="s">
        <v>2531</v>
      </c>
      <c r="B62" s="37" t="s">
        <v>2532</v>
      </c>
      <c r="C62" s="31" t="s">
        <v>2533</v>
      </c>
      <c r="D62" s="31" t="s">
        <v>2534</v>
      </c>
      <c r="E62" s="31" t="s">
        <v>687</v>
      </c>
      <c r="F62" s="31" t="s">
        <v>123</v>
      </c>
      <c r="G62" s="31" t="s">
        <v>1127</v>
      </c>
      <c r="H62" s="31" t="s">
        <v>2017</v>
      </c>
      <c r="I62" s="38">
        <v>0.53125</v>
      </c>
      <c r="J62" s="31" t="s">
        <v>74</v>
      </c>
      <c r="K62" s="31" t="s">
        <v>105</v>
      </c>
      <c r="L62" s="31" t="s">
        <v>106</v>
      </c>
      <c r="M62" s="31" t="s">
        <v>107</v>
      </c>
      <c r="N62" s="29"/>
      <c r="O62" s="23"/>
      <c r="P62" s="195">
        <v>18000</v>
      </c>
      <c r="Q62" s="117"/>
    </row>
    <row r="63" spans="1:17" ht="50.1" customHeight="1" x14ac:dyDescent="1.65">
      <c r="A63" s="31" t="s">
        <v>2535</v>
      </c>
      <c r="B63" s="37" t="s">
        <v>2536</v>
      </c>
      <c r="C63" s="31" t="s">
        <v>2537</v>
      </c>
      <c r="D63" s="31" t="s">
        <v>2538</v>
      </c>
      <c r="E63" s="31" t="s">
        <v>687</v>
      </c>
      <c r="F63" s="31" t="s">
        <v>123</v>
      </c>
      <c r="G63" s="31" t="s">
        <v>1127</v>
      </c>
      <c r="H63" s="31" t="s">
        <v>2017</v>
      </c>
      <c r="I63" s="38">
        <v>0.53125</v>
      </c>
      <c r="J63" s="31" t="s">
        <v>74</v>
      </c>
      <c r="K63" s="31" t="s">
        <v>105</v>
      </c>
      <c r="L63" s="31" t="s">
        <v>106</v>
      </c>
      <c r="M63" s="31" t="s">
        <v>107</v>
      </c>
      <c r="N63" s="29"/>
      <c r="O63" s="23"/>
      <c r="P63" s="195">
        <v>18000</v>
      </c>
      <c r="Q63" s="117"/>
    </row>
    <row r="64" spans="1:17" ht="50.1" customHeight="1" x14ac:dyDescent="1.65">
      <c r="A64" s="31" t="s">
        <v>2539</v>
      </c>
      <c r="B64" s="37" t="s">
        <v>2540</v>
      </c>
      <c r="C64" s="31" t="s">
        <v>2541</v>
      </c>
      <c r="D64" s="31" t="s">
        <v>2542</v>
      </c>
      <c r="E64" s="31" t="s">
        <v>687</v>
      </c>
      <c r="F64" s="31" t="s">
        <v>123</v>
      </c>
      <c r="G64" s="31" t="s">
        <v>1127</v>
      </c>
      <c r="H64" s="31" t="s">
        <v>2017</v>
      </c>
      <c r="I64" s="38">
        <v>0.53125</v>
      </c>
      <c r="J64" s="31" t="s">
        <v>74</v>
      </c>
      <c r="K64" s="31" t="s">
        <v>105</v>
      </c>
      <c r="L64" s="31" t="s">
        <v>106</v>
      </c>
      <c r="M64" s="31" t="s">
        <v>107</v>
      </c>
      <c r="N64" s="29"/>
      <c r="O64" s="23"/>
      <c r="P64" s="195">
        <v>18000</v>
      </c>
      <c r="Q64" s="117"/>
    </row>
    <row r="65" spans="1:17" ht="50.1" customHeight="1" x14ac:dyDescent="1.65">
      <c r="A65" s="31" t="s">
        <v>2543</v>
      </c>
      <c r="B65" s="37" t="s">
        <v>2544</v>
      </c>
      <c r="C65" s="31" t="s">
        <v>2545</v>
      </c>
      <c r="D65" s="31" t="s">
        <v>2546</v>
      </c>
      <c r="E65" s="31" t="s">
        <v>687</v>
      </c>
      <c r="F65" s="31" t="s">
        <v>123</v>
      </c>
      <c r="G65" s="31" t="s">
        <v>1127</v>
      </c>
      <c r="H65" s="31" t="s">
        <v>2017</v>
      </c>
      <c r="I65" s="38">
        <v>0.53125</v>
      </c>
      <c r="J65" s="31" t="s">
        <v>74</v>
      </c>
      <c r="K65" s="31" t="s">
        <v>105</v>
      </c>
      <c r="L65" s="31" t="s">
        <v>106</v>
      </c>
      <c r="M65" s="31" t="s">
        <v>107</v>
      </c>
      <c r="N65" s="29"/>
      <c r="O65" s="23"/>
      <c r="P65" s="195">
        <v>18000</v>
      </c>
      <c r="Q65" s="117"/>
    </row>
    <row r="66" spans="1:17" ht="50.1" customHeight="1" x14ac:dyDescent="1.65">
      <c r="A66" s="31" t="s">
        <v>2547</v>
      </c>
      <c r="B66" s="37" t="s">
        <v>2548</v>
      </c>
      <c r="C66" s="31" t="s">
        <v>2549</v>
      </c>
      <c r="D66" s="31" t="s">
        <v>2550</v>
      </c>
      <c r="E66" s="31" t="s">
        <v>687</v>
      </c>
      <c r="F66" s="31" t="s">
        <v>123</v>
      </c>
      <c r="G66" s="31" t="s">
        <v>1127</v>
      </c>
      <c r="H66" s="31" t="s">
        <v>2017</v>
      </c>
      <c r="I66" s="38">
        <v>0.53125</v>
      </c>
      <c r="J66" s="31" t="s">
        <v>74</v>
      </c>
      <c r="K66" s="31" t="s">
        <v>105</v>
      </c>
      <c r="L66" s="31" t="s">
        <v>106</v>
      </c>
      <c r="M66" s="31" t="s">
        <v>107</v>
      </c>
      <c r="N66" s="29"/>
      <c r="O66" s="23"/>
      <c r="P66" s="195">
        <v>18000</v>
      </c>
      <c r="Q66" s="117"/>
    </row>
    <row r="67" spans="1:17" ht="50.1" customHeight="1" x14ac:dyDescent="1.65">
      <c r="A67" s="31" t="s">
        <v>2551</v>
      </c>
      <c r="B67" s="37" t="s">
        <v>2552</v>
      </c>
      <c r="C67" s="31" t="s">
        <v>2553</v>
      </c>
      <c r="D67" s="31" t="s">
        <v>2554</v>
      </c>
      <c r="E67" s="31" t="s">
        <v>687</v>
      </c>
      <c r="F67" s="31" t="s">
        <v>123</v>
      </c>
      <c r="G67" s="31" t="s">
        <v>1127</v>
      </c>
      <c r="H67" s="31" t="s">
        <v>2017</v>
      </c>
      <c r="I67" s="38">
        <v>0.53125</v>
      </c>
      <c r="J67" s="31" t="s">
        <v>74</v>
      </c>
      <c r="K67" s="31" t="s">
        <v>105</v>
      </c>
      <c r="L67" s="31" t="s">
        <v>106</v>
      </c>
      <c r="M67" s="31" t="s">
        <v>107</v>
      </c>
      <c r="N67" s="29"/>
      <c r="O67" s="23"/>
      <c r="P67" s="195">
        <v>18000</v>
      </c>
      <c r="Q67" s="117"/>
    </row>
    <row r="68" spans="1:17" ht="50.1" customHeight="1" x14ac:dyDescent="1.65">
      <c r="A68" s="31" t="s">
        <v>2555</v>
      </c>
      <c r="B68" s="37" t="s">
        <v>2556</v>
      </c>
      <c r="C68" s="31" t="s">
        <v>2557</v>
      </c>
      <c r="D68" s="31" t="s">
        <v>2558</v>
      </c>
      <c r="E68" s="31" t="s">
        <v>687</v>
      </c>
      <c r="F68" s="31" t="s">
        <v>123</v>
      </c>
      <c r="G68" s="31" t="s">
        <v>1127</v>
      </c>
      <c r="H68" s="31" t="s">
        <v>2017</v>
      </c>
      <c r="I68" s="38">
        <v>0.53125</v>
      </c>
      <c r="J68" s="31" t="s">
        <v>74</v>
      </c>
      <c r="K68" s="31" t="s">
        <v>105</v>
      </c>
      <c r="L68" s="31" t="s">
        <v>106</v>
      </c>
      <c r="M68" s="31" t="s">
        <v>107</v>
      </c>
      <c r="N68" s="29"/>
      <c r="O68" s="23"/>
      <c r="P68" s="195">
        <v>18000</v>
      </c>
      <c r="Q68" s="117"/>
    </row>
    <row r="69" spans="1:17" ht="50.1" customHeight="1" x14ac:dyDescent="1.05">
      <c r="A69" s="237" t="s">
        <v>3094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410"/>
      <c r="Q69" s="237"/>
    </row>
    <row r="70" spans="1:17" ht="50.1" customHeight="1" x14ac:dyDescent="1.65">
      <c r="A70" s="31" t="s">
        <v>3474</v>
      </c>
      <c r="B70" s="37" t="s">
        <v>3475</v>
      </c>
      <c r="C70" s="31" t="s">
        <v>3476</v>
      </c>
      <c r="D70" s="31" t="s">
        <v>3477</v>
      </c>
      <c r="E70" s="31" t="s">
        <v>101</v>
      </c>
      <c r="F70" s="31" t="s">
        <v>123</v>
      </c>
      <c r="G70" s="31" t="s">
        <v>124</v>
      </c>
      <c r="H70" s="31" t="s">
        <v>3098</v>
      </c>
      <c r="I70" s="38">
        <v>0.25</v>
      </c>
      <c r="J70" s="31" t="s">
        <v>74</v>
      </c>
      <c r="K70" s="31" t="s">
        <v>105</v>
      </c>
      <c r="L70" s="31" t="s">
        <v>106</v>
      </c>
      <c r="M70" s="31" t="s">
        <v>107</v>
      </c>
      <c r="N70" s="29"/>
      <c r="O70" s="23"/>
      <c r="P70" s="195">
        <v>18000</v>
      </c>
      <c r="Q70" s="117"/>
    </row>
    <row r="71" spans="1:17" ht="50.1" customHeight="1" x14ac:dyDescent="1.65">
      <c r="A71" s="31" t="s">
        <v>3478</v>
      </c>
      <c r="B71" s="37" t="s">
        <v>3479</v>
      </c>
      <c r="C71" s="31" t="s">
        <v>3480</v>
      </c>
      <c r="D71" s="31" t="s">
        <v>3481</v>
      </c>
      <c r="E71" s="31" t="s">
        <v>101</v>
      </c>
      <c r="F71" s="31" t="s">
        <v>123</v>
      </c>
      <c r="G71" s="31" t="s">
        <v>124</v>
      </c>
      <c r="H71" s="31" t="s">
        <v>3098</v>
      </c>
      <c r="I71" s="38">
        <v>0.25</v>
      </c>
      <c r="J71" s="31" t="s">
        <v>74</v>
      </c>
      <c r="K71" s="31" t="s">
        <v>105</v>
      </c>
      <c r="L71" s="31" t="s">
        <v>106</v>
      </c>
      <c r="M71" s="31" t="s">
        <v>107</v>
      </c>
      <c r="N71" s="29"/>
      <c r="O71" s="23"/>
      <c r="P71" s="195">
        <v>18000</v>
      </c>
      <c r="Q71" s="117"/>
    </row>
    <row r="72" spans="1:17" ht="50.1" customHeight="1" x14ac:dyDescent="1.65">
      <c r="A72" s="31" t="s">
        <v>3482</v>
      </c>
      <c r="B72" s="37" t="s">
        <v>3483</v>
      </c>
      <c r="C72" s="31" t="s">
        <v>3484</v>
      </c>
      <c r="D72" s="31" t="s">
        <v>3485</v>
      </c>
      <c r="E72" s="31" t="s">
        <v>101</v>
      </c>
      <c r="F72" s="31" t="s">
        <v>123</v>
      </c>
      <c r="G72" s="31" t="s">
        <v>124</v>
      </c>
      <c r="H72" s="31" t="s">
        <v>3098</v>
      </c>
      <c r="I72" s="38">
        <v>0.25</v>
      </c>
      <c r="J72" s="31" t="s">
        <v>74</v>
      </c>
      <c r="K72" s="31" t="s">
        <v>105</v>
      </c>
      <c r="L72" s="31" t="s">
        <v>106</v>
      </c>
      <c r="M72" s="31" t="s">
        <v>107</v>
      </c>
      <c r="N72" s="29"/>
      <c r="O72" s="23"/>
      <c r="P72" s="195">
        <v>18000</v>
      </c>
      <c r="Q72" s="117"/>
    </row>
    <row r="73" spans="1:17" ht="50.1" customHeight="1" x14ac:dyDescent="1.65">
      <c r="A73" s="31" t="s">
        <v>3486</v>
      </c>
      <c r="B73" s="37" t="s">
        <v>3487</v>
      </c>
      <c r="C73" s="31" t="s">
        <v>3488</v>
      </c>
      <c r="D73" s="31" t="s">
        <v>3489</v>
      </c>
      <c r="E73" s="31" t="s">
        <v>101</v>
      </c>
      <c r="F73" s="31" t="s">
        <v>102</v>
      </c>
      <c r="G73" s="31" t="s">
        <v>562</v>
      </c>
      <c r="H73" s="31" t="s">
        <v>3098</v>
      </c>
      <c r="I73" s="38">
        <v>0.41666666666666669</v>
      </c>
      <c r="J73" s="31" t="s">
        <v>74</v>
      </c>
      <c r="K73" s="31" t="s">
        <v>105</v>
      </c>
      <c r="L73" s="31" t="s">
        <v>106</v>
      </c>
      <c r="M73" s="31" t="s">
        <v>107</v>
      </c>
      <c r="N73" s="29"/>
      <c r="O73" s="23"/>
      <c r="P73" s="195">
        <v>18000</v>
      </c>
      <c r="Q73" s="117"/>
    </row>
    <row r="74" spans="1:17" ht="50.1" customHeight="1" x14ac:dyDescent="1.65">
      <c r="A74" s="31" t="s">
        <v>3490</v>
      </c>
      <c r="B74" s="37" t="s">
        <v>3491</v>
      </c>
      <c r="C74" s="31" t="s">
        <v>3492</v>
      </c>
      <c r="D74" s="31" t="s">
        <v>3493</v>
      </c>
      <c r="E74" s="31" t="s">
        <v>101</v>
      </c>
      <c r="F74" s="31" t="s">
        <v>102</v>
      </c>
      <c r="G74" s="31" t="s">
        <v>1544</v>
      </c>
      <c r="H74" s="31" t="s">
        <v>3098</v>
      </c>
      <c r="I74" s="38">
        <v>0.52083333333333337</v>
      </c>
      <c r="J74" s="31" t="s">
        <v>74</v>
      </c>
      <c r="K74" s="31" t="s">
        <v>105</v>
      </c>
      <c r="L74" s="31" t="s">
        <v>106</v>
      </c>
      <c r="M74" s="31" t="s">
        <v>107</v>
      </c>
      <c r="N74" s="29"/>
      <c r="O74" s="23"/>
      <c r="P74" s="195">
        <v>18000</v>
      </c>
      <c r="Q74" s="117"/>
    </row>
    <row r="75" spans="1:17" ht="50.1" customHeight="1" x14ac:dyDescent="1.65">
      <c r="A75" s="26" t="s">
        <v>3494</v>
      </c>
      <c r="B75" s="27" t="s">
        <v>3495</v>
      </c>
      <c r="C75" s="31" t="s">
        <v>3496</v>
      </c>
      <c r="D75" s="26" t="s">
        <v>3497</v>
      </c>
      <c r="E75" s="26" t="s">
        <v>101</v>
      </c>
      <c r="F75" s="26" t="s">
        <v>102</v>
      </c>
      <c r="G75" s="26" t="s">
        <v>1544</v>
      </c>
      <c r="H75" s="26" t="s">
        <v>3098</v>
      </c>
      <c r="I75" s="28">
        <v>0.52083333333333337</v>
      </c>
      <c r="J75" s="26" t="s">
        <v>74</v>
      </c>
      <c r="K75" s="31" t="s">
        <v>105</v>
      </c>
      <c r="L75" s="26" t="s">
        <v>106</v>
      </c>
      <c r="M75" s="26" t="s">
        <v>107</v>
      </c>
      <c r="N75" s="175"/>
      <c r="O75" s="23"/>
      <c r="P75" s="196">
        <v>18000</v>
      </c>
      <c r="Q75" s="117"/>
    </row>
    <row r="76" spans="1:17" ht="50.1" customHeight="1" x14ac:dyDescent="1.65">
      <c r="A76" s="26" t="s">
        <v>3498</v>
      </c>
      <c r="B76" s="27" t="s">
        <v>3499</v>
      </c>
      <c r="C76" s="31" t="s">
        <v>3500</v>
      </c>
      <c r="D76" s="26" t="s">
        <v>3501</v>
      </c>
      <c r="E76" s="26" t="s">
        <v>101</v>
      </c>
      <c r="F76" s="26" t="s">
        <v>1304</v>
      </c>
      <c r="G76" s="26" t="s">
        <v>490</v>
      </c>
      <c r="H76" s="26" t="s">
        <v>3098</v>
      </c>
      <c r="I76" s="28">
        <v>0.75</v>
      </c>
      <c r="J76" s="26" t="s">
        <v>74</v>
      </c>
      <c r="K76" s="31" t="s">
        <v>105</v>
      </c>
      <c r="L76" s="26" t="s">
        <v>106</v>
      </c>
      <c r="M76" s="26" t="s">
        <v>491</v>
      </c>
      <c r="N76" s="29"/>
      <c r="O76" s="23"/>
      <c r="P76" s="195">
        <v>18000</v>
      </c>
      <c r="Q76" s="117"/>
    </row>
    <row r="77" spans="1:17" ht="50.1" customHeight="1" x14ac:dyDescent="1.65">
      <c r="A77" s="31" t="s">
        <v>3502</v>
      </c>
      <c r="B77" s="37" t="s">
        <v>3503</v>
      </c>
      <c r="C77" s="31" t="s">
        <v>3504</v>
      </c>
      <c r="D77" s="31" t="s">
        <v>3505</v>
      </c>
      <c r="E77" s="31" t="s">
        <v>101</v>
      </c>
      <c r="F77" s="31" t="s">
        <v>1304</v>
      </c>
      <c r="G77" s="31" t="s">
        <v>490</v>
      </c>
      <c r="H77" s="31" t="s">
        <v>3098</v>
      </c>
      <c r="I77" s="38">
        <v>0.75</v>
      </c>
      <c r="J77" s="31" t="s">
        <v>74</v>
      </c>
      <c r="K77" s="31" t="s">
        <v>105</v>
      </c>
      <c r="L77" s="31" t="s">
        <v>106</v>
      </c>
      <c r="M77" s="31" t="s">
        <v>491</v>
      </c>
      <c r="N77" s="29"/>
      <c r="O77" s="23"/>
      <c r="P77" s="195">
        <v>26000</v>
      </c>
      <c r="Q77" s="117"/>
    </row>
    <row r="78" spans="1:17" ht="50.1" customHeight="1" x14ac:dyDescent="1.65">
      <c r="A78" s="31" t="s">
        <v>3506</v>
      </c>
      <c r="B78" s="37" t="s">
        <v>3507</v>
      </c>
      <c r="C78" s="31" t="s">
        <v>3508</v>
      </c>
      <c r="D78" s="31" t="s">
        <v>3509</v>
      </c>
      <c r="E78" s="31" t="s">
        <v>687</v>
      </c>
      <c r="F78" s="31" t="s">
        <v>123</v>
      </c>
      <c r="G78" s="31" t="s">
        <v>562</v>
      </c>
      <c r="H78" s="31" t="s">
        <v>3098</v>
      </c>
      <c r="I78" s="38">
        <v>0.83333333333333337</v>
      </c>
      <c r="J78" s="31" t="s">
        <v>74</v>
      </c>
      <c r="K78" s="31" t="s">
        <v>105</v>
      </c>
      <c r="L78" s="31" t="s">
        <v>106</v>
      </c>
      <c r="M78" s="31" t="s">
        <v>995</v>
      </c>
      <c r="N78" s="29"/>
      <c r="O78" s="23"/>
      <c r="P78" s="195">
        <v>43225</v>
      </c>
      <c r="Q78" s="117"/>
    </row>
    <row r="79" spans="1:17" ht="50.1" customHeight="1" x14ac:dyDescent="1.65">
      <c r="A79" s="31" t="s">
        <v>3510</v>
      </c>
      <c r="B79" s="37" t="s">
        <v>3511</v>
      </c>
      <c r="C79" s="31" t="s">
        <v>3512</v>
      </c>
      <c r="D79" s="31" t="s">
        <v>3513</v>
      </c>
      <c r="E79" s="31" t="s">
        <v>687</v>
      </c>
      <c r="F79" s="31" t="s">
        <v>123</v>
      </c>
      <c r="G79" s="31" t="s">
        <v>562</v>
      </c>
      <c r="H79" s="31" t="s">
        <v>3098</v>
      </c>
      <c r="I79" s="38">
        <v>0.83333333333333337</v>
      </c>
      <c r="J79" s="31" t="s">
        <v>74</v>
      </c>
      <c r="K79" s="31" t="s">
        <v>105</v>
      </c>
      <c r="L79" s="31" t="s">
        <v>106</v>
      </c>
      <c r="M79" s="31" t="s">
        <v>995</v>
      </c>
      <c r="N79" s="29"/>
      <c r="O79" s="23"/>
      <c r="P79" s="195">
        <v>43225</v>
      </c>
      <c r="Q79" s="117"/>
    </row>
    <row r="80" spans="1:17" ht="50.1" customHeight="1" x14ac:dyDescent="1.65">
      <c r="A80" s="31" t="s">
        <v>3514</v>
      </c>
      <c r="B80" s="37" t="s">
        <v>3515</v>
      </c>
      <c r="C80" s="31" t="s">
        <v>3516</v>
      </c>
      <c r="D80" s="31" t="s">
        <v>3517</v>
      </c>
      <c r="E80" s="31" t="s">
        <v>687</v>
      </c>
      <c r="F80" s="31" t="s">
        <v>123</v>
      </c>
      <c r="G80" s="31" t="s">
        <v>562</v>
      </c>
      <c r="H80" s="31" t="s">
        <v>3098</v>
      </c>
      <c r="I80" s="38">
        <v>0.83333333333333337</v>
      </c>
      <c r="J80" s="31" t="s">
        <v>74</v>
      </c>
      <c r="K80" s="31" t="s">
        <v>105</v>
      </c>
      <c r="L80" s="31" t="s">
        <v>106</v>
      </c>
      <c r="M80" s="31" t="s">
        <v>995</v>
      </c>
      <c r="N80" s="29"/>
      <c r="O80" s="23"/>
      <c r="P80" s="195">
        <v>43225</v>
      </c>
      <c r="Q80" s="117"/>
    </row>
    <row r="81" spans="1:17" ht="50.1" customHeight="1" x14ac:dyDescent="1.65">
      <c r="A81" s="26" t="s">
        <v>1643</v>
      </c>
      <c r="B81" s="27" t="s">
        <v>1644</v>
      </c>
      <c r="C81" s="31" t="s">
        <v>1645</v>
      </c>
      <c r="D81" s="26" t="s">
        <v>1646</v>
      </c>
      <c r="E81" s="26" t="s">
        <v>687</v>
      </c>
      <c r="F81" s="26" t="s">
        <v>123</v>
      </c>
      <c r="G81" s="26" t="s">
        <v>994</v>
      </c>
      <c r="H81" s="26" t="s">
        <v>3098</v>
      </c>
      <c r="I81" s="28">
        <v>0.83333333333333337</v>
      </c>
      <c r="J81" s="26" t="s">
        <v>74</v>
      </c>
      <c r="K81" s="31" t="s">
        <v>105</v>
      </c>
      <c r="L81" s="26" t="s">
        <v>106</v>
      </c>
      <c r="M81" s="26" t="s">
        <v>107</v>
      </c>
      <c r="N81" s="175"/>
      <c r="O81" s="23"/>
      <c r="P81" s="196">
        <v>18000</v>
      </c>
      <c r="Q81" s="117"/>
    </row>
    <row r="82" spans="1:17" ht="50.1" customHeight="1" x14ac:dyDescent="1.65">
      <c r="A82" s="26" t="s">
        <v>1647</v>
      </c>
      <c r="B82" s="27" t="s">
        <v>1648</v>
      </c>
      <c r="C82" s="31" t="s">
        <v>1649</v>
      </c>
      <c r="D82" s="26" t="s">
        <v>1650</v>
      </c>
      <c r="E82" s="26" t="s">
        <v>687</v>
      </c>
      <c r="F82" s="26" t="s">
        <v>123</v>
      </c>
      <c r="G82" s="26" t="s">
        <v>994</v>
      </c>
      <c r="H82" s="26" t="s">
        <v>3098</v>
      </c>
      <c r="I82" s="28">
        <v>0.83333333333333337</v>
      </c>
      <c r="J82" s="26" t="s">
        <v>74</v>
      </c>
      <c r="K82" s="31" t="s">
        <v>105</v>
      </c>
      <c r="L82" s="26" t="s">
        <v>106</v>
      </c>
      <c r="M82" s="26" t="s">
        <v>107</v>
      </c>
      <c r="N82" s="175"/>
      <c r="O82" s="23"/>
      <c r="P82" s="196">
        <v>18000</v>
      </c>
      <c r="Q82" s="117"/>
    </row>
    <row r="83" spans="1:17" ht="50.1" customHeight="1" x14ac:dyDescent="1.65">
      <c r="A83" s="31" t="s">
        <v>3518</v>
      </c>
      <c r="B83" s="37" t="s">
        <v>932</v>
      </c>
      <c r="C83" s="31" t="s">
        <v>3519</v>
      </c>
      <c r="D83" s="31" t="s">
        <v>3520</v>
      </c>
      <c r="E83" s="31" t="s">
        <v>688</v>
      </c>
      <c r="F83" s="31" t="s">
        <v>123</v>
      </c>
      <c r="G83" s="31" t="s">
        <v>689</v>
      </c>
      <c r="H83" s="31" t="s">
        <v>3098</v>
      </c>
      <c r="I83" s="38">
        <v>0.95833333333333337</v>
      </c>
      <c r="J83" s="31" t="s">
        <v>74</v>
      </c>
      <c r="K83" s="31" t="s">
        <v>105</v>
      </c>
      <c r="L83" s="31" t="s">
        <v>106</v>
      </c>
      <c r="M83" s="31" t="s">
        <v>194</v>
      </c>
      <c r="N83" s="29"/>
      <c r="O83" s="23"/>
      <c r="P83" s="195">
        <v>38750</v>
      </c>
      <c r="Q83" s="117"/>
    </row>
    <row r="84" spans="1:17" ht="50.1" customHeight="1" x14ac:dyDescent="1.65">
      <c r="A84" s="31" t="s">
        <v>3521</v>
      </c>
      <c r="B84" s="37" t="s">
        <v>3522</v>
      </c>
      <c r="C84" s="31" t="s">
        <v>3523</v>
      </c>
      <c r="D84" s="31" t="s">
        <v>3524</v>
      </c>
      <c r="E84" s="31" t="s">
        <v>688</v>
      </c>
      <c r="F84" s="31" t="s">
        <v>123</v>
      </c>
      <c r="G84" s="31" t="s">
        <v>689</v>
      </c>
      <c r="H84" s="31" t="s">
        <v>3098</v>
      </c>
      <c r="I84" s="38">
        <v>0.95833333333333337</v>
      </c>
      <c r="J84" s="31" t="s">
        <v>74</v>
      </c>
      <c r="K84" s="31" t="s">
        <v>105</v>
      </c>
      <c r="L84" s="31" t="s">
        <v>106</v>
      </c>
      <c r="M84" s="31" t="s">
        <v>194</v>
      </c>
      <c r="N84" s="29"/>
      <c r="O84" s="23"/>
      <c r="P84" s="195">
        <v>38750</v>
      </c>
      <c r="Q84" s="117"/>
    </row>
    <row r="85" spans="1:17" ht="50.1" customHeight="1" x14ac:dyDescent="1.65">
      <c r="A85" s="31" t="s">
        <v>3525</v>
      </c>
      <c r="B85" s="37" t="s">
        <v>3526</v>
      </c>
      <c r="C85" s="31" t="s">
        <v>3527</v>
      </c>
      <c r="D85" s="31" t="s">
        <v>3528</v>
      </c>
      <c r="E85" s="31" t="s">
        <v>688</v>
      </c>
      <c r="F85" s="31" t="s">
        <v>123</v>
      </c>
      <c r="G85" s="31" t="s">
        <v>689</v>
      </c>
      <c r="H85" s="31" t="s">
        <v>3098</v>
      </c>
      <c r="I85" s="38">
        <v>0.95833333333333337</v>
      </c>
      <c r="J85" s="31" t="s">
        <v>74</v>
      </c>
      <c r="K85" s="31" t="s">
        <v>105</v>
      </c>
      <c r="L85" s="31" t="s">
        <v>106</v>
      </c>
      <c r="M85" s="31" t="s">
        <v>194</v>
      </c>
      <c r="N85" s="29"/>
      <c r="O85" s="23"/>
      <c r="P85" s="195">
        <v>38750</v>
      </c>
      <c r="Q85" s="117"/>
    </row>
    <row r="86" spans="1:17" ht="50.1" customHeight="1" x14ac:dyDescent="1.65">
      <c r="A86" s="31" t="s">
        <v>3529</v>
      </c>
      <c r="B86" s="37" t="s">
        <v>3530</v>
      </c>
      <c r="C86" s="31" t="s">
        <v>3531</v>
      </c>
      <c r="D86" s="31" t="s">
        <v>3532</v>
      </c>
      <c r="E86" s="31" t="s">
        <v>101</v>
      </c>
      <c r="F86" s="31" t="s">
        <v>123</v>
      </c>
      <c r="G86" s="31" t="s">
        <v>103</v>
      </c>
      <c r="H86" s="31" t="s">
        <v>3098</v>
      </c>
      <c r="I86" s="38">
        <v>0.95833333333333337</v>
      </c>
      <c r="J86" s="31" t="s">
        <v>74</v>
      </c>
      <c r="K86" s="31" t="s">
        <v>105</v>
      </c>
      <c r="L86" s="31" t="s">
        <v>106</v>
      </c>
      <c r="M86" s="31" t="s">
        <v>107</v>
      </c>
      <c r="N86" s="29"/>
      <c r="O86" s="23"/>
      <c r="P86" s="195">
        <v>18000</v>
      </c>
      <c r="Q86" s="117"/>
    </row>
    <row r="87" spans="1:17" ht="50.1" customHeight="1" x14ac:dyDescent="1.65">
      <c r="A87" s="31" t="s">
        <v>3533</v>
      </c>
      <c r="B87" s="37" t="s">
        <v>3534</v>
      </c>
      <c r="C87" s="31" t="s">
        <v>3535</v>
      </c>
      <c r="D87" s="31" t="s">
        <v>3536</v>
      </c>
      <c r="E87" s="31" t="s">
        <v>688</v>
      </c>
      <c r="F87" s="31" t="s">
        <v>123</v>
      </c>
      <c r="G87" s="31" t="s">
        <v>689</v>
      </c>
      <c r="H87" s="31" t="s">
        <v>3098</v>
      </c>
      <c r="I87" s="38">
        <v>0.95833333333333337</v>
      </c>
      <c r="J87" s="31" t="s">
        <v>74</v>
      </c>
      <c r="K87" s="31" t="s">
        <v>105</v>
      </c>
      <c r="L87" s="31" t="s">
        <v>106</v>
      </c>
      <c r="M87" s="31" t="s">
        <v>194</v>
      </c>
      <c r="N87" s="29"/>
      <c r="O87" s="23"/>
      <c r="P87" s="195">
        <v>38750</v>
      </c>
      <c r="Q87" s="117"/>
    </row>
    <row r="88" spans="1:17" ht="50.1" customHeight="1" x14ac:dyDescent="1.65">
      <c r="A88" s="31" t="s">
        <v>3537</v>
      </c>
      <c r="B88" s="37" t="s">
        <v>3538</v>
      </c>
      <c r="C88" s="31" t="s">
        <v>3539</v>
      </c>
      <c r="D88" s="31" t="s">
        <v>3540</v>
      </c>
      <c r="E88" s="31" t="s">
        <v>688</v>
      </c>
      <c r="F88" s="31" t="s">
        <v>123</v>
      </c>
      <c r="G88" s="31" t="s">
        <v>689</v>
      </c>
      <c r="H88" s="31" t="s">
        <v>3098</v>
      </c>
      <c r="I88" s="38">
        <v>0.95833333333333337</v>
      </c>
      <c r="J88" s="31" t="s">
        <v>74</v>
      </c>
      <c r="K88" s="31" t="s">
        <v>105</v>
      </c>
      <c r="L88" s="31" t="s">
        <v>106</v>
      </c>
      <c r="M88" s="31" t="s">
        <v>194</v>
      </c>
      <c r="N88" s="29"/>
      <c r="O88" s="23"/>
      <c r="P88" s="195">
        <v>38750</v>
      </c>
      <c r="Q88" s="117"/>
    </row>
    <row r="89" spans="1:17" ht="50.1" customHeight="1" x14ac:dyDescent="1.65">
      <c r="A89" s="31" t="s">
        <v>3541</v>
      </c>
      <c r="B89" s="37" t="s">
        <v>3542</v>
      </c>
      <c r="C89" s="31" t="s">
        <v>3543</v>
      </c>
      <c r="D89" s="31" t="s">
        <v>3544</v>
      </c>
      <c r="E89" s="31" t="s">
        <v>688</v>
      </c>
      <c r="F89" s="31" t="s">
        <v>123</v>
      </c>
      <c r="G89" s="31" t="s">
        <v>689</v>
      </c>
      <c r="H89" s="31" t="s">
        <v>3098</v>
      </c>
      <c r="I89" s="38">
        <v>0.95833333333333337</v>
      </c>
      <c r="J89" s="31" t="s">
        <v>74</v>
      </c>
      <c r="K89" s="31" t="s">
        <v>105</v>
      </c>
      <c r="L89" s="31" t="s">
        <v>106</v>
      </c>
      <c r="M89" s="31" t="s">
        <v>194</v>
      </c>
      <c r="N89" s="29"/>
      <c r="O89" s="23"/>
      <c r="P89" s="195">
        <v>38750</v>
      </c>
      <c r="Q89" s="117"/>
    </row>
    <row r="90" spans="1:17" ht="50.1" customHeight="1" x14ac:dyDescent="1.65">
      <c r="A90" s="31" t="s">
        <v>3545</v>
      </c>
      <c r="B90" s="37" t="s">
        <v>3546</v>
      </c>
      <c r="C90" s="31" t="s">
        <v>3547</v>
      </c>
      <c r="D90" s="31" t="s">
        <v>3548</v>
      </c>
      <c r="E90" s="31" t="s">
        <v>688</v>
      </c>
      <c r="F90" s="31" t="s">
        <v>123</v>
      </c>
      <c r="G90" s="31" t="s">
        <v>689</v>
      </c>
      <c r="H90" s="31" t="s">
        <v>3098</v>
      </c>
      <c r="I90" s="38">
        <v>0.95833333333333337</v>
      </c>
      <c r="J90" s="31" t="s">
        <v>74</v>
      </c>
      <c r="K90" s="31" t="s">
        <v>105</v>
      </c>
      <c r="L90" s="31" t="s">
        <v>106</v>
      </c>
      <c r="M90" s="31" t="s">
        <v>194</v>
      </c>
      <c r="N90" s="29"/>
      <c r="O90" s="23"/>
      <c r="P90" s="195">
        <v>38750</v>
      </c>
      <c r="Q90" s="117"/>
    </row>
    <row r="91" spans="1:17" ht="50.1" customHeight="1" x14ac:dyDescent="1.65">
      <c r="A91" s="31" t="s">
        <v>3549</v>
      </c>
      <c r="B91" s="37" t="s">
        <v>3550</v>
      </c>
      <c r="C91" s="31" t="s">
        <v>3551</v>
      </c>
      <c r="D91" s="31" t="s">
        <v>3552</v>
      </c>
      <c r="E91" s="31" t="s">
        <v>688</v>
      </c>
      <c r="F91" s="31" t="s">
        <v>123</v>
      </c>
      <c r="G91" s="31" t="s">
        <v>689</v>
      </c>
      <c r="H91" s="31" t="s">
        <v>3098</v>
      </c>
      <c r="I91" s="38">
        <v>0.95833333333333337</v>
      </c>
      <c r="J91" s="31" t="s">
        <v>74</v>
      </c>
      <c r="K91" s="31" t="s">
        <v>105</v>
      </c>
      <c r="L91" s="31" t="s">
        <v>106</v>
      </c>
      <c r="M91" s="31" t="s">
        <v>194</v>
      </c>
      <c r="N91" s="29"/>
      <c r="O91" s="23"/>
      <c r="P91" s="195">
        <v>38750</v>
      </c>
      <c r="Q91" s="117"/>
    </row>
    <row r="92" spans="1:17" ht="50.1" customHeight="1" x14ac:dyDescent="1.65">
      <c r="A92" s="31" t="s">
        <v>3553</v>
      </c>
      <c r="B92" s="37" t="s">
        <v>3554</v>
      </c>
      <c r="C92" s="31" t="s">
        <v>3555</v>
      </c>
      <c r="D92" s="31" t="s">
        <v>3556</v>
      </c>
      <c r="E92" s="31" t="s">
        <v>688</v>
      </c>
      <c r="F92" s="31" t="s">
        <v>123</v>
      </c>
      <c r="G92" s="31" t="s">
        <v>689</v>
      </c>
      <c r="H92" s="31" t="s">
        <v>3098</v>
      </c>
      <c r="I92" s="38">
        <v>0.95833333333333337</v>
      </c>
      <c r="J92" s="31" t="s">
        <v>74</v>
      </c>
      <c r="K92" s="31" t="s">
        <v>105</v>
      </c>
      <c r="L92" s="31" t="s">
        <v>106</v>
      </c>
      <c r="M92" s="31" t="s">
        <v>194</v>
      </c>
      <c r="N92" s="29"/>
      <c r="O92" s="23"/>
      <c r="P92" s="195">
        <v>38750</v>
      </c>
      <c r="Q92" s="117"/>
    </row>
    <row r="93" spans="1:17" ht="50.1" customHeight="1" x14ac:dyDescent="1.65">
      <c r="A93" s="31" t="s">
        <v>3557</v>
      </c>
      <c r="B93" s="37" t="s">
        <v>3558</v>
      </c>
      <c r="C93" s="31" t="s">
        <v>3559</v>
      </c>
      <c r="D93" s="31" t="s">
        <v>3560</v>
      </c>
      <c r="E93" s="31" t="s">
        <v>688</v>
      </c>
      <c r="F93" s="31" t="s">
        <v>123</v>
      </c>
      <c r="G93" s="31" t="s">
        <v>689</v>
      </c>
      <c r="H93" s="31" t="s">
        <v>3098</v>
      </c>
      <c r="I93" s="38">
        <v>0.95833333333333337</v>
      </c>
      <c r="J93" s="31" t="s">
        <v>74</v>
      </c>
      <c r="K93" s="31" t="s">
        <v>105</v>
      </c>
      <c r="L93" s="31" t="s">
        <v>106</v>
      </c>
      <c r="M93" s="31" t="s">
        <v>194</v>
      </c>
      <c r="N93" s="29"/>
      <c r="O93" s="23"/>
      <c r="P93" s="195">
        <v>38750</v>
      </c>
      <c r="Q93" s="117"/>
    </row>
    <row r="94" spans="1:17" ht="50.1" customHeight="1" x14ac:dyDescent="1.65">
      <c r="A94" s="31" t="s">
        <v>3561</v>
      </c>
      <c r="B94" s="37" t="s">
        <v>3562</v>
      </c>
      <c r="C94" s="31" t="s">
        <v>3563</v>
      </c>
      <c r="D94" s="31" t="s">
        <v>3564</v>
      </c>
      <c r="E94" s="31" t="s">
        <v>688</v>
      </c>
      <c r="F94" s="31" t="s">
        <v>123</v>
      </c>
      <c r="G94" s="31" t="s">
        <v>689</v>
      </c>
      <c r="H94" s="31" t="s">
        <v>3098</v>
      </c>
      <c r="I94" s="38">
        <v>0.95833333333333337</v>
      </c>
      <c r="J94" s="31" t="s">
        <v>74</v>
      </c>
      <c r="K94" s="31" t="s">
        <v>105</v>
      </c>
      <c r="L94" s="31" t="s">
        <v>106</v>
      </c>
      <c r="M94" s="31" t="s">
        <v>194</v>
      </c>
      <c r="N94" s="29"/>
      <c r="O94" s="23"/>
      <c r="P94" s="195">
        <v>38750</v>
      </c>
      <c r="Q94" s="117"/>
    </row>
    <row r="95" spans="1:17" ht="50.1" customHeight="1" x14ac:dyDescent="1.65">
      <c r="A95" s="31" t="s">
        <v>3565</v>
      </c>
      <c r="B95" s="37" t="s">
        <v>3566</v>
      </c>
      <c r="C95" s="31" t="s">
        <v>3567</v>
      </c>
      <c r="D95" s="31" t="s">
        <v>3568</v>
      </c>
      <c r="E95" s="31" t="s">
        <v>688</v>
      </c>
      <c r="F95" s="31" t="s">
        <v>123</v>
      </c>
      <c r="G95" s="31" t="s">
        <v>689</v>
      </c>
      <c r="H95" s="31" t="s">
        <v>3098</v>
      </c>
      <c r="I95" s="38">
        <v>0.95833333333333337</v>
      </c>
      <c r="J95" s="31" t="s">
        <v>74</v>
      </c>
      <c r="K95" s="31" t="s">
        <v>105</v>
      </c>
      <c r="L95" s="31" t="s">
        <v>106</v>
      </c>
      <c r="M95" s="31" t="s">
        <v>194</v>
      </c>
      <c r="N95" s="29"/>
      <c r="O95" s="23"/>
      <c r="P95" s="195">
        <v>38750</v>
      </c>
      <c r="Q95" s="117"/>
    </row>
    <row r="96" spans="1:17" ht="50.1" customHeight="1" x14ac:dyDescent="1.65">
      <c r="A96" s="31" t="s">
        <v>3569</v>
      </c>
      <c r="B96" s="37" t="s">
        <v>3570</v>
      </c>
      <c r="C96" s="31" t="s">
        <v>3571</v>
      </c>
      <c r="D96" s="31" t="s">
        <v>3572</v>
      </c>
      <c r="E96" s="31" t="s">
        <v>688</v>
      </c>
      <c r="F96" s="31" t="s">
        <v>123</v>
      </c>
      <c r="G96" s="31" t="s">
        <v>689</v>
      </c>
      <c r="H96" s="31" t="s">
        <v>3098</v>
      </c>
      <c r="I96" s="38">
        <v>0.95833333333333337</v>
      </c>
      <c r="J96" s="31" t="s">
        <v>74</v>
      </c>
      <c r="K96" s="31" t="s">
        <v>105</v>
      </c>
      <c r="L96" s="31" t="s">
        <v>106</v>
      </c>
      <c r="M96" s="31" t="s">
        <v>194</v>
      </c>
      <c r="N96" s="29"/>
      <c r="O96" s="23"/>
      <c r="P96" s="195">
        <v>38750</v>
      </c>
      <c r="Q96" s="117"/>
    </row>
    <row r="97" spans="1:17" ht="50.1" customHeight="1" x14ac:dyDescent="1.65">
      <c r="A97" s="31" t="s">
        <v>3573</v>
      </c>
      <c r="B97" s="37" t="s">
        <v>3574</v>
      </c>
      <c r="C97" s="31" t="s">
        <v>3575</v>
      </c>
      <c r="D97" s="31" t="s">
        <v>3576</v>
      </c>
      <c r="E97" s="31" t="s">
        <v>688</v>
      </c>
      <c r="F97" s="31" t="s">
        <v>123</v>
      </c>
      <c r="G97" s="31" t="s">
        <v>689</v>
      </c>
      <c r="H97" s="31" t="s">
        <v>3098</v>
      </c>
      <c r="I97" s="38">
        <v>0.95833333333333337</v>
      </c>
      <c r="J97" s="31" t="s">
        <v>74</v>
      </c>
      <c r="K97" s="31" t="s">
        <v>105</v>
      </c>
      <c r="L97" s="31" t="s">
        <v>106</v>
      </c>
      <c r="M97" s="31" t="s">
        <v>194</v>
      </c>
      <c r="N97" s="29"/>
      <c r="O97" s="23"/>
      <c r="P97" s="195">
        <v>38750</v>
      </c>
      <c r="Q97" s="117"/>
    </row>
    <row r="98" spans="1:17" ht="50.1" customHeight="1" x14ac:dyDescent="1.3">
      <c r="A98" s="751" t="s">
        <v>4007</v>
      </c>
      <c r="B98" s="751"/>
      <c r="C98" s="751"/>
      <c r="D98" s="751"/>
      <c r="E98" s="751"/>
      <c r="F98" s="751"/>
      <c r="G98" s="751"/>
      <c r="H98" s="751"/>
      <c r="I98" s="751"/>
      <c r="J98" s="751"/>
      <c r="K98" s="751"/>
      <c r="L98" s="751"/>
      <c r="M98" s="751"/>
      <c r="N98" s="23"/>
      <c r="O98" s="23"/>
      <c r="P98" s="187"/>
      <c r="Q98" s="29">
        <v>950000</v>
      </c>
    </row>
    <row r="99" spans="1:17" ht="54" customHeight="1" x14ac:dyDescent="1.3">
      <c r="A99" s="751" t="s">
        <v>4042</v>
      </c>
      <c r="B99" s="751"/>
      <c r="C99" s="751"/>
      <c r="D99" s="751"/>
      <c r="E99" s="751"/>
      <c r="F99" s="751"/>
      <c r="G99" s="751"/>
      <c r="H99" s="751"/>
      <c r="I99" s="751"/>
      <c r="J99" s="751"/>
      <c r="K99" s="751"/>
      <c r="L99" s="751"/>
      <c r="M99" s="751"/>
      <c r="N99" s="23"/>
      <c r="O99" s="23"/>
      <c r="P99" s="195"/>
      <c r="Q99" s="29">
        <v>600000</v>
      </c>
    </row>
    <row r="100" spans="1:17" ht="54" customHeight="1" x14ac:dyDescent="1.3">
      <c r="A100" s="697" t="s">
        <v>5860</v>
      </c>
      <c r="B100" s="697"/>
      <c r="C100" s="697"/>
      <c r="D100" s="697"/>
      <c r="E100" s="697"/>
      <c r="F100" s="697"/>
      <c r="G100" s="697"/>
      <c r="H100" s="697"/>
      <c r="I100" s="697"/>
      <c r="J100" s="697"/>
      <c r="K100" s="697"/>
      <c r="L100" s="697"/>
      <c r="M100" s="697"/>
      <c r="N100" s="29"/>
      <c r="O100" s="23"/>
      <c r="P100" s="42"/>
      <c r="Q100" s="56"/>
    </row>
    <row r="101" spans="1:17" ht="54" customHeight="1" x14ac:dyDescent="1.25">
      <c r="A101" s="31" t="s">
        <v>4753</v>
      </c>
      <c r="B101" s="37" t="s">
        <v>4860</v>
      </c>
      <c r="C101" s="31" t="s">
        <v>4861</v>
      </c>
      <c r="D101" s="31" t="s">
        <v>4862</v>
      </c>
      <c r="E101" s="31" t="s">
        <v>687</v>
      </c>
      <c r="F101" s="31" t="s">
        <v>123</v>
      </c>
      <c r="G101" s="31" t="s">
        <v>1127</v>
      </c>
      <c r="H101" s="31" t="s">
        <v>4090</v>
      </c>
      <c r="I101" s="38">
        <v>4.1666666666666664E-2</v>
      </c>
      <c r="J101" s="31" t="s">
        <v>74</v>
      </c>
      <c r="K101" s="31" t="s">
        <v>105</v>
      </c>
      <c r="L101" s="31" t="s">
        <v>106</v>
      </c>
      <c r="M101" s="31" t="s">
        <v>107</v>
      </c>
      <c r="N101" s="29"/>
      <c r="O101" s="23"/>
      <c r="P101" s="29">
        <v>18000</v>
      </c>
      <c r="Q101" s="56"/>
    </row>
    <row r="102" spans="1:17" ht="54" customHeight="1" x14ac:dyDescent="1.25">
      <c r="A102" s="31" t="s">
        <v>4775</v>
      </c>
      <c r="B102" s="37" t="s">
        <v>447</v>
      </c>
      <c r="C102" s="31" t="s">
        <v>4880</v>
      </c>
      <c r="D102" s="31" t="s">
        <v>4881</v>
      </c>
      <c r="E102" s="31" t="s">
        <v>687</v>
      </c>
      <c r="F102" s="31" t="s">
        <v>123</v>
      </c>
      <c r="G102" s="31" t="s">
        <v>1127</v>
      </c>
      <c r="H102" s="31" t="s">
        <v>4090</v>
      </c>
      <c r="I102" s="38">
        <v>4.1666666666666664E-2</v>
      </c>
      <c r="J102" s="31" t="s">
        <v>74</v>
      </c>
      <c r="K102" s="31" t="s">
        <v>105</v>
      </c>
      <c r="L102" s="31" t="s">
        <v>106</v>
      </c>
      <c r="M102" s="31" t="s">
        <v>107</v>
      </c>
      <c r="N102" s="29"/>
      <c r="O102" s="23"/>
      <c r="P102" s="29">
        <v>18000</v>
      </c>
      <c r="Q102" s="56"/>
    </row>
    <row r="103" spans="1:17" ht="54" customHeight="1" x14ac:dyDescent="1.25">
      <c r="A103" s="31" t="s">
        <v>4791</v>
      </c>
      <c r="B103" s="37" t="s">
        <v>4896</v>
      </c>
      <c r="C103" s="31" t="s">
        <v>4897</v>
      </c>
      <c r="D103" s="31" t="s">
        <v>4898</v>
      </c>
      <c r="E103" s="31" t="s">
        <v>687</v>
      </c>
      <c r="F103" s="31" t="s">
        <v>123</v>
      </c>
      <c r="G103" s="31" t="s">
        <v>1127</v>
      </c>
      <c r="H103" s="31" t="s">
        <v>4090</v>
      </c>
      <c r="I103" s="38">
        <v>4.1666666666666664E-2</v>
      </c>
      <c r="J103" s="31" t="s">
        <v>74</v>
      </c>
      <c r="K103" s="31" t="s">
        <v>105</v>
      </c>
      <c r="L103" s="31" t="s">
        <v>106</v>
      </c>
      <c r="M103" s="31" t="s">
        <v>107</v>
      </c>
      <c r="N103" s="29"/>
      <c r="O103" s="23"/>
      <c r="P103" s="29">
        <v>18000</v>
      </c>
      <c r="Q103" s="56"/>
    </row>
    <row r="104" spans="1:17" ht="54" customHeight="1" x14ac:dyDescent="1.25">
      <c r="A104" s="31" t="s">
        <v>4757</v>
      </c>
      <c r="B104" s="37" t="s">
        <v>4864</v>
      </c>
      <c r="C104" s="31" t="s">
        <v>4865</v>
      </c>
      <c r="D104" s="31" t="s">
        <v>4866</v>
      </c>
      <c r="E104" s="31" t="s">
        <v>687</v>
      </c>
      <c r="F104" s="31" t="s">
        <v>123</v>
      </c>
      <c r="G104" s="31" t="s">
        <v>1127</v>
      </c>
      <c r="H104" s="31" t="s">
        <v>4090</v>
      </c>
      <c r="I104" s="38">
        <v>4.1666666666666664E-2</v>
      </c>
      <c r="J104" s="31" t="s">
        <v>74</v>
      </c>
      <c r="K104" s="31" t="s">
        <v>105</v>
      </c>
      <c r="L104" s="31" t="s">
        <v>106</v>
      </c>
      <c r="M104" s="31" t="s">
        <v>107</v>
      </c>
      <c r="N104" s="29"/>
      <c r="O104" s="23"/>
      <c r="P104" s="29">
        <v>18000</v>
      </c>
      <c r="Q104" s="56"/>
    </row>
    <row r="105" spans="1:17" ht="54" customHeight="1" x14ac:dyDescent="1.25">
      <c r="A105" s="31" t="s">
        <v>5243</v>
      </c>
      <c r="B105" s="37" t="s">
        <v>4944</v>
      </c>
      <c r="C105" s="31" t="s">
        <v>4945</v>
      </c>
      <c r="D105" s="31" t="s">
        <v>4946</v>
      </c>
      <c r="E105" s="31" t="s">
        <v>101</v>
      </c>
      <c r="F105" s="31" t="s">
        <v>102</v>
      </c>
      <c r="G105" s="31" t="s">
        <v>567</v>
      </c>
      <c r="H105" s="31" t="s">
        <v>4090</v>
      </c>
      <c r="I105" s="38">
        <v>0.375</v>
      </c>
      <c r="J105" s="31" t="s">
        <v>74</v>
      </c>
      <c r="K105" s="31" t="s">
        <v>105</v>
      </c>
      <c r="L105" s="31" t="s">
        <v>106</v>
      </c>
      <c r="M105" s="31" t="s">
        <v>107</v>
      </c>
      <c r="N105" s="29"/>
      <c r="O105" s="23"/>
      <c r="P105" s="29">
        <v>18000</v>
      </c>
      <c r="Q105" s="56"/>
    </row>
    <row r="106" spans="1:17" ht="54" customHeight="1" x14ac:dyDescent="1.25">
      <c r="A106" s="31" t="s">
        <v>4823</v>
      </c>
      <c r="B106" s="37" t="s">
        <v>4924</v>
      </c>
      <c r="C106" s="31" t="s">
        <v>4925</v>
      </c>
      <c r="D106" s="31" t="s">
        <v>4926</v>
      </c>
      <c r="E106" s="31" t="s">
        <v>687</v>
      </c>
      <c r="F106" s="31" t="s">
        <v>123</v>
      </c>
      <c r="G106" s="31" t="s">
        <v>1127</v>
      </c>
      <c r="H106" s="31" t="s">
        <v>4090</v>
      </c>
      <c r="I106" s="38">
        <v>0.41666666666666669</v>
      </c>
      <c r="J106" s="31" t="s">
        <v>74</v>
      </c>
      <c r="K106" s="31" t="s">
        <v>105</v>
      </c>
      <c r="L106" s="31" t="s">
        <v>106</v>
      </c>
      <c r="M106" s="31" t="s">
        <v>107</v>
      </c>
      <c r="N106" s="29"/>
      <c r="O106" s="23"/>
      <c r="P106" s="29">
        <v>18000</v>
      </c>
      <c r="Q106" s="56"/>
    </row>
    <row r="107" spans="1:17" ht="54" customHeight="1" x14ac:dyDescent="1.25">
      <c r="A107" s="31" t="s">
        <v>4815</v>
      </c>
      <c r="B107" s="37" t="s">
        <v>2460</v>
      </c>
      <c r="C107" s="31" t="s">
        <v>2461</v>
      </c>
      <c r="D107" s="31" t="s">
        <v>2462</v>
      </c>
      <c r="E107" s="31" t="s">
        <v>687</v>
      </c>
      <c r="F107" s="31" t="s">
        <v>123</v>
      </c>
      <c r="G107" s="31" t="s">
        <v>1127</v>
      </c>
      <c r="H107" s="31" t="s">
        <v>4090</v>
      </c>
      <c r="I107" s="38">
        <v>4.1666666666666664E-2</v>
      </c>
      <c r="J107" s="31" t="s">
        <v>74</v>
      </c>
      <c r="K107" s="31" t="s">
        <v>105</v>
      </c>
      <c r="L107" s="31" t="s">
        <v>106</v>
      </c>
      <c r="M107" s="31" t="s">
        <v>107</v>
      </c>
      <c r="N107" s="29"/>
      <c r="O107" s="23"/>
      <c r="P107" s="29">
        <v>18000</v>
      </c>
      <c r="Q107" s="56"/>
    </row>
    <row r="108" spans="1:17" ht="54" customHeight="1" x14ac:dyDescent="1.25">
      <c r="A108" s="31" t="s">
        <v>4783</v>
      </c>
      <c r="B108" s="37" t="s">
        <v>4886</v>
      </c>
      <c r="C108" s="31" t="s">
        <v>4887</v>
      </c>
      <c r="D108" s="31" t="s">
        <v>4888</v>
      </c>
      <c r="E108" s="31" t="s">
        <v>687</v>
      </c>
      <c r="F108" s="31" t="s">
        <v>123</v>
      </c>
      <c r="G108" s="31" t="s">
        <v>1127</v>
      </c>
      <c r="H108" s="31" t="s">
        <v>4090</v>
      </c>
      <c r="I108" s="38">
        <v>4.1666666666666664E-2</v>
      </c>
      <c r="J108" s="31" t="s">
        <v>74</v>
      </c>
      <c r="K108" s="31" t="s">
        <v>105</v>
      </c>
      <c r="L108" s="31" t="s">
        <v>106</v>
      </c>
      <c r="M108" s="31" t="s">
        <v>107</v>
      </c>
      <c r="N108" s="29"/>
      <c r="O108" s="23"/>
      <c r="P108" s="29">
        <v>18000</v>
      </c>
      <c r="Q108" s="56"/>
    </row>
    <row r="109" spans="1:17" ht="54" customHeight="1" x14ac:dyDescent="1.25">
      <c r="A109" s="31" t="s">
        <v>4761</v>
      </c>
      <c r="B109" s="37" t="s">
        <v>4868</v>
      </c>
      <c r="C109" s="31" t="s">
        <v>4869</v>
      </c>
      <c r="D109" s="31" t="s">
        <v>4870</v>
      </c>
      <c r="E109" s="31" t="s">
        <v>687</v>
      </c>
      <c r="F109" s="31" t="s">
        <v>123</v>
      </c>
      <c r="G109" s="31" t="s">
        <v>1127</v>
      </c>
      <c r="H109" s="31" t="s">
        <v>4090</v>
      </c>
      <c r="I109" s="38">
        <v>4.1666666666666664E-2</v>
      </c>
      <c r="J109" s="31" t="s">
        <v>74</v>
      </c>
      <c r="K109" s="31" t="s">
        <v>105</v>
      </c>
      <c r="L109" s="31" t="s">
        <v>106</v>
      </c>
      <c r="M109" s="31" t="s">
        <v>107</v>
      </c>
      <c r="N109" s="29"/>
      <c r="O109" s="23"/>
      <c r="P109" s="29">
        <v>18000</v>
      </c>
      <c r="Q109" s="56"/>
    </row>
    <row r="110" spans="1:17" ht="54" customHeight="1" x14ac:dyDescent="1.25">
      <c r="A110" s="31" t="s">
        <v>4733</v>
      </c>
      <c r="B110" s="37" t="s">
        <v>4840</v>
      </c>
      <c r="C110" s="31" t="s">
        <v>4841</v>
      </c>
      <c r="D110" s="31" t="s">
        <v>4842</v>
      </c>
      <c r="E110" s="31" t="s">
        <v>687</v>
      </c>
      <c r="F110" s="31" t="s">
        <v>123</v>
      </c>
      <c r="G110" s="31" t="s">
        <v>1127</v>
      </c>
      <c r="H110" s="31" t="s">
        <v>4090</v>
      </c>
      <c r="I110" s="38">
        <v>4.1666666666666664E-2</v>
      </c>
      <c r="J110" s="31" t="s">
        <v>74</v>
      </c>
      <c r="K110" s="31" t="s">
        <v>105</v>
      </c>
      <c r="L110" s="31" t="s">
        <v>106</v>
      </c>
      <c r="M110" s="31" t="s">
        <v>107</v>
      </c>
      <c r="N110" s="29"/>
      <c r="O110" s="23"/>
      <c r="P110" s="29">
        <v>18000</v>
      </c>
      <c r="Q110" s="56"/>
    </row>
    <row r="111" spans="1:17" ht="54" customHeight="1" x14ac:dyDescent="1.25">
      <c r="A111" s="31" t="s">
        <v>5235</v>
      </c>
      <c r="B111" s="37" t="s">
        <v>4936</v>
      </c>
      <c r="C111" s="31" t="s">
        <v>4937</v>
      </c>
      <c r="D111" s="31" t="s">
        <v>4938</v>
      </c>
      <c r="E111" s="31" t="s">
        <v>101</v>
      </c>
      <c r="F111" s="31" t="s">
        <v>102</v>
      </c>
      <c r="G111" s="31" t="s">
        <v>567</v>
      </c>
      <c r="H111" s="31" t="s">
        <v>4090</v>
      </c>
      <c r="I111" s="38">
        <v>0.375</v>
      </c>
      <c r="J111" s="31" t="s">
        <v>74</v>
      </c>
      <c r="K111" s="31" t="s">
        <v>105</v>
      </c>
      <c r="L111" s="31" t="s">
        <v>106</v>
      </c>
      <c r="M111" s="31" t="s">
        <v>107</v>
      </c>
      <c r="N111" s="29"/>
      <c r="O111" s="23"/>
      <c r="P111" s="29">
        <v>18000</v>
      </c>
      <c r="Q111" s="56"/>
    </row>
    <row r="112" spans="1:17" ht="54" customHeight="1" x14ac:dyDescent="1.25">
      <c r="A112" s="31" t="s">
        <v>4819</v>
      </c>
      <c r="B112" s="37" t="s">
        <v>4920</v>
      </c>
      <c r="C112" s="31" t="s">
        <v>4921</v>
      </c>
      <c r="D112" s="31" t="s">
        <v>4922</v>
      </c>
      <c r="E112" s="31" t="s">
        <v>687</v>
      </c>
      <c r="F112" s="31" t="s">
        <v>123</v>
      </c>
      <c r="G112" s="31" t="s">
        <v>1127</v>
      </c>
      <c r="H112" s="31" t="s">
        <v>4090</v>
      </c>
      <c r="I112" s="38">
        <v>0.41666666666666669</v>
      </c>
      <c r="J112" s="31" t="s">
        <v>74</v>
      </c>
      <c r="K112" s="31" t="s">
        <v>105</v>
      </c>
      <c r="L112" s="31" t="s">
        <v>106</v>
      </c>
      <c r="M112" s="31" t="s">
        <v>107</v>
      </c>
      <c r="N112" s="29"/>
      <c r="O112" s="23"/>
      <c r="P112" s="29">
        <v>18000</v>
      </c>
      <c r="Q112" s="56"/>
    </row>
    <row r="113" spans="1:17" ht="54" customHeight="1" x14ac:dyDescent="1.25">
      <c r="A113" s="31" t="s">
        <v>4745</v>
      </c>
      <c r="B113" s="37" t="s">
        <v>4852</v>
      </c>
      <c r="C113" s="31" t="s">
        <v>4853</v>
      </c>
      <c r="D113" s="31" t="s">
        <v>4854</v>
      </c>
      <c r="E113" s="31" t="s">
        <v>687</v>
      </c>
      <c r="F113" s="31" t="s">
        <v>123</v>
      </c>
      <c r="G113" s="31" t="s">
        <v>1127</v>
      </c>
      <c r="H113" s="31" t="s">
        <v>4090</v>
      </c>
      <c r="I113" s="38">
        <v>4.1666666666666664E-2</v>
      </c>
      <c r="J113" s="31" t="s">
        <v>74</v>
      </c>
      <c r="K113" s="31" t="s">
        <v>105</v>
      </c>
      <c r="L113" s="31" t="s">
        <v>106</v>
      </c>
      <c r="M113" s="31" t="s">
        <v>107</v>
      </c>
      <c r="N113" s="29"/>
      <c r="O113" s="23"/>
      <c r="P113" s="29">
        <v>18000</v>
      </c>
      <c r="Q113" s="56"/>
    </row>
    <row r="114" spans="1:17" ht="54" customHeight="1" x14ac:dyDescent="1.25">
      <c r="A114" s="31" t="s">
        <v>4795</v>
      </c>
      <c r="B114" s="37" t="s">
        <v>4904</v>
      </c>
      <c r="C114" s="31" t="s">
        <v>4905</v>
      </c>
      <c r="D114" s="31" t="s">
        <v>4906</v>
      </c>
      <c r="E114" s="31" t="s">
        <v>687</v>
      </c>
      <c r="F114" s="31" t="s">
        <v>123</v>
      </c>
      <c r="G114" s="31" t="s">
        <v>1127</v>
      </c>
      <c r="H114" s="31" t="s">
        <v>4090</v>
      </c>
      <c r="I114" s="38">
        <v>4.1666666666666664E-2</v>
      </c>
      <c r="J114" s="31" t="s">
        <v>74</v>
      </c>
      <c r="K114" s="31" t="s">
        <v>105</v>
      </c>
      <c r="L114" s="31" t="s">
        <v>106</v>
      </c>
      <c r="M114" s="31" t="s">
        <v>107</v>
      </c>
      <c r="N114" s="29"/>
      <c r="O114" s="23"/>
      <c r="P114" s="29">
        <v>18000</v>
      </c>
      <c r="Q114" s="56"/>
    </row>
    <row r="115" spans="1:17" ht="54" customHeight="1" x14ac:dyDescent="1.25">
      <c r="A115" s="31" t="s">
        <v>4799</v>
      </c>
      <c r="B115" s="37" t="s">
        <v>2517</v>
      </c>
      <c r="C115" s="31" t="s">
        <v>2518</v>
      </c>
      <c r="D115" s="31" t="s">
        <v>2519</v>
      </c>
      <c r="E115" s="31" t="s">
        <v>687</v>
      </c>
      <c r="F115" s="31" t="s">
        <v>123</v>
      </c>
      <c r="G115" s="31" t="s">
        <v>1127</v>
      </c>
      <c r="H115" s="31" t="s">
        <v>4090</v>
      </c>
      <c r="I115" s="38">
        <v>4.1666666666666664E-2</v>
      </c>
      <c r="J115" s="31" t="s">
        <v>74</v>
      </c>
      <c r="K115" s="31" t="s">
        <v>105</v>
      </c>
      <c r="L115" s="31" t="s">
        <v>106</v>
      </c>
      <c r="M115" s="31" t="s">
        <v>107</v>
      </c>
      <c r="N115" s="29"/>
      <c r="O115" s="23"/>
      <c r="P115" s="29">
        <v>18000</v>
      </c>
      <c r="Q115" s="56"/>
    </row>
    <row r="116" spans="1:17" ht="54" customHeight="1" x14ac:dyDescent="1.25">
      <c r="A116" s="31" t="s">
        <v>5225</v>
      </c>
      <c r="B116" s="37" t="s">
        <v>4928</v>
      </c>
      <c r="C116" s="31" t="s">
        <v>4929</v>
      </c>
      <c r="D116" s="31" t="s">
        <v>4930</v>
      </c>
      <c r="E116" s="31" t="s">
        <v>101</v>
      </c>
      <c r="F116" s="31" t="s">
        <v>102</v>
      </c>
      <c r="G116" s="31" t="s">
        <v>567</v>
      </c>
      <c r="H116" s="31" t="s">
        <v>4090</v>
      </c>
      <c r="I116" s="38">
        <v>0.375</v>
      </c>
      <c r="J116" s="31" t="s">
        <v>74</v>
      </c>
      <c r="K116" s="31" t="s">
        <v>105</v>
      </c>
      <c r="L116" s="31" t="s">
        <v>106</v>
      </c>
      <c r="M116" s="31" t="s">
        <v>107</v>
      </c>
      <c r="N116" s="29"/>
      <c r="O116" s="23"/>
      <c r="P116" s="29">
        <v>18000</v>
      </c>
      <c r="Q116" s="56"/>
    </row>
    <row r="117" spans="1:17" ht="54" customHeight="1" x14ac:dyDescent="1.25">
      <c r="A117" s="31" t="s">
        <v>1798</v>
      </c>
      <c r="B117" s="37" t="s">
        <v>244</v>
      </c>
      <c r="C117" s="31" t="s">
        <v>4877</v>
      </c>
      <c r="D117" s="31" t="s">
        <v>4878</v>
      </c>
      <c r="E117" s="31" t="s">
        <v>687</v>
      </c>
      <c r="F117" s="31" t="s">
        <v>123</v>
      </c>
      <c r="G117" s="31" t="s">
        <v>1127</v>
      </c>
      <c r="H117" s="31" t="s">
        <v>4090</v>
      </c>
      <c r="I117" s="38">
        <v>4.1666666666666664E-2</v>
      </c>
      <c r="J117" s="31" t="s">
        <v>74</v>
      </c>
      <c r="K117" s="31" t="s">
        <v>105</v>
      </c>
      <c r="L117" s="31" t="s">
        <v>106</v>
      </c>
      <c r="M117" s="31" t="s">
        <v>107</v>
      </c>
      <c r="N117" s="29"/>
      <c r="O117" s="23"/>
      <c r="P117" s="29">
        <v>18000</v>
      </c>
      <c r="Q117" s="56"/>
    </row>
    <row r="118" spans="1:17" ht="54" customHeight="1" x14ac:dyDescent="1.25">
      <c r="A118" s="31" t="s">
        <v>4718</v>
      </c>
      <c r="B118" s="37" t="s">
        <v>4824</v>
      </c>
      <c r="C118" s="31" t="s">
        <v>4825</v>
      </c>
      <c r="D118" s="31" t="s">
        <v>4826</v>
      </c>
      <c r="E118" s="31" t="s">
        <v>687</v>
      </c>
      <c r="F118" s="31" t="s">
        <v>123</v>
      </c>
      <c r="G118" s="31" t="s">
        <v>1127</v>
      </c>
      <c r="H118" s="31" t="s">
        <v>4090</v>
      </c>
      <c r="I118" s="38">
        <v>4.1666666666666664E-2</v>
      </c>
      <c r="J118" s="31" t="s">
        <v>74</v>
      </c>
      <c r="K118" s="31" t="s">
        <v>105</v>
      </c>
      <c r="L118" s="31" t="s">
        <v>106</v>
      </c>
      <c r="M118" s="31" t="s">
        <v>107</v>
      </c>
      <c r="N118" s="29"/>
      <c r="O118" s="23"/>
      <c r="P118" s="29">
        <v>18000</v>
      </c>
      <c r="Q118" s="56"/>
    </row>
    <row r="119" spans="1:17" ht="54" customHeight="1" x14ac:dyDescent="1.25">
      <c r="A119" s="31" t="s">
        <v>4725</v>
      </c>
      <c r="B119" s="37" t="s">
        <v>4832</v>
      </c>
      <c r="C119" s="31" t="s">
        <v>4833</v>
      </c>
      <c r="D119" s="31" t="s">
        <v>4834</v>
      </c>
      <c r="E119" s="31" t="s">
        <v>687</v>
      </c>
      <c r="F119" s="31" t="s">
        <v>123</v>
      </c>
      <c r="G119" s="31" t="s">
        <v>1127</v>
      </c>
      <c r="H119" s="31" t="s">
        <v>4090</v>
      </c>
      <c r="I119" s="38">
        <v>4.1666666666666664E-2</v>
      </c>
      <c r="J119" s="31" t="s">
        <v>74</v>
      </c>
      <c r="K119" s="31" t="s">
        <v>105</v>
      </c>
      <c r="L119" s="31" t="s">
        <v>106</v>
      </c>
      <c r="M119" s="31" t="s">
        <v>107</v>
      </c>
      <c r="N119" s="29"/>
      <c r="O119" s="23"/>
      <c r="P119" s="29">
        <v>18000</v>
      </c>
      <c r="Q119" s="56"/>
    </row>
    <row r="120" spans="1:17" ht="54" customHeight="1" x14ac:dyDescent="1.25">
      <c r="A120" s="31" t="s">
        <v>4749</v>
      </c>
      <c r="B120" s="37" t="s">
        <v>4856</v>
      </c>
      <c r="C120" s="31" t="s">
        <v>4857</v>
      </c>
      <c r="D120" s="31" t="s">
        <v>4858</v>
      </c>
      <c r="E120" s="31" t="s">
        <v>687</v>
      </c>
      <c r="F120" s="31" t="s">
        <v>123</v>
      </c>
      <c r="G120" s="31" t="s">
        <v>1127</v>
      </c>
      <c r="H120" s="31" t="s">
        <v>4090</v>
      </c>
      <c r="I120" s="38">
        <v>4.1666666666666664E-2</v>
      </c>
      <c r="J120" s="31" t="s">
        <v>74</v>
      </c>
      <c r="K120" s="31" t="s">
        <v>105</v>
      </c>
      <c r="L120" s="31" t="s">
        <v>106</v>
      </c>
      <c r="M120" s="31" t="s">
        <v>107</v>
      </c>
      <c r="N120" s="29"/>
      <c r="O120" s="23"/>
      <c r="P120" s="29">
        <v>18000</v>
      </c>
      <c r="Q120" s="56"/>
    </row>
    <row r="121" spans="1:17" ht="54" customHeight="1" x14ac:dyDescent="1.25">
      <c r="A121" s="31" t="s">
        <v>4811</v>
      </c>
      <c r="B121" s="37" t="s">
        <v>2491</v>
      </c>
      <c r="C121" s="31" t="s">
        <v>4917</v>
      </c>
      <c r="D121" s="31" t="s">
        <v>2492</v>
      </c>
      <c r="E121" s="31" t="s">
        <v>687</v>
      </c>
      <c r="F121" s="31" t="s">
        <v>123</v>
      </c>
      <c r="G121" s="31" t="s">
        <v>1127</v>
      </c>
      <c r="H121" s="31" t="s">
        <v>4090</v>
      </c>
      <c r="I121" s="38">
        <v>4.1666666666666664E-2</v>
      </c>
      <c r="J121" s="31" t="s">
        <v>74</v>
      </c>
      <c r="K121" s="31" t="s">
        <v>105</v>
      </c>
      <c r="L121" s="31" t="s">
        <v>106</v>
      </c>
      <c r="M121" s="31" t="s">
        <v>107</v>
      </c>
      <c r="N121" s="29"/>
      <c r="O121" s="23"/>
      <c r="P121" s="29">
        <v>18000</v>
      </c>
      <c r="Q121" s="56"/>
    </row>
    <row r="122" spans="1:17" ht="54" customHeight="1" x14ac:dyDescent="1.25">
      <c r="A122" s="31" t="s">
        <v>5859</v>
      </c>
      <c r="B122" s="37" t="s">
        <v>4900</v>
      </c>
      <c r="C122" s="31" t="s">
        <v>4901</v>
      </c>
      <c r="D122" s="31" t="s">
        <v>4902</v>
      </c>
      <c r="E122" s="31" t="s">
        <v>687</v>
      </c>
      <c r="F122" s="31" t="s">
        <v>123</v>
      </c>
      <c r="G122" s="31" t="s">
        <v>1127</v>
      </c>
      <c r="H122" s="31" t="s">
        <v>4090</v>
      </c>
      <c r="I122" s="38">
        <v>4.1666666666666664E-2</v>
      </c>
      <c r="J122" s="31" t="s">
        <v>74</v>
      </c>
      <c r="K122" s="31" t="s">
        <v>105</v>
      </c>
      <c r="L122" s="31" t="s">
        <v>106</v>
      </c>
      <c r="M122" s="31" t="s">
        <v>107</v>
      </c>
      <c r="N122" s="29"/>
      <c r="O122" s="23"/>
      <c r="P122" s="29">
        <v>18000</v>
      </c>
      <c r="Q122" s="56"/>
    </row>
    <row r="123" spans="1:17" ht="54" customHeight="1" x14ac:dyDescent="1.25">
      <c r="A123" s="31" t="s">
        <v>4737</v>
      </c>
      <c r="B123" s="37" t="s">
        <v>4844</v>
      </c>
      <c r="C123" s="31" t="s">
        <v>4845</v>
      </c>
      <c r="D123" s="31" t="s">
        <v>4846</v>
      </c>
      <c r="E123" s="31" t="s">
        <v>687</v>
      </c>
      <c r="F123" s="31" t="s">
        <v>123</v>
      </c>
      <c r="G123" s="31" t="s">
        <v>1127</v>
      </c>
      <c r="H123" s="31" t="s">
        <v>4090</v>
      </c>
      <c r="I123" s="38">
        <v>4.1666666666666664E-2</v>
      </c>
      <c r="J123" s="31" t="s">
        <v>74</v>
      </c>
      <c r="K123" s="31" t="s">
        <v>105</v>
      </c>
      <c r="L123" s="31" t="s">
        <v>106</v>
      </c>
      <c r="M123" s="31" t="s">
        <v>107</v>
      </c>
      <c r="N123" s="29"/>
      <c r="O123" s="23"/>
      <c r="P123" s="29">
        <v>18000</v>
      </c>
      <c r="Q123" s="56"/>
    </row>
    <row r="124" spans="1:17" ht="54" customHeight="1" x14ac:dyDescent="1.25">
      <c r="A124" s="31" t="s">
        <v>5369</v>
      </c>
      <c r="B124" s="37" t="s">
        <v>4952</v>
      </c>
      <c r="C124" s="31" t="s">
        <v>4953</v>
      </c>
      <c r="D124" s="31" t="s">
        <v>4954</v>
      </c>
      <c r="E124" s="31" t="s">
        <v>101</v>
      </c>
      <c r="F124" s="31" t="s">
        <v>102</v>
      </c>
      <c r="G124" s="31" t="s">
        <v>103</v>
      </c>
      <c r="H124" s="31" t="s">
        <v>4090</v>
      </c>
      <c r="I124" s="38">
        <v>0.41666666666666669</v>
      </c>
      <c r="J124" s="31" t="s">
        <v>74</v>
      </c>
      <c r="K124" s="31" t="s">
        <v>105</v>
      </c>
      <c r="L124" s="31" t="s">
        <v>106</v>
      </c>
      <c r="M124" s="31" t="s">
        <v>107</v>
      </c>
      <c r="N124" s="29"/>
      <c r="O124" s="23"/>
      <c r="P124" s="29">
        <v>18000</v>
      </c>
      <c r="Q124" s="56"/>
    </row>
    <row r="125" spans="1:17" ht="54" customHeight="1" x14ac:dyDescent="1.25">
      <c r="A125" s="31" t="s">
        <v>4787</v>
      </c>
      <c r="B125" s="37" t="s">
        <v>4889</v>
      </c>
      <c r="C125" s="31" t="s">
        <v>4890</v>
      </c>
      <c r="D125" s="31" t="s">
        <v>4891</v>
      </c>
      <c r="E125" s="31" t="s">
        <v>687</v>
      </c>
      <c r="F125" s="31" t="s">
        <v>123</v>
      </c>
      <c r="G125" s="31" t="s">
        <v>1127</v>
      </c>
      <c r="H125" s="31" t="s">
        <v>4090</v>
      </c>
      <c r="I125" s="38">
        <v>4.1666666666666664E-2</v>
      </c>
      <c r="J125" s="31" t="s">
        <v>74</v>
      </c>
      <c r="K125" s="31" t="s">
        <v>105</v>
      </c>
      <c r="L125" s="31" t="s">
        <v>106</v>
      </c>
      <c r="M125" s="31" t="s">
        <v>107</v>
      </c>
      <c r="N125" s="29"/>
      <c r="O125" s="23"/>
      <c r="P125" s="29">
        <v>18000</v>
      </c>
      <c r="Q125" s="56"/>
    </row>
    <row r="126" spans="1:17" ht="54" customHeight="1" x14ac:dyDescent="1.25">
      <c r="A126" s="31" t="s">
        <v>4729</v>
      </c>
      <c r="B126" s="37" t="s">
        <v>4836</v>
      </c>
      <c r="C126" s="31" t="s">
        <v>4837</v>
      </c>
      <c r="D126" s="31" t="s">
        <v>4838</v>
      </c>
      <c r="E126" s="31" t="s">
        <v>687</v>
      </c>
      <c r="F126" s="31" t="s">
        <v>123</v>
      </c>
      <c r="G126" s="31" t="s">
        <v>1127</v>
      </c>
      <c r="H126" s="31" t="s">
        <v>4090</v>
      </c>
      <c r="I126" s="38">
        <v>4.1666666666666664E-2</v>
      </c>
      <c r="J126" s="31" t="s">
        <v>74</v>
      </c>
      <c r="K126" s="31" t="s">
        <v>105</v>
      </c>
      <c r="L126" s="31" t="s">
        <v>106</v>
      </c>
      <c r="M126" s="31" t="s">
        <v>107</v>
      </c>
      <c r="N126" s="29"/>
      <c r="O126" s="23"/>
      <c r="P126" s="29">
        <v>18000</v>
      </c>
      <c r="Q126" s="56"/>
    </row>
    <row r="127" spans="1:17" ht="54" customHeight="1" x14ac:dyDescent="1.25">
      <c r="A127" s="31" t="s">
        <v>4807</v>
      </c>
      <c r="B127" s="37" t="s">
        <v>4913</v>
      </c>
      <c r="C127" s="31" t="s">
        <v>4914</v>
      </c>
      <c r="D127" s="31" t="s">
        <v>4915</v>
      </c>
      <c r="E127" s="31" t="s">
        <v>687</v>
      </c>
      <c r="F127" s="31" t="s">
        <v>123</v>
      </c>
      <c r="G127" s="31" t="s">
        <v>1127</v>
      </c>
      <c r="H127" s="31" t="s">
        <v>4090</v>
      </c>
      <c r="I127" s="38">
        <v>4.1666666666666664E-2</v>
      </c>
      <c r="J127" s="31" t="s">
        <v>74</v>
      </c>
      <c r="K127" s="31" t="s">
        <v>105</v>
      </c>
      <c r="L127" s="31" t="s">
        <v>106</v>
      </c>
      <c r="M127" s="31" t="s">
        <v>107</v>
      </c>
      <c r="N127" s="29"/>
      <c r="O127" s="23"/>
      <c r="P127" s="29">
        <v>18000</v>
      </c>
      <c r="Q127" s="56"/>
    </row>
    <row r="128" spans="1:17" ht="54" customHeight="1" x14ac:dyDescent="1.25">
      <c r="A128" s="31" t="s">
        <v>5239</v>
      </c>
      <c r="B128" s="37" t="s">
        <v>4940</v>
      </c>
      <c r="C128" s="31" t="s">
        <v>4941</v>
      </c>
      <c r="D128" s="31" t="s">
        <v>4942</v>
      </c>
      <c r="E128" s="31" t="s">
        <v>101</v>
      </c>
      <c r="F128" s="31" t="s">
        <v>102</v>
      </c>
      <c r="G128" s="31" t="s">
        <v>567</v>
      </c>
      <c r="H128" s="31" t="s">
        <v>4090</v>
      </c>
      <c r="I128" s="38">
        <v>0.375</v>
      </c>
      <c r="J128" s="31" t="s">
        <v>74</v>
      </c>
      <c r="K128" s="31" t="s">
        <v>105</v>
      </c>
      <c r="L128" s="31" t="s">
        <v>106</v>
      </c>
      <c r="M128" s="31" t="s">
        <v>107</v>
      </c>
      <c r="N128" s="29"/>
      <c r="O128" s="23"/>
      <c r="P128" s="29">
        <v>18000</v>
      </c>
      <c r="Q128" s="56"/>
    </row>
    <row r="129" spans="1:17" ht="54" customHeight="1" x14ac:dyDescent="1.25">
      <c r="A129" s="31" t="s">
        <v>4803</v>
      </c>
      <c r="B129" s="37" t="s">
        <v>4909</v>
      </c>
      <c r="C129" s="31" t="s">
        <v>4910</v>
      </c>
      <c r="D129" s="31" t="s">
        <v>4911</v>
      </c>
      <c r="E129" s="31" t="s">
        <v>687</v>
      </c>
      <c r="F129" s="31" t="s">
        <v>123</v>
      </c>
      <c r="G129" s="31" t="s">
        <v>1127</v>
      </c>
      <c r="H129" s="31" t="s">
        <v>4090</v>
      </c>
      <c r="I129" s="38">
        <v>4.1666666666666664E-2</v>
      </c>
      <c r="J129" s="31" t="s">
        <v>74</v>
      </c>
      <c r="K129" s="31" t="s">
        <v>105</v>
      </c>
      <c r="L129" s="31" t="s">
        <v>106</v>
      </c>
      <c r="M129" s="31" t="s">
        <v>107</v>
      </c>
      <c r="N129" s="29"/>
      <c r="O129" s="23"/>
      <c r="P129" s="29">
        <v>18000</v>
      </c>
      <c r="Q129" s="56"/>
    </row>
    <row r="130" spans="1:17" ht="54" customHeight="1" x14ac:dyDescent="1.25">
      <c r="A130" s="31" t="s">
        <v>5232</v>
      </c>
      <c r="B130" s="37" t="s">
        <v>4932</v>
      </c>
      <c r="C130" s="31" t="s">
        <v>4933</v>
      </c>
      <c r="D130" s="31" t="s">
        <v>4934</v>
      </c>
      <c r="E130" s="31" t="s">
        <v>101</v>
      </c>
      <c r="F130" s="31" t="s">
        <v>102</v>
      </c>
      <c r="G130" s="31" t="s">
        <v>567</v>
      </c>
      <c r="H130" s="31" t="s">
        <v>4090</v>
      </c>
      <c r="I130" s="38">
        <v>0.375</v>
      </c>
      <c r="J130" s="31" t="s">
        <v>74</v>
      </c>
      <c r="K130" s="31" t="s">
        <v>105</v>
      </c>
      <c r="L130" s="31" t="s">
        <v>106</v>
      </c>
      <c r="M130" s="31" t="s">
        <v>107</v>
      </c>
      <c r="N130" s="29"/>
      <c r="O130" s="23"/>
      <c r="P130" s="29">
        <v>18000</v>
      </c>
      <c r="Q130" s="56"/>
    </row>
    <row r="131" spans="1:17" ht="54" customHeight="1" x14ac:dyDescent="1.25">
      <c r="A131" s="31" t="s">
        <v>5287</v>
      </c>
      <c r="B131" s="37" t="s">
        <v>4948</v>
      </c>
      <c r="C131" s="31" t="s">
        <v>4949</v>
      </c>
      <c r="D131" s="31" t="s">
        <v>4950</v>
      </c>
      <c r="E131" s="31" t="s">
        <v>101</v>
      </c>
      <c r="F131" s="31" t="s">
        <v>102</v>
      </c>
      <c r="G131" s="31" t="s">
        <v>567</v>
      </c>
      <c r="H131" s="31" t="s">
        <v>4090</v>
      </c>
      <c r="I131" s="38">
        <v>0.375</v>
      </c>
      <c r="J131" s="31" t="s">
        <v>74</v>
      </c>
      <c r="K131" s="31" t="s">
        <v>105</v>
      </c>
      <c r="L131" s="31" t="s">
        <v>106</v>
      </c>
      <c r="M131" s="31" t="s">
        <v>107</v>
      </c>
      <c r="N131" s="29"/>
      <c r="O131" s="23"/>
      <c r="P131" s="29">
        <v>18000</v>
      </c>
      <c r="Q131" s="56"/>
    </row>
    <row r="132" spans="1:17" ht="54" customHeight="1" x14ac:dyDescent="1.25">
      <c r="A132" s="31" t="s">
        <v>4741</v>
      </c>
      <c r="B132" s="37" t="s">
        <v>4848</v>
      </c>
      <c r="C132" s="31" t="s">
        <v>4849</v>
      </c>
      <c r="D132" s="31" t="s">
        <v>4850</v>
      </c>
      <c r="E132" s="31" t="s">
        <v>687</v>
      </c>
      <c r="F132" s="31" t="s">
        <v>123</v>
      </c>
      <c r="G132" s="31" t="s">
        <v>1127</v>
      </c>
      <c r="H132" s="31" t="s">
        <v>4090</v>
      </c>
      <c r="I132" s="38">
        <v>4.1666666666666664E-2</v>
      </c>
      <c r="J132" s="31" t="s">
        <v>74</v>
      </c>
      <c r="K132" s="31" t="s">
        <v>105</v>
      </c>
      <c r="L132" s="31" t="s">
        <v>106</v>
      </c>
      <c r="M132" s="31" t="s">
        <v>107</v>
      </c>
      <c r="N132" s="29"/>
      <c r="O132" s="23"/>
      <c r="P132" s="29">
        <v>18000</v>
      </c>
      <c r="Q132" s="56"/>
    </row>
    <row r="133" spans="1:17" ht="54" customHeight="1" x14ac:dyDescent="1.25">
      <c r="A133" s="31" t="s">
        <v>4779</v>
      </c>
      <c r="B133" s="37" t="s">
        <v>415</v>
      </c>
      <c r="C133" s="31" t="s">
        <v>4883</v>
      </c>
      <c r="D133" s="31" t="s">
        <v>4884</v>
      </c>
      <c r="E133" s="31" t="s">
        <v>687</v>
      </c>
      <c r="F133" s="31" t="s">
        <v>123</v>
      </c>
      <c r="G133" s="31" t="s">
        <v>1127</v>
      </c>
      <c r="H133" s="31" t="s">
        <v>4090</v>
      </c>
      <c r="I133" s="38">
        <v>4.1666666666666664E-2</v>
      </c>
      <c r="J133" s="31" t="s">
        <v>74</v>
      </c>
      <c r="K133" s="31" t="s">
        <v>105</v>
      </c>
      <c r="L133" s="31" t="s">
        <v>106</v>
      </c>
      <c r="M133" s="31" t="s">
        <v>107</v>
      </c>
      <c r="N133" s="29"/>
      <c r="O133" s="23"/>
      <c r="P133" s="29">
        <v>18000</v>
      </c>
      <c r="Q133" s="56"/>
    </row>
    <row r="134" spans="1:17" ht="54" customHeight="1" x14ac:dyDescent="1.25">
      <c r="A134" s="31" t="s">
        <v>4790</v>
      </c>
      <c r="B134" s="37" t="s">
        <v>4892</v>
      </c>
      <c r="C134" s="31" t="s">
        <v>4893</v>
      </c>
      <c r="D134" s="31" t="s">
        <v>4894</v>
      </c>
      <c r="E134" s="31" t="s">
        <v>687</v>
      </c>
      <c r="F134" s="31" t="s">
        <v>123</v>
      </c>
      <c r="G134" s="31" t="s">
        <v>1127</v>
      </c>
      <c r="H134" s="31" t="s">
        <v>4090</v>
      </c>
      <c r="I134" s="38">
        <v>4.1666666666666664E-2</v>
      </c>
      <c r="J134" s="31" t="s">
        <v>74</v>
      </c>
      <c r="K134" s="31" t="s">
        <v>105</v>
      </c>
      <c r="L134" s="31" t="s">
        <v>106</v>
      </c>
      <c r="M134" s="31" t="s">
        <v>107</v>
      </c>
      <c r="N134" s="29"/>
      <c r="O134" s="23"/>
      <c r="P134" s="29">
        <v>18000</v>
      </c>
      <c r="Q134" s="56"/>
    </row>
    <row r="135" spans="1:17" ht="54" customHeight="1" x14ac:dyDescent="1.25">
      <c r="A135" s="31" t="s">
        <v>4765</v>
      </c>
      <c r="B135" s="37" t="s">
        <v>2528</v>
      </c>
      <c r="C135" s="31" t="s">
        <v>2529</v>
      </c>
      <c r="D135" s="31" t="s">
        <v>2530</v>
      </c>
      <c r="E135" s="31" t="s">
        <v>687</v>
      </c>
      <c r="F135" s="31" t="s">
        <v>123</v>
      </c>
      <c r="G135" s="31" t="s">
        <v>1127</v>
      </c>
      <c r="H135" s="31" t="s">
        <v>4090</v>
      </c>
      <c r="I135" s="38">
        <v>4.1666666666666664E-2</v>
      </c>
      <c r="J135" s="31" t="s">
        <v>74</v>
      </c>
      <c r="K135" s="31" t="s">
        <v>105</v>
      </c>
      <c r="L135" s="31" t="s">
        <v>106</v>
      </c>
      <c r="M135" s="31" t="s">
        <v>107</v>
      </c>
      <c r="N135" s="29"/>
      <c r="O135" s="23"/>
      <c r="P135" s="29">
        <v>18000</v>
      </c>
      <c r="Q135" s="56"/>
    </row>
    <row r="136" spans="1:17" ht="54" customHeight="1" x14ac:dyDescent="1.25">
      <c r="A136" s="31" t="s">
        <v>4768</v>
      </c>
      <c r="B136" s="37" t="s">
        <v>4873</v>
      </c>
      <c r="C136" s="31" t="s">
        <v>4874</v>
      </c>
      <c r="D136" s="31" t="s">
        <v>4875</v>
      </c>
      <c r="E136" s="31" t="s">
        <v>687</v>
      </c>
      <c r="F136" s="31" t="s">
        <v>123</v>
      </c>
      <c r="G136" s="31" t="s">
        <v>1127</v>
      </c>
      <c r="H136" s="31" t="s">
        <v>4090</v>
      </c>
      <c r="I136" s="38">
        <v>4.1666666666666664E-2</v>
      </c>
      <c r="J136" s="31" t="s">
        <v>74</v>
      </c>
      <c r="K136" s="31" t="s">
        <v>105</v>
      </c>
      <c r="L136" s="31" t="s">
        <v>106</v>
      </c>
      <c r="M136" s="31" t="s">
        <v>107</v>
      </c>
      <c r="N136" s="29"/>
      <c r="O136" s="23"/>
      <c r="P136" s="29">
        <v>18000</v>
      </c>
      <c r="Q136" s="56"/>
    </row>
    <row r="137" spans="1:17" ht="54" customHeight="1" x14ac:dyDescent="1.25">
      <c r="A137" s="31" t="s">
        <v>4722</v>
      </c>
      <c r="B137" s="37" t="s">
        <v>4828</v>
      </c>
      <c r="C137" s="31" t="s">
        <v>4829</v>
      </c>
      <c r="D137" s="31" t="s">
        <v>4830</v>
      </c>
      <c r="E137" s="31" t="s">
        <v>687</v>
      </c>
      <c r="F137" s="31" t="s">
        <v>123</v>
      </c>
      <c r="G137" s="31" t="s">
        <v>1127</v>
      </c>
      <c r="H137" s="31" t="s">
        <v>4090</v>
      </c>
      <c r="I137" s="38">
        <v>4.1666666666666664E-2</v>
      </c>
      <c r="J137" s="31" t="s">
        <v>74</v>
      </c>
      <c r="K137" s="31" t="s">
        <v>105</v>
      </c>
      <c r="L137" s="31" t="s">
        <v>106</v>
      </c>
      <c r="M137" s="31" t="s">
        <v>107</v>
      </c>
      <c r="N137" s="29"/>
      <c r="O137" s="23"/>
      <c r="P137" s="29">
        <v>18000</v>
      </c>
      <c r="Q137" s="56"/>
    </row>
    <row r="138" spans="1:17" ht="54" customHeight="1" x14ac:dyDescent="1.25">
      <c r="A138" s="696" t="s">
        <v>7858</v>
      </c>
      <c r="B138" s="696"/>
      <c r="C138" s="696"/>
      <c r="D138" s="696"/>
      <c r="E138" s="696"/>
      <c r="F138" s="696"/>
      <c r="G138" s="696"/>
      <c r="H138" s="696"/>
      <c r="I138" s="696"/>
      <c r="J138" s="696"/>
      <c r="K138" s="696"/>
      <c r="L138" s="696"/>
      <c r="M138" s="696"/>
      <c r="N138" s="23"/>
      <c r="O138" s="54"/>
      <c r="P138" s="29"/>
      <c r="Q138" s="29"/>
    </row>
    <row r="139" spans="1:17" ht="54" customHeight="1" x14ac:dyDescent="1.25">
      <c r="A139" s="31" t="s">
        <v>7293</v>
      </c>
      <c r="B139" s="37" t="s">
        <v>2924</v>
      </c>
      <c r="C139" s="31" t="s">
        <v>7294</v>
      </c>
      <c r="D139" s="31" t="s">
        <v>7295</v>
      </c>
      <c r="E139" s="31" t="s">
        <v>687</v>
      </c>
      <c r="F139" s="31" t="s">
        <v>123</v>
      </c>
      <c r="G139" s="31" t="s">
        <v>1127</v>
      </c>
      <c r="H139" s="31" t="s">
        <v>6809</v>
      </c>
      <c r="I139" s="38">
        <v>4.1666666666666664E-2</v>
      </c>
      <c r="J139" s="31" t="s">
        <v>74</v>
      </c>
      <c r="K139" s="31" t="s">
        <v>105</v>
      </c>
      <c r="L139" s="31" t="s">
        <v>106</v>
      </c>
      <c r="M139" s="31" t="s">
        <v>995</v>
      </c>
      <c r="N139" s="23"/>
      <c r="O139" s="54"/>
      <c r="P139" s="29">
        <v>43225</v>
      </c>
      <c r="Q139" s="29"/>
    </row>
    <row r="140" spans="1:17" ht="54" customHeight="1" x14ac:dyDescent="1.25">
      <c r="A140" s="31" t="s">
        <v>7296</v>
      </c>
      <c r="B140" s="37" t="s">
        <v>2252</v>
      </c>
      <c r="C140" s="31" t="s">
        <v>7297</v>
      </c>
      <c r="D140" s="31" t="s">
        <v>7298</v>
      </c>
      <c r="E140" s="31" t="s">
        <v>687</v>
      </c>
      <c r="F140" s="31" t="s">
        <v>123</v>
      </c>
      <c r="G140" s="31" t="s">
        <v>1127</v>
      </c>
      <c r="H140" s="31" t="s">
        <v>6809</v>
      </c>
      <c r="I140" s="38">
        <v>4.1666666666666664E-2</v>
      </c>
      <c r="J140" s="31" t="s">
        <v>74</v>
      </c>
      <c r="K140" s="31" t="s">
        <v>105</v>
      </c>
      <c r="L140" s="31" t="s">
        <v>106</v>
      </c>
      <c r="M140" s="31" t="s">
        <v>995</v>
      </c>
      <c r="N140" s="23"/>
      <c r="O140" s="54"/>
      <c r="P140" s="29">
        <v>43225</v>
      </c>
      <c r="Q140" s="29"/>
    </row>
    <row r="141" spans="1:17" ht="54" customHeight="1" x14ac:dyDescent="1.25">
      <c r="A141" s="31" t="s">
        <v>7299</v>
      </c>
      <c r="B141" s="37" t="s">
        <v>7300</v>
      </c>
      <c r="C141" s="31" t="s">
        <v>7301</v>
      </c>
      <c r="D141" s="31" t="s">
        <v>7302</v>
      </c>
      <c r="E141" s="31" t="s">
        <v>687</v>
      </c>
      <c r="F141" s="31" t="s">
        <v>123</v>
      </c>
      <c r="G141" s="31" t="s">
        <v>1127</v>
      </c>
      <c r="H141" s="31" t="s">
        <v>6809</v>
      </c>
      <c r="I141" s="38">
        <v>4.1666666666666664E-2</v>
      </c>
      <c r="J141" s="31" t="s">
        <v>74</v>
      </c>
      <c r="K141" s="31" t="s">
        <v>105</v>
      </c>
      <c r="L141" s="31" t="s">
        <v>106</v>
      </c>
      <c r="M141" s="31" t="s">
        <v>995</v>
      </c>
      <c r="N141" s="23"/>
      <c r="O141" s="54"/>
      <c r="P141" s="29">
        <v>43225</v>
      </c>
      <c r="Q141" s="29"/>
    </row>
    <row r="142" spans="1:17" ht="54" customHeight="1" x14ac:dyDescent="1.25">
      <c r="A142" s="31" t="s">
        <v>7303</v>
      </c>
      <c r="B142" s="37" t="s">
        <v>7304</v>
      </c>
      <c r="C142" s="31" t="s">
        <v>7305</v>
      </c>
      <c r="D142" s="31" t="s">
        <v>7306</v>
      </c>
      <c r="E142" s="31" t="s">
        <v>687</v>
      </c>
      <c r="F142" s="31" t="s">
        <v>123</v>
      </c>
      <c r="G142" s="31" t="s">
        <v>1127</v>
      </c>
      <c r="H142" s="31" t="s">
        <v>6809</v>
      </c>
      <c r="I142" s="38">
        <v>4.1666666666666664E-2</v>
      </c>
      <c r="J142" s="31" t="s">
        <v>74</v>
      </c>
      <c r="K142" s="31" t="s">
        <v>105</v>
      </c>
      <c r="L142" s="31" t="s">
        <v>106</v>
      </c>
      <c r="M142" s="31" t="s">
        <v>995</v>
      </c>
      <c r="N142" s="23"/>
      <c r="O142" s="54"/>
      <c r="P142" s="29">
        <v>43225</v>
      </c>
      <c r="Q142" s="29"/>
    </row>
    <row r="143" spans="1:17" ht="54" customHeight="1" x14ac:dyDescent="1.25">
      <c r="A143" s="31" t="s">
        <v>7307</v>
      </c>
      <c r="B143" s="37" t="s">
        <v>7308</v>
      </c>
      <c r="C143" s="31" t="s">
        <v>7309</v>
      </c>
      <c r="D143" s="31" t="s">
        <v>7310</v>
      </c>
      <c r="E143" s="31" t="s">
        <v>687</v>
      </c>
      <c r="F143" s="31" t="s">
        <v>123</v>
      </c>
      <c r="G143" s="31" t="s">
        <v>1127</v>
      </c>
      <c r="H143" s="31" t="s">
        <v>6809</v>
      </c>
      <c r="I143" s="38">
        <v>4.1666666666666664E-2</v>
      </c>
      <c r="J143" s="31" t="s">
        <v>74</v>
      </c>
      <c r="K143" s="31" t="s">
        <v>105</v>
      </c>
      <c r="L143" s="31" t="s">
        <v>106</v>
      </c>
      <c r="M143" s="31" t="s">
        <v>995</v>
      </c>
      <c r="N143" s="23"/>
      <c r="O143" s="54"/>
      <c r="P143" s="29">
        <v>43225</v>
      </c>
      <c r="Q143" s="29"/>
    </row>
    <row r="144" spans="1:17" ht="54" customHeight="1" x14ac:dyDescent="1.25">
      <c r="A144" s="31" t="s">
        <v>7311</v>
      </c>
      <c r="B144" s="37" t="s">
        <v>2347</v>
      </c>
      <c r="C144" s="31" t="s">
        <v>7312</v>
      </c>
      <c r="D144" s="31" t="s">
        <v>7313</v>
      </c>
      <c r="E144" s="31" t="s">
        <v>687</v>
      </c>
      <c r="F144" s="31" t="s">
        <v>123</v>
      </c>
      <c r="G144" s="31" t="s">
        <v>1127</v>
      </c>
      <c r="H144" s="31" t="s">
        <v>6809</v>
      </c>
      <c r="I144" s="38">
        <v>4.1666666666666664E-2</v>
      </c>
      <c r="J144" s="31" t="s">
        <v>74</v>
      </c>
      <c r="K144" s="31" t="s">
        <v>105</v>
      </c>
      <c r="L144" s="31" t="s">
        <v>106</v>
      </c>
      <c r="M144" s="31" t="s">
        <v>995</v>
      </c>
      <c r="N144" s="23"/>
      <c r="O144" s="54"/>
      <c r="P144" s="29">
        <v>43225</v>
      </c>
      <c r="Q144" s="29"/>
    </row>
    <row r="145" spans="1:17" ht="54" customHeight="1" x14ac:dyDescent="1.25">
      <c r="A145" s="31" t="s">
        <v>7314</v>
      </c>
      <c r="B145" s="37" t="s">
        <v>7315</v>
      </c>
      <c r="C145" s="31" t="s">
        <v>7316</v>
      </c>
      <c r="D145" s="31" t="s">
        <v>7317</v>
      </c>
      <c r="E145" s="31" t="s">
        <v>687</v>
      </c>
      <c r="F145" s="31" t="s">
        <v>123</v>
      </c>
      <c r="G145" s="31" t="s">
        <v>1127</v>
      </c>
      <c r="H145" s="31" t="s">
        <v>6809</v>
      </c>
      <c r="I145" s="38">
        <v>4.1666666666666664E-2</v>
      </c>
      <c r="J145" s="31" t="s">
        <v>74</v>
      </c>
      <c r="K145" s="31" t="s">
        <v>105</v>
      </c>
      <c r="L145" s="31" t="s">
        <v>106</v>
      </c>
      <c r="M145" s="31" t="s">
        <v>995</v>
      </c>
      <c r="N145" s="23"/>
      <c r="O145" s="54"/>
      <c r="P145" s="29">
        <v>43225</v>
      </c>
      <c r="Q145" s="29"/>
    </row>
    <row r="146" spans="1:17" ht="54" customHeight="1" x14ac:dyDescent="1.25">
      <c r="A146" s="31" t="s">
        <v>7318</v>
      </c>
      <c r="B146" s="37" t="s">
        <v>7319</v>
      </c>
      <c r="C146" s="31" t="s">
        <v>7320</v>
      </c>
      <c r="D146" s="31" t="s">
        <v>7321</v>
      </c>
      <c r="E146" s="31" t="s">
        <v>687</v>
      </c>
      <c r="F146" s="31" t="s">
        <v>123</v>
      </c>
      <c r="G146" s="31" t="s">
        <v>1127</v>
      </c>
      <c r="H146" s="31" t="s">
        <v>6809</v>
      </c>
      <c r="I146" s="38">
        <v>4.1666666666666664E-2</v>
      </c>
      <c r="J146" s="31" t="s">
        <v>74</v>
      </c>
      <c r="K146" s="31" t="s">
        <v>105</v>
      </c>
      <c r="L146" s="31" t="s">
        <v>106</v>
      </c>
      <c r="M146" s="31" t="s">
        <v>995</v>
      </c>
      <c r="N146" s="23"/>
      <c r="O146" s="54"/>
      <c r="P146" s="29">
        <v>43225</v>
      </c>
      <c r="Q146" s="29"/>
    </row>
    <row r="147" spans="1:17" ht="54" customHeight="1" x14ac:dyDescent="1.25">
      <c r="A147" s="31" t="s">
        <v>7322</v>
      </c>
      <c r="B147" s="37" t="s">
        <v>7323</v>
      </c>
      <c r="C147" s="31" t="s">
        <v>7324</v>
      </c>
      <c r="D147" s="31" t="s">
        <v>7325</v>
      </c>
      <c r="E147" s="31" t="s">
        <v>687</v>
      </c>
      <c r="F147" s="31" t="s">
        <v>123</v>
      </c>
      <c r="G147" s="31" t="s">
        <v>1127</v>
      </c>
      <c r="H147" s="31" t="s">
        <v>6809</v>
      </c>
      <c r="I147" s="38">
        <v>4.1666666666666664E-2</v>
      </c>
      <c r="J147" s="31" t="s">
        <v>74</v>
      </c>
      <c r="K147" s="31" t="s">
        <v>105</v>
      </c>
      <c r="L147" s="31" t="s">
        <v>106</v>
      </c>
      <c r="M147" s="31" t="s">
        <v>995</v>
      </c>
      <c r="N147" s="23"/>
      <c r="O147" s="54"/>
      <c r="P147" s="29">
        <v>43225</v>
      </c>
      <c r="Q147" s="29"/>
    </row>
    <row r="148" spans="1:17" ht="54" customHeight="1" x14ac:dyDescent="1.25">
      <c r="A148" s="31" t="s">
        <v>7326</v>
      </c>
      <c r="B148" s="37" t="s">
        <v>7327</v>
      </c>
      <c r="C148" s="31" t="s">
        <v>7328</v>
      </c>
      <c r="D148" s="31" t="s">
        <v>7329</v>
      </c>
      <c r="E148" s="31" t="s">
        <v>687</v>
      </c>
      <c r="F148" s="31" t="s">
        <v>123</v>
      </c>
      <c r="G148" s="31" t="s">
        <v>1127</v>
      </c>
      <c r="H148" s="31" t="s">
        <v>6809</v>
      </c>
      <c r="I148" s="38">
        <v>4.1666666666666664E-2</v>
      </c>
      <c r="J148" s="31" t="s">
        <v>74</v>
      </c>
      <c r="K148" s="31" t="s">
        <v>105</v>
      </c>
      <c r="L148" s="31" t="s">
        <v>106</v>
      </c>
      <c r="M148" s="31" t="s">
        <v>995</v>
      </c>
      <c r="N148" s="23"/>
      <c r="O148" s="54"/>
      <c r="P148" s="29">
        <v>43225</v>
      </c>
      <c r="Q148" s="29"/>
    </row>
    <row r="149" spans="1:17" ht="54" customHeight="1" x14ac:dyDescent="1.25">
      <c r="A149" s="31" t="s">
        <v>7330</v>
      </c>
      <c r="B149" s="37" t="s">
        <v>7331</v>
      </c>
      <c r="C149" s="31" t="s">
        <v>7332</v>
      </c>
      <c r="D149" s="31" t="s">
        <v>7333</v>
      </c>
      <c r="E149" s="31" t="s">
        <v>687</v>
      </c>
      <c r="F149" s="31" t="s">
        <v>123</v>
      </c>
      <c r="G149" s="31" t="s">
        <v>1127</v>
      </c>
      <c r="H149" s="31" t="s">
        <v>6809</v>
      </c>
      <c r="I149" s="38">
        <v>4.1666666666666664E-2</v>
      </c>
      <c r="J149" s="31" t="s">
        <v>74</v>
      </c>
      <c r="K149" s="31" t="s">
        <v>105</v>
      </c>
      <c r="L149" s="31" t="s">
        <v>106</v>
      </c>
      <c r="M149" s="31" t="s">
        <v>995</v>
      </c>
      <c r="N149" s="23"/>
      <c r="O149" s="54"/>
      <c r="P149" s="29">
        <v>43225</v>
      </c>
      <c r="Q149" s="29"/>
    </row>
    <row r="150" spans="1:17" ht="54" customHeight="1" x14ac:dyDescent="1.25">
      <c r="A150" s="31" t="s">
        <v>7334</v>
      </c>
      <c r="B150" s="37" t="s">
        <v>7335</v>
      </c>
      <c r="C150" s="31" t="s">
        <v>7336</v>
      </c>
      <c r="D150" s="31" t="s">
        <v>7337</v>
      </c>
      <c r="E150" s="31" t="s">
        <v>687</v>
      </c>
      <c r="F150" s="31" t="s">
        <v>123</v>
      </c>
      <c r="G150" s="31" t="s">
        <v>1127</v>
      </c>
      <c r="H150" s="31" t="s">
        <v>6809</v>
      </c>
      <c r="I150" s="38">
        <v>4.1666666666666664E-2</v>
      </c>
      <c r="J150" s="31" t="s">
        <v>74</v>
      </c>
      <c r="K150" s="31" t="s">
        <v>105</v>
      </c>
      <c r="L150" s="31" t="s">
        <v>106</v>
      </c>
      <c r="M150" s="31" t="s">
        <v>995</v>
      </c>
      <c r="N150" s="23"/>
      <c r="O150" s="54"/>
      <c r="P150" s="29">
        <v>43225</v>
      </c>
      <c r="Q150" s="29"/>
    </row>
    <row r="151" spans="1:17" ht="54" customHeight="1" x14ac:dyDescent="1.25">
      <c r="A151" s="31" t="s">
        <v>7338</v>
      </c>
      <c r="B151" s="37" t="s">
        <v>7339</v>
      </c>
      <c r="C151" s="31" t="s">
        <v>7340</v>
      </c>
      <c r="D151" s="31" t="s">
        <v>7341</v>
      </c>
      <c r="E151" s="31" t="s">
        <v>687</v>
      </c>
      <c r="F151" s="31" t="s">
        <v>123</v>
      </c>
      <c r="G151" s="31" t="s">
        <v>1127</v>
      </c>
      <c r="H151" s="31" t="s">
        <v>6809</v>
      </c>
      <c r="I151" s="38">
        <v>4.1666666666666664E-2</v>
      </c>
      <c r="J151" s="31" t="s">
        <v>74</v>
      </c>
      <c r="K151" s="31" t="s">
        <v>105</v>
      </c>
      <c r="L151" s="31" t="s">
        <v>106</v>
      </c>
      <c r="M151" s="31" t="s">
        <v>995</v>
      </c>
      <c r="N151" s="23"/>
      <c r="O151" s="54"/>
      <c r="P151" s="29">
        <v>43225</v>
      </c>
      <c r="Q151" s="29"/>
    </row>
    <row r="152" spans="1:17" ht="54" customHeight="1" x14ac:dyDescent="1.25">
      <c r="A152" s="31" t="s">
        <v>7342</v>
      </c>
      <c r="B152" s="37" t="s">
        <v>7343</v>
      </c>
      <c r="C152" s="31" t="s">
        <v>7344</v>
      </c>
      <c r="D152" s="31" t="s">
        <v>7345</v>
      </c>
      <c r="E152" s="31" t="s">
        <v>687</v>
      </c>
      <c r="F152" s="31" t="s">
        <v>123</v>
      </c>
      <c r="G152" s="31" t="s">
        <v>1127</v>
      </c>
      <c r="H152" s="31" t="s">
        <v>6809</v>
      </c>
      <c r="I152" s="38">
        <v>4.1666666666666664E-2</v>
      </c>
      <c r="J152" s="31" t="s">
        <v>74</v>
      </c>
      <c r="K152" s="31" t="s">
        <v>105</v>
      </c>
      <c r="L152" s="31" t="s">
        <v>106</v>
      </c>
      <c r="M152" s="31" t="s">
        <v>995</v>
      </c>
      <c r="N152" s="23"/>
      <c r="O152" s="54"/>
      <c r="P152" s="29">
        <v>43225</v>
      </c>
      <c r="Q152" s="29"/>
    </row>
    <row r="153" spans="1:17" ht="54" customHeight="1" x14ac:dyDescent="1.25">
      <c r="A153" s="31" t="s">
        <v>7346</v>
      </c>
      <c r="B153" s="37" t="s">
        <v>7347</v>
      </c>
      <c r="C153" s="31" t="s">
        <v>7348</v>
      </c>
      <c r="D153" s="31" t="s">
        <v>7349</v>
      </c>
      <c r="E153" s="31" t="s">
        <v>687</v>
      </c>
      <c r="F153" s="31" t="s">
        <v>123</v>
      </c>
      <c r="G153" s="31" t="s">
        <v>1127</v>
      </c>
      <c r="H153" s="31" t="s">
        <v>6809</v>
      </c>
      <c r="I153" s="38">
        <v>4.1666666666666664E-2</v>
      </c>
      <c r="J153" s="31" t="s">
        <v>74</v>
      </c>
      <c r="K153" s="31" t="s">
        <v>105</v>
      </c>
      <c r="L153" s="31" t="s">
        <v>106</v>
      </c>
      <c r="M153" s="31" t="s">
        <v>995</v>
      </c>
      <c r="N153" s="23"/>
      <c r="O153" s="54"/>
      <c r="P153" s="29">
        <v>43225</v>
      </c>
      <c r="Q153" s="29"/>
    </row>
    <row r="154" spans="1:17" ht="54" customHeight="1" x14ac:dyDescent="1.25">
      <c r="A154" s="31" t="s">
        <v>7350</v>
      </c>
      <c r="B154" s="37" t="s">
        <v>7351</v>
      </c>
      <c r="C154" s="31" t="s">
        <v>7352</v>
      </c>
      <c r="D154" s="31" t="s">
        <v>7353</v>
      </c>
      <c r="E154" s="31" t="s">
        <v>687</v>
      </c>
      <c r="F154" s="31" t="s">
        <v>123</v>
      </c>
      <c r="G154" s="31" t="s">
        <v>1127</v>
      </c>
      <c r="H154" s="31" t="s">
        <v>6809</v>
      </c>
      <c r="I154" s="38">
        <v>4.1666666666666664E-2</v>
      </c>
      <c r="J154" s="31" t="s">
        <v>74</v>
      </c>
      <c r="K154" s="31" t="s">
        <v>105</v>
      </c>
      <c r="L154" s="31" t="s">
        <v>106</v>
      </c>
      <c r="M154" s="31" t="s">
        <v>995</v>
      </c>
      <c r="N154" s="23"/>
      <c r="O154" s="54"/>
      <c r="P154" s="29">
        <v>43225</v>
      </c>
      <c r="Q154" s="29"/>
    </row>
    <row r="155" spans="1:17" ht="54" customHeight="1" x14ac:dyDescent="1.25">
      <c r="A155" s="31" t="s">
        <v>7354</v>
      </c>
      <c r="B155" s="37" t="s">
        <v>7355</v>
      </c>
      <c r="C155" s="31" t="s">
        <v>7356</v>
      </c>
      <c r="D155" s="31" t="s">
        <v>7357</v>
      </c>
      <c r="E155" s="31" t="s">
        <v>687</v>
      </c>
      <c r="F155" s="31" t="s">
        <v>102</v>
      </c>
      <c r="G155" s="31" t="s">
        <v>490</v>
      </c>
      <c r="H155" s="31" t="s">
        <v>6809</v>
      </c>
      <c r="I155" s="38">
        <v>0.375</v>
      </c>
      <c r="J155" s="31" t="s">
        <v>74</v>
      </c>
      <c r="K155" s="31" t="s">
        <v>105</v>
      </c>
      <c r="L155" s="31" t="s">
        <v>106</v>
      </c>
      <c r="M155" s="31" t="s">
        <v>491</v>
      </c>
      <c r="N155" s="23"/>
      <c r="O155" s="54"/>
      <c r="P155" s="29">
        <v>25000</v>
      </c>
      <c r="Q155" s="29"/>
    </row>
    <row r="156" spans="1:17" ht="54" customHeight="1" x14ac:dyDescent="1.25">
      <c r="A156" s="31" t="s">
        <v>7358</v>
      </c>
      <c r="B156" s="37" t="s">
        <v>5631</v>
      </c>
      <c r="C156" s="31" t="s">
        <v>7359</v>
      </c>
      <c r="D156" s="31" t="s">
        <v>7360</v>
      </c>
      <c r="E156" s="31" t="s">
        <v>687</v>
      </c>
      <c r="F156" s="31" t="s">
        <v>102</v>
      </c>
      <c r="G156" s="31" t="s">
        <v>490</v>
      </c>
      <c r="H156" s="31" t="s">
        <v>6809</v>
      </c>
      <c r="I156" s="38">
        <v>0.375</v>
      </c>
      <c r="J156" s="31" t="s">
        <v>74</v>
      </c>
      <c r="K156" s="31" t="s">
        <v>105</v>
      </c>
      <c r="L156" s="31" t="s">
        <v>106</v>
      </c>
      <c r="M156" s="31" t="s">
        <v>491</v>
      </c>
      <c r="N156" s="23"/>
      <c r="O156" s="54"/>
      <c r="P156" s="29">
        <v>25000</v>
      </c>
      <c r="Q156" s="29"/>
    </row>
    <row r="157" spans="1:17" ht="54" customHeight="1" x14ac:dyDescent="1.25">
      <c r="A157" s="31" t="s">
        <v>7361</v>
      </c>
      <c r="B157" s="37" t="s">
        <v>7362</v>
      </c>
      <c r="C157" s="31" t="s">
        <v>7363</v>
      </c>
      <c r="D157" s="31" t="s">
        <v>7364</v>
      </c>
      <c r="E157" s="31" t="s">
        <v>687</v>
      </c>
      <c r="F157" s="31" t="s">
        <v>102</v>
      </c>
      <c r="G157" s="31" t="s">
        <v>490</v>
      </c>
      <c r="H157" s="31" t="s">
        <v>6809</v>
      </c>
      <c r="I157" s="38">
        <v>0.375</v>
      </c>
      <c r="J157" s="31" t="s">
        <v>74</v>
      </c>
      <c r="K157" s="31" t="s">
        <v>105</v>
      </c>
      <c r="L157" s="31" t="s">
        <v>106</v>
      </c>
      <c r="M157" s="31" t="s">
        <v>491</v>
      </c>
      <c r="N157" s="23"/>
      <c r="O157" s="54"/>
      <c r="P157" s="29">
        <v>25000</v>
      </c>
      <c r="Q157" s="29"/>
    </row>
    <row r="158" spans="1:17" ht="54" customHeight="1" x14ac:dyDescent="1.25">
      <c r="A158" s="31" t="s">
        <v>7365</v>
      </c>
      <c r="B158" s="37" t="s">
        <v>7355</v>
      </c>
      <c r="C158" s="31" t="s">
        <v>7366</v>
      </c>
      <c r="D158" s="31" t="s">
        <v>7367</v>
      </c>
      <c r="E158" s="31" t="s">
        <v>687</v>
      </c>
      <c r="F158" s="31" t="s">
        <v>102</v>
      </c>
      <c r="G158" s="31" t="s">
        <v>490</v>
      </c>
      <c r="H158" s="31" t="s">
        <v>6809</v>
      </c>
      <c r="I158" s="38">
        <v>0.375</v>
      </c>
      <c r="J158" s="31" t="s">
        <v>74</v>
      </c>
      <c r="K158" s="31" t="s">
        <v>105</v>
      </c>
      <c r="L158" s="31" t="s">
        <v>106</v>
      </c>
      <c r="M158" s="31" t="s">
        <v>491</v>
      </c>
      <c r="N158" s="23"/>
      <c r="O158" s="54"/>
      <c r="P158" s="29">
        <v>25000</v>
      </c>
      <c r="Q158" s="29"/>
    </row>
    <row r="159" spans="1:17" ht="54" customHeight="1" x14ac:dyDescent="1.25">
      <c r="A159" s="31" t="s">
        <v>7368</v>
      </c>
      <c r="B159" s="37" t="s">
        <v>7369</v>
      </c>
      <c r="C159" s="31" t="s">
        <v>7370</v>
      </c>
      <c r="D159" s="31" t="s">
        <v>7371</v>
      </c>
      <c r="E159" s="31" t="s">
        <v>687</v>
      </c>
      <c r="F159" s="31" t="s">
        <v>102</v>
      </c>
      <c r="G159" s="31" t="s">
        <v>490</v>
      </c>
      <c r="H159" s="31" t="s">
        <v>6809</v>
      </c>
      <c r="I159" s="38">
        <v>0.375</v>
      </c>
      <c r="J159" s="31" t="s">
        <v>74</v>
      </c>
      <c r="K159" s="31" t="s">
        <v>105</v>
      </c>
      <c r="L159" s="31" t="s">
        <v>106</v>
      </c>
      <c r="M159" s="31" t="s">
        <v>491</v>
      </c>
      <c r="N159" s="23"/>
      <c r="O159" s="54"/>
      <c r="P159" s="29">
        <v>22000</v>
      </c>
      <c r="Q159" s="29"/>
    </row>
    <row r="160" spans="1:17" ht="54" customHeight="1" x14ac:dyDescent="1.25">
      <c r="A160" s="31" t="s">
        <v>7372</v>
      </c>
      <c r="B160" s="37" t="s">
        <v>7373</v>
      </c>
      <c r="C160" s="31" t="s">
        <v>7374</v>
      </c>
      <c r="D160" s="31" t="s">
        <v>7375</v>
      </c>
      <c r="E160" s="31" t="s">
        <v>687</v>
      </c>
      <c r="F160" s="31" t="s">
        <v>102</v>
      </c>
      <c r="G160" s="31" t="s">
        <v>490</v>
      </c>
      <c r="H160" s="31" t="s">
        <v>6809</v>
      </c>
      <c r="I160" s="38">
        <v>0.375</v>
      </c>
      <c r="J160" s="31" t="s">
        <v>74</v>
      </c>
      <c r="K160" s="31" t="s">
        <v>105</v>
      </c>
      <c r="L160" s="31" t="s">
        <v>106</v>
      </c>
      <c r="M160" s="31" t="s">
        <v>491</v>
      </c>
      <c r="N160" s="23"/>
      <c r="O160" s="54"/>
      <c r="P160" s="29">
        <v>22000</v>
      </c>
      <c r="Q160" s="29"/>
    </row>
    <row r="161" spans="1:17" ht="54" customHeight="1" x14ac:dyDescent="1.25">
      <c r="A161" s="31" t="s">
        <v>7376</v>
      </c>
      <c r="B161" s="37" t="s">
        <v>7377</v>
      </c>
      <c r="C161" s="31" t="s">
        <v>7378</v>
      </c>
      <c r="D161" s="31" t="s">
        <v>7379</v>
      </c>
      <c r="E161" s="31" t="s">
        <v>687</v>
      </c>
      <c r="F161" s="31" t="s">
        <v>102</v>
      </c>
      <c r="G161" s="31" t="s">
        <v>490</v>
      </c>
      <c r="H161" s="31" t="s">
        <v>6809</v>
      </c>
      <c r="I161" s="38">
        <v>0.375</v>
      </c>
      <c r="J161" s="31" t="s">
        <v>74</v>
      </c>
      <c r="K161" s="31" t="s">
        <v>105</v>
      </c>
      <c r="L161" s="31" t="s">
        <v>106</v>
      </c>
      <c r="M161" s="31" t="s">
        <v>491</v>
      </c>
      <c r="N161" s="23"/>
      <c r="O161" s="54"/>
      <c r="P161" s="29">
        <v>22000</v>
      </c>
      <c r="Q161" s="29"/>
    </row>
    <row r="162" spans="1:17" ht="54" customHeight="1" x14ac:dyDescent="1.25">
      <c r="A162" s="31" t="s">
        <v>7380</v>
      </c>
      <c r="B162" s="37" t="s">
        <v>7381</v>
      </c>
      <c r="C162" s="31" t="s">
        <v>7382</v>
      </c>
      <c r="D162" s="31" t="s">
        <v>7383</v>
      </c>
      <c r="E162" s="31" t="s">
        <v>101</v>
      </c>
      <c r="F162" s="31" t="s">
        <v>102</v>
      </c>
      <c r="G162" s="31" t="s">
        <v>1544</v>
      </c>
      <c r="H162" s="31" t="s">
        <v>6809</v>
      </c>
      <c r="I162" s="38">
        <v>0.41666666666666669</v>
      </c>
      <c r="J162" s="31" t="s">
        <v>74</v>
      </c>
      <c r="K162" s="31" t="s">
        <v>105</v>
      </c>
      <c r="L162" s="31" t="s">
        <v>106</v>
      </c>
      <c r="M162" s="31" t="s">
        <v>107</v>
      </c>
      <c r="N162" s="23"/>
      <c r="O162" s="54"/>
      <c r="P162" s="29">
        <v>22000</v>
      </c>
      <c r="Q162" s="29"/>
    </row>
    <row r="163" spans="1:17" ht="54" customHeight="1" x14ac:dyDescent="1.25">
      <c r="A163" s="31" t="s">
        <v>1591</v>
      </c>
      <c r="B163" s="37" t="s">
        <v>1592</v>
      </c>
      <c r="C163" s="31" t="s">
        <v>1593</v>
      </c>
      <c r="D163" s="31" t="s">
        <v>1594</v>
      </c>
      <c r="E163" s="31" t="s">
        <v>688</v>
      </c>
      <c r="F163" s="31" t="s">
        <v>123</v>
      </c>
      <c r="G163" s="31" t="s">
        <v>689</v>
      </c>
      <c r="H163" s="31" t="s">
        <v>6809</v>
      </c>
      <c r="I163" s="38">
        <v>0.5</v>
      </c>
      <c r="J163" s="31" t="s">
        <v>74</v>
      </c>
      <c r="K163" s="31" t="s">
        <v>105</v>
      </c>
      <c r="L163" s="31" t="s">
        <v>106</v>
      </c>
      <c r="M163" s="31" t="s">
        <v>107</v>
      </c>
      <c r="N163" s="23"/>
      <c r="O163" s="54"/>
      <c r="P163" s="29">
        <v>22000</v>
      </c>
      <c r="Q163" s="29"/>
    </row>
    <row r="164" spans="1:17" ht="54" customHeight="1" x14ac:dyDescent="1.25">
      <c r="A164" s="31" t="s">
        <v>1623</v>
      </c>
      <c r="B164" s="37" t="s">
        <v>1624</v>
      </c>
      <c r="C164" s="31" t="s">
        <v>1625</v>
      </c>
      <c r="D164" s="31" t="s">
        <v>1626</v>
      </c>
      <c r="E164" s="31" t="s">
        <v>688</v>
      </c>
      <c r="F164" s="31" t="s">
        <v>123</v>
      </c>
      <c r="G164" s="31" t="s">
        <v>689</v>
      </c>
      <c r="H164" s="31" t="s">
        <v>6809</v>
      </c>
      <c r="I164" s="38">
        <v>0.5</v>
      </c>
      <c r="J164" s="31" t="s">
        <v>74</v>
      </c>
      <c r="K164" s="31" t="s">
        <v>105</v>
      </c>
      <c r="L164" s="31" t="s">
        <v>106</v>
      </c>
      <c r="M164" s="31" t="s">
        <v>107</v>
      </c>
      <c r="N164" s="23"/>
      <c r="O164" s="54"/>
      <c r="P164" s="29">
        <v>22000</v>
      </c>
      <c r="Q164" s="29"/>
    </row>
    <row r="165" spans="1:17" ht="54" customHeight="1" x14ac:dyDescent="1.25">
      <c r="A165" s="31" t="s">
        <v>1599</v>
      </c>
      <c r="B165" s="37" t="s">
        <v>1600</v>
      </c>
      <c r="C165" s="31" t="s">
        <v>1601</v>
      </c>
      <c r="D165" s="31" t="s">
        <v>1602</v>
      </c>
      <c r="E165" s="31" t="s">
        <v>688</v>
      </c>
      <c r="F165" s="31" t="s">
        <v>123</v>
      </c>
      <c r="G165" s="31" t="s">
        <v>689</v>
      </c>
      <c r="H165" s="31" t="s">
        <v>6809</v>
      </c>
      <c r="I165" s="38">
        <v>0.5</v>
      </c>
      <c r="J165" s="31" t="s">
        <v>74</v>
      </c>
      <c r="K165" s="31" t="s">
        <v>105</v>
      </c>
      <c r="L165" s="31" t="s">
        <v>106</v>
      </c>
      <c r="M165" s="31" t="s">
        <v>107</v>
      </c>
      <c r="N165" s="23"/>
      <c r="O165" s="54"/>
      <c r="P165" s="29">
        <v>22000</v>
      </c>
      <c r="Q165" s="29"/>
    </row>
    <row r="166" spans="1:17" ht="54" customHeight="1" x14ac:dyDescent="1.05">
      <c r="A166" s="696" t="s">
        <v>9528</v>
      </c>
      <c r="B166" s="696"/>
      <c r="C166" s="696"/>
      <c r="D166" s="696"/>
      <c r="E166" s="696"/>
      <c r="F166" s="696"/>
      <c r="G166" s="696"/>
      <c r="H166" s="696"/>
      <c r="I166" s="696"/>
      <c r="J166" s="696"/>
      <c r="K166" s="696"/>
      <c r="L166" s="696"/>
      <c r="M166" s="696"/>
      <c r="N166" s="23"/>
      <c r="O166" s="23"/>
      <c r="P166" s="384"/>
      <c r="Q166" s="23"/>
    </row>
    <row r="167" spans="1:17" ht="54" customHeight="1" x14ac:dyDescent="1.05">
      <c r="A167" s="31" t="s">
        <v>9191</v>
      </c>
      <c r="B167" s="37" t="s">
        <v>9192</v>
      </c>
      <c r="C167" s="31" t="s">
        <v>9193</v>
      </c>
      <c r="D167" s="31" t="s">
        <v>9194</v>
      </c>
      <c r="E167" s="31" t="s">
        <v>687</v>
      </c>
      <c r="F167" s="31" t="s">
        <v>102</v>
      </c>
      <c r="G167" s="31" t="s">
        <v>1127</v>
      </c>
      <c r="H167" s="31" t="s">
        <v>8888</v>
      </c>
      <c r="I167" s="38">
        <v>0.66666666666666663</v>
      </c>
      <c r="J167" s="31" t="s">
        <v>74</v>
      </c>
      <c r="K167" s="31" t="s">
        <v>105</v>
      </c>
      <c r="L167" s="31" t="s">
        <v>106</v>
      </c>
      <c r="M167" s="31" t="s">
        <v>491</v>
      </c>
      <c r="N167" s="23"/>
      <c r="O167" s="23"/>
      <c r="P167" s="29">
        <v>25000</v>
      </c>
      <c r="Q167" s="23"/>
    </row>
    <row r="168" spans="1:17" ht="54" customHeight="1" x14ac:dyDescent="1.05">
      <c r="A168" s="31" t="s">
        <v>9195</v>
      </c>
      <c r="B168" s="37" t="s">
        <v>9196</v>
      </c>
      <c r="C168" s="31" t="s">
        <v>9197</v>
      </c>
      <c r="D168" s="31" t="s">
        <v>9198</v>
      </c>
      <c r="E168" s="31" t="s">
        <v>687</v>
      </c>
      <c r="F168" s="31" t="s">
        <v>102</v>
      </c>
      <c r="G168" s="31" t="s">
        <v>1127</v>
      </c>
      <c r="H168" s="31" t="s">
        <v>8888</v>
      </c>
      <c r="I168" s="38">
        <v>0.66666666666666663</v>
      </c>
      <c r="J168" s="31" t="s">
        <v>74</v>
      </c>
      <c r="K168" s="31" t="s">
        <v>105</v>
      </c>
      <c r="L168" s="31" t="s">
        <v>106</v>
      </c>
      <c r="M168" s="31" t="s">
        <v>491</v>
      </c>
      <c r="N168" s="23"/>
      <c r="O168" s="23"/>
      <c r="P168" s="29">
        <v>25000</v>
      </c>
      <c r="Q168" s="23"/>
    </row>
    <row r="169" spans="1:17" ht="54" customHeight="1" x14ac:dyDescent="1.05">
      <c r="A169" s="31" t="s">
        <v>9199</v>
      </c>
      <c r="B169" s="37" t="s">
        <v>1177</v>
      </c>
      <c r="C169" s="31" t="s">
        <v>9200</v>
      </c>
      <c r="D169" s="31" t="s">
        <v>9201</v>
      </c>
      <c r="E169" s="31" t="s">
        <v>687</v>
      </c>
      <c r="F169" s="31" t="s">
        <v>102</v>
      </c>
      <c r="G169" s="31" t="s">
        <v>1127</v>
      </c>
      <c r="H169" s="31" t="s">
        <v>8888</v>
      </c>
      <c r="I169" s="38">
        <v>0.66666666666666663</v>
      </c>
      <c r="J169" s="31" t="s">
        <v>74</v>
      </c>
      <c r="K169" s="31" t="s">
        <v>105</v>
      </c>
      <c r="L169" s="31" t="s">
        <v>106</v>
      </c>
      <c r="M169" s="31" t="s">
        <v>491</v>
      </c>
      <c r="N169" s="23"/>
      <c r="O169" s="23"/>
      <c r="P169" s="29">
        <v>25000</v>
      </c>
      <c r="Q169" s="23"/>
    </row>
    <row r="170" spans="1:17" ht="54" customHeight="1" x14ac:dyDescent="1.05">
      <c r="A170" s="31" t="s">
        <v>9202</v>
      </c>
      <c r="B170" s="37" t="s">
        <v>9203</v>
      </c>
      <c r="C170" s="31" t="s">
        <v>9204</v>
      </c>
      <c r="D170" s="31" t="s">
        <v>9205</v>
      </c>
      <c r="E170" s="31" t="s">
        <v>687</v>
      </c>
      <c r="F170" s="31" t="s">
        <v>102</v>
      </c>
      <c r="G170" s="31" t="s">
        <v>1127</v>
      </c>
      <c r="H170" s="31" t="s">
        <v>8888</v>
      </c>
      <c r="I170" s="38">
        <v>0.66666666666666663</v>
      </c>
      <c r="J170" s="31" t="s">
        <v>74</v>
      </c>
      <c r="K170" s="31" t="s">
        <v>105</v>
      </c>
      <c r="L170" s="31" t="s">
        <v>106</v>
      </c>
      <c r="M170" s="31" t="s">
        <v>491</v>
      </c>
      <c r="N170" s="23"/>
      <c r="O170" s="23"/>
      <c r="P170" s="29">
        <v>25000</v>
      </c>
      <c r="Q170" s="23"/>
    </row>
    <row r="171" spans="1:17" ht="54" customHeight="1" x14ac:dyDescent="1.05">
      <c r="A171" s="31" t="s">
        <v>6781</v>
      </c>
      <c r="B171" s="37" t="s">
        <v>9206</v>
      </c>
      <c r="C171" s="31" t="s">
        <v>9207</v>
      </c>
      <c r="D171" s="31" t="s">
        <v>6782</v>
      </c>
      <c r="E171" s="31" t="s">
        <v>687</v>
      </c>
      <c r="F171" s="31" t="s">
        <v>102</v>
      </c>
      <c r="G171" s="31" t="s">
        <v>1127</v>
      </c>
      <c r="H171" s="31" t="s">
        <v>8888</v>
      </c>
      <c r="I171" s="38">
        <v>0.66666666666666663</v>
      </c>
      <c r="J171" s="31" t="s">
        <v>74</v>
      </c>
      <c r="K171" s="31" t="s">
        <v>105</v>
      </c>
      <c r="L171" s="31" t="s">
        <v>106</v>
      </c>
      <c r="M171" s="31" t="s">
        <v>491</v>
      </c>
      <c r="N171" s="23"/>
      <c r="O171" s="23"/>
      <c r="P171" s="29">
        <v>25000</v>
      </c>
      <c r="Q171" s="23"/>
    </row>
    <row r="172" spans="1:17" ht="54" customHeight="1" x14ac:dyDescent="1.05">
      <c r="A172" s="31" t="s">
        <v>9208</v>
      </c>
      <c r="B172" s="37" t="s">
        <v>9209</v>
      </c>
      <c r="C172" s="31" t="s">
        <v>9210</v>
      </c>
      <c r="D172" s="31" t="s">
        <v>9211</v>
      </c>
      <c r="E172" s="31" t="s">
        <v>687</v>
      </c>
      <c r="F172" s="31" t="s">
        <v>102</v>
      </c>
      <c r="G172" s="31" t="s">
        <v>1127</v>
      </c>
      <c r="H172" s="31" t="s">
        <v>8888</v>
      </c>
      <c r="I172" s="38">
        <v>0.66666666666666663</v>
      </c>
      <c r="J172" s="31" t="s">
        <v>74</v>
      </c>
      <c r="K172" s="31" t="s">
        <v>105</v>
      </c>
      <c r="L172" s="31" t="s">
        <v>106</v>
      </c>
      <c r="M172" s="31" t="s">
        <v>491</v>
      </c>
      <c r="N172" s="23"/>
      <c r="O172" s="23"/>
      <c r="P172" s="29">
        <v>25000</v>
      </c>
      <c r="Q172" s="23"/>
    </row>
    <row r="173" spans="1:17" ht="54" customHeight="1" x14ac:dyDescent="1.05">
      <c r="A173" s="31" t="s">
        <v>9212</v>
      </c>
      <c r="B173" s="37" t="s">
        <v>9213</v>
      </c>
      <c r="C173" s="31" t="s">
        <v>9214</v>
      </c>
      <c r="D173" s="31" t="s">
        <v>9215</v>
      </c>
      <c r="E173" s="31" t="s">
        <v>101</v>
      </c>
      <c r="F173" s="31" t="s">
        <v>123</v>
      </c>
      <c r="G173" s="31" t="s">
        <v>124</v>
      </c>
      <c r="H173" s="31" t="s">
        <v>8888</v>
      </c>
      <c r="I173" s="38">
        <v>0.78819444444444442</v>
      </c>
      <c r="J173" s="31" t="s">
        <v>74</v>
      </c>
      <c r="K173" s="31" t="s">
        <v>105</v>
      </c>
      <c r="L173" s="31" t="s">
        <v>106</v>
      </c>
      <c r="M173" s="31" t="s">
        <v>107</v>
      </c>
      <c r="N173" s="23"/>
      <c r="O173" s="23"/>
      <c r="P173" s="29">
        <v>22000</v>
      </c>
      <c r="Q173" s="23"/>
    </row>
    <row r="174" spans="1:17" ht="54" customHeight="1" x14ac:dyDescent="1.05">
      <c r="A174" s="696" t="s">
        <v>9526</v>
      </c>
      <c r="B174" s="696"/>
      <c r="C174" s="696"/>
      <c r="D174" s="696"/>
      <c r="E174" s="696"/>
      <c r="F174" s="696"/>
      <c r="G174" s="696"/>
      <c r="H174" s="696"/>
      <c r="I174" s="696"/>
      <c r="J174" s="696"/>
      <c r="K174" s="696"/>
      <c r="L174" s="696"/>
      <c r="M174" s="696"/>
      <c r="N174" s="23"/>
      <c r="O174" s="23"/>
      <c r="P174" s="29"/>
      <c r="Q174" s="23"/>
    </row>
    <row r="175" spans="1:17" ht="54" customHeight="1" x14ac:dyDescent="1.05">
      <c r="A175" s="31" t="s">
        <v>8298</v>
      </c>
      <c r="B175" s="37" t="s">
        <v>5873</v>
      </c>
      <c r="C175" s="31" t="s">
        <v>8299</v>
      </c>
      <c r="D175" s="31" t="s">
        <v>8300</v>
      </c>
      <c r="E175" s="31" t="s">
        <v>101</v>
      </c>
      <c r="F175" s="31" t="s">
        <v>123</v>
      </c>
      <c r="G175" s="31" t="s">
        <v>103</v>
      </c>
      <c r="H175" s="31" t="s">
        <v>7872</v>
      </c>
      <c r="I175" s="38">
        <v>0.375</v>
      </c>
      <c r="J175" s="31" t="s">
        <v>74</v>
      </c>
      <c r="K175" s="31" t="s">
        <v>105</v>
      </c>
      <c r="L175" s="31" t="s">
        <v>106</v>
      </c>
      <c r="M175" s="31" t="s">
        <v>107</v>
      </c>
      <c r="N175" s="23"/>
      <c r="O175" s="23"/>
      <c r="P175" s="29">
        <v>22000</v>
      </c>
      <c r="Q175" s="23"/>
    </row>
    <row r="176" spans="1:17" ht="54" customHeight="1" x14ac:dyDescent="1.05">
      <c r="A176" s="31" t="s">
        <v>8301</v>
      </c>
      <c r="B176" s="37" t="s">
        <v>8302</v>
      </c>
      <c r="C176" s="31" t="s">
        <v>8303</v>
      </c>
      <c r="D176" s="31" t="s">
        <v>8304</v>
      </c>
      <c r="E176" s="31" t="s">
        <v>101</v>
      </c>
      <c r="F176" s="31" t="s">
        <v>102</v>
      </c>
      <c r="G176" s="31" t="s">
        <v>567</v>
      </c>
      <c r="H176" s="31" t="s">
        <v>7872</v>
      </c>
      <c r="I176" s="38">
        <v>0.375</v>
      </c>
      <c r="J176" s="31" t="s">
        <v>74</v>
      </c>
      <c r="K176" s="31" t="s">
        <v>105</v>
      </c>
      <c r="L176" s="31" t="s">
        <v>106</v>
      </c>
      <c r="M176" s="31" t="s">
        <v>107</v>
      </c>
      <c r="N176" s="23"/>
      <c r="O176" s="23"/>
      <c r="P176" s="29">
        <v>22000</v>
      </c>
      <c r="Q176" s="23"/>
    </row>
    <row r="177" spans="1:17" ht="54" customHeight="1" x14ac:dyDescent="1.05">
      <c r="A177" s="31" t="s">
        <v>8305</v>
      </c>
      <c r="B177" s="37" t="s">
        <v>8306</v>
      </c>
      <c r="C177" s="31" t="s">
        <v>8307</v>
      </c>
      <c r="D177" s="31" t="s">
        <v>8308</v>
      </c>
      <c r="E177" s="31" t="s">
        <v>101</v>
      </c>
      <c r="F177" s="31" t="s">
        <v>102</v>
      </c>
      <c r="G177" s="31" t="s">
        <v>567</v>
      </c>
      <c r="H177" s="31" t="s">
        <v>7872</v>
      </c>
      <c r="I177" s="38">
        <v>0.375</v>
      </c>
      <c r="J177" s="31" t="s">
        <v>74</v>
      </c>
      <c r="K177" s="31" t="s">
        <v>105</v>
      </c>
      <c r="L177" s="31" t="s">
        <v>106</v>
      </c>
      <c r="M177" s="31" t="s">
        <v>107</v>
      </c>
      <c r="N177" s="23"/>
      <c r="O177" s="23"/>
      <c r="P177" s="29">
        <v>22000</v>
      </c>
      <c r="Q177" s="23"/>
    </row>
    <row r="178" spans="1:17" ht="54" customHeight="1" x14ac:dyDescent="0.7">
      <c r="A178" s="698" t="s">
        <v>4071</v>
      </c>
      <c r="B178" s="699"/>
      <c r="C178" s="699"/>
      <c r="D178" s="699"/>
      <c r="E178" s="699"/>
      <c r="F178" s="699"/>
      <c r="G178" s="699"/>
      <c r="H178" s="699"/>
      <c r="I178" s="699"/>
      <c r="J178" s="699"/>
      <c r="K178" s="699"/>
      <c r="L178" s="699"/>
      <c r="M178" s="700"/>
      <c r="N178" s="23"/>
      <c r="O178" s="23"/>
      <c r="P178" s="195"/>
      <c r="Q178" s="29">
        <v>700000</v>
      </c>
    </row>
    <row r="179" spans="1:17" ht="54" customHeight="1" x14ac:dyDescent="1.05">
      <c r="A179" s="701" t="s">
        <v>6799</v>
      </c>
      <c r="B179" s="702"/>
      <c r="C179" s="702"/>
      <c r="D179" s="702"/>
      <c r="E179" s="702"/>
      <c r="F179" s="702"/>
      <c r="G179" s="702"/>
      <c r="H179" s="702"/>
      <c r="I179" s="702"/>
      <c r="J179" s="702"/>
      <c r="K179" s="702"/>
      <c r="L179" s="702"/>
      <c r="M179" s="703"/>
      <c r="N179" s="23"/>
      <c r="O179" s="23"/>
      <c r="P179" s="384"/>
      <c r="Q179" s="23"/>
    </row>
    <row r="180" spans="1:17" ht="54" customHeight="1" x14ac:dyDescent="1.05">
      <c r="A180" s="334" t="s">
        <v>9891</v>
      </c>
      <c r="B180" s="335" t="s">
        <v>9892</v>
      </c>
      <c r="C180" s="334" t="s">
        <v>9893</v>
      </c>
      <c r="D180" s="334" t="s">
        <v>9894</v>
      </c>
      <c r="E180" s="334" t="s">
        <v>101</v>
      </c>
      <c r="F180" s="334" t="s">
        <v>102</v>
      </c>
      <c r="G180" s="334" t="s">
        <v>1544</v>
      </c>
      <c r="H180" s="334" t="s">
        <v>9573</v>
      </c>
      <c r="I180" s="336">
        <v>0.41666666666666669</v>
      </c>
      <c r="J180" s="334" t="s">
        <v>74</v>
      </c>
      <c r="K180" s="334" t="s">
        <v>105</v>
      </c>
      <c r="L180" s="334" t="s">
        <v>106</v>
      </c>
      <c r="M180" s="334" t="s">
        <v>107</v>
      </c>
      <c r="N180" s="23"/>
      <c r="O180" s="23"/>
      <c r="P180" s="29">
        <v>22000</v>
      </c>
      <c r="Q180" s="23"/>
    </row>
    <row r="181" spans="1:17" ht="54" customHeight="1" x14ac:dyDescent="1.05">
      <c r="A181" s="334" t="s">
        <v>9895</v>
      </c>
      <c r="B181" s="335" t="s">
        <v>9896</v>
      </c>
      <c r="C181" s="334" t="s">
        <v>9897</v>
      </c>
      <c r="D181" s="334" t="s">
        <v>9898</v>
      </c>
      <c r="E181" s="334" t="s">
        <v>101</v>
      </c>
      <c r="F181" s="334" t="s">
        <v>102</v>
      </c>
      <c r="G181" s="334" t="s">
        <v>1544</v>
      </c>
      <c r="H181" s="334" t="s">
        <v>9573</v>
      </c>
      <c r="I181" s="336">
        <v>0.41666666666666669</v>
      </c>
      <c r="J181" s="334" t="s">
        <v>74</v>
      </c>
      <c r="K181" s="334" t="s">
        <v>105</v>
      </c>
      <c r="L181" s="334" t="s">
        <v>106</v>
      </c>
      <c r="M181" s="334" t="s">
        <v>107</v>
      </c>
      <c r="N181" s="23"/>
      <c r="O181" s="23"/>
      <c r="P181" s="29">
        <v>22000</v>
      </c>
      <c r="Q181" s="23"/>
    </row>
    <row r="182" spans="1:17" ht="54" customHeight="1" x14ac:dyDescent="1.05">
      <c r="A182" s="334" t="s">
        <v>9899</v>
      </c>
      <c r="B182" s="335" t="s">
        <v>7970</v>
      </c>
      <c r="C182" s="334" t="s">
        <v>9900</v>
      </c>
      <c r="D182" s="334" t="s">
        <v>9901</v>
      </c>
      <c r="E182" s="334" t="s">
        <v>101</v>
      </c>
      <c r="F182" s="334" t="s">
        <v>123</v>
      </c>
      <c r="G182" s="334" t="s">
        <v>490</v>
      </c>
      <c r="H182" s="334" t="s">
        <v>9573</v>
      </c>
      <c r="I182" s="336">
        <v>0.41666666666666669</v>
      </c>
      <c r="J182" s="334" t="s">
        <v>74</v>
      </c>
      <c r="K182" s="334" t="s">
        <v>105</v>
      </c>
      <c r="L182" s="334" t="s">
        <v>106</v>
      </c>
      <c r="M182" s="334" t="s">
        <v>107</v>
      </c>
      <c r="N182" s="23"/>
      <c r="O182" s="23"/>
      <c r="P182" s="29">
        <v>22000</v>
      </c>
      <c r="Q182" s="23"/>
    </row>
    <row r="183" spans="1:17" ht="54" customHeight="1" x14ac:dyDescent="1.05">
      <c r="A183" s="334" t="s">
        <v>2444</v>
      </c>
      <c r="B183" s="335" t="s">
        <v>2445</v>
      </c>
      <c r="C183" s="334" t="s">
        <v>2446</v>
      </c>
      <c r="D183" s="334" t="s">
        <v>2447</v>
      </c>
      <c r="E183" s="334" t="s">
        <v>101</v>
      </c>
      <c r="F183" s="334" t="s">
        <v>102</v>
      </c>
      <c r="G183" s="334" t="s">
        <v>1544</v>
      </c>
      <c r="H183" s="334" t="s">
        <v>9573</v>
      </c>
      <c r="I183" s="336">
        <v>0.41666666666666669</v>
      </c>
      <c r="J183" s="334" t="s">
        <v>74</v>
      </c>
      <c r="K183" s="334" t="s">
        <v>105</v>
      </c>
      <c r="L183" s="334" t="s">
        <v>106</v>
      </c>
      <c r="M183" s="334" t="s">
        <v>107</v>
      </c>
      <c r="N183" s="23"/>
      <c r="O183" s="23"/>
      <c r="P183" s="29">
        <v>22000</v>
      </c>
      <c r="Q183" s="23"/>
    </row>
    <row r="184" spans="1:17" ht="54" customHeight="1" x14ac:dyDescent="1.05">
      <c r="A184" s="334" t="s">
        <v>9902</v>
      </c>
      <c r="B184" s="335" t="s">
        <v>9903</v>
      </c>
      <c r="C184" s="334" t="s">
        <v>9904</v>
      </c>
      <c r="D184" s="334" t="s">
        <v>9905</v>
      </c>
      <c r="E184" s="334" t="s">
        <v>687</v>
      </c>
      <c r="F184" s="334" t="s">
        <v>123</v>
      </c>
      <c r="G184" s="334" t="s">
        <v>1127</v>
      </c>
      <c r="H184" s="334" t="s">
        <v>9573</v>
      </c>
      <c r="I184" s="336">
        <v>0.95833333333333337</v>
      </c>
      <c r="J184" s="334" t="s">
        <v>74</v>
      </c>
      <c r="K184" s="334" t="s">
        <v>105</v>
      </c>
      <c r="L184" s="334" t="s">
        <v>106</v>
      </c>
      <c r="M184" s="334" t="s">
        <v>995</v>
      </c>
      <c r="N184" s="23"/>
      <c r="O184" s="23"/>
      <c r="P184" s="29">
        <v>43225</v>
      </c>
      <c r="Q184" s="23"/>
    </row>
    <row r="185" spans="1:17" ht="54" customHeight="1" x14ac:dyDescent="1.3">
      <c r="A185" s="679" t="s">
        <v>10732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1"/>
      <c r="N185" s="23"/>
      <c r="O185" s="23"/>
      <c r="P185" s="29"/>
      <c r="Q185" s="23"/>
    </row>
    <row r="186" spans="1:17" ht="54" customHeight="1" x14ac:dyDescent="1.05">
      <c r="A186" s="334" t="s">
        <v>10442</v>
      </c>
      <c r="B186" s="335" t="s">
        <v>10443</v>
      </c>
      <c r="C186" s="334" t="s">
        <v>10444</v>
      </c>
      <c r="D186" s="334" t="s">
        <v>10445</v>
      </c>
      <c r="E186" s="334" t="s">
        <v>101</v>
      </c>
      <c r="F186" s="334" t="s">
        <v>102</v>
      </c>
      <c r="G186" s="334" t="s">
        <v>124</v>
      </c>
      <c r="H186" s="334" t="s">
        <v>10166</v>
      </c>
      <c r="I186" s="336">
        <v>0.125</v>
      </c>
      <c r="J186" s="334" t="s">
        <v>74</v>
      </c>
      <c r="K186" s="334" t="s">
        <v>105</v>
      </c>
      <c r="L186" s="334" t="s">
        <v>106</v>
      </c>
      <c r="M186" s="334" t="s">
        <v>107</v>
      </c>
      <c r="N186" s="23"/>
      <c r="O186" s="23"/>
      <c r="P186" s="29">
        <v>22000</v>
      </c>
      <c r="Q186" s="23"/>
    </row>
    <row r="187" spans="1:17" ht="54" customHeight="1" x14ac:dyDescent="1.05">
      <c r="A187" s="334" t="s">
        <v>10446</v>
      </c>
      <c r="B187" s="335" t="s">
        <v>10447</v>
      </c>
      <c r="C187" s="334" t="s">
        <v>10448</v>
      </c>
      <c r="D187" s="334" t="s">
        <v>10449</v>
      </c>
      <c r="E187" s="334" t="s">
        <v>101</v>
      </c>
      <c r="F187" s="334" t="s">
        <v>1304</v>
      </c>
      <c r="G187" s="334" t="s">
        <v>490</v>
      </c>
      <c r="H187" s="334" t="s">
        <v>10166</v>
      </c>
      <c r="I187" s="336">
        <v>0.66666666666666663</v>
      </c>
      <c r="J187" s="334" t="s">
        <v>74</v>
      </c>
      <c r="K187" s="334" t="s">
        <v>105</v>
      </c>
      <c r="L187" s="334" t="s">
        <v>106</v>
      </c>
      <c r="M187" s="334" t="s">
        <v>491</v>
      </c>
      <c r="N187" s="23"/>
      <c r="O187" s="23"/>
      <c r="P187" s="29">
        <v>26000</v>
      </c>
      <c r="Q187" s="23"/>
    </row>
    <row r="188" spans="1:17" ht="54" customHeight="1" x14ac:dyDescent="1.05">
      <c r="A188" s="334" t="s">
        <v>10450</v>
      </c>
      <c r="B188" s="335" t="s">
        <v>10451</v>
      </c>
      <c r="C188" s="334" t="s">
        <v>10452</v>
      </c>
      <c r="D188" s="334" t="s">
        <v>10453</v>
      </c>
      <c r="E188" s="334" t="s">
        <v>688</v>
      </c>
      <c r="F188" s="334" t="s">
        <v>123</v>
      </c>
      <c r="G188" s="334" t="s">
        <v>689</v>
      </c>
      <c r="H188" s="334" t="s">
        <v>10166</v>
      </c>
      <c r="I188" s="336">
        <v>0.95833333333333337</v>
      </c>
      <c r="J188" s="334" t="s">
        <v>74</v>
      </c>
      <c r="K188" s="334" t="s">
        <v>105</v>
      </c>
      <c r="L188" s="334" t="s">
        <v>106</v>
      </c>
      <c r="M188" s="334" t="s">
        <v>194</v>
      </c>
      <c r="N188" s="23"/>
      <c r="O188" s="23"/>
      <c r="P188" s="29">
        <v>38750</v>
      </c>
      <c r="Q188" s="23"/>
    </row>
    <row r="189" spans="1:17" ht="54" customHeight="1" x14ac:dyDescent="1.05">
      <c r="A189" s="334" t="s">
        <v>10454</v>
      </c>
      <c r="B189" s="335" t="s">
        <v>10455</v>
      </c>
      <c r="C189" s="334" t="s">
        <v>10456</v>
      </c>
      <c r="D189" s="334" t="s">
        <v>10457</v>
      </c>
      <c r="E189" s="334" t="s">
        <v>688</v>
      </c>
      <c r="F189" s="334" t="s">
        <v>123</v>
      </c>
      <c r="G189" s="334" t="s">
        <v>689</v>
      </c>
      <c r="H189" s="334" t="s">
        <v>10166</v>
      </c>
      <c r="I189" s="336">
        <v>0.95833333333333337</v>
      </c>
      <c r="J189" s="334" t="s">
        <v>74</v>
      </c>
      <c r="K189" s="334" t="s">
        <v>105</v>
      </c>
      <c r="L189" s="334" t="s">
        <v>106</v>
      </c>
      <c r="M189" s="334" t="s">
        <v>107</v>
      </c>
      <c r="N189" s="23"/>
      <c r="O189" s="23"/>
      <c r="P189" s="29">
        <v>22000</v>
      </c>
      <c r="Q189" s="23"/>
    </row>
    <row r="190" spans="1:17" ht="54" customHeight="1" x14ac:dyDescent="1.05">
      <c r="A190" s="334" t="s">
        <v>10458</v>
      </c>
      <c r="B190" s="335" t="s">
        <v>10459</v>
      </c>
      <c r="C190" s="334" t="s">
        <v>10460</v>
      </c>
      <c r="D190" s="334" t="s">
        <v>10461</v>
      </c>
      <c r="E190" s="334" t="s">
        <v>688</v>
      </c>
      <c r="F190" s="334" t="s">
        <v>123</v>
      </c>
      <c r="G190" s="334" t="s">
        <v>689</v>
      </c>
      <c r="H190" s="334" t="s">
        <v>10166</v>
      </c>
      <c r="I190" s="336">
        <v>0.95833333333333337</v>
      </c>
      <c r="J190" s="334" t="s">
        <v>74</v>
      </c>
      <c r="K190" s="334" t="s">
        <v>105</v>
      </c>
      <c r="L190" s="334" t="s">
        <v>106</v>
      </c>
      <c r="M190" s="334" t="s">
        <v>194</v>
      </c>
      <c r="N190" s="23"/>
      <c r="O190" s="23"/>
      <c r="P190" s="29">
        <v>38750</v>
      </c>
      <c r="Q190" s="23"/>
    </row>
    <row r="191" spans="1:17" ht="54" customHeight="1" x14ac:dyDescent="1.05">
      <c r="A191" s="334" t="s">
        <v>10462</v>
      </c>
      <c r="B191" s="335" t="s">
        <v>10463</v>
      </c>
      <c r="C191" s="334" t="s">
        <v>10464</v>
      </c>
      <c r="D191" s="334" t="s">
        <v>10465</v>
      </c>
      <c r="E191" s="334" t="s">
        <v>688</v>
      </c>
      <c r="F191" s="334" t="s">
        <v>123</v>
      </c>
      <c r="G191" s="334" t="s">
        <v>689</v>
      </c>
      <c r="H191" s="334" t="s">
        <v>10166</v>
      </c>
      <c r="I191" s="336">
        <v>0.95833333333333337</v>
      </c>
      <c r="J191" s="334" t="s">
        <v>74</v>
      </c>
      <c r="K191" s="334" t="s">
        <v>105</v>
      </c>
      <c r="L191" s="334" t="s">
        <v>106</v>
      </c>
      <c r="M191" s="334" t="s">
        <v>194</v>
      </c>
      <c r="N191" s="23"/>
      <c r="O191" s="23"/>
      <c r="P191" s="29">
        <v>38750</v>
      </c>
      <c r="Q191" s="23"/>
    </row>
    <row r="192" spans="1:17" ht="54" customHeight="1" x14ac:dyDescent="1.05">
      <c r="A192" s="334" t="s">
        <v>10466</v>
      </c>
      <c r="B192" s="335" t="s">
        <v>10467</v>
      </c>
      <c r="C192" s="334" t="s">
        <v>10468</v>
      </c>
      <c r="D192" s="334" t="s">
        <v>10469</v>
      </c>
      <c r="E192" s="334" t="s">
        <v>688</v>
      </c>
      <c r="F192" s="334" t="s">
        <v>123</v>
      </c>
      <c r="G192" s="334" t="s">
        <v>689</v>
      </c>
      <c r="H192" s="334" t="s">
        <v>10166</v>
      </c>
      <c r="I192" s="336">
        <v>0.95833333333333337</v>
      </c>
      <c r="J192" s="334" t="s">
        <v>74</v>
      </c>
      <c r="K192" s="334" t="s">
        <v>105</v>
      </c>
      <c r="L192" s="334" t="s">
        <v>106</v>
      </c>
      <c r="M192" s="334" t="s">
        <v>194</v>
      </c>
      <c r="N192" s="23"/>
      <c r="O192" s="23"/>
      <c r="P192" s="29">
        <v>38750</v>
      </c>
      <c r="Q192" s="23"/>
    </row>
    <row r="193" spans="1:17" ht="54" customHeight="1" x14ac:dyDescent="1.3">
      <c r="A193" s="679" t="s">
        <v>11343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1"/>
      <c r="N193" s="23"/>
      <c r="O193" s="23"/>
      <c r="P193" s="384"/>
      <c r="Q193" s="23"/>
    </row>
    <row r="194" spans="1:17" ht="54" customHeight="1" x14ac:dyDescent="1.05">
      <c r="A194" s="31" t="s">
        <v>11083</v>
      </c>
      <c r="B194" s="37" t="s">
        <v>11084</v>
      </c>
      <c r="C194" s="31" t="s">
        <v>11085</v>
      </c>
      <c r="D194" s="31" t="s">
        <v>11086</v>
      </c>
      <c r="E194" s="31" t="s">
        <v>687</v>
      </c>
      <c r="F194" s="31" t="s">
        <v>102</v>
      </c>
      <c r="G194" s="31" t="s">
        <v>562</v>
      </c>
      <c r="H194" s="31" t="s">
        <v>10749</v>
      </c>
      <c r="I194" s="38">
        <v>0.41666666666666669</v>
      </c>
      <c r="J194" s="31" t="s">
        <v>74</v>
      </c>
      <c r="K194" s="31" t="s">
        <v>105</v>
      </c>
      <c r="L194" s="31" t="s">
        <v>106</v>
      </c>
      <c r="M194" s="31" t="s">
        <v>107</v>
      </c>
      <c r="N194" s="23"/>
      <c r="O194" s="23"/>
      <c r="P194" s="29">
        <v>22000</v>
      </c>
      <c r="Q194" s="23"/>
    </row>
    <row r="195" spans="1:17" ht="54" customHeight="1" x14ac:dyDescent="1.05">
      <c r="A195" s="31" t="s">
        <v>11087</v>
      </c>
      <c r="B195" s="37" t="s">
        <v>11088</v>
      </c>
      <c r="C195" s="31" t="s">
        <v>11089</v>
      </c>
      <c r="D195" s="31" t="s">
        <v>11090</v>
      </c>
      <c r="E195" s="31" t="s">
        <v>687</v>
      </c>
      <c r="F195" s="31" t="s">
        <v>102</v>
      </c>
      <c r="G195" s="31" t="s">
        <v>562</v>
      </c>
      <c r="H195" s="31" t="s">
        <v>10749</v>
      </c>
      <c r="I195" s="38">
        <v>0.41666666666666669</v>
      </c>
      <c r="J195" s="31" t="s">
        <v>74</v>
      </c>
      <c r="K195" s="31" t="s">
        <v>105</v>
      </c>
      <c r="L195" s="31" t="s">
        <v>106</v>
      </c>
      <c r="M195" s="31" t="s">
        <v>107</v>
      </c>
      <c r="N195" s="23"/>
      <c r="O195" s="23"/>
      <c r="P195" s="384"/>
      <c r="Q195" s="23"/>
    </row>
    <row r="196" spans="1:17" ht="54" customHeight="1" x14ac:dyDescent="1.05">
      <c r="A196" s="31" t="s">
        <v>11091</v>
      </c>
      <c r="B196" s="37" t="s">
        <v>11092</v>
      </c>
      <c r="C196" s="31" t="s">
        <v>11093</v>
      </c>
      <c r="D196" s="31" t="s">
        <v>11094</v>
      </c>
      <c r="E196" s="31" t="s">
        <v>687</v>
      </c>
      <c r="F196" s="31" t="s">
        <v>102</v>
      </c>
      <c r="G196" s="31" t="s">
        <v>562</v>
      </c>
      <c r="H196" s="31" t="s">
        <v>10749</v>
      </c>
      <c r="I196" s="38">
        <v>0.41666666666666669</v>
      </c>
      <c r="J196" s="31" t="s">
        <v>74</v>
      </c>
      <c r="K196" s="31" t="s">
        <v>105</v>
      </c>
      <c r="L196" s="31" t="s">
        <v>106</v>
      </c>
      <c r="M196" s="31" t="s">
        <v>107</v>
      </c>
      <c r="N196" s="23"/>
      <c r="O196" s="23"/>
      <c r="P196" s="384"/>
      <c r="Q196" s="23"/>
    </row>
    <row r="197" spans="1:17" ht="54" customHeight="1" x14ac:dyDescent="1.05">
      <c r="A197" s="31" t="s">
        <v>11095</v>
      </c>
      <c r="B197" s="37" t="s">
        <v>10872</v>
      </c>
      <c r="C197" s="31" t="s">
        <v>11096</v>
      </c>
      <c r="D197" s="31" t="s">
        <v>11097</v>
      </c>
      <c r="E197" s="31" t="s">
        <v>101</v>
      </c>
      <c r="F197" s="31" t="s">
        <v>102</v>
      </c>
      <c r="G197" s="31" t="s">
        <v>567</v>
      </c>
      <c r="H197" s="31" t="s">
        <v>10749</v>
      </c>
      <c r="I197" s="38">
        <v>0.52430555555555558</v>
      </c>
      <c r="J197" s="31" t="s">
        <v>74</v>
      </c>
      <c r="K197" s="31" t="s">
        <v>105</v>
      </c>
      <c r="L197" s="31" t="s">
        <v>106</v>
      </c>
      <c r="M197" s="31" t="s">
        <v>107</v>
      </c>
      <c r="N197" s="23"/>
      <c r="O197" s="23"/>
      <c r="P197" s="384"/>
      <c r="Q197" s="23"/>
    </row>
    <row r="198" spans="1:17" ht="54" customHeight="1" x14ac:dyDescent="1.05">
      <c r="A198" s="31" t="s">
        <v>11098</v>
      </c>
      <c r="B198" s="37" t="s">
        <v>11099</v>
      </c>
      <c r="C198" s="31" t="s">
        <v>11100</v>
      </c>
      <c r="D198" s="31" t="s">
        <v>11101</v>
      </c>
      <c r="E198" s="31" t="s">
        <v>101</v>
      </c>
      <c r="F198" s="31" t="s">
        <v>102</v>
      </c>
      <c r="G198" s="31" t="s">
        <v>567</v>
      </c>
      <c r="H198" s="31" t="s">
        <v>10749</v>
      </c>
      <c r="I198" s="38">
        <v>0.52430555555555558</v>
      </c>
      <c r="J198" s="31" t="s">
        <v>74</v>
      </c>
      <c r="K198" s="31" t="s">
        <v>105</v>
      </c>
      <c r="L198" s="31" t="s">
        <v>106</v>
      </c>
      <c r="M198" s="31" t="s">
        <v>107</v>
      </c>
      <c r="N198" s="23"/>
      <c r="O198" s="23"/>
      <c r="P198" s="29">
        <v>22000</v>
      </c>
      <c r="Q198" s="23"/>
    </row>
    <row r="199" spans="1:17" ht="54" customHeight="1" x14ac:dyDescent="1.05">
      <c r="A199" s="31" t="s">
        <v>11102</v>
      </c>
      <c r="B199" s="37" t="s">
        <v>7595</v>
      </c>
      <c r="C199" s="31" t="s">
        <v>11103</v>
      </c>
      <c r="D199" s="31" t="s">
        <v>11104</v>
      </c>
      <c r="E199" s="31" t="s">
        <v>101</v>
      </c>
      <c r="F199" s="31" t="s">
        <v>102</v>
      </c>
      <c r="G199" s="31" t="s">
        <v>567</v>
      </c>
      <c r="H199" s="31" t="s">
        <v>10749</v>
      </c>
      <c r="I199" s="38">
        <v>0.52430555555555558</v>
      </c>
      <c r="J199" s="31" t="s">
        <v>74</v>
      </c>
      <c r="K199" s="31" t="s">
        <v>105</v>
      </c>
      <c r="L199" s="31" t="s">
        <v>106</v>
      </c>
      <c r="M199" s="31" t="s">
        <v>107</v>
      </c>
      <c r="N199" s="23"/>
      <c r="O199" s="23"/>
      <c r="P199" s="29">
        <v>22000</v>
      </c>
      <c r="Q199" s="23"/>
    </row>
    <row r="200" spans="1:17" ht="54" customHeight="1" x14ac:dyDescent="1.05">
      <c r="A200" s="31" t="s">
        <v>1156</v>
      </c>
      <c r="B200" s="37" t="s">
        <v>1157</v>
      </c>
      <c r="C200" s="31" t="s">
        <v>1158</v>
      </c>
      <c r="D200" s="31" t="s">
        <v>1159</v>
      </c>
      <c r="E200" s="31" t="s">
        <v>687</v>
      </c>
      <c r="F200" s="31" t="s">
        <v>102</v>
      </c>
      <c r="G200" s="31" t="s">
        <v>1127</v>
      </c>
      <c r="H200" s="31" t="s">
        <v>10749</v>
      </c>
      <c r="I200" s="38">
        <v>0.91666666666666663</v>
      </c>
      <c r="J200" s="31" t="s">
        <v>74</v>
      </c>
      <c r="K200" s="31" t="s">
        <v>105</v>
      </c>
      <c r="L200" s="31" t="s">
        <v>106</v>
      </c>
      <c r="M200" s="31" t="s">
        <v>107</v>
      </c>
      <c r="N200" s="23"/>
      <c r="O200" s="23"/>
      <c r="P200" s="29">
        <v>22000</v>
      </c>
      <c r="Q200" s="23"/>
    </row>
    <row r="201" spans="1:17" ht="54" customHeight="1" x14ac:dyDescent="0.7">
      <c r="A201" s="698" t="s">
        <v>10743</v>
      </c>
      <c r="B201" s="743"/>
      <c r="C201" s="743"/>
      <c r="D201" s="743"/>
      <c r="E201" s="743"/>
      <c r="F201" s="743"/>
      <c r="G201" s="743"/>
      <c r="H201" s="743"/>
      <c r="I201" s="743"/>
      <c r="J201" s="743"/>
      <c r="K201" s="743"/>
      <c r="L201" s="743"/>
      <c r="M201" s="744"/>
      <c r="N201" s="23"/>
      <c r="O201" s="23"/>
      <c r="P201" s="195"/>
      <c r="Q201" s="29">
        <v>600000</v>
      </c>
    </row>
    <row r="202" spans="1:17" ht="54" customHeight="1" x14ac:dyDescent="1.3">
      <c r="A202" s="679" t="s">
        <v>13349</v>
      </c>
      <c r="B202" s="680"/>
      <c r="C202" s="680"/>
      <c r="D202" s="680"/>
      <c r="E202" s="680"/>
      <c r="F202" s="680"/>
      <c r="G202" s="680"/>
      <c r="H202" s="680"/>
      <c r="I202" s="680"/>
      <c r="J202" s="680"/>
      <c r="K202" s="680"/>
      <c r="L202" s="680"/>
      <c r="M202" s="681"/>
      <c r="N202" s="23"/>
      <c r="O202" s="23"/>
      <c r="P202" s="384"/>
      <c r="Q202" s="23"/>
    </row>
    <row r="203" spans="1:17" ht="54" customHeight="1" x14ac:dyDescent="1.05">
      <c r="A203" s="31" t="s">
        <v>12021</v>
      </c>
      <c r="B203" s="37" t="s">
        <v>12022</v>
      </c>
      <c r="C203" s="31" t="s">
        <v>12023</v>
      </c>
      <c r="D203" s="31" t="s">
        <v>12024</v>
      </c>
      <c r="E203" s="31" t="s">
        <v>101</v>
      </c>
      <c r="F203" s="31" t="s">
        <v>123</v>
      </c>
      <c r="G203" s="31" t="s">
        <v>124</v>
      </c>
      <c r="H203" s="31" t="s">
        <v>11366</v>
      </c>
      <c r="I203" s="38">
        <v>0.125</v>
      </c>
      <c r="J203" s="31" t="s">
        <v>74</v>
      </c>
      <c r="K203" s="31" t="s">
        <v>105</v>
      </c>
      <c r="L203" s="31" t="s">
        <v>106</v>
      </c>
      <c r="M203" s="31" t="s">
        <v>107</v>
      </c>
      <c r="N203" s="23"/>
      <c r="O203" s="23"/>
      <c r="P203" s="29">
        <v>22000</v>
      </c>
      <c r="Q203" s="23"/>
    </row>
    <row r="204" spans="1:17" ht="54" customHeight="1" x14ac:dyDescent="1.05">
      <c r="A204" s="31" t="s">
        <v>12025</v>
      </c>
      <c r="B204" s="37" t="s">
        <v>12026</v>
      </c>
      <c r="C204" s="31" t="s">
        <v>12027</v>
      </c>
      <c r="D204" s="31" t="s">
        <v>12028</v>
      </c>
      <c r="E204" s="31" t="s">
        <v>687</v>
      </c>
      <c r="F204" s="31" t="s">
        <v>123</v>
      </c>
      <c r="G204" s="31" t="s">
        <v>572</v>
      </c>
      <c r="H204" s="31" t="s">
        <v>11366</v>
      </c>
      <c r="I204" s="38">
        <v>0.83333333333333337</v>
      </c>
      <c r="J204" s="31" t="s">
        <v>74</v>
      </c>
      <c r="K204" s="31" t="s">
        <v>105</v>
      </c>
      <c r="L204" s="31" t="s">
        <v>106</v>
      </c>
      <c r="M204" s="31" t="s">
        <v>995</v>
      </c>
      <c r="N204" s="23"/>
      <c r="O204" s="23"/>
      <c r="P204" s="29">
        <v>43225</v>
      </c>
      <c r="Q204" s="23"/>
    </row>
    <row r="205" spans="1:17" ht="54" customHeight="1" x14ac:dyDescent="1.05">
      <c r="A205" s="31" t="s">
        <v>12029</v>
      </c>
      <c r="B205" s="37" t="s">
        <v>12030</v>
      </c>
      <c r="C205" s="31" t="s">
        <v>12031</v>
      </c>
      <c r="D205" s="31" t="s">
        <v>12032</v>
      </c>
      <c r="E205" s="31" t="s">
        <v>687</v>
      </c>
      <c r="F205" s="31" t="s">
        <v>123</v>
      </c>
      <c r="G205" s="31" t="s">
        <v>572</v>
      </c>
      <c r="H205" s="31" t="s">
        <v>11366</v>
      </c>
      <c r="I205" s="38">
        <v>0.83333333333333337</v>
      </c>
      <c r="J205" s="31" t="s">
        <v>74</v>
      </c>
      <c r="K205" s="31" t="s">
        <v>105</v>
      </c>
      <c r="L205" s="31" t="s">
        <v>106</v>
      </c>
      <c r="M205" s="31" t="s">
        <v>995</v>
      </c>
      <c r="N205" s="23"/>
      <c r="O205" s="23"/>
      <c r="P205" s="29">
        <v>43225</v>
      </c>
      <c r="Q205" s="23"/>
    </row>
    <row r="206" spans="1:17" ht="54" customHeight="1" x14ac:dyDescent="1.05">
      <c r="A206" s="31" t="s">
        <v>12033</v>
      </c>
      <c r="B206" s="37" t="s">
        <v>12034</v>
      </c>
      <c r="C206" s="31" t="s">
        <v>12035</v>
      </c>
      <c r="D206" s="31" t="s">
        <v>12036</v>
      </c>
      <c r="E206" s="31" t="s">
        <v>687</v>
      </c>
      <c r="F206" s="31" t="s">
        <v>123</v>
      </c>
      <c r="G206" s="31" t="s">
        <v>572</v>
      </c>
      <c r="H206" s="31" t="s">
        <v>11366</v>
      </c>
      <c r="I206" s="38">
        <v>0.83333333333333337</v>
      </c>
      <c r="J206" s="31" t="s">
        <v>74</v>
      </c>
      <c r="K206" s="31" t="s">
        <v>105</v>
      </c>
      <c r="L206" s="31" t="s">
        <v>106</v>
      </c>
      <c r="M206" s="31" t="s">
        <v>995</v>
      </c>
      <c r="N206" s="23"/>
      <c r="O206" s="23"/>
      <c r="P206" s="29">
        <v>43225</v>
      </c>
      <c r="Q206" s="23"/>
    </row>
    <row r="207" spans="1:17" ht="54" customHeight="1" x14ac:dyDescent="1.05">
      <c r="A207" s="31" t="s">
        <v>12037</v>
      </c>
      <c r="B207" s="37" t="s">
        <v>12038</v>
      </c>
      <c r="C207" s="31" t="s">
        <v>12039</v>
      </c>
      <c r="D207" s="31" t="s">
        <v>12040</v>
      </c>
      <c r="E207" s="31" t="s">
        <v>687</v>
      </c>
      <c r="F207" s="31" t="s">
        <v>123</v>
      </c>
      <c r="G207" s="31" t="s">
        <v>572</v>
      </c>
      <c r="H207" s="31" t="s">
        <v>11366</v>
      </c>
      <c r="I207" s="38">
        <v>0.83333333333333337</v>
      </c>
      <c r="J207" s="31" t="s">
        <v>74</v>
      </c>
      <c r="K207" s="31" t="s">
        <v>105</v>
      </c>
      <c r="L207" s="31" t="s">
        <v>106</v>
      </c>
      <c r="M207" s="31" t="s">
        <v>995</v>
      </c>
      <c r="N207" s="23"/>
      <c r="O207" s="23"/>
      <c r="P207" s="29">
        <v>43225</v>
      </c>
      <c r="Q207" s="23"/>
    </row>
    <row r="208" spans="1:17" ht="54" customHeight="1" x14ac:dyDescent="1.05">
      <c r="A208" s="31" t="s">
        <v>12041</v>
      </c>
      <c r="B208" s="37" t="s">
        <v>7459</v>
      </c>
      <c r="C208" s="31" t="s">
        <v>12042</v>
      </c>
      <c r="D208" s="31" t="s">
        <v>12043</v>
      </c>
      <c r="E208" s="31" t="s">
        <v>687</v>
      </c>
      <c r="F208" s="31" t="s">
        <v>123</v>
      </c>
      <c r="G208" s="31" t="s">
        <v>572</v>
      </c>
      <c r="H208" s="31" t="s">
        <v>11366</v>
      </c>
      <c r="I208" s="38">
        <v>0.83333333333333337</v>
      </c>
      <c r="J208" s="31" t="s">
        <v>74</v>
      </c>
      <c r="K208" s="31" t="s">
        <v>105</v>
      </c>
      <c r="L208" s="31" t="s">
        <v>106</v>
      </c>
      <c r="M208" s="31" t="s">
        <v>995</v>
      </c>
      <c r="N208" s="23"/>
      <c r="O208" s="23"/>
      <c r="P208" s="29">
        <v>43225</v>
      </c>
      <c r="Q208" s="23"/>
    </row>
    <row r="209" spans="1:17" ht="54" customHeight="1" x14ac:dyDescent="1.05">
      <c r="A209" s="31" t="s">
        <v>12044</v>
      </c>
      <c r="B209" s="37" t="s">
        <v>12045</v>
      </c>
      <c r="C209" s="31" t="s">
        <v>12046</v>
      </c>
      <c r="D209" s="31" t="s">
        <v>12047</v>
      </c>
      <c r="E209" s="31" t="s">
        <v>687</v>
      </c>
      <c r="F209" s="31" t="s">
        <v>123</v>
      </c>
      <c r="G209" s="31" t="s">
        <v>572</v>
      </c>
      <c r="H209" s="31" t="s">
        <v>11366</v>
      </c>
      <c r="I209" s="38">
        <v>0.83333333333333337</v>
      </c>
      <c r="J209" s="31" t="s">
        <v>74</v>
      </c>
      <c r="K209" s="31" t="s">
        <v>105</v>
      </c>
      <c r="L209" s="31" t="s">
        <v>106</v>
      </c>
      <c r="M209" s="31" t="s">
        <v>995</v>
      </c>
      <c r="N209" s="23"/>
      <c r="O209" s="23"/>
      <c r="P209" s="29">
        <v>43225</v>
      </c>
      <c r="Q209" s="23"/>
    </row>
    <row r="210" spans="1:17" ht="54" customHeight="1" x14ac:dyDescent="1.05">
      <c r="A210" s="31" t="s">
        <v>12048</v>
      </c>
      <c r="B210" s="37" t="s">
        <v>12049</v>
      </c>
      <c r="C210" s="31" t="s">
        <v>12050</v>
      </c>
      <c r="D210" s="31" t="s">
        <v>12051</v>
      </c>
      <c r="E210" s="31" t="s">
        <v>687</v>
      </c>
      <c r="F210" s="31" t="s">
        <v>123</v>
      </c>
      <c r="G210" s="31" t="s">
        <v>572</v>
      </c>
      <c r="H210" s="31" t="s">
        <v>11366</v>
      </c>
      <c r="I210" s="38">
        <v>0.83333333333333337</v>
      </c>
      <c r="J210" s="31" t="s">
        <v>74</v>
      </c>
      <c r="K210" s="31" t="s">
        <v>105</v>
      </c>
      <c r="L210" s="31" t="s">
        <v>106</v>
      </c>
      <c r="M210" s="31" t="s">
        <v>995</v>
      </c>
      <c r="N210" s="23"/>
      <c r="O210" s="23"/>
      <c r="P210" s="29">
        <v>43225</v>
      </c>
      <c r="Q210" s="23"/>
    </row>
    <row r="211" spans="1:17" ht="54" customHeight="1" x14ac:dyDescent="1.05">
      <c r="A211" s="31" t="s">
        <v>12052</v>
      </c>
      <c r="B211" s="37" t="s">
        <v>12053</v>
      </c>
      <c r="C211" s="31" t="s">
        <v>12054</v>
      </c>
      <c r="D211" s="31" t="s">
        <v>12055</v>
      </c>
      <c r="E211" s="31" t="s">
        <v>687</v>
      </c>
      <c r="F211" s="31" t="s">
        <v>123</v>
      </c>
      <c r="G211" s="31" t="s">
        <v>572</v>
      </c>
      <c r="H211" s="31" t="s">
        <v>11366</v>
      </c>
      <c r="I211" s="38">
        <v>0.83333333333333337</v>
      </c>
      <c r="J211" s="31" t="s">
        <v>74</v>
      </c>
      <c r="K211" s="31" t="s">
        <v>105</v>
      </c>
      <c r="L211" s="31" t="s">
        <v>106</v>
      </c>
      <c r="M211" s="31" t="s">
        <v>995</v>
      </c>
      <c r="N211" s="23"/>
      <c r="O211" s="23"/>
      <c r="P211" s="29">
        <v>43225</v>
      </c>
      <c r="Q211" s="23"/>
    </row>
    <row r="212" spans="1:17" ht="54" customHeight="1" x14ac:dyDescent="1.3">
      <c r="A212" s="679" t="s">
        <v>13348</v>
      </c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1"/>
      <c r="N212" s="23"/>
      <c r="O212" s="23"/>
      <c r="P212" s="29"/>
      <c r="Q212" s="23"/>
    </row>
    <row r="213" spans="1:17" ht="54" customHeight="1" x14ac:dyDescent="1.05">
      <c r="A213" s="31" t="s">
        <v>13080</v>
      </c>
      <c r="B213" s="37" t="s">
        <v>11380</v>
      </c>
      <c r="C213" s="31" t="s">
        <v>13081</v>
      </c>
      <c r="D213" s="31" t="s">
        <v>13082</v>
      </c>
      <c r="E213" s="31" t="s">
        <v>101</v>
      </c>
      <c r="F213" s="31" t="s">
        <v>102</v>
      </c>
      <c r="G213" s="31" t="s">
        <v>1544</v>
      </c>
      <c r="H213" s="31" t="s">
        <v>12839</v>
      </c>
      <c r="I213" s="38">
        <v>4.1666666666666664E-2</v>
      </c>
      <c r="J213" s="31" t="s">
        <v>74</v>
      </c>
      <c r="K213" s="31" t="s">
        <v>105</v>
      </c>
      <c r="L213" s="31" t="s">
        <v>106</v>
      </c>
      <c r="M213" s="31" t="s">
        <v>107</v>
      </c>
      <c r="N213" s="23"/>
      <c r="O213" s="23"/>
      <c r="P213" s="29">
        <v>22000</v>
      </c>
      <c r="Q213" s="23"/>
    </row>
    <row r="214" spans="1:17" ht="54" customHeight="1" x14ac:dyDescent="1.05">
      <c r="A214" s="31" t="s">
        <v>13083</v>
      </c>
      <c r="B214" s="37" t="s">
        <v>13084</v>
      </c>
      <c r="C214" s="31" t="s">
        <v>13085</v>
      </c>
      <c r="D214" s="31" t="s">
        <v>13086</v>
      </c>
      <c r="E214" s="31" t="s">
        <v>101</v>
      </c>
      <c r="F214" s="31" t="s">
        <v>102</v>
      </c>
      <c r="G214" s="31" t="s">
        <v>1544</v>
      </c>
      <c r="H214" s="31" t="s">
        <v>12839</v>
      </c>
      <c r="I214" s="38">
        <v>4.1666666666666664E-2</v>
      </c>
      <c r="J214" s="31" t="s">
        <v>74</v>
      </c>
      <c r="K214" s="31" t="s">
        <v>105</v>
      </c>
      <c r="L214" s="31" t="s">
        <v>106</v>
      </c>
      <c r="M214" s="31" t="s">
        <v>107</v>
      </c>
      <c r="N214" s="23"/>
      <c r="O214" s="23"/>
      <c r="P214" s="29">
        <v>22000</v>
      </c>
      <c r="Q214" s="23"/>
    </row>
    <row r="215" spans="1:17" ht="54" customHeight="1" x14ac:dyDescent="1.05">
      <c r="A215" s="31" t="s">
        <v>13087</v>
      </c>
      <c r="B215" s="37" t="s">
        <v>13088</v>
      </c>
      <c r="C215" s="31" t="s">
        <v>13089</v>
      </c>
      <c r="D215" s="31" t="s">
        <v>13090</v>
      </c>
      <c r="E215" s="31" t="s">
        <v>101</v>
      </c>
      <c r="F215" s="31" t="s">
        <v>102</v>
      </c>
      <c r="G215" s="31" t="s">
        <v>124</v>
      </c>
      <c r="H215" s="31" t="s">
        <v>12839</v>
      </c>
      <c r="I215" s="38">
        <v>0.29166666666666669</v>
      </c>
      <c r="J215" s="31" t="s">
        <v>74</v>
      </c>
      <c r="K215" s="31" t="s">
        <v>105</v>
      </c>
      <c r="L215" s="31" t="s">
        <v>106</v>
      </c>
      <c r="M215" s="31" t="s">
        <v>107</v>
      </c>
      <c r="N215" s="23"/>
      <c r="O215" s="23"/>
      <c r="P215" s="29">
        <v>22000</v>
      </c>
      <c r="Q215" s="23"/>
    </row>
    <row r="216" spans="1:17" ht="54" customHeight="1" x14ac:dyDescent="1.05">
      <c r="A216" s="31" t="s">
        <v>13091</v>
      </c>
      <c r="B216" s="37" t="s">
        <v>13092</v>
      </c>
      <c r="C216" s="31" t="s">
        <v>13093</v>
      </c>
      <c r="D216" s="31" t="s">
        <v>13094</v>
      </c>
      <c r="E216" s="31" t="s">
        <v>687</v>
      </c>
      <c r="F216" s="31" t="s">
        <v>123</v>
      </c>
      <c r="G216" s="31" t="s">
        <v>1127</v>
      </c>
      <c r="H216" s="31" t="s">
        <v>12839</v>
      </c>
      <c r="I216" s="38">
        <v>0.41666666666666669</v>
      </c>
      <c r="J216" s="31" t="s">
        <v>74</v>
      </c>
      <c r="K216" s="31" t="s">
        <v>105</v>
      </c>
      <c r="L216" s="31" t="s">
        <v>106</v>
      </c>
      <c r="M216" s="31" t="s">
        <v>107</v>
      </c>
      <c r="N216" s="23"/>
      <c r="O216" s="23"/>
      <c r="P216" s="29">
        <v>22000</v>
      </c>
      <c r="Q216" s="23"/>
    </row>
    <row r="217" spans="1:17" ht="54" customHeight="1" x14ac:dyDescent="1.3">
      <c r="A217" s="679" t="s">
        <v>13729</v>
      </c>
      <c r="B217" s="680"/>
      <c r="C217" s="680"/>
      <c r="D217" s="680"/>
      <c r="E217" s="680"/>
      <c r="F217" s="680"/>
      <c r="G217" s="680"/>
      <c r="H217" s="680"/>
      <c r="I217" s="680"/>
      <c r="J217" s="680"/>
      <c r="K217" s="680"/>
      <c r="L217" s="680"/>
      <c r="M217" s="681"/>
      <c r="N217" s="23"/>
      <c r="O217" s="23"/>
      <c r="P217" s="384"/>
      <c r="Q217" s="23"/>
    </row>
    <row r="218" spans="1:17" ht="54" customHeight="1" x14ac:dyDescent="1.05">
      <c r="A218" s="31" t="s">
        <v>13556</v>
      </c>
      <c r="B218" s="37" t="s">
        <v>13557</v>
      </c>
      <c r="C218" s="31" t="s">
        <v>13558</v>
      </c>
      <c r="D218" s="31" t="s">
        <v>13559</v>
      </c>
      <c r="E218" s="31" t="s">
        <v>101</v>
      </c>
      <c r="F218" s="31" t="s">
        <v>102</v>
      </c>
      <c r="G218" s="31" t="s">
        <v>103</v>
      </c>
      <c r="H218" s="31" t="s">
        <v>13384</v>
      </c>
      <c r="I218" s="38">
        <v>2.0833333333333332E-2</v>
      </c>
      <c r="J218" s="31" t="s">
        <v>74</v>
      </c>
      <c r="K218" s="31" t="s">
        <v>105</v>
      </c>
      <c r="L218" s="31" t="s">
        <v>106</v>
      </c>
      <c r="M218" s="31" t="s">
        <v>107</v>
      </c>
      <c r="N218" s="23"/>
      <c r="O218" s="23"/>
      <c r="P218" s="29">
        <v>22000</v>
      </c>
      <c r="Q218" s="23"/>
    </row>
    <row r="219" spans="1:17" ht="54" customHeight="1" x14ac:dyDescent="1.05">
      <c r="A219" s="31" t="s">
        <v>13560</v>
      </c>
      <c r="B219" s="37" t="s">
        <v>13561</v>
      </c>
      <c r="C219" s="31" t="s">
        <v>13562</v>
      </c>
      <c r="D219" s="31" t="s">
        <v>13563</v>
      </c>
      <c r="E219" s="31" t="s">
        <v>101</v>
      </c>
      <c r="F219" s="31" t="s">
        <v>102</v>
      </c>
      <c r="G219" s="31" t="s">
        <v>103</v>
      </c>
      <c r="H219" s="31" t="s">
        <v>13384</v>
      </c>
      <c r="I219" s="38">
        <v>0.5</v>
      </c>
      <c r="J219" s="31" t="s">
        <v>74</v>
      </c>
      <c r="K219" s="31" t="s">
        <v>105</v>
      </c>
      <c r="L219" s="31" t="s">
        <v>106</v>
      </c>
      <c r="M219" s="31" t="s">
        <v>107</v>
      </c>
      <c r="N219" s="23"/>
      <c r="O219" s="23"/>
      <c r="P219" s="29">
        <v>22000</v>
      </c>
      <c r="Q219" s="23"/>
    </row>
    <row r="220" spans="1:17" ht="54" customHeight="1" x14ac:dyDescent="1.05">
      <c r="A220" s="31" t="s">
        <v>13564</v>
      </c>
      <c r="B220" s="37" t="s">
        <v>13565</v>
      </c>
      <c r="C220" s="31" t="s">
        <v>13566</v>
      </c>
      <c r="D220" s="31" t="s">
        <v>13567</v>
      </c>
      <c r="E220" s="31" t="s">
        <v>688</v>
      </c>
      <c r="F220" s="31" t="s">
        <v>123</v>
      </c>
      <c r="G220" s="31" t="s">
        <v>689</v>
      </c>
      <c r="H220" s="31" t="s">
        <v>13384</v>
      </c>
      <c r="I220" s="38">
        <v>0.5</v>
      </c>
      <c r="J220" s="31" t="s">
        <v>74</v>
      </c>
      <c r="K220" s="31" t="s">
        <v>105</v>
      </c>
      <c r="L220" s="31" t="s">
        <v>106</v>
      </c>
      <c r="M220" s="31" t="s">
        <v>194</v>
      </c>
      <c r="N220" s="23"/>
      <c r="O220" s="23"/>
      <c r="P220" s="29">
        <v>38750</v>
      </c>
      <c r="Q220" s="23"/>
    </row>
    <row r="221" spans="1:17" ht="54" customHeight="1" x14ac:dyDescent="1.05">
      <c r="A221" s="31" t="s">
        <v>13568</v>
      </c>
      <c r="B221" s="37" t="s">
        <v>4979</v>
      </c>
      <c r="C221" s="31" t="s">
        <v>13569</v>
      </c>
      <c r="D221" s="31" t="s">
        <v>13570</v>
      </c>
      <c r="E221" s="31" t="s">
        <v>688</v>
      </c>
      <c r="F221" s="31" t="s">
        <v>123</v>
      </c>
      <c r="G221" s="31" t="s">
        <v>689</v>
      </c>
      <c r="H221" s="31" t="s">
        <v>13384</v>
      </c>
      <c r="I221" s="38">
        <v>0.5</v>
      </c>
      <c r="J221" s="31" t="s">
        <v>74</v>
      </c>
      <c r="K221" s="31" t="s">
        <v>105</v>
      </c>
      <c r="L221" s="31" t="s">
        <v>106</v>
      </c>
      <c r="M221" s="31" t="s">
        <v>194</v>
      </c>
      <c r="N221" s="23"/>
      <c r="O221" s="23"/>
      <c r="P221" s="29">
        <v>38750</v>
      </c>
      <c r="Q221" s="23"/>
    </row>
    <row r="222" spans="1:17" ht="54" customHeight="1" x14ac:dyDescent="1.05">
      <c r="A222" s="31" t="s">
        <v>13571</v>
      </c>
      <c r="B222" s="37" t="s">
        <v>1908</v>
      </c>
      <c r="C222" s="31" t="s">
        <v>13572</v>
      </c>
      <c r="D222" s="31" t="s">
        <v>13573</v>
      </c>
      <c r="E222" s="31" t="s">
        <v>688</v>
      </c>
      <c r="F222" s="31" t="s">
        <v>123</v>
      </c>
      <c r="G222" s="31" t="s">
        <v>689</v>
      </c>
      <c r="H222" s="31" t="s">
        <v>13384</v>
      </c>
      <c r="I222" s="38">
        <v>0.5</v>
      </c>
      <c r="J222" s="31" t="s">
        <v>74</v>
      </c>
      <c r="K222" s="31" t="s">
        <v>105</v>
      </c>
      <c r="L222" s="31" t="s">
        <v>106</v>
      </c>
      <c r="M222" s="31" t="s">
        <v>194</v>
      </c>
      <c r="N222" s="23"/>
      <c r="O222" s="23"/>
      <c r="P222" s="29">
        <v>38750</v>
      </c>
      <c r="Q222" s="23"/>
    </row>
    <row r="223" spans="1:17" ht="54" customHeight="1" x14ac:dyDescent="1.05">
      <c r="A223" s="31" t="s">
        <v>13574</v>
      </c>
      <c r="B223" s="37" t="s">
        <v>5316</v>
      </c>
      <c r="C223" s="31" t="s">
        <v>13575</v>
      </c>
      <c r="D223" s="31" t="s">
        <v>13576</v>
      </c>
      <c r="E223" s="31" t="s">
        <v>688</v>
      </c>
      <c r="F223" s="31" t="s">
        <v>123</v>
      </c>
      <c r="G223" s="31" t="s">
        <v>689</v>
      </c>
      <c r="H223" s="31" t="s">
        <v>13384</v>
      </c>
      <c r="I223" s="38">
        <v>0.5</v>
      </c>
      <c r="J223" s="31" t="s">
        <v>74</v>
      </c>
      <c r="K223" s="31" t="s">
        <v>105</v>
      </c>
      <c r="L223" s="31" t="s">
        <v>106</v>
      </c>
      <c r="M223" s="31" t="s">
        <v>194</v>
      </c>
      <c r="N223" s="23"/>
      <c r="O223" s="23"/>
      <c r="P223" s="29">
        <v>38750</v>
      </c>
      <c r="Q223" s="23"/>
    </row>
    <row r="224" spans="1:17" ht="54" customHeight="1" x14ac:dyDescent="1.05">
      <c r="A224" s="31" t="s">
        <v>13577</v>
      </c>
      <c r="B224" s="37" t="s">
        <v>1241</v>
      </c>
      <c r="C224" s="31" t="s">
        <v>13578</v>
      </c>
      <c r="D224" s="31" t="s">
        <v>13579</v>
      </c>
      <c r="E224" s="31" t="s">
        <v>688</v>
      </c>
      <c r="F224" s="31" t="s">
        <v>123</v>
      </c>
      <c r="G224" s="31" t="s">
        <v>689</v>
      </c>
      <c r="H224" s="31" t="s">
        <v>13384</v>
      </c>
      <c r="I224" s="38">
        <v>0.5</v>
      </c>
      <c r="J224" s="31" t="s">
        <v>74</v>
      </c>
      <c r="K224" s="31" t="s">
        <v>105</v>
      </c>
      <c r="L224" s="31" t="s">
        <v>106</v>
      </c>
      <c r="M224" s="31" t="s">
        <v>194</v>
      </c>
      <c r="N224" s="23"/>
      <c r="O224" s="23"/>
      <c r="P224" s="29">
        <v>38750</v>
      </c>
      <c r="Q224" s="23"/>
    </row>
    <row r="225" spans="1:17" ht="54" customHeight="1" x14ac:dyDescent="1.05">
      <c r="A225" s="31" t="s">
        <v>13580</v>
      </c>
      <c r="B225" s="37" t="s">
        <v>13581</v>
      </c>
      <c r="C225" s="31" t="s">
        <v>13582</v>
      </c>
      <c r="D225" s="31" t="s">
        <v>13583</v>
      </c>
      <c r="E225" s="31" t="s">
        <v>688</v>
      </c>
      <c r="F225" s="31" t="s">
        <v>123</v>
      </c>
      <c r="G225" s="31" t="s">
        <v>689</v>
      </c>
      <c r="H225" s="31" t="s">
        <v>13384</v>
      </c>
      <c r="I225" s="38">
        <v>0.5</v>
      </c>
      <c r="J225" s="31" t="s">
        <v>74</v>
      </c>
      <c r="K225" s="31" t="s">
        <v>105</v>
      </c>
      <c r="L225" s="31" t="s">
        <v>106</v>
      </c>
      <c r="M225" s="31" t="s">
        <v>194</v>
      </c>
      <c r="N225" s="23"/>
      <c r="O225" s="23"/>
      <c r="P225" s="29">
        <v>38750</v>
      </c>
      <c r="Q225" s="23"/>
    </row>
    <row r="226" spans="1:17" ht="54" customHeight="1" x14ac:dyDescent="1.05">
      <c r="A226" s="31" t="s">
        <v>13584</v>
      </c>
      <c r="B226" s="37" t="s">
        <v>13585</v>
      </c>
      <c r="C226" s="31" t="s">
        <v>13586</v>
      </c>
      <c r="D226" s="31" t="s">
        <v>13587</v>
      </c>
      <c r="E226" s="31" t="s">
        <v>688</v>
      </c>
      <c r="F226" s="31" t="s">
        <v>123</v>
      </c>
      <c r="G226" s="31" t="s">
        <v>689</v>
      </c>
      <c r="H226" s="31" t="s">
        <v>13384</v>
      </c>
      <c r="I226" s="38">
        <v>0.5</v>
      </c>
      <c r="J226" s="31" t="s">
        <v>74</v>
      </c>
      <c r="K226" s="31" t="s">
        <v>105</v>
      </c>
      <c r="L226" s="31" t="s">
        <v>106</v>
      </c>
      <c r="M226" s="31" t="s">
        <v>194</v>
      </c>
      <c r="N226" s="23"/>
      <c r="O226" s="23"/>
      <c r="P226" s="29">
        <v>38750</v>
      </c>
      <c r="Q226" s="23"/>
    </row>
    <row r="227" spans="1:17" ht="54" customHeight="1" x14ac:dyDescent="1.05">
      <c r="A227" s="31" t="s">
        <v>13588</v>
      </c>
      <c r="B227" s="37" t="s">
        <v>13589</v>
      </c>
      <c r="C227" s="31" t="s">
        <v>13590</v>
      </c>
      <c r="D227" s="31" t="s">
        <v>13591</v>
      </c>
      <c r="E227" s="31" t="s">
        <v>688</v>
      </c>
      <c r="F227" s="31" t="s">
        <v>123</v>
      </c>
      <c r="G227" s="31" t="s">
        <v>689</v>
      </c>
      <c r="H227" s="31" t="s">
        <v>13384</v>
      </c>
      <c r="I227" s="38">
        <v>0.5</v>
      </c>
      <c r="J227" s="31" t="s">
        <v>74</v>
      </c>
      <c r="K227" s="31" t="s">
        <v>105</v>
      </c>
      <c r="L227" s="31" t="s">
        <v>106</v>
      </c>
      <c r="M227" s="31" t="s">
        <v>194</v>
      </c>
      <c r="N227" s="23"/>
      <c r="O227" s="23"/>
      <c r="P227" s="29">
        <v>38750</v>
      </c>
      <c r="Q227" s="23"/>
    </row>
    <row r="228" spans="1:17" ht="54" customHeight="1" x14ac:dyDescent="1.05">
      <c r="A228" s="31" t="s">
        <v>13592</v>
      </c>
      <c r="B228" s="37" t="s">
        <v>13593</v>
      </c>
      <c r="C228" s="31" t="s">
        <v>13594</v>
      </c>
      <c r="D228" s="31" t="s">
        <v>13595</v>
      </c>
      <c r="E228" s="31" t="s">
        <v>688</v>
      </c>
      <c r="F228" s="31" t="s">
        <v>123</v>
      </c>
      <c r="G228" s="31" t="s">
        <v>689</v>
      </c>
      <c r="H228" s="31" t="s">
        <v>13384</v>
      </c>
      <c r="I228" s="38">
        <v>0.5</v>
      </c>
      <c r="J228" s="31" t="s">
        <v>74</v>
      </c>
      <c r="K228" s="31" t="s">
        <v>105</v>
      </c>
      <c r="L228" s="31" t="s">
        <v>106</v>
      </c>
      <c r="M228" s="31" t="s">
        <v>194</v>
      </c>
      <c r="N228" s="23"/>
      <c r="O228" s="23"/>
      <c r="P228" s="29">
        <v>38750</v>
      </c>
      <c r="Q228" s="23"/>
    </row>
    <row r="229" spans="1:17" ht="54" customHeight="1" x14ac:dyDescent="1.05">
      <c r="A229" s="31" t="s">
        <v>13596</v>
      </c>
      <c r="B229" s="37" t="s">
        <v>13597</v>
      </c>
      <c r="C229" s="31" t="s">
        <v>13598</v>
      </c>
      <c r="D229" s="31" t="s">
        <v>13599</v>
      </c>
      <c r="E229" s="31" t="s">
        <v>688</v>
      </c>
      <c r="F229" s="31" t="s">
        <v>123</v>
      </c>
      <c r="G229" s="31" t="s">
        <v>689</v>
      </c>
      <c r="H229" s="31" t="s">
        <v>13384</v>
      </c>
      <c r="I229" s="38">
        <v>0.5</v>
      </c>
      <c r="J229" s="31" t="s">
        <v>74</v>
      </c>
      <c r="K229" s="31" t="s">
        <v>105</v>
      </c>
      <c r="L229" s="31" t="s">
        <v>106</v>
      </c>
      <c r="M229" s="31" t="s">
        <v>194</v>
      </c>
      <c r="N229" s="23"/>
      <c r="O229" s="23"/>
      <c r="P229" s="29">
        <v>38750</v>
      </c>
      <c r="Q229" s="23"/>
    </row>
    <row r="230" spans="1:17" ht="54" customHeight="1" x14ac:dyDescent="1.3">
      <c r="A230" s="679" t="s">
        <v>15033</v>
      </c>
      <c r="B230" s="680"/>
      <c r="C230" s="680"/>
      <c r="D230" s="680"/>
      <c r="E230" s="680"/>
      <c r="F230" s="680"/>
      <c r="G230" s="680"/>
      <c r="H230" s="680"/>
      <c r="I230" s="680"/>
      <c r="J230" s="680"/>
      <c r="K230" s="680"/>
      <c r="L230" s="680"/>
      <c r="M230" s="681"/>
      <c r="N230" s="23"/>
      <c r="O230" s="23"/>
      <c r="P230" s="29"/>
      <c r="Q230" s="23"/>
    </row>
    <row r="231" spans="1:17" ht="54" customHeight="1" x14ac:dyDescent="1.05">
      <c r="A231" s="31" t="s">
        <v>14431</v>
      </c>
      <c r="B231" s="37" t="s">
        <v>14432</v>
      </c>
      <c r="C231" s="31" t="s">
        <v>14433</v>
      </c>
      <c r="D231" s="31" t="s">
        <v>14434</v>
      </c>
      <c r="E231" s="31" t="s">
        <v>101</v>
      </c>
      <c r="F231" s="31" t="s">
        <v>102</v>
      </c>
      <c r="G231" s="31" t="s">
        <v>103</v>
      </c>
      <c r="H231" s="31" t="s">
        <v>14213</v>
      </c>
      <c r="I231" s="38">
        <v>0.41666666666666669</v>
      </c>
      <c r="J231" s="31" t="s">
        <v>74</v>
      </c>
      <c r="K231" s="31" t="s">
        <v>105</v>
      </c>
      <c r="L231" s="31" t="s">
        <v>106</v>
      </c>
      <c r="M231" s="31" t="s">
        <v>107</v>
      </c>
      <c r="N231" s="23"/>
      <c r="O231" s="23"/>
      <c r="P231" s="29">
        <v>22000</v>
      </c>
      <c r="Q231" s="23"/>
    </row>
    <row r="232" spans="1:17" ht="54" customHeight="1" x14ac:dyDescent="0.7">
      <c r="A232" s="698" t="s">
        <v>15035</v>
      </c>
      <c r="B232" s="699"/>
      <c r="C232" s="699"/>
      <c r="D232" s="699"/>
      <c r="E232" s="699"/>
      <c r="F232" s="699"/>
      <c r="G232" s="699"/>
      <c r="H232" s="699"/>
      <c r="I232" s="699"/>
      <c r="J232" s="699"/>
      <c r="K232" s="699"/>
      <c r="L232" s="699"/>
      <c r="M232" s="700"/>
      <c r="N232" s="23"/>
      <c r="O232" s="23"/>
      <c r="P232" s="195"/>
      <c r="Q232" s="29">
        <v>700000</v>
      </c>
    </row>
    <row r="233" spans="1:17" ht="54" customHeight="1" x14ac:dyDescent="1.05">
      <c r="A233" s="688" t="s">
        <v>16735</v>
      </c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90"/>
      <c r="N233" s="31"/>
      <c r="O233" s="31"/>
      <c r="P233" s="169"/>
      <c r="Q233" s="29"/>
    </row>
    <row r="234" spans="1:17" ht="54" customHeight="1" x14ac:dyDescent="1.05">
      <c r="A234" s="31" t="s">
        <v>16511</v>
      </c>
      <c r="B234" s="31" t="s">
        <v>12472</v>
      </c>
      <c r="C234" s="31" t="s">
        <v>16183</v>
      </c>
      <c r="D234" s="31" t="s">
        <v>16512</v>
      </c>
      <c r="E234" s="31" t="s">
        <v>688</v>
      </c>
      <c r="F234" s="31" t="s">
        <v>123</v>
      </c>
      <c r="G234" s="31" t="s">
        <v>16287</v>
      </c>
      <c r="H234" s="31" t="s">
        <v>16186</v>
      </c>
      <c r="I234" s="31"/>
      <c r="J234" s="31" t="s">
        <v>74</v>
      </c>
      <c r="K234" s="31"/>
      <c r="L234" s="31" t="s">
        <v>125</v>
      </c>
      <c r="M234" s="31" t="s">
        <v>194</v>
      </c>
      <c r="N234" s="31" t="s">
        <v>105</v>
      </c>
      <c r="O234" s="31"/>
      <c r="P234" s="29">
        <v>28530</v>
      </c>
      <c r="Q234" s="29"/>
    </row>
    <row r="235" spans="1:17" ht="54" customHeight="1" x14ac:dyDescent="1.05">
      <c r="A235" s="31" t="s">
        <v>16513</v>
      </c>
      <c r="B235" s="31" t="s">
        <v>16514</v>
      </c>
      <c r="C235" s="31" t="s">
        <v>16183</v>
      </c>
      <c r="D235" s="31" t="s">
        <v>16515</v>
      </c>
      <c r="E235" s="31" t="s">
        <v>688</v>
      </c>
      <c r="F235" s="31" t="s">
        <v>123</v>
      </c>
      <c r="G235" s="31" t="s">
        <v>16287</v>
      </c>
      <c r="H235" s="31" t="s">
        <v>16186</v>
      </c>
      <c r="I235" s="31"/>
      <c r="J235" s="31" t="s">
        <v>74</v>
      </c>
      <c r="K235" s="31"/>
      <c r="L235" s="31" t="s">
        <v>10733</v>
      </c>
      <c r="M235" s="31" t="s">
        <v>194</v>
      </c>
      <c r="N235" s="31" t="s">
        <v>105</v>
      </c>
      <c r="O235" s="31"/>
      <c r="P235" s="29">
        <v>28530</v>
      </c>
      <c r="Q235" s="29"/>
    </row>
    <row r="236" spans="1:17" ht="54" customHeight="1" x14ac:dyDescent="1.05">
      <c r="A236" s="31" t="s">
        <v>16516</v>
      </c>
      <c r="B236" s="31" t="s">
        <v>686</v>
      </c>
      <c r="C236" s="31" t="s">
        <v>16183</v>
      </c>
      <c r="D236" s="31" t="s">
        <v>16517</v>
      </c>
      <c r="E236" s="31" t="s">
        <v>688</v>
      </c>
      <c r="F236" s="31" t="s">
        <v>123</v>
      </c>
      <c r="G236" s="31" t="s">
        <v>16287</v>
      </c>
      <c r="H236" s="31" t="s">
        <v>16186</v>
      </c>
      <c r="I236" s="31"/>
      <c r="J236" s="31" t="s">
        <v>74</v>
      </c>
      <c r="K236" s="31"/>
      <c r="L236" s="31" t="s">
        <v>106</v>
      </c>
      <c r="M236" s="31" t="s">
        <v>194</v>
      </c>
      <c r="N236" s="31" t="s">
        <v>105</v>
      </c>
      <c r="O236" s="31"/>
      <c r="P236" s="29">
        <v>39150</v>
      </c>
      <c r="Q236" s="29"/>
    </row>
    <row r="237" spans="1:17" ht="54" customHeight="1" x14ac:dyDescent="1.05">
      <c r="A237" s="31" t="s">
        <v>16518</v>
      </c>
      <c r="B237" s="31" t="s">
        <v>16519</v>
      </c>
      <c r="C237" s="31" t="s">
        <v>16183</v>
      </c>
      <c r="D237" s="31" t="s">
        <v>16520</v>
      </c>
      <c r="E237" s="31" t="s">
        <v>688</v>
      </c>
      <c r="F237" s="31" t="s">
        <v>123</v>
      </c>
      <c r="G237" s="31" t="s">
        <v>16287</v>
      </c>
      <c r="H237" s="31" t="s">
        <v>16186</v>
      </c>
      <c r="I237" s="31"/>
      <c r="J237" s="31" t="s">
        <v>74</v>
      </c>
      <c r="K237" s="31"/>
      <c r="L237" s="31" t="s">
        <v>276</v>
      </c>
      <c r="M237" s="31" t="s">
        <v>194</v>
      </c>
      <c r="N237" s="31" t="s">
        <v>105</v>
      </c>
      <c r="O237" s="31"/>
      <c r="P237" s="29">
        <v>17400</v>
      </c>
      <c r="Q237" s="29"/>
    </row>
    <row r="238" spans="1:17" ht="54" customHeight="1" x14ac:dyDescent="1.05">
      <c r="A238" s="31" t="s">
        <v>16521</v>
      </c>
      <c r="B238" s="31" t="s">
        <v>16522</v>
      </c>
      <c r="C238" s="31" t="s">
        <v>16183</v>
      </c>
      <c r="D238" s="31" t="s">
        <v>16523</v>
      </c>
      <c r="E238" s="31" t="s">
        <v>688</v>
      </c>
      <c r="F238" s="31" t="s">
        <v>123</v>
      </c>
      <c r="G238" s="31" t="s">
        <v>16287</v>
      </c>
      <c r="H238" s="31" t="s">
        <v>16186</v>
      </c>
      <c r="I238" s="31"/>
      <c r="J238" s="31" t="s">
        <v>74</v>
      </c>
      <c r="K238" s="31"/>
      <c r="L238" s="31" t="s">
        <v>533</v>
      </c>
      <c r="M238" s="31" t="s">
        <v>194</v>
      </c>
      <c r="N238" s="31" t="s">
        <v>105</v>
      </c>
      <c r="O238" s="31"/>
      <c r="P238" s="29">
        <v>17750</v>
      </c>
      <c r="Q238" s="29"/>
    </row>
    <row r="239" spans="1:17" ht="54" customHeight="1" x14ac:dyDescent="1.05">
      <c r="A239" s="31" t="s">
        <v>16524</v>
      </c>
      <c r="B239" s="31" t="s">
        <v>16525</v>
      </c>
      <c r="C239" s="31" t="s">
        <v>16183</v>
      </c>
      <c r="D239" s="31" t="s">
        <v>16526</v>
      </c>
      <c r="E239" s="31" t="s">
        <v>688</v>
      </c>
      <c r="F239" s="31" t="s">
        <v>123</v>
      </c>
      <c r="G239" s="31" t="s">
        <v>16287</v>
      </c>
      <c r="H239" s="31" t="s">
        <v>16186</v>
      </c>
      <c r="I239" s="31"/>
      <c r="J239" s="31" t="s">
        <v>74</v>
      </c>
      <c r="K239" s="31"/>
      <c r="L239" s="31" t="s">
        <v>10733</v>
      </c>
      <c r="M239" s="31" t="s">
        <v>194</v>
      </c>
      <c r="N239" s="31"/>
      <c r="O239" s="31"/>
      <c r="P239" s="29">
        <v>28530</v>
      </c>
      <c r="Q239" s="29"/>
    </row>
    <row r="240" spans="1:17" ht="54" customHeight="1" x14ac:dyDescent="1.05">
      <c r="A240" s="31" t="s">
        <v>16527</v>
      </c>
      <c r="B240" s="31" t="s">
        <v>11321</v>
      </c>
      <c r="C240" s="31" t="s">
        <v>16183</v>
      </c>
      <c r="D240" s="31" t="s">
        <v>16528</v>
      </c>
      <c r="E240" s="31" t="s">
        <v>688</v>
      </c>
      <c r="F240" s="31" t="s">
        <v>123</v>
      </c>
      <c r="G240" s="31" t="s">
        <v>16287</v>
      </c>
      <c r="H240" s="31" t="s">
        <v>16186</v>
      </c>
      <c r="I240" s="31"/>
      <c r="J240" s="31" t="s">
        <v>74</v>
      </c>
      <c r="K240" s="31"/>
      <c r="L240" s="31" t="s">
        <v>125</v>
      </c>
      <c r="M240" s="31" t="s">
        <v>194</v>
      </c>
      <c r="N240" s="31" t="s">
        <v>105</v>
      </c>
      <c r="O240" s="31"/>
      <c r="P240" s="29">
        <v>28530</v>
      </c>
      <c r="Q240" s="29"/>
    </row>
    <row r="241" spans="1:17" ht="54" customHeight="1" x14ac:dyDescent="1.05">
      <c r="A241" s="31" t="s">
        <v>16529</v>
      </c>
      <c r="B241" s="31" t="s">
        <v>16530</v>
      </c>
      <c r="C241" s="31" t="s">
        <v>16183</v>
      </c>
      <c r="D241" s="31" t="s">
        <v>16531</v>
      </c>
      <c r="E241" s="31" t="s">
        <v>688</v>
      </c>
      <c r="F241" s="31" t="s">
        <v>123</v>
      </c>
      <c r="G241" s="31" t="s">
        <v>16287</v>
      </c>
      <c r="H241" s="31" t="s">
        <v>16186</v>
      </c>
      <c r="I241" s="31"/>
      <c r="J241" s="31" t="s">
        <v>74</v>
      </c>
      <c r="K241" s="31"/>
      <c r="L241" s="31" t="s">
        <v>125</v>
      </c>
      <c r="M241" s="31" t="s">
        <v>194</v>
      </c>
      <c r="N241" s="31" t="s">
        <v>105</v>
      </c>
      <c r="O241" s="31"/>
      <c r="P241" s="29">
        <v>28530</v>
      </c>
      <c r="Q241" s="29"/>
    </row>
    <row r="242" spans="1:17" ht="54" customHeight="1" x14ac:dyDescent="1.05">
      <c r="A242" s="688" t="s">
        <v>17242</v>
      </c>
      <c r="B242" s="689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90"/>
      <c r="N242" s="23"/>
      <c r="O242" s="23"/>
      <c r="P242" s="384"/>
      <c r="Q242" s="23"/>
    </row>
    <row r="243" spans="1:17" ht="54" customHeight="1" x14ac:dyDescent="1.05">
      <c r="A243" s="31" t="s">
        <v>17037</v>
      </c>
      <c r="B243" s="31" t="s">
        <v>17038</v>
      </c>
      <c r="C243" s="31" t="s">
        <v>16750</v>
      </c>
      <c r="D243" s="31" t="s">
        <v>17039</v>
      </c>
      <c r="E243" s="31" t="s">
        <v>101</v>
      </c>
      <c r="F243" s="31" t="s">
        <v>1304</v>
      </c>
      <c r="G243" s="31" t="s">
        <v>16564</v>
      </c>
      <c r="H243" s="31" t="s">
        <v>16429</v>
      </c>
      <c r="I243" s="31" t="s">
        <v>16752</v>
      </c>
      <c r="J243" s="31" t="s">
        <v>74</v>
      </c>
      <c r="K243" s="31" t="s">
        <v>105</v>
      </c>
      <c r="L243" s="31" t="s">
        <v>106</v>
      </c>
      <c r="M243" s="31" t="s">
        <v>491</v>
      </c>
      <c r="N243" s="23"/>
      <c r="O243" s="23"/>
      <c r="P243" s="29">
        <v>26400</v>
      </c>
      <c r="Q243" s="23"/>
    </row>
    <row r="244" spans="1:17" ht="54" customHeight="1" x14ac:dyDescent="1.05">
      <c r="A244" s="31" t="s">
        <v>17040</v>
      </c>
      <c r="B244" s="31" t="s">
        <v>2854</v>
      </c>
      <c r="C244" s="31" t="s">
        <v>16750</v>
      </c>
      <c r="D244" s="31" t="s">
        <v>17041</v>
      </c>
      <c r="E244" s="31" t="s">
        <v>101</v>
      </c>
      <c r="F244" s="31" t="s">
        <v>1304</v>
      </c>
      <c r="G244" s="31" t="s">
        <v>16564</v>
      </c>
      <c r="H244" s="31" t="s">
        <v>16429</v>
      </c>
      <c r="I244" s="31" t="s">
        <v>16752</v>
      </c>
      <c r="J244" s="31" t="s">
        <v>74</v>
      </c>
      <c r="K244" s="31" t="s">
        <v>105</v>
      </c>
      <c r="L244" s="31" t="s">
        <v>106</v>
      </c>
      <c r="M244" s="31" t="s">
        <v>491</v>
      </c>
      <c r="N244" s="23"/>
      <c r="O244" s="23"/>
      <c r="P244" s="29">
        <v>26400</v>
      </c>
      <c r="Q244" s="23"/>
    </row>
    <row r="245" spans="1:17" ht="54" customHeight="1" x14ac:dyDescent="1.05">
      <c r="A245" s="31" t="s">
        <v>17042</v>
      </c>
      <c r="B245" s="31" t="s">
        <v>17043</v>
      </c>
      <c r="C245" s="31" t="s">
        <v>16750</v>
      </c>
      <c r="D245" s="31" t="s">
        <v>17044</v>
      </c>
      <c r="E245" s="31" t="s">
        <v>101</v>
      </c>
      <c r="F245" s="31" t="s">
        <v>123</v>
      </c>
      <c r="G245" s="31" t="s">
        <v>16227</v>
      </c>
      <c r="H245" s="31" t="s">
        <v>16224</v>
      </c>
      <c r="I245" s="31" t="s">
        <v>16752</v>
      </c>
      <c r="J245" s="31" t="s">
        <v>74</v>
      </c>
      <c r="K245" s="31" t="s">
        <v>105</v>
      </c>
      <c r="L245" s="31" t="s">
        <v>106</v>
      </c>
      <c r="M245" s="31" t="s">
        <v>107</v>
      </c>
      <c r="N245" s="23"/>
      <c r="O245" s="23"/>
      <c r="P245" s="29">
        <v>22400</v>
      </c>
      <c r="Q245" s="23"/>
    </row>
    <row r="246" spans="1:17" ht="54" customHeight="1" x14ac:dyDescent="1.05">
      <c r="A246" s="688"/>
      <c r="B246" s="689"/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90"/>
      <c r="N246" s="23"/>
      <c r="O246" s="23"/>
      <c r="P246" s="29"/>
      <c r="Q246" s="23"/>
    </row>
    <row r="247" spans="1:17" ht="54" customHeight="1" x14ac:dyDescent="1.05">
      <c r="A247" s="31" t="s">
        <v>17280</v>
      </c>
      <c r="B247" s="225"/>
      <c r="C247" s="223"/>
      <c r="D247" s="223">
        <v>3950803</v>
      </c>
      <c r="E247" s="223" t="s">
        <v>17253</v>
      </c>
      <c r="F247" s="223" t="s">
        <v>102</v>
      </c>
      <c r="G247" s="223"/>
      <c r="H247" s="380">
        <v>46200</v>
      </c>
      <c r="I247" s="223"/>
      <c r="J247" s="223"/>
      <c r="K247" s="223"/>
      <c r="L247" s="223"/>
      <c r="M247" s="223" t="s">
        <v>11351</v>
      </c>
      <c r="N247" s="23"/>
      <c r="O247" s="23"/>
      <c r="P247" s="195">
        <v>22000</v>
      </c>
      <c r="Q247" s="29"/>
    </row>
    <row r="248" spans="1:17" ht="54" customHeight="1" x14ac:dyDescent="1.05">
      <c r="A248" s="31" t="s">
        <v>17281</v>
      </c>
      <c r="B248" s="225"/>
      <c r="C248" s="223"/>
      <c r="D248" s="223">
        <v>37936224</v>
      </c>
      <c r="E248" s="223" t="s">
        <v>17253</v>
      </c>
      <c r="F248" s="223" t="s">
        <v>1304</v>
      </c>
      <c r="G248" s="223"/>
      <c r="H248" s="380">
        <v>46207</v>
      </c>
      <c r="I248" s="223"/>
      <c r="J248" s="223"/>
      <c r="K248" s="223"/>
      <c r="L248" s="223"/>
      <c r="M248" s="223" t="s">
        <v>11351</v>
      </c>
      <c r="N248" s="23"/>
      <c r="O248" s="23"/>
      <c r="P248" s="195">
        <v>22000</v>
      </c>
      <c r="Q248" s="29"/>
    </row>
    <row r="249" spans="1:17" ht="54" customHeight="1" x14ac:dyDescent="1.05">
      <c r="A249" s="31" t="s">
        <v>17282</v>
      </c>
      <c r="B249" s="225"/>
      <c r="C249" s="223"/>
      <c r="D249" s="223">
        <v>43647295</v>
      </c>
      <c r="E249" s="223" t="s">
        <v>17248</v>
      </c>
      <c r="F249" s="223"/>
      <c r="G249" s="223"/>
      <c r="H249" s="380">
        <v>46205</v>
      </c>
      <c r="I249" s="223"/>
      <c r="J249" s="223"/>
      <c r="K249" s="223"/>
      <c r="L249" s="223"/>
      <c r="M249" s="223" t="s">
        <v>13363</v>
      </c>
      <c r="N249" s="213"/>
      <c r="O249" s="213"/>
      <c r="P249" s="195">
        <v>38750</v>
      </c>
      <c r="Q249" s="392"/>
    </row>
    <row r="250" spans="1:17" ht="54" customHeight="1" x14ac:dyDescent="1.05">
      <c r="A250" s="31" t="s">
        <v>3498</v>
      </c>
      <c r="B250" s="214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534"/>
      <c r="Q250" s="392"/>
    </row>
    <row r="251" spans="1:17" ht="54" customHeight="1" x14ac:dyDescent="1.3">
      <c r="A251" s="751" t="s">
        <v>20643</v>
      </c>
      <c r="B251" s="751"/>
      <c r="C251" s="751"/>
      <c r="D251" s="751"/>
      <c r="E251" s="751"/>
      <c r="F251" s="751"/>
      <c r="G251" s="751"/>
      <c r="H251" s="751"/>
      <c r="I251" s="751"/>
      <c r="J251" s="751"/>
      <c r="K251" s="751"/>
      <c r="L251" s="751"/>
      <c r="M251" s="751"/>
      <c r="N251" s="213"/>
      <c r="O251" s="213"/>
      <c r="P251" s="534"/>
      <c r="Q251" s="29">
        <v>222000</v>
      </c>
    </row>
    <row r="252" spans="1:17" ht="54" customHeight="1" x14ac:dyDescent="1.25">
      <c r="A252" s="837" t="s">
        <v>22864</v>
      </c>
      <c r="B252" s="837"/>
      <c r="C252" s="837"/>
      <c r="D252" s="837"/>
      <c r="E252" s="837"/>
      <c r="F252" s="837"/>
      <c r="G252" s="837"/>
      <c r="H252" s="837"/>
      <c r="I252" s="837"/>
      <c r="J252" s="837"/>
      <c r="K252" s="837"/>
      <c r="L252" s="837"/>
      <c r="M252" s="837"/>
      <c r="N252" s="468"/>
      <c r="O252" s="469"/>
      <c r="P252" s="535"/>
      <c r="Q252" s="468"/>
    </row>
    <row r="253" spans="1:17" s="23" customFormat="1" ht="54" customHeight="1" x14ac:dyDescent="1.65">
      <c r="A253" s="426" t="s">
        <v>17281</v>
      </c>
      <c r="B253" s="426" t="s">
        <v>183</v>
      </c>
      <c r="C253" s="426" t="s">
        <v>22843</v>
      </c>
      <c r="D253" s="426" t="s">
        <v>22844</v>
      </c>
      <c r="E253" s="426" t="s">
        <v>101</v>
      </c>
      <c r="F253" s="426" t="s">
        <v>1304</v>
      </c>
      <c r="G253" s="426" t="s">
        <v>16185</v>
      </c>
      <c r="H253" s="426" t="s">
        <v>22838</v>
      </c>
      <c r="I253" s="427">
        <v>0.25</v>
      </c>
      <c r="J253" s="426" t="s">
        <v>74</v>
      </c>
      <c r="K253" s="426" t="s">
        <v>105</v>
      </c>
      <c r="L253" s="426" t="s">
        <v>106</v>
      </c>
      <c r="M253" s="426" t="s">
        <v>107</v>
      </c>
      <c r="N253" s="54"/>
      <c r="O253" s="56"/>
      <c r="P253" s="117">
        <v>22200</v>
      </c>
      <c r="Q253" s="54"/>
    </row>
    <row r="254" spans="1:17" s="23" customFormat="1" ht="54" customHeight="1" x14ac:dyDescent="0.7">
      <c r="A254" s="838" t="s">
        <v>37349</v>
      </c>
      <c r="B254" s="839"/>
      <c r="C254" s="839"/>
      <c r="D254" s="839"/>
      <c r="E254" s="839"/>
      <c r="F254" s="839"/>
      <c r="G254" s="839"/>
      <c r="H254" s="839"/>
      <c r="I254" s="839"/>
      <c r="J254" s="839"/>
      <c r="K254" s="839"/>
      <c r="L254" s="839"/>
      <c r="M254" s="840"/>
      <c r="P254" s="195"/>
      <c r="Q254" s="29">
        <v>498121</v>
      </c>
    </row>
    <row r="257" spans="9:10" s="23" customFormat="1" ht="50.1" customHeight="1" x14ac:dyDescent="0.25">
      <c r="I257" s="7" t="s">
        <v>14</v>
      </c>
      <c r="J257" s="7">
        <f>SUM(N:N)-SUM(O:O)</f>
        <v>0</v>
      </c>
    </row>
    <row r="258" spans="9:10" s="23" customFormat="1" ht="50.1" customHeight="1" x14ac:dyDescent="0.25">
      <c r="I258" s="7" t="s">
        <v>15</v>
      </c>
      <c r="J258" s="7">
        <f>SUM(P:P)-SUM(Q:Q)</f>
        <v>0</v>
      </c>
    </row>
    <row r="259" spans="9:10" ht="50.1" customHeight="1" x14ac:dyDescent="0.7">
      <c r="I259" s="731" t="s">
        <v>91</v>
      </c>
      <c r="J259" s="731"/>
    </row>
    <row r="260" spans="9:10" ht="50.1" customHeight="1" x14ac:dyDescent="0.7">
      <c r="I260" s="731"/>
      <c r="J260" s="731"/>
    </row>
  </sheetData>
  <autoFilter ref="A1:AU1131" xr:uid="{00000000-0001-0000-0000-000000000000}"/>
  <mergeCells count="26">
    <mergeCell ref="A185:M185"/>
    <mergeCell ref="A138:M138"/>
    <mergeCell ref="A166:M166"/>
    <mergeCell ref="A174:M174"/>
    <mergeCell ref="A178:M178"/>
    <mergeCell ref="A179:M179"/>
    <mergeCell ref="A3:M3"/>
    <mergeCell ref="A15:N15"/>
    <mergeCell ref="A98:M98"/>
    <mergeCell ref="A99:M99"/>
    <mergeCell ref="A100:M100"/>
    <mergeCell ref="A28:P28"/>
    <mergeCell ref="A193:M193"/>
    <mergeCell ref="A201:M201"/>
    <mergeCell ref="A202:M202"/>
    <mergeCell ref="A212:M212"/>
    <mergeCell ref="I259:J260"/>
    <mergeCell ref="A217:M217"/>
    <mergeCell ref="A230:M230"/>
    <mergeCell ref="A232:M232"/>
    <mergeCell ref="A233:M233"/>
    <mergeCell ref="A242:M242"/>
    <mergeCell ref="A246:M246"/>
    <mergeCell ref="A251:M251"/>
    <mergeCell ref="A252:M252"/>
    <mergeCell ref="A254:M254"/>
  </mergeCells>
  <conditionalFormatting sqref="A4:A14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337" priority="75"/>
  </conditionalFormatting>
  <conditionalFormatting sqref="C2">
    <cfRule type="duplicateValues" dxfId="1336" priority="23"/>
  </conditionalFormatting>
  <conditionalFormatting sqref="D1:D253 D255:D1048576">
    <cfRule type="duplicateValues" dxfId="1335" priority="1"/>
  </conditionalFormatting>
  <conditionalFormatting sqref="D247:D250 D1:D232 W233:W246 D255:D1048576 W252:W253">
    <cfRule type="duplicateValues" dxfId="1334" priority="3"/>
  </conditionalFormatting>
  <conditionalFormatting sqref="D247:D250 W233:W246 D1:D200 W202:W217 X218:X231 D255:D1048576 W252:W253">
    <cfRule type="duplicateValues" dxfId="1333" priority="7"/>
  </conditionalFormatting>
  <conditionalFormatting sqref="D247:D250 W233:W246 D1:D216 W217 X218:X231 D255:D1048576 W252:W253">
    <cfRule type="duplicateValues" dxfId="1332" priority="5"/>
    <cfRule type="duplicateValues" dxfId="1331" priority="6"/>
  </conditionalFormatting>
  <conditionalFormatting sqref="D247:D250 W233:W246 W202:W217 X218:X231 D1:D177 W179:W200 D255:D1048576 W252:W253">
    <cfRule type="duplicateValues" dxfId="1330" priority="8"/>
    <cfRule type="duplicateValues" dxfId="1329" priority="9"/>
  </conditionalFormatting>
  <conditionalFormatting sqref="D247:D250 W233:W246 W202:W217 X218:X231 W179:W200 D1:D137 W166:W177 U138:U165 D255:D1048576 W252:W253">
    <cfRule type="duplicateValues" dxfId="1328" priority="10"/>
  </conditionalFormatting>
  <conditionalFormatting sqref="D247:D250 W233:W246 W202:W217 X218:X231 W179:W200 W166:W177 U138:U165 AA100:AA137 D1:D27 D70:D99 D29:D68 D255:D1048576 W252:W253">
    <cfRule type="duplicateValues" dxfId="1327" priority="11"/>
  </conditionalFormatting>
  <conditionalFormatting sqref="D253">
    <cfRule type="duplicateValues" dxfId="1326" priority="2"/>
  </conditionalFormatting>
  <conditionalFormatting sqref="E2">
    <cfRule type="duplicateValues" dxfId="1325" priority="24"/>
  </conditionalFormatting>
  <conditionalFormatting sqref="J2 C2">
    <cfRule type="duplicateValues" dxfId="1324" priority="15"/>
    <cfRule type="duplicateValues" dxfId="1323" priority="16"/>
    <cfRule type="duplicateValues" dxfId="1322" priority="17"/>
    <cfRule type="duplicateValues" dxfId="1321" priority="18"/>
    <cfRule type="duplicateValues" dxfId="1320" priority="19"/>
    <cfRule type="duplicateValues" dxfId="1319" priority="20"/>
    <cfRule type="duplicateValues" dxfId="1318" priority="21"/>
    <cfRule type="duplicateValues" dxfId="1317" priority="22"/>
  </conditionalFormatting>
  <conditionalFormatting sqref="J2">
    <cfRule type="duplicateValues" dxfId="1316" priority="14"/>
  </conditionalFormatting>
  <conditionalFormatting sqref="X230:X231 D247:D250 D1:D229 W233:W246 D255:D1048576 W252:W253">
    <cfRule type="duplicateValues" dxfId="1315" priority="4"/>
  </conditionalFormatting>
  <hyperlinks>
    <hyperlink ref="I259:J260" location="الرئيسيه!A1" display="الرئيسيه" xr:uid="{1481FFF1-A29C-4641-94E3-7B4EC03C53A9}"/>
  </hyperlinks>
  <pageMargins left="0.7" right="0.7" top="0.75" bottom="0.75" header="0.3" footer="0.3"/>
  <pageSetup scale="14" fitToHeight="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2D49-83A6-5445-9C31-5469CB0645E9}">
  <sheetPr codeName="Sheet66">
    <pageSetUpPr fitToPage="1"/>
  </sheetPr>
  <dimension ref="A1:BY169"/>
  <sheetViews>
    <sheetView rightToLeft="1" zoomScale="40" zoomScaleNormal="40" workbookViewId="0">
      <pane ySplit="1" topLeftCell="A129" activePane="bottomLeft" state="frozen"/>
      <selection activeCell="G24" sqref="G24"/>
      <selection pane="bottomLeft" activeCell="A136" sqref="A136:M136"/>
    </sheetView>
  </sheetViews>
  <sheetFormatPr defaultColWidth="64.140625" defaultRowHeight="54" customHeight="1" x14ac:dyDescent="0.7"/>
  <cols>
    <col min="1" max="1" width="93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52.42578125" style="141" customWidth="1"/>
    <col min="18" max="18" width="49.42578125" style="119" customWidth="1"/>
    <col min="19" max="19" width="53" style="253" customWidth="1"/>
    <col min="20" max="20" width="50.85546875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16" t="s">
        <v>12</v>
      </c>
      <c r="S1" s="24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5">
        <v>0</v>
      </c>
      <c r="R2" s="117">
        <v>0</v>
      </c>
      <c r="S2" s="122">
        <v>476007</v>
      </c>
      <c r="T2" s="117">
        <v>0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313"/>
      <c r="R3" s="238"/>
      <c r="S3" s="252"/>
      <c r="T3" s="29"/>
    </row>
    <row r="4" spans="1:20" ht="50.1" customHeight="1" x14ac:dyDescent="1.3">
      <c r="A4" s="26" t="s">
        <v>267</v>
      </c>
      <c r="B4" s="27" t="s">
        <v>268</v>
      </c>
      <c r="C4" s="41" t="s">
        <v>269</v>
      </c>
      <c r="D4" s="26" t="s">
        <v>270</v>
      </c>
      <c r="E4" s="26" t="s">
        <v>101</v>
      </c>
      <c r="F4" s="26" t="s">
        <v>102</v>
      </c>
      <c r="G4" s="26" t="s">
        <v>124</v>
      </c>
      <c r="H4" s="26" t="s">
        <v>104</v>
      </c>
      <c r="I4" s="28">
        <v>0.25</v>
      </c>
      <c r="J4" s="26" t="s">
        <v>32</v>
      </c>
      <c r="K4" s="26" t="s">
        <v>105</v>
      </c>
      <c r="L4" s="26" t="s">
        <v>106</v>
      </c>
      <c r="M4" s="26" t="s">
        <v>107</v>
      </c>
      <c r="N4" s="23"/>
      <c r="O4" s="23"/>
      <c r="P4" s="23"/>
      <c r="Q4" s="140"/>
      <c r="R4" s="29"/>
      <c r="S4" s="195">
        <v>18000</v>
      </c>
      <c r="T4" s="29"/>
    </row>
    <row r="5" spans="1:20" ht="50.1" customHeight="1" x14ac:dyDescent="1.3">
      <c r="A5" s="19" t="s">
        <v>321</v>
      </c>
      <c r="B5" s="21" t="s">
        <v>322</v>
      </c>
      <c r="C5" s="40" t="s">
        <v>323</v>
      </c>
      <c r="D5" s="19" t="s">
        <v>324</v>
      </c>
      <c r="E5" s="19" t="s">
        <v>101</v>
      </c>
      <c r="F5" s="19" t="s">
        <v>102</v>
      </c>
      <c r="G5" s="19" t="s">
        <v>124</v>
      </c>
      <c r="H5" s="19" t="s">
        <v>104</v>
      </c>
      <c r="I5" s="22">
        <v>0.25</v>
      </c>
      <c r="J5" s="19" t="s">
        <v>32</v>
      </c>
      <c r="K5" s="19" t="s">
        <v>105</v>
      </c>
      <c r="L5" s="19" t="s">
        <v>106</v>
      </c>
      <c r="M5" s="19" t="s">
        <v>107</v>
      </c>
      <c r="N5" s="23"/>
      <c r="O5" s="23"/>
      <c r="P5" s="23"/>
      <c r="Q5" s="140"/>
      <c r="R5" s="29"/>
      <c r="S5" s="195">
        <v>18000</v>
      </c>
      <c r="T5" s="29"/>
    </row>
    <row r="6" spans="1:20" ht="50.1" customHeight="1" x14ac:dyDescent="1.3">
      <c r="A6" s="26" t="s">
        <v>330</v>
      </c>
      <c r="B6" s="27" t="s">
        <v>331</v>
      </c>
      <c r="C6" s="41" t="s">
        <v>332</v>
      </c>
      <c r="D6" s="26" t="s">
        <v>333</v>
      </c>
      <c r="E6" s="26" t="s">
        <v>101</v>
      </c>
      <c r="F6" s="26" t="s">
        <v>102</v>
      </c>
      <c r="G6" s="26" t="s">
        <v>124</v>
      </c>
      <c r="H6" s="26" t="s">
        <v>104</v>
      </c>
      <c r="I6" s="28">
        <v>0.25</v>
      </c>
      <c r="J6" s="26" t="s">
        <v>32</v>
      </c>
      <c r="K6" s="26" t="s">
        <v>105</v>
      </c>
      <c r="L6" s="26" t="s">
        <v>106</v>
      </c>
      <c r="M6" s="26" t="s">
        <v>107</v>
      </c>
      <c r="N6" s="23"/>
      <c r="O6" s="23"/>
      <c r="P6" s="23"/>
      <c r="Q6" s="140"/>
      <c r="R6" s="29"/>
      <c r="S6" s="195">
        <v>18000</v>
      </c>
      <c r="T6" s="29"/>
    </row>
    <row r="7" spans="1:20" ht="49.5" customHeight="1" x14ac:dyDescent="1.05">
      <c r="A7" s="708" t="s">
        <v>1268</v>
      </c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19"/>
      <c r="O7" s="23"/>
      <c r="P7" s="23"/>
      <c r="Q7" s="140"/>
      <c r="R7" s="29">
        <v>3000</v>
      </c>
      <c r="S7" s="252"/>
      <c r="T7" s="29"/>
    </row>
    <row r="8" spans="1:20" ht="50.1" customHeight="1" x14ac:dyDescent="1.3">
      <c r="A8" s="696" t="s">
        <v>1302</v>
      </c>
      <c r="B8" s="696"/>
      <c r="C8" s="696"/>
      <c r="D8" s="696"/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  <c r="R8" s="170"/>
      <c r="S8" s="250"/>
      <c r="T8" s="170"/>
    </row>
    <row r="9" spans="1:20" ht="50.1" customHeight="1" x14ac:dyDescent="1.3">
      <c r="A9" s="31" t="s">
        <v>1517</v>
      </c>
      <c r="B9" s="37" t="s">
        <v>1518</v>
      </c>
      <c r="C9" s="31" t="s">
        <v>1519</v>
      </c>
      <c r="D9" s="31" t="s">
        <v>1520</v>
      </c>
      <c r="E9" s="31" t="s">
        <v>101</v>
      </c>
      <c r="F9" s="31" t="s">
        <v>123</v>
      </c>
      <c r="G9" s="31" t="s">
        <v>103</v>
      </c>
      <c r="H9" s="31" t="s">
        <v>1303</v>
      </c>
      <c r="I9" s="38">
        <v>0.125</v>
      </c>
      <c r="J9" s="31" t="s">
        <v>32</v>
      </c>
      <c r="K9" s="31" t="s">
        <v>105</v>
      </c>
      <c r="L9" s="31" t="s">
        <v>106</v>
      </c>
      <c r="M9" s="31" t="s">
        <v>107</v>
      </c>
      <c r="N9" s="23"/>
      <c r="O9" s="23"/>
      <c r="P9" s="154"/>
      <c r="Q9" s="140"/>
      <c r="R9" s="170"/>
      <c r="S9" s="187">
        <v>18000</v>
      </c>
      <c r="T9" s="170"/>
    </row>
    <row r="10" spans="1:20" ht="50.1" customHeight="1" x14ac:dyDescent="1.05">
      <c r="A10" s="31" t="s">
        <v>1521</v>
      </c>
      <c r="B10" s="37" t="s">
        <v>1522</v>
      </c>
      <c r="C10" s="31" t="s">
        <v>1523</v>
      </c>
      <c r="D10" s="31" t="s">
        <v>1524</v>
      </c>
      <c r="E10" s="31" t="s">
        <v>101</v>
      </c>
      <c r="F10" s="31" t="s">
        <v>102</v>
      </c>
      <c r="G10" s="31" t="s">
        <v>567</v>
      </c>
      <c r="H10" s="31" t="s">
        <v>1303</v>
      </c>
      <c r="I10" s="38">
        <v>0.375</v>
      </c>
      <c r="J10" s="31" t="s">
        <v>32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140"/>
      <c r="R10" s="29"/>
      <c r="S10" s="187">
        <v>18000</v>
      </c>
      <c r="T10" s="29"/>
    </row>
    <row r="11" spans="1:20" ht="50.1" customHeight="1" x14ac:dyDescent="1.05">
      <c r="A11" s="31" t="s">
        <v>1525</v>
      </c>
      <c r="B11" s="37" t="s">
        <v>1526</v>
      </c>
      <c r="C11" s="31" t="s">
        <v>1527</v>
      </c>
      <c r="D11" s="31" t="s">
        <v>1528</v>
      </c>
      <c r="E11" s="31" t="s">
        <v>101</v>
      </c>
      <c r="F11" s="31" t="s">
        <v>102</v>
      </c>
      <c r="G11" s="31" t="s">
        <v>567</v>
      </c>
      <c r="H11" s="31" t="s">
        <v>1303</v>
      </c>
      <c r="I11" s="38">
        <v>0.375</v>
      </c>
      <c r="J11" s="31" t="s">
        <v>32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40"/>
      <c r="R11" s="29"/>
      <c r="S11" s="187">
        <v>18000</v>
      </c>
      <c r="T11" s="29"/>
    </row>
    <row r="12" spans="1:20" ht="50.1" customHeight="1" x14ac:dyDescent="1.05">
      <c r="A12" s="708" t="s">
        <v>3093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08"/>
      <c r="O12" s="708"/>
      <c r="P12" s="708"/>
      <c r="Q12" s="708"/>
      <c r="R12" s="708"/>
      <c r="S12" s="708"/>
      <c r="T12" s="708"/>
    </row>
    <row r="13" spans="1:20" ht="50.1" customHeight="1" x14ac:dyDescent="1.65">
      <c r="A13" s="31" t="s">
        <v>2311</v>
      </c>
      <c r="B13" s="37" t="s">
        <v>2312</v>
      </c>
      <c r="C13" s="31" t="s">
        <v>2313</v>
      </c>
      <c r="D13" s="31" t="s">
        <v>2314</v>
      </c>
      <c r="E13" s="31" t="s">
        <v>101</v>
      </c>
      <c r="F13" s="31" t="s">
        <v>102</v>
      </c>
      <c r="G13" s="31" t="s">
        <v>1544</v>
      </c>
      <c r="H13" s="31" t="s">
        <v>2017</v>
      </c>
      <c r="I13" s="38">
        <v>0.52083333333333337</v>
      </c>
      <c r="J13" s="31" t="s">
        <v>32</v>
      </c>
      <c r="K13" s="31" t="s">
        <v>105</v>
      </c>
      <c r="L13" s="31" t="s">
        <v>106</v>
      </c>
      <c r="M13" s="31" t="s">
        <v>107</v>
      </c>
      <c r="N13" s="29"/>
      <c r="O13" s="23"/>
      <c r="P13" s="54"/>
      <c r="Q13" s="125"/>
      <c r="R13" s="117"/>
      <c r="S13" s="195">
        <v>18000</v>
      </c>
      <c r="T13" s="117"/>
    </row>
    <row r="14" spans="1:20" ht="49.5" customHeight="1" x14ac:dyDescent="1.05">
      <c r="A14" s="708" t="s">
        <v>3999</v>
      </c>
      <c r="B14" s="709"/>
      <c r="C14" s="709"/>
      <c r="D14" s="709"/>
      <c r="E14" s="709"/>
      <c r="F14" s="709"/>
      <c r="G14" s="709"/>
      <c r="H14" s="709"/>
      <c r="I14" s="709"/>
      <c r="J14" s="709"/>
      <c r="K14" s="709"/>
      <c r="L14" s="709"/>
      <c r="M14" s="709"/>
      <c r="N14" s="19"/>
      <c r="O14" s="23"/>
      <c r="P14" s="23"/>
      <c r="Q14" s="140"/>
      <c r="R14" s="29">
        <v>4000</v>
      </c>
      <c r="S14" s="252"/>
      <c r="T14" s="29"/>
    </row>
    <row r="15" spans="1:20" ht="50.1" customHeight="1" x14ac:dyDescent="1.3">
      <c r="A15" s="696" t="s">
        <v>3094</v>
      </c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696"/>
      <c r="P15" s="696"/>
      <c r="Q15" s="696"/>
      <c r="R15" s="696"/>
      <c r="S15" s="696"/>
      <c r="T15" s="170"/>
    </row>
    <row r="16" spans="1:20" ht="50.1" customHeight="1" x14ac:dyDescent="1.65">
      <c r="A16" s="31" t="s">
        <v>3427</v>
      </c>
      <c r="B16" s="37" t="s">
        <v>1701</v>
      </c>
      <c r="C16" s="31" t="s">
        <v>3428</v>
      </c>
      <c r="D16" s="31" t="s">
        <v>3429</v>
      </c>
      <c r="E16" s="31" t="s">
        <v>101</v>
      </c>
      <c r="F16" s="31" t="s">
        <v>123</v>
      </c>
      <c r="G16" s="31" t="s">
        <v>124</v>
      </c>
      <c r="H16" s="31" t="s">
        <v>3098</v>
      </c>
      <c r="I16" s="38">
        <v>0.25</v>
      </c>
      <c r="J16" s="31" t="s">
        <v>32</v>
      </c>
      <c r="K16" s="31" t="s">
        <v>105</v>
      </c>
      <c r="L16" s="31" t="s">
        <v>106</v>
      </c>
      <c r="M16" s="31" t="s">
        <v>107</v>
      </c>
      <c r="N16" s="29">
        <v>18000</v>
      </c>
      <c r="O16" s="23"/>
      <c r="P16" s="54"/>
      <c r="Q16" s="125"/>
      <c r="R16" s="117"/>
      <c r="S16" s="195">
        <v>18000</v>
      </c>
      <c r="T16" s="170"/>
    </row>
    <row r="17" spans="1:20" ht="50.1" customHeight="1" x14ac:dyDescent="1.65">
      <c r="A17" s="31" t="s">
        <v>3430</v>
      </c>
      <c r="B17" s="37" t="s">
        <v>3431</v>
      </c>
      <c r="C17" s="31" t="s">
        <v>3432</v>
      </c>
      <c r="D17" s="31" t="s">
        <v>3433</v>
      </c>
      <c r="E17" s="31" t="s">
        <v>101</v>
      </c>
      <c r="F17" s="31" t="s">
        <v>123</v>
      </c>
      <c r="G17" s="31" t="s">
        <v>124</v>
      </c>
      <c r="H17" s="31" t="s">
        <v>3098</v>
      </c>
      <c r="I17" s="38">
        <v>0.25</v>
      </c>
      <c r="J17" s="31" t="s">
        <v>32</v>
      </c>
      <c r="K17" s="31" t="s">
        <v>105</v>
      </c>
      <c r="L17" s="31" t="s">
        <v>106</v>
      </c>
      <c r="M17" s="31" t="s">
        <v>107</v>
      </c>
      <c r="N17" s="29">
        <v>18000</v>
      </c>
      <c r="O17" s="23"/>
      <c r="P17" s="54"/>
      <c r="Q17" s="125"/>
      <c r="R17" s="117"/>
      <c r="S17" s="195">
        <v>18000</v>
      </c>
      <c r="T17" s="170"/>
    </row>
    <row r="18" spans="1:20" ht="50.1" customHeight="1" x14ac:dyDescent="1.65">
      <c r="A18" s="843" t="s">
        <v>4011</v>
      </c>
      <c r="B18" s="843"/>
      <c r="C18" s="843"/>
      <c r="D18" s="843"/>
      <c r="E18" s="843"/>
      <c r="F18" s="843"/>
      <c r="G18" s="843"/>
      <c r="H18" s="843"/>
      <c r="I18" s="843"/>
      <c r="J18" s="843"/>
      <c r="K18" s="843"/>
      <c r="L18" s="843"/>
      <c r="M18" s="843"/>
      <c r="N18" s="29"/>
      <c r="O18" s="23"/>
      <c r="P18" s="54"/>
      <c r="Q18" s="125">
        <v>7000</v>
      </c>
      <c r="R18" s="117"/>
      <c r="S18" s="195"/>
      <c r="T18" s="117"/>
    </row>
    <row r="19" spans="1:20" ht="50.1" customHeight="1" x14ac:dyDescent="1.65">
      <c r="A19" s="209"/>
      <c r="B19" s="843" t="s">
        <v>4010</v>
      </c>
      <c r="C19" s="843"/>
      <c r="D19" s="843"/>
      <c r="E19" s="843"/>
      <c r="F19" s="843"/>
      <c r="G19" s="843"/>
      <c r="H19" s="843"/>
      <c r="I19" s="843"/>
      <c r="J19" s="843"/>
      <c r="K19" s="843"/>
      <c r="L19" s="843"/>
      <c r="M19" s="843"/>
      <c r="N19" s="29"/>
      <c r="O19" s="23"/>
      <c r="P19" s="54"/>
      <c r="Q19" s="125"/>
      <c r="R19" s="117"/>
      <c r="S19" s="195"/>
      <c r="T19" s="142">
        <v>347340</v>
      </c>
    </row>
    <row r="20" spans="1:20" ht="50.1" customHeight="1" x14ac:dyDescent="1.65">
      <c r="A20" s="708" t="s">
        <v>4000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29"/>
      <c r="O20" s="23"/>
      <c r="P20" s="54"/>
      <c r="Q20" s="125"/>
      <c r="R20" s="117"/>
      <c r="S20" s="195"/>
      <c r="T20" s="142">
        <v>250000</v>
      </c>
    </row>
    <row r="21" spans="1:20" ht="50.1" customHeight="1" x14ac:dyDescent="1.65">
      <c r="A21" s="811" t="s">
        <v>4066</v>
      </c>
      <c r="B21" s="811"/>
      <c r="C21" s="811"/>
      <c r="D21" s="811"/>
      <c r="E21" s="811"/>
      <c r="F21" s="811"/>
      <c r="G21" s="811"/>
      <c r="H21" s="811"/>
      <c r="I21" s="811"/>
      <c r="J21" s="811"/>
      <c r="K21" s="811"/>
      <c r="L21" s="811"/>
      <c r="M21" s="811"/>
      <c r="N21" s="29"/>
      <c r="O21" s="23"/>
      <c r="P21" s="54"/>
      <c r="Q21" s="125">
        <v>1400</v>
      </c>
      <c r="R21" s="117"/>
      <c r="S21" s="195"/>
      <c r="T21" s="117"/>
    </row>
    <row r="22" spans="1:20" ht="50.1" customHeight="1" x14ac:dyDescent="1.65">
      <c r="A22" s="697" t="s">
        <v>5860</v>
      </c>
      <c r="B22" s="697"/>
      <c r="C22" s="697"/>
      <c r="D22" s="697"/>
      <c r="E22" s="697"/>
      <c r="F22" s="697"/>
      <c r="G22" s="697"/>
      <c r="H22" s="697"/>
      <c r="I22" s="697"/>
      <c r="J22" s="697"/>
      <c r="K22" s="697"/>
      <c r="L22" s="697"/>
      <c r="M22" s="697"/>
      <c r="N22" s="29"/>
      <c r="O22" s="23"/>
      <c r="P22" s="54"/>
      <c r="Q22" s="650"/>
      <c r="R22" s="117"/>
      <c r="S22" s="29"/>
      <c r="T22" s="117"/>
    </row>
    <row r="23" spans="1:20" ht="50.1" customHeight="1" x14ac:dyDescent="1.65">
      <c r="A23" s="31" t="s">
        <v>5141</v>
      </c>
      <c r="B23" s="37" t="s">
        <v>4583</v>
      </c>
      <c r="C23" s="31" t="s">
        <v>4584</v>
      </c>
      <c r="D23" s="31" t="s">
        <v>4585</v>
      </c>
      <c r="E23" s="31" t="s">
        <v>101</v>
      </c>
      <c r="F23" s="31" t="s">
        <v>102</v>
      </c>
      <c r="G23" s="31" t="s">
        <v>567</v>
      </c>
      <c r="H23" s="31" t="s">
        <v>4090</v>
      </c>
      <c r="I23" s="38">
        <v>0.375</v>
      </c>
      <c r="J23" s="31" t="s">
        <v>32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650"/>
      <c r="R23" s="117"/>
      <c r="S23" s="29">
        <v>18000</v>
      </c>
      <c r="T23" s="117"/>
    </row>
    <row r="24" spans="1:20" ht="50.1" customHeight="1" x14ac:dyDescent="1.65">
      <c r="A24" s="31" t="s">
        <v>4482</v>
      </c>
      <c r="B24" s="37" t="s">
        <v>4579</v>
      </c>
      <c r="C24" s="31" t="s">
        <v>4580</v>
      </c>
      <c r="D24" s="31" t="s">
        <v>4581</v>
      </c>
      <c r="E24" s="31" t="s">
        <v>687</v>
      </c>
      <c r="F24" s="31" t="s">
        <v>123</v>
      </c>
      <c r="G24" s="31" t="s">
        <v>994</v>
      </c>
      <c r="H24" s="31" t="s">
        <v>4090</v>
      </c>
      <c r="I24" s="38">
        <v>0.83333333333333337</v>
      </c>
      <c r="J24" s="31" t="s">
        <v>32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650"/>
      <c r="R24" s="117"/>
      <c r="S24" s="29">
        <v>43225</v>
      </c>
      <c r="T24" s="117"/>
    </row>
    <row r="25" spans="1:20" ht="54" customHeight="1" x14ac:dyDescent="1.65">
      <c r="A25" s="712" t="s">
        <v>6765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23"/>
      <c r="O25" s="23"/>
      <c r="P25" s="29"/>
      <c r="Q25" s="587"/>
      <c r="R25" s="117"/>
      <c r="S25" s="29"/>
      <c r="T25" s="29"/>
    </row>
    <row r="26" spans="1:20" ht="54" customHeight="1" x14ac:dyDescent="1.65">
      <c r="A26" s="31" t="s">
        <v>6237</v>
      </c>
      <c r="B26" s="37" t="s">
        <v>6238</v>
      </c>
      <c r="C26" s="31" t="s">
        <v>6239</v>
      </c>
      <c r="D26" s="31" t="s">
        <v>6240</v>
      </c>
      <c r="E26" s="31" t="s">
        <v>687</v>
      </c>
      <c r="F26" s="31" t="s">
        <v>123</v>
      </c>
      <c r="G26" s="31" t="s">
        <v>103</v>
      </c>
      <c r="H26" s="31" t="s">
        <v>5801</v>
      </c>
      <c r="I26" s="38">
        <v>0.25</v>
      </c>
      <c r="J26" s="31" t="s">
        <v>32</v>
      </c>
      <c r="K26" s="31" t="s">
        <v>105</v>
      </c>
      <c r="L26" s="31" t="s">
        <v>106</v>
      </c>
      <c r="M26" s="31" t="s">
        <v>107</v>
      </c>
      <c r="N26" s="23"/>
      <c r="O26" s="23"/>
      <c r="P26" s="29"/>
      <c r="Q26" s="587"/>
      <c r="R26" s="117"/>
      <c r="S26" s="29">
        <v>22000</v>
      </c>
      <c r="T26" s="29"/>
    </row>
    <row r="27" spans="1:20" ht="54" customHeight="1" x14ac:dyDescent="1.65">
      <c r="A27" s="31" t="s">
        <v>6241</v>
      </c>
      <c r="B27" s="37" t="s">
        <v>1088</v>
      </c>
      <c r="C27" s="31" t="s">
        <v>6242</v>
      </c>
      <c r="D27" s="31" t="s">
        <v>6243</v>
      </c>
      <c r="E27" s="31" t="s">
        <v>101</v>
      </c>
      <c r="F27" s="31" t="s">
        <v>123</v>
      </c>
      <c r="G27" s="31" t="s">
        <v>124</v>
      </c>
      <c r="H27" s="31" t="s">
        <v>5801</v>
      </c>
      <c r="I27" s="38">
        <v>0.32291666666666669</v>
      </c>
      <c r="J27" s="31" t="s">
        <v>32</v>
      </c>
      <c r="K27" s="31" t="s">
        <v>105</v>
      </c>
      <c r="L27" s="31" t="s">
        <v>106</v>
      </c>
      <c r="M27" s="31" t="s">
        <v>995</v>
      </c>
      <c r="N27" s="23"/>
      <c r="O27" s="23"/>
      <c r="P27" s="29"/>
      <c r="Q27" s="587"/>
      <c r="R27" s="117"/>
      <c r="S27" s="29">
        <v>43725</v>
      </c>
      <c r="T27" s="29"/>
    </row>
    <row r="28" spans="1:20" ht="54" customHeight="1" x14ac:dyDescent="1.25">
      <c r="A28" s="696" t="s">
        <v>7858</v>
      </c>
      <c r="B28" s="696"/>
      <c r="C28" s="696"/>
      <c r="D28" s="696"/>
      <c r="E28" s="696"/>
      <c r="F28" s="696"/>
      <c r="G28" s="696"/>
      <c r="H28" s="696"/>
      <c r="I28" s="696"/>
      <c r="J28" s="696"/>
      <c r="K28" s="696"/>
      <c r="L28" s="696"/>
      <c r="M28" s="696"/>
      <c r="N28" s="23"/>
      <c r="O28" s="54"/>
      <c r="P28" s="131"/>
      <c r="Q28" s="587"/>
      <c r="R28" s="29"/>
      <c r="S28" s="23"/>
      <c r="T28" s="29"/>
    </row>
    <row r="29" spans="1:20" ht="54" customHeight="1" x14ac:dyDescent="1.25">
      <c r="A29" s="31" t="s">
        <v>7123</v>
      </c>
      <c r="B29" s="37" t="s">
        <v>7124</v>
      </c>
      <c r="C29" s="31" t="s">
        <v>7125</v>
      </c>
      <c r="D29" s="31" t="s">
        <v>7126</v>
      </c>
      <c r="E29" s="31" t="s">
        <v>687</v>
      </c>
      <c r="F29" s="31" t="s">
        <v>123</v>
      </c>
      <c r="G29" s="31" t="s">
        <v>1127</v>
      </c>
      <c r="H29" s="31" t="s">
        <v>6809</v>
      </c>
      <c r="I29" s="38">
        <v>4.1666666666666664E-2</v>
      </c>
      <c r="J29" s="31" t="s">
        <v>32</v>
      </c>
      <c r="K29" s="31" t="s">
        <v>105</v>
      </c>
      <c r="L29" s="31" t="s">
        <v>106</v>
      </c>
      <c r="M29" s="31" t="s">
        <v>995</v>
      </c>
      <c r="N29" s="23"/>
      <c r="O29" s="54"/>
      <c r="P29" s="131"/>
      <c r="Q29" s="587"/>
      <c r="R29" s="29"/>
      <c r="S29" s="131">
        <v>43225</v>
      </c>
      <c r="T29" s="29"/>
    </row>
    <row r="30" spans="1:20" ht="54" customHeight="1" x14ac:dyDescent="1.25">
      <c r="A30" s="26" t="s">
        <v>7127</v>
      </c>
      <c r="B30" s="27" t="s">
        <v>7128</v>
      </c>
      <c r="C30" s="31" t="s">
        <v>7129</v>
      </c>
      <c r="D30" s="26" t="s">
        <v>7130</v>
      </c>
      <c r="E30" s="26" t="s">
        <v>101</v>
      </c>
      <c r="F30" s="26" t="s">
        <v>102</v>
      </c>
      <c r="G30" s="26" t="s">
        <v>124</v>
      </c>
      <c r="H30" s="26" t="s">
        <v>6809</v>
      </c>
      <c r="I30" s="28">
        <v>0.27083333333333331</v>
      </c>
      <c r="J30" s="31" t="s">
        <v>32</v>
      </c>
      <c r="K30" s="31" t="s">
        <v>105</v>
      </c>
      <c r="L30" s="26" t="s">
        <v>106</v>
      </c>
      <c r="M30" s="26" t="s">
        <v>107</v>
      </c>
      <c r="N30" s="23"/>
      <c r="O30" s="54"/>
      <c r="P30" s="186"/>
      <c r="Q30" s="587"/>
      <c r="R30" s="29"/>
      <c r="S30" s="186">
        <v>22000</v>
      </c>
      <c r="T30" s="29"/>
    </row>
    <row r="31" spans="1:20" ht="54" customHeight="1" x14ac:dyDescent="1.25">
      <c r="A31" s="26" t="s">
        <v>7131</v>
      </c>
      <c r="B31" s="27" t="s">
        <v>7132</v>
      </c>
      <c r="C31" s="31" t="s">
        <v>7133</v>
      </c>
      <c r="D31" s="26" t="s">
        <v>7134</v>
      </c>
      <c r="E31" s="26" t="s">
        <v>101</v>
      </c>
      <c r="F31" s="26" t="s">
        <v>102</v>
      </c>
      <c r="G31" s="26" t="s">
        <v>124</v>
      </c>
      <c r="H31" s="26" t="s">
        <v>6809</v>
      </c>
      <c r="I31" s="28">
        <v>0.27083333333333331</v>
      </c>
      <c r="J31" s="31" t="s">
        <v>32</v>
      </c>
      <c r="K31" s="31" t="s">
        <v>105</v>
      </c>
      <c r="L31" s="26" t="s">
        <v>106</v>
      </c>
      <c r="M31" s="26" t="s">
        <v>107</v>
      </c>
      <c r="N31" s="23"/>
      <c r="O31" s="54"/>
      <c r="P31" s="186"/>
      <c r="Q31" s="587"/>
      <c r="R31" s="29"/>
      <c r="S31" s="186">
        <v>22000</v>
      </c>
      <c r="T31" s="29"/>
    </row>
    <row r="32" spans="1:20" ht="54" customHeight="1" x14ac:dyDescent="1.05">
      <c r="A32" s="701" t="s">
        <v>6799</v>
      </c>
      <c r="B32" s="702"/>
      <c r="C32" s="702"/>
      <c r="D32" s="702"/>
      <c r="E32" s="702"/>
      <c r="F32" s="702"/>
      <c r="G32" s="702"/>
      <c r="H32" s="702"/>
      <c r="I32" s="702"/>
      <c r="J32" s="702"/>
      <c r="K32" s="702"/>
      <c r="L32" s="702"/>
      <c r="M32" s="703"/>
      <c r="N32" s="23"/>
      <c r="O32" s="23"/>
      <c r="P32" s="23"/>
      <c r="Q32" s="587"/>
      <c r="R32" s="29"/>
      <c r="S32" s="29"/>
      <c r="T32" s="29"/>
    </row>
    <row r="33" spans="1:20" ht="54" customHeight="1" x14ac:dyDescent="1.05">
      <c r="A33" s="334" t="s">
        <v>9836</v>
      </c>
      <c r="B33" s="335" t="s">
        <v>9837</v>
      </c>
      <c r="C33" s="334" t="s">
        <v>9838</v>
      </c>
      <c r="D33" s="334" t="s">
        <v>9839</v>
      </c>
      <c r="E33" s="334" t="s">
        <v>101</v>
      </c>
      <c r="F33" s="334" t="s">
        <v>102</v>
      </c>
      <c r="G33" s="334" t="s">
        <v>572</v>
      </c>
      <c r="H33" s="334" t="s">
        <v>9573</v>
      </c>
      <c r="I33" s="336">
        <v>0.375</v>
      </c>
      <c r="J33" s="334" t="s">
        <v>32</v>
      </c>
      <c r="K33" s="334" t="s">
        <v>105</v>
      </c>
      <c r="L33" s="334" t="s">
        <v>106</v>
      </c>
      <c r="M33" s="334" t="s">
        <v>107</v>
      </c>
      <c r="N33" s="23"/>
      <c r="O33" s="23"/>
      <c r="P33" s="23"/>
      <c r="Q33" s="587"/>
      <c r="R33" s="29"/>
      <c r="S33" s="29">
        <v>22000</v>
      </c>
      <c r="T33" s="29"/>
    </row>
    <row r="34" spans="1:20" ht="54" customHeight="1" x14ac:dyDescent="1.05">
      <c r="A34" s="334" t="s">
        <v>9844</v>
      </c>
      <c r="B34" s="335" t="s">
        <v>9845</v>
      </c>
      <c r="C34" s="334" t="s">
        <v>9846</v>
      </c>
      <c r="D34" s="334" t="s">
        <v>9847</v>
      </c>
      <c r="E34" s="334" t="s">
        <v>688</v>
      </c>
      <c r="F34" s="334" t="s">
        <v>123</v>
      </c>
      <c r="G34" s="334" t="s">
        <v>689</v>
      </c>
      <c r="H34" s="334" t="s">
        <v>9573</v>
      </c>
      <c r="I34" s="336">
        <v>0.95833333333333337</v>
      </c>
      <c r="J34" s="334" t="s">
        <v>32</v>
      </c>
      <c r="K34" s="334" t="s">
        <v>105</v>
      </c>
      <c r="L34" s="334" t="s">
        <v>106</v>
      </c>
      <c r="M34" s="334" t="s">
        <v>194</v>
      </c>
      <c r="N34" s="23"/>
      <c r="O34" s="23"/>
      <c r="P34" s="23"/>
      <c r="Q34" s="587"/>
      <c r="R34" s="29"/>
      <c r="S34" s="29">
        <v>38750</v>
      </c>
      <c r="T34" s="29"/>
    </row>
    <row r="35" spans="1:20" ht="54" customHeight="1" x14ac:dyDescent="1.05">
      <c r="A35" s="334" t="s">
        <v>9848</v>
      </c>
      <c r="B35" s="335" t="s">
        <v>9513</v>
      </c>
      <c r="C35" s="334" t="s">
        <v>9849</v>
      </c>
      <c r="D35" s="334" t="s">
        <v>9850</v>
      </c>
      <c r="E35" s="334" t="s">
        <v>688</v>
      </c>
      <c r="F35" s="334" t="s">
        <v>123</v>
      </c>
      <c r="G35" s="334" t="s">
        <v>689</v>
      </c>
      <c r="H35" s="334" t="s">
        <v>9573</v>
      </c>
      <c r="I35" s="336">
        <v>0.95833333333333337</v>
      </c>
      <c r="J35" s="334" t="s">
        <v>32</v>
      </c>
      <c r="K35" s="334" t="s">
        <v>105</v>
      </c>
      <c r="L35" s="334" t="s">
        <v>106</v>
      </c>
      <c r="M35" s="334" t="s">
        <v>194</v>
      </c>
      <c r="N35" s="23"/>
      <c r="O35" s="23"/>
      <c r="P35" s="23"/>
      <c r="Q35" s="587"/>
      <c r="R35" s="29"/>
      <c r="S35" s="29">
        <v>38750</v>
      </c>
      <c r="T35" s="29"/>
    </row>
    <row r="36" spans="1:20" ht="54" customHeight="1" x14ac:dyDescent="1.05">
      <c r="A36" s="334" t="s">
        <v>9851</v>
      </c>
      <c r="B36" s="335" t="s">
        <v>9852</v>
      </c>
      <c r="C36" s="334" t="s">
        <v>9853</v>
      </c>
      <c r="D36" s="334" t="s">
        <v>9854</v>
      </c>
      <c r="E36" s="334" t="s">
        <v>688</v>
      </c>
      <c r="F36" s="334" t="s">
        <v>123</v>
      </c>
      <c r="G36" s="334" t="s">
        <v>689</v>
      </c>
      <c r="H36" s="334" t="s">
        <v>9573</v>
      </c>
      <c r="I36" s="336">
        <v>0.95833333333333337</v>
      </c>
      <c r="J36" s="334" t="s">
        <v>32</v>
      </c>
      <c r="K36" s="334" t="s">
        <v>105</v>
      </c>
      <c r="L36" s="334" t="s">
        <v>106</v>
      </c>
      <c r="M36" s="334" t="s">
        <v>194</v>
      </c>
      <c r="N36" s="23"/>
      <c r="O36" s="23"/>
      <c r="P36" s="23"/>
      <c r="Q36" s="587"/>
      <c r="R36" s="29"/>
      <c r="S36" s="29">
        <v>38750</v>
      </c>
      <c r="T36" s="29"/>
    </row>
    <row r="37" spans="1:20" ht="54" customHeight="1" x14ac:dyDescent="1.05">
      <c r="A37" s="334" t="s">
        <v>9855</v>
      </c>
      <c r="B37" s="335" t="s">
        <v>9856</v>
      </c>
      <c r="C37" s="334" t="s">
        <v>9857</v>
      </c>
      <c r="D37" s="334" t="s">
        <v>9858</v>
      </c>
      <c r="E37" s="334" t="s">
        <v>688</v>
      </c>
      <c r="F37" s="334" t="s">
        <v>123</v>
      </c>
      <c r="G37" s="334" t="s">
        <v>689</v>
      </c>
      <c r="H37" s="334" t="s">
        <v>9573</v>
      </c>
      <c r="I37" s="336">
        <v>0.95833333333333337</v>
      </c>
      <c r="J37" s="334" t="s">
        <v>32</v>
      </c>
      <c r="K37" s="334" t="s">
        <v>105</v>
      </c>
      <c r="L37" s="334" t="s">
        <v>106</v>
      </c>
      <c r="M37" s="334" t="s">
        <v>194</v>
      </c>
      <c r="N37" s="23"/>
      <c r="O37" s="23"/>
      <c r="P37" s="23"/>
      <c r="Q37" s="587"/>
      <c r="R37" s="29"/>
      <c r="S37" s="29">
        <v>38750</v>
      </c>
      <c r="T37" s="29"/>
    </row>
    <row r="38" spans="1:20" ht="54" customHeight="1" x14ac:dyDescent="1.05">
      <c r="A38" s="334" t="s">
        <v>9859</v>
      </c>
      <c r="B38" s="335" t="s">
        <v>9860</v>
      </c>
      <c r="C38" s="334" t="s">
        <v>9861</v>
      </c>
      <c r="D38" s="334" t="s">
        <v>9862</v>
      </c>
      <c r="E38" s="334" t="s">
        <v>688</v>
      </c>
      <c r="F38" s="334" t="s">
        <v>123</v>
      </c>
      <c r="G38" s="334" t="s">
        <v>689</v>
      </c>
      <c r="H38" s="334" t="s">
        <v>9573</v>
      </c>
      <c r="I38" s="336">
        <v>0.95833333333333337</v>
      </c>
      <c r="J38" s="334" t="s">
        <v>32</v>
      </c>
      <c r="K38" s="334" t="s">
        <v>105</v>
      </c>
      <c r="L38" s="334" t="s">
        <v>106</v>
      </c>
      <c r="M38" s="334" t="s">
        <v>194</v>
      </c>
      <c r="N38" s="23"/>
      <c r="O38" s="23"/>
      <c r="P38" s="23"/>
      <c r="Q38" s="587"/>
      <c r="R38" s="29"/>
      <c r="S38" s="29">
        <v>38750</v>
      </c>
      <c r="T38" s="29"/>
    </row>
    <row r="39" spans="1:20" ht="54" customHeight="1" x14ac:dyDescent="1.05">
      <c r="A39" s="334" t="s">
        <v>9863</v>
      </c>
      <c r="B39" s="335" t="s">
        <v>9864</v>
      </c>
      <c r="C39" s="334" t="s">
        <v>9865</v>
      </c>
      <c r="D39" s="334" t="s">
        <v>9866</v>
      </c>
      <c r="E39" s="334" t="s">
        <v>688</v>
      </c>
      <c r="F39" s="334" t="s">
        <v>123</v>
      </c>
      <c r="G39" s="334" t="s">
        <v>689</v>
      </c>
      <c r="H39" s="334" t="s">
        <v>9573</v>
      </c>
      <c r="I39" s="336">
        <v>0.95833333333333337</v>
      </c>
      <c r="J39" s="334" t="s">
        <v>32</v>
      </c>
      <c r="K39" s="334" t="s">
        <v>105</v>
      </c>
      <c r="L39" s="334" t="s">
        <v>106</v>
      </c>
      <c r="M39" s="334" t="s">
        <v>194</v>
      </c>
      <c r="N39" s="23"/>
      <c r="O39" s="23"/>
      <c r="P39" s="23"/>
      <c r="Q39" s="587"/>
      <c r="R39" s="29"/>
      <c r="S39" s="29">
        <v>38750</v>
      </c>
      <c r="T39" s="29"/>
    </row>
    <row r="40" spans="1:20" ht="54" customHeight="1" x14ac:dyDescent="1.05">
      <c r="A40" s="334" t="s">
        <v>9867</v>
      </c>
      <c r="B40" s="335" t="s">
        <v>9868</v>
      </c>
      <c r="C40" s="334" t="s">
        <v>9869</v>
      </c>
      <c r="D40" s="334" t="s">
        <v>9870</v>
      </c>
      <c r="E40" s="334" t="s">
        <v>688</v>
      </c>
      <c r="F40" s="334" t="s">
        <v>123</v>
      </c>
      <c r="G40" s="334" t="s">
        <v>689</v>
      </c>
      <c r="H40" s="334" t="s">
        <v>9573</v>
      </c>
      <c r="I40" s="336">
        <v>0.95833333333333337</v>
      </c>
      <c r="J40" s="334" t="s">
        <v>32</v>
      </c>
      <c r="K40" s="334" t="s">
        <v>105</v>
      </c>
      <c r="L40" s="334" t="s">
        <v>106</v>
      </c>
      <c r="M40" s="334" t="s">
        <v>194</v>
      </c>
      <c r="N40" s="23"/>
      <c r="O40" s="23"/>
      <c r="P40" s="23"/>
      <c r="Q40" s="587"/>
      <c r="R40" s="29"/>
      <c r="S40" s="29">
        <v>38750</v>
      </c>
      <c r="T40" s="29"/>
    </row>
    <row r="41" spans="1:20" ht="54" customHeight="1" x14ac:dyDescent="1.3">
      <c r="A41" s="679" t="s">
        <v>10732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1"/>
      <c r="N41" s="23"/>
      <c r="O41" s="23"/>
      <c r="P41" s="23"/>
      <c r="Q41" s="587"/>
      <c r="R41" s="29"/>
      <c r="S41" s="29"/>
      <c r="T41" s="29"/>
    </row>
    <row r="42" spans="1:20" ht="54" customHeight="1" x14ac:dyDescent="1.05">
      <c r="A42" s="334" t="s">
        <v>10400</v>
      </c>
      <c r="B42" s="335" t="s">
        <v>10401</v>
      </c>
      <c r="C42" s="334" t="s">
        <v>10402</v>
      </c>
      <c r="D42" s="334" t="s">
        <v>10403</v>
      </c>
      <c r="E42" s="334" t="s">
        <v>101</v>
      </c>
      <c r="F42" s="334" t="s">
        <v>102</v>
      </c>
      <c r="G42" s="334" t="s">
        <v>124</v>
      </c>
      <c r="H42" s="334" t="s">
        <v>10166</v>
      </c>
      <c r="I42" s="336">
        <v>0.125</v>
      </c>
      <c r="J42" s="334" t="s">
        <v>32</v>
      </c>
      <c r="K42" s="334" t="s">
        <v>105</v>
      </c>
      <c r="L42" s="334" t="s">
        <v>106</v>
      </c>
      <c r="M42" s="334" t="s">
        <v>107</v>
      </c>
      <c r="N42" s="23"/>
      <c r="O42" s="23"/>
      <c r="P42" s="23"/>
      <c r="Q42" s="587"/>
      <c r="R42" s="29"/>
      <c r="S42" s="29">
        <v>22000</v>
      </c>
      <c r="T42" s="29"/>
    </row>
    <row r="43" spans="1:20" ht="54" customHeight="1" x14ac:dyDescent="1.05">
      <c r="A43" s="340" t="s">
        <v>10404</v>
      </c>
      <c r="B43" s="335" t="s">
        <v>10405</v>
      </c>
      <c r="C43" s="334" t="s">
        <v>10406</v>
      </c>
      <c r="D43" s="334" t="s">
        <v>10407</v>
      </c>
      <c r="E43" s="334" t="s">
        <v>101</v>
      </c>
      <c r="F43" s="334" t="s">
        <v>123</v>
      </c>
      <c r="G43" s="334" t="s">
        <v>124</v>
      </c>
      <c r="H43" s="334" t="s">
        <v>10166</v>
      </c>
      <c r="I43" s="336">
        <v>0.78819444444444442</v>
      </c>
      <c r="J43" s="334" t="s">
        <v>32</v>
      </c>
      <c r="K43" s="334" t="s">
        <v>105</v>
      </c>
      <c r="L43" s="334" t="s">
        <v>106</v>
      </c>
      <c r="M43" s="334" t="s">
        <v>194</v>
      </c>
      <c r="N43" s="23"/>
      <c r="O43" s="23"/>
      <c r="P43" s="23"/>
      <c r="Q43" s="587"/>
      <c r="R43" s="29"/>
      <c r="S43" s="29">
        <v>39400</v>
      </c>
      <c r="T43" s="29"/>
    </row>
    <row r="44" spans="1:20" ht="54" customHeight="1" x14ac:dyDescent="0.7">
      <c r="A44" s="698" t="s">
        <v>10742</v>
      </c>
      <c r="B44" s="699"/>
      <c r="C44" s="699"/>
      <c r="D44" s="699"/>
      <c r="E44" s="699"/>
      <c r="F44" s="699"/>
      <c r="G44" s="699"/>
      <c r="H44" s="699"/>
      <c r="I44" s="699"/>
      <c r="J44" s="699"/>
      <c r="K44" s="699"/>
      <c r="L44" s="699"/>
      <c r="M44" s="700"/>
      <c r="N44" s="23"/>
      <c r="O44" s="23"/>
      <c r="P44" s="23"/>
      <c r="Q44" s="140"/>
      <c r="R44" s="29"/>
      <c r="S44" s="252"/>
      <c r="T44" s="365">
        <v>250000</v>
      </c>
    </row>
    <row r="45" spans="1:20" ht="54" customHeight="1" x14ac:dyDescent="1.3">
      <c r="A45" s="679" t="s">
        <v>11343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1"/>
      <c r="N45" s="23"/>
      <c r="O45" s="23"/>
      <c r="P45" s="23"/>
      <c r="Q45" s="587"/>
      <c r="R45" s="29"/>
      <c r="S45" s="29"/>
      <c r="T45" s="29"/>
    </row>
    <row r="46" spans="1:20" ht="54" customHeight="1" x14ac:dyDescent="1.05">
      <c r="A46" s="31" t="s">
        <v>10944</v>
      </c>
      <c r="B46" s="37" t="s">
        <v>830</v>
      </c>
      <c r="C46" s="31" t="s">
        <v>10945</v>
      </c>
      <c r="D46" s="31" t="s">
        <v>10946</v>
      </c>
      <c r="E46" s="31" t="s">
        <v>687</v>
      </c>
      <c r="F46" s="31" t="s">
        <v>102</v>
      </c>
      <c r="G46" s="31" t="s">
        <v>562</v>
      </c>
      <c r="H46" s="31" t="s">
        <v>10749</v>
      </c>
      <c r="I46" s="38">
        <v>0.41666666666666669</v>
      </c>
      <c r="J46" s="31" t="s">
        <v>32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587"/>
      <c r="R46" s="29"/>
      <c r="S46" s="29">
        <v>22000</v>
      </c>
      <c r="T46" s="29"/>
    </row>
    <row r="47" spans="1:20" ht="54" customHeight="1" x14ac:dyDescent="0.7">
      <c r="A47" s="698" t="s">
        <v>13364</v>
      </c>
      <c r="B47" s="777"/>
      <c r="C47" s="777"/>
      <c r="D47" s="777"/>
      <c r="E47" s="777"/>
      <c r="F47" s="777"/>
      <c r="G47" s="777"/>
      <c r="H47" s="777"/>
      <c r="I47" s="777"/>
      <c r="J47" s="777"/>
      <c r="K47" s="777"/>
      <c r="L47" s="777"/>
      <c r="M47" s="778"/>
      <c r="N47" s="23"/>
      <c r="O47" s="23"/>
      <c r="P47" s="23"/>
      <c r="Q47" s="140"/>
      <c r="R47" s="29">
        <v>4700</v>
      </c>
      <c r="S47" s="252"/>
      <c r="T47" s="29"/>
    </row>
    <row r="48" spans="1:20" ht="54" customHeight="1" x14ac:dyDescent="1.3">
      <c r="A48" s="679" t="s">
        <v>13729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1"/>
      <c r="N48" s="23"/>
      <c r="O48" s="23"/>
      <c r="P48" s="23"/>
      <c r="Q48" s="587"/>
      <c r="R48" s="29"/>
      <c r="S48" s="29"/>
      <c r="T48" s="29"/>
    </row>
    <row r="49" spans="1:20" ht="54" customHeight="1" x14ac:dyDescent="1.05">
      <c r="A49" s="31" t="s">
        <v>13487</v>
      </c>
      <c r="B49" s="37" t="s">
        <v>13488</v>
      </c>
      <c r="C49" s="31" t="s">
        <v>13489</v>
      </c>
      <c r="D49" s="31" t="s">
        <v>13490</v>
      </c>
      <c r="E49" s="31" t="s">
        <v>101</v>
      </c>
      <c r="F49" s="31" t="s">
        <v>102</v>
      </c>
      <c r="G49" s="31" t="s">
        <v>567</v>
      </c>
      <c r="H49" s="31" t="s">
        <v>13384</v>
      </c>
      <c r="I49" s="38">
        <v>0.375</v>
      </c>
      <c r="J49" s="31" t="s">
        <v>32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587"/>
      <c r="R49" s="29"/>
      <c r="S49" s="29">
        <v>22000</v>
      </c>
      <c r="T49" s="29"/>
    </row>
    <row r="50" spans="1:20" ht="54" customHeight="1" x14ac:dyDescent="0.7">
      <c r="A50" s="698" t="s">
        <v>14208</v>
      </c>
      <c r="B50" s="777"/>
      <c r="C50" s="777"/>
      <c r="D50" s="777"/>
      <c r="E50" s="777"/>
      <c r="F50" s="777"/>
      <c r="G50" s="777"/>
      <c r="H50" s="777"/>
      <c r="I50" s="777"/>
      <c r="J50" s="777"/>
      <c r="K50" s="777"/>
      <c r="L50" s="777"/>
      <c r="M50" s="778"/>
      <c r="N50" s="23"/>
      <c r="O50" s="23"/>
      <c r="P50" s="23"/>
      <c r="Q50" s="140"/>
      <c r="R50" s="29"/>
      <c r="S50" s="252"/>
      <c r="T50" s="29">
        <v>500000</v>
      </c>
    </row>
    <row r="51" spans="1:20" ht="54" customHeight="1" x14ac:dyDescent="0.7">
      <c r="A51" s="698" t="s">
        <v>4011</v>
      </c>
      <c r="B51" s="699"/>
      <c r="C51" s="699"/>
      <c r="D51" s="699"/>
      <c r="E51" s="699"/>
      <c r="F51" s="699"/>
      <c r="G51" s="699"/>
      <c r="H51" s="699"/>
      <c r="I51" s="699"/>
      <c r="J51" s="699"/>
      <c r="K51" s="699"/>
      <c r="L51" s="699"/>
      <c r="M51" s="700"/>
      <c r="N51" s="23"/>
      <c r="O51" s="23"/>
      <c r="P51" s="23"/>
      <c r="Q51" s="140">
        <v>3300</v>
      </c>
      <c r="R51" s="29"/>
      <c r="S51" s="252"/>
      <c r="T51" s="29"/>
    </row>
    <row r="52" spans="1:20" ht="54" customHeight="1" x14ac:dyDescent="0.7">
      <c r="A52" s="698" t="s">
        <v>15045</v>
      </c>
      <c r="B52" s="699"/>
      <c r="C52" s="699"/>
      <c r="D52" s="699"/>
      <c r="E52" s="699"/>
      <c r="F52" s="699"/>
      <c r="G52" s="699"/>
      <c r="H52" s="699"/>
      <c r="I52" s="699"/>
      <c r="J52" s="699"/>
      <c r="K52" s="699"/>
      <c r="L52" s="699"/>
      <c r="M52" s="700"/>
      <c r="N52" s="23"/>
      <c r="O52" s="23"/>
      <c r="P52" s="23"/>
      <c r="Q52" s="140"/>
      <c r="R52" s="29"/>
      <c r="S52" s="252"/>
      <c r="T52" s="29">
        <v>163545</v>
      </c>
    </row>
    <row r="53" spans="1:20" ht="54" customHeight="1" x14ac:dyDescent="1.05">
      <c r="A53" s="688" t="s">
        <v>16177</v>
      </c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90"/>
      <c r="N53" s="23"/>
      <c r="O53" s="23"/>
      <c r="P53" s="23"/>
      <c r="Q53" s="587"/>
      <c r="R53" s="29"/>
      <c r="S53" s="29"/>
      <c r="T53" s="29"/>
    </row>
    <row r="54" spans="1:20" ht="54" customHeight="1" x14ac:dyDescent="1.05">
      <c r="A54" s="31" t="s">
        <v>9840</v>
      </c>
      <c r="B54" s="37" t="s">
        <v>9841</v>
      </c>
      <c r="C54" s="31" t="s">
        <v>9842</v>
      </c>
      <c r="D54" s="31" t="s">
        <v>9843</v>
      </c>
      <c r="E54" s="31" t="s">
        <v>688</v>
      </c>
      <c r="F54" s="31" t="s">
        <v>123</v>
      </c>
      <c r="G54" s="31" t="s">
        <v>689</v>
      </c>
      <c r="H54" s="31" t="s">
        <v>15633</v>
      </c>
      <c r="I54" s="38">
        <v>0.41666666666666669</v>
      </c>
      <c r="J54" s="31" t="s">
        <v>32</v>
      </c>
      <c r="K54" s="31" t="s">
        <v>105</v>
      </c>
      <c r="L54" s="31" t="s">
        <v>106</v>
      </c>
      <c r="M54" s="31" t="s">
        <v>194</v>
      </c>
      <c r="N54" s="23"/>
      <c r="O54" s="23"/>
      <c r="P54" s="23"/>
      <c r="Q54" s="587"/>
      <c r="R54" s="29"/>
      <c r="S54" s="29">
        <v>38750</v>
      </c>
      <c r="T54" s="29"/>
    </row>
    <row r="55" spans="1:20" ht="54" customHeight="1" x14ac:dyDescent="1.05">
      <c r="A55" s="31" t="s">
        <v>15819</v>
      </c>
      <c r="B55" s="37" t="s">
        <v>15820</v>
      </c>
      <c r="C55" s="31" t="s">
        <v>15821</v>
      </c>
      <c r="D55" s="31" t="s">
        <v>15822</v>
      </c>
      <c r="E55" s="31" t="s">
        <v>688</v>
      </c>
      <c r="F55" s="31" t="s">
        <v>123</v>
      </c>
      <c r="G55" s="31" t="s">
        <v>689</v>
      </c>
      <c r="H55" s="31" t="s">
        <v>15633</v>
      </c>
      <c r="I55" s="38">
        <v>0.95833333333333337</v>
      </c>
      <c r="J55" s="31" t="s">
        <v>32</v>
      </c>
      <c r="K55" s="31" t="s">
        <v>105</v>
      </c>
      <c r="L55" s="31" t="s">
        <v>106</v>
      </c>
      <c r="M55" s="31" t="s">
        <v>194</v>
      </c>
      <c r="N55" s="23"/>
      <c r="O55" s="23"/>
      <c r="P55" s="23"/>
      <c r="Q55" s="587"/>
      <c r="R55" s="29"/>
      <c r="S55" s="29">
        <v>39150</v>
      </c>
      <c r="T55" s="29"/>
    </row>
    <row r="56" spans="1:20" ht="54" customHeight="1" x14ac:dyDescent="1.05">
      <c r="A56" s="31" t="s">
        <v>15823</v>
      </c>
      <c r="B56" s="37" t="s">
        <v>15824</v>
      </c>
      <c r="C56" s="31" t="s">
        <v>15825</v>
      </c>
      <c r="D56" s="31" t="s">
        <v>15826</v>
      </c>
      <c r="E56" s="31" t="s">
        <v>688</v>
      </c>
      <c r="F56" s="31" t="s">
        <v>123</v>
      </c>
      <c r="G56" s="31" t="s">
        <v>689</v>
      </c>
      <c r="H56" s="31" t="s">
        <v>15633</v>
      </c>
      <c r="I56" s="38">
        <v>0.95833333333333337</v>
      </c>
      <c r="J56" s="31" t="s">
        <v>32</v>
      </c>
      <c r="K56" s="31" t="s">
        <v>105</v>
      </c>
      <c r="L56" s="31" t="s">
        <v>106</v>
      </c>
      <c r="M56" s="31" t="s">
        <v>194</v>
      </c>
      <c r="N56" s="23"/>
      <c r="O56" s="23"/>
      <c r="P56" s="23"/>
      <c r="Q56" s="587"/>
      <c r="R56" s="29"/>
      <c r="S56" s="29">
        <v>39150</v>
      </c>
      <c r="T56" s="29"/>
    </row>
    <row r="57" spans="1:20" ht="54" customHeight="1" x14ac:dyDescent="1.05">
      <c r="A57" s="31" t="s">
        <v>15827</v>
      </c>
      <c r="B57" s="37" t="s">
        <v>15828</v>
      </c>
      <c r="C57" s="31" t="s">
        <v>15829</v>
      </c>
      <c r="D57" s="31" t="s">
        <v>15830</v>
      </c>
      <c r="E57" s="31" t="s">
        <v>688</v>
      </c>
      <c r="F57" s="31" t="s">
        <v>123</v>
      </c>
      <c r="G57" s="31" t="s">
        <v>689</v>
      </c>
      <c r="H57" s="31" t="s">
        <v>15633</v>
      </c>
      <c r="I57" s="38">
        <v>0.95833333333333337</v>
      </c>
      <c r="J57" s="31" t="s">
        <v>32</v>
      </c>
      <c r="K57" s="31" t="s">
        <v>105</v>
      </c>
      <c r="L57" s="31" t="s">
        <v>106</v>
      </c>
      <c r="M57" s="31" t="s">
        <v>194</v>
      </c>
      <c r="N57" s="23"/>
      <c r="O57" s="23"/>
      <c r="P57" s="23"/>
      <c r="Q57" s="587"/>
      <c r="R57" s="29"/>
      <c r="S57" s="29">
        <v>39150</v>
      </c>
      <c r="T57" s="29"/>
    </row>
    <row r="58" spans="1:20" ht="54" customHeight="1" x14ac:dyDescent="1.05">
      <c r="A58" s="31" t="s">
        <v>15831</v>
      </c>
      <c r="B58" s="37" t="s">
        <v>15832</v>
      </c>
      <c r="C58" s="31" t="s">
        <v>15833</v>
      </c>
      <c r="D58" s="31" t="s">
        <v>15834</v>
      </c>
      <c r="E58" s="31" t="s">
        <v>688</v>
      </c>
      <c r="F58" s="31" t="s">
        <v>123</v>
      </c>
      <c r="G58" s="31" t="s">
        <v>689</v>
      </c>
      <c r="H58" s="31" t="s">
        <v>15633</v>
      </c>
      <c r="I58" s="38">
        <v>0.95833333333333337</v>
      </c>
      <c r="J58" s="31" t="s">
        <v>32</v>
      </c>
      <c r="K58" s="31" t="s">
        <v>105</v>
      </c>
      <c r="L58" s="31" t="s">
        <v>106</v>
      </c>
      <c r="M58" s="31" t="s">
        <v>194</v>
      </c>
      <c r="N58" s="23"/>
      <c r="O58" s="23"/>
      <c r="P58" s="23"/>
      <c r="Q58" s="587"/>
      <c r="R58" s="29"/>
      <c r="S58" s="29">
        <v>39150</v>
      </c>
      <c r="T58" s="29"/>
    </row>
    <row r="59" spans="1:20" ht="54" customHeight="1" x14ac:dyDescent="0.7">
      <c r="A59" s="698" t="s">
        <v>16739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700"/>
      <c r="N59" s="23"/>
      <c r="O59" s="23"/>
      <c r="P59" s="23"/>
      <c r="Q59" s="140"/>
      <c r="R59" s="29">
        <v>1100</v>
      </c>
      <c r="S59" s="252"/>
      <c r="T59" s="29"/>
    </row>
    <row r="60" spans="1:20" ht="54" customHeight="1" x14ac:dyDescent="0.7">
      <c r="A60" s="698" t="s">
        <v>16739</v>
      </c>
      <c r="B60" s="699"/>
      <c r="C60" s="699"/>
      <c r="D60" s="699"/>
      <c r="E60" s="699"/>
      <c r="F60" s="699"/>
      <c r="G60" s="699"/>
      <c r="H60" s="699"/>
      <c r="I60" s="699"/>
      <c r="J60" s="699"/>
      <c r="K60" s="699"/>
      <c r="L60" s="699"/>
      <c r="M60" s="700"/>
      <c r="N60" s="23"/>
      <c r="O60" s="23"/>
      <c r="P60" s="23"/>
      <c r="Q60" s="140"/>
      <c r="R60" s="29"/>
      <c r="S60" s="252"/>
      <c r="T60" s="29">
        <v>431000</v>
      </c>
    </row>
    <row r="61" spans="1:20" ht="54" customHeight="1" x14ac:dyDescent="1.05">
      <c r="A61" s="704" t="s">
        <v>17937</v>
      </c>
      <c r="B61" s="705"/>
      <c r="C61" s="705"/>
      <c r="D61" s="705"/>
      <c r="E61" s="705"/>
      <c r="F61" s="705"/>
      <c r="G61" s="705"/>
      <c r="H61" s="705"/>
      <c r="I61" s="705"/>
      <c r="J61" s="705"/>
      <c r="K61" s="705"/>
      <c r="L61" s="705"/>
      <c r="M61" s="705"/>
      <c r="N61" s="706"/>
      <c r="O61" s="23"/>
      <c r="P61" s="23"/>
      <c r="Q61" s="587"/>
      <c r="R61" s="29"/>
      <c r="S61" s="29"/>
      <c r="T61" s="29"/>
    </row>
    <row r="62" spans="1:20" ht="54" customHeight="1" x14ac:dyDescent="1.05">
      <c r="A62" s="452" t="s">
        <v>17599</v>
      </c>
      <c r="B62" s="454" t="s">
        <v>1661</v>
      </c>
      <c r="C62" s="454" t="s">
        <v>17600</v>
      </c>
      <c r="D62" s="454" t="s">
        <v>17601</v>
      </c>
      <c r="E62" s="454" t="s">
        <v>688</v>
      </c>
      <c r="F62" s="454" t="s">
        <v>123</v>
      </c>
      <c r="G62" s="454" t="s">
        <v>16287</v>
      </c>
      <c r="H62" s="454" t="s">
        <v>16429</v>
      </c>
      <c r="I62" s="455">
        <v>0.41666666666666669</v>
      </c>
      <c r="J62" s="454" t="s">
        <v>32</v>
      </c>
      <c r="K62" s="454" t="s">
        <v>105</v>
      </c>
      <c r="L62" s="454" t="s">
        <v>106</v>
      </c>
      <c r="M62" s="454" t="s">
        <v>194</v>
      </c>
      <c r="N62" s="399"/>
      <c r="O62" s="23"/>
      <c r="P62" s="23"/>
      <c r="Q62" s="587"/>
      <c r="R62" s="29"/>
      <c r="S62" s="29"/>
      <c r="T62" s="29"/>
    </row>
    <row r="63" spans="1:20" ht="54" customHeight="1" x14ac:dyDescent="1.05">
      <c r="A63" s="399" t="s">
        <v>17602</v>
      </c>
      <c r="B63" s="399" t="s">
        <v>16562</v>
      </c>
      <c r="C63" s="399" t="s">
        <v>17603</v>
      </c>
      <c r="D63" s="399" t="s">
        <v>17604</v>
      </c>
      <c r="E63" s="399" t="s">
        <v>101</v>
      </c>
      <c r="F63" s="399" t="s">
        <v>102</v>
      </c>
      <c r="G63" s="399" t="s">
        <v>16267</v>
      </c>
      <c r="H63" s="399" t="s">
        <v>16973</v>
      </c>
      <c r="I63" s="400">
        <v>8.3333333333333329E-2</v>
      </c>
      <c r="J63" s="399" t="s">
        <v>32</v>
      </c>
      <c r="K63" s="399" t="s">
        <v>105</v>
      </c>
      <c r="L63" s="399" t="s">
        <v>106</v>
      </c>
      <c r="M63" s="399" t="s">
        <v>107</v>
      </c>
      <c r="N63" s="399"/>
      <c r="O63" s="23"/>
      <c r="P63" s="23"/>
      <c r="Q63" s="587"/>
      <c r="R63" s="29"/>
      <c r="S63" s="29">
        <v>22200</v>
      </c>
      <c r="T63" s="29"/>
    </row>
    <row r="64" spans="1:20" ht="54" customHeight="1" x14ac:dyDescent="1.3">
      <c r="A64" s="688" t="s">
        <v>20031</v>
      </c>
      <c r="B64" s="689"/>
      <c r="C64" s="689"/>
      <c r="D64" s="689"/>
      <c r="E64" s="689"/>
      <c r="F64" s="689"/>
      <c r="G64" s="689"/>
      <c r="H64" s="689"/>
      <c r="I64" s="689"/>
      <c r="J64" s="689"/>
      <c r="K64" s="689"/>
      <c r="L64" s="689"/>
      <c r="M64" s="690"/>
      <c r="N64" s="23"/>
      <c r="O64" s="23"/>
      <c r="P64" s="23"/>
      <c r="Q64" s="587"/>
      <c r="R64" s="29"/>
      <c r="S64" s="29"/>
      <c r="T64" s="170"/>
    </row>
    <row r="65" spans="1:20" ht="54" customHeight="1" x14ac:dyDescent="1.3">
      <c r="A65" s="31" t="s">
        <v>20029</v>
      </c>
      <c r="B65" s="31" t="s">
        <v>13458</v>
      </c>
      <c r="C65" s="31" t="s">
        <v>13459</v>
      </c>
      <c r="D65" s="31" t="s">
        <v>13460</v>
      </c>
      <c r="E65" s="31" t="s">
        <v>101</v>
      </c>
      <c r="F65" s="31" t="s">
        <v>102</v>
      </c>
      <c r="G65" s="31" t="s">
        <v>16267</v>
      </c>
      <c r="H65" s="31" t="s">
        <v>17640</v>
      </c>
      <c r="I65" s="38">
        <v>0.41666666666666669</v>
      </c>
      <c r="J65" s="31" t="s">
        <v>32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587"/>
      <c r="R65" s="29"/>
      <c r="S65" s="29">
        <v>22200</v>
      </c>
      <c r="T65" s="170"/>
    </row>
    <row r="66" spans="1:20" ht="54" customHeight="1" x14ac:dyDescent="1.3">
      <c r="A66" s="679" t="s">
        <v>20595</v>
      </c>
      <c r="B66" s="680"/>
      <c r="C66" s="680"/>
      <c r="D66" s="680"/>
      <c r="E66" s="680"/>
      <c r="F66" s="680"/>
      <c r="G66" s="680"/>
      <c r="H66" s="680"/>
      <c r="I66" s="680"/>
      <c r="J66" s="680"/>
      <c r="K66" s="680"/>
      <c r="L66" s="680"/>
      <c r="M66" s="681"/>
      <c r="N66" s="23"/>
      <c r="O66" s="23"/>
      <c r="P66" s="23"/>
      <c r="Q66" s="587"/>
      <c r="R66" s="29"/>
      <c r="S66" s="29"/>
      <c r="T66" s="170"/>
    </row>
    <row r="67" spans="1:20" ht="54" customHeight="1" x14ac:dyDescent="1.3">
      <c r="A67" s="31" t="s">
        <v>20118</v>
      </c>
      <c r="B67" s="31" t="s">
        <v>17861</v>
      </c>
      <c r="C67" s="31" t="s">
        <v>20119</v>
      </c>
      <c r="D67" s="31" t="s">
        <v>20120</v>
      </c>
      <c r="E67" s="31" t="s">
        <v>101</v>
      </c>
      <c r="F67" s="31" t="s">
        <v>102</v>
      </c>
      <c r="G67" s="31" t="s">
        <v>16267</v>
      </c>
      <c r="H67" s="31" t="s">
        <v>17112</v>
      </c>
      <c r="I67" s="38">
        <v>0.25</v>
      </c>
      <c r="J67" s="31" t="s">
        <v>32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587"/>
      <c r="R67" s="29"/>
      <c r="S67" s="29">
        <v>22200</v>
      </c>
      <c r="T67" s="170"/>
    </row>
    <row r="68" spans="1:20" ht="54" customHeight="1" x14ac:dyDescent="1.65">
      <c r="A68" s="688" t="s">
        <v>20953</v>
      </c>
      <c r="B68" s="689"/>
      <c r="C68" s="689"/>
      <c r="D68" s="689"/>
      <c r="E68" s="689"/>
      <c r="F68" s="689"/>
      <c r="G68" s="689"/>
      <c r="H68" s="689"/>
      <c r="I68" s="689"/>
      <c r="J68" s="689"/>
      <c r="K68" s="689"/>
      <c r="L68" s="689"/>
      <c r="M68" s="690"/>
      <c r="N68" s="29"/>
      <c r="O68" s="23"/>
      <c r="P68" s="55"/>
      <c r="Q68" s="650"/>
      <c r="R68" s="117"/>
      <c r="S68" s="29"/>
      <c r="T68" s="170"/>
    </row>
    <row r="69" spans="1:20" ht="54" customHeight="1" x14ac:dyDescent="1.65">
      <c r="A69" s="31" t="s">
        <v>20816</v>
      </c>
      <c r="B69" s="31" t="s">
        <v>11834</v>
      </c>
      <c r="C69" s="31" t="s">
        <v>20817</v>
      </c>
      <c r="D69" s="31" t="s">
        <v>20818</v>
      </c>
      <c r="E69" s="31" t="s">
        <v>101</v>
      </c>
      <c r="F69" s="31" t="s">
        <v>102</v>
      </c>
      <c r="G69" s="31" t="s">
        <v>16267</v>
      </c>
      <c r="H69" s="31" t="s">
        <v>18842</v>
      </c>
      <c r="I69" s="38">
        <v>0.83333333333333337</v>
      </c>
      <c r="J69" s="31" t="s">
        <v>32</v>
      </c>
      <c r="K69" s="31" t="s">
        <v>105</v>
      </c>
      <c r="L69" s="31" t="s">
        <v>106</v>
      </c>
      <c r="M69" s="31" t="s">
        <v>107</v>
      </c>
      <c r="N69" s="29">
        <v>22200</v>
      </c>
      <c r="O69" s="23"/>
      <c r="P69" s="55"/>
      <c r="Q69" s="650"/>
      <c r="R69" s="117"/>
      <c r="S69" s="29">
        <v>22200</v>
      </c>
      <c r="T69" s="170"/>
    </row>
    <row r="70" spans="1:20" ht="54" customHeight="1" x14ac:dyDescent="1.3">
      <c r="A70" s="688" t="s">
        <v>21789</v>
      </c>
      <c r="B70" s="689"/>
      <c r="C70" s="689"/>
      <c r="D70" s="689"/>
      <c r="E70" s="689"/>
      <c r="F70" s="689"/>
      <c r="G70" s="689"/>
      <c r="H70" s="689"/>
      <c r="I70" s="689"/>
      <c r="J70" s="689"/>
      <c r="K70" s="689"/>
      <c r="L70" s="689"/>
      <c r="M70" s="690"/>
      <c r="N70" s="23"/>
      <c r="O70" s="23"/>
      <c r="P70" s="374"/>
      <c r="Q70" s="587"/>
      <c r="R70" s="29"/>
      <c r="S70" s="29"/>
      <c r="T70" s="170"/>
    </row>
    <row r="71" spans="1:20" ht="54" customHeight="1" x14ac:dyDescent="1.3">
      <c r="A71" s="31" t="s">
        <v>2311</v>
      </c>
      <c r="B71" s="31" t="s">
        <v>2312</v>
      </c>
      <c r="C71" s="31" t="s">
        <v>21293</v>
      </c>
      <c r="D71" s="31" t="s">
        <v>2314</v>
      </c>
      <c r="E71" s="31" t="s">
        <v>101</v>
      </c>
      <c r="F71" s="31" t="s">
        <v>102</v>
      </c>
      <c r="G71" s="31" t="s">
        <v>16216</v>
      </c>
      <c r="H71" s="31" t="s">
        <v>17126</v>
      </c>
      <c r="I71" s="38">
        <v>0.41666666666666669</v>
      </c>
      <c r="J71" s="31" t="s">
        <v>32</v>
      </c>
      <c r="K71" s="31" t="s">
        <v>105</v>
      </c>
      <c r="L71" s="31" t="s">
        <v>106</v>
      </c>
      <c r="M71" s="31" t="s">
        <v>107</v>
      </c>
      <c r="N71" s="23"/>
      <c r="O71" s="23"/>
      <c r="P71" s="374"/>
      <c r="Q71" s="587"/>
      <c r="R71" s="29"/>
      <c r="S71" s="29">
        <v>22200</v>
      </c>
      <c r="T71" s="170"/>
    </row>
    <row r="72" spans="1:20" ht="54" customHeight="1" x14ac:dyDescent="1.05">
      <c r="A72" s="693" t="s">
        <v>22809</v>
      </c>
      <c r="B72" s="841"/>
      <c r="C72" s="841"/>
      <c r="D72" s="841"/>
      <c r="E72" s="841"/>
      <c r="F72" s="841"/>
      <c r="G72" s="841"/>
      <c r="H72" s="841"/>
      <c r="I72" s="841"/>
      <c r="J72" s="841"/>
      <c r="K72" s="841"/>
      <c r="L72" s="841"/>
      <c r="M72" s="842"/>
      <c r="N72" s="399"/>
      <c r="O72" s="23"/>
      <c r="P72" s="374"/>
      <c r="Q72" s="587"/>
      <c r="R72" s="29">
        <v>4000</v>
      </c>
      <c r="S72" s="29"/>
      <c r="T72" s="29"/>
    </row>
    <row r="73" spans="1:20" ht="54" customHeight="1" x14ac:dyDescent="1.05">
      <c r="A73" s="693" t="s">
        <v>22811</v>
      </c>
      <c r="B73" s="841"/>
      <c r="C73" s="841"/>
      <c r="D73" s="841"/>
      <c r="E73" s="841"/>
      <c r="F73" s="841"/>
      <c r="G73" s="841"/>
      <c r="H73" s="841"/>
      <c r="I73" s="841"/>
      <c r="J73" s="841"/>
      <c r="K73" s="841"/>
      <c r="L73" s="841"/>
      <c r="M73" s="842"/>
      <c r="N73" s="399"/>
      <c r="O73" s="23"/>
      <c r="P73" s="374"/>
      <c r="Q73" s="587">
        <v>4000</v>
      </c>
      <c r="R73" s="29"/>
      <c r="S73" s="29"/>
      <c r="T73" s="29"/>
    </row>
    <row r="74" spans="1:20" ht="54" customHeight="1" x14ac:dyDescent="1.05">
      <c r="A74" s="693" t="s">
        <v>22812</v>
      </c>
      <c r="B74" s="841"/>
      <c r="C74" s="841"/>
      <c r="D74" s="841"/>
      <c r="E74" s="841"/>
      <c r="F74" s="841"/>
      <c r="G74" s="841"/>
      <c r="H74" s="841"/>
      <c r="I74" s="841"/>
      <c r="J74" s="841"/>
      <c r="K74" s="841"/>
      <c r="L74" s="841"/>
      <c r="M74" s="842"/>
      <c r="N74" s="399"/>
      <c r="O74" s="23"/>
      <c r="P74" s="374"/>
      <c r="Q74" s="587"/>
      <c r="R74" s="29"/>
      <c r="S74" s="29"/>
      <c r="T74" s="29">
        <v>205200</v>
      </c>
    </row>
    <row r="75" spans="1:20" ht="54" customHeight="1" x14ac:dyDescent="1.3">
      <c r="A75" s="682" t="s">
        <v>23235</v>
      </c>
      <c r="B75" s="683"/>
      <c r="C75" s="683"/>
      <c r="D75" s="683"/>
      <c r="E75" s="683"/>
      <c r="F75" s="683"/>
      <c r="G75" s="683"/>
      <c r="H75" s="683"/>
      <c r="I75" s="683"/>
      <c r="J75" s="683"/>
      <c r="K75" s="683"/>
      <c r="L75" s="683"/>
      <c r="M75" s="684"/>
      <c r="N75" s="23"/>
      <c r="O75" s="23"/>
      <c r="P75" s="23"/>
      <c r="Q75" s="587"/>
      <c r="R75" s="131"/>
      <c r="S75" s="29"/>
      <c r="T75" s="170"/>
    </row>
    <row r="76" spans="1:20" ht="54" customHeight="1" x14ac:dyDescent="1.3">
      <c r="A76" s="31" t="s">
        <v>23060</v>
      </c>
      <c r="B76" s="31" t="s">
        <v>1481</v>
      </c>
      <c r="C76" s="31" t="s">
        <v>23061</v>
      </c>
      <c r="D76" s="31" t="s">
        <v>23062</v>
      </c>
      <c r="E76" s="31" t="s">
        <v>688</v>
      </c>
      <c r="F76" s="31" t="s">
        <v>123</v>
      </c>
      <c r="G76" s="31" t="s">
        <v>16287</v>
      </c>
      <c r="H76" s="31" t="s">
        <v>17112</v>
      </c>
      <c r="I76" s="38">
        <v>0.41666666666666669</v>
      </c>
      <c r="J76" s="31" t="s">
        <v>32</v>
      </c>
      <c r="K76" s="31" t="s">
        <v>105</v>
      </c>
      <c r="L76" s="31" t="s">
        <v>106</v>
      </c>
      <c r="M76" s="31" t="s">
        <v>194</v>
      </c>
      <c r="N76" s="23"/>
      <c r="O76" s="23"/>
      <c r="P76" s="23"/>
      <c r="Q76" s="587"/>
      <c r="R76" s="131"/>
      <c r="S76" s="29">
        <v>38950</v>
      </c>
      <c r="T76" s="170"/>
    </row>
    <row r="77" spans="1:20" ht="54" customHeight="1" x14ac:dyDescent="1.3">
      <c r="A77" s="31" t="s">
        <v>23063</v>
      </c>
      <c r="B77" s="31" t="s">
        <v>5774</v>
      </c>
      <c r="C77" s="31" t="s">
        <v>23064</v>
      </c>
      <c r="D77" s="31" t="s">
        <v>23065</v>
      </c>
      <c r="E77" s="31" t="s">
        <v>101</v>
      </c>
      <c r="F77" s="31" t="s">
        <v>102</v>
      </c>
      <c r="G77" s="31" t="s">
        <v>16267</v>
      </c>
      <c r="H77" s="31" t="s">
        <v>21136</v>
      </c>
      <c r="I77" s="38">
        <v>0.25</v>
      </c>
      <c r="J77" s="31" t="s">
        <v>32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587"/>
      <c r="R77" s="131"/>
      <c r="S77" s="29">
        <v>22200</v>
      </c>
      <c r="T77" s="170"/>
    </row>
    <row r="78" spans="1:20" ht="54" customHeight="1" x14ac:dyDescent="1.3">
      <c r="A78" s="31" t="s">
        <v>23066</v>
      </c>
      <c r="B78" s="31" t="s">
        <v>23067</v>
      </c>
      <c r="C78" s="31" t="s">
        <v>23068</v>
      </c>
      <c r="D78" s="31" t="s">
        <v>23069</v>
      </c>
      <c r="E78" s="31" t="s">
        <v>688</v>
      </c>
      <c r="F78" s="31" t="s">
        <v>123</v>
      </c>
      <c r="G78" s="31" t="s">
        <v>16287</v>
      </c>
      <c r="H78" s="31" t="s">
        <v>17112</v>
      </c>
      <c r="I78" s="38">
        <v>0.41666666666666669</v>
      </c>
      <c r="J78" s="31" t="s">
        <v>32</v>
      </c>
      <c r="K78" s="31" t="s">
        <v>105</v>
      </c>
      <c r="L78" s="31" t="s">
        <v>106</v>
      </c>
      <c r="M78" s="31" t="s">
        <v>194</v>
      </c>
      <c r="N78" s="23"/>
      <c r="O78" s="23"/>
      <c r="P78" s="23"/>
      <c r="Q78" s="587"/>
      <c r="R78" s="131"/>
      <c r="S78" s="29">
        <v>38950</v>
      </c>
      <c r="T78" s="170"/>
    </row>
    <row r="79" spans="1:20" ht="54" customHeight="1" x14ac:dyDescent="1.3">
      <c r="A79" s="31" t="s">
        <v>23070</v>
      </c>
      <c r="B79" s="31" t="s">
        <v>23071</v>
      </c>
      <c r="C79" s="31" t="s">
        <v>23072</v>
      </c>
      <c r="D79" s="31" t="s">
        <v>23073</v>
      </c>
      <c r="E79" s="31" t="s">
        <v>688</v>
      </c>
      <c r="F79" s="31" t="s">
        <v>123</v>
      </c>
      <c r="G79" s="31" t="s">
        <v>16287</v>
      </c>
      <c r="H79" s="31" t="s">
        <v>17112</v>
      </c>
      <c r="I79" s="38">
        <v>0.41666666666666669</v>
      </c>
      <c r="J79" s="31" t="s">
        <v>32</v>
      </c>
      <c r="K79" s="31" t="s">
        <v>105</v>
      </c>
      <c r="L79" s="31" t="s">
        <v>106</v>
      </c>
      <c r="M79" s="31" t="s">
        <v>194</v>
      </c>
      <c r="N79" s="23"/>
      <c r="O79" s="23"/>
      <c r="P79" s="23"/>
      <c r="Q79" s="587"/>
      <c r="R79" s="131"/>
      <c r="S79" s="29">
        <v>38950</v>
      </c>
      <c r="T79" s="170"/>
    </row>
    <row r="80" spans="1:20" ht="54" customHeight="1" x14ac:dyDescent="1.3">
      <c r="A80" s="31" t="s">
        <v>23074</v>
      </c>
      <c r="B80" s="31" t="s">
        <v>6932</v>
      </c>
      <c r="C80" s="31" t="s">
        <v>23075</v>
      </c>
      <c r="D80" s="31" t="s">
        <v>23076</v>
      </c>
      <c r="E80" s="31" t="s">
        <v>688</v>
      </c>
      <c r="F80" s="31" t="s">
        <v>123</v>
      </c>
      <c r="G80" s="31" t="s">
        <v>16287</v>
      </c>
      <c r="H80" s="31" t="s">
        <v>17112</v>
      </c>
      <c r="I80" s="38">
        <v>0.41666666666666669</v>
      </c>
      <c r="J80" s="31" t="s">
        <v>32</v>
      </c>
      <c r="K80" s="31" t="s">
        <v>105</v>
      </c>
      <c r="L80" s="31" t="s">
        <v>106</v>
      </c>
      <c r="M80" s="31" t="s">
        <v>194</v>
      </c>
      <c r="N80" s="23"/>
      <c r="O80" s="23"/>
      <c r="P80" s="23"/>
      <c r="Q80" s="587"/>
      <c r="R80" s="131"/>
      <c r="S80" s="29">
        <v>38950</v>
      </c>
      <c r="T80" s="170"/>
    </row>
    <row r="81" spans="1:20" ht="54" customHeight="1" x14ac:dyDescent="1.3">
      <c r="A81" s="31" t="s">
        <v>23077</v>
      </c>
      <c r="B81" s="31" t="s">
        <v>6869</v>
      </c>
      <c r="C81" s="31" t="s">
        <v>23078</v>
      </c>
      <c r="D81" s="31" t="s">
        <v>23079</v>
      </c>
      <c r="E81" s="31" t="s">
        <v>688</v>
      </c>
      <c r="F81" s="31" t="s">
        <v>123</v>
      </c>
      <c r="G81" s="31" t="s">
        <v>16287</v>
      </c>
      <c r="H81" s="31" t="s">
        <v>17112</v>
      </c>
      <c r="I81" s="38">
        <v>0.41666666666666669</v>
      </c>
      <c r="J81" s="31" t="s">
        <v>32</v>
      </c>
      <c r="K81" s="31" t="s">
        <v>105</v>
      </c>
      <c r="L81" s="31" t="s">
        <v>106</v>
      </c>
      <c r="M81" s="31" t="s">
        <v>194</v>
      </c>
      <c r="N81" s="23"/>
      <c r="O81" s="23"/>
      <c r="P81" s="23"/>
      <c r="Q81" s="587"/>
      <c r="R81" s="131"/>
      <c r="S81" s="29">
        <v>38950</v>
      </c>
      <c r="T81" s="170"/>
    </row>
    <row r="82" spans="1:20" ht="54" customHeight="1" x14ac:dyDescent="1.3">
      <c r="A82" s="31" t="s">
        <v>23080</v>
      </c>
      <c r="B82" s="31" t="s">
        <v>23081</v>
      </c>
      <c r="C82" s="31" t="s">
        <v>23082</v>
      </c>
      <c r="D82" s="31" t="s">
        <v>23083</v>
      </c>
      <c r="E82" s="31" t="s">
        <v>688</v>
      </c>
      <c r="F82" s="31" t="s">
        <v>123</v>
      </c>
      <c r="G82" s="31" t="s">
        <v>16287</v>
      </c>
      <c r="H82" s="31" t="s">
        <v>17112</v>
      </c>
      <c r="I82" s="38">
        <v>0.41666666666666669</v>
      </c>
      <c r="J82" s="31" t="s">
        <v>32</v>
      </c>
      <c r="K82" s="31" t="s">
        <v>105</v>
      </c>
      <c r="L82" s="31" t="s">
        <v>106</v>
      </c>
      <c r="M82" s="31" t="s">
        <v>194</v>
      </c>
      <c r="N82" s="23"/>
      <c r="O82" s="23"/>
      <c r="P82" s="23"/>
      <c r="Q82" s="587"/>
      <c r="R82" s="131"/>
      <c r="S82" s="29">
        <v>38950</v>
      </c>
      <c r="T82" s="170"/>
    </row>
    <row r="83" spans="1:20" ht="54" customHeight="1" x14ac:dyDescent="1.3">
      <c r="A83" s="31" t="s">
        <v>23084</v>
      </c>
      <c r="B83" s="31" t="s">
        <v>1697</v>
      </c>
      <c r="C83" s="31" t="s">
        <v>23085</v>
      </c>
      <c r="D83" s="31" t="s">
        <v>23086</v>
      </c>
      <c r="E83" s="31" t="s">
        <v>688</v>
      </c>
      <c r="F83" s="31" t="s">
        <v>123</v>
      </c>
      <c r="G83" s="31" t="s">
        <v>16287</v>
      </c>
      <c r="H83" s="31" t="s">
        <v>17112</v>
      </c>
      <c r="I83" s="38">
        <v>0.41666666666666669</v>
      </c>
      <c r="J83" s="31" t="s">
        <v>32</v>
      </c>
      <c r="K83" s="31" t="s">
        <v>105</v>
      </c>
      <c r="L83" s="31" t="s">
        <v>106</v>
      </c>
      <c r="M83" s="31" t="s">
        <v>194</v>
      </c>
      <c r="N83" s="23"/>
      <c r="O83" s="23"/>
      <c r="P83" s="23"/>
      <c r="Q83" s="587"/>
      <c r="R83" s="131"/>
      <c r="S83" s="29">
        <v>38950</v>
      </c>
      <c r="T83" s="170"/>
    </row>
    <row r="84" spans="1:20" ht="54" customHeight="1" x14ac:dyDescent="1.3">
      <c r="A84" s="31" t="s">
        <v>23087</v>
      </c>
      <c r="B84" s="31" t="s">
        <v>2698</v>
      </c>
      <c r="C84" s="31" t="s">
        <v>23088</v>
      </c>
      <c r="D84" s="31" t="s">
        <v>23089</v>
      </c>
      <c r="E84" s="31" t="s">
        <v>688</v>
      </c>
      <c r="F84" s="31" t="s">
        <v>123</v>
      </c>
      <c r="G84" s="31" t="s">
        <v>16287</v>
      </c>
      <c r="H84" s="31" t="s">
        <v>17112</v>
      </c>
      <c r="I84" s="38">
        <v>0.41666666666666669</v>
      </c>
      <c r="J84" s="31" t="s">
        <v>32</v>
      </c>
      <c r="K84" s="31" t="s">
        <v>105</v>
      </c>
      <c r="L84" s="31" t="s">
        <v>106</v>
      </c>
      <c r="M84" s="31" t="s">
        <v>194</v>
      </c>
      <c r="N84" s="23"/>
      <c r="O84" s="23"/>
      <c r="P84" s="23"/>
      <c r="Q84" s="587"/>
      <c r="R84" s="131"/>
      <c r="S84" s="29">
        <v>38950</v>
      </c>
      <c r="T84" s="170"/>
    </row>
    <row r="85" spans="1:20" ht="54" customHeight="1" x14ac:dyDescent="1.3">
      <c r="A85" s="31" t="s">
        <v>23090</v>
      </c>
      <c r="B85" s="31" t="s">
        <v>23091</v>
      </c>
      <c r="C85" s="31" t="s">
        <v>23092</v>
      </c>
      <c r="D85" s="31" t="s">
        <v>23093</v>
      </c>
      <c r="E85" s="31" t="s">
        <v>688</v>
      </c>
      <c r="F85" s="31" t="s">
        <v>123</v>
      </c>
      <c r="G85" s="31" t="s">
        <v>16287</v>
      </c>
      <c r="H85" s="31" t="s">
        <v>17112</v>
      </c>
      <c r="I85" s="38">
        <v>0.41666666666666669</v>
      </c>
      <c r="J85" s="31" t="s">
        <v>32</v>
      </c>
      <c r="K85" s="31" t="s">
        <v>105</v>
      </c>
      <c r="L85" s="31" t="s">
        <v>106</v>
      </c>
      <c r="M85" s="31" t="s">
        <v>194</v>
      </c>
      <c r="N85" s="23"/>
      <c r="O85" s="23"/>
      <c r="P85" s="23"/>
      <c r="Q85" s="587"/>
      <c r="R85" s="131"/>
      <c r="S85" s="29">
        <v>38950</v>
      </c>
      <c r="T85" s="170"/>
    </row>
    <row r="86" spans="1:20" ht="54" customHeight="1" x14ac:dyDescent="1.3">
      <c r="A86" s="688" t="s">
        <v>27234</v>
      </c>
      <c r="B86" s="689"/>
      <c r="C86" s="689"/>
      <c r="D86" s="689"/>
      <c r="E86" s="689"/>
      <c r="F86" s="689"/>
      <c r="G86" s="689"/>
      <c r="H86" s="689"/>
      <c r="I86" s="689"/>
      <c r="J86" s="689"/>
      <c r="K86" s="689"/>
      <c r="L86" s="689"/>
      <c r="M86" s="690"/>
      <c r="N86" s="23"/>
      <c r="O86" s="23"/>
      <c r="P86" s="23"/>
      <c r="Q86" s="587"/>
      <c r="R86" s="131"/>
      <c r="S86" s="29"/>
      <c r="T86" s="170"/>
    </row>
    <row r="87" spans="1:20" ht="54" customHeight="1" x14ac:dyDescent="1.3">
      <c r="A87" s="31" t="s">
        <v>26958</v>
      </c>
      <c r="B87" s="31" t="s">
        <v>21102</v>
      </c>
      <c r="C87" s="31" t="s">
        <v>26959</v>
      </c>
      <c r="D87" s="31" t="s">
        <v>26960</v>
      </c>
      <c r="E87" s="31" t="s">
        <v>101</v>
      </c>
      <c r="F87" s="31" t="s">
        <v>102</v>
      </c>
      <c r="G87" s="31" t="s">
        <v>16190</v>
      </c>
      <c r="H87" s="31" t="s">
        <v>17480</v>
      </c>
      <c r="I87" s="38">
        <v>0.375</v>
      </c>
      <c r="J87" s="31" t="s">
        <v>32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587"/>
      <c r="R87" s="131"/>
      <c r="S87" s="29">
        <v>22200</v>
      </c>
      <c r="T87" s="170"/>
    </row>
    <row r="88" spans="1:20" ht="54" customHeight="1" x14ac:dyDescent="1.05">
      <c r="A88" s="688" t="s">
        <v>27734</v>
      </c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6"/>
      <c r="N88" s="399"/>
      <c r="O88" s="23"/>
      <c r="P88" s="23"/>
      <c r="Q88" s="587"/>
      <c r="R88" s="29"/>
      <c r="S88" s="29"/>
      <c r="T88" s="29"/>
    </row>
    <row r="89" spans="1:20" ht="54" customHeight="1" x14ac:dyDescent="1.05">
      <c r="A89" s="31" t="s">
        <v>27732</v>
      </c>
      <c r="B89" s="478">
        <v>31155</v>
      </c>
      <c r="C89" s="399"/>
      <c r="D89" s="31" t="s">
        <v>27733</v>
      </c>
      <c r="E89" s="31" t="s">
        <v>101</v>
      </c>
      <c r="F89" s="399"/>
      <c r="G89" s="399"/>
      <c r="H89" s="399"/>
      <c r="I89" s="400"/>
      <c r="J89" s="399"/>
      <c r="K89" s="399"/>
      <c r="L89" s="31" t="s">
        <v>1976</v>
      </c>
      <c r="M89" s="31" t="s">
        <v>1968</v>
      </c>
      <c r="N89" s="399"/>
      <c r="O89" s="23"/>
      <c r="P89" s="23"/>
      <c r="Q89" s="140">
        <v>125</v>
      </c>
      <c r="R89" s="29"/>
      <c r="S89" s="29"/>
      <c r="T89" s="29"/>
    </row>
    <row r="90" spans="1:20" ht="54" customHeight="1" x14ac:dyDescent="1.3">
      <c r="A90" s="685" t="s">
        <v>27735</v>
      </c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7"/>
      <c r="N90" s="399"/>
      <c r="O90" s="23"/>
      <c r="P90" s="23"/>
      <c r="Q90" s="587"/>
      <c r="R90" s="29">
        <v>4985</v>
      </c>
      <c r="S90" s="29"/>
      <c r="T90" s="29"/>
    </row>
    <row r="91" spans="1:20" ht="54" customHeight="1" x14ac:dyDescent="1.3">
      <c r="A91" s="685" t="s">
        <v>27736</v>
      </c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7"/>
      <c r="N91" s="399"/>
      <c r="O91" s="23"/>
      <c r="P91" s="23"/>
      <c r="Q91" s="140">
        <v>5985</v>
      </c>
      <c r="R91" s="29"/>
      <c r="S91" s="29"/>
      <c r="T91" s="29"/>
    </row>
    <row r="92" spans="1:20" ht="54" customHeight="1" x14ac:dyDescent="1.3">
      <c r="A92" s="685" t="s">
        <v>27737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7"/>
      <c r="N92" s="399"/>
      <c r="O92" s="23"/>
      <c r="P92" s="23"/>
      <c r="Q92" s="587"/>
      <c r="R92" s="29"/>
      <c r="S92" s="29"/>
      <c r="T92" s="29">
        <v>305654</v>
      </c>
    </row>
    <row r="93" spans="1:20" ht="54" customHeight="1" x14ac:dyDescent="1.3">
      <c r="A93" s="679" t="s">
        <v>28585</v>
      </c>
      <c r="B93" s="680"/>
      <c r="C93" s="680"/>
      <c r="D93" s="680"/>
      <c r="E93" s="680"/>
      <c r="F93" s="680"/>
      <c r="G93" s="680"/>
      <c r="H93" s="680"/>
      <c r="I93" s="680"/>
      <c r="J93" s="680"/>
      <c r="K93" s="680"/>
      <c r="L93" s="680"/>
      <c r="M93" s="681"/>
      <c r="N93" s="23"/>
      <c r="O93" s="23"/>
      <c r="P93" s="23"/>
      <c r="Q93" s="587"/>
      <c r="R93" s="131"/>
      <c r="S93" s="29"/>
      <c r="T93" s="170"/>
    </row>
    <row r="94" spans="1:20" ht="54" customHeight="1" x14ac:dyDescent="1.3">
      <c r="A94" s="31" t="s">
        <v>28166</v>
      </c>
      <c r="B94" s="31" t="s">
        <v>28167</v>
      </c>
      <c r="C94" s="31" t="s">
        <v>28168</v>
      </c>
      <c r="D94" s="31" t="s">
        <v>28169</v>
      </c>
      <c r="E94" s="31" t="s">
        <v>101</v>
      </c>
      <c r="F94" s="31" t="s">
        <v>102</v>
      </c>
      <c r="G94" s="31" t="s">
        <v>25542</v>
      </c>
      <c r="H94" s="31" t="s">
        <v>28170</v>
      </c>
      <c r="I94" s="38">
        <v>0.86111111111111116</v>
      </c>
      <c r="J94" s="31" t="s">
        <v>32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587"/>
      <c r="R94" s="131"/>
      <c r="S94" s="29">
        <v>22200</v>
      </c>
      <c r="T94" s="170"/>
    </row>
    <row r="95" spans="1:20" ht="54" customHeight="1" x14ac:dyDescent="1.3">
      <c r="A95" s="679" t="s">
        <v>31180</v>
      </c>
      <c r="B95" s="680"/>
      <c r="C95" s="680"/>
      <c r="D95" s="680"/>
      <c r="E95" s="680"/>
      <c r="F95" s="680"/>
      <c r="G95" s="680"/>
      <c r="H95" s="680"/>
      <c r="I95" s="680"/>
      <c r="J95" s="680"/>
      <c r="K95" s="680"/>
      <c r="L95" s="680"/>
      <c r="M95" s="681"/>
      <c r="N95" s="23"/>
      <c r="O95" s="23"/>
      <c r="P95" s="23"/>
      <c r="Q95" s="587"/>
      <c r="R95" s="131"/>
      <c r="S95" s="29"/>
      <c r="T95" s="170"/>
    </row>
    <row r="96" spans="1:20" ht="54" customHeight="1" x14ac:dyDescent="1.3">
      <c r="A96" s="31" t="s">
        <v>30562</v>
      </c>
      <c r="B96" s="31" t="s">
        <v>30563</v>
      </c>
      <c r="C96" s="31" t="s">
        <v>30564</v>
      </c>
      <c r="D96" s="31" t="s">
        <v>30565</v>
      </c>
      <c r="E96" s="31" t="s">
        <v>688</v>
      </c>
      <c r="F96" s="31" t="s">
        <v>123</v>
      </c>
      <c r="G96" s="31" t="s">
        <v>16287</v>
      </c>
      <c r="H96" s="31" t="s">
        <v>27113</v>
      </c>
      <c r="I96" s="38">
        <v>0.41666666666666669</v>
      </c>
      <c r="J96" s="31" t="s">
        <v>32</v>
      </c>
      <c r="K96" s="31" t="s">
        <v>105</v>
      </c>
      <c r="L96" s="31" t="s">
        <v>106</v>
      </c>
      <c r="M96" s="31" t="s">
        <v>194</v>
      </c>
      <c r="N96" s="23"/>
      <c r="O96" s="23"/>
      <c r="P96" s="23"/>
      <c r="Q96" s="587"/>
      <c r="R96" s="131"/>
      <c r="S96" s="29">
        <v>38950</v>
      </c>
      <c r="T96" s="170"/>
    </row>
    <row r="97" spans="1:20" ht="54" customHeight="1" x14ac:dyDescent="1.3">
      <c r="A97" s="31" t="s">
        <v>30566</v>
      </c>
      <c r="B97" s="31" t="s">
        <v>30567</v>
      </c>
      <c r="C97" s="31" t="s">
        <v>30568</v>
      </c>
      <c r="D97" s="31" t="s">
        <v>30569</v>
      </c>
      <c r="E97" s="31" t="s">
        <v>688</v>
      </c>
      <c r="F97" s="31" t="s">
        <v>123</v>
      </c>
      <c r="G97" s="31" t="s">
        <v>16287</v>
      </c>
      <c r="H97" s="31" t="s">
        <v>27113</v>
      </c>
      <c r="I97" s="38">
        <v>0.41666666666666669</v>
      </c>
      <c r="J97" s="31" t="s">
        <v>32</v>
      </c>
      <c r="K97" s="31" t="s">
        <v>105</v>
      </c>
      <c r="L97" s="31" t="s">
        <v>106</v>
      </c>
      <c r="M97" s="31" t="s">
        <v>194</v>
      </c>
      <c r="N97" s="23"/>
      <c r="O97" s="23"/>
      <c r="P97" s="23"/>
      <c r="Q97" s="587"/>
      <c r="R97" s="131"/>
      <c r="S97" s="29">
        <v>38950</v>
      </c>
      <c r="T97" s="170"/>
    </row>
    <row r="98" spans="1:20" ht="54" customHeight="1" x14ac:dyDescent="1.3">
      <c r="A98" s="31" t="s">
        <v>30570</v>
      </c>
      <c r="B98" s="31" t="s">
        <v>30571</v>
      </c>
      <c r="C98" s="31" t="s">
        <v>30572</v>
      </c>
      <c r="D98" s="31" t="s">
        <v>30573</v>
      </c>
      <c r="E98" s="31" t="s">
        <v>688</v>
      </c>
      <c r="F98" s="31" t="s">
        <v>123</v>
      </c>
      <c r="G98" s="31" t="s">
        <v>16287</v>
      </c>
      <c r="H98" s="31" t="s">
        <v>27113</v>
      </c>
      <c r="I98" s="38">
        <v>0.41666666666666669</v>
      </c>
      <c r="J98" s="31" t="s">
        <v>32</v>
      </c>
      <c r="K98" s="31" t="s">
        <v>105</v>
      </c>
      <c r="L98" s="31" t="s">
        <v>106</v>
      </c>
      <c r="M98" s="31" t="s">
        <v>194</v>
      </c>
      <c r="N98" s="23"/>
      <c r="O98" s="23"/>
      <c r="P98" s="23"/>
      <c r="Q98" s="587"/>
      <c r="R98" s="131"/>
      <c r="S98" s="29">
        <v>38950</v>
      </c>
      <c r="T98" s="170"/>
    </row>
    <row r="99" spans="1:20" ht="54" customHeight="1" x14ac:dyDescent="1.3">
      <c r="A99" s="31" t="s">
        <v>30574</v>
      </c>
      <c r="B99" s="31" t="s">
        <v>30575</v>
      </c>
      <c r="C99" s="31" t="s">
        <v>30576</v>
      </c>
      <c r="D99" s="31" t="s">
        <v>30577</v>
      </c>
      <c r="E99" s="31" t="s">
        <v>688</v>
      </c>
      <c r="F99" s="31" t="s">
        <v>123</v>
      </c>
      <c r="G99" s="31" t="s">
        <v>16287</v>
      </c>
      <c r="H99" s="31" t="s">
        <v>27113</v>
      </c>
      <c r="I99" s="38">
        <v>0.41666666666666669</v>
      </c>
      <c r="J99" s="31" t="s">
        <v>32</v>
      </c>
      <c r="K99" s="31" t="s">
        <v>105</v>
      </c>
      <c r="L99" s="31" t="s">
        <v>106</v>
      </c>
      <c r="M99" s="31" t="s">
        <v>194</v>
      </c>
      <c r="N99" s="23"/>
      <c r="O99" s="23"/>
      <c r="P99" s="23"/>
      <c r="Q99" s="587"/>
      <c r="R99" s="131"/>
      <c r="S99" s="29">
        <v>38950</v>
      </c>
      <c r="T99" s="170"/>
    </row>
    <row r="100" spans="1:20" ht="54" customHeight="1" x14ac:dyDescent="1.3">
      <c r="A100" s="31" t="s">
        <v>30578</v>
      </c>
      <c r="B100" s="31" t="s">
        <v>30579</v>
      </c>
      <c r="C100" s="31" t="s">
        <v>30580</v>
      </c>
      <c r="D100" s="31" t="s">
        <v>30581</v>
      </c>
      <c r="E100" s="31" t="s">
        <v>688</v>
      </c>
      <c r="F100" s="31" t="s">
        <v>123</v>
      </c>
      <c r="G100" s="31" t="s">
        <v>16287</v>
      </c>
      <c r="H100" s="31" t="s">
        <v>27113</v>
      </c>
      <c r="I100" s="38">
        <v>0.41666666666666669</v>
      </c>
      <c r="J100" s="31" t="s">
        <v>32</v>
      </c>
      <c r="K100" s="31" t="s">
        <v>105</v>
      </c>
      <c r="L100" s="31" t="s">
        <v>106</v>
      </c>
      <c r="M100" s="31" t="s">
        <v>194</v>
      </c>
      <c r="N100" s="23"/>
      <c r="O100" s="23"/>
      <c r="P100" s="23"/>
      <c r="Q100" s="587"/>
      <c r="R100" s="131"/>
      <c r="S100" s="29">
        <v>38950</v>
      </c>
      <c r="T100" s="170"/>
    </row>
    <row r="101" spans="1:20" ht="54" customHeight="1" x14ac:dyDescent="1.3">
      <c r="A101" s="31" t="s">
        <v>30582</v>
      </c>
      <c r="B101" s="31" t="s">
        <v>19141</v>
      </c>
      <c r="C101" s="31" t="s">
        <v>30583</v>
      </c>
      <c r="D101" s="31" t="s">
        <v>30584</v>
      </c>
      <c r="E101" s="31" t="s">
        <v>688</v>
      </c>
      <c r="F101" s="31" t="s">
        <v>123</v>
      </c>
      <c r="G101" s="31" t="s">
        <v>16287</v>
      </c>
      <c r="H101" s="31" t="s">
        <v>27113</v>
      </c>
      <c r="I101" s="38">
        <v>0.41666666666666669</v>
      </c>
      <c r="J101" s="31" t="s">
        <v>32</v>
      </c>
      <c r="K101" s="31" t="s">
        <v>105</v>
      </c>
      <c r="L101" s="31" t="s">
        <v>106</v>
      </c>
      <c r="M101" s="31" t="s">
        <v>194</v>
      </c>
      <c r="N101" s="23"/>
      <c r="O101" s="23"/>
      <c r="P101" s="23"/>
      <c r="Q101" s="587"/>
      <c r="R101" s="131"/>
      <c r="S101" s="29">
        <v>38950</v>
      </c>
      <c r="T101" s="170"/>
    </row>
    <row r="102" spans="1:20" ht="54" customHeight="1" x14ac:dyDescent="1.3">
      <c r="A102" s="31" t="s">
        <v>30585</v>
      </c>
      <c r="B102" s="31" t="s">
        <v>6378</v>
      </c>
      <c r="C102" s="31" t="s">
        <v>30586</v>
      </c>
      <c r="D102" s="31" t="s">
        <v>30587</v>
      </c>
      <c r="E102" s="31" t="s">
        <v>688</v>
      </c>
      <c r="F102" s="31" t="s">
        <v>123</v>
      </c>
      <c r="G102" s="31" t="s">
        <v>16287</v>
      </c>
      <c r="H102" s="31" t="s">
        <v>27113</v>
      </c>
      <c r="I102" s="38">
        <v>0.41666666666666669</v>
      </c>
      <c r="J102" s="31" t="s">
        <v>32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587"/>
      <c r="R102" s="131"/>
      <c r="S102" s="29">
        <v>38950</v>
      </c>
      <c r="T102" s="170"/>
    </row>
    <row r="103" spans="1:20" ht="54" customHeight="1" x14ac:dyDescent="1.3">
      <c r="A103" s="31" t="s">
        <v>30588</v>
      </c>
      <c r="B103" s="31" t="s">
        <v>30589</v>
      </c>
      <c r="C103" s="31" t="s">
        <v>30590</v>
      </c>
      <c r="D103" s="31" t="s">
        <v>30591</v>
      </c>
      <c r="E103" s="31" t="s">
        <v>688</v>
      </c>
      <c r="F103" s="31" t="s">
        <v>123</v>
      </c>
      <c r="G103" s="31" t="s">
        <v>16287</v>
      </c>
      <c r="H103" s="31" t="s">
        <v>27113</v>
      </c>
      <c r="I103" s="38">
        <v>0.41666666666666669</v>
      </c>
      <c r="J103" s="31" t="s">
        <v>32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587"/>
      <c r="R103" s="131"/>
      <c r="S103" s="29">
        <v>38950</v>
      </c>
      <c r="T103" s="170"/>
    </row>
    <row r="104" spans="1:20" ht="54" customHeight="1" x14ac:dyDescent="1.3">
      <c r="A104" s="31" t="s">
        <v>30592</v>
      </c>
      <c r="B104" s="31" t="s">
        <v>19574</v>
      </c>
      <c r="C104" s="31" t="s">
        <v>30593</v>
      </c>
      <c r="D104" s="31" t="s">
        <v>30594</v>
      </c>
      <c r="E104" s="31" t="s">
        <v>688</v>
      </c>
      <c r="F104" s="31" t="s">
        <v>123</v>
      </c>
      <c r="G104" s="31" t="s">
        <v>16287</v>
      </c>
      <c r="H104" s="31" t="s">
        <v>27113</v>
      </c>
      <c r="I104" s="38">
        <v>0.41666666666666669</v>
      </c>
      <c r="J104" s="31" t="s">
        <v>32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587"/>
      <c r="R104" s="131"/>
      <c r="S104" s="29">
        <v>38950</v>
      </c>
      <c r="T104" s="170"/>
    </row>
    <row r="105" spans="1:20" ht="54" customHeight="1" x14ac:dyDescent="1.3">
      <c r="A105" s="31" t="s">
        <v>30595</v>
      </c>
      <c r="B105" s="31" t="s">
        <v>16865</v>
      </c>
      <c r="C105" s="31" t="s">
        <v>30596</v>
      </c>
      <c r="D105" s="31" t="s">
        <v>30597</v>
      </c>
      <c r="E105" s="31" t="s">
        <v>688</v>
      </c>
      <c r="F105" s="31" t="s">
        <v>123</v>
      </c>
      <c r="G105" s="31" t="s">
        <v>16287</v>
      </c>
      <c r="H105" s="31" t="s">
        <v>27113</v>
      </c>
      <c r="I105" s="38">
        <v>0.41666666666666669</v>
      </c>
      <c r="J105" s="31" t="s">
        <v>32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587"/>
      <c r="R105" s="131"/>
      <c r="S105" s="29">
        <v>38950</v>
      </c>
      <c r="T105" s="170"/>
    </row>
    <row r="106" spans="1:20" ht="54" customHeight="1" x14ac:dyDescent="1.3">
      <c r="A106" s="685" t="s">
        <v>31182</v>
      </c>
      <c r="B106" s="686"/>
      <c r="C106" s="686"/>
      <c r="D106" s="686"/>
      <c r="E106" s="686"/>
      <c r="F106" s="686"/>
      <c r="G106" s="686"/>
      <c r="H106" s="686"/>
      <c r="I106" s="686"/>
      <c r="J106" s="686"/>
      <c r="K106" s="686"/>
      <c r="L106" s="686"/>
      <c r="M106" s="687"/>
      <c r="N106" s="399"/>
      <c r="O106" s="23"/>
      <c r="P106" s="23"/>
      <c r="Q106" s="587"/>
      <c r="R106" s="29">
        <v>1500</v>
      </c>
      <c r="S106" s="29"/>
      <c r="T106" s="29"/>
    </row>
    <row r="107" spans="1:20" ht="54" customHeight="1" x14ac:dyDescent="1.3">
      <c r="A107" s="679" t="s">
        <v>31908</v>
      </c>
      <c r="B107" s="680"/>
      <c r="C107" s="680"/>
      <c r="D107" s="680"/>
      <c r="E107" s="680"/>
      <c r="F107" s="680"/>
      <c r="G107" s="680"/>
      <c r="H107" s="680"/>
      <c r="I107" s="680"/>
      <c r="J107" s="680"/>
      <c r="K107" s="680"/>
      <c r="L107" s="680"/>
      <c r="M107" s="681"/>
      <c r="N107" s="23"/>
      <c r="O107" s="23"/>
      <c r="P107" s="23"/>
      <c r="Q107" s="587"/>
      <c r="R107" s="131"/>
      <c r="S107" s="29"/>
      <c r="T107" s="170"/>
    </row>
    <row r="108" spans="1:20" ht="54" customHeight="1" x14ac:dyDescent="1.05">
      <c r="A108" s="31" t="s">
        <v>31393</v>
      </c>
      <c r="B108" s="31" t="s">
        <v>31394</v>
      </c>
      <c r="C108" s="31" t="s">
        <v>31395</v>
      </c>
      <c r="D108" s="31" t="s">
        <v>31396</v>
      </c>
      <c r="E108" s="31" t="s">
        <v>687</v>
      </c>
      <c r="F108" s="31" t="s">
        <v>123</v>
      </c>
      <c r="G108" s="31" t="s">
        <v>20129</v>
      </c>
      <c r="H108" s="31" t="s">
        <v>24693</v>
      </c>
      <c r="I108" s="38">
        <v>0.29166666666666669</v>
      </c>
      <c r="J108" s="31" t="s">
        <v>32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587"/>
      <c r="R108" s="131"/>
      <c r="S108" s="29">
        <v>43425</v>
      </c>
      <c r="T108" s="29"/>
    </row>
    <row r="109" spans="1:20" ht="54" customHeight="1" x14ac:dyDescent="1.05">
      <c r="A109" s="693" t="s">
        <v>4068</v>
      </c>
      <c r="B109" s="694"/>
      <c r="C109" s="694"/>
      <c r="D109" s="694"/>
      <c r="E109" s="694"/>
      <c r="F109" s="694"/>
      <c r="G109" s="694"/>
      <c r="H109" s="694"/>
      <c r="I109" s="694"/>
      <c r="J109" s="694"/>
      <c r="K109" s="694"/>
      <c r="L109" s="694"/>
      <c r="M109" s="695"/>
      <c r="N109" s="23"/>
      <c r="O109" s="23"/>
      <c r="P109" s="23"/>
      <c r="Q109" s="587">
        <v>1475</v>
      </c>
      <c r="R109" s="131"/>
      <c r="S109" s="29"/>
      <c r="T109" s="29"/>
    </row>
    <row r="110" spans="1:20" ht="54" customHeight="1" x14ac:dyDescent="1.05">
      <c r="A110" s="693" t="s">
        <v>31914</v>
      </c>
      <c r="B110" s="694"/>
      <c r="C110" s="694"/>
      <c r="D110" s="694"/>
      <c r="E110" s="694"/>
      <c r="F110" s="694"/>
      <c r="G110" s="694"/>
      <c r="H110" s="694"/>
      <c r="I110" s="694"/>
      <c r="J110" s="694"/>
      <c r="K110" s="694"/>
      <c r="L110" s="694"/>
      <c r="M110" s="695"/>
      <c r="N110" s="23"/>
      <c r="O110" s="23"/>
      <c r="P110" s="23"/>
      <c r="Q110" s="587"/>
      <c r="R110" s="131"/>
      <c r="S110" s="29"/>
      <c r="T110" s="29">
        <f>1475*49.74</f>
        <v>73366.5</v>
      </c>
    </row>
    <row r="111" spans="1:20" ht="54" customHeight="1" x14ac:dyDescent="1.3">
      <c r="A111" s="688" t="s">
        <v>32412</v>
      </c>
      <c r="B111" s="689"/>
      <c r="C111" s="689"/>
      <c r="D111" s="689"/>
      <c r="E111" s="689"/>
      <c r="F111" s="689"/>
      <c r="G111" s="689"/>
      <c r="H111" s="689"/>
      <c r="I111" s="689"/>
      <c r="J111" s="689"/>
      <c r="K111" s="689"/>
      <c r="L111" s="689"/>
      <c r="M111" s="690"/>
      <c r="N111" s="31"/>
      <c r="O111" s="23"/>
      <c r="P111" s="23"/>
      <c r="Q111" s="587"/>
      <c r="R111" s="131"/>
      <c r="S111" s="29"/>
      <c r="T111" s="170"/>
    </row>
    <row r="112" spans="1:20" ht="54" customHeight="1" x14ac:dyDescent="1.3">
      <c r="A112" s="31" t="s">
        <v>32084</v>
      </c>
      <c r="B112" s="31" t="s">
        <v>32085</v>
      </c>
      <c r="C112" s="31" t="s">
        <v>32086</v>
      </c>
      <c r="D112" s="31" t="s">
        <v>32087</v>
      </c>
      <c r="E112" s="31" t="s">
        <v>688</v>
      </c>
      <c r="F112" s="31" t="s">
        <v>123</v>
      </c>
      <c r="G112" s="31" t="s">
        <v>16287</v>
      </c>
      <c r="H112" s="31" t="s">
        <v>27113</v>
      </c>
      <c r="I112" s="38">
        <v>0.95833333333333337</v>
      </c>
      <c r="J112" s="31" t="s">
        <v>32</v>
      </c>
      <c r="K112" s="31" t="s">
        <v>105</v>
      </c>
      <c r="L112" s="31" t="s">
        <v>106</v>
      </c>
      <c r="M112" s="31" t="s">
        <v>194</v>
      </c>
      <c r="N112" s="31" t="s">
        <v>105</v>
      </c>
      <c r="O112" s="23"/>
      <c r="P112" s="23"/>
      <c r="Q112" s="587"/>
      <c r="R112" s="131"/>
      <c r="S112" s="29">
        <v>38950</v>
      </c>
      <c r="T112" s="170"/>
    </row>
    <row r="113" spans="1:20" ht="54" customHeight="1" x14ac:dyDescent="1.3">
      <c r="A113" s="31" t="s">
        <v>32088</v>
      </c>
      <c r="B113" s="31" t="s">
        <v>19461</v>
      </c>
      <c r="C113" s="31" t="s">
        <v>19462</v>
      </c>
      <c r="D113" s="31" t="s">
        <v>19463</v>
      </c>
      <c r="E113" s="31" t="s">
        <v>101</v>
      </c>
      <c r="F113" s="31" t="s">
        <v>102</v>
      </c>
      <c r="G113" s="31" t="s">
        <v>16267</v>
      </c>
      <c r="H113" s="31" t="s">
        <v>24693</v>
      </c>
      <c r="I113" s="38">
        <v>0.125</v>
      </c>
      <c r="J113" s="31" t="s">
        <v>32</v>
      </c>
      <c r="K113" s="31" t="s">
        <v>105</v>
      </c>
      <c r="L113" s="31" t="s">
        <v>106</v>
      </c>
      <c r="M113" s="31" t="s">
        <v>107</v>
      </c>
      <c r="N113" s="31" t="s">
        <v>105</v>
      </c>
      <c r="O113" s="23"/>
      <c r="P113" s="23"/>
      <c r="Q113" s="587"/>
      <c r="R113" s="131"/>
      <c r="S113" s="29">
        <v>22200</v>
      </c>
      <c r="T113" s="170"/>
    </row>
    <row r="114" spans="1:20" ht="54" customHeight="1" x14ac:dyDescent="1.3">
      <c r="A114" s="685" t="s">
        <v>32425</v>
      </c>
      <c r="B114" s="686"/>
      <c r="C114" s="686"/>
      <c r="D114" s="686"/>
      <c r="E114" s="686"/>
      <c r="F114" s="686"/>
      <c r="G114" s="686"/>
      <c r="H114" s="686"/>
      <c r="I114" s="686"/>
      <c r="J114" s="686"/>
      <c r="K114" s="686"/>
      <c r="L114" s="686"/>
      <c r="M114" s="687"/>
      <c r="N114" s="23"/>
      <c r="O114" s="23"/>
      <c r="P114" s="23"/>
      <c r="Q114" s="587"/>
      <c r="R114" s="131"/>
      <c r="S114" s="29"/>
      <c r="T114" s="191">
        <v>217000</v>
      </c>
    </row>
    <row r="115" spans="1:20" ht="54" customHeight="1" x14ac:dyDescent="1.3">
      <c r="A115" s="688" t="s">
        <v>32847</v>
      </c>
      <c r="B115" s="689"/>
      <c r="C115" s="689"/>
      <c r="D115" s="689"/>
      <c r="E115" s="689"/>
      <c r="F115" s="689"/>
      <c r="G115" s="689"/>
      <c r="H115" s="689"/>
      <c r="I115" s="689"/>
      <c r="J115" s="689"/>
      <c r="K115" s="689"/>
      <c r="L115" s="689"/>
      <c r="M115" s="690"/>
      <c r="N115" s="23"/>
      <c r="O115" s="23"/>
      <c r="P115" s="23"/>
      <c r="Q115" s="587"/>
      <c r="R115" s="131"/>
      <c r="S115" s="29"/>
      <c r="T115" s="170"/>
    </row>
    <row r="116" spans="1:20" ht="54" customHeight="1" x14ac:dyDescent="1.3">
      <c r="A116" s="31" t="s">
        <v>32556</v>
      </c>
      <c r="B116" s="31" t="s">
        <v>25268</v>
      </c>
      <c r="C116" s="31" t="s">
        <v>32557</v>
      </c>
      <c r="D116" s="31" t="s">
        <v>32558</v>
      </c>
      <c r="E116" s="31" t="s">
        <v>101</v>
      </c>
      <c r="F116" s="31" t="s">
        <v>123</v>
      </c>
      <c r="G116" s="31" t="s">
        <v>16223</v>
      </c>
      <c r="H116" s="31" t="s">
        <v>28170</v>
      </c>
      <c r="I116" s="38">
        <v>0.125</v>
      </c>
      <c r="J116" s="31" t="s">
        <v>32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587"/>
      <c r="R116" s="131"/>
      <c r="S116" s="29">
        <v>43925</v>
      </c>
      <c r="T116" s="170"/>
    </row>
    <row r="117" spans="1:20" ht="54" customHeight="1" x14ac:dyDescent="1.3">
      <c r="A117" s="31" t="s">
        <v>32559</v>
      </c>
      <c r="B117" s="31" t="s">
        <v>32560</v>
      </c>
      <c r="C117" s="31" t="s">
        <v>32561</v>
      </c>
      <c r="D117" s="31" t="s">
        <v>32562</v>
      </c>
      <c r="E117" s="31" t="s">
        <v>101</v>
      </c>
      <c r="F117" s="31" t="s">
        <v>123</v>
      </c>
      <c r="G117" s="31" t="s">
        <v>16223</v>
      </c>
      <c r="H117" s="31" t="s">
        <v>28170</v>
      </c>
      <c r="I117" s="38">
        <v>0.125</v>
      </c>
      <c r="J117" s="31" t="s">
        <v>32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587"/>
      <c r="R117" s="131"/>
      <c r="S117" s="29">
        <v>43925</v>
      </c>
      <c r="T117" s="170"/>
    </row>
    <row r="118" spans="1:20" ht="54" customHeight="1" x14ac:dyDescent="1.3">
      <c r="A118" s="31" t="s">
        <v>32563</v>
      </c>
      <c r="B118" s="31" t="s">
        <v>32564</v>
      </c>
      <c r="C118" s="31" t="s">
        <v>32565</v>
      </c>
      <c r="D118" s="31" t="s">
        <v>32566</v>
      </c>
      <c r="E118" s="31" t="s">
        <v>101</v>
      </c>
      <c r="F118" s="31" t="s">
        <v>123</v>
      </c>
      <c r="G118" s="31" t="s">
        <v>16223</v>
      </c>
      <c r="H118" s="31" t="s">
        <v>28170</v>
      </c>
      <c r="I118" s="38">
        <v>0.125</v>
      </c>
      <c r="J118" s="31" t="s">
        <v>32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587"/>
      <c r="R118" s="131"/>
      <c r="S118" s="29">
        <v>43925</v>
      </c>
      <c r="T118" s="170"/>
    </row>
    <row r="119" spans="1:20" ht="54" customHeight="1" x14ac:dyDescent="1.3">
      <c r="A119" s="31" t="s">
        <v>32567</v>
      </c>
      <c r="B119" s="31" t="s">
        <v>32568</v>
      </c>
      <c r="C119" s="31" t="s">
        <v>32569</v>
      </c>
      <c r="D119" s="31" t="s">
        <v>32570</v>
      </c>
      <c r="E119" s="31" t="s">
        <v>101</v>
      </c>
      <c r="F119" s="31" t="s">
        <v>123</v>
      </c>
      <c r="G119" s="31" t="s">
        <v>16223</v>
      </c>
      <c r="H119" s="31" t="s">
        <v>28170</v>
      </c>
      <c r="I119" s="38">
        <v>0.125</v>
      </c>
      <c r="J119" s="31" t="s">
        <v>32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587"/>
      <c r="R119" s="131"/>
      <c r="S119" s="29">
        <v>43925</v>
      </c>
      <c r="T119" s="170"/>
    </row>
    <row r="120" spans="1:20" ht="54" customHeight="1" x14ac:dyDescent="1.3">
      <c r="A120" s="31" t="s">
        <v>32571</v>
      </c>
      <c r="B120" s="31" t="s">
        <v>32572</v>
      </c>
      <c r="C120" s="31" t="s">
        <v>32573</v>
      </c>
      <c r="D120" s="31" t="s">
        <v>32574</v>
      </c>
      <c r="E120" s="31" t="s">
        <v>687</v>
      </c>
      <c r="F120" s="31" t="s">
        <v>102</v>
      </c>
      <c r="G120" s="31" t="s">
        <v>16324</v>
      </c>
      <c r="H120" s="31" t="s">
        <v>29687</v>
      </c>
      <c r="I120" s="38">
        <v>0.60416666666666663</v>
      </c>
      <c r="J120" s="31" t="s">
        <v>32</v>
      </c>
      <c r="K120" s="31" t="s">
        <v>105</v>
      </c>
      <c r="L120" s="31" t="s">
        <v>106</v>
      </c>
      <c r="M120" s="31" t="s">
        <v>491</v>
      </c>
      <c r="N120" s="23"/>
      <c r="O120" s="23"/>
      <c r="P120" s="23"/>
      <c r="Q120" s="587"/>
      <c r="R120" s="131"/>
      <c r="S120" s="29">
        <v>25200</v>
      </c>
      <c r="T120" s="170"/>
    </row>
    <row r="121" spans="1:20" ht="54" customHeight="1" x14ac:dyDescent="1.3">
      <c r="A121" s="688" t="s">
        <v>32865</v>
      </c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90"/>
      <c r="N121" s="23"/>
      <c r="O121" s="23"/>
      <c r="P121" s="23"/>
      <c r="Q121" s="587"/>
      <c r="R121" s="131"/>
      <c r="S121" s="29"/>
      <c r="T121" s="170"/>
    </row>
    <row r="122" spans="1:20" ht="54" customHeight="1" x14ac:dyDescent="1.3">
      <c r="A122" s="31" t="s">
        <v>33140</v>
      </c>
      <c r="B122" s="31" t="s">
        <v>33141</v>
      </c>
      <c r="C122" s="31" t="s">
        <v>33142</v>
      </c>
      <c r="D122" s="31" t="s">
        <v>33143</v>
      </c>
      <c r="E122" s="31" t="s">
        <v>101</v>
      </c>
      <c r="F122" s="31" t="s">
        <v>102</v>
      </c>
      <c r="G122" s="31" t="s">
        <v>16267</v>
      </c>
      <c r="H122" s="31" t="s">
        <v>28170</v>
      </c>
      <c r="I122" s="38">
        <v>0.27083333333333331</v>
      </c>
      <c r="J122" s="31" t="s">
        <v>32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587"/>
      <c r="R122" s="131"/>
      <c r="S122" s="29">
        <v>22200</v>
      </c>
      <c r="T122" s="170"/>
    </row>
    <row r="123" spans="1:20" ht="54" customHeight="1" x14ac:dyDescent="1.3">
      <c r="A123" s="31" t="s">
        <v>33144</v>
      </c>
      <c r="B123" s="31" t="s">
        <v>33145</v>
      </c>
      <c r="C123" s="31" t="s">
        <v>33146</v>
      </c>
      <c r="D123" s="31" t="s">
        <v>33147</v>
      </c>
      <c r="E123" s="31" t="s">
        <v>101</v>
      </c>
      <c r="F123" s="31" t="s">
        <v>102</v>
      </c>
      <c r="G123" s="31" t="s">
        <v>16236</v>
      </c>
      <c r="H123" s="31" t="s">
        <v>33148</v>
      </c>
      <c r="I123" s="38">
        <v>0.4375</v>
      </c>
      <c r="J123" s="31" t="s">
        <v>32</v>
      </c>
      <c r="K123" s="31" t="s">
        <v>105</v>
      </c>
      <c r="L123" s="31" t="s">
        <v>106</v>
      </c>
      <c r="M123" s="31" t="s">
        <v>107</v>
      </c>
      <c r="N123" s="23"/>
      <c r="O123" s="23"/>
      <c r="P123" s="23"/>
      <c r="Q123" s="587"/>
      <c r="R123" s="131"/>
      <c r="S123" s="29">
        <v>22200</v>
      </c>
      <c r="T123" s="170"/>
    </row>
    <row r="124" spans="1:20" ht="54" customHeight="1" x14ac:dyDescent="1.3">
      <c r="A124" s="688" t="s">
        <v>34414</v>
      </c>
      <c r="B124" s="689"/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90"/>
      <c r="N124" s="23"/>
      <c r="O124" s="23"/>
      <c r="P124" s="23"/>
      <c r="Q124" s="587"/>
      <c r="R124" s="131"/>
      <c r="S124" s="29"/>
      <c r="T124" s="170"/>
    </row>
    <row r="125" spans="1:20" ht="54" customHeight="1" x14ac:dyDescent="1.3">
      <c r="A125" s="31" t="s">
        <v>33802</v>
      </c>
      <c r="B125" s="31" t="s">
        <v>33803</v>
      </c>
      <c r="C125" s="31" t="s">
        <v>33804</v>
      </c>
      <c r="D125" s="31" t="s">
        <v>33805</v>
      </c>
      <c r="E125" s="31" t="s">
        <v>101</v>
      </c>
      <c r="F125" s="31" t="s">
        <v>102</v>
      </c>
      <c r="G125" s="31" t="s">
        <v>16216</v>
      </c>
      <c r="H125" s="31" t="s">
        <v>33674</v>
      </c>
      <c r="I125" s="38">
        <v>0.4375</v>
      </c>
      <c r="J125" s="31" t="s">
        <v>32</v>
      </c>
      <c r="K125" s="31" t="s">
        <v>105</v>
      </c>
      <c r="L125" s="31" t="s">
        <v>106</v>
      </c>
      <c r="M125" s="31" t="s">
        <v>107</v>
      </c>
      <c r="N125" s="23"/>
      <c r="O125" s="23"/>
      <c r="P125" s="23"/>
      <c r="Q125" s="587"/>
      <c r="R125" s="131"/>
      <c r="S125" s="29">
        <v>22200</v>
      </c>
      <c r="T125" s="170"/>
    </row>
    <row r="126" spans="1:20" ht="54" customHeight="1" x14ac:dyDescent="1.3">
      <c r="A126" s="685" t="s">
        <v>35975</v>
      </c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7"/>
      <c r="N126" s="23"/>
      <c r="O126" s="23"/>
      <c r="P126" s="23"/>
      <c r="Q126" s="587"/>
      <c r="R126" s="131">
        <v>5000</v>
      </c>
      <c r="S126" s="29"/>
      <c r="T126" s="170"/>
    </row>
    <row r="127" spans="1:20" ht="54" customHeight="1" x14ac:dyDescent="1.3">
      <c r="A127" s="685" t="s">
        <v>4068</v>
      </c>
      <c r="B127" s="686"/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7"/>
      <c r="N127" s="23"/>
      <c r="O127" s="23"/>
      <c r="P127" s="23"/>
      <c r="Q127" s="587">
        <v>4000</v>
      </c>
      <c r="R127" s="131"/>
      <c r="S127" s="29"/>
      <c r="T127" s="170"/>
    </row>
    <row r="128" spans="1:20" ht="54" customHeight="1" x14ac:dyDescent="1.3">
      <c r="A128" s="685" t="s">
        <v>22812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7"/>
      <c r="N128" s="23"/>
      <c r="O128" s="23"/>
      <c r="P128" s="23"/>
      <c r="Q128" s="587"/>
      <c r="R128" s="131"/>
      <c r="S128" s="29"/>
      <c r="T128" s="170">
        <v>200920</v>
      </c>
    </row>
    <row r="129" spans="1:58" ht="54" customHeight="1" x14ac:dyDescent="1.05">
      <c r="A129" s="688" t="s">
        <v>36473</v>
      </c>
      <c r="B129" s="689"/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90"/>
      <c r="N129" s="23"/>
      <c r="O129" s="23"/>
      <c r="P129" s="23"/>
      <c r="Q129" s="23"/>
      <c r="R129" s="23"/>
      <c r="S129" s="29"/>
      <c r="T129" s="31"/>
    </row>
    <row r="130" spans="1:58" ht="54" customHeight="1" x14ac:dyDescent="1.05">
      <c r="A130" s="210" t="s">
        <v>36202</v>
      </c>
      <c r="B130" s="31" t="s">
        <v>5424</v>
      </c>
      <c r="C130" s="31" t="s">
        <v>36203</v>
      </c>
      <c r="D130" s="31" t="s">
        <v>36204</v>
      </c>
      <c r="E130" s="31" t="s">
        <v>101</v>
      </c>
      <c r="F130" s="31" t="s">
        <v>4075</v>
      </c>
      <c r="G130" s="31" t="s">
        <v>16267</v>
      </c>
      <c r="H130" s="31" t="s">
        <v>33368</v>
      </c>
      <c r="I130" s="38">
        <v>0.27083333333333331</v>
      </c>
      <c r="J130" s="31" t="s">
        <v>32</v>
      </c>
      <c r="K130" s="31" t="s">
        <v>105</v>
      </c>
      <c r="L130" s="31" t="s">
        <v>106</v>
      </c>
      <c r="M130" s="31" t="s">
        <v>42257</v>
      </c>
      <c r="N130" s="23"/>
      <c r="O130" s="23"/>
      <c r="P130" s="23"/>
      <c r="Q130" s="23"/>
      <c r="R130" s="23"/>
      <c r="S130" s="29">
        <v>43925</v>
      </c>
      <c r="T130" s="31"/>
    </row>
    <row r="131" spans="1:58" ht="54" customHeight="1" x14ac:dyDescent="1.05">
      <c r="A131" s="210" t="s">
        <v>36205</v>
      </c>
      <c r="B131" s="31" t="s">
        <v>36206</v>
      </c>
      <c r="C131" s="31" t="s">
        <v>36207</v>
      </c>
      <c r="D131" s="31" t="s">
        <v>36208</v>
      </c>
      <c r="E131" s="31" t="s">
        <v>101</v>
      </c>
      <c r="F131" s="31" t="s">
        <v>4075</v>
      </c>
      <c r="G131" s="31" t="s">
        <v>16267</v>
      </c>
      <c r="H131" s="31" t="s">
        <v>33368</v>
      </c>
      <c r="I131" s="38">
        <v>0.27083333333333331</v>
      </c>
      <c r="J131" s="31" t="s">
        <v>32</v>
      </c>
      <c r="K131" s="31" t="s">
        <v>105</v>
      </c>
      <c r="L131" s="31" t="s">
        <v>106</v>
      </c>
      <c r="M131" s="31" t="s">
        <v>13380</v>
      </c>
      <c r="N131" s="23"/>
      <c r="O131" s="23"/>
      <c r="P131" s="23"/>
      <c r="Q131" s="23"/>
      <c r="R131" s="23"/>
      <c r="S131" s="29">
        <v>43925</v>
      </c>
      <c r="T131" s="31"/>
    </row>
    <row r="132" spans="1:58" ht="54" customHeight="1" x14ac:dyDescent="1.05">
      <c r="A132" s="31" t="s">
        <v>36209</v>
      </c>
      <c r="B132" s="31" t="s">
        <v>36210</v>
      </c>
      <c r="C132" s="31" t="s">
        <v>36211</v>
      </c>
      <c r="D132" s="31" t="s">
        <v>36212</v>
      </c>
      <c r="E132" s="31" t="s">
        <v>101</v>
      </c>
      <c r="F132" s="31" t="s">
        <v>102</v>
      </c>
      <c r="G132" s="31" t="s">
        <v>16267</v>
      </c>
      <c r="H132" s="31" t="s">
        <v>28481</v>
      </c>
      <c r="I132" s="38">
        <v>0.27083333333333331</v>
      </c>
      <c r="J132" s="31" t="s">
        <v>32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22200</v>
      </c>
      <c r="T132" s="31"/>
    </row>
    <row r="133" spans="1:58" ht="54" customHeight="1" x14ac:dyDescent="1.05">
      <c r="A133" s="688" t="s">
        <v>37935</v>
      </c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90"/>
      <c r="N133" s="23"/>
      <c r="O133" s="23"/>
      <c r="P133" s="23"/>
      <c r="Q133" s="23"/>
      <c r="R133" s="23"/>
      <c r="S133" s="29"/>
      <c r="T133" s="31"/>
    </row>
    <row r="134" spans="1:58" ht="54" customHeight="1" x14ac:dyDescent="1.05">
      <c r="A134" s="31" t="s">
        <v>37608</v>
      </c>
      <c r="B134" s="31" t="s">
        <v>37609</v>
      </c>
      <c r="C134" s="31" t="s">
        <v>37610</v>
      </c>
      <c r="D134" s="31" t="s">
        <v>37611</v>
      </c>
      <c r="E134" s="31" t="s">
        <v>101</v>
      </c>
      <c r="F134" s="31" t="s">
        <v>102</v>
      </c>
      <c r="G134" s="31" t="s">
        <v>25542</v>
      </c>
      <c r="H134" s="31" t="s">
        <v>37612</v>
      </c>
      <c r="I134" s="38">
        <v>0.125</v>
      </c>
      <c r="J134" s="31" t="s">
        <v>32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23"/>
      <c r="R134" s="23"/>
      <c r="S134" s="29">
        <v>22200</v>
      </c>
      <c r="T134" s="31"/>
    </row>
    <row r="135" spans="1:58" ht="54" customHeight="1" x14ac:dyDescent="1.3">
      <c r="A135" s="693" t="s">
        <v>4068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5"/>
      <c r="N135" s="23"/>
      <c r="O135" s="23"/>
      <c r="P135" s="23"/>
      <c r="Q135" s="587">
        <v>1000</v>
      </c>
      <c r="R135" s="131"/>
      <c r="S135" s="29"/>
      <c r="T135" s="170"/>
    </row>
    <row r="136" spans="1:58" ht="54" customHeight="1" x14ac:dyDescent="1.3">
      <c r="A136" s="693" t="s">
        <v>38419</v>
      </c>
      <c r="B136" s="694"/>
      <c r="C136" s="694"/>
      <c r="D136" s="694"/>
      <c r="E136" s="694"/>
      <c r="F136" s="694"/>
      <c r="G136" s="694"/>
      <c r="H136" s="694"/>
      <c r="I136" s="694"/>
      <c r="J136" s="694"/>
      <c r="K136" s="694"/>
      <c r="L136" s="694"/>
      <c r="M136" s="695"/>
      <c r="N136" s="23"/>
      <c r="O136" s="23"/>
      <c r="P136" s="23"/>
      <c r="Q136" s="587"/>
      <c r="R136" s="131"/>
      <c r="S136" s="29"/>
      <c r="T136" s="170">
        <v>50650</v>
      </c>
    </row>
    <row r="137" spans="1:58" ht="54" customHeight="1" x14ac:dyDescent="1.3">
      <c r="A137" s="688" t="s">
        <v>38942</v>
      </c>
      <c r="B137" s="689"/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90"/>
      <c r="N137" s="23"/>
      <c r="O137" s="23"/>
      <c r="P137" s="23"/>
      <c r="Q137" s="23"/>
      <c r="R137" s="23"/>
      <c r="S137" s="29"/>
      <c r="T137" s="31"/>
      <c r="U137" s="31"/>
      <c r="V137" s="31"/>
      <c r="W137" s="31"/>
      <c r="X137" s="31"/>
      <c r="Y137" s="31"/>
      <c r="Z137" s="31"/>
      <c r="AA137" s="31"/>
      <c r="AB137" s="38"/>
      <c r="AC137" s="31"/>
      <c r="AD137" s="31"/>
      <c r="AE137" s="31"/>
      <c r="AF137" s="31"/>
      <c r="AG137" s="23"/>
      <c r="AH137" s="23"/>
      <c r="AI137" s="23"/>
      <c r="AJ137" s="587"/>
      <c r="AK137" s="131"/>
      <c r="AL137" s="29"/>
      <c r="AM137" s="170"/>
    </row>
    <row r="138" spans="1:58" ht="54" customHeight="1" x14ac:dyDescent="1.3">
      <c r="A138" s="31" t="s">
        <v>38664</v>
      </c>
      <c r="B138" s="31" t="s">
        <v>38665</v>
      </c>
      <c r="C138" s="31" t="s">
        <v>38666</v>
      </c>
      <c r="D138" s="31" t="s">
        <v>38667</v>
      </c>
      <c r="E138" s="31" t="s">
        <v>687</v>
      </c>
      <c r="F138" s="31" t="s">
        <v>123</v>
      </c>
      <c r="G138" s="31" t="s">
        <v>16504</v>
      </c>
      <c r="H138" s="31" t="s">
        <v>34007</v>
      </c>
      <c r="I138" s="38">
        <v>0.70833333333333337</v>
      </c>
      <c r="J138" s="31" t="s">
        <v>32</v>
      </c>
      <c r="K138" s="31" t="s">
        <v>105</v>
      </c>
      <c r="L138" s="31" t="s">
        <v>533</v>
      </c>
      <c r="M138" s="31" t="s">
        <v>995</v>
      </c>
      <c r="N138" s="23"/>
      <c r="O138" s="23"/>
      <c r="P138" s="23"/>
      <c r="Q138" s="23"/>
      <c r="R138" s="23"/>
      <c r="S138" s="29">
        <v>25200</v>
      </c>
      <c r="T138" s="31"/>
      <c r="U138" s="31"/>
      <c r="V138" s="31"/>
      <c r="W138" s="31"/>
      <c r="X138" s="31"/>
      <c r="Y138" s="31"/>
      <c r="Z138" s="31"/>
      <c r="AA138" s="31"/>
      <c r="AB138" s="38"/>
      <c r="AC138" s="31"/>
      <c r="AD138" s="31"/>
      <c r="AE138" s="31"/>
      <c r="AF138" s="31"/>
      <c r="AG138" s="23"/>
      <c r="AH138" s="23"/>
      <c r="AI138" s="23"/>
      <c r="AJ138" s="587"/>
      <c r="AK138" s="131"/>
      <c r="AL138" s="29"/>
      <c r="AM138" s="170"/>
    </row>
    <row r="139" spans="1:58" ht="54" customHeight="1" x14ac:dyDescent="1.3">
      <c r="A139" s="31" t="s">
        <v>38668</v>
      </c>
      <c r="B139" s="31" t="s">
        <v>2340</v>
      </c>
      <c r="C139" s="31" t="s">
        <v>38669</v>
      </c>
      <c r="D139" s="31" t="s">
        <v>38670</v>
      </c>
      <c r="E139" s="31" t="s">
        <v>687</v>
      </c>
      <c r="F139" s="31" t="s">
        <v>123</v>
      </c>
      <c r="G139" s="31" t="s">
        <v>16504</v>
      </c>
      <c r="H139" s="31" t="s">
        <v>34007</v>
      </c>
      <c r="I139" s="38">
        <v>0.70833333333333337</v>
      </c>
      <c r="J139" s="31" t="s">
        <v>32</v>
      </c>
      <c r="K139" s="31" t="s">
        <v>105</v>
      </c>
      <c r="L139" s="31" t="s">
        <v>125</v>
      </c>
      <c r="M139" s="31" t="s">
        <v>995</v>
      </c>
      <c r="N139" s="23"/>
      <c r="O139" s="23"/>
      <c r="P139" s="23"/>
      <c r="Q139" s="23"/>
      <c r="R139" s="23"/>
      <c r="S139" s="29">
        <v>35740</v>
      </c>
      <c r="T139" s="31"/>
      <c r="U139" s="31"/>
      <c r="V139" s="31"/>
      <c r="W139" s="31"/>
      <c r="X139" s="31"/>
      <c r="Y139" s="31"/>
      <c r="Z139" s="31"/>
      <c r="AA139" s="31"/>
      <c r="AB139" s="38"/>
      <c r="AC139" s="31"/>
      <c r="AD139" s="31"/>
      <c r="AE139" s="31"/>
      <c r="AF139" s="31"/>
      <c r="AG139" s="23"/>
      <c r="AH139" s="23"/>
      <c r="AI139" s="23"/>
      <c r="AJ139" s="587"/>
      <c r="AK139" s="131"/>
      <c r="AL139" s="29"/>
      <c r="AM139" s="170"/>
    </row>
    <row r="140" spans="1:58" ht="54" customHeight="1" x14ac:dyDescent="1.3">
      <c r="A140" s="685" t="s">
        <v>38945</v>
      </c>
      <c r="B140" s="686"/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7"/>
      <c r="N140" s="23"/>
      <c r="O140" s="23"/>
      <c r="P140" s="23"/>
      <c r="Q140" s="587"/>
      <c r="R140" s="131"/>
      <c r="S140" s="29"/>
      <c r="T140" s="191">
        <v>167000</v>
      </c>
    </row>
    <row r="141" spans="1:58" ht="54" customHeight="1" x14ac:dyDescent="1.3">
      <c r="A141" s="688" t="s">
        <v>39549</v>
      </c>
      <c r="B141" s="689"/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90"/>
      <c r="N141" s="23"/>
      <c r="O141" s="23"/>
      <c r="P141" s="23"/>
      <c r="Q141" s="23"/>
      <c r="R141" s="23"/>
      <c r="S141" s="29"/>
      <c r="T141" s="31"/>
      <c r="U141" s="31"/>
      <c r="V141" s="31"/>
      <c r="W141" s="31"/>
      <c r="X141" s="31"/>
      <c r="Y141" s="31"/>
      <c r="Z141" s="31"/>
      <c r="AA141" s="31"/>
      <c r="AB141" s="38"/>
      <c r="AC141" s="31"/>
      <c r="AD141" s="31"/>
      <c r="AE141" s="31"/>
      <c r="AF141" s="31"/>
      <c r="AG141" s="23"/>
      <c r="AH141" s="23"/>
      <c r="AI141" s="23"/>
      <c r="AJ141" s="23"/>
      <c r="AK141" s="23"/>
      <c r="AL141" s="29"/>
      <c r="AM141" s="31"/>
      <c r="AN141" s="166"/>
      <c r="AO141" s="166"/>
      <c r="AP141" s="166"/>
      <c r="AQ141" s="166"/>
      <c r="AR141" s="166"/>
      <c r="AS141" s="166"/>
      <c r="AT141" s="166"/>
      <c r="AU141" s="260"/>
      <c r="AV141" s="166"/>
      <c r="AW141" s="166"/>
      <c r="AX141" s="166"/>
      <c r="AY141" s="166"/>
      <c r="BC141" s="614"/>
      <c r="BD141" s="132"/>
      <c r="BE141" s="119"/>
      <c r="BF141" s="670"/>
    </row>
    <row r="142" spans="1:58" ht="54" customHeight="1" x14ac:dyDescent="1.3">
      <c r="A142" s="31" t="s">
        <v>39265</v>
      </c>
      <c r="B142" s="31" t="s">
        <v>39266</v>
      </c>
      <c r="C142" s="31" t="s">
        <v>39267</v>
      </c>
      <c r="D142" s="31" t="s">
        <v>39268</v>
      </c>
      <c r="E142" s="31" t="s">
        <v>101</v>
      </c>
      <c r="F142" s="31" t="s">
        <v>102</v>
      </c>
      <c r="G142" s="31" t="s">
        <v>25542</v>
      </c>
      <c r="H142" s="31" t="s">
        <v>37612</v>
      </c>
      <c r="I142" s="38">
        <v>0.125</v>
      </c>
      <c r="J142" s="31" t="s">
        <v>32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22200</v>
      </c>
      <c r="T142" s="31"/>
      <c r="U142" s="31"/>
      <c r="V142" s="31"/>
      <c r="W142" s="31"/>
      <c r="X142" s="31"/>
      <c r="Y142" s="31"/>
      <c r="Z142" s="31"/>
      <c r="AA142" s="31"/>
      <c r="AB142" s="38"/>
      <c r="AC142" s="31"/>
      <c r="AD142" s="31"/>
      <c r="AE142" s="31"/>
      <c r="AF142" s="31"/>
      <c r="AG142" s="23"/>
      <c r="AH142" s="23"/>
      <c r="AI142" s="23"/>
      <c r="AJ142" s="23"/>
      <c r="AK142" s="23"/>
      <c r="AL142" s="29"/>
      <c r="AM142" s="31"/>
      <c r="AN142" s="166"/>
      <c r="AO142" s="166"/>
      <c r="AP142" s="166"/>
      <c r="AQ142" s="166"/>
      <c r="AR142" s="166"/>
      <c r="AS142" s="166"/>
      <c r="AT142" s="166"/>
      <c r="AU142" s="260"/>
      <c r="AV142" s="166"/>
      <c r="AW142" s="166"/>
      <c r="AX142" s="166"/>
      <c r="AY142" s="166"/>
      <c r="BC142" s="614"/>
      <c r="BD142" s="132"/>
      <c r="BE142" s="119"/>
      <c r="BF142" s="670"/>
    </row>
    <row r="143" spans="1:58" ht="54" customHeight="1" x14ac:dyDescent="1.3">
      <c r="A143" s="688" t="s">
        <v>40262</v>
      </c>
      <c r="B143" s="689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90"/>
      <c r="N143" s="23"/>
      <c r="O143" s="23"/>
      <c r="P143" s="23"/>
      <c r="Q143" s="23"/>
      <c r="R143" s="23"/>
      <c r="S143" s="29"/>
      <c r="T143" s="31"/>
      <c r="U143" s="31"/>
      <c r="V143" s="31"/>
      <c r="W143" s="31"/>
      <c r="X143" s="31"/>
      <c r="Y143" s="31"/>
      <c r="Z143" s="31"/>
      <c r="AA143" s="31"/>
      <c r="AB143" s="38"/>
      <c r="AC143" s="31"/>
      <c r="AD143" s="31"/>
      <c r="AE143" s="31"/>
      <c r="AF143" s="31"/>
      <c r="AG143" s="23"/>
      <c r="AH143" s="23"/>
      <c r="AI143" s="23"/>
      <c r="AJ143" s="23"/>
      <c r="AK143" s="23"/>
      <c r="AL143" s="29"/>
      <c r="AM143" s="31"/>
      <c r="AN143" s="166"/>
      <c r="AO143" s="166"/>
      <c r="AP143" s="166"/>
      <c r="AQ143" s="166"/>
      <c r="AR143" s="166"/>
      <c r="AS143" s="166"/>
      <c r="AT143" s="166"/>
      <c r="AU143" s="260"/>
      <c r="AV143" s="166"/>
      <c r="AW143" s="166"/>
      <c r="AX143" s="166"/>
      <c r="AY143" s="166"/>
      <c r="BC143" s="614"/>
      <c r="BD143" s="132"/>
      <c r="BE143" s="119"/>
      <c r="BF143" s="670"/>
    </row>
    <row r="144" spans="1:58" ht="54" customHeight="1" x14ac:dyDescent="1.3">
      <c r="A144" s="31" t="s">
        <v>39747</v>
      </c>
      <c r="B144" s="31" t="s">
        <v>22445</v>
      </c>
      <c r="C144" s="31" t="s">
        <v>39748</v>
      </c>
      <c r="D144" s="31" t="s">
        <v>39749</v>
      </c>
      <c r="E144" s="31" t="s">
        <v>101</v>
      </c>
      <c r="F144" s="31" t="s">
        <v>102</v>
      </c>
      <c r="G144" s="31" t="s">
        <v>16270</v>
      </c>
      <c r="H144" s="31" t="s">
        <v>34007</v>
      </c>
      <c r="I144" s="38">
        <v>0.41666666666666669</v>
      </c>
      <c r="J144" s="31" t="s">
        <v>32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23"/>
      <c r="R144" s="23"/>
      <c r="S144" s="29">
        <v>26200</v>
      </c>
      <c r="T144" s="31"/>
      <c r="U144" s="31"/>
      <c r="V144" s="31"/>
      <c r="W144" s="31"/>
      <c r="X144" s="31"/>
      <c r="Y144" s="31"/>
      <c r="Z144" s="31"/>
      <c r="AA144" s="31"/>
      <c r="AB144" s="38"/>
      <c r="AC144" s="31"/>
      <c r="AD144" s="31"/>
      <c r="AE144" s="31"/>
      <c r="AF144" s="31"/>
      <c r="AG144" s="23"/>
      <c r="AH144" s="23"/>
      <c r="AI144" s="23"/>
      <c r="AJ144" s="23"/>
      <c r="AK144" s="23"/>
      <c r="AL144" s="29"/>
      <c r="AM144" s="31"/>
      <c r="AN144" s="166"/>
      <c r="AO144" s="166"/>
      <c r="AP144" s="166"/>
      <c r="AQ144" s="166"/>
      <c r="AR144" s="166"/>
      <c r="AS144" s="166"/>
      <c r="AT144" s="166"/>
      <c r="AU144" s="260"/>
      <c r="AV144" s="166"/>
      <c r="AW144" s="166"/>
      <c r="AX144" s="166"/>
      <c r="AY144" s="166"/>
      <c r="BC144" s="614"/>
      <c r="BD144" s="132"/>
      <c r="BE144" s="119"/>
      <c r="BF144" s="670"/>
    </row>
    <row r="145" spans="1:77" ht="54" customHeight="1" x14ac:dyDescent="1.3">
      <c r="A145" s="31" t="s">
        <v>39750</v>
      </c>
      <c r="B145" s="31" t="s">
        <v>12053</v>
      </c>
      <c r="C145" s="31" t="s">
        <v>39751</v>
      </c>
      <c r="D145" s="31" t="s">
        <v>39752</v>
      </c>
      <c r="E145" s="31" t="s">
        <v>101</v>
      </c>
      <c r="F145" s="31" t="s">
        <v>102</v>
      </c>
      <c r="G145" s="31" t="s">
        <v>16270</v>
      </c>
      <c r="H145" s="31" t="s">
        <v>34007</v>
      </c>
      <c r="I145" s="38">
        <v>0.41666666666666669</v>
      </c>
      <c r="J145" s="31" t="s">
        <v>32</v>
      </c>
      <c r="K145" s="31" t="s">
        <v>105</v>
      </c>
      <c r="L145" s="31" t="s">
        <v>106</v>
      </c>
      <c r="M145" s="31" t="s">
        <v>491</v>
      </c>
      <c r="N145" s="23"/>
      <c r="O145" s="23"/>
      <c r="P145" s="23"/>
      <c r="Q145" s="23"/>
      <c r="R145" s="23"/>
      <c r="S145" s="29">
        <v>26200</v>
      </c>
      <c r="T145" s="31"/>
      <c r="U145" s="31"/>
      <c r="V145" s="31"/>
      <c r="W145" s="31"/>
      <c r="X145" s="31"/>
      <c r="Y145" s="31"/>
      <c r="Z145" s="31"/>
      <c r="AA145" s="31"/>
      <c r="AB145" s="38"/>
      <c r="AC145" s="31"/>
      <c r="AD145" s="31"/>
      <c r="AE145" s="31"/>
      <c r="AF145" s="31"/>
      <c r="AG145" s="23"/>
      <c r="AH145" s="23"/>
      <c r="AI145" s="23"/>
      <c r="AJ145" s="23"/>
      <c r="AK145" s="23"/>
      <c r="AL145" s="29"/>
      <c r="AM145" s="31"/>
      <c r="AN145" s="166"/>
      <c r="AO145" s="166"/>
      <c r="AP145" s="166"/>
      <c r="AQ145" s="166"/>
      <c r="AR145" s="166"/>
      <c r="AS145" s="166"/>
      <c r="AT145" s="166"/>
      <c r="AU145" s="260"/>
      <c r="AV145" s="166"/>
      <c r="AW145" s="166"/>
      <c r="AX145" s="166"/>
      <c r="AY145" s="166"/>
      <c r="BC145" s="614"/>
      <c r="BD145" s="132"/>
      <c r="BE145" s="119"/>
      <c r="BF145" s="670"/>
    </row>
    <row r="146" spans="1:77" ht="54" customHeight="1" x14ac:dyDescent="1.3">
      <c r="A146" s="31" t="s">
        <v>39753</v>
      </c>
      <c r="B146" s="31" t="s">
        <v>39754</v>
      </c>
      <c r="C146" s="31" t="s">
        <v>39755</v>
      </c>
      <c r="D146" s="31" t="s">
        <v>39756</v>
      </c>
      <c r="E146" s="31" t="s">
        <v>101</v>
      </c>
      <c r="F146" s="31" t="s">
        <v>102</v>
      </c>
      <c r="G146" s="31" t="s">
        <v>16270</v>
      </c>
      <c r="H146" s="31" t="s">
        <v>34007</v>
      </c>
      <c r="I146" s="38">
        <v>0.41666666666666669</v>
      </c>
      <c r="J146" s="31" t="s">
        <v>32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26200</v>
      </c>
      <c r="T146" s="31"/>
      <c r="U146" s="31"/>
      <c r="V146" s="31"/>
      <c r="W146" s="31"/>
      <c r="X146" s="31"/>
      <c r="Y146" s="31"/>
      <c r="Z146" s="31"/>
      <c r="AA146" s="31"/>
      <c r="AB146" s="38"/>
      <c r="AC146" s="31"/>
      <c r="AD146" s="31"/>
      <c r="AE146" s="31"/>
      <c r="AF146" s="31"/>
      <c r="AG146" s="23"/>
      <c r="AH146" s="23"/>
      <c r="AI146" s="23"/>
      <c r="AJ146" s="23"/>
      <c r="AK146" s="23"/>
      <c r="AL146" s="29"/>
      <c r="AM146" s="31"/>
      <c r="AN146" s="166"/>
      <c r="AO146" s="166"/>
      <c r="AP146" s="166"/>
      <c r="AQ146" s="166"/>
      <c r="AR146" s="166"/>
      <c r="AS146" s="166"/>
      <c r="AT146" s="166"/>
      <c r="AU146" s="260"/>
      <c r="AV146" s="166"/>
      <c r="AW146" s="166"/>
      <c r="AX146" s="166"/>
      <c r="AY146" s="166"/>
      <c r="BC146" s="614"/>
      <c r="BD146" s="132"/>
      <c r="BE146" s="119"/>
      <c r="BF146" s="670"/>
    </row>
    <row r="147" spans="1:77" ht="54" customHeight="1" x14ac:dyDescent="1.3">
      <c r="A147" s="31" t="s">
        <v>39757</v>
      </c>
      <c r="B147" s="31" t="s">
        <v>39758</v>
      </c>
      <c r="C147" s="31" t="s">
        <v>39759</v>
      </c>
      <c r="D147" s="31" t="s">
        <v>39760</v>
      </c>
      <c r="E147" s="31" t="s">
        <v>101</v>
      </c>
      <c r="F147" s="31" t="s">
        <v>102</v>
      </c>
      <c r="G147" s="31" t="s">
        <v>16270</v>
      </c>
      <c r="H147" s="31" t="s">
        <v>34007</v>
      </c>
      <c r="I147" s="38">
        <v>0.41666666666666669</v>
      </c>
      <c r="J147" s="31" t="s">
        <v>32</v>
      </c>
      <c r="K147" s="31" t="s">
        <v>105</v>
      </c>
      <c r="L147" s="31" t="s">
        <v>106</v>
      </c>
      <c r="M147" s="31" t="s">
        <v>491</v>
      </c>
      <c r="N147" s="23"/>
      <c r="O147" s="23"/>
      <c r="P147" s="23"/>
      <c r="Q147" s="23"/>
      <c r="R147" s="23"/>
      <c r="S147" s="29">
        <v>26200</v>
      </c>
      <c r="T147" s="31"/>
      <c r="U147" s="31"/>
      <c r="V147" s="31"/>
      <c r="W147" s="31"/>
      <c r="X147" s="31"/>
      <c r="Y147" s="31"/>
      <c r="Z147" s="31"/>
      <c r="AA147" s="31"/>
      <c r="AB147" s="38"/>
      <c r="AC147" s="31"/>
      <c r="AD147" s="31"/>
      <c r="AE147" s="31"/>
      <c r="AF147" s="31"/>
      <c r="AG147" s="23"/>
      <c r="AH147" s="23"/>
      <c r="AI147" s="23"/>
      <c r="AJ147" s="23"/>
      <c r="AK147" s="23"/>
      <c r="AL147" s="29"/>
      <c r="AM147" s="31"/>
      <c r="AN147" s="166"/>
      <c r="AO147" s="166"/>
      <c r="AP147" s="166"/>
      <c r="AQ147" s="166"/>
      <c r="AR147" s="166"/>
      <c r="AS147" s="166"/>
      <c r="AT147" s="166"/>
      <c r="AU147" s="260"/>
      <c r="AV147" s="166"/>
      <c r="AW147" s="166"/>
      <c r="AX147" s="166"/>
      <c r="AY147" s="166"/>
      <c r="BC147" s="614"/>
      <c r="BD147" s="132"/>
      <c r="BE147" s="119"/>
      <c r="BF147" s="670"/>
    </row>
    <row r="148" spans="1:77" ht="54" customHeight="1" x14ac:dyDescent="1.3">
      <c r="A148" s="691" t="s">
        <v>40963</v>
      </c>
      <c r="B148" s="691"/>
      <c r="C148" s="691"/>
      <c r="D148" s="691"/>
      <c r="E148" s="691"/>
      <c r="F148" s="691"/>
      <c r="G148" s="691"/>
      <c r="H148" s="691"/>
      <c r="I148" s="691"/>
      <c r="J148" s="691"/>
      <c r="K148" s="691"/>
      <c r="L148" s="691"/>
      <c r="M148" s="692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8"/>
      <c r="AC148" s="31"/>
      <c r="AD148" s="31"/>
      <c r="AE148" s="31"/>
      <c r="AF148" s="31"/>
      <c r="AG148" s="23"/>
      <c r="AH148" s="23"/>
      <c r="AI148" s="23"/>
      <c r="AJ148" s="23"/>
      <c r="AK148" s="23"/>
      <c r="AL148" s="29"/>
      <c r="AM148" s="31"/>
      <c r="AN148" s="166"/>
      <c r="AO148" s="166"/>
      <c r="AP148" s="166"/>
      <c r="AQ148" s="166"/>
      <c r="AR148" s="166"/>
      <c r="AS148" s="166"/>
      <c r="AT148" s="166"/>
      <c r="AU148" s="260"/>
      <c r="AV148" s="166"/>
      <c r="AW148" s="166"/>
      <c r="AX148" s="166"/>
      <c r="AY148" s="166"/>
      <c r="BE148" s="119"/>
      <c r="BF148" s="166"/>
      <c r="BG148" s="166"/>
      <c r="BH148" s="166"/>
      <c r="BI148" s="166"/>
      <c r="BJ148" s="166"/>
      <c r="BK148" s="166"/>
      <c r="BL148" s="166"/>
      <c r="BM148" s="166"/>
      <c r="BN148" s="260"/>
      <c r="BO148" s="166"/>
      <c r="BP148" s="166"/>
      <c r="BQ148" s="166"/>
      <c r="BR148" s="166"/>
      <c r="BV148" s="614"/>
      <c r="BW148" s="132"/>
      <c r="BX148" s="119"/>
      <c r="BY148" s="670"/>
    </row>
    <row r="149" spans="1:77" ht="54" customHeight="1" x14ac:dyDescent="1.3">
      <c r="A149" s="31" t="s">
        <v>40632</v>
      </c>
      <c r="B149" s="31" t="s">
        <v>35674</v>
      </c>
      <c r="C149" s="31" t="s">
        <v>40633</v>
      </c>
      <c r="D149" s="31" t="s">
        <v>40634</v>
      </c>
      <c r="E149" s="31" t="s">
        <v>687</v>
      </c>
      <c r="F149" s="31" t="s">
        <v>102</v>
      </c>
      <c r="G149" s="31" t="s">
        <v>16324</v>
      </c>
      <c r="H149" s="31" t="s">
        <v>39273</v>
      </c>
      <c r="I149" s="38">
        <v>0.60416666666666663</v>
      </c>
      <c r="J149" s="31" t="s">
        <v>32</v>
      </c>
      <c r="K149" s="31" t="s">
        <v>105</v>
      </c>
      <c r="L149" s="31" t="s">
        <v>106</v>
      </c>
      <c r="M149" s="31" t="s">
        <v>491</v>
      </c>
      <c r="N149" s="23"/>
      <c r="O149" s="23"/>
      <c r="P149" s="23"/>
      <c r="Q149" s="23"/>
      <c r="R149" s="23"/>
      <c r="S149" s="29">
        <v>26700</v>
      </c>
      <c r="T149" s="31"/>
      <c r="U149" s="31"/>
      <c r="V149" s="31"/>
      <c r="W149" s="31"/>
      <c r="X149" s="31"/>
      <c r="Y149" s="31"/>
      <c r="Z149" s="31"/>
      <c r="AA149" s="31"/>
      <c r="AB149" s="38"/>
      <c r="AC149" s="31"/>
      <c r="AD149" s="31"/>
      <c r="AE149" s="31"/>
      <c r="AF149" s="31"/>
      <c r="AG149" s="23"/>
      <c r="AH149" s="23"/>
      <c r="AI149" s="23"/>
      <c r="AJ149" s="23"/>
      <c r="AK149" s="23"/>
      <c r="AL149" s="29"/>
      <c r="AM149" s="31"/>
      <c r="AN149" s="166"/>
      <c r="AO149" s="166"/>
      <c r="AP149" s="166"/>
      <c r="AQ149" s="166"/>
      <c r="AR149" s="166"/>
      <c r="AS149" s="166"/>
      <c r="AT149" s="166"/>
      <c r="AU149" s="260"/>
      <c r="AV149" s="166"/>
      <c r="AW149" s="166"/>
      <c r="AX149" s="166"/>
      <c r="AY149" s="166"/>
      <c r="BE149" s="119"/>
      <c r="BF149" s="166"/>
      <c r="BG149" s="166"/>
      <c r="BH149" s="166"/>
      <c r="BI149" s="166"/>
      <c r="BJ149" s="166"/>
      <c r="BK149" s="166"/>
      <c r="BL149" s="166"/>
      <c r="BM149" s="166"/>
      <c r="BN149" s="260"/>
      <c r="BO149" s="166"/>
      <c r="BP149" s="166"/>
      <c r="BQ149" s="166"/>
      <c r="BR149" s="166"/>
      <c r="BV149" s="614"/>
      <c r="BW149" s="132"/>
      <c r="BX149" s="119"/>
      <c r="BY149" s="670"/>
    </row>
    <row r="150" spans="1:77" ht="54" customHeight="1" x14ac:dyDescent="1.3">
      <c r="A150" s="685" t="s">
        <v>40974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7"/>
      <c r="N150" s="23"/>
      <c r="O150" s="23"/>
      <c r="P150" s="23"/>
      <c r="Q150" s="587"/>
      <c r="R150" s="131"/>
      <c r="S150" s="29"/>
      <c r="T150" s="191">
        <v>45000</v>
      </c>
    </row>
    <row r="151" spans="1:77" ht="54" customHeight="1" x14ac:dyDescent="1.3">
      <c r="A151" s="688" t="s">
        <v>41448</v>
      </c>
      <c r="B151" s="716"/>
      <c r="C151" s="716"/>
      <c r="D151" s="716"/>
      <c r="E151" s="716"/>
      <c r="F151" s="716"/>
      <c r="G151" s="716"/>
      <c r="H151" s="716"/>
      <c r="I151" s="716"/>
      <c r="J151" s="716"/>
      <c r="K151" s="716"/>
      <c r="L151" s="716"/>
      <c r="M151" s="717"/>
      <c r="N151" s="23"/>
      <c r="O151" s="23"/>
      <c r="P151" s="23"/>
      <c r="Q151" s="23"/>
      <c r="R151" s="23"/>
      <c r="S151" s="29"/>
      <c r="T151" s="31"/>
      <c r="U151" s="31"/>
      <c r="V151" s="31"/>
      <c r="W151" s="31"/>
      <c r="X151" s="31"/>
      <c r="Y151" s="31"/>
      <c r="Z151" s="31"/>
      <c r="AA151" s="31"/>
      <c r="AB151" s="38"/>
      <c r="AC151" s="31"/>
      <c r="AD151" s="31"/>
      <c r="AE151" s="31"/>
      <c r="AF151" s="31"/>
      <c r="AG151" s="23"/>
      <c r="AH151" s="23"/>
      <c r="AI151" s="23"/>
      <c r="AJ151" s="23"/>
      <c r="AK151" s="23"/>
      <c r="AL151" s="29"/>
      <c r="AM151" s="31"/>
      <c r="AN151" s="166"/>
      <c r="AO151" s="166"/>
      <c r="AP151" s="166"/>
      <c r="AQ151" s="166"/>
      <c r="AR151" s="166"/>
      <c r="AS151" s="166"/>
      <c r="AT151" s="166"/>
      <c r="AU151" s="260"/>
      <c r="AV151" s="166"/>
      <c r="AW151" s="166"/>
      <c r="AX151" s="166"/>
      <c r="AY151" s="166"/>
      <c r="BE151" s="119"/>
      <c r="BF151" s="166"/>
      <c r="BG151" s="166"/>
      <c r="BH151" s="166"/>
      <c r="BI151" s="166"/>
      <c r="BJ151" s="166"/>
      <c r="BK151" s="166"/>
      <c r="BL151" s="166"/>
      <c r="BM151" s="166"/>
      <c r="BN151" s="260"/>
      <c r="BO151" s="166"/>
      <c r="BP151" s="166"/>
      <c r="BQ151" s="166"/>
      <c r="BR151" s="166"/>
      <c r="BV151" s="614"/>
      <c r="BW151" s="132"/>
      <c r="BX151" s="119"/>
      <c r="BY151" s="670"/>
    </row>
    <row r="152" spans="1:77" ht="54" customHeight="1" x14ac:dyDescent="1.3">
      <c r="A152" s="675" t="s">
        <v>41184</v>
      </c>
      <c r="B152" s="675" t="s">
        <v>39381</v>
      </c>
      <c r="C152" s="675" t="s">
        <v>41185</v>
      </c>
      <c r="D152" s="675" t="s">
        <v>41186</v>
      </c>
      <c r="E152" s="675" t="s">
        <v>101</v>
      </c>
      <c r="F152" s="675" t="s">
        <v>102</v>
      </c>
      <c r="G152" s="675" t="s">
        <v>16267</v>
      </c>
      <c r="H152" s="675" t="s">
        <v>41187</v>
      </c>
      <c r="I152" s="676">
        <v>0.27083333333333331</v>
      </c>
      <c r="J152" s="675" t="s">
        <v>32</v>
      </c>
      <c r="K152" s="675" t="s">
        <v>105</v>
      </c>
      <c r="L152" s="675" t="s">
        <v>106</v>
      </c>
      <c r="M152" s="675" t="s">
        <v>107</v>
      </c>
      <c r="N152" s="23"/>
      <c r="O152" s="23"/>
      <c r="P152" s="23"/>
      <c r="Q152" s="23"/>
      <c r="R152" s="23"/>
      <c r="S152" s="29">
        <v>25200</v>
      </c>
      <c r="T152" s="31"/>
      <c r="U152" s="31"/>
      <c r="V152" s="31"/>
      <c r="W152" s="31"/>
      <c r="X152" s="31"/>
      <c r="Y152" s="31"/>
      <c r="Z152" s="31"/>
      <c r="AA152" s="31"/>
      <c r="AB152" s="38"/>
      <c r="AC152" s="31"/>
      <c r="AD152" s="31"/>
      <c r="AE152" s="31"/>
      <c r="AF152" s="31"/>
      <c r="AG152" s="23"/>
      <c r="AH152" s="23"/>
      <c r="AI152" s="23"/>
      <c r="AJ152" s="23"/>
      <c r="AK152" s="23"/>
      <c r="AL152" s="29"/>
      <c r="AM152" s="31"/>
      <c r="AN152" s="166"/>
      <c r="AO152" s="166"/>
      <c r="AP152" s="166"/>
      <c r="AQ152" s="166"/>
      <c r="AR152" s="166"/>
      <c r="AS152" s="166"/>
      <c r="AT152" s="166"/>
      <c r="AU152" s="260"/>
      <c r="AV152" s="166"/>
      <c r="AW152" s="166"/>
      <c r="AX152" s="166"/>
      <c r="AY152" s="166"/>
      <c r="BE152" s="119"/>
      <c r="BF152" s="166"/>
      <c r="BG152" s="166"/>
      <c r="BH152" s="166"/>
      <c r="BI152" s="166"/>
      <c r="BJ152" s="166"/>
      <c r="BK152" s="166"/>
      <c r="BL152" s="166"/>
      <c r="BM152" s="166"/>
      <c r="BN152" s="260"/>
      <c r="BO152" s="166"/>
      <c r="BP152" s="166"/>
      <c r="BQ152" s="166"/>
      <c r="BR152" s="166"/>
      <c r="BV152" s="614"/>
      <c r="BW152" s="132"/>
      <c r="BX152" s="119"/>
      <c r="BY152" s="670"/>
    </row>
    <row r="153" spans="1:77" ht="54" customHeight="1" x14ac:dyDescent="1.3">
      <c r="A153" s="675" t="s">
        <v>330</v>
      </c>
      <c r="B153" s="675" t="s">
        <v>14290</v>
      </c>
      <c r="C153" s="675" t="s">
        <v>332</v>
      </c>
      <c r="D153" s="675" t="s">
        <v>41188</v>
      </c>
      <c r="E153" s="675" t="s">
        <v>101</v>
      </c>
      <c r="F153" s="675" t="s">
        <v>102</v>
      </c>
      <c r="G153" s="675" t="s">
        <v>16267</v>
      </c>
      <c r="H153" s="675" t="s">
        <v>17484</v>
      </c>
      <c r="I153" s="676">
        <v>0.27083333333333331</v>
      </c>
      <c r="J153" s="675" t="s">
        <v>32</v>
      </c>
      <c r="K153" s="675" t="s">
        <v>105</v>
      </c>
      <c r="L153" s="675" t="s">
        <v>106</v>
      </c>
      <c r="M153" s="675" t="s">
        <v>107</v>
      </c>
      <c r="N153" s="23"/>
      <c r="O153" s="23"/>
      <c r="P153" s="23"/>
      <c r="Q153" s="23"/>
      <c r="R153" s="23"/>
      <c r="S153" s="29">
        <v>25200</v>
      </c>
      <c r="T153" s="31"/>
      <c r="U153" s="31"/>
      <c r="V153" s="31"/>
      <c r="W153" s="31"/>
      <c r="X153" s="31"/>
      <c r="Y153" s="31"/>
      <c r="Z153" s="31"/>
      <c r="AA153" s="31"/>
      <c r="AB153" s="38"/>
      <c r="AC153" s="31"/>
      <c r="AD153" s="31"/>
      <c r="AE153" s="31"/>
      <c r="AF153" s="31"/>
      <c r="AG153" s="23"/>
      <c r="AH153" s="23"/>
      <c r="AI153" s="23"/>
      <c r="AJ153" s="23"/>
      <c r="AK153" s="23"/>
      <c r="AL153" s="29"/>
      <c r="AM153" s="31"/>
      <c r="AN153" s="166"/>
      <c r="AO153" s="166"/>
      <c r="AP153" s="166"/>
      <c r="AQ153" s="166"/>
      <c r="AR153" s="166"/>
      <c r="AS153" s="166"/>
      <c r="AT153" s="166"/>
      <c r="AU153" s="260"/>
      <c r="AV153" s="166"/>
      <c r="AW153" s="166"/>
      <c r="AX153" s="166"/>
      <c r="AY153" s="166"/>
      <c r="BE153" s="119"/>
      <c r="BF153" s="166"/>
      <c r="BG153" s="166"/>
      <c r="BH153" s="166"/>
      <c r="BI153" s="166"/>
      <c r="BJ153" s="166"/>
      <c r="BK153" s="166"/>
      <c r="BL153" s="166"/>
      <c r="BM153" s="166"/>
      <c r="BN153" s="260"/>
      <c r="BO153" s="166"/>
      <c r="BP153" s="166"/>
      <c r="BQ153" s="166"/>
      <c r="BR153" s="166"/>
      <c r="BV153" s="614"/>
      <c r="BW153" s="132"/>
      <c r="BX153" s="119"/>
      <c r="BY153" s="670"/>
    </row>
    <row r="154" spans="1:77" ht="54" customHeight="1" x14ac:dyDescent="1.3">
      <c r="A154" s="688" t="s">
        <v>42243</v>
      </c>
      <c r="B154" s="689"/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90"/>
      <c r="N154" s="23"/>
      <c r="O154" s="23"/>
      <c r="P154" s="23"/>
      <c r="Q154" s="23"/>
      <c r="R154" s="23"/>
      <c r="S154" s="29"/>
      <c r="T154" s="31"/>
      <c r="U154" s="31"/>
      <c r="V154" s="31"/>
      <c r="W154" s="31"/>
      <c r="X154" s="31"/>
      <c r="Y154" s="31"/>
      <c r="Z154" s="31"/>
      <c r="AA154" s="31"/>
      <c r="AB154" s="38"/>
      <c r="AC154" s="31"/>
      <c r="AD154" s="31"/>
      <c r="AE154" s="31"/>
      <c r="AF154" s="31"/>
      <c r="AG154" s="23"/>
      <c r="AH154" s="23"/>
      <c r="AI154" s="23"/>
      <c r="AJ154" s="23"/>
      <c r="AK154" s="23"/>
      <c r="AL154" s="29"/>
      <c r="AM154" s="31"/>
      <c r="AN154" s="166"/>
      <c r="AO154" s="166"/>
      <c r="AP154" s="166"/>
      <c r="AQ154" s="166"/>
      <c r="AR154" s="166"/>
      <c r="AS154" s="166"/>
      <c r="AT154" s="166"/>
      <c r="AU154" s="260"/>
      <c r="AV154" s="166"/>
      <c r="AW154" s="166"/>
      <c r="AX154" s="166"/>
      <c r="AY154" s="166"/>
      <c r="BE154" s="119"/>
      <c r="BF154" s="166"/>
      <c r="BG154" s="166"/>
      <c r="BH154" s="166"/>
      <c r="BI154" s="166"/>
      <c r="BJ154" s="166"/>
      <c r="BK154" s="166"/>
      <c r="BL154" s="166"/>
      <c r="BM154" s="166"/>
      <c r="BN154" s="260"/>
      <c r="BO154" s="166"/>
      <c r="BP154" s="166"/>
      <c r="BQ154" s="166"/>
      <c r="BR154" s="166"/>
      <c r="BV154" s="614"/>
      <c r="BW154" s="132"/>
      <c r="BX154" s="119"/>
      <c r="BY154" s="670"/>
    </row>
    <row r="155" spans="1:77" ht="54" customHeight="1" x14ac:dyDescent="1.3">
      <c r="A155" s="31" t="s">
        <v>41770</v>
      </c>
      <c r="B155" s="31" t="s">
        <v>16460</v>
      </c>
      <c r="C155" s="31" t="s">
        <v>41771</v>
      </c>
      <c r="D155" s="31" t="s">
        <v>41772</v>
      </c>
      <c r="E155" s="31" t="s">
        <v>688</v>
      </c>
      <c r="F155" s="31" t="s">
        <v>123</v>
      </c>
      <c r="G155" s="31" t="s">
        <v>16287</v>
      </c>
      <c r="H155" s="31" t="s">
        <v>29943</v>
      </c>
      <c r="I155" s="38">
        <v>0.41666666666666669</v>
      </c>
      <c r="J155" s="31" t="s">
        <v>32</v>
      </c>
      <c r="K155" s="31" t="s">
        <v>105</v>
      </c>
      <c r="L155" s="31" t="s">
        <v>106</v>
      </c>
      <c r="M155" s="31" t="s">
        <v>194</v>
      </c>
      <c r="N155" s="23"/>
      <c r="O155" s="23"/>
      <c r="P155" s="23"/>
      <c r="Q155" s="23"/>
      <c r="R155" s="23"/>
      <c r="S155" s="29">
        <v>40200</v>
      </c>
      <c r="T155" s="31"/>
      <c r="U155" s="31"/>
      <c r="V155" s="31"/>
      <c r="W155" s="31"/>
      <c r="X155" s="31"/>
      <c r="Y155" s="31"/>
      <c r="Z155" s="31"/>
      <c r="AA155" s="31"/>
      <c r="AB155" s="38"/>
      <c r="AC155" s="31"/>
      <c r="AD155" s="31"/>
      <c r="AE155" s="31"/>
      <c r="AF155" s="31"/>
      <c r="AG155" s="23"/>
      <c r="AH155" s="23"/>
      <c r="AI155" s="23"/>
      <c r="AJ155" s="23"/>
      <c r="AK155" s="23"/>
      <c r="AL155" s="29"/>
      <c r="AM155" s="31"/>
      <c r="AN155" s="166"/>
      <c r="AO155" s="166"/>
      <c r="AP155" s="166"/>
      <c r="AQ155" s="166"/>
      <c r="AR155" s="166"/>
      <c r="AS155" s="166"/>
      <c r="AT155" s="166"/>
      <c r="AU155" s="260"/>
      <c r="AV155" s="166"/>
      <c r="AW155" s="166"/>
      <c r="AX155" s="166"/>
      <c r="AY155" s="166"/>
      <c r="BE155" s="119"/>
      <c r="BF155" s="166"/>
      <c r="BG155" s="166"/>
      <c r="BH155" s="166"/>
      <c r="BI155" s="166"/>
      <c r="BJ155" s="166"/>
      <c r="BK155" s="166"/>
      <c r="BL155" s="166"/>
      <c r="BM155" s="166"/>
      <c r="BN155" s="260"/>
      <c r="BO155" s="166"/>
      <c r="BP155" s="166"/>
      <c r="BQ155" s="166"/>
      <c r="BR155" s="166"/>
      <c r="BV155" s="614"/>
      <c r="BW155" s="132"/>
      <c r="BX155" s="119"/>
      <c r="BY155" s="670"/>
    </row>
    <row r="156" spans="1:77" ht="54" customHeight="1" x14ac:dyDescent="1.3">
      <c r="A156" s="31" t="s">
        <v>41773</v>
      </c>
      <c r="B156" s="31" t="s">
        <v>4999</v>
      </c>
      <c r="C156" s="31" t="s">
        <v>41774</v>
      </c>
      <c r="D156" s="31" t="s">
        <v>41775</v>
      </c>
      <c r="E156" s="31" t="s">
        <v>688</v>
      </c>
      <c r="F156" s="31" t="s">
        <v>123</v>
      </c>
      <c r="G156" s="31" t="s">
        <v>16287</v>
      </c>
      <c r="H156" s="31" t="s">
        <v>29943</v>
      </c>
      <c r="I156" s="38">
        <v>0.41666666666666669</v>
      </c>
      <c r="J156" s="31" t="s">
        <v>32</v>
      </c>
      <c r="K156" s="31" t="s">
        <v>105</v>
      </c>
      <c r="L156" s="31" t="s">
        <v>106</v>
      </c>
      <c r="M156" s="31" t="s">
        <v>194</v>
      </c>
      <c r="N156" s="23"/>
      <c r="O156" s="23"/>
      <c r="P156" s="23"/>
      <c r="Q156" s="23"/>
      <c r="R156" s="23"/>
      <c r="S156" s="29">
        <v>40200</v>
      </c>
      <c r="T156" s="31"/>
      <c r="U156" s="31"/>
      <c r="V156" s="31"/>
      <c r="W156" s="31"/>
      <c r="X156" s="31"/>
      <c r="Y156" s="31"/>
      <c r="Z156" s="31"/>
      <c r="AA156" s="31"/>
      <c r="AB156" s="38"/>
      <c r="AC156" s="31"/>
      <c r="AD156" s="31"/>
      <c r="AE156" s="31"/>
      <c r="AF156" s="31"/>
      <c r="AG156" s="23"/>
      <c r="AH156" s="23"/>
      <c r="AI156" s="23"/>
      <c r="AJ156" s="23"/>
      <c r="AK156" s="23"/>
      <c r="AL156" s="29"/>
      <c r="AM156" s="31"/>
      <c r="AN156" s="166"/>
      <c r="AO156" s="166"/>
      <c r="AP156" s="166"/>
      <c r="AQ156" s="166"/>
      <c r="AR156" s="166"/>
      <c r="AS156" s="166"/>
      <c r="AT156" s="166"/>
      <c r="AU156" s="260"/>
      <c r="AV156" s="166"/>
      <c r="AW156" s="166"/>
      <c r="AX156" s="166"/>
      <c r="AY156" s="166"/>
      <c r="BC156" s="614"/>
      <c r="BD156" s="132"/>
      <c r="BE156" s="119"/>
      <c r="BF156" s="670"/>
    </row>
    <row r="157" spans="1:77" ht="54" customHeight="1" x14ac:dyDescent="1.3">
      <c r="A157" s="31" t="s">
        <v>41776</v>
      </c>
      <c r="B157" s="31" t="s">
        <v>2156</v>
      </c>
      <c r="C157" s="31" t="s">
        <v>41777</v>
      </c>
      <c r="D157" s="31" t="s">
        <v>41778</v>
      </c>
      <c r="E157" s="31" t="s">
        <v>688</v>
      </c>
      <c r="F157" s="31" t="s">
        <v>123</v>
      </c>
      <c r="G157" s="31" t="s">
        <v>16287</v>
      </c>
      <c r="H157" s="31" t="s">
        <v>29943</v>
      </c>
      <c r="I157" s="38">
        <v>0.41666666666666669</v>
      </c>
      <c r="J157" s="31" t="s">
        <v>32</v>
      </c>
      <c r="K157" s="31" t="s">
        <v>105</v>
      </c>
      <c r="L157" s="31" t="s">
        <v>106</v>
      </c>
      <c r="M157" s="31" t="s">
        <v>194</v>
      </c>
      <c r="N157" s="23"/>
      <c r="O157" s="23"/>
      <c r="P157" s="23"/>
      <c r="Q157" s="23"/>
      <c r="R157" s="23"/>
      <c r="S157" s="29">
        <v>40200</v>
      </c>
      <c r="T157" s="31"/>
      <c r="U157" s="31"/>
      <c r="V157" s="31"/>
      <c r="W157" s="31"/>
      <c r="X157" s="31"/>
      <c r="Y157" s="31"/>
      <c r="Z157" s="31"/>
      <c r="AA157" s="31"/>
      <c r="AB157" s="38"/>
      <c r="AC157" s="31"/>
      <c r="AD157" s="31"/>
      <c r="AE157" s="31"/>
      <c r="AF157" s="31"/>
      <c r="AG157" s="23"/>
      <c r="AH157" s="23"/>
      <c r="AI157" s="23"/>
      <c r="AJ157" s="23"/>
      <c r="AK157" s="23"/>
      <c r="AL157" s="29"/>
      <c r="AM157" s="31"/>
      <c r="AN157" s="166"/>
      <c r="AO157" s="166"/>
      <c r="AP157" s="166"/>
      <c r="AQ157" s="166"/>
      <c r="AR157" s="166"/>
      <c r="AS157" s="166"/>
      <c r="AT157" s="166"/>
      <c r="AU157" s="260"/>
      <c r="AV157" s="166"/>
      <c r="AW157" s="166"/>
      <c r="AX157" s="166"/>
      <c r="AY157" s="166"/>
      <c r="BC157" s="614"/>
      <c r="BD157" s="132"/>
      <c r="BE157" s="119"/>
      <c r="BF157" s="670"/>
    </row>
    <row r="158" spans="1:77" ht="54" customHeight="1" x14ac:dyDescent="1.3">
      <c r="A158" s="31" t="s">
        <v>41779</v>
      </c>
      <c r="B158" s="31" t="s">
        <v>8768</v>
      </c>
      <c r="C158" s="31" t="s">
        <v>41780</v>
      </c>
      <c r="D158" s="31" t="s">
        <v>41781</v>
      </c>
      <c r="E158" s="31" t="s">
        <v>101</v>
      </c>
      <c r="F158" s="31" t="s">
        <v>123</v>
      </c>
      <c r="G158" s="31" t="s">
        <v>16223</v>
      </c>
      <c r="H158" s="31" t="s">
        <v>33669</v>
      </c>
      <c r="I158" s="38">
        <v>0.41666666666666669</v>
      </c>
      <c r="J158" s="31" t="s">
        <v>32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45200</v>
      </c>
      <c r="T158" s="31"/>
      <c r="U158" s="31"/>
      <c r="V158" s="31"/>
      <c r="W158" s="31"/>
      <c r="X158" s="31"/>
      <c r="Y158" s="31"/>
      <c r="Z158" s="31"/>
      <c r="AA158" s="31"/>
      <c r="AB158" s="38"/>
      <c r="AC158" s="31"/>
      <c r="AD158" s="31"/>
      <c r="AE158" s="31"/>
      <c r="AF158" s="31"/>
      <c r="AG158" s="23"/>
      <c r="AH158" s="23"/>
      <c r="AI158" s="23"/>
      <c r="AJ158" s="23"/>
      <c r="AK158" s="23"/>
      <c r="AL158" s="29"/>
      <c r="AM158" s="31"/>
      <c r="AN158" s="166"/>
      <c r="AO158" s="166"/>
      <c r="AP158" s="166"/>
      <c r="AQ158" s="166"/>
      <c r="AR158" s="166"/>
      <c r="AS158" s="166"/>
      <c r="AT158" s="166"/>
      <c r="AU158" s="260"/>
      <c r="AV158" s="166"/>
      <c r="AW158" s="166"/>
      <c r="AX158" s="166"/>
      <c r="AY158" s="166"/>
      <c r="BC158" s="614"/>
      <c r="BD158" s="132"/>
      <c r="BE158" s="119"/>
      <c r="BF158" s="670"/>
    </row>
    <row r="159" spans="1:77" ht="54" customHeight="1" x14ac:dyDescent="1.3">
      <c r="A159" s="31" t="s">
        <v>41782</v>
      </c>
      <c r="B159" s="31" t="s">
        <v>17670</v>
      </c>
      <c r="C159" s="31" t="s">
        <v>41783</v>
      </c>
      <c r="D159" s="31" t="s">
        <v>41784</v>
      </c>
      <c r="E159" s="31" t="s">
        <v>688</v>
      </c>
      <c r="F159" s="31" t="s">
        <v>123</v>
      </c>
      <c r="G159" s="31" t="s">
        <v>16287</v>
      </c>
      <c r="H159" s="31" t="s">
        <v>29943</v>
      </c>
      <c r="I159" s="38">
        <v>0.41666666666666669</v>
      </c>
      <c r="J159" s="31" t="s">
        <v>32</v>
      </c>
      <c r="K159" s="31" t="s">
        <v>105</v>
      </c>
      <c r="L159" s="31" t="s">
        <v>106</v>
      </c>
      <c r="M159" s="31" t="s">
        <v>194</v>
      </c>
      <c r="N159" s="23"/>
      <c r="O159" s="23"/>
      <c r="P159" s="23"/>
      <c r="Q159" s="23"/>
      <c r="R159" s="23"/>
      <c r="S159" s="29">
        <v>40200</v>
      </c>
      <c r="T159" s="31"/>
      <c r="U159" s="31"/>
      <c r="V159" s="31"/>
      <c r="W159" s="31"/>
      <c r="X159" s="31"/>
      <c r="Y159" s="31"/>
      <c r="Z159" s="31"/>
      <c r="AA159" s="31"/>
      <c r="AB159" s="38"/>
      <c r="AC159" s="31"/>
      <c r="AD159" s="31"/>
      <c r="AE159" s="31"/>
      <c r="AF159" s="31"/>
      <c r="AG159" s="23"/>
      <c r="AH159" s="23"/>
      <c r="AI159" s="23"/>
      <c r="AJ159" s="23"/>
      <c r="AK159" s="23"/>
      <c r="AL159" s="29"/>
      <c r="AM159" s="31"/>
      <c r="AN159" s="166"/>
      <c r="AO159" s="166"/>
      <c r="AP159" s="166"/>
      <c r="AQ159" s="166"/>
      <c r="AR159" s="166"/>
      <c r="AS159" s="166"/>
      <c r="AT159" s="166"/>
      <c r="AU159" s="260"/>
      <c r="AV159" s="166"/>
      <c r="AW159" s="166"/>
      <c r="AX159" s="166"/>
      <c r="AY159" s="166"/>
      <c r="BC159" s="614"/>
      <c r="BD159" s="132"/>
      <c r="BE159" s="119"/>
      <c r="BF159" s="670"/>
    </row>
    <row r="160" spans="1:77" ht="54" customHeight="1" x14ac:dyDescent="1.3">
      <c r="A160" s="31" t="s">
        <v>41785</v>
      </c>
      <c r="B160" s="31" t="s">
        <v>41786</v>
      </c>
      <c r="C160" s="31" t="s">
        <v>41787</v>
      </c>
      <c r="D160" s="31" t="s">
        <v>41788</v>
      </c>
      <c r="E160" s="31" t="s">
        <v>101</v>
      </c>
      <c r="F160" s="31" t="s">
        <v>102</v>
      </c>
      <c r="G160" s="31" t="s">
        <v>16267</v>
      </c>
      <c r="H160" s="31" t="s">
        <v>39091</v>
      </c>
      <c r="I160" s="38">
        <v>0.27083333333333331</v>
      </c>
      <c r="J160" s="31" t="s">
        <v>32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23"/>
      <c r="R160" s="23"/>
      <c r="S160" s="29">
        <v>27200</v>
      </c>
      <c r="T160" s="31"/>
      <c r="U160" s="31"/>
      <c r="V160" s="31"/>
      <c r="W160" s="31"/>
      <c r="X160" s="31"/>
      <c r="Y160" s="31"/>
      <c r="Z160" s="31"/>
      <c r="AA160" s="31"/>
      <c r="AB160" s="38"/>
      <c r="AC160" s="31"/>
      <c r="AD160" s="31"/>
      <c r="AE160" s="31"/>
      <c r="AF160" s="31"/>
      <c r="AG160" s="23"/>
      <c r="AH160" s="23"/>
      <c r="AI160" s="23"/>
      <c r="AJ160" s="23"/>
      <c r="AK160" s="23"/>
      <c r="AL160" s="29"/>
      <c r="AM160" s="31"/>
      <c r="AN160" s="166"/>
      <c r="AO160" s="166"/>
      <c r="AP160" s="166"/>
      <c r="AQ160" s="166"/>
      <c r="AR160" s="166"/>
      <c r="AS160" s="166"/>
      <c r="AT160" s="166"/>
      <c r="AU160" s="260"/>
      <c r="AV160" s="166"/>
      <c r="AW160" s="166"/>
      <c r="AX160" s="166"/>
      <c r="AY160" s="166"/>
      <c r="BC160" s="614"/>
      <c r="BD160" s="132"/>
      <c r="BE160" s="119"/>
      <c r="BF160" s="670"/>
    </row>
    <row r="161" spans="1:39" ht="54" customHeight="1" x14ac:dyDescent="1.3">
      <c r="A161" s="31"/>
      <c r="B161" s="31"/>
      <c r="C161" s="31"/>
      <c r="D161" s="31"/>
      <c r="E161" s="31"/>
      <c r="F161" s="31"/>
      <c r="G161" s="31"/>
      <c r="H161" s="31"/>
      <c r="I161" s="38"/>
      <c r="J161" s="31"/>
      <c r="K161" s="31"/>
      <c r="L161" s="31"/>
      <c r="M161" s="31"/>
      <c r="N161" s="23"/>
      <c r="O161" s="23"/>
      <c r="P161" s="23"/>
      <c r="Q161" s="23"/>
      <c r="R161" s="23"/>
      <c r="S161" s="29"/>
      <c r="T161" s="31"/>
      <c r="U161" s="166"/>
      <c r="V161" s="166"/>
      <c r="W161" s="166"/>
      <c r="X161" s="166"/>
      <c r="Y161" s="166"/>
      <c r="Z161" s="166"/>
      <c r="AA161" s="166"/>
      <c r="AB161" s="260"/>
      <c r="AC161" s="166"/>
      <c r="AD161" s="166"/>
      <c r="AE161" s="166"/>
      <c r="AF161" s="166"/>
      <c r="AJ161" s="614"/>
      <c r="AK161" s="132"/>
      <c r="AL161" s="119"/>
      <c r="AM161" s="670"/>
    </row>
    <row r="162" spans="1:39" ht="54" customHeight="1" x14ac:dyDescent="1.3">
      <c r="A162" s="31"/>
      <c r="B162" s="31"/>
      <c r="C162" s="31"/>
      <c r="D162" s="31"/>
      <c r="E162" s="31"/>
      <c r="F162" s="31"/>
      <c r="G162" s="31"/>
      <c r="H162" s="31"/>
      <c r="I162" s="38"/>
      <c r="J162" s="31"/>
      <c r="K162" s="31"/>
      <c r="L162" s="31"/>
      <c r="M162" s="31"/>
      <c r="N162" s="23"/>
      <c r="O162" s="23"/>
      <c r="P162" s="23"/>
      <c r="Q162" s="23"/>
      <c r="R162" s="23"/>
      <c r="S162" s="29"/>
      <c r="T162" s="31"/>
      <c r="U162" s="166"/>
      <c r="V162" s="166"/>
      <c r="W162" s="166"/>
      <c r="X162" s="166"/>
      <c r="Y162" s="166"/>
      <c r="Z162" s="166"/>
      <c r="AA162" s="166"/>
      <c r="AB162" s="260"/>
      <c r="AC162" s="166"/>
      <c r="AD162" s="166"/>
      <c r="AE162" s="166"/>
      <c r="AF162" s="166"/>
      <c r="AJ162" s="614"/>
      <c r="AK162" s="132"/>
      <c r="AL162" s="119"/>
      <c r="AM162" s="670"/>
    </row>
    <row r="163" spans="1:39" ht="54" customHeight="1" x14ac:dyDescent="1.3">
      <c r="A163" s="31"/>
      <c r="B163" s="31"/>
      <c r="C163" s="31"/>
      <c r="D163" s="31"/>
      <c r="E163" s="31"/>
      <c r="F163" s="31"/>
      <c r="G163" s="31"/>
      <c r="H163" s="31"/>
      <c r="I163" s="38"/>
      <c r="J163" s="31"/>
      <c r="K163" s="31"/>
      <c r="L163" s="31"/>
      <c r="M163" s="31"/>
      <c r="N163" s="23"/>
      <c r="O163" s="23"/>
      <c r="P163" s="23"/>
      <c r="Q163" s="23"/>
      <c r="R163" s="23"/>
      <c r="S163" s="29"/>
      <c r="T163" s="31"/>
      <c r="U163" s="166"/>
      <c r="V163" s="166"/>
      <c r="W163" s="166"/>
      <c r="X163" s="166"/>
      <c r="Y163" s="166"/>
      <c r="Z163" s="166"/>
      <c r="AA163" s="166"/>
      <c r="AB163" s="260"/>
      <c r="AC163" s="166"/>
      <c r="AD163" s="166"/>
      <c r="AE163" s="166"/>
      <c r="AF163" s="166"/>
      <c r="AJ163" s="614"/>
      <c r="AK163" s="132"/>
      <c r="AL163" s="119"/>
      <c r="AM163" s="670"/>
    </row>
    <row r="164" spans="1:39" ht="54" customHeight="1" x14ac:dyDescent="1.3">
      <c r="A164" s="31"/>
      <c r="B164" s="31"/>
      <c r="C164" s="31"/>
      <c r="D164" s="31"/>
      <c r="E164" s="31"/>
      <c r="F164" s="31"/>
      <c r="G164" s="31"/>
      <c r="H164" s="31"/>
      <c r="I164" s="38"/>
      <c r="J164" s="31"/>
      <c r="K164" s="31"/>
      <c r="L164" s="31"/>
      <c r="M164" s="31"/>
      <c r="N164" s="23"/>
      <c r="O164" s="23"/>
      <c r="P164" s="23"/>
      <c r="Q164" s="23"/>
      <c r="R164" s="23"/>
      <c r="S164" s="29"/>
      <c r="T164" s="31"/>
      <c r="U164" s="166"/>
      <c r="V164" s="166"/>
      <c r="W164" s="166"/>
      <c r="X164" s="166"/>
      <c r="Y164" s="166"/>
      <c r="Z164" s="166"/>
      <c r="AA164" s="166"/>
      <c r="AB164" s="260"/>
      <c r="AC164" s="166"/>
      <c r="AD164" s="166"/>
      <c r="AE164" s="166"/>
      <c r="AF164" s="166"/>
      <c r="AJ164" s="614"/>
      <c r="AK164" s="132"/>
      <c r="AL164" s="119"/>
      <c r="AM164" s="670"/>
    </row>
    <row r="165" spans="1:39" ht="54" customHeight="1" x14ac:dyDescent="1.05">
      <c r="A165" s="31"/>
      <c r="B165" s="31"/>
      <c r="C165" s="31"/>
      <c r="D165" s="31"/>
      <c r="E165" s="31"/>
      <c r="F165" s="31"/>
      <c r="G165" s="31"/>
      <c r="H165" s="31"/>
      <c r="I165" s="38"/>
      <c r="J165" s="31"/>
      <c r="K165" s="31"/>
      <c r="L165" s="31"/>
      <c r="M165" s="31"/>
      <c r="N165" s="23"/>
      <c r="O165" s="23"/>
      <c r="P165" s="23"/>
      <c r="Q165" s="587"/>
      <c r="R165" s="131"/>
      <c r="S165" s="29"/>
      <c r="T165" s="29"/>
    </row>
    <row r="166" spans="1:39" ht="50.1" customHeight="1" x14ac:dyDescent="0.7">
      <c r="A166" s="23"/>
      <c r="B166" s="24"/>
      <c r="C166" s="23"/>
      <c r="D166" s="23"/>
      <c r="E166" s="23"/>
      <c r="F166" s="23"/>
      <c r="G166" s="23"/>
      <c r="H166" s="23"/>
      <c r="I166" s="7" t="s">
        <v>14</v>
      </c>
      <c r="J166" s="7">
        <f>SUM(Q:Q)-SUM(R:R)</f>
        <v>0</v>
      </c>
      <c r="K166" s="23"/>
      <c r="L166" s="23"/>
      <c r="M166" s="23"/>
      <c r="N166" s="23"/>
      <c r="O166" s="23"/>
      <c r="P166" s="23"/>
      <c r="Q166" s="140"/>
      <c r="R166" s="29"/>
      <c r="S166" s="252"/>
      <c r="T166" s="29"/>
    </row>
    <row r="167" spans="1:39" ht="50.1" customHeight="1" x14ac:dyDescent="0.7">
      <c r="A167" s="23"/>
      <c r="B167" s="24"/>
      <c r="C167" s="23"/>
      <c r="D167" s="23"/>
      <c r="E167" s="23"/>
      <c r="F167" s="23"/>
      <c r="G167" s="23"/>
      <c r="H167" s="23"/>
      <c r="I167" s="7" t="s">
        <v>15</v>
      </c>
      <c r="J167" s="7">
        <f>SUM(S:S)-SUM(T:T)</f>
        <v>159721.5</v>
      </c>
      <c r="K167" s="23"/>
      <c r="L167" s="23"/>
      <c r="M167" s="23"/>
      <c r="N167" s="23"/>
      <c r="O167" s="23"/>
      <c r="P167" s="23"/>
      <c r="Q167" s="140"/>
      <c r="R167" s="29"/>
      <c r="S167" s="252"/>
      <c r="T167" s="29"/>
    </row>
    <row r="168" spans="1:39" ht="50.1" customHeight="1" x14ac:dyDescent="0.7">
      <c r="A168" s="23"/>
      <c r="B168" s="24"/>
      <c r="C168" s="23"/>
      <c r="D168" s="23"/>
      <c r="E168" s="23"/>
      <c r="F168" s="23"/>
      <c r="G168" s="23"/>
      <c r="H168" s="23"/>
      <c r="I168" s="731" t="s">
        <v>91</v>
      </c>
      <c r="J168" s="731"/>
      <c r="K168" s="23"/>
      <c r="L168" s="23"/>
      <c r="M168" s="23"/>
      <c r="N168" s="23"/>
      <c r="O168" s="23"/>
      <c r="P168" s="23"/>
      <c r="Q168" s="140"/>
      <c r="R168" s="29"/>
      <c r="S168" s="252"/>
      <c r="T168" s="29"/>
    </row>
    <row r="169" spans="1:39" ht="50.1" customHeight="1" x14ac:dyDescent="0.7">
      <c r="I169" s="731"/>
      <c r="J169" s="731"/>
    </row>
  </sheetData>
  <autoFilter ref="A1:AX1040" xr:uid="{00000000-0001-0000-0000-000000000000}"/>
  <mergeCells count="66">
    <mergeCell ref="A59:M59"/>
    <mergeCell ref="A44:M44"/>
    <mergeCell ref="A22:M22"/>
    <mergeCell ref="A106:M106"/>
    <mergeCell ref="A95:M95"/>
    <mergeCell ref="A93:M93"/>
    <mergeCell ref="A88:M88"/>
    <mergeCell ref="A90:M90"/>
    <mergeCell ref="A91:M91"/>
    <mergeCell ref="A92:M92"/>
    <mergeCell ref="A61:N61"/>
    <mergeCell ref="A64:M64"/>
    <mergeCell ref="A73:M73"/>
    <mergeCell ref="A86:M86"/>
    <mergeCell ref="A52:M52"/>
    <mergeCell ref="A53:M53"/>
    <mergeCell ref="A3:M3"/>
    <mergeCell ref="A7:M7"/>
    <mergeCell ref="A8:Q8"/>
    <mergeCell ref="A12:T12"/>
    <mergeCell ref="A14:M14"/>
    <mergeCell ref="A15:S15"/>
    <mergeCell ref="B19:M19"/>
    <mergeCell ref="A18:M18"/>
    <mergeCell ref="A20:M20"/>
    <mergeCell ref="A21:M21"/>
    <mergeCell ref="A111:M111"/>
    <mergeCell ref="A114:M114"/>
    <mergeCell ref="A115:M115"/>
    <mergeCell ref="A74:M74"/>
    <mergeCell ref="A25:M25"/>
    <mergeCell ref="A28:M28"/>
    <mergeCell ref="A32:M32"/>
    <mergeCell ref="A41:M41"/>
    <mergeCell ref="A45:M45"/>
    <mergeCell ref="A72:M72"/>
    <mergeCell ref="A70:M70"/>
    <mergeCell ref="A47:M47"/>
    <mergeCell ref="A48:M48"/>
    <mergeCell ref="A50:M50"/>
    <mergeCell ref="A51:M51"/>
    <mergeCell ref="A60:M60"/>
    <mergeCell ref="A66:M66"/>
    <mergeCell ref="A68:M68"/>
    <mergeCell ref="A107:M107"/>
    <mergeCell ref="A75:M75"/>
    <mergeCell ref="A137:M137"/>
    <mergeCell ref="A121:M121"/>
    <mergeCell ref="A124:M124"/>
    <mergeCell ref="A126:M126"/>
    <mergeCell ref="A127:M127"/>
    <mergeCell ref="A128:M128"/>
    <mergeCell ref="A129:M129"/>
    <mergeCell ref="A133:M133"/>
    <mergeCell ref="A136:M136"/>
    <mergeCell ref="A135:M135"/>
    <mergeCell ref="A109:M109"/>
    <mergeCell ref="A110:M110"/>
    <mergeCell ref="A151:M151"/>
    <mergeCell ref="A150:M150"/>
    <mergeCell ref="A141:M141"/>
    <mergeCell ref="A140:M140"/>
    <mergeCell ref="I168:J169"/>
    <mergeCell ref="A148:M148"/>
    <mergeCell ref="A143:M143"/>
    <mergeCell ref="A154:M154"/>
  </mergeCells>
  <conditionalFormatting sqref="C2">
    <cfRule type="duplicateValues" dxfId="1314" priority="47"/>
  </conditionalFormatting>
  <conditionalFormatting sqref="D166:D1048576 D1:D65 D89 W75:W87 W66:W71 W107:W110 W165 AP115:AP123 AP126:AP128 AP135:AP136 BI137:BI139 BI129:BI134 BI124:BI125 W114 AP111:AP113 W93:W105 BI161:BI164 CB156:CB160 CB141:CB147 CU151:CU155 CU148:CU149">
    <cfRule type="duplicateValues" dxfId="1313" priority="23"/>
  </conditionalFormatting>
  <conditionalFormatting sqref="D166:D1048576 W108:W110 W165 AP115:AP123 AP126:AP128 AP135:AP136 BI137:BI139 BI129:BI134 BI124:BI125 W114 AP111:AP113 D1:D58 W61:W63 W72:W74 W88:W92 W106 AP107 AP93:AP105 AP75:AP87 AP64:AP71 BI161:BI164 CB156:CB160 CB141:CB147 CU151:CU155 CU148:CU149">
    <cfRule type="duplicateValues" dxfId="1312" priority="26"/>
    <cfRule type="duplicateValues" dxfId="1311" priority="25"/>
  </conditionalFormatting>
  <conditionalFormatting sqref="D166:D1048576 W108:W110 W165 AP115:AP123 AP126:AP128 AP135:AP136 BI137:BI139 BI129:BI134 BI124:BI125 W114 AP111:AP113 W48:W49 D1:D47 D50 W61:W63 W72:W74 W88:W92 W106 AP107 AP93:AP105 AP75:AP87 AP64:AP71 W53:W58 BI161:BI164 CB156:CB160 CB141:CB147 CU151:CU155 CU148:CU149">
    <cfRule type="duplicateValues" dxfId="1310" priority="30"/>
  </conditionalFormatting>
  <conditionalFormatting sqref="D166:D1048576 W108:W110 W165 AP115:AP123 AP126:AP128 AP135:AP136 BI137:BI139 BI129:BI134 BI124:BI125 W114 AP111:AP113 W61:W63 W72:W74 W88:W92 W106 AP107 AP93:AP105 AP75:AP87 AP64:AP71 D1:D50 W53:W58 BI161:BI164 CB156:CB160 CB141:CB147 CU151:CU155 CU148:CU149">
    <cfRule type="duplicateValues" dxfId="1309" priority="29"/>
    <cfRule type="duplicateValues" dxfId="1308" priority="27"/>
  </conditionalFormatting>
  <conditionalFormatting sqref="D166:D1048576 W108:W110 W165 AP115:AP123 AP126:AP128 AP135:AP136 BI137:BI139 BI129:BI134 BI124:BI125 W114 AP111:AP113 W61:W63 W72:W74 W88:W92 W106 AP107 AP93:AP105 AP75:AP87 AP64:AP71 W53:W58 D1:D27 W48:W49 W45:W46 W32:W43 T28:T31 BI161:BI164 CB156:CB160 CB141:CB147 CU151:CU155 CU148:CU149">
    <cfRule type="duplicateValues" dxfId="1307" priority="34"/>
  </conditionalFormatting>
  <conditionalFormatting sqref="D166:D1048576 W108:W110 W165 AP115:AP123 AP126:AP128 AP135:AP136 BI137:BI139 BI129:BI134 BI124:BI125 W114 AP111:AP113 W61:W63 W72:W74 W88:W92 W106 AP107 AP93:AP105 AP75:AP87 AP64:AP71 W53:W58 D1:D31 W48:W49 W45:W46 W32:W43 BI161:BI164 CB156:CB160 CB141:CB147 CU151:CU155 CU148:CU149">
    <cfRule type="duplicateValues" dxfId="1306" priority="33"/>
  </conditionalFormatting>
  <conditionalFormatting sqref="D166:D1048576 W108:W110 W165 AP115:AP123 AP126:AP128 AP135:AP136 BI137:BI139 BI129:BI134 BI124:BI125 W114 AP111:AP113 W61:W63 W72:W74 W88:W92 W106 AP107 AP93:AP105 AP75:AP87 AP64:AP71 W53:W58 D1:D46 W48:W49 BI161:BI164 CB156:CB160 CB141:CB147 CU151:CU155 CU148:CU149">
    <cfRule type="duplicateValues" dxfId="1305" priority="32"/>
    <cfRule type="duplicateValues" dxfId="1304" priority="31"/>
  </conditionalFormatting>
  <conditionalFormatting sqref="D166:D1048576 W108:W110 W165 AP115:AP123 AP126:AP128 AP135:AP136 BI137:BI139 BI129:BI134 BI124:BI125 W114 AP111:AP113 W61:W63 W72:W74 W88:W92 W106 AP107 AP93:AP105 AP75:AP87 AP64:AP71 W53:W58 W48:W49 D1:D17 D19 X44 X47 AQ45:AQ46 AQ32:AQ43 AN28:AN31 AQ27 X22:X26 BI161:BI164 CB156:CB160 CB141:CB147 CU151:CU155 CU148:CU149">
    <cfRule type="duplicateValues" dxfId="1303" priority="35"/>
  </conditionalFormatting>
  <conditionalFormatting sqref="E2">
    <cfRule type="duplicateValues" dxfId="1302" priority="48"/>
  </conditionalFormatting>
  <conditionalFormatting sqref="J2 C2">
    <cfRule type="duplicateValues" dxfId="1301" priority="46"/>
    <cfRule type="duplicateValues" dxfId="1300" priority="43"/>
    <cfRule type="duplicateValues" dxfId="1299" priority="39"/>
    <cfRule type="duplicateValues" dxfId="1298" priority="40"/>
    <cfRule type="duplicateValues" dxfId="1297" priority="41"/>
    <cfRule type="duplicateValues" dxfId="1296" priority="42"/>
    <cfRule type="duplicateValues" dxfId="1295" priority="44"/>
    <cfRule type="duplicateValues" dxfId="1294" priority="45"/>
  </conditionalFormatting>
  <conditionalFormatting sqref="J2">
    <cfRule type="duplicateValues" dxfId="1293" priority="38"/>
  </conditionalFormatting>
  <conditionalFormatting sqref="W140">
    <cfRule type="duplicateValues" dxfId="1292" priority="16"/>
    <cfRule type="duplicateValues" dxfId="1291" priority="15"/>
    <cfRule type="duplicateValues" dxfId="1290" priority="14"/>
    <cfRule type="duplicateValues" dxfId="1289" priority="13"/>
    <cfRule type="duplicateValues" dxfId="1288" priority="12"/>
    <cfRule type="duplicateValues" dxfId="1287" priority="22"/>
    <cfRule type="duplicateValues" dxfId="1286" priority="21"/>
    <cfRule type="duplicateValues" dxfId="1285" priority="20"/>
    <cfRule type="duplicateValues" dxfId="1284" priority="18"/>
    <cfRule type="duplicateValues" dxfId="1283" priority="19"/>
    <cfRule type="duplicateValues" dxfId="1282" priority="17"/>
  </conditionalFormatting>
  <conditionalFormatting sqref="W150">
    <cfRule type="duplicateValues" dxfId="1281" priority="1"/>
    <cfRule type="duplicateValues" dxfId="1280" priority="2"/>
    <cfRule type="duplicateValues" dxfId="1279" priority="3"/>
    <cfRule type="duplicateValues" dxfId="1278" priority="4"/>
    <cfRule type="duplicateValues" dxfId="1277" priority="5"/>
    <cfRule type="duplicateValues" dxfId="1276" priority="7"/>
    <cfRule type="duplicateValues" dxfId="1275" priority="8"/>
    <cfRule type="duplicateValues" dxfId="1274" priority="9"/>
    <cfRule type="duplicateValues" dxfId="1273" priority="10"/>
    <cfRule type="duplicateValues" dxfId="1272" priority="6"/>
    <cfRule type="duplicateValues" dxfId="1271" priority="11"/>
  </conditionalFormatting>
  <conditionalFormatting sqref="X50">
    <cfRule type="duplicateValues" dxfId="1270" priority="28"/>
  </conditionalFormatting>
  <hyperlinks>
    <hyperlink ref="I168:J169" location="الرئيسيه!A1" display="الرئيسيه" xr:uid="{03611C94-33CD-D745-B9B9-A03160786952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4C28-1788-324F-8D18-0D00A041E97A}">
  <sheetPr codeName="Sheet64">
    <pageSetUpPr fitToPage="1"/>
  </sheetPr>
  <dimension ref="A1:AM660"/>
  <sheetViews>
    <sheetView rightToLeft="1" zoomScale="40" zoomScaleNormal="40" workbookViewId="0">
      <pane ySplit="1" topLeftCell="A652" activePane="bottomLeft" state="frozen"/>
      <selection activeCell="G24" sqref="G24"/>
      <selection pane="bottomLeft" activeCell="I659" sqref="I659:J66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9.425781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140625" style="163" customWidth="1"/>
    <col min="18" max="18" width="48.42578125" customWidth="1"/>
    <col min="19" max="19" width="59.140625" style="226" customWidth="1"/>
    <col min="20" max="20" width="52.5703125" style="494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2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5">
        <v>0</v>
      </c>
      <c r="R2" s="15">
        <v>0</v>
      </c>
      <c r="S2" s="122">
        <v>8725</v>
      </c>
      <c r="T2" s="492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409"/>
      <c r="R3" s="235"/>
      <c r="S3" s="142"/>
      <c r="T3" s="492"/>
    </row>
    <row r="4" spans="1:20" s="55" customFormat="1" ht="50.1" customHeight="1" x14ac:dyDescent="1.65">
      <c r="A4" s="104" t="s">
        <v>277</v>
      </c>
      <c r="B4" s="103" t="s">
        <v>278</v>
      </c>
      <c r="C4" s="104" t="s">
        <v>279</v>
      </c>
      <c r="D4" s="104" t="s">
        <v>280</v>
      </c>
      <c r="E4" s="104" t="s">
        <v>101</v>
      </c>
      <c r="F4" s="104" t="s">
        <v>102</v>
      </c>
      <c r="G4" s="104" t="s">
        <v>124</v>
      </c>
      <c r="H4" s="104" t="s">
        <v>104</v>
      </c>
      <c r="I4" s="105">
        <v>0.25</v>
      </c>
      <c r="J4" s="104" t="s">
        <v>281</v>
      </c>
      <c r="K4" s="104" t="s">
        <v>105</v>
      </c>
      <c r="L4" s="104" t="s">
        <v>106</v>
      </c>
      <c r="M4" s="104" t="s">
        <v>107</v>
      </c>
      <c r="N4" s="54"/>
      <c r="O4" s="54"/>
      <c r="P4" s="54"/>
      <c r="Q4" s="42"/>
      <c r="R4" s="54"/>
      <c r="S4" s="142">
        <v>18000</v>
      </c>
      <c r="T4" s="492"/>
    </row>
    <row r="5" spans="1:20" s="55" customFormat="1" ht="50.1" customHeight="1" x14ac:dyDescent="1.65">
      <c r="A5" s="50" t="s">
        <v>299</v>
      </c>
      <c r="B5" s="52" t="s">
        <v>300</v>
      </c>
      <c r="C5" s="50" t="s">
        <v>301</v>
      </c>
      <c r="D5" s="50" t="s">
        <v>302</v>
      </c>
      <c r="E5" s="50" t="s">
        <v>101</v>
      </c>
      <c r="F5" s="50" t="s">
        <v>123</v>
      </c>
      <c r="G5" s="50" t="s">
        <v>124</v>
      </c>
      <c r="H5" s="50" t="s">
        <v>104</v>
      </c>
      <c r="I5" s="53">
        <v>0.25</v>
      </c>
      <c r="J5" s="50" t="s">
        <v>281</v>
      </c>
      <c r="K5" s="50" t="s">
        <v>105</v>
      </c>
      <c r="L5" s="50" t="s">
        <v>125</v>
      </c>
      <c r="M5" s="50" t="s">
        <v>107</v>
      </c>
      <c r="N5" s="54"/>
      <c r="O5" s="54"/>
      <c r="P5" s="54"/>
      <c r="Q5" s="42"/>
      <c r="R5" s="54"/>
      <c r="S5" s="142">
        <v>18000</v>
      </c>
      <c r="T5" s="492"/>
    </row>
    <row r="6" spans="1:20" s="102" customFormat="1" ht="50.1" customHeight="1" x14ac:dyDescent="1.65">
      <c r="A6" s="104" t="s">
        <v>317</v>
      </c>
      <c r="B6" s="103" t="s">
        <v>318</v>
      </c>
      <c r="C6" s="104" t="s">
        <v>319</v>
      </c>
      <c r="D6" s="104" t="s">
        <v>320</v>
      </c>
      <c r="E6" s="104" t="s">
        <v>101</v>
      </c>
      <c r="F6" s="104" t="s">
        <v>102</v>
      </c>
      <c r="G6" s="104" t="s">
        <v>124</v>
      </c>
      <c r="H6" s="104" t="s">
        <v>104</v>
      </c>
      <c r="I6" s="105">
        <v>0.25</v>
      </c>
      <c r="J6" s="104" t="s">
        <v>281</v>
      </c>
      <c r="K6" s="104" t="s">
        <v>105</v>
      </c>
      <c r="L6" s="104" t="s">
        <v>106</v>
      </c>
      <c r="M6" s="104" t="s">
        <v>107</v>
      </c>
      <c r="N6" s="54"/>
      <c r="O6" s="54"/>
      <c r="P6" s="101"/>
      <c r="Q6" s="412"/>
      <c r="R6" s="101"/>
      <c r="S6" s="142">
        <v>18000</v>
      </c>
      <c r="T6" s="523"/>
    </row>
    <row r="7" spans="1:20" s="102" customFormat="1" ht="50.1" customHeight="1" x14ac:dyDescent="1.65">
      <c r="A7" s="245" t="s">
        <v>482</v>
      </c>
      <c r="B7" s="246"/>
      <c r="C7" s="245"/>
      <c r="D7" s="245"/>
      <c r="E7" s="245"/>
      <c r="F7" s="245"/>
      <c r="G7" s="245"/>
      <c r="H7" s="245"/>
      <c r="I7" s="247"/>
      <c r="J7" s="245"/>
      <c r="K7" s="245"/>
      <c r="L7" s="245"/>
      <c r="M7" s="245" t="s">
        <v>2011</v>
      </c>
      <c r="N7" s="54"/>
      <c r="O7" s="54"/>
      <c r="P7" s="54"/>
      <c r="Q7" s="42"/>
      <c r="R7" s="54"/>
      <c r="S7" s="142">
        <v>17750</v>
      </c>
      <c r="T7" s="492"/>
    </row>
    <row r="8" spans="1:20" ht="49.5" customHeight="1" x14ac:dyDescent="1.05">
      <c r="A8" s="696" t="s">
        <v>1289</v>
      </c>
      <c r="B8" s="733"/>
      <c r="C8" s="733"/>
      <c r="D8" s="733"/>
      <c r="E8" s="733"/>
      <c r="F8" s="733"/>
      <c r="G8" s="733"/>
      <c r="H8" s="733"/>
      <c r="I8" s="733"/>
      <c r="J8" s="733"/>
      <c r="K8" s="19"/>
      <c r="L8" s="19"/>
      <c r="M8" s="19"/>
      <c r="N8" s="19"/>
      <c r="O8" s="23"/>
      <c r="P8" s="23"/>
      <c r="Q8" s="162"/>
      <c r="R8" s="23"/>
      <c r="S8" s="195">
        <v>8350</v>
      </c>
      <c r="T8" s="388"/>
    </row>
    <row r="9" spans="1:20" ht="49.5" customHeight="1" x14ac:dyDescent="1.05">
      <c r="A9" s="708" t="s">
        <v>4012</v>
      </c>
      <c r="B9" s="708"/>
      <c r="C9" s="708"/>
      <c r="D9" s="708"/>
      <c r="E9" s="708"/>
      <c r="F9" s="708"/>
      <c r="G9" s="708"/>
      <c r="H9" s="708"/>
      <c r="I9" s="708"/>
      <c r="J9" s="708"/>
      <c r="K9" s="19"/>
      <c r="L9" s="19"/>
      <c r="M9" s="19"/>
      <c r="N9" s="19"/>
      <c r="O9" s="23"/>
      <c r="P9" s="23"/>
      <c r="Q9" s="162"/>
      <c r="R9" s="23"/>
      <c r="S9" s="195"/>
      <c r="T9" s="388">
        <v>300000</v>
      </c>
    </row>
    <row r="10" spans="1:20" ht="50.1" customHeight="1" x14ac:dyDescent="1.05">
      <c r="A10" s="708" t="s">
        <v>1278</v>
      </c>
      <c r="B10" s="709"/>
      <c r="C10" s="709"/>
      <c r="D10" s="709"/>
      <c r="E10" s="709"/>
      <c r="F10" s="709"/>
      <c r="G10" s="709"/>
      <c r="H10" s="709"/>
      <c r="I10" s="709"/>
      <c r="J10" s="709"/>
      <c r="K10" s="19"/>
      <c r="L10" s="19"/>
      <c r="M10" s="19"/>
      <c r="N10" s="19"/>
      <c r="O10" s="23"/>
      <c r="P10" s="23"/>
      <c r="Q10" s="162"/>
      <c r="R10" s="23"/>
      <c r="S10" s="195"/>
      <c r="T10" s="388">
        <v>999700</v>
      </c>
    </row>
    <row r="11" spans="1:20" ht="50.1" customHeight="1" x14ac:dyDescent="1.3">
      <c r="A11" s="696" t="s">
        <v>1302</v>
      </c>
      <c r="B11" s="696"/>
      <c r="C11" s="696"/>
      <c r="D11" s="696"/>
      <c r="E11" s="696"/>
      <c r="F11" s="696"/>
      <c r="G11" s="696"/>
      <c r="H11" s="696"/>
      <c r="I11" s="696"/>
      <c r="J11" s="696"/>
      <c r="K11" s="696"/>
      <c r="L11" s="696"/>
      <c r="M11" s="696"/>
      <c r="N11" s="237"/>
      <c r="O11" s="237"/>
      <c r="P11" s="237"/>
      <c r="Q11" s="410"/>
      <c r="R11" s="19"/>
      <c r="S11" s="187"/>
      <c r="T11" s="451"/>
    </row>
    <row r="12" spans="1:20" ht="50.1" customHeight="1" x14ac:dyDescent="1.05">
      <c r="A12" s="31" t="s">
        <v>1668</v>
      </c>
      <c r="B12" s="37" t="s">
        <v>1669</v>
      </c>
      <c r="C12" s="31" t="s">
        <v>1670</v>
      </c>
      <c r="D12" s="31" t="s">
        <v>1671</v>
      </c>
      <c r="E12" s="31" t="s">
        <v>687</v>
      </c>
      <c r="F12" s="31" t="s">
        <v>102</v>
      </c>
      <c r="G12" s="31" t="s">
        <v>562</v>
      </c>
      <c r="H12" s="31" t="s">
        <v>1303</v>
      </c>
      <c r="I12" s="38">
        <v>0.41666666666666669</v>
      </c>
      <c r="J12" s="31" t="s">
        <v>281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62"/>
      <c r="R12" s="23"/>
      <c r="S12" s="195">
        <v>18000</v>
      </c>
      <c r="T12" s="388"/>
    </row>
    <row r="13" spans="1:20" ht="50.1" customHeight="1" x14ac:dyDescent="1.05">
      <c r="A13" s="26" t="s">
        <v>1672</v>
      </c>
      <c r="B13" s="27" t="s">
        <v>1673</v>
      </c>
      <c r="C13" s="31" t="s">
        <v>1674</v>
      </c>
      <c r="D13" s="26" t="s">
        <v>1675</v>
      </c>
      <c r="E13" s="26" t="s">
        <v>101</v>
      </c>
      <c r="F13" s="26" t="s">
        <v>1304</v>
      </c>
      <c r="G13" s="26" t="s">
        <v>124</v>
      </c>
      <c r="H13" s="26" t="s">
        <v>1303</v>
      </c>
      <c r="I13" s="28">
        <v>0.79513888888888884</v>
      </c>
      <c r="J13" s="26" t="s">
        <v>281</v>
      </c>
      <c r="K13" s="31" t="s">
        <v>105</v>
      </c>
      <c r="L13" s="26" t="s">
        <v>106</v>
      </c>
      <c r="M13" s="26" t="s">
        <v>491</v>
      </c>
      <c r="N13" s="23"/>
      <c r="O13" s="23"/>
      <c r="P13" s="171"/>
      <c r="Q13" s="413"/>
      <c r="R13" s="23"/>
      <c r="S13" s="196">
        <v>18000</v>
      </c>
      <c r="T13" s="388"/>
    </row>
    <row r="14" spans="1:20" ht="50.1" customHeight="1" x14ac:dyDescent="1.05">
      <c r="A14" s="31" t="s">
        <v>1676</v>
      </c>
      <c r="B14" s="37" t="s">
        <v>1677</v>
      </c>
      <c r="C14" s="31" t="s">
        <v>1678</v>
      </c>
      <c r="D14" s="31" t="s">
        <v>1679</v>
      </c>
      <c r="E14" s="31" t="s">
        <v>101</v>
      </c>
      <c r="F14" s="31" t="s">
        <v>1304</v>
      </c>
      <c r="G14" s="31" t="s">
        <v>124</v>
      </c>
      <c r="H14" s="31" t="s">
        <v>1303</v>
      </c>
      <c r="I14" s="38">
        <v>0.79513888888888884</v>
      </c>
      <c r="J14" s="31" t="s">
        <v>281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162"/>
      <c r="R14" s="23"/>
      <c r="S14" s="195">
        <v>18000</v>
      </c>
      <c r="T14" s="388"/>
    </row>
    <row r="15" spans="1:20" ht="50.1" customHeight="1" x14ac:dyDescent="1.05">
      <c r="A15" s="31" t="s">
        <v>1680</v>
      </c>
      <c r="B15" s="37" t="s">
        <v>1681</v>
      </c>
      <c r="C15" s="31" t="s">
        <v>1682</v>
      </c>
      <c r="D15" s="31" t="s">
        <v>1683</v>
      </c>
      <c r="E15" s="31" t="s">
        <v>101</v>
      </c>
      <c r="F15" s="31" t="s">
        <v>1304</v>
      </c>
      <c r="G15" s="31" t="s">
        <v>124</v>
      </c>
      <c r="H15" s="31" t="s">
        <v>1303</v>
      </c>
      <c r="I15" s="38">
        <v>0.79513888888888884</v>
      </c>
      <c r="J15" s="31" t="s">
        <v>281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162"/>
      <c r="R15" s="23"/>
      <c r="S15" s="195">
        <v>18000</v>
      </c>
      <c r="T15" s="388"/>
    </row>
    <row r="16" spans="1:20" ht="50.1" customHeight="1" x14ac:dyDescent="1.3">
      <c r="A16" s="31" t="s">
        <v>1548</v>
      </c>
      <c r="B16" s="37" t="s">
        <v>1549</v>
      </c>
      <c r="C16" s="31" t="s">
        <v>1550</v>
      </c>
      <c r="D16" s="31" t="s">
        <v>1551</v>
      </c>
      <c r="E16" s="31" t="s">
        <v>101</v>
      </c>
      <c r="F16" s="31" t="s">
        <v>102</v>
      </c>
      <c r="G16" s="31" t="s">
        <v>1544</v>
      </c>
      <c r="H16" s="31" t="s">
        <v>1303</v>
      </c>
      <c r="I16" s="38">
        <v>0.41666666666666669</v>
      </c>
      <c r="J16" s="31" t="s">
        <v>281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162"/>
      <c r="R16" s="23"/>
      <c r="S16" s="170">
        <v>18000</v>
      </c>
      <c r="T16" s="388"/>
    </row>
    <row r="17" spans="1:20" ht="50.1" customHeight="1" x14ac:dyDescent="0.7">
      <c r="A17" s="711" t="s">
        <v>1278</v>
      </c>
      <c r="B17" s="804"/>
      <c r="C17" s="804"/>
      <c r="D17" s="804"/>
      <c r="E17" s="804"/>
      <c r="F17" s="804"/>
      <c r="G17" s="804"/>
      <c r="H17" s="804"/>
      <c r="I17" s="804"/>
      <c r="J17" s="804"/>
      <c r="K17" s="804"/>
      <c r="L17" s="804"/>
      <c r="M17" s="804"/>
      <c r="N17" s="23"/>
      <c r="O17" s="23"/>
      <c r="P17" s="23"/>
      <c r="Q17" s="162"/>
      <c r="R17" s="23"/>
      <c r="S17" s="195"/>
      <c r="T17" s="388">
        <v>1000000</v>
      </c>
    </row>
    <row r="18" spans="1:20" ht="50.1" customHeight="1" x14ac:dyDescent="1.3">
      <c r="A18" s="708" t="s">
        <v>3093</v>
      </c>
      <c r="B18" s="708"/>
      <c r="C18" s="708"/>
      <c r="D18" s="708"/>
      <c r="E18" s="708"/>
      <c r="F18" s="708"/>
      <c r="G18" s="708"/>
      <c r="H18" s="708"/>
      <c r="I18" s="708"/>
      <c r="J18" s="708"/>
      <c r="K18" s="708"/>
      <c r="L18" s="708"/>
      <c r="M18" s="708"/>
      <c r="N18" s="236"/>
      <c r="O18" s="236"/>
      <c r="P18" s="236"/>
      <c r="Q18" s="411"/>
      <c r="R18" s="236"/>
      <c r="S18" s="202"/>
      <c r="T18" s="493"/>
    </row>
    <row r="19" spans="1:20" ht="50.1" customHeight="1" x14ac:dyDescent="1.65">
      <c r="A19" s="31" t="s">
        <v>2705</v>
      </c>
      <c r="B19" s="37" t="s">
        <v>2706</v>
      </c>
      <c r="C19" s="31" t="s">
        <v>2707</v>
      </c>
      <c r="D19" s="31" t="s">
        <v>2708</v>
      </c>
      <c r="E19" s="31" t="s">
        <v>687</v>
      </c>
      <c r="F19" s="31" t="s">
        <v>123</v>
      </c>
      <c r="G19" s="31" t="s">
        <v>103</v>
      </c>
      <c r="H19" s="31" t="s">
        <v>2017</v>
      </c>
      <c r="I19" s="38">
        <v>0.41666666666666669</v>
      </c>
      <c r="J19" s="31" t="s">
        <v>281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42"/>
      <c r="R19" s="54"/>
      <c r="S19" s="195">
        <v>18000</v>
      </c>
      <c r="T19" s="492"/>
    </row>
    <row r="20" spans="1:20" ht="50.1" customHeight="1" x14ac:dyDescent="1.05">
      <c r="A20" s="696" t="s">
        <v>3094</v>
      </c>
      <c r="B20" s="696"/>
      <c r="C20" s="696"/>
      <c r="D20" s="696"/>
      <c r="E20" s="696"/>
      <c r="F20" s="696"/>
      <c r="G20" s="696"/>
      <c r="H20" s="696"/>
      <c r="I20" s="696"/>
      <c r="J20" s="696"/>
      <c r="K20" s="696"/>
      <c r="L20" s="696"/>
      <c r="M20" s="696"/>
      <c r="N20" s="237"/>
      <c r="O20" s="237"/>
      <c r="P20" s="237"/>
      <c r="Q20" s="410"/>
      <c r="R20" s="237"/>
      <c r="S20" s="202"/>
      <c r="T20" s="388"/>
    </row>
    <row r="21" spans="1:20" ht="50.1" customHeight="1" x14ac:dyDescent="1.25">
      <c r="A21" s="31" t="s">
        <v>1664</v>
      </c>
      <c r="B21" s="37" t="s">
        <v>1665</v>
      </c>
      <c r="C21" s="31" t="s">
        <v>1666</v>
      </c>
      <c r="D21" s="31" t="s">
        <v>1667</v>
      </c>
      <c r="E21" s="31" t="s">
        <v>101</v>
      </c>
      <c r="F21" s="31" t="s">
        <v>102</v>
      </c>
      <c r="G21" s="31" t="s">
        <v>124</v>
      </c>
      <c r="H21" s="31" t="s">
        <v>3098</v>
      </c>
      <c r="I21" s="38">
        <v>0.74305555555555558</v>
      </c>
      <c r="J21" s="31" t="s">
        <v>281</v>
      </c>
      <c r="K21" s="31" t="s">
        <v>105</v>
      </c>
      <c r="L21" s="31" t="s">
        <v>125</v>
      </c>
      <c r="M21" s="31" t="s">
        <v>107</v>
      </c>
      <c r="N21" s="29">
        <v>18000</v>
      </c>
      <c r="O21" s="23"/>
      <c r="P21" s="54"/>
      <c r="Q21" s="42"/>
      <c r="R21" s="54"/>
      <c r="S21" s="195">
        <v>18000</v>
      </c>
      <c r="T21" s="388"/>
    </row>
    <row r="22" spans="1:20" ht="50.1" customHeight="1" x14ac:dyDescent="1.25">
      <c r="A22" s="31" t="s">
        <v>3617</v>
      </c>
      <c r="B22" s="37" t="s">
        <v>3618</v>
      </c>
      <c r="C22" s="31" t="s">
        <v>3619</v>
      </c>
      <c r="D22" s="31" t="s">
        <v>3620</v>
      </c>
      <c r="E22" s="31" t="s">
        <v>101</v>
      </c>
      <c r="F22" s="31" t="s">
        <v>1304</v>
      </c>
      <c r="G22" s="31" t="s">
        <v>490</v>
      </c>
      <c r="H22" s="31" t="s">
        <v>3098</v>
      </c>
      <c r="I22" s="38">
        <v>0.75</v>
      </c>
      <c r="J22" s="31" t="s">
        <v>281</v>
      </c>
      <c r="K22" s="31" t="s">
        <v>105</v>
      </c>
      <c r="L22" s="31" t="s">
        <v>106</v>
      </c>
      <c r="M22" s="31" t="s">
        <v>107</v>
      </c>
      <c r="N22" s="29">
        <v>18000</v>
      </c>
      <c r="O22" s="23"/>
      <c r="P22" s="54"/>
      <c r="Q22" s="42"/>
      <c r="R22" s="54"/>
      <c r="S22" s="195">
        <v>18000</v>
      </c>
      <c r="T22" s="388"/>
    </row>
    <row r="23" spans="1:20" ht="50.1" customHeight="1" x14ac:dyDescent="1.25">
      <c r="A23" s="31" t="s">
        <v>3621</v>
      </c>
      <c r="B23" s="37" t="s">
        <v>3622</v>
      </c>
      <c r="C23" s="31" t="s">
        <v>3623</v>
      </c>
      <c r="D23" s="31" t="s">
        <v>3624</v>
      </c>
      <c r="E23" s="31" t="s">
        <v>101</v>
      </c>
      <c r="F23" s="31" t="s">
        <v>1304</v>
      </c>
      <c r="G23" s="31" t="s">
        <v>490</v>
      </c>
      <c r="H23" s="31" t="s">
        <v>3098</v>
      </c>
      <c r="I23" s="38">
        <v>0.75</v>
      </c>
      <c r="J23" s="31" t="s">
        <v>281</v>
      </c>
      <c r="K23" s="31" t="s">
        <v>105</v>
      </c>
      <c r="L23" s="31" t="s">
        <v>106</v>
      </c>
      <c r="M23" s="31" t="s">
        <v>491</v>
      </c>
      <c r="N23" s="29">
        <v>26000</v>
      </c>
      <c r="O23" s="23"/>
      <c r="P23" s="54"/>
      <c r="Q23" s="42"/>
      <c r="R23" s="54"/>
      <c r="S23" s="195">
        <v>26000</v>
      </c>
      <c r="T23" s="388"/>
    </row>
    <row r="24" spans="1:20" ht="50.1" customHeight="1" x14ac:dyDescent="1.25">
      <c r="A24" s="31" t="s">
        <v>3625</v>
      </c>
      <c r="B24" s="37" t="s">
        <v>3626</v>
      </c>
      <c r="C24" s="31" t="s">
        <v>3627</v>
      </c>
      <c r="D24" s="31" t="s">
        <v>3628</v>
      </c>
      <c r="E24" s="31" t="s">
        <v>101</v>
      </c>
      <c r="F24" s="31" t="s">
        <v>1304</v>
      </c>
      <c r="G24" s="31" t="s">
        <v>490</v>
      </c>
      <c r="H24" s="31" t="s">
        <v>3098</v>
      </c>
      <c r="I24" s="38">
        <v>0.75</v>
      </c>
      <c r="J24" s="31" t="s">
        <v>281</v>
      </c>
      <c r="K24" s="31" t="s">
        <v>105</v>
      </c>
      <c r="L24" s="31" t="s">
        <v>106</v>
      </c>
      <c r="M24" s="31" t="s">
        <v>491</v>
      </c>
      <c r="N24" s="29">
        <v>26000</v>
      </c>
      <c r="O24" s="23"/>
      <c r="P24" s="54"/>
      <c r="Q24" s="42"/>
      <c r="R24" s="54"/>
      <c r="S24" s="195">
        <v>26000</v>
      </c>
      <c r="T24" s="388"/>
    </row>
    <row r="25" spans="1:20" ht="50.1" customHeight="1" x14ac:dyDescent="1.65">
      <c r="A25" s="712" t="s">
        <v>5860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29"/>
      <c r="O25" s="23"/>
      <c r="P25" s="54"/>
      <c r="Q25" s="42"/>
      <c r="R25" s="54"/>
      <c r="S25" s="29"/>
      <c r="T25" s="492"/>
    </row>
    <row r="26" spans="1:20" ht="50.1" customHeight="1" x14ac:dyDescent="1.65">
      <c r="A26" s="31" t="s">
        <v>4895</v>
      </c>
      <c r="B26" s="37" t="s">
        <v>5064</v>
      </c>
      <c r="C26" s="31" t="s">
        <v>5065</v>
      </c>
      <c r="D26" s="31" t="s">
        <v>5066</v>
      </c>
      <c r="E26" s="31" t="s">
        <v>687</v>
      </c>
      <c r="F26" s="31" t="s">
        <v>123</v>
      </c>
      <c r="G26" s="31" t="s">
        <v>1127</v>
      </c>
      <c r="H26" s="31" t="s">
        <v>4090</v>
      </c>
      <c r="I26" s="38">
        <v>4.1666666666666664E-2</v>
      </c>
      <c r="J26" s="31" t="s">
        <v>281</v>
      </c>
      <c r="K26" s="31" t="s">
        <v>105</v>
      </c>
      <c r="L26" s="31" t="s">
        <v>106</v>
      </c>
      <c r="M26" s="31" t="s">
        <v>995</v>
      </c>
      <c r="N26" s="29"/>
      <c r="O26" s="23"/>
      <c r="P26" s="54"/>
      <c r="Q26" s="42"/>
      <c r="R26" s="54"/>
      <c r="S26" s="29">
        <v>43225</v>
      </c>
      <c r="T26" s="492"/>
    </row>
    <row r="27" spans="1:20" ht="50.1" customHeight="1" x14ac:dyDescent="1.65">
      <c r="A27" s="31" t="s">
        <v>4899</v>
      </c>
      <c r="B27" s="37" t="s">
        <v>4227</v>
      </c>
      <c r="C27" s="31" t="s">
        <v>5068</v>
      </c>
      <c r="D27" s="31" t="s">
        <v>5069</v>
      </c>
      <c r="E27" s="31" t="s">
        <v>687</v>
      </c>
      <c r="F27" s="31" t="s">
        <v>123</v>
      </c>
      <c r="G27" s="31" t="s">
        <v>1127</v>
      </c>
      <c r="H27" s="31" t="s">
        <v>4090</v>
      </c>
      <c r="I27" s="38">
        <v>4.1666666666666664E-2</v>
      </c>
      <c r="J27" s="31" t="s">
        <v>281</v>
      </c>
      <c r="K27" s="31" t="s">
        <v>105</v>
      </c>
      <c r="L27" s="31" t="s">
        <v>106</v>
      </c>
      <c r="M27" s="31" t="s">
        <v>995</v>
      </c>
      <c r="N27" s="29"/>
      <c r="O27" s="23"/>
      <c r="P27" s="54"/>
      <c r="Q27" s="42"/>
      <c r="R27" s="54"/>
      <c r="S27" s="29">
        <v>43225</v>
      </c>
      <c r="T27" s="492"/>
    </row>
    <row r="28" spans="1:20" ht="54" customHeight="1" x14ac:dyDescent="1.3">
      <c r="A28" s="712" t="s">
        <v>6765</v>
      </c>
      <c r="B28" s="712"/>
      <c r="C28" s="712"/>
      <c r="D28" s="712"/>
      <c r="E28" s="712"/>
      <c r="F28" s="712"/>
      <c r="G28" s="712"/>
      <c r="H28" s="712"/>
      <c r="I28" s="712"/>
      <c r="J28" s="712"/>
      <c r="K28" s="712"/>
      <c r="L28" s="712"/>
      <c r="M28" s="712"/>
      <c r="N28" s="23"/>
      <c r="O28" s="23"/>
      <c r="P28" s="29"/>
      <c r="Q28" s="162"/>
      <c r="R28" s="54"/>
      <c r="S28" s="29"/>
      <c r="T28" s="388"/>
    </row>
    <row r="29" spans="1:20" ht="54" customHeight="1" x14ac:dyDescent="1.25">
      <c r="A29" s="31" t="s">
        <v>6512</v>
      </c>
      <c r="B29" s="37" t="s">
        <v>6513</v>
      </c>
      <c r="C29" s="31" t="s">
        <v>6514</v>
      </c>
      <c r="D29" s="31" t="s">
        <v>6515</v>
      </c>
      <c r="E29" s="31" t="s">
        <v>687</v>
      </c>
      <c r="F29" s="31" t="s">
        <v>123</v>
      </c>
      <c r="G29" s="31" t="s">
        <v>103</v>
      </c>
      <c r="H29" s="31" t="s">
        <v>5801</v>
      </c>
      <c r="I29" s="38">
        <v>0.25</v>
      </c>
      <c r="J29" s="31" t="s">
        <v>281</v>
      </c>
      <c r="K29" s="31" t="s">
        <v>105</v>
      </c>
      <c r="L29" s="31" t="s">
        <v>106</v>
      </c>
      <c r="M29" s="31" t="s">
        <v>107</v>
      </c>
      <c r="N29" s="23"/>
      <c r="O29" s="23"/>
      <c r="P29" s="29"/>
      <c r="Q29" s="162"/>
      <c r="R29" s="54"/>
      <c r="S29" s="29">
        <v>22000</v>
      </c>
      <c r="T29" s="388"/>
    </row>
    <row r="30" spans="1:20" ht="54" customHeight="1" x14ac:dyDescent="1.25">
      <c r="A30" s="31" t="s">
        <v>6516</v>
      </c>
      <c r="B30" s="37" t="s">
        <v>6517</v>
      </c>
      <c r="C30" s="31" t="s">
        <v>6518</v>
      </c>
      <c r="D30" s="31" t="s">
        <v>6519</v>
      </c>
      <c r="E30" s="31" t="s">
        <v>687</v>
      </c>
      <c r="F30" s="31" t="s">
        <v>123</v>
      </c>
      <c r="G30" s="31" t="s">
        <v>103</v>
      </c>
      <c r="H30" s="31" t="s">
        <v>5801</v>
      </c>
      <c r="I30" s="38">
        <v>0.25</v>
      </c>
      <c r="J30" s="31" t="s">
        <v>281</v>
      </c>
      <c r="K30" s="31" t="s">
        <v>105</v>
      </c>
      <c r="L30" s="31" t="s">
        <v>106</v>
      </c>
      <c r="M30" s="31" t="s">
        <v>107</v>
      </c>
      <c r="N30" s="23"/>
      <c r="O30" s="23"/>
      <c r="P30" s="29"/>
      <c r="Q30" s="162"/>
      <c r="R30" s="54"/>
      <c r="S30" s="29">
        <v>22000</v>
      </c>
      <c r="T30" s="388"/>
    </row>
    <row r="31" spans="1:20" ht="54" customHeight="1" x14ac:dyDescent="1.25">
      <c r="A31" s="31" t="s">
        <v>6520</v>
      </c>
      <c r="B31" s="37" t="s">
        <v>6521</v>
      </c>
      <c r="C31" s="31" t="s">
        <v>6522</v>
      </c>
      <c r="D31" s="31" t="s">
        <v>6523</v>
      </c>
      <c r="E31" s="31" t="s">
        <v>687</v>
      </c>
      <c r="F31" s="31" t="s">
        <v>123</v>
      </c>
      <c r="G31" s="31" t="s">
        <v>103</v>
      </c>
      <c r="H31" s="31" t="s">
        <v>5801</v>
      </c>
      <c r="I31" s="38">
        <v>0.25</v>
      </c>
      <c r="J31" s="31" t="s">
        <v>281</v>
      </c>
      <c r="K31" s="31" t="s">
        <v>105</v>
      </c>
      <c r="L31" s="31" t="s">
        <v>106</v>
      </c>
      <c r="M31" s="31" t="s">
        <v>107</v>
      </c>
      <c r="N31" s="23"/>
      <c r="O31" s="23"/>
      <c r="P31" s="29"/>
      <c r="Q31" s="162"/>
      <c r="R31" s="54"/>
      <c r="S31" s="29">
        <v>22000</v>
      </c>
      <c r="T31" s="388"/>
    </row>
    <row r="32" spans="1:20" ht="54" customHeight="1" x14ac:dyDescent="1.25">
      <c r="A32" s="31" t="s">
        <v>6524</v>
      </c>
      <c r="B32" s="37" t="s">
        <v>6525</v>
      </c>
      <c r="C32" s="31" t="s">
        <v>6526</v>
      </c>
      <c r="D32" s="31" t="s">
        <v>6527</v>
      </c>
      <c r="E32" s="31" t="s">
        <v>101</v>
      </c>
      <c r="F32" s="31" t="s">
        <v>123</v>
      </c>
      <c r="G32" s="31" t="s">
        <v>124</v>
      </c>
      <c r="H32" s="31" t="s">
        <v>5801</v>
      </c>
      <c r="I32" s="38">
        <v>0.32291666666666669</v>
      </c>
      <c r="J32" s="31" t="s">
        <v>281</v>
      </c>
      <c r="K32" s="31" t="s">
        <v>105</v>
      </c>
      <c r="L32" s="31" t="s">
        <v>106</v>
      </c>
      <c r="M32" s="31" t="s">
        <v>107</v>
      </c>
      <c r="N32" s="23"/>
      <c r="O32" s="23"/>
      <c r="P32" s="29"/>
      <c r="Q32" s="162"/>
      <c r="R32" s="54"/>
      <c r="S32" s="29">
        <v>22000</v>
      </c>
      <c r="T32" s="388"/>
    </row>
    <row r="33" spans="1:20" ht="54" customHeight="1" x14ac:dyDescent="1.25">
      <c r="A33" s="31" t="s">
        <v>6532</v>
      </c>
      <c r="B33" s="37" t="s">
        <v>6533</v>
      </c>
      <c r="C33" s="31" t="s">
        <v>6534</v>
      </c>
      <c r="D33" s="31" t="s">
        <v>6535</v>
      </c>
      <c r="E33" s="31" t="s">
        <v>101</v>
      </c>
      <c r="F33" s="31" t="s">
        <v>1304</v>
      </c>
      <c r="G33" s="31" t="s">
        <v>103</v>
      </c>
      <c r="H33" s="31" t="s">
        <v>5801</v>
      </c>
      <c r="I33" s="38">
        <v>0.95833333333333337</v>
      </c>
      <c r="J33" s="31" t="s">
        <v>281</v>
      </c>
      <c r="K33" s="31" t="s">
        <v>105</v>
      </c>
      <c r="L33" s="31" t="s">
        <v>106</v>
      </c>
      <c r="M33" s="31" t="s">
        <v>107</v>
      </c>
      <c r="N33" s="23"/>
      <c r="O33" s="23"/>
      <c r="P33" s="29"/>
      <c r="Q33" s="162"/>
      <c r="R33" s="54"/>
      <c r="S33" s="29">
        <v>22000</v>
      </c>
      <c r="T33" s="388"/>
    </row>
    <row r="34" spans="1:20" ht="54" customHeight="1" x14ac:dyDescent="1.25">
      <c r="A34" s="31" t="s">
        <v>6536</v>
      </c>
      <c r="B34" s="37" t="s">
        <v>4948</v>
      </c>
      <c r="C34" s="31" t="s">
        <v>6537</v>
      </c>
      <c r="D34" s="31" t="s">
        <v>6538</v>
      </c>
      <c r="E34" s="31" t="s">
        <v>101</v>
      </c>
      <c r="F34" s="31" t="s">
        <v>1304</v>
      </c>
      <c r="G34" s="31" t="s">
        <v>103</v>
      </c>
      <c r="H34" s="31" t="s">
        <v>5801</v>
      </c>
      <c r="I34" s="38">
        <v>0.95833333333333337</v>
      </c>
      <c r="J34" s="31" t="s">
        <v>281</v>
      </c>
      <c r="K34" s="31" t="s">
        <v>105</v>
      </c>
      <c r="L34" s="31" t="s">
        <v>106</v>
      </c>
      <c r="M34" s="31" t="s">
        <v>107</v>
      </c>
      <c r="N34" s="23"/>
      <c r="O34" s="23"/>
      <c r="P34" s="29"/>
      <c r="Q34" s="162"/>
      <c r="R34" s="54"/>
      <c r="S34" s="29">
        <v>22000</v>
      </c>
      <c r="T34" s="388"/>
    </row>
    <row r="35" spans="1:20" ht="54" customHeight="1" x14ac:dyDescent="1.25">
      <c r="A35" s="31" t="s">
        <v>6539</v>
      </c>
      <c r="B35" s="37" t="s">
        <v>6540</v>
      </c>
      <c r="C35" s="31" t="s">
        <v>6541</v>
      </c>
      <c r="D35" s="31" t="s">
        <v>6542</v>
      </c>
      <c r="E35" s="31" t="s">
        <v>101</v>
      </c>
      <c r="F35" s="31" t="s">
        <v>1304</v>
      </c>
      <c r="G35" s="31" t="s">
        <v>103</v>
      </c>
      <c r="H35" s="31" t="s">
        <v>5801</v>
      </c>
      <c r="I35" s="38">
        <v>0.95833333333333337</v>
      </c>
      <c r="J35" s="31" t="s">
        <v>281</v>
      </c>
      <c r="K35" s="31" t="s">
        <v>105</v>
      </c>
      <c r="L35" s="31" t="s">
        <v>106</v>
      </c>
      <c r="M35" s="31" t="s">
        <v>107</v>
      </c>
      <c r="N35" s="23"/>
      <c r="O35" s="23"/>
      <c r="P35" s="29"/>
      <c r="Q35" s="162"/>
      <c r="R35" s="54"/>
      <c r="S35" s="29">
        <v>22000</v>
      </c>
      <c r="T35" s="388"/>
    </row>
    <row r="36" spans="1:20" ht="54" customHeight="1" x14ac:dyDescent="1.05">
      <c r="A36" s="215" t="s">
        <v>6779</v>
      </c>
      <c r="B36" s="274">
        <v>33187</v>
      </c>
      <c r="C36" s="215"/>
      <c r="D36" s="215" t="s">
        <v>6780</v>
      </c>
      <c r="E36" s="127"/>
      <c r="F36" s="127"/>
      <c r="G36" s="127"/>
      <c r="H36" s="127"/>
      <c r="I36" s="127"/>
      <c r="J36" s="127"/>
      <c r="K36" s="127"/>
      <c r="L36" s="127"/>
      <c r="M36" s="31" t="s">
        <v>107</v>
      </c>
      <c r="N36" s="127"/>
      <c r="O36" s="127"/>
      <c r="P36" s="127"/>
      <c r="Q36" s="29"/>
      <c r="R36" s="127"/>
      <c r="S36" s="195">
        <v>18000</v>
      </c>
      <c r="T36" s="388"/>
    </row>
    <row r="37" spans="1:20" ht="54" customHeight="1" x14ac:dyDescent="1.25">
      <c r="A37" s="696" t="s">
        <v>7858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23"/>
      <c r="O37" s="54"/>
      <c r="P37" s="131"/>
      <c r="Q37" s="42"/>
      <c r="R37" s="23"/>
      <c r="S37" s="301"/>
      <c r="T37" s="388"/>
    </row>
    <row r="38" spans="1:20" ht="54" customHeight="1" x14ac:dyDescent="1.25">
      <c r="A38" s="31" t="s">
        <v>7486</v>
      </c>
      <c r="B38" s="37" t="s">
        <v>7487</v>
      </c>
      <c r="C38" s="31" t="s">
        <v>7488</v>
      </c>
      <c r="D38" s="31" t="s">
        <v>7489</v>
      </c>
      <c r="E38" s="31" t="s">
        <v>101</v>
      </c>
      <c r="F38" s="31" t="s">
        <v>102</v>
      </c>
      <c r="G38" s="31" t="s">
        <v>124</v>
      </c>
      <c r="H38" s="31" t="s">
        <v>6809</v>
      </c>
      <c r="I38" s="38">
        <v>0.27083333333333331</v>
      </c>
      <c r="J38" s="31" t="s">
        <v>281</v>
      </c>
      <c r="K38" s="31" t="s">
        <v>105</v>
      </c>
      <c r="L38" s="31" t="s">
        <v>106</v>
      </c>
      <c r="M38" s="31" t="s">
        <v>107</v>
      </c>
      <c r="N38" s="23"/>
      <c r="O38" s="54"/>
      <c r="P38" s="131"/>
      <c r="Q38" s="42"/>
      <c r="R38" s="23"/>
      <c r="S38" s="29">
        <v>22000</v>
      </c>
      <c r="T38" s="388"/>
    </row>
    <row r="39" spans="1:20" ht="54" customHeight="1" x14ac:dyDescent="1.25">
      <c r="A39" s="31" t="s">
        <v>7490</v>
      </c>
      <c r="B39" s="37" t="s">
        <v>7491</v>
      </c>
      <c r="C39" s="31" t="s">
        <v>7492</v>
      </c>
      <c r="D39" s="31" t="s">
        <v>7493</v>
      </c>
      <c r="E39" s="31" t="s">
        <v>687</v>
      </c>
      <c r="F39" s="31" t="s">
        <v>1304</v>
      </c>
      <c r="G39" s="31" t="s">
        <v>103</v>
      </c>
      <c r="H39" s="31" t="s">
        <v>6809</v>
      </c>
      <c r="I39" s="38">
        <v>0.41666666666666669</v>
      </c>
      <c r="J39" s="31" t="s">
        <v>281</v>
      </c>
      <c r="K39" s="31" t="s">
        <v>105</v>
      </c>
      <c r="L39" s="31" t="s">
        <v>106</v>
      </c>
      <c r="M39" s="31" t="s">
        <v>107</v>
      </c>
      <c r="N39" s="23"/>
      <c r="O39" s="54"/>
      <c r="P39" s="131"/>
      <c r="Q39" s="42"/>
      <c r="R39" s="23"/>
      <c r="S39" s="29">
        <v>22000</v>
      </c>
      <c r="T39" s="388"/>
    </row>
    <row r="40" spans="1:20" ht="54" customHeight="1" x14ac:dyDescent="1.25">
      <c r="A40" s="31" t="s">
        <v>7494</v>
      </c>
      <c r="B40" s="37" t="s">
        <v>7495</v>
      </c>
      <c r="C40" s="31" t="s">
        <v>7496</v>
      </c>
      <c r="D40" s="31" t="s">
        <v>7497</v>
      </c>
      <c r="E40" s="31" t="s">
        <v>687</v>
      </c>
      <c r="F40" s="31" t="s">
        <v>1304</v>
      </c>
      <c r="G40" s="31" t="s">
        <v>103</v>
      </c>
      <c r="H40" s="31" t="s">
        <v>6809</v>
      </c>
      <c r="I40" s="38">
        <v>0.41666666666666669</v>
      </c>
      <c r="J40" s="31" t="s">
        <v>281</v>
      </c>
      <c r="K40" s="31" t="s">
        <v>105</v>
      </c>
      <c r="L40" s="31" t="s">
        <v>106</v>
      </c>
      <c r="M40" s="31" t="s">
        <v>107</v>
      </c>
      <c r="N40" s="23"/>
      <c r="O40" s="54"/>
      <c r="P40" s="131"/>
      <c r="Q40" s="42"/>
      <c r="R40" s="23"/>
      <c r="S40" s="29">
        <v>22000</v>
      </c>
      <c r="T40" s="388"/>
    </row>
    <row r="41" spans="1:20" ht="54" customHeight="1" x14ac:dyDescent="1.25">
      <c r="A41" s="31" t="s">
        <v>7498</v>
      </c>
      <c r="B41" s="37" t="s">
        <v>7499</v>
      </c>
      <c r="C41" s="31" t="s">
        <v>7500</v>
      </c>
      <c r="D41" s="31" t="s">
        <v>7501</v>
      </c>
      <c r="E41" s="31" t="s">
        <v>687</v>
      </c>
      <c r="F41" s="31" t="s">
        <v>1304</v>
      </c>
      <c r="G41" s="31" t="s">
        <v>103</v>
      </c>
      <c r="H41" s="31" t="s">
        <v>6809</v>
      </c>
      <c r="I41" s="38">
        <v>0.41666666666666669</v>
      </c>
      <c r="J41" s="31" t="s">
        <v>281</v>
      </c>
      <c r="K41" s="31" t="s">
        <v>105</v>
      </c>
      <c r="L41" s="31" t="s">
        <v>106</v>
      </c>
      <c r="M41" s="31" t="s">
        <v>107</v>
      </c>
      <c r="N41" s="23"/>
      <c r="O41" s="54"/>
      <c r="P41" s="131"/>
      <c r="Q41" s="42"/>
      <c r="R41" s="23"/>
      <c r="S41" s="29">
        <v>22000</v>
      </c>
      <c r="T41" s="388"/>
    </row>
    <row r="42" spans="1:20" ht="54" customHeight="1" x14ac:dyDescent="1.25">
      <c r="A42" s="31" t="s">
        <v>7502</v>
      </c>
      <c r="B42" s="37" t="s">
        <v>7503</v>
      </c>
      <c r="C42" s="31" t="s">
        <v>7504</v>
      </c>
      <c r="D42" s="31" t="s">
        <v>7505</v>
      </c>
      <c r="E42" s="31" t="s">
        <v>687</v>
      </c>
      <c r="F42" s="31" t="s">
        <v>1304</v>
      </c>
      <c r="G42" s="31" t="s">
        <v>103</v>
      </c>
      <c r="H42" s="31" t="s">
        <v>6809</v>
      </c>
      <c r="I42" s="38">
        <v>0.41666666666666669</v>
      </c>
      <c r="J42" s="31" t="s">
        <v>281</v>
      </c>
      <c r="K42" s="31" t="s">
        <v>105</v>
      </c>
      <c r="L42" s="31" t="s">
        <v>106</v>
      </c>
      <c r="M42" s="31" t="s">
        <v>107</v>
      </c>
      <c r="N42" s="23"/>
      <c r="O42" s="54"/>
      <c r="P42" s="131"/>
      <c r="Q42" s="42"/>
      <c r="R42" s="23"/>
      <c r="S42" s="29">
        <v>22000</v>
      </c>
      <c r="T42" s="388"/>
    </row>
    <row r="43" spans="1:20" ht="54" customHeight="1" x14ac:dyDescent="1.25">
      <c r="A43" s="31" t="s">
        <v>7506</v>
      </c>
      <c r="B43" s="37" t="s">
        <v>7507</v>
      </c>
      <c r="C43" s="31" t="s">
        <v>7508</v>
      </c>
      <c r="D43" s="31" t="s">
        <v>7509</v>
      </c>
      <c r="E43" s="31" t="s">
        <v>687</v>
      </c>
      <c r="F43" s="31" t="s">
        <v>1304</v>
      </c>
      <c r="G43" s="31" t="s">
        <v>103</v>
      </c>
      <c r="H43" s="31" t="s">
        <v>6809</v>
      </c>
      <c r="I43" s="38">
        <v>0.41666666666666669</v>
      </c>
      <c r="J43" s="31" t="s">
        <v>281</v>
      </c>
      <c r="K43" s="31" t="s">
        <v>105</v>
      </c>
      <c r="L43" s="31" t="s">
        <v>106</v>
      </c>
      <c r="M43" s="31" t="s">
        <v>107</v>
      </c>
      <c r="N43" s="23"/>
      <c r="O43" s="54"/>
      <c r="P43" s="131"/>
      <c r="Q43" s="42"/>
      <c r="R43" s="23"/>
      <c r="S43" s="29">
        <v>22000</v>
      </c>
      <c r="T43" s="388"/>
    </row>
    <row r="44" spans="1:20" ht="54" customHeight="1" x14ac:dyDescent="1.25">
      <c r="A44" s="31" t="s">
        <v>7510</v>
      </c>
      <c r="B44" s="37" t="s">
        <v>7511</v>
      </c>
      <c r="C44" s="31" t="s">
        <v>7512</v>
      </c>
      <c r="D44" s="31" t="s">
        <v>7513</v>
      </c>
      <c r="E44" s="31" t="s">
        <v>687</v>
      </c>
      <c r="F44" s="31" t="s">
        <v>1304</v>
      </c>
      <c r="G44" s="31" t="s">
        <v>103</v>
      </c>
      <c r="H44" s="31" t="s">
        <v>6809</v>
      </c>
      <c r="I44" s="38">
        <v>0.41666666666666669</v>
      </c>
      <c r="J44" s="31" t="s">
        <v>281</v>
      </c>
      <c r="K44" s="31" t="s">
        <v>105</v>
      </c>
      <c r="L44" s="31" t="s">
        <v>106</v>
      </c>
      <c r="M44" s="31" t="s">
        <v>107</v>
      </c>
      <c r="N44" s="23"/>
      <c r="O44" s="54"/>
      <c r="P44" s="131"/>
      <c r="Q44" s="42"/>
      <c r="R44" s="23"/>
      <c r="S44" s="29">
        <v>22000</v>
      </c>
      <c r="T44" s="388"/>
    </row>
    <row r="45" spans="1:20" ht="54" customHeight="1" x14ac:dyDescent="1.25">
      <c r="A45" s="31" t="s">
        <v>7514</v>
      </c>
      <c r="B45" s="37" t="s">
        <v>5354</v>
      </c>
      <c r="C45" s="31" t="s">
        <v>7515</v>
      </c>
      <c r="D45" s="31" t="s">
        <v>7516</v>
      </c>
      <c r="E45" s="31" t="s">
        <v>687</v>
      </c>
      <c r="F45" s="31" t="s">
        <v>1304</v>
      </c>
      <c r="G45" s="31" t="s">
        <v>103</v>
      </c>
      <c r="H45" s="31" t="s">
        <v>6809</v>
      </c>
      <c r="I45" s="38">
        <v>0.41666666666666669</v>
      </c>
      <c r="J45" s="31" t="s">
        <v>281</v>
      </c>
      <c r="K45" s="31" t="s">
        <v>105</v>
      </c>
      <c r="L45" s="31" t="s">
        <v>106</v>
      </c>
      <c r="M45" s="31" t="s">
        <v>107</v>
      </c>
      <c r="N45" s="23"/>
      <c r="O45" s="54"/>
      <c r="P45" s="131"/>
      <c r="Q45" s="42"/>
      <c r="R45" s="23"/>
      <c r="S45" s="29">
        <v>22000</v>
      </c>
      <c r="T45" s="388"/>
    </row>
    <row r="46" spans="1:20" ht="54" customHeight="1" x14ac:dyDescent="1.25">
      <c r="A46" s="31" t="s">
        <v>7517</v>
      </c>
      <c r="B46" s="37" t="s">
        <v>4486</v>
      </c>
      <c r="C46" s="31" t="s">
        <v>7518</v>
      </c>
      <c r="D46" s="31" t="s">
        <v>7519</v>
      </c>
      <c r="E46" s="31" t="s">
        <v>687</v>
      </c>
      <c r="F46" s="31" t="s">
        <v>1304</v>
      </c>
      <c r="G46" s="31" t="s">
        <v>103</v>
      </c>
      <c r="H46" s="31" t="s">
        <v>6809</v>
      </c>
      <c r="I46" s="38">
        <v>0.41666666666666669</v>
      </c>
      <c r="J46" s="31" t="s">
        <v>281</v>
      </c>
      <c r="K46" s="31" t="s">
        <v>105</v>
      </c>
      <c r="L46" s="31" t="s">
        <v>106</v>
      </c>
      <c r="M46" s="31" t="s">
        <v>107</v>
      </c>
      <c r="N46" s="23"/>
      <c r="O46" s="54"/>
      <c r="P46" s="131"/>
      <c r="Q46" s="42"/>
      <c r="R46" s="23"/>
      <c r="S46" s="29">
        <v>22000</v>
      </c>
      <c r="T46" s="388"/>
    </row>
    <row r="47" spans="1:20" ht="54" customHeight="1" x14ac:dyDescent="1.25">
      <c r="A47" s="31" t="s">
        <v>7520</v>
      </c>
      <c r="B47" s="37" t="s">
        <v>2517</v>
      </c>
      <c r="C47" s="31" t="s">
        <v>7521</v>
      </c>
      <c r="D47" s="31" t="s">
        <v>7522</v>
      </c>
      <c r="E47" s="31" t="s">
        <v>687</v>
      </c>
      <c r="F47" s="31" t="s">
        <v>1304</v>
      </c>
      <c r="G47" s="31" t="s">
        <v>103</v>
      </c>
      <c r="H47" s="31" t="s">
        <v>6809</v>
      </c>
      <c r="I47" s="38">
        <v>0.41666666666666669</v>
      </c>
      <c r="J47" s="31" t="s">
        <v>281</v>
      </c>
      <c r="K47" s="31" t="s">
        <v>105</v>
      </c>
      <c r="L47" s="31" t="s">
        <v>106</v>
      </c>
      <c r="M47" s="31" t="s">
        <v>107</v>
      </c>
      <c r="N47" s="23"/>
      <c r="O47" s="54"/>
      <c r="P47" s="131"/>
      <c r="Q47" s="42"/>
      <c r="R47" s="23"/>
      <c r="S47" s="29">
        <v>22000</v>
      </c>
      <c r="T47" s="388"/>
    </row>
    <row r="48" spans="1:20" ht="54" customHeight="1" x14ac:dyDescent="1.25">
      <c r="A48" s="31" t="s">
        <v>7523</v>
      </c>
      <c r="B48" s="37" t="s">
        <v>7524</v>
      </c>
      <c r="C48" s="31" t="s">
        <v>7525</v>
      </c>
      <c r="D48" s="31" t="s">
        <v>7526</v>
      </c>
      <c r="E48" s="31" t="s">
        <v>687</v>
      </c>
      <c r="F48" s="31" t="s">
        <v>1304</v>
      </c>
      <c r="G48" s="31" t="s">
        <v>103</v>
      </c>
      <c r="H48" s="31" t="s">
        <v>6809</v>
      </c>
      <c r="I48" s="38">
        <v>0.41666666666666669</v>
      </c>
      <c r="J48" s="31" t="s">
        <v>281</v>
      </c>
      <c r="K48" s="31" t="s">
        <v>105</v>
      </c>
      <c r="L48" s="31" t="s">
        <v>106</v>
      </c>
      <c r="M48" s="31" t="s">
        <v>107</v>
      </c>
      <c r="N48" s="23"/>
      <c r="O48" s="54"/>
      <c r="P48" s="131"/>
      <c r="Q48" s="42"/>
      <c r="R48" s="23"/>
      <c r="S48" s="29">
        <v>22000</v>
      </c>
      <c r="T48" s="388"/>
    </row>
    <row r="49" spans="1:20" ht="54" customHeight="1" x14ac:dyDescent="1.25">
      <c r="A49" s="31" t="s">
        <v>7527</v>
      </c>
      <c r="B49" s="37" t="s">
        <v>7528</v>
      </c>
      <c r="C49" s="31" t="s">
        <v>7529</v>
      </c>
      <c r="D49" s="31" t="s">
        <v>7530</v>
      </c>
      <c r="E49" s="31" t="s">
        <v>687</v>
      </c>
      <c r="F49" s="31" t="s">
        <v>1304</v>
      </c>
      <c r="G49" s="31" t="s">
        <v>103</v>
      </c>
      <c r="H49" s="31" t="s">
        <v>6809</v>
      </c>
      <c r="I49" s="38">
        <v>0.41666666666666669</v>
      </c>
      <c r="J49" s="31" t="s">
        <v>281</v>
      </c>
      <c r="K49" s="31" t="s">
        <v>105</v>
      </c>
      <c r="L49" s="31" t="s">
        <v>106</v>
      </c>
      <c r="M49" s="31" t="s">
        <v>107</v>
      </c>
      <c r="N49" s="23"/>
      <c r="O49" s="54"/>
      <c r="P49" s="131"/>
      <c r="Q49" s="42"/>
      <c r="R49" s="23"/>
      <c r="S49" s="29">
        <v>22000</v>
      </c>
      <c r="T49" s="388"/>
    </row>
    <row r="50" spans="1:20" ht="54" customHeight="1" x14ac:dyDescent="1.25">
      <c r="A50" s="31" t="s">
        <v>7531</v>
      </c>
      <c r="B50" s="37" t="s">
        <v>7532</v>
      </c>
      <c r="C50" s="31" t="s">
        <v>7533</v>
      </c>
      <c r="D50" s="31" t="s">
        <v>7534</v>
      </c>
      <c r="E50" s="31" t="s">
        <v>687</v>
      </c>
      <c r="F50" s="31" t="s">
        <v>1304</v>
      </c>
      <c r="G50" s="31" t="s">
        <v>103</v>
      </c>
      <c r="H50" s="31" t="s">
        <v>6809</v>
      </c>
      <c r="I50" s="38">
        <v>0.41666666666666669</v>
      </c>
      <c r="J50" s="31" t="s">
        <v>281</v>
      </c>
      <c r="K50" s="31" t="s">
        <v>105</v>
      </c>
      <c r="L50" s="31" t="s">
        <v>106</v>
      </c>
      <c r="M50" s="31" t="s">
        <v>107</v>
      </c>
      <c r="N50" s="23"/>
      <c r="O50" s="54"/>
      <c r="P50" s="131"/>
      <c r="Q50" s="42"/>
      <c r="R50" s="23"/>
      <c r="S50" s="29">
        <v>22000</v>
      </c>
      <c r="T50" s="388"/>
    </row>
    <row r="51" spans="1:20" ht="54" customHeight="1" x14ac:dyDescent="1.25">
      <c r="A51" s="31" t="s">
        <v>7535</v>
      </c>
      <c r="B51" s="37" t="s">
        <v>7536</v>
      </c>
      <c r="C51" s="31" t="s">
        <v>7537</v>
      </c>
      <c r="D51" s="31" t="s">
        <v>7538</v>
      </c>
      <c r="E51" s="31" t="s">
        <v>687</v>
      </c>
      <c r="F51" s="31" t="s">
        <v>1304</v>
      </c>
      <c r="G51" s="31" t="s">
        <v>103</v>
      </c>
      <c r="H51" s="31" t="s">
        <v>6809</v>
      </c>
      <c r="I51" s="38">
        <v>0.41666666666666669</v>
      </c>
      <c r="J51" s="31" t="s">
        <v>281</v>
      </c>
      <c r="K51" s="31" t="s">
        <v>105</v>
      </c>
      <c r="L51" s="31" t="s">
        <v>106</v>
      </c>
      <c r="M51" s="31" t="s">
        <v>107</v>
      </c>
      <c r="N51" s="23"/>
      <c r="O51" s="54"/>
      <c r="P51" s="131"/>
      <c r="Q51" s="42"/>
      <c r="R51" s="23"/>
      <c r="S51" s="29">
        <v>22000</v>
      </c>
      <c r="T51" s="388"/>
    </row>
    <row r="52" spans="1:20" ht="54" customHeight="1" x14ac:dyDescent="1.25">
      <c r="A52" s="31" t="s">
        <v>7539</v>
      </c>
      <c r="B52" s="37" t="s">
        <v>7540</v>
      </c>
      <c r="C52" s="31" t="s">
        <v>7541</v>
      </c>
      <c r="D52" s="31" t="s">
        <v>7542</v>
      </c>
      <c r="E52" s="31" t="s">
        <v>687</v>
      </c>
      <c r="F52" s="31" t="s">
        <v>1304</v>
      </c>
      <c r="G52" s="31" t="s">
        <v>103</v>
      </c>
      <c r="H52" s="31" t="s">
        <v>6809</v>
      </c>
      <c r="I52" s="38">
        <v>0.41666666666666669</v>
      </c>
      <c r="J52" s="31" t="s">
        <v>281</v>
      </c>
      <c r="K52" s="31" t="s">
        <v>105</v>
      </c>
      <c r="L52" s="31" t="s">
        <v>106</v>
      </c>
      <c r="M52" s="31" t="s">
        <v>107</v>
      </c>
      <c r="N52" s="23"/>
      <c r="O52" s="54"/>
      <c r="P52" s="131"/>
      <c r="Q52" s="42"/>
      <c r="R52" s="23"/>
      <c r="S52" s="29">
        <v>22000</v>
      </c>
      <c r="T52" s="388"/>
    </row>
    <row r="53" spans="1:20" ht="54" customHeight="1" x14ac:dyDescent="1.25">
      <c r="A53" s="31" t="s">
        <v>7543</v>
      </c>
      <c r="B53" s="37" t="s">
        <v>7544</v>
      </c>
      <c r="C53" s="31" t="s">
        <v>7545</v>
      </c>
      <c r="D53" s="31" t="s">
        <v>7546</v>
      </c>
      <c r="E53" s="31" t="s">
        <v>687</v>
      </c>
      <c r="F53" s="31" t="s">
        <v>1304</v>
      </c>
      <c r="G53" s="31" t="s">
        <v>103</v>
      </c>
      <c r="H53" s="31" t="s">
        <v>6809</v>
      </c>
      <c r="I53" s="38">
        <v>0.41666666666666669</v>
      </c>
      <c r="J53" s="31" t="s">
        <v>281</v>
      </c>
      <c r="K53" s="31" t="s">
        <v>105</v>
      </c>
      <c r="L53" s="31" t="s">
        <v>106</v>
      </c>
      <c r="M53" s="31" t="s">
        <v>107</v>
      </c>
      <c r="N53" s="23"/>
      <c r="O53" s="54"/>
      <c r="P53" s="131"/>
      <c r="Q53" s="42"/>
      <c r="R53" s="23"/>
      <c r="S53" s="29">
        <v>22000</v>
      </c>
      <c r="T53" s="388"/>
    </row>
    <row r="54" spans="1:20" ht="54" customHeight="1" x14ac:dyDescent="1.25">
      <c r="A54" s="31" t="s">
        <v>7547</v>
      </c>
      <c r="B54" s="37" t="s">
        <v>7548</v>
      </c>
      <c r="C54" s="31" t="s">
        <v>7549</v>
      </c>
      <c r="D54" s="31" t="s">
        <v>7550</v>
      </c>
      <c r="E54" s="31" t="s">
        <v>687</v>
      </c>
      <c r="F54" s="31" t="s">
        <v>1304</v>
      </c>
      <c r="G54" s="31" t="s">
        <v>103</v>
      </c>
      <c r="H54" s="31" t="s">
        <v>6809</v>
      </c>
      <c r="I54" s="38">
        <v>0.41666666666666669</v>
      </c>
      <c r="J54" s="31" t="s">
        <v>281</v>
      </c>
      <c r="K54" s="31" t="s">
        <v>105</v>
      </c>
      <c r="L54" s="31" t="s">
        <v>106</v>
      </c>
      <c r="M54" s="31" t="s">
        <v>107</v>
      </c>
      <c r="N54" s="23"/>
      <c r="O54" s="54"/>
      <c r="P54" s="131"/>
      <c r="Q54" s="42"/>
      <c r="R54" s="23"/>
      <c r="S54" s="29">
        <v>22000</v>
      </c>
      <c r="T54" s="388"/>
    </row>
    <row r="55" spans="1:20" ht="54" customHeight="1" x14ac:dyDescent="1.25">
      <c r="A55" s="31" t="s">
        <v>7551</v>
      </c>
      <c r="B55" s="37" t="s">
        <v>7552</v>
      </c>
      <c r="C55" s="31" t="s">
        <v>7553</v>
      </c>
      <c r="D55" s="31" t="s">
        <v>7554</v>
      </c>
      <c r="E55" s="31" t="s">
        <v>687</v>
      </c>
      <c r="F55" s="31" t="s">
        <v>1304</v>
      </c>
      <c r="G55" s="31" t="s">
        <v>103</v>
      </c>
      <c r="H55" s="31" t="s">
        <v>6809</v>
      </c>
      <c r="I55" s="38">
        <v>0.41666666666666669</v>
      </c>
      <c r="J55" s="31" t="s">
        <v>281</v>
      </c>
      <c r="K55" s="31" t="s">
        <v>105</v>
      </c>
      <c r="L55" s="31" t="s">
        <v>106</v>
      </c>
      <c r="M55" s="31" t="s">
        <v>107</v>
      </c>
      <c r="N55" s="23"/>
      <c r="O55" s="54"/>
      <c r="P55" s="131"/>
      <c r="Q55" s="42"/>
      <c r="R55" s="23"/>
      <c r="S55" s="29">
        <v>22000</v>
      </c>
      <c r="T55" s="388"/>
    </row>
    <row r="56" spans="1:20" ht="50.1" customHeight="1" x14ac:dyDescent="1.3">
      <c r="A56" s="31" t="s">
        <v>7465</v>
      </c>
      <c r="B56" s="37" t="s">
        <v>7466</v>
      </c>
      <c r="C56" s="31" t="s">
        <v>7467</v>
      </c>
      <c r="D56" s="31" t="s">
        <v>7468</v>
      </c>
      <c r="E56" s="31" t="s">
        <v>101</v>
      </c>
      <c r="F56" s="31" t="s">
        <v>123</v>
      </c>
      <c r="G56" s="31" t="s">
        <v>103</v>
      </c>
      <c r="H56" s="31" t="s">
        <v>6809</v>
      </c>
      <c r="I56" s="38">
        <v>0.41666666666666669</v>
      </c>
      <c r="J56" s="31" t="s">
        <v>7469</v>
      </c>
      <c r="K56" s="31" t="s">
        <v>105</v>
      </c>
      <c r="L56" s="31" t="s">
        <v>106</v>
      </c>
      <c r="M56" s="31" t="s">
        <v>107</v>
      </c>
      <c r="N56" s="23"/>
      <c r="O56" s="54"/>
      <c r="P56" s="131"/>
      <c r="Q56" s="169"/>
      <c r="R56" s="21"/>
      <c r="S56" s="29">
        <v>22000</v>
      </c>
      <c r="T56" s="451"/>
    </row>
    <row r="57" spans="1:20" ht="54" customHeight="1" x14ac:dyDescent="1.05">
      <c r="A57" s="696" t="s">
        <v>9528</v>
      </c>
      <c r="B57" s="696"/>
      <c r="C57" s="696"/>
      <c r="D57" s="696"/>
      <c r="E57" s="696"/>
      <c r="F57" s="696"/>
      <c r="G57" s="696"/>
      <c r="H57" s="696"/>
      <c r="I57" s="696"/>
      <c r="J57" s="696"/>
      <c r="K57" s="696"/>
      <c r="L57" s="696"/>
      <c r="M57" s="696"/>
      <c r="N57" s="23"/>
      <c r="O57" s="23"/>
      <c r="P57" s="23"/>
      <c r="Q57" s="162"/>
      <c r="R57" s="23"/>
      <c r="S57" s="131"/>
      <c r="T57" s="388"/>
    </row>
    <row r="58" spans="1:20" ht="54" customHeight="1" x14ac:dyDescent="1.05">
      <c r="A58" s="31" t="s">
        <v>9254</v>
      </c>
      <c r="B58" s="37" t="s">
        <v>9255</v>
      </c>
      <c r="C58" s="31" t="s">
        <v>9256</v>
      </c>
      <c r="D58" s="31" t="s">
        <v>9257</v>
      </c>
      <c r="E58" s="31" t="s">
        <v>101</v>
      </c>
      <c r="F58" s="31" t="s">
        <v>102</v>
      </c>
      <c r="G58" s="31" t="s">
        <v>567</v>
      </c>
      <c r="H58" s="31" t="s">
        <v>8888</v>
      </c>
      <c r="I58" s="38">
        <v>0.375</v>
      </c>
      <c r="J58" s="31" t="s">
        <v>281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162"/>
      <c r="R58" s="23"/>
      <c r="S58" s="131">
        <v>25000</v>
      </c>
      <c r="T58" s="388"/>
    </row>
    <row r="59" spans="1:20" ht="54" customHeight="1" x14ac:dyDescent="1.05">
      <c r="A59" s="696" t="s">
        <v>9526</v>
      </c>
      <c r="B59" s="696"/>
      <c r="C59" s="696"/>
      <c r="D59" s="696"/>
      <c r="E59" s="696"/>
      <c r="F59" s="696"/>
      <c r="G59" s="696"/>
      <c r="H59" s="696"/>
      <c r="I59" s="696"/>
      <c r="J59" s="696"/>
      <c r="K59" s="696"/>
      <c r="L59" s="696"/>
      <c r="M59" s="696"/>
      <c r="N59" s="23"/>
      <c r="O59" s="23"/>
      <c r="P59" s="23"/>
      <c r="Q59" s="162"/>
      <c r="R59" s="23"/>
      <c r="S59" s="29"/>
      <c r="T59" s="388"/>
    </row>
    <row r="60" spans="1:20" ht="54" customHeight="1" x14ac:dyDescent="1.05">
      <c r="A60" s="31" t="s">
        <v>8494</v>
      </c>
      <c r="B60" s="37" t="s">
        <v>8495</v>
      </c>
      <c r="C60" s="31" t="s">
        <v>8496</v>
      </c>
      <c r="D60" s="31" t="s">
        <v>8497</v>
      </c>
      <c r="E60" s="31" t="s">
        <v>101</v>
      </c>
      <c r="F60" s="31" t="s">
        <v>123</v>
      </c>
      <c r="G60" s="31" t="s">
        <v>103</v>
      </c>
      <c r="H60" s="31" t="s">
        <v>7872</v>
      </c>
      <c r="I60" s="38">
        <v>0.375</v>
      </c>
      <c r="J60" s="31" t="s">
        <v>7469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162"/>
      <c r="R60" s="23"/>
      <c r="S60" s="29">
        <v>22000</v>
      </c>
      <c r="T60" s="388"/>
    </row>
    <row r="61" spans="1:20" ht="54" customHeight="1" x14ac:dyDescent="1.05">
      <c r="A61" s="31" t="s">
        <v>8498</v>
      </c>
      <c r="B61" s="37" t="s">
        <v>8499</v>
      </c>
      <c r="C61" s="31" t="s">
        <v>8500</v>
      </c>
      <c r="D61" s="31" t="s">
        <v>8501</v>
      </c>
      <c r="E61" s="31" t="s">
        <v>687</v>
      </c>
      <c r="F61" s="31" t="s">
        <v>102</v>
      </c>
      <c r="G61" s="31" t="s">
        <v>562</v>
      </c>
      <c r="H61" s="31" t="s">
        <v>7872</v>
      </c>
      <c r="I61" s="38">
        <v>0.41666666666666669</v>
      </c>
      <c r="J61" s="31" t="s">
        <v>7469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162"/>
      <c r="R61" s="23"/>
      <c r="S61" s="29">
        <v>22000</v>
      </c>
      <c r="T61" s="388"/>
    </row>
    <row r="62" spans="1:20" ht="54" customHeight="1" x14ac:dyDescent="1.05">
      <c r="A62" s="31" t="s">
        <v>8502</v>
      </c>
      <c r="B62" s="37" t="s">
        <v>5320</v>
      </c>
      <c r="C62" s="31" t="s">
        <v>8503</v>
      </c>
      <c r="D62" s="31" t="s">
        <v>8504</v>
      </c>
      <c r="E62" s="31" t="s">
        <v>101</v>
      </c>
      <c r="F62" s="31" t="s">
        <v>102</v>
      </c>
      <c r="G62" s="31" t="s">
        <v>562</v>
      </c>
      <c r="H62" s="31" t="s">
        <v>7872</v>
      </c>
      <c r="I62" s="38">
        <v>0.41666666666666669</v>
      </c>
      <c r="J62" s="31" t="s">
        <v>7469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162"/>
      <c r="R62" s="23"/>
      <c r="S62" s="29">
        <v>22000</v>
      </c>
      <c r="T62" s="388"/>
    </row>
    <row r="63" spans="1:20" ht="54" customHeight="1" x14ac:dyDescent="1.05">
      <c r="A63" s="31" t="s">
        <v>8505</v>
      </c>
      <c r="B63" s="37" t="s">
        <v>8506</v>
      </c>
      <c r="C63" s="31" t="s">
        <v>8507</v>
      </c>
      <c r="D63" s="31" t="s">
        <v>8508</v>
      </c>
      <c r="E63" s="31" t="s">
        <v>101</v>
      </c>
      <c r="F63" s="31" t="s">
        <v>102</v>
      </c>
      <c r="G63" s="31" t="s">
        <v>572</v>
      </c>
      <c r="H63" s="31" t="s">
        <v>7872</v>
      </c>
      <c r="I63" s="38">
        <v>0.41666666666666669</v>
      </c>
      <c r="J63" s="31" t="s">
        <v>7469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162"/>
      <c r="R63" s="23"/>
      <c r="S63" s="29">
        <v>22000</v>
      </c>
      <c r="T63" s="388"/>
    </row>
    <row r="64" spans="1:20" ht="54" customHeight="1" x14ac:dyDescent="1.05">
      <c r="A64" s="31" t="s">
        <v>8509</v>
      </c>
      <c r="B64" s="37" t="s">
        <v>5982</v>
      </c>
      <c r="C64" s="31" t="s">
        <v>8510</v>
      </c>
      <c r="D64" s="31" t="s">
        <v>8511</v>
      </c>
      <c r="E64" s="31" t="s">
        <v>101</v>
      </c>
      <c r="F64" s="31" t="s">
        <v>1304</v>
      </c>
      <c r="G64" s="31" t="s">
        <v>103</v>
      </c>
      <c r="H64" s="31" t="s">
        <v>7872</v>
      </c>
      <c r="I64" s="38">
        <v>0.75</v>
      </c>
      <c r="J64" s="31" t="s">
        <v>7469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162"/>
      <c r="R64" s="23"/>
      <c r="S64" s="29">
        <v>22000</v>
      </c>
      <c r="T64" s="388"/>
    </row>
    <row r="65" spans="1:20" ht="54" customHeight="1" x14ac:dyDescent="1.05">
      <c r="A65" s="31" t="s">
        <v>8512</v>
      </c>
      <c r="B65" s="37" t="s">
        <v>8513</v>
      </c>
      <c r="C65" s="31" t="s">
        <v>8514</v>
      </c>
      <c r="D65" s="31" t="s">
        <v>8515</v>
      </c>
      <c r="E65" s="31" t="s">
        <v>101</v>
      </c>
      <c r="F65" s="31" t="s">
        <v>1304</v>
      </c>
      <c r="G65" s="31" t="s">
        <v>103</v>
      </c>
      <c r="H65" s="31" t="s">
        <v>7872</v>
      </c>
      <c r="I65" s="38">
        <v>0.75</v>
      </c>
      <c r="J65" s="31" t="s">
        <v>7469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162"/>
      <c r="R65" s="23"/>
      <c r="S65" s="29">
        <v>22000</v>
      </c>
      <c r="T65" s="388"/>
    </row>
    <row r="66" spans="1:20" ht="54" customHeight="1" x14ac:dyDescent="1.05">
      <c r="A66" s="31" t="s">
        <v>8516</v>
      </c>
      <c r="B66" s="37" t="s">
        <v>3813</v>
      </c>
      <c r="C66" s="31" t="s">
        <v>8517</v>
      </c>
      <c r="D66" s="31" t="s">
        <v>8518</v>
      </c>
      <c r="E66" s="31" t="s">
        <v>101</v>
      </c>
      <c r="F66" s="31" t="s">
        <v>1304</v>
      </c>
      <c r="G66" s="31" t="s">
        <v>103</v>
      </c>
      <c r="H66" s="31" t="s">
        <v>7872</v>
      </c>
      <c r="I66" s="38">
        <v>0.75</v>
      </c>
      <c r="J66" s="31" t="s">
        <v>7469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162"/>
      <c r="R66" s="23"/>
      <c r="S66" s="29">
        <v>22000</v>
      </c>
      <c r="T66" s="388"/>
    </row>
    <row r="67" spans="1:20" ht="54" customHeight="1" x14ac:dyDescent="1.05">
      <c r="A67" s="31" t="s">
        <v>8519</v>
      </c>
      <c r="B67" s="37" t="s">
        <v>8520</v>
      </c>
      <c r="C67" s="31" t="s">
        <v>8521</v>
      </c>
      <c r="D67" s="31" t="s">
        <v>8522</v>
      </c>
      <c r="E67" s="31" t="s">
        <v>101</v>
      </c>
      <c r="F67" s="31" t="s">
        <v>1304</v>
      </c>
      <c r="G67" s="31" t="s">
        <v>103</v>
      </c>
      <c r="H67" s="31" t="s">
        <v>7872</v>
      </c>
      <c r="I67" s="38">
        <v>0.75</v>
      </c>
      <c r="J67" s="31" t="s">
        <v>7469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162"/>
      <c r="R67" s="23"/>
      <c r="S67" s="29">
        <v>22000</v>
      </c>
      <c r="T67" s="388"/>
    </row>
    <row r="68" spans="1:20" ht="54" customHeight="1" x14ac:dyDescent="1.05">
      <c r="A68" s="31" t="s">
        <v>8523</v>
      </c>
      <c r="B68" s="37" t="s">
        <v>8524</v>
      </c>
      <c r="C68" s="31" t="s">
        <v>8525</v>
      </c>
      <c r="D68" s="31" t="s">
        <v>8526</v>
      </c>
      <c r="E68" s="31" t="s">
        <v>101</v>
      </c>
      <c r="F68" s="31" t="s">
        <v>1304</v>
      </c>
      <c r="G68" s="31" t="s">
        <v>103</v>
      </c>
      <c r="H68" s="31" t="s">
        <v>7872</v>
      </c>
      <c r="I68" s="38">
        <v>0.75</v>
      </c>
      <c r="J68" s="31" t="s">
        <v>7469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162"/>
      <c r="R68" s="23"/>
      <c r="S68" s="29">
        <v>22000</v>
      </c>
      <c r="T68" s="388"/>
    </row>
    <row r="69" spans="1:20" ht="54" customHeight="1" x14ac:dyDescent="1.05">
      <c r="A69" s="26" t="s">
        <v>8527</v>
      </c>
      <c r="B69" s="27" t="s">
        <v>8528</v>
      </c>
      <c r="C69" s="31" t="s">
        <v>8529</v>
      </c>
      <c r="D69" s="26" t="s">
        <v>8530</v>
      </c>
      <c r="E69" s="26" t="s">
        <v>101</v>
      </c>
      <c r="F69" s="26" t="s">
        <v>1304</v>
      </c>
      <c r="G69" s="26" t="s">
        <v>103</v>
      </c>
      <c r="H69" s="26" t="s">
        <v>7872</v>
      </c>
      <c r="I69" s="38">
        <v>0.75</v>
      </c>
      <c r="J69" s="26" t="s">
        <v>7469</v>
      </c>
      <c r="K69" s="31" t="s">
        <v>105</v>
      </c>
      <c r="L69" s="26" t="s">
        <v>106</v>
      </c>
      <c r="M69" s="26" t="s">
        <v>107</v>
      </c>
      <c r="N69" s="23"/>
      <c r="O69" s="23"/>
      <c r="P69" s="23"/>
      <c r="Q69" s="162"/>
      <c r="R69" s="23"/>
      <c r="S69" s="175">
        <v>22000</v>
      </c>
      <c r="T69" s="388"/>
    </row>
    <row r="70" spans="1:20" ht="54" customHeight="1" x14ac:dyDescent="1.05">
      <c r="A70" s="31" t="s">
        <v>8531</v>
      </c>
      <c r="B70" s="37" t="s">
        <v>8532</v>
      </c>
      <c r="C70" s="31" t="s">
        <v>8533</v>
      </c>
      <c r="D70" s="31" t="s">
        <v>8534</v>
      </c>
      <c r="E70" s="31" t="s">
        <v>101</v>
      </c>
      <c r="F70" s="31" t="s">
        <v>1304</v>
      </c>
      <c r="G70" s="31" t="s">
        <v>103</v>
      </c>
      <c r="H70" s="31" t="s">
        <v>7872</v>
      </c>
      <c r="I70" s="38">
        <v>0.75</v>
      </c>
      <c r="J70" s="31" t="s">
        <v>7469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162"/>
      <c r="R70" s="23"/>
      <c r="S70" s="29">
        <v>22000</v>
      </c>
      <c r="T70" s="388"/>
    </row>
    <row r="71" spans="1:20" ht="54" customHeight="1" x14ac:dyDescent="1.05">
      <c r="A71" s="31" t="s">
        <v>8551</v>
      </c>
      <c r="B71" s="37" t="s">
        <v>8552</v>
      </c>
      <c r="C71" s="31" t="s">
        <v>8553</v>
      </c>
      <c r="D71" s="31" t="s">
        <v>8554</v>
      </c>
      <c r="E71" s="31" t="s">
        <v>101</v>
      </c>
      <c r="F71" s="31" t="s">
        <v>102</v>
      </c>
      <c r="G71" s="31" t="s">
        <v>124</v>
      </c>
      <c r="H71" s="31" t="s">
        <v>7872</v>
      </c>
      <c r="I71" s="38">
        <v>0.125</v>
      </c>
      <c r="J71" s="31" t="s">
        <v>281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162"/>
      <c r="R71" s="23"/>
      <c r="S71" s="29">
        <v>22000</v>
      </c>
      <c r="T71" s="388"/>
    </row>
    <row r="72" spans="1:20" ht="54" customHeight="1" x14ac:dyDescent="1.05">
      <c r="A72" s="31" t="s">
        <v>8555</v>
      </c>
      <c r="B72" s="37" t="s">
        <v>8556</v>
      </c>
      <c r="C72" s="31" t="s">
        <v>8557</v>
      </c>
      <c r="D72" s="31" t="s">
        <v>8558</v>
      </c>
      <c r="E72" s="31" t="s">
        <v>101</v>
      </c>
      <c r="F72" s="31" t="s">
        <v>1304</v>
      </c>
      <c r="G72" s="31" t="s">
        <v>124</v>
      </c>
      <c r="H72" s="31" t="s">
        <v>7872</v>
      </c>
      <c r="I72" s="38">
        <v>0.125</v>
      </c>
      <c r="J72" s="31" t="s">
        <v>281</v>
      </c>
      <c r="K72" s="31" t="s">
        <v>105</v>
      </c>
      <c r="L72" s="31" t="s">
        <v>106</v>
      </c>
      <c r="M72" s="31" t="s">
        <v>491</v>
      </c>
      <c r="N72" s="23"/>
      <c r="O72" s="23"/>
      <c r="P72" s="23"/>
      <c r="Q72" s="162"/>
      <c r="R72" s="23"/>
      <c r="S72" s="29">
        <v>26000</v>
      </c>
      <c r="T72" s="388"/>
    </row>
    <row r="73" spans="1:20" ht="54" customHeight="1" x14ac:dyDescent="1.05">
      <c r="A73" s="31" t="s">
        <v>8559</v>
      </c>
      <c r="B73" s="37" t="s">
        <v>8560</v>
      </c>
      <c r="C73" s="31" t="s">
        <v>8561</v>
      </c>
      <c r="D73" s="31" t="s">
        <v>8562</v>
      </c>
      <c r="E73" s="31" t="s">
        <v>101</v>
      </c>
      <c r="F73" s="31" t="s">
        <v>1304</v>
      </c>
      <c r="G73" s="31" t="s">
        <v>124</v>
      </c>
      <c r="H73" s="31" t="s">
        <v>7872</v>
      </c>
      <c r="I73" s="38">
        <v>0.125</v>
      </c>
      <c r="J73" s="31" t="s">
        <v>281</v>
      </c>
      <c r="K73" s="31" t="s">
        <v>105</v>
      </c>
      <c r="L73" s="31" t="s">
        <v>106</v>
      </c>
      <c r="M73" s="31" t="s">
        <v>491</v>
      </c>
      <c r="N73" s="23"/>
      <c r="O73" s="23"/>
      <c r="P73" s="23"/>
      <c r="Q73" s="162"/>
      <c r="R73" s="23"/>
      <c r="S73" s="29">
        <v>26000</v>
      </c>
      <c r="T73" s="388"/>
    </row>
    <row r="74" spans="1:20" ht="54" customHeight="1" x14ac:dyDescent="1.05">
      <c r="A74" s="31" t="s">
        <v>8563</v>
      </c>
      <c r="B74" s="37" t="s">
        <v>8564</v>
      </c>
      <c r="C74" s="31" t="s">
        <v>8565</v>
      </c>
      <c r="D74" s="31" t="s">
        <v>8566</v>
      </c>
      <c r="E74" s="31" t="s">
        <v>101</v>
      </c>
      <c r="F74" s="31" t="s">
        <v>1304</v>
      </c>
      <c r="G74" s="31" t="s">
        <v>124</v>
      </c>
      <c r="H74" s="31" t="s">
        <v>7872</v>
      </c>
      <c r="I74" s="38">
        <v>0.125</v>
      </c>
      <c r="J74" s="31" t="s">
        <v>281</v>
      </c>
      <c r="K74" s="31" t="s">
        <v>105</v>
      </c>
      <c r="L74" s="31" t="s">
        <v>106</v>
      </c>
      <c r="M74" s="31" t="s">
        <v>491</v>
      </c>
      <c r="N74" s="23"/>
      <c r="O74" s="23"/>
      <c r="P74" s="23"/>
      <c r="Q74" s="162"/>
      <c r="R74" s="23"/>
      <c r="S74" s="29">
        <v>26000</v>
      </c>
      <c r="T74" s="388"/>
    </row>
    <row r="75" spans="1:20" ht="54" customHeight="1" x14ac:dyDescent="1.05">
      <c r="A75" s="31" t="s">
        <v>8567</v>
      </c>
      <c r="B75" s="37" t="s">
        <v>8568</v>
      </c>
      <c r="C75" s="31" t="s">
        <v>8569</v>
      </c>
      <c r="D75" s="31" t="s">
        <v>8570</v>
      </c>
      <c r="E75" s="31" t="s">
        <v>101</v>
      </c>
      <c r="F75" s="31" t="s">
        <v>1304</v>
      </c>
      <c r="G75" s="31" t="s">
        <v>124</v>
      </c>
      <c r="H75" s="31" t="s">
        <v>7872</v>
      </c>
      <c r="I75" s="38">
        <v>0.125</v>
      </c>
      <c r="J75" s="31" t="s">
        <v>281</v>
      </c>
      <c r="K75" s="31" t="s">
        <v>105</v>
      </c>
      <c r="L75" s="31" t="s">
        <v>106</v>
      </c>
      <c r="M75" s="31" t="s">
        <v>491</v>
      </c>
      <c r="N75" s="23"/>
      <c r="O75" s="23"/>
      <c r="P75" s="23"/>
      <c r="Q75" s="162"/>
      <c r="R75" s="23"/>
      <c r="S75" s="29">
        <v>26000</v>
      </c>
      <c r="T75" s="388"/>
    </row>
    <row r="76" spans="1:20" ht="54" customHeight="1" x14ac:dyDescent="0.7">
      <c r="A76" s="711" t="s">
        <v>4012</v>
      </c>
      <c r="B76" s="711"/>
      <c r="C76" s="711"/>
      <c r="D76" s="711"/>
      <c r="E76" s="711"/>
      <c r="F76" s="711"/>
      <c r="G76" s="711"/>
      <c r="H76" s="711"/>
      <c r="I76" s="711"/>
      <c r="J76" s="711"/>
      <c r="K76" s="711"/>
      <c r="L76" s="711"/>
      <c r="M76" s="711"/>
      <c r="N76" s="23"/>
      <c r="O76" s="23"/>
      <c r="P76" s="23"/>
      <c r="Q76" s="162"/>
      <c r="R76" s="23"/>
      <c r="S76" s="195"/>
      <c r="T76" s="388">
        <v>499700</v>
      </c>
    </row>
    <row r="77" spans="1:20" ht="54" customHeight="1" x14ac:dyDescent="1.05">
      <c r="A77" s="736" t="s">
        <v>6799</v>
      </c>
      <c r="B77" s="736"/>
      <c r="C77" s="736"/>
      <c r="D77" s="736"/>
      <c r="E77" s="736"/>
      <c r="F77" s="736"/>
      <c r="G77" s="736"/>
      <c r="H77" s="736"/>
      <c r="I77" s="736"/>
      <c r="J77" s="736"/>
      <c r="K77" s="736"/>
      <c r="L77" s="736"/>
      <c r="M77" s="736"/>
      <c r="N77" s="23"/>
      <c r="O77" s="23"/>
      <c r="P77" s="23"/>
      <c r="Q77" s="162"/>
      <c r="R77" s="23"/>
      <c r="S77" s="29"/>
      <c r="T77" s="388"/>
    </row>
    <row r="78" spans="1:20" ht="54" customHeight="1" x14ac:dyDescent="1.05">
      <c r="A78" s="334" t="s">
        <v>9913</v>
      </c>
      <c r="B78" s="335" t="s">
        <v>9914</v>
      </c>
      <c r="C78" s="334" t="s">
        <v>9915</v>
      </c>
      <c r="D78" s="334" t="s">
        <v>9916</v>
      </c>
      <c r="E78" s="334" t="s">
        <v>101</v>
      </c>
      <c r="F78" s="334" t="s">
        <v>102</v>
      </c>
      <c r="G78" s="334" t="s">
        <v>567</v>
      </c>
      <c r="H78" s="334" t="s">
        <v>9573</v>
      </c>
      <c r="I78" s="336">
        <v>0.41666666666666669</v>
      </c>
      <c r="J78" s="334" t="s">
        <v>7469</v>
      </c>
      <c r="K78" s="334" t="s">
        <v>105</v>
      </c>
      <c r="L78" s="334" t="s">
        <v>106</v>
      </c>
      <c r="M78" s="334" t="s">
        <v>491</v>
      </c>
      <c r="N78" s="23"/>
      <c r="O78" s="23"/>
      <c r="P78" s="23"/>
      <c r="Q78" s="162"/>
      <c r="R78" s="23"/>
      <c r="S78" s="29">
        <v>26000</v>
      </c>
      <c r="T78" s="388"/>
    </row>
    <row r="79" spans="1:20" ht="54" customHeight="1" x14ac:dyDescent="1.05">
      <c r="A79" s="337" t="s">
        <v>9921</v>
      </c>
      <c r="B79" s="338" t="s">
        <v>9922</v>
      </c>
      <c r="C79" s="334" t="s">
        <v>9923</v>
      </c>
      <c r="D79" s="337" t="s">
        <v>9924</v>
      </c>
      <c r="E79" s="337" t="s">
        <v>101</v>
      </c>
      <c r="F79" s="337" t="s">
        <v>102</v>
      </c>
      <c r="G79" s="337" t="s">
        <v>103</v>
      </c>
      <c r="H79" s="337" t="s">
        <v>9573</v>
      </c>
      <c r="I79" s="339">
        <v>0.83333333333333337</v>
      </c>
      <c r="J79" s="337" t="s">
        <v>7469</v>
      </c>
      <c r="K79" s="334" t="s">
        <v>105</v>
      </c>
      <c r="L79" s="337" t="s">
        <v>106</v>
      </c>
      <c r="M79" s="337" t="s">
        <v>107</v>
      </c>
      <c r="N79" s="23"/>
      <c r="O79" s="23"/>
      <c r="P79" s="23"/>
      <c r="Q79" s="162"/>
      <c r="R79" s="23"/>
      <c r="S79" s="175">
        <v>22000</v>
      </c>
      <c r="T79" s="388"/>
    </row>
    <row r="80" spans="1:20" ht="54" customHeight="1" x14ac:dyDescent="1.05">
      <c r="A80" s="337" t="s">
        <v>9925</v>
      </c>
      <c r="B80" s="338" t="s">
        <v>9926</v>
      </c>
      <c r="C80" s="334" t="s">
        <v>9927</v>
      </c>
      <c r="D80" s="337" t="s">
        <v>9928</v>
      </c>
      <c r="E80" s="337" t="s">
        <v>101</v>
      </c>
      <c r="F80" s="337" t="s">
        <v>102</v>
      </c>
      <c r="G80" s="337" t="s">
        <v>103</v>
      </c>
      <c r="H80" s="337" t="s">
        <v>9573</v>
      </c>
      <c r="I80" s="339">
        <v>0.83333333333333337</v>
      </c>
      <c r="J80" s="337" t="s">
        <v>7469</v>
      </c>
      <c r="K80" s="334" t="s">
        <v>105</v>
      </c>
      <c r="L80" s="337" t="s">
        <v>106</v>
      </c>
      <c r="M80" s="337" t="s">
        <v>107</v>
      </c>
      <c r="N80" s="23"/>
      <c r="O80" s="23"/>
      <c r="P80" s="23"/>
      <c r="Q80" s="162"/>
      <c r="R80" s="23"/>
      <c r="S80" s="175">
        <v>22000</v>
      </c>
      <c r="T80" s="388"/>
    </row>
    <row r="81" spans="1:20" ht="54" customHeight="1" x14ac:dyDescent="1.05">
      <c r="A81" s="334" t="s">
        <v>9262</v>
      </c>
      <c r="B81" s="335" t="s">
        <v>4543</v>
      </c>
      <c r="C81" s="334" t="s">
        <v>9263</v>
      </c>
      <c r="D81" s="334" t="s">
        <v>9264</v>
      </c>
      <c r="E81" s="334" t="s">
        <v>687</v>
      </c>
      <c r="F81" s="334" t="s">
        <v>123</v>
      </c>
      <c r="G81" s="334" t="s">
        <v>103</v>
      </c>
      <c r="H81" s="334" t="s">
        <v>9573</v>
      </c>
      <c r="I81" s="336">
        <v>0.5</v>
      </c>
      <c r="J81" s="334" t="s">
        <v>281</v>
      </c>
      <c r="K81" s="334" t="s">
        <v>105</v>
      </c>
      <c r="L81" s="334" t="s">
        <v>106</v>
      </c>
      <c r="M81" s="334" t="s">
        <v>107</v>
      </c>
      <c r="N81" s="23"/>
      <c r="O81" s="23"/>
      <c r="P81" s="23"/>
      <c r="Q81" s="162"/>
      <c r="R81" s="23"/>
      <c r="S81" s="29">
        <v>22000</v>
      </c>
      <c r="T81" s="388"/>
    </row>
    <row r="82" spans="1:20" ht="54" customHeight="1" x14ac:dyDescent="1.05">
      <c r="A82" s="334" t="s">
        <v>9258</v>
      </c>
      <c r="B82" s="335" t="s">
        <v>9259</v>
      </c>
      <c r="C82" s="334" t="s">
        <v>9260</v>
      </c>
      <c r="D82" s="334" t="s">
        <v>9261</v>
      </c>
      <c r="E82" s="334" t="s">
        <v>687</v>
      </c>
      <c r="F82" s="334" t="s">
        <v>123</v>
      </c>
      <c r="G82" s="334" t="s">
        <v>103</v>
      </c>
      <c r="H82" s="334" t="s">
        <v>9573</v>
      </c>
      <c r="I82" s="336">
        <v>0.5</v>
      </c>
      <c r="J82" s="334" t="s">
        <v>281</v>
      </c>
      <c r="K82" s="334" t="s">
        <v>105</v>
      </c>
      <c r="L82" s="334" t="s">
        <v>106</v>
      </c>
      <c r="M82" s="334" t="s">
        <v>107</v>
      </c>
      <c r="N82" s="23"/>
      <c r="O82" s="23"/>
      <c r="P82" s="23"/>
      <c r="Q82" s="162"/>
      <c r="R82" s="23"/>
      <c r="S82" s="29">
        <v>22000</v>
      </c>
      <c r="T82" s="388"/>
    </row>
    <row r="83" spans="1:20" ht="54" customHeight="1" x14ac:dyDescent="1.05">
      <c r="A83" s="334" t="s">
        <v>9929</v>
      </c>
      <c r="B83" s="335" t="s">
        <v>9930</v>
      </c>
      <c r="C83" s="334" t="s">
        <v>9931</v>
      </c>
      <c r="D83" s="334" t="s">
        <v>9932</v>
      </c>
      <c r="E83" s="334" t="s">
        <v>687</v>
      </c>
      <c r="F83" s="334" t="s">
        <v>123</v>
      </c>
      <c r="G83" s="334" t="s">
        <v>1127</v>
      </c>
      <c r="H83" s="334" t="s">
        <v>9573</v>
      </c>
      <c r="I83" s="336">
        <v>0.95833333333333337</v>
      </c>
      <c r="J83" s="334" t="s">
        <v>281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162"/>
      <c r="R83" s="23"/>
      <c r="S83" s="29">
        <v>43225</v>
      </c>
      <c r="T83" s="388"/>
    </row>
    <row r="84" spans="1:20" ht="54" customHeight="1" x14ac:dyDescent="1.05">
      <c r="A84" s="334" t="s">
        <v>9933</v>
      </c>
      <c r="B84" s="335" t="s">
        <v>9934</v>
      </c>
      <c r="C84" s="334" t="s">
        <v>9935</v>
      </c>
      <c r="D84" s="334" t="s">
        <v>9936</v>
      </c>
      <c r="E84" s="334" t="s">
        <v>687</v>
      </c>
      <c r="F84" s="334" t="s">
        <v>123</v>
      </c>
      <c r="G84" s="334" t="s">
        <v>1127</v>
      </c>
      <c r="H84" s="334" t="s">
        <v>9573</v>
      </c>
      <c r="I84" s="336">
        <v>0.95833333333333337</v>
      </c>
      <c r="J84" s="334" t="s">
        <v>281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162"/>
      <c r="R84" s="23"/>
      <c r="S84" s="29">
        <v>43225</v>
      </c>
      <c r="T84" s="388"/>
    </row>
    <row r="85" spans="1:20" ht="54" customHeight="1" x14ac:dyDescent="1.05">
      <c r="A85" s="334" t="s">
        <v>9937</v>
      </c>
      <c r="B85" s="335" t="s">
        <v>9938</v>
      </c>
      <c r="C85" s="334" t="s">
        <v>9939</v>
      </c>
      <c r="D85" s="334" t="s">
        <v>9940</v>
      </c>
      <c r="E85" s="334" t="s">
        <v>101</v>
      </c>
      <c r="F85" s="334" t="s">
        <v>102</v>
      </c>
      <c r="G85" s="334" t="s">
        <v>567</v>
      </c>
      <c r="H85" s="334" t="s">
        <v>9573</v>
      </c>
      <c r="I85" s="336">
        <v>0.41666666666666669</v>
      </c>
      <c r="J85" s="334" t="s">
        <v>9941</v>
      </c>
      <c r="K85" s="334" t="s">
        <v>105</v>
      </c>
      <c r="L85" s="334" t="s">
        <v>106</v>
      </c>
      <c r="M85" s="334" t="s">
        <v>491</v>
      </c>
      <c r="N85" s="23"/>
      <c r="O85" s="23"/>
      <c r="P85" s="23"/>
      <c r="Q85" s="162"/>
      <c r="R85" s="23"/>
      <c r="S85" s="29">
        <v>26000</v>
      </c>
      <c r="T85" s="388"/>
    </row>
    <row r="86" spans="1:20" ht="54" customHeight="1" x14ac:dyDescent="1.3">
      <c r="A86" s="712" t="s">
        <v>10732</v>
      </c>
      <c r="B86" s="712"/>
      <c r="C86" s="712"/>
      <c r="D86" s="712"/>
      <c r="E86" s="712"/>
      <c r="F86" s="712"/>
      <c r="G86" s="712"/>
      <c r="H86" s="712"/>
      <c r="I86" s="712"/>
      <c r="J86" s="712"/>
      <c r="K86" s="712"/>
      <c r="L86" s="712"/>
      <c r="M86" s="712"/>
      <c r="N86" s="23"/>
      <c r="O86" s="23"/>
      <c r="P86" s="23"/>
      <c r="Q86" s="162"/>
      <c r="R86" s="23"/>
      <c r="S86" s="29"/>
      <c r="T86" s="388"/>
    </row>
    <row r="87" spans="1:20" ht="54" customHeight="1" x14ac:dyDescent="1.05">
      <c r="A87" s="334" t="s">
        <v>10533</v>
      </c>
      <c r="B87" s="335" t="s">
        <v>10534</v>
      </c>
      <c r="C87" s="334" t="s">
        <v>10535</v>
      </c>
      <c r="D87" s="334" t="s">
        <v>10536</v>
      </c>
      <c r="E87" s="334" t="s">
        <v>101</v>
      </c>
      <c r="F87" s="334" t="s">
        <v>1304</v>
      </c>
      <c r="G87" s="334" t="s">
        <v>490</v>
      </c>
      <c r="H87" s="334" t="s">
        <v>10166</v>
      </c>
      <c r="I87" s="336">
        <v>0.66666666666666663</v>
      </c>
      <c r="J87" s="334" t="s">
        <v>7469</v>
      </c>
      <c r="K87" s="334" t="s">
        <v>105</v>
      </c>
      <c r="L87" s="334" t="s">
        <v>106</v>
      </c>
      <c r="M87" s="334" t="s">
        <v>107</v>
      </c>
      <c r="N87" s="23"/>
      <c r="O87" s="23"/>
      <c r="P87" s="23"/>
      <c r="Q87" s="162"/>
      <c r="R87" s="23"/>
      <c r="S87" s="29">
        <v>22000</v>
      </c>
      <c r="T87" s="388"/>
    </row>
    <row r="88" spans="1:20" ht="54" customHeight="1" x14ac:dyDescent="1.05">
      <c r="A88" s="334" t="s">
        <v>10537</v>
      </c>
      <c r="B88" s="335" t="s">
        <v>10538</v>
      </c>
      <c r="C88" s="334" t="s">
        <v>10539</v>
      </c>
      <c r="D88" s="334" t="s">
        <v>10540</v>
      </c>
      <c r="E88" s="334" t="s">
        <v>101</v>
      </c>
      <c r="F88" s="334" t="s">
        <v>1304</v>
      </c>
      <c r="G88" s="334" t="s">
        <v>490</v>
      </c>
      <c r="H88" s="334" t="s">
        <v>10166</v>
      </c>
      <c r="I88" s="336">
        <v>0.66666666666666663</v>
      </c>
      <c r="J88" s="334" t="s">
        <v>7469</v>
      </c>
      <c r="K88" s="334" t="s">
        <v>105</v>
      </c>
      <c r="L88" s="334" t="s">
        <v>106</v>
      </c>
      <c r="M88" s="334" t="s">
        <v>491</v>
      </c>
      <c r="N88" s="23"/>
      <c r="O88" s="23"/>
      <c r="P88" s="23"/>
      <c r="Q88" s="162"/>
      <c r="R88" s="23"/>
      <c r="S88" s="29">
        <v>26000</v>
      </c>
      <c r="T88" s="388"/>
    </row>
    <row r="89" spans="1:20" ht="54" customHeight="1" x14ac:dyDescent="1.05">
      <c r="A89" s="334" t="s">
        <v>10541</v>
      </c>
      <c r="B89" s="335" t="s">
        <v>5045</v>
      </c>
      <c r="C89" s="334" t="s">
        <v>10542</v>
      </c>
      <c r="D89" s="334" t="s">
        <v>10543</v>
      </c>
      <c r="E89" s="334" t="s">
        <v>101</v>
      </c>
      <c r="F89" s="334" t="s">
        <v>1304</v>
      </c>
      <c r="G89" s="334" t="s">
        <v>490</v>
      </c>
      <c r="H89" s="334" t="s">
        <v>10166</v>
      </c>
      <c r="I89" s="336">
        <v>0.66666666666666663</v>
      </c>
      <c r="J89" s="334" t="s">
        <v>7469</v>
      </c>
      <c r="K89" s="334" t="s">
        <v>105</v>
      </c>
      <c r="L89" s="334" t="s">
        <v>106</v>
      </c>
      <c r="M89" s="334" t="s">
        <v>491</v>
      </c>
      <c r="N89" s="23"/>
      <c r="O89" s="23"/>
      <c r="P89" s="23"/>
      <c r="Q89" s="162"/>
      <c r="R89" s="23"/>
      <c r="S89" s="29">
        <v>26000</v>
      </c>
      <c r="T89" s="388"/>
    </row>
    <row r="90" spans="1:20" ht="54" customHeight="1" x14ac:dyDescent="1.05">
      <c r="A90" s="334" t="s">
        <v>10544</v>
      </c>
      <c r="B90" s="335" t="s">
        <v>10545</v>
      </c>
      <c r="C90" s="334" t="s">
        <v>10546</v>
      </c>
      <c r="D90" s="334" t="s">
        <v>10547</v>
      </c>
      <c r="E90" s="334" t="s">
        <v>101</v>
      </c>
      <c r="F90" s="334" t="s">
        <v>1304</v>
      </c>
      <c r="G90" s="334" t="s">
        <v>490</v>
      </c>
      <c r="H90" s="334" t="s">
        <v>10166</v>
      </c>
      <c r="I90" s="336">
        <v>0.66666666666666663</v>
      </c>
      <c r="J90" s="334" t="s">
        <v>7469</v>
      </c>
      <c r="K90" s="334" t="s">
        <v>105</v>
      </c>
      <c r="L90" s="334" t="s">
        <v>106</v>
      </c>
      <c r="M90" s="334" t="s">
        <v>491</v>
      </c>
      <c r="N90" s="23"/>
      <c r="O90" s="23"/>
      <c r="P90" s="23"/>
      <c r="Q90" s="162"/>
      <c r="R90" s="23"/>
      <c r="S90" s="29">
        <v>26000</v>
      </c>
      <c r="T90" s="388"/>
    </row>
    <row r="91" spans="1:20" ht="54" customHeight="1" x14ac:dyDescent="1.05">
      <c r="A91" s="334" t="s">
        <v>10548</v>
      </c>
      <c r="B91" s="335" t="s">
        <v>10549</v>
      </c>
      <c r="C91" s="334" t="s">
        <v>10550</v>
      </c>
      <c r="D91" s="334" t="s">
        <v>10551</v>
      </c>
      <c r="E91" s="334" t="s">
        <v>101</v>
      </c>
      <c r="F91" s="334" t="s">
        <v>1304</v>
      </c>
      <c r="G91" s="334" t="s">
        <v>490</v>
      </c>
      <c r="H91" s="334" t="s">
        <v>10166</v>
      </c>
      <c r="I91" s="336">
        <v>0.66666666666666663</v>
      </c>
      <c r="J91" s="334" t="s">
        <v>7469</v>
      </c>
      <c r="K91" s="334" t="s">
        <v>105</v>
      </c>
      <c r="L91" s="334" t="s">
        <v>106</v>
      </c>
      <c r="M91" s="334" t="s">
        <v>491</v>
      </c>
      <c r="N91" s="23"/>
      <c r="O91" s="23"/>
      <c r="P91" s="23"/>
      <c r="Q91" s="162"/>
      <c r="R91" s="23"/>
      <c r="S91" s="29">
        <v>26000</v>
      </c>
      <c r="T91" s="388"/>
    </row>
    <row r="92" spans="1:20" ht="54" customHeight="1" x14ac:dyDescent="1.05">
      <c r="A92" s="334" t="s">
        <v>10552</v>
      </c>
      <c r="B92" s="335" t="s">
        <v>10553</v>
      </c>
      <c r="C92" s="334" t="s">
        <v>10554</v>
      </c>
      <c r="D92" s="334" t="s">
        <v>10555</v>
      </c>
      <c r="E92" s="334" t="s">
        <v>101</v>
      </c>
      <c r="F92" s="334" t="s">
        <v>1304</v>
      </c>
      <c r="G92" s="334" t="s">
        <v>490</v>
      </c>
      <c r="H92" s="334" t="s">
        <v>10166</v>
      </c>
      <c r="I92" s="336">
        <v>0.66666666666666663</v>
      </c>
      <c r="J92" s="334" t="s">
        <v>7469</v>
      </c>
      <c r="K92" s="334" t="s">
        <v>105</v>
      </c>
      <c r="L92" s="334" t="s">
        <v>106</v>
      </c>
      <c r="M92" s="334" t="s">
        <v>491</v>
      </c>
      <c r="N92" s="23"/>
      <c r="O92" s="23"/>
      <c r="P92" s="23"/>
      <c r="Q92" s="162"/>
      <c r="R92" s="23"/>
      <c r="S92" s="29">
        <v>26000</v>
      </c>
      <c r="T92" s="388"/>
    </row>
    <row r="93" spans="1:20" ht="54" customHeight="1" x14ac:dyDescent="1.05">
      <c r="A93" s="334" t="s">
        <v>10556</v>
      </c>
      <c r="B93" s="335" t="s">
        <v>6026</v>
      </c>
      <c r="C93" s="334" t="s">
        <v>10557</v>
      </c>
      <c r="D93" s="334" t="s">
        <v>10558</v>
      </c>
      <c r="E93" s="334" t="s">
        <v>101</v>
      </c>
      <c r="F93" s="334" t="s">
        <v>1304</v>
      </c>
      <c r="G93" s="334" t="s">
        <v>490</v>
      </c>
      <c r="H93" s="334" t="s">
        <v>10166</v>
      </c>
      <c r="I93" s="336">
        <v>0.66666666666666663</v>
      </c>
      <c r="J93" s="334" t="s">
        <v>7469</v>
      </c>
      <c r="K93" s="334" t="s">
        <v>105</v>
      </c>
      <c r="L93" s="334" t="s">
        <v>106</v>
      </c>
      <c r="M93" s="334" t="s">
        <v>491</v>
      </c>
      <c r="N93" s="23"/>
      <c r="O93" s="23"/>
      <c r="P93" s="23"/>
      <c r="Q93" s="162"/>
      <c r="R93" s="23"/>
      <c r="S93" s="29">
        <v>26000</v>
      </c>
      <c r="T93" s="388"/>
    </row>
    <row r="94" spans="1:20" ht="54" customHeight="1" x14ac:dyDescent="1.3">
      <c r="A94" s="712" t="s">
        <v>11343</v>
      </c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23"/>
      <c r="O94" s="23"/>
      <c r="P94" s="23"/>
      <c r="Q94" s="162"/>
      <c r="R94" s="23"/>
      <c r="S94" s="29"/>
      <c r="T94" s="388"/>
    </row>
    <row r="95" spans="1:20" ht="54" customHeight="1" x14ac:dyDescent="1.05">
      <c r="A95" s="31" t="s">
        <v>11112</v>
      </c>
      <c r="B95" s="37" t="s">
        <v>11113</v>
      </c>
      <c r="C95" s="31" t="s">
        <v>11114</v>
      </c>
      <c r="D95" s="31" t="s">
        <v>11115</v>
      </c>
      <c r="E95" s="31" t="s">
        <v>101</v>
      </c>
      <c r="F95" s="31" t="s">
        <v>123</v>
      </c>
      <c r="G95" s="31" t="s">
        <v>124</v>
      </c>
      <c r="H95" s="31" t="s">
        <v>10749</v>
      </c>
      <c r="I95" s="38">
        <v>0.32291666666666669</v>
      </c>
      <c r="J95" s="31" t="s">
        <v>7469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162"/>
      <c r="R95" s="23"/>
      <c r="S95" s="29">
        <v>22000</v>
      </c>
      <c r="T95" s="388"/>
    </row>
    <row r="96" spans="1:20" ht="54" customHeight="1" x14ac:dyDescent="1.05">
      <c r="A96" s="31" t="s">
        <v>11116</v>
      </c>
      <c r="B96" s="37" t="s">
        <v>11117</v>
      </c>
      <c r="C96" s="31" t="s">
        <v>11118</v>
      </c>
      <c r="D96" s="31" t="s">
        <v>11119</v>
      </c>
      <c r="E96" s="31" t="s">
        <v>101</v>
      </c>
      <c r="F96" s="31" t="s">
        <v>123</v>
      </c>
      <c r="G96" s="31" t="s">
        <v>124</v>
      </c>
      <c r="H96" s="31" t="s">
        <v>10749</v>
      </c>
      <c r="I96" s="38">
        <v>0.32291666666666669</v>
      </c>
      <c r="J96" s="31" t="s">
        <v>7469</v>
      </c>
      <c r="K96" s="31" t="s">
        <v>105</v>
      </c>
      <c r="L96" s="31" t="s">
        <v>106</v>
      </c>
      <c r="M96" s="31" t="s">
        <v>107</v>
      </c>
      <c r="N96" s="23"/>
      <c r="O96" s="23"/>
      <c r="P96" s="23"/>
      <c r="Q96" s="162"/>
      <c r="R96" s="23"/>
      <c r="S96" s="29">
        <v>22000</v>
      </c>
      <c r="T96" s="388"/>
    </row>
    <row r="97" spans="1:20" ht="54" customHeight="1" x14ac:dyDescent="1.05">
      <c r="A97" s="31" t="s">
        <v>11120</v>
      </c>
      <c r="B97" s="37" t="s">
        <v>2110</v>
      </c>
      <c r="C97" s="31" t="s">
        <v>11121</v>
      </c>
      <c r="D97" s="31" t="s">
        <v>11122</v>
      </c>
      <c r="E97" s="31" t="s">
        <v>687</v>
      </c>
      <c r="F97" s="31" t="s">
        <v>102</v>
      </c>
      <c r="G97" s="31" t="s">
        <v>1127</v>
      </c>
      <c r="H97" s="31" t="s">
        <v>10749</v>
      </c>
      <c r="I97" s="38">
        <v>0.83333333333333337</v>
      </c>
      <c r="J97" s="31" t="s">
        <v>7469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162"/>
      <c r="R97" s="23"/>
      <c r="S97" s="29">
        <v>25000</v>
      </c>
      <c r="T97" s="388"/>
    </row>
    <row r="98" spans="1:20" ht="54" customHeight="1" x14ac:dyDescent="1.05">
      <c r="A98" s="31" t="s">
        <v>11123</v>
      </c>
      <c r="B98" s="37" t="s">
        <v>11124</v>
      </c>
      <c r="C98" s="31" t="s">
        <v>11125</v>
      </c>
      <c r="D98" s="31" t="s">
        <v>11126</v>
      </c>
      <c r="E98" s="31" t="s">
        <v>687</v>
      </c>
      <c r="F98" s="31" t="s">
        <v>102</v>
      </c>
      <c r="G98" s="31" t="s">
        <v>1127</v>
      </c>
      <c r="H98" s="31" t="s">
        <v>10749</v>
      </c>
      <c r="I98" s="38">
        <v>0.83333333333333337</v>
      </c>
      <c r="J98" s="31" t="s">
        <v>7469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162"/>
      <c r="R98" s="23"/>
      <c r="S98" s="29">
        <v>25000</v>
      </c>
      <c r="T98" s="388"/>
    </row>
    <row r="99" spans="1:20" ht="54" customHeight="1" x14ac:dyDescent="1.05">
      <c r="A99" s="31" t="s">
        <v>11127</v>
      </c>
      <c r="B99" s="37" t="s">
        <v>6014</v>
      </c>
      <c r="C99" s="31" t="s">
        <v>11128</v>
      </c>
      <c r="D99" s="31" t="s">
        <v>11129</v>
      </c>
      <c r="E99" s="31" t="s">
        <v>687</v>
      </c>
      <c r="F99" s="31" t="s">
        <v>102</v>
      </c>
      <c r="G99" s="31" t="s">
        <v>1127</v>
      </c>
      <c r="H99" s="31" t="s">
        <v>10749</v>
      </c>
      <c r="I99" s="38">
        <v>0.83333333333333337</v>
      </c>
      <c r="J99" s="31" t="s">
        <v>7469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162"/>
      <c r="R99" s="23"/>
      <c r="S99" s="29">
        <v>25000</v>
      </c>
      <c r="T99" s="388"/>
    </row>
    <row r="100" spans="1:20" ht="54" customHeight="1" x14ac:dyDescent="1.05">
      <c r="A100" s="31" t="s">
        <v>11130</v>
      </c>
      <c r="B100" s="37" t="s">
        <v>11131</v>
      </c>
      <c r="C100" s="31" t="s">
        <v>11132</v>
      </c>
      <c r="D100" s="31" t="s">
        <v>11133</v>
      </c>
      <c r="E100" s="31" t="s">
        <v>687</v>
      </c>
      <c r="F100" s="31" t="s">
        <v>102</v>
      </c>
      <c r="G100" s="31" t="s">
        <v>1127</v>
      </c>
      <c r="H100" s="31" t="s">
        <v>10749</v>
      </c>
      <c r="I100" s="38">
        <v>0.83333333333333337</v>
      </c>
      <c r="J100" s="31" t="s">
        <v>7469</v>
      </c>
      <c r="K100" s="31" t="s">
        <v>105</v>
      </c>
      <c r="L100" s="31" t="s">
        <v>106</v>
      </c>
      <c r="M100" s="31" t="s">
        <v>491</v>
      </c>
      <c r="N100" s="23"/>
      <c r="O100" s="23"/>
      <c r="P100" s="23"/>
      <c r="Q100" s="162"/>
      <c r="R100" s="23"/>
      <c r="S100" s="29">
        <v>25000</v>
      </c>
      <c r="T100" s="388"/>
    </row>
    <row r="101" spans="1:20" ht="54" customHeight="1" x14ac:dyDescent="1.3">
      <c r="A101" s="712" t="s">
        <v>13349</v>
      </c>
      <c r="B101" s="712"/>
      <c r="C101" s="712"/>
      <c r="D101" s="712"/>
      <c r="E101" s="712"/>
      <c r="F101" s="712"/>
      <c r="G101" s="712"/>
      <c r="H101" s="712"/>
      <c r="I101" s="712"/>
      <c r="J101" s="712"/>
      <c r="K101" s="712"/>
      <c r="L101" s="712"/>
      <c r="M101" s="712"/>
      <c r="N101" s="23"/>
      <c r="O101" s="23"/>
      <c r="P101" s="23"/>
      <c r="Q101" s="162"/>
      <c r="R101" s="23"/>
      <c r="S101" s="29"/>
      <c r="T101" s="388"/>
    </row>
    <row r="102" spans="1:20" ht="54" customHeight="1" x14ac:dyDescent="1.05">
      <c r="A102" s="31" t="s">
        <v>12161</v>
      </c>
      <c r="B102" s="37" t="s">
        <v>12162</v>
      </c>
      <c r="C102" s="31" t="s">
        <v>12163</v>
      </c>
      <c r="D102" s="31" t="s">
        <v>12164</v>
      </c>
      <c r="E102" s="31" t="s">
        <v>101</v>
      </c>
      <c r="F102" s="31" t="s">
        <v>1304</v>
      </c>
      <c r="G102" s="31" t="s">
        <v>124</v>
      </c>
      <c r="H102" s="31" t="s">
        <v>11366</v>
      </c>
      <c r="I102" s="38">
        <v>0.125</v>
      </c>
      <c r="J102" s="31" t="s">
        <v>7469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162"/>
      <c r="R102" s="23"/>
      <c r="S102" s="29">
        <v>26000</v>
      </c>
      <c r="T102" s="388"/>
    </row>
    <row r="103" spans="1:20" ht="54" customHeight="1" x14ac:dyDescent="1.05">
      <c r="A103" s="31" t="s">
        <v>12165</v>
      </c>
      <c r="B103" s="37" t="s">
        <v>4944</v>
      </c>
      <c r="C103" s="31" t="s">
        <v>12166</v>
      </c>
      <c r="D103" s="31" t="s">
        <v>12167</v>
      </c>
      <c r="E103" s="31" t="s">
        <v>101</v>
      </c>
      <c r="F103" s="31" t="s">
        <v>1304</v>
      </c>
      <c r="G103" s="31" t="s">
        <v>124</v>
      </c>
      <c r="H103" s="31" t="s">
        <v>11366</v>
      </c>
      <c r="I103" s="38">
        <v>0.125</v>
      </c>
      <c r="J103" s="31" t="s">
        <v>7469</v>
      </c>
      <c r="K103" s="31" t="s">
        <v>105</v>
      </c>
      <c r="L103" s="31" t="s">
        <v>106</v>
      </c>
      <c r="M103" s="31" t="s">
        <v>491</v>
      </c>
      <c r="N103" s="23"/>
      <c r="O103" s="23"/>
      <c r="P103" s="23"/>
      <c r="Q103" s="162"/>
      <c r="R103" s="23"/>
      <c r="S103" s="29">
        <v>26000</v>
      </c>
      <c r="T103" s="388"/>
    </row>
    <row r="104" spans="1:20" ht="54" customHeight="1" x14ac:dyDescent="1.05">
      <c r="A104" s="31" t="s">
        <v>10529</v>
      </c>
      <c r="B104" s="37" t="s">
        <v>10530</v>
      </c>
      <c r="C104" s="31" t="s">
        <v>10531</v>
      </c>
      <c r="D104" s="31" t="s">
        <v>10532</v>
      </c>
      <c r="E104" s="31" t="s">
        <v>101</v>
      </c>
      <c r="F104" s="31" t="s">
        <v>1304</v>
      </c>
      <c r="G104" s="31" t="s">
        <v>124</v>
      </c>
      <c r="H104" s="31" t="s">
        <v>11366</v>
      </c>
      <c r="I104" s="38">
        <v>0.34027777777777779</v>
      </c>
      <c r="J104" s="31" t="s">
        <v>7469</v>
      </c>
      <c r="K104" s="31" t="s">
        <v>105</v>
      </c>
      <c r="L104" s="31" t="s">
        <v>106</v>
      </c>
      <c r="M104" s="31" t="s">
        <v>491</v>
      </c>
      <c r="N104" s="23"/>
      <c r="O104" s="23"/>
      <c r="P104" s="23"/>
      <c r="Q104" s="162"/>
      <c r="R104" s="23"/>
      <c r="S104" s="29">
        <v>26000</v>
      </c>
      <c r="T104" s="388"/>
    </row>
    <row r="105" spans="1:20" ht="54" customHeight="1" x14ac:dyDescent="1.05">
      <c r="A105" s="31" t="s">
        <v>12168</v>
      </c>
      <c r="B105" s="37" t="s">
        <v>12169</v>
      </c>
      <c r="C105" s="31" t="s">
        <v>12170</v>
      </c>
      <c r="D105" s="31" t="s">
        <v>12171</v>
      </c>
      <c r="E105" s="31" t="s">
        <v>101</v>
      </c>
      <c r="F105" s="31" t="s">
        <v>123</v>
      </c>
      <c r="G105" s="31" t="s">
        <v>124</v>
      </c>
      <c r="H105" s="31" t="s">
        <v>11366</v>
      </c>
      <c r="I105" s="38">
        <v>0.125</v>
      </c>
      <c r="J105" s="31" t="s">
        <v>281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162"/>
      <c r="R105" s="23"/>
      <c r="S105" s="29">
        <v>43725</v>
      </c>
      <c r="T105" s="388"/>
    </row>
    <row r="106" spans="1:20" ht="54" customHeight="1" x14ac:dyDescent="1.05">
      <c r="A106" s="31" t="s">
        <v>12172</v>
      </c>
      <c r="B106" s="37" t="s">
        <v>12173</v>
      </c>
      <c r="C106" s="31" t="s">
        <v>12174</v>
      </c>
      <c r="D106" s="31" t="s">
        <v>12175</v>
      </c>
      <c r="E106" s="31" t="s">
        <v>101</v>
      </c>
      <c r="F106" s="31" t="s">
        <v>123</v>
      </c>
      <c r="G106" s="31" t="s">
        <v>124</v>
      </c>
      <c r="H106" s="31" t="s">
        <v>11366</v>
      </c>
      <c r="I106" s="38">
        <v>0.125</v>
      </c>
      <c r="J106" s="31" t="s">
        <v>281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162"/>
      <c r="R106" s="23"/>
      <c r="S106" s="29">
        <v>43725</v>
      </c>
      <c r="T106" s="388"/>
    </row>
    <row r="107" spans="1:20" ht="54" customHeight="1" x14ac:dyDescent="1.05">
      <c r="A107" s="31" t="s">
        <v>12176</v>
      </c>
      <c r="B107" s="37" t="s">
        <v>12177</v>
      </c>
      <c r="C107" s="31" t="s">
        <v>12178</v>
      </c>
      <c r="D107" s="31" t="s">
        <v>12179</v>
      </c>
      <c r="E107" s="31" t="s">
        <v>101</v>
      </c>
      <c r="F107" s="31" t="s">
        <v>123</v>
      </c>
      <c r="G107" s="31" t="s">
        <v>124</v>
      </c>
      <c r="H107" s="31" t="s">
        <v>11366</v>
      </c>
      <c r="I107" s="38">
        <v>0.125</v>
      </c>
      <c r="J107" s="31" t="s">
        <v>281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162"/>
      <c r="R107" s="23"/>
      <c r="S107" s="29">
        <v>43725</v>
      </c>
      <c r="T107" s="388"/>
    </row>
    <row r="108" spans="1:20" ht="54" customHeight="1" x14ac:dyDescent="1.05">
      <c r="A108" s="31" t="s">
        <v>12180</v>
      </c>
      <c r="B108" s="37" t="s">
        <v>12181</v>
      </c>
      <c r="C108" s="31" t="s">
        <v>12182</v>
      </c>
      <c r="D108" s="31" t="s">
        <v>12183</v>
      </c>
      <c r="E108" s="31" t="s">
        <v>101</v>
      </c>
      <c r="F108" s="31" t="s">
        <v>123</v>
      </c>
      <c r="G108" s="31" t="s">
        <v>124</v>
      </c>
      <c r="H108" s="31" t="s">
        <v>11366</v>
      </c>
      <c r="I108" s="38">
        <v>0.125</v>
      </c>
      <c r="J108" s="31" t="s">
        <v>281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162"/>
      <c r="R108" s="23"/>
      <c r="S108" s="29">
        <v>43725</v>
      </c>
      <c r="T108" s="388"/>
    </row>
    <row r="109" spans="1:20" ht="54" customHeight="1" x14ac:dyDescent="1.05">
      <c r="A109" s="31" t="s">
        <v>12184</v>
      </c>
      <c r="B109" s="37" t="s">
        <v>12185</v>
      </c>
      <c r="C109" s="31" t="s">
        <v>12186</v>
      </c>
      <c r="D109" s="31" t="s">
        <v>12187</v>
      </c>
      <c r="E109" s="31" t="s">
        <v>101</v>
      </c>
      <c r="F109" s="31" t="s">
        <v>123</v>
      </c>
      <c r="G109" s="31" t="s">
        <v>103</v>
      </c>
      <c r="H109" s="31" t="s">
        <v>11366</v>
      </c>
      <c r="I109" s="38">
        <v>0.41666666666666669</v>
      </c>
      <c r="J109" s="31" t="s">
        <v>281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162"/>
      <c r="R109" s="23"/>
      <c r="S109" s="29">
        <v>22000</v>
      </c>
      <c r="T109" s="388"/>
    </row>
    <row r="110" spans="1:20" ht="54" customHeight="1" x14ac:dyDescent="1.05">
      <c r="A110" s="31" t="s">
        <v>12188</v>
      </c>
      <c r="B110" s="37" t="s">
        <v>12189</v>
      </c>
      <c r="C110" s="31" t="s">
        <v>12190</v>
      </c>
      <c r="D110" s="31" t="s">
        <v>12191</v>
      </c>
      <c r="E110" s="31" t="s">
        <v>101</v>
      </c>
      <c r="F110" s="31" t="s">
        <v>1304</v>
      </c>
      <c r="G110" s="31" t="s">
        <v>103</v>
      </c>
      <c r="H110" s="31" t="s">
        <v>11366</v>
      </c>
      <c r="I110" s="38">
        <v>0.75</v>
      </c>
      <c r="J110" s="31" t="s">
        <v>281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162"/>
      <c r="R110" s="23"/>
      <c r="S110" s="29">
        <v>22000</v>
      </c>
      <c r="T110" s="388"/>
    </row>
    <row r="111" spans="1:20" ht="54" customHeight="1" x14ac:dyDescent="1.3">
      <c r="A111" s="712" t="s">
        <v>13348</v>
      </c>
      <c r="B111" s="712"/>
      <c r="C111" s="712"/>
      <c r="D111" s="712"/>
      <c r="E111" s="712"/>
      <c r="F111" s="712"/>
      <c r="G111" s="712"/>
      <c r="H111" s="712"/>
      <c r="I111" s="712"/>
      <c r="J111" s="712"/>
      <c r="K111" s="712"/>
      <c r="L111" s="712"/>
      <c r="M111" s="712"/>
      <c r="N111" s="23"/>
      <c r="O111" s="23"/>
      <c r="P111" s="23"/>
      <c r="Q111" s="162"/>
      <c r="R111" s="23"/>
      <c r="S111" s="29"/>
      <c r="T111" s="388"/>
    </row>
    <row r="112" spans="1:20" ht="54" customHeight="1" x14ac:dyDescent="1.05">
      <c r="A112" s="31" t="s">
        <v>13173</v>
      </c>
      <c r="B112" s="37" t="s">
        <v>13174</v>
      </c>
      <c r="C112" s="31" t="s">
        <v>13175</v>
      </c>
      <c r="D112" s="31" t="s">
        <v>13176</v>
      </c>
      <c r="E112" s="31" t="s">
        <v>101</v>
      </c>
      <c r="F112" s="31" t="s">
        <v>102</v>
      </c>
      <c r="G112" s="31" t="s">
        <v>1544</v>
      </c>
      <c r="H112" s="31" t="s">
        <v>12839</v>
      </c>
      <c r="I112" s="38">
        <v>4.1666666666666664E-2</v>
      </c>
      <c r="J112" s="31" t="s">
        <v>7469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162"/>
      <c r="R112" s="23"/>
      <c r="S112" s="29">
        <v>22000</v>
      </c>
      <c r="T112" s="388"/>
    </row>
    <row r="113" spans="1:20" ht="54" customHeight="1" x14ac:dyDescent="1.05">
      <c r="A113" s="31" t="s">
        <v>13177</v>
      </c>
      <c r="B113" s="37" t="s">
        <v>13178</v>
      </c>
      <c r="C113" s="31" t="s">
        <v>13179</v>
      </c>
      <c r="D113" s="31" t="s">
        <v>13180</v>
      </c>
      <c r="E113" s="31" t="s">
        <v>101</v>
      </c>
      <c r="F113" s="31" t="s">
        <v>123</v>
      </c>
      <c r="G113" s="31" t="s">
        <v>103</v>
      </c>
      <c r="H113" s="31" t="s">
        <v>12839</v>
      </c>
      <c r="I113" s="38">
        <v>8.3333333333333329E-2</v>
      </c>
      <c r="J113" s="31" t="s">
        <v>7469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162"/>
      <c r="R113" s="23"/>
      <c r="S113" s="29">
        <v>22000</v>
      </c>
      <c r="T113" s="388"/>
    </row>
    <row r="114" spans="1:20" ht="54" customHeight="1" x14ac:dyDescent="1.05">
      <c r="A114" s="31" t="s">
        <v>13184</v>
      </c>
      <c r="B114" s="37" t="s">
        <v>13185</v>
      </c>
      <c r="C114" s="31" t="s">
        <v>13186</v>
      </c>
      <c r="D114" s="31" t="s">
        <v>13187</v>
      </c>
      <c r="E114" s="31" t="s">
        <v>687</v>
      </c>
      <c r="F114" s="31" t="s">
        <v>1304</v>
      </c>
      <c r="G114" s="31" t="s">
        <v>103</v>
      </c>
      <c r="H114" s="31" t="s">
        <v>12839</v>
      </c>
      <c r="I114" s="38">
        <v>0.41666666666666669</v>
      </c>
      <c r="J114" s="31" t="s">
        <v>281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162"/>
      <c r="R114" s="23"/>
      <c r="S114" s="29">
        <v>22000</v>
      </c>
      <c r="T114" s="388"/>
    </row>
    <row r="115" spans="1:20" ht="54" customHeight="1" x14ac:dyDescent="1.05">
      <c r="A115" s="31" t="s">
        <v>13188</v>
      </c>
      <c r="B115" s="37" t="s">
        <v>8114</v>
      </c>
      <c r="C115" s="31" t="s">
        <v>13189</v>
      </c>
      <c r="D115" s="31" t="s">
        <v>13190</v>
      </c>
      <c r="E115" s="31" t="s">
        <v>687</v>
      </c>
      <c r="F115" s="31" t="s">
        <v>1304</v>
      </c>
      <c r="G115" s="31" t="s">
        <v>103</v>
      </c>
      <c r="H115" s="31" t="s">
        <v>12839</v>
      </c>
      <c r="I115" s="38">
        <v>0.41666666666666669</v>
      </c>
      <c r="J115" s="31" t="s">
        <v>281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162"/>
      <c r="R115" s="23"/>
      <c r="S115" s="29">
        <v>22000</v>
      </c>
      <c r="T115" s="388"/>
    </row>
    <row r="116" spans="1:20" ht="54" customHeight="1" x14ac:dyDescent="1.05">
      <c r="A116" s="31" t="s">
        <v>13191</v>
      </c>
      <c r="B116" s="37" t="s">
        <v>13192</v>
      </c>
      <c r="C116" s="31" t="s">
        <v>13193</v>
      </c>
      <c r="D116" s="31" t="s">
        <v>13194</v>
      </c>
      <c r="E116" s="31" t="s">
        <v>687</v>
      </c>
      <c r="F116" s="31" t="s">
        <v>1304</v>
      </c>
      <c r="G116" s="31" t="s">
        <v>103</v>
      </c>
      <c r="H116" s="31" t="s">
        <v>12839</v>
      </c>
      <c r="I116" s="38">
        <v>0.41666666666666669</v>
      </c>
      <c r="J116" s="31" t="s">
        <v>281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162"/>
      <c r="R116" s="23"/>
      <c r="S116" s="29">
        <v>22000</v>
      </c>
      <c r="T116" s="388"/>
    </row>
    <row r="117" spans="1:20" ht="54" customHeight="1" x14ac:dyDescent="1.05">
      <c r="A117" s="31" t="s">
        <v>13195</v>
      </c>
      <c r="B117" s="37" t="s">
        <v>5354</v>
      </c>
      <c r="C117" s="31" t="s">
        <v>13196</v>
      </c>
      <c r="D117" s="31" t="s">
        <v>13197</v>
      </c>
      <c r="E117" s="31" t="s">
        <v>687</v>
      </c>
      <c r="F117" s="31" t="s">
        <v>1304</v>
      </c>
      <c r="G117" s="31" t="s">
        <v>103</v>
      </c>
      <c r="H117" s="31" t="s">
        <v>12839</v>
      </c>
      <c r="I117" s="38">
        <v>0.41666666666666669</v>
      </c>
      <c r="J117" s="31" t="s">
        <v>281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162"/>
      <c r="R117" s="23"/>
      <c r="S117" s="29">
        <v>22000</v>
      </c>
      <c r="T117" s="388"/>
    </row>
    <row r="118" spans="1:20" ht="54" customHeight="1" x14ac:dyDescent="1.05">
      <c r="A118" s="31" t="s">
        <v>13198</v>
      </c>
      <c r="B118" s="37" t="s">
        <v>13199</v>
      </c>
      <c r="C118" s="31" t="s">
        <v>13200</v>
      </c>
      <c r="D118" s="31" t="s">
        <v>13201</v>
      </c>
      <c r="E118" s="31" t="s">
        <v>687</v>
      </c>
      <c r="F118" s="31" t="s">
        <v>1304</v>
      </c>
      <c r="G118" s="31" t="s">
        <v>103</v>
      </c>
      <c r="H118" s="31" t="s">
        <v>12839</v>
      </c>
      <c r="I118" s="38">
        <v>0.41666666666666669</v>
      </c>
      <c r="J118" s="31" t="s">
        <v>281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62"/>
      <c r="R118" s="23"/>
      <c r="S118" s="29">
        <v>22000</v>
      </c>
      <c r="T118" s="388"/>
    </row>
    <row r="119" spans="1:20" ht="54" customHeight="1" x14ac:dyDescent="1.05">
      <c r="A119" s="31" t="s">
        <v>13202</v>
      </c>
      <c r="B119" s="37" t="s">
        <v>13203</v>
      </c>
      <c r="C119" s="31" t="s">
        <v>13204</v>
      </c>
      <c r="D119" s="31" t="s">
        <v>13205</v>
      </c>
      <c r="E119" s="31" t="s">
        <v>687</v>
      </c>
      <c r="F119" s="31" t="s">
        <v>1304</v>
      </c>
      <c r="G119" s="31" t="s">
        <v>103</v>
      </c>
      <c r="H119" s="31" t="s">
        <v>12839</v>
      </c>
      <c r="I119" s="38">
        <v>0.41666666666666669</v>
      </c>
      <c r="J119" s="31" t="s">
        <v>281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162"/>
      <c r="R119" s="23"/>
      <c r="S119" s="29">
        <v>22000</v>
      </c>
      <c r="T119" s="388"/>
    </row>
    <row r="120" spans="1:20" ht="54" customHeight="1" x14ac:dyDescent="1.05">
      <c r="A120" s="31" t="s">
        <v>13206</v>
      </c>
      <c r="B120" s="37" t="s">
        <v>13207</v>
      </c>
      <c r="C120" s="31" t="s">
        <v>13208</v>
      </c>
      <c r="D120" s="31" t="s">
        <v>13209</v>
      </c>
      <c r="E120" s="31" t="s">
        <v>687</v>
      </c>
      <c r="F120" s="31" t="s">
        <v>1304</v>
      </c>
      <c r="G120" s="31" t="s">
        <v>103</v>
      </c>
      <c r="H120" s="31" t="s">
        <v>12839</v>
      </c>
      <c r="I120" s="38">
        <v>0.41666666666666669</v>
      </c>
      <c r="J120" s="31" t="s">
        <v>281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162"/>
      <c r="R120" s="23"/>
      <c r="S120" s="29">
        <v>22000</v>
      </c>
      <c r="T120" s="388"/>
    </row>
    <row r="121" spans="1:20" ht="54" customHeight="1" x14ac:dyDescent="1.3">
      <c r="A121" s="712" t="s">
        <v>13729</v>
      </c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23"/>
      <c r="O121" s="23"/>
      <c r="P121" s="23"/>
      <c r="Q121" s="162"/>
      <c r="R121" s="23"/>
      <c r="S121" s="29"/>
      <c r="T121" s="388"/>
    </row>
    <row r="122" spans="1:20" ht="54" customHeight="1" x14ac:dyDescent="1.05">
      <c r="A122" s="31" t="s">
        <v>9917</v>
      </c>
      <c r="B122" s="37" t="s">
        <v>9918</v>
      </c>
      <c r="C122" s="31" t="s">
        <v>9919</v>
      </c>
      <c r="D122" s="31" t="s">
        <v>9920</v>
      </c>
      <c r="E122" s="31" t="s">
        <v>101</v>
      </c>
      <c r="F122" s="31" t="s">
        <v>102</v>
      </c>
      <c r="G122" s="31" t="s">
        <v>572</v>
      </c>
      <c r="H122" s="31" t="s">
        <v>13384</v>
      </c>
      <c r="I122" s="38">
        <v>0.375</v>
      </c>
      <c r="J122" s="31" t="s">
        <v>7469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162"/>
      <c r="R122" s="23"/>
      <c r="S122" s="29">
        <v>22000</v>
      </c>
      <c r="T122" s="388"/>
    </row>
    <row r="123" spans="1:20" ht="54" customHeight="1" x14ac:dyDescent="0.7">
      <c r="A123" s="711" t="s">
        <v>14208</v>
      </c>
      <c r="B123" s="711"/>
      <c r="C123" s="711"/>
      <c r="D123" s="711"/>
      <c r="E123" s="711"/>
      <c r="F123" s="711"/>
      <c r="G123" s="711"/>
      <c r="H123" s="711"/>
      <c r="I123" s="711"/>
      <c r="J123" s="711"/>
      <c r="K123" s="711"/>
      <c r="L123" s="711"/>
      <c r="M123" s="711"/>
      <c r="N123" s="23"/>
      <c r="O123" s="23"/>
      <c r="P123" s="23"/>
      <c r="Q123" s="162"/>
      <c r="R123" s="23"/>
      <c r="S123" s="195"/>
      <c r="T123" s="388">
        <v>1000000</v>
      </c>
    </row>
    <row r="124" spans="1:20" ht="54" customHeight="1" x14ac:dyDescent="1.3">
      <c r="A124" s="712" t="s">
        <v>15032</v>
      </c>
      <c r="B124" s="696"/>
      <c r="C124" s="696"/>
      <c r="D124" s="696"/>
      <c r="E124" s="696"/>
      <c r="F124" s="696"/>
      <c r="G124" s="696"/>
      <c r="H124" s="696"/>
      <c r="I124" s="696"/>
      <c r="J124" s="696"/>
      <c r="K124" s="696"/>
      <c r="L124" s="696"/>
      <c r="M124" s="696"/>
      <c r="N124" s="23"/>
      <c r="O124" s="23"/>
      <c r="P124" s="23"/>
      <c r="Q124" s="162"/>
      <c r="R124" s="23"/>
      <c r="S124" s="29"/>
      <c r="T124" s="388"/>
    </row>
    <row r="125" spans="1:20" ht="54" customHeight="1" x14ac:dyDescent="1.05">
      <c r="A125" s="31" t="s">
        <v>13984</v>
      </c>
      <c r="B125" s="37" t="s">
        <v>13985</v>
      </c>
      <c r="C125" s="31" t="s">
        <v>13986</v>
      </c>
      <c r="D125" s="31" t="s">
        <v>13987</v>
      </c>
      <c r="E125" s="31" t="s">
        <v>101</v>
      </c>
      <c r="F125" s="31" t="s">
        <v>1304</v>
      </c>
      <c r="G125" s="31" t="s">
        <v>124</v>
      </c>
      <c r="H125" s="31" t="s">
        <v>13746</v>
      </c>
      <c r="I125" s="38">
        <v>0.16666666666666666</v>
      </c>
      <c r="J125" s="31" t="s">
        <v>281</v>
      </c>
      <c r="K125" s="31" t="s">
        <v>105</v>
      </c>
      <c r="L125" s="31" t="s">
        <v>106</v>
      </c>
      <c r="M125" s="31" t="s">
        <v>491</v>
      </c>
      <c r="N125" s="23"/>
      <c r="O125" s="23"/>
      <c r="P125" s="23"/>
      <c r="Q125" s="162"/>
      <c r="R125" s="23"/>
      <c r="S125" s="29">
        <v>26000</v>
      </c>
      <c r="T125" s="388"/>
    </row>
    <row r="126" spans="1:20" ht="54" customHeight="1" x14ac:dyDescent="1.05">
      <c r="A126" s="26" t="s">
        <v>14047</v>
      </c>
      <c r="B126" s="27" t="s">
        <v>14048</v>
      </c>
      <c r="C126" s="31" t="s">
        <v>14049</v>
      </c>
      <c r="D126" s="26" t="s">
        <v>14050</v>
      </c>
      <c r="E126" s="26" t="s">
        <v>101</v>
      </c>
      <c r="F126" s="26" t="s">
        <v>1304</v>
      </c>
      <c r="G126" s="26" t="s">
        <v>103</v>
      </c>
      <c r="H126" s="26" t="s">
        <v>13746</v>
      </c>
      <c r="I126" s="28">
        <v>0.375</v>
      </c>
      <c r="J126" s="26" t="s">
        <v>281</v>
      </c>
      <c r="K126" s="31" t="s">
        <v>105</v>
      </c>
      <c r="L126" s="26" t="s">
        <v>106</v>
      </c>
      <c r="M126" s="26" t="s">
        <v>107</v>
      </c>
      <c r="N126" s="23"/>
      <c r="O126" s="23"/>
      <c r="P126" s="23"/>
      <c r="Q126" s="162"/>
      <c r="R126" s="23"/>
      <c r="S126" s="175">
        <v>22000</v>
      </c>
      <c r="T126" s="388"/>
    </row>
    <row r="127" spans="1:20" ht="54" customHeight="1" x14ac:dyDescent="1.05">
      <c r="A127" s="31" t="s">
        <v>14051</v>
      </c>
      <c r="B127" s="37" t="s">
        <v>14052</v>
      </c>
      <c r="C127" s="31" t="s">
        <v>14053</v>
      </c>
      <c r="D127" s="31" t="s">
        <v>14054</v>
      </c>
      <c r="E127" s="31" t="s">
        <v>101</v>
      </c>
      <c r="F127" s="31" t="s">
        <v>1304</v>
      </c>
      <c r="G127" s="31" t="s">
        <v>103</v>
      </c>
      <c r="H127" s="31" t="s">
        <v>13746</v>
      </c>
      <c r="I127" s="38">
        <v>0.375</v>
      </c>
      <c r="J127" s="31" t="s">
        <v>281</v>
      </c>
      <c r="K127" s="31" t="s">
        <v>105</v>
      </c>
      <c r="L127" s="31" t="s">
        <v>106</v>
      </c>
      <c r="M127" s="31" t="s">
        <v>11351</v>
      </c>
      <c r="N127" s="23"/>
      <c r="O127" s="23"/>
      <c r="P127" s="23"/>
      <c r="Q127" s="162"/>
      <c r="R127" s="23"/>
      <c r="S127" s="29">
        <v>22000</v>
      </c>
      <c r="T127" s="388"/>
    </row>
    <row r="128" spans="1:20" ht="54" customHeight="1" x14ac:dyDescent="1.05">
      <c r="A128" s="31" t="s">
        <v>14058</v>
      </c>
      <c r="B128" s="37" t="s">
        <v>14059</v>
      </c>
      <c r="C128" s="31" t="s">
        <v>14060</v>
      </c>
      <c r="D128" s="31" t="s">
        <v>14061</v>
      </c>
      <c r="E128" s="31" t="s">
        <v>101</v>
      </c>
      <c r="F128" s="31" t="s">
        <v>1304</v>
      </c>
      <c r="G128" s="31" t="s">
        <v>103</v>
      </c>
      <c r="H128" s="31" t="s">
        <v>13746</v>
      </c>
      <c r="I128" s="38">
        <v>0.375</v>
      </c>
      <c r="J128" s="31" t="s">
        <v>281</v>
      </c>
      <c r="K128" s="31" t="s">
        <v>105</v>
      </c>
      <c r="L128" s="31" t="s">
        <v>106</v>
      </c>
      <c r="M128" s="31" t="s">
        <v>11351</v>
      </c>
      <c r="N128" s="23"/>
      <c r="O128" s="23"/>
      <c r="P128" s="23"/>
      <c r="Q128" s="162"/>
      <c r="R128" s="23"/>
      <c r="S128" s="29">
        <v>22000</v>
      </c>
      <c r="T128" s="388"/>
    </row>
    <row r="129" spans="1:20" ht="54" customHeight="1" x14ac:dyDescent="1.05">
      <c r="A129" s="31" t="s">
        <v>6528</v>
      </c>
      <c r="B129" s="37" t="s">
        <v>6529</v>
      </c>
      <c r="C129" s="31" t="s">
        <v>6530</v>
      </c>
      <c r="D129" s="31" t="s">
        <v>6531</v>
      </c>
      <c r="E129" s="31" t="s">
        <v>101</v>
      </c>
      <c r="F129" s="31" t="s">
        <v>1304</v>
      </c>
      <c r="G129" s="31" t="s">
        <v>103</v>
      </c>
      <c r="H129" s="31" t="s">
        <v>13746</v>
      </c>
      <c r="I129" s="38">
        <v>0.375</v>
      </c>
      <c r="J129" s="31" t="s">
        <v>281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162"/>
      <c r="R129" s="23"/>
      <c r="S129" s="29">
        <v>22000</v>
      </c>
      <c r="T129" s="388"/>
    </row>
    <row r="130" spans="1:20" ht="54" customHeight="1" x14ac:dyDescent="1.05">
      <c r="A130" s="31" t="s">
        <v>14066</v>
      </c>
      <c r="B130" s="37" t="s">
        <v>11303</v>
      </c>
      <c r="C130" s="31" t="s">
        <v>14067</v>
      </c>
      <c r="D130" s="31" t="s">
        <v>14068</v>
      </c>
      <c r="E130" s="31" t="s">
        <v>101</v>
      </c>
      <c r="F130" s="31" t="s">
        <v>1304</v>
      </c>
      <c r="G130" s="31" t="s">
        <v>103</v>
      </c>
      <c r="H130" s="31" t="s">
        <v>13746</v>
      </c>
      <c r="I130" s="38">
        <v>0.375</v>
      </c>
      <c r="J130" s="31" t="s">
        <v>281</v>
      </c>
      <c r="K130" s="31" t="s">
        <v>105</v>
      </c>
      <c r="L130" s="31" t="s">
        <v>106</v>
      </c>
      <c r="M130" s="31" t="s">
        <v>11351</v>
      </c>
      <c r="N130" s="23"/>
      <c r="O130" s="23"/>
      <c r="P130" s="23"/>
      <c r="Q130" s="162"/>
      <c r="R130" s="23"/>
      <c r="S130" s="29">
        <v>22000</v>
      </c>
      <c r="T130" s="388"/>
    </row>
    <row r="131" spans="1:20" ht="54" customHeight="1" x14ac:dyDescent="1.3">
      <c r="A131" s="712" t="s">
        <v>15033</v>
      </c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23"/>
      <c r="O131" s="23"/>
      <c r="P131" s="23"/>
      <c r="Q131" s="162"/>
      <c r="R131" s="23"/>
      <c r="S131" s="29"/>
      <c r="T131" s="388"/>
    </row>
    <row r="132" spans="1:20" ht="54" customHeight="1" x14ac:dyDescent="1.05">
      <c r="A132" s="31" t="s">
        <v>14305</v>
      </c>
      <c r="B132" s="37" t="s">
        <v>14306</v>
      </c>
      <c r="C132" s="31" t="s">
        <v>14307</v>
      </c>
      <c r="D132" s="31" t="s">
        <v>14308</v>
      </c>
      <c r="E132" s="31" t="s">
        <v>101</v>
      </c>
      <c r="F132" s="31" t="s">
        <v>102</v>
      </c>
      <c r="G132" s="31" t="s">
        <v>567</v>
      </c>
      <c r="H132" s="31" t="s">
        <v>14213</v>
      </c>
      <c r="I132" s="38">
        <v>8.3333333333333329E-2</v>
      </c>
      <c r="J132" s="31" t="s">
        <v>281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162"/>
      <c r="R132" s="23"/>
      <c r="S132" s="29">
        <v>26000</v>
      </c>
      <c r="T132" s="388"/>
    </row>
    <row r="133" spans="1:20" ht="54" customHeight="1" x14ac:dyDescent="1.05">
      <c r="A133" s="31" t="s">
        <v>8571</v>
      </c>
      <c r="B133" s="37" t="s">
        <v>8572</v>
      </c>
      <c r="C133" s="31" t="s">
        <v>8573</v>
      </c>
      <c r="D133" s="31" t="s">
        <v>8574</v>
      </c>
      <c r="E133" s="31" t="s">
        <v>101</v>
      </c>
      <c r="F133" s="31" t="s">
        <v>102</v>
      </c>
      <c r="G133" s="31" t="s">
        <v>567</v>
      </c>
      <c r="H133" s="31" t="s">
        <v>14213</v>
      </c>
      <c r="I133" s="38">
        <v>0.41666666666666669</v>
      </c>
      <c r="J133" s="31" t="s">
        <v>281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162"/>
      <c r="R133" s="23"/>
      <c r="S133" s="29">
        <v>26000</v>
      </c>
      <c r="T133" s="388"/>
    </row>
    <row r="134" spans="1:20" ht="54" customHeight="1" x14ac:dyDescent="1.3">
      <c r="A134" s="712" t="s">
        <v>15034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23"/>
      <c r="O134" s="23"/>
      <c r="P134" s="23"/>
      <c r="Q134" s="162"/>
      <c r="R134" s="23"/>
      <c r="S134" s="29"/>
      <c r="T134" s="388"/>
    </row>
    <row r="135" spans="1:20" ht="54" customHeight="1" x14ac:dyDescent="1.05">
      <c r="A135" s="31" t="s">
        <v>14808</v>
      </c>
      <c r="B135" s="37" t="s">
        <v>13683</v>
      </c>
      <c r="C135" s="31" t="s">
        <v>14809</v>
      </c>
      <c r="D135" s="31" t="s">
        <v>14810</v>
      </c>
      <c r="E135" s="31" t="s">
        <v>687</v>
      </c>
      <c r="F135" s="31" t="s">
        <v>123</v>
      </c>
      <c r="G135" s="31" t="s">
        <v>562</v>
      </c>
      <c r="H135" s="31" t="s">
        <v>14534</v>
      </c>
      <c r="I135" s="38">
        <v>8.3333333333333329E-2</v>
      </c>
      <c r="J135" s="31" t="s">
        <v>281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162"/>
      <c r="R135" s="23"/>
      <c r="S135" s="29">
        <v>43225</v>
      </c>
      <c r="T135" s="388"/>
    </row>
    <row r="136" spans="1:20" ht="54" customHeight="1" x14ac:dyDescent="1.05">
      <c r="A136" s="31" t="s">
        <v>14811</v>
      </c>
      <c r="B136" s="37" t="s">
        <v>14812</v>
      </c>
      <c r="C136" s="31" t="s">
        <v>14813</v>
      </c>
      <c r="D136" s="31" t="s">
        <v>14814</v>
      </c>
      <c r="E136" s="31" t="s">
        <v>101</v>
      </c>
      <c r="F136" s="31" t="s">
        <v>123</v>
      </c>
      <c r="G136" s="31" t="s">
        <v>103</v>
      </c>
      <c r="H136" s="31" t="s">
        <v>14534</v>
      </c>
      <c r="I136" s="38">
        <v>8.3333333333333329E-2</v>
      </c>
      <c r="J136" s="31" t="s">
        <v>281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162"/>
      <c r="R136" s="23"/>
      <c r="S136" s="29">
        <v>22000</v>
      </c>
      <c r="T136" s="388"/>
    </row>
    <row r="137" spans="1:20" ht="54" customHeight="1" x14ac:dyDescent="1.05">
      <c r="A137" s="31" t="s">
        <v>14830</v>
      </c>
      <c r="B137" s="37" t="s">
        <v>14831</v>
      </c>
      <c r="C137" s="31" t="s">
        <v>14832</v>
      </c>
      <c r="D137" s="31" t="s">
        <v>14833</v>
      </c>
      <c r="E137" s="31" t="s">
        <v>687</v>
      </c>
      <c r="F137" s="31" t="s">
        <v>123</v>
      </c>
      <c r="G137" s="31" t="s">
        <v>562</v>
      </c>
      <c r="H137" s="31" t="s">
        <v>14534</v>
      </c>
      <c r="I137" s="38">
        <v>8.3333333333333329E-2</v>
      </c>
      <c r="J137" s="31" t="s">
        <v>281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162"/>
      <c r="R137" s="23"/>
      <c r="S137" s="29">
        <v>43225</v>
      </c>
      <c r="T137" s="388"/>
    </row>
    <row r="138" spans="1:20" ht="54" customHeight="1" x14ac:dyDescent="1.05">
      <c r="A138" s="31" t="s">
        <v>14837</v>
      </c>
      <c r="B138" s="37" t="s">
        <v>14838</v>
      </c>
      <c r="C138" s="31" t="s">
        <v>14839</v>
      </c>
      <c r="D138" s="31" t="s">
        <v>14840</v>
      </c>
      <c r="E138" s="31" t="s">
        <v>687</v>
      </c>
      <c r="F138" s="31" t="s">
        <v>123</v>
      </c>
      <c r="G138" s="31" t="s">
        <v>562</v>
      </c>
      <c r="H138" s="31" t="s">
        <v>14534</v>
      </c>
      <c r="I138" s="38">
        <v>8.3333333333333329E-2</v>
      </c>
      <c r="J138" s="31" t="s">
        <v>281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162"/>
      <c r="R138" s="23"/>
      <c r="S138" s="29">
        <v>43225</v>
      </c>
      <c r="T138" s="388"/>
    </row>
    <row r="139" spans="1:20" ht="54" customHeight="1" x14ac:dyDescent="1.05">
      <c r="A139" s="31" t="s">
        <v>14844</v>
      </c>
      <c r="B139" s="37" t="s">
        <v>14845</v>
      </c>
      <c r="C139" s="31" t="s">
        <v>14846</v>
      </c>
      <c r="D139" s="31" t="s">
        <v>14847</v>
      </c>
      <c r="E139" s="31" t="s">
        <v>101</v>
      </c>
      <c r="F139" s="31" t="s">
        <v>102</v>
      </c>
      <c r="G139" s="31" t="s">
        <v>124</v>
      </c>
      <c r="H139" s="31" t="s">
        <v>14534</v>
      </c>
      <c r="I139" s="38">
        <v>0.27083333333333331</v>
      </c>
      <c r="J139" s="31" t="s">
        <v>281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162"/>
      <c r="R139" s="23"/>
      <c r="S139" s="29">
        <v>22000</v>
      </c>
      <c r="T139" s="388"/>
    </row>
    <row r="140" spans="1:20" ht="54" customHeight="1" x14ac:dyDescent="1.05">
      <c r="A140" s="31" t="s">
        <v>14848</v>
      </c>
      <c r="B140" s="37" t="s">
        <v>14849</v>
      </c>
      <c r="C140" s="31" t="s">
        <v>14850</v>
      </c>
      <c r="D140" s="31" t="s">
        <v>14851</v>
      </c>
      <c r="E140" s="31" t="s">
        <v>101</v>
      </c>
      <c r="F140" s="31" t="s">
        <v>102</v>
      </c>
      <c r="G140" s="31" t="s">
        <v>124</v>
      </c>
      <c r="H140" s="31" t="s">
        <v>14534</v>
      </c>
      <c r="I140" s="38">
        <v>0.27083333333333331</v>
      </c>
      <c r="J140" s="31" t="s">
        <v>281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162"/>
      <c r="R140" s="23"/>
      <c r="S140" s="29">
        <v>22000</v>
      </c>
      <c r="T140" s="388"/>
    </row>
    <row r="141" spans="1:20" ht="54" customHeight="1" x14ac:dyDescent="1.05">
      <c r="A141" s="31" t="s">
        <v>14852</v>
      </c>
      <c r="B141" s="37" t="s">
        <v>14853</v>
      </c>
      <c r="C141" s="31" t="s">
        <v>14854</v>
      </c>
      <c r="D141" s="31" t="s">
        <v>14855</v>
      </c>
      <c r="E141" s="31" t="s">
        <v>101</v>
      </c>
      <c r="F141" s="31" t="s">
        <v>1304</v>
      </c>
      <c r="G141" s="31" t="s">
        <v>490</v>
      </c>
      <c r="H141" s="31" t="s">
        <v>14534</v>
      </c>
      <c r="I141" s="38">
        <v>0.375</v>
      </c>
      <c r="J141" s="31" t="s">
        <v>281</v>
      </c>
      <c r="K141" s="31" t="s">
        <v>105</v>
      </c>
      <c r="L141" s="31" t="s">
        <v>106</v>
      </c>
      <c r="M141" s="31" t="s">
        <v>491</v>
      </c>
      <c r="N141" s="23"/>
      <c r="O141" s="23"/>
      <c r="P141" s="23"/>
      <c r="Q141" s="162"/>
      <c r="R141" s="23"/>
      <c r="S141" s="29">
        <v>26000</v>
      </c>
      <c r="T141" s="388"/>
    </row>
    <row r="142" spans="1:20" ht="54" customHeight="1" x14ac:dyDescent="1.05">
      <c r="A142" s="31" t="s">
        <v>14856</v>
      </c>
      <c r="B142" s="37" t="s">
        <v>6936</v>
      </c>
      <c r="C142" s="31" t="s">
        <v>14857</v>
      </c>
      <c r="D142" s="31" t="s">
        <v>14858</v>
      </c>
      <c r="E142" s="31" t="s">
        <v>101</v>
      </c>
      <c r="F142" s="31" t="s">
        <v>1304</v>
      </c>
      <c r="G142" s="31" t="s">
        <v>490</v>
      </c>
      <c r="H142" s="31" t="s">
        <v>14534</v>
      </c>
      <c r="I142" s="38">
        <v>0.375</v>
      </c>
      <c r="J142" s="31" t="s">
        <v>281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162"/>
      <c r="R142" s="23"/>
      <c r="S142" s="29">
        <v>26000</v>
      </c>
      <c r="T142" s="388"/>
    </row>
    <row r="143" spans="1:20" ht="54" customHeight="1" x14ac:dyDescent="1.05">
      <c r="A143" s="31" t="s">
        <v>14859</v>
      </c>
      <c r="B143" s="37" t="s">
        <v>6489</v>
      </c>
      <c r="C143" s="31" t="s">
        <v>14860</v>
      </c>
      <c r="D143" s="31" t="s">
        <v>14861</v>
      </c>
      <c r="E143" s="31" t="s">
        <v>101</v>
      </c>
      <c r="F143" s="31" t="s">
        <v>1304</v>
      </c>
      <c r="G143" s="31" t="s">
        <v>490</v>
      </c>
      <c r="H143" s="31" t="s">
        <v>14534</v>
      </c>
      <c r="I143" s="38">
        <v>0.375</v>
      </c>
      <c r="J143" s="31" t="s">
        <v>281</v>
      </c>
      <c r="K143" s="31" t="s">
        <v>105</v>
      </c>
      <c r="L143" s="31" t="s">
        <v>106</v>
      </c>
      <c r="M143" s="31" t="s">
        <v>491</v>
      </c>
      <c r="N143" s="23"/>
      <c r="O143" s="23"/>
      <c r="P143" s="23"/>
      <c r="Q143" s="162"/>
      <c r="R143" s="23"/>
      <c r="S143" s="29">
        <v>26000</v>
      </c>
      <c r="T143" s="388"/>
    </row>
    <row r="144" spans="1:20" ht="54" customHeight="1" x14ac:dyDescent="1.05">
      <c r="A144" s="31" t="s">
        <v>14862</v>
      </c>
      <c r="B144" s="37" t="s">
        <v>14863</v>
      </c>
      <c r="C144" s="31" t="s">
        <v>14864</v>
      </c>
      <c r="D144" s="31" t="s">
        <v>14865</v>
      </c>
      <c r="E144" s="31" t="s">
        <v>101</v>
      </c>
      <c r="F144" s="31" t="s">
        <v>102</v>
      </c>
      <c r="G144" s="31" t="s">
        <v>572</v>
      </c>
      <c r="H144" s="31" t="s">
        <v>14534</v>
      </c>
      <c r="I144" s="38">
        <v>0.52083333333333337</v>
      </c>
      <c r="J144" s="31" t="s">
        <v>281</v>
      </c>
      <c r="K144" s="31" t="s">
        <v>105</v>
      </c>
      <c r="L144" s="31" t="s">
        <v>125</v>
      </c>
      <c r="M144" s="31" t="s">
        <v>491</v>
      </c>
      <c r="N144" s="23"/>
      <c r="O144" s="23"/>
      <c r="P144" s="23"/>
      <c r="Q144" s="162"/>
      <c r="R144" s="23"/>
      <c r="S144" s="29">
        <v>26000</v>
      </c>
      <c r="T144" s="388"/>
    </row>
    <row r="145" spans="1:20" ht="54" customHeight="1" x14ac:dyDescent="1.05">
      <c r="A145" s="31" t="s">
        <v>14866</v>
      </c>
      <c r="B145" s="37" t="s">
        <v>12898</v>
      </c>
      <c r="C145" s="31" t="s">
        <v>14867</v>
      </c>
      <c r="D145" s="31" t="s">
        <v>14868</v>
      </c>
      <c r="E145" s="31" t="s">
        <v>101</v>
      </c>
      <c r="F145" s="31" t="s">
        <v>1304</v>
      </c>
      <c r="G145" s="31" t="s">
        <v>490</v>
      </c>
      <c r="H145" s="31" t="s">
        <v>14534</v>
      </c>
      <c r="I145" s="38">
        <v>0.53125</v>
      </c>
      <c r="J145" s="31" t="s">
        <v>281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162"/>
      <c r="R145" s="23"/>
      <c r="S145" s="29">
        <v>22000</v>
      </c>
      <c r="T145" s="388"/>
    </row>
    <row r="146" spans="1:20" ht="54" customHeight="1" x14ac:dyDescent="1.05">
      <c r="A146" s="752" t="s">
        <v>15396</v>
      </c>
      <c r="B146" s="753"/>
      <c r="C146" s="753"/>
      <c r="D146" s="753"/>
      <c r="E146" s="753"/>
      <c r="F146" s="753"/>
      <c r="G146" s="753"/>
      <c r="H146" s="753"/>
      <c r="I146" s="753"/>
      <c r="J146" s="753"/>
      <c r="K146" s="753"/>
      <c r="L146" s="753"/>
      <c r="M146" s="754"/>
      <c r="N146" s="23"/>
      <c r="O146" s="23"/>
      <c r="P146" s="23"/>
      <c r="Q146" s="162"/>
      <c r="R146" s="23"/>
      <c r="S146" s="175"/>
      <c r="T146" s="388"/>
    </row>
    <row r="147" spans="1:20" ht="54" customHeight="1" x14ac:dyDescent="1.05">
      <c r="A147" s="31" t="s">
        <v>14826</v>
      </c>
      <c r="B147" s="37" t="s">
        <v>14827</v>
      </c>
      <c r="C147" s="31" t="s">
        <v>14828</v>
      </c>
      <c r="D147" s="31" t="s">
        <v>14829</v>
      </c>
      <c r="E147" s="31" t="s">
        <v>687</v>
      </c>
      <c r="F147" s="31" t="s">
        <v>123</v>
      </c>
      <c r="G147" s="31" t="s">
        <v>1127</v>
      </c>
      <c r="H147" s="31" t="s">
        <v>15049</v>
      </c>
      <c r="I147" s="38">
        <v>0.375</v>
      </c>
      <c r="J147" s="31" t="s">
        <v>281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162"/>
      <c r="R147" s="23"/>
      <c r="S147" s="29">
        <v>43225</v>
      </c>
      <c r="T147" s="388"/>
    </row>
    <row r="148" spans="1:20" ht="54" customHeight="1" x14ac:dyDescent="1.05">
      <c r="A148" s="31" t="s">
        <v>14834</v>
      </c>
      <c r="B148" s="37" t="s">
        <v>9243</v>
      </c>
      <c r="C148" s="31" t="s">
        <v>14835</v>
      </c>
      <c r="D148" s="31" t="s">
        <v>14836</v>
      </c>
      <c r="E148" s="31" t="s">
        <v>687</v>
      </c>
      <c r="F148" s="31" t="s">
        <v>123</v>
      </c>
      <c r="G148" s="31" t="s">
        <v>1127</v>
      </c>
      <c r="H148" s="31" t="s">
        <v>15049</v>
      </c>
      <c r="I148" s="38">
        <v>0.375</v>
      </c>
      <c r="J148" s="31" t="s">
        <v>281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162"/>
      <c r="R148" s="23"/>
      <c r="S148" s="29">
        <v>43225</v>
      </c>
      <c r="T148" s="388"/>
    </row>
    <row r="149" spans="1:20" ht="54" customHeight="1" x14ac:dyDescent="1.05">
      <c r="A149" s="31" t="s">
        <v>14804</v>
      </c>
      <c r="B149" s="37" t="s">
        <v>14805</v>
      </c>
      <c r="C149" s="31" t="s">
        <v>14806</v>
      </c>
      <c r="D149" s="31" t="s">
        <v>14807</v>
      </c>
      <c r="E149" s="31" t="s">
        <v>687</v>
      </c>
      <c r="F149" s="31" t="s">
        <v>123</v>
      </c>
      <c r="G149" s="31" t="s">
        <v>1127</v>
      </c>
      <c r="H149" s="31" t="s">
        <v>15049</v>
      </c>
      <c r="I149" s="38">
        <v>0.375</v>
      </c>
      <c r="J149" s="31" t="s">
        <v>281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162"/>
      <c r="R149" s="23"/>
      <c r="S149" s="29">
        <v>43225</v>
      </c>
      <c r="T149" s="388"/>
    </row>
    <row r="150" spans="1:20" ht="54" customHeight="1" x14ac:dyDescent="1.05">
      <c r="A150" s="31" t="s">
        <v>14819</v>
      </c>
      <c r="B150" s="37" t="s">
        <v>14820</v>
      </c>
      <c r="C150" s="31" t="s">
        <v>14821</v>
      </c>
      <c r="D150" s="31" t="s">
        <v>14822</v>
      </c>
      <c r="E150" s="31" t="s">
        <v>687</v>
      </c>
      <c r="F150" s="31" t="s">
        <v>123</v>
      </c>
      <c r="G150" s="31" t="s">
        <v>1127</v>
      </c>
      <c r="H150" s="31" t="s">
        <v>15049</v>
      </c>
      <c r="I150" s="38">
        <v>0.375</v>
      </c>
      <c r="J150" s="31" t="s">
        <v>281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162"/>
      <c r="R150" s="23"/>
      <c r="S150" s="29">
        <v>43225</v>
      </c>
      <c r="T150" s="388"/>
    </row>
    <row r="151" spans="1:20" ht="54" customHeight="1" x14ac:dyDescent="1.05">
      <c r="A151" s="31" t="s">
        <v>14841</v>
      </c>
      <c r="B151" s="37" t="s">
        <v>2156</v>
      </c>
      <c r="C151" s="31" t="s">
        <v>14842</v>
      </c>
      <c r="D151" s="31" t="s">
        <v>14843</v>
      </c>
      <c r="E151" s="31" t="s">
        <v>687</v>
      </c>
      <c r="F151" s="31" t="s">
        <v>123</v>
      </c>
      <c r="G151" s="31" t="s">
        <v>1127</v>
      </c>
      <c r="H151" s="31" t="s">
        <v>15049</v>
      </c>
      <c r="I151" s="38">
        <v>0.375</v>
      </c>
      <c r="J151" s="31" t="s">
        <v>281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62"/>
      <c r="R151" s="23"/>
      <c r="S151" s="29">
        <v>43225</v>
      </c>
      <c r="T151" s="388"/>
    </row>
    <row r="152" spans="1:20" ht="54" customHeight="1" x14ac:dyDescent="1.05">
      <c r="A152" s="31" t="s">
        <v>14823</v>
      </c>
      <c r="B152" s="37" t="s">
        <v>11552</v>
      </c>
      <c r="C152" s="31" t="s">
        <v>14824</v>
      </c>
      <c r="D152" s="31" t="s">
        <v>14825</v>
      </c>
      <c r="E152" s="31" t="s">
        <v>687</v>
      </c>
      <c r="F152" s="31" t="s">
        <v>123</v>
      </c>
      <c r="G152" s="31" t="s">
        <v>572</v>
      </c>
      <c r="H152" s="31" t="s">
        <v>15049</v>
      </c>
      <c r="I152" s="38">
        <v>0.91666666666666663</v>
      </c>
      <c r="J152" s="31" t="s">
        <v>281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162"/>
      <c r="R152" s="23"/>
      <c r="S152" s="29">
        <v>43225</v>
      </c>
      <c r="T152" s="388"/>
    </row>
    <row r="153" spans="1:20" ht="54" customHeight="1" x14ac:dyDescent="1.05">
      <c r="A153" s="31" t="s">
        <v>14815</v>
      </c>
      <c r="B153" s="37" t="s">
        <v>14816</v>
      </c>
      <c r="C153" s="31" t="s">
        <v>14817</v>
      </c>
      <c r="D153" s="31" t="s">
        <v>14818</v>
      </c>
      <c r="E153" s="31" t="s">
        <v>687</v>
      </c>
      <c r="F153" s="31" t="s">
        <v>123</v>
      </c>
      <c r="G153" s="31" t="s">
        <v>572</v>
      </c>
      <c r="H153" s="31" t="s">
        <v>15049</v>
      </c>
      <c r="I153" s="38">
        <v>0.91666666666666663</v>
      </c>
      <c r="J153" s="31" t="s">
        <v>281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162"/>
      <c r="R153" s="23"/>
      <c r="S153" s="29">
        <v>43225</v>
      </c>
      <c r="T153" s="388"/>
    </row>
    <row r="154" spans="1:20" ht="54" customHeight="1" x14ac:dyDescent="1.05">
      <c r="A154" s="688" t="s">
        <v>15603</v>
      </c>
      <c r="B154" s="689"/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90"/>
      <c r="N154" s="23"/>
      <c r="O154" s="23"/>
      <c r="P154" s="23"/>
      <c r="Q154" s="162"/>
      <c r="R154" s="23"/>
      <c r="S154" s="29"/>
      <c r="T154" s="388"/>
    </row>
    <row r="155" spans="1:20" ht="54" customHeight="1" x14ac:dyDescent="1.05">
      <c r="A155" s="31" t="s">
        <v>15544</v>
      </c>
      <c r="B155" s="37" t="s">
        <v>15545</v>
      </c>
      <c r="C155" s="31" t="s">
        <v>15546</v>
      </c>
      <c r="D155" s="31" t="s">
        <v>15547</v>
      </c>
      <c r="E155" s="31" t="s">
        <v>101</v>
      </c>
      <c r="F155" s="31" t="s">
        <v>1304</v>
      </c>
      <c r="G155" s="31" t="s">
        <v>124</v>
      </c>
      <c r="H155" s="31" t="s">
        <v>15406</v>
      </c>
      <c r="I155" s="38">
        <v>0.125</v>
      </c>
      <c r="J155" s="31" t="s">
        <v>281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162"/>
      <c r="R155" s="23"/>
      <c r="S155" s="29">
        <v>26000</v>
      </c>
      <c r="T155" s="388"/>
    </row>
    <row r="156" spans="1:20" ht="54" customHeight="1" x14ac:dyDescent="1.05">
      <c r="A156" s="31" t="s">
        <v>15548</v>
      </c>
      <c r="B156" s="37" t="s">
        <v>15549</v>
      </c>
      <c r="C156" s="31" t="s">
        <v>15550</v>
      </c>
      <c r="D156" s="31" t="s">
        <v>15551</v>
      </c>
      <c r="E156" s="31" t="s">
        <v>101</v>
      </c>
      <c r="F156" s="31" t="s">
        <v>1304</v>
      </c>
      <c r="G156" s="31" t="s">
        <v>124</v>
      </c>
      <c r="H156" s="31" t="s">
        <v>15406</v>
      </c>
      <c r="I156" s="38">
        <v>0.125</v>
      </c>
      <c r="J156" s="31" t="s">
        <v>281</v>
      </c>
      <c r="K156" s="31" t="s">
        <v>105</v>
      </c>
      <c r="L156" s="31" t="s">
        <v>106</v>
      </c>
      <c r="M156" s="31" t="s">
        <v>491</v>
      </c>
      <c r="N156" s="23"/>
      <c r="O156" s="23"/>
      <c r="P156" s="23"/>
      <c r="Q156" s="162"/>
      <c r="R156" s="23"/>
      <c r="S156" s="29">
        <v>26000</v>
      </c>
      <c r="T156" s="388"/>
    </row>
    <row r="157" spans="1:20" ht="54" customHeight="1" x14ac:dyDescent="1.05">
      <c r="A157" s="31" t="s">
        <v>15552</v>
      </c>
      <c r="B157" s="37" t="s">
        <v>15553</v>
      </c>
      <c r="C157" s="31" t="s">
        <v>15554</v>
      </c>
      <c r="D157" s="31" t="s">
        <v>15555</v>
      </c>
      <c r="E157" s="31" t="s">
        <v>101</v>
      </c>
      <c r="F157" s="31" t="s">
        <v>123</v>
      </c>
      <c r="G157" s="31" t="s">
        <v>124</v>
      </c>
      <c r="H157" s="31" t="s">
        <v>15406</v>
      </c>
      <c r="I157" s="38">
        <v>0.25</v>
      </c>
      <c r="J157" s="31" t="s">
        <v>281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162"/>
      <c r="R157" s="23"/>
      <c r="S157" s="29">
        <v>43725</v>
      </c>
      <c r="T157" s="388"/>
    </row>
    <row r="158" spans="1:20" ht="54" customHeight="1" x14ac:dyDescent="1.05">
      <c r="A158" s="31" t="s">
        <v>15556</v>
      </c>
      <c r="B158" s="37" t="s">
        <v>15557</v>
      </c>
      <c r="C158" s="31" t="s">
        <v>15558</v>
      </c>
      <c r="D158" s="31" t="s">
        <v>15559</v>
      </c>
      <c r="E158" s="31" t="s">
        <v>101</v>
      </c>
      <c r="F158" s="31" t="s">
        <v>1304</v>
      </c>
      <c r="G158" s="31" t="s">
        <v>124</v>
      </c>
      <c r="H158" s="31" t="s">
        <v>15406</v>
      </c>
      <c r="I158" s="38">
        <v>0.34027777777777779</v>
      </c>
      <c r="J158" s="31" t="s">
        <v>281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162"/>
      <c r="R158" s="23"/>
      <c r="S158" s="29">
        <v>26000</v>
      </c>
      <c r="T158" s="388"/>
    </row>
    <row r="159" spans="1:20" ht="54" customHeight="1" x14ac:dyDescent="1.05">
      <c r="A159" s="31" t="s">
        <v>15560</v>
      </c>
      <c r="B159" s="37" t="s">
        <v>15561</v>
      </c>
      <c r="C159" s="31" t="s">
        <v>15562</v>
      </c>
      <c r="D159" s="31" t="s">
        <v>15563</v>
      </c>
      <c r="E159" s="31" t="s">
        <v>101</v>
      </c>
      <c r="F159" s="31" t="s">
        <v>1304</v>
      </c>
      <c r="G159" s="31" t="s">
        <v>124</v>
      </c>
      <c r="H159" s="31" t="s">
        <v>15406</v>
      </c>
      <c r="I159" s="38">
        <v>0.34027777777777779</v>
      </c>
      <c r="J159" s="31" t="s">
        <v>281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162"/>
      <c r="R159" s="23"/>
      <c r="S159" s="29">
        <v>26000</v>
      </c>
      <c r="T159" s="388"/>
    </row>
    <row r="160" spans="1:20" ht="54" customHeight="1" x14ac:dyDescent="1.05">
      <c r="A160" s="31" t="s">
        <v>15564</v>
      </c>
      <c r="B160" s="37" t="s">
        <v>15565</v>
      </c>
      <c r="C160" s="31" t="s">
        <v>15566</v>
      </c>
      <c r="D160" s="31" t="s">
        <v>15567</v>
      </c>
      <c r="E160" s="31" t="s">
        <v>101</v>
      </c>
      <c r="F160" s="31" t="s">
        <v>1304</v>
      </c>
      <c r="G160" s="31" t="s">
        <v>124</v>
      </c>
      <c r="H160" s="31" t="s">
        <v>15406</v>
      </c>
      <c r="I160" s="38">
        <v>0.34027777777777779</v>
      </c>
      <c r="J160" s="31" t="s">
        <v>281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162"/>
      <c r="R160" s="23"/>
      <c r="S160" s="29">
        <v>26000</v>
      </c>
      <c r="T160" s="388"/>
    </row>
    <row r="161" spans="1:20" ht="54" customHeight="1" x14ac:dyDescent="1.05">
      <c r="A161" s="31" t="s">
        <v>15568</v>
      </c>
      <c r="B161" s="37" t="s">
        <v>10617</v>
      </c>
      <c r="C161" s="31" t="s">
        <v>15569</v>
      </c>
      <c r="D161" s="31" t="s">
        <v>15570</v>
      </c>
      <c r="E161" s="31" t="s">
        <v>687</v>
      </c>
      <c r="F161" s="31" t="s">
        <v>123</v>
      </c>
      <c r="G161" s="31" t="s">
        <v>103</v>
      </c>
      <c r="H161" s="31" t="s">
        <v>15406</v>
      </c>
      <c r="I161" s="38">
        <v>0.625</v>
      </c>
      <c r="J161" s="31" t="s">
        <v>281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162"/>
      <c r="R161" s="23"/>
      <c r="S161" s="29">
        <v>22000</v>
      </c>
      <c r="T161" s="388"/>
    </row>
    <row r="162" spans="1:20" ht="54" customHeight="1" x14ac:dyDescent="1.05">
      <c r="A162" s="31" t="s">
        <v>15571</v>
      </c>
      <c r="B162" s="37" t="s">
        <v>15572</v>
      </c>
      <c r="C162" s="31" t="s">
        <v>15573</v>
      </c>
      <c r="D162" s="31" t="s">
        <v>15574</v>
      </c>
      <c r="E162" s="31" t="s">
        <v>101</v>
      </c>
      <c r="F162" s="31" t="s">
        <v>1304</v>
      </c>
      <c r="G162" s="31" t="s">
        <v>103</v>
      </c>
      <c r="H162" s="31" t="s">
        <v>15406</v>
      </c>
      <c r="I162" s="38">
        <v>0.95833333333333337</v>
      </c>
      <c r="J162" s="31" t="s">
        <v>281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62"/>
      <c r="R162" s="23"/>
      <c r="S162" s="29">
        <v>22000</v>
      </c>
      <c r="T162" s="388"/>
    </row>
    <row r="163" spans="1:20" ht="54" customHeight="1" x14ac:dyDescent="1.05">
      <c r="A163" s="26" t="s">
        <v>15575</v>
      </c>
      <c r="B163" s="27" t="s">
        <v>2619</v>
      </c>
      <c r="C163" s="31" t="s">
        <v>15576</v>
      </c>
      <c r="D163" s="26" t="s">
        <v>15577</v>
      </c>
      <c r="E163" s="26" t="s">
        <v>101</v>
      </c>
      <c r="F163" s="26" t="s">
        <v>1304</v>
      </c>
      <c r="G163" s="26" t="s">
        <v>103</v>
      </c>
      <c r="H163" s="26" t="s">
        <v>15406</v>
      </c>
      <c r="I163" s="28">
        <v>0.95833333333333337</v>
      </c>
      <c r="J163" s="26" t="s">
        <v>281</v>
      </c>
      <c r="K163" s="31" t="s">
        <v>105</v>
      </c>
      <c r="L163" s="26" t="s">
        <v>106</v>
      </c>
      <c r="M163" s="26" t="s">
        <v>107</v>
      </c>
      <c r="N163" s="23"/>
      <c r="O163" s="23"/>
      <c r="P163" s="23"/>
      <c r="Q163" s="162"/>
      <c r="R163" s="23"/>
      <c r="S163" s="175">
        <v>22000</v>
      </c>
      <c r="T163" s="388"/>
    </row>
    <row r="164" spans="1:20" ht="54" customHeight="1" x14ac:dyDescent="0.7">
      <c r="A164" s="850" t="s">
        <v>15402</v>
      </c>
      <c r="B164" s="851"/>
      <c r="C164" s="851"/>
      <c r="D164" s="851"/>
      <c r="E164" s="851"/>
      <c r="F164" s="851"/>
      <c r="G164" s="851"/>
      <c r="H164" s="851"/>
      <c r="I164" s="851"/>
      <c r="J164" s="851"/>
      <c r="K164" s="851"/>
      <c r="L164" s="851"/>
      <c r="M164" s="852"/>
      <c r="N164" s="23"/>
      <c r="O164" s="23"/>
      <c r="P164" s="23"/>
      <c r="Q164" s="162"/>
      <c r="R164" s="23"/>
      <c r="S164" s="195"/>
      <c r="T164" s="388">
        <v>999800</v>
      </c>
    </row>
    <row r="165" spans="1:20" ht="54" customHeight="1" x14ac:dyDescent="1.05">
      <c r="A165" s="688" t="s">
        <v>16177</v>
      </c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90"/>
      <c r="N165" s="23"/>
      <c r="O165" s="23"/>
      <c r="P165" s="23"/>
      <c r="Q165" s="162"/>
      <c r="R165" s="23"/>
      <c r="S165" s="29"/>
      <c r="T165" s="388"/>
    </row>
    <row r="166" spans="1:20" ht="54" customHeight="1" x14ac:dyDescent="1.05">
      <c r="A166" s="26" t="s">
        <v>16041</v>
      </c>
      <c r="B166" s="27" t="s">
        <v>16042</v>
      </c>
      <c r="C166" s="31" t="s">
        <v>16043</v>
      </c>
      <c r="D166" s="26" t="s">
        <v>16044</v>
      </c>
      <c r="E166" s="26" t="s">
        <v>101</v>
      </c>
      <c r="F166" s="26" t="s">
        <v>123</v>
      </c>
      <c r="G166" s="26" t="s">
        <v>1127</v>
      </c>
      <c r="H166" s="26" t="s">
        <v>15633</v>
      </c>
      <c r="I166" s="28">
        <v>8.3333333333333329E-2</v>
      </c>
      <c r="J166" s="26" t="s">
        <v>281</v>
      </c>
      <c r="K166" s="31" t="s">
        <v>105</v>
      </c>
      <c r="L166" s="26" t="s">
        <v>106</v>
      </c>
      <c r="M166" s="26" t="s">
        <v>995</v>
      </c>
      <c r="N166" s="23"/>
      <c r="O166" s="23"/>
      <c r="P166" s="23"/>
      <c r="Q166" s="162"/>
      <c r="R166" s="23"/>
      <c r="S166" s="175">
        <v>44125</v>
      </c>
      <c r="T166" s="388"/>
    </row>
    <row r="167" spans="1:20" ht="54" customHeight="1" x14ac:dyDescent="1.05">
      <c r="A167" s="26" t="s">
        <v>16045</v>
      </c>
      <c r="B167" s="27" t="s">
        <v>16046</v>
      </c>
      <c r="C167" s="31" t="s">
        <v>16047</v>
      </c>
      <c r="D167" s="26" t="s">
        <v>16048</v>
      </c>
      <c r="E167" s="26" t="s">
        <v>101</v>
      </c>
      <c r="F167" s="26" t="s">
        <v>123</v>
      </c>
      <c r="G167" s="26" t="s">
        <v>1127</v>
      </c>
      <c r="H167" s="26" t="s">
        <v>15633</v>
      </c>
      <c r="I167" s="28">
        <v>8.3333333333333329E-2</v>
      </c>
      <c r="J167" s="26" t="s">
        <v>281</v>
      </c>
      <c r="K167" s="31" t="s">
        <v>105</v>
      </c>
      <c r="L167" s="26" t="s">
        <v>106</v>
      </c>
      <c r="M167" s="26" t="s">
        <v>995</v>
      </c>
      <c r="N167" s="23"/>
      <c r="O167" s="23"/>
      <c r="P167" s="23"/>
      <c r="Q167" s="162"/>
      <c r="R167" s="23"/>
      <c r="S167" s="175">
        <v>44125</v>
      </c>
      <c r="T167" s="388"/>
    </row>
    <row r="168" spans="1:20" ht="54" customHeight="1" x14ac:dyDescent="1.05">
      <c r="A168" s="31" t="s">
        <v>16049</v>
      </c>
      <c r="B168" s="37" t="s">
        <v>16050</v>
      </c>
      <c r="C168" s="31" t="s">
        <v>16051</v>
      </c>
      <c r="D168" s="31" t="s">
        <v>16052</v>
      </c>
      <c r="E168" s="31" t="s">
        <v>687</v>
      </c>
      <c r="F168" s="31" t="s">
        <v>1304</v>
      </c>
      <c r="G168" s="31" t="s">
        <v>103</v>
      </c>
      <c r="H168" s="31" t="s">
        <v>15633</v>
      </c>
      <c r="I168" s="38">
        <v>8.3333333333333329E-2</v>
      </c>
      <c r="J168" s="31" t="s">
        <v>281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62"/>
      <c r="R168" s="23"/>
      <c r="S168" s="29">
        <v>22400</v>
      </c>
      <c r="T168" s="388"/>
    </row>
    <row r="169" spans="1:20" ht="54" customHeight="1" x14ac:dyDescent="1.05">
      <c r="A169" s="31" t="s">
        <v>16053</v>
      </c>
      <c r="B169" s="37" t="s">
        <v>6147</v>
      </c>
      <c r="C169" s="31" t="s">
        <v>16054</v>
      </c>
      <c r="D169" s="31" t="s">
        <v>16055</v>
      </c>
      <c r="E169" s="31" t="s">
        <v>687</v>
      </c>
      <c r="F169" s="31" t="s">
        <v>1304</v>
      </c>
      <c r="G169" s="31" t="s">
        <v>103</v>
      </c>
      <c r="H169" s="31" t="s">
        <v>15633</v>
      </c>
      <c r="I169" s="38">
        <v>8.3333333333333329E-2</v>
      </c>
      <c r="J169" s="31" t="s">
        <v>281</v>
      </c>
      <c r="K169" s="31" t="s">
        <v>105</v>
      </c>
      <c r="L169" s="31" t="s">
        <v>106</v>
      </c>
      <c r="M169" s="31" t="s">
        <v>107</v>
      </c>
      <c r="N169" s="23"/>
      <c r="O169" s="23"/>
      <c r="P169" s="23"/>
      <c r="Q169" s="162"/>
      <c r="R169" s="23"/>
      <c r="S169" s="29">
        <v>22400</v>
      </c>
      <c r="T169" s="388"/>
    </row>
    <row r="170" spans="1:20" ht="54" customHeight="1" x14ac:dyDescent="1.05">
      <c r="A170" s="31" t="s">
        <v>16056</v>
      </c>
      <c r="B170" s="37" t="s">
        <v>16057</v>
      </c>
      <c r="C170" s="31" t="s">
        <v>16058</v>
      </c>
      <c r="D170" s="31" t="s">
        <v>16059</v>
      </c>
      <c r="E170" s="31" t="s">
        <v>687</v>
      </c>
      <c r="F170" s="31" t="s">
        <v>1304</v>
      </c>
      <c r="G170" s="31" t="s">
        <v>103</v>
      </c>
      <c r="H170" s="31" t="s">
        <v>15633</v>
      </c>
      <c r="I170" s="38">
        <v>8.3333333333333329E-2</v>
      </c>
      <c r="J170" s="31" t="s">
        <v>281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162"/>
      <c r="R170" s="23"/>
      <c r="S170" s="29">
        <v>22400</v>
      </c>
      <c r="T170" s="388"/>
    </row>
    <row r="171" spans="1:20" ht="54" customHeight="1" x14ac:dyDescent="1.05">
      <c r="A171" s="31" t="s">
        <v>16060</v>
      </c>
      <c r="B171" s="37" t="s">
        <v>3310</v>
      </c>
      <c r="C171" s="31" t="s">
        <v>16061</v>
      </c>
      <c r="D171" s="31" t="s">
        <v>16062</v>
      </c>
      <c r="E171" s="31" t="s">
        <v>687</v>
      </c>
      <c r="F171" s="31" t="s">
        <v>1304</v>
      </c>
      <c r="G171" s="31" t="s">
        <v>103</v>
      </c>
      <c r="H171" s="31" t="s">
        <v>15633</v>
      </c>
      <c r="I171" s="38">
        <v>8.3333333333333329E-2</v>
      </c>
      <c r="J171" s="31" t="s">
        <v>281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162"/>
      <c r="R171" s="23"/>
      <c r="S171" s="29">
        <v>22400</v>
      </c>
      <c r="T171" s="388"/>
    </row>
    <row r="172" spans="1:20" ht="54" customHeight="1" x14ac:dyDescent="1.05">
      <c r="A172" s="31" t="s">
        <v>16063</v>
      </c>
      <c r="B172" s="37" t="s">
        <v>16064</v>
      </c>
      <c r="C172" s="31" t="s">
        <v>16065</v>
      </c>
      <c r="D172" s="31" t="s">
        <v>16066</v>
      </c>
      <c r="E172" s="31" t="s">
        <v>687</v>
      </c>
      <c r="F172" s="31" t="s">
        <v>1304</v>
      </c>
      <c r="G172" s="31" t="s">
        <v>103</v>
      </c>
      <c r="H172" s="31" t="s">
        <v>15633</v>
      </c>
      <c r="I172" s="38">
        <v>8.3333333333333329E-2</v>
      </c>
      <c r="J172" s="31" t="s">
        <v>281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162"/>
      <c r="R172" s="23"/>
      <c r="S172" s="29">
        <v>22400</v>
      </c>
      <c r="T172" s="388"/>
    </row>
    <row r="173" spans="1:20" ht="54" customHeight="1" x14ac:dyDescent="1.05">
      <c r="A173" s="31" t="s">
        <v>16067</v>
      </c>
      <c r="B173" s="37" t="s">
        <v>16068</v>
      </c>
      <c r="C173" s="31" t="s">
        <v>16069</v>
      </c>
      <c r="D173" s="31" t="s">
        <v>16070</v>
      </c>
      <c r="E173" s="31" t="s">
        <v>687</v>
      </c>
      <c r="F173" s="31" t="s">
        <v>1304</v>
      </c>
      <c r="G173" s="31" t="s">
        <v>103</v>
      </c>
      <c r="H173" s="31" t="s">
        <v>15633</v>
      </c>
      <c r="I173" s="38">
        <v>8.3333333333333329E-2</v>
      </c>
      <c r="J173" s="31" t="s">
        <v>281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162"/>
      <c r="R173" s="23"/>
      <c r="S173" s="29">
        <v>22400</v>
      </c>
      <c r="T173" s="388"/>
    </row>
    <row r="174" spans="1:20" ht="54" customHeight="1" x14ac:dyDescent="1.05">
      <c r="A174" s="31" t="s">
        <v>16071</v>
      </c>
      <c r="B174" s="37" t="s">
        <v>16072</v>
      </c>
      <c r="C174" s="31" t="s">
        <v>16073</v>
      </c>
      <c r="D174" s="31" t="s">
        <v>16074</v>
      </c>
      <c r="E174" s="31" t="s">
        <v>687</v>
      </c>
      <c r="F174" s="31" t="s">
        <v>1304</v>
      </c>
      <c r="G174" s="31" t="s">
        <v>103</v>
      </c>
      <c r="H174" s="31" t="s">
        <v>15633</v>
      </c>
      <c r="I174" s="38">
        <v>8.3333333333333329E-2</v>
      </c>
      <c r="J174" s="31" t="s">
        <v>281</v>
      </c>
      <c r="K174" s="31" t="s">
        <v>105</v>
      </c>
      <c r="L174" s="31" t="s">
        <v>106</v>
      </c>
      <c r="M174" s="31" t="s">
        <v>107</v>
      </c>
      <c r="N174" s="23"/>
      <c r="O174" s="23"/>
      <c r="P174" s="23"/>
      <c r="Q174" s="162"/>
      <c r="R174" s="23"/>
      <c r="S174" s="29">
        <v>22400</v>
      </c>
      <c r="T174" s="388"/>
    </row>
    <row r="175" spans="1:20" ht="54" customHeight="1" x14ac:dyDescent="1.05">
      <c r="A175" s="31" t="s">
        <v>16075</v>
      </c>
      <c r="B175" s="37" t="s">
        <v>16076</v>
      </c>
      <c r="C175" s="31" t="s">
        <v>16077</v>
      </c>
      <c r="D175" s="31" t="s">
        <v>16078</v>
      </c>
      <c r="E175" s="31" t="s">
        <v>687</v>
      </c>
      <c r="F175" s="31" t="s">
        <v>1304</v>
      </c>
      <c r="G175" s="31" t="s">
        <v>103</v>
      </c>
      <c r="H175" s="31" t="s">
        <v>15633</v>
      </c>
      <c r="I175" s="38">
        <v>8.3333333333333329E-2</v>
      </c>
      <c r="J175" s="31" t="s">
        <v>281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162"/>
      <c r="R175" s="23"/>
      <c r="S175" s="29">
        <v>22400</v>
      </c>
      <c r="T175" s="388"/>
    </row>
    <row r="176" spans="1:20" ht="54" customHeight="1" x14ac:dyDescent="1.05">
      <c r="A176" s="31" t="s">
        <v>16079</v>
      </c>
      <c r="B176" s="37" t="s">
        <v>16080</v>
      </c>
      <c r="C176" s="31" t="s">
        <v>16081</v>
      </c>
      <c r="D176" s="31" t="s">
        <v>16082</v>
      </c>
      <c r="E176" s="31" t="s">
        <v>687</v>
      </c>
      <c r="F176" s="31" t="s">
        <v>1304</v>
      </c>
      <c r="G176" s="31" t="s">
        <v>103</v>
      </c>
      <c r="H176" s="31" t="s">
        <v>15633</v>
      </c>
      <c r="I176" s="38">
        <v>8.3333333333333329E-2</v>
      </c>
      <c r="J176" s="31" t="s">
        <v>281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162"/>
      <c r="R176" s="23"/>
      <c r="S176" s="29">
        <v>22400</v>
      </c>
      <c r="T176" s="388"/>
    </row>
    <row r="177" spans="1:20" ht="54" customHeight="1" x14ac:dyDescent="1.05">
      <c r="A177" s="31" t="s">
        <v>16083</v>
      </c>
      <c r="B177" s="37" t="s">
        <v>16084</v>
      </c>
      <c r="C177" s="31" t="s">
        <v>16085</v>
      </c>
      <c r="D177" s="31" t="s">
        <v>16086</v>
      </c>
      <c r="E177" s="31" t="s">
        <v>687</v>
      </c>
      <c r="F177" s="31" t="s">
        <v>1304</v>
      </c>
      <c r="G177" s="31" t="s">
        <v>103</v>
      </c>
      <c r="H177" s="31" t="s">
        <v>15633</v>
      </c>
      <c r="I177" s="38">
        <v>8.3333333333333329E-2</v>
      </c>
      <c r="J177" s="31" t="s">
        <v>281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162"/>
      <c r="R177" s="23"/>
      <c r="S177" s="29">
        <v>22400</v>
      </c>
      <c r="T177" s="388"/>
    </row>
    <row r="178" spans="1:20" ht="54" customHeight="1" x14ac:dyDescent="1.05">
      <c r="A178" s="31" t="s">
        <v>16087</v>
      </c>
      <c r="B178" s="37" t="s">
        <v>15832</v>
      </c>
      <c r="C178" s="31" t="s">
        <v>16088</v>
      </c>
      <c r="D178" s="31" t="s">
        <v>16089</v>
      </c>
      <c r="E178" s="31" t="s">
        <v>687</v>
      </c>
      <c r="F178" s="31" t="s">
        <v>1304</v>
      </c>
      <c r="G178" s="31" t="s">
        <v>103</v>
      </c>
      <c r="H178" s="31" t="s">
        <v>15633</v>
      </c>
      <c r="I178" s="38">
        <v>8.3333333333333329E-2</v>
      </c>
      <c r="J178" s="31" t="s">
        <v>281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62"/>
      <c r="R178" s="23"/>
      <c r="S178" s="29">
        <v>22400</v>
      </c>
      <c r="T178" s="388"/>
    </row>
    <row r="179" spans="1:20" ht="54" customHeight="1" x14ac:dyDescent="1.05">
      <c r="A179" s="31" t="s">
        <v>16090</v>
      </c>
      <c r="B179" s="37" t="s">
        <v>16091</v>
      </c>
      <c r="C179" s="31" t="s">
        <v>16092</v>
      </c>
      <c r="D179" s="31" t="s">
        <v>16093</v>
      </c>
      <c r="E179" s="31" t="s">
        <v>687</v>
      </c>
      <c r="F179" s="31" t="s">
        <v>1304</v>
      </c>
      <c r="G179" s="31" t="s">
        <v>103</v>
      </c>
      <c r="H179" s="31" t="s">
        <v>15633</v>
      </c>
      <c r="I179" s="38">
        <v>8.3333333333333329E-2</v>
      </c>
      <c r="J179" s="31" t="s">
        <v>281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162"/>
      <c r="R179" s="23"/>
      <c r="S179" s="29">
        <v>22400</v>
      </c>
      <c r="T179" s="388"/>
    </row>
    <row r="180" spans="1:20" ht="54" customHeight="1" x14ac:dyDescent="1.05">
      <c r="A180" s="31" t="s">
        <v>16094</v>
      </c>
      <c r="B180" s="37" t="s">
        <v>16095</v>
      </c>
      <c r="C180" s="31" t="s">
        <v>16096</v>
      </c>
      <c r="D180" s="31" t="s">
        <v>16097</v>
      </c>
      <c r="E180" s="31" t="s">
        <v>687</v>
      </c>
      <c r="F180" s="31" t="s">
        <v>1304</v>
      </c>
      <c r="G180" s="31" t="s">
        <v>103</v>
      </c>
      <c r="H180" s="31" t="s">
        <v>15633</v>
      </c>
      <c r="I180" s="38">
        <v>8.3333333333333329E-2</v>
      </c>
      <c r="J180" s="31" t="s">
        <v>281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162"/>
      <c r="R180" s="23"/>
      <c r="S180" s="29">
        <v>22400</v>
      </c>
      <c r="T180" s="388"/>
    </row>
    <row r="181" spans="1:20" ht="54" customHeight="1" x14ac:dyDescent="1.05">
      <c r="A181" s="31" t="s">
        <v>16098</v>
      </c>
      <c r="B181" s="37" t="s">
        <v>16099</v>
      </c>
      <c r="C181" s="31" t="s">
        <v>16100</v>
      </c>
      <c r="D181" s="31" t="s">
        <v>16101</v>
      </c>
      <c r="E181" s="31" t="s">
        <v>687</v>
      </c>
      <c r="F181" s="31" t="s">
        <v>1304</v>
      </c>
      <c r="G181" s="31" t="s">
        <v>103</v>
      </c>
      <c r="H181" s="31" t="s">
        <v>15633</v>
      </c>
      <c r="I181" s="38">
        <v>8.3333333333333329E-2</v>
      </c>
      <c r="J181" s="31" t="s">
        <v>281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62"/>
      <c r="R181" s="23"/>
      <c r="S181" s="29">
        <v>22400</v>
      </c>
      <c r="T181" s="388"/>
    </row>
    <row r="182" spans="1:20" ht="54" customHeight="1" x14ac:dyDescent="1.05">
      <c r="A182" s="31" t="s">
        <v>16102</v>
      </c>
      <c r="B182" s="37" t="s">
        <v>16103</v>
      </c>
      <c r="C182" s="31" t="s">
        <v>16104</v>
      </c>
      <c r="D182" s="31" t="s">
        <v>16105</v>
      </c>
      <c r="E182" s="31" t="s">
        <v>687</v>
      </c>
      <c r="F182" s="31" t="s">
        <v>1304</v>
      </c>
      <c r="G182" s="31" t="s">
        <v>103</v>
      </c>
      <c r="H182" s="31" t="s">
        <v>15633</v>
      </c>
      <c r="I182" s="38">
        <v>8.3333333333333329E-2</v>
      </c>
      <c r="J182" s="31" t="s">
        <v>281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162"/>
      <c r="R182" s="23"/>
      <c r="S182" s="29">
        <v>22400</v>
      </c>
      <c r="T182" s="388"/>
    </row>
    <row r="183" spans="1:20" ht="54" customHeight="1" x14ac:dyDescent="1.05">
      <c r="A183" s="31" t="s">
        <v>16106</v>
      </c>
      <c r="B183" s="37" t="s">
        <v>16107</v>
      </c>
      <c r="C183" s="31" t="s">
        <v>16108</v>
      </c>
      <c r="D183" s="31" t="s">
        <v>16109</v>
      </c>
      <c r="E183" s="31" t="s">
        <v>687</v>
      </c>
      <c r="F183" s="31" t="s">
        <v>1304</v>
      </c>
      <c r="G183" s="31" t="s">
        <v>103</v>
      </c>
      <c r="H183" s="31" t="s">
        <v>15633</v>
      </c>
      <c r="I183" s="38">
        <v>8.3333333333333329E-2</v>
      </c>
      <c r="J183" s="31" t="s">
        <v>281</v>
      </c>
      <c r="K183" s="31" t="s">
        <v>105</v>
      </c>
      <c r="L183" s="31" t="s">
        <v>106</v>
      </c>
      <c r="M183" s="31" t="s">
        <v>107</v>
      </c>
      <c r="N183" s="23"/>
      <c r="O183" s="23"/>
      <c r="P183" s="23"/>
      <c r="Q183" s="162"/>
      <c r="R183" s="23"/>
      <c r="S183" s="29">
        <v>22400</v>
      </c>
      <c r="T183" s="388"/>
    </row>
    <row r="184" spans="1:20" ht="54" customHeight="1" x14ac:dyDescent="1.05">
      <c r="A184" s="31" t="s">
        <v>16110</v>
      </c>
      <c r="B184" s="37" t="s">
        <v>11023</v>
      </c>
      <c r="C184" s="31" t="s">
        <v>16111</v>
      </c>
      <c r="D184" s="31" t="s">
        <v>16112</v>
      </c>
      <c r="E184" s="31" t="s">
        <v>687</v>
      </c>
      <c r="F184" s="31" t="s">
        <v>1304</v>
      </c>
      <c r="G184" s="31" t="s">
        <v>103</v>
      </c>
      <c r="H184" s="31" t="s">
        <v>15633</v>
      </c>
      <c r="I184" s="38">
        <v>8.3333333333333329E-2</v>
      </c>
      <c r="J184" s="31" t="s">
        <v>281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62"/>
      <c r="R184" s="23"/>
      <c r="S184" s="29">
        <v>22400</v>
      </c>
      <c r="T184" s="388"/>
    </row>
    <row r="185" spans="1:20" ht="54" customHeight="1" x14ac:dyDescent="1.05">
      <c r="A185" s="31" t="s">
        <v>16113</v>
      </c>
      <c r="B185" s="37" t="s">
        <v>16114</v>
      </c>
      <c r="C185" s="31" t="s">
        <v>16115</v>
      </c>
      <c r="D185" s="31" t="s">
        <v>16116</v>
      </c>
      <c r="E185" s="31" t="s">
        <v>101</v>
      </c>
      <c r="F185" s="31" t="s">
        <v>102</v>
      </c>
      <c r="G185" s="31" t="s">
        <v>567</v>
      </c>
      <c r="H185" s="31" t="s">
        <v>15633</v>
      </c>
      <c r="I185" s="38">
        <v>0.41666666666666669</v>
      </c>
      <c r="J185" s="31" t="s">
        <v>281</v>
      </c>
      <c r="K185" s="31" t="s">
        <v>105</v>
      </c>
      <c r="L185" s="31" t="s">
        <v>106</v>
      </c>
      <c r="M185" s="31" t="s">
        <v>491</v>
      </c>
      <c r="N185" s="23"/>
      <c r="O185" s="23"/>
      <c r="P185" s="23"/>
      <c r="Q185" s="162"/>
      <c r="R185" s="23"/>
      <c r="S185" s="29">
        <v>26400</v>
      </c>
      <c r="T185" s="388"/>
    </row>
    <row r="186" spans="1:20" ht="54" customHeight="1" x14ac:dyDescent="1.05">
      <c r="A186" s="31" t="s">
        <v>16117</v>
      </c>
      <c r="B186" s="37" t="s">
        <v>1949</v>
      </c>
      <c r="C186" s="31" t="s">
        <v>16118</v>
      </c>
      <c r="D186" s="31" t="s">
        <v>16119</v>
      </c>
      <c r="E186" s="31" t="s">
        <v>101</v>
      </c>
      <c r="F186" s="31" t="s">
        <v>102</v>
      </c>
      <c r="G186" s="31" t="s">
        <v>562</v>
      </c>
      <c r="H186" s="31" t="s">
        <v>15633</v>
      </c>
      <c r="I186" s="38">
        <v>0.41666666666666669</v>
      </c>
      <c r="J186" s="31" t="s">
        <v>281</v>
      </c>
      <c r="K186" s="31" t="s">
        <v>105</v>
      </c>
      <c r="L186" s="31" t="s">
        <v>106</v>
      </c>
      <c r="M186" s="31" t="s">
        <v>107</v>
      </c>
      <c r="N186" s="23"/>
      <c r="O186" s="23"/>
      <c r="P186" s="23"/>
      <c r="Q186" s="162"/>
      <c r="R186" s="23"/>
      <c r="S186" s="29">
        <v>22400</v>
      </c>
      <c r="T186" s="388"/>
    </row>
    <row r="187" spans="1:20" ht="54" customHeight="1" x14ac:dyDescent="1.05">
      <c r="A187" s="31" t="s">
        <v>16120</v>
      </c>
      <c r="B187" s="37" t="s">
        <v>1972</v>
      </c>
      <c r="C187" s="31" t="s">
        <v>16121</v>
      </c>
      <c r="D187" s="31" t="s">
        <v>16122</v>
      </c>
      <c r="E187" s="31" t="s">
        <v>101</v>
      </c>
      <c r="F187" s="31" t="s">
        <v>123</v>
      </c>
      <c r="G187" s="31" t="s">
        <v>1127</v>
      </c>
      <c r="H187" s="31" t="s">
        <v>15633</v>
      </c>
      <c r="I187" s="38">
        <v>0.5</v>
      </c>
      <c r="J187" s="31" t="s">
        <v>281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162"/>
      <c r="R187" s="23"/>
      <c r="S187" s="29">
        <v>44125</v>
      </c>
      <c r="T187" s="388"/>
    </row>
    <row r="188" spans="1:20" ht="54" customHeight="1" x14ac:dyDescent="1.05">
      <c r="A188" s="31" t="s">
        <v>16123</v>
      </c>
      <c r="B188" s="37" t="s">
        <v>16124</v>
      </c>
      <c r="C188" s="31" t="s">
        <v>16125</v>
      </c>
      <c r="D188" s="31" t="s">
        <v>16126</v>
      </c>
      <c r="E188" s="31" t="s">
        <v>101</v>
      </c>
      <c r="F188" s="31" t="s">
        <v>123</v>
      </c>
      <c r="G188" s="31" t="s">
        <v>1127</v>
      </c>
      <c r="H188" s="31" t="s">
        <v>15633</v>
      </c>
      <c r="I188" s="38">
        <v>0.5</v>
      </c>
      <c r="J188" s="31" t="s">
        <v>281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162"/>
      <c r="R188" s="23"/>
      <c r="S188" s="29">
        <v>44125</v>
      </c>
      <c r="T188" s="388"/>
    </row>
    <row r="189" spans="1:20" ht="54" customHeight="1" x14ac:dyDescent="1.05">
      <c r="A189" s="31" t="s">
        <v>16127</v>
      </c>
      <c r="B189" s="37" t="s">
        <v>8737</v>
      </c>
      <c r="C189" s="31" t="s">
        <v>16128</v>
      </c>
      <c r="D189" s="31" t="s">
        <v>16129</v>
      </c>
      <c r="E189" s="31" t="s">
        <v>101</v>
      </c>
      <c r="F189" s="31" t="s">
        <v>123</v>
      </c>
      <c r="G189" s="31" t="s">
        <v>1127</v>
      </c>
      <c r="H189" s="31" t="s">
        <v>15633</v>
      </c>
      <c r="I189" s="38">
        <v>0.53125</v>
      </c>
      <c r="J189" s="31" t="s">
        <v>281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162"/>
      <c r="R189" s="23"/>
      <c r="S189" s="29">
        <v>44125</v>
      </c>
      <c r="T189" s="388"/>
    </row>
    <row r="190" spans="1:20" ht="54" customHeight="1" x14ac:dyDescent="1.05">
      <c r="A190" s="31" t="s">
        <v>13181</v>
      </c>
      <c r="B190" s="37" t="s">
        <v>7030</v>
      </c>
      <c r="C190" s="31" t="s">
        <v>13182</v>
      </c>
      <c r="D190" s="31" t="s">
        <v>13183</v>
      </c>
      <c r="E190" s="31" t="s">
        <v>687</v>
      </c>
      <c r="F190" s="31" t="s">
        <v>1304</v>
      </c>
      <c r="G190" s="31" t="s">
        <v>103</v>
      </c>
      <c r="H190" s="31" t="s">
        <v>15633</v>
      </c>
      <c r="I190" s="38">
        <v>0.93402777777777779</v>
      </c>
      <c r="J190" s="31" t="s">
        <v>281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162"/>
      <c r="R190" s="23"/>
      <c r="S190" s="29">
        <v>22000</v>
      </c>
      <c r="T190" s="388"/>
    </row>
    <row r="191" spans="1:20" ht="54" customHeight="1" x14ac:dyDescent="1.05">
      <c r="A191" s="688" t="s">
        <v>16735</v>
      </c>
      <c r="B191" s="689"/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90"/>
      <c r="N191" s="31"/>
      <c r="O191" s="31"/>
      <c r="P191" s="31"/>
      <c r="Q191" s="162"/>
      <c r="R191" s="23"/>
      <c r="S191" s="29"/>
      <c r="T191" s="388"/>
    </row>
    <row r="192" spans="1:20" ht="54" customHeight="1" x14ac:dyDescent="1.05">
      <c r="A192" s="31" t="s">
        <v>16543</v>
      </c>
      <c r="B192" s="31" t="s">
        <v>16544</v>
      </c>
      <c r="C192" s="31" t="s">
        <v>16183</v>
      </c>
      <c r="D192" s="31" t="s">
        <v>16545</v>
      </c>
      <c r="E192" s="31" t="s">
        <v>101</v>
      </c>
      <c r="F192" s="31" t="s">
        <v>123</v>
      </c>
      <c r="G192" s="31" t="s">
        <v>16223</v>
      </c>
      <c r="H192" s="31" t="s">
        <v>16429</v>
      </c>
      <c r="I192" s="31"/>
      <c r="J192" s="31" t="s">
        <v>281</v>
      </c>
      <c r="K192" s="31"/>
      <c r="L192" s="31" t="s">
        <v>106</v>
      </c>
      <c r="M192" s="31" t="s">
        <v>995</v>
      </c>
      <c r="N192" s="31" t="s">
        <v>105</v>
      </c>
      <c r="O192" s="31"/>
      <c r="P192" s="31"/>
      <c r="Q192" s="162"/>
      <c r="R192" s="23"/>
      <c r="S192" s="29">
        <v>44125</v>
      </c>
      <c r="T192" s="388"/>
    </row>
    <row r="193" spans="1:20" ht="54" customHeight="1" x14ac:dyDescent="1.05">
      <c r="A193" s="31" t="s">
        <v>16546</v>
      </c>
      <c r="B193" s="31" t="s">
        <v>16547</v>
      </c>
      <c r="C193" s="31" t="s">
        <v>16183</v>
      </c>
      <c r="D193" s="31" t="s">
        <v>16548</v>
      </c>
      <c r="E193" s="31" t="s">
        <v>101</v>
      </c>
      <c r="F193" s="31" t="s">
        <v>123</v>
      </c>
      <c r="G193" s="31" t="s">
        <v>16223</v>
      </c>
      <c r="H193" s="31" t="s">
        <v>16429</v>
      </c>
      <c r="I193" s="31"/>
      <c r="J193" s="31" t="s">
        <v>281</v>
      </c>
      <c r="K193" s="31"/>
      <c r="L193" s="31" t="s">
        <v>106</v>
      </c>
      <c r="M193" s="31" t="s">
        <v>995</v>
      </c>
      <c r="N193" s="31" t="s">
        <v>105</v>
      </c>
      <c r="O193" s="31"/>
      <c r="P193" s="31"/>
      <c r="Q193" s="162"/>
      <c r="R193" s="23"/>
      <c r="S193" s="29">
        <v>44125</v>
      </c>
      <c r="T193" s="388"/>
    </row>
    <row r="194" spans="1:20" ht="54" customHeight="1" x14ac:dyDescent="1.05">
      <c r="A194" s="31" t="s">
        <v>16549</v>
      </c>
      <c r="B194" s="31" t="s">
        <v>16550</v>
      </c>
      <c r="C194" s="31" t="s">
        <v>16183</v>
      </c>
      <c r="D194" s="31" t="s">
        <v>16551</v>
      </c>
      <c r="E194" s="31" t="s">
        <v>101</v>
      </c>
      <c r="F194" s="31" t="s">
        <v>123</v>
      </c>
      <c r="G194" s="31" t="s">
        <v>16223</v>
      </c>
      <c r="H194" s="31" t="s">
        <v>16429</v>
      </c>
      <c r="I194" s="31"/>
      <c r="J194" s="31" t="s">
        <v>281</v>
      </c>
      <c r="K194" s="31"/>
      <c r="L194" s="31" t="s">
        <v>106</v>
      </c>
      <c r="M194" s="31" t="s">
        <v>995</v>
      </c>
      <c r="N194" s="31" t="s">
        <v>105</v>
      </c>
      <c r="O194" s="31"/>
      <c r="P194" s="31"/>
      <c r="Q194" s="162"/>
      <c r="R194" s="23"/>
      <c r="S194" s="29">
        <v>44125</v>
      </c>
      <c r="T194" s="388"/>
    </row>
    <row r="195" spans="1:20" ht="54" customHeight="1" x14ac:dyDescent="1.05">
      <c r="A195" s="31" t="s">
        <v>16552</v>
      </c>
      <c r="B195" s="31" t="s">
        <v>16553</v>
      </c>
      <c r="C195" s="31" t="s">
        <v>16183</v>
      </c>
      <c r="D195" s="31" t="s">
        <v>16554</v>
      </c>
      <c r="E195" s="31" t="s">
        <v>101</v>
      </c>
      <c r="F195" s="31" t="s">
        <v>123</v>
      </c>
      <c r="G195" s="31" t="s">
        <v>16223</v>
      </c>
      <c r="H195" s="31" t="s">
        <v>16429</v>
      </c>
      <c r="I195" s="31"/>
      <c r="J195" s="31" t="s">
        <v>281</v>
      </c>
      <c r="K195" s="31"/>
      <c r="L195" s="31" t="s">
        <v>106</v>
      </c>
      <c r="M195" s="31" t="s">
        <v>995</v>
      </c>
      <c r="N195" s="31" t="s">
        <v>105</v>
      </c>
      <c r="O195" s="31"/>
      <c r="P195" s="31"/>
      <c r="Q195" s="162"/>
      <c r="R195" s="23"/>
      <c r="S195" s="29">
        <v>44125</v>
      </c>
      <c r="T195" s="388"/>
    </row>
    <row r="196" spans="1:20" ht="54" customHeight="1" x14ac:dyDescent="1.05">
      <c r="A196" s="31" t="s">
        <v>16555</v>
      </c>
      <c r="B196" s="31" t="s">
        <v>3813</v>
      </c>
      <c r="C196" s="31" t="s">
        <v>16183</v>
      </c>
      <c r="D196" s="31" t="s">
        <v>16556</v>
      </c>
      <c r="E196" s="31" t="s">
        <v>101</v>
      </c>
      <c r="F196" s="31" t="s">
        <v>123</v>
      </c>
      <c r="G196" s="31" t="s">
        <v>16223</v>
      </c>
      <c r="H196" s="31" t="s">
        <v>16429</v>
      </c>
      <c r="I196" s="31"/>
      <c r="J196" s="31" t="s">
        <v>281</v>
      </c>
      <c r="K196" s="31"/>
      <c r="L196" s="31" t="s">
        <v>106</v>
      </c>
      <c r="M196" s="31" t="s">
        <v>995</v>
      </c>
      <c r="N196" s="31" t="s">
        <v>105</v>
      </c>
      <c r="O196" s="31"/>
      <c r="P196" s="31"/>
      <c r="Q196" s="162"/>
      <c r="R196" s="23"/>
      <c r="S196" s="29">
        <v>44125</v>
      </c>
      <c r="T196" s="388"/>
    </row>
    <row r="197" spans="1:20" ht="54" customHeight="1" x14ac:dyDescent="1.05">
      <c r="A197" s="31" t="s">
        <v>16557</v>
      </c>
      <c r="B197" s="31" t="s">
        <v>16558</v>
      </c>
      <c r="C197" s="31" t="s">
        <v>16183</v>
      </c>
      <c r="D197" s="31" t="s">
        <v>16559</v>
      </c>
      <c r="E197" s="31" t="s">
        <v>687</v>
      </c>
      <c r="F197" s="31" t="s">
        <v>102</v>
      </c>
      <c r="G197" s="31" t="s">
        <v>16560</v>
      </c>
      <c r="H197" s="31" t="s">
        <v>16249</v>
      </c>
      <c r="I197" s="31"/>
      <c r="J197" s="31" t="s">
        <v>281</v>
      </c>
      <c r="K197" s="31"/>
      <c r="L197" s="31" t="s">
        <v>106</v>
      </c>
      <c r="M197" s="31" t="s">
        <v>107</v>
      </c>
      <c r="N197" s="31" t="s">
        <v>105</v>
      </c>
      <c r="O197" s="31"/>
      <c r="P197" s="31"/>
      <c r="Q197" s="162"/>
      <c r="R197" s="23"/>
      <c r="S197" s="29">
        <v>22400</v>
      </c>
      <c r="T197" s="388"/>
    </row>
    <row r="198" spans="1:20" ht="54" customHeight="1" x14ac:dyDescent="1.05">
      <c r="A198" s="31" t="s">
        <v>16561</v>
      </c>
      <c r="B198" s="31" t="s">
        <v>16562</v>
      </c>
      <c r="C198" s="31" t="s">
        <v>16183</v>
      </c>
      <c r="D198" s="31" t="s">
        <v>16563</v>
      </c>
      <c r="E198" s="31" t="s">
        <v>101</v>
      </c>
      <c r="F198" s="31" t="s">
        <v>1304</v>
      </c>
      <c r="G198" s="31" t="s">
        <v>16564</v>
      </c>
      <c r="H198" s="31" t="s">
        <v>16429</v>
      </c>
      <c r="I198" s="31"/>
      <c r="J198" s="31" t="s">
        <v>281</v>
      </c>
      <c r="K198" s="31"/>
      <c r="L198" s="31" t="s">
        <v>106</v>
      </c>
      <c r="M198" s="31" t="s">
        <v>491</v>
      </c>
      <c r="N198" s="31" t="s">
        <v>105</v>
      </c>
      <c r="O198" s="31"/>
      <c r="P198" s="31"/>
      <c r="Q198" s="162"/>
      <c r="R198" s="23"/>
      <c r="S198" s="29">
        <v>26400</v>
      </c>
      <c r="T198" s="388"/>
    </row>
    <row r="199" spans="1:20" ht="54" customHeight="1" x14ac:dyDescent="1.05">
      <c r="A199" s="31" t="s">
        <v>16565</v>
      </c>
      <c r="B199" s="31" t="s">
        <v>7986</v>
      </c>
      <c r="C199" s="31" t="s">
        <v>16183</v>
      </c>
      <c r="D199" s="31" t="s">
        <v>16566</v>
      </c>
      <c r="E199" s="31" t="s">
        <v>101</v>
      </c>
      <c r="F199" s="31" t="s">
        <v>1304</v>
      </c>
      <c r="G199" s="31" t="s">
        <v>16564</v>
      </c>
      <c r="H199" s="31" t="s">
        <v>16429</v>
      </c>
      <c r="I199" s="31"/>
      <c r="J199" s="31" t="s">
        <v>281</v>
      </c>
      <c r="K199" s="31"/>
      <c r="L199" s="31" t="s">
        <v>125</v>
      </c>
      <c r="M199" s="31" t="s">
        <v>16567</v>
      </c>
      <c r="N199" s="31" t="s">
        <v>105</v>
      </c>
      <c r="O199" s="31"/>
      <c r="P199" s="31"/>
      <c r="Q199" s="162"/>
      <c r="R199" s="23"/>
      <c r="S199" s="29">
        <v>9500</v>
      </c>
      <c r="T199" s="388"/>
    </row>
    <row r="200" spans="1:20" ht="54" customHeight="1" x14ac:dyDescent="1.05">
      <c r="A200" s="31" t="s">
        <v>16568</v>
      </c>
      <c r="B200" s="31" t="s">
        <v>16569</v>
      </c>
      <c r="C200" s="31" t="s">
        <v>16183</v>
      </c>
      <c r="D200" s="31" t="s">
        <v>16570</v>
      </c>
      <c r="E200" s="31" t="s">
        <v>101</v>
      </c>
      <c r="F200" s="31" t="s">
        <v>1304</v>
      </c>
      <c r="G200" s="31" t="s">
        <v>16185</v>
      </c>
      <c r="H200" s="31" t="s">
        <v>16186</v>
      </c>
      <c r="I200" s="31"/>
      <c r="J200" s="31" t="s">
        <v>281</v>
      </c>
      <c r="K200" s="31"/>
      <c r="L200" s="31" t="s">
        <v>106</v>
      </c>
      <c r="M200" s="31" t="s">
        <v>491</v>
      </c>
      <c r="N200" s="31" t="s">
        <v>105</v>
      </c>
      <c r="O200" s="31"/>
      <c r="P200" s="31"/>
      <c r="Q200" s="162"/>
      <c r="R200" s="23"/>
      <c r="S200" s="29">
        <v>26400</v>
      </c>
      <c r="T200" s="388"/>
    </row>
    <row r="201" spans="1:20" ht="54" customHeight="1" x14ac:dyDescent="1.05">
      <c r="A201" s="31" t="s">
        <v>16571</v>
      </c>
      <c r="B201" s="31" t="s">
        <v>16572</v>
      </c>
      <c r="C201" s="31" t="s">
        <v>16183</v>
      </c>
      <c r="D201" s="31" t="s">
        <v>16573</v>
      </c>
      <c r="E201" s="31" t="s">
        <v>101</v>
      </c>
      <c r="F201" s="31" t="s">
        <v>1304</v>
      </c>
      <c r="G201" s="31" t="s">
        <v>16564</v>
      </c>
      <c r="H201" s="31" t="s">
        <v>16429</v>
      </c>
      <c r="I201" s="31"/>
      <c r="J201" s="31" t="s">
        <v>281</v>
      </c>
      <c r="K201" s="31"/>
      <c r="L201" s="31" t="s">
        <v>106</v>
      </c>
      <c r="M201" s="31" t="s">
        <v>491</v>
      </c>
      <c r="N201" s="31" t="s">
        <v>105</v>
      </c>
      <c r="O201" s="31"/>
      <c r="P201" s="31"/>
      <c r="Q201" s="162"/>
      <c r="R201" s="23"/>
      <c r="S201" s="29">
        <v>26400</v>
      </c>
      <c r="T201" s="388"/>
    </row>
    <row r="202" spans="1:20" ht="54" customHeight="1" x14ac:dyDescent="1.05">
      <c r="A202" s="31" t="s">
        <v>16574</v>
      </c>
      <c r="B202" s="31" t="s">
        <v>13339</v>
      </c>
      <c r="C202" s="31" t="s">
        <v>16183</v>
      </c>
      <c r="D202" s="31" t="s">
        <v>16575</v>
      </c>
      <c r="E202" s="31" t="s">
        <v>101</v>
      </c>
      <c r="F202" s="31" t="s">
        <v>102</v>
      </c>
      <c r="G202" s="31" t="s">
        <v>16270</v>
      </c>
      <c r="H202" s="31" t="s">
        <v>16244</v>
      </c>
      <c r="I202" s="31"/>
      <c r="J202" s="31" t="s">
        <v>281</v>
      </c>
      <c r="K202" s="31"/>
      <c r="L202" s="31" t="s">
        <v>106</v>
      </c>
      <c r="M202" s="31" t="s">
        <v>491</v>
      </c>
      <c r="N202" s="31" t="s">
        <v>105</v>
      </c>
      <c r="O202" s="31"/>
      <c r="P202" s="31"/>
      <c r="Q202" s="162"/>
      <c r="R202" s="23"/>
      <c r="S202" s="29">
        <v>26400</v>
      </c>
      <c r="T202" s="388"/>
    </row>
    <row r="203" spans="1:20" ht="54" customHeight="1" x14ac:dyDescent="1.05">
      <c r="A203" s="31" t="s">
        <v>16576</v>
      </c>
      <c r="B203" s="31" t="s">
        <v>16577</v>
      </c>
      <c r="C203" s="31" t="s">
        <v>16183</v>
      </c>
      <c r="D203" s="31" t="s">
        <v>16578</v>
      </c>
      <c r="E203" s="31" t="s">
        <v>101</v>
      </c>
      <c r="F203" s="31" t="s">
        <v>123</v>
      </c>
      <c r="G203" s="31" t="s">
        <v>16223</v>
      </c>
      <c r="H203" s="31" t="s">
        <v>16429</v>
      </c>
      <c r="I203" s="31"/>
      <c r="J203" s="31" t="s">
        <v>281</v>
      </c>
      <c r="K203" s="31"/>
      <c r="L203" s="31" t="s">
        <v>106</v>
      </c>
      <c r="M203" s="31" t="s">
        <v>995</v>
      </c>
      <c r="N203" s="31" t="s">
        <v>105</v>
      </c>
      <c r="O203" s="31"/>
      <c r="P203" s="31"/>
      <c r="Q203" s="162"/>
      <c r="R203" s="23"/>
      <c r="S203" s="29">
        <v>44125</v>
      </c>
      <c r="T203" s="388"/>
    </row>
    <row r="204" spans="1:20" ht="54" customHeight="1" x14ac:dyDescent="1.05">
      <c r="A204" s="31" t="s">
        <v>16579</v>
      </c>
      <c r="B204" s="31" t="s">
        <v>16580</v>
      </c>
      <c r="C204" s="31" t="s">
        <v>16183</v>
      </c>
      <c r="D204" s="31" t="s">
        <v>16581</v>
      </c>
      <c r="E204" s="31" t="s">
        <v>101</v>
      </c>
      <c r="F204" s="31" t="s">
        <v>123</v>
      </c>
      <c r="G204" s="31" t="s">
        <v>16223</v>
      </c>
      <c r="H204" s="31" t="s">
        <v>16429</v>
      </c>
      <c r="I204" s="31"/>
      <c r="J204" s="31" t="s">
        <v>281</v>
      </c>
      <c r="K204" s="31"/>
      <c r="L204" s="31" t="s">
        <v>106</v>
      </c>
      <c r="M204" s="31" t="s">
        <v>995</v>
      </c>
      <c r="N204" s="31" t="s">
        <v>105</v>
      </c>
      <c r="O204" s="31"/>
      <c r="P204" s="31"/>
      <c r="Q204" s="162"/>
      <c r="R204" s="23"/>
      <c r="S204" s="29">
        <v>44125</v>
      </c>
      <c r="T204" s="388"/>
    </row>
    <row r="205" spans="1:20" ht="54" customHeight="1" x14ac:dyDescent="1.05">
      <c r="A205" s="31" t="s">
        <v>16582</v>
      </c>
      <c r="B205" s="31" t="s">
        <v>16583</v>
      </c>
      <c r="C205" s="31" t="s">
        <v>16183</v>
      </c>
      <c r="D205" s="31" t="s">
        <v>16584</v>
      </c>
      <c r="E205" s="31" t="s">
        <v>101</v>
      </c>
      <c r="F205" s="31" t="s">
        <v>1304</v>
      </c>
      <c r="G205" s="31" t="s">
        <v>16564</v>
      </c>
      <c r="H205" s="31" t="s">
        <v>16429</v>
      </c>
      <c r="I205" s="31"/>
      <c r="J205" s="31" t="s">
        <v>281</v>
      </c>
      <c r="K205" s="31"/>
      <c r="L205" s="31" t="s">
        <v>106</v>
      </c>
      <c r="M205" s="31" t="s">
        <v>491</v>
      </c>
      <c r="N205" s="31" t="s">
        <v>105</v>
      </c>
      <c r="O205" s="31"/>
      <c r="P205" s="31"/>
      <c r="Q205" s="162"/>
      <c r="R205" s="23"/>
      <c r="S205" s="29">
        <v>26400</v>
      </c>
      <c r="T205" s="388"/>
    </row>
    <row r="206" spans="1:20" ht="54" customHeight="1" x14ac:dyDescent="1.05">
      <c r="A206" s="31" t="s">
        <v>16585</v>
      </c>
      <c r="B206" s="31" t="s">
        <v>16586</v>
      </c>
      <c r="C206" s="31" t="s">
        <v>16183</v>
      </c>
      <c r="D206" s="31" t="s">
        <v>16587</v>
      </c>
      <c r="E206" s="31" t="s">
        <v>101</v>
      </c>
      <c r="F206" s="31" t="s">
        <v>1304</v>
      </c>
      <c r="G206" s="31" t="s">
        <v>16564</v>
      </c>
      <c r="H206" s="31" t="s">
        <v>16429</v>
      </c>
      <c r="I206" s="31"/>
      <c r="J206" s="31" t="s">
        <v>281</v>
      </c>
      <c r="K206" s="31"/>
      <c r="L206" s="31" t="s">
        <v>533</v>
      </c>
      <c r="M206" s="31" t="s">
        <v>491</v>
      </c>
      <c r="N206" s="31" t="s">
        <v>105</v>
      </c>
      <c r="O206" s="31"/>
      <c r="P206" s="31"/>
      <c r="Q206" s="162"/>
      <c r="R206" s="23"/>
      <c r="S206" s="29">
        <v>25400</v>
      </c>
      <c r="T206" s="388"/>
    </row>
    <row r="207" spans="1:20" ht="54" customHeight="1" x14ac:dyDescent="1.05">
      <c r="A207" s="31" t="s">
        <v>16588</v>
      </c>
      <c r="B207" s="31" t="s">
        <v>16589</v>
      </c>
      <c r="C207" s="31" t="s">
        <v>16183</v>
      </c>
      <c r="D207" s="31" t="s">
        <v>16590</v>
      </c>
      <c r="E207" s="31" t="s">
        <v>101</v>
      </c>
      <c r="F207" s="31" t="s">
        <v>1304</v>
      </c>
      <c r="G207" s="31" t="s">
        <v>16564</v>
      </c>
      <c r="H207" s="31" t="s">
        <v>16429</v>
      </c>
      <c r="I207" s="31"/>
      <c r="J207" s="31" t="s">
        <v>281</v>
      </c>
      <c r="K207" s="31"/>
      <c r="L207" s="31" t="s">
        <v>106</v>
      </c>
      <c r="M207" s="31" t="s">
        <v>491</v>
      </c>
      <c r="N207" s="31" t="s">
        <v>105</v>
      </c>
      <c r="O207" s="31"/>
      <c r="P207" s="31"/>
      <c r="Q207" s="162"/>
      <c r="R207" s="23"/>
      <c r="S207" s="29">
        <v>26400</v>
      </c>
      <c r="T207" s="388"/>
    </row>
    <row r="208" spans="1:20" ht="54" customHeight="1" x14ac:dyDescent="1.05">
      <c r="A208" s="31" t="s">
        <v>16591</v>
      </c>
      <c r="B208" s="31" t="s">
        <v>16592</v>
      </c>
      <c r="C208" s="31" t="s">
        <v>16183</v>
      </c>
      <c r="D208" s="31" t="s">
        <v>16593</v>
      </c>
      <c r="E208" s="31" t="s">
        <v>101</v>
      </c>
      <c r="F208" s="31" t="s">
        <v>123</v>
      </c>
      <c r="G208" s="31" t="s">
        <v>16223</v>
      </c>
      <c r="H208" s="31" t="s">
        <v>16429</v>
      </c>
      <c r="I208" s="31"/>
      <c r="J208" s="31" t="s">
        <v>281</v>
      </c>
      <c r="K208" s="31"/>
      <c r="L208" s="31" t="s">
        <v>106</v>
      </c>
      <c r="M208" s="31" t="s">
        <v>995</v>
      </c>
      <c r="N208" s="31" t="s">
        <v>105</v>
      </c>
      <c r="O208" s="31"/>
      <c r="P208" s="31"/>
      <c r="Q208" s="162"/>
      <c r="R208" s="23"/>
      <c r="S208" s="29">
        <v>44125</v>
      </c>
      <c r="T208" s="388"/>
    </row>
    <row r="209" spans="1:20" ht="54" customHeight="1" x14ac:dyDescent="1.05">
      <c r="A209" s="31" t="s">
        <v>16594</v>
      </c>
      <c r="B209" s="31" t="s">
        <v>667</v>
      </c>
      <c r="C209" s="31" t="s">
        <v>16183</v>
      </c>
      <c r="D209" s="31" t="s">
        <v>16595</v>
      </c>
      <c r="E209" s="31" t="s">
        <v>101</v>
      </c>
      <c r="F209" s="31" t="s">
        <v>123</v>
      </c>
      <c r="G209" s="31" t="s">
        <v>16223</v>
      </c>
      <c r="H209" s="31" t="s">
        <v>16429</v>
      </c>
      <c r="I209" s="31"/>
      <c r="J209" s="31" t="s">
        <v>281</v>
      </c>
      <c r="K209" s="31"/>
      <c r="L209" s="31" t="s">
        <v>106</v>
      </c>
      <c r="M209" s="31" t="s">
        <v>995</v>
      </c>
      <c r="N209" s="31" t="s">
        <v>105</v>
      </c>
      <c r="O209" s="31"/>
      <c r="P209" s="31"/>
      <c r="Q209" s="162"/>
      <c r="R209" s="23"/>
      <c r="S209" s="29">
        <v>44125</v>
      </c>
      <c r="T209" s="388"/>
    </row>
    <row r="210" spans="1:20" ht="54" customHeight="1" x14ac:dyDescent="1.05">
      <c r="A210" s="31" t="s">
        <v>16596</v>
      </c>
      <c r="B210" s="31" t="s">
        <v>3074</v>
      </c>
      <c r="C210" s="31" t="s">
        <v>16183</v>
      </c>
      <c r="D210" s="31" t="s">
        <v>16597</v>
      </c>
      <c r="E210" s="31" t="s">
        <v>101</v>
      </c>
      <c r="F210" s="31" t="s">
        <v>123</v>
      </c>
      <c r="G210" s="31" t="s">
        <v>16223</v>
      </c>
      <c r="H210" s="31" t="s">
        <v>16429</v>
      </c>
      <c r="I210" s="31"/>
      <c r="J210" s="31" t="s">
        <v>281</v>
      </c>
      <c r="K210" s="31"/>
      <c r="L210" s="31" t="s">
        <v>106</v>
      </c>
      <c r="M210" s="31" t="s">
        <v>995</v>
      </c>
      <c r="N210" s="31" t="s">
        <v>105</v>
      </c>
      <c r="O210" s="31"/>
      <c r="P210" s="31"/>
      <c r="Q210" s="162"/>
      <c r="R210" s="23"/>
      <c r="S210" s="29">
        <v>44125</v>
      </c>
      <c r="T210" s="388"/>
    </row>
    <row r="211" spans="1:20" ht="54" customHeight="1" x14ac:dyDescent="1.05">
      <c r="A211" s="31" t="s">
        <v>16598</v>
      </c>
      <c r="B211" s="31" t="s">
        <v>16599</v>
      </c>
      <c r="C211" s="31" t="s">
        <v>16183</v>
      </c>
      <c r="D211" s="31" t="s">
        <v>16600</v>
      </c>
      <c r="E211" s="31" t="s">
        <v>101</v>
      </c>
      <c r="F211" s="31" t="s">
        <v>123</v>
      </c>
      <c r="G211" s="31" t="s">
        <v>16223</v>
      </c>
      <c r="H211" s="31" t="s">
        <v>16429</v>
      </c>
      <c r="I211" s="31"/>
      <c r="J211" s="31" t="s">
        <v>281</v>
      </c>
      <c r="K211" s="31"/>
      <c r="L211" s="31" t="s">
        <v>106</v>
      </c>
      <c r="M211" s="31" t="s">
        <v>995</v>
      </c>
      <c r="N211" s="31" t="s">
        <v>105</v>
      </c>
      <c r="O211" s="31"/>
      <c r="P211" s="31"/>
      <c r="Q211" s="162"/>
      <c r="R211" s="23"/>
      <c r="S211" s="29">
        <v>44125</v>
      </c>
      <c r="T211" s="388"/>
    </row>
    <row r="212" spans="1:20" ht="54" customHeight="1" x14ac:dyDescent="1.05">
      <c r="A212" s="31" t="s">
        <v>16601</v>
      </c>
      <c r="B212" s="31" t="s">
        <v>6592</v>
      </c>
      <c r="C212" s="31" t="s">
        <v>16183</v>
      </c>
      <c r="D212" s="31" t="s">
        <v>16602</v>
      </c>
      <c r="E212" s="31" t="s">
        <v>101</v>
      </c>
      <c r="F212" s="31" t="s">
        <v>123</v>
      </c>
      <c r="G212" s="31" t="s">
        <v>16223</v>
      </c>
      <c r="H212" s="31" t="s">
        <v>16429</v>
      </c>
      <c r="I212" s="31"/>
      <c r="J212" s="31" t="s">
        <v>281</v>
      </c>
      <c r="K212" s="31"/>
      <c r="L212" s="31" t="s">
        <v>106</v>
      </c>
      <c r="M212" s="31" t="s">
        <v>995</v>
      </c>
      <c r="N212" s="31" t="s">
        <v>105</v>
      </c>
      <c r="O212" s="31"/>
      <c r="P212" s="31"/>
      <c r="Q212" s="162"/>
      <c r="R212" s="23"/>
      <c r="S212" s="29">
        <v>44125</v>
      </c>
      <c r="T212" s="388"/>
    </row>
    <row r="213" spans="1:20" ht="54" customHeight="1" x14ac:dyDescent="1.05">
      <c r="A213" s="31" t="s">
        <v>16603</v>
      </c>
      <c r="B213" s="31" t="s">
        <v>1209</v>
      </c>
      <c r="C213" s="31" t="s">
        <v>16183</v>
      </c>
      <c r="D213" s="31" t="s">
        <v>16604</v>
      </c>
      <c r="E213" s="31" t="s">
        <v>101</v>
      </c>
      <c r="F213" s="31" t="s">
        <v>123</v>
      </c>
      <c r="G213" s="31" t="s">
        <v>16223</v>
      </c>
      <c r="H213" s="31" t="s">
        <v>16429</v>
      </c>
      <c r="I213" s="31"/>
      <c r="J213" s="31" t="s">
        <v>281</v>
      </c>
      <c r="K213" s="31"/>
      <c r="L213" s="31" t="s">
        <v>106</v>
      </c>
      <c r="M213" s="31" t="s">
        <v>995</v>
      </c>
      <c r="N213" s="31" t="s">
        <v>105</v>
      </c>
      <c r="O213" s="31"/>
      <c r="P213" s="31"/>
      <c r="Q213" s="162"/>
      <c r="R213" s="23"/>
      <c r="S213" s="29">
        <v>44125</v>
      </c>
      <c r="T213" s="388"/>
    </row>
    <row r="214" spans="1:20" ht="54" customHeight="1" x14ac:dyDescent="1.05">
      <c r="A214" s="31" t="s">
        <v>16605</v>
      </c>
      <c r="B214" s="31" t="s">
        <v>16606</v>
      </c>
      <c r="C214" s="31" t="s">
        <v>16183</v>
      </c>
      <c r="D214" s="31" t="s">
        <v>16607</v>
      </c>
      <c r="E214" s="31" t="s">
        <v>101</v>
      </c>
      <c r="F214" s="31" t="s">
        <v>123</v>
      </c>
      <c r="G214" s="31" t="s">
        <v>16223</v>
      </c>
      <c r="H214" s="31" t="s">
        <v>16429</v>
      </c>
      <c r="I214" s="31"/>
      <c r="J214" s="31" t="s">
        <v>281</v>
      </c>
      <c r="K214" s="31"/>
      <c r="L214" s="31" t="s">
        <v>106</v>
      </c>
      <c r="M214" s="31" t="s">
        <v>995</v>
      </c>
      <c r="N214" s="31" t="s">
        <v>105</v>
      </c>
      <c r="O214" s="31"/>
      <c r="P214" s="31"/>
      <c r="Q214" s="162"/>
      <c r="R214" s="23"/>
      <c r="S214" s="29">
        <v>44125</v>
      </c>
      <c r="T214" s="388"/>
    </row>
    <row r="215" spans="1:20" ht="54" customHeight="1" x14ac:dyDescent="1.05">
      <c r="A215" s="31" t="s">
        <v>16608</v>
      </c>
      <c r="B215" s="31" t="s">
        <v>856</v>
      </c>
      <c r="C215" s="31" t="s">
        <v>16183</v>
      </c>
      <c r="D215" s="31" t="s">
        <v>16609</v>
      </c>
      <c r="E215" s="31" t="s">
        <v>101</v>
      </c>
      <c r="F215" s="31" t="s">
        <v>123</v>
      </c>
      <c r="G215" s="31" t="s">
        <v>16223</v>
      </c>
      <c r="H215" s="31" t="s">
        <v>16429</v>
      </c>
      <c r="I215" s="31"/>
      <c r="J215" s="31" t="s">
        <v>281</v>
      </c>
      <c r="K215" s="31"/>
      <c r="L215" s="31" t="s">
        <v>106</v>
      </c>
      <c r="M215" s="31" t="s">
        <v>995</v>
      </c>
      <c r="N215" s="31" t="s">
        <v>105</v>
      </c>
      <c r="O215" s="31"/>
      <c r="P215" s="31"/>
      <c r="Q215" s="162"/>
      <c r="R215" s="23"/>
      <c r="S215" s="29">
        <v>44125</v>
      </c>
      <c r="T215" s="388"/>
    </row>
    <row r="216" spans="1:20" ht="54" customHeight="1" x14ac:dyDescent="1.05">
      <c r="A216" s="31" t="s">
        <v>16610</v>
      </c>
      <c r="B216" s="31" t="s">
        <v>8156</v>
      </c>
      <c r="C216" s="31" t="s">
        <v>16183</v>
      </c>
      <c r="D216" s="31" t="s">
        <v>16611</v>
      </c>
      <c r="E216" s="31" t="s">
        <v>101</v>
      </c>
      <c r="F216" s="31" t="s">
        <v>123</v>
      </c>
      <c r="G216" s="31" t="s">
        <v>16223</v>
      </c>
      <c r="H216" s="31" t="s">
        <v>16429</v>
      </c>
      <c r="I216" s="31"/>
      <c r="J216" s="31" t="s">
        <v>281</v>
      </c>
      <c r="K216" s="31"/>
      <c r="L216" s="31" t="s">
        <v>106</v>
      </c>
      <c r="M216" s="31" t="s">
        <v>995</v>
      </c>
      <c r="N216" s="31" t="s">
        <v>105</v>
      </c>
      <c r="O216" s="31"/>
      <c r="P216" s="31"/>
      <c r="Q216" s="162"/>
      <c r="R216" s="23"/>
      <c r="S216" s="29">
        <v>44125</v>
      </c>
      <c r="T216" s="388"/>
    </row>
    <row r="217" spans="1:20" ht="54" customHeight="1" x14ac:dyDescent="1.05">
      <c r="A217" s="31" t="s">
        <v>16612</v>
      </c>
      <c r="B217" s="31" t="s">
        <v>16613</v>
      </c>
      <c r="C217" s="31" t="s">
        <v>16183</v>
      </c>
      <c r="D217" s="31" t="s">
        <v>16614</v>
      </c>
      <c r="E217" s="31" t="s">
        <v>101</v>
      </c>
      <c r="F217" s="31" t="s">
        <v>123</v>
      </c>
      <c r="G217" s="31" t="s">
        <v>16223</v>
      </c>
      <c r="H217" s="31" t="s">
        <v>16429</v>
      </c>
      <c r="I217" s="31"/>
      <c r="J217" s="31" t="s">
        <v>281</v>
      </c>
      <c r="K217" s="31"/>
      <c r="L217" s="31" t="s">
        <v>106</v>
      </c>
      <c r="M217" s="31" t="s">
        <v>995</v>
      </c>
      <c r="N217" s="31" t="s">
        <v>105</v>
      </c>
      <c r="O217" s="31"/>
      <c r="P217" s="31"/>
      <c r="Q217" s="162"/>
      <c r="R217" s="23"/>
      <c r="S217" s="29">
        <v>44125</v>
      </c>
      <c r="T217" s="388"/>
    </row>
    <row r="218" spans="1:20" ht="54" customHeight="1" x14ac:dyDescent="1.05">
      <c r="A218" s="31" t="s">
        <v>16615</v>
      </c>
      <c r="B218" s="31" t="s">
        <v>16616</v>
      </c>
      <c r="C218" s="31" t="s">
        <v>16183</v>
      </c>
      <c r="D218" s="31" t="s">
        <v>16617</v>
      </c>
      <c r="E218" s="31" t="s">
        <v>101</v>
      </c>
      <c r="F218" s="31" t="s">
        <v>123</v>
      </c>
      <c r="G218" s="31" t="s">
        <v>16223</v>
      </c>
      <c r="H218" s="31" t="s">
        <v>16429</v>
      </c>
      <c r="I218" s="31"/>
      <c r="J218" s="31" t="s">
        <v>281</v>
      </c>
      <c r="K218" s="31"/>
      <c r="L218" s="31" t="s">
        <v>106</v>
      </c>
      <c r="M218" s="31" t="s">
        <v>995</v>
      </c>
      <c r="N218" s="31" t="s">
        <v>105</v>
      </c>
      <c r="O218" s="31"/>
      <c r="P218" s="31"/>
      <c r="Q218" s="162"/>
      <c r="R218" s="23"/>
      <c r="S218" s="29">
        <v>44125</v>
      </c>
      <c r="T218" s="388"/>
    </row>
    <row r="219" spans="1:20" ht="54" customHeight="1" x14ac:dyDescent="1.05">
      <c r="A219" s="31" t="s">
        <v>16618</v>
      </c>
      <c r="B219" s="31" t="s">
        <v>3078</v>
      </c>
      <c r="C219" s="31" t="s">
        <v>16183</v>
      </c>
      <c r="D219" s="31" t="s">
        <v>16619</v>
      </c>
      <c r="E219" s="31" t="s">
        <v>101</v>
      </c>
      <c r="F219" s="31" t="s">
        <v>123</v>
      </c>
      <c r="G219" s="31" t="s">
        <v>16223</v>
      </c>
      <c r="H219" s="31" t="s">
        <v>16429</v>
      </c>
      <c r="I219" s="31"/>
      <c r="J219" s="31" t="s">
        <v>281</v>
      </c>
      <c r="K219" s="31"/>
      <c r="L219" s="31" t="s">
        <v>106</v>
      </c>
      <c r="M219" s="31" t="s">
        <v>995</v>
      </c>
      <c r="N219" s="31" t="s">
        <v>105</v>
      </c>
      <c r="O219" s="31"/>
      <c r="P219" s="31"/>
      <c r="Q219" s="162"/>
      <c r="R219" s="23"/>
      <c r="S219" s="29">
        <v>44125</v>
      </c>
      <c r="T219" s="388"/>
    </row>
    <row r="220" spans="1:20" ht="54" customHeight="1" x14ac:dyDescent="1.05">
      <c r="A220" s="31" t="s">
        <v>16620</v>
      </c>
      <c r="B220" s="31" t="s">
        <v>5308</v>
      </c>
      <c r="C220" s="31" t="s">
        <v>16183</v>
      </c>
      <c r="D220" s="31" t="s">
        <v>16621</v>
      </c>
      <c r="E220" s="31" t="s">
        <v>101</v>
      </c>
      <c r="F220" s="31" t="s">
        <v>123</v>
      </c>
      <c r="G220" s="31" t="s">
        <v>16223</v>
      </c>
      <c r="H220" s="31" t="s">
        <v>16429</v>
      </c>
      <c r="I220" s="31"/>
      <c r="J220" s="31" t="s">
        <v>281</v>
      </c>
      <c r="K220" s="31"/>
      <c r="L220" s="31" t="s">
        <v>106</v>
      </c>
      <c r="M220" s="31" t="s">
        <v>995</v>
      </c>
      <c r="N220" s="31" t="s">
        <v>105</v>
      </c>
      <c r="O220" s="31"/>
      <c r="P220" s="31"/>
      <c r="Q220" s="162"/>
      <c r="R220" s="23"/>
      <c r="S220" s="29">
        <v>44125</v>
      </c>
      <c r="T220" s="388"/>
    </row>
    <row r="221" spans="1:20" ht="54" customHeight="1" x14ac:dyDescent="1.05">
      <c r="A221" s="31" t="s">
        <v>16622</v>
      </c>
      <c r="B221" s="31" t="s">
        <v>16623</v>
      </c>
      <c r="C221" s="31" t="s">
        <v>16183</v>
      </c>
      <c r="D221" s="31" t="s">
        <v>16624</v>
      </c>
      <c r="E221" s="31" t="s">
        <v>101</v>
      </c>
      <c r="F221" s="31" t="s">
        <v>102</v>
      </c>
      <c r="G221" s="31" t="s">
        <v>16216</v>
      </c>
      <c r="H221" s="31" t="s">
        <v>16186</v>
      </c>
      <c r="I221" s="31"/>
      <c r="J221" s="31" t="s">
        <v>281</v>
      </c>
      <c r="K221" s="31"/>
      <c r="L221" s="31" t="s">
        <v>106</v>
      </c>
      <c r="M221" s="31" t="s">
        <v>107</v>
      </c>
      <c r="N221" s="31" t="s">
        <v>105</v>
      </c>
      <c r="O221" s="31"/>
      <c r="P221" s="31"/>
      <c r="Q221" s="162"/>
      <c r="R221" s="23"/>
      <c r="S221" s="29">
        <v>22400</v>
      </c>
      <c r="T221" s="388"/>
    </row>
    <row r="222" spans="1:20" ht="54" customHeight="1" x14ac:dyDescent="1.05">
      <c r="A222" s="31" t="s">
        <v>16625</v>
      </c>
      <c r="B222" s="31" t="s">
        <v>16626</v>
      </c>
      <c r="C222" s="31" t="s">
        <v>16183</v>
      </c>
      <c r="D222" s="31" t="s">
        <v>16627</v>
      </c>
      <c r="E222" s="31" t="s">
        <v>101</v>
      </c>
      <c r="F222" s="31" t="s">
        <v>1304</v>
      </c>
      <c r="G222" s="31" t="s">
        <v>16564</v>
      </c>
      <c r="H222" s="31" t="s">
        <v>16429</v>
      </c>
      <c r="I222" s="31"/>
      <c r="J222" s="31" t="s">
        <v>281</v>
      </c>
      <c r="K222" s="31"/>
      <c r="L222" s="31" t="s">
        <v>276</v>
      </c>
      <c r="M222" s="31" t="s">
        <v>491</v>
      </c>
      <c r="N222" s="31" t="s">
        <v>105</v>
      </c>
      <c r="O222" s="31"/>
      <c r="P222" s="31"/>
      <c r="Q222" s="162"/>
      <c r="R222" s="23"/>
      <c r="S222" s="29">
        <v>20400</v>
      </c>
      <c r="T222" s="388"/>
    </row>
    <row r="223" spans="1:20" ht="54" customHeight="1" x14ac:dyDescent="1.05">
      <c r="A223" s="31" t="s">
        <v>16628</v>
      </c>
      <c r="B223" s="31" t="s">
        <v>16629</v>
      </c>
      <c r="C223" s="31" t="s">
        <v>16183</v>
      </c>
      <c r="D223" s="31" t="s">
        <v>16630</v>
      </c>
      <c r="E223" s="31" t="s">
        <v>101</v>
      </c>
      <c r="F223" s="31" t="s">
        <v>1304</v>
      </c>
      <c r="G223" s="31" t="s">
        <v>16564</v>
      </c>
      <c r="H223" s="31" t="s">
        <v>16429</v>
      </c>
      <c r="I223" s="31"/>
      <c r="J223" s="31" t="s">
        <v>281</v>
      </c>
      <c r="K223" s="31"/>
      <c r="L223" s="31" t="s">
        <v>106</v>
      </c>
      <c r="M223" s="31" t="s">
        <v>491</v>
      </c>
      <c r="N223" s="31" t="s">
        <v>105</v>
      </c>
      <c r="O223" s="31"/>
      <c r="P223" s="31"/>
      <c r="Q223" s="162"/>
      <c r="R223" s="23"/>
      <c r="S223" s="29">
        <v>26400</v>
      </c>
      <c r="T223" s="388"/>
    </row>
    <row r="224" spans="1:20" ht="54" customHeight="1" x14ac:dyDescent="1.05">
      <c r="A224" s="31" t="s">
        <v>16631</v>
      </c>
      <c r="B224" s="31" t="s">
        <v>16632</v>
      </c>
      <c r="C224" s="31" t="s">
        <v>16183</v>
      </c>
      <c r="D224" s="31" t="s">
        <v>16633</v>
      </c>
      <c r="E224" s="31" t="s">
        <v>101</v>
      </c>
      <c r="F224" s="31" t="s">
        <v>1304</v>
      </c>
      <c r="G224" s="31" t="s">
        <v>16564</v>
      </c>
      <c r="H224" s="31" t="s">
        <v>16429</v>
      </c>
      <c r="I224" s="31"/>
      <c r="J224" s="31" t="s">
        <v>281</v>
      </c>
      <c r="K224" s="31"/>
      <c r="L224" s="31" t="s">
        <v>106</v>
      </c>
      <c r="M224" s="31" t="s">
        <v>491</v>
      </c>
      <c r="N224" s="31" t="s">
        <v>105</v>
      </c>
      <c r="O224" s="31"/>
      <c r="P224" s="31"/>
      <c r="Q224" s="162"/>
      <c r="R224" s="23"/>
      <c r="S224" s="29">
        <v>26400</v>
      </c>
      <c r="T224" s="388"/>
    </row>
    <row r="225" spans="1:20" ht="54" customHeight="1" x14ac:dyDescent="1.05">
      <c r="A225" s="31" t="s">
        <v>16634</v>
      </c>
      <c r="B225" s="31" t="s">
        <v>16635</v>
      </c>
      <c r="C225" s="31" t="s">
        <v>16183</v>
      </c>
      <c r="D225" s="31" t="s">
        <v>16636</v>
      </c>
      <c r="E225" s="31" t="s">
        <v>101</v>
      </c>
      <c r="F225" s="31" t="s">
        <v>1304</v>
      </c>
      <c r="G225" s="31" t="s">
        <v>16564</v>
      </c>
      <c r="H225" s="31" t="s">
        <v>16429</v>
      </c>
      <c r="I225" s="31"/>
      <c r="J225" s="31" t="s">
        <v>281</v>
      </c>
      <c r="K225" s="31"/>
      <c r="L225" s="31" t="s">
        <v>106</v>
      </c>
      <c r="M225" s="31" t="s">
        <v>491</v>
      </c>
      <c r="N225" s="31" t="s">
        <v>105</v>
      </c>
      <c r="O225" s="31"/>
      <c r="P225" s="31"/>
      <c r="Q225" s="162"/>
      <c r="R225" s="23"/>
      <c r="S225" s="29">
        <v>26400</v>
      </c>
      <c r="T225" s="388"/>
    </row>
    <row r="226" spans="1:20" ht="54" customHeight="1" x14ac:dyDescent="1.05">
      <c r="A226" s="31" t="s">
        <v>16637</v>
      </c>
      <c r="B226" s="31" t="s">
        <v>16638</v>
      </c>
      <c r="C226" s="31" t="s">
        <v>16183</v>
      </c>
      <c r="D226" s="31" t="s">
        <v>16639</v>
      </c>
      <c r="E226" s="31" t="s">
        <v>101</v>
      </c>
      <c r="F226" s="31" t="s">
        <v>1304</v>
      </c>
      <c r="G226" s="31" t="s">
        <v>16564</v>
      </c>
      <c r="H226" s="31" t="s">
        <v>16429</v>
      </c>
      <c r="I226" s="31"/>
      <c r="J226" s="31" t="s">
        <v>281</v>
      </c>
      <c r="K226" s="31"/>
      <c r="L226" s="31" t="s">
        <v>125</v>
      </c>
      <c r="M226" s="31" t="s">
        <v>491</v>
      </c>
      <c r="N226" s="31" t="s">
        <v>105</v>
      </c>
      <c r="O226" s="31"/>
      <c r="P226" s="31"/>
      <c r="Q226" s="162"/>
      <c r="R226" s="23"/>
      <c r="S226" s="29">
        <v>26400</v>
      </c>
      <c r="T226" s="388"/>
    </row>
    <row r="227" spans="1:20" ht="54" customHeight="1" x14ac:dyDescent="1.05">
      <c r="A227" s="31" t="s">
        <v>16640</v>
      </c>
      <c r="B227" s="31" t="s">
        <v>16641</v>
      </c>
      <c r="C227" s="31" t="s">
        <v>16183</v>
      </c>
      <c r="D227" s="31" t="s">
        <v>16642</v>
      </c>
      <c r="E227" s="31" t="s">
        <v>101</v>
      </c>
      <c r="F227" s="31" t="s">
        <v>1304</v>
      </c>
      <c r="G227" s="31" t="s">
        <v>16564</v>
      </c>
      <c r="H227" s="31" t="s">
        <v>16429</v>
      </c>
      <c r="I227" s="31"/>
      <c r="J227" s="31" t="s">
        <v>281</v>
      </c>
      <c r="K227" s="31"/>
      <c r="L227" s="31" t="s">
        <v>106</v>
      </c>
      <c r="M227" s="31" t="s">
        <v>491</v>
      </c>
      <c r="N227" s="31" t="s">
        <v>105</v>
      </c>
      <c r="O227" s="31"/>
      <c r="P227" s="31"/>
      <c r="Q227" s="162"/>
      <c r="R227" s="23"/>
      <c r="S227" s="29">
        <v>26400</v>
      </c>
      <c r="T227" s="388"/>
    </row>
    <row r="228" spans="1:20" ht="54" customHeight="1" x14ac:dyDescent="1.05">
      <c r="A228" s="31" t="s">
        <v>16643</v>
      </c>
      <c r="B228" s="31" t="s">
        <v>16644</v>
      </c>
      <c r="C228" s="31" t="s">
        <v>16183</v>
      </c>
      <c r="D228" s="31" t="s">
        <v>16645</v>
      </c>
      <c r="E228" s="31" t="s">
        <v>101</v>
      </c>
      <c r="F228" s="31" t="s">
        <v>1304</v>
      </c>
      <c r="G228" s="31" t="s">
        <v>16564</v>
      </c>
      <c r="H228" s="31" t="s">
        <v>16429</v>
      </c>
      <c r="I228" s="31"/>
      <c r="J228" s="31" t="s">
        <v>281</v>
      </c>
      <c r="K228" s="31"/>
      <c r="L228" s="31" t="s">
        <v>106</v>
      </c>
      <c r="M228" s="31" t="s">
        <v>491</v>
      </c>
      <c r="N228" s="31" t="s">
        <v>105</v>
      </c>
      <c r="O228" s="31"/>
      <c r="P228" s="31"/>
      <c r="Q228" s="162"/>
      <c r="R228" s="23"/>
      <c r="S228" s="29">
        <v>26400</v>
      </c>
      <c r="T228" s="388"/>
    </row>
    <row r="229" spans="1:20" ht="54" customHeight="1" x14ac:dyDescent="1.05">
      <c r="A229" s="210" t="s">
        <v>16646</v>
      </c>
      <c r="B229" s="31" t="s">
        <v>16647</v>
      </c>
      <c r="C229" s="31" t="s">
        <v>16183</v>
      </c>
      <c r="D229" s="31" t="s">
        <v>16648</v>
      </c>
      <c r="E229" s="31" t="s">
        <v>101</v>
      </c>
      <c r="F229" s="31" t="s">
        <v>1304</v>
      </c>
      <c r="G229" s="31" t="s">
        <v>16185</v>
      </c>
      <c r="H229" s="31" t="s">
        <v>16649</v>
      </c>
      <c r="I229" s="31"/>
      <c r="J229" s="31" t="s">
        <v>281</v>
      </c>
      <c r="K229" s="31"/>
      <c r="L229" s="31" t="s">
        <v>106</v>
      </c>
      <c r="M229" s="31" t="s">
        <v>491</v>
      </c>
      <c r="N229" s="31" t="s">
        <v>105</v>
      </c>
      <c r="O229" s="31"/>
      <c r="P229" s="31"/>
      <c r="Q229" s="162"/>
      <c r="R229" s="23"/>
      <c r="S229" s="29">
        <v>43925</v>
      </c>
      <c r="T229" s="388"/>
    </row>
    <row r="230" spans="1:20" ht="54" customHeight="1" x14ac:dyDescent="1.05">
      <c r="A230" s="31" t="s">
        <v>16650</v>
      </c>
      <c r="B230" s="31" t="s">
        <v>16651</v>
      </c>
      <c r="C230" s="31" t="s">
        <v>16183</v>
      </c>
      <c r="D230" s="31" t="s">
        <v>16652</v>
      </c>
      <c r="E230" s="31" t="s">
        <v>101</v>
      </c>
      <c r="F230" s="31" t="s">
        <v>1304</v>
      </c>
      <c r="G230" s="31" t="s">
        <v>16185</v>
      </c>
      <c r="H230" s="31" t="s">
        <v>16649</v>
      </c>
      <c r="I230" s="31"/>
      <c r="J230" s="31" t="s">
        <v>281</v>
      </c>
      <c r="K230" s="31"/>
      <c r="L230" s="31" t="s">
        <v>106</v>
      </c>
      <c r="M230" s="31" t="s">
        <v>491</v>
      </c>
      <c r="N230" s="31" t="s">
        <v>105</v>
      </c>
      <c r="O230" s="31"/>
      <c r="P230" s="31"/>
      <c r="Q230" s="162"/>
      <c r="R230" s="23"/>
      <c r="S230" s="29">
        <v>26400</v>
      </c>
      <c r="T230" s="388"/>
    </row>
    <row r="231" spans="1:20" ht="54" customHeight="1" x14ac:dyDescent="1.05">
      <c r="A231" s="688" t="s">
        <v>17242</v>
      </c>
      <c r="B231" s="689"/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90"/>
      <c r="N231" s="23"/>
      <c r="O231" s="23"/>
      <c r="P231" s="23"/>
      <c r="Q231" s="162"/>
      <c r="R231" s="23"/>
      <c r="S231" s="29"/>
      <c r="T231" s="388"/>
    </row>
    <row r="232" spans="1:20" ht="54" customHeight="1" x14ac:dyDescent="1.05">
      <c r="A232" s="31" t="s">
        <v>17085</v>
      </c>
      <c r="B232" s="31" t="s">
        <v>17086</v>
      </c>
      <c r="C232" s="31" t="s">
        <v>16750</v>
      </c>
      <c r="D232" s="31" t="s">
        <v>17087</v>
      </c>
      <c r="E232" s="31" t="s">
        <v>101</v>
      </c>
      <c r="F232" s="31" t="s">
        <v>123</v>
      </c>
      <c r="G232" s="31" t="s">
        <v>16223</v>
      </c>
      <c r="H232" s="31" t="s">
        <v>16429</v>
      </c>
      <c r="I232" s="31" t="s">
        <v>16752</v>
      </c>
      <c r="J232" s="31" t="s">
        <v>281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162"/>
      <c r="R232" s="23"/>
      <c r="S232" s="29">
        <v>44125</v>
      </c>
      <c r="T232" s="388"/>
    </row>
    <row r="233" spans="1:20" ht="54" customHeight="1" x14ac:dyDescent="1.05">
      <c r="A233" s="31" t="s">
        <v>17088</v>
      </c>
      <c r="B233" s="31" t="s">
        <v>4734</v>
      </c>
      <c r="C233" s="31" t="s">
        <v>16750</v>
      </c>
      <c r="D233" s="31" t="s">
        <v>17089</v>
      </c>
      <c r="E233" s="31" t="s">
        <v>101</v>
      </c>
      <c r="F233" s="31" t="s">
        <v>123</v>
      </c>
      <c r="G233" s="31" t="s">
        <v>16223</v>
      </c>
      <c r="H233" s="31" t="s">
        <v>16429</v>
      </c>
      <c r="I233" s="31" t="s">
        <v>16752</v>
      </c>
      <c r="J233" s="31" t="s">
        <v>281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162"/>
      <c r="R233" s="23"/>
      <c r="S233" s="29">
        <v>44125</v>
      </c>
      <c r="T233" s="388"/>
    </row>
    <row r="234" spans="1:20" ht="54" customHeight="1" x14ac:dyDescent="1.05">
      <c r="A234" s="31" t="s">
        <v>17090</v>
      </c>
      <c r="B234" s="31" t="s">
        <v>17091</v>
      </c>
      <c r="C234" s="31" t="s">
        <v>16750</v>
      </c>
      <c r="D234" s="31" t="s">
        <v>17092</v>
      </c>
      <c r="E234" s="31" t="s">
        <v>101</v>
      </c>
      <c r="F234" s="31" t="s">
        <v>102</v>
      </c>
      <c r="G234" s="31" t="s">
        <v>16236</v>
      </c>
      <c r="H234" s="31" t="s">
        <v>16224</v>
      </c>
      <c r="I234" s="31" t="s">
        <v>16752</v>
      </c>
      <c r="J234" s="31" t="s">
        <v>281</v>
      </c>
      <c r="K234" s="31" t="s">
        <v>105</v>
      </c>
      <c r="L234" s="31" t="s">
        <v>125</v>
      </c>
      <c r="M234" s="31" t="s">
        <v>107</v>
      </c>
      <c r="N234" s="23"/>
      <c r="O234" s="23"/>
      <c r="P234" s="23"/>
      <c r="Q234" s="162"/>
      <c r="R234" s="23"/>
      <c r="S234" s="29">
        <v>22400</v>
      </c>
      <c r="T234" s="388"/>
    </row>
    <row r="235" spans="1:20" ht="54" customHeight="1" x14ac:dyDescent="1.05">
      <c r="A235" s="688"/>
      <c r="B235" s="689"/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90"/>
      <c r="N235" s="23"/>
      <c r="O235" s="23"/>
      <c r="P235" s="23"/>
      <c r="Q235" s="162"/>
      <c r="R235" s="23"/>
      <c r="S235" s="29"/>
      <c r="T235" s="388"/>
    </row>
    <row r="236" spans="1:20" ht="54" customHeight="1" x14ac:dyDescent="0.7">
      <c r="A236" s="223" t="s">
        <v>17298</v>
      </c>
      <c r="B236" s="225"/>
      <c r="C236" s="223"/>
      <c r="D236" s="223">
        <v>44949365</v>
      </c>
      <c r="E236" s="223" t="s">
        <v>17253</v>
      </c>
      <c r="F236" s="223" t="s">
        <v>102</v>
      </c>
      <c r="G236" s="223"/>
      <c r="H236" s="380">
        <v>46200</v>
      </c>
      <c r="I236" s="223"/>
      <c r="J236" s="223"/>
      <c r="K236" s="223"/>
      <c r="L236" s="223"/>
      <c r="M236" s="223" t="s">
        <v>11351</v>
      </c>
      <c r="N236" s="322"/>
      <c r="O236" s="322"/>
      <c r="P236" s="322"/>
      <c r="Q236" s="162"/>
      <c r="R236" s="23"/>
      <c r="S236" s="195">
        <v>22000</v>
      </c>
      <c r="T236" s="388"/>
    </row>
    <row r="237" spans="1:20" ht="54" customHeight="1" x14ac:dyDescent="0.7">
      <c r="A237" s="223" t="s">
        <v>17299</v>
      </c>
      <c r="B237" s="225"/>
      <c r="C237" s="223"/>
      <c r="D237" s="223">
        <v>44647476</v>
      </c>
      <c r="E237" s="223" t="s">
        <v>17253</v>
      </c>
      <c r="F237" s="223" t="s">
        <v>102</v>
      </c>
      <c r="G237" s="223"/>
      <c r="H237" s="380">
        <v>46200</v>
      </c>
      <c r="I237" s="223"/>
      <c r="J237" s="223"/>
      <c r="K237" s="223"/>
      <c r="L237" s="223"/>
      <c r="M237" s="223" t="s">
        <v>11351</v>
      </c>
      <c r="N237" s="322"/>
      <c r="O237" s="322"/>
      <c r="P237" s="322"/>
      <c r="Q237" s="162"/>
      <c r="R237" s="23"/>
      <c r="S237" s="195">
        <v>22000</v>
      </c>
      <c r="T237" s="388"/>
    </row>
    <row r="238" spans="1:20" ht="54" customHeight="1" x14ac:dyDescent="1.05">
      <c r="A238" s="704" t="s">
        <v>17937</v>
      </c>
      <c r="B238" s="705"/>
      <c r="C238" s="705"/>
      <c r="D238" s="705"/>
      <c r="E238" s="705"/>
      <c r="F238" s="705"/>
      <c r="G238" s="705"/>
      <c r="H238" s="705"/>
      <c r="I238" s="705"/>
      <c r="J238" s="705"/>
      <c r="K238" s="705"/>
      <c r="L238" s="705"/>
      <c r="M238" s="705"/>
      <c r="N238" s="706"/>
      <c r="O238" s="23"/>
      <c r="P238" s="23"/>
      <c r="Q238" s="162"/>
      <c r="R238" s="23"/>
      <c r="S238" s="29"/>
      <c r="T238" s="388"/>
    </row>
    <row r="239" spans="1:20" ht="54" customHeight="1" x14ac:dyDescent="1.05">
      <c r="A239" s="399" t="s">
        <v>17725</v>
      </c>
      <c r="B239" s="399" t="s">
        <v>17726</v>
      </c>
      <c r="C239" s="399" t="s">
        <v>17727</v>
      </c>
      <c r="D239" s="399" t="s">
        <v>17728</v>
      </c>
      <c r="E239" s="399" t="s">
        <v>101</v>
      </c>
      <c r="F239" s="399" t="s">
        <v>102</v>
      </c>
      <c r="G239" s="399" t="s">
        <v>16267</v>
      </c>
      <c r="H239" s="399" t="s">
        <v>16649</v>
      </c>
      <c r="I239" s="400">
        <v>0.125</v>
      </c>
      <c r="J239" s="399" t="s">
        <v>281</v>
      </c>
      <c r="K239" s="399" t="s">
        <v>105</v>
      </c>
      <c r="L239" s="399" t="s">
        <v>106</v>
      </c>
      <c r="M239" s="399" t="s">
        <v>107</v>
      </c>
      <c r="N239" s="399"/>
      <c r="O239" s="23"/>
      <c r="P239" s="23"/>
      <c r="Q239" s="162"/>
      <c r="R239" s="23"/>
      <c r="S239" s="29">
        <v>22200</v>
      </c>
      <c r="T239" s="388"/>
    </row>
    <row r="240" spans="1:20" ht="54" customHeight="1" x14ac:dyDescent="1.05">
      <c r="A240" s="399" t="s">
        <v>17729</v>
      </c>
      <c r="B240" s="399" t="s">
        <v>17730</v>
      </c>
      <c r="C240" s="399" t="s">
        <v>17731</v>
      </c>
      <c r="D240" s="399" t="s">
        <v>17732</v>
      </c>
      <c r="E240" s="399" t="s">
        <v>101</v>
      </c>
      <c r="F240" s="399" t="s">
        <v>102</v>
      </c>
      <c r="G240" s="399" t="s">
        <v>16267</v>
      </c>
      <c r="H240" s="399" t="s">
        <v>16249</v>
      </c>
      <c r="I240" s="400">
        <v>0.125</v>
      </c>
      <c r="J240" s="399" t="s">
        <v>281</v>
      </c>
      <c r="K240" s="399" t="s">
        <v>105</v>
      </c>
      <c r="L240" s="399" t="s">
        <v>106</v>
      </c>
      <c r="M240" s="399" t="s">
        <v>107</v>
      </c>
      <c r="N240" s="399"/>
      <c r="O240" s="23"/>
      <c r="P240" s="23"/>
      <c r="Q240" s="162"/>
      <c r="R240" s="23"/>
      <c r="S240" s="29">
        <v>22200</v>
      </c>
      <c r="T240" s="388"/>
    </row>
    <row r="241" spans="1:20" ht="54" customHeight="1" x14ac:dyDescent="1.05">
      <c r="A241" s="399" t="s">
        <v>17733</v>
      </c>
      <c r="B241" s="399" t="s">
        <v>17734</v>
      </c>
      <c r="C241" s="399" t="s">
        <v>17735</v>
      </c>
      <c r="D241" s="399" t="s">
        <v>17736</v>
      </c>
      <c r="E241" s="399" t="s">
        <v>101</v>
      </c>
      <c r="F241" s="399" t="s">
        <v>1304</v>
      </c>
      <c r="G241" s="399" t="s">
        <v>16564</v>
      </c>
      <c r="H241" s="399" t="s">
        <v>16429</v>
      </c>
      <c r="I241" s="400">
        <v>0.41666666666666669</v>
      </c>
      <c r="J241" s="399" t="s">
        <v>281</v>
      </c>
      <c r="K241" s="399" t="s">
        <v>105</v>
      </c>
      <c r="L241" s="399" t="s">
        <v>106</v>
      </c>
      <c r="M241" s="399" t="s">
        <v>107</v>
      </c>
      <c r="N241" s="399"/>
      <c r="O241" s="23"/>
      <c r="P241" s="23"/>
      <c r="Q241" s="162"/>
      <c r="R241" s="23"/>
      <c r="S241" s="29">
        <v>22200</v>
      </c>
      <c r="T241" s="388"/>
    </row>
    <row r="242" spans="1:20" ht="54" customHeight="1" x14ac:dyDescent="1.05">
      <c r="A242" s="399" t="s">
        <v>17737</v>
      </c>
      <c r="B242" s="399" t="s">
        <v>13675</v>
      </c>
      <c r="C242" s="399" t="s">
        <v>17738</v>
      </c>
      <c r="D242" s="399" t="s">
        <v>17739</v>
      </c>
      <c r="E242" s="399" t="s">
        <v>101</v>
      </c>
      <c r="F242" s="399" t="s">
        <v>123</v>
      </c>
      <c r="G242" s="399" t="s">
        <v>16223</v>
      </c>
      <c r="H242" s="399" t="s">
        <v>16649</v>
      </c>
      <c r="I242" s="400">
        <v>0.83333333333333337</v>
      </c>
      <c r="J242" s="399" t="s">
        <v>281</v>
      </c>
      <c r="K242" s="399" t="s">
        <v>105</v>
      </c>
      <c r="L242" s="399" t="s">
        <v>106</v>
      </c>
      <c r="M242" s="399" t="s">
        <v>491</v>
      </c>
      <c r="N242" s="399"/>
      <c r="O242" s="23"/>
      <c r="P242" s="23"/>
      <c r="Q242" s="162"/>
      <c r="R242" s="23"/>
      <c r="S242" s="29">
        <v>26200</v>
      </c>
      <c r="T242" s="388"/>
    </row>
    <row r="243" spans="1:20" ht="54" customHeight="1" x14ac:dyDescent="1.05">
      <c r="A243" s="399" t="s">
        <v>17740</v>
      </c>
      <c r="B243" s="399" t="s">
        <v>17741</v>
      </c>
      <c r="C243" s="399" t="s">
        <v>17742</v>
      </c>
      <c r="D243" s="399" t="s">
        <v>17743</v>
      </c>
      <c r="E243" s="399" t="s">
        <v>101</v>
      </c>
      <c r="F243" s="399" t="s">
        <v>123</v>
      </c>
      <c r="G243" s="399" t="s">
        <v>16223</v>
      </c>
      <c r="H243" s="399" t="s">
        <v>16649</v>
      </c>
      <c r="I243" s="400">
        <v>0.83333333333333337</v>
      </c>
      <c r="J243" s="399" t="s">
        <v>281</v>
      </c>
      <c r="K243" s="399" t="s">
        <v>105</v>
      </c>
      <c r="L243" s="399" t="s">
        <v>106</v>
      </c>
      <c r="M243" s="399" t="s">
        <v>491</v>
      </c>
      <c r="N243" s="399"/>
      <c r="O243" s="23"/>
      <c r="P243" s="23"/>
      <c r="Q243" s="162"/>
      <c r="R243" s="23"/>
      <c r="S243" s="29">
        <v>26200</v>
      </c>
      <c r="T243" s="388"/>
    </row>
    <row r="244" spans="1:20" ht="54" customHeight="1" x14ac:dyDescent="1.05">
      <c r="A244" s="399" t="s">
        <v>17744</v>
      </c>
      <c r="B244" s="399" t="s">
        <v>17745</v>
      </c>
      <c r="C244" s="399" t="s">
        <v>17746</v>
      </c>
      <c r="D244" s="399" t="s">
        <v>17747</v>
      </c>
      <c r="E244" s="399" t="s">
        <v>101</v>
      </c>
      <c r="F244" s="399" t="s">
        <v>123</v>
      </c>
      <c r="G244" s="399" t="s">
        <v>16223</v>
      </c>
      <c r="H244" s="399" t="s">
        <v>16649</v>
      </c>
      <c r="I244" s="400">
        <v>0.83333333333333337</v>
      </c>
      <c r="J244" s="399" t="s">
        <v>281</v>
      </c>
      <c r="K244" s="399" t="s">
        <v>105</v>
      </c>
      <c r="L244" s="399" t="s">
        <v>106</v>
      </c>
      <c r="M244" s="399" t="s">
        <v>491</v>
      </c>
      <c r="N244" s="399"/>
      <c r="O244" s="23"/>
      <c r="P244" s="23"/>
      <c r="Q244" s="162"/>
      <c r="R244" s="23"/>
      <c r="S244" s="29">
        <v>26200</v>
      </c>
      <c r="T244" s="388"/>
    </row>
    <row r="245" spans="1:20" ht="54" customHeight="1" x14ac:dyDescent="1.05">
      <c r="A245" s="399" t="s">
        <v>17748</v>
      </c>
      <c r="B245" s="399" t="s">
        <v>17749</v>
      </c>
      <c r="C245" s="399" t="s">
        <v>17750</v>
      </c>
      <c r="D245" s="399" t="s">
        <v>17751</v>
      </c>
      <c r="E245" s="399" t="s">
        <v>101</v>
      </c>
      <c r="F245" s="399" t="s">
        <v>123</v>
      </c>
      <c r="G245" s="399" t="s">
        <v>16223</v>
      </c>
      <c r="H245" s="399" t="s">
        <v>16649</v>
      </c>
      <c r="I245" s="400">
        <v>0.83333333333333337</v>
      </c>
      <c r="J245" s="399" t="s">
        <v>281</v>
      </c>
      <c r="K245" s="399" t="s">
        <v>105</v>
      </c>
      <c r="L245" s="399" t="s">
        <v>106</v>
      </c>
      <c r="M245" s="399" t="s">
        <v>491</v>
      </c>
      <c r="N245" s="399"/>
      <c r="O245" s="23"/>
      <c r="P245" s="23"/>
      <c r="Q245" s="162"/>
      <c r="R245" s="23"/>
      <c r="S245" s="29">
        <v>26200</v>
      </c>
      <c r="T245" s="388"/>
    </row>
    <row r="246" spans="1:20" ht="54" customHeight="1" x14ac:dyDescent="1.05">
      <c r="A246" s="399" t="s">
        <v>17752</v>
      </c>
      <c r="B246" s="399" t="s">
        <v>17753</v>
      </c>
      <c r="C246" s="399" t="s">
        <v>17754</v>
      </c>
      <c r="D246" s="399" t="s">
        <v>17755</v>
      </c>
      <c r="E246" s="399" t="s">
        <v>101</v>
      </c>
      <c r="F246" s="399" t="s">
        <v>123</v>
      </c>
      <c r="G246" s="399" t="s">
        <v>16223</v>
      </c>
      <c r="H246" s="399" t="s">
        <v>16649</v>
      </c>
      <c r="I246" s="400">
        <v>0.83333333333333337</v>
      </c>
      <c r="J246" s="399" t="s">
        <v>281</v>
      </c>
      <c r="K246" s="399" t="s">
        <v>105</v>
      </c>
      <c r="L246" s="399" t="s">
        <v>106</v>
      </c>
      <c r="M246" s="399" t="s">
        <v>491</v>
      </c>
      <c r="N246" s="399"/>
      <c r="O246" s="23"/>
      <c r="P246" s="23"/>
      <c r="Q246" s="162"/>
      <c r="R246" s="23"/>
      <c r="S246" s="29">
        <v>26200</v>
      </c>
      <c r="T246" s="388"/>
    </row>
    <row r="247" spans="1:20" ht="54" customHeight="1" x14ac:dyDescent="1.05">
      <c r="A247" s="399" t="s">
        <v>17756</v>
      </c>
      <c r="B247" s="399" t="s">
        <v>17757</v>
      </c>
      <c r="C247" s="399" t="s">
        <v>17758</v>
      </c>
      <c r="D247" s="399" t="s">
        <v>17759</v>
      </c>
      <c r="E247" s="399" t="s">
        <v>101</v>
      </c>
      <c r="F247" s="399" t="s">
        <v>123</v>
      </c>
      <c r="G247" s="399" t="s">
        <v>16223</v>
      </c>
      <c r="H247" s="399" t="s">
        <v>16649</v>
      </c>
      <c r="I247" s="400">
        <v>0.83333333333333337</v>
      </c>
      <c r="J247" s="399" t="s">
        <v>281</v>
      </c>
      <c r="K247" s="399" t="s">
        <v>105</v>
      </c>
      <c r="L247" s="399" t="s">
        <v>106</v>
      </c>
      <c r="M247" s="399" t="s">
        <v>491</v>
      </c>
      <c r="N247" s="399"/>
      <c r="O247" s="23"/>
      <c r="P247" s="23"/>
      <c r="Q247" s="162"/>
      <c r="R247" s="23"/>
      <c r="S247" s="29">
        <v>26200</v>
      </c>
      <c r="T247" s="388"/>
    </row>
    <row r="248" spans="1:20" ht="54" customHeight="1" x14ac:dyDescent="1.05">
      <c r="A248" s="399" t="s">
        <v>17760</v>
      </c>
      <c r="B248" s="399" t="s">
        <v>17761</v>
      </c>
      <c r="C248" s="399" t="s">
        <v>17762</v>
      </c>
      <c r="D248" s="399" t="s">
        <v>17763</v>
      </c>
      <c r="E248" s="399" t="s">
        <v>101</v>
      </c>
      <c r="F248" s="399" t="s">
        <v>123</v>
      </c>
      <c r="G248" s="399" t="s">
        <v>16223</v>
      </c>
      <c r="H248" s="399" t="s">
        <v>16649</v>
      </c>
      <c r="I248" s="400">
        <v>0.83333333333333337</v>
      </c>
      <c r="J248" s="399" t="s">
        <v>281</v>
      </c>
      <c r="K248" s="399" t="s">
        <v>105</v>
      </c>
      <c r="L248" s="399" t="s">
        <v>106</v>
      </c>
      <c r="M248" s="399" t="s">
        <v>491</v>
      </c>
      <c r="N248" s="399"/>
      <c r="O248" s="23"/>
      <c r="P248" s="23"/>
      <c r="Q248" s="162"/>
      <c r="R248" s="23"/>
      <c r="S248" s="29">
        <v>26200</v>
      </c>
      <c r="T248" s="388"/>
    </row>
    <row r="249" spans="1:20" ht="54" customHeight="1" x14ac:dyDescent="1.05">
      <c r="A249" s="399" t="s">
        <v>17764</v>
      </c>
      <c r="B249" s="399" t="s">
        <v>17765</v>
      </c>
      <c r="C249" s="399" t="s">
        <v>17766</v>
      </c>
      <c r="D249" s="399" t="s">
        <v>17767</v>
      </c>
      <c r="E249" s="399" t="s">
        <v>101</v>
      </c>
      <c r="F249" s="399" t="s">
        <v>123</v>
      </c>
      <c r="G249" s="399" t="s">
        <v>16223</v>
      </c>
      <c r="H249" s="399" t="s">
        <v>16649</v>
      </c>
      <c r="I249" s="400">
        <v>0.83333333333333337</v>
      </c>
      <c r="J249" s="399" t="s">
        <v>281</v>
      </c>
      <c r="K249" s="399" t="s">
        <v>105</v>
      </c>
      <c r="L249" s="399" t="s">
        <v>106</v>
      </c>
      <c r="M249" s="399" t="s">
        <v>491</v>
      </c>
      <c r="N249" s="399"/>
      <c r="O249" s="23"/>
      <c r="P249" s="23"/>
      <c r="Q249" s="162"/>
      <c r="R249" s="23"/>
      <c r="S249" s="29">
        <v>26200</v>
      </c>
      <c r="T249" s="388"/>
    </row>
    <row r="250" spans="1:20" ht="54" customHeight="1" x14ac:dyDescent="1.05">
      <c r="A250" s="399" t="s">
        <v>17768</v>
      </c>
      <c r="B250" s="399" t="s">
        <v>17769</v>
      </c>
      <c r="C250" s="399" t="s">
        <v>17770</v>
      </c>
      <c r="D250" s="399" t="s">
        <v>17771</v>
      </c>
      <c r="E250" s="399" t="s">
        <v>101</v>
      </c>
      <c r="F250" s="399" t="s">
        <v>123</v>
      </c>
      <c r="G250" s="399" t="s">
        <v>16223</v>
      </c>
      <c r="H250" s="399" t="s">
        <v>16649</v>
      </c>
      <c r="I250" s="400">
        <v>0.83333333333333337</v>
      </c>
      <c r="J250" s="399" t="s">
        <v>281</v>
      </c>
      <c r="K250" s="399" t="s">
        <v>105</v>
      </c>
      <c r="L250" s="399" t="s">
        <v>106</v>
      </c>
      <c r="M250" s="399" t="s">
        <v>491</v>
      </c>
      <c r="N250" s="399"/>
      <c r="O250" s="23"/>
      <c r="P250" s="23"/>
      <c r="Q250" s="162"/>
      <c r="R250" s="23"/>
      <c r="S250" s="29">
        <v>26200</v>
      </c>
      <c r="T250" s="388"/>
    </row>
    <row r="251" spans="1:20" ht="54" customHeight="1" x14ac:dyDescent="1.05">
      <c r="A251" s="399" t="s">
        <v>17772</v>
      </c>
      <c r="B251" s="399" t="s">
        <v>17773</v>
      </c>
      <c r="C251" s="399" t="s">
        <v>17774</v>
      </c>
      <c r="D251" s="399" t="s">
        <v>17775</v>
      </c>
      <c r="E251" s="399" t="s">
        <v>101</v>
      </c>
      <c r="F251" s="399" t="s">
        <v>123</v>
      </c>
      <c r="G251" s="399" t="s">
        <v>16223</v>
      </c>
      <c r="H251" s="399" t="s">
        <v>16649</v>
      </c>
      <c r="I251" s="400">
        <v>0.83333333333333337</v>
      </c>
      <c r="J251" s="399" t="s">
        <v>281</v>
      </c>
      <c r="K251" s="399" t="s">
        <v>105</v>
      </c>
      <c r="L251" s="399" t="s">
        <v>106</v>
      </c>
      <c r="M251" s="399" t="s">
        <v>491</v>
      </c>
      <c r="N251" s="399"/>
      <c r="O251" s="23"/>
      <c r="P251" s="23"/>
      <c r="Q251" s="162"/>
      <c r="R251" s="23"/>
      <c r="S251" s="29">
        <v>26200</v>
      </c>
      <c r="T251" s="388"/>
    </row>
    <row r="252" spans="1:20" ht="54" customHeight="1" x14ac:dyDescent="1.05">
      <c r="A252" s="399" t="s">
        <v>17776</v>
      </c>
      <c r="B252" s="399" t="s">
        <v>17777</v>
      </c>
      <c r="C252" s="399" t="s">
        <v>17778</v>
      </c>
      <c r="D252" s="399" t="s">
        <v>17779</v>
      </c>
      <c r="E252" s="399" t="s">
        <v>101</v>
      </c>
      <c r="F252" s="399" t="s">
        <v>1304</v>
      </c>
      <c r="G252" s="399" t="s">
        <v>16185</v>
      </c>
      <c r="H252" s="399" t="s">
        <v>16649</v>
      </c>
      <c r="I252" s="400">
        <v>0.83333333333333337</v>
      </c>
      <c r="J252" s="399" t="s">
        <v>281</v>
      </c>
      <c r="K252" s="399" t="s">
        <v>105</v>
      </c>
      <c r="L252" s="399" t="s">
        <v>106</v>
      </c>
      <c r="M252" s="399" t="s">
        <v>491</v>
      </c>
      <c r="N252" s="399"/>
      <c r="O252" s="23"/>
      <c r="P252" s="23"/>
      <c r="Q252" s="162"/>
      <c r="R252" s="23"/>
      <c r="S252" s="29">
        <v>26200</v>
      </c>
      <c r="T252" s="388"/>
    </row>
    <row r="253" spans="1:20" ht="54" customHeight="1" x14ac:dyDescent="1.05">
      <c r="A253" s="399" t="s">
        <v>17780</v>
      </c>
      <c r="B253" s="399" t="s">
        <v>17781</v>
      </c>
      <c r="C253" s="399" t="s">
        <v>17782</v>
      </c>
      <c r="D253" s="399" t="s">
        <v>17783</v>
      </c>
      <c r="E253" s="399" t="s">
        <v>101</v>
      </c>
      <c r="F253" s="399" t="s">
        <v>1304</v>
      </c>
      <c r="G253" s="399" t="s">
        <v>16185</v>
      </c>
      <c r="H253" s="399" t="s">
        <v>16649</v>
      </c>
      <c r="I253" s="400">
        <v>0.83333333333333337</v>
      </c>
      <c r="J253" s="399" t="s">
        <v>281</v>
      </c>
      <c r="K253" s="399" t="s">
        <v>105</v>
      </c>
      <c r="L253" s="399" t="s">
        <v>106</v>
      </c>
      <c r="M253" s="399" t="s">
        <v>491</v>
      </c>
      <c r="N253" s="399"/>
      <c r="O253" s="23"/>
      <c r="P253" s="23"/>
      <c r="Q253" s="162"/>
      <c r="R253" s="23"/>
      <c r="S253" s="29">
        <v>26200</v>
      </c>
      <c r="T253" s="388"/>
    </row>
    <row r="254" spans="1:20" ht="54" customHeight="1" x14ac:dyDescent="0.7">
      <c r="A254" s="698" t="s">
        <v>17966</v>
      </c>
      <c r="B254" s="699"/>
      <c r="C254" s="699"/>
      <c r="D254" s="699"/>
      <c r="E254" s="699"/>
      <c r="F254" s="699"/>
      <c r="G254" s="699"/>
      <c r="H254" s="699"/>
      <c r="I254" s="699"/>
      <c r="J254" s="699"/>
      <c r="K254" s="699"/>
      <c r="L254" s="699"/>
      <c r="M254" s="700"/>
      <c r="N254" s="23"/>
      <c r="O254" s="23"/>
      <c r="P254" s="23"/>
      <c r="Q254" s="162"/>
      <c r="R254" s="23"/>
      <c r="S254" s="195"/>
      <c r="T254" s="388">
        <v>2000000</v>
      </c>
    </row>
    <row r="255" spans="1:20" ht="54" customHeight="1" x14ac:dyDescent="1.05">
      <c r="A255" s="688" t="s">
        <v>18796</v>
      </c>
      <c r="B255" s="689"/>
      <c r="C255" s="689"/>
      <c r="D255" s="689"/>
      <c r="E255" s="689"/>
      <c r="F255" s="689"/>
      <c r="G255" s="689"/>
      <c r="H255" s="689"/>
      <c r="I255" s="689"/>
      <c r="J255" s="689"/>
      <c r="K255" s="689"/>
      <c r="L255" s="689"/>
      <c r="M255" s="690"/>
      <c r="N255" s="23"/>
      <c r="O255" s="23"/>
      <c r="P255" s="23"/>
      <c r="Q255" s="162"/>
      <c r="R255" s="23"/>
      <c r="S255" s="29"/>
      <c r="T255" s="388"/>
    </row>
    <row r="256" spans="1:20" ht="54" customHeight="1" x14ac:dyDescent="1.05">
      <c r="A256" s="31" t="s">
        <v>18557</v>
      </c>
      <c r="B256" s="31" t="s">
        <v>18200</v>
      </c>
      <c r="C256" s="31" t="s">
        <v>18558</v>
      </c>
      <c r="D256" s="31" t="s">
        <v>18559</v>
      </c>
      <c r="E256" s="31" t="s">
        <v>101</v>
      </c>
      <c r="F256" s="31" t="s">
        <v>1304</v>
      </c>
      <c r="G256" s="31" t="s">
        <v>16185</v>
      </c>
      <c r="H256" s="31" t="s">
        <v>16649</v>
      </c>
      <c r="I256" s="38">
        <v>0.16666666666666666</v>
      </c>
      <c r="J256" s="31" t="s">
        <v>281</v>
      </c>
      <c r="K256" s="31" t="s">
        <v>105</v>
      </c>
      <c r="L256" s="31" t="s">
        <v>106</v>
      </c>
      <c r="M256" s="31" t="s">
        <v>107</v>
      </c>
      <c r="N256" s="23"/>
      <c r="O256" s="23"/>
      <c r="P256" s="23"/>
      <c r="Q256" s="162"/>
      <c r="R256" s="23"/>
      <c r="S256" s="29">
        <v>22200</v>
      </c>
      <c r="T256" s="388"/>
    </row>
    <row r="257" spans="1:19" ht="54" customHeight="1" x14ac:dyDescent="1.05">
      <c r="A257" s="688" t="s">
        <v>19287</v>
      </c>
      <c r="B257" s="689"/>
      <c r="C257" s="689"/>
      <c r="D257" s="689"/>
      <c r="E257" s="689"/>
      <c r="F257" s="689"/>
      <c r="G257" s="689"/>
      <c r="H257" s="689"/>
      <c r="I257" s="689"/>
      <c r="J257" s="689"/>
      <c r="K257" s="689"/>
      <c r="L257" s="689"/>
      <c r="M257" s="690"/>
      <c r="N257" s="23"/>
      <c r="O257" s="23"/>
      <c r="P257" s="23"/>
      <c r="Q257" s="162"/>
      <c r="R257" s="23"/>
      <c r="S257" s="29"/>
    </row>
    <row r="258" spans="1:19" ht="54" customHeight="1" x14ac:dyDescent="1.05">
      <c r="A258" s="31" t="s">
        <v>19221</v>
      </c>
      <c r="B258" s="31" t="s">
        <v>10918</v>
      </c>
      <c r="C258" s="31" t="s">
        <v>19222</v>
      </c>
      <c r="D258" s="31" t="s">
        <v>19223</v>
      </c>
      <c r="E258" s="31" t="s">
        <v>101</v>
      </c>
      <c r="F258" s="31" t="s">
        <v>123</v>
      </c>
      <c r="G258" s="31" t="s">
        <v>16223</v>
      </c>
      <c r="H258" s="31" t="s">
        <v>16649</v>
      </c>
      <c r="I258" s="38">
        <v>0.16666666666666666</v>
      </c>
      <c r="J258" s="31" t="s">
        <v>281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162"/>
      <c r="R258" s="23"/>
      <c r="S258" s="29">
        <v>43925</v>
      </c>
    </row>
    <row r="259" spans="1:19" ht="54" customHeight="1" x14ac:dyDescent="1.05">
      <c r="A259" s="31" t="s">
        <v>19224</v>
      </c>
      <c r="B259" s="31" t="s">
        <v>19225</v>
      </c>
      <c r="C259" s="31" t="s">
        <v>19226</v>
      </c>
      <c r="D259" s="31" t="s">
        <v>19227</v>
      </c>
      <c r="E259" s="31" t="s">
        <v>101</v>
      </c>
      <c r="F259" s="31" t="s">
        <v>1304</v>
      </c>
      <c r="G259" s="31" t="s">
        <v>16185</v>
      </c>
      <c r="H259" s="31" t="s">
        <v>16649</v>
      </c>
      <c r="I259" s="38">
        <v>0.16666666666666666</v>
      </c>
      <c r="J259" s="31" t="s">
        <v>281</v>
      </c>
      <c r="K259" s="31" t="s">
        <v>105</v>
      </c>
      <c r="L259" s="31" t="s">
        <v>106</v>
      </c>
      <c r="M259" s="31" t="s">
        <v>491</v>
      </c>
      <c r="N259" s="23"/>
      <c r="O259" s="23"/>
      <c r="P259" s="23"/>
      <c r="Q259" s="162"/>
      <c r="R259" s="23"/>
      <c r="S259" s="29">
        <v>26200</v>
      </c>
    </row>
    <row r="260" spans="1:19" ht="54" customHeight="1" x14ac:dyDescent="1.05">
      <c r="A260" s="31" t="s">
        <v>19228</v>
      </c>
      <c r="B260" s="31" t="s">
        <v>13763</v>
      </c>
      <c r="C260" s="31" t="s">
        <v>19229</v>
      </c>
      <c r="D260" s="31" t="s">
        <v>19230</v>
      </c>
      <c r="E260" s="31" t="s">
        <v>687</v>
      </c>
      <c r="F260" s="31" t="s">
        <v>1304</v>
      </c>
      <c r="G260" s="31" t="s">
        <v>19231</v>
      </c>
      <c r="H260" s="31" t="s">
        <v>16244</v>
      </c>
      <c r="I260" s="38">
        <v>0.375</v>
      </c>
      <c r="J260" s="31" t="s">
        <v>281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162"/>
      <c r="R260" s="23"/>
      <c r="S260" s="29">
        <v>22200</v>
      </c>
    </row>
    <row r="261" spans="1:19" ht="54" customHeight="1" x14ac:dyDescent="1.05">
      <c r="A261" s="31" t="s">
        <v>19232</v>
      </c>
      <c r="B261" s="31" t="s">
        <v>19233</v>
      </c>
      <c r="C261" s="31" t="s">
        <v>19234</v>
      </c>
      <c r="D261" s="31" t="s">
        <v>19235</v>
      </c>
      <c r="E261" s="31" t="s">
        <v>687</v>
      </c>
      <c r="F261" s="31" t="s">
        <v>1304</v>
      </c>
      <c r="G261" s="31" t="s">
        <v>19231</v>
      </c>
      <c r="H261" s="31" t="s">
        <v>16244</v>
      </c>
      <c r="I261" s="38">
        <v>0.375</v>
      </c>
      <c r="J261" s="31" t="s">
        <v>281</v>
      </c>
      <c r="K261" s="31" t="s">
        <v>105</v>
      </c>
      <c r="L261" s="31" t="s">
        <v>106</v>
      </c>
      <c r="M261" s="31" t="s">
        <v>107</v>
      </c>
      <c r="N261" s="23"/>
      <c r="O261" s="23"/>
      <c r="P261" s="23"/>
      <c r="Q261" s="162"/>
      <c r="R261" s="23"/>
      <c r="S261" s="29">
        <v>22200</v>
      </c>
    </row>
    <row r="262" spans="1:19" ht="54" customHeight="1" x14ac:dyDescent="1.05">
      <c r="A262" s="31" t="s">
        <v>19236</v>
      </c>
      <c r="B262" s="31" t="s">
        <v>16234</v>
      </c>
      <c r="C262" s="31" t="s">
        <v>19237</v>
      </c>
      <c r="D262" s="31" t="s">
        <v>19238</v>
      </c>
      <c r="E262" s="31" t="s">
        <v>687</v>
      </c>
      <c r="F262" s="31" t="s">
        <v>1304</v>
      </c>
      <c r="G262" s="31" t="s">
        <v>19231</v>
      </c>
      <c r="H262" s="31" t="s">
        <v>16244</v>
      </c>
      <c r="I262" s="38">
        <v>0.375</v>
      </c>
      <c r="J262" s="31" t="s">
        <v>281</v>
      </c>
      <c r="K262" s="31" t="s">
        <v>105</v>
      </c>
      <c r="L262" s="31" t="s">
        <v>106</v>
      </c>
      <c r="M262" s="31" t="s">
        <v>107</v>
      </c>
      <c r="N262" s="23"/>
      <c r="O262" s="23"/>
      <c r="P262" s="23"/>
      <c r="Q262" s="162"/>
      <c r="R262" s="23"/>
      <c r="S262" s="29">
        <v>22200</v>
      </c>
    </row>
    <row r="263" spans="1:19" ht="54" customHeight="1" x14ac:dyDescent="1.05">
      <c r="A263" s="31" t="s">
        <v>19239</v>
      </c>
      <c r="B263" s="31" t="s">
        <v>19240</v>
      </c>
      <c r="C263" s="31" t="s">
        <v>19241</v>
      </c>
      <c r="D263" s="31" t="s">
        <v>19242</v>
      </c>
      <c r="E263" s="31" t="s">
        <v>101</v>
      </c>
      <c r="F263" s="31" t="s">
        <v>102</v>
      </c>
      <c r="G263" s="31" t="s">
        <v>16190</v>
      </c>
      <c r="H263" s="31" t="s">
        <v>16973</v>
      </c>
      <c r="I263" s="38">
        <v>0.375</v>
      </c>
      <c r="J263" s="31" t="s">
        <v>281</v>
      </c>
      <c r="K263" s="31" t="s">
        <v>105</v>
      </c>
      <c r="L263" s="31" t="s">
        <v>106</v>
      </c>
      <c r="M263" s="31" t="s">
        <v>491</v>
      </c>
      <c r="N263" s="23"/>
      <c r="O263" s="23"/>
      <c r="P263" s="23"/>
      <c r="Q263" s="162"/>
      <c r="R263" s="23"/>
      <c r="S263" s="29">
        <v>26200</v>
      </c>
    </row>
    <row r="264" spans="1:19" ht="54" customHeight="1" x14ac:dyDescent="1.05">
      <c r="A264" s="31" t="s">
        <v>19243</v>
      </c>
      <c r="B264" s="31" t="s">
        <v>1161</v>
      </c>
      <c r="C264" s="31" t="s">
        <v>19244</v>
      </c>
      <c r="D264" s="31" t="s">
        <v>19245</v>
      </c>
      <c r="E264" s="31" t="s">
        <v>101</v>
      </c>
      <c r="F264" s="31" t="s">
        <v>102</v>
      </c>
      <c r="G264" s="31" t="s">
        <v>16190</v>
      </c>
      <c r="H264" s="31" t="s">
        <v>16973</v>
      </c>
      <c r="I264" s="38">
        <v>0.375</v>
      </c>
      <c r="J264" s="31" t="s">
        <v>281</v>
      </c>
      <c r="K264" s="31" t="s">
        <v>105</v>
      </c>
      <c r="L264" s="31" t="s">
        <v>106</v>
      </c>
      <c r="M264" s="31" t="s">
        <v>491</v>
      </c>
      <c r="N264" s="23"/>
      <c r="O264" s="23"/>
      <c r="P264" s="23"/>
      <c r="Q264" s="162"/>
      <c r="R264" s="23"/>
      <c r="S264" s="29">
        <v>26200</v>
      </c>
    </row>
    <row r="265" spans="1:19" ht="54" customHeight="1" x14ac:dyDescent="1.05">
      <c r="A265" s="31" t="s">
        <v>19246</v>
      </c>
      <c r="B265" s="31" t="s">
        <v>19247</v>
      </c>
      <c r="C265" s="31" t="s">
        <v>19248</v>
      </c>
      <c r="D265" s="31" t="s">
        <v>19249</v>
      </c>
      <c r="E265" s="31" t="s">
        <v>687</v>
      </c>
      <c r="F265" s="31" t="s">
        <v>1304</v>
      </c>
      <c r="G265" s="31" t="s">
        <v>19231</v>
      </c>
      <c r="H265" s="31" t="s">
        <v>16244</v>
      </c>
      <c r="I265" s="38">
        <v>0.375</v>
      </c>
      <c r="J265" s="31" t="s">
        <v>281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162"/>
      <c r="R265" s="23"/>
      <c r="S265" s="29">
        <v>22200</v>
      </c>
    </row>
    <row r="266" spans="1:19" ht="54" customHeight="1" x14ac:dyDescent="1.05">
      <c r="A266" s="31" t="s">
        <v>19250</v>
      </c>
      <c r="B266" s="31" t="s">
        <v>2491</v>
      </c>
      <c r="C266" s="31" t="s">
        <v>19251</v>
      </c>
      <c r="D266" s="31" t="s">
        <v>19252</v>
      </c>
      <c r="E266" s="31" t="s">
        <v>687</v>
      </c>
      <c r="F266" s="31" t="s">
        <v>1304</v>
      </c>
      <c r="G266" s="31" t="s">
        <v>19231</v>
      </c>
      <c r="H266" s="31" t="s">
        <v>16244</v>
      </c>
      <c r="I266" s="38">
        <v>0.375</v>
      </c>
      <c r="J266" s="31" t="s">
        <v>281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162"/>
      <c r="R266" s="23"/>
      <c r="S266" s="29">
        <v>22200</v>
      </c>
    </row>
    <row r="267" spans="1:19" ht="54" customHeight="1" x14ac:dyDescent="1.05">
      <c r="A267" s="31" t="s">
        <v>19253</v>
      </c>
      <c r="B267" s="31" t="s">
        <v>19254</v>
      </c>
      <c r="C267" s="31" t="s">
        <v>19255</v>
      </c>
      <c r="D267" s="31" t="s">
        <v>19256</v>
      </c>
      <c r="E267" s="31" t="s">
        <v>687</v>
      </c>
      <c r="F267" s="31" t="s">
        <v>1304</v>
      </c>
      <c r="G267" s="31" t="s">
        <v>19231</v>
      </c>
      <c r="H267" s="31" t="s">
        <v>16244</v>
      </c>
      <c r="I267" s="38">
        <v>0.375</v>
      </c>
      <c r="J267" s="31" t="s">
        <v>281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162"/>
      <c r="R267" s="23"/>
      <c r="S267" s="29">
        <v>22200</v>
      </c>
    </row>
    <row r="268" spans="1:19" ht="54" customHeight="1" x14ac:dyDescent="1.05">
      <c r="A268" s="31" t="s">
        <v>19257</v>
      </c>
      <c r="B268" s="31" t="s">
        <v>19258</v>
      </c>
      <c r="C268" s="31" t="s">
        <v>19259</v>
      </c>
      <c r="D268" s="31" t="s">
        <v>19260</v>
      </c>
      <c r="E268" s="31" t="s">
        <v>687</v>
      </c>
      <c r="F268" s="31" t="s">
        <v>1304</v>
      </c>
      <c r="G268" s="31" t="s">
        <v>19231</v>
      </c>
      <c r="H268" s="31" t="s">
        <v>16244</v>
      </c>
      <c r="I268" s="38">
        <v>0.375</v>
      </c>
      <c r="J268" s="31" t="s">
        <v>281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162"/>
      <c r="R268" s="23"/>
      <c r="S268" s="29">
        <v>22200</v>
      </c>
    </row>
    <row r="269" spans="1:19" ht="54" customHeight="1" x14ac:dyDescent="1.05">
      <c r="A269" s="31" t="s">
        <v>19261</v>
      </c>
      <c r="B269" s="31" t="s">
        <v>19262</v>
      </c>
      <c r="C269" s="31" t="s">
        <v>19263</v>
      </c>
      <c r="D269" s="31" t="s">
        <v>19264</v>
      </c>
      <c r="E269" s="31" t="s">
        <v>687</v>
      </c>
      <c r="F269" s="31" t="s">
        <v>1304</v>
      </c>
      <c r="G269" s="31" t="s">
        <v>19231</v>
      </c>
      <c r="H269" s="31" t="s">
        <v>16244</v>
      </c>
      <c r="I269" s="38">
        <v>0.375</v>
      </c>
      <c r="J269" s="31" t="s">
        <v>281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162"/>
      <c r="R269" s="23"/>
      <c r="S269" s="29">
        <v>22200</v>
      </c>
    </row>
    <row r="270" spans="1:19" ht="54" customHeight="1" x14ac:dyDescent="1.05">
      <c r="A270" s="688" t="s">
        <v>20031</v>
      </c>
      <c r="B270" s="689"/>
      <c r="C270" s="689"/>
      <c r="D270" s="689"/>
      <c r="E270" s="689"/>
      <c r="F270" s="689"/>
      <c r="G270" s="689"/>
      <c r="H270" s="689"/>
      <c r="I270" s="689"/>
      <c r="J270" s="689"/>
      <c r="K270" s="689"/>
      <c r="L270" s="689"/>
      <c r="M270" s="690"/>
      <c r="N270" s="23"/>
      <c r="O270" s="23"/>
      <c r="P270" s="23"/>
      <c r="Q270" s="162"/>
      <c r="R270" s="23"/>
      <c r="S270" s="29"/>
    </row>
    <row r="271" spans="1:19" ht="54" customHeight="1" x14ac:dyDescent="1.05">
      <c r="A271" s="31" t="s">
        <v>19844</v>
      </c>
      <c r="B271" s="31" t="s">
        <v>19845</v>
      </c>
      <c r="C271" s="31" t="s">
        <v>19846</v>
      </c>
      <c r="D271" s="31" t="s">
        <v>19847</v>
      </c>
      <c r="E271" s="31" t="s">
        <v>101</v>
      </c>
      <c r="F271" s="31" t="s">
        <v>1304</v>
      </c>
      <c r="G271" s="31" t="s">
        <v>16185</v>
      </c>
      <c r="H271" s="31" t="s">
        <v>17640</v>
      </c>
      <c r="I271" s="38">
        <v>0.25</v>
      </c>
      <c r="J271" s="31" t="s">
        <v>281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162"/>
      <c r="R271" s="23"/>
      <c r="S271" s="29">
        <v>22200</v>
      </c>
    </row>
    <row r="272" spans="1:19" ht="54" customHeight="1" x14ac:dyDescent="1.05">
      <c r="A272" s="31" t="s">
        <v>19848</v>
      </c>
      <c r="B272" s="31" t="s">
        <v>19849</v>
      </c>
      <c r="C272" s="31" t="s">
        <v>19850</v>
      </c>
      <c r="D272" s="31" t="s">
        <v>19851</v>
      </c>
      <c r="E272" s="31" t="s">
        <v>101</v>
      </c>
      <c r="F272" s="31" t="s">
        <v>1304</v>
      </c>
      <c r="G272" s="31" t="s">
        <v>16185</v>
      </c>
      <c r="H272" s="31" t="s">
        <v>17640</v>
      </c>
      <c r="I272" s="38">
        <v>0.25</v>
      </c>
      <c r="J272" s="31" t="s">
        <v>281</v>
      </c>
      <c r="K272" s="31" t="s">
        <v>105</v>
      </c>
      <c r="L272" s="31" t="s">
        <v>106</v>
      </c>
      <c r="M272" s="31" t="s">
        <v>491</v>
      </c>
      <c r="N272" s="23"/>
      <c r="O272" s="23"/>
      <c r="P272" s="23"/>
      <c r="Q272" s="162"/>
      <c r="R272" s="23"/>
      <c r="S272" s="29">
        <v>26200</v>
      </c>
    </row>
    <row r="273" spans="1:19" ht="54" customHeight="1" x14ac:dyDescent="1.05">
      <c r="A273" s="31" t="s">
        <v>19852</v>
      </c>
      <c r="B273" s="31" t="s">
        <v>19853</v>
      </c>
      <c r="C273" s="31" t="s">
        <v>19854</v>
      </c>
      <c r="D273" s="31" t="s">
        <v>19855</v>
      </c>
      <c r="E273" s="31" t="s">
        <v>687</v>
      </c>
      <c r="F273" s="31" t="s">
        <v>1304</v>
      </c>
      <c r="G273" s="31" t="s">
        <v>19231</v>
      </c>
      <c r="H273" s="31" t="s">
        <v>16244</v>
      </c>
      <c r="I273" s="38">
        <v>0.375</v>
      </c>
      <c r="J273" s="31" t="s">
        <v>281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162"/>
      <c r="R273" s="23"/>
      <c r="S273" s="29">
        <v>22200</v>
      </c>
    </row>
    <row r="274" spans="1:19" ht="54" customHeight="1" x14ac:dyDescent="1.05">
      <c r="A274" s="31" t="s">
        <v>19856</v>
      </c>
      <c r="B274" s="31" t="s">
        <v>19857</v>
      </c>
      <c r="C274" s="31" t="s">
        <v>19858</v>
      </c>
      <c r="D274" s="31" t="s">
        <v>19859</v>
      </c>
      <c r="E274" s="31" t="s">
        <v>101</v>
      </c>
      <c r="F274" s="31" t="s">
        <v>1304</v>
      </c>
      <c r="G274" s="31" t="s">
        <v>16185</v>
      </c>
      <c r="H274" s="31" t="s">
        <v>17640</v>
      </c>
      <c r="I274" s="38">
        <v>0.25</v>
      </c>
      <c r="J274" s="31" t="s">
        <v>281</v>
      </c>
      <c r="K274" s="31" t="s">
        <v>105</v>
      </c>
      <c r="L274" s="31" t="s">
        <v>106</v>
      </c>
      <c r="M274" s="31" t="s">
        <v>491</v>
      </c>
      <c r="N274" s="23"/>
      <c r="O274" s="23"/>
      <c r="P274" s="23"/>
      <c r="Q274" s="162"/>
      <c r="R274" s="23"/>
      <c r="S274" s="29">
        <v>26200</v>
      </c>
    </row>
    <row r="275" spans="1:19" ht="54" customHeight="1" x14ac:dyDescent="1.05">
      <c r="A275" s="31" t="s">
        <v>19860</v>
      </c>
      <c r="B275" s="31" t="s">
        <v>19861</v>
      </c>
      <c r="C275" s="31" t="s">
        <v>19862</v>
      </c>
      <c r="D275" s="31" t="s">
        <v>19863</v>
      </c>
      <c r="E275" s="31" t="s">
        <v>101</v>
      </c>
      <c r="F275" s="31" t="s">
        <v>102</v>
      </c>
      <c r="G275" s="31" t="s">
        <v>16267</v>
      </c>
      <c r="H275" s="31" t="s">
        <v>16973</v>
      </c>
      <c r="I275" s="38">
        <v>0.25</v>
      </c>
      <c r="J275" s="31" t="s">
        <v>281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162"/>
      <c r="R275" s="23"/>
      <c r="S275" s="29">
        <v>22200</v>
      </c>
    </row>
    <row r="276" spans="1:19" ht="54" customHeight="1" x14ac:dyDescent="1.05">
      <c r="A276" s="31" t="s">
        <v>19864</v>
      </c>
      <c r="B276" s="31" t="s">
        <v>19865</v>
      </c>
      <c r="C276" s="31" t="s">
        <v>19866</v>
      </c>
      <c r="D276" s="31" t="s">
        <v>19867</v>
      </c>
      <c r="E276" s="31" t="s">
        <v>101</v>
      </c>
      <c r="F276" s="31" t="s">
        <v>1304</v>
      </c>
      <c r="G276" s="31" t="s">
        <v>16656</v>
      </c>
      <c r="H276" s="31" t="s">
        <v>17640</v>
      </c>
      <c r="I276" s="38">
        <v>0.25</v>
      </c>
      <c r="J276" s="31" t="s">
        <v>281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162"/>
      <c r="R276" s="23"/>
      <c r="S276" s="29">
        <v>22200</v>
      </c>
    </row>
    <row r="277" spans="1:19" ht="54" customHeight="1" x14ac:dyDescent="1.05">
      <c r="A277" s="31" t="s">
        <v>19868</v>
      </c>
      <c r="B277" s="31" t="s">
        <v>19869</v>
      </c>
      <c r="C277" s="31" t="s">
        <v>19870</v>
      </c>
      <c r="D277" s="31" t="s">
        <v>19871</v>
      </c>
      <c r="E277" s="31" t="s">
        <v>101</v>
      </c>
      <c r="F277" s="31" t="s">
        <v>1304</v>
      </c>
      <c r="G277" s="31" t="s">
        <v>16656</v>
      </c>
      <c r="H277" s="31" t="s">
        <v>17640</v>
      </c>
      <c r="I277" s="38">
        <v>0.25</v>
      </c>
      <c r="J277" s="31" t="s">
        <v>281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162"/>
      <c r="R277" s="23"/>
      <c r="S277" s="29">
        <v>22200</v>
      </c>
    </row>
    <row r="278" spans="1:19" ht="54" customHeight="1" x14ac:dyDescent="1.05">
      <c r="A278" s="31" t="s">
        <v>19872</v>
      </c>
      <c r="B278" s="31" t="s">
        <v>19873</v>
      </c>
      <c r="C278" s="31" t="s">
        <v>19874</v>
      </c>
      <c r="D278" s="31" t="s">
        <v>19875</v>
      </c>
      <c r="E278" s="31" t="s">
        <v>101</v>
      </c>
      <c r="F278" s="31" t="s">
        <v>1304</v>
      </c>
      <c r="G278" s="31" t="s">
        <v>16185</v>
      </c>
      <c r="H278" s="31" t="s">
        <v>17640</v>
      </c>
      <c r="I278" s="38">
        <v>0.25</v>
      </c>
      <c r="J278" s="31" t="s">
        <v>281</v>
      </c>
      <c r="K278" s="31" t="s">
        <v>105</v>
      </c>
      <c r="L278" s="31" t="s">
        <v>106</v>
      </c>
      <c r="M278" s="31" t="s">
        <v>491</v>
      </c>
      <c r="N278" s="23"/>
      <c r="O278" s="23"/>
      <c r="P278" s="23"/>
      <c r="Q278" s="162"/>
      <c r="R278" s="23"/>
      <c r="S278" s="29">
        <v>26200</v>
      </c>
    </row>
    <row r="279" spans="1:19" ht="54" customHeight="1" x14ac:dyDescent="1.05">
      <c r="A279" s="31" t="s">
        <v>19876</v>
      </c>
      <c r="B279" s="31" t="s">
        <v>19877</v>
      </c>
      <c r="C279" s="31" t="s">
        <v>19878</v>
      </c>
      <c r="D279" s="31" t="s">
        <v>19879</v>
      </c>
      <c r="E279" s="31" t="s">
        <v>101</v>
      </c>
      <c r="F279" s="31" t="s">
        <v>102</v>
      </c>
      <c r="G279" s="31" t="s">
        <v>16190</v>
      </c>
      <c r="H279" s="31" t="s">
        <v>16973</v>
      </c>
      <c r="I279" s="38">
        <v>0.375</v>
      </c>
      <c r="J279" s="31" t="s">
        <v>281</v>
      </c>
      <c r="K279" s="31" t="s">
        <v>105</v>
      </c>
      <c r="L279" s="31" t="s">
        <v>125</v>
      </c>
      <c r="M279" s="31" t="s">
        <v>491</v>
      </c>
      <c r="N279" s="23"/>
      <c r="O279" s="23"/>
      <c r="P279" s="23"/>
      <c r="Q279" s="162"/>
      <c r="R279" s="23"/>
      <c r="S279" s="29">
        <v>26200</v>
      </c>
    </row>
    <row r="280" spans="1:19" ht="54" customHeight="1" x14ac:dyDescent="1.05">
      <c r="A280" s="31" t="s">
        <v>19880</v>
      </c>
      <c r="B280" s="31" t="s">
        <v>13104</v>
      </c>
      <c r="C280" s="31" t="s">
        <v>19881</v>
      </c>
      <c r="D280" s="31" t="s">
        <v>19882</v>
      </c>
      <c r="E280" s="31" t="s">
        <v>101</v>
      </c>
      <c r="F280" s="31" t="s">
        <v>123</v>
      </c>
      <c r="G280" s="31" t="s">
        <v>16205</v>
      </c>
      <c r="H280" s="31" t="s">
        <v>17640</v>
      </c>
      <c r="I280" s="38">
        <v>0.5</v>
      </c>
      <c r="J280" s="31" t="s">
        <v>281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162"/>
      <c r="R280" s="23"/>
      <c r="S280" s="29">
        <v>43925</v>
      </c>
    </row>
    <row r="281" spans="1:19" ht="54" customHeight="1" x14ac:dyDescent="1.05">
      <c r="A281" s="31" t="s">
        <v>19883</v>
      </c>
      <c r="B281" s="31" t="s">
        <v>1033</v>
      </c>
      <c r="C281" s="31" t="s">
        <v>19884</v>
      </c>
      <c r="D281" s="31" t="s">
        <v>19885</v>
      </c>
      <c r="E281" s="31" t="s">
        <v>101</v>
      </c>
      <c r="F281" s="31" t="s">
        <v>123</v>
      </c>
      <c r="G281" s="31" t="s">
        <v>16205</v>
      </c>
      <c r="H281" s="31" t="s">
        <v>17640</v>
      </c>
      <c r="I281" s="38">
        <v>0.5</v>
      </c>
      <c r="J281" s="31" t="s">
        <v>281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162"/>
      <c r="R281" s="23"/>
      <c r="S281" s="29">
        <v>43925</v>
      </c>
    </row>
    <row r="282" spans="1:19" ht="54" customHeight="1" x14ac:dyDescent="1.05">
      <c r="A282" s="31" t="s">
        <v>19886</v>
      </c>
      <c r="B282" s="31" t="s">
        <v>9098</v>
      </c>
      <c r="C282" s="31" t="s">
        <v>19887</v>
      </c>
      <c r="D282" s="31" t="s">
        <v>19888</v>
      </c>
      <c r="E282" s="31" t="s">
        <v>687</v>
      </c>
      <c r="F282" s="31" t="s">
        <v>123</v>
      </c>
      <c r="G282" s="31" t="s">
        <v>16504</v>
      </c>
      <c r="H282" s="31" t="s">
        <v>16244</v>
      </c>
      <c r="I282" s="38">
        <v>0.70833333333333337</v>
      </c>
      <c r="J282" s="31" t="s">
        <v>281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162"/>
      <c r="R282" s="23"/>
      <c r="S282" s="29">
        <v>43425</v>
      </c>
    </row>
    <row r="283" spans="1:19" ht="54" customHeight="1" x14ac:dyDescent="1.05">
      <c r="A283" s="31" t="s">
        <v>19889</v>
      </c>
      <c r="B283" s="31" t="s">
        <v>19890</v>
      </c>
      <c r="C283" s="31" t="s">
        <v>19891</v>
      </c>
      <c r="D283" s="31" t="s">
        <v>19892</v>
      </c>
      <c r="E283" s="31" t="s">
        <v>687</v>
      </c>
      <c r="F283" s="31" t="s">
        <v>123</v>
      </c>
      <c r="G283" s="31" t="s">
        <v>16504</v>
      </c>
      <c r="H283" s="31" t="s">
        <v>16244</v>
      </c>
      <c r="I283" s="38">
        <v>0.70833333333333337</v>
      </c>
      <c r="J283" s="31" t="s">
        <v>281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162"/>
      <c r="R283" s="23"/>
      <c r="S283" s="29">
        <v>43425</v>
      </c>
    </row>
    <row r="284" spans="1:19" ht="54" customHeight="1" x14ac:dyDescent="1.05">
      <c r="A284" s="31" t="s">
        <v>19893</v>
      </c>
      <c r="B284" s="31" t="s">
        <v>19894</v>
      </c>
      <c r="C284" s="31" t="s">
        <v>19895</v>
      </c>
      <c r="D284" s="31" t="s">
        <v>19896</v>
      </c>
      <c r="E284" s="31" t="s">
        <v>687</v>
      </c>
      <c r="F284" s="31" t="s">
        <v>123</v>
      </c>
      <c r="G284" s="31" t="s">
        <v>16504</v>
      </c>
      <c r="H284" s="31" t="s">
        <v>16244</v>
      </c>
      <c r="I284" s="38">
        <v>0.70833333333333337</v>
      </c>
      <c r="J284" s="31" t="s">
        <v>281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162"/>
      <c r="R284" s="23"/>
      <c r="S284" s="29">
        <v>43425</v>
      </c>
    </row>
    <row r="285" spans="1:19" ht="54" customHeight="1" x14ac:dyDescent="1.05">
      <c r="A285" s="31" t="s">
        <v>19897</v>
      </c>
      <c r="B285" s="31" t="s">
        <v>4987</v>
      </c>
      <c r="C285" s="31" t="s">
        <v>19898</v>
      </c>
      <c r="D285" s="31" t="s">
        <v>19899</v>
      </c>
      <c r="E285" s="31" t="s">
        <v>101</v>
      </c>
      <c r="F285" s="31" t="s">
        <v>102</v>
      </c>
      <c r="G285" s="31" t="s">
        <v>16190</v>
      </c>
      <c r="H285" s="31" t="s">
        <v>16973</v>
      </c>
      <c r="I285" s="38">
        <v>0.375</v>
      </c>
      <c r="J285" s="31" t="s">
        <v>281</v>
      </c>
      <c r="K285" s="31" t="s">
        <v>105</v>
      </c>
      <c r="L285" s="31" t="s">
        <v>106</v>
      </c>
      <c r="M285" s="31" t="s">
        <v>491</v>
      </c>
      <c r="N285" s="23"/>
      <c r="O285" s="23"/>
      <c r="P285" s="23"/>
      <c r="Q285" s="162"/>
      <c r="R285" s="23"/>
      <c r="S285" s="29">
        <v>26200</v>
      </c>
    </row>
    <row r="286" spans="1:19" ht="54" customHeight="1" x14ac:dyDescent="1.05">
      <c r="A286" s="31" t="s">
        <v>19900</v>
      </c>
      <c r="B286" s="31" t="s">
        <v>19901</v>
      </c>
      <c r="C286" s="31" t="s">
        <v>19902</v>
      </c>
      <c r="D286" s="31" t="s">
        <v>19903</v>
      </c>
      <c r="E286" s="31" t="s">
        <v>101</v>
      </c>
      <c r="F286" s="31" t="s">
        <v>123</v>
      </c>
      <c r="G286" s="31" t="s">
        <v>16223</v>
      </c>
      <c r="H286" s="31" t="s">
        <v>16973</v>
      </c>
      <c r="I286" s="38">
        <v>0.25</v>
      </c>
      <c r="J286" s="31" t="s">
        <v>281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162"/>
      <c r="R286" s="23"/>
      <c r="S286" s="29">
        <v>43925</v>
      </c>
    </row>
    <row r="287" spans="1:19" ht="54" customHeight="1" x14ac:dyDescent="1.05">
      <c r="A287" s="31" t="s">
        <v>19904</v>
      </c>
      <c r="B287" s="31" t="s">
        <v>19905</v>
      </c>
      <c r="C287" s="31" t="s">
        <v>19906</v>
      </c>
      <c r="D287" s="31" t="s">
        <v>19907</v>
      </c>
      <c r="E287" s="31" t="s">
        <v>101</v>
      </c>
      <c r="F287" s="31" t="s">
        <v>102</v>
      </c>
      <c r="G287" s="31" t="s">
        <v>16267</v>
      </c>
      <c r="H287" s="31" t="s">
        <v>16967</v>
      </c>
      <c r="I287" s="38">
        <v>0.25</v>
      </c>
      <c r="J287" s="31" t="s">
        <v>281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162"/>
      <c r="R287" s="23"/>
      <c r="S287" s="29">
        <v>22200</v>
      </c>
    </row>
    <row r="288" spans="1:19" ht="54" customHeight="1" x14ac:dyDescent="1.05">
      <c r="A288" s="31" t="s">
        <v>19908</v>
      </c>
      <c r="B288" s="31" t="s">
        <v>12006</v>
      </c>
      <c r="C288" s="31" t="s">
        <v>19909</v>
      </c>
      <c r="D288" s="31" t="s">
        <v>19910</v>
      </c>
      <c r="E288" s="31" t="s">
        <v>101</v>
      </c>
      <c r="F288" s="31" t="s">
        <v>123</v>
      </c>
      <c r="G288" s="31" t="s">
        <v>16223</v>
      </c>
      <c r="H288" s="31" t="s">
        <v>16967</v>
      </c>
      <c r="I288" s="38">
        <v>0.25</v>
      </c>
      <c r="J288" s="31" t="s">
        <v>281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162"/>
      <c r="R288" s="23"/>
      <c r="S288" s="29">
        <v>43925</v>
      </c>
    </row>
    <row r="289" spans="1:20" ht="54" customHeight="1" x14ac:dyDescent="1.05">
      <c r="A289" s="31" t="s">
        <v>19911</v>
      </c>
      <c r="B289" s="31" t="s">
        <v>19912</v>
      </c>
      <c r="C289" s="31" t="s">
        <v>19913</v>
      </c>
      <c r="D289" s="31" t="s">
        <v>19914</v>
      </c>
      <c r="E289" s="31" t="s">
        <v>101</v>
      </c>
      <c r="F289" s="31" t="s">
        <v>102</v>
      </c>
      <c r="G289" s="31" t="s">
        <v>16267</v>
      </c>
      <c r="H289" s="31" t="s">
        <v>17640</v>
      </c>
      <c r="I289" s="38">
        <v>0.25</v>
      </c>
      <c r="J289" s="31" t="s">
        <v>281</v>
      </c>
      <c r="K289" s="31" t="s">
        <v>105</v>
      </c>
      <c r="L289" s="31" t="s">
        <v>106</v>
      </c>
      <c r="M289" s="31" t="s">
        <v>107</v>
      </c>
      <c r="N289" s="23"/>
      <c r="O289" s="23"/>
      <c r="P289" s="23"/>
      <c r="Q289" s="162"/>
      <c r="R289" s="23"/>
      <c r="S289" s="29">
        <v>22200</v>
      </c>
      <c r="T289" s="388"/>
    </row>
    <row r="290" spans="1:20" ht="54" customHeight="1" x14ac:dyDescent="1.05">
      <c r="A290" s="31" t="s">
        <v>19915</v>
      </c>
      <c r="B290" s="31" t="s">
        <v>19916</v>
      </c>
      <c r="C290" s="31" t="s">
        <v>19917</v>
      </c>
      <c r="D290" s="31" t="s">
        <v>19918</v>
      </c>
      <c r="E290" s="31" t="s">
        <v>101</v>
      </c>
      <c r="F290" s="31" t="s">
        <v>102</v>
      </c>
      <c r="G290" s="31" t="s">
        <v>16267</v>
      </c>
      <c r="H290" s="31" t="s">
        <v>17640</v>
      </c>
      <c r="I290" s="38">
        <v>0.25</v>
      </c>
      <c r="J290" s="31" t="s">
        <v>281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162"/>
      <c r="R290" s="23"/>
      <c r="S290" s="29">
        <v>22200</v>
      </c>
      <c r="T290" s="388"/>
    </row>
    <row r="291" spans="1:20" ht="54" customHeight="1" x14ac:dyDescent="1.05">
      <c r="A291" s="31" t="s">
        <v>19919</v>
      </c>
      <c r="B291" s="31" t="s">
        <v>19920</v>
      </c>
      <c r="C291" s="31" t="s">
        <v>19921</v>
      </c>
      <c r="D291" s="31" t="s">
        <v>19922</v>
      </c>
      <c r="E291" s="31" t="s">
        <v>101</v>
      </c>
      <c r="F291" s="31" t="s">
        <v>1304</v>
      </c>
      <c r="G291" s="31" t="s">
        <v>16185</v>
      </c>
      <c r="H291" s="31" t="s">
        <v>17640</v>
      </c>
      <c r="I291" s="38">
        <v>0.25</v>
      </c>
      <c r="J291" s="31" t="s">
        <v>281</v>
      </c>
      <c r="K291" s="31" t="s">
        <v>105</v>
      </c>
      <c r="L291" s="31" t="s">
        <v>106</v>
      </c>
      <c r="M291" s="31" t="s">
        <v>491</v>
      </c>
      <c r="N291" s="23"/>
      <c r="O291" s="23"/>
      <c r="P291" s="23"/>
      <c r="Q291" s="162"/>
      <c r="R291" s="23"/>
      <c r="S291" s="29">
        <v>26200</v>
      </c>
      <c r="T291" s="388"/>
    </row>
    <row r="292" spans="1:20" ht="54" customHeight="1" x14ac:dyDescent="1.05">
      <c r="A292" s="31" t="s">
        <v>19923</v>
      </c>
      <c r="B292" s="31" t="s">
        <v>19924</v>
      </c>
      <c r="C292" s="31" t="s">
        <v>19925</v>
      </c>
      <c r="D292" s="31" t="s">
        <v>19926</v>
      </c>
      <c r="E292" s="31" t="s">
        <v>101</v>
      </c>
      <c r="F292" s="31" t="s">
        <v>1304</v>
      </c>
      <c r="G292" s="31" t="s">
        <v>16185</v>
      </c>
      <c r="H292" s="31" t="s">
        <v>17640</v>
      </c>
      <c r="I292" s="38">
        <v>0.25</v>
      </c>
      <c r="J292" s="31" t="s">
        <v>281</v>
      </c>
      <c r="K292" s="31" t="s">
        <v>105</v>
      </c>
      <c r="L292" s="31" t="s">
        <v>106</v>
      </c>
      <c r="M292" s="31" t="s">
        <v>491</v>
      </c>
      <c r="N292" s="23"/>
      <c r="O292" s="23"/>
      <c r="P292" s="23"/>
      <c r="Q292" s="162"/>
      <c r="R292" s="23"/>
      <c r="S292" s="29">
        <v>26200</v>
      </c>
      <c r="T292" s="388"/>
    </row>
    <row r="293" spans="1:20" ht="54" customHeight="1" x14ac:dyDescent="1.65">
      <c r="A293" s="688" t="s">
        <v>20030</v>
      </c>
      <c r="B293" s="714"/>
      <c r="C293" s="714"/>
      <c r="D293" s="714"/>
      <c r="E293" s="714"/>
      <c r="F293" s="714"/>
      <c r="G293" s="714"/>
      <c r="H293" s="714"/>
      <c r="I293" s="714"/>
      <c r="J293" s="714"/>
      <c r="K293" s="714"/>
      <c r="L293" s="714"/>
      <c r="M293" s="715"/>
      <c r="N293" s="54"/>
      <c r="O293" s="56"/>
      <c r="P293" s="54"/>
      <c r="Q293" s="42"/>
      <c r="R293" s="54"/>
      <c r="S293" s="117"/>
      <c r="T293" s="388"/>
    </row>
    <row r="294" spans="1:20" ht="54" customHeight="1" x14ac:dyDescent="1.65">
      <c r="A294" s="405" t="s">
        <v>19816</v>
      </c>
      <c r="B294" s="405" t="s">
        <v>3618</v>
      </c>
      <c r="C294" s="405" t="s">
        <v>19817</v>
      </c>
      <c r="D294" s="405" t="s">
        <v>19818</v>
      </c>
      <c r="E294" s="405" t="s">
        <v>101</v>
      </c>
      <c r="F294" s="405" t="s">
        <v>1304</v>
      </c>
      <c r="G294" s="405" t="s">
        <v>16564</v>
      </c>
      <c r="H294" s="405" t="s">
        <v>16429</v>
      </c>
      <c r="I294" s="406">
        <v>8.3333333333333329E-2</v>
      </c>
      <c r="J294" s="405" t="s">
        <v>281</v>
      </c>
      <c r="K294" s="405" t="s">
        <v>105</v>
      </c>
      <c r="L294" s="405" t="s">
        <v>106</v>
      </c>
      <c r="M294" s="405" t="s">
        <v>107</v>
      </c>
      <c r="N294" s="54"/>
      <c r="O294" s="56"/>
      <c r="P294" s="54"/>
      <c r="Q294" s="42"/>
      <c r="R294" s="54"/>
      <c r="S294" s="117">
        <v>22200</v>
      </c>
      <c r="T294" s="388"/>
    </row>
    <row r="295" spans="1:20" ht="54" customHeight="1" x14ac:dyDescent="1.65">
      <c r="A295" s="405" t="s">
        <v>19819</v>
      </c>
      <c r="B295" s="405" t="s">
        <v>6378</v>
      </c>
      <c r="C295" s="405" t="s">
        <v>19820</v>
      </c>
      <c r="D295" s="405" t="s">
        <v>19821</v>
      </c>
      <c r="E295" s="405" t="s">
        <v>101</v>
      </c>
      <c r="F295" s="405" t="s">
        <v>1304</v>
      </c>
      <c r="G295" s="405" t="s">
        <v>16656</v>
      </c>
      <c r="H295" s="405" t="s">
        <v>16186</v>
      </c>
      <c r="I295" s="406">
        <v>0.91666666666666663</v>
      </c>
      <c r="J295" s="405" t="s">
        <v>281</v>
      </c>
      <c r="K295" s="405" t="s">
        <v>105</v>
      </c>
      <c r="L295" s="405" t="s">
        <v>106</v>
      </c>
      <c r="M295" s="405" t="s">
        <v>107</v>
      </c>
      <c r="N295" s="54"/>
      <c r="O295" s="56"/>
      <c r="P295" s="54"/>
      <c r="Q295" s="42"/>
      <c r="R295" s="54"/>
      <c r="S295" s="117">
        <v>22200</v>
      </c>
      <c r="T295" s="388"/>
    </row>
    <row r="296" spans="1:20" ht="54" customHeight="1" x14ac:dyDescent="1.65">
      <c r="A296" s="405" t="s">
        <v>19822</v>
      </c>
      <c r="B296" s="405" t="s">
        <v>18460</v>
      </c>
      <c r="C296" s="405" t="s">
        <v>19823</v>
      </c>
      <c r="D296" s="405" t="s">
        <v>19824</v>
      </c>
      <c r="E296" s="405" t="s">
        <v>101</v>
      </c>
      <c r="F296" s="405" t="s">
        <v>1304</v>
      </c>
      <c r="G296" s="405" t="s">
        <v>16185</v>
      </c>
      <c r="H296" s="405" t="s">
        <v>16649</v>
      </c>
      <c r="I296" s="406">
        <v>0.34027777777777779</v>
      </c>
      <c r="J296" s="405" t="s">
        <v>281</v>
      </c>
      <c r="K296" s="405" t="s">
        <v>105</v>
      </c>
      <c r="L296" s="405" t="s">
        <v>106</v>
      </c>
      <c r="M296" s="405" t="s">
        <v>491</v>
      </c>
      <c r="N296" s="54"/>
      <c r="O296" s="56"/>
      <c r="P296" s="54"/>
      <c r="Q296" s="42"/>
      <c r="R296" s="54"/>
      <c r="S296" s="117">
        <v>26200</v>
      </c>
      <c r="T296" s="388"/>
    </row>
    <row r="297" spans="1:20" ht="54" customHeight="1" x14ac:dyDescent="1.65">
      <c r="A297" s="405" t="s">
        <v>19825</v>
      </c>
      <c r="B297" s="405" t="s">
        <v>19826</v>
      </c>
      <c r="C297" s="405" t="s">
        <v>19827</v>
      </c>
      <c r="D297" s="405" t="s">
        <v>19828</v>
      </c>
      <c r="E297" s="405" t="s">
        <v>101</v>
      </c>
      <c r="F297" s="405" t="s">
        <v>1304</v>
      </c>
      <c r="G297" s="405" t="s">
        <v>16185</v>
      </c>
      <c r="H297" s="405" t="s">
        <v>16649</v>
      </c>
      <c r="I297" s="406">
        <v>0.34027777777777779</v>
      </c>
      <c r="J297" s="405" t="s">
        <v>281</v>
      </c>
      <c r="K297" s="405" t="s">
        <v>105</v>
      </c>
      <c r="L297" s="405" t="s">
        <v>106</v>
      </c>
      <c r="M297" s="405" t="s">
        <v>491</v>
      </c>
      <c r="N297" s="54"/>
      <c r="O297" s="56"/>
      <c r="P297" s="54"/>
      <c r="Q297" s="42"/>
      <c r="R297" s="54"/>
      <c r="S297" s="117">
        <v>26200</v>
      </c>
      <c r="T297" s="388"/>
    </row>
    <row r="298" spans="1:20" ht="54" customHeight="1" x14ac:dyDescent="1.65">
      <c r="A298" s="405" t="s">
        <v>19829</v>
      </c>
      <c r="B298" s="405" t="s">
        <v>19830</v>
      </c>
      <c r="C298" s="405" t="s">
        <v>19831</v>
      </c>
      <c r="D298" s="405" t="s">
        <v>19832</v>
      </c>
      <c r="E298" s="405" t="s">
        <v>101</v>
      </c>
      <c r="F298" s="405" t="s">
        <v>1304</v>
      </c>
      <c r="G298" s="405" t="s">
        <v>16185</v>
      </c>
      <c r="H298" s="405" t="s">
        <v>16649</v>
      </c>
      <c r="I298" s="406">
        <v>0.34027777777777779</v>
      </c>
      <c r="J298" s="405" t="s">
        <v>281</v>
      </c>
      <c r="K298" s="405" t="s">
        <v>105</v>
      </c>
      <c r="L298" s="405" t="s">
        <v>106</v>
      </c>
      <c r="M298" s="405" t="s">
        <v>491</v>
      </c>
      <c r="N298" s="54"/>
      <c r="O298" s="56"/>
      <c r="P298" s="54"/>
      <c r="Q298" s="42"/>
      <c r="R298" s="54"/>
      <c r="S298" s="117">
        <v>26200</v>
      </c>
      <c r="T298" s="388"/>
    </row>
    <row r="299" spans="1:20" ht="54" customHeight="1" x14ac:dyDescent="1.65">
      <c r="A299" s="405" t="s">
        <v>19833</v>
      </c>
      <c r="B299" s="405" t="s">
        <v>19834</v>
      </c>
      <c r="C299" s="405" t="s">
        <v>19835</v>
      </c>
      <c r="D299" s="405" t="s">
        <v>19836</v>
      </c>
      <c r="E299" s="405" t="s">
        <v>101</v>
      </c>
      <c r="F299" s="405" t="s">
        <v>1304</v>
      </c>
      <c r="G299" s="405" t="s">
        <v>16185</v>
      </c>
      <c r="H299" s="405" t="s">
        <v>16649</v>
      </c>
      <c r="I299" s="406">
        <v>0.34027777777777779</v>
      </c>
      <c r="J299" s="405" t="s">
        <v>281</v>
      </c>
      <c r="K299" s="405" t="s">
        <v>105</v>
      </c>
      <c r="L299" s="405" t="s">
        <v>106</v>
      </c>
      <c r="M299" s="405" t="s">
        <v>491</v>
      </c>
      <c r="N299" s="54"/>
      <c r="O299" s="56"/>
      <c r="P299" s="54"/>
      <c r="Q299" s="42"/>
      <c r="R299" s="54"/>
      <c r="S299" s="117">
        <v>26200</v>
      </c>
      <c r="T299" s="388"/>
    </row>
    <row r="300" spans="1:20" ht="54" customHeight="1" x14ac:dyDescent="1.65">
      <c r="A300" s="405" t="s">
        <v>19837</v>
      </c>
      <c r="B300" s="405" t="s">
        <v>19838</v>
      </c>
      <c r="C300" s="405" t="s">
        <v>19839</v>
      </c>
      <c r="D300" s="405" t="s">
        <v>19840</v>
      </c>
      <c r="E300" s="405" t="s">
        <v>101</v>
      </c>
      <c r="F300" s="405" t="s">
        <v>1304</v>
      </c>
      <c r="G300" s="405" t="s">
        <v>16185</v>
      </c>
      <c r="H300" s="405" t="s">
        <v>16649</v>
      </c>
      <c r="I300" s="406">
        <v>0.34027777777777779</v>
      </c>
      <c r="J300" s="405" t="s">
        <v>281</v>
      </c>
      <c r="K300" s="405" t="s">
        <v>105</v>
      </c>
      <c r="L300" s="405" t="s">
        <v>106</v>
      </c>
      <c r="M300" s="405" t="s">
        <v>491</v>
      </c>
      <c r="N300" s="54"/>
      <c r="O300" s="56"/>
      <c r="P300" s="54"/>
      <c r="Q300" s="42"/>
      <c r="R300" s="54"/>
      <c r="S300" s="117">
        <v>26200</v>
      </c>
      <c r="T300" s="388"/>
    </row>
    <row r="301" spans="1:20" ht="54" customHeight="1" x14ac:dyDescent="1.65">
      <c r="A301" s="405" t="s">
        <v>19841</v>
      </c>
      <c r="B301" s="405" t="s">
        <v>3006</v>
      </c>
      <c r="C301" s="405" t="s">
        <v>19842</v>
      </c>
      <c r="D301" s="405" t="s">
        <v>19843</v>
      </c>
      <c r="E301" s="405" t="s">
        <v>101</v>
      </c>
      <c r="F301" s="405" t="s">
        <v>1304</v>
      </c>
      <c r="G301" s="405" t="s">
        <v>16185</v>
      </c>
      <c r="H301" s="405" t="s">
        <v>16186</v>
      </c>
      <c r="I301" s="406">
        <v>0.20833333333333334</v>
      </c>
      <c r="J301" s="405" t="s">
        <v>281</v>
      </c>
      <c r="K301" s="405" t="s">
        <v>105</v>
      </c>
      <c r="L301" s="405" t="s">
        <v>106</v>
      </c>
      <c r="M301" s="405" t="s">
        <v>107</v>
      </c>
      <c r="N301" s="54"/>
      <c r="O301" s="56"/>
      <c r="P301" s="54"/>
      <c r="Q301" s="42"/>
      <c r="R301" s="54"/>
      <c r="S301" s="117">
        <v>22200</v>
      </c>
      <c r="T301" s="388"/>
    </row>
    <row r="302" spans="1:20" ht="54" customHeight="1" x14ac:dyDescent="1.65">
      <c r="A302" s="679" t="s">
        <v>20043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1"/>
      <c r="N302" s="54"/>
      <c r="O302" s="56"/>
      <c r="P302" s="54"/>
      <c r="Q302" s="42"/>
      <c r="R302" s="54"/>
      <c r="S302" s="117">
        <v>19000</v>
      </c>
      <c r="T302" s="388"/>
    </row>
    <row r="303" spans="1:20" ht="54" customHeight="1" x14ac:dyDescent="1.3">
      <c r="A303" s="679" t="s">
        <v>20595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1"/>
      <c r="N303" s="23"/>
      <c r="O303" s="23"/>
      <c r="P303" s="23"/>
      <c r="Q303" s="23"/>
      <c r="R303" s="23"/>
      <c r="S303" s="29"/>
      <c r="T303" s="451"/>
    </row>
    <row r="304" spans="1:20" ht="54" customHeight="1" x14ac:dyDescent="1.3">
      <c r="A304" s="31" t="s">
        <v>20417</v>
      </c>
      <c r="B304" s="31" t="s">
        <v>20418</v>
      </c>
      <c r="C304" s="31" t="s">
        <v>20419</v>
      </c>
      <c r="D304" s="31" t="s">
        <v>20420</v>
      </c>
      <c r="E304" s="31" t="s">
        <v>687</v>
      </c>
      <c r="F304" s="31" t="s">
        <v>123</v>
      </c>
      <c r="G304" s="31" t="s">
        <v>16248</v>
      </c>
      <c r="H304" s="31" t="s">
        <v>16967</v>
      </c>
      <c r="I304" s="38">
        <v>0.41666666666666669</v>
      </c>
      <c r="J304" s="31" t="s">
        <v>281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451"/>
    </row>
    <row r="305" spans="1:20" ht="54" customHeight="1" x14ac:dyDescent="1.3">
      <c r="A305" s="31" t="s">
        <v>20421</v>
      </c>
      <c r="B305" s="31" t="s">
        <v>20422</v>
      </c>
      <c r="C305" s="31" t="s">
        <v>20423</v>
      </c>
      <c r="D305" s="31" t="s">
        <v>20424</v>
      </c>
      <c r="E305" s="31" t="s">
        <v>101</v>
      </c>
      <c r="F305" s="31" t="s">
        <v>102</v>
      </c>
      <c r="G305" s="31" t="s">
        <v>16267</v>
      </c>
      <c r="H305" s="31" t="s">
        <v>17640</v>
      </c>
      <c r="I305" s="38">
        <v>0.25</v>
      </c>
      <c r="J305" s="31" t="s">
        <v>281</v>
      </c>
      <c r="K305" s="31" t="s">
        <v>105</v>
      </c>
      <c r="L305" s="31" t="s">
        <v>106</v>
      </c>
      <c r="M305" s="31" t="s">
        <v>107</v>
      </c>
      <c r="N305" s="23"/>
      <c r="O305" s="23"/>
      <c r="P305" s="23"/>
      <c r="Q305" s="23"/>
      <c r="R305" s="23"/>
      <c r="S305" s="29">
        <v>22200</v>
      </c>
      <c r="T305" s="451"/>
    </row>
    <row r="306" spans="1:20" ht="54" customHeight="1" x14ac:dyDescent="1.3">
      <c r="A306" s="31" t="s">
        <v>20425</v>
      </c>
      <c r="B306" s="31" t="s">
        <v>20426</v>
      </c>
      <c r="C306" s="31" t="s">
        <v>20427</v>
      </c>
      <c r="D306" s="31" t="s">
        <v>20428</v>
      </c>
      <c r="E306" s="31" t="s">
        <v>101</v>
      </c>
      <c r="F306" s="31" t="s">
        <v>123</v>
      </c>
      <c r="G306" s="31" t="s">
        <v>16223</v>
      </c>
      <c r="H306" s="31" t="s">
        <v>16967</v>
      </c>
      <c r="I306" s="38">
        <v>0.25</v>
      </c>
      <c r="J306" s="31" t="s">
        <v>281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43925</v>
      </c>
      <c r="T306" s="451"/>
    </row>
    <row r="307" spans="1:20" ht="54" customHeight="1" x14ac:dyDescent="1.3">
      <c r="A307" s="31" t="s">
        <v>20429</v>
      </c>
      <c r="B307" s="31" t="s">
        <v>7105</v>
      </c>
      <c r="C307" s="31" t="s">
        <v>20430</v>
      </c>
      <c r="D307" s="31" t="s">
        <v>20431</v>
      </c>
      <c r="E307" s="31" t="s">
        <v>687</v>
      </c>
      <c r="F307" s="31" t="s">
        <v>123</v>
      </c>
      <c r="G307" s="31" t="s">
        <v>16504</v>
      </c>
      <c r="H307" s="31" t="s">
        <v>16973</v>
      </c>
      <c r="I307" s="38">
        <v>0.66666666666666663</v>
      </c>
      <c r="J307" s="31" t="s">
        <v>281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43425</v>
      </c>
      <c r="T307" s="451"/>
    </row>
    <row r="308" spans="1:20" ht="54" customHeight="1" x14ac:dyDescent="1.3">
      <c r="A308" s="31" t="s">
        <v>20432</v>
      </c>
      <c r="B308" s="31" t="s">
        <v>20433</v>
      </c>
      <c r="C308" s="31" t="s">
        <v>20434</v>
      </c>
      <c r="D308" s="31" t="s">
        <v>20435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281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451"/>
    </row>
    <row r="309" spans="1:20" ht="54" customHeight="1" x14ac:dyDescent="1.3">
      <c r="A309" s="31" t="s">
        <v>20436</v>
      </c>
      <c r="B309" s="31" t="s">
        <v>4235</v>
      </c>
      <c r="C309" s="31" t="s">
        <v>20437</v>
      </c>
      <c r="D309" s="31" t="s">
        <v>20438</v>
      </c>
      <c r="E309" s="31" t="s">
        <v>687</v>
      </c>
      <c r="F309" s="31" t="s">
        <v>123</v>
      </c>
      <c r="G309" s="31" t="s">
        <v>16248</v>
      </c>
      <c r="H309" s="31" t="s">
        <v>16967</v>
      </c>
      <c r="I309" s="38">
        <v>0.41666666666666669</v>
      </c>
      <c r="J309" s="31" t="s">
        <v>281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43425</v>
      </c>
      <c r="T309" s="451"/>
    </row>
    <row r="310" spans="1:20" ht="54" customHeight="1" x14ac:dyDescent="1.3">
      <c r="A310" s="31" t="s">
        <v>20439</v>
      </c>
      <c r="B310" s="31" t="s">
        <v>20440</v>
      </c>
      <c r="C310" s="31" t="s">
        <v>20441</v>
      </c>
      <c r="D310" s="31" t="s">
        <v>20442</v>
      </c>
      <c r="E310" s="31" t="s">
        <v>687</v>
      </c>
      <c r="F310" s="31" t="s">
        <v>123</v>
      </c>
      <c r="G310" s="31" t="s">
        <v>16248</v>
      </c>
      <c r="H310" s="31" t="s">
        <v>16967</v>
      </c>
      <c r="I310" s="38">
        <v>0.41666666666666669</v>
      </c>
      <c r="J310" s="31" t="s">
        <v>281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43425</v>
      </c>
      <c r="T310" s="451"/>
    </row>
    <row r="311" spans="1:20" ht="54" customHeight="1" x14ac:dyDescent="1.3">
      <c r="A311" s="31" t="s">
        <v>20443</v>
      </c>
      <c r="B311" s="31" t="s">
        <v>20444</v>
      </c>
      <c r="C311" s="31" t="s">
        <v>20445</v>
      </c>
      <c r="D311" s="31" t="s">
        <v>20446</v>
      </c>
      <c r="E311" s="31" t="s">
        <v>687</v>
      </c>
      <c r="F311" s="31" t="s">
        <v>123</v>
      </c>
      <c r="G311" s="31" t="s">
        <v>16248</v>
      </c>
      <c r="H311" s="31" t="s">
        <v>16967</v>
      </c>
      <c r="I311" s="38">
        <v>0.41666666666666669</v>
      </c>
      <c r="J311" s="31" t="s">
        <v>281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43425</v>
      </c>
      <c r="T311" s="451"/>
    </row>
    <row r="312" spans="1:20" ht="54" customHeight="1" x14ac:dyDescent="1.3">
      <c r="A312" s="31" t="s">
        <v>20447</v>
      </c>
      <c r="B312" s="31" t="s">
        <v>547</v>
      </c>
      <c r="C312" s="31" t="s">
        <v>20448</v>
      </c>
      <c r="D312" s="31" t="s">
        <v>20449</v>
      </c>
      <c r="E312" s="31" t="s">
        <v>101</v>
      </c>
      <c r="F312" s="31" t="s">
        <v>102</v>
      </c>
      <c r="G312" s="31" t="s">
        <v>16267</v>
      </c>
      <c r="H312" s="31" t="s">
        <v>16973</v>
      </c>
      <c r="I312" s="38">
        <v>0.25</v>
      </c>
      <c r="J312" s="31" t="s">
        <v>281</v>
      </c>
      <c r="K312" s="31" t="s">
        <v>105</v>
      </c>
      <c r="L312" s="31" t="s">
        <v>106</v>
      </c>
      <c r="M312" s="31" t="s">
        <v>107</v>
      </c>
      <c r="N312" s="23"/>
      <c r="O312" s="23"/>
      <c r="P312" s="23"/>
      <c r="Q312" s="23"/>
      <c r="R312" s="23"/>
      <c r="S312" s="29">
        <v>22200</v>
      </c>
      <c r="T312" s="451"/>
    </row>
    <row r="313" spans="1:20" ht="54" customHeight="1" x14ac:dyDescent="1.3">
      <c r="A313" s="31" t="s">
        <v>20450</v>
      </c>
      <c r="B313" s="31" t="s">
        <v>20451</v>
      </c>
      <c r="C313" s="31" t="s">
        <v>20452</v>
      </c>
      <c r="D313" s="31" t="s">
        <v>20453</v>
      </c>
      <c r="E313" s="31" t="s">
        <v>687</v>
      </c>
      <c r="F313" s="31" t="s">
        <v>123</v>
      </c>
      <c r="G313" s="31" t="s">
        <v>16504</v>
      </c>
      <c r="H313" s="31" t="s">
        <v>16973</v>
      </c>
      <c r="I313" s="38">
        <v>0.66666666666666663</v>
      </c>
      <c r="J313" s="31" t="s">
        <v>281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43425</v>
      </c>
      <c r="T313" s="451"/>
    </row>
    <row r="314" spans="1:20" ht="54" customHeight="1" x14ac:dyDescent="1.65">
      <c r="A314" s="693" t="s">
        <v>20643</v>
      </c>
      <c r="B314" s="797"/>
      <c r="C314" s="797"/>
      <c r="D314" s="797"/>
      <c r="E314" s="797"/>
      <c r="F314" s="797"/>
      <c r="G314" s="797"/>
      <c r="H314" s="797"/>
      <c r="I314" s="797"/>
      <c r="J314" s="797"/>
      <c r="K314" s="797"/>
      <c r="L314" s="797"/>
      <c r="M314" s="798"/>
      <c r="N314" s="54"/>
      <c r="O314" s="56"/>
      <c r="P314" s="54"/>
      <c r="Q314" s="42"/>
      <c r="R314" s="54"/>
      <c r="S314" s="117"/>
      <c r="T314" s="388">
        <v>1605000</v>
      </c>
    </row>
    <row r="315" spans="1:20" ht="54" customHeight="1" x14ac:dyDescent="1.3">
      <c r="A315" s="688" t="s">
        <v>20953</v>
      </c>
      <c r="B315" s="689"/>
      <c r="C315" s="689"/>
      <c r="D315" s="689"/>
      <c r="E315" s="689"/>
      <c r="F315" s="689"/>
      <c r="G315" s="689"/>
      <c r="H315" s="689"/>
      <c r="I315" s="689"/>
      <c r="J315" s="689"/>
      <c r="K315" s="689"/>
      <c r="L315" s="689"/>
      <c r="M315" s="690"/>
      <c r="N315" s="29"/>
      <c r="O315" s="23"/>
      <c r="P315" s="55"/>
      <c r="Q315" s="55"/>
      <c r="R315" s="55"/>
      <c r="S315" s="29"/>
      <c r="T315" s="451"/>
    </row>
    <row r="316" spans="1:20" ht="54" customHeight="1" x14ac:dyDescent="1.3">
      <c r="A316" s="31" t="s">
        <v>20902</v>
      </c>
      <c r="B316" s="31" t="s">
        <v>20903</v>
      </c>
      <c r="C316" s="31" t="s">
        <v>20904</v>
      </c>
      <c r="D316" s="31" t="s">
        <v>20905</v>
      </c>
      <c r="E316" s="31" t="s">
        <v>101</v>
      </c>
      <c r="F316" s="31" t="s">
        <v>1304</v>
      </c>
      <c r="G316" s="31" t="s">
        <v>16185</v>
      </c>
      <c r="H316" s="31" t="s">
        <v>17640</v>
      </c>
      <c r="I316" s="38">
        <v>0.125</v>
      </c>
      <c r="J316" s="31" t="s">
        <v>281</v>
      </c>
      <c r="K316" s="31" t="s">
        <v>105</v>
      </c>
      <c r="L316" s="31" t="s">
        <v>106</v>
      </c>
      <c r="M316" s="31" t="s">
        <v>491</v>
      </c>
      <c r="N316" s="29">
        <v>26200</v>
      </c>
      <c r="O316" s="23"/>
      <c r="P316" s="55"/>
      <c r="Q316" s="58"/>
      <c r="R316" s="55"/>
      <c r="S316" s="29">
        <v>26200</v>
      </c>
      <c r="T316" s="451"/>
    </row>
    <row r="317" spans="1:20" ht="54" customHeight="1" x14ac:dyDescent="1.3">
      <c r="A317" s="688" t="s">
        <v>21789</v>
      </c>
      <c r="B317" s="689"/>
      <c r="C317" s="689"/>
      <c r="D317" s="689"/>
      <c r="E317" s="689"/>
      <c r="F317" s="689"/>
      <c r="G317" s="689"/>
      <c r="H317" s="689"/>
      <c r="I317" s="689"/>
      <c r="J317" s="689"/>
      <c r="K317" s="689"/>
      <c r="L317" s="689"/>
      <c r="M317" s="690"/>
      <c r="N317" s="23"/>
      <c r="O317" s="23"/>
      <c r="P317" s="23"/>
      <c r="Q317" s="23"/>
      <c r="R317" s="23"/>
      <c r="S317" s="29"/>
      <c r="T317" s="451"/>
    </row>
    <row r="318" spans="1:20" ht="54" customHeight="1" x14ac:dyDescent="1.3">
      <c r="A318" s="31" t="s">
        <v>21546</v>
      </c>
      <c r="B318" s="31" t="s">
        <v>21547</v>
      </c>
      <c r="C318" s="31" t="s">
        <v>21548</v>
      </c>
      <c r="D318" s="31" t="s">
        <v>21549</v>
      </c>
      <c r="E318" s="31" t="s">
        <v>101</v>
      </c>
      <c r="F318" s="31" t="s">
        <v>123</v>
      </c>
      <c r="G318" s="31" t="s">
        <v>16223</v>
      </c>
      <c r="H318" s="31" t="s">
        <v>16967</v>
      </c>
      <c r="I318" s="38">
        <v>0.83333333333333337</v>
      </c>
      <c r="J318" s="31" t="s">
        <v>281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451"/>
    </row>
    <row r="319" spans="1:20" ht="54" customHeight="1" x14ac:dyDescent="1.3">
      <c r="A319" s="31" t="s">
        <v>21550</v>
      </c>
      <c r="B319" s="31" t="s">
        <v>13530</v>
      </c>
      <c r="C319" s="31" t="s">
        <v>21551</v>
      </c>
      <c r="D319" s="31" t="s">
        <v>21552</v>
      </c>
      <c r="E319" s="31" t="s">
        <v>101</v>
      </c>
      <c r="F319" s="31" t="s">
        <v>123</v>
      </c>
      <c r="G319" s="31" t="s">
        <v>16223</v>
      </c>
      <c r="H319" s="31" t="s">
        <v>16967</v>
      </c>
      <c r="I319" s="38">
        <v>0.83333333333333337</v>
      </c>
      <c r="J319" s="31" t="s">
        <v>281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451"/>
    </row>
    <row r="320" spans="1:20" ht="54" customHeight="1" x14ac:dyDescent="1.3">
      <c r="A320" s="31" t="s">
        <v>21553</v>
      </c>
      <c r="B320" s="31" t="s">
        <v>21554</v>
      </c>
      <c r="C320" s="31" t="s">
        <v>21555</v>
      </c>
      <c r="D320" s="31" t="s">
        <v>21556</v>
      </c>
      <c r="E320" s="31" t="s">
        <v>101</v>
      </c>
      <c r="F320" s="31" t="s">
        <v>123</v>
      </c>
      <c r="G320" s="31" t="s">
        <v>16223</v>
      </c>
      <c r="H320" s="31" t="s">
        <v>17126</v>
      </c>
      <c r="I320" s="38">
        <v>0.125</v>
      </c>
      <c r="J320" s="31" t="s">
        <v>281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451"/>
    </row>
    <row r="321" spans="1:20" ht="54" customHeight="1" x14ac:dyDescent="1.3">
      <c r="A321" s="31" t="s">
        <v>21557</v>
      </c>
      <c r="B321" s="31" t="s">
        <v>6006</v>
      </c>
      <c r="C321" s="31" t="s">
        <v>21558</v>
      </c>
      <c r="D321" s="31" t="s">
        <v>21559</v>
      </c>
      <c r="E321" s="31" t="s">
        <v>101</v>
      </c>
      <c r="F321" s="31" t="s">
        <v>123</v>
      </c>
      <c r="G321" s="31" t="s">
        <v>16223</v>
      </c>
      <c r="H321" s="31" t="s">
        <v>17126</v>
      </c>
      <c r="I321" s="38">
        <v>0.125</v>
      </c>
      <c r="J321" s="31" t="s">
        <v>281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451"/>
    </row>
    <row r="322" spans="1:20" ht="54" customHeight="1" x14ac:dyDescent="1.3">
      <c r="A322" s="31" t="s">
        <v>21560</v>
      </c>
      <c r="B322" s="31" t="s">
        <v>21561</v>
      </c>
      <c r="C322" s="31" t="s">
        <v>21562</v>
      </c>
      <c r="D322" s="31" t="s">
        <v>21563</v>
      </c>
      <c r="E322" s="31" t="s">
        <v>101</v>
      </c>
      <c r="F322" s="31" t="s">
        <v>123</v>
      </c>
      <c r="G322" s="31" t="s">
        <v>16223</v>
      </c>
      <c r="H322" s="31" t="s">
        <v>17126</v>
      </c>
      <c r="I322" s="38">
        <v>0.125</v>
      </c>
      <c r="J322" s="31" t="s">
        <v>281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43925</v>
      </c>
      <c r="T322" s="451"/>
    </row>
    <row r="323" spans="1:20" ht="54" customHeight="1" x14ac:dyDescent="1.3">
      <c r="A323" s="31" t="s">
        <v>21564</v>
      </c>
      <c r="B323" s="31" t="s">
        <v>13863</v>
      </c>
      <c r="C323" s="31" t="s">
        <v>21565</v>
      </c>
      <c r="D323" s="31" t="s">
        <v>21566</v>
      </c>
      <c r="E323" s="31" t="s">
        <v>101</v>
      </c>
      <c r="F323" s="31" t="s">
        <v>123</v>
      </c>
      <c r="G323" s="31" t="s">
        <v>16223</v>
      </c>
      <c r="H323" s="31" t="s">
        <v>17126</v>
      </c>
      <c r="I323" s="38">
        <v>0.125</v>
      </c>
      <c r="J323" s="31" t="s">
        <v>281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43925</v>
      </c>
      <c r="T323" s="451"/>
    </row>
    <row r="324" spans="1:20" ht="54" customHeight="1" x14ac:dyDescent="1.3">
      <c r="A324" s="31" t="s">
        <v>21567</v>
      </c>
      <c r="B324" s="31" t="s">
        <v>1677</v>
      </c>
      <c r="C324" s="31" t="s">
        <v>21568</v>
      </c>
      <c r="D324" s="31" t="s">
        <v>21569</v>
      </c>
      <c r="E324" s="31" t="s">
        <v>101</v>
      </c>
      <c r="F324" s="31" t="s">
        <v>123</v>
      </c>
      <c r="G324" s="31" t="s">
        <v>16223</v>
      </c>
      <c r="H324" s="31" t="s">
        <v>17126</v>
      </c>
      <c r="I324" s="38">
        <v>0.125</v>
      </c>
      <c r="J324" s="31" t="s">
        <v>281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43925</v>
      </c>
      <c r="T324" s="451"/>
    </row>
    <row r="325" spans="1:20" ht="54" customHeight="1" x14ac:dyDescent="1.3">
      <c r="A325" s="31" t="s">
        <v>21570</v>
      </c>
      <c r="B325" s="31" t="s">
        <v>21571</v>
      </c>
      <c r="C325" s="31" t="s">
        <v>21572</v>
      </c>
      <c r="D325" s="31" t="s">
        <v>21573</v>
      </c>
      <c r="E325" s="31" t="s">
        <v>101</v>
      </c>
      <c r="F325" s="31" t="s">
        <v>123</v>
      </c>
      <c r="G325" s="31" t="s">
        <v>16223</v>
      </c>
      <c r="H325" s="31" t="s">
        <v>17126</v>
      </c>
      <c r="I325" s="38">
        <v>0.125</v>
      </c>
      <c r="J325" s="31" t="s">
        <v>281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43925</v>
      </c>
      <c r="T325" s="451"/>
    </row>
    <row r="326" spans="1:20" ht="54" customHeight="1" x14ac:dyDescent="1.3">
      <c r="A326" s="31" t="s">
        <v>21574</v>
      </c>
      <c r="B326" s="31" t="s">
        <v>21575</v>
      </c>
      <c r="C326" s="31" t="s">
        <v>21576</v>
      </c>
      <c r="D326" s="31" t="s">
        <v>21577</v>
      </c>
      <c r="E326" s="31" t="s">
        <v>687</v>
      </c>
      <c r="F326" s="31" t="s">
        <v>123</v>
      </c>
      <c r="G326" s="31" t="s">
        <v>16248</v>
      </c>
      <c r="H326" s="31" t="s">
        <v>18842</v>
      </c>
      <c r="I326" s="38">
        <v>0.41666666666666669</v>
      </c>
      <c r="J326" s="31" t="s">
        <v>281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51"/>
    </row>
    <row r="327" spans="1:20" ht="54" customHeight="1" x14ac:dyDescent="1.3">
      <c r="A327" s="31" t="s">
        <v>21578</v>
      </c>
      <c r="B327" s="31" t="s">
        <v>15074</v>
      </c>
      <c r="C327" s="31" t="s">
        <v>21579</v>
      </c>
      <c r="D327" s="31" t="s">
        <v>21580</v>
      </c>
      <c r="E327" s="31" t="s">
        <v>101</v>
      </c>
      <c r="F327" s="31" t="s">
        <v>123</v>
      </c>
      <c r="G327" s="31" t="s">
        <v>16223</v>
      </c>
      <c r="H327" s="31" t="s">
        <v>17126</v>
      </c>
      <c r="I327" s="38">
        <v>0.83333333333333337</v>
      </c>
      <c r="J327" s="31" t="s">
        <v>281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43925</v>
      </c>
      <c r="T327" s="451"/>
    </row>
    <row r="328" spans="1:20" ht="54" customHeight="1" x14ac:dyDescent="1.3">
      <c r="A328" s="679" t="s">
        <v>22223</v>
      </c>
      <c r="B328" s="680"/>
      <c r="C328" s="680"/>
      <c r="D328" s="680"/>
      <c r="E328" s="680"/>
      <c r="F328" s="680"/>
      <c r="G328" s="680"/>
      <c r="H328" s="680"/>
      <c r="I328" s="680"/>
      <c r="J328" s="680"/>
      <c r="K328" s="680"/>
      <c r="L328" s="680"/>
      <c r="M328" s="681"/>
      <c r="N328" s="23"/>
      <c r="O328" s="23"/>
      <c r="P328" s="23"/>
      <c r="Q328" s="23"/>
      <c r="R328" s="23"/>
      <c r="S328" s="29"/>
      <c r="T328" s="451"/>
    </row>
    <row r="329" spans="1:20" ht="54" customHeight="1" x14ac:dyDescent="1.3">
      <c r="A329" s="31" t="s">
        <v>22056</v>
      </c>
      <c r="B329" s="31" t="s">
        <v>11170</v>
      </c>
      <c r="C329" s="31" t="s">
        <v>22057</v>
      </c>
      <c r="D329" s="31" t="s">
        <v>22058</v>
      </c>
      <c r="E329" s="31" t="s">
        <v>101</v>
      </c>
      <c r="F329" s="31" t="s">
        <v>123</v>
      </c>
      <c r="G329" s="31" t="s">
        <v>16223</v>
      </c>
      <c r="H329" s="31" t="s">
        <v>17126</v>
      </c>
      <c r="I329" s="38">
        <v>0.25</v>
      </c>
      <c r="J329" s="31" t="s">
        <v>281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43925</v>
      </c>
      <c r="T329" s="451"/>
    </row>
    <row r="330" spans="1:20" ht="54" customHeight="1" x14ac:dyDescent="1.3">
      <c r="A330" s="31" t="s">
        <v>22059</v>
      </c>
      <c r="B330" s="31" t="s">
        <v>20440</v>
      </c>
      <c r="C330" s="31" t="s">
        <v>22060</v>
      </c>
      <c r="D330" s="31" t="s">
        <v>22061</v>
      </c>
      <c r="E330" s="31" t="s">
        <v>101</v>
      </c>
      <c r="F330" s="31" t="s">
        <v>123</v>
      </c>
      <c r="G330" s="31" t="s">
        <v>16223</v>
      </c>
      <c r="H330" s="31" t="s">
        <v>17126</v>
      </c>
      <c r="I330" s="38">
        <v>0.25</v>
      </c>
      <c r="J330" s="31" t="s">
        <v>281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43925</v>
      </c>
      <c r="T330" s="451"/>
    </row>
    <row r="331" spans="1:20" ht="54" customHeight="1" x14ac:dyDescent="1.3">
      <c r="A331" s="31" t="s">
        <v>22062</v>
      </c>
      <c r="B331" s="31" t="s">
        <v>22063</v>
      </c>
      <c r="C331" s="31" t="s">
        <v>22064</v>
      </c>
      <c r="D331" s="31" t="s">
        <v>22065</v>
      </c>
      <c r="E331" s="31" t="s">
        <v>101</v>
      </c>
      <c r="F331" s="31" t="s">
        <v>1304</v>
      </c>
      <c r="G331" s="31" t="s">
        <v>16564</v>
      </c>
      <c r="H331" s="31" t="s">
        <v>17473</v>
      </c>
      <c r="I331" s="38">
        <v>0.375</v>
      </c>
      <c r="J331" s="31" t="s">
        <v>281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22200</v>
      </c>
      <c r="T331" s="451"/>
    </row>
    <row r="332" spans="1:20" ht="54" customHeight="1" x14ac:dyDescent="1.3">
      <c r="A332" s="31" t="s">
        <v>22066</v>
      </c>
      <c r="B332" s="31" t="s">
        <v>22067</v>
      </c>
      <c r="C332" s="31" t="s">
        <v>22068</v>
      </c>
      <c r="D332" s="31" t="s">
        <v>22069</v>
      </c>
      <c r="E332" s="31" t="s">
        <v>101</v>
      </c>
      <c r="F332" s="31" t="s">
        <v>1304</v>
      </c>
      <c r="G332" s="31" t="s">
        <v>16185</v>
      </c>
      <c r="H332" s="31" t="s">
        <v>17126</v>
      </c>
      <c r="I332" s="38">
        <v>0.125</v>
      </c>
      <c r="J332" s="31" t="s">
        <v>281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22200</v>
      </c>
      <c r="T332" s="451"/>
    </row>
    <row r="333" spans="1:20" ht="61.5" customHeight="1" x14ac:dyDescent="1.3">
      <c r="A333" s="31" t="s">
        <v>22070</v>
      </c>
      <c r="B333" s="31" t="s">
        <v>7404</v>
      </c>
      <c r="C333" s="31" t="s">
        <v>22071</v>
      </c>
      <c r="D333" s="31" t="s">
        <v>22072</v>
      </c>
      <c r="E333" s="31" t="s">
        <v>101</v>
      </c>
      <c r="F333" s="31" t="s">
        <v>102</v>
      </c>
      <c r="G333" s="31" t="s">
        <v>16216</v>
      </c>
      <c r="H333" s="31" t="s">
        <v>18842</v>
      </c>
      <c r="I333" s="38">
        <v>0.47916666666666669</v>
      </c>
      <c r="J333" s="31" t="s">
        <v>281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22200</v>
      </c>
      <c r="T333" s="451"/>
    </row>
    <row r="334" spans="1:20" ht="61.5" customHeight="1" x14ac:dyDescent="1.3">
      <c r="A334" s="210" t="s">
        <v>22073</v>
      </c>
      <c r="B334" s="31" t="s">
        <v>7319</v>
      </c>
      <c r="C334" s="31" t="s">
        <v>22074</v>
      </c>
      <c r="D334" s="31" t="s">
        <v>22075</v>
      </c>
      <c r="E334" s="31" t="s">
        <v>101</v>
      </c>
      <c r="F334" s="31" t="s">
        <v>123</v>
      </c>
      <c r="G334" s="31" t="s">
        <v>16970</v>
      </c>
      <c r="H334" s="31" t="s">
        <v>17473</v>
      </c>
      <c r="I334" s="38">
        <v>0.41666666666666669</v>
      </c>
      <c r="J334" s="31" t="s">
        <v>281</v>
      </c>
      <c r="K334" s="31" t="s">
        <v>105</v>
      </c>
      <c r="L334" s="31" t="s">
        <v>106</v>
      </c>
      <c r="M334" s="31" t="s">
        <v>13380</v>
      </c>
      <c r="N334" s="23"/>
      <c r="O334" s="23"/>
      <c r="P334" s="23"/>
      <c r="Q334" s="23"/>
      <c r="R334" s="23"/>
      <c r="S334" s="29">
        <v>43925</v>
      </c>
      <c r="T334" s="451"/>
    </row>
    <row r="335" spans="1:20" ht="61.5" customHeight="1" x14ac:dyDescent="1.3">
      <c r="A335" s="210" t="s">
        <v>22076</v>
      </c>
      <c r="B335" s="31" t="s">
        <v>22077</v>
      </c>
      <c r="C335" s="31" t="s">
        <v>22078</v>
      </c>
      <c r="D335" s="31" t="s">
        <v>22079</v>
      </c>
      <c r="E335" s="31" t="s">
        <v>101</v>
      </c>
      <c r="F335" s="31" t="s">
        <v>123</v>
      </c>
      <c r="G335" s="31" t="s">
        <v>16970</v>
      </c>
      <c r="H335" s="31" t="s">
        <v>17473</v>
      </c>
      <c r="I335" s="38">
        <v>0.41666666666666669</v>
      </c>
      <c r="J335" s="31" t="s">
        <v>281</v>
      </c>
      <c r="K335" s="31" t="s">
        <v>105</v>
      </c>
      <c r="L335" s="31" t="s">
        <v>106</v>
      </c>
      <c r="M335" s="31" t="s">
        <v>13380</v>
      </c>
      <c r="N335" s="23"/>
      <c r="O335" s="23"/>
      <c r="P335" s="23"/>
      <c r="Q335" s="23"/>
      <c r="R335" s="23"/>
      <c r="S335" s="29">
        <v>43925</v>
      </c>
      <c r="T335" s="451"/>
    </row>
    <row r="336" spans="1:20" ht="61.5" customHeight="1" x14ac:dyDescent="1.3">
      <c r="A336" s="31" t="s">
        <v>22080</v>
      </c>
      <c r="B336" s="31" t="s">
        <v>15999</v>
      </c>
      <c r="C336" s="31" t="s">
        <v>22081</v>
      </c>
      <c r="D336" s="31" t="s">
        <v>22082</v>
      </c>
      <c r="E336" s="31" t="s">
        <v>101</v>
      </c>
      <c r="F336" s="31" t="s">
        <v>123</v>
      </c>
      <c r="G336" s="31" t="s">
        <v>16223</v>
      </c>
      <c r="H336" s="31" t="s">
        <v>17126</v>
      </c>
      <c r="I336" s="38">
        <v>0.25</v>
      </c>
      <c r="J336" s="31" t="s">
        <v>281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43925</v>
      </c>
      <c r="T336" s="451"/>
    </row>
    <row r="337" spans="1:20" ht="61.5" customHeight="1" x14ac:dyDescent="1.65">
      <c r="A337" s="693" t="s">
        <v>22228</v>
      </c>
      <c r="B337" s="797"/>
      <c r="C337" s="797"/>
      <c r="D337" s="797"/>
      <c r="E337" s="797"/>
      <c r="F337" s="797"/>
      <c r="G337" s="797"/>
      <c r="H337" s="797"/>
      <c r="I337" s="797"/>
      <c r="J337" s="797"/>
      <c r="K337" s="797"/>
      <c r="L337" s="797"/>
      <c r="M337" s="798"/>
      <c r="N337" s="54"/>
      <c r="O337" s="56"/>
      <c r="P337" s="54"/>
      <c r="Q337" s="42"/>
      <c r="R337" s="54"/>
      <c r="S337" s="117"/>
      <c r="T337" s="388">
        <v>1000000</v>
      </c>
    </row>
    <row r="338" spans="1:20" ht="61.5" customHeight="1" x14ac:dyDescent="1.3">
      <c r="A338" s="688" t="s">
        <v>22805</v>
      </c>
      <c r="B338" s="689"/>
      <c r="C338" s="689"/>
      <c r="D338" s="689"/>
      <c r="E338" s="689"/>
      <c r="F338" s="689"/>
      <c r="G338" s="689"/>
      <c r="H338" s="689"/>
      <c r="I338" s="689"/>
      <c r="J338" s="689"/>
      <c r="K338" s="689"/>
      <c r="L338" s="689"/>
      <c r="M338" s="690"/>
      <c r="N338" s="23"/>
      <c r="O338" s="23"/>
      <c r="P338" s="23"/>
      <c r="Q338" s="23"/>
      <c r="R338" s="23"/>
      <c r="S338" s="29"/>
      <c r="T338" s="451"/>
    </row>
    <row r="339" spans="1:20" ht="61.5" customHeight="1" x14ac:dyDescent="1.3">
      <c r="A339" s="31" t="s">
        <v>22678</v>
      </c>
      <c r="B339" s="31" t="s">
        <v>22679</v>
      </c>
      <c r="C339" s="31" t="s">
        <v>22680</v>
      </c>
      <c r="D339" s="31" t="s">
        <v>22681</v>
      </c>
      <c r="E339" s="31" t="s">
        <v>687</v>
      </c>
      <c r="F339" s="31" t="s">
        <v>123</v>
      </c>
      <c r="G339" s="31" t="s">
        <v>16248</v>
      </c>
      <c r="H339" s="31" t="s">
        <v>17112</v>
      </c>
      <c r="I339" s="38">
        <v>0.41666666666666669</v>
      </c>
      <c r="J339" s="31" t="s">
        <v>281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43425</v>
      </c>
      <c r="T339" s="451"/>
    </row>
    <row r="340" spans="1:20" ht="61.5" customHeight="1" x14ac:dyDescent="1.3">
      <c r="A340" s="31" t="s">
        <v>22682</v>
      </c>
      <c r="B340" s="31" t="s">
        <v>22683</v>
      </c>
      <c r="C340" s="31" t="s">
        <v>22684</v>
      </c>
      <c r="D340" s="31" t="s">
        <v>22685</v>
      </c>
      <c r="E340" s="31" t="s">
        <v>687</v>
      </c>
      <c r="F340" s="31" t="s">
        <v>123</v>
      </c>
      <c r="G340" s="31" t="s">
        <v>16248</v>
      </c>
      <c r="H340" s="31" t="s">
        <v>17112</v>
      </c>
      <c r="I340" s="38">
        <v>0.41666666666666669</v>
      </c>
      <c r="J340" s="31" t="s">
        <v>281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43425</v>
      </c>
      <c r="T340" s="451"/>
    </row>
    <row r="341" spans="1:20" ht="61.5" customHeight="1" x14ac:dyDescent="1.3">
      <c r="A341" s="682" t="s">
        <v>23235</v>
      </c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4"/>
      <c r="N341" s="23"/>
      <c r="O341" s="23"/>
      <c r="P341" s="23"/>
      <c r="Q341" s="23"/>
      <c r="R341" s="23"/>
      <c r="S341" s="29"/>
      <c r="T341" s="451"/>
    </row>
    <row r="342" spans="1:20" ht="61.5" customHeight="1" x14ac:dyDescent="1.3">
      <c r="A342" s="31" t="s">
        <v>23175</v>
      </c>
      <c r="B342" s="31" t="s">
        <v>14150</v>
      </c>
      <c r="C342" s="31" t="s">
        <v>23176</v>
      </c>
      <c r="D342" s="31" t="s">
        <v>23177</v>
      </c>
      <c r="E342" s="31" t="s">
        <v>101</v>
      </c>
      <c r="F342" s="31" t="s">
        <v>123</v>
      </c>
      <c r="G342" s="31" t="s">
        <v>16223</v>
      </c>
      <c r="H342" s="31" t="s">
        <v>21136</v>
      </c>
      <c r="I342" s="38">
        <v>0.16666666666666666</v>
      </c>
      <c r="J342" s="31" t="s">
        <v>281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43925</v>
      </c>
      <c r="T342" s="451"/>
    </row>
    <row r="343" spans="1:20" ht="61.5" customHeight="1" x14ac:dyDescent="1.3">
      <c r="A343" s="31" t="s">
        <v>23178</v>
      </c>
      <c r="B343" s="31" t="s">
        <v>1737</v>
      </c>
      <c r="C343" s="31" t="s">
        <v>23179</v>
      </c>
      <c r="D343" s="31" t="s">
        <v>23180</v>
      </c>
      <c r="E343" s="31" t="s">
        <v>101</v>
      </c>
      <c r="F343" s="31" t="s">
        <v>102</v>
      </c>
      <c r="G343" s="31" t="s">
        <v>16267</v>
      </c>
      <c r="H343" s="31" t="s">
        <v>17112</v>
      </c>
      <c r="I343" s="38">
        <v>0.125</v>
      </c>
      <c r="J343" s="31" t="s">
        <v>281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3"/>
      <c r="R343" s="23"/>
      <c r="S343" s="29">
        <v>22200</v>
      </c>
      <c r="T343" s="451"/>
    </row>
    <row r="344" spans="1:20" ht="61.5" customHeight="1" x14ac:dyDescent="1.3">
      <c r="A344" s="31" t="s">
        <v>23181</v>
      </c>
      <c r="B344" s="31" t="s">
        <v>23182</v>
      </c>
      <c r="C344" s="31" t="s">
        <v>23183</v>
      </c>
      <c r="D344" s="31" t="s">
        <v>23184</v>
      </c>
      <c r="E344" s="31" t="s">
        <v>101</v>
      </c>
      <c r="F344" s="31" t="s">
        <v>1304</v>
      </c>
      <c r="G344" s="31" t="s">
        <v>16185</v>
      </c>
      <c r="H344" s="31" t="s">
        <v>20921</v>
      </c>
      <c r="I344" s="38">
        <v>0.25</v>
      </c>
      <c r="J344" s="31" t="s">
        <v>281</v>
      </c>
      <c r="K344" s="31" t="s">
        <v>105</v>
      </c>
      <c r="L344" s="31" t="s">
        <v>106</v>
      </c>
      <c r="M344" s="31" t="s">
        <v>491</v>
      </c>
      <c r="N344" s="23"/>
      <c r="O344" s="23"/>
      <c r="P344" s="23"/>
      <c r="Q344" s="23"/>
      <c r="R344" s="23"/>
      <c r="S344" s="29">
        <v>26200</v>
      </c>
      <c r="T344" s="451"/>
    </row>
    <row r="345" spans="1:20" ht="61.5" customHeight="1" x14ac:dyDescent="1.3">
      <c r="A345" s="31" t="s">
        <v>23185</v>
      </c>
      <c r="B345" s="31" t="s">
        <v>23186</v>
      </c>
      <c r="C345" s="31" t="s">
        <v>23187</v>
      </c>
      <c r="D345" s="31" t="s">
        <v>23188</v>
      </c>
      <c r="E345" s="31" t="s">
        <v>101</v>
      </c>
      <c r="F345" s="31" t="s">
        <v>1304</v>
      </c>
      <c r="G345" s="31" t="s">
        <v>16185</v>
      </c>
      <c r="H345" s="31" t="s">
        <v>20921</v>
      </c>
      <c r="I345" s="38">
        <v>0.25</v>
      </c>
      <c r="J345" s="31" t="s">
        <v>281</v>
      </c>
      <c r="K345" s="31" t="s">
        <v>105</v>
      </c>
      <c r="L345" s="31" t="s">
        <v>106</v>
      </c>
      <c r="M345" s="31" t="s">
        <v>491</v>
      </c>
      <c r="N345" s="23"/>
      <c r="O345" s="23"/>
      <c r="P345" s="23"/>
      <c r="Q345" s="23"/>
      <c r="R345" s="23"/>
      <c r="S345" s="29">
        <v>26200</v>
      </c>
      <c r="T345" s="451"/>
    </row>
    <row r="346" spans="1:20" ht="61.5" customHeight="1" x14ac:dyDescent="1.3">
      <c r="A346" s="31" t="s">
        <v>23189</v>
      </c>
      <c r="B346" s="31" t="s">
        <v>23190</v>
      </c>
      <c r="C346" s="31" t="s">
        <v>23191</v>
      </c>
      <c r="D346" s="31" t="s">
        <v>23192</v>
      </c>
      <c r="E346" s="31" t="s">
        <v>101</v>
      </c>
      <c r="F346" s="31" t="s">
        <v>1304</v>
      </c>
      <c r="G346" s="31" t="s">
        <v>16564</v>
      </c>
      <c r="H346" s="31" t="s">
        <v>19365</v>
      </c>
      <c r="I346" s="38">
        <v>0.41666666666666669</v>
      </c>
      <c r="J346" s="31" t="s">
        <v>281</v>
      </c>
      <c r="K346" s="31" t="s">
        <v>105</v>
      </c>
      <c r="L346" s="31" t="s">
        <v>106</v>
      </c>
      <c r="M346" s="31" t="s">
        <v>107</v>
      </c>
      <c r="N346" s="23"/>
      <c r="O346" s="23"/>
      <c r="P346" s="23"/>
      <c r="Q346" s="23"/>
      <c r="R346" s="23"/>
      <c r="S346" s="29">
        <v>22200</v>
      </c>
      <c r="T346" s="451"/>
    </row>
    <row r="347" spans="1:20" ht="61.5" customHeight="1" x14ac:dyDescent="1.3">
      <c r="A347" s="31" t="s">
        <v>23193</v>
      </c>
      <c r="B347" s="31" t="s">
        <v>23194</v>
      </c>
      <c r="C347" s="31" t="s">
        <v>23195</v>
      </c>
      <c r="D347" s="31" t="s">
        <v>23196</v>
      </c>
      <c r="E347" s="31" t="s">
        <v>101</v>
      </c>
      <c r="F347" s="31" t="s">
        <v>123</v>
      </c>
      <c r="G347" s="31" t="s">
        <v>16205</v>
      </c>
      <c r="H347" s="31" t="s">
        <v>20921</v>
      </c>
      <c r="I347" s="38">
        <v>0.41666666666666669</v>
      </c>
      <c r="J347" s="31" t="s">
        <v>281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43925</v>
      </c>
      <c r="T347" s="451"/>
    </row>
    <row r="348" spans="1:20" ht="61.5" customHeight="1" x14ac:dyDescent="1.3">
      <c r="A348" s="31" t="s">
        <v>23197</v>
      </c>
      <c r="B348" s="31" t="s">
        <v>23198</v>
      </c>
      <c r="C348" s="31" t="s">
        <v>23199</v>
      </c>
      <c r="D348" s="31" t="s">
        <v>23200</v>
      </c>
      <c r="E348" s="31" t="s">
        <v>101</v>
      </c>
      <c r="F348" s="31" t="s">
        <v>123</v>
      </c>
      <c r="G348" s="31" t="s">
        <v>16205</v>
      </c>
      <c r="H348" s="31" t="s">
        <v>20921</v>
      </c>
      <c r="I348" s="38">
        <v>0.41666666666666669</v>
      </c>
      <c r="J348" s="31" t="s">
        <v>281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43925</v>
      </c>
      <c r="T348" s="451"/>
    </row>
    <row r="349" spans="1:20" ht="61.5" customHeight="1" x14ac:dyDescent="1.3">
      <c r="A349" s="31" t="s">
        <v>23201</v>
      </c>
      <c r="B349" s="31" t="s">
        <v>4530</v>
      </c>
      <c r="C349" s="31" t="s">
        <v>23202</v>
      </c>
      <c r="D349" s="31" t="s">
        <v>23203</v>
      </c>
      <c r="E349" s="31" t="s">
        <v>687</v>
      </c>
      <c r="F349" s="31" t="s">
        <v>1304</v>
      </c>
      <c r="G349" s="31" t="s">
        <v>19231</v>
      </c>
      <c r="H349" s="31" t="s">
        <v>17112</v>
      </c>
      <c r="I349" s="38">
        <v>0.83333333333333337</v>
      </c>
      <c r="J349" s="31" t="s">
        <v>281</v>
      </c>
      <c r="K349" s="31" t="s">
        <v>105</v>
      </c>
      <c r="L349" s="31" t="s">
        <v>106</v>
      </c>
      <c r="M349" s="31" t="s">
        <v>107</v>
      </c>
      <c r="N349" s="23"/>
      <c r="O349" s="23"/>
      <c r="P349" s="23"/>
      <c r="Q349" s="23"/>
      <c r="R349" s="23"/>
      <c r="S349" s="29">
        <v>22200</v>
      </c>
      <c r="T349" s="451"/>
    </row>
    <row r="350" spans="1:20" ht="61.5" customHeight="1" x14ac:dyDescent="1.3">
      <c r="A350" s="31" t="s">
        <v>23204</v>
      </c>
      <c r="B350" s="31" t="s">
        <v>23205</v>
      </c>
      <c r="C350" s="31" t="s">
        <v>23206</v>
      </c>
      <c r="D350" s="31" t="s">
        <v>23207</v>
      </c>
      <c r="E350" s="31" t="s">
        <v>687</v>
      </c>
      <c r="F350" s="31" t="s">
        <v>1304</v>
      </c>
      <c r="G350" s="31" t="s">
        <v>19231</v>
      </c>
      <c r="H350" s="31" t="s">
        <v>17112</v>
      </c>
      <c r="I350" s="38">
        <v>0.83333333333333337</v>
      </c>
      <c r="J350" s="31" t="s">
        <v>281</v>
      </c>
      <c r="K350" s="31" t="s">
        <v>105</v>
      </c>
      <c r="L350" s="31" t="s">
        <v>106</v>
      </c>
      <c r="M350" s="31" t="s">
        <v>107</v>
      </c>
      <c r="N350" s="23"/>
      <c r="O350" s="23"/>
      <c r="P350" s="23"/>
      <c r="Q350" s="23"/>
      <c r="R350" s="23"/>
      <c r="S350" s="29">
        <v>22200</v>
      </c>
      <c r="T350" s="451"/>
    </row>
    <row r="351" spans="1:20" ht="61.5" customHeight="1" x14ac:dyDescent="1.3">
      <c r="A351" s="31" t="s">
        <v>23208</v>
      </c>
      <c r="B351" s="31" t="s">
        <v>4361</v>
      </c>
      <c r="C351" s="31" t="s">
        <v>23209</v>
      </c>
      <c r="D351" s="31" t="s">
        <v>23210</v>
      </c>
      <c r="E351" s="31" t="s">
        <v>687</v>
      </c>
      <c r="F351" s="31" t="s">
        <v>1304</v>
      </c>
      <c r="G351" s="31" t="s">
        <v>19231</v>
      </c>
      <c r="H351" s="31" t="s">
        <v>17112</v>
      </c>
      <c r="I351" s="38">
        <v>0.83333333333333337</v>
      </c>
      <c r="J351" s="31" t="s">
        <v>281</v>
      </c>
      <c r="K351" s="31" t="s">
        <v>105</v>
      </c>
      <c r="L351" s="31" t="s">
        <v>106</v>
      </c>
      <c r="M351" s="31" t="s">
        <v>107</v>
      </c>
      <c r="N351" s="23"/>
      <c r="O351" s="23"/>
      <c r="P351" s="23"/>
      <c r="Q351" s="23"/>
      <c r="R351" s="23"/>
      <c r="S351" s="29">
        <v>22200</v>
      </c>
      <c r="T351" s="451"/>
    </row>
    <row r="352" spans="1:20" ht="61.5" customHeight="1" x14ac:dyDescent="1.3">
      <c r="A352" s="31" t="s">
        <v>23211</v>
      </c>
      <c r="B352" s="31" t="s">
        <v>4820</v>
      </c>
      <c r="C352" s="31" t="s">
        <v>23212</v>
      </c>
      <c r="D352" s="31" t="s">
        <v>23213</v>
      </c>
      <c r="E352" s="31" t="s">
        <v>687</v>
      </c>
      <c r="F352" s="31" t="s">
        <v>1304</v>
      </c>
      <c r="G352" s="31" t="s">
        <v>19231</v>
      </c>
      <c r="H352" s="31" t="s">
        <v>17112</v>
      </c>
      <c r="I352" s="38">
        <v>0.83333333333333337</v>
      </c>
      <c r="J352" s="31" t="s">
        <v>281</v>
      </c>
      <c r="K352" s="31" t="s">
        <v>105</v>
      </c>
      <c r="L352" s="31" t="s">
        <v>106</v>
      </c>
      <c r="M352" s="31" t="s">
        <v>107</v>
      </c>
      <c r="N352" s="23"/>
      <c r="O352" s="23"/>
      <c r="P352" s="23"/>
      <c r="Q352" s="23"/>
      <c r="R352" s="23"/>
      <c r="S352" s="29">
        <v>22200</v>
      </c>
      <c r="T352" s="451"/>
    </row>
    <row r="353" spans="1:19" ht="61.5" customHeight="1" x14ac:dyDescent="1.05">
      <c r="A353" s="31" t="s">
        <v>23214</v>
      </c>
      <c r="B353" s="31" t="s">
        <v>3769</v>
      </c>
      <c r="C353" s="31" t="s">
        <v>23215</v>
      </c>
      <c r="D353" s="31" t="s">
        <v>23216</v>
      </c>
      <c r="E353" s="31" t="s">
        <v>687</v>
      </c>
      <c r="F353" s="31" t="s">
        <v>1304</v>
      </c>
      <c r="G353" s="31" t="s">
        <v>19231</v>
      </c>
      <c r="H353" s="31" t="s">
        <v>17112</v>
      </c>
      <c r="I353" s="38">
        <v>0.83333333333333337</v>
      </c>
      <c r="J353" s="31" t="s">
        <v>281</v>
      </c>
      <c r="K353" s="31" t="s">
        <v>105</v>
      </c>
      <c r="L353" s="31" t="s">
        <v>106</v>
      </c>
      <c r="M353" s="31" t="s">
        <v>107</v>
      </c>
      <c r="N353" s="23"/>
      <c r="O353" s="23"/>
      <c r="P353" s="23"/>
      <c r="Q353" s="23"/>
      <c r="R353" s="23"/>
      <c r="S353" s="29">
        <v>22200</v>
      </c>
    </row>
    <row r="354" spans="1:19" ht="61.5" customHeight="1" x14ac:dyDescent="1.05">
      <c r="A354" s="31" t="s">
        <v>23217</v>
      </c>
      <c r="B354" s="31" t="s">
        <v>23218</v>
      </c>
      <c r="C354" s="31" t="s">
        <v>23219</v>
      </c>
      <c r="D354" s="31" t="s">
        <v>23220</v>
      </c>
      <c r="E354" s="31" t="s">
        <v>687</v>
      </c>
      <c r="F354" s="31" t="s">
        <v>1304</v>
      </c>
      <c r="G354" s="31" t="s">
        <v>19231</v>
      </c>
      <c r="H354" s="31" t="s">
        <v>17112</v>
      </c>
      <c r="I354" s="38">
        <v>0.83333333333333337</v>
      </c>
      <c r="J354" s="31" t="s">
        <v>281</v>
      </c>
      <c r="K354" s="31" t="s">
        <v>105</v>
      </c>
      <c r="L354" s="31" t="s">
        <v>106</v>
      </c>
      <c r="M354" s="31" t="s">
        <v>107</v>
      </c>
      <c r="N354" s="23"/>
      <c r="O354" s="23"/>
      <c r="P354" s="23"/>
      <c r="Q354" s="23"/>
      <c r="R354" s="23"/>
      <c r="S354" s="29">
        <v>22200</v>
      </c>
    </row>
    <row r="355" spans="1:19" ht="61.5" customHeight="1" x14ac:dyDescent="1.05">
      <c r="A355" s="31" t="s">
        <v>23221</v>
      </c>
      <c r="B355" s="31" t="s">
        <v>20923</v>
      </c>
      <c r="C355" s="31" t="s">
        <v>23222</v>
      </c>
      <c r="D355" s="31" t="s">
        <v>23223</v>
      </c>
      <c r="E355" s="31" t="s">
        <v>687</v>
      </c>
      <c r="F355" s="31" t="s">
        <v>1304</v>
      </c>
      <c r="G355" s="31" t="s">
        <v>19231</v>
      </c>
      <c r="H355" s="31" t="s">
        <v>17112</v>
      </c>
      <c r="I355" s="38">
        <v>0.83333333333333337</v>
      </c>
      <c r="J355" s="31" t="s">
        <v>281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29">
        <v>22200</v>
      </c>
    </row>
    <row r="356" spans="1:19" ht="61.5" customHeight="1" x14ac:dyDescent="1.05">
      <c r="A356" s="31" t="s">
        <v>23224</v>
      </c>
      <c r="B356" s="31" t="s">
        <v>23225</v>
      </c>
      <c r="C356" s="31" t="s">
        <v>23226</v>
      </c>
      <c r="D356" s="31" t="s">
        <v>23227</v>
      </c>
      <c r="E356" s="31" t="s">
        <v>687</v>
      </c>
      <c r="F356" s="31" t="s">
        <v>1304</v>
      </c>
      <c r="G356" s="31" t="s">
        <v>19231</v>
      </c>
      <c r="H356" s="31" t="s">
        <v>17112</v>
      </c>
      <c r="I356" s="38">
        <v>0.83333333333333337</v>
      </c>
      <c r="J356" s="31" t="s">
        <v>281</v>
      </c>
      <c r="K356" s="31" t="s">
        <v>105</v>
      </c>
      <c r="L356" s="31" t="s">
        <v>106</v>
      </c>
      <c r="M356" s="31" t="s">
        <v>107</v>
      </c>
      <c r="N356" s="23"/>
      <c r="O356" s="23"/>
      <c r="P356" s="23"/>
      <c r="Q356" s="23"/>
      <c r="R356" s="23"/>
      <c r="S356" s="29">
        <v>22200</v>
      </c>
    </row>
    <row r="357" spans="1:19" ht="61.5" customHeight="1" x14ac:dyDescent="1.05">
      <c r="A357" s="31" t="s">
        <v>23228</v>
      </c>
      <c r="B357" s="31" t="s">
        <v>23229</v>
      </c>
      <c r="C357" s="31" t="s">
        <v>23230</v>
      </c>
      <c r="D357" s="31" t="s">
        <v>23231</v>
      </c>
      <c r="E357" s="31" t="s">
        <v>687</v>
      </c>
      <c r="F357" s="31" t="s">
        <v>1304</v>
      </c>
      <c r="G357" s="31" t="s">
        <v>19231</v>
      </c>
      <c r="H357" s="31" t="s">
        <v>17112</v>
      </c>
      <c r="I357" s="38">
        <v>0.83333333333333337</v>
      </c>
      <c r="J357" s="31" t="s">
        <v>281</v>
      </c>
      <c r="K357" s="31" t="s">
        <v>105</v>
      </c>
      <c r="L357" s="31" t="s">
        <v>106</v>
      </c>
      <c r="M357" s="31" t="s">
        <v>107</v>
      </c>
      <c r="N357" s="23"/>
      <c r="O357" s="23"/>
      <c r="P357" s="23"/>
      <c r="Q357" s="23"/>
      <c r="R357" s="23"/>
      <c r="S357" s="29">
        <v>22200</v>
      </c>
    </row>
    <row r="358" spans="1:19" ht="61.5" customHeight="1" x14ac:dyDescent="1.05">
      <c r="A358" s="31" t="s">
        <v>23232</v>
      </c>
      <c r="B358" s="31" t="s">
        <v>16480</v>
      </c>
      <c r="C358" s="31" t="s">
        <v>23233</v>
      </c>
      <c r="D358" s="31" t="s">
        <v>23234</v>
      </c>
      <c r="E358" s="31" t="s">
        <v>687</v>
      </c>
      <c r="F358" s="31" t="s">
        <v>1304</v>
      </c>
      <c r="G358" s="31" t="s">
        <v>19231</v>
      </c>
      <c r="H358" s="31" t="s">
        <v>17112</v>
      </c>
      <c r="I358" s="38">
        <v>0.83333333333333337</v>
      </c>
      <c r="J358" s="31" t="s">
        <v>281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22200</v>
      </c>
    </row>
    <row r="359" spans="1:19" ht="61.5" customHeight="1" x14ac:dyDescent="0.7">
      <c r="A359" s="682" t="s">
        <v>23919</v>
      </c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4"/>
      <c r="N359" s="23"/>
      <c r="O359" s="23"/>
      <c r="P359" s="23"/>
      <c r="Q359" s="23"/>
      <c r="R359" s="23"/>
      <c r="S359" s="29"/>
    </row>
    <row r="360" spans="1:19" ht="61.5" customHeight="1" x14ac:dyDescent="1.05">
      <c r="A360" s="31" t="s">
        <v>23787</v>
      </c>
      <c r="B360" s="31" t="s">
        <v>23788</v>
      </c>
      <c r="C360" s="31" t="s">
        <v>23789</v>
      </c>
      <c r="D360" s="31" t="s">
        <v>23790</v>
      </c>
      <c r="E360" s="31" t="s">
        <v>101</v>
      </c>
      <c r="F360" s="31" t="s">
        <v>102</v>
      </c>
      <c r="G360" s="31" t="s">
        <v>16190</v>
      </c>
      <c r="H360" s="31" t="s">
        <v>21136</v>
      </c>
      <c r="I360" s="38">
        <v>0.375</v>
      </c>
      <c r="J360" s="31" t="s">
        <v>281</v>
      </c>
      <c r="K360" s="31" t="s">
        <v>105</v>
      </c>
      <c r="L360" s="31" t="s">
        <v>106</v>
      </c>
      <c r="M360" s="31" t="s">
        <v>491</v>
      </c>
      <c r="N360" s="23"/>
      <c r="O360" s="23"/>
      <c r="P360" s="23"/>
      <c r="Q360" s="23"/>
      <c r="R360" s="23"/>
      <c r="S360" s="29">
        <v>26200</v>
      </c>
    </row>
    <row r="361" spans="1:19" ht="61.5" customHeight="1" x14ac:dyDescent="1.05">
      <c r="A361" s="31" t="s">
        <v>23791</v>
      </c>
      <c r="B361" s="31" t="s">
        <v>23792</v>
      </c>
      <c r="C361" s="31" t="s">
        <v>23793</v>
      </c>
      <c r="D361" s="31" t="s">
        <v>23794</v>
      </c>
      <c r="E361" s="31" t="s">
        <v>101</v>
      </c>
      <c r="F361" s="31" t="s">
        <v>1304</v>
      </c>
      <c r="G361" s="31" t="s">
        <v>16656</v>
      </c>
      <c r="H361" s="31" t="s">
        <v>20921</v>
      </c>
      <c r="I361" s="38">
        <v>0.25</v>
      </c>
      <c r="J361" s="31" t="s">
        <v>281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22200</v>
      </c>
    </row>
    <row r="362" spans="1:19" ht="61.5" customHeight="1" x14ac:dyDescent="1.05">
      <c r="A362" s="31" t="s">
        <v>23795</v>
      </c>
      <c r="B362" s="31" t="s">
        <v>23796</v>
      </c>
      <c r="C362" s="31" t="s">
        <v>23797</v>
      </c>
      <c r="D362" s="31" t="s">
        <v>23798</v>
      </c>
      <c r="E362" s="31" t="s">
        <v>101</v>
      </c>
      <c r="F362" s="31" t="s">
        <v>123</v>
      </c>
      <c r="G362" s="31" t="s">
        <v>16223</v>
      </c>
      <c r="H362" s="31" t="s">
        <v>20921</v>
      </c>
      <c r="I362" s="38">
        <v>0.125</v>
      </c>
      <c r="J362" s="31" t="s">
        <v>281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43925</v>
      </c>
    </row>
    <row r="363" spans="1:19" ht="61.5" customHeight="1" x14ac:dyDescent="1.05">
      <c r="A363" s="31" t="s">
        <v>23799</v>
      </c>
      <c r="B363" s="31" t="s">
        <v>23800</v>
      </c>
      <c r="C363" s="31" t="s">
        <v>23801</v>
      </c>
      <c r="D363" s="31" t="s">
        <v>23802</v>
      </c>
      <c r="E363" s="31" t="s">
        <v>101</v>
      </c>
      <c r="F363" s="31" t="s">
        <v>1304</v>
      </c>
      <c r="G363" s="31" t="s">
        <v>16656</v>
      </c>
      <c r="H363" s="31" t="s">
        <v>20921</v>
      </c>
      <c r="I363" s="38">
        <v>0.83333333333333337</v>
      </c>
      <c r="J363" s="31" t="s">
        <v>281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22200</v>
      </c>
    </row>
    <row r="364" spans="1:19" ht="61.5" customHeight="1" x14ac:dyDescent="1.05">
      <c r="A364" s="31" t="s">
        <v>23803</v>
      </c>
      <c r="B364" s="31" t="s">
        <v>23804</v>
      </c>
      <c r="C364" s="31" t="s">
        <v>23805</v>
      </c>
      <c r="D364" s="31" t="s">
        <v>23806</v>
      </c>
      <c r="E364" s="31" t="s">
        <v>101</v>
      </c>
      <c r="F364" s="31" t="s">
        <v>123</v>
      </c>
      <c r="G364" s="31" t="s">
        <v>16223</v>
      </c>
      <c r="H364" s="31" t="s">
        <v>19365</v>
      </c>
      <c r="I364" s="38">
        <v>0.125</v>
      </c>
      <c r="J364" s="31" t="s">
        <v>281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43925</v>
      </c>
    </row>
    <row r="365" spans="1:19" ht="61.5" customHeight="1" x14ac:dyDescent="1.05">
      <c r="A365" s="31" t="s">
        <v>23807</v>
      </c>
      <c r="B365" s="31" t="s">
        <v>6715</v>
      </c>
      <c r="C365" s="31" t="s">
        <v>23808</v>
      </c>
      <c r="D365" s="31" t="s">
        <v>23809</v>
      </c>
      <c r="E365" s="31" t="s">
        <v>101</v>
      </c>
      <c r="F365" s="31" t="s">
        <v>1304</v>
      </c>
      <c r="G365" s="31" t="s">
        <v>16185</v>
      </c>
      <c r="H365" s="31" t="s">
        <v>20921</v>
      </c>
      <c r="I365" s="38">
        <v>0.125</v>
      </c>
      <c r="J365" s="31" t="s">
        <v>281</v>
      </c>
      <c r="K365" s="31" t="s">
        <v>105</v>
      </c>
      <c r="L365" s="31" t="s">
        <v>106</v>
      </c>
      <c r="M365" s="31" t="s">
        <v>491</v>
      </c>
      <c r="N365" s="23"/>
      <c r="O365" s="23"/>
      <c r="P365" s="23"/>
      <c r="Q365" s="23"/>
      <c r="R365" s="23"/>
      <c r="S365" s="29">
        <v>26200</v>
      </c>
    </row>
    <row r="366" spans="1:19" ht="61.5" customHeight="1" x14ac:dyDescent="1.05">
      <c r="A366" s="31" t="s">
        <v>23810</v>
      </c>
      <c r="B366" s="31" t="s">
        <v>23811</v>
      </c>
      <c r="C366" s="31" t="s">
        <v>23812</v>
      </c>
      <c r="D366" s="31" t="s">
        <v>23813</v>
      </c>
      <c r="E366" s="31" t="s">
        <v>101</v>
      </c>
      <c r="F366" s="31" t="s">
        <v>102</v>
      </c>
      <c r="G366" s="31" t="s">
        <v>16190</v>
      </c>
      <c r="H366" s="31" t="s">
        <v>21136</v>
      </c>
      <c r="I366" s="38">
        <v>0.375</v>
      </c>
      <c r="J366" s="31" t="s">
        <v>281</v>
      </c>
      <c r="K366" s="31" t="s">
        <v>105</v>
      </c>
      <c r="L366" s="31" t="s">
        <v>106</v>
      </c>
      <c r="M366" s="31" t="s">
        <v>491</v>
      </c>
      <c r="N366" s="23"/>
      <c r="O366" s="23"/>
      <c r="P366" s="23"/>
      <c r="Q366" s="23"/>
      <c r="R366" s="23"/>
      <c r="S366" s="29">
        <v>26200</v>
      </c>
    </row>
    <row r="367" spans="1:19" ht="61.5" customHeight="1" x14ac:dyDescent="1.3">
      <c r="A367" s="679" t="s">
        <v>23941</v>
      </c>
      <c r="B367" s="680"/>
      <c r="C367" s="680"/>
      <c r="D367" s="680"/>
      <c r="E367" s="680"/>
      <c r="F367" s="680"/>
      <c r="G367" s="680"/>
      <c r="H367" s="680"/>
      <c r="I367" s="680"/>
      <c r="J367" s="680"/>
      <c r="K367" s="680"/>
      <c r="L367" s="680"/>
      <c r="M367" s="681"/>
      <c r="N367" s="23"/>
      <c r="O367" s="23"/>
      <c r="P367" s="23"/>
      <c r="Q367" s="23"/>
      <c r="R367" s="23"/>
      <c r="S367" s="29"/>
    </row>
    <row r="368" spans="1:19" ht="61.5" customHeight="1" x14ac:dyDescent="1.05">
      <c r="A368" s="31" t="s">
        <v>24653</v>
      </c>
      <c r="B368" s="31" t="s">
        <v>24654</v>
      </c>
      <c r="C368" s="31" t="s">
        <v>24655</v>
      </c>
      <c r="D368" s="31" t="s">
        <v>24656</v>
      </c>
      <c r="E368" s="31" t="s">
        <v>687</v>
      </c>
      <c r="F368" s="31" t="s">
        <v>102</v>
      </c>
      <c r="G368" s="31" t="s">
        <v>16324</v>
      </c>
      <c r="H368" s="31" t="s">
        <v>22838</v>
      </c>
      <c r="I368" s="38">
        <v>0.79166666666666663</v>
      </c>
      <c r="J368" s="31" t="s">
        <v>281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9">
        <v>25200</v>
      </c>
    </row>
    <row r="369" spans="1:20" ht="61.5" customHeight="1" x14ac:dyDescent="1.3">
      <c r="A369" s="31" t="s">
        <v>24657</v>
      </c>
      <c r="B369" s="31" t="s">
        <v>6948</v>
      </c>
      <c r="C369" s="31" t="s">
        <v>24658</v>
      </c>
      <c r="D369" s="31" t="s">
        <v>24659</v>
      </c>
      <c r="E369" s="31" t="s">
        <v>101</v>
      </c>
      <c r="F369" s="31" t="s">
        <v>1304</v>
      </c>
      <c r="G369" s="31" t="s">
        <v>16656</v>
      </c>
      <c r="H369" s="31" t="s">
        <v>20921</v>
      </c>
      <c r="I369" s="38">
        <v>0.41666666666666669</v>
      </c>
      <c r="J369" s="31" t="s">
        <v>281</v>
      </c>
      <c r="K369" s="31" t="s">
        <v>105</v>
      </c>
      <c r="L369" s="31" t="s">
        <v>106</v>
      </c>
      <c r="M369" s="31" t="s">
        <v>107</v>
      </c>
      <c r="N369" s="23"/>
      <c r="O369" s="23"/>
      <c r="P369" s="23"/>
      <c r="Q369" s="23"/>
      <c r="R369" s="23"/>
      <c r="S369" s="29">
        <v>22200</v>
      </c>
      <c r="T369" s="451"/>
    </row>
    <row r="370" spans="1:20" ht="61.5" customHeight="1" x14ac:dyDescent="1.3">
      <c r="A370" s="31" t="s">
        <v>24660</v>
      </c>
      <c r="B370" s="31" t="s">
        <v>24661</v>
      </c>
      <c r="C370" s="31" t="s">
        <v>24662</v>
      </c>
      <c r="D370" s="31" t="s">
        <v>24663</v>
      </c>
      <c r="E370" s="31" t="s">
        <v>101</v>
      </c>
      <c r="F370" s="31" t="s">
        <v>102</v>
      </c>
      <c r="G370" s="31" t="s">
        <v>16190</v>
      </c>
      <c r="H370" s="31" t="s">
        <v>19365</v>
      </c>
      <c r="I370" s="38">
        <v>0.41666666666666669</v>
      </c>
      <c r="J370" s="31" t="s">
        <v>281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3"/>
      <c r="R370" s="23"/>
      <c r="S370" s="29">
        <v>26200</v>
      </c>
      <c r="T370" s="451"/>
    </row>
    <row r="371" spans="1:20" ht="61.5" customHeight="1" x14ac:dyDescent="1.3">
      <c r="A371" s="31" t="s">
        <v>24664</v>
      </c>
      <c r="B371" s="31" t="s">
        <v>8287</v>
      </c>
      <c r="C371" s="31" t="s">
        <v>24665</v>
      </c>
      <c r="D371" s="31" t="s">
        <v>24666</v>
      </c>
      <c r="E371" s="31" t="s">
        <v>101</v>
      </c>
      <c r="F371" s="31" t="s">
        <v>1304</v>
      </c>
      <c r="G371" s="31" t="s">
        <v>16656</v>
      </c>
      <c r="H371" s="31" t="s">
        <v>20921</v>
      </c>
      <c r="I371" s="38">
        <v>0.41666666666666669</v>
      </c>
      <c r="J371" s="31" t="s">
        <v>281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22200</v>
      </c>
      <c r="T371" s="451"/>
    </row>
    <row r="372" spans="1:20" ht="61.5" customHeight="1" x14ac:dyDescent="1.3">
      <c r="A372" s="31" t="s">
        <v>24667</v>
      </c>
      <c r="B372" s="31" t="s">
        <v>10348</v>
      </c>
      <c r="C372" s="31" t="s">
        <v>24668</v>
      </c>
      <c r="D372" s="31" t="s">
        <v>24669</v>
      </c>
      <c r="E372" s="31" t="s">
        <v>101</v>
      </c>
      <c r="F372" s="31" t="s">
        <v>123</v>
      </c>
      <c r="G372" s="31" t="s">
        <v>16223</v>
      </c>
      <c r="H372" s="31" t="s">
        <v>20921</v>
      </c>
      <c r="I372" s="38">
        <v>0.125</v>
      </c>
      <c r="J372" s="31" t="s">
        <v>281</v>
      </c>
      <c r="K372" s="31" t="s">
        <v>105</v>
      </c>
      <c r="L372" s="31" t="s">
        <v>106</v>
      </c>
      <c r="M372" s="31" t="s">
        <v>995</v>
      </c>
      <c r="N372" s="23"/>
      <c r="O372" s="23"/>
      <c r="P372" s="23"/>
      <c r="Q372" s="23"/>
      <c r="R372" s="23"/>
      <c r="S372" s="29">
        <v>43925</v>
      </c>
      <c r="T372" s="451"/>
    </row>
    <row r="373" spans="1:20" ht="61.5" customHeight="1" x14ac:dyDescent="1.3">
      <c r="A373" s="31" t="s">
        <v>24670</v>
      </c>
      <c r="B373" s="31" t="s">
        <v>10005</v>
      </c>
      <c r="C373" s="31" t="s">
        <v>24671</v>
      </c>
      <c r="D373" s="31" t="s">
        <v>24672</v>
      </c>
      <c r="E373" s="31" t="s">
        <v>101</v>
      </c>
      <c r="F373" s="31" t="s">
        <v>123</v>
      </c>
      <c r="G373" s="31" t="s">
        <v>16223</v>
      </c>
      <c r="H373" s="31" t="s">
        <v>20921</v>
      </c>
      <c r="I373" s="38">
        <v>0.125</v>
      </c>
      <c r="J373" s="31" t="s">
        <v>281</v>
      </c>
      <c r="K373" s="31" t="s">
        <v>105</v>
      </c>
      <c r="L373" s="31" t="s">
        <v>106</v>
      </c>
      <c r="M373" s="31" t="s">
        <v>995</v>
      </c>
      <c r="N373" s="23"/>
      <c r="O373" s="23"/>
      <c r="P373" s="23"/>
      <c r="Q373" s="23"/>
      <c r="R373" s="23"/>
      <c r="S373" s="29">
        <v>43925</v>
      </c>
      <c r="T373" s="451"/>
    </row>
    <row r="374" spans="1:20" ht="61.5" customHeight="1" x14ac:dyDescent="1.3">
      <c r="A374" s="31" t="s">
        <v>24673</v>
      </c>
      <c r="B374" s="31" t="s">
        <v>1908</v>
      </c>
      <c r="C374" s="31" t="s">
        <v>24674</v>
      </c>
      <c r="D374" s="31" t="s">
        <v>24675</v>
      </c>
      <c r="E374" s="31" t="s">
        <v>101</v>
      </c>
      <c r="F374" s="31" t="s">
        <v>123</v>
      </c>
      <c r="G374" s="31" t="s">
        <v>16223</v>
      </c>
      <c r="H374" s="31" t="s">
        <v>20921</v>
      </c>
      <c r="I374" s="38">
        <v>0.125</v>
      </c>
      <c r="J374" s="31" t="s">
        <v>281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43925</v>
      </c>
      <c r="T374" s="451"/>
    </row>
    <row r="375" spans="1:20" ht="61.5" customHeight="1" x14ac:dyDescent="1.3">
      <c r="A375" s="31" t="s">
        <v>24676</v>
      </c>
      <c r="B375" s="31" t="s">
        <v>768</v>
      </c>
      <c r="C375" s="31" t="s">
        <v>24677</v>
      </c>
      <c r="D375" s="31" t="s">
        <v>24678</v>
      </c>
      <c r="E375" s="31" t="s">
        <v>101</v>
      </c>
      <c r="F375" s="31" t="s">
        <v>123</v>
      </c>
      <c r="G375" s="31" t="s">
        <v>16223</v>
      </c>
      <c r="H375" s="31" t="s">
        <v>20921</v>
      </c>
      <c r="I375" s="38">
        <v>0.125</v>
      </c>
      <c r="J375" s="31" t="s">
        <v>281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43925</v>
      </c>
      <c r="T375" s="451"/>
    </row>
    <row r="376" spans="1:20" ht="61.5" customHeight="1" x14ac:dyDescent="1.3">
      <c r="A376" s="31" t="s">
        <v>24679</v>
      </c>
      <c r="B376" s="31" t="s">
        <v>24680</v>
      </c>
      <c r="C376" s="31" t="s">
        <v>24681</v>
      </c>
      <c r="D376" s="31" t="s">
        <v>24682</v>
      </c>
      <c r="E376" s="31" t="s">
        <v>101</v>
      </c>
      <c r="F376" s="31" t="s">
        <v>123</v>
      </c>
      <c r="G376" s="31" t="s">
        <v>16205</v>
      </c>
      <c r="H376" s="31" t="s">
        <v>20921</v>
      </c>
      <c r="I376" s="38">
        <v>0.375</v>
      </c>
      <c r="J376" s="31" t="s">
        <v>281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43925</v>
      </c>
      <c r="T376" s="451"/>
    </row>
    <row r="377" spans="1:20" ht="61.5" customHeight="1" x14ac:dyDescent="1.3">
      <c r="A377" s="31" t="s">
        <v>24683</v>
      </c>
      <c r="B377" s="31" t="s">
        <v>24684</v>
      </c>
      <c r="C377" s="31" t="s">
        <v>24685</v>
      </c>
      <c r="D377" s="31" t="s">
        <v>24686</v>
      </c>
      <c r="E377" s="31" t="s">
        <v>101</v>
      </c>
      <c r="F377" s="31" t="s">
        <v>123</v>
      </c>
      <c r="G377" s="31" t="s">
        <v>16223</v>
      </c>
      <c r="H377" s="31" t="s">
        <v>20921</v>
      </c>
      <c r="I377" s="38">
        <v>0.125</v>
      </c>
      <c r="J377" s="31" t="s">
        <v>281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43925</v>
      </c>
      <c r="T377" s="451"/>
    </row>
    <row r="378" spans="1:20" ht="61.5" customHeight="1" x14ac:dyDescent="1.3">
      <c r="A378" s="682" t="s">
        <v>25349</v>
      </c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  <c r="L378" s="683"/>
      <c r="M378" s="684"/>
      <c r="N378" s="23"/>
      <c r="O378" s="23"/>
      <c r="P378" s="23"/>
      <c r="Q378" s="23"/>
      <c r="R378" s="23"/>
      <c r="S378" s="29"/>
      <c r="T378" s="451"/>
    </row>
    <row r="379" spans="1:20" ht="61.5" customHeight="1" x14ac:dyDescent="1.3">
      <c r="A379" s="31" t="s">
        <v>25300</v>
      </c>
      <c r="B379" s="31" t="s">
        <v>1737</v>
      </c>
      <c r="C379" s="31" t="s">
        <v>25301</v>
      </c>
      <c r="D379" s="31" t="s">
        <v>25302</v>
      </c>
      <c r="E379" s="31" t="s">
        <v>101</v>
      </c>
      <c r="F379" s="31" t="s">
        <v>1304</v>
      </c>
      <c r="G379" s="31" t="s">
        <v>16564</v>
      </c>
      <c r="H379" s="31" t="s">
        <v>19365</v>
      </c>
      <c r="I379" s="38">
        <v>0.40625</v>
      </c>
      <c r="J379" s="31" t="s">
        <v>281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22200</v>
      </c>
      <c r="T379" s="451"/>
    </row>
    <row r="380" spans="1:20" ht="61.5" customHeight="1" x14ac:dyDescent="1.3">
      <c r="A380" s="210" t="s">
        <v>25303</v>
      </c>
      <c r="B380" s="31" t="s">
        <v>25304</v>
      </c>
      <c r="C380" s="31" t="s">
        <v>25305</v>
      </c>
      <c r="D380" s="31" t="s">
        <v>25306</v>
      </c>
      <c r="E380" s="31" t="s">
        <v>101</v>
      </c>
      <c r="F380" s="31" t="s">
        <v>102</v>
      </c>
      <c r="G380" s="31" t="s">
        <v>16216</v>
      </c>
      <c r="H380" s="31" t="s">
        <v>21584</v>
      </c>
      <c r="I380" s="38">
        <v>0.375</v>
      </c>
      <c r="J380" s="31" t="s">
        <v>281</v>
      </c>
      <c r="K380" s="31" t="s">
        <v>105</v>
      </c>
      <c r="L380" s="31" t="s">
        <v>106</v>
      </c>
      <c r="M380" s="210" t="s">
        <v>11351</v>
      </c>
      <c r="N380" s="23"/>
      <c r="O380" s="23"/>
      <c r="P380" s="23"/>
      <c r="Q380" s="23"/>
      <c r="R380" s="23"/>
      <c r="S380" s="29">
        <v>22200</v>
      </c>
      <c r="T380" s="451"/>
    </row>
    <row r="381" spans="1:20" ht="61.5" customHeight="1" x14ac:dyDescent="1.3">
      <c r="A381" s="31" t="s">
        <v>25307</v>
      </c>
      <c r="B381" s="31" t="s">
        <v>25308</v>
      </c>
      <c r="C381" s="31" t="s">
        <v>25309</v>
      </c>
      <c r="D381" s="31" t="s">
        <v>25310</v>
      </c>
      <c r="E381" s="31" t="s">
        <v>101</v>
      </c>
      <c r="F381" s="31" t="s">
        <v>102</v>
      </c>
      <c r="G381" s="31" t="s">
        <v>16267</v>
      </c>
      <c r="H381" s="31" t="s">
        <v>22838</v>
      </c>
      <c r="I381" s="38">
        <v>0.125</v>
      </c>
      <c r="J381" s="31" t="s">
        <v>281</v>
      </c>
      <c r="K381" s="31" t="s">
        <v>105</v>
      </c>
      <c r="L381" s="31" t="s">
        <v>106</v>
      </c>
      <c r="M381" s="31" t="s">
        <v>107</v>
      </c>
      <c r="N381" s="23"/>
      <c r="O381" s="23"/>
      <c r="P381" s="23"/>
      <c r="Q381" s="23"/>
      <c r="R381" s="23"/>
      <c r="S381" s="29">
        <v>22200</v>
      </c>
      <c r="T381" s="451"/>
    </row>
    <row r="382" spans="1:20" ht="61.5" customHeight="1" x14ac:dyDescent="1.3">
      <c r="A382" s="31" t="s">
        <v>25311</v>
      </c>
      <c r="B382" s="31" t="s">
        <v>25312</v>
      </c>
      <c r="C382" s="31" t="s">
        <v>25313</v>
      </c>
      <c r="D382" s="31" t="s">
        <v>25314</v>
      </c>
      <c r="E382" s="31" t="s">
        <v>101</v>
      </c>
      <c r="F382" s="31" t="s">
        <v>102</v>
      </c>
      <c r="G382" s="31" t="s">
        <v>16216</v>
      </c>
      <c r="H382" s="31" t="s">
        <v>22838</v>
      </c>
      <c r="I382" s="38">
        <v>0.47916666666666669</v>
      </c>
      <c r="J382" s="31" t="s">
        <v>281</v>
      </c>
      <c r="K382" s="31" t="s">
        <v>105</v>
      </c>
      <c r="L382" s="31" t="s">
        <v>106</v>
      </c>
      <c r="M382" s="31" t="s">
        <v>107</v>
      </c>
      <c r="N382" s="23"/>
      <c r="O382" s="23"/>
      <c r="P382" s="23"/>
      <c r="Q382" s="23"/>
      <c r="R382" s="23"/>
      <c r="S382" s="29">
        <v>22200</v>
      </c>
      <c r="T382" s="451"/>
    </row>
    <row r="383" spans="1:20" ht="61.5" customHeight="1" x14ac:dyDescent="1.65">
      <c r="A383" s="685" t="s">
        <v>25359</v>
      </c>
      <c r="B383" s="686"/>
      <c r="C383" s="686"/>
      <c r="D383" s="686"/>
      <c r="E383" s="686"/>
      <c r="F383" s="686"/>
      <c r="G383" s="686"/>
      <c r="H383" s="686"/>
      <c r="I383" s="686"/>
      <c r="J383" s="686"/>
      <c r="K383" s="686"/>
      <c r="L383" s="686"/>
      <c r="M383" s="687"/>
      <c r="N383" s="54"/>
      <c r="O383" s="56"/>
      <c r="P383" s="54"/>
      <c r="Q383" s="42"/>
      <c r="R383" s="54"/>
      <c r="S383" s="117"/>
      <c r="T383" s="388">
        <v>2000000</v>
      </c>
    </row>
    <row r="384" spans="1:20" ht="61.5" customHeight="1" x14ac:dyDescent="1.3">
      <c r="A384" s="679" t="s">
        <v>26790</v>
      </c>
      <c r="B384" s="680"/>
      <c r="C384" s="680"/>
      <c r="D384" s="680"/>
      <c r="E384" s="680"/>
      <c r="F384" s="680"/>
      <c r="G384" s="680"/>
      <c r="H384" s="680"/>
      <c r="I384" s="680"/>
      <c r="J384" s="680"/>
      <c r="K384" s="680"/>
      <c r="L384" s="680"/>
      <c r="M384" s="681"/>
      <c r="N384" s="23"/>
      <c r="O384" s="23"/>
      <c r="P384" s="23"/>
      <c r="Q384" s="23"/>
      <c r="R384" s="23"/>
      <c r="S384" s="29"/>
      <c r="T384" s="451"/>
    </row>
    <row r="385" spans="1:19" ht="61.5" customHeight="1" x14ac:dyDescent="1.05">
      <c r="A385" s="31" t="s">
        <v>26632</v>
      </c>
      <c r="B385" s="31" t="s">
        <v>2059</v>
      </c>
      <c r="C385" s="31" t="s">
        <v>26633</v>
      </c>
      <c r="D385" s="31" t="s">
        <v>26634</v>
      </c>
      <c r="E385" s="31" t="s">
        <v>101</v>
      </c>
      <c r="F385" s="31" t="s">
        <v>1304</v>
      </c>
      <c r="G385" s="31" t="s">
        <v>16656</v>
      </c>
      <c r="H385" s="31" t="s">
        <v>21619</v>
      </c>
      <c r="I385" s="38">
        <v>0.95833333333333337</v>
      </c>
      <c r="J385" s="31" t="s">
        <v>281</v>
      </c>
      <c r="K385" s="31" t="s">
        <v>105</v>
      </c>
      <c r="L385" s="31" t="s">
        <v>107</v>
      </c>
      <c r="M385" s="31" t="s">
        <v>106</v>
      </c>
      <c r="N385" s="23"/>
      <c r="O385" s="23"/>
      <c r="P385" s="23"/>
      <c r="Q385" s="23"/>
      <c r="R385" s="23"/>
      <c r="S385" s="29">
        <v>22200</v>
      </c>
    </row>
    <row r="386" spans="1:19" ht="61.5" customHeight="1" x14ac:dyDescent="1.05">
      <c r="A386" s="31" t="s">
        <v>26635</v>
      </c>
      <c r="B386" s="31" t="s">
        <v>7443</v>
      </c>
      <c r="C386" s="31" t="s">
        <v>26636</v>
      </c>
      <c r="D386" s="31" t="s">
        <v>26637</v>
      </c>
      <c r="E386" s="31" t="s">
        <v>101</v>
      </c>
      <c r="F386" s="31" t="s">
        <v>1304</v>
      </c>
      <c r="G386" s="31" t="s">
        <v>16656</v>
      </c>
      <c r="H386" s="31" t="s">
        <v>21619</v>
      </c>
      <c r="I386" s="38">
        <v>0.95833333333333337</v>
      </c>
      <c r="J386" s="31" t="s">
        <v>281</v>
      </c>
      <c r="K386" s="31" t="s">
        <v>105</v>
      </c>
      <c r="L386" s="31" t="s">
        <v>107</v>
      </c>
      <c r="M386" s="31" t="s">
        <v>106</v>
      </c>
      <c r="N386" s="23"/>
      <c r="O386" s="23"/>
      <c r="P386" s="23"/>
      <c r="Q386" s="23"/>
      <c r="R386" s="23"/>
      <c r="S386" s="29">
        <v>22200</v>
      </c>
    </row>
    <row r="387" spans="1:19" ht="61.5" customHeight="1" x14ac:dyDescent="1.05">
      <c r="A387" s="31" t="s">
        <v>26638</v>
      </c>
      <c r="B387" s="31" t="s">
        <v>18207</v>
      </c>
      <c r="C387" s="31" t="s">
        <v>26639</v>
      </c>
      <c r="D387" s="31" t="s">
        <v>26640</v>
      </c>
      <c r="E387" s="31" t="s">
        <v>101</v>
      </c>
      <c r="F387" s="31" t="s">
        <v>1304</v>
      </c>
      <c r="G387" s="31" t="s">
        <v>16656</v>
      </c>
      <c r="H387" s="31" t="s">
        <v>21619</v>
      </c>
      <c r="I387" s="38">
        <v>0.95833333333333337</v>
      </c>
      <c r="J387" s="31" t="s">
        <v>281</v>
      </c>
      <c r="K387" s="31" t="s">
        <v>105</v>
      </c>
      <c r="L387" s="31" t="s">
        <v>107</v>
      </c>
      <c r="M387" s="31" t="s">
        <v>106</v>
      </c>
      <c r="N387" s="23"/>
      <c r="O387" s="23"/>
      <c r="P387" s="23"/>
      <c r="Q387" s="23"/>
      <c r="R387" s="23"/>
      <c r="S387" s="29">
        <v>22200</v>
      </c>
    </row>
    <row r="388" spans="1:19" ht="61.5" customHeight="1" x14ac:dyDescent="1.05">
      <c r="A388" s="31" t="s">
        <v>26641</v>
      </c>
      <c r="B388" s="31" t="s">
        <v>17872</v>
      </c>
      <c r="C388" s="31" t="s">
        <v>26642</v>
      </c>
      <c r="D388" s="31" t="s">
        <v>26643</v>
      </c>
      <c r="E388" s="31" t="s">
        <v>101</v>
      </c>
      <c r="F388" s="31" t="s">
        <v>1304</v>
      </c>
      <c r="G388" s="31" t="s">
        <v>16656</v>
      </c>
      <c r="H388" s="31" t="s">
        <v>21619</v>
      </c>
      <c r="I388" s="38">
        <v>0.95833333333333337</v>
      </c>
      <c r="J388" s="31" t="s">
        <v>281</v>
      </c>
      <c r="K388" s="31" t="s">
        <v>105</v>
      </c>
      <c r="L388" s="31" t="s">
        <v>107</v>
      </c>
      <c r="M388" s="31" t="s">
        <v>106</v>
      </c>
      <c r="N388" s="23"/>
      <c r="O388" s="23"/>
      <c r="P388" s="23"/>
      <c r="Q388" s="23"/>
      <c r="R388" s="23"/>
      <c r="S388" s="29">
        <v>22200</v>
      </c>
    </row>
    <row r="389" spans="1:19" ht="61.5" customHeight="1" x14ac:dyDescent="1.05">
      <c r="A389" s="31" t="s">
        <v>26644</v>
      </c>
      <c r="B389" s="31" t="s">
        <v>26645</v>
      </c>
      <c r="C389" s="31" t="s">
        <v>26646</v>
      </c>
      <c r="D389" s="31" t="s">
        <v>26647</v>
      </c>
      <c r="E389" s="31" t="s">
        <v>687</v>
      </c>
      <c r="F389" s="31" t="s">
        <v>123</v>
      </c>
      <c r="G389" s="31" t="s">
        <v>17645</v>
      </c>
      <c r="H389" s="31" t="s">
        <v>22838</v>
      </c>
      <c r="I389" s="38">
        <v>0.625</v>
      </c>
      <c r="J389" s="31" t="s">
        <v>281</v>
      </c>
      <c r="K389" s="31" t="s">
        <v>105</v>
      </c>
      <c r="L389" s="31" t="s">
        <v>107</v>
      </c>
      <c r="M389" s="31" t="s">
        <v>106</v>
      </c>
      <c r="N389" s="23"/>
      <c r="O389" s="23"/>
      <c r="P389" s="23"/>
      <c r="Q389" s="23"/>
      <c r="R389" s="23"/>
      <c r="S389" s="29">
        <v>22200</v>
      </c>
    </row>
    <row r="390" spans="1:19" ht="61.5" customHeight="1" x14ac:dyDescent="1.05">
      <c r="A390" s="31" t="s">
        <v>26648</v>
      </c>
      <c r="B390" s="31" t="s">
        <v>11868</v>
      </c>
      <c r="C390" s="31" t="s">
        <v>26649</v>
      </c>
      <c r="D390" s="31" t="s">
        <v>26650</v>
      </c>
      <c r="E390" s="31" t="s">
        <v>101</v>
      </c>
      <c r="F390" s="31" t="s">
        <v>102</v>
      </c>
      <c r="G390" s="31" t="s">
        <v>16267</v>
      </c>
      <c r="H390" s="31" t="s">
        <v>21619</v>
      </c>
      <c r="I390" s="38">
        <v>0.27083333333333331</v>
      </c>
      <c r="J390" s="31" t="s">
        <v>281</v>
      </c>
      <c r="K390" s="31" t="s">
        <v>105</v>
      </c>
      <c r="L390" s="31" t="s">
        <v>107</v>
      </c>
      <c r="M390" s="31" t="s">
        <v>106</v>
      </c>
      <c r="N390" s="23"/>
      <c r="O390" s="23"/>
      <c r="P390" s="23"/>
      <c r="Q390" s="23"/>
      <c r="R390" s="23"/>
      <c r="S390" s="29">
        <v>22200</v>
      </c>
    </row>
    <row r="391" spans="1:19" ht="61.5" customHeight="1" x14ac:dyDescent="1.05">
      <c r="A391" s="847" t="s">
        <v>27234</v>
      </c>
      <c r="B391" s="848"/>
      <c r="C391" s="848"/>
      <c r="D391" s="848"/>
      <c r="E391" s="848"/>
      <c r="F391" s="848"/>
      <c r="G391" s="848"/>
      <c r="H391" s="848"/>
      <c r="I391" s="848"/>
      <c r="J391" s="848"/>
      <c r="K391" s="848"/>
      <c r="L391" s="848"/>
      <c r="M391" s="849"/>
      <c r="N391" s="307"/>
      <c r="O391" s="307"/>
      <c r="P391" s="307"/>
      <c r="Q391" s="307"/>
      <c r="R391" s="23"/>
      <c r="S391" s="29"/>
    </row>
    <row r="392" spans="1:19" ht="61.5" customHeight="1" x14ac:dyDescent="1.05">
      <c r="A392" s="31" t="s">
        <v>27087</v>
      </c>
      <c r="B392" s="31" t="s">
        <v>6022</v>
      </c>
      <c r="C392" s="31" t="s">
        <v>27088</v>
      </c>
      <c r="D392" s="31" t="s">
        <v>27089</v>
      </c>
      <c r="E392" s="31" t="s">
        <v>687</v>
      </c>
      <c r="F392" s="31" t="s">
        <v>1304</v>
      </c>
      <c r="G392" s="31" t="s">
        <v>19231</v>
      </c>
      <c r="H392" s="31" t="s">
        <v>21610</v>
      </c>
      <c r="I392" s="38">
        <v>0.41666666666666669</v>
      </c>
      <c r="J392" s="31" t="s">
        <v>281</v>
      </c>
      <c r="K392" s="31" t="s">
        <v>105</v>
      </c>
      <c r="L392" s="31" t="s">
        <v>107</v>
      </c>
      <c r="M392" s="31" t="s">
        <v>106</v>
      </c>
      <c r="N392" s="23"/>
      <c r="O392" s="23"/>
      <c r="P392" s="23"/>
      <c r="Q392" s="23"/>
      <c r="R392" s="23"/>
      <c r="S392" s="29">
        <v>22200</v>
      </c>
    </row>
    <row r="393" spans="1:19" ht="61.5" customHeight="1" x14ac:dyDescent="1.05">
      <c r="A393" s="31" t="s">
        <v>27090</v>
      </c>
      <c r="B393" s="31" t="s">
        <v>27091</v>
      </c>
      <c r="C393" s="31" t="s">
        <v>27092</v>
      </c>
      <c r="D393" s="31" t="s">
        <v>27093</v>
      </c>
      <c r="E393" s="31" t="s">
        <v>101</v>
      </c>
      <c r="F393" s="31" t="s">
        <v>123</v>
      </c>
      <c r="G393" s="31" t="s">
        <v>16205</v>
      </c>
      <c r="H393" s="31" t="s">
        <v>21610</v>
      </c>
      <c r="I393" s="38">
        <v>0.41666666666666669</v>
      </c>
      <c r="J393" s="31" t="s">
        <v>281</v>
      </c>
      <c r="K393" s="31" t="s">
        <v>105</v>
      </c>
      <c r="L393" s="31" t="s">
        <v>995</v>
      </c>
      <c r="M393" s="31" t="s">
        <v>106</v>
      </c>
      <c r="N393" s="23"/>
      <c r="O393" s="23"/>
      <c r="P393" s="23"/>
      <c r="Q393" s="23"/>
      <c r="R393" s="23"/>
      <c r="S393" s="29">
        <v>43925</v>
      </c>
    </row>
    <row r="394" spans="1:19" ht="61.5" customHeight="1" x14ac:dyDescent="1.05">
      <c r="A394" s="31" t="s">
        <v>27094</v>
      </c>
      <c r="B394" s="31" t="s">
        <v>27095</v>
      </c>
      <c r="C394" s="31" t="s">
        <v>27096</v>
      </c>
      <c r="D394" s="31" t="s">
        <v>27097</v>
      </c>
      <c r="E394" s="31" t="s">
        <v>101</v>
      </c>
      <c r="F394" s="31" t="s">
        <v>102</v>
      </c>
      <c r="G394" s="31" t="s">
        <v>16190</v>
      </c>
      <c r="H394" s="31" t="s">
        <v>21619</v>
      </c>
      <c r="I394" s="38">
        <v>0.34027777777777779</v>
      </c>
      <c r="J394" s="31" t="s">
        <v>281</v>
      </c>
      <c r="K394" s="31" t="s">
        <v>105</v>
      </c>
      <c r="L394" s="31" t="s">
        <v>491</v>
      </c>
      <c r="M394" s="31" t="s">
        <v>106</v>
      </c>
      <c r="N394" s="23"/>
      <c r="O394" s="23"/>
      <c r="P394" s="23"/>
      <c r="Q394" s="23"/>
      <c r="R394" s="23"/>
      <c r="S394" s="29">
        <v>26200</v>
      </c>
    </row>
    <row r="395" spans="1:19" ht="61.5" customHeight="1" x14ac:dyDescent="1.05">
      <c r="A395" s="31" t="s">
        <v>27098</v>
      </c>
      <c r="B395" s="31" t="s">
        <v>5308</v>
      </c>
      <c r="C395" s="31" t="s">
        <v>27099</v>
      </c>
      <c r="D395" s="31" t="s">
        <v>27100</v>
      </c>
      <c r="E395" s="31" t="s">
        <v>101</v>
      </c>
      <c r="F395" s="31" t="s">
        <v>102</v>
      </c>
      <c r="G395" s="31" t="s">
        <v>20461</v>
      </c>
      <c r="H395" s="31" t="s">
        <v>22838</v>
      </c>
      <c r="I395" s="38">
        <v>0.41666666666666669</v>
      </c>
      <c r="J395" s="31" t="s">
        <v>281</v>
      </c>
      <c r="K395" s="31" t="s">
        <v>105</v>
      </c>
      <c r="L395" s="31" t="s">
        <v>107</v>
      </c>
      <c r="M395" s="31" t="s">
        <v>106</v>
      </c>
      <c r="N395" s="23"/>
      <c r="O395" s="23"/>
      <c r="P395" s="23"/>
      <c r="Q395" s="23"/>
      <c r="R395" s="23"/>
      <c r="S395" s="29">
        <v>22200</v>
      </c>
    </row>
    <row r="396" spans="1:19" ht="61.5" customHeight="1" x14ac:dyDescent="1.05">
      <c r="A396" s="31" t="s">
        <v>27101</v>
      </c>
      <c r="B396" s="31" t="s">
        <v>27102</v>
      </c>
      <c r="C396" s="31" t="s">
        <v>27103</v>
      </c>
      <c r="D396" s="31" t="s">
        <v>27104</v>
      </c>
      <c r="E396" s="31" t="s">
        <v>687</v>
      </c>
      <c r="F396" s="31" t="s">
        <v>1304</v>
      </c>
      <c r="G396" s="31" t="s">
        <v>19231</v>
      </c>
      <c r="H396" s="31" t="s">
        <v>21610</v>
      </c>
      <c r="I396" s="38">
        <v>0.41666666666666669</v>
      </c>
      <c r="J396" s="31" t="s">
        <v>281</v>
      </c>
      <c r="K396" s="31" t="s">
        <v>105</v>
      </c>
      <c r="L396" s="31" t="s">
        <v>107</v>
      </c>
      <c r="M396" s="31" t="s">
        <v>125</v>
      </c>
      <c r="N396" s="23"/>
      <c r="O396" s="23"/>
      <c r="P396" s="23"/>
      <c r="Q396" s="23"/>
      <c r="R396" s="23"/>
      <c r="S396" s="29">
        <v>22200</v>
      </c>
    </row>
    <row r="397" spans="1:19" ht="54" customHeight="1" x14ac:dyDescent="1.3">
      <c r="A397" s="679" t="s">
        <v>27728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1"/>
      <c r="N397" s="23"/>
      <c r="O397" s="23"/>
      <c r="P397" s="23"/>
      <c r="Q397" s="23"/>
      <c r="R397" s="23"/>
      <c r="S397" s="29"/>
    </row>
    <row r="398" spans="1:19" ht="54" customHeight="1" x14ac:dyDescent="1.05">
      <c r="A398" s="31" t="s">
        <v>27495</v>
      </c>
      <c r="B398" s="31" t="s">
        <v>17996</v>
      </c>
      <c r="C398" s="31" t="s">
        <v>27496</v>
      </c>
      <c r="D398" s="31" t="s">
        <v>27497</v>
      </c>
      <c r="E398" s="31" t="s">
        <v>101</v>
      </c>
      <c r="F398" s="31" t="s">
        <v>1304</v>
      </c>
      <c r="G398" s="31" t="s">
        <v>16656</v>
      </c>
      <c r="H398" s="31" t="s">
        <v>25340</v>
      </c>
      <c r="I398" s="38">
        <v>0.95833333333333337</v>
      </c>
      <c r="J398" s="31" t="s">
        <v>281</v>
      </c>
      <c r="K398" s="31" t="s">
        <v>105</v>
      </c>
      <c r="L398" s="31" t="s">
        <v>107</v>
      </c>
      <c r="M398" s="31" t="s">
        <v>106</v>
      </c>
      <c r="N398" s="23"/>
      <c r="O398" s="23"/>
      <c r="P398" s="23"/>
      <c r="Q398" s="23"/>
      <c r="R398" s="23"/>
      <c r="S398" s="29">
        <v>22200</v>
      </c>
    </row>
    <row r="399" spans="1:19" ht="54" customHeight="1" x14ac:dyDescent="1.05">
      <c r="A399" s="31" t="s">
        <v>27498</v>
      </c>
      <c r="B399" s="31" t="s">
        <v>27499</v>
      </c>
      <c r="C399" s="31" t="s">
        <v>27500</v>
      </c>
      <c r="D399" s="31" t="s">
        <v>27501</v>
      </c>
      <c r="E399" s="31" t="s">
        <v>101</v>
      </c>
      <c r="F399" s="31" t="s">
        <v>1304</v>
      </c>
      <c r="G399" s="31" t="s">
        <v>16185</v>
      </c>
      <c r="H399" s="31" t="s">
        <v>25340</v>
      </c>
      <c r="I399" s="38">
        <v>0.41666666666666669</v>
      </c>
      <c r="J399" s="31" t="s">
        <v>281</v>
      </c>
      <c r="K399" s="31" t="s">
        <v>105</v>
      </c>
      <c r="L399" s="31" t="s">
        <v>491</v>
      </c>
      <c r="M399" s="31" t="s">
        <v>106</v>
      </c>
      <c r="N399" s="23"/>
      <c r="O399" s="23"/>
      <c r="P399" s="23"/>
      <c r="Q399" s="23"/>
      <c r="R399" s="23"/>
      <c r="S399" s="29">
        <v>26200</v>
      </c>
    </row>
    <row r="400" spans="1:19" ht="54" customHeight="1" x14ac:dyDescent="1.05">
      <c r="A400" s="31" t="s">
        <v>27502</v>
      </c>
      <c r="B400" s="31" t="s">
        <v>27503</v>
      </c>
      <c r="C400" s="31" t="s">
        <v>27504</v>
      </c>
      <c r="D400" s="31" t="s">
        <v>27505</v>
      </c>
      <c r="E400" s="31" t="s">
        <v>101</v>
      </c>
      <c r="F400" s="31" t="s">
        <v>1304</v>
      </c>
      <c r="G400" s="31" t="s">
        <v>16656</v>
      </c>
      <c r="H400" s="31" t="s">
        <v>21619</v>
      </c>
      <c r="I400" s="38">
        <v>0.41666666666666669</v>
      </c>
      <c r="J400" s="31" t="s">
        <v>281</v>
      </c>
      <c r="K400" s="31" t="s">
        <v>105</v>
      </c>
      <c r="L400" s="31" t="s">
        <v>107</v>
      </c>
      <c r="M400" s="31" t="s">
        <v>106</v>
      </c>
      <c r="N400" s="23"/>
      <c r="O400" s="23"/>
      <c r="P400" s="23"/>
      <c r="Q400" s="23"/>
      <c r="R400" s="23"/>
      <c r="S400" s="29">
        <v>22200</v>
      </c>
    </row>
    <row r="401" spans="1:19" ht="54" customHeight="1" x14ac:dyDescent="1.05">
      <c r="A401" s="31" t="s">
        <v>27506</v>
      </c>
      <c r="B401" s="31" t="s">
        <v>27507</v>
      </c>
      <c r="C401" s="31" t="s">
        <v>27508</v>
      </c>
      <c r="D401" s="31" t="s">
        <v>27509</v>
      </c>
      <c r="E401" s="31" t="s">
        <v>687</v>
      </c>
      <c r="F401" s="31" t="s">
        <v>123</v>
      </c>
      <c r="G401" s="31" t="s">
        <v>17645</v>
      </c>
      <c r="H401" s="31" t="s">
        <v>21619</v>
      </c>
      <c r="I401" s="38">
        <v>0.41666666666666669</v>
      </c>
      <c r="J401" s="31" t="s">
        <v>281</v>
      </c>
      <c r="K401" s="31" t="s">
        <v>105</v>
      </c>
      <c r="L401" s="31" t="s">
        <v>107</v>
      </c>
      <c r="M401" s="31" t="s">
        <v>106</v>
      </c>
      <c r="N401" s="23"/>
      <c r="O401" s="23"/>
      <c r="P401" s="23"/>
      <c r="Q401" s="23"/>
      <c r="R401" s="23"/>
      <c r="S401" s="29">
        <v>22200</v>
      </c>
    </row>
    <row r="402" spans="1:19" ht="54" customHeight="1" x14ac:dyDescent="0.7">
      <c r="A402" s="682" t="s">
        <v>27996</v>
      </c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4"/>
      <c r="N402" s="23"/>
      <c r="O402" s="23"/>
      <c r="P402" s="23"/>
      <c r="Q402" s="23"/>
      <c r="R402" s="23"/>
      <c r="S402" s="195"/>
    </row>
    <row r="403" spans="1:19" ht="54" customHeight="1" x14ac:dyDescent="1.05">
      <c r="A403" s="31" t="s">
        <v>27887</v>
      </c>
      <c r="B403" s="31" t="s">
        <v>27888</v>
      </c>
      <c r="C403" s="31" t="s">
        <v>27889</v>
      </c>
      <c r="D403" s="31" t="s">
        <v>27890</v>
      </c>
      <c r="E403" s="31" t="s">
        <v>687</v>
      </c>
      <c r="F403" s="31" t="s">
        <v>1304</v>
      </c>
      <c r="G403" s="31" t="s">
        <v>19231</v>
      </c>
      <c r="H403" s="31" t="s">
        <v>21610</v>
      </c>
      <c r="I403" s="38">
        <v>0.66666666666666663</v>
      </c>
      <c r="J403" s="31" t="s">
        <v>281</v>
      </c>
      <c r="K403" s="31" t="s">
        <v>105</v>
      </c>
      <c r="L403" s="31" t="s">
        <v>106</v>
      </c>
      <c r="M403" s="31" t="s">
        <v>107</v>
      </c>
      <c r="N403" s="23"/>
      <c r="O403" s="23"/>
      <c r="P403" s="23"/>
      <c r="Q403" s="23"/>
      <c r="R403" s="23"/>
      <c r="S403" s="195">
        <v>22200</v>
      </c>
    </row>
    <row r="404" spans="1:19" ht="54" customHeight="1" x14ac:dyDescent="1.05">
      <c r="A404" s="31" t="s">
        <v>27891</v>
      </c>
      <c r="B404" s="31" t="s">
        <v>27892</v>
      </c>
      <c r="C404" s="31" t="s">
        <v>27893</v>
      </c>
      <c r="D404" s="31" t="s">
        <v>27894</v>
      </c>
      <c r="E404" s="31" t="s">
        <v>687</v>
      </c>
      <c r="F404" s="31" t="s">
        <v>1304</v>
      </c>
      <c r="G404" s="31" t="s">
        <v>19231</v>
      </c>
      <c r="H404" s="31" t="s">
        <v>21610</v>
      </c>
      <c r="I404" s="38">
        <v>0.66666666666666663</v>
      </c>
      <c r="J404" s="31" t="s">
        <v>281</v>
      </c>
      <c r="K404" s="31" t="s">
        <v>105</v>
      </c>
      <c r="L404" s="31" t="s">
        <v>106</v>
      </c>
      <c r="M404" s="31" t="s">
        <v>107</v>
      </c>
      <c r="N404" s="23"/>
      <c r="O404" s="23"/>
      <c r="P404" s="23"/>
      <c r="Q404" s="23"/>
      <c r="R404" s="23"/>
      <c r="S404" s="195">
        <v>22200</v>
      </c>
    </row>
    <row r="405" spans="1:19" ht="54" customHeight="1" x14ac:dyDescent="1.05">
      <c r="A405" s="31" t="s">
        <v>27895</v>
      </c>
      <c r="B405" s="31" t="s">
        <v>27896</v>
      </c>
      <c r="C405" s="31" t="s">
        <v>27897</v>
      </c>
      <c r="D405" s="31" t="s">
        <v>27898</v>
      </c>
      <c r="E405" s="31" t="s">
        <v>687</v>
      </c>
      <c r="F405" s="31" t="s">
        <v>1304</v>
      </c>
      <c r="G405" s="31" t="s">
        <v>19231</v>
      </c>
      <c r="H405" s="31" t="s">
        <v>21610</v>
      </c>
      <c r="I405" s="38">
        <v>0.66666666666666663</v>
      </c>
      <c r="J405" s="31" t="s">
        <v>281</v>
      </c>
      <c r="K405" s="31" t="s">
        <v>105</v>
      </c>
      <c r="L405" s="31" t="s">
        <v>106</v>
      </c>
      <c r="M405" s="31" t="s">
        <v>107</v>
      </c>
      <c r="N405" s="23"/>
      <c r="O405" s="23"/>
      <c r="P405" s="23"/>
      <c r="Q405" s="23"/>
      <c r="R405" s="23"/>
      <c r="S405" s="195">
        <v>22200</v>
      </c>
    </row>
    <row r="406" spans="1:19" ht="54" customHeight="1" x14ac:dyDescent="1.05">
      <c r="A406" s="31" t="s">
        <v>27899</v>
      </c>
      <c r="B406" s="31" t="s">
        <v>4820</v>
      </c>
      <c r="C406" s="31" t="s">
        <v>27900</v>
      </c>
      <c r="D406" s="31" t="s">
        <v>27901</v>
      </c>
      <c r="E406" s="31" t="s">
        <v>687</v>
      </c>
      <c r="F406" s="31" t="s">
        <v>1304</v>
      </c>
      <c r="G406" s="31" t="s">
        <v>19231</v>
      </c>
      <c r="H406" s="31" t="s">
        <v>21610</v>
      </c>
      <c r="I406" s="38">
        <v>0.66666666666666663</v>
      </c>
      <c r="J406" s="31" t="s">
        <v>281</v>
      </c>
      <c r="K406" s="31" t="s">
        <v>105</v>
      </c>
      <c r="L406" s="31" t="s">
        <v>106</v>
      </c>
      <c r="M406" s="31" t="s">
        <v>107</v>
      </c>
      <c r="N406" s="23"/>
      <c r="O406" s="23"/>
      <c r="P406" s="23"/>
      <c r="Q406" s="23"/>
      <c r="R406" s="23"/>
      <c r="S406" s="195">
        <v>22200</v>
      </c>
    </row>
    <row r="407" spans="1:19" ht="54" customHeight="1" x14ac:dyDescent="1.05">
      <c r="A407" s="31" t="s">
        <v>27902</v>
      </c>
      <c r="B407" s="31" t="s">
        <v>23544</v>
      </c>
      <c r="C407" s="31" t="s">
        <v>27903</v>
      </c>
      <c r="D407" s="31" t="s">
        <v>27904</v>
      </c>
      <c r="E407" s="31" t="s">
        <v>687</v>
      </c>
      <c r="F407" s="31" t="s">
        <v>1304</v>
      </c>
      <c r="G407" s="31" t="s">
        <v>19231</v>
      </c>
      <c r="H407" s="31" t="s">
        <v>21610</v>
      </c>
      <c r="I407" s="38">
        <v>0.66666666666666663</v>
      </c>
      <c r="J407" s="31" t="s">
        <v>281</v>
      </c>
      <c r="K407" s="31" t="s">
        <v>105</v>
      </c>
      <c r="L407" s="31" t="s">
        <v>106</v>
      </c>
      <c r="M407" s="31" t="s">
        <v>107</v>
      </c>
      <c r="N407" s="23"/>
      <c r="O407" s="23"/>
      <c r="P407" s="23"/>
      <c r="Q407" s="23"/>
      <c r="R407" s="23"/>
      <c r="S407" s="195">
        <v>22200</v>
      </c>
    </row>
    <row r="408" spans="1:19" ht="54" customHeight="1" x14ac:dyDescent="1.05">
      <c r="A408" s="31" t="s">
        <v>27905</v>
      </c>
      <c r="B408" s="31" t="s">
        <v>27888</v>
      </c>
      <c r="C408" s="31" t="s">
        <v>27906</v>
      </c>
      <c r="D408" s="31" t="s">
        <v>27907</v>
      </c>
      <c r="E408" s="31" t="s">
        <v>687</v>
      </c>
      <c r="F408" s="31" t="s">
        <v>1304</v>
      </c>
      <c r="G408" s="31" t="s">
        <v>19231</v>
      </c>
      <c r="H408" s="31" t="s">
        <v>21610</v>
      </c>
      <c r="I408" s="38">
        <v>0.66666666666666663</v>
      </c>
      <c r="J408" s="31" t="s">
        <v>281</v>
      </c>
      <c r="K408" s="31" t="s">
        <v>105</v>
      </c>
      <c r="L408" s="31" t="s">
        <v>106</v>
      </c>
      <c r="M408" s="31" t="s">
        <v>107</v>
      </c>
      <c r="N408" s="23"/>
      <c r="O408" s="23"/>
      <c r="P408" s="23"/>
      <c r="Q408" s="23"/>
      <c r="R408" s="23"/>
      <c r="S408" s="195">
        <v>22200</v>
      </c>
    </row>
    <row r="409" spans="1:19" ht="54" customHeight="1" x14ac:dyDescent="1.05">
      <c r="A409" s="31" t="s">
        <v>27908</v>
      </c>
      <c r="B409" s="31" t="s">
        <v>27909</v>
      </c>
      <c r="C409" s="31" t="s">
        <v>27910</v>
      </c>
      <c r="D409" s="31" t="s">
        <v>27911</v>
      </c>
      <c r="E409" s="31" t="s">
        <v>101</v>
      </c>
      <c r="F409" s="31" t="s">
        <v>1304</v>
      </c>
      <c r="G409" s="31" t="s">
        <v>16185</v>
      </c>
      <c r="H409" s="31" t="s">
        <v>25340</v>
      </c>
      <c r="I409" s="38">
        <v>0.34027777777777779</v>
      </c>
      <c r="J409" s="31" t="s">
        <v>281</v>
      </c>
      <c r="K409" s="31" t="s">
        <v>105</v>
      </c>
      <c r="L409" s="31" t="s">
        <v>106</v>
      </c>
      <c r="M409" s="31" t="s">
        <v>107</v>
      </c>
      <c r="N409" s="23"/>
      <c r="O409" s="23"/>
      <c r="P409" s="23"/>
      <c r="Q409" s="23"/>
      <c r="R409" s="23"/>
      <c r="S409" s="195">
        <v>22200</v>
      </c>
    </row>
    <row r="410" spans="1:19" ht="54" customHeight="1" x14ac:dyDescent="1.05">
      <c r="A410" s="31" t="s">
        <v>27912</v>
      </c>
      <c r="B410" s="31" t="s">
        <v>27913</v>
      </c>
      <c r="C410" s="31" t="s">
        <v>27914</v>
      </c>
      <c r="D410" s="31" t="s">
        <v>27915</v>
      </c>
      <c r="E410" s="31" t="s">
        <v>101</v>
      </c>
      <c r="F410" s="31" t="s">
        <v>123</v>
      </c>
      <c r="G410" s="31" t="s">
        <v>16223</v>
      </c>
      <c r="H410" s="31" t="s">
        <v>20462</v>
      </c>
      <c r="I410" s="38">
        <v>0.32291666666666669</v>
      </c>
      <c r="J410" s="31" t="s">
        <v>281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195">
        <v>43925</v>
      </c>
    </row>
    <row r="411" spans="1:19" ht="54" customHeight="1" x14ac:dyDescent="1.05">
      <c r="A411" s="31" t="s">
        <v>27916</v>
      </c>
      <c r="B411" s="31" t="s">
        <v>18285</v>
      </c>
      <c r="C411" s="31" t="s">
        <v>27917</v>
      </c>
      <c r="D411" s="31" t="s">
        <v>27918</v>
      </c>
      <c r="E411" s="31" t="s">
        <v>101</v>
      </c>
      <c r="F411" s="31" t="s">
        <v>123</v>
      </c>
      <c r="G411" s="31" t="s">
        <v>16223</v>
      </c>
      <c r="H411" s="31" t="s">
        <v>20462</v>
      </c>
      <c r="I411" s="38">
        <v>0.32291666666666669</v>
      </c>
      <c r="J411" s="31" t="s">
        <v>281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195">
        <v>43925</v>
      </c>
    </row>
    <row r="412" spans="1:19" ht="54" customHeight="1" x14ac:dyDescent="1.05">
      <c r="A412" s="31" t="s">
        <v>27919</v>
      </c>
      <c r="B412" s="31" t="s">
        <v>27920</v>
      </c>
      <c r="C412" s="31" t="s">
        <v>27921</v>
      </c>
      <c r="D412" s="31" t="s">
        <v>27922</v>
      </c>
      <c r="E412" s="31" t="s">
        <v>101</v>
      </c>
      <c r="F412" s="31" t="s">
        <v>123</v>
      </c>
      <c r="G412" s="31" t="s">
        <v>16223</v>
      </c>
      <c r="H412" s="31" t="s">
        <v>20462</v>
      </c>
      <c r="I412" s="38">
        <v>0.32291666666666669</v>
      </c>
      <c r="J412" s="31" t="s">
        <v>281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195">
        <v>43925</v>
      </c>
    </row>
    <row r="413" spans="1:19" ht="54" customHeight="1" x14ac:dyDescent="1.05">
      <c r="A413" s="31" t="s">
        <v>27923</v>
      </c>
      <c r="B413" s="31" t="s">
        <v>7729</v>
      </c>
      <c r="C413" s="31" t="s">
        <v>27924</v>
      </c>
      <c r="D413" s="31" t="s">
        <v>27925</v>
      </c>
      <c r="E413" s="31" t="s">
        <v>101</v>
      </c>
      <c r="F413" s="31" t="s">
        <v>123</v>
      </c>
      <c r="G413" s="31" t="s">
        <v>16223</v>
      </c>
      <c r="H413" s="31" t="s">
        <v>20462</v>
      </c>
      <c r="I413" s="38">
        <v>0.32291666666666669</v>
      </c>
      <c r="J413" s="31" t="s">
        <v>281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195">
        <v>43925</v>
      </c>
    </row>
    <row r="414" spans="1:19" ht="54" customHeight="1" x14ac:dyDescent="1.05">
      <c r="A414" s="31" t="s">
        <v>27926</v>
      </c>
      <c r="B414" s="31" t="s">
        <v>2188</v>
      </c>
      <c r="C414" s="31" t="s">
        <v>27927</v>
      </c>
      <c r="D414" s="31" t="s">
        <v>27928</v>
      </c>
      <c r="E414" s="31" t="s">
        <v>101</v>
      </c>
      <c r="F414" s="31" t="s">
        <v>123</v>
      </c>
      <c r="G414" s="31" t="s">
        <v>16223</v>
      </c>
      <c r="H414" s="31" t="s">
        <v>20462</v>
      </c>
      <c r="I414" s="38">
        <v>0.32291666666666669</v>
      </c>
      <c r="J414" s="31" t="s">
        <v>281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195">
        <v>43925</v>
      </c>
    </row>
    <row r="415" spans="1:19" ht="54" customHeight="1" x14ac:dyDescent="1.05">
      <c r="A415" s="31" t="s">
        <v>27929</v>
      </c>
      <c r="B415" s="31" t="s">
        <v>435</v>
      </c>
      <c r="C415" s="31" t="s">
        <v>27930</v>
      </c>
      <c r="D415" s="31" t="s">
        <v>27931</v>
      </c>
      <c r="E415" s="31" t="s">
        <v>101</v>
      </c>
      <c r="F415" s="31" t="s">
        <v>123</v>
      </c>
      <c r="G415" s="31" t="s">
        <v>16223</v>
      </c>
      <c r="H415" s="31" t="s">
        <v>20462</v>
      </c>
      <c r="I415" s="38">
        <v>0.32291666666666669</v>
      </c>
      <c r="J415" s="31" t="s">
        <v>281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195">
        <v>43925</v>
      </c>
    </row>
    <row r="416" spans="1:19" ht="54" customHeight="1" x14ac:dyDescent="1.05">
      <c r="A416" s="31" t="s">
        <v>27932</v>
      </c>
      <c r="B416" s="31" t="s">
        <v>26705</v>
      </c>
      <c r="C416" s="31" t="s">
        <v>27933</v>
      </c>
      <c r="D416" s="31" t="s">
        <v>27934</v>
      </c>
      <c r="E416" s="31" t="s">
        <v>101</v>
      </c>
      <c r="F416" s="31" t="s">
        <v>123</v>
      </c>
      <c r="G416" s="31" t="s">
        <v>16223</v>
      </c>
      <c r="H416" s="31" t="s">
        <v>20462</v>
      </c>
      <c r="I416" s="38">
        <v>0.32291666666666669</v>
      </c>
      <c r="J416" s="31" t="s">
        <v>281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195">
        <v>43925</v>
      </c>
    </row>
    <row r="417" spans="1:19" ht="54" customHeight="1" x14ac:dyDescent="1.05">
      <c r="A417" s="31" t="s">
        <v>27935</v>
      </c>
      <c r="B417" s="31" t="s">
        <v>2742</v>
      </c>
      <c r="C417" s="31" t="s">
        <v>27936</v>
      </c>
      <c r="D417" s="31" t="s">
        <v>27937</v>
      </c>
      <c r="E417" s="31" t="s">
        <v>101</v>
      </c>
      <c r="F417" s="31" t="s">
        <v>123</v>
      </c>
      <c r="G417" s="31" t="s">
        <v>16223</v>
      </c>
      <c r="H417" s="31" t="s">
        <v>20462</v>
      </c>
      <c r="I417" s="38">
        <v>0.32291666666666669</v>
      </c>
      <c r="J417" s="31" t="s">
        <v>281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195">
        <v>43925</v>
      </c>
    </row>
    <row r="418" spans="1:19" ht="54" customHeight="1" x14ac:dyDescent="1.05">
      <c r="A418" s="31" t="s">
        <v>27938</v>
      </c>
      <c r="B418" s="31" t="s">
        <v>11023</v>
      </c>
      <c r="C418" s="31" t="s">
        <v>27939</v>
      </c>
      <c r="D418" s="31" t="s">
        <v>27940</v>
      </c>
      <c r="E418" s="31" t="s">
        <v>687</v>
      </c>
      <c r="F418" s="31" t="s">
        <v>1304</v>
      </c>
      <c r="G418" s="31" t="s">
        <v>19231</v>
      </c>
      <c r="H418" s="31" t="s">
        <v>21610</v>
      </c>
      <c r="I418" s="38">
        <v>0.66666666666666663</v>
      </c>
      <c r="J418" s="31" t="s">
        <v>281</v>
      </c>
      <c r="K418" s="31" t="s">
        <v>105</v>
      </c>
      <c r="L418" s="31" t="s">
        <v>106</v>
      </c>
      <c r="M418" s="31" t="s">
        <v>107</v>
      </c>
      <c r="N418" s="23"/>
      <c r="O418" s="23"/>
      <c r="P418" s="23"/>
      <c r="Q418" s="23"/>
      <c r="R418" s="23"/>
      <c r="S418" s="195">
        <v>22200</v>
      </c>
    </row>
    <row r="419" spans="1:19" ht="54" customHeight="1" x14ac:dyDescent="1.05">
      <c r="A419" s="31" t="s">
        <v>27941</v>
      </c>
      <c r="B419" s="31" t="s">
        <v>22910</v>
      </c>
      <c r="C419" s="31" t="s">
        <v>27942</v>
      </c>
      <c r="D419" s="31" t="s">
        <v>27943</v>
      </c>
      <c r="E419" s="31" t="s">
        <v>687</v>
      </c>
      <c r="F419" s="31" t="s">
        <v>1304</v>
      </c>
      <c r="G419" s="31" t="s">
        <v>19231</v>
      </c>
      <c r="H419" s="31" t="s">
        <v>21610</v>
      </c>
      <c r="I419" s="38">
        <v>0.66666666666666663</v>
      </c>
      <c r="J419" s="31" t="s">
        <v>281</v>
      </c>
      <c r="K419" s="31" t="s">
        <v>105</v>
      </c>
      <c r="L419" s="31" t="s">
        <v>106</v>
      </c>
      <c r="M419" s="31" t="s">
        <v>107</v>
      </c>
      <c r="N419" s="23"/>
      <c r="O419" s="23"/>
      <c r="P419" s="23"/>
      <c r="Q419" s="23"/>
      <c r="R419" s="23"/>
      <c r="S419" s="195">
        <v>22200</v>
      </c>
    </row>
    <row r="420" spans="1:19" ht="54" customHeight="1" x14ac:dyDescent="1.05">
      <c r="A420" s="31" t="s">
        <v>27944</v>
      </c>
      <c r="B420" s="31" t="s">
        <v>9643</v>
      </c>
      <c r="C420" s="31" t="s">
        <v>27945</v>
      </c>
      <c r="D420" s="31" t="s">
        <v>27946</v>
      </c>
      <c r="E420" s="31" t="s">
        <v>101</v>
      </c>
      <c r="F420" s="31" t="s">
        <v>123</v>
      </c>
      <c r="G420" s="31" t="s">
        <v>16223</v>
      </c>
      <c r="H420" s="31" t="s">
        <v>20462</v>
      </c>
      <c r="I420" s="38">
        <v>0.32291666666666669</v>
      </c>
      <c r="J420" s="31" t="s">
        <v>281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195">
        <v>43925</v>
      </c>
    </row>
    <row r="421" spans="1:19" ht="54" customHeight="1" x14ac:dyDescent="1.05">
      <c r="A421" s="31" t="s">
        <v>27947</v>
      </c>
      <c r="B421" s="31" t="s">
        <v>27948</v>
      </c>
      <c r="C421" s="31" t="s">
        <v>27949</v>
      </c>
      <c r="D421" s="31" t="s">
        <v>27950</v>
      </c>
      <c r="E421" s="31" t="s">
        <v>101</v>
      </c>
      <c r="F421" s="31" t="s">
        <v>123</v>
      </c>
      <c r="G421" s="31" t="s">
        <v>16223</v>
      </c>
      <c r="H421" s="31" t="s">
        <v>20462</v>
      </c>
      <c r="I421" s="38">
        <v>0.32291666666666669</v>
      </c>
      <c r="J421" s="31" t="s">
        <v>281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195">
        <v>43925</v>
      </c>
    </row>
    <row r="422" spans="1:19" ht="54" customHeight="1" x14ac:dyDescent="1.05">
      <c r="A422" s="31" t="s">
        <v>27951</v>
      </c>
      <c r="B422" s="31" t="s">
        <v>16541</v>
      </c>
      <c r="C422" s="31" t="s">
        <v>27952</v>
      </c>
      <c r="D422" s="31" t="s">
        <v>27953</v>
      </c>
      <c r="E422" s="31" t="s">
        <v>101</v>
      </c>
      <c r="F422" s="31" t="s">
        <v>123</v>
      </c>
      <c r="G422" s="31" t="s">
        <v>16223</v>
      </c>
      <c r="H422" s="31" t="s">
        <v>20462</v>
      </c>
      <c r="I422" s="38">
        <v>0.32291666666666669</v>
      </c>
      <c r="J422" s="31" t="s">
        <v>281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195">
        <v>43925</v>
      </c>
    </row>
    <row r="423" spans="1:19" ht="54" customHeight="1" x14ac:dyDescent="1.05">
      <c r="A423" s="31" t="s">
        <v>27954</v>
      </c>
      <c r="B423" s="31" t="s">
        <v>7253</v>
      </c>
      <c r="C423" s="31" t="s">
        <v>27955</v>
      </c>
      <c r="D423" s="31" t="s">
        <v>27956</v>
      </c>
      <c r="E423" s="31" t="s">
        <v>101</v>
      </c>
      <c r="F423" s="31" t="s">
        <v>123</v>
      </c>
      <c r="G423" s="31" t="s">
        <v>16223</v>
      </c>
      <c r="H423" s="31" t="s">
        <v>20462</v>
      </c>
      <c r="I423" s="38">
        <v>0.32291666666666669</v>
      </c>
      <c r="J423" s="31" t="s">
        <v>281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195">
        <v>43925</v>
      </c>
    </row>
    <row r="424" spans="1:19" ht="54" customHeight="1" x14ac:dyDescent="1.3">
      <c r="A424" s="679" t="s">
        <v>28585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1"/>
      <c r="N424" s="23"/>
      <c r="O424" s="23"/>
      <c r="P424" s="23"/>
      <c r="Q424" s="23"/>
      <c r="R424" s="23"/>
      <c r="S424" s="29"/>
    </row>
    <row r="425" spans="1:19" ht="54" customHeight="1" x14ac:dyDescent="1.05">
      <c r="A425" s="31" t="s">
        <v>28431</v>
      </c>
      <c r="B425" s="31" t="s">
        <v>25799</v>
      </c>
      <c r="C425" s="31" t="s">
        <v>28432</v>
      </c>
      <c r="D425" s="31" t="s">
        <v>28433</v>
      </c>
      <c r="E425" s="31" t="s">
        <v>101</v>
      </c>
      <c r="F425" s="31" t="s">
        <v>1304</v>
      </c>
      <c r="G425" s="31" t="s">
        <v>16656</v>
      </c>
      <c r="H425" s="31" t="s">
        <v>25340</v>
      </c>
      <c r="I425" s="38">
        <v>0.95833333333333337</v>
      </c>
      <c r="J425" s="31" t="s">
        <v>281</v>
      </c>
      <c r="K425" s="31" t="s">
        <v>105</v>
      </c>
      <c r="L425" s="31" t="s">
        <v>106</v>
      </c>
      <c r="M425" s="31" t="s">
        <v>107</v>
      </c>
      <c r="N425" s="23"/>
      <c r="O425" s="23"/>
      <c r="P425" s="23"/>
      <c r="Q425" s="23"/>
      <c r="R425" s="23"/>
      <c r="S425" s="29">
        <v>22200</v>
      </c>
    </row>
    <row r="426" spans="1:19" ht="54" customHeight="1" x14ac:dyDescent="1.05">
      <c r="A426" s="31" t="s">
        <v>28434</v>
      </c>
      <c r="B426" s="31" t="s">
        <v>1307</v>
      </c>
      <c r="C426" s="31" t="s">
        <v>28435</v>
      </c>
      <c r="D426" s="31" t="s">
        <v>28436</v>
      </c>
      <c r="E426" s="31" t="s">
        <v>101</v>
      </c>
      <c r="F426" s="31" t="s">
        <v>1304</v>
      </c>
      <c r="G426" s="31" t="s">
        <v>16656</v>
      </c>
      <c r="H426" s="31" t="s">
        <v>25340</v>
      </c>
      <c r="I426" s="38">
        <v>0.95833333333333337</v>
      </c>
      <c r="J426" s="31" t="s">
        <v>281</v>
      </c>
      <c r="K426" s="31" t="s">
        <v>105</v>
      </c>
      <c r="L426" s="31" t="s">
        <v>106</v>
      </c>
      <c r="M426" s="31" t="s">
        <v>107</v>
      </c>
      <c r="N426" s="23"/>
      <c r="O426" s="23"/>
      <c r="P426" s="23"/>
      <c r="Q426" s="23"/>
      <c r="R426" s="23"/>
      <c r="S426" s="29">
        <v>22200</v>
      </c>
    </row>
    <row r="427" spans="1:19" ht="54" customHeight="1" x14ac:dyDescent="1.05">
      <c r="A427" s="31" t="s">
        <v>28437</v>
      </c>
      <c r="B427" s="31" t="s">
        <v>2063</v>
      </c>
      <c r="C427" s="31" t="s">
        <v>28438</v>
      </c>
      <c r="D427" s="31" t="s">
        <v>28439</v>
      </c>
      <c r="E427" s="31" t="s">
        <v>101</v>
      </c>
      <c r="F427" s="31" t="s">
        <v>123</v>
      </c>
      <c r="G427" s="31" t="s">
        <v>16223</v>
      </c>
      <c r="H427" s="31" t="s">
        <v>20462</v>
      </c>
      <c r="I427" s="38">
        <v>0.25</v>
      </c>
      <c r="J427" s="31" t="s">
        <v>281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</row>
    <row r="428" spans="1:19" ht="54" customHeight="1" x14ac:dyDescent="1.05">
      <c r="A428" s="31" t="s">
        <v>28440</v>
      </c>
      <c r="B428" s="31" t="s">
        <v>28441</v>
      </c>
      <c r="C428" s="31" t="s">
        <v>28442</v>
      </c>
      <c r="D428" s="31" t="s">
        <v>28443</v>
      </c>
      <c r="E428" s="31" t="s">
        <v>101</v>
      </c>
      <c r="F428" s="31" t="s">
        <v>123</v>
      </c>
      <c r="G428" s="31" t="s">
        <v>16223</v>
      </c>
      <c r="H428" s="31" t="s">
        <v>20462</v>
      </c>
      <c r="I428" s="38">
        <v>0.25</v>
      </c>
      <c r="J428" s="31" t="s">
        <v>281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43925</v>
      </c>
    </row>
    <row r="429" spans="1:19" ht="54" customHeight="1" x14ac:dyDescent="1.05">
      <c r="A429" s="31" t="s">
        <v>28444</v>
      </c>
      <c r="B429" s="31" t="s">
        <v>17726</v>
      </c>
      <c r="C429" s="31" t="s">
        <v>28445</v>
      </c>
      <c r="D429" s="31" t="s">
        <v>28446</v>
      </c>
      <c r="E429" s="31" t="s">
        <v>101</v>
      </c>
      <c r="F429" s="31" t="s">
        <v>1304</v>
      </c>
      <c r="G429" s="31" t="s">
        <v>16185</v>
      </c>
      <c r="H429" s="31" t="s">
        <v>17480</v>
      </c>
      <c r="I429" s="38">
        <v>0.125</v>
      </c>
      <c r="J429" s="31" t="s">
        <v>281</v>
      </c>
      <c r="K429" s="31" t="s">
        <v>105</v>
      </c>
      <c r="L429" s="31" t="s">
        <v>106</v>
      </c>
      <c r="M429" s="31" t="s">
        <v>491</v>
      </c>
      <c r="N429" s="23"/>
      <c r="O429" s="23"/>
      <c r="P429" s="23"/>
      <c r="Q429" s="23"/>
      <c r="R429" s="23"/>
      <c r="S429" s="29">
        <v>26200</v>
      </c>
    </row>
    <row r="430" spans="1:19" ht="54" customHeight="1" x14ac:dyDescent="1.05">
      <c r="A430" s="31" t="s">
        <v>317</v>
      </c>
      <c r="B430" s="31" t="s">
        <v>318</v>
      </c>
      <c r="C430" s="31" t="s">
        <v>319</v>
      </c>
      <c r="D430" s="31" t="s">
        <v>320</v>
      </c>
      <c r="E430" s="31" t="s">
        <v>101</v>
      </c>
      <c r="F430" s="31" t="s">
        <v>102</v>
      </c>
      <c r="G430" s="31" t="s">
        <v>16267</v>
      </c>
      <c r="H430" s="31" t="s">
        <v>27158</v>
      </c>
      <c r="I430" s="38">
        <v>0.125</v>
      </c>
      <c r="J430" s="31" t="s">
        <v>281</v>
      </c>
      <c r="K430" s="31" t="s">
        <v>105</v>
      </c>
      <c r="L430" s="31" t="s">
        <v>106</v>
      </c>
      <c r="M430" s="31" t="s">
        <v>107</v>
      </c>
      <c r="N430" s="23"/>
      <c r="O430" s="23"/>
      <c r="P430" s="23"/>
      <c r="Q430" s="23"/>
      <c r="R430" s="23"/>
      <c r="S430" s="29">
        <v>22200</v>
      </c>
    </row>
    <row r="431" spans="1:19" ht="54" customHeight="1" x14ac:dyDescent="1.05">
      <c r="A431" s="31" t="s">
        <v>28447</v>
      </c>
      <c r="B431" s="31" t="s">
        <v>28448</v>
      </c>
      <c r="C431" s="31" t="s">
        <v>28449</v>
      </c>
      <c r="D431" s="31" t="s">
        <v>28450</v>
      </c>
      <c r="E431" s="31" t="s">
        <v>687</v>
      </c>
      <c r="F431" s="31" t="s">
        <v>102</v>
      </c>
      <c r="G431" s="31" t="s">
        <v>16324</v>
      </c>
      <c r="H431" s="31" t="s">
        <v>27158</v>
      </c>
      <c r="I431" s="38">
        <v>0.41666666666666669</v>
      </c>
      <c r="J431" s="31" t="s">
        <v>281</v>
      </c>
      <c r="K431" s="31" t="s">
        <v>105</v>
      </c>
      <c r="L431" s="31" t="s">
        <v>106</v>
      </c>
      <c r="M431" s="31" t="s">
        <v>107</v>
      </c>
      <c r="N431" s="23"/>
      <c r="O431" s="23"/>
      <c r="P431" s="23"/>
      <c r="Q431" s="23"/>
      <c r="R431" s="23"/>
      <c r="S431" s="29">
        <v>22200</v>
      </c>
    </row>
    <row r="432" spans="1:19" ht="54" customHeight="1" x14ac:dyDescent="1.05">
      <c r="A432" s="31" t="s">
        <v>28451</v>
      </c>
      <c r="B432" s="31" t="s">
        <v>28452</v>
      </c>
      <c r="C432" s="31" t="s">
        <v>28453</v>
      </c>
      <c r="D432" s="31" t="s">
        <v>28454</v>
      </c>
      <c r="E432" s="31" t="s">
        <v>687</v>
      </c>
      <c r="F432" s="31" t="s">
        <v>102</v>
      </c>
      <c r="G432" s="31" t="s">
        <v>16324</v>
      </c>
      <c r="H432" s="31" t="s">
        <v>27158</v>
      </c>
      <c r="I432" s="38">
        <v>0.41666666666666669</v>
      </c>
      <c r="J432" s="31" t="s">
        <v>281</v>
      </c>
      <c r="K432" s="31" t="s">
        <v>105</v>
      </c>
      <c r="L432" s="31" t="s">
        <v>106</v>
      </c>
      <c r="M432" s="31" t="s">
        <v>107</v>
      </c>
      <c r="N432" s="23"/>
      <c r="O432" s="23"/>
      <c r="P432" s="23"/>
      <c r="Q432" s="23"/>
      <c r="R432" s="23"/>
      <c r="S432" s="29">
        <v>22200</v>
      </c>
    </row>
    <row r="433" spans="1:19" ht="54" customHeight="1" x14ac:dyDescent="1.05">
      <c r="A433" s="31" t="s">
        <v>28455</v>
      </c>
      <c r="B433" s="31" t="s">
        <v>28456</v>
      </c>
      <c r="C433" s="31" t="s">
        <v>28457</v>
      </c>
      <c r="D433" s="31" t="s">
        <v>28458</v>
      </c>
      <c r="E433" s="31" t="s">
        <v>687</v>
      </c>
      <c r="F433" s="31" t="s">
        <v>102</v>
      </c>
      <c r="G433" s="31" t="s">
        <v>16324</v>
      </c>
      <c r="H433" s="31" t="s">
        <v>27158</v>
      </c>
      <c r="I433" s="38">
        <v>0.41666666666666669</v>
      </c>
      <c r="J433" s="31" t="s">
        <v>281</v>
      </c>
      <c r="K433" s="31" t="s">
        <v>105</v>
      </c>
      <c r="L433" s="31" t="s">
        <v>276</v>
      </c>
      <c r="M433" s="31" t="s">
        <v>107</v>
      </c>
      <c r="N433" s="23"/>
      <c r="O433" s="23"/>
      <c r="P433" s="23"/>
      <c r="Q433" s="23"/>
      <c r="R433" s="23"/>
      <c r="S433" s="29">
        <v>22200</v>
      </c>
    </row>
    <row r="434" spans="1:19" ht="54" customHeight="1" x14ac:dyDescent="1.05">
      <c r="A434" s="31" t="s">
        <v>28459</v>
      </c>
      <c r="B434" s="31" t="s">
        <v>28087</v>
      </c>
      <c r="C434" s="31" t="s">
        <v>28460</v>
      </c>
      <c r="D434" s="31" t="s">
        <v>28461</v>
      </c>
      <c r="E434" s="31" t="s">
        <v>101</v>
      </c>
      <c r="F434" s="31" t="s">
        <v>102</v>
      </c>
      <c r="G434" s="31" t="s">
        <v>25542</v>
      </c>
      <c r="H434" s="31" t="s">
        <v>20462</v>
      </c>
      <c r="I434" s="38">
        <v>0.86111111111111116</v>
      </c>
      <c r="J434" s="31" t="s">
        <v>281</v>
      </c>
      <c r="K434" s="31" t="s">
        <v>105</v>
      </c>
      <c r="L434" s="31" t="s">
        <v>106</v>
      </c>
      <c r="M434" s="31" t="s">
        <v>107</v>
      </c>
      <c r="N434" s="23"/>
      <c r="O434" s="23"/>
      <c r="P434" s="23"/>
      <c r="Q434" s="23"/>
      <c r="R434" s="23"/>
      <c r="S434" s="29">
        <v>22200</v>
      </c>
    </row>
    <row r="435" spans="1:19" ht="54" customHeight="1" x14ac:dyDescent="0.7">
      <c r="A435" s="682" t="s">
        <v>29178</v>
      </c>
      <c r="B435" s="683"/>
      <c r="C435" s="683"/>
      <c r="D435" s="683"/>
      <c r="E435" s="683"/>
      <c r="F435" s="683"/>
      <c r="G435" s="683"/>
      <c r="H435" s="683"/>
      <c r="I435" s="683"/>
      <c r="J435" s="683"/>
      <c r="K435" s="683"/>
      <c r="L435" s="683"/>
      <c r="M435" s="684"/>
      <c r="N435" s="23"/>
      <c r="O435" s="23"/>
      <c r="P435" s="23"/>
      <c r="Q435" s="23"/>
      <c r="R435" s="23"/>
      <c r="S435" s="29"/>
    </row>
    <row r="436" spans="1:19" ht="54" customHeight="1" x14ac:dyDescent="1.05">
      <c r="A436" s="31" t="s">
        <v>29102</v>
      </c>
      <c r="B436" s="31" t="s">
        <v>29103</v>
      </c>
      <c r="C436" s="31" t="s">
        <v>29104</v>
      </c>
      <c r="D436" s="31" t="s">
        <v>29105</v>
      </c>
      <c r="E436" s="31" t="s">
        <v>687</v>
      </c>
      <c r="F436" s="31" t="s">
        <v>1304</v>
      </c>
      <c r="G436" s="31" t="s">
        <v>19231</v>
      </c>
      <c r="H436" s="31" t="s">
        <v>20462</v>
      </c>
      <c r="I436" s="38">
        <v>0.93402777777777779</v>
      </c>
      <c r="J436" s="31" t="s">
        <v>281</v>
      </c>
      <c r="K436" s="31" t="s">
        <v>105</v>
      </c>
      <c r="L436" s="31" t="s">
        <v>125</v>
      </c>
      <c r="M436" s="31" t="s">
        <v>107</v>
      </c>
      <c r="N436" s="23"/>
      <c r="O436" s="23"/>
      <c r="P436" s="23"/>
      <c r="Q436" s="23"/>
      <c r="R436" s="23"/>
      <c r="S436" s="29">
        <v>22200</v>
      </c>
    </row>
    <row r="437" spans="1:19" ht="54" customHeight="1" x14ac:dyDescent="1.05">
      <c r="A437" s="31" t="s">
        <v>29106</v>
      </c>
      <c r="B437" s="31" t="s">
        <v>29107</v>
      </c>
      <c r="C437" s="31" t="s">
        <v>29108</v>
      </c>
      <c r="D437" s="31" t="s">
        <v>29109</v>
      </c>
      <c r="E437" s="31" t="s">
        <v>687</v>
      </c>
      <c r="F437" s="31" t="s">
        <v>1304</v>
      </c>
      <c r="G437" s="31" t="s">
        <v>19231</v>
      </c>
      <c r="H437" s="31" t="s">
        <v>20462</v>
      </c>
      <c r="I437" s="38">
        <v>0.93402777777777779</v>
      </c>
      <c r="J437" s="31" t="s">
        <v>281</v>
      </c>
      <c r="K437" s="31" t="s">
        <v>105</v>
      </c>
      <c r="L437" s="31" t="s">
        <v>106</v>
      </c>
      <c r="M437" s="31" t="s">
        <v>107</v>
      </c>
      <c r="N437" s="23"/>
      <c r="O437" s="23"/>
      <c r="P437" s="23"/>
      <c r="Q437" s="23"/>
      <c r="R437" s="23"/>
      <c r="S437" s="29">
        <v>22200</v>
      </c>
    </row>
    <row r="438" spans="1:19" ht="54" customHeight="1" x14ac:dyDescent="1.05">
      <c r="A438" s="31" t="s">
        <v>29110</v>
      </c>
      <c r="B438" s="31" t="s">
        <v>29111</v>
      </c>
      <c r="C438" s="31" t="s">
        <v>29112</v>
      </c>
      <c r="D438" s="31" t="s">
        <v>29113</v>
      </c>
      <c r="E438" s="31" t="s">
        <v>101</v>
      </c>
      <c r="F438" s="31" t="s">
        <v>1304</v>
      </c>
      <c r="G438" s="31" t="s">
        <v>16185</v>
      </c>
      <c r="H438" s="31" t="s">
        <v>17480</v>
      </c>
      <c r="I438" s="38">
        <v>0.34027777777777779</v>
      </c>
      <c r="J438" s="31" t="s">
        <v>281</v>
      </c>
      <c r="K438" s="31" t="s">
        <v>105</v>
      </c>
      <c r="L438" s="31" t="s">
        <v>106</v>
      </c>
      <c r="M438" s="31" t="s">
        <v>491</v>
      </c>
      <c r="N438" s="23"/>
      <c r="O438" s="23"/>
      <c r="P438" s="23"/>
      <c r="Q438" s="23"/>
      <c r="R438" s="23"/>
      <c r="S438" s="29">
        <v>26200</v>
      </c>
    </row>
    <row r="439" spans="1:19" ht="54" customHeight="1" x14ac:dyDescent="1.05">
      <c r="A439" s="31" t="s">
        <v>29114</v>
      </c>
      <c r="B439" s="31" t="s">
        <v>29115</v>
      </c>
      <c r="C439" s="31" t="s">
        <v>29116</v>
      </c>
      <c r="D439" s="31" t="s">
        <v>29117</v>
      </c>
      <c r="E439" s="31" t="s">
        <v>101</v>
      </c>
      <c r="F439" s="31" t="s">
        <v>1304</v>
      </c>
      <c r="G439" s="31" t="s">
        <v>16185</v>
      </c>
      <c r="H439" s="31" t="s">
        <v>17480</v>
      </c>
      <c r="I439" s="38">
        <v>0.34027777777777779</v>
      </c>
      <c r="J439" s="31" t="s">
        <v>281</v>
      </c>
      <c r="K439" s="31" t="s">
        <v>105</v>
      </c>
      <c r="L439" s="31" t="s">
        <v>106</v>
      </c>
      <c r="M439" s="31" t="s">
        <v>491</v>
      </c>
      <c r="N439" s="23"/>
      <c r="O439" s="23"/>
      <c r="P439" s="23"/>
      <c r="Q439" s="23"/>
      <c r="R439" s="23"/>
      <c r="S439" s="29">
        <v>26200</v>
      </c>
    </row>
    <row r="440" spans="1:19" ht="54" customHeight="1" x14ac:dyDescent="1.05">
      <c r="A440" s="688" t="s">
        <v>29699</v>
      </c>
      <c r="B440" s="689"/>
      <c r="C440" s="689"/>
      <c r="D440" s="689"/>
      <c r="E440" s="689"/>
      <c r="F440" s="689"/>
      <c r="G440" s="689"/>
      <c r="H440" s="689"/>
      <c r="I440" s="689"/>
      <c r="J440" s="689"/>
      <c r="K440" s="689"/>
      <c r="L440" s="689"/>
      <c r="M440" s="690"/>
      <c r="N440" s="23"/>
      <c r="O440" s="23"/>
      <c r="P440" s="23"/>
      <c r="Q440" s="23"/>
      <c r="R440" s="23"/>
      <c r="S440" s="29"/>
    </row>
    <row r="441" spans="1:19" ht="54" customHeight="1" x14ac:dyDescent="1.05">
      <c r="A441" s="31" t="s">
        <v>29645</v>
      </c>
      <c r="B441" s="31" t="s">
        <v>29646</v>
      </c>
      <c r="C441" s="31" t="s">
        <v>29647</v>
      </c>
      <c r="D441" s="31" t="s">
        <v>29648</v>
      </c>
      <c r="E441" s="31" t="s">
        <v>687</v>
      </c>
      <c r="F441" s="31" t="s">
        <v>1304</v>
      </c>
      <c r="G441" s="31" t="s">
        <v>19231</v>
      </c>
      <c r="H441" s="31" t="s">
        <v>20462</v>
      </c>
      <c r="I441" s="38">
        <v>0.93402777777777779</v>
      </c>
      <c r="J441" s="31" t="s">
        <v>281</v>
      </c>
      <c r="K441" s="31" t="s">
        <v>105</v>
      </c>
      <c r="L441" s="31" t="s">
        <v>106</v>
      </c>
      <c r="M441" s="31" t="s">
        <v>107</v>
      </c>
      <c r="N441" s="23"/>
      <c r="O441" s="23"/>
      <c r="P441" s="23"/>
      <c r="Q441" s="23"/>
      <c r="R441" s="23"/>
      <c r="S441" s="29">
        <v>22200</v>
      </c>
    </row>
    <row r="442" spans="1:19" ht="54" customHeight="1" x14ac:dyDescent="1.05">
      <c r="A442" s="31" t="s">
        <v>29649</v>
      </c>
      <c r="B442" s="31" t="s">
        <v>2846</v>
      </c>
      <c r="C442" s="31" t="s">
        <v>29650</v>
      </c>
      <c r="D442" s="31" t="s">
        <v>29651</v>
      </c>
      <c r="E442" s="31" t="s">
        <v>687</v>
      </c>
      <c r="F442" s="31" t="s">
        <v>1304</v>
      </c>
      <c r="G442" s="31" t="s">
        <v>19231</v>
      </c>
      <c r="H442" s="31" t="s">
        <v>20462</v>
      </c>
      <c r="I442" s="38">
        <v>0.93402777777777779</v>
      </c>
      <c r="J442" s="31" t="s">
        <v>281</v>
      </c>
      <c r="K442" s="31" t="s">
        <v>105</v>
      </c>
      <c r="L442" s="31" t="s">
        <v>106</v>
      </c>
      <c r="M442" s="31" t="s">
        <v>107</v>
      </c>
      <c r="N442" s="23"/>
      <c r="O442" s="23"/>
      <c r="P442" s="23"/>
      <c r="Q442" s="23"/>
      <c r="R442" s="23"/>
      <c r="S442" s="29">
        <v>22200</v>
      </c>
    </row>
    <row r="443" spans="1:19" ht="54" customHeight="1" x14ac:dyDescent="1.05">
      <c r="A443" s="31" t="s">
        <v>29652</v>
      </c>
      <c r="B443" s="31" t="s">
        <v>14669</v>
      </c>
      <c r="C443" s="31" t="s">
        <v>29653</v>
      </c>
      <c r="D443" s="31" t="s">
        <v>29654</v>
      </c>
      <c r="E443" s="31" t="s">
        <v>687</v>
      </c>
      <c r="F443" s="31" t="s">
        <v>1304</v>
      </c>
      <c r="G443" s="31" t="s">
        <v>19231</v>
      </c>
      <c r="H443" s="31" t="s">
        <v>20462</v>
      </c>
      <c r="I443" s="38">
        <v>0.93402777777777779</v>
      </c>
      <c r="J443" s="31" t="s">
        <v>281</v>
      </c>
      <c r="K443" s="31" t="s">
        <v>105</v>
      </c>
      <c r="L443" s="31" t="s">
        <v>106</v>
      </c>
      <c r="M443" s="31" t="s">
        <v>107</v>
      </c>
      <c r="N443" s="23"/>
      <c r="O443" s="23"/>
      <c r="P443" s="23"/>
      <c r="Q443" s="23"/>
      <c r="R443" s="23"/>
      <c r="S443" s="29">
        <v>22200</v>
      </c>
    </row>
    <row r="444" spans="1:19" ht="54" customHeight="1" x14ac:dyDescent="1.05">
      <c r="A444" s="31" t="s">
        <v>29655</v>
      </c>
      <c r="B444" s="31" t="s">
        <v>29656</v>
      </c>
      <c r="C444" s="31" t="s">
        <v>29657</v>
      </c>
      <c r="D444" s="31" t="s">
        <v>29658</v>
      </c>
      <c r="E444" s="31" t="s">
        <v>687</v>
      </c>
      <c r="F444" s="31" t="s">
        <v>1304</v>
      </c>
      <c r="G444" s="31" t="s">
        <v>19231</v>
      </c>
      <c r="H444" s="31" t="s">
        <v>20462</v>
      </c>
      <c r="I444" s="38">
        <v>0.93402777777777779</v>
      </c>
      <c r="J444" s="31" t="s">
        <v>281</v>
      </c>
      <c r="K444" s="31" t="s">
        <v>105</v>
      </c>
      <c r="L444" s="31" t="s">
        <v>106</v>
      </c>
      <c r="M444" s="31" t="s">
        <v>107</v>
      </c>
      <c r="N444" s="23"/>
      <c r="O444" s="23"/>
      <c r="P444" s="23"/>
      <c r="Q444" s="23"/>
      <c r="R444" s="23"/>
      <c r="S444" s="29">
        <v>22200</v>
      </c>
    </row>
    <row r="445" spans="1:19" ht="54" customHeight="1" x14ac:dyDescent="1.05">
      <c r="A445" s="31" t="s">
        <v>29659</v>
      </c>
      <c r="B445" s="31" t="s">
        <v>28230</v>
      </c>
      <c r="C445" s="31" t="s">
        <v>29660</v>
      </c>
      <c r="D445" s="31" t="s">
        <v>29661</v>
      </c>
      <c r="E445" s="31" t="s">
        <v>687</v>
      </c>
      <c r="F445" s="31" t="s">
        <v>1304</v>
      </c>
      <c r="G445" s="31" t="s">
        <v>19231</v>
      </c>
      <c r="H445" s="31" t="s">
        <v>20462</v>
      </c>
      <c r="I445" s="38">
        <v>0.93402777777777779</v>
      </c>
      <c r="J445" s="31" t="s">
        <v>281</v>
      </c>
      <c r="K445" s="31" t="s">
        <v>105</v>
      </c>
      <c r="L445" s="31" t="s">
        <v>106</v>
      </c>
      <c r="M445" s="31" t="s">
        <v>107</v>
      </c>
      <c r="N445" s="23"/>
      <c r="O445" s="23"/>
      <c r="P445" s="23"/>
      <c r="Q445" s="23"/>
      <c r="R445" s="23"/>
      <c r="S445" s="29">
        <v>22200</v>
      </c>
    </row>
    <row r="446" spans="1:19" ht="54" customHeight="1" x14ac:dyDescent="1.05">
      <c r="A446" s="31" t="s">
        <v>29662</v>
      </c>
      <c r="B446" s="31" t="s">
        <v>29663</v>
      </c>
      <c r="C446" s="31" t="s">
        <v>29664</v>
      </c>
      <c r="D446" s="31" t="s">
        <v>29665</v>
      </c>
      <c r="E446" s="31" t="s">
        <v>687</v>
      </c>
      <c r="F446" s="31" t="s">
        <v>1304</v>
      </c>
      <c r="G446" s="31" t="s">
        <v>19231</v>
      </c>
      <c r="H446" s="31" t="s">
        <v>20462</v>
      </c>
      <c r="I446" s="38">
        <v>0.93402777777777779</v>
      </c>
      <c r="J446" s="31" t="s">
        <v>281</v>
      </c>
      <c r="K446" s="31" t="s">
        <v>105</v>
      </c>
      <c r="L446" s="31" t="s">
        <v>106</v>
      </c>
      <c r="M446" s="31" t="s">
        <v>107</v>
      </c>
      <c r="N446" s="23"/>
      <c r="O446" s="23"/>
      <c r="P446" s="23"/>
      <c r="Q446" s="23"/>
      <c r="R446" s="23"/>
      <c r="S446" s="29">
        <v>22200</v>
      </c>
    </row>
    <row r="447" spans="1:19" ht="54" customHeight="1" x14ac:dyDescent="1.05">
      <c r="A447" s="31" t="s">
        <v>29666</v>
      </c>
      <c r="B447" s="31" t="s">
        <v>10538</v>
      </c>
      <c r="C447" s="31" t="s">
        <v>29667</v>
      </c>
      <c r="D447" s="31" t="s">
        <v>29668</v>
      </c>
      <c r="E447" s="31" t="s">
        <v>687</v>
      </c>
      <c r="F447" s="31" t="s">
        <v>1304</v>
      </c>
      <c r="G447" s="31" t="s">
        <v>19231</v>
      </c>
      <c r="H447" s="31" t="s">
        <v>20462</v>
      </c>
      <c r="I447" s="38">
        <v>0.93402777777777779</v>
      </c>
      <c r="J447" s="31" t="s">
        <v>281</v>
      </c>
      <c r="K447" s="31" t="s">
        <v>105</v>
      </c>
      <c r="L447" s="31" t="s">
        <v>106</v>
      </c>
      <c r="M447" s="31" t="s">
        <v>107</v>
      </c>
      <c r="N447" s="23"/>
      <c r="O447" s="23"/>
      <c r="P447" s="23"/>
      <c r="Q447" s="23"/>
      <c r="R447" s="23"/>
      <c r="S447" s="29">
        <v>22200</v>
      </c>
    </row>
    <row r="448" spans="1:19" ht="54" customHeight="1" x14ac:dyDescent="1.05">
      <c r="A448" s="31" t="s">
        <v>29669</v>
      </c>
      <c r="B448" s="31" t="s">
        <v>29670</v>
      </c>
      <c r="C448" s="31" t="s">
        <v>29671</v>
      </c>
      <c r="D448" s="31" t="s">
        <v>29672</v>
      </c>
      <c r="E448" s="31" t="s">
        <v>687</v>
      </c>
      <c r="F448" s="31" t="s">
        <v>1304</v>
      </c>
      <c r="G448" s="31" t="s">
        <v>19231</v>
      </c>
      <c r="H448" s="31" t="s">
        <v>20462</v>
      </c>
      <c r="I448" s="38">
        <v>0.93402777777777779</v>
      </c>
      <c r="J448" s="31" t="s">
        <v>281</v>
      </c>
      <c r="K448" s="31" t="s">
        <v>105</v>
      </c>
      <c r="L448" s="31" t="s">
        <v>106</v>
      </c>
      <c r="M448" s="31" t="s">
        <v>107</v>
      </c>
      <c r="N448" s="23"/>
      <c r="O448" s="23"/>
      <c r="P448" s="23"/>
      <c r="Q448" s="23"/>
      <c r="R448" s="23"/>
      <c r="S448" s="29">
        <v>22200</v>
      </c>
    </row>
    <row r="449" spans="1:20" ht="54" customHeight="1" x14ac:dyDescent="1.05">
      <c r="A449" s="31" t="s">
        <v>29673</v>
      </c>
      <c r="B449" s="31" t="s">
        <v>26725</v>
      </c>
      <c r="C449" s="31" t="s">
        <v>29674</v>
      </c>
      <c r="D449" s="31" t="s">
        <v>29675</v>
      </c>
      <c r="E449" s="31" t="s">
        <v>687</v>
      </c>
      <c r="F449" s="31" t="s">
        <v>1304</v>
      </c>
      <c r="G449" s="31" t="s">
        <v>19231</v>
      </c>
      <c r="H449" s="31" t="s">
        <v>20462</v>
      </c>
      <c r="I449" s="38">
        <v>0.93402777777777779</v>
      </c>
      <c r="J449" s="31" t="s">
        <v>281</v>
      </c>
      <c r="K449" s="31" t="s">
        <v>105</v>
      </c>
      <c r="L449" s="31" t="s">
        <v>106</v>
      </c>
      <c r="M449" s="31" t="s">
        <v>107</v>
      </c>
      <c r="N449" s="23"/>
      <c r="O449" s="23"/>
      <c r="P449" s="23"/>
      <c r="Q449" s="23"/>
      <c r="R449" s="23"/>
      <c r="S449" s="29">
        <v>22200</v>
      </c>
      <c r="T449" s="388"/>
    </row>
    <row r="450" spans="1:20" ht="54" customHeight="1" x14ac:dyDescent="1.05">
      <c r="A450" s="31" t="s">
        <v>29676</v>
      </c>
      <c r="B450" s="31" t="s">
        <v>29677</v>
      </c>
      <c r="C450" s="31" t="s">
        <v>29678</v>
      </c>
      <c r="D450" s="31" t="s">
        <v>29679</v>
      </c>
      <c r="E450" s="31" t="s">
        <v>687</v>
      </c>
      <c r="F450" s="31" t="s">
        <v>1304</v>
      </c>
      <c r="G450" s="31" t="s">
        <v>19231</v>
      </c>
      <c r="H450" s="31" t="s">
        <v>20462</v>
      </c>
      <c r="I450" s="38">
        <v>0.93402777777777779</v>
      </c>
      <c r="J450" s="31" t="s">
        <v>281</v>
      </c>
      <c r="K450" s="31" t="s">
        <v>105</v>
      </c>
      <c r="L450" s="31" t="s">
        <v>106</v>
      </c>
      <c r="M450" s="31" t="s">
        <v>107</v>
      </c>
      <c r="N450" s="23"/>
      <c r="O450" s="23"/>
      <c r="P450" s="23"/>
      <c r="Q450" s="23"/>
      <c r="R450" s="23"/>
      <c r="S450" s="29">
        <v>22200</v>
      </c>
      <c r="T450" s="388"/>
    </row>
    <row r="451" spans="1:20" ht="54" customHeight="1" x14ac:dyDescent="1.3">
      <c r="A451" s="679" t="s">
        <v>30211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1"/>
      <c r="N451" s="23"/>
      <c r="O451" s="23"/>
      <c r="P451" s="23"/>
      <c r="Q451" s="23"/>
      <c r="R451" s="23"/>
      <c r="S451" s="29"/>
      <c r="T451" s="451"/>
    </row>
    <row r="452" spans="1:20" ht="54" customHeight="1" x14ac:dyDescent="1.3">
      <c r="A452" s="31" t="s">
        <v>19996</v>
      </c>
      <c r="B452" s="31" t="s">
        <v>19997</v>
      </c>
      <c r="C452" s="31" t="s">
        <v>19998</v>
      </c>
      <c r="D452" s="31" t="s">
        <v>19999</v>
      </c>
      <c r="E452" s="31" t="s">
        <v>101</v>
      </c>
      <c r="F452" s="31" t="s">
        <v>102</v>
      </c>
      <c r="G452" s="31" t="s">
        <v>16190</v>
      </c>
      <c r="H452" s="31" t="s">
        <v>17480</v>
      </c>
      <c r="I452" s="38">
        <v>0.52430555555555558</v>
      </c>
      <c r="J452" s="31" t="s">
        <v>281</v>
      </c>
      <c r="K452" s="31" t="s">
        <v>105</v>
      </c>
      <c r="L452" s="31" t="s">
        <v>106</v>
      </c>
      <c r="M452" s="31" t="s">
        <v>107</v>
      </c>
      <c r="N452" s="23"/>
      <c r="O452" s="23"/>
      <c r="P452" s="23"/>
      <c r="Q452" s="23"/>
      <c r="R452" s="23"/>
      <c r="S452" s="29">
        <v>22200</v>
      </c>
      <c r="T452" s="451"/>
    </row>
    <row r="453" spans="1:20" ht="54" customHeight="1" x14ac:dyDescent="1.3">
      <c r="A453" s="31" t="s">
        <v>30080</v>
      </c>
      <c r="B453" s="31" t="s">
        <v>30081</v>
      </c>
      <c r="C453" s="31" t="s">
        <v>30082</v>
      </c>
      <c r="D453" s="31" t="s">
        <v>30083</v>
      </c>
      <c r="E453" s="31" t="s">
        <v>101</v>
      </c>
      <c r="F453" s="31" t="s">
        <v>1304</v>
      </c>
      <c r="G453" s="31" t="s">
        <v>16564</v>
      </c>
      <c r="H453" s="31" t="s">
        <v>21599</v>
      </c>
      <c r="I453" s="38">
        <v>0.53125</v>
      </c>
      <c r="J453" s="31" t="s">
        <v>281</v>
      </c>
      <c r="K453" s="31" t="s">
        <v>105</v>
      </c>
      <c r="L453" s="31" t="s">
        <v>106</v>
      </c>
      <c r="M453" s="31" t="s">
        <v>107</v>
      </c>
      <c r="N453" s="23"/>
      <c r="O453" s="23"/>
      <c r="P453" s="23"/>
      <c r="Q453" s="23"/>
      <c r="R453" s="23"/>
      <c r="S453" s="29">
        <v>22200</v>
      </c>
      <c r="T453" s="451"/>
    </row>
    <row r="454" spans="1:20" ht="54" customHeight="1" x14ac:dyDescent="1.3">
      <c r="A454" s="31" t="s">
        <v>30084</v>
      </c>
      <c r="B454" s="31" t="s">
        <v>30085</v>
      </c>
      <c r="C454" s="31" t="s">
        <v>30086</v>
      </c>
      <c r="D454" s="31" t="s">
        <v>30087</v>
      </c>
      <c r="E454" s="31" t="s">
        <v>101</v>
      </c>
      <c r="F454" s="31" t="s">
        <v>1304</v>
      </c>
      <c r="G454" s="31" t="s">
        <v>16564</v>
      </c>
      <c r="H454" s="31" t="s">
        <v>21599</v>
      </c>
      <c r="I454" s="38">
        <v>0.41666666666666669</v>
      </c>
      <c r="J454" s="31" t="s">
        <v>281</v>
      </c>
      <c r="K454" s="31" t="s">
        <v>105</v>
      </c>
      <c r="L454" s="31" t="s">
        <v>106</v>
      </c>
      <c r="M454" s="31" t="s">
        <v>107</v>
      </c>
      <c r="N454" s="23"/>
      <c r="O454" s="23"/>
      <c r="P454" s="23"/>
      <c r="Q454" s="23"/>
      <c r="R454" s="23"/>
      <c r="S454" s="29">
        <v>22200</v>
      </c>
      <c r="T454" s="451"/>
    </row>
    <row r="455" spans="1:20" ht="54" customHeight="1" x14ac:dyDescent="1.3">
      <c r="A455" s="31" t="s">
        <v>30088</v>
      </c>
      <c r="B455" s="31" t="s">
        <v>1665</v>
      </c>
      <c r="C455" s="31" t="s">
        <v>1666</v>
      </c>
      <c r="D455" s="31" t="s">
        <v>1667</v>
      </c>
      <c r="E455" s="31" t="s">
        <v>101</v>
      </c>
      <c r="F455" s="31" t="s">
        <v>102</v>
      </c>
      <c r="G455" s="31" t="s">
        <v>16267</v>
      </c>
      <c r="H455" s="31" t="s">
        <v>21599</v>
      </c>
      <c r="I455" s="38">
        <v>0.25</v>
      </c>
      <c r="J455" s="31" t="s">
        <v>281</v>
      </c>
      <c r="K455" s="31" t="s">
        <v>105</v>
      </c>
      <c r="L455" s="31" t="s">
        <v>125</v>
      </c>
      <c r="M455" s="31" t="s">
        <v>107</v>
      </c>
      <c r="N455" s="23"/>
      <c r="O455" s="23"/>
      <c r="P455" s="23"/>
      <c r="Q455" s="23"/>
      <c r="R455" s="23"/>
      <c r="S455" s="29">
        <v>22200</v>
      </c>
      <c r="T455" s="451"/>
    </row>
    <row r="456" spans="1:20" ht="54" customHeight="1" x14ac:dyDescent="1.3">
      <c r="A456" s="31" t="s">
        <v>277</v>
      </c>
      <c r="B456" s="31" t="s">
        <v>278</v>
      </c>
      <c r="C456" s="31" t="s">
        <v>279</v>
      </c>
      <c r="D456" s="31" t="s">
        <v>280</v>
      </c>
      <c r="E456" s="31" t="s">
        <v>101</v>
      </c>
      <c r="F456" s="31" t="s">
        <v>102</v>
      </c>
      <c r="G456" s="31" t="s">
        <v>16267</v>
      </c>
      <c r="H456" s="31" t="s">
        <v>21599</v>
      </c>
      <c r="I456" s="38">
        <v>0.25</v>
      </c>
      <c r="J456" s="31" t="s">
        <v>281</v>
      </c>
      <c r="K456" s="31" t="s">
        <v>105</v>
      </c>
      <c r="L456" s="31" t="s">
        <v>106</v>
      </c>
      <c r="M456" s="31" t="s">
        <v>107</v>
      </c>
      <c r="N456" s="23"/>
      <c r="O456" s="23"/>
      <c r="P456" s="23"/>
      <c r="Q456" s="23"/>
      <c r="R456" s="23"/>
      <c r="S456" s="29">
        <v>22200</v>
      </c>
      <c r="T456" s="451"/>
    </row>
    <row r="457" spans="1:20" ht="54" customHeight="1" x14ac:dyDescent="1.3">
      <c r="A457" s="679" t="s">
        <v>31180</v>
      </c>
      <c r="B457" s="680"/>
      <c r="C457" s="680"/>
      <c r="D457" s="680"/>
      <c r="E457" s="680"/>
      <c r="F457" s="680"/>
      <c r="G457" s="680"/>
      <c r="H457" s="680"/>
      <c r="I457" s="680"/>
      <c r="J457" s="680"/>
      <c r="K457" s="680"/>
      <c r="L457" s="680"/>
      <c r="M457" s="681"/>
      <c r="N457" s="23"/>
      <c r="O457" s="23"/>
      <c r="P457" s="23"/>
      <c r="Q457" s="23"/>
      <c r="R457" s="23"/>
      <c r="S457" s="29"/>
      <c r="T457" s="451"/>
    </row>
    <row r="458" spans="1:20" ht="54" customHeight="1" x14ac:dyDescent="1.3">
      <c r="A458" s="31" t="s">
        <v>30996</v>
      </c>
      <c r="B458" s="31" t="s">
        <v>22818</v>
      </c>
      <c r="C458" s="31" t="s">
        <v>30997</v>
      </c>
      <c r="D458" s="31" t="s">
        <v>30998</v>
      </c>
      <c r="E458" s="31" t="s">
        <v>101</v>
      </c>
      <c r="F458" s="31" t="s">
        <v>1304</v>
      </c>
      <c r="G458" s="31" t="s">
        <v>16656</v>
      </c>
      <c r="H458" s="31" t="s">
        <v>17480</v>
      </c>
      <c r="I458" s="38">
        <v>0.83333333333333337</v>
      </c>
      <c r="J458" s="31" t="s">
        <v>281</v>
      </c>
      <c r="K458" s="31" t="s">
        <v>105</v>
      </c>
      <c r="L458" s="31" t="s">
        <v>106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451"/>
    </row>
    <row r="459" spans="1:20" ht="54" customHeight="1" x14ac:dyDescent="1.3">
      <c r="A459" s="31" t="s">
        <v>30999</v>
      </c>
      <c r="B459" s="31" t="s">
        <v>1815</v>
      </c>
      <c r="C459" s="31" t="s">
        <v>31000</v>
      </c>
      <c r="D459" s="31" t="s">
        <v>31001</v>
      </c>
      <c r="E459" s="31" t="s">
        <v>101</v>
      </c>
      <c r="F459" s="31" t="s">
        <v>1304</v>
      </c>
      <c r="G459" s="31" t="s">
        <v>16656</v>
      </c>
      <c r="H459" s="31" t="s">
        <v>17480</v>
      </c>
      <c r="I459" s="38">
        <v>0.83333333333333337</v>
      </c>
      <c r="J459" s="31" t="s">
        <v>281</v>
      </c>
      <c r="K459" s="31" t="s">
        <v>105</v>
      </c>
      <c r="L459" s="31" t="s">
        <v>106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451"/>
    </row>
    <row r="460" spans="1:20" ht="54" customHeight="1" x14ac:dyDescent="1.3">
      <c r="A460" s="31" t="s">
        <v>31002</v>
      </c>
      <c r="B460" s="31" t="s">
        <v>31003</v>
      </c>
      <c r="C460" s="31" t="s">
        <v>31004</v>
      </c>
      <c r="D460" s="31" t="s">
        <v>31005</v>
      </c>
      <c r="E460" s="31" t="s">
        <v>101</v>
      </c>
      <c r="F460" s="31" t="s">
        <v>1304</v>
      </c>
      <c r="G460" s="31" t="s">
        <v>16656</v>
      </c>
      <c r="H460" s="31" t="s">
        <v>17480</v>
      </c>
      <c r="I460" s="38">
        <v>0.83333333333333337</v>
      </c>
      <c r="J460" s="31" t="s">
        <v>281</v>
      </c>
      <c r="K460" s="31" t="s">
        <v>105</v>
      </c>
      <c r="L460" s="31" t="s">
        <v>106</v>
      </c>
      <c r="M460" s="31" t="s">
        <v>107</v>
      </c>
      <c r="N460" s="23"/>
      <c r="O460" s="23"/>
      <c r="P460" s="23"/>
      <c r="Q460" s="23"/>
      <c r="R460" s="23"/>
      <c r="S460" s="29">
        <v>22200</v>
      </c>
      <c r="T460" s="451"/>
    </row>
    <row r="461" spans="1:20" ht="54" customHeight="1" x14ac:dyDescent="1.05">
      <c r="A461" s="693" t="s">
        <v>31936</v>
      </c>
      <c r="B461" s="694"/>
      <c r="C461" s="694"/>
      <c r="D461" s="694"/>
      <c r="E461" s="694"/>
      <c r="F461" s="694"/>
      <c r="G461" s="694"/>
      <c r="H461" s="694"/>
      <c r="I461" s="694"/>
      <c r="J461" s="694"/>
      <c r="K461" s="694"/>
      <c r="L461" s="694"/>
      <c r="M461" s="695"/>
      <c r="N461" s="23"/>
      <c r="O461" s="23"/>
      <c r="P461" s="23"/>
      <c r="Q461" s="23"/>
      <c r="R461" s="23"/>
      <c r="S461" s="29"/>
      <c r="T461" s="388">
        <v>2000200</v>
      </c>
    </row>
    <row r="462" spans="1:20" ht="54" customHeight="1" x14ac:dyDescent="1.05">
      <c r="A462" s="688" t="s">
        <v>32847</v>
      </c>
      <c r="B462" s="689"/>
      <c r="C462" s="689"/>
      <c r="D462" s="689"/>
      <c r="E462" s="689"/>
      <c r="F462" s="689"/>
      <c r="G462" s="689"/>
      <c r="H462" s="689"/>
      <c r="I462" s="689"/>
      <c r="J462" s="689"/>
      <c r="K462" s="689"/>
      <c r="L462" s="689"/>
      <c r="M462" s="690"/>
      <c r="N462" s="23"/>
      <c r="O462" s="23"/>
      <c r="P462" s="23"/>
      <c r="Q462" s="23"/>
      <c r="R462" s="23"/>
      <c r="S462" s="29"/>
      <c r="T462" s="31"/>
    </row>
    <row r="463" spans="1:20" ht="54" customHeight="1" x14ac:dyDescent="1.05">
      <c r="A463" s="31" t="s">
        <v>32691</v>
      </c>
      <c r="B463" s="31" t="s">
        <v>956</v>
      </c>
      <c r="C463" s="31" t="s">
        <v>32692</v>
      </c>
      <c r="D463" s="31" t="s">
        <v>32693</v>
      </c>
      <c r="E463" s="31" t="s">
        <v>101</v>
      </c>
      <c r="F463" s="31" t="s">
        <v>1304</v>
      </c>
      <c r="G463" s="31" t="s">
        <v>16185</v>
      </c>
      <c r="H463" s="31" t="s">
        <v>28170</v>
      </c>
      <c r="I463" s="38">
        <v>0.34027777777777779</v>
      </c>
      <c r="J463" s="31" t="s">
        <v>281</v>
      </c>
      <c r="K463" s="31" t="s">
        <v>105</v>
      </c>
      <c r="L463" s="31" t="s">
        <v>106</v>
      </c>
      <c r="M463" s="31" t="s">
        <v>491</v>
      </c>
      <c r="N463" s="23"/>
      <c r="O463" s="23"/>
      <c r="P463" s="23"/>
      <c r="Q463" s="23"/>
      <c r="R463" s="23"/>
      <c r="S463" s="29">
        <v>26200</v>
      </c>
      <c r="T463" s="31"/>
    </row>
    <row r="464" spans="1:20" ht="54" customHeight="1" x14ac:dyDescent="1.05">
      <c r="A464" s="31" t="s">
        <v>32694</v>
      </c>
      <c r="B464" s="31" t="s">
        <v>7158</v>
      </c>
      <c r="C464" s="31" t="s">
        <v>32695</v>
      </c>
      <c r="D464" s="31" t="s">
        <v>32696</v>
      </c>
      <c r="E464" s="31" t="s">
        <v>101</v>
      </c>
      <c r="F464" s="31" t="s">
        <v>1304</v>
      </c>
      <c r="G464" s="31" t="s">
        <v>16185</v>
      </c>
      <c r="H464" s="31" t="s">
        <v>28170</v>
      </c>
      <c r="I464" s="38">
        <v>0.34027777777777779</v>
      </c>
      <c r="J464" s="31" t="s">
        <v>281</v>
      </c>
      <c r="K464" s="31" t="s">
        <v>105</v>
      </c>
      <c r="L464" s="31" t="s">
        <v>106</v>
      </c>
      <c r="M464" s="31" t="s">
        <v>491</v>
      </c>
      <c r="N464" s="23"/>
      <c r="O464" s="23"/>
      <c r="P464" s="23"/>
      <c r="Q464" s="23"/>
      <c r="R464" s="23"/>
      <c r="S464" s="29">
        <v>26200</v>
      </c>
      <c r="T464" s="31"/>
    </row>
    <row r="465" spans="1:19" ht="54" customHeight="1" x14ac:dyDescent="1.05">
      <c r="A465" s="31" t="s">
        <v>32697</v>
      </c>
      <c r="B465" s="31" t="s">
        <v>13663</v>
      </c>
      <c r="C465" s="31" t="s">
        <v>32698</v>
      </c>
      <c r="D465" s="31" t="s">
        <v>32699</v>
      </c>
      <c r="E465" s="31" t="s">
        <v>101</v>
      </c>
      <c r="F465" s="31" t="s">
        <v>1304</v>
      </c>
      <c r="G465" s="31" t="s">
        <v>16185</v>
      </c>
      <c r="H465" s="31" t="s">
        <v>28170</v>
      </c>
      <c r="I465" s="38">
        <v>0.34027777777777779</v>
      </c>
      <c r="J465" s="31" t="s">
        <v>281</v>
      </c>
      <c r="K465" s="31" t="s">
        <v>105</v>
      </c>
      <c r="L465" s="31" t="s">
        <v>106</v>
      </c>
      <c r="M465" s="31" t="s">
        <v>491</v>
      </c>
      <c r="N465" s="23"/>
      <c r="O465" s="23"/>
      <c r="P465" s="23"/>
      <c r="Q465" s="23"/>
      <c r="R465" s="23"/>
      <c r="S465" s="29">
        <v>26200</v>
      </c>
    </row>
    <row r="466" spans="1:19" ht="54" customHeight="1" x14ac:dyDescent="1.05">
      <c r="A466" s="31" t="s">
        <v>32700</v>
      </c>
      <c r="B466" s="31" t="s">
        <v>32701</v>
      </c>
      <c r="C466" s="31" t="s">
        <v>32702</v>
      </c>
      <c r="D466" s="31" t="s">
        <v>32703</v>
      </c>
      <c r="E466" s="31" t="s">
        <v>101</v>
      </c>
      <c r="F466" s="31" t="s">
        <v>1304</v>
      </c>
      <c r="G466" s="31" t="s">
        <v>16185</v>
      </c>
      <c r="H466" s="31" t="s">
        <v>28170</v>
      </c>
      <c r="I466" s="38">
        <v>0.34027777777777779</v>
      </c>
      <c r="J466" s="31" t="s">
        <v>281</v>
      </c>
      <c r="K466" s="31" t="s">
        <v>105</v>
      </c>
      <c r="L466" s="31" t="s">
        <v>106</v>
      </c>
      <c r="M466" s="31" t="s">
        <v>491</v>
      </c>
      <c r="N466" s="23"/>
      <c r="O466" s="23"/>
      <c r="P466" s="23"/>
      <c r="Q466" s="23"/>
      <c r="R466" s="23"/>
      <c r="S466" s="29">
        <v>26200</v>
      </c>
    </row>
    <row r="467" spans="1:19" ht="54" customHeight="1" x14ac:dyDescent="1.05">
      <c r="A467" s="31" t="s">
        <v>32704</v>
      </c>
      <c r="B467" s="31" t="s">
        <v>5332</v>
      </c>
      <c r="C467" s="31" t="s">
        <v>32705</v>
      </c>
      <c r="D467" s="31" t="s">
        <v>32706</v>
      </c>
      <c r="E467" s="31" t="s">
        <v>101</v>
      </c>
      <c r="F467" s="31" t="s">
        <v>1304</v>
      </c>
      <c r="G467" s="31" t="s">
        <v>16185</v>
      </c>
      <c r="H467" s="31" t="s">
        <v>28170</v>
      </c>
      <c r="I467" s="38">
        <v>0.34027777777777779</v>
      </c>
      <c r="J467" s="31" t="s">
        <v>281</v>
      </c>
      <c r="K467" s="31" t="s">
        <v>105</v>
      </c>
      <c r="L467" s="31" t="s">
        <v>106</v>
      </c>
      <c r="M467" s="31" t="s">
        <v>491</v>
      </c>
      <c r="N467" s="23"/>
      <c r="O467" s="23"/>
      <c r="P467" s="23"/>
      <c r="Q467" s="23"/>
      <c r="R467" s="23"/>
      <c r="S467" s="29">
        <v>26200</v>
      </c>
    </row>
    <row r="468" spans="1:19" ht="54" customHeight="1" x14ac:dyDescent="1.05">
      <c r="A468" s="31" t="s">
        <v>32707</v>
      </c>
      <c r="B468" s="31" t="s">
        <v>7034</v>
      </c>
      <c r="C468" s="31" t="s">
        <v>32708</v>
      </c>
      <c r="D468" s="31" t="s">
        <v>32709</v>
      </c>
      <c r="E468" s="31" t="s">
        <v>101</v>
      </c>
      <c r="F468" s="31" t="s">
        <v>1304</v>
      </c>
      <c r="G468" s="31" t="s">
        <v>16185</v>
      </c>
      <c r="H468" s="31" t="s">
        <v>28170</v>
      </c>
      <c r="I468" s="38">
        <v>0.34027777777777779</v>
      </c>
      <c r="J468" s="31" t="s">
        <v>281</v>
      </c>
      <c r="K468" s="31" t="s">
        <v>105</v>
      </c>
      <c r="L468" s="31" t="s">
        <v>106</v>
      </c>
      <c r="M468" s="31" t="s">
        <v>491</v>
      </c>
      <c r="N468" s="23"/>
      <c r="O468" s="23"/>
      <c r="P468" s="23"/>
      <c r="Q468" s="23"/>
      <c r="R468" s="23"/>
      <c r="S468" s="29">
        <v>26200</v>
      </c>
    </row>
    <row r="469" spans="1:19" ht="54" customHeight="1" x14ac:dyDescent="1.05">
      <c r="A469" s="31" t="s">
        <v>32710</v>
      </c>
      <c r="B469" s="31" t="s">
        <v>32711</v>
      </c>
      <c r="C469" s="31" t="s">
        <v>32712</v>
      </c>
      <c r="D469" s="31" t="s">
        <v>32713</v>
      </c>
      <c r="E469" s="31" t="s">
        <v>101</v>
      </c>
      <c r="F469" s="31" t="s">
        <v>1304</v>
      </c>
      <c r="G469" s="31" t="s">
        <v>16185</v>
      </c>
      <c r="H469" s="31" t="s">
        <v>28170</v>
      </c>
      <c r="I469" s="38">
        <v>0.34027777777777779</v>
      </c>
      <c r="J469" s="31" t="s">
        <v>281</v>
      </c>
      <c r="K469" s="31" t="s">
        <v>105</v>
      </c>
      <c r="L469" s="31" t="s">
        <v>106</v>
      </c>
      <c r="M469" s="31" t="s">
        <v>491</v>
      </c>
      <c r="N469" s="23"/>
      <c r="O469" s="23"/>
      <c r="P469" s="23"/>
      <c r="Q469" s="23"/>
      <c r="R469" s="23"/>
      <c r="S469" s="29">
        <v>26200</v>
      </c>
    </row>
    <row r="470" spans="1:19" ht="54" customHeight="1" x14ac:dyDescent="1.05">
      <c r="A470" s="31" t="s">
        <v>32714</v>
      </c>
      <c r="B470" s="31" t="s">
        <v>22870</v>
      </c>
      <c r="C470" s="31" t="s">
        <v>32715</v>
      </c>
      <c r="D470" s="31" t="s">
        <v>32716</v>
      </c>
      <c r="E470" s="31" t="s">
        <v>687</v>
      </c>
      <c r="F470" s="31" t="s">
        <v>123</v>
      </c>
      <c r="G470" s="31" t="s">
        <v>16504</v>
      </c>
      <c r="H470" s="31" t="s">
        <v>28170</v>
      </c>
      <c r="I470" s="38">
        <v>0.33333333333333331</v>
      </c>
      <c r="J470" s="31" t="s">
        <v>281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</row>
    <row r="471" spans="1:19" ht="54" customHeight="1" x14ac:dyDescent="1.05">
      <c r="A471" s="31" t="s">
        <v>32717</v>
      </c>
      <c r="B471" s="31" t="s">
        <v>11702</v>
      </c>
      <c r="C471" s="31" t="s">
        <v>32718</v>
      </c>
      <c r="D471" s="31" t="s">
        <v>32719</v>
      </c>
      <c r="E471" s="31" t="s">
        <v>101</v>
      </c>
      <c r="F471" s="31" t="s">
        <v>123</v>
      </c>
      <c r="G471" s="31" t="s">
        <v>16205</v>
      </c>
      <c r="H471" s="31" t="s">
        <v>28170</v>
      </c>
      <c r="I471" s="38">
        <v>0.41666666666666669</v>
      </c>
      <c r="J471" s="31" t="s">
        <v>281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43925</v>
      </c>
    </row>
    <row r="472" spans="1:19" ht="54" customHeight="1" x14ac:dyDescent="1.05">
      <c r="A472" s="31" t="s">
        <v>32720</v>
      </c>
      <c r="B472" s="31" t="s">
        <v>4836</v>
      </c>
      <c r="C472" s="31" t="s">
        <v>32721</v>
      </c>
      <c r="D472" s="31" t="s">
        <v>32722</v>
      </c>
      <c r="E472" s="31" t="s">
        <v>101</v>
      </c>
      <c r="F472" s="31" t="s">
        <v>123</v>
      </c>
      <c r="G472" s="31" t="s">
        <v>16205</v>
      </c>
      <c r="H472" s="31" t="s">
        <v>28170</v>
      </c>
      <c r="I472" s="38">
        <v>0.41666666666666669</v>
      </c>
      <c r="J472" s="31" t="s">
        <v>281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43925</v>
      </c>
    </row>
    <row r="473" spans="1:19" ht="54" customHeight="1" x14ac:dyDescent="1.05">
      <c r="A473" s="31" t="s">
        <v>32723</v>
      </c>
      <c r="B473" s="31" t="s">
        <v>32724</v>
      </c>
      <c r="C473" s="31" t="s">
        <v>32725</v>
      </c>
      <c r="D473" s="31" t="s">
        <v>32726</v>
      </c>
      <c r="E473" s="31" t="s">
        <v>101</v>
      </c>
      <c r="F473" s="31" t="s">
        <v>123</v>
      </c>
      <c r="G473" s="31" t="s">
        <v>16205</v>
      </c>
      <c r="H473" s="31" t="s">
        <v>28170</v>
      </c>
      <c r="I473" s="38">
        <v>0.41666666666666669</v>
      </c>
      <c r="J473" s="31" t="s">
        <v>281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43925</v>
      </c>
    </row>
    <row r="474" spans="1:19" ht="54" customHeight="1" x14ac:dyDescent="1.05">
      <c r="A474" s="31" t="s">
        <v>32727</v>
      </c>
      <c r="B474" s="31" t="s">
        <v>13656</v>
      </c>
      <c r="C474" s="31" t="s">
        <v>32728</v>
      </c>
      <c r="D474" s="31" t="s">
        <v>32729</v>
      </c>
      <c r="E474" s="31" t="s">
        <v>101</v>
      </c>
      <c r="F474" s="31" t="s">
        <v>1304</v>
      </c>
      <c r="G474" s="31" t="s">
        <v>16185</v>
      </c>
      <c r="H474" s="31" t="s">
        <v>28170</v>
      </c>
      <c r="I474" s="38">
        <v>0.34027777777777779</v>
      </c>
      <c r="J474" s="31" t="s">
        <v>281</v>
      </c>
      <c r="K474" s="31" t="s">
        <v>105</v>
      </c>
      <c r="L474" s="31" t="s">
        <v>106</v>
      </c>
      <c r="M474" s="31" t="s">
        <v>491</v>
      </c>
      <c r="N474" s="23"/>
      <c r="O474" s="23"/>
      <c r="P474" s="23"/>
      <c r="Q474" s="23"/>
      <c r="R474" s="23"/>
      <c r="S474" s="29">
        <v>26200</v>
      </c>
    </row>
    <row r="475" spans="1:19" ht="54" customHeight="1" x14ac:dyDescent="1.05">
      <c r="A475" s="31" t="s">
        <v>32730</v>
      </c>
      <c r="B475" s="31" t="s">
        <v>884</v>
      </c>
      <c r="C475" s="31" t="s">
        <v>32731</v>
      </c>
      <c r="D475" s="31" t="s">
        <v>32732</v>
      </c>
      <c r="E475" s="31" t="s">
        <v>101</v>
      </c>
      <c r="F475" s="31" t="s">
        <v>102</v>
      </c>
      <c r="G475" s="31" t="s">
        <v>16267</v>
      </c>
      <c r="H475" s="31" t="s">
        <v>29687</v>
      </c>
      <c r="I475" s="38">
        <v>0.125</v>
      </c>
      <c r="J475" s="31" t="s">
        <v>281</v>
      </c>
      <c r="K475" s="31" t="s">
        <v>105</v>
      </c>
      <c r="L475" s="31" t="s">
        <v>106</v>
      </c>
      <c r="M475" s="31" t="s">
        <v>491</v>
      </c>
      <c r="N475" s="23"/>
      <c r="O475" s="23"/>
      <c r="P475" s="23"/>
      <c r="Q475" s="23"/>
      <c r="R475" s="23"/>
      <c r="S475" s="29">
        <v>26200</v>
      </c>
    </row>
    <row r="476" spans="1:19" ht="54" customHeight="1" x14ac:dyDescent="1.05">
      <c r="A476" s="31" t="s">
        <v>32733</v>
      </c>
      <c r="B476" s="31" t="s">
        <v>17432</v>
      </c>
      <c r="C476" s="31" t="s">
        <v>32734</v>
      </c>
      <c r="D476" s="31" t="s">
        <v>32735</v>
      </c>
      <c r="E476" s="31" t="s">
        <v>101</v>
      </c>
      <c r="F476" s="31" t="s">
        <v>102</v>
      </c>
      <c r="G476" s="31" t="s">
        <v>20461</v>
      </c>
      <c r="H476" s="31" t="s">
        <v>32006</v>
      </c>
      <c r="I476" s="38">
        <v>0.54166666666666663</v>
      </c>
      <c r="J476" s="31" t="s">
        <v>281</v>
      </c>
      <c r="K476" s="31" t="s">
        <v>105</v>
      </c>
      <c r="L476" s="31" t="s">
        <v>106</v>
      </c>
      <c r="M476" s="31" t="s">
        <v>107</v>
      </c>
      <c r="N476" s="23"/>
      <c r="O476" s="23"/>
      <c r="P476" s="23"/>
      <c r="Q476" s="23"/>
      <c r="R476" s="23"/>
      <c r="S476" s="29">
        <v>22200</v>
      </c>
    </row>
    <row r="477" spans="1:19" ht="54" customHeight="1" x14ac:dyDescent="1.05">
      <c r="A477" s="31" t="s">
        <v>32736</v>
      </c>
      <c r="B477" s="31" t="s">
        <v>11922</v>
      </c>
      <c r="C477" s="31" t="s">
        <v>32737</v>
      </c>
      <c r="D477" s="31" t="s">
        <v>32738</v>
      </c>
      <c r="E477" s="31" t="s">
        <v>101</v>
      </c>
      <c r="F477" s="31" t="s">
        <v>102</v>
      </c>
      <c r="G477" s="31" t="s">
        <v>16267</v>
      </c>
      <c r="H477" s="31" t="s">
        <v>32006</v>
      </c>
      <c r="I477" s="38">
        <v>0.27083333333333331</v>
      </c>
      <c r="J477" s="31" t="s">
        <v>281</v>
      </c>
      <c r="K477" s="31" t="s">
        <v>105</v>
      </c>
      <c r="L477" s="31" t="s">
        <v>106</v>
      </c>
      <c r="M477" s="31" t="s">
        <v>491</v>
      </c>
      <c r="N477" s="23"/>
      <c r="O477" s="23"/>
      <c r="P477" s="23"/>
      <c r="Q477" s="23"/>
      <c r="R477" s="23"/>
      <c r="S477" s="29">
        <v>26200</v>
      </c>
    </row>
    <row r="478" spans="1:19" ht="54" customHeight="1" x14ac:dyDescent="1.05">
      <c r="A478" s="31" t="s">
        <v>32739</v>
      </c>
      <c r="B478" s="31" t="s">
        <v>32740</v>
      </c>
      <c r="C478" s="31" t="s">
        <v>32741</v>
      </c>
      <c r="D478" s="31" t="s">
        <v>32742</v>
      </c>
      <c r="E478" s="31" t="s">
        <v>687</v>
      </c>
      <c r="F478" s="31" t="s">
        <v>123</v>
      </c>
      <c r="G478" s="31" t="s">
        <v>16248</v>
      </c>
      <c r="H478" s="31" t="s">
        <v>32006</v>
      </c>
      <c r="I478" s="38">
        <v>0.53125</v>
      </c>
      <c r="J478" s="31" t="s">
        <v>281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</row>
    <row r="479" spans="1:19" ht="54" customHeight="1" x14ac:dyDescent="1.05">
      <c r="A479" s="31" t="s">
        <v>32743</v>
      </c>
      <c r="B479" s="31" t="s">
        <v>32744</v>
      </c>
      <c r="C479" s="31" t="s">
        <v>32745</v>
      </c>
      <c r="D479" s="31" t="s">
        <v>32746</v>
      </c>
      <c r="E479" s="31" t="s">
        <v>101</v>
      </c>
      <c r="F479" s="31" t="s">
        <v>1304</v>
      </c>
      <c r="G479" s="31" t="s">
        <v>16564</v>
      </c>
      <c r="H479" s="31" t="s">
        <v>29748</v>
      </c>
      <c r="I479" s="38">
        <v>0.53125</v>
      </c>
      <c r="J479" s="31" t="s">
        <v>281</v>
      </c>
      <c r="K479" s="31" t="s">
        <v>105</v>
      </c>
      <c r="L479" s="31" t="s">
        <v>106</v>
      </c>
      <c r="M479" s="31" t="s">
        <v>107</v>
      </c>
      <c r="N479" s="23"/>
      <c r="O479" s="23"/>
      <c r="P479" s="23"/>
      <c r="Q479" s="23"/>
      <c r="R479" s="23"/>
      <c r="S479" s="29">
        <v>22200</v>
      </c>
    </row>
    <row r="480" spans="1:19" ht="54" customHeight="1" x14ac:dyDescent="1.05">
      <c r="A480" s="31" t="s">
        <v>32747</v>
      </c>
      <c r="B480" s="31" t="s">
        <v>32748</v>
      </c>
      <c r="C480" s="31" t="s">
        <v>32749</v>
      </c>
      <c r="D480" s="31" t="s">
        <v>32750</v>
      </c>
      <c r="E480" s="31" t="s">
        <v>687</v>
      </c>
      <c r="F480" s="31" t="s">
        <v>123</v>
      </c>
      <c r="G480" s="31" t="s">
        <v>16504</v>
      </c>
      <c r="H480" s="31" t="s">
        <v>28170</v>
      </c>
      <c r="I480" s="38">
        <v>0.33333333333333331</v>
      </c>
      <c r="J480" s="31" t="s">
        <v>281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</row>
    <row r="481" spans="1:19" ht="54" customHeight="1" x14ac:dyDescent="1.05">
      <c r="A481" s="31" t="s">
        <v>32751</v>
      </c>
      <c r="B481" s="31" t="s">
        <v>32752</v>
      </c>
      <c r="C481" s="31" t="s">
        <v>32753</v>
      </c>
      <c r="D481" s="31" t="s">
        <v>32754</v>
      </c>
      <c r="E481" s="31" t="s">
        <v>687</v>
      </c>
      <c r="F481" s="31" t="s">
        <v>123</v>
      </c>
      <c r="G481" s="31" t="s">
        <v>16504</v>
      </c>
      <c r="H481" s="31" t="s">
        <v>28170</v>
      </c>
      <c r="I481" s="38">
        <v>0.33333333333333331</v>
      </c>
      <c r="J481" s="31" t="s">
        <v>281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</row>
    <row r="482" spans="1:19" ht="54" customHeight="1" x14ac:dyDescent="1.05">
      <c r="A482" s="31" t="s">
        <v>32755</v>
      </c>
      <c r="B482" s="31" t="s">
        <v>32756</v>
      </c>
      <c r="C482" s="31" t="s">
        <v>32757</v>
      </c>
      <c r="D482" s="31" t="s">
        <v>32758</v>
      </c>
      <c r="E482" s="31" t="s">
        <v>687</v>
      </c>
      <c r="F482" s="31" t="s">
        <v>123</v>
      </c>
      <c r="G482" s="31" t="s">
        <v>16504</v>
      </c>
      <c r="H482" s="31" t="s">
        <v>28170</v>
      </c>
      <c r="I482" s="38">
        <v>0.33333333333333331</v>
      </c>
      <c r="J482" s="31" t="s">
        <v>281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</row>
    <row r="483" spans="1:19" ht="54" customHeight="1" x14ac:dyDescent="1.05">
      <c r="A483" s="31" t="s">
        <v>32759</v>
      </c>
      <c r="B483" s="31" t="s">
        <v>8168</v>
      </c>
      <c r="C483" s="31" t="s">
        <v>32760</v>
      </c>
      <c r="D483" s="31" t="s">
        <v>32761</v>
      </c>
      <c r="E483" s="31" t="s">
        <v>687</v>
      </c>
      <c r="F483" s="31" t="s">
        <v>123</v>
      </c>
      <c r="G483" s="31" t="s">
        <v>16504</v>
      </c>
      <c r="H483" s="31" t="s">
        <v>28170</v>
      </c>
      <c r="I483" s="38">
        <v>0.33333333333333331</v>
      </c>
      <c r="J483" s="31" t="s">
        <v>281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</row>
    <row r="484" spans="1:19" ht="54" customHeight="1" x14ac:dyDescent="1.05">
      <c r="A484" s="31" t="s">
        <v>32762</v>
      </c>
      <c r="B484" s="31" t="s">
        <v>29528</v>
      </c>
      <c r="C484" s="31" t="s">
        <v>32763</v>
      </c>
      <c r="D484" s="31" t="s">
        <v>32764</v>
      </c>
      <c r="E484" s="31" t="s">
        <v>687</v>
      </c>
      <c r="F484" s="31" t="s">
        <v>123</v>
      </c>
      <c r="G484" s="31" t="s">
        <v>16504</v>
      </c>
      <c r="H484" s="31" t="s">
        <v>28170</v>
      </c>
      <c r="I484" s="38">
        <v>0.33333333333333331</v>
      </c>
      <c r="J484" s="31" t="s">
        <v>281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</row>
    <row r="485" spans="1:19" ht="54" customHeight="1" x14ac:dyDescent="1.05">
      <c r="A485" s="688" t="s">
        <v>34414</v>
      </c>
      <c r="B485" s="689"/>
      <c r="C485" s="689"/>
      <c r="D485" s="689"/>
      <c r="E485" s="689"/>
      <c r="F485" s="689"/>
      <c r="G485" s="689"/>
      <c r="H485" s="689"/>
      <c r="I485" s="689"/>
      <c r="J485" s="689"/>
      <c r="K485" s="689"/>
      <c r="L485" s="689"/>
      <c r="M485" s="690"/>
      <c r="N485" s="23"/>
      <c r="O485" s="23"/>
      <c r="P485" s="23"/>
      <c r="Q485" s="23"/>
      <c r="R485" s="23"/>
      <c r="S485" s="29"/>
    </row>
    <row r="486" spans="1:19" ht="54" customHeight="1" x14ac:dyDescent="1.05">
      <c r="A486" s="31" t="s">
        <v>34246</v>
      </c>
      <c r="B486" s="31" t="s">
        <v>34247</v>
      </c>
      <c r="C486" s="31" t="s">
        <v>34248</v>
      </c>
      <c r="D486" s="31" t="s">
        <v>34249</v>
      </c>
      <c r="E486" s="31" t="s">
        <v>687</v>
      </c>
      <c r="F486" s="31" t="s">
        <v>1304</v>
      </c>
      <c r="G486" s="31" t="s">
        <v>19231</v>
      </c>
      <c r="H486" s="31" t="s">
        <v>32006</v>
      </c>
      <c r="I486" s="38">
        <v>0.83333333333333337</v>
      </c>
      <c r="J486" s="31" t="s">
        <v>281</v>
      </c>
      <c r="K486" s="31" t="s">
        <v>105</v>
      </c>
      <c r="L486" s="31" t="s">
        <v>106</v>
      </c>
      <c r="M486" s="31" t="s">
        <v>107</v>
      </c>
      <c r="N486" s="23"/>
      <c r="O486" s="23"/>
      <c r="P486" s="23"/>
      <c r="Q486" s="23"/>
      <c r="R486" s="23"/>
      <c r="S486" s="29">
        <v>22200</v>
      </c>
    </row>
    <row r="487" spans="1:19" ht="54" customHeight="1" x14ac:dyDescent="1.05">
      <c r="A487" s="31" t="s">
        <v>34250</v>
      </c>
      <c r="B487" s="31" t="s">
        <v>1389</v>
      </c>
      <c r="C487" s="31" t="s">
        <v>34251</v>
      </c>
      <c r="D487" s="31" t="s">
        <v>34252</v>
      </c>
      <c r="E487" s="31" t="s">
        <v>101</v>
      </c>
      <c r="F487" s="31" t="s">
        <v>1304</v>
      </c>
      <c r="G487" s="31" t="s">
        <v>16564</v>
      </c>
      <c r="H487" s="31" t="s">
        <v>29748</v>
      </c>
      <c r="I487" s="38">
        <v>0.53125</v>
      </c>
      <c r="J487" s="31" t="s">
        <v>281</v>
      </c>
      <c r="K487" s="31" t="s">
        <v>105</v>
      </c>
      <c r="L487" s="31" t="s">
        <v>106</v>
      </c>
      <c r="M487" s="31" t="s">
        <v>107</v>
      </c>
      <c r="N487" s="23"/>
      <c r="O487" s="23"/>
      <c r="P487" s="23"/>
      <c r="Q487" s="23"/>
      <c r="R487" s="23"/>
      <c r="S487" s="29">
        <v>22200</v>
      </c>
    </row>
    <row r="488" spans="1:19" ht="54" customHeight="1" x14ac:dyDescent="1.05">
      <c r="A488" s="31" t="s">
        <v>34253</v>
      </c>
      <c r="B488" s="31" t="s">
        <v>34254</v>
      </c>
      <c r="C488" s="31" t="s">
        <v>34255</v>
      </c>
      <c r="D488" s="31" t="s">
        <v>34256</v>
      </c>
      <c r="E488" s="31" t="s">
        <v>687</v>
      </c>
      <c r="F488" s="31" t="s">
        <v>1304</v>
      </c>
      <c r="G488" s="31" t="s">
        <v>19231</v>
      </c>
      <c r="H488" s="31" t="s">
        <v>32006</v>
      </c>
      <c r="I488" s="38">
        <v>0.83333333333333337</v>
      </c>
      <c r="J488" s="31" t="s">
        <v>281</v>
      </c>
      <c r="K488" s="31" t="s">
        <v>105</v>
      </c>
      <c r="L488" s="31" t="s">
        <v>106</v>
      </c>
      <c r="M488" s="31" t="s">
        <v>107</v>
      </c>
      <c r="N488" s="23"/>
      <c r="O488" s="23"/>
      <c r="P488" s="23"/>
      <c r="Q488" s="23"/>
      <c r="R488" s="23"/>
      <c r="S488" s="29">
        <v>22200</v>
      </c>
    </row>
    <row r="489" spans="1:19" ht="54" customHeight="1" x14ac:dyDescent="1.05">
      <c r="A489" s="31" t="s">
        <v>34257</v>
      </c>
      <c r="B489" s="31" t="s">
        <v>34258</v>
      </c>
      <c r="C489" s="31" t="s">
        <v>34259</v>
      </c>
      <c r="D489" s="31" t="s">
        <v>34260</v>
      </c>
      <c r="E489" s="31" t="s">
        <v>101</v>
      </c>
      <c r="F489" s="31" t="s">
        <v>1304</v>
      </c>
      <c r="G489" s="31" t="s">
        <v>16185</v>
      </c>
      <c r="H489" s="31" t="s">
        <v>33368</v>
      </c>
      <c r="I489" s="38">
        <v>0.125</v>
      </c>
      <c r="J489" s="31" t="s">
        <v>281</v>
      </c>
      <c r="K489" s="31" t="s">
        <v>105</v>
      </c>
      <c r="L489" s="31" t="s">
        <v>106</v>
      </c>
      <c r="M489" s="31" t="s">
        <v>491</v>
      </c>
      <c r="N489" s="23"/>
      <c r="O489" s="23"/>
      <c r="P489" s="23"/>
      <c r="Q489" s="23"/>
      <c r="R489" s="23"/>
      <c r="S489" s="29">
        <v>26200</v>
      </c>
    </row>
    <row r="490" spans="1:19" ht="54" customHeight="1" x14ac:dyDescent="1.05">
      <c r="A490" s="31" t="s">
        <v>34261</v>
      </c>
      <c r="B490" s="31" t="s">
        <v>18762</v>
      </c>
      <c r="C490" s="31" t="s">
        <v>34262</v>
      </c>
      <c r="D490" s="31" t="s">
        <v>34263</v>
      </c>
      <c r="E490" s="31" t="s">
        <v>101</v>
      </c>
      <c r="F490" s="31" t="s">
        <v>102</v>
      </c>
      <c r="G490" s="31" t="s">
        <v>16270</v>
      </c>
      <c r="H490" s="31" t="s">
        <v>29748</v>
      </c>
      <c r="I490" s="38">
        <v>0.41666666666666669</v>
      </c>
      <c r="J490" s="31" t="s">
        <v>281</v>
      </c>
      <c r="K490" s="31" t="s">
        <v>105</v>
      </c>
      <c r="L490" s="31" t="s">
        <v>106</v>
      </c>
      <c r="M490" s="31" t="s">
        <v>107</v>
      </c>
      <c r="N490" s="23"/>
      <c r="O490" s="23"/>
      <c r="P490" s="23"/>
      <c r="Q490" s="23"/>
      <c r="R490" s="23"/>
      <c r="S490" s="29">
        <v>22200</v>
      </c>
    </row>
    <row r="491" spans="1:19" ht="54" customHeight="1" x14ac:dyDescent="1.05">
      <c r="A491" s="31" t="s">
        <v>34264</v>
      </c>
      <c r="B491" s="31" t="s">
        <v>34265</v>
      </c>
      <c r="C491" s="31" t="s">
        <v>34266</v>
      </c>
      <c r="D491" s="31" t="s">
        <v>34267</v>
      </c>
      <c r="E491" s="31" t="s">
        <v>101</v>
      </c>
      <c r="F491" s="31" t="s">
        <v>123</v>
      </c>
      <c r="G491" s="31" t="s">
        <v>16223</v>
      </c>
      <c r="H491" s="31" t="s">
        <v>29748</v>
      </c>
      <c r="I491" s="38">
        <v>0.125</v>
      </c>
      <c r="J491" s="31" t="s">
        <v>281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43925</v>
      </c>
    </row>
    <row r="492" spans="1:19" ht="54" customHeight="1" x14ac:dyDescent="1.05">
      <c r="A492" s="31" t="s">
        <v>34268</v>
      </c>
      <c r="B492" s="31" t="s">
        <v>1577</v>
      </c>
      <c r="C492" s="31" t="s">
        <v>34269</v>
      </c>
      <c r="D492" s="31" t="s">
        <v>34270</v>
      </c>
      <c r="E492" s="31" t="s">
        <v>101</v>
      </c>
      <c r="F492" s="31" t="s">
        <v>123</v>
      </c>
      <c r="G492" s="31" t="s">
        <v>16223</v>
      </c>
      <c r="H492" s="31" t="s">
        <v>29748</v>
      </c>
      <c r="I492" s="38">
        <v>0.125</v>
      </c>
      <c r="J492" s="31" t="s">
        <v>281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43925</v>
      </c>
    </row>
    <row r="493" spans="1:19" ht="54" customHeight="1" x14ac:dyDescent="1.05">
      <c r="A493" s="31" t="s">
        <v>34271</v>
      </c>
      <c r="B493" s="31" t="s">
        <v>28919</v>
      </c>
      <c r="C493" s="31" t="s">
        <v>34272</v>
      </c>
      <c r="D493" s="31" t="s">
        <v>34273</v>
      </c>
      <c r="E493" s="31" t="s">
        <v>101</v>
      </c>
      <c r="F493" s="31" t="s">
        <v>1304</v>
      </c>
      <c r="G493" s="31" t="s">
        <v>16564</v>
      </c>
      <c r="H493" s="31" t="s">
        <v>29748</v>
      </c>
      <c r="I493" s="38">
        <v>0.53125</v>
      </c>
      <c r="J493" s="31" t="s">
        <v>281</v>
      </c>
      <c r="K493" s="31" t="s">
        <v>105</v>
      </c>
      <c r="L493" s="31" t="s">
        <v>106</v>
      </c>
      <c r="M493" s="31" t="s">
        <v>107</v>
      </c>
      <c r="N493" s="23"/>
      <c r="O493" s="23"/>
      <c r="P493" s="23"/>
      <c r="Q493" s="23"/>
      <c r="R493" s="23"/>
      <c r="S493" s="29">
        <v>22200</v>
      </c>
    </row>
    <row r="494" spans="1:19" ht="54" customHeight="1" x14ac:dyDescent="1.05">
      <c r="A494" s="31" t="s">
        <v>34274</v>
      </c>
      <c r="B494" s="31" t="s">
        <v>34275</v>
      </c>
      <c r="C494" s="31" t="s">
        <v>34276</v>
      </c>
      <c r="D494" s="31" t="s">
        <v>34277</v>
      </c>
      <c r="E494" s="31" t="s">
        <v>101</v>
      </c>
      <c r="F494" s="31" t="s">
        <v>123</v>
      </c>
      <c r="G494" s="31" t="s">
        <v>16223</v>
      </c>
      <c r="H494" s="31" t="s">
        <v>29748</v>
      </c>
      <c r="I494" s="38">
        <v>0.125</v>
      </c>
      <c r="J494" s="31" t="s">
        <v>281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</row>
    <row r="495" spans="1:19" ht="54" customHeight="1" x14ac:dyDescent="1.05">
      <c r="A495" s="31" t="s">
        <v>34278</v>
      </c>
      <c r="B495" s="31" t="s">
        <v>30306</v>
      </c>
      <c r="C495" s="31" t="s">
        <v>34279</v>
      </c>
      <c r="D495" s="31" t="s">
        <v>34280</v>
      </c>
      <c r="E495" s="31" t="s">
        <v>101</v>
      </c>
      <c r="F495" s="31" t="s">
        <v>123</v>
      </c>
      <c r="G495" s="31" t="s">
        <v>16223</v>
      </c>
      <c r="H495" s="31" t="s">
        <v>29748</v>
      </c>
      <c r="I495" s="38">
        <v>0.125</v>
      </c>
      <c r="J495" s="31" t="s">
        <v>281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43925</v>
      </c>
    </row>
    <row r="496" spans="1:19" ht="54" customHeight="1" x14ac:dyDescent="1.05">
      <c r="A496" s="31" t="s">
        <v>34281</v>
      </c>
      <c r="B496" s="31" t="s">
        <v>18774</v>
      </c>
      <c r="C496" s="31" t="s">
        <v>34282</v>
      </c>
      <c r="D496" s="31" t="s">
        <v>34283</v>
      </c>
      <c r="E496" s="31" t="s">
        <v>101</v>
      </c>
      <c r="F496" s="31" t="s">
        <v>123</v>
      </c>
      <c r="G496" s="31" t="s">
        <v>16223</v>
      </c>
      <c r="H496" s="31" t="s">
        <v>29748</v>
      </c>
      <c r="I496" s="38">
        <v>0.125</v>
      </c>
      <c r="J496" s="31" t="s">
        <v>281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43925</v>
      </c>
    </row>
    <row r="497" spans="1:19" ht="54" customHeight="1" x14ac:dyDescent="1.05">
      <c r="A497" s="31" t="s">
        <v>34284</v>
      </c>
      <c r="B497" s="31" t="s">
        <v>34285</v>
      </c>
      <c r="C497" s="31" t="s">
        <v>34286</v>
      </c>
      <c r="D497" s="31" t="s">
        <v>34287</v>
      </c>
      <c r="E497" s="31" t="s">
        <v>101</v>
      </c>
      <c r="F497" s="31" t="s">
        <v>1304</v>
      </c>
      <c r="G497" s="31" t="s">
        <v>16185</v>
      </c>
      <c r="H497" s="31" t="s">
        <v>33368</v>
      </c>
      <c r="I497" s="38">
        <v>0.34027777777777779</v>
      </c>
      <c r="J497" s="31" t="s">
        <v>281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26200</v>
      </c>
    </row>
    <row r="498" spans="1:19" ht="54" customHeight="1" x14ac:dyDescent="1.05">
      <c r="A498" s="31" t="s">
        <v>34288</v>
      </c>
      <c r="B498" s="31" t="s">
        <v>9188</v>
      </c>
      <c r="C498" s="31" t="s">
        <v>34289</v>
      </c>
      <c r="D498" s="31" t="s">
        <v>34290</v>
      </c>
      <c r="E498" s="31" t="s">
        <v>687</v>
      </c>
      <c r="F498" s="31" t="s">
        <v>1304</v>
      </c>
      <c r="G498" s="31" t="s">
        <v>19231</v>
      </c>
      <c r="H498" s="31" t="s">
        <v>32006</v>
      </c>
      <c r="I498" s="38">
        <v>0.83333333333333337</v>
      </c>
      <c r="J498" s="31" t="s">
        <v>281</v>
      </c>
      <c r="K498" s="31" t="s">
        <v>105</v>
      </c>
      <c r="L498" s="31" t="s">
        <v>106</v>
      </c>
      <c r="M498" s="31" t="s">
        <v>107</v>
      </c>
      <c r="N498" s="23"/>
      <c r="O498" s="23"/>
      <c r="P498" s="23"/>
      <c r="Q498" s="23"/>
      <c r="R498" s="23"/>
      <c r="S498" s="29">
        <v>22200</v>
      </c>
    </row>
    <row r="499" spans="1:19" ht="54" customHeight="1" x14ac:dyDescent="1.05">
      <c r="A499" s="31" t="s">
        <v>34291</v>
      </c>
      <c r="B499" s="31" t="s">
        <v>4211</v>
      </c>
      <c r="C499" s="31" t="s">
        <v>34292</v>
      </c>
      <c r="D499" s="31" t="s">
        <v>34293</v>
      </c>
      <c r="E499" s="31" t="s">
        <v>687</v>
      </c>
      <c r="F499" s="31" t="s">
        <v>1304</v>
      </c>
      <c r="G499" s="31" t="s">
        <v>19231</v>
      </c>
      <c r="H499" s="31" t="s">
        <v>32006</v>
      </c>
      <c r="I499" s="38">
        <v>0.83333333333333337</v>
      </c>
      <c r="J499" s="31" t="s">
        <v>281</v>
      </c>
      <c r="K499" s="31" t="s">
        <v>105</v>
      </c>
      <c r="L499" s="31" t="s">
        <v>106</v>
      </c>
      <c r="M499" s="31" t="s">
        <v>107</v>
      </c>
      <c r="N499" s="23"/>
      <c r="O499" s="23"/>
      <c r="P499" s="23"/>
      <c r="Q499" s="23"/>
      <c r="R499" s="23"/>
      <c r="S499" s="29">
        <v>22200</v>
      </c>
    </row>
    <row r="500" spans="1:19" ht="54" customHeight="1" x14ac:dyDescent="1.05">
      <c r="A500" s="31" t="s">
        <v>34294</v>
      </c>
      <c r="B500" s="31" t="s">
        <v>4632</v>
      </c>
      <c r="C500" s="31" t="s">
        <v>34295</v>
      </c>
      <c r="D500" s="31" t="s">
        <v>34296</v>
      </c>
      <c r="E500" s="31" t="s">
        <v>687</v>
      </c>
      <c r="F500" s="31" t="s">
        <v>1304</v>
      </c>
      <c r="G500" s="31" t="s">
        <v>19231</v>
      </c>
      <c r="H500" s="31" t="s">
        <v>32006</v>
      </c>
      <c r="I500" s="38">
        <v>0.83333333333333337</v>
      </c>
      <c r="J500" s="31" t="s">
        <v>281</v>
      </c>
      <c r="K500" s="31" t="s">
        <v>105</v>
      </c>
      <c r="L500" s="31" t="s">
        <v>106</v>
      </c>
      <c r="M500" s="31" t="s">
        <v>107</v>
      </c>
      <c r="N500" s="23"/>
      <c r="O500" s="23"/>
      <c r="P500" s="23"/>
      <c r="Q500" s="23"/>
      <c r="R500" s="23"/>
      <c r="S500" s="29">
        <v>22200</v>
      </c>
    </row>
    <row r="501" spans="1:19" ht="54" customHeight="1" x14ac:dyDescent="1.05">
      <c r="A501" s="31" t="s">
        <v>34297</v>
      </c>
      <c r="B501" s="31" t="s">
        <v>17169</v>
      </c>
      <c r="C501" s="31" t="s">
        <v>34298</v>
      </c>
      <c r="D501" s="31" t="s">
        <v>34299</v>
      </c>
      <c r="E501" s="31" t="s">
        <v>687</v>
      </c>
      <c r="F501" s="31" t="s">
        <v>1304</v>
      </c>
      <c r="G501" s="31" t="s">
        <v>19231</v>
      </c>
      <c r="H501" s="31" t="s">
        <v>32006</v>
      </c>
      <c r="I501" s="38">
        <v>0.83333333333333337</v>
      </c>
      <c r="J501" s="31" t="s">
        <v>281</v>
      </c>
      <c r="K501" s="31" t="s">
        <v>105</v>
      </c>
      <c r="L501" s="31" t="s">
        <v>106</v>
      </c>
      <c r="M501" s="31" t="s">
        <v>107</v>
      </c>
      <c r="N501" s="23"/>
      <c r="O501" s="23"/>
      <c r="P501" s="23"/>
      <c r="Q501" s="23"/>
      <c r="R501" s="23"/>
      <c r="S501" s="29">
        <v>22200</v>
      </c>
    </row>
    <row r="502" spans="1:19" ht="54" customHeight="1" x14ac:dyDescent="1.05">
      <c r="A502" s="31" t="s">
        <v>34300</v>
      </c>
      <c r="B502" s="31" t="s">
        <v>34301</v>
      </c>
      <c r="C502" s="31" t="s">
        <v>34302</v>
      </c>
      <c r="D502" s="31" t="s">
        <v>34303</v>
      </c>
      <c r="E502" s="31" t="s">
        <v>687</v>
      </c>
      <c r="F502" s="31" t="s">
        <v>1304</v>
      </c>
      <c r="G502" s="31" t="s">
        <v>19231</v>
      </c>
      <c r="H502" s="31" t="s">
        <v>32006</v>
      </c>
      <c r="I502" s="38">
        <v>0.83333333333333337</v>
      </c>
      <c r="J502" s="31" t="s">
        <v>281</v>
      </c>
      <c r="K502" s="31" t="s">
        <v>105</v>
      </c>
      <c r="L502" s="31" t="s">
        <v>106</v>
      </c>
      <c r="M502" s="31" t="s">
        <v>107</v>
      </c>
      <c r="N502" s="23"/>
      <c r="O502" s="23"/>
      <c r="P502" s="23"/>
      <c r="Q502" s="23"/>
      <c r="R502" s="23"/>
      <c r="S502" s="29">
        <v>22200</v>
      </c>
    </row>
    <row r="503" spans="1:19" ht="54" customHeight="1" x14ac:dyDescent="1.05">
      <c r="A503" s="31" t="s">
        <v>34304</v>
      </c>
      <c r="B503" s="31" t="s">
        <v>4543</v>
      </c>
      <c r="C503" s="31" t="s">
        <v>34305</v>
      </c>
      <c r="D503" s="31" t="s">
        <v>34306</v>
      </c>
      <c r="E503" s="31" t="s">
        <v>687</v>
      </c>
      <c r="F503" s="31" t="s">
        <v>1304</v>
      </c>
      <c r="G503" s="31" t="s">
        <v>19231</v>
      </c>
      <c r="H503" s="31" t="s">
        <v>32006</v>
      </c>
      <c r="I503" s="38">
        <v>0.83333333333333337</v>
      </c>
      <c r="J503" s="31" t="s">
        <v>281</v>
      </c>
      <c r="K503" s="31" t="s">
        <v>105</v>
      </c>
      <c r="L503" s="31" t="s">
        <v>106</v>
      </c>
      <c r="M503" s="31" t="s">
        <v>107</v>
      </c>
      <c r="N503" s="23"/>
      <c r="O503" s="23"/>
      <c r="P503" s="23"/>
      <c r="Q503" s="23"/>
      <c r="R503" s="23"/>
      <c r="S503" s="29">
        <v>22200</v>
      </c>
    </row>
    <row r="504" spans="1:19" ht="54" customHeight="1" x14ac:dyDescent="1.05">
      <c r="A504" s="31" t="s">
        <v>34307</v>
      </c>
      <c r="B504" s="31" t="s">
        <v>34308</v>
      </c>
      <c r="C504" s="31" t="s">
        <v>34309</v>
      </c>
      <c r="D504" s="31" t="s">
        <v>34310</v>
      </c>
      <c r="E504" s="31" t="s">
        <v>687</v>
      </c>
      <c r="F504" s="31" t="s">
        <v>1304</v>
      </c>
      <c r="G504" s="31" t="s">
        <v>19231</v>
      </c>
      <c r="H504" s="31" t="s">
        <v>32006</v>
      </c>
      <c r="I504" s="38">
        <v>0.83333333333333337</v>
      </c>
      <c r="J504" s="31" t="s">
        <v>281</v>
      </c>
      <c r="K504" s="31" t="s">
        <v>105</v>
      </c>
      <c r="L504" s="31" t="s">
        <v>106</v>
      </c>
      <c r="M504" s="31" t="s">
        <v>107</v>
      </c>
      <c r="N504" s="23"/>
      <c r="O504" s="23"/>
      <c r="P504" s="23"/>
      <c r="Q504" s="23"/>
      <c r="R504" s="23"/>
      <c r="S504" s="29">
        <v>22200</v>
      </c>
    </row>
    <row r="505" spans="1:19" ht="54" customHeight="1" x14ac:dyDescent="1.05">
      <c r="A505" s="31" t="s">
        <v>34311</v>
      </c>
      <c r="B505" s="31" t="s">
        <v>30695</v>
      </c>
      <c r="C505" s="31" t="s">
        <v>34312</v>
      </c>
      <c r="D505" s="31" t="s">
        <v>34313</v>
      </c>
      <c r="E505" s="31" t="s">
        <v>687</v>
      </c>
      <c r="F505" s="31" t="s">
        <v>1304</v>
      </c>
      <c r="G505" s="31" t="s">
        <v>19231</v>
      </c>
      <c r="H505" s="31" t="s">
        <v>32006</v>
      </c>
      <c r="I505" s="38">
        <v>0.83333333333333337</v>
      </c>
      <c r="J505" s="31" t="s">
        <v>281</v>
      </c>
      <c r="K505" s="31" t="s">
        <v>105</v>
      </c>
      <c r="L505" s="31" t="s">
        <v>106</v>
      </c>
      <c r="M505" s="31" t="s">
        <v>107</v>
      </c>
      <c r="N505" s="23"/>
      <c r="O505" s="23"/>
      <c r="P505" s="23"/>
      <c r="Q505" s="23"/>
      <c r="R505" s="23"/>
      <c r="S505" s="29">
        <v>22200</v>
      </c>
    </row>
    <row r="506" spans="1:19" ht="54" customHeight="1" x14ac:dyDescent="1.05">
      <c r="A506" s="31" t="s">
        <v>6532</v>
      </c>
      <c r="B506" s="31" t="s">
        <v>6533</v>
      </c>
      <c r="C506" s="31" t="s">
        <v>6534</v>
      </c>
      <c r="D506" s="31" t="s">
        <v>6535</v>
      </c>
      <c r="E506" s="31" t="s">
        <v>101</v>
      </c>
      <c r="F506" s="31" t="s">
        <v>1304</v>
      </c>
      <c r="G506" s="31" t="s">
        <v>16564</v>
      </c>
      <c r="H506" s="31" t="s">
        <v>29748</v>
      </c>
      <c r="I506" s="38">
        <v>0.53125</v>
      </c>
      <c r="J506" s="31" t="s">
        <v>281</v>
      </c>
      <c r="K506" s="31" t="s">
        <v>105</v>
      </c>
      <c r="L506" s="31" t="s">
        <v>106</v>
      </c>
      <c r="M506" s="31" t="s">
        <v>107</v>
      </c>
      <c r="N506" s="23"/>
      <c r="O506" s="23"/>
      <c r="P506" s="23"/>
      <c r="Q506" s="23"/>
      <c r="R506" s="23"/>
      <c r="S506" s="29">
        <v>22200</v>
      </c>
    </row>
    <row r="507" spans="1:19" ht="54" customHeight="1" x14ac:dyDescent="1.05">
      <c r="A507" s="688" t="s">
        <v>35141</v>
      </c>
      <c r="B507" s="689"/>
      <c r="C507" s="689"/>
      <c r="D507" s="689"/>
      <c r="E507" s="689"/>
      <c r="F507" s="689"/>
      <c r="G507" s="689"/>
      <c r="H507" s="689"/>
      <c r="I507" s="689"/>
      <c r="J507" s="689"/>
      <c r="K507" s="689"/>
      <c r="L507" s="689"/>
      <c r="M507" s="690"/>
      <c r="N507" s="23"/>
      <c r="O507" s="23"/>
      <c r="P507" s="23"/>
      <c r="Q507" s="23"/>
      <c r="R507" s="23"/>
      <c r="S507" s="29"/>
    </row>
    <row r="508" spans="1:19" ht="54" customHeight="1" x14ac:dyDescent="1.05">
      <c r="A508" s="31" t="s">
        <v>23178</v>
      </c>
      <c r="B508" s="31" t="s">
        <v>2834</v>
      </c>
      <c r="C508" s="31" t="s">
        <v>23179</v>
      </c>
      <c r="D508" s="31" t="s">
        <v>23180</v>
      </c>
      <c r="E508" s="31" t="s">
        <v>101</v>
      </c>
      <c r="F508" s="31" t="s">
        <v>102</v>
      </c>
      <c r="G508" s="31" t="s">
        <v>20461</v>
      </c>
      <c r="H508" s="31" t="s">
        <v>29687</v>
      </c>
      <c r="I508" s="38">
        <v>0.375</v>
      </c>
      <c r="J508" s="31" t="s">
        <v>281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23"/>
      <c r="R508" s="23"/>
      <c r="S508" s="29">
        <v>22200</v>
      </c>
    </row>
    <row r="509" spans="1:19" ht="54" customHeight="1" x14ac:dyDescent="1.05">
      <c r="A509" s="31" t="s">
        <v>35100</v>
      </c>
      <c r="B509" s="31" t="s">
        <v>35101</v>
      </c>
      <c r="C509" s="31" t="s">
        <v>35102</v>
      </c>
      <c r="D509" s="31" t="s">
        <v>35103</v>
      </c>
      <c r="E509" s="31" t="s">
        <v>101</v>
      </c>
      <c r="F509" s="31" t="s">
        <v>1304</v>
      </c>
      <c r="G509" s="31" t="s">
        <v>16185</v>
      </c>
      <c r="H509" s="31" t="s">
        <v>29345</v>
      </c>
      <c r="I509" s="38">
        <v>0.34027777777777779</v>
      </c>
      <c r="J509" s="31" t="s">
        <v>281</v>
      </c>
      <c r="K509" s="31" t="s">
        <v>105</v>
      </c>
      <c r="L509" s="31" t="s">
        <v>106</v>
      </c>
      <c r="M509" s="31" t="s">
        <v>491</v>
      </c>
      <c r="N509" s="23"/>
      <c r="O509" s="23"/>
      <c r="P509" s="23"/>
      <c r="Q509" s="23"/>
      <c r="R509" s="23"/>
      <c r="S509" s="29">
        <v>26200</v>
      </c>
    </row>
    <row r="510" spans="1:19" ht="54" customHeight="1" x14ac:dyDescent="1.05">
      <c r="A510" s="31" t="s">
        <v>35104</v>
      </c>
      <c r="B510" s="31" t="s">
        <v>35105</v>
      </c>
      <c r="C510" s="31" t="s">
        <v>35106</v>
      </c>
      <c r="D510" s="31" t="s">
        <v>35107</v>
      </c>
      <c r="E510" s="31" t="s">
        <v>101</v>
      </c>
      <c r="F510" s="31" t="s">
        <v>1304</v>
      </c>
      <c r="G510" s="31" t="s">
        <v>16185</v>
      </c>
      <c r="H510" s="31" t="s">
        <v>29345</v>
      </c>
      <c r="I510" s="38">
        <v>0.34027777777777779</v>
      </c>
      <c r="J510" s="31" t="s">
        <v>281</v>
      </c>
      <c r="K510" s="31" t="s">
        <v>105</v>
      </c>
      <c r="L510" s="31" t="s">
        <v>106</v>
      </c>
      <c r="M510" s="31" t="s">
        <v>491</v>
      </c>
      <c r="N510" s="23"/>
      <c r="O510" s="23"/>
      <c r="P510" s="23"/>
      <c r="Q510" s="23"/>
      <c r="R510" s="23"/>
      <c r="S510" s="29">
        <v>26200</v>
      </c>
    </row>
    <row r="511" spans="1:19" ht="54" customHeight="1" x14ac:dyDescent="1.05">
      <c r="A511" s="31" t="s">
        <v>35108</v>
      </c>
      <c r="B511" s="31" t="s">
        <v>8776</v>
      </c>
      <c r="C511" s="31" t="s">
        <v>35109</v>
      </c>
      <c r="D511" s="31" t="s">
        <v>35110</v>
      </c>
      <c r="E511" s="31" t="s">
        <v>101</v>
      </c>
      <c r="F511" s="31" t="s">
        <v>123</v>
      </c>
      <c r="G511" s="31" t="s">
        <v>16223</v>
      </c>
      <c r="H511" s="31" t="s">
        <v>29748</v>
      </c>
      <c r="I511" s="38">
        <v>0.125</v>
      </c>
      <c r="J511" s="31" t="s">
        <v>281</v>
      </c>
      <c r="K511" s="31" t="s">
        <v>105</v>
      </c>
      <c r="L511" s="31" t="s">
        <v>106</v>
      </c>
      <c r="M511" s="31" t="s">
        <v>995</v>
      </c>
      <c r="N511" s="23"/>
      <c r="O511" s="23"/>
      <c r="P511" s="23"/>
      <c r="Q511" s="23"/>
      <c r="R511" s="23"/>
      <c r="S511" s="29">
        <v>43925</v>
      </c>
    </row>
    <row r="512" spans="1:19" ht="54" customHeight="1" x14ac:dyDescent="1.3">
      <c r="A512" s="679" t="s">
        <v>35160</v>
      </c>
      <c r="B512" s="680"/>
      <c r="C512" s="680"/>
      <c r="D512" s="680"/>
      <c r="E512" s="680"/>
      <c r="F512" s="680"/>
      <c r="G512" s="680"/>
      <c r="H512" s="680"/>
      <c r="I512" s="680"/>
      <c r="J512" s="680"/>
      <c r="K512" s="680"/>
      <c r="L512" s="680"/>
      <c r="M512" s="681"/>
      <c r="N512" s="23"/>
      <c r="O512" s="23"/>
      <c r="P512" s="23"/>
      <c r="Q512" s="23"/>
      <c r="R512" s="23"/>
      <c r="S512" s="29"/>
    </row>
    <row r="513" spans="1:20" ht="54" customHeight="1" x14ac:dyDescent="1.05">
      <c r="A513" s="647" t="s">
        <v>35533</v>
      </c>
      <c r="B513" s="647" t="s">
        <v>31831</v>
      </c>
      <c r="C513" s="647" t="s">
        <v>35534</v>
      </c>
      <c r="D513" s="647" t="s">
        <v>35535</v>
      </c>
      <c r="E513" s="647" t="s">
        <v>101</v>
      </c>
      <c r="F513" s="647" t="s">
        <v>1304</v>
      </c>
      <c r="G513" s="647" t="s">
        <v>16185</v>
      </c>
      <c r="H513" s="647" t="s">
        <v>29345</v>
      </c>
      <c r="I513" s="648">
        <v>0.34027777777777779</v>
      </c>
      <c r="J513" s="647" t="s">
        <v>281</v>
      </c>
      <c r="K513" s="647" t="s">
        <v>105</v>
      </c>
      <c r="L513" s="647" t="s">
        <v>106</v>
      </c>
      <c r="M513" s="647" t="s">
        <v>491</v>
      </c>
      <c r="N513" s="23"/>
      <c r="O513" s="23"/>
      <c r="P513" s="23"/>
      <c r="Q513" s="23"/>
      <c r="R513" s="23"/>
      <c r="S513" s="29">
        <v>26200</v>
      </c>
      <c r="T513" s="31"/>
    </row>
    <row r="514" spans="1:20" ht="54" customHeight="1" x14ac:dyDescent="1.05">
      <c r="A514" s="647" t="s">
        <v>35536</v>
      </c>
      <c r="B514" s="647" t="s">
        <v>35537</v>
      </c>
      <c r="C514" s="647" t="s">
        <v>35538</v>
      </c>
      <c r="D514" s="647" t="s">
        <v>35539</v>
      </c>
      <c r="E514" s="647" t="s">
        <v>687</v>
      </c>
      <c r="F514" s="647" t="s">
        <v>123</v>
      </c>
      <c r="G514" s="647" t="s">
        <v>27347</v>
      </c>
      <c r="H514" s="647" t="s">
        <v>29345</v>
      </c>
      <c r="I514" s="648">
        <v>0.70833333333333337</v>
      </c>
      <c r="J514" s="647" t="s">
        <v>281</v>
      </c>
      <c r="K514" s="647" t="s">
        <v>105</v>
      </c>
      <c r="L514" s="647" t="s">
        <v>106</v>
      </c>
      <c r="M514" s="647" t="s">
        <v>995</v>
      </c>
      <c r="N514" s="23"/>
      <c r="O514" s="23"/>
      <c r="P514" s="23"/>
      <c r="Q514" s="23"/>
      <c r="R514" s="23"/>
      <c r="S514" s="29">
        <v>43425</v>
      </c>
      <c r="T514" s="31"/>
    </row>
    <row r="515" spans="1:20" ht="54" customHeight="1" x14ac:dyDescent="1.05">
      <c r="A515" s="647" t="s">
        <v>35540</v>
      </c>
      <c r="B515" s="647" t="s">
        <v>35541</v>
      </c>
      <c r="C515" s="647" t="s">
        <v>35542</v>
      </c>
      <c r="D515" s="647" t="s">
        <v>35543</v>
      </c>
      <c r="E515" s="647" t="s">
        <v>687</v>
      </c>
      <c r="F515" s="647" t="s">
        <v>123</v>
      </c>
      <c r="G515" s="647" t="s">
        <v>27347</v>
      </c>
      <c r="H515" s="647" t="s">
        <v>29345</v>
      </c>
      <c r="I515" s="648">
        <v>0.70833333333333337</v>
      </c>
      <c r="J515" s="647" t="s">
        <v>281</v>
      </c>
      <c r="K515" s="647" t="s">
        <v>105</v>
      </c>
      <c r="L515" s="647" t="s">
        <v>106</v>
      </c>
      <c r="M515" s="647" t="s">
        <v>995</v>
      </c>
      <c r="N515" s="23"/>
      <c r="O515" s="23"/>
      <c r="P515" s="23"/>
      <c r="Q515" s="23"/>
      <c r="R515" s="23"/>
      <c r="S515" s="29">
        <v>43425</v>
      </c>
      <c r="T515" s="31"/>
    </row>
    <row r="516" spans="1:20" ht="54" customHeight="1" x14ac:dyDescent="1.05">
      <c r="A516" s="647" t="s">
        <v>35544</v>
      </c>
      <c r="B516" s="647" t="s">
        <v>35545</v>
      </c>
      <c r="C516" s="647" t="s">
        <v>35546</v>
      </c>
      <c r="D516" s="647" t="s">
        <v>35547</v>
      </c>
      <c r="E516" s="647" t="s">
        <v>101</v>
      </c>
      <c r="F516" s="647" t="s">
        <v>123</v>
      </c>
      <c r="G516" s="647" t="s">
        <v>16223</v>
      </c>
      <c r="H516" s="647" t="s">
        <v>29345</v>
      </c>
      <c r="I516" s="648">
        <v>0.125</v>
      </c>
      <c r="J516" s="647" t="s">
        <v>281</v>
      </c>
      <c r="K516" s="647" t="s">
        <v>105</v>
      </c>
      <c r="L516" s="647" t="s">
        <v>106</v>
      </c>
      <c r="M516" s="647" t="s">
        <v>995</v>
      </c>
      <c r="N516" s="23"/>
      <c r="O516" s="23"/>
      <c r="P516" s="23"/>
      <c r="Q516" s="23"/>
      <c r="R516" s="23"/>
      <c r="S516" s="29">
        <v>43925</v>
      </c>
      <c r="T516" s="31"/>
    </row>
    <row r="517" spans="1:20" ht="54" customHeight="1" x14ac:dyDescent="1.05">
      <c r="A517" s="647" t="s">
        <v>35548</v>
      </c>
      <c r="B517" s="647" t="s">
        <v>35549</v>
      </c>
      <c r="C517" s="647" t="s">
        <v>35550</v>
      </c>
      <c r="D517" s="647" t="s">
        <v>35551</v>
      </c>
      <c r="E517" s="647" t="s">
        <v>101</v>
      </c>
      <c r="F517" s="647" t="s">
        <v>1304</v>
      </c>
      <c r="G517" s="647" t="s">
        <v>16185</v>
      </c>
      <c r="H517" s="647" t="s">
        <v>29345</v>
      </c>
      <c r="I517" s="648">
        <v>0.16666666666666666</v>
      </c>
      <c r="J517" s="647" t="s">
        <v>281</v>
      </c>
      <c r="K517" s="647" t="s">
        <v>105</v>
      </c>
      <c r="L517" s="647" t="s">
        <v>106</v>
      </c>
      <c r="M517" s="647" t="s">
        <v>491</v>
      </c>
      <c r="N517" s="23"/>
      <c r="O517" s="23"/>
      <c r="P517" s="23"/>
      <c r="Q517" s="23"/>
      <c r="R517" s="23"/>
      <c r="S517" s="29">
        <v>26200</v>
      </c>
      <c r="T517" s="31"/>
    </row>
    <row r="518" spans="1:20" ht="54" customHeight="1" x14ac:dyDescent="1.05">
      <c r="A518" s="647" t="s">
        <v>35552</v>
      </c>
      <c r="B518" s="647" t="s">
        <v>35553</v>
      </c>
      <c r="C518" s="647" t="s">
        <v>35554</v>
      </c>
      <c r="D518" s="647" t="s">
        <v>35555</v>
      </c>
      <c r="E518" s="647" t="s">
        <v>101</v>
      </c>
      <c r="F518" s="647" t="s">
        <v>102</v>
      </c>
      <c r="G518" s="647" t="s">
        <v>16267</v>
      </c>
      <c r="H518" s="647" t="s">
        <v>29687</v>
      </c>
      <c r="I518" s="648">
        <v>0.20833333333333334</v>
      </c>
      <c r="J518" s="647" t="s">
        <v>281</v>
      </c>
      <c r="K518" s="647" t="s">
        <v>105</v>
      </c>
      <c r="L518" s="647" t="s">
        <v>106</v>
      </c>
      <c r="M518" s="647" t="s">
        <v>107</v>
      </c>
      <c r="N518" s="23"/>
      <c r="O518" s="23"/>
      <c r="P518" s="23"/>
      <c r="Q518" s="23"/>
      <c r="R518" s="23"/>
      <c r="S518" s="29">
        <v>22200</v>
      </c>
      <c r="T518" s="31"/>
    </row>
    <row r="519" spans="1:20" ht="54" customHeight="1" x14ac:dyDescent="1.05">
      <c r="A519" s="688" t="s">
        <v>36473</v>
      </c>
      <c r="B519" s="689"/>
      <c r="C519" s="689"/>
      <c r="D519" s="689"/>
      <c r="E519" s="689"/>
      <c r="F519" s="689"/>
      <c r="G519" s="689"/>
      <c r="H519" s="689"/>
      <c r="I519" s="689"/>
      <c r="J519" s="689"/>
      <c r="K519" s="689"/>
      <c r="L519" s="689"/>
      <c r="M519" s="690"/>
      <c r="N519" s="23"/>
      <c r="O519" s="23"/>
      <c r="P519" s="23"/>
      <c r="Q519" s="23"/>
      <c r="R519" s="23"/>
      <c r="S519" s="29"/>
      <c r="T519" s="31"/>
    </row>
    <row r="520" spans="1:20" ht="54" customHeight="1" x14ac:dyDescent="1.05">
      <c r="A520" s="31" t="s">
        <v>36431</v>
      </c>
      <c r="B520" s="31" t="s">
        <v>10768</v>
      </c>
      <c r="C520" s="31" t="s">
        <v>36432</v>
      </c>
      <c r="D520" s="31" t="s">
        <v>36433</v>
      </c>
      <c r="E520" s="31" t="s">
        <v>101</v>
      </c>
      <c r="F520" s="31" t="s">
        <v>102</v>
      </c>
      <c r="G520" s="31" t="s">
        <v>16267</v>
      </c>
      <c r="H520" s="31" t="s">
        <v>27147</v>
      </c>
      <c r="I520" s="38">
        <v>0.25</v>
      </c>
      <c r="J520" s="31" t="s">
        <v>281</v>
      </c>
      <c r="K520" s="31" t="s">
        <v>105</v>
      </c>
      <c r="L520" s="31" t="s">
        <v>106</v>
      </c>
      <c r="M520" s="31" t="s">
        <v>491</v>
      </c>
      <c r="N520" s="23"/>
      <c r="O520" s="23"/>
      <c r="P520" s="23"/>
      <c r="Q520" s="23"/>
      <c r="R520" s="23"/>
      <c r="S520" s="29">
        <v>26200</v>
      </c>
      <c r="T520" s="31"/>
    </row>
    <row r="521" spans="1:20" ht="54" customHeight="1" x14ac:dyDescent="1.05">
      <c r="A521" s="31" t="s">
        <v>36434</v>
      </c>
      <c r="B521" s="31" t="s">
        <v>36435</v>
      </c>
      <c r="C521" s="31" t="s">
        <v>36436</v>
      </c>
      <c r="D521" s="31" t="s">
        <v>36437</v>
      </c>
      <c r="E521" s="31" t="s">
        <v>101</v>
      </c>
      <c r="F521" s="31" t="s">
        <v>102</v>
      </c>
      <c r="G521" s="31" t="s">
        <v>16236</v>
      </c>
      <c r="H521" s="31" t="s">
        <v>27147</v>
      </c>
      <c r="I521" s="38">
        <v>0.41666666666666669</v>
      </c>
      <c r="J521" s="31" t="s">
        <v>281</v>
      </c>
      <c r="K521" s="31" t="s">
        <v>105</v>
      </c>
      <c r="L521" s="31" t="s">
        <v>106</v>
      </c>
      <c r="M521" s="31" t="s">
        <v>107</v>
      </c>
      <c r="N521" s="23"/>
      <c r="O521" s="23"/>
      <c r="P521" s="23"/>
      <c r="Q521" s="23"/>
      <c r="R521" s="23"/>
      <c r="S521" s="29">
        <v>22200</v>
      </c>
      <c r="T521" s="31"/>
    </row>
    <row r="522" spans="1:20" ht="54" customHeight="1" x14ac:dyDescent="1.05">
      <c r="A522" s="31" t="s">
        <v>36438</v>
      </c>
      <c r="B522" s="31" t="s">
        <v>36439</v>
      </c>
      <c r="C522" s="31" t="s">
        <v>36440</v>
      </c>
      <c r="D522" s="31" t="s">
        <v>36441</v>
      </c>
      <c r="E522" s="31" t="s">
        <v>101</v>
      </c>
      <c r="F522" s="31" t="s">
        <v>123</v>
      </c>
      <c r="G522" s="31" t="s">
        <v>16185</v>
      </c>
      <c r="H522" s="31" t="s">
        <v>33368</v>
      </c>
      <c r="I522" s="38">
        <v>0.34027777777777779</v>
      </c>
      <c r="J522" s="31" t="s">
        <v>281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43925</v>
      </c>
      <c r="T522" s="31"/>
    </row>
    <row r="523" spans="1:20" ht="54" customHeight="1" x14ac:dyDescent="1.05">
      <c r="A523" s="31" t="s">
        <v>36442</v>
      </c>
      <c r="B523" s="31" t="s">
        <v>36443</v>
      </c>
      <c r="C523" s="31" t="s">
        <v>36444</v>
      </c>
      <c r="D523" s="31" t="s">
        <v>36445</v>
      </c>
      <c r="E523" s="31" t="s">
        <v>101</v>
      </c>
      <c r="F523" s="31" t="s">
        <v>123</v>
      </c>
      <c r="G523" s="31" t="s">
        <v>16223</v>
      </c>
      <c r="H523" s="31" t="s">
        <v>33368</v>
      </c>
      <c r="I523" s="38">
        <v>0.32291666666666669</v>
      </c>
      <c r="J523" s="31" t="s">
        <v>281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23"/>
      <c r="R523" s="23"/>
      <c r="S523" s="29">
        <v>43925</v>
      </c>
      <c r="T523" s="31"/>
    </row>
    <row r="524" spans="1:20" ht="54" customHeight="1" x14ac:dyDescent="1.05">
      <c r="A524" s="31" t="s">
        <v>36446</v>
      </c>
      <c r="B524" s="31" t="s">
        <v>30820</v>
      </c>
      <c r="C524" s="31" t="s">
        <v>36447</v>
      </c>
      <c r="D524" s="31" t="s">
        <v>36448</v>
      </c>
      <c r="E524" s="31" t="s">
        <v>101</v>
      </c>
      <c r="F524" s="31" t="s">
        <v>123</v>
      </c>
      <c r="G524" s="31" t="s">
        <v>16223</v>
      </c>
      <c r="H524" s="31" t="s">
        <v>33368</v>
      </c>
      <c r="I524" s="38">
        <v>0.32291666666666669</v>
      </c>
      <c r="J524" s="31" t="s">
        <v>281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23"/>
      <c r="R524" s="23"/>
      <c r="S524" s="29">
        <v>43925</v>
      </c>
      <c r="T524" s="31"/>
    </row>
    <row r="525" spans="1:20" ht="54" customHeight="1" x14ac:dyDescent="1.05">
      <c r="A525" s="31" t="s">
        <v>36449</v>
      </c>
      <c r="B525" s="31" t="s">
        <v>7729</v>
      </c>
      <c r="C525" s="31" t="s">
        <v>36450</v>
      </c>
      <c r="D525" s="31" t="s">
        <v>36451</v>
      </c>
      <c r="E525" s="31" t="s">
        <v>101</v>
      </c>
      <c r="F525" s="31" t="s">
        <v>123</v>
      </c>
      <c r="G525" s="31" t="s">
        <v>16223</v>
      </c>
      <c r="H525" s="31" t="s">
        <v>33368</v>
      </c>
      <c r="I525" s="38">
        <v>0.32291666666666669</v>
      </c>
      <c r="J525" s="31" t="s">
        <v>281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43925</v>
      </c>
      <c r="T525" s="31"/>
    </row>
    <row r="526" spans="1:20" ht="54" customHeight="1" x14ac:dyDescent="1.05">
      <c r="A526" s="31" t="s">
        <v>36452</v>
      </c>
      <c r="B526" s="31" t="s">
        <v>7050</v>
      </c>
      <c r="C526" s="31" t="s">
        <v>36453</v>
      </c>
      <c r="D526" s="31" t="s">
        <v>36454</v>
      </c>
      <c r="E526" s="31" t="s">
        <v>101</v>
      </c>
      <c r="F526" s="31" t="s">
        <v>123</v>
      </c>
      <c r="G526" s="31" t="s">
        <v>16223</v>
      </c>
      <c r="H526" s="31" t="s">
        <v>33368</v>
      </c>
      <c r="I526" s="38">
        <v>0.32291666666666669</v>
      </c>
      <c r="J526" s="31" t="s">
        <v>281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43925</v>
      </c>
      <c r="T526" s="31"/>
    </row>
    <row r="527" spans="1:20" ht="54" customHeight="1" x14ac:dyDescent="1.05">
      <c r="A527" s="693" t="s">
        <v>36489</v>
      </c>
      <c r="B527" s="694"/>
      <c r="C527" s="694"/>
      <c r="D527" s="694"/>
      <c r="E527" s="694"/>
      <c r="F527" s="694"/>
      <c r="G527" s="694"/>
      <c r="H527" s="694"/>
      <c r="I527" s="694"/>
      <c r="J527" s="694"/>
      <c r="K527" s="694"/>
      <c r="L527" s="694"/>
      <c r="M527" s="695"/>
      <c r="N527" s="23"/>
      <c r="O527" s="23"/>
      <c r="P527" s="23"/>
      <c r="Q527" s="23"/>
      <c r="R527" s="23"/>
      <c r="S527" s="29"/>
      <c r="T527" s="388">
        <v>1000000</v>
      </c>
    </row>
    <row r="528" spans="1:20" ht="54" customHeight="1" x14ac:dyDescent="1.3">
      <c r="A528" s="679" t="s">
        <v>37346</v>
      </c>
      <c r="B528" s="680"/>
      <c r="C528" s="680"/>
      <c r="D528" s="680"/>
      <c r="E528" s="680"/>
      <c r="F528" s="680"/>
      <c r="G528" s="680"/>
      <c r="H528" s="680"/>
      <c r="I528" s="680"/>
      <c r="J528" s="680"/>
      <c r="K528" s="680"/>
      <c r="L528" s="680"/>
      <c r="M528" s="681"/>
      <c r="N528" s="23"/>
      <c r="O528" s="23"/>
      <c r="P528" s="23"/>
      <c r="Q528" s="23"/>
      <c r="R528" s="23"/>
      <c r="S528" s="29"/>
      <c r="T528" s="31"/>
    </row>
    <row r="529" spans="1:19" ht="54" customHeight="1" x14ac:dyDescent="1.05">
      <c r="A529" s="31" t="s">
        <v>37050</v>
      </c>
      <c r="B529" s="31" t="s">
        <v>37051</v>
      </c>
      <c r="C529" s="31" t="s">
        <v>37052</v>
      </c>
      <c r="D529" s="31" t="s">
        <v>37053</v>
      </c>
      <c r="E529" s="31" t="s">
        <v>101</v>
      </c>
      <c r="F529" s="31" t="s">
        <v>1304</v>
      </c>
      <c r="G529" s="31" t="s">
        <v>16185</v>
      </c>
      <c r="H529" s="31" t="s">
        <v>33368</v>
      </c>
      <c r="I529" s="38">
        <v>0.125</v>
      </c>
      <c r="J529" s="31" t="s">
        <v>281</v>
      </c>
      <c r="K529" s="31" t="s">
        <v>105</v>
      </c>
      <c r="L529" s="31" t="s">
        <v>106</v>
      </c>
      <c r="M529" s="31" t="s">
        <v>491</v>
      </c>
      <c r="N529" s="23"/>
      <c r="O529" s="23"/>
      <c r="P529" s="23"/>
      <c r="Q529" s="23"/>
      <c r="R529" s="23"/>
      <c r="S529" s="29">
        <v>26200</v>
      </c>
    </row>
    <row r="530" spans="1:19" ht="54" customHeight="1" x14ac:dyDescent="1.05">
      <c r="A530" s="31" t="s">
        <v>37054</v>
      </c>
      <c r="B530" s="31" t="s">
        <v>34915</v>
      </c>
      <c r="C530" s="31" t="s">
        <v>37055</v>
      </c>
      <c r="D530" s="31" t="s">
        <v>37056</v>
      </c>
      <c r="E530" s="31" t="s">
        <v>101</v>
      </c>
      <c r="F530" s="31" t="s">
        <v>1304</v>
      </c>
      <c r="G530" s="31" t="s">
        <v>16185</v>
      </c>
      <c r="H530" s="31" t="s">
        <v>33368</v>
      </c>
      <c r="I530" s="38">
        <v>0.125</v>
      </c>
      <c r="J530" s="31" t="s">
        <v>281</v>
      </c>
      <c r="K530" s="31" t="s">
        <v>105</v>
      </c>
      <c r="L530" s="31" t="s">
        <v>106</v>
      </c>
      <c r="M530" s="31" t="s">
        <v>491</v>
      </c>
      <c r="N530" s="23"/>
      <c r="O530" s="23"/>
      <c r="P530" s="23"/>
      <c r="Q530" s="23"/>
      <c r="R530" s="23"/>
      <c r="S530" s="29">
        <v>26200</v>
      </c>
    </row>
    <row r="531" spans="1:19" ht="54" customHeight="1" x14ac:dyDescent="1.05">
      <c r="A531" s="31" t="s">
        <v>37057</v>
      </c>
      <c r="B531" s="31" t="s">
        <v>19469</v>
      </c>
      <c r="C531" s="31" t="s">
        <v>37058</v>
      </c>
      <c r="D531" s="31" t="s">
        <v>37059</v>
      </c>
      <c r="E531" s="31" t="s">
        <v>101</v>
      </c>
      <c r="F531" s="31" t="s">
        <v>1304</v>
      </c>
      <c r="G531" s="31" t="s">
        <v>16185</v>
      </c>
      <c r="H531" s="31" t="s">
        <v>33368</v>
      </c>
      <c r="I531" s="38">
        <v>0.125</v>
      </c>
      <c r="J531" s="31" t="s">
        <v>281</v>
      </c>
      <c r="K531" s="31" t="s">
        <v>105</v>
      </c>
      <c r="L531" s="31" t="s">
        <v>106</v>
      </c>
      <c r="M531" s="31" t="s">
        <v>491</v>
      </c>
      <c r="N531" s="23"/>
      <c r="O531" s="23"/>
      <c r="P531" s="23"/>
      <c r="Q531" s="23"/>
      <c r="R531" s="23"/>
      <c r="S531" s="29">
        <v>26200</v>
      </c>
    </row>
    <row r="532" spans="1:19" ht="54" customHeight="1" x14ac:dyDescent="1.05">
      <c r="A532" s="31" t="s">
        <v>37060</v>
      </c>
      <c r="B532" s="31" t="s">
        <v>37061</v>
      </c>
      <c r="C532" s="31" t="s">
        <v>37062</v>
      </c>
      <c r="D532" s="31" t="s">
        <v>37063</v>
      </c>
      <c r="E532" s="31" t="s">
        <v>101</v>
      </c>
      <c r="F532" s="31" t="s">
        <v>102</v>
      </c>
      <c r="G532" s="31" t="s">
        <v>16216</v>
      </c>
      <c r="H532" s="31" t="s">
        <v>33368</v>
      </c>
      <c r="I532" s="38">
        <v>0.52083333333333337</v>
      </c>
      <c r="J532" s="31" t="s">
        <v>281</v>
      </c>
      <c r="K532" s="31" t="s">
        <v>105</v>
      </c>
      <c r="L532" s="31" t="s">
        <v>106</v>
      </c>
      <c r="M532" s="31" t="s">
        <v>107</v>
      </c>
      <c r="N532" s="23"/>
      <c r="O532" s="23"/>
      <c r="P532" s="23"/>
      <c r="Q532" s="23"/>
      <c r="R532" s="23"/>
      <c r="S532" s="29">
        <v>22200</v>
      </c>
    </row>
    <row r="533" spans="1:19" ht="54" customHeight="1" x14ac:dyDescent="1.05">
      <c r="A533" s="31" t="s">
        <v>37064</v>
      </c>
      <c r="B533" s="31" t="s">
        <v>11235</v>
      </c>
      <c r="C533" s="31" t="s">
        <v>37065</v>
      </c>
      <c r="D533" s="31" t="s">
        <v>37066</v>
      </c>
      <c r="E533" s="31" t="s">
        <v>101</v>
      </c>
      <c r="F533" s="31" t="s">
        <v>123</v>
      </c>
      <c r="G533" s="31" t="s">
        <v>16223</v>
      </c>
      <c r="H533" s="31" t="s">
        <v>33368</v>
      </c>
      <c r="I533" s="38">
        <v>0.125</v>
      </c>
      <c r="J533" s="31" t="s">
        <v>281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43925</v>
      </c>
    </row>
    <row r="534" spans="1:19" ht="54" customHeight="1" x14ac:dyDescent="1.05">
      <c r="A534" s="31" t="s">
        <v>37067</v>
      </c>
      <c r="B534" s="31" t="s">
        <v>37068</v>
      </c>
      <c r="C534" s="31" t="s">
        <v>37069</v>
      </c>
      <c r="D534" s="31" t="s">
        <v>37070</v>
      </c>
      <c r="E534" s="31" t="s">
        <v>101</v>
      </c>
      <c r="F534" s="31" t="s">
        <v>123</v>
      </c>
      <c r="G534" s="31" t="s">
        <v>16223</v>
      </c>
      <c r="H534" s="31" t="s">
        <v>33368</v>
      </c>
      <c r="I534" s="38">
        <v>0.125</v>
      </c>
      <c r="J534" s="31" t="s">
        <v>281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43925</v>
      </c>
    </row>
    <row r="535" spans="1:19" ht="54" customHeight="1" x14ac:dyDescent="1.05">
      <c r="A535" s="31" t="s">
        <v>37071</v>
      </c>
      <c r="B535" s="31" t="s">
        <v>37072</v>
      </c>
      <c r="C535" s="31" t="s">
        <v>37073</v>
      </c>
      <c r="D535" s="31" t="s">
        <v>37074</v>
      </c>
      <c r="E535" s="31" t="s">
        <v>101</v>
      </c>
      <c r="F535" s="31" t="s">
        <v>102</v>
      </c>
      <c r="G535" s="31" t="s">
        <v>16267</v>
      </c>
      <c r="H535" s="31" t="s">
        <v>29377</v>
      </c>
      <c r="I535" s="38">
        <v>0.83333333333333337</v>
      </c>
      <c r="J535" s="31" t="s">
        <v>281</v>
      </c>
      <c r="K535" s="31" t="s">
        <v>105</v>
      </c>
      <c r="L535" s="31" t="s">
        <v>106</v>
      </c>
      <c r="M535" s="31" t="s">
        <v>107</v>
      </c>
      <c r="N535" s="23"/>
      <c r="O535" s="23"/>
      <c r="P535" s="23"/>
      <c r="Q535" s="23"/>
      <c r="R535" s="23"/>
      <c r="S535" s="29">
        <v>22200</v>
      </c>
    </row>
    <row r="536" spans="1:19" ht="54" customHeight="1" x14ac:dyDescent="1.05">
      <c r="A536" s="31" t="s">
        <v>37075</v>
      </c>
      <c r="B536" s="31" t="s">
        <v>37076</v>
      </c>
      <c r="C536" s="31" t="s">
        <v>37077</v>
      </c>
      <c r="D536" s="31" t="s">
        <v>37078</v>
      </c>
      <c r="E536" s="31" t="s">
        <v>101</v>
      </c>
      <c r="F536" s="31" t="s">
        <v>123</v>
      </c>
      <c r="G536" s="31" t="s">
        <v>16223</v>
      </c>
      <c r="H536" s="31" t="s">
        <v>33368</v>
      </c>
      <c r="I536" s="38">
        <v>0.125</v>
      </c>
      <c r="J536" s="31" t="s">
        <v>281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43925</v>
      </c>
    </row>
    <row r="537" spans="1:19" ht="54" customHeight="1" x14ac:dyDescent="1.05">
      <c r="A537" s="31" t="s">
        <v>37079</v>
      </c>
      <c r="B537" s="31" t="s">
        <v>11376</v>
      </c>
      <c r="C537" s="31" t="s">
        <v>37080</v>
      </c>
      <c r="D537" s="31" t="s">
        <v>37081</v>
      </c>
      <c r="E537" s="31" t="s">
        <v>101</v>
      </c>
      <c r="F537" s="31" t="s">
        <v>1304</v>
      </c>
      <c r="G537" s="31" t="s">
        <v>16185</v>
      </c>
      <c r="H537" s="31" t="s">
        <v>33368</v>
      </c>
      <c r="I537" s="38">
        <v>0.125</v>
      </c>
      <c r="J537" s="31" t="s">
        <v>281</v>
      </c>
      <c r="K537" s="31" t="s">
        <v>105</v>
      </c>
      <c r="L537" s="31" t="s">
        <v>106</v>
      </c>
      <c r="M537" s="31" t="s">
        <v>491</v>
      </c>
      <c r="N537" s="23"/>
      <c r="O537" s="23"/>
      <c r="P537" s="23"/>
      <c r="Q537" s="23"/>
      <c r="R537" s="23"/>
      <c r="S537" s="29">
        <v>26200</v>
      </c>
    </row>
    <row r="538" spans="1:19" ht="54" customHeight="1" x14ac:dyDescent="1.05">
      <c r="A538" s="31" t="s">
        <v>37082</v>
      </c>
      <c r="B538" s="31" t="s">
        <v>13663</v>
      </c>
      <c r="C538" s="31" t="s">
        <v>37083</v>
      </c>
      <c r="D538" s="31" t="s">
        <v>37084</v>
      </c>
      <c r="E538" s="31" t="s">
        <v>101</v>
      </c>
      <c r="F538" s="31" t="s">
        <v>1304</v>
      </c>
      <c r="G538" s="31" t="s">
        <v>16185</v>
      </c>
      <c r="H538" s="31" t="s">
        <v>33368</v>
      </c>
      <c r="I538" s="38">
        <v>0.125</v>
      </c>
      <c r="J538" s="31" t="s">
        <v>281</v>
      </c>
      <c r="K538" s="31" t="s">
        <v>105</v>
      </c>
      <c r="L538" s="31" t="s">
        <v>106</v>
      </c>
      <c r="M538" s="31" t="s">
        <v>491</v>
      </c>
      <c r="N538" s="23"/>
      <c r="O538" s="23"/>
      <c r="P538" s="23"/>
      <c r="Q538" s="23"/>
      <c r="R538" s="23"/>
      <c r="S538" s="29">
        <v>26200</v>
      </c>
    </row>
    <row r="539" spans="1:19" ht="54" customHeight="1" x14ac:dyDescent="1.05">
      <c r="A539" s="31" t="s">
        <v>37085</v>
      </c>
      <c r="B539" s="31" t="s">
        <v>13386</v>
      </c>
      <c r="C539" s="31" t="s">
        <v>37086</v>
      </c>
      <c r="D539" s="31" t="s">
        <v>37087</v>
      </c>
      <c r="E539" s="31" t="s">
        <v>101</v>
      </c>
      <c r="F539" s="31" t="s">
        <v>1304</v>
      </c>
      <c r="G539" s="31" t="s">
        <v>16185</v>
      </c>
      <c r="H539" s="31" t="s">
        <v>33368</v>
      </c>
      <c r="I539" s="38">
        <v>0.125</v>
      </c>
      <c r="J539" s="31" t="s">
        <v>281</v>
      </c>
      <c r="K539" s="31" t="s">
        <v>105</v>
      </c>
      <c r="L539" s="31" t="s">
        <v>106</v>
      </c>
      <c r="M539" s="31" t="s">
        <v>491</v>
      </c>
      <c r="N539" s="23"/>
      <c r="O539" s="23"/>
      <c r="P539" s="23"/>
      <c r="Q539" s="23"/>
      <c r="R539" s="23"/>
      <c r="S539" s="29">
        <v>26200</v>
      </c>
    </row>
    <row r="540" spans="1:19" ht="54" customHeight="1" x14ac:dyDescent="1.05">
      <c r="A540" s="31" t="s">
        <v>37088</v>
      </c>
      <c r="B540" s="31" t="s">
        <v>7729</v>
      </c>
      <c r="C540" s="31" t="s">
        <v>37089</v>
      </c>
      <c r="D540" s="31" t="s">
        <v>37090</v>
      </c>
      <c r="E540" s="31" t="s">
        <v>101</v>
      </c>
      <c r="F540" s="31" t="s">
        <v>1304</v>
      </c>
      <c r="G540" s="31" t="s">
        <v>16185</v>
      </c>
      <c r="H540" s="31" t="s">
        <v>33368</v>
      </c>
      <c r="I540" s="38">
        <v>0.125</v>
      </c>
      <c r="J540" s="31" t="s">
        <v>281</v>
      </c>
      <c r="K540" s="31" t="s">
        <v>105</v>
      </c>
      <c r="L540" s="31" t="s">
        <v>106</v>
      </c>
      <c r="M540" s="31" t="s">
        <v>491</v>
      </c>
      <c r="N540" s="23"/>
      <c r="O540" s="23"/>
      <c r="P540" s="23"/>
      <c r="Q540" s="23"/>
      <c r="R540" s="23"/>
      <c r="S540" s="29">
        <v>26200</v>
      </c>
    </row>
    <row r="541" spans="1:19" ht="54" customHeight="1" x14ac:dyDescent="1.05">
      <c r="A541" s="31" t="s">
        <v>37091</v>
      </c>
      <c r="B541" s="31" t="s">
        <v>37092</v>
      </c>
      <c r="C541" s="31" t="s">
        <v>37093</v>
      </c>
      <c r="D541" s="31" t="s">
        <v>37094</v>
      </c>
      <c r="E541" s="31" t="s">
        <v>101</v>
      </c>
      <c r="F541" s="31" t="s">
        <v>123</v>
      </c>
      <c r="G541" s="31" t="s">
        <v>16223</v>
      </c>
      <c r="H541" s="31" t="s">
        <v>33368</v>
      </c>
      <c r="I541" s="38">
        <v>0.125</v>
      </c>
      <c r="J541" s="31" t="s">
        <v>281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43925</v>
      </c>
    </row>
    <row r="542" spans="1:19" ht="54" customHeight="1" x14ac:dyDescent="1.05">
      <c r="A542" s="31" t="s">
        <v>37095</v>
      </c>
      <c r="B542" s="31" t="s">
        <v>20254</v>
      </c>
      <c r="C542" s="31" t="s">
        <v>37096</v>
      </c>
      <c r="D542" s="31" t="s">
        <v>37097</v>
      </c>
      <c r="E542" s="31" t="s">
        <v>101</v>
      </c>
      <c r="F542" s="31" t="s">
        <v>1304</v>
      </c>
      <c r="G542" s="31" t="s">
        <v>16185</v>
      </c>
      <c r="H542" s="31" t="s">
        <v>33368</v>
      </c>
      <c r="I542" s="38">
        <v>0.125</v>
      </c>
      <c r="J542" s="31" t="s">
        <v>281</v>
      </c>
      <c r="K542" s="31" t="s">
        <v>105</v>
      </c>
      <c r="L542" s="31" t="s">
        <v>106</v>
      </c>
      <c r="M542" s="31" t="s">
        <v>491</v>
      </c>
      <c r="N542" s="23"/>
      <c r="O542" s="23"/>
      <c r="P542" s="23"/>
      <c r="Q542" s="23"/>
      <c r="R542" s="23"/>
      <c r="S542" s="29">
        <v>26200</v>
      </c>
    </row>
    <row r="543" spans="1:19" ht="54" customHeight="1" x14ac:dyDescent="1.05">
      <c r="A543" s="31" t="s">
        <v>37098</v>
      </c>
      <c r="B543" s="31" t="s">
        <v>3829</v>
      </c>
      <c r="C543" s="31" t="s">
        <v>37099</v>
      </c>
      <c r="D543" s="31" t="s">
        <v>37100</v>
      </c>
      <c r="E543" s="31" t="s">
        <v>101</v>
      </c>
      <c r="F543" s="31" t="s">
        <v>102</v>
      </c>
      <c r="G543" s="31" t="s">
        <v>22325</v>
      </c>
      <c r="H543" s="31" t="s">
        <v>29377</v>
      </c>
      <c r="I543" s="38">
        <v>0.375</v>
      </c>
      <c r="J543" s="31" t="s">
        <v>281</v>
      </c>
      <c r="K543" s="31" t="s">
        <v>105</v>
      </c>
      <c r="L543" s="31" t="s">
        <v>106</v>
      </c>
      <c r="M543" s="31" t="s">
        <v>107</v>
      </c>
      <c r="N543" s="23"/>
      <c r="O543" s="23"/>
      <c r="P543" s="23"/>
      <c r="Q543" s="23"/>
      <c r="R543" s="23"/>
      <c r="S543" s="29">
        <v>22200</v>
      </c>
    </row>
    <row r="544" spans="1:19" ht="54" customHeight="1" x14ac:dyDescent="1.05">
      <c r="A544" s="31" t="s">
        <v>37101</v>
      </c>
      <c r="B544" s="31" t="s">
        <v>15442</v>
      </c>
      <c r="C544" s="31" t="s">
        <v>37102</v>
      </c>
      <c r="D544" s="31" t="s">
        <v>37103</v>
      </c>
      <c r="E544" s="31" t="s">
        <v>101</v>
      </c>
      <c r="F544" s="31" t="s">
        <v>1304</v>
      </c>
      <c r="G544" s="31" t="s">
        <v>16185</v>
      </c>
      <c r="H544" s="31" t="s">
        <v>33368</v>
      </c>
      <c r="I544" s="38">
        <v>0.125</v>
      </c>
      <c r="J544" s="31" t="s">
        <v>281</v>
      </c>
      <c r="K544" s="31" t="s">
        <v>105</v>
      </c>
      <c r="L544" s="31" t="s">
        <v>106</v>
      </c>
      <c r="M544" s="31" t="s">
        <v>491</v>
      </c>
      <c r="N544" s="23"/>
      <c r="O544" s="23"/>
      <c r="P544" s="23"/>
      <c r="Q544" s="23"/>
      <c r="R544" s="23"/>
      <c r="S544" s="29">
        <v>26200</v>
      </c>
    </row>
    <row r="545" spans="1:19" ht="54" customHeight="1" x14ac:dyDescent="1.05">
      <c r="A545" s="31" t="s">
        <v>37348</v>
      </c>
      <c r="B545" s="317">
        <v>33215</v>
      </c>
      <c r="C545" s="31"/>
      <c r="D545" s="31" t="s">
        <v>33276</v>
      </c>
      <c r="E545" s="31" t="s">
        <v>15620</v>
      </c>
      <c r="F545" s="31" t="s">
        <v>123</v>
      </c>
      <c r="G545" s="31"/>
      <c r="H545" s="31"/>
      <c r="I545" s="38"/>
      <c r="J545" s="31" t="s">
        <v>281</v>
      </c>
      <c r="K545" s="31"/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</row>
    <row r="546" spans="1:19" ht="54" customHeight="1" x14ac:dyDescent="1.05">
      <c r="A546" s="688" t="s">
        <v>37935</v>
      </c>
      <c r="B546" s="689"/>
      <c r="C546" s="689"/>
      <c r="D546" s="689"/>
      <c r="E546" s="689"/>
      <c r="F546" s="689"/>
      <c r="G546" s="689"/>
      <c r="H546" s="689"/>
      <c r="I546" s="689"/>
      <c r="J546" s="689"/>
      <c r="K546" s="689"/>
      <c r="L546" s="689"/>
      <c r="M546" s="690"/>
      <c r="N546" s="23"/>
      <c r="O546" s="23"/>
      <c r="P546" s="23"/>
      <c r="Q546" s="23"/>
      <c r="R546" s="23"/>
      <c r="S546" s="29"/>
    </row>
    <row r="547" spans="1:19" ht="54" customHeight="1" x14ac:dyDescent="1.05">
      <c r="A547" s="31" t="s">
        <v>37712</v>
      </c>
      <c r="B547" s="31" t="s">
        <v>37713</v>
      </c>
      <c r="C547" s="31" t="s">
        <v>37714</v>
      </c>
      <c r="D547" s="31" t="s">
        <v>37715</v>
      </c>
      <c r="E547" s="31" t="s">
        <v>687</v>
      </c>
      <c r="F547" s="31" t="s">
        <v>123</v>
      </c>
      <c r="G547" s="31" t="s">
        <v>17645</v>
      </c>
      <c r="H547" s="31" t="s">
        <v>28481</v>
      </c>
      <c r="I547" s="38">
        <v>0.41666666666666669</v>
      </c>
      <c r="J547" s="31" t="s">
        <v>281</v>
      </c>
      <c r="K547" s="31" t="s">
        <v>105</v>
      </c>
      <c r="L547" s="31" t="s">
        <v>106</v>
      </c>
      <c r="M547" s="31" t="s">
        <v>107</v>
      </c>
      <c r="N547" s="23"/>
      <c r="O547" s="23"/>
      <c r="P547" s="23"/>
      <c r="Q547" s="23"/>
      <c r="R547" s="23"/>
      <c r="S547" s="29">
        <v>22200</v>
      </c>
    </row>
    <row r="548" spans="1:19" ht="54" customHeight="1" x14ac:dyDescent="1.05">
      <c r="A548" s="31" t="s">
        <v>37716</v>
      </c>
      <c r="B548" s="31" t="s">
        <v>830</v>
      </c>
      <c r="C548" s="31" t="s">
        <v>37717</v>
      </c>
      <c r="D548" s="31" t="s">
        <v>37718</v>
      </c>
      <c r="E548" s="31" t="s">
        <v>101</v>
      </c>
      <c r="F548" s="31" t="s">
        <v>102</v>
      </c>
      <c r="G548" s="31" t="s">
        <v>16236</v>
      </c>
      <c r="H548" s="31" t="s">
        <v>28481</v>
      </c>
      <c r="I548" s="38">
        <v>0.52083333333333337</v>
      </c>
      <c r="J548" s="31" t="s">
        <v>281</v>
      </c>
      <c r="K548" s="31" t="s">
        <v>105</v>
      </c>
      <c r="L548" s="31" t="s">
        <v>106</v>
      </c>
      <c r="M548" s="31" t="s">
        <v>107</v>
      </c>
      <c r="N548" s="23"/>
      <c r="O548" s="23"/>
      <c r="P548" s="23"/>
      <c r="Q548" s="23"/>
      <c r="R548" s="23"/>
      <c r="S548" s="29">
        <v>22200</v>
      </c>
    </row>
    <row r="549" spans="1:19" ht="54" customHeight="1" x14ac:dyDescent="1.05">
      <c r="A549" s="31" t="s">
        <v>37719</v>
      </c>
      <c r="B549" s="31" t="s">
        <v>37720</v>
      </c>
      <c r="C549" s="31" t="s">
        <v>37721</v>
      </c>
      <c r="D549" s="31" t="s">
        <v>37722</v>
      </c>
      <c r="E549" s="31" t="s">
        <v>101</v>
      </c>
      <c r="F549" s="31" t="s">
        <v>1304</v>
      </c>
      <c r="G549" s="31" t="s">
        <v>16185</v>
      </c>
      <c r="H549" s="31" t="s">
        <v>33368</v>
      </c>
      <c r="I549" s="38">
        <v>0.125</v>
      </c>
      <c r="J549" s="31" t="s">
        <v>281</v>
      </c>
      <c r="K549" s="31" t="s">
        <v>105</v>
      </c>
      <c r="L549" s="31" t="s">
        <v>106</v>
      </c>
      <c r="M549" s="31" t="s">
        <v>107</v>
      </c>
      <c r="N549" s="23"/>
      <c r="O549" s="23"/>
      <c r="P549" s="23"/>
      <c r="Q549" s="23"/>
      <c r="R549" s="23"/>
      <c r="S549" s="29">
        <v>22200</v>
      </c>
    </row>
    <row r="550" spans="1:19" ht="54" customHeight="1" x14ac:dyDescent="1.05">
      <c r="A550" s="31" t="s">
        <v>37723</v>
      </c>
      <c r="B550" s="31" t="s">
        <v>37724</v>
      </c>
      <c r="C550" s="31" t="s">
        <v>37725</v>
      </c>
      <c r="D550" s="31" t="s">
        <v>37726</v>
      </c>
      <c r="E550" s="31" t="s">
        <v>101</v>
      </c>
      <c r="F550" s="31" t="s">
        <v>1304</v>
      </c>
      <c r="G550" s="31" t="s">
        <v>16185</v>
      </c>
      <c r="H550" s="31" t="s">
        <v>33368</v>
      </c>
      <c r="I550" s="38">
        <v>0.125</v>
      </c>
      <c r="J550" s="31" t="s">
        <v>281</v>
      </c>
      <c r="K550" s="31" t="s">
        <v>105</v>
      </c>
      <c r="L550" s="31" t="s">
        <v>106</v>
      </c>
      <c r="M550" s="31" t="s">
        <v>491</v>
      </c>
      <c r="N550" s="23"/>
      <c r="O550" s="23"/>
      <c r="P550" s="23"/>
      <c r="Q550" s="23"/>
      <c r="R550" s="23"/>
      <c r="S550" s="29">
        <v>26200</v>
      </c>
    </row>
    <row r="551" spans="1:19" ht="54" customHeight="1" x14ac:dyDescent="1.05">
      <c r="A551" s="688" t="s">
        <v>38405</v>
      </c>
      <c r="B551" s="689"/>
      <c r="C551" s="689"/>
      <c r="D551" s="689"/>
      <c r="E551" s="689"/>
      <c r="F551" s="689"/>
      <c r="G551" s="689"/>
      <c r="H551" s="689"/>
      <c r="I551" s="689"/>
      <c r="J551" s="689"/>
      <c r="K551" s="689"/>
      <c r="L551" s="689"/>
      <c r="M551" s="690"/>
      <c r="N551" s="23"/>
      <c r="O551" s="23"/>
      <c r="P551" s="23"/>
      <c r="Q551" s="23"/>
      <c r="R551" s="23"/>
      <c r="S551" s="29"/>
    </row>
    <row r="552" spans="1:19" ht="54" customHeight="1" x14ac:dyDescent="1.05">
      <c r="A552" s="31" t="s">
        <v>38292</v>
      </c>
      <c r="B552" s="31" t="s">
        <v>23527</v>
      </c>
      <c r="C552" s="31" t="s">
        <v>38293</v>
      </c>
      <c r="D552" s="31" t="s">
        <v>38294</v>
      </c>
      <c r="E552" s="31" t="s">
        <v>101</v>
      </c>
      <c r="F552" s="31" t="s">
        <v>102</v>
      </c>
      <c r="G552" s="31" t="s">
        <v>16190</v>
      </c>
      <c r="H552" s="31" t="s">
        <v>33674</v>
      </c>
      <c r="I552" s="38">
        <v>0.375</v>
      </c>
      <c r="J552" s="31" t="s">
        <v>281</v>
      </c>
      <c r="K552" s="31" t="s">
        <v>105</v>
      </c>
      <c r="L552" s="31" t="s">
        <v>106</v>
      </c>
      <c r="M552" s="31" t="s">
        <v>107</v>
      </c>
      <c r="N552" s="23"/>
      <c r="O552" s="23"/>
      <c r="P552" s="23"/>
      <c r="Q552" s="23"/>
      <c r="R552" s="23"/>
      <c r="S552" s="29">
        <v>22200</v>
      </c>
    </row>
    <row r="553" spans="1:19" ht="54" customHeight="1" x14ac:dyDescent="1.05">
      <c r="A553" s="31" t="s">
        <v>38295</v>
      </c>
      <c r="B553" s="31" t="s">
        <v>38296</v>
      </c>
      <c r="C553" s="31" t="s">
        <v>38297</v>
      </c>
      <c r="D553" s="31" t="s">
        <v>38298</v>
      </c>
      <c r="E553" s="31" t="s">
        <v>101</v>
      </c>
      <c r="F553" s="31" t="s">
        <v>123</v>
      </c>
      <c r="G553" s="31" t="s">
        <v>16223</v>
      </c>
      <c r="H553" s="31" t="s">
        <v>33477</v>
      </c>
      <c r="I553" s="38">
        <v>0.125</v>
      </c>
      <c r="J553" s="31" t="s">
        <v>281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43925</v>
      </c>
    </row>
    <row r="554" spans="1:19" ht="54" customHeight="1" x14ac:dyDescent="1.05">
      <c r="A554" s="31" t="s">
        <v>38299</v>
      </c>
      <c r="B554" s="31" t="s">
        <v>3797</v>
      </c>
      <c r="C554" s="31" t="s">
        <v>38300</v>
      </c>
      <c r="D554" s="31" t="s">
        <v>38301</v>
      </c>
      <c r="E554" s="31" t="s">
        <v>687</v>
      </c>
      <c r="F554" s="31" t="s">
        <v>1304</v>
      </c>
      <c r="G554" s="31" t="s">
        <v>19231</v>
      </c>
      <c r="H554" s="31" t="s">
        <v>34007</v>
      </c>
      <c r="I554" s="38">
        <v>0.41666666666666669</v>
      </c>
      <c r="J554" s="31" t="s">
        <v>281</v>
      </c>
      <c r="K554" s="31" t="s">
        <v>105</v>
      </c>
      <c r="L554" s="31" t="s">
        <v>106</v>
      </c>
      <c r="M554" s="31" t="s">
        <v>107</v>
      </c>
      <c r="N554" s="23"/>
      <c r="O554" s="23"/>
      <c r="P554" s="23"/>
      <c r="Q554" s="23"/>
      <c r="R554" s="23"/>
      <c r="S554" s="29">
        <v>22200</v>
      </c>
    </row>
    <row r="555" spans="1:19" ht="54" customHeight="1" x14ac:dyDescent="1.05">
      <c r="A555" s="31" t="s">
        <v>38302</v>
      </c>
      <c r="B555" s="31" t="s">
        <v>3570</v>
      </c>
      <c r="C555" s="31" t="s">
        <v>38303</v>
      </c>
      <c r="D555" s="31" t="s">
        <v>38304</v>
      </c>
      <c r="E555" s="31" t="s">
        <v>687</v>
      </c>
      <c r="F555" s="31" t="s">
        <v>1304</v>
      </c>
      <c r="G555" s="31" t="s">
        <v>19231</v>
      </c>
      <c r="H555" s="31" t="s">
        <v>34007</v>
      </c>
      <c r="I555" s="38">
        <v>0.41666666666666669</v>
      </c>
      <c r="J555" s="31" t="s">
        <v>281</v>
      </c>
      <c r="K555" s="31" t="s">
        <v>105</v>
      </c>
      <c r="L555" s="31" t="s">
        <v>106</v>
      </c>
      <c r="M555" s="31" t="s">
        <v>107</v>
      </c>
      <c r="N555" s="23"/>
      <c r="O555" s="23"/>
      <c r="P555" s="23"/>
      <c r="Q555" s="23"/>
      <c r="R555" s="23"/>
      <c r="S555" s="29">
        <v>22200</v>
      </c>
    </row>
    <row r="556" spans="1:19" ht="54" customHeight="1" x14ac:dyDescent="1.05">
      <c r="A556" s="31" t="s">
        <v>38305</v>
      </c>
      <c r="B556" s="31" t="s">
        <v>38306</v>
      </c>
      <c r="C556" s="31" t="s">
        <v>38307</v>
      </c>
      <c r="D556" s="31" t="s">
        <v>38308</v>
      </c>
      <c r="E556" s="31" t="s">
        <v>101</v>
      </c>
      <c r="F556" s="31" t="s">
        <v>123</v>
      </c>
      <c r="G556" s="31" t="s">
        <v>16223</v>
      </c>
      <c r="H556" s="31" t="s">
        <v>28481</v>
      </c>
      <c r="I556" s="38">
        <v>0.125</v>
      </c>
      <c r="J556" s="31" t="s">
        <v>281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43925</v>
      </c>
    </row>
    <row r="557" spans="1:19" ht="54" customHeight="1" x14ac:dyDescent="1.05">
      <c r="A557" s="31" t="s">
        <v>277</v>
      </c>
      <c r="B557" s="31" t="s">
        <v>278</v>
      </c>
      <c r="C557" s="31" t="s">
        <v>279</v>
      </c>
      <c r="D557" s="31" t="s">
        <v>280</v>
      </c>
      <c r="E557" s="31" t="s">
        <v>101</v>
      </c>
      <c r="F557" s="31" t="s">
        <v>102</v>
      </c>
      <c r="G557" s="31" t="s">
        <v>25542</v>
      </c>
      <c r="H557" s="31" t="s">
        <v>28481</v>
      </c>
      <c r="I557" s="38">
        <v>0.125</v>
      </c>
      <c r="J557" s="31" t="s">
        <v>281</v>
      </c>
      <c r="K557" s="31" t="s">
        <v>105</v>
      </c>
      <c r="L557" s="31" t="s">
        <v>106</v>
      </c>
      <c r="M557" s="31" t="s">
        <v>107</v>
      </c>
      <c r="N557" s="23"/>
      <c r="O557" s="23"/>
      <c r="P557" s="23"/>
      <c r="Q557" s="23"/>
      <c r="R557" s="23"/>
      <c r="S557" s="29">
        <v>22200</v>
      </c>
    </row>
    <row r="558" spans="1:19" ht="54" customHeight="1" x14ac:dyDescent="1.05">
      <c r="A558" s="31" t="s">
        <v>38309</v>
      </c>
      <c r="B558" s="31" t="s">
        <v>38310</v>
      </c>
      <c r="C558" s="31" t="s">
        <v>38311</v>
      </c>
      <c r="D558" s="31" t="s">
        <v>38312</v>
      </c>
      <c r="E558" s="31" t="s">
        <v>687</v>
      </c>
      <c r="F558" s="31" t="s">
        <v>1304</v>
      </c>
      <c r="G558" s="31" t="s">
        <v>19231</v>
      </c>
      <c r="H558" s="31" t="s">
        <v>28481</v>
      </c>
      <c r="I558" s="38">
        <v>0.375</v>
      </c>
      <c r="J558" s="31" t="s">
        <v>281</v>
      </c>
      <c r="K558" s="31" t="s">
        <v>105</v>
      </c>
      <c r="L558" s="31" t="s">
        <v>106</v>
      </c>
      <c r="M558" s="31" t="s">
        <v>107</v>
      </c>
      <c r="N558" s="23"/>
      <c r="O558" s="23"/>
      <c r="P558" s="23"/>
      <c r="Q558" s="23"/>
      <c r="R558" s="23"/>
      <c r="S558" s="29">
        <v>22200</v>
      </c>
    </row>
    <row r="559" spans="1:19" ht="54" customHeight="1" x14ac:dyDescent="1.05">
      <c r="A559" s="31" t="s">
        <v>38313</v>
      </c>
      <c r="B559" s="31" t="s">
        <v>38314</v>
      </c>
      <c r="C559" s="31" t="s">
        <v>38315</v>
      </c>
      <c r="D559" s="31" t="s">
        <v>38316</v>
      </c>
      <c r="E559" s="31" t="s">
        <v>687</v>
      </c>
      <c r="F559" s="31" t="s">
        <v>1304</v>
      </c>
      <c r="G559" s="31" t="s">
        <v>19231</v>
      </c>
      <c r="H559" s="31" t="s">
        <v>28481</v>
      </c>
      <c r="I559" s="38">
        <v>0.375</v>
      </c>
      <c r="J559" s="31" t="s">
        <v>281</v>
      </c>
      <c r="K559" s="31" t="s">
        <v>105</v>
      </c>
      <c r="L559" s="31" t="s">
        <v>106</v>
      </c>
      <c r="M559" s="31" t="s">
        <v>107</v>
      </c>
      <c r="N559" s="23"/>
      <c r="O559" s="23"/>
      <c r="P559" s="23"/>
      <c r="Q559" s="23"/>
      <c r="R559" s="23"/>
      <c r="S559" s="29">
        <v>22200</v>
      </c>
    </row>
    <row r="560" spans="1:19" ht="54" customHeight="1" x14ac:dyDescent="1.05">
      <c r="A560" s="31" t="s">
        <v>38317</v>
      </c>
      <c r="B560" s="31" t="s">
        <v>38318</v>
      </c>
      <c r="C560" s="31" t="s">
        <v>38319</v>
      </c>
      <c r="D560" s="31" t="s">
        <v>38320</v>
      </c>
      <c r="E560" s="31" t="s">
        <v>688</v>
      </c>
      <c r="F560" s="31" t="s">
        <v>123</v>
      </c>
      <c r="G560" s="31" t="s">
        <v>16287</v>
      </c>
      <c r="H560" s="31" t="s">
        <v>28481</v>
      </c>
      <c r="I560" s="38">
        <v>0.41666666666666669</v>
      </c>
      <c r="J560" s="31" t="s">
        <v>281</v>
      </c>
      <c r="K560" s="31" t="s">
        <v>105</v>
      </c>
      <c r="L560" s="31" t="s">
        <v>106</v>
      </c>
      <c r="M560" s="31" t="s">
        <v>107</v>
      </c>
      <c r="N560" s="23"/>
      <c r="O560" s="23"/>
      <c r="P560" s="23"/>
      <c r="Q560" s="23"/>
      <c r="R560" s="23"/>
      <c r="S560" s="29">
        <v>22200</v>
      </c>
    </row>
    <row r="561" spans="1:39" ht="54" customHeight="1" x14ac:dyDescent="1.05">
      <c r="A561" s="304" t="s">
        <v>38321</v>
      </c>
      <c r="B561" s="304" t="s">
        <v>38322</v>
      </c>
      <c r="C561" s="304" t="s">
        <v>38323</v>
      </c>
      <c r="D561" s="304" t="s">
        <v>38324</v>
      </c>
      <c r="E561" s="304" t="s">
        <v>101</v>
      </c>
      <c r="F561" s="304" t="s">
        <v>102</v>
      </c>
      <c r="G561" s="304" t="s">
        <v>16267</v>
      </c>
      <c r="H561" s="304" t="s">
        <v>28481</v>
      </c>
      <c r="I561" s="306">
        <v>0.16666666666666666</v>
      </c>
      <c r="J561" s="304" t="s">
        <v>281</v>
      </c>
      <c r="K561" s="304" t="s">
        <v>105</v>
      </c>
      <c r="L561" s="304" t="s">
        <v>106</v>
      </c>
      <c r="M561" s="304" t="s">
        <v>107</v>
      </c>
      <c r="N561" s="307"/>
      <c r="O561" s="307"/>
      <c r="P561" s="307"/>
      <c r="Q561" s="307"/>
      <c r="R561" s="307"/>
      <c r="S561" s="344">
        <v>22200</v>
      </c>
    </row>
    <row r="562" spans="1:39" ht="54" customHeight="1" x14ac:dyDescent="1.05">
      <c r="A562" s="31" t="s">
        <v>38325</v>
      </c>
      <c r="B562" s="31" t="s">
        <v>2172</v>
      </c>
      <c r="C562" s="31" t="s">
        <v>38326</v>
      </c>
      <c r="D562" s="31" t="s">
        <v>38327</v>
      </c>
      <c r="E562" s="31" t="s">
        <v>101</v>
      </c>
      <c r="F562" s="31" t="s">
        <v>123</v>
      </c>
      <c r="G562" s="31" t="s">
        <v>16227</v>
      </c>
      <c r="H562" s="31" t="s">
        <v>28481</v>
      </c>
      <c r="I562" s="38">
        <v>0.41666666666666669</v>
      </c>
      <c r="J562" s="31" t="s">
        <v>281</v>
      </c>
      <c r="K562" s="31" t="s">
        <v>105</v>
      </c>
      <c r="L562" s="31" t="s">
        <v>106</v>
      </c>
      <c r="M562" s="31" t="s">
        <v>107</v>
      </c>
      <c r="N562" s="23"/>
      <c r="O562" s="23"/>
      <c r="P562" s="23"/>
      <c r="Q562" s="23"/>
      <c r="R562" s="23"/>
      <c r="S562" s="29">
        <v>22200</v>
      </c>
      <c r="T562" s="388"/>
    </row>
    <row r="563" spans="1:39" ht="54" customHeight="1" x14ac:dyDescent="1.05">
      <c r="A563" s="31" t="s">
        <v>38328</v>
      </c>
      <c r="B563" s="31" t="s">
        <v>9678</v>
      </c>
      <c r="C563" s="31" t="s">
        <v>38329</v>
      </c>
      <c r="D563" s="31" t="s">
        <v>38330</v>
      </c>
      <c r="E563" s="31" t="s">
        <v>101</v>
      </c>
      <c r="F563" s="31" t="s">
        <v>123</v>
      </c>
      <c r="G563" s="31" t="s">
        <v>16227</v>
      </c>
      <c r="H563" s="31" t="s">
        <v>28481</v>
      </c>
      <c r="I563" s="38">
        <v>0.41666666666666669</v>
      </c>
      <c r="J563" s="31" t="s">
        <v>281</v>
      </c>
      <c r="K563" s="31" t="s">
        <v>105</v>
      </c>
      <c r="L563" s="31" t="s">
        <v>106</v>
      </c>
      <c r="M563" s="31" t="s">
        <v>107</v>
      </c>
      <c r="N563" s="23"/>
      <c r="O563" s="23"/>
      <c r="P563" s="23"/>
      <c r="Q563" s="23"/>
      <c r="R563" s="23"/>
      <c r="S563" s="29">
        <v>22200</v>
      </c>
      <c r="T563" s="388"/>
    </row>
    <row r="564" spans="1:39" ht="54" customHeight="1" x14ac:dyDescent="1.05">
      <c r="A564" s="31" t="s">
        <v>38331</v>
      </c>
      <c r="B564" s="31" t="s">
        <v>38332</v>
      </c>
      <c r="C564" s="31" t="s">
        <v>38333</v>
      </c>
      <c r="D564" s="31" t="s">
        <v>38334</v>
      </c>
      <c r="E564" s="31" t="s">
        <v>101</v>
      </c>
      <c r="F564" s="31" t="s">
        <v>123</v>
      </c>
      <c r="G564" s="31" t="s">
        <v>16227</v>
      </c>
      <c r="H564" s="31" t="s">
        <v>28481</v>
      </c>
      <c r="I564" s="38">
        <v>0.41666666666666669</v>
      </c>
      <c r="J564" s="31" t="s">
        <v>281</v>
      </c>
      <c r="K564" s="31" t="s">
        <v>105</v>
      </c>
      <c r="L564" s="31" t="s">
        <v>106</v>
      </c>
      <c r="M564" s="31" t="s">
        <v>107</v>
      </c>
      <c r="N564" s="23"/>
      <c r="O564" s="23"/>
      <c r="P564" s="23"/>
      <c r="Q564" s="23"/>
      <c r="R564" s="23"/>
      <c r="S564" s="29">
        <v>22200</v>
      </c>
      <c r="T564" s="388"/>
    </row>
    <row r="565" spans="1:39" ht="54" customHeight="1" x14ac:dyDescent="1.05">
      <c r="A565" s="31" t="s">
        <v>38335</v>
      </c>
      <c r="B565" s="31" t="s">
        <v>26539</v>
      </c>
      <c r="C565" s="31" t="s">
        <v>38336</v>
      </c>
      <c r="D565" s="31" t="s">
        <v>38337</v>
      </c>
      <c r="E565" s="31" t="s">
        <v>101</v>
      </c>
      <c r="F565" s="31" t="s">
        <v>123</v>
      </c>
      <c r="G565" s="31" t="s">
        <v>16227</v>
      </c>
      <c r="H565" s="31" t="s">
        <v>28481</v>
      </c>
      <c r="I565" s="38">
        <v>0.41666666666666669</v>
      </c>
      <c r="J565" s="31" t="s">
        <v>281</v>
      </c>
      <c r="K565" s="31" t="s">
        <v>105</v>
      </c>
      <c r="L565" s="31" t="s">
        <v>106</v>
      </c>
      <c r="M565" s="31" t="s">
        <v>107</v>
      </c>
      <c r="N565" s="23"/>
      <c r="O565" s="23"/>
      <c r="P565" s="23"/>
      <c r="Q565" s="23"/>
      <c r="R565" s="23"/>
      <c r="S565" s="29">
        <v>22200</v>
      </c>
      <c r="T565" s="388"/>
    </row>
    <row r="566" spans="1:39" ht="54" customHeight="1" x14ac:dyDescent="1.05">
      <c r="A566" s="31" t="s">
        <v>38338</v>
      </c>
      <c r="B566" s="31" t="s">
        <v>387</v>
      </c>
      <c r="C566" s="31" t="s">
        <v>38339</v>
      </c>
      <c r="D566" s="31" t="s">
        <v>38340</v>
      </c>
      <c r="E566" s="31" t="s">
        <v>101</v>
      </c>
      <c r="F566" s="31" t="s">
        <v>123</v>
      </c>
      <c r="G566" s="31" t="s">
        <v>16227</v>
      </c>
      <c r="H566" s="31" t="s">
        <v>28481</v>
      </c>
      <c r="I566" s="38">
        <v>0.41666666666666669</v>
      </c>
      <c r="J566" s="31" t="s">
        <v>281</v>
      </c>
      <c r="K566" s="31" t="s">
        <v>105</v>
      </c>
      <c r="L566" s="31" t="s">
        <v>106</v>
      </c>
      <c r="M566" s="31" t="s">
        <v>107</v>
      </c>
      <c r="N566" s="23"/>
      <c r="O566" s="23"/>
      <c r="P566" s="23"/>
      <c r="Q566" s="23"/>
      <c r="R566" s="23"/>
      <c r="S566" s="29">
        <v>22200</v>
      </c>
      <c r="T566" s="388"/>
    </row>
    <row r="567" spans="1:39" ht="54" customHeight="1" x14ac:dyDescent="1.05">
      <c r="A567" s="31" t="s">
        <v>38341</v>
      </c>
      <c r="B567" s="31" t="s">
        <v>3902</v>
      </c>
      <c r="C567" s="31" t="s">
        <v>38342</v>
      </c>
      <c r="D567" s="31" t="s">
        <v>38343</v>
      </c>
      <c r="E567" s="31" t="s">
        <v>101</v>
      </c>
      <c r="F567" s="31" t="s">
        <v>1304</v>
      </c>
      <c r="G567" s="31" t="s">
        <v>16185</v>
      </c>
      <c r="H567" s="31" t="s">
        <v>34007</v>
      </c>
      <c r="I567" s="38">
        <v>0.125</v>
      </c>
      <c r="J567" s="31" t="s">
        <v>281</v>
      </c>
      <c r="K567" s="31" t="s">
        <v>105</v>
      </c>
      <c r="L567" s="31" t="s">
        <v>106</v>
      </c>
      <c r="M567" s="31" t="s">
        <v>107</v>
      </c>
      <c r="N567" s="23"/>
      <c r="O567" s="23"/>
      <c r="P567" s="23"/>
      <c r="Q567" s="23"/>
      <c r="R567" s="23"/>
      <c r="S567" s="29">
        <v>22200</v>
      </c>
      <c r="T567" s="388"/>
    </row>
    <row r="568" spans="1:39" ht="54" customHeight="1" x14ac:dyDescent="1.05">
      <c r="A568" s="31" t="s">
        <v>38344</v>
      </c>
      <c r="B568" s="31" t="s">
        <v>38345</v>
      </c>
      <c r="C568" s="31" t="s">
        <v>38346</v>
      </c>
      <c r="D568" s="31" t="s">
        <v>38347</v>
      </c>
      <c r="E568" s="31" t="s">
        <v>687</v>
      </c>
      <c r="F568" s="31" t="s">
        <v>1304</v>
      </c>
      <c r="G568" s="31" t="s">
        <v>19231</v>
      </c>
      <c r="H568" s="31" t="s">
        <v>28481</v>
      </c>
      <c r="I568" s="38">
        <v>0.375</v>
      </c>
      <c r="J568" s="31" t="s">
        <v>281</v>
      </c>
      <c r="K568" s="31" t="s">
        <v>105</v>
      </c>
      <c r="L568" s="31" t="s">
        <v>106</v>
      </c>
      <c r="M568" s="31" t="s">
        <v>107</v>
      </c>
      <c r="N568" s="23"/>
      <c r="O568" s="23"/>
      <c r="P568" s="23"/>
      <c r="Q568" s="23"/>
      <c r="R568" s="23"/>
      <c r="S568" s="29">
        <v>22200</v>
      </c>
      <c r="T568" s="388"/>
    </row>
    <row r="569" spans="1:39" ht="54" customHeight="1" x14ac:dyDescent="1.05">
      <c r="A569" s="31" t="s">
        <v>38348</v>
      </c>
      <c r="B569" s="31" t="s">
        <v>6881</v>
      </c>
      <c r="C569" s="31" t="s">
        <v>38349</v>
      </c>
      <c r="D569" s="31" t="s">
        <v>38350</v>
      </c>
      <c r="E569" s="31" t="s">
        <v>687</v>
      </c>
      <c r="F569" s="31" t="s">
        <v>1304</v>
      </c>
      <c r="G569" s="31" t="s">
        <v>19231</v>
      </c>
      <c r="H569" s="31" t="s">
        <v>28481</v>
      </c>
      <c r="I569" s="38">
        <v>0.375</v>
      </c>
      <c r="J569" s="31" t="s">
        <v>281</v>
      </c>
      <c r="K569" s="31" t="s">
        <v>105</v>
      </c>
      <c r="L569" s="31" t="s">
        <v>106</v>
      </c>
      <c r="M569" s="31" t="s">
        <v>107</v>
      </c>
      <c r="N569" s="23"/>
      <c r="O569" s="23"/>
      <c r="P569" s="23"/>
      <c r="Q569" s="23"/>
      <c r="R569" s="23"/>
      <c r="S569" s="29">
        <v>22200</v>
      </c>
      <c r="T569" s="388"/>
    </row>
    <row r="570" spans="1:39" ht="54" customHeight="1" x14ac:dyDescent="1.05">
      <c r="A570" s="31" t="s">
        <v>38351</v>
      </c>
      <c r="B570" s="31" t="s">
        <v>13585</v>
      </c>
      <c r="C570" s="31" t="s">
        <v>38352</v>
      </c>
      <c r="D570" s="31" t="s">
        <v>38353</v>
      </c>
      <c r="E570" s="31" t="s">
        <v>687</v>
      </c>
      <c r="F570" s="31" t="s">
        <v>1304</v>
      </c>
      <c r="G570" s="31" t="s">
        <v>19231</v>
      </c>
      <c r="H570" s="31" t="s">
        <v>28481</v>
      </c>
      <c r="I570" s="38">
        <v>0.41666666666666669</v>
      </c>
      <c r="J570" s="31" t="s">
        <v>281</v>
      </c>
      <c r="K570" s="31" t="s">
        <v>105</v>
      </c>
      <c r="L570" s="31" t="s">
        <v>106</v>
      </c>
      <c r="M570" s="31" t="s">
        <v>107</v>
      </c>
      <c r="N570" s="23"/>
      <c r="O570" s="23"/>
      <c r="P570" s="23"/>
      <c r="Q570" s="23"/>
      <c r="R570" s="23"/>
      <c r="S570" s="29">
        <v>22200</v>
      </c>
      <c r="T570" s="388"/>
    </row>
    <row r="571" spans="1:39" ht="54" customHeight="1" x14ac:dyDescent="1.05">
      <c r="A571" s="31" t="s">
        <v>38354</v>
      </c>
      <c r="B571" s="31" t="s">
        <v>2347</v>
      </c>
      <c r="C571" s="31" t="s">
        <v>38355</v>
      </c>
      <c r="D571" s="31" t="s">
        <v>38356</v>
      </c>
      <c r="E571" s="31" t="s">
        <v>687</v>
      </c>
      <c r="F571" s="31" t="s">
        <v>123</v>
      </c>
      <c r="G571" s="31" t="s">
        <v>17645</v>
      </c>
      <c r="H571" s="31" t="s">
        <v>28481</v>
      </c>
      <c r="I571" s="38">
        <v>0.625</v>
      </c>
      <c r="J571" s="31" t="s">
        <v>281</v>
      </c>
      <c r="K571" s="31" t="s">
        <v>105</v>
      </c>
      <c r="L571" s="31" t="s">
        <v>106</v>
      </c>
      <c r="M571" s="31" t="s">
        <v>107</v>
      </c>
      <c r="N571" s="23"/>
      <c r="O571" s="23"/>
      <c r="P571" s="23"/>
      <c r="Q571" s="23"/>
      <c r="R571" s="23"/>
      <c r="S571" s="29">
        <v>22200</v>
      </c>
      <c r="T571" s="388"/>
    </row>
    <row r="572" spans="1:39" ht="54" customHeight="1" x14ac:dyDescent="1.05">
      <c r="A572" s="31" t="s">
        <v>38357</v>
      </c>
      <c r="B572" s="31" t="s">
        <v>38358</v>
      </c>
      <c r="C572" s="31" t="s">
        <v>38359</v>
      </c>
      <c r="D572" s="31" t="s">
        <v>38360</v>
      </c>
      <c r="E572" s="31" t="s">
        <v>101</v>
      </c>
      <c r="F572" s="31" t="s">
        <v>123</v>
      </c>
      <c r="G572" s="31" t="s">
        <v>16227</v>
      </c>
      <c r="H572" s="31" t="s">
        <v>28481</v>
      </c>
      <c r="I572" s="38">
        <v>0.41666666666666669</v>
      </c>
      <c r="J572" s="31" t="s">
        <v>281</v>
      </c>
      <c r="K572" s="31" t="s">
        <v>105</v>
      </c>
      <c r="L572" s="31" t="s">
        <v>106</v>
      </c>
      <c r="M572" s="31" t="s">
        <v>107</v>
      </c>
      <c r="N572" s="23"/>
      <c r="O572" s="23"/>
      <c r="P572" s="23"/>
      <c r="Q572" s="23"/>
      <c r="R572" s="23"/>
      <c r="S572" s="29">
        <v>22200</v>
      </c>
      <c r="T572" s="388"/>
    </row>
    <row r="573" spans="1:39" ht="54" customHeight="1" x14ac:dyDescent="1.05">
      <c r="A573" s="31" t="s">
        <v>38361</v>
      </c>
      <c r="B573" s="31" t="s">
        <v>38362</v>
      </c>
      <c r="C573" s="31" t="s">
        <v>38363</v>
      </c>
      <c r="D573" s="31" t="s">
        <v>38364</v>
      </c>
      <c r="E573" s="31" t="s">
        <v>101</v>
      </c>
      <c r="F573" s="31" t="s">
        <v>123</v>
      </c>
      <c r="G573" s="31" t="s">
        <v>16227</v>
      </c>
      <c r="H573" s="31" t="s">
        <v>28481</v>
      </c>
      <c r="I573" s="38">
        <v>0.41666666666666669</v>
      </c>
      <c r="J573" s="31" t="s">
        <v>281</v>
      </c>
      <c r="K573" s="31" t="s">
        <v>105</v>
      </c>
      <c r="L573" s="31" t="s">
        <v>106</v>
      </c>
      <c r="M573" s="31" t="s">
        <v>107</v>
      </c>
      <c r="N573" s="23"/>
      <c r="O573" s="23"/>
      <c r="P573" s="23"/>
      <c r="Q573" s="23"/>
      <c r="R573" s="23"/>
      <c r="S573" s="29">
        <v>22200</v>
      </c>
      <c r="T573" s="388"/>
    </row>
    <row r="574" spans="1:39" ht="54" customHeight="1" x14ac:dyDescent="1.05">
      <c r="A574" s="31" t="s">
        <v>38365</v>
      </c>
      <c r="B574" s="31" t="s">
        <v>38366</v>
      </c>
      <c r="C574" s="31" t="s">
        <v>38367</v>
      </c>
      <c r="D574" s="31" t="s">
        <v>38368</v>
      </c>
      <c r="E574" s="31" t="s">
        <v>101</v>
      </c>
      <c r="F574" s="31" t="s">
        <v>123</v>
      </c>
      <c r="G574" s="31" t="s">
        <v>16227</v>
      </c>
      <c r="H574" s="31" t="s">
        <v>28481</v>
      </c>
      <c r="I574" s="38">
        <v>0.41666666666666669</v>
      </c>
      <c r="J574" s="31" t="s">
        <v>281</v>
      </c>
      <c r="K574" s="31" t="s">
        <v>105</v>
      </c>
      <c r="L574" s="31" t="s">
        <v>106</v>
      </c>
      <c r="M574" s="31" t="s">
        <v>107</v>
      </c>
      <c r="N574" s="23"/>
      <c r="O574" s="23"/>
      <c r="P574" s="23"/>
      <c r="Q574" s="23"/>
      <c r="R574" s="23"/>
      <c r="S574" s="29">
        <v>22200</v>
      </c>
      <c r="T574" s="388"/>
    </row>
    <row r="575" spans="1:39" ht="54" customHeight="1" x14ac:dyDescent="0.7">
      <c r="A575" s="844" t="s">
        <v>38411</v>
      </c>
      <c r="B575" s="845"/>
      <c r="C575" s="845"/>
      <c r="D575" s="845"/>
      <c r="E575" s="845"/>
      <c r="F575" s="845"/>
      <c r="G575" s="845"/>
      <c r="H575" s="845"/>
      <c r="I575" s="845"/>
      <c r="J575" s="845"/>
      <c r="K575" s="845"/>
      <c r="L575" s="845"/>
      <c r="M575" s="846"/>
      <c r="N575" s="23"/>
      <c r="O575" s="23"/>
      <c r="P575" s="23"/>
      <c r="Q575" s="162"/>
      <c r="R575" s="23"/>
      <c r="S575" s="195"/>
      <c r="T575" s="388">
        <v>1000000</v>
      </c>
    </row>
    <row r="576" spans="1:39" ht="54" customHeight="1" x14ac:dyDescent="1.05">
      <c r="A576" s="688" t="s">
        <v>38942</v>
      </c>
      <c r="B576" s="689"/>
      <c r="C576" s="689"/>
      <c r="D576" s="689"/>
      <c r="E576" s="689"/>
      <c r="F576" s="689"/>
      <c r="G576" s="689"/>
      <c r="H576" s="689"/>
      <c r="I576" s="689"/>
      <c r="J576" s="689"/>
      <c r="K576" s="689"/>
      <c r="L576" s="689"/>
      <c r="M576" s="690"/>
      <c r="N576" s="23"/>
      <c r="O576" s="23"/>
      <c r="P576" s="23"/>
      <c r="Q576" s="23"/>
      <c r="R576" s="23"/>
      <c r="S576" s="29"/>
      <c r="T576" s="23"/>
      <c r="U576" s="24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162"/>
      <c r="AK576" s="23"/>
      <c r="AL576" s="195"/>
      <c r="AM576" s="388"/>
    </row>
    <row r="577" spans="1:39" ht="54" customHeight="1" x14ac:dyDescent="1.05">
      <c r="A577" s="31" t="s">
        <v>1664</v>
      </c>
      <c r="B577" s="31" t="s">
        <v>1665</v>
      </c>
      <c r="C577" s="31" t="s">
        <v>1666</v>
      </c>
      <c r="D577" s="31" t="s">
        <v>1667</v>
      </c>
      <c r="E577" s="31" t="s">
        <v>101</v>
      </c>
      <c r="F577" s="31" t="s">
        <v>102</v>
      </c>
      <c r="G577" s="31" t="s">
        <v>16190</v>
      </c>
      <c r="H577" s="31" t="s">
        <v>33674</v>
      </c>
      <c r="I577" s="38">
        <v>0.41666666666666669</v>
      </c>
      <c r="J577" s="31" t="s">
        <v>281</v>
      </c>
      <c r="K577" s="31" t="s">
        <v>105</v>
      </c>
      <c r="L577" s="31" t="s">
        <v>125</v>
      </c>
      <c r="M577" s="31" t="s">
        <v>107</v>
      </c>
      <c r="N577" s="23"/>
      <c r="O577" s="23"/>
      <c r="P577" s="23"/>
      <c r="Q577" s="23"/>
      <c r="R577" s="23"/>
      <c r="S577" s="29">
        <v>22200</v>
      </c>
      <c r="T577" s="23"/>
      <c r="U577" s="24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162"/>
      <c r="AK577" s="23"/>
      <c r="AL577" s="195"/>
      <c r="AM577" s="388"/>
    </row>
    <row r="578" spans="1:39" ht="54" customHeight="1" x14ac:dyDescent="1.05">
      <c r="A578" s="31" t="s">
        <v>38881</v>
      </c>
      <c r="B578" s="31" t="s">
        <v>38882</v>
      </c>
      <c r="C578" s="31" t="s">
        <v>38883</v>
      </c>
      <c r="D578" s="31" t="s">
        <v>38884</v>
      </c>
      <c r="E578" s="31" t="s">
        <v>101</v>
      </c>
      <c r="F578" s="31" t="s">
        <v>123</v>
      </c>
      <c r="G578" s="31" t="s">
        <v>16223</v>
      </c>
      <c r="H578" s="31" t="s">
        <v>33674</v>
      </c>
      <c r="I578" s="38">
        <v>0.25</v>
      </c>
      <c r="J578" s="31" t="s">
        <v>281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43925</v>
      </c>
      <c r="T578" s="23"/>
      <c r="U578" s="24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162"/>
      <c r="AK578" s="23"/>
      <c r="AL578" s="195"/>
      <c r="AM578" s="388"/>
    </row>
    <row r="579" spans="1:39" ht="54" customHeight="1" x14ac:dyDescent="1.05">
      <c r="A579" s="31" t="s">
        <v>38885</v>
      </c>
      <c r="B579" s="31" t="s">
        <v>1737</v>
      </c>
      <c r="C579" s="31" t="s">
        <v>38886</v>
      </c>
      <c r="D579" s="31" t="s">
        <v>38887</v>
      </c>
      <c r="E579" s="31" t="s">
        <v>101</v>
      </c>
      <c r="F579" s="31" t="s">
        <v>123</v>
      </c>
      <c r="G579" s="31" t="s">
        <v>16223</v>
      </c>
      <c r="H579" s="31" t="s">
        <v>33674</v>
      </c>
      <c r="I579" s="38">
        <v>0.25</v>
      </c>
      <c r="J579" s="31" t="s">
        <v>281</v>
      </c>
      <c r="K579" s="31" t="s">
        <v>105</v>
      </c>
      <c r="L579" s="31" t="s">
        <v>106</v>
      </c>
      <c r="M579" s="31" t="s">
        <v>995</v>
      </c>
      <c r="N579" s="23"/>
      <c r="O579" s="23"/>
      <c r="P579" s="23"/>
      <c r="Q579" s="23"/>
      <c r="R579" s="23"/>
      <c r="S579" s="29">
        <v>43925</v>
      </c>
      <c r="T579" s="23"/>
      <c r="U579" s="24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162"/>
      <c r="AK579" s="23"/>
      <c r="AL579" s="195"/>
      <c r="AM579" s="388"/>
    </row>
    <row r="580" spans="1:39" ht="54" customHeight="1" x14ac:dyDescent="1.05">
      <c r="A580" s="688" t="s">
        <v>39549</v>
      </c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89"/>
      <c r="M580" s="690"/>
      <c r="N580" s="23"/>
      <c r="O580" s="23"/>
      <c r="P580" s="23"/>
      <c r="Q580" s="23"/>
      <c r="R580" s="23"/>
      <c r="S580" s="29"/>
      <c r="T580" s="23"/>
      <c r="U580" s="24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162"/>
      <c r="AK580" s="23"/>
      <c r="AL580" s="195"/>
      <c r="AM580" s="388"/>
    </row>
    <row r="581" spans="1:39" ht="54" customHeight="1" x14ac:dyDescent="1.05">
      <c r="A581" s="31" t="s">
        <v>39478</v>
      </c>
      <c r="B581" s="31" t="s">
        <v>7078</v>
      </c>
      <c r="C581" s="31" t="s">
        <v>39479</v>
      </c>
      <c r="D581" s="31" t="s">
        <v>39480</v>
      </c>
      <c r="E581" s="31" t="s">
        <v>101</v>
      </c>
      <c r="F581" s="31" t="s">
        <v>102</v>
      </c>
      <c r="G581" s="31" t="s">
        <v>20461</v>
      </c>
      <c r="H581" s="31" t="s">
        <v>34007</v>
      </c>
      <c r="I581" s="38">
        <v>0.41666666666666669</v>
      </c>
      <c r="J581" s="31" t="s">
        <v>281</v>
      </c>
      <c r="K581" s="31" t="s">
        <v>105</v>
      </c>
      <c r="L581" s="31" t="s">
        <v>106</v>
      </c>
      <c r="M581" s="31" t="s">
        <v>107</v>
      </c>
      <c r="N581" s="23"/>
      <c r="O581" s="23"/>
      <c r="P581" s="23"/>
      <c r="Q581" s="23"/>
      <c r="R581" s="23"/>
      <c r="S581" s="29">
        <v>22200</v>
      </c>
      <c r="T581" s="23"/>
      <c r="U581" s="24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162"/>
      <c r="AK581" s="23"/>
      <c r="AL581" s="195"/>
      <c r="AM581" s="388"/>
    </row>
    <row r="582" spans="1:39" ht="54" customHeight="1" x14ac:dyDescent="1.05">
      <c r="A582" s="31" t="s">
        <v>39481</v>
      </c>
      <c r="B582" s="31" t="s">
        <v>8313</v>
      </c>
      <c r="C582" s="31" t="s">
        <v>39482</v>
      </c>
      <c r="D582" s="31" t="s">
        <v>39483</v>
      </c>
      <c r="E582" s="31" t="s">
        <v>101</v>
      </c>
      <c r="F582" s="31" t="s">
        <v>1304</v>
      </c>
      <c r="G582" s="31" t="s">
        <v>16185</v>
      </c>
      <c r="H582" s="31" t="s">
        <v>34007</v>
      </c>
      <c r="I582" s="38">
        <v>0.125</v>
      </c>
      <c r="J582" s="31" t="s">
        <v>281</v>
      </c>
      <c r="K582" s="31" t="s">
        <v>105</v>
      </c>
      <c r="L582" s="31" t="s">
        <v>106</v>
      </c>
      <c r="M582" s="31" t="s">
        <v>491</v>
      </c>
      <c r="N582" s="23"/>
      <c r="O582" s="23"/>
      <c r="P582" s="23"/>
      <c r="Q582" s="23"/>
      <c r="R582" s="23"/>
      <c r="S582" s="29">
        <v>26200</v>
      </c>
      <c r="T582" s="23"/>
      <c r="U582" s="24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162"/>
      <c r="AK582" s="23"/>
      <c r="AL582" s="195"/>
      <c r="AM582" s="388"/>
    </row>
    <row r="583" spans="1:39" ht="54" customHeight="1" x14ac:dyDescent="1.05">
      <c r="A583" s="31" t="s">
        <v>39484</v>
      </c>
      <c r="B583" s="31" t="s">
        <v>39485</v>
      </c>
      <c r="C583" s="31" t="s">
        <v>39486</v>
      </c>
      <c r="D583" s="31" t="s">
        <v>39487</v>
      </c>
      <c r="E583" s="31" t="s">
        <v>101</v>
      </c>
      <c r="F583" s="31" t="s">
        <v>1304</v>
      </c>
      <c r="G583" s="31" t="s">
        <v>16185</v>
      </c>
      <c r="H583" s="31" t="s">
        <v>37612</v>
      </c>
      <c r="I583" s="38">
        <v>0.125</v>
      </c>
      <c r="J583" s="31" t="s">
        <v>281</v>
      </c>
      <c r="K583" s="31" t="s">
        <v>105</v>
      </c>
      <c r="L583" s="31" t="s">
        <v>106</v>
      </c>
      <c r="M583" s="31" t="s">
        <v>491</v>
      </c>
      <c r="N583" s="23"/>
      <c r="O583" s="23"/>
      <c r="P583" s="23"/>
      <c r="Q583" s="23"/>
      <c r="R583" s="23"/>
      <c r="S583" s="29">
        <v>26200</v>
      </c>
      <c r="T583" s="23"/>
      <c r="U583" s="24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162"/>
      <c r="AK583" s="23"/>
      <c r="AL583" s="195"/>
      <c r="AM583" s="388"/>
    </row>
    <row r="584" spans="1:39" ht="54" customHeight="1" x14ac:dyDescent="1.05">
      <c r="A584" s="31" t="s">
        <v>39488</v>
      </c>
      <c r="B584" s="31" t="s">
        <v>1197</v>
      </c>
      <c r="C584" s="31" t="s">
        <v>39489</v>
      </c>
      <c r="D584" s="31" t="s">
        <v>39490</v>
      </c>
      <c r="E584" s="31" t="s">
        <v>687</v>
      </c>
      <c r="F584" s="31" t="s">
        <v>1304</v>
      </c>
      <c r="G584" s="31" t="s">
        <v>19231</v>
      </c>
      <c r="H584" s="31" t="s">
        <v>33148</v>
      </c>
      <c r="I584" s="38">
        <v>0.41666666666666669</v>
      </c>
      <c r="J584" s="31" t="s">
        <v>281</v>
      </c>
      <c r="K584" s="31" t="s">
        <v>105</v>
      </c>
      <c r="L584" s="31" t="s">
        <v>106</v>
      </c>
      <c r="M584" s="31" t="s">
        <v>107</v>
      </c>
      <c r="N584" s="23"/>
      <c r="O584" s="23"/>
      <c r="P584" s="23"/>
      <c r="Q584" s="23"/>
      <c r="R584" s="23"/>
      <c r="S584" s="29">
        <v>22200</v>
      </c>
      <c r="T584" s="23"/>
      <c r="U584" s="24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162"/>
      <c r="AK584" s="23"/>
      <c r="AL584" s="195"/>
      <c r="AM584" s="388"/>
    </row>
    <row r="585" spans="1:39" ht="54" customHeight="1" x14ac:dyDescent="1.05">
      <c r="A585" s="31" t="s">
        <v>39491</v>
      </c>
      <c r="B585" s="31" t="s">
        <v>35453</v>
      </c>
      <c r="C585" s="31" t="s">
        <v>39492</v>
      </c>
      <c r="D585" s="31" t="s">
        <v>39493</v>
      </c>
      <c r="E585" s="31" t="s">
        <v>101</v>
      </c>
      <c r="F585" s="31" t="s">
        <v>123</v>
      </c>
      <c r="G585" s="31" t="s">
        <v>16223</v>
      </c>
      <c r="H585" s="31" t="s">
        <v>34007</v>
      </c>
      <c r="I585" s="38">
        <v>0.25</v>
      </c>
      <c r="J585" s="31" t="s">
        <v>281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43925</v>
      </c>
      <c r="T585" s="23"/>
      <c r="U585" s="24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162"/>
      <c r="AK585" s="23"/>
      <c r="AL585" s="195"/>
      <c r="AM585" s="388"/>
    </row>
    <row r="586" spans="1:39" ht="54" customHeight="1" x14ac:dyDescent="1.05">
      <c r="A586" s="31" t="s">
        <v>39494</v>
      </c>
      <c r="B586" s="31" t="s">
        <v>1437</v>
      </c>
      <c r="C586" s="31" t="s">
        <v>39495</v>
      </c>
      <c r="D586" s="31" t="s">
        <v>39496</v>
      </c>
      <c r="E586" s="31" t="s">
        <v>101</v>
      </c>
      <c r="F586" s="31" t="s">
        <v>123</v>
      </c>
      <c r="G586" s="31" t="s">
        <v>16223</v>
      </c>
      <c r="H586" s="31" t="s">
        <v>34007</v>
      </c>
      <c r="I586" s="38">
        <v>0.25</v>
      </c>
      <c r="J586" s="31" t="s">
        <v>281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43925</v>
      </c>
      <c r="T586" s="23"/>
      <c r="U586" s="24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162"/>
      <c r="AK586" s="23"/>
      <c r="AL586" s="195"/>
      <c r="AM586" s="388"/>
    </row>
    <row r="587" spans="1:39" ht="54" customHeight="1" x14ac:dyDescent="1.05">
      <c r="A587" s="31" t="s">
        <v>39497</v>
      </c>
      <c r="B587" s="31" t="s">
        <v>3431</v>
      </c>
      <c r="C587" s="31" t="s">
        <v>39498</v>
      </c>
      <c r="D587" s="31" t="s">
        <v>39499</v>
      </c>
      <c r="E587" s="31" t="s">
        <v>101</v>
      </c>
      <c r="F587" s="31" t="s">
        <v>1304</v>
      </c>
      <c r="G587" s="31" t="s">
        <v>16185</v>
      </c>
      <c r="H587" s="31" t="s">
        <v>34007</v>
      </c>
      <c r="I587" s="38">
        <v>0.34027777777777779</v>
      </c>
      <c r="J587" s="31" t="s">
        <v>281</v>
      </c>
      <c r="K587" s="31" t="s">
        <v>105</v>
      </c>
      <c r="L587" s="31" t="s">
        <v>106</v>
      </c>
      <c r="M587" s="31" t="s">
        <v>107</v>
      </c>
      <c r="N587" s="23"/>
      <c r="O587" s="23"/>
      <c r="P587" s="23"/>
      <c r="Q587" s="23"/>
      <c r="R587" s="23"/>
      <c r="S587" s="29">
        <v>22200</v>
      </c>
      <c r="T587" s="23"/>
      <c r="U587" s="24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162"/>
      <c r="AK587" s="23"/>
      <c r="AL587" s="195"/>
      <c r="AM587" s="388"/>
    </row>
    <row r="588" spans="1:39" ht="54" customHeight="1" x14ac:dyDescent="1.05">
      <c r="A588" s="688" t="s">
        <v>40262</v>
      </c>
      <c r="B588" s="689"/>
      <c r="C588" s="689"/>
      <c r="D588" s="689"/>
      <c r="E588" s="689"/>
      <c r="F588" s="689"/>
      <c r="G588" s="689"/>
      <c r="H588" s="689"/>
      <c r="I588" s="689"/>
      <c r="J588" s="689"/>
      <c r="K588" s="689"/>
      <c r="L588" s="689"/>
      <c r="M588" s="690"/>
      <c r="N588" s="23"/>
      <c r="O588" s="23"/>
      <c r="P588" s="23"/>
      <c r="Q588" s="23"/>
      <c r="R588" s="23"/>
      <c r="S588" s="29"/>
      <c r="T588" s="23"/>
      <c r="U588" s="24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162"/>
      <c r="AK588" s="23"/>
      <c r="AL588" s="195"/>
      <c r="AM588" s="388"/>
    </row>
    <row r="589" spans="1:39" ht="54" customHeight="1" x14ac:dyDescent="1.05">
      <c r="A589" s="31" t="s">
        <v>40081</v>
      </c>
      <c r="B589" s="31" t="s">
        <v>2774</v>
      </c>
      <c r="C589" s="31" t="s">
        <v>40082</v>
      </c>
      <c r="D589" s="31" t="s">
        <v>40083</v>
      </c>
      <c r="E589" s="31" t="s">
        <v>687</v>
      </c>
      <c r="F589" s="31" t="s">
        <v>1304</v>
      </c>
      <c r="G589" s="31" t="s">
        <v>19231</v>
      </c>
      <c r="H589" s="31" t="s">
        <v>33148</v>
      </c>
      <c r="I589" s="38">
        <v>0.93402777777777779</v>
      </c>
      <c r="J589" s="31" t="s">
        <v>281</v>
      </c>
      <c r="K589" s="31" t="s">
        <v>105</v>
      </c>
      <c r="L589" s="31" t="s">
        <v>106</v>
      </c>
      <c r="M589" s="31" t="s">
        <v>107</v>
      </c>
      <c r="N589" s="23"/>
      <c r="O589" s="23"/>
      <c r="P589" s="23"/>
      <c r="Q589" s="23"/>
      <c r="R589" s="23"/>
      <c r="S589" s="29">
        <v>22200</v>
      </c>
      <c r="T589" s="23"/>
      <c r="U589" s="24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162"/>
      <c r="AK589" s="23"/>
      <c r="AL589" s="195"/>
      <c r="AM589" s="388"/>
    </row>
    <row r="590" spans="1:39" ht="54" customHeight="1" x14ac:dyDescent="1.05">
      <c r="A590" s="31" t="s">
        <v>40084</v>
      </c>
      <c r="B590" s="31" t="s">
        <v>40085</v>
      </c>
      <c r="C590" s="31" t="s">
        <v>40086</v>
      </c>
      <c r="D590" s="31" t="s">
        <v>40087</v>
      </c>
      <c r="E590" s="31" t="s">
        <v>101</v>
      </c>
      <c r="F590" s="31" t="s">
        <v>102</v>
      </c>
      <c r="G590" s="31" t="s">
        <v>16267</v>
      </c>
      <c r="H590" s="31" t="s">
        <v>33477</v>
      </c>
      <c r="I590" s="38">
        <v>0.27083333333333331</v>
      </c>
      <c r="J590" s="31" t="s">
        <v>281</v>
      </c>
      <c r="K590" s="31" t="s">
        <v>105</v>
      </c>
      <c r="L590" s="31" t="s">
        <v>106</v>
      </c>
      <c r="M590" s="31" t="s">
        <v>491</v>
      </c>
      <c r="N590" s="23"/>
      <c r="O590" s="23"/>
      <c r="P590" s="23"/>
      <c r="Q590" s="23"/>
      <c r="R590" s="23"/>
      <c r="S590" s="29">
        <v>26200</v>
      </c>
      <c r="T590" s="23"/>
      <c r="U590" s="24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162"/>
      <c r="AK590" s="23"/>
      <c r="AL590" s="195"/>
      <c r="AM590" s="388"/>
    </row>
    <row r="591" spans="1:39" ht="54" customHeight="1" x14ac:dyDescent="1.05">
      <c r="A591" s="31" t="s">
        <v>40088</v>
      </c>
      <c r="B591" s="31" t="s">
        <v>25044</v>
      </c>
      <c r="C591" s="31" t="s">
        <v>40089</v>
      </c>
      <c r="D591" s="31" t="s">
        <v>40090</v>
      </c>
      <c r="E591" s="31" t="s">
        <v>687</v>
      </c>
      <c r="F591" s="31" t="s">
        <v>1304</v>
      </c>
      <c r="G591" s="31" t="s">
        <v>19231</v>
      </c>
      <c r="H591" s="31" t="s">
        <v>33148</v>
      </c>
      <c r="I591" s="38">
        <v>0.93402777777777779</v>
      </c>
      <c r="J591" s="31" t="s">
        <v>281</v>
      </c>
      <c r="K591" s="31" t="s">
        <v>105</v>
      </c>
      <c r="L591" s="31" t="s">
        <v>106</v>
      </c>
      <c r="M591" s="31" t="s">
        <v>107</v>
      </c>
      <c r="N591" s="23"/>
      <c r="O591" s="23"/>
      <c r="P591" s="23"/>
      <c r="Q591" s="23"/>
      <c r="R591" s="23"/>
      <c r="S591" s="29">
        <v>22200</v>
      </c>
      <c r="T591" s="23"/>
      <c r="U591" s="24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162"/>
      <c r="AK591" s="23"/>
      <c r="AL591" s="195"/>
      <c r="AM591" s="388"/>
    </row>
    <row r="592" spans="1:39" ht="54" customHeight="1" x14ac:dyDescent="1.05">
      <c r="A592" s="31" t="s">
        <v>40091</v>
      </c>
      <c r="B592" s="31" t="s">
        <v>40092</v>
      </c>
      <c r="C592" s="31" t="s">
        <v>40093</v>
      </c>
      <c r="D592" s="31" t="s">
        <v>40094</v>
      </c>
      <c r="E592" s="31" t="s">
        <v>687</v>
      </c>
      <c r="F592" s="31" t="s">
        <v>1304</v>
      </c>
      <c r="G592" s="31" t="s">
        <v>19231</v>
      </c>
      <c r="H592" s="31" t="s">
        <v>33148</v>
      </c>
      <c r="I592" s="38">
        <v>0.93402777777777779</v>
      </c>
      <c r="J592" s="31" t="s">
        <v>281</v>
      </c>
      <c r="K592" s="31" t="s">
        <v>105</v>
      </c>
      <c r="L592" s="31" t="s">
        <v>106</v>
      </c>
      <c r="M592" s="31" t="s">
        <v>107</v>
      </c>
      <c r="N592" s="23"/>
      <c r="O592" s="23"/>
      <c r="P592" s="23"/>
      <c r="Q592" s="23"/>
      <c r="R592" s="23"/>
      <c r="S592" s="29">
        <v>22200</v>
      </c>
      <c r="T592" s="23"/>
      <c r="U592" s="24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162"/>
      <c r="AK592" s="23"/>
      <c r="AL592" s="195"/>
      <c r="AM592" s="388"/>
    </row>
    <row r="593" spans="1:39" ht="54" customHeight="1" x14ac:dyDescent="1.05">
      <c r="A593" s="31" t="s">
        <v>40095</v>
      </c>
      <c r="B593" s="31" t="s">
        <v>40096</v>
      </c>
      <c r="C593" s="31" t="s">
        <v>40097</v>
      </c>
      <c r="D593" s="31" t="s">
        <v>40098</v>
      </c>
      <c r="E593" s="31" t="s">
        <v>687</v>
      </c>
      <c r="F593" s="31" t="s">
        <v>1304</v>
      </c>
      <c r="G593" s="31" t="s">
        <v>19231</v>
      </c>
      <c r="H593" s="31" t="s">
        <v>33148</v>
      </c>
      <c r="I593" s="38">
        <v>0.93402777777777779</v>
      </c>
      <c r="J593" s="31" t="s">
        <v>281</v>
      </c>
      <c r="K593" s="31" t="s">
        <v>105</v>
      </c>
      <c r="L593" s="31" t="s">
        <v>106</v>
      </c>
      <c r="M593" s="31" t="s">
        <v>107</v>
      </c>
      <c r="N593" s="23"/>
      <c r="O593" s="23"/>
      <c r="P593" s="23"/>
      <c r="Q593" s="23"/>
      <c r="R593" s="23"/>
      <c r="S593" s="29">
        <v>22200</v>
      </c>
      <c r="T593" s="23"/>
      <c r="U593" s="24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162"/>
      <c r="AK593" s="23"/>
      <c r="AL593" s="195"/>
      <c r="AM593" s="388"/>
    </row>
    <row r="594" spans="1:39" ht="54" customHeight="1" x14ac:dyDescent="1.05">
      <c r="A594" s="31" t="s">
        <v>40099</v>
      </c>
      <c r="B594" s="31" t="s">
        <v>28481</v>
      </c>
      <c r="C594" s="31" t="s">
        <v>40100</v>
      </c>
      <c r="D594" s="31" t="s">
        <v>40101</v>
      </c>
      <c r="E594" s="31" t="s">
        <v>687</v>
      </c>
      <c r="F594" s="31" t="s">
        <v>1304</v>
      </c>
      <c r="G594" s="31" t="s">
        <v>19231</v>
      </c>
      <c r="H594" s="31" t="s">
        <v>33148</v>
      </c>
      <c r="I594" s="38">
        <v>0.93402777777777779</v>
      </c>
      <c r="J594" s="31" t="s">
        <v>281</v>
      </c>
      <c r="K594" s="31" t="s">
        <v>105</v>
      </c>
      <c r="L594" s="31" t="s">
        <v>276</v>
      </c>
      <c r="M594" s="31" t="s">
        <v>107</v>
      </c>
      <c r="N594" s="23"/>
      <c r="O594" s="23"/>
      <c r="P594" s="23"/>
      <c r="Q594" s="23"/>
      <c r="R594" s="23"/>
      <c r="S594" s="29">
        <v>22200</v>
      </c>
      <c r="T594" s="23"/>
      <c r="U594" s="24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162"/>
      <c r="AK594" s="23"/>
      <c r="AL594" s="195"/>
      <c r="AM594" s="388"/>
    </row>
    <row r="595" spans="1:39" ht="54" customHeight="1" x14ac:dyDescent="1.05">
      <c r="A595" s="31" t="s">
        <v>40102</v>
      </c>
      <c r="B595" s="31" t="s">
        <v>30894</v>
      </c>
      <c r="C595" s="31" t="s">
        <v>40103</v>
      </c>
      <c r="D595" s="31" t="s">
        <v>40104</v>
      </c>
      <c r="E595" s="31" t="s">
        <v>687</v>
      </c>
      <c r="F595" s="31" t="s">
        <v>1304</v>
      </c>
      <c r="G595" s="31" t="s">
        <v>19231</v>
      </c>
      <c r="H595" s="31" t="s">
        <v>33148</v>
      </c>
      <c r="I595" s="38">
        <v>0.93402777777777779</v>
      </c>
      <c r="J595" s="31" t="s">
        <v>281</v>
      </c>
      <c r="K595" s="31" t="s">
        <v>105</v>
      </c>
      <c r="L595" s="31" t="s">
        <v>106</v>
      </c>
      <c r="M595" s="31" t="s">
        <v>107</v>
      </c>
      <c r="N595" s="23"/>
      <c r="O595" s="23"/>
      <c r="P595" s="23"/>
      <c r="Q595" s="23"/>
      <c r="R595" s="23"/>
      <c r="S595" s="29">
        <v>22200</v>
      </c>
      <c r="T595" s="23"/>
      <c r="U595" s="24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162"/>
      <c r="AK595" s="23"/>
      <c r="AL595" s="195"/>
      <c r="AM595" s="388"/>
    </row>
    <row r="596" spans="1:39" ht="54" customHeight="1" x14ac:dyDescent="1.05">
      <c r="A596" s="31" t="s">
        <v>40105</v>
      </c>
      <c r="B596" s="31" t="s">
        <v>33368</v>
      </c>
      <c r="C596" s="31" t="s">
        <v>40106</v>
      </c>
      <c r="D596" s="31" t="s">
        <v>40107</v>
      </c>
      <c r="E596" s="31" t="s">
        <v>687</v>
      </c>
      <c r="F596" s="31" t="s">
        <v>1304</v>
      </c>
      <c r="G596" s="31" t="s">
        <v>19231</v>
      </c>
      <c r="H596" s="31" t="s">
        <v>33148</v>
      </c>
      <c r="I596" s="38">
        <v>0.93402777777777779</v>
      </c>
      <c r="J596" s="31" t="s">
        <v>281</v>
      </c>
      <c r="K596" s="31" t="s">
        <v>105</v>
      </c>
      <c r="L596" s="31" t="s">
        <v>276</v>
      </c>
      <c r="M596" s="31" t="s">
        <v>107</v>
      </c>
      <c r="N596" s="23"/>
      <c r="O596" s="23"/>
      <c r="P596" s="23"/>
      <c r="Q596" s="23"/>
      <c r="R596" s="23"/>
      <c r="S596" s="29">
        <v>22200</v>
      </c>
      <c r="T596" s="23"/>
      <c r="U596" s="24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162"/>
      <c r="AK596" s="23"/>
      <c r="AL596" s="195"/>
      <c r="AM596" s="388"/>
    </row>
    <row r="597" spans="1:39" ht="54" customHeight="1" x14ac:dyDescent="1.05">
      <c r="A597" s="31" t="s">
        <v>40108</v>
      </c>
      <c r="B597" s="31" t="s">
        <v>40109</v>
      </c>
      <c r="C597" s="31" t="s">
        <v>40110</v>
      </c>
      <c r="D597" s="31" t="s">
        <v>40111</v>
      </c>
      <c r="E597" s="31" t="s">
        <v>101</v>
      </c>
      <c r="F597" s="31" t="s">
        <v>1304</v>
      </c>
      <c r="G597" s="31" t="s">
        <v>16185</v>
      </c>
      <c r="H597" s="31" t="s">
        <v>37612</v>
      </c>
      <c r="I597" s="38">
        <v>0.34027777777777779</v>
      </c>
      <c r="J597" s="31" t="s">
        <v>281</v>
      </c>
      <c r="K597" s="31" t="s">
        <v>105</v>
      </c>
      <c r="L597" s="31" t="s">
        <v>106</v>
      </c>
      <c r="M597" s="31" t="s">
        <v>491</v>
      </c>
      <c r="N597" s="23"/>
      <c r="O597" s="23"/>
      <c r="P597" s="23"/>
      <c r="Q597" s="23"/>
      <c r="R597" s="23"/>
      <c r="S597" s="29">
        <v>26200</v>
      </c>
      <c r="T597" s="23"/>
      <c r="U597" s="24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162"/>
      <c r="AK597" s="23"/>
      <c r="AL597" s="195"/>
      <c r="AM597" s="388"/>
    </row>
    <row r="598" spans="1:39" ht="54" customHeight="1" x14ac:dyDescent="1.05">
      <c r="A598" s="31" t="s">
        <v>40112</v>
      </c>
      <c r="B598" s="31" t="s">
        <v>37453</v>
      </c>
      <c r="C598" s="31" t="s">
        <v>40113</v>
      </c>
      <c r="D598" s="31" t="s">
        <v>40114</v>
      </c>
      <c r="E598" s="31" t="s">
        <v>101</v>
      </c>
      <c r="F598" s="31" t="s">
        <v>102</v>
      </c>
      <c r="G598" s="31" t="s">
        <v>16267</v>
      </c>
      <c r="H598" s="31" t="s">
        <v>33477</v>
      </c>
      <c r="I598" s="38">
        <v>0.27083333333333331</v>
      </c>
      <c r="J598" s="31" t="s">
        <v>281</v>
      </c>
      <c r="K598" s="31" t="s">
        <v>105</v>
      </c>
      <c r="L598" s="31" t="s">
        <v>106</v>
      </c>
      <c r="M598" s="31" t="s">
        <v>491</v>
      </c>
      <c r="N598" s="23"/>
      <c r="O598" s="23"/>
      <c r="P598" s="23"/>
      <c r="Q598" s="23"/>
      <c r="R598" s="23"/>
      <c r="S598" s="29">
        <v>26200</v>
      </c>
      <c r="T598" s="23"/>
      <c r="U598" s="24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162"/>
      <c r="AK598" s="23"/>
      <c r="AL598" s="195"/>
      <c r="AM598" s="388"/>
    </row>
    <row r="599" spans="1:39" ht="54" customHeight="1" x14ac:dyDescent="1.05">
      <c r="A599" s="31" t="s">
        <v>40115</v>
      </c>
      <c r="B599" s="31" t="s">
        <v>30695</v>
      </c>
      <c r="C599" s="31" t="s">
        <v>40116</v>
      </c>
      <c r="D599" s="31" t="s">
        <v>40117</v>
      </c>
      <c r="E599" s="31" t="s">
        <v>687</v>
      </c>
      <c r="F599" s="31" t="s">
        <v>1304</v>
      </c>
      <c r="G599" s="31" t="s">
        <v>19231</v>
      </c>
      <c r="H599" s="31" t="s">
        <v>33148</v>
      </c>
      <c r="I599" s="38">
        <v>0.93402777777777779</v>
      </c>
      <c r="J599" s="31" t="s">
        <v>281</v>
      </c>
      <c r="K599" s="31" t="s">
        <v>105</v>
      </c>
      <c r="L599" s="31" t="s">
        <v>106</v>
      </c>
      <c r="M599" s="31" t="s">
        <v>107</v>
      </c>
      <c r="N599" s="23"/>
      <c r="O599" s="23"/>
      <c r="P599" s="23"/>
      <c r="Q599" s="23"/>
      <c r="R599" s="23"/>
      <c r="S599" s="29">
        <v>22200</v>
      </c>
      <c r="T599" s="23"/>
      <c r="U599" s="24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162"/>
      <c r="AK599" s="23"/>
      <c r="AL599" s="195"/>
      <c r="AM599" s="388"/>
    </row>
    <row r="600" spans="1:39" ht="54" customHeight="1" x14ac:dyDescent="1.05">
      <c r="A600" s="31" t="s">
        <v>40118</v>
      </c>
      <c r="B600" s="31" t="s">
        <v>40119</v>
      </c>
      <c r="C600" s="31" t="s">
        <v>40120</v>
      </c>
      <c r="D600" s="31" t="s">
        <v>40121</v>
      </c>
      <c r="E600" s="31" t="s">
        <v>101</v>
      </c>
      <c r="F600" s="31" t="s">
        <v>123</v>
      </c>
      <c r="G600" s="31" t="s">
        <v>16223</v>
      </c>
      <c r="H600" s="31" t="s">
        <v>37612</v>
      </c>
      <c r="I600" s="38">
        <v>0.125</v>
      </c>
      <c r="J600" s="31" t="s">
        <v>281</v>
      </c>
      <c r="K600" s="31" t="s">
        <v>105</v>
      </c>
      <c r="L600" s="31" t="s">
        <v>106</v>
      </c>
      <c r="M600" s="31" t="s">
        <v>491</v>
      </c>
      <c r="N600" s="23"/>
      <c r="O600" s="23"/>
      <c r="P600" s="23"/>
      <c r="Q600" s="23"/>
      <c r="R600" s="23"/>
      <c r="S600" s="29">
        <v>31700</v>
      </c>
      <c r="T600" s="23"/>
      <c r="U600" s="24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162"/>
      <c r="AK600" s="23"/>
      <c r="AL600" s="195"/>
      <c r="AM600" s="388"/>
    </row>
    <row r="601" spans="1:39" ht="54" customHeight="1" x14ac:dyDescent="1.05">
      <c r="A601" s="31" t="s">
        <v>40122</v>
      </c>
      <c r="B601" s="31" t="s">
        <v>2047</v>
      </c>
      <c r="C601" s="31" t="s">
        <v>40123</v>
      </c>
      <c r="D601" s="31" t="s">
        <v>40124</v>
      </c>
      <c r="E601" s="31" t="s">
        <v>101</v>
      </c>
      <c r="F601" s="31" t="s">
        <v>1304</v>
      </c>
      <c r="G601" s="31" t="s">
        <v>16656</v>
      </c>
      <c r="H601" s="31" t="s">
        <v>37612</v>
      </c>
      <c r="I601" s="38">
        <v>0.95833333333333337</v>
      </c>
      <c r="J601" s="31" t="s">
        <v>281</v>
      </c>
      <c r="K601" s="31" t="s">
        <v>105</v>
      </c>
      <c r="L601" s="31" t="s">
        <v>106</v>
      </c>
      <c r="M601" s="31" t="s">
        <v>107</v>
      </c>
      <c r="N601" s="23"/>
      <c r="O601" s="23"/>
      <c r="P601" s="23"/>
      <c r="Q601" s="23"/>
      <c r="R601" s="23"/>
      <c r="S601" s="29">
        <v>22200</v>
      </c>
      <c r="T601" s="23"/>
      <c r="U601" s="24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162"/>
      <c r="AK601" s="23"/>
      <c r="AL601" s="195"/>
      <c r="AM601" s="388"/>
    </row>
    <row r="602" spans="1:39" ht="54" customHeight="1" x14ac:dyDescent="1.05">
      <c r="A602" s="688" t="s">
        <v>40504</v>
      </c>
      <c r="B602" s="689"/>
      <c r="C602" s="689"/>
      <c r="D602" s="689"/>
      <c r="E602" s="689"/>
      <c r="F602" s="689"/>
      <c r="G602" s="689"/>
      <c r="H602" s="689"/>
      <c r="I602" s="689"/>
      <c r="J602" s="689"/>
      <c r="K602" s="689"/>
      <c r="L602" s="689"/>
      <c r="M602" s="690"/>
      <c r="N602" s="23"/>
      <c r="O602" s="23"/>
      <c r="P602" s="23"/>
      <c r="Q602" s="23"/>
      <c r="R602" s="23"/>
      <c r="S602" s="29"/>
      <c r="T602" s="23"/>
      <c r="U602" s="24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162"/>
      <c r="AK602" s="23"/>
      <c r="AL602" s="195"/>
      <c r="AM602" s="388"/>
    </row>
    <row r="603" spans="1:39" ht="54" customHeight="1" x14ac:dyDescent="1.05">
      <c r="A603" s="210" t="s">
        <v>40461</v>
      </c>
      <c r="B603" s="31" t="s">
        <v>40462</v>
      </c>
      <c r="C603" s="31" t="s">
        <v>40463</v>
      </c>
      <c r="D603" s="31" t="s">
        <v>40464</v>
      </c>
      <c r="E603" s="31" t="s">
        <v>17253</v>
      </c>
      <c r="F603" s="31" t="s">
        <v>1304</v>
      </c>
      <c r="G603" s="31" t="s">
        <v>19231</v>
      </c>
      <c r="H603" s="31" t="s">
        <v>33148</v>
      </c>
      <c r="I603" s="38">
        <v>0.41666666666666669</v>
      </c>
      <c r="J603" s="31" t="s">
        <v>281</v>
      </c>
      <c r="K603" s="31" t="s">
        <v>105</v>
      </c>
      <c r="L603" s="31" t="s">
        <v>106</v>
      </c>
      <c r="M603" s="31" t="s">
        <v>17247</v>
      </c>
      <c r="N603" s="23"/>
      <c r="O603" s="23"/>
      <c r="P603" s="23"/>
      <c r="Q603" s="23"/>
      <c r="R603" s="23"/>
      <c r="S603" s="29">
        <v>28200</v>
      </c>
      <c r="T603" s="23"/>
      <c r="U603" s="24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162"/>
      <c r="AK603" s="23"/>
      <c r="AL603" s="195"/>
      <c r="AM603" s="388"/>
    </row>
    <row r="604" spans="1:39" ht="54" customHeight="1" x14ac:dyDescent="1.3">
      <c r="A604" s="691" t="s">
        <v>40963</v>
      </c>
      <c r="B604" s="691"/>
      <c r="C604" s="691"/>
      <c r="D604" s="691"/>
      <c r="E604" s="691"/>
      <c r="F604" s="691"/>
      <c r="G604" s="691"/>
      <c r="H604" s="691"/>
      <c r="I604" s="691"/>
      <c r="J604" s="691"/>
      <c r="K604" s="691"/>
      <c r="L604" s="691"/>
      <c r="M604" s="692"/>
      <c r="N604" s="31"/>
      <c r="O604" s="31"/>
      <c r="P604" s="31"/>
      <c r="Q604" s="31"/>
      <c r="R604" s="31"/>
      <c r="S604" s="31"/>
      <c r="T604" s="23"/>
      <c r="U604" s="24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162"/>
      <c r="AK604" s="23"/>
      <c r="AL604" s="195"/>
      <c r="AM604" s="388"/>
    </row>
    <row r="605" spans="1:39" ht="54" customHeight="1" x14ac:dyDescent="1.05">
      <c r="A605" s="31" t="s">
        <v>40847</v>
      </c>
      <c r="B605" s="31" t="s">
        <v>40848</v>
      </c>
      <c r="C605" s="31" t="s">
        <v>40849</v>
      </c>
      <c r="D605" s="31" t="s">
        <v>40850</v>
      </c>
      <c r="E605" s="31" t="s">
        <v>101</v>
      </c>
      <c r="F605" s="31" t="s">
        <v>1304</v>
      </c>
      <c r="G605" s="31" t="s">
        <v>16185</v>
      </c>
      <c r="H605" s="31" t="s">
        <v>39091</v>
      </c>
      <c r="I605" s="38">
        <v>0.125</v>
      </c>
      <c r="J605" s="31" t="s">
        <v>281</v>
      </c>
      <c r="K605" s="31" t="s">
        <v>105</v>
      </c>
      <c r="L605" s="31" t="s">
        <v>106</v>
      </c>
      <c r="M605" s="31" t="s">
        <v>491</v>
      </c>
      <c r="N605" s="23"/>
      <c r="O605" s="23"/>
      <c r="P605" s="23"/>
      <c r="Q605" s="23"/>
      <c r="R605" s="23"/>
      <c r="S605" s="29">
        <v>28200</v>
      </c>
      <c r="T605" s="23"/>
      <c r="U605" s="24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162"/>
      <c r="AK605" s="23"/>
      <c r="AL605" s="195"/>
      <c r="AM605" s="388"/>
    </row>
    <row r="606" spans="1:39" ht="54" customHeight="1" x14ac:dyDescent="1.05">
      <c r="A606" s="31" t="s">
        <v>40851</v>
      </c>
      <c r="B606" s="31" t="s">
        <v>40852</v>
      </c>
      <c r="C606" s="31" t="s">
        <v>40853</v>
      </c>
      <c r="D606" s="31" t="s">
        <v>40854</v>
      </c>
      <c r="E606" s="31" t="s">
        <v>101</v>
      </c>
      <c r="F606" s="31" t="s">
        <v>1304</v>
      </c>
      <c r="G606" s="31" t="s">
        <v>16185</v>
      </c>
      <c r="H606" s="31" t="s">
        <v>39091</v>
      </c>
      <c r="I606" s="38">
        <v>0.125</v>
      </c>
      <c r="J606" s="31" t="s">
        <v>281</v>
      </c>
      <c r="K606" s="31" t="s">
        <v>105</v>
      </c>
      <c r="L606" s="31" t="s">
        <v>106</v>
      </c>
      <c r="M606" s="31" t="s">
        <v>491</v>
      </c>
      <c r="N606" s="23"/>
      <c r="O606" s="23"/>
      <c r="P606" s="23"/>
      <c r="Q606" s="23"/>
      <c r="R606" s="23"/>
      <c r="S606" s="29">
        <v>28200</v>
      </c>
      <c r="T606" s="23"/>
      <c r="U606" s="24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162"/>
      <c r="AK606" s="23"/>
      <c r="AL606" s="195"/>
      <c r="AM606" s="388"/>
    </row>
    <row r="607" spans="1:39" ht="54" customHeight="1" x14ac:dyDescent="1.05">
      <c r="A607" s="31" t="s">
        <v>40855</v>
      </c>
      <c r="B607" s="31" t="s">
        <v>8875</v>
      </c>
      <c r="C607" s="31" t="s">
        <v>40856</v>
      </c>
      <c r="D607" s="31" t="s">
        <v>40857</v>
      </c>
      <c r="E607" s="31" t="s">
        <v>101</v>
      </c>
      <c r="F607" s="31" t="s">
        <v>1304</v>
      </c>
      <c r="G607" s="31" t="s">
        <v>16185</v>
      </c>
      <c r="H607" s="31" t="s">
        <v>39091</v>
      </c>
      <c r="I607" s="38">
        <v>0.125</v>
      </c>
      <c r="J607" s="31" t="s">
        <v>281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29">
        <v>28200</v>
      </c>
      <c r="T607" s="23"/>
      <c r="U607" s="24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162"/>
      <c r="AK607" s="23"/>
      <c r="AL607" s="195"/>
      <c r="AM607" s="388"/>
    </row>
    <row r="608" spans="1:39" ht="54" customHeight="1" x14ac:dyDescent="1.05">
      <c r="A608" s="31" t="s">
        <v>40858</v>
      </c>
      <c r="B608" s="31" t="s">
        <v>9003</v>
      </c>
      <c r="C608" s="31" t="s">
        <v>40859</v>
      </c>
      <c r="D608" s="31" t="s">
        <v>40860</v>
      </c>
      <c r="E608" s="31" t="s">
        <v>101</v>
      </c>
      <c r="F608" s="31" t="s">
        <v>1304</v>
      </c>
      <c r="G608" s="31" t="s">
        <v>16185</v>
      </c>
      <c r="H608" s="31" t="s">
        <v>39091</v>
      </c>
      <c r="I608" s="38">
        <v>0.125</v>
      </c>
      <c r="J608" s="31" t="s">
        <v>281</v>
      </c>
      <c r="K608" s="31" t="s">
        <v>105</v>
      </c>
      <c r="L608" s="31" t="s">
        <v>106</v>
      </c>
      <c r="M608" s="31" t="s">
        <v>491</v>
      </c>
      <c r="N608" s="23"/>
      <c r="O608" s="23"/>
      <c r="P608" s="23"/>
      <c r="Q608" s="23"/>
      <c r="R608" s="23"/>
      <c r="S608" s="29">
        <v>28200</v>
      </c>
      <c r="T608" s="23"/>
      <c r="U608" s="24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162"/>
      <c r="AK608" s="23"/>
      <c r="AL608" s="195"/>
      <c r="AM608" s="388"/>
    </row>
    <row r="609" spans="1:39" ht="54" customHeight="1" x14ac:dyDescent="1.05">
      <c r="A609" s="31" t="s">
        <v>40861</v>
      </c>
      <c r="B609" s="31" t="s">
        <v>40862</v>
      </c>
      <c r="C609" s="31" t="s">
        <v>40863</v>
      </c>
      <c r="D609" s="31" t="s">
        <v>40864</v>
      </c>
      <c r="E609" s="31" t="s">
        <v>101</v>
      </c>
      <c r="F609" s="31" t="s">
        <v>123</v>
      </c>
      <c r="G609" s="31" t="s">
        <v>16970</v>
      </c>
      <c r="H609" s="31" t="s">
        <v>40191</v>
      </c>
      <c r="I609" s="38">
        <v>0.41666666666666669</v>
      </c>
      <c r="J609" s="31" t="s">
        <v>281</v>
      </c>
      <c r="K609" s="31" t="s">
        <v>105</v>
      </c>
      <c r="L609" s="31" t="s">
        <v>106</v>
      </c>
      <c r="M609" s="31" t="s">
        <v>107</v>
      </c>
      <c r="N609" s="23"/>
      <c r="O609" s="23"/>
      <c r="P609" s="23"/>
      <c r="Q609" s="23"/>
      <c r="R609" s="23"/>
      <c r="S609" s="29">
        <v>25200</v>
      </c>
      <c r="T609" s="23"/>
      <c r="U609" s="24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162"/>
      <c r="AK609" s="23"/>
      <c r="AL609" s="195"/>
      <c r="AM609" s="388"/>
    </row>
    <row r="610" spans="1:39" ht="54" customHeight="1" x14ac:dyDescent="1.05">
      <c r="A610" s="31" t="s">
        <v>40865</v>
      </c>
      <c r="B610" s="31" t="s">
        <v>26680</v>
      </c>
      <c r="C610" s="31" t="s">
        <v>40866</v>
      </c>
      <c r="D610" s="31" t="s">
        <v>40867</v>
      </c>
      <c r="E610" s="31" t="s">
        <v>101</v>
      </c>
      <c r="F610" s="31" t="s">
        <v>102</v>
      </c>
      <c r="G610" s="31" t="s">
        <v>16236</v>
      </c>
      <c r="H610" s="31" t="s">
        <v>33669</v>
      </c>
      <c r="I610" s="38">
        <v>0.41666666666666669</v>
      </c>
      <c r="J610" s="31" t="s">
        <v>281</v>
      </c>
      <c r="K610" s="31" t="s">
        <v>105</v>
      </c>
      <c r="L610" s="31" t="s">
        <v>106</v>
      </c>
      <c r="M610" s="31" t="s">
        <v>107</v>
      </c>
      <c r="N610" s="23"/>
      <c r="O610" s="23"/>
      <c r="P610" s="23"/>
      <c r="Q610" s="23"/>
      <c r="R610" s="23"/>
      <c r="S610" s="29">
        <v>25200</v>
      </c>
      <c r="T610" s="23"/>
      <c r="U610" s="24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162"/>
      <c r="AK610" s="23"/>
      <c r="AL610" s="195"/>
      <c r="AM610" s="388"/>
    </row>
    <row r="611" spans="1:39" ht="54" customHeight="1" x14ac:dyDescent="1.05">
      <c r="A611" s="688" t="s">
        <v>41448</v>
      </c>
      <c r="B611" s="716"/>
      <c r="C611" s="716"/>
      <c r="D611" s="716"/>
      <c r="E611" s="716"/>
      <c r="F611" s="716"/>
      <c r="G611" s="716"/>
      <c r="H611" s="716"/>
      <c r="I611" s="716"/>
      <c r="J611" s="716"/>
      <c r="K611" s="716"/>
      <c r="L611" s="716"/>
      <c r="M611" s="717"/>
      <c r="N611" s="23"/>
      <c r="O611" s="23"/>
      <c r="P611" s="23"/>
      <c r="Q611" s="23"/>
      <c r="R611" s="23"/>
      <c r="S611" s="29"/>
      <c r="T611" s="23"/>
      <c r="U611" s="24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162"/>
      <c r="AK611" s="23"/>
      <c r="AL611" s="195"/>
      <c r="AM611" s="388"/>
    </row>
    <row r="612" spans="1:39" ht="54" customHeight="1" x14ac:dyDescent="1.05">
      <c r="A612" s="675" t="s">
        <v>317</v>
      </c>
      <c r="B612" s="675" t="s">
        <v>318</v>
      </c>
      <c r="C612" s="675" t="s">
        <v>319</v>
      </c>
      <c r="D612" s="675" t="s">
        <v>320</v>
      </c>
      <c r="E612" s="675" t="s">
        <v>101</v>
      </c>
      <c r="F612" s="675" t="s">
        <v>102</v>
      </c>
      <c r="G612" s="675" t="s">
        <v>16267</v>
      </c>
      <c r="H612" s="675" t="s">
        <v>37612</v>
      </c>
      <c r="I612" s="676">
        <v>0.27083333333333331</v>
      </c>
      <c r="J612" s="675" t="s">
        <v>281</v>
      </c>
      <c r="K612" s="675" t="s">
        <v>105</v>
      </c>
      <c r="L612" s="675" t="s">
        <v>106</v>
      </c>
      <c r="M612" s="675" t="s">
        <v>107</v>
      </c>
      <c r="N612" s="23"/>
      <c r="O612" s="23"/>
      <c r="P612" s="23"/>
      <c r="Q612" s="23"/>
      <c r="R612" s="23"/>
      <c r="S612" s="29">
        <v>25200</v>
      </c>
      <c r="T612" s="23"/>
      <c r="U612" s="24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162"/>
      <c r="AK612" s="23"/>
      <c r="AL612" s="195"/>
      <c r="AM612" s="388"/>
    </row>
    <row r="613" spans="1:39" ht="54" customHeight="1" x14ac:dyDescent="1.05">
      <c r="A613" s="675" t="s">
        <v>41367</v>
      </c>
      <c r="B613" s="675" t="s">
        <v>27478</v>
      </c>
      <c r="C613" s="675" t="s">
        <v>41368</v>
      </c>
      <c r="D613" s="675" t="s">
        <v>41369</v>
      </c>
      <c r="E613" s="675" t="s">
        <v>101</v>
      </c>
      <c r="F613" s="675" t="s">
        <v>1304</v>
      </c>
      <c r="G613" s="675" t="s">
        <v>16185</v>
      </c>
      <c r="H613" s="675" t="s">
        <v>37612</v>
      </c>
      <c r="I613" s="676">
        <v>0.125</v>
      </c>
      <c r="J613" s="675" t="s">
        <v>281</v>
      </c>
      <c r="K613" s="675" t="s">
        <v>105</v>
      </c>
      <c r="L613" s="675" t="s">
        <v>106</v>
      </c>
      <c r="M613" s="675" t="s">
        <v>491</v>
      </c>
      <c r="N613" s="23"/>
      <c r="O613" s="23"/>
      <c r="P613" s="23"/>
      <c r="Q613" s="23"/>
      <c r="R613" s="23"/>
      <c r="S613" s="29">
        <v>28200</v>
      </c>
      <c r="T613" s="23"/>
      <c r="U613" s="24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162"/>
      <c r="AK613" s="23"/>
      <c r="AL613" s="195"/>
      <c r="AM613" s="388"/>
    </row>
    <row r="614" spans="1:39" ht="54" customHeight="1" x14ac:dyDescent="1.05">
      <c r="A614" s="675" t="s">
        <v>41370</v>
      </c>
      <c r="B614" s="675" t="s">
        <v>41371</v>
      </c>
      <c r="C614" s="675" t="s">
        <v>41372</v>
      </c>
      <c r="D614" s="675" t="s">
        <v>41373</v>
      </c>
      <c r="E614" s="675" t="s">
        <v>101</v>
      </c>
      <c r="F614" s="675" t="s">
        <v>102</v>
      </c>
      <c r="G614" s="675" t="s">
        <v>16236</v>
      </c>
      <c r="H614" s="675" t="s">
        <v>37612</v>
      </c>
      <c r="I614" s="676">
        <v>0.52083333333333337</v>
      </c>
      <c r="J614" s="675" t="s">
        <v>281</v>
      </c>
      <c r="K614" s="675" t="s">
        <v>105</v>
      </c>
      <c r="L614" s="675" t="s">
        <v>106</v>
      </c>
      <c r="M614" s="675" t="s">
        <v>107</v>
      </c>
      <c r="N614" s="23"/>
      <c r="O614" s="23"/>
      <c r="P614" s="23"/>
      <c r="Q614" s="23"/>
      <c r="R614" s="23"/>
      <c r="S614" s="29">
        <v>25200</v>
      </c>
      <c r="T614" s="23"/>
      <c r="U614" s="24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162"/>
      <c r="AK614" s="23"/>
      <c r="AL614" s="195"/>
      <c r="AM614" s="388"/>
    </row>
    <row r="615" spans="1:39" ht="54" customHeight="1" x14ac:dyDescent="1.05">
      <c r="A615" s="675" t="s">
        <v>41374</v>
      </c>
      <c r="B615" s="675" t="s">
        <v>41375</v>
      </c>
      <c r="C615" s="675" t="s">
        <v>41376</v>
      </c>
      <c r="D615" s="675" t="s">
        <v>41377</v>
      </c>
      <c r="E615" s="675" t="s">
        <v>101</v>
      </c>
      <c r="F615" s="675" t="s">
        <v>123</v>
      </c>
      <c r="G615" s="675" t="s">
        <v>16205</v>
      </c>
      <c r="H615" s="675" t="s">
        <v>37612</v>
      </c>
      <c r="I615" s="676">
        <v>0.41666666666666669</v>
      </c>
      <c r="J615" s="675" t="s">
        <v>281</v>
      </c>
      <c r="K615" s="675" t="s">
        <v>105</v>
      </c>
      <c r="L615" s="675" t="s">
        <v>106</v>
      </c>
      <c r="M615" s="675" t="s">
        <v>995</v>
      </c>
      <c r="N615" s="23"/>
      <c r="O615" s="23"/>
      <c r="P615" s="23"/>
      <c r="Q615" s="23"/>
      <c r="R615" s="23"/>
      <c r="S615" s="29">
        <v>45200</v>
      </c>
      <c r="T615" s="23"/>
      <c r="U615" s="24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162"/>
      <c r="AK615" s="23"/>
      <c r="AL615" s="195"/>
      <c r="AM615" s="388"/>
    </row>
    <row r="616" spans="1:39" ht="54" customHeight="1" x14ac:dyDescent="1.05">
      <c r="A616" s="675" t="s">
        <v>41378</v>
      </c>
      <c r="B616" s="675" t="s">
        <v>41379</v>
      </c>
      <c r="C616" s="675" t="s">
        <v>41380</v>
      </c>
      <c r="D616" s="675" t="s">
        <v>41381</v>
      </c>
      <c r="E616" s="675" t="s">
        <v>101</v>
      </c>
      <c r="F616" s="675" t="s">
        <v>123</v>
      </c>
      <c r="G616" s="675" t="s">
        <v>16205</v>
      </c>
      <c r="H616" s="675" t="s">
        <v>37612</v>
      </c>
      <c r="I616" s="676">
        <v>0.41666666666666669</v>
      </c>
      <c r="J616" s="675" t="s">
        <v>281</v>
      </c>
      <c r="K616" s="675" t="s">
        <v>105</v>
      </c>
      <c r="L616" s="675" t="s">
        <v>106</v>
      </c>
      <c r="M616" s="675" t="s">
        <v>995</v>
      </c>
      <c r="N616" s="23"/>
      <c r="O616" s="23"/>
      <c r="P616" s="23"/>
      <c r="Q616" s="23"/>
      <c r="R616" s="23"/>
      <c r="S616" s="29">
        <v>45200</v>
      </c>
      <c r="T616" s="23"/>
      <c r="U616" s="24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162"/>
      <c r="AK616" s="23"/>
      <c r="AL616" s="195"/>
      <c r="AM616" s="388"/>
    </row>
    <row r="617" spans="1:39" ht="54" customHeight="1" x14ac:dyDescent="0.7">
      <c r="A617" s="727" t="s">
        <v>41451</v>
      </c>
      <c r="B617" s="728"/>
      <c r="C617" s="728"/>
      <c r="D617" s="728"/>
      <c r="E617" s="728"/>
      <c r="F617" s="728"/>
      <c r="G617" s="728"/>
      <c r="H617" s="728"/>
      <c r="I617" s="728"/>
      <c r="J617" s="728"/>
      <c r="K617" s="728"/>
      <c r="L617" s="728"/>
      <c r="M617" s="729"/>
      <c r="N617" s="23"/>
      <c r="O617" s="23"/>
      <c r="P617" s="23"/>
      <c r="Q617" s="162"/>
      <c r="R617" s="23"/>
      <c r="S617" s="195"/>
      <c r="T617" s="388">
        <v>250000</v>
      </c>
    </row>
    <row r="618" spans="1:39" ht="54" customHeight="1" x14ac:dyDescent="1.05">
      <c r="A618" s="688" t="s">
        <v>42243</v>
      </c>
      <c r="B618" s="689"/>
      <c r="C618" s="689"/>
      <c r="D618" s="689"/>
      <c r="E618" s="689"/>
      <c r="F618" s="689"/>
      <c r="G618" s="689"/>
      <c r="H618" s="689"/>
      <c r="I618" s="689"/>
      <c r="J618" s="689"/>
      <c r="K618" s="689"/>
      <c r="L618" s="689"/>
      <c r="M618" s="690"/>
      <c r="N618" s="23"/>
      <c r="O618" s="23"/>
      <c r="P618" s="23"/>
      <c r="Q618" s="23"/>
      <c r="R618" s="23"/>
      <c r="S618" s="29"/>
      <c r="T618" s="23"/>
      <c r="U618" s="24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162"/>
      <c r="AK618" s="23"/>
      <c r="AL618" s="195"/>
      <c r="AM618" s="388"/>
    </row>
    <row r="619" spans="1:39" ht="54" customHeight="1" x14ac:dyDescent="1.05">
      <c r="A619" s="31" t="s">
        <v>42066</v>
      </c>
      <c r="B619" s="31" t="s">
        <v>42067</v>
      </c>
      <c r="C619" s="31" t="s">
        <v>42068</v>
      </c>
      <c r="D619" s="31" t="s">
        <v>42069</v>
      </c>
      <c r="E619" s="31" t="s">
        <v>101</v>
      </c>
      <c r="F619" s="31" t="s">
        <v>1304</v>
      </c>
      <c r="G619" s="31" t="s">
        <v>16656</v>
      </c>
      <c r="H619" s="31" t="s">
        <v>39091</v>
      </c>
      <c r="I619" s="38">
        <v>0.41666666666666669</v>
      </c>
      <c r="J619" s="31" t="s">
        <v>281</v>
      </c>
      <c r="K619" s="31" t="s">
        <v>105</v>
      </c>
      <c r="L619" s="31" t="s">
        <v>106</v>
      </c>
      <c r="M619" s="31" t="s">
        <v>107</v>
      </c>
      <c r="N619" s="23"/>
      <c r="O619" s="23"/>
      <c r="P619" s="23"/>
      <c r="Q619" s="23"/>
      <c r="R619" s="23"/>
      <c r="S619" s="29">
        <v>25200</v>
      </c>
      <c r="T619" s="23"/>
      <c r="U619" s="24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162"/>
      <c r="AK619" s="23"/>
      <c r="AL619" s="195"/>
      <c r="AM619" s="388"/>
    </row>
    <row r="620" spans="1:39" ht="54" customHeight="1" x14ac:dyDescent="1.05">
      <c r="A620" s="31" t="s">
        <v>42070</v>
      </c>
      <c r="B620" s="31" t="s">
        <v>12169</v>
      </c>
      <c r="C620" s="31" t="s">
        <v>42071</v>
      </c>
      <c r="D620" s="31" t="s">
        <v>42072</v>
      </c>
      <c r="E620" s="31" t="s">
        <v>101</v>
      </c>
      <c r="F620" s="31" t="s">
        <v>1304</v>
      </c>
      <c r="G620" s="31" t="s">
        <v>16185</v>
      </c>
      <c r="H620" s="31" t="s">
        <v>39091</v>
      </c>
      <c r="I620" s="38">
        <v>0.125</v>
      </c>
      <c r="J620" s="31" t="s">
        <v>281</v>
      </c>
      <c r="K620" s="31" t="s">
        <v>105</v>
      </c>
      <c r="L620" s="31" t="s">
        <v>106</v>
      </c>
      <c r="M620" s="31" t="s">
        <v>491</v>
      </c>
      <c r="N620" s="23"/>
      <c r="O620" s="23"/>
      <c r="P620" s="23"/>
      <c r="Q620" s="23"/>
      <c r="R620" s="23"/>
      <c r="S620" s="29">
        <v>28200</v>
      </c>
      <c r="T620" s="23"/>
      <c r="U620" s="24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162"/>
      <c r="AK620" s="23"/>
      <c r="AL620" s="195"/>
      <c r="AM620" s="388"/>
    </row>
    <row r="621" spans="1:39" ht="54" customHeight="1" x14ac:dyDescent="1.05">
      <c r="A621" s="31" t="s">
        <v>42073</v>
      </c>
      <c r="B621" s="31" t="s">
        <v>42074</v>
      </c>
      <c r="C621" s="31" t="s">
        <v>42075</v>
      </c>
      <c r="D621" s="31" t="s">
        <v>42076</v>
      </c>
      <c r="E621" s="31" t="s">
        <v>101</v>
      </c>
      <c r="F621" s="31" t="s">
        <v>1304</v>
      </c>
      <c r="G621" s="31" t="s">
        <v>16185</v>
      </c>
      <c r="H621" s="31" t="s">
        <v>39091</v>
      </c>
      <c r="I621" s="38">
        <v>0.125</v>
      </c>
      <c r="J621" s="31" t="s">
        <v>281</v>
      </c>
      <c r="K621" s="31" t="s">
        <v>105</v>
      </c>
      <c r="L621" s="31" t="s">
        <v>106</v>
      </c>
      <c r="M621" s="31" t="s">
        <v>491</v>
      </c>
      <c r="N621" s="23"/>
      <c r="O621" s="23"/>
      <c r="P621" s="23"/>
      <c r="Q621" s="23"/>
      <c r="R621" s="23"/>
      <c r="S621" s="29">
        <v>28200</v>
      </c>
      <c r="T621" s="23"/>
      <c r="U621" s="24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162"/>
      <c r="AK621" s="23"/>
      <c r="AL621" s="195"/>
      <c r="AM621" s="388"/>
    </row>
    <row r="622" spans="1:39" ht="54" customHeight="1" x14ac:dyDescent="1.05">
      <c r="A622" s="31" t="s">
        <v>9925</v>
      </c>
      <c r="B622" s="31" t="s">
        <v>9926</v>
      </c>
      <c r="C622" s="31" t="s">
        <v>9927</v>
      </c>
      <c r="D622" s="31" t="s">
        <v>9928</v>
      </c>
      <c r="E622" s="31" t="s">
        <v>101</v>
      </c>
      <c r="F622" s="31" t="s">
        <v>102</v>
      </c>
      <c r="G622" s="31" t="s">
        <v>16267</v>
      </c>
      <c r="H622" s="31" t="s">
        <v>39273</v>
      </c>
      <c r="I622" s="38">
        <v>0.41666666666666669</v>
      </c>
      <c r="J622" s="31" t="s">
        <v>281</v>
      </c>
      <c r="K622" s="31" t="s">
        <v>105</v>
      </c>
      <c r="L622" s="31" t="s">
        <v>106</v>
      </c>
      <c r="M622" s="31" t="s">
        <v>491</v>
      </c>
      <c r="N622" s="23"/>
      <c r="O622" s="23"/>
      <c r="P622" s="23"/>
      <c r="Q622" s="23"/>
      <c r="R622" s="23"/>
      <c r="S622" s="29">
        <v>27200</v>
      </c>
      <c r="T622" s="23"/>
      <c r="U622" s="24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162"/>
      <c r="AK622" s="23"/>
      <c r="AL622" s="195"/>
      <c r="AM622" s="388"/>
    </row>
    <row r="623" spans="1:39" ht="54" customHeight="1" x14ac:dyDescent="1.05">
      <c r="A623" s="31" t="s">
        <v>19996</v>
      </c>
      <c r="B623" s="31" t="s">
        <v>19997</v>
      </c>
      <c r="C623" s="31" t="s">
        <v>19998</v>
      </c>
      <c r="D623" s="31" t="s">
        <v>19999</v>
      </c>
      <c r="E623" s="31" t="s">
        <v>101</v>
      </c>
      <c r="F623" s="31" t="s">
        <v>102</v>
      </c>
      <c r="G623" s="31" t="s">
        <v>16190</v>
      </c>
      <c r="H623" s="31" t="s">
        <v>39091</v>
      </c>
      <c r="I623" s="38">
        <v>0.57291666666666663</v>
      </c>
      <c r="J623" s="31" t="s">
        <v>281</v>
      </c>
      <c r="K623" s="31" t="s">
        <v>105</v>
      </c>
      <c r="L623" s="31" t="s">
        <v>106</v>
      </c>
      <c r="M623" s="31" t="s">
        <v>107</v>
      </c>
      <c r="N623" s="23"/>
      <c r="O623" s="23"/>
      <c r="P623" s="23"/>
      <c r="Q623" s="23"/>
      <c r="R623" s="23"/>
      <c r="S623" s="29">
        <v>25200</v>
      </c>
      <c r="T623" s="23"/>
      <c r="U623" s="24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162"/>
      <c r="AK623" s="23"/>
      <c r="AL623" s="195"/>
      <c r="AM623" s="388"/>
    </row>
    <row r="624" spans="1:39" ht="54" customHeight="1" x14ac:dyDescent="1.05">
      <c r="A624" s="31" t="s">
        <v>42077</v>
      </c>
      <c r="B624" s="31" t="s">
        <v>12773</v>
      </c>
      <c r="C624" s="31" t="s">
        <v>42078</v>
      </c>
      <c r="D624" s="31" t="s">
        <v>42079</v>
      </c>
      <c r="E624" s="31" t="s">
        <v>101</v>
      </c>
      <c r="F624" s="31" t="s">
        <v>1304</v>
      </c>
      <c r="G624" s="31" t="s">
        <v>16656</v>
      </c>
      <c r="H624" s="31" t="s">
        <v>39091</v>
      </c>
      <c r="I624" s="38">
        <v>0.58333333333333337</v>
      </c>
      <c r="J624" s="31" t="s">
        <v>281</v>
      </c>
      <c r="K624" s="31" t="s">
        <v>105</v>
      </c>
      <c r="L624" s="31" t="s">
        <v>106</v>
      </c>
      <c r="M624" s="31" t="s">
        <v>107</v>
      </c>
      <c r="N624" s="23"/>
      <c r="O624" s="23"/>
      <c r="P624" s="23"/>
      <c r="Q624" s="23"/>
      <c r="R624" s="23"/>
      <c r="S624" s="29">
        <v>25200</v>
      </c>
      <c r="T624" s="23"/>
      <c r="U624" s="24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162"/>
      <c r="AK624" s="23"/>
      <c r="AL624" s="195"/>
      <c r="AM624" s="388"/>
    </row>
    <row r="625" spans="1:39" ht="54" customHeight="1" x14ac:dyDescent="1.05">
      <c r="A625" s="31" t="s">
        <v>42080</v>
      </c>
      <c r="B625" s="31" t="s">
        <v>7644</v>
      </c>
      <c r="C625" s="31" t="s">
        <v>42081</v>
      </c>
      <c r="D625" s="31" t="s">
        <v>42082</v>
      </c>
      <c r="E625" s="31" t="s">
        <v>101</v>
      </c>
      <c r="F625" s="31" t="s">
        <v>123</v>
      </c>
      <c r="G625" s="31" t="s">
        <v>16223</v>
      </c>
      <c r="H625" s="31" t="s">
        <v>33669</v>
      </c>
      <c r="I625" s="38">
        <v>0.125</v>
      </c>
      <c r="J625" s="31" t="s">
        <v>281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45200</v>
      </c>
      <c r="T625" s="23"/>
      <c r="U625" s="24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162"/>
      <c r="AK625" s="23"/>
      <c r="AL625" s="195"/>
      <c r="AM625" s="388"/>
    </row>
    <row r="626" spans="1:39" ht="54" customHeight="1" x14ac:dyDescent="1.05">
      <c r="A626" s="31" t="s">
        <v>42083</v>
      </c>
      <c r="B626" s="31" t="s">
        <v>42084</v>
      </c>
      <c r="C626" s="31" t="s">
        <v>42085</v>
      </c>
      <c r="D626" s="31" t="s">
        <v>42086</v>
      </c>
      <c r="E626" s="31" t="s">
        <v>101</v>
      </c>
      <c r="F626" s="31" t="s">
        <v>123</v>
      </c>
      <c r="G626" s="31" t="s">
        <v>16223</v>
      </c>
      <c r="H626" s="31" t="s">
        <v>33669</v>
      </c>
      <c r="I626" s="38">
        <v>0.125</v>
      </c>
      <c r="J626" s="31" t="s">
        <v>281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45200</v>
      </c>
      <c r="T626" s="23"/>
      <c r="U626" s="24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162"/>
      <c r="AK626" s="23"/>
      <c r="AL626" s="195"/>
      <c r="AM626" s="388"/>
    </row>
    <row r="627" spans="1:39" ht="54" customHeight="1" x14ac:dyDescent="1.05">
      <c r="A627" s="31" t="s">
        <v>42087</v>
      </c>
      <c r="B627" s="31" t="s">
        <v>10914</v>
      </c>
      <c r="C627" s="31" t="s">
        <v>42088</v>
      </c>
      <c r="D627" s="31" t="s">
        <v>42089</v>
      </c>
      <c r="E627" s="31" t="s">
        <v>101</v>
      </c>
      <c r="F627" s="31" t="s">
        <v>123</v>
      </c>
      <c r="G627" s="31" t="s">
        <v>16223</v>
      </c>
      <c r="H627" s="31" t="s">
        <v>33669</v>
      </c>
      <c r="I627" s="38">
        <v>0.125</v>
      </c>
      <c r="J627" s="31" t="s">
        <v>281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45200</v>
      </c>
      <c r="T627" s="23"/>
      <c r="U627" s="24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162"/>
      <c r="AK627" s="23"/>
      <c r="AL627" s="195"/>
      <c r="AM627" s="388"/>
    </row>
    <row r="628" spans="1:39" ht="54" customHeight="1" x14ac:dyDescent="1.05">
      <c r="A628" s="31" t="s">
        <v>42090</v>
      </c>
      <c r="B628" s="31" t="s">
        <v>3709</v>
      </c>
      <c r="C628" s="31" t="s">
        <v>42091</v>
      </c>
      <c r="D628" s="31" t="s">
        <v>42092</v>
      </c>
      <c r="E628" s="31" t="s">
        <v>101</v>
      </c>
      <c r="F628" s="31" t="s">
        <v>123</v>
      </c>
      <c r="G628" s="31" t="s">
        <v>16223</v>
      </c>
      <c r="H628" s="31" t="s">
        <v>33669</v>
      </c>
      <c r="I628" s="38">
        <v>0.125</v>
      </c>
      <c r="J628" s="31" t="s">
        <v>281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45200</v>
      </c>
      <c r="T628" s="23"/>
      <c r="U628" s="24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162"/>
      <c r="AK628" s="23"/>
      <c r="AL628" s="195"/>
      <c r="AM628" s="388"/>
    </row>
    <row r="629" spans="1:39" ht="54" customHeight="1" x14ac:dyDescent="1.05">
      <c r="A629" s="31" t="s">
        <v>42093</v>
      </c>
      <c r="B629" s="31" t="s">
        <v>42094</v>
      </c>
      <c r="C629" s="31" t="s">
        <v>42095</v>
      </c>
      <c r="D629" s="31" t="s">
        <v>42096</v>
      </c>
      <c r="E629" s="31" t="s">
        <v>101</v>
      </c>
      <c r="F629" s="31" t="s">
        <v>123</v>
      </c>
      <c r="G629" s="31" t="s">
        <v>16223</v>
      </c>
      <c r="H629" s="31" t="s">
        <v>33669</v>
      </c>
      <c r="I629" s="38">
        <v>0.41666666666666669</v>
      </c>
      <c r="J629" s="31" t="s">
        <v>281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45200</v>
      </c>
      <c r="T629" s="23"/>
      <c r="U629" s="24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162"/>
      <c r="AK629" s="23"/>
      <c r="AL629" s="195"/>
      <c r="AM629" s="388"/>
    </row>
    <row r="630" spans="1:39" ht="54" customHeight="1" x14ac:dyDescent="1.05">
      <c r="A630" s="31" t="s">
        <v>42097</v>
      </c>
      <c r="B630" s="31" t="s">
        <v>42098</v>
      </c>
      <c r="C630" s="31" t="s">
        <v>42099</v>
      </c>
      <c r="D630" s="31" t="s">
        <v>42100</v>
      </c>
      <c r="E630" s="31" t="s">
        <v>687</v>
      </c>
      <c r="F630" s="31" t="s">
        <v>102</v>
      </c>
      <c r="G630" s="31" t="s">
        <v>16324</v>
      </c>
      <c r="H630" s="31" t="s">
        <v>29859</v>
      </c>
      <c r="I630" s="38">
        <v>0.41666666666666669</v>
      </c>
      <c r="J630" s="31" t="s">
        <v>281</v>
      </c>
      <c r="K630" s="31" t="s">
        <v>105</v>
      </c>
      <c r="L630" s="31" t="s">
        <v>106</v>
      </c>
      <c r="M630" s="31" t="s">
        <v>491</v>
      </c>
      <c r="N630" s="23"/>
      <c r="O630" s="23"/>
      <c r="P630" s="23"/>
      <c r="Q630" s="23"/>
      <c r="R630" s="23"/>
      <c r="S630" s="29">
        <v>26700</v>
      </c>
      <c r="T630" s="23"/>
      <c r="U630" s="24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162"/>
      <c r="AK630" s="23"/>
      <c r="AL630" s="195"/>
      <c r="AM630" s="388"/>
    </row>
    <row r="631" spans="1:39" ht="54" customHeight="1" x14ac:dyDescent="1.05">
      <c r="A631" s="31" t="s">
        <v>42101</v>
      </c>
      <c r="B631" s="31" t="s">
        <v>42102</v>
      </c>
      <c r="C631" s="31" t="s">
        <v>42103</v>
      </c>
      <c r="D631" s="31" t="s">
        <v>42104</v>
      </c>
      <c r="E631" s="31" t="s">
        <v>101</v>
      </c>
      <c r="F631" s="31" t="s">
        <v>102</v>
      </c>
      <c r="G631" s="31" t="s">
        <v>16216</v>
      </c>
      <c r="H631" s="31" t="s">
        <v>29943</v>
      </c>
      <c r="I631" s="38">
        <v>0.41666666666666669</v>
      </c>
      <c r="J631" s="31" t="s">
        <v>281</v>
      </c>
      <c r="K631" s="31" t="s">
        <v>105</v>
      </c>
      <c r="L631" s="31" t="s">
        <v>106</v>
      </c>
      <c r="M631" s="31" t="s">
        <v>107</v>
      </c>
      <c r="N631" s="23"/>
      <c r="O631" s="23"/>
      <c r="P631" s="23"/>
      <c r="Q631" s="23"/>
      <c r="R631" s="23"/>
      <c r="S631" s="29">
        <v>25200</v>
      </c>
      <c r="T631" s="23"/>
      <c r="U631" s="24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162"/>
      <c r="AK631" s="23"/>
      <c r="AL631" s="195"/>
      <c r="AM631" s="388"/>
    </row>
    <row r="632" spans="1:39" ht="54" customHeight="1" x14ac:dyDescent="1.05">
      <c r="A632" s="31" t="s">
        <v>42105</v>
      </c>
      <c r="B632" s="31" t="s">
        <v>18140</v>
      </c>
      <c r="C632" s="31" t="s">
        <v>42106</v>
      </c>
      <c r="D632" s="31" t="s">
        <v>42107</v>
      </c>
      <c r="E632" s="31" t="s">
        <v>687</v>
      </c>
      <c r="F632" s="31" t="s">
        <v>1304</v>
      </c>
      <c r="G632" s="31" t="s">
        <v>19231</v>
      </c>
      <c r="H632" s="31" t="s">
        <v>29943</v>
      </c>
      <c r="I632" s="38">
        <v>0.41666666666666669</v>
      </c>
      <c r="J632" s="31" t="s">
        <v>281</v>
      </c>
      <c r="K632" s="31" t="s">
        <v>105</v>
      </c>
      <c r="L632" s="31" t="s">
        <v>106</v>
      </c>
      <c r="M632" s="31" t="s">
        <v>107</v>
      </c>
      <c r="N632" s="23"/>
      <c r="O632" s="23"/>
      <c r="P632" s="23"/>
      <c r="Q632" s="23"/>
      <c r="R632" s="23"/>
      <c r="S632" s="29">
        <v>25200</v>
      </c>
      <c r="T632" s="23"/>
      <c r="U632" s="24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162"/>
      <c r="AK632" s="23"/>
      <c r="AL632" s="195"/>
      <c r="AM632" s="388"/>
    </row>
    <row r="633" spans="1:39" ht="54" customHeight="1" x14ac:dyDescent="1.05">
      <c r="A633" s="31" t="s">
        <v>42108</v>
      </c>
      <c r="B633" s="31" t="s">
        <v>18406</v>
      </c>
      <c r="C633" s="31" t="s">
        <v>42109</v>
      </c>
      <c r="D633" s="31" t="s">
        <v>42110</v>
      </c>
      <c r="E633" s="31" t="s">
        <v>687</v>
      </c>
      <c r="F633" s="31" t="s">
        <v>1304</v>
      </c>
      <c r="G633" s="31" t="s">
        <v>19231</v>
      </c>
      <c r="H633" s="31" t="s">
        <v>29943</v>
      </c>
      <c r="I633" s="38">
        <v>0.41666666666666669</v>
      </c>
      <c r="J633" s="31" t="s">
        <v>281</v>
      </c>
      <c r="K633" s="31" t="s">
        <v>105</v>
      </c>
      <c r="L633" s="31" t="s">
        <v>106</v>
      </c>
      <c r="M633" s="31" t="s">
        <v>107</v>
      </c>
      <c r="N633" s="23"/>
      <c r="O633" s="23"/>
      <c r="P633" s="23"/>
      <c r="Q633" s="23"/>
      <c r="R633" s="23"/>
      <c r="S633" s="29">
        <v>25200</v>
      </c>
      <c r="T633" s="23"/>
      <c r="U633" s="24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162"/>
      <c r="AK633" s="23"/>
      <c r="AL633" s="195"/>
      <c r="AM633" s="388"/>
    </row>
    <row r="634" spans="1:39" ht="54" customHeight="1" x14ac:dyDescent="1.05">
      <c r="A634" s="31" t="s">
        <v>42111</v>
      </c>
      <c r="B634" s="31" t="s">
        <v>42112</v>
      </c>
      <c r="C634" s="31" t="s">
        <v>42113</v>
      </c>
      <c r="D634" s="31" t="s">
        <v>42114</v>
      </c>
      <c r="E634" s="31" t="s">
        <v>687</v>
      </c>
      <c r="F634" s="31" t="s">
        <v>1304</v>
      </c>
      <c r="G634" s="31" t="s">
        <v>19231</v>
      </c>
      <c r="H634" s="31" t="s">
        <v>29943</v>
      </c>
      <c r="I634" s="38">
        <v>0.41666666666666669</v>
      </c>
      <c r="J634" s="31" t="s">
        <v>281</v>
      </c>
      <c r="K634" s="31" t="s">
        <v>105</v>
      </c>
      <c r="L634" s="31" t="s">
        <v>106</v>
      </c>
      <c r="M634" s="31" t="s">
        <v>107</v>
      </c>
      <c r="N634" s="23"/>
      <c r="O634" s="23"/>
      <c r="P634" s="23"/>
      <c r="Q634" s="23"/>
      <c r="R634" s="23"/>
      <c r="S634" s="29">
        <v>25200</v>
      </c>
      <c r="T634" s="23"/>
      <c r="U634" s="24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162"/>
      <c r="AK634" s="23"/>
      <c r="AL634" s="195"/>
      <c r="AM634" s="388"/>
    </row>
    <row r="635" spans="1:39" ht="54" customHeight="1" x14ac:dyDescent="1.05">
      <c r="A635" s="31" t="s">
        <v>42115</v>
      </c>
      <c r="B635" s="31" t="s">
        <v>18515</v>
      </c>
      <c r="C635" s="31" t="s">
        <v>42116</v>
      </c>
      <c r="D635" s="31" t="s">
        <v>42117</v>
      </c>
      <c r="E635" s="31" t="s">
        <v>687</v>
      </c>
      <c r="F635" s="31" t="s">
        <v>1304</v>
      </c>
      <c r="G635" s="31" t="s">
        <v>19231</v>
      </c>
      <c r="H635" s="31" t="s">
        <v>29943</v>
      </c>
      <c r="I635" s="38">
        <v>0.41666666666666669</v>
      </c>
      <c r="J635" s="31" t="s">
        <v>281</v>
      </c>
      <c r="K635" s="31" t="s">
        <v>105</v>
      </c>
      <c r="L635" s="31" t="s">
        <v>106</v>
      </c>
      <c r="M635" s="31" t="s">
        <v>107</v>
      </c>
      <c r="N635" s="23"/>
      <c r="O635" s="23"/>
      <c r="P635" s="23"/>
      <c r="Q635" s="23"/>
      <c r="R635" s="23"/>
      <c r="S635" s="29">
        <v>25200</v>
      </c>
      <c r="T635" s="23"/>
      <c r="U635" s="24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162"/>
      <c r="AK635" s="23"/>
      <c r="AL635" s="195"/>
      <c r="AM635" s="388"/>
    </row>
    <row r="636" spans="1:39" ht="54" customHeight="1" x14ac:dyDescent="1.05">
      <c r="A636" s="31" t="s">
        <v>42118</v>
      </c>
      <c r="B636" s="31" t="s">
        <v>9188</v>
      </c>
      <c r="C636" s="31" t="s">
        <v>42119</v>
      </c>
      <c r="D636" s="31" t="s">
        <v>42120</v>
      </c>
      <c r="E636" s="31" t="s">
        <v>687</v>
      </c>
      <c r="F636" s="31" t="s">
        <v>1304</v>
      </c>
      <c r="G636" s="31" t="s">
        <v>19231</v>
      </c>
      <c r="H636" s="31" t="s">
        <v>29943</v>
      </c>
      <c r="I636" s="38">
        <v>0.41666666666666669</v>
      </c>
      <c r="J636" s="31" t="s">
        <v>281</v>
      </c>
      <c r="K636" s="31" t="s">
        <v>105</v>
      </c>
      <c r="L636" s="31" t="s">
        <v>106</v>
      </c>
      <c r="M636" s="31" t="s">
        <v>107</v>
      </c>
      <c r="N636" s="23"/>
      <c r="O636" s="23"/>
      <c r="P636" s="23"/>
      <c r="Q636" s="23"/>
      <c r="R636" s="23"/>
      <c r="S636" s="29">
        <v>25200</v>
      </c>
      <c r="T636" s="23"/>
      <c r="U636" s="24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162"/>
      <c r="AK636" s="23"/>
      <c r="AL636" s="195"/>
      <c r="AM636" s="388"/>
    </row>
    <row r="637" spans="1:39" ht="54" customHeight="1" x14ac:dyDescent="1.05">
      <c r="A637" s="31" t="s">
        <v>42121</v>
      </c>
      <c r="B637" s="31" t="s">
        <v>6429</v>
      </c>
      <c r="C637" s="31" t="s">
        <v>42122</v>
      </c>
      <c r="D637" s="31" t="s">
        <v>42123</v>
      </c>
      <c r="E637" s="31" t="s">
        <v>687</v>
      </c>
      <c r="F637" s="31" t="s">
        <v>1304</v>
      </c>
      <c r="G637" s="31" t="s">
        <v>19231</v>
      </c>
      <c r="H637" s="31" t="s">
        <v>29943</v>
      </c>
      <c r="I637" s="38">
        <v>0.41666666666666669</v>
      </c>
      <c r="J637" s="31" t="s">
        <v>281</v>
      </c>
      <c r="K637" s="31" t="s">
        <v>105</v>
      </c>
      <c r="L637" s="31" t="s">
        <v>106</v>
      </c>
      <c r="M637" s="31" t="s">
        <v>107</v>
      </c>
      <c r="N637" s="23"/>
      <c r="O637" s="23"/>
      <c r="P637" s="23"/>
      <c r="Q637" s="23"/>
      <c r="R637" s="23"/>
      <c r="S637" s="29">
        <v>25200</v>
      </c>
      <c r="T637" s="23"/>
      <c r="U637" s="24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162"/>
      <c r="AK637" s="23"/>
      <c r="AL637" s="195"/>
      <c r="AM637" s="388"/>
    </row>
    <row r="638" spans="1:39" ht="54" customHeight="1" x14ac:dyDescent="1.05">
      <c r="A638" s="31" t="s">
        <v>42124</v>
      </c>
      <c r="B638" s="31" t="s">
        <v>42125</v>
      </c>
      <c r="C638" s="31" t="s">
        <v>42126</v>
      </c>
      <c r="D638" s="31" t="s">
        <v>42127</v>
      </c>
      <c r="E638" s="31" t="s">
        <v>687</v>
      </c>
      <c r="F638" s="31" t="s">
        <v>1304</v>
      </c>
      <c r="G638" s="31" t="s">
        <v>19231</v>
      </c>
      <c r="H638" s="31" t="s">
        <v>29943</v>
      </c>
      <c r="I638" s="38">
        <v>0.41666666666666669</v>
      </c>
      <c r="J638" s="31" t="s">
        <v>281</v>
      </c>
      <c r="K638" s="31" t="s">
        <v>105</v>
      </c>
      <c r="L638" s="31" t="s">
        <v>106</v>
      </c>
      <c r="M638" s="31" t="s">
        <v>107</v>
      </c>
      <c r="N638" s="23"/>
      <c r="O638" s="23"/>
      <c r="P638" s="23"/>
      <c r="Q638" s="23"/>
      <c r="R638" s="23"/>
      <c r="S638" s="29">
        <v>25200</v>
      </c>
      <c r="T638" s="23"/>
      <c r="U638" s="24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162"/>
      <c r="AK638" s="23"/>
      <c r="AL638" s="195"/>
      <c r="AM638" s="388"/>
    </row>
    <row r="639" spans="1:39" ht="54" customHeight="1" x14ac:dyDescent="1.05">
      <c r="A639" s="31" t="s">
        <v>42128</v>
      </c>
      <c r="B639" s="31" t="s">
        <v>42129</v>
      </c>
      <c r="C639" s="31" t="s">
        <v>42130</v>
      </c>
      <c r="D639" s="31" t="s">
        <v>42131</v>
      </c>
      <c r="E639" s="31" t="s">
        <v>687</v>
      </c>
      <c r="F639" s="31" t="s">
        <v>1304</v>
      </c>
      <c r="G639" s="31" t="s">
        <v>19231</v>
      </c>
      <c r="H639" s="31" t="s">
        <v>29943</v>
      </c>
      <c r="I639" s="38">
        <v>0.41666666666666669</v>
      </c>
      <c r="J639" s="31" t="s">
        <v>281</v>
      </c>
      <c r="K639" s="31" t="s">
        <v>105</v>
      </c>
      <c r="L639" s="31" t="s">
        <v>106</v>
      </c>
      <c r="M639" s="31" t="s">
        <v>107</v>
      </c>
      <c r="N639" s="23"/>
      <c r="O639" s="23"/>
      <c r="P639" s="23"/>
      <c r="Q639" s="23"/>
      <c r="R639" s="23"/>
      <c r="S639" s="29">
        <v>25200</v>
      </c>
      <c r="T639" s="23"/>
      <c r="U639" s="24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162"/>
      <c r="AK639" s="23"/>
      <c r="AL639" s="195"/>
      <c r="AM639" s="388"/>
    </row>
    <row r="640" spans="1:39" ht="54" customHeight="1" x14ac:dyDescent="1.05">
      <c r="A640" s="31" t="s">
        <v>42132</v>
      </c>
      <c r="B640" s="31" t="s">
        <v>42133</v>
      </c>
      <c r="C640" s="31" t="s">
        <v>42134</v>
      </c>
      <c r="D640" s="31" t="s">
        <v>42135</v>
      </c>
      <c r="E640" s="31" t="s">
        <v>687</v>
      </c>
      <c r="F640" s="31" t="s">
        <v>1304</v>
      </c>
      <c r="G640" s="31" t="s">
        <v>19231</v>
      </c>
      <c r="H640" s="31" t="s">
        <v>29943</v>
      </c>
      <c r="I640" s="38">
        <v>0.41666666666666669</v>
      </c>
      <c r="J640" s="31" t="s">
        <v>281</v>
      </c>
      <c r="K640" s="31" t="s">
        <v>105</v>
      </c>
      <c r="L640" s="31" t="s">
        <v>106</v>
      </c>
      <c r="M640" s="31" t="s">
        <v>107</v>
      </c>
      <c r="N640" s="23"/>
      <c r="O640" s="23"/>
      <c r="P640" s="23"/>
      <c r="Q640" s="23"/>
      <c r="R640" s="23"/>
      <c r="S640" s="29">
        <v>25200</v>
      </c>
      <c r="T640" s="23"/>
      <c r="U640" s="24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162"/>
      <c r="AK640" s="23"/>
      <c r="AL640" s="195"/>
      <c r="AM640" s="388"/>
    </row>
    <row r="641" spans="1:39" ht="54" customHeight="1" x14ac:dyDescent="1.05">
      <c r="A641" s="31" t="s">
        <v>42136</v>
      </c>
      <c r="B641" s="31" t="s">
        <v>1753</v>
      </c>
      <c r="C641" s="31" t="s">
        <v>42137</v>
      </c>
      <c r="D641" s="31" t="s">
        <v>42138</v>
      </c>
      <c r="E641" s="31" t="s">
        <v>101</v>
      </c>
      <c r="F641" s="31" t="s">
        <v>1304</v>
      </c>
      <c r="G641" s="31" t="s">
        <v>16185</v>
      </c>
      <c r="H641" s="31" t="s">
        <v>39091</v>
      </c>
      <c r="I641" s="38">
        <v>0.34027777777777779</v>
      </c>
      <c r="J641" s="31" t="s">
        <v>281</v>
      </c>
      <c r="K641" s="31" t="s">
        <v>105</v>
      </c>
      <c r="L641" s="31" t="s">
        <v>106</v>
      </c>
      <c r="M641" s="31" t="s">
        <v>491</v>
      </c>
      <c r="N641" s="23"/>
      <c r="O641" s="23"/>
      <c r="P641" s="23"/>
      <c r="Q641" s="23"/>
      <c r="R641" s="23"/>
      <c r="S641" s="29">
        <v>28200</v>
      </c>
      <c r="T641" s="23"/>
      <c r="U641" s="24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162"/>
      <c r="AK641" s="23"/>
      <c r="AL641" s="195"/>
      <c r="AM641" s="388"/>
    </row>
    <row r="642" spans="1:39" ht="54" customHeight="1" x14ac:dyDescent="0.7">
      <c r="A642" s="844" t="s">
        <v>42256</v>
      </c>
      <c r="B642" s="845"/>
      <c r="C642" s="845"/>
      <c r="D642" s="845"/>
      <c r="E642" s="845"/>
      <c r="F642" s="845"/>
      <c r="G642" s="845"/>
      <c r="H642" s="845"/>
      <c r="I642" s="845"/>
      <c r="J642" s="845"/>
      <c r="K642" s="845"/>
      <c r="L642" s="845"/>
      <c r="M642" s="846"/>
      <c r="N642" s="23"/>
      <c r="O642" s="23"/>
      <c r="P642" s="23"/>
      <c r="Q642" s="162"/>
      <c r="R642" s="23"/>
      <c r="S642" s="195"/>
      <c r="T642" s="388">
        <v>1000000</v>
      </c>
    </row>
    <row r="643" spans="1:39" ht="54" customHeight="1" x14ac:dyDescent="1.3">
      <c r="A643" s="679" t="s">
        <v>42589</v>
      </c>
      <c r="B643" s="680"/>
      <c r="C643" s="680"/>
      <c r="D643" s="680"/>
      <c r="E643" s="680"/>
      <c r="F643" s="680"/>
      <c r="G643" s="680"/>
      <c r="H643" s="680"/>
      <c r="I643" s="680"/>
      <c r="J643" s="680"/>
      <c r="K643" s="680"/>
      <c r="L643" s="680"/>
      <c r="M643" s="681"/>
      <c r="N643" s="23"/>
      <c r="O643" s="23"/>
      <c r="P643" s="23"/>
      <c r="Q643" s="23"/>
      <c r="R643" s="23"/>
      <c r="S643" s="29"/>
      <c r="T643" s="23"/>
      <c r="U643" s="24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162"/>
      <c r="AK643" s="23"/>
      <c r="AL643" s="195"/>
      <c r="AM643" s="388"/>
    </row>
    <row r="644" spans="1:39" ht="54" customHeight="1" x14ac:dyDescent="1.05">
      <c r="A644" s="31" t="s">
        <v>42524</v>
      </c>
      <c r="B644" s="31" t="s">
        <v>42525</v>
      </c>
      <c r="C644" s="31" t="s">
        <v>42526</v>
      </c>
      <c r="D644" s="31" t="s">
        <v>42527</v>
      </c>
      <c r="E644" s="31" t="s">
        <v>101</v>
      </c>
      <c r="F644" s="31" t="s">
        <v>102</v>
      </c>
      <c r="G644" s="31" t="s">
        <v>25542</v>
      </c>
      <c r="H644" s="31" t="s">
        <v>17484</v>
      </c>
      <c r="I644" s="38">
        <v>0.86111111111111116</v>
      </c>
      <c r="J644" s="31" t="s">
        <v>281</v>
      </c>
      <c r="K644" s="31" t="s">
        <v>105</v>
      </c>
      <c r="L644" s="31" t="s">
        <v>106</v>
      </c>
      <c r="M644" s="31" t="s">
        <v>107</v>
      </c>
      <c r="N644" s="23"/>
      <c r="O644" s="23"/>
      <c r="P644" s="23"/>
      <c r="Q644" s="23"/>
      <c r="R644" s="23"/>
      <c r="S644" s="29">
        <v>25200</v>
      </c>
      <c r="T644" s="23"/>
      <c r="U644" s="24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162"/>
      <c r="AK644" s="23"/>
      <c r="AL644" s="195"/>
      <c r="AM644" s="388"/>
    </row>
    <row r="645" spans="1:39" ht="54" customHeight="1" x14ac:dyDescent="1.05">
      <c r="A645" s="31" t="s">
        <v>42528</v>
      </c>
      <c r="B645" s="31" t="s">
        <v>1815</v>
      </c>
      <c r="C645" s="31" t="s">
        <v>42529</v>
      </c>
      <c r="D645" s="31" t="s">
        <v>42530</v>
      </c>
      <c r="E645" s="31" t="s">
        <v>101</v>
      </c>
      <c r="F645" s="31" t="s">
        <v>1304</v>
      </c>
      <c r="G645" s="31" t="s">
        <v>16185</v>
      </c>
      <c r="H645" s="31" t="s">
        <v>39091</v>
      </c>
      <c r="I645" s="38">
        <v>0.125</v>
      </c>
      <c r="J645" s="31" t="s">
        <v>281</v>
      </c>
      <c r="K645" s="31" t="s">
        <v>105</v>
      </c>
      <c r="L645" s="31" t="s">
        <v>106</v>
      </c>
      <c r="M645" s="31" t="s">
        <v>491</v>
      </c>
      <c r="N645" s="23"/>
      <c r="O645" s="23"/>
      <c r="P645" s="23"/>
      <c r="Q645" s="23"/>
      <c r="R645" s="23"/>
      <c r="S645" s="29">
        <v>28200</v>
      </c>
      <c r="T645" s="23"/>
      <c r="U645" s="24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162"/>
      <c r="AK645" s="23"/>
      <c r="AL645" s="195"/>
      <c r="AM645" s="388"/>
    </row>
    <row r="646" spans="1:39" ht="54" customHeight="1" x14ac:dyDescent="1.05">
      <c r="A646" s="31" t="s">
        <v>42531</v>
      </c>
      <c r="B646" s="31" t="s">
        <v>23882</v>
      </c>
      <c r="C646" s="31" t="s">
        <v>42532</v>
      </c>
      <c r="D646" s="31" t="s">
        <v>42533</v>
      </c>
      <c r="E646" s="31" t="s">
        <v>101</v>
      </c>
      <c r="F646" s="31" t="s">
        <v>1304</v>
      </c>
      <c r="G646" s="31" t="s">
        <v>16185</v>
      </c>
      <c r="H646" s="31" t="s">
        <v>39091</v>
      </c>
      <c r="I646" s="38">
        <v>0.125</v>
      </c>
      <c r="J646" s="31" t="s">
        <v>281</v>
      </c>
      <c r="K646" s="31" t="s">
        <v>105</v>
      </c>
      <c r="L646" s="31" t="s">
        <v>106</v>
      </c>
      <c r="M646" s="31" t="s">
        <v>491</v>
      </c>
      <c r="N646" s="23"/>
      <c r="O646" s="23"/>
      <c r="P646" s="23"/>
      <c r="Q646" s="23"/>
      <c r="R646" s="23"/>
      <c r="S646" s="29">
        <v>28200</v>
      </c>
      <c r="T646" s="23"/>
      <c r="U646" s="24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162"/>
      <c r="AK646" s="23"/>
      <c r="AL646" s="195"/>
      <c r="AM646" s="388"/>
    </row>
    <row r="647" spans="1:39" ht="54" customHeight="1" x14ac:dyDescent="1.05">
      <c r="A647" s="31" t="s">
        <v>42534</v>
      </c>
      <c r="B647" s="31" t="s">
        <v>20053</v>
      </c>
      <c r="C647" s="31" t="s">
        <v>42535</v>
      </c>
      <c r="D647" s="31" t="s">
        <v>42536</v>
      </c>
      <c r="E647" s="31" t="s">
        <v>101</v>
      </c>
      <c r="F647" s="31" t="s">
        <v>102</v>
      </c>
      <c r="G647" s="31" t="s">
        <v>16236</v>
      </c>
      <c r="H647" s="31" t="s">
        <v>17484</v>
      </c>
      <c r="I647" s="38">
        <v>0.52083333333333337</v>
      </c>
      <c r="J647" s="31" t="s">
        <v>281</v>
      </c>
      <c r="K647" s="31" t="s">
        <v>105</v>
      </c>
      <c r="L647" s="31" t="s">
        <v>106</v>
      </c>
      <c r="M647" s="31" t="s">
        <v>107</v>
      </c>
      <c r="N647" s="23"/>
      <c r="O647" s="23"/>
      <c r="P647" s="23"/>
      <c r="Q647" s="23"/>
      <c r="R647" s="23"/>
      <c r="S647" s="29">
        <v>25200</v>
      </c>
      <c r="T647" s="23"/>
      <c r="U647" s="24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162"/>
      <c r="AK647" s="23"/>
      <c r="AL647" s="195"/>
      <c r="AM647" s="388"/>
    </row>
    <row r="648" spans="1:39" ht="54" customHeight="1" x14ac:dyDescent="1.05">
      <c r="A648" s="31" t="s">
        <v>277</v>
      </c>
      <c r="B648" s="31" t="s">
        <v>278</v>
      </c>
      <c r="C648" s="31" t="s">
        <v>279</v>
      </c>
      <c r="D648" s="31" t="s">
        <v>280</v>
      </c>
      <c r="E648" s="31" t="s">
        <v>101</v>
      </c>
      <c r="F648" s="31" t="s">
        <v>102</v>
      </c>
      <c r="G648" s="31" t="s">
        <v>16190</v>
      </c>
      <c r="H648" s="31" t="s">
        <v>29859</v>
      </c>
      <c r="I648" s="38">
        <v>0.52430555555555558</v>
      </c>
      <c r="J648" s="31" t="s">
        <v>281</v>
      </c>
      <c r="K648" s="31" t="s">
        <v>105</v>
      </c>
      <c r="L648" s="31" t="s">
        <v>106</v>
      </c>
      <c r="M648" s="31" t="s">
        <v>107</v>
      </c>
      <c r="N648" s="23"/>
      <c r="O648" s="23"/>
      <c r="P648" s="23"/>
      <c r="Q648" s="23"/>
      <c r="R648" s="23"/>
      <c r="S648" s="29">
        <v>25200</v>
      </c>
      <c r="T648" s="23"/>
      <c r="U648" s="24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162"/>
      <c r="AK648" s="23"/>
      <c r="AL648" s="195"/>
      <c r="AM648" s="388"/>
    </row>
    <row r="649" spans="1:39" ht="54" customHeight="1" x14ac:dyDescent="1.05">
      <c r="A649" s="31" t="s">
        <v>42537</v>
      </c>
      <c r="B649" s="31" t="s">
        <v>42538</v>
      </c>
      <c r="C649" s="31" t="s">
        <v>42539</v>
      </c>
      <c r="D649" s="31" t="s">
        <v>42540</v>
      </c>
      <c r="E649" s="31" t="s">
        <v>101</v>
      </c>
      <c r="F649" s="31" t="s">
        <v>123</v>
      </c>
      <c r="G649" s="31" t="s">
        <v>16223</v>
      </c>
      <c r="H649" s="31" t="s">
        <v>33669</v>
      </c>
      <c r="I649" s="38">
        <v>0.125</v>
      </c>
      <c r="J649" s="31" t="s">
        <v>281</v>
      </c>
      <c r="K649" s="31" t="s">
        <v>105</v>
      </c>
      <c r="L649" s="31" t="s">
        <v>106</v>
      </c>
      <c r="M649" s="31" t="s">
        <v>995</v>
      </c>
      <c r="N649" s="23"/>
      <c r="O649" s="23"/>
      <c r="P649" s="23"/>
      <c r="Q649" s="23"/>
      <c r="R649" s="23"/>
      <c r="S649" s="29">
        <v>45200</v>
      </c>
      <c r="T649" s="23"/>
      <c r="U649" s="24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162"/>
      <c r="AK649" s="23"/>
      <c r="AL649" s="195"/>
      <c r="AM649" s="388"/>
    </row>
    <row r="650" spans="1:39" ht="54" customHeight="1" x14ac:dyDescent="0.7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162"/>
      <c r="R650" s="23"/>
      <c r="S650" s="195"/>
      <c r="T650" s="388"/>
    </row>
    <row r="651" spans="1:39" ht="54" customHeight="1" x14ac:dyDescent="0.7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162"/>
      <c r="R651" s="23"/>
      <c r="S651" s="195"/>
      <c r="T651" s="388"/>
    </row>
    <row r="652" spans="1:39" ht="54" customHeight="1" x14ac:dyDescent="0.7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162"/>
      <c r="R652" s="23"/>
      <c r="S652" s="195"/>
      <c r="T652" s="388"/>
    </row>
    <row r="653" spans="1:39" ht="54" customHeight="1" x14ac:dyDescent="0.7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162"/>
      <c r="R653" s="23"/>
      <c r="S653" s="195"/>
      <c r="T653" s="388"/>
    </row>
    <row r="654" spans="1:39" ht="54" customHeight="1" x14ac:dyDescent="0.7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162"/>
      <c r="R654" s="23"/>
      <c r="S654" s="195"/>
      <c r="T654" s="388"/>
    </row>
    <row r="655" spans="1:39" ht="54" customHeight="1" x14ac:dyDescent="0.7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162"/>
      <c r="R655" s="23"/>
      <c r="S655" s="195"/>
      <c r="T655" s="388"/>
    </row>
    <row r="656" spans="1:39" ht="54" customHeight="1" x14ac:dyDescent="0.7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162"/>
      <c r="R656" s="23"/>
      <c r="S656" s="195"/>
      <c r="T656" s="388"/>
    </row>
    <row r="657" spans="1:20" ht="50.1" customHeight="1" x14ac:dyDescent="0.7">
      <c r="A657" s="23"/>
      <c r="B657" s="24"/>
      <c r="C657" s="23"/>
      <c r="D657" s="23"/>
      <c r="E657" s="23"/>
      <c r="F657" s="23"/>
      <c r="G657" s="23"/>
      <c r="H657" s="23"/>
      <c r="I657" s="7" t="s">
        <v>14</v>
      </c>
      <c r="J657" s="7">
        <f>SUM(Q:Q)-SUM(R:R)</f>
        <v>0</v>
      </c>
      <c r="K657" s="23"/>
      <c r="L657" s="23"/>
      <c r="M657" s="23"/>
      <c r="N657" s="23"/>
      <c r="O657" s="23"/>
      <c r="P657" s="23"/>
      <c r="Q657" s="162"/>
      <c r="R657" s="23"/>
      <c r="S657" s="195"/>
      <c r="T657" s="388"/>
    </row>
    <row r="658" spans="1:20" ht="50.1" customHeight="1" x14ac:dyDescent="0.7">
      <c r="A658" s="23"/>
      <c r="B658" s="24"/>
      <c r="C658" s="23"/>
      <c r="D658" s="23"/>
      <c r="E658" s="23"/>
      <c r="F658" s="23"/>
      <c r="G658" s="23"/>
      <c r="H658" s="23"/>
      <c r="I658" s="7" t="s">
        <v>15</v>
      </c>
      <c r="J658" s="7">
        <f>SUM(S:S)-SUM(T:T)</f>
        <v>-261950</v>
      </c>
      <c r="K658" s="23"/>
      <c r="L658" s="23"/>
      <c r="M658" s="23"/>
      <c r="N658" s="23"/>
      <c r="O658" s="23"/>
      <c r="P658" s="23"/>
      <c r="Q658" s="162"/>
      <c r="R658" s="23"/>
      <c r="S658" s="195"/>
      <c r="T658" s="388"/>
    </row>
    <row r="659" spans="1:20" ht="50.1" customHeight="1" x14ac:dyDescent="0.7">
      <c r="A659" s="23"/>
      <c r="B659" s="24"/>
      <c r="C659" s="23"/>
      <c r="D659" s="23"/>
      <c r="E659" s="23"/>
      <c r="F659" s="23"/>
      <c r="G659" s="23"/>
      <c r="H659" s="23"/>
      <c r="I659" s="731" t="s">
        <v>91</v>
      </c>
      <c r="J659" s="731"/>
      <c r="K659" s="23"/>
      <c r="L659" s="23"/>
      <c r="M659" s="23"/>
      <c r="N659" s="23"/>
      <c r="O659" s="23"/>
      <c r="P659" s="23"/>
      <c r="Q659" s="162"/>
      <c r="R659" s="23"/>
      <c r="S659" s="195"/>
      <c r="T659" s="388"/>
    </row>
    <row r="660" spans="1:20" ht="50.1" customHeight="1" x14ac:dyDescent="0.7">
      <c r="A660" s="23"/>
      <c r="B660" s="24"/>
      <c r="C660" s="23"/>
      <c r="D660" s="23"/>
      <c r="E660" s="23"/>
      <c r="F660" s="23"/>
      <c r="G660" s="23"/>
      <c r="H660" s="23"/>
      <c r="I660" s="731"/>
      <c r="J660" s="731"/>
      <c r="K660" s="23"/>
      <c r="L660" s="23"/>
      <c r="M660" s="23"/>
      <c r="N660" s="23"/>
      <c r="O660" s="23"/>
      <c r="P660" s="23"/>
      <c r="Q660" s="162"/>
      <c r="R660" s="23"/>
      <c r="S660" s="195"/>
      <c r="T660" s="388"/>
    </row>
  </sheetData>
  <autoFilter ref="A1:AX1529" xr:uid="{00000000-0001-0000-0000-000000000000}"/>
  <mergeCells count="81">
    <mergeCell ref="A617:M617"/>
    <mergeCell ref="A462:M462"/>
    <mergeCell ref="A231:M231"/>
    <mergeCell ref="A255:M255"/>
    <mergeCell ref="A164:M164"/>
    <mergeCell ref="A461:M461"/>
    <mergeCell ref="A457:M457"/>
    <mergeCell ref="A451:M451"/>
    <mergeCell ref="A440:M440"/>
    <mergeCell ref="A435:M435"/>
    <mergeCell ref="A191:M191"/>
    <mergeCell ref="A165:M165"/>
    <mergeCell ref="A424:M424"/>
    <mergeCell ref="A314:M314"/>
    <mergeCell ref="A315:M315"/>
    <mergeCell ref="A317:M317"/>
    <mergeCell ref="A328:M328"/>
    <mergeCell ref="A37:M37"/>
    <mergeCell ref="A154:M154"/>
    <mergeCell ref="A146:M146"/>
    <mergeCell ref="A293:M293"/>
    <mergeCell ref="A3:M3"/>
    <mergeCell ref="A8:J8"/>
    <mergeCell ref="A10:J10"/>
    <mergeCell ref="A101:M101"/>
    <mergeCell ref="A121:M121"/>
    <mergeCell ref="A111:M111"/>
    <mergeCell ref="A11:M11"/>
    <mergeCell ref="A17:M17"/>
    <mergeCell ref="A25:M25"/>
    <mergeCell ref="A76:M76"/>
    <mergeCell ref="A94:M94"/>
    <mergeCell ref="A77:M77"/>
    <mergeCell ref="A86:M86"/>
    <mergeCell ref="A20:M20"/>
    <mergeCell ref="A57:M57"/>
    <mergeCell ref="A9:J9"/>
    <mergeCell ref="A28:M28"/>
    <mergeCell ref="A18:M18"/>
    <mergeCell ref="A270:M270"/>
    <mergeCell ref="A235:M235"/>
    <mergeCell ref="A257:M257"/>
    <mergeCell ref="A238:N238"/>
    <mergeCell ref="A134:M134"/>
    <mergeCell ref="A123:M123"/>
    <mergeCell ref="A131:M131"/>
    <mergeCell ref="A124:M124"/>
    <mergeCell ref="A59:M59"/>
    <mergeCell ref="A254:M254"/>
    <mergeCell ref="A642:M642"/>
    <mergeCell ref="A397:M397"/>
    <mergeCell ref="A391:M391"/>
    <mergeCell ref="A337:M337"/>
    <mergeCell ref="A302:M302"/>
    <mergeCell ref="A303:M303"/>
    <mergeCell ref="A341:M341"/>
    <mergeCell ref="A383:M383"/>
    <mergeCell ref="A507:M507"/>
    <mergeCell ref="A485:M485"/>
    <mergeCell ref="A402:M402"/>
    <mergeCell ref="A384:M384"/>
    <mergeCell ref="A338:M338"/>
    <mergeCell ref="A359:M359"/>
    <mergeCell ref="A367:M367"/>
    <mergeCell ref="A378:M378"/>
    <mergeCell ref="A643:M643"/>
    <mergeCell ref="I659:J660"/>
    <mergeCell ref="A528:M528"/>
    <mergeCell ref="A527:M527"/>
    <mergeCell ref="A512:M512"/>
    <mergeCell ref="A551:M551"/>
    <mergeCell ref="A575:M575"/>
    <mergeCell ref="A576:M576"/>
    <mergeCell ref="A580:M580"/>
    <mergeCell ref="A588:M588"/>
    <mergeCell ref="A602:M602"/>
    <mergeCell ref="A604:M604"/>
    <mergeCell ref="A611:M611"/>
    <mergeCell ref="A618:M618"/>
    <mergeCell ref="A546:M546"/>
    <mergeCell ref="A519:M519"/>
  </mergeCells>
  <conditionalFormatting sqref="D56">
    <cfRule type="duplicateValues" dxfId="1269" priority="9"/>
    <cfRule type="duplicateValues" dxfId="1268" priority="10"/>
  </conditionalFormatting>
  <conditionalFormatting sqref="D294:D301 W384:W434 AP618:AP641 W617 AP576:AP616 W575 AP546:AP574 W545 AP528:AP544 W527 AP462:AP526 W461 AP451:AP460 AQ440:AQ450 AP435:AP439 W338:W382 W315:W336 W303:W313 W650:W656 AP643:AP649 W642">
    <cfRule type="duplicateValues" dxfId="1267" priority="5046"/>
  </conditionalFormatting>
  <conditionalFormatting sqref="D657:D1048576 D1:D301 W384:W434 AP618:AP641 W617 AP576:AP616 W575 AP546:AP574 W545 AP528:AP544 W527 AP462:AP526 W461 AP451:AP460 AQ440:AQ450 AP435:AP439 W338:W382 W315:W336 W303:W313 W650:W656 AP643:AP649 W642">
    <cfRule type="duplicateValues" dxfId="1266" priority="2"/>
  </conditionalFormatting>
  <conditionalFormatting sqref="D657:D1048576 D1:D313 W384:W434 AP618:AP641 W617 AP576:AP616 W575 AP546:AP574 W545 AP528:AP544 W527 AP462:AP526 W461 AP451:AP460 AQ440:AQ450 AP435:AP439 W338:W382 W315:W336 W650:W656 AP643:AP649 W642">
    <cfRule type="duplicateValues" dxfId="1265" priority="1"/>
  </conditionalFormatting>
  <conditionalFormatting sqref="D657:D1048576 D236:D237 W255:W302 AP384:AP434 BI618:BI641 AP617 BI576:BI616 AP575 BI546:BI574 AP545 BI528:BI544 AP527 BI462:BI526 AP461 BI451:BI460 BJ440:BJ450 BI435:BI439 W383 AP338:AP382 W337 AP315:AP336 W314 AP303:AP313 W238:W253 D1:D164 W165:W235 AP650:AP656 BI643:BI649 AP642">
    <cfRule type="duplicateValues" dxfId="1264" priority="6"/>
  </conditionalFormatting>
  <conditionalFormatting sqref="D657:D1048576 D236:D237 W255:W302 AP384:AP434 BI618:BI641 AP617 BI576:BI616 AP575 BI546:BI574 AP545 BI528:BI544 AP527 BI462:BI526 AP461 BI451:BI460 BJ440:BJ450 BI435:BI439 W383 AP338:AP382 W337 AP315:AP336 W314 AP303:AP313 W238:W253 D1:D190 W191:W235 AP650:AP656 BI643:BI649 AP642">
    <cfRule type="duplicateValues" dxfId="1263" priority="5"/>
  </conditionalFormatting>
  <conditionalFormatting sqref="D657:D1048576 D236:D237 W255:W302 AP384:AP434 BI618:BI641 AP617 BI576:BI616 AP575 BI546:BI574 AP545 BI528:BI544 AP527 BI462:BI526 AP461 BI451:BI460 BJ440:BJ450 BI435:BI439 W383 AP338:AP382 W337 AP315:AP336 W314 AP303:AP313 W238:W253 D1:D230 W231:W235 AP650:AP656 BI643:BI649 AP642">
    <cfRule type="duplicateValues" dxfId="1262" priority="4"/>
  </conditionalFormatting>
  <conditionalFormatting sqref="D657:D1048576 D236:D237 W255:W302 AP384:AP434 BI618:BI641 AP617 BI576:BI616 AP575 BI546:BI574 AP545 BI528:BI544 AP527 BI462:BI526 AP461 BI451:BI460 BJ440:BJ450 BI435:BI439 W383 AP338:AP382 W337 AP315:AP336 W314 AP303:AP313 W238:W253 W165:W235 D1:D122 W124:W163 AP650:AP656 BI643:BI649 AP642">
    <cfRule type="duplicateValues" dxfId="1261" priority="8"/>
  </conditionalFormatting>
  <conditionalFormatting sqref="D657:D1048576 D236:D237 W255:W302 AP384:AP434 BI618:BI641 AP617 BI576:BI616 AP575 BI546:BI574 AP545 BI528:BI544 AP527 BI462:BI526 AP461 BI451:BI460 BJ440:BJ450 BI435:BI439 W383 AP338:AP382 W337 AP315:AP336 W314 AP303:AP313 W238:W253 W165:W235 D1:D145 W146:W163 AP650:AP656 BI643:BI649 AP642">
    <cfRule type="duplicateValues" dxfId="1260" priority="7"/>
  </conditionalFormatting>
  <hyperlinks>
    <hyperlink ref="I659:J660" location="الرئيسيه!A1" display="الرئيسيه" xr:uid="{033C31B5-895B-E349-8E84-3BD19E3DBB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0249-0A56-8C49-B14A-1AEE053BA59A}">
  <sheetPr codeName="Sheet65">
    <pageSetUpPr fitToPage="1"/>
  </sheetPr>
  <dimension ref="A1:AM260"/>
  <sheetViews>
    <sheetView rightToLeft="1" topLeftCell="E1" zoomScale="40" zoomScaleNormal="40" workbookViewId="0">
      <pane ySplit="1" topLeftCell="A229" activePane="bottomLeft" state="frozen"/>
      <selection activeCell="G24" sqref="G24"/>
      <selection pane="bottomLeft" activeCell="M255" sqref="M255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7109375" style="119" customWidth="1"/>
    <col min="18" max="18" width="39" style="119" customWidth="1"/>
    <col min="19" max="19" width="41.5703125" customWidth="1"/>
    <col min="20" max="20" width="48.85546875" style="494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"/>
      <c r="T2" s="480">
        <v>584003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94"/>
      <c r="R3" s="294"/>
      <c r="S3" s="23"/>
      <c r="T3" s="388"/>
    </row>
    <row r="4" spans="1:20" ht="50.1" customHeight="1" x14ac:dyDescent="1.3">
      <c r="A4" s="19" t="s">
        <v>1204</v>
      </c>
      <c r="B4" s="21" t="s">
        <v>1205</v>
      </c>
      <c r="C4" s="40" t="s">
        <v>1206</v>
      </c>
      <c r="D4" s="19" t="s">
        <v>1207</v>
      </c>
      <c r="E4" s="19" t="s">
        <v>687</v>
      </c>
      <c r="F4" s="19" t="s">
        <v>102</v>
      </c>
      <c r="G4" s="19" t="s">
        <v>1127</v>
      </c>
      <c r="H4" s="19" t="s">
        <v>104</v>
      </c>
      <c r="I4" s="22">
        <v>0.95833333333333337</v>
      </c>
      <c r="J4" s="19" t="s">
        <v>21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9"/>
      <c r="R4" s="29"/>
      <c r="S4" s="29">
        <v>25000</v>
      </c>
      <c r="T4" s="388"/>
    </row>
    <row r="5" spans="1:20" ht="50.1" customHeight="1" x14ac:dyDescent="1.3">
      <c r="A5" s="696" t="s">
        <v>1302</v>
      </c>
      <c r="B5" s="696"/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237"/>
      <c r="O5" s="237"/>
      <c r="P5" s="237"/>
      <c r="Q5" s="325"/>
      <c r="R5" s="170"/>
      <c r="S5" s="21"/>
      <c r="T5" s="451"/>
    </row>
    <row r="6" spans="1:20" ht="50.1" customHeight="1" x14ac:dyDescent="1.3">
      <c r="A6" s="31" t="s">
        <v>1408</v>
      </c>
      <c r="B6" s="37" t="s">
        <v>1409</v>
      </c>
      <c r="C6" s="31" t="s">
        <v>1410</v>
      </c>
      <c r="D6" s="31" t="s">
        <v>1411</v>
      </c>
      <c r="E6" s="31" t="s">
        <v>687</v>
      </c>
      <c r="F6" s="31" t="s">
        <v>102</v>
      </c>
      <c r="G6" s="31" t="s">
        <v>562</v>
      </c>
      <c r="H6" s="31" t="s">
        <v>1303</v>
      </c>
      <c r="I6" s="38">
        <v>0.41666666666666669</v>
      </c>
      <c r="J6" s="31" t="s">
        <v>21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9"/>
      <c r="R6" s="170"/>
      <c r="S6" s="170">
        <v>18000</v>
      </c>
      <c r="T6" s="451"/>
    </row>
    <row r="7" spans="1:20" ht="50.1" customHeight="1" x14ac:dyDescent="1.3">
      <c r="A7" s="31" t="s">
        <v>1512</v>
      </c>
      <c r="B7" s="37" t="s">
        <v>1513</v>
      </c>
      <c r="C7" s="31" t="s">
        <v>1514</v>
      </c>
      <c r="D7" s="31" t="s">
        <v>1515</v>
      </c>
      <c r="E7" s="31" t="s">
        <v>101</v>
      </c>
      <c r="F7" s="31" t="s">
        <v>123</v>
      </c>
      <c r="G7" s="31" t="s">
        <v>103</v>
      </c>
      <c r="H7" s="31" t="s">
        <v>1303</v>
      </c>
      <c r="I7" s="38">
        <v>0.125</v>
      </c>
      <c r="J7" s="31" t="s">
        <v>1516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9"/>
      <c r="R7" s="29"/>
      <c r="S7" s="170">
        <v>18000</v>
      </c>
      <c r="T7" s="388"/>
    </row>
    <row r="8" spans="1:20" ht="50.1" customHeight="1" x14ac:dyDescent="1.3">
      <c r="A8" s="708" t="s">
        <v>9539</v>
      </c>
      <c r="B8" s="708"/>
      <c r="C8" s="708"/>
      <c r="D8" s="708"/>
      <c r="E8" s="708"/>
      <c r="F8" s="708"/>
      <c r="G8" s="708"/>
      <c r="H8" s="708"/>
      <c r="I8" s="708"/>
      <c r="J8" s="708"/>
      <c r="K8" s="708"/>
      <c r="L8" s="708"/>
      <c r="M8" s="708"/>
      <c r="N8" s="23"/>
      <c r="O8" s="23"/>
      <c r="P8" s="154"/>
      <c r="Q8" s="29"/>
      <c r="R8" s="29"/>
      <c r="S8" s="170"/>
      <c r="T8" s="388">
        <v>19000</v>
      </c>
    </row>
    <row r="9" spans="1:20" ht="50.1" customHeight="1" x14ac:dyDescent="0.7">
      <c r="A9" s="711" t="s">
        <v>4020</v>
      </c>
      <c r="B9" s="711"/>
      <c r="C9" s="711"/>
      <c r="D9" s="711"/>
      <c r="E9" s="711"/>
      <c r="F9" s="711"/>
      <c r="G9" s="711"/>
      <c r="H9" s="711"/>
      <c r="I9" s="711"/>
      <c r="J9" s="711"/>
      <c r="K9" s="711"/>
      <c r="L9" s="711"/>
      <c r="M9" s="711"/>
      <c r="N9" s="23"/>
      <c r="O9" s="23"/>
      <c r="P9" s="23"/>
      <c r="Q9" s="29"/>
      <c r="R9" s="29"/>
      <c r="S9" s="23"/>
      <c r="T9" s="388">
        <v>59800</v>
      </c>
    </row>
    <row r="10" spans="1:20" ht="50.1" customHeight="1" x14ac:dyDescent="1.65">
      <c r="A10" s="697" t="s">
        <v>5860</v>
      </c>
      <c r="B10" s="697"/>
      <c r="C10" s="697"/>
      <c r="D10" s="697"/>
      <c r="E10" s="697"/>
      <c r="F10" s="697"/>
      <c r="G10" s="697"/>
      <c r="H10" s="697"/>
      <c r="I10" s="697"/>
      <c r="J10" s="697"/>
      <c r="K10" s="697"/>
      <c r="L10" s="697"/>
      <c r="M10" s="697"/>
      <c r="N10" s="29"/>
      <c r="O10" s="23"/>
      <c r="P10" s="54"/>
      <c r="Q10" s="117"/>
      <c r="R10" s="117"/>
      <c r="S10" s="29"/>
      <c r="T10" s="492"/>
    </row>
    <row r="11" spans="1:20" ht="50.1" customHeight="1" x14ac:dyDescent="1.65">
      <c r="A11" s="31" t="s">
        <v>4308</v>
      </c>
      <c r="B11" s="37" t="s">
        <v>4357</v>
      </c>
      <c r="C11" s="31" t="s">
        <v>4358</v>
      </c>
      <c r="D11" s="31" t="s">
        <v>4359</v>
      </c>
      <c r="E11" s="31" t="s">
        <v>687</v>
      </c>
      <c r="F11" s="31" t="s">
        <v>123</v>
      </c>
      <c r="G11" s="31" t="s">
        <v>994</v>
      </c>
      <c r="H11" s="31" t="s">
        <v>4090</v>
      </c>
      <c r="I11" s="38">
        <v>0.83333333333333337</v>
      </c>
      <c r="J11" s="31" t="s">
        <v>21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117"/>
      <c r="R11" s="117"/>
      <c r="S11" s="29">
        <v>43225</v>
      </c>
      <c r="T11" s="492"/>
    </row>
    <row r="12" spans="1:20" ht="50.1" customHeight="1" x14ac:dyDescent="1.65">
      <c r="A12" s="31" t="s">
        <v>4296</v>
      </c>
      <c r="B12" s="37" t="s">
        <v>4345</v>
      </c>
      <c r="C12" s="31" t="s">
        <v>4346</v>
      </c>
      <c r="D12" s="31" t="s">
        <v>4347</v>
      </c>
      <c r="E12" s="31" t="s">
        <v>687</v>
      </c>
      <c r="F12" s="31" t="s">
        <v>123</v>
      </c>
      <c r="G12" s="31" t="s">
        <v>994</v>
      </c>
      <c r="H12" s="31" t="s">
        <v>4090</v>
      </c>
      <c r="I12" s="38">
        <v>0.83333333333333337</v>
      </c>
      <c r="J12" s="31" t="s">
        <v>21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117"/>
      <c r="R12" s="117"/>
      <c r="S12" s="29">
        <v>43225</v>
      </c>
      <c r="T12" s="492"/>
    </row>
    <row r="13" spans="1:20" ht="50.1" customHeight="1" x14ac:dyDescent="1.65">
      <c r="A13" s="31" t="s">
        <v>4279</v>
      </c>
      <c r="B13" s="37" t="s">
        <v>4326</v>
      </c>
      <c r="C13" s="31" t="s">
        <v>4327</v>
      </c>
      <c r="D13" s="31" t="s">
        <v>4328</v>
      </c>
      <c r="E13" s="31" t="s">
        <v>687</v>
      </c>
      <c r="F13" s="31" t="s">
        <v>123</v>
      </c>
      <c r="G13" s="31" t="s">
        <v>994</v>
      </c>
      <c r="H13" s="31" t="s">
        <v>4090</v>
      </c>
      <c r="I13" s="38">
        <v>0.83333333333333337</v>
      </c>
      <c r="J13" s="31" t="s">
        <v>21</v>
      </c>
      <c r="K13" s="31" t="s">
        <v>105</v>
      </c>
      <c r="L13" s="31" t="s">
        <v>106</v>
      </c>
      <c r="M13" s="31" t="s">
        <v>995</v>
      </c>
      <c r="N13" s="29"/>
      <c r="O13" s="23"/>
      <c r="P13" s="54"/>
      <c r="Q13" s="117"/>
      <c r="R13" s="117"/>
      <c r="S13" s="29">
        <v>43225</v>
      </c>
      <c r="T13" s="492"/>
    </row>
    <row r="14" spans="1:20" ht="50.1" customHeight="1" x14ac:dyDescent="1.65">
      <c r="A14" s="31" t="s">
        <v>5331</v>
      </c>
      <c r="B14" s="37" t="s">
        <v>4365</v>
      </c>
      <c r="C14" s="31" t="s">
        <v>4366</v>
      </c>
      <c r="D14" s="31" t="s">
        <v>4367</v>
      </c>
      <c r="E14" s="31" t="s">
        <v>101</v>
      </c>
      <c r="F14" s="31" t="s">
        <v>102</v>
      </c>
      <c r="G14" s="31" t="s">
        <v>572</v>
      </c>
      <c r="H14" s="31" t="s">
        <v>4090</v>
      </c>
      <c r="I14" s="38">
        <v>0.41666666666666669</v>
      </c>
      <c r="J14" s="31" t="s">
        <v>21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117"/>
      <c r="R14" s="117"/>
      <c r="S14" s="29">
        <v>18000</v>
      </c>
      <c r="T14" s="492"/>
    </row>
    <row r="15" spans="1:20" ht="50.1" customHeight="1" x14ac:dyDescent="1.65">
      <c r="A15" s="31" t="s">
        <v>4300</v>
      </c>
      <c r="B15" s="37" t="s">
        <v>4349</v>
      </c>
      <c r="C15" s="31" t="s">
        <v>4350</v>
      </c>
      <c r="D15" s="31" t="s">
        <v>4351</v>
      </c>
      <c r="E15" s="31" t="s">
        <v>687</v>
      </c>
      <c r="F15" s="31" t="s">
        <v>123</v>
      </c>
      <c r="G15" s="31" t="s">
        <v>994</v>
      </c>
      <c r="H15" s="31" t="s">
        <v>4090</v>
      </c>
      <c r="I15" s="38">
        <v>0.83333333333333337</v>
      </c>
      <c r="J15" s="31" t="s">
        <v>21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117"/>
      <c r="R15" s="117"/>
      <c r="S15" s="29">
        <v>43225</v>
      </c>
      <c r="T15" s="492"/>
    </row>
    <row r="16" spans="1:20" ht="50.1" customHeight="1" x14ac:dyDescent="1.65">
      <c r="A16" s="31" t="s">
        <v>4311</v>
      </c>
      <c r="B16" s="37" t="s">
        <v>4361</v>
      </c>
      <c r="C16" s="31" t="s">
        <v>4362</v>
      </c>
      <c r="D16" s="31" t="s">
        <v>4363</v>
      </c>
      <c r="E16" s="31" t="s">
        <v>687</v>
      </c>
      <c r="F16" s="31" t="s">
        <v>123</v>
      </c>
      <c r="G16" s="31" t="s">
        <v>994</v>
      </c>
      <c r="H16" s="31" t="s">
        <v>4090</v>
      </c>
      <c r="I16" s="38">
        <v>0.83333333333333337</v>
      </c>
      <c r="J16" s="31" t="s">
        <v>21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117"/>
      <c r="R16" s="117"/>
      <c r="S16" s="29">
        <v>43225</v>
      </c>
      <c r="T16" s="492"/>
    </row>
    <row r="17" spans="1:20" ht="50.1" customHeight="1" x14ac:dyDescent="1.65">
      <c r="A17" s="31" t="s">
        <v>4285</v>
      </c>
      <c r="B17" s="37" t="s">
        <v>4333</v>
      </c>
      <c r="C17" s="31" t="s">
        <v>4334</v>
      </c>
      <c r="D17" s="31" t="s">
        <v>4335</v>
      </c>
      <c r="E17" s="31" t="s">
        <v>687</v>
      </c>
      <c r="F17" s="31" t="s">
        <v>123</v>
      </c>
      <c r="G17" s="31" t="s">
        <v>994</v>
      </c>
      <c r="H17" s="31" t="s">
        <v>4090</v>
      </c>
      <c r="I17" s="38">
        <v>0.83333333333333337</v>
      </c>
      <c r="J17" s="31" t="s">
        <v>21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117"/>
      <c r="R17" s="117"/>
      <c r="S17" s="29">
        <v>43225</v>
      </c>
      <c r="T17" s="492"/>
    </row>
    <row r="18" spans="1:20" ht="50.1" customHeight="1" x14ac:dyDescent="1.65">
      <c r="A18" s="31" t="s">
        <v>4282</v>
      </c>
      <c r="B18" s="37" t="s">
        <v>4329</v>
      </c>
      <c r="C18" s="31" t="s">
        <v>4330</v>
      </c>
      <c r="D18" s="31" t="s">
        <v>4331</v>
      </c>
      <c r="E18" s="31" t="s">
        <v>687</v>
      </c>
      <c r="F18" s="31" t="s">
        <v>123</v>
      </c>
      <c r="G18" s="31" t="s">
        <v>994</v>
      </c>
      <c r="H18" s="31" t="s">
        <v>4090</v>
      </c>
      <c r="I18" s="38">
        <v>0.83333333333333337</v>
      </c>
      <c r="J18" s="31" t="s">
        <v>21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117"/>
      <c r="R18" s="117"/>
      <c r="S18" s="29">
        <v>43225</v>
      </c>
      <c r="T18" s="492"/>
    </row>
    <row r="19" spans="1:20" ht="50.1" customHeight="1" x14ac:dyDescent="1.65">
      <c r="A19" s="31" t="s">
        <v>4293</v>
      </c>
      <c r="B19" s="37" t="s">
        <v>4341</v>
      </c>
      <c r="C19" s="31" t="s">
        <v>4342</v>
      </c>
      <c r="D19" s="31" t="s">
        <v>4343</v>
      </c>
      <c r="E19" s="31" t="s">
        <v>687</v>
      </c>
      <c r="F19" s="31" t="s">
        <v>123</v>
      </c>
      <c r="G19" s="31" t="s">
        <v>994</v>
      </c>
      <c r="H19" s="31" t="s">
        <v>4090</v>
      </c>
      <c r="I19" s="38">
        <v>0.83333333333333337</v>
      </c>
      <c r="J19" s="31" t="s">
        <v>21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117"/>
      <c r="R19" s="117"/>
      <c r="S19" s="29">
        <v>43225</v>
      </c>
      <c r="T19" s="492"/>
    </row>
    <row r="20" spans="1:20" ht="50.1" customHeight="1" x14ac:dyDescent="1.65">
      <c r="A20" s="31" t="s">
        <v>4304</v>
      </c>
      <c r="B20" s="37" t="s">
        <v>4353</v>
      </c>
      <c r="C20" s="31" t="s">
        <v>4354</v>
      </c>
      <c r="D20" s="31" t="s">
        <v>4355</v>
      </c>
      <c r="E20" s="31" t="s">
        <v>687</v>
      </c>
      <c r="F20" s="31" t="s">
        <v>123</v>
      </c>
      <c r="G20" s="31" t="s">
        <v>994</v>
      </c>
      <c r="H20" s="31" t="s">
        <v>4090</v>
      </c>
      <c r="I20" s="38">
        <v>0.83333333333333337</v>
      </c>
      <c r="J20" s="31" t="s">
        <v>21</v>
      </c>
      <c r="K20" s="31" t="s">
        <v>105</v>
      </c>
      <c r="L20" s="31" t="s">
        <v>106</v>
      </c>
      <c r="M20" s="31" t="s">
        <v>995</v>
      </c>
      <c r="N20" s="29"/>
      <c r="O20" s="23"/>
      <c r="P20" s="54"/>
      <c r="Q20" s="117"/>
      <c r="R20" s="117"/>
      <c r="S20" s="29">
        <v>43225</v>
      </c>
      <c r="T20" s="492"/>
    </row>
    <row r="21" spans="1:20" ht="50.1" customHeight="1" x14ac:dyDescent="1.65">
      <c r="A21" s="31" t="s">
        <v>4289</v>
      </c>
      <c r="B21" s="37" t="s">
        <v>4337</v>
      </c>
      <c r="C21" s="31" t="s">
        <v>4338</v>
      </c>
      <c r="D21" s="31" t="s">
        <v>4339</v>
      </c>
      <c r="E21" s="31" t="s">
        <v>687</v>
      </c>
      <c r="F21" s="31" t="s">
        <v>123</v>
      </c>
      <c r="G21" s="31" t="s">
        <v>994</v>
      </c>
      <c r="H21" s="31" t="s">
        <v>4090</v>
      </c>
      <c r="I21" s="38">
        <v>0.83333333333333337</v>
      </c>
      <c r="J21" s="31" t="s">
        <v>21</v>
      </c>
      <c r="K21" s="31" t="s">
        <v>105</v>
      </c>
      <c r="L21" s="31" t="s">
        <v>106</v>
      </c>
      <c r="M21" s="31" t="s">
        <v>995</v>
      </c>
      <c r="N21" s="29"/>
      <c r="O21" s="23"/>
      <c r="P21" s="54"/>
      <c r="Q21" s="117"/>
      <c r="R21" s="117"/>
      <c r="S21" s="29">
        <v>43225</v>
      </c>
      <c r="T21" s="492"/>
    </row>
    <row r="22" spans="1:20" ht="50.1" customHeight="1" x14ac:dyDescent="1.65">
      <c r="A22" s="31" t="s">
        <v>4479</v>
      </c>
      <c r="B22" s="37" t="s">
        <v>4570</v>
      </c>
      <c r="C22" s="31" t="s">
        <v>4571</v>
      </c>
      <c r="D22" s="31" t="s">
        <v>4572</v>
      </c>
      <c r="E22" s="31" t="s">
        <v>687</v>
      </c>
      <c r="F22" s="31" t="s">
        <v>123</v>
      </c>
      <c r="G22" s="31" t="s">
        <v>994</v>
      </c>
      <c r="H22" s="31" t="s">
        <v>4090</v>
      </c>
      <c r="I22" s="38">
        <v>0.33333333333333331</v>
      </c>
      <c r="J22" s="31" t="s">
        <v>1516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117"/>
      <c r="R22" s="117"/>
      <c r="S22" s="29">
        <v>43225</v>
      </c>
      <c r="T22" s="388"/>
    </row>
    <row r="23" spans="1:20" ht="54" customHeight="1" x14ac:dyDescent="1.65">
      <c r="A23" s="696" t="s">
        <v>7858</v>
      </c>
      <c r="B23" s="696"/>
      <c r="C23" s="696"/>
      <c r="D23" s="696"/>
      <c r="E23" s="696"/>
      <c r="F23" s="696"/>
      <c r="G23" s="696"/>
      <c r="H23" s="696"/>
      <c r="I23" s="696"/>
      <c r="J23" s="696"/>
      <c r="K23" s="696"/>
      <c r="L23" s="696"/>
      <c r="M23" s="696"/>
      <c r="N23" s="23"/>
      <c r="O23" s="54"/>
      <c r="P23" s="131"/>
      <c r="Q23" s="117"/>
      <c r="R23" s="29"/>
      <c r="S23" s="24"/>
      <c r="T23" s="388"/>
    </row>
    <row r="24" spans="1:20" ht="54" customHeight="1" x14ac:dyDescent="1.65">
      <c r="A24" s="31" t="s">
        <v>6974</v>
      </c>
      <c r="B24" s="37" t="s">
        <v>6975</v>
      </c>
      <c r="C24" s="31" t="s">
        <v>6976</v>
      </c>
      <c r="D24" s="31" t="s">
        <v>6977</v>
      </c>
      <c r="E24" s="31" t="s">
        <v>101</v>
      </c>
      <c r="F24" s="31" t="s">
        <v>123</v>
      </c>
      <c r="G24" s="31" t="s">
        <v>124</v>
      </c>
      <c r="H24" s="31" t="s">
        <v>6809</v>
      </c>
      <c r="I24" s="38">
        <v>0.78819444444444442</v>
      </c>
      <c r="J24" s="31" t="s">
        <v>21</v>
      </c>
      <c r="K24" s="31" t="s">
        <v>105</v>
      </c>
      <c r="L24" s="31" t="s">
        <v>106</v>
      </c>
      <c r="M24" s="31" t="s">
        <v>995</v>
      </c>
      <c r="N24" s="23"/>
      <c r="O24" s="54"/>
      <c r="P24" s="131"/>
      <c r="Q24" s="117"/>
      <c r="R24" s="29"/>
      <c r="S24" s="29">
        <v>43725</v>
      </c>
      <c r="T24" s="388"/>
    </row>
    <row r="25" spans="1:20" ht="54" customHeight="1" x14ac:dyDescent="1.05">
      <c r="A25" s="696" t="s">
        <v>9526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23"/>
      <c r="O25" s="23"/>
      <c r="P25" s="23"/>
      <c r="Q25" s="29"/>
      <c r="R25" s="29"/>
      <c r="S25" s="29"/>
      <c r="T25" s="388"/>
    </row>
    <row r="26" spans="1:20" ht="54" customHeight="1" x14ac:dyDescent="1.05">
      <c r="A26" s="31" t="s">
        <v>7917</v>
      </c>
      <c r="B26" s="37" t="s">
        <v>7918</v>
      </c>
      <c r="C26" s="31" t="s">
        <v>7919</v>
      </c>
      <c r="D26" s="31" t="s">
        <v>7920</v>
      </c>
      <c r="E26" s="31" t="s">
        <v>101</v>
      </c>
      <c r="F26" s="31" t="s">
        <v>102</v>
      </c>
      <c r="G26" s="31" t="s">
        <v>1544</v>
      </c>
      <c r="H26" s="31" t="s">
        <v>7872</v>
      </c>
      <c r="I26" s="38">
        <v>0.41666666666666669</v>
      </c>
      <c r="J26" s="31" t="s">
        <v>21</v>
      </c>
      <c r="K26" s="31" t="s">
        <v>105</v>
      </c>
      <c r="L26" s="31" t="s">
        <v>106</v>
      </c>
      <c r="M26" s="31" t="s">
        <v>107</v>
      </c>
      <c r="N26" s="23"/>
      <c r="O26" s="23"/>
      <c r="P26" s="23"/>
      <c r="Q26" s="29"/>
      <c r="R26" s="29"/>
      <c r="S26" s="29">
        <v>22000</v>
      </c>
      <c r="T26" s="388"/>
    </row>
    <row r="27" spans="1:20" ht="54" customHeight="1" x14ac:dyDescent="1.3">
      <c r="A27" s="712" t="s">
        <v>10732</v>
      </c>
      <c r="B27" s="712"/>
      <c r="C27" s="712"/>
      <c r="D27" s="712"/>
      <c r="E27" s="712"/>
      <c r="F27" s="712"/>
      <c r="G27" s="712"/>
      <c r="H27" s="712"/>
      <c r="I27" s="712"/>
      <c r="J27" s="712"/>
      <c r="K27" s="712"/>
      <c r="L27" s="712"/>
      <c r="M27" s="712"/>
      <c r="N27" s="23"/>
      <c r="O27" s="23"/>
      <c r="P27" s="23"/>
      <c r="Q27" s="29"/>
      <c r="R27" s="29"/>
      <c r="S27" s="29"/>
      <c r="T27" s="388"/>
    </row>
    <row r="28" spans="1:20" ht="54" customHeight="1" x14ac:dyDescent="1.05">
      <c r="A28" s="334" t="s">
        <v>10294</v>
      </c>
      <c r="B28" s="335" t="s">
        <v>5926</v>
      </c>
      <c r="C28" s="334" t="s">
        <v>10295</v>
      </c>
      <c r="D28" s="334" t="s">
        <v>10296</v>
      </c>
      <c r="E28" s="334" t="s">
        <v>101</v>
      </c>
      <c r="F28" s="334" t="s">
        <v>102</v>
      </c>
      <c r="G28" s="334" t="s">
        <v>1544</v>
      </c>
      <c r="H28" s="334" t="s">
        <v>10166</v>
      </c>
      <c r="I28" s="336">
        <v>0.41666666666666669</v>
      </c>
      <c r="J28" s="334" t="s">
        <v>21</v>
      </c>
      <c r="K28" s="334" t="s">
        <v>105</v>
      </c>
      <c r="L28" s="334" t="s">
        <v>106</v>
      </c>
      <c r="M28" s="334" t="s">
        <v>107</v>
      </c>
      <c r="N28" s="23"/>
      <c r="O28" s="23"/>
      <c r="P28" s="23"/>
      <c r="Q28" s="29"/>
      <c r="R28" s="29"/>
      <c r="S28" s="29">
        <v>22000</v>
      </c>
      <c r="T28" s="388"/>
    </row>
    <row r="29" spans="1:20" ht="54" customHeight="1" x14ac:dyDescent="1.05">
      <c r="A29" s="334" t="s">
        <v>10297</v>
      </c>
      <c r="B29" s="335" t="s">
        <v>10298</v>
      </c>
      <c r="C29" s="334" t="s">
        <v>10299</v>
      </c>
      <c r="D29" s="334" t="s">
        <v>10300</v>
      </c>
      <c r="E29" s="334" t="s">
        <v>101</v>
      </c>
      <c r="F29" s="334" t="s">
        <v>102</v>
      </c>
      <c r="G29" s="334" t="s">
        <v>1544</v>
      </c>
      <c r="H29" s="334" t="s">
        <v>10166</v>
      </c>
      <c r="I29" s="336">
        <v>0.41666666666666669</v>
      </c>
      <c r="J29" s="334" t="s">
        <v>21</v>
      </c>
      <c r="K29" s="334" t="s">
        <v>105</v>
      </c>
      <c r="L29" s="334" t="s">
        <v>106</v>
      </c>
      <c r="M29" s="334" t="s">
        <v>107</v>
      </c>
      <c r="N29" s="23"/>
      <c r="O29" s="23"/>
      <c r="P29" s="23"/>
      <c r="Q29" s="29"/>
      <c r="R29" s="29"/>
      <c r="S29" s="29">
        <v>22000</v>
      </c>
      <c r="T29" s="388"/>
    </row>
    <row r="30" spans="1:20" ht="54" customHeight="1" x14ac:dyDescent="0.7">
      <c r="A30" s="711" t="s">
        <v>9545</v>
      </c>
      <c r="B30" s="711"/>
      <c r="C30" s="711"/>
      <c r="D30" s="711"/>
      <c r="E30" s="711"/>
      <c r="F30" s="711"/>
      <c r="G30" s="711"/>
      <c r="H30" s="711"/>
      <c r="I30" s="711"/>
      <c r="J30" s="711"/>
      <c r="K30" s="711"/>
      <c r="L30" s="711"/>
      <c r="M30" s="711"/>
      <c r="N30" s="23"/>
      <c r="O30" s="23"/>
      <c r="P30" s="23"/>
      <c r="Q30" s="29"/>
      <c r="R30" s="29"/>
      <c r="S30" s="23"/>
      <c r="T30" s="388">
        <v>200000</v>
      </c>
    </row>
    <row r="31" spans="1:20" ht="54" customHeight="1" x14ac:dyDescent="1.3">
      <c r="A31" s="712" t="s">
        <v>13349</v>
      </c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23"/>
      <c r="O31" s="23"/>
      <c r="P31" s="23"/>
      <c r="Q31" s="29"/>
      <c r="R31" s="29"/>
      <c r="S31" s="29"/>
      <c r="T31" s="388"/>
    </row>
    <row r="32" spans="1:20" ht="54" customHeight="1" x14ac:dyDescent="1.05">
      <c r="A32" s="31" t="s">
        <v>11563</v>
      </c>
      <c r="B32" s="37" t="s">
        <v>11564</v>
      </c>
      <c r="C32" s="31" t="s">
        <v>11565</v>
      </c>
      <c r="D32" s="31" t="s">
        <v>11566</v>
      </c>
      <c r="E32" s="31" t="s">
        <v>687</v>
      </c>
      <c r="F32" s="31" t="s">
        <v>123</v>
      </c>
      <c r="G32" s="31" t="s">
        <v>1127</v>
      </c>
      <c r="H32" s="31" t="s">
        <v>11366</v>
      </c>
      <c r="I32" s="38">
        <v>0</v>
      </c>
      <c r="J32" s="31" t="s">
        <v>21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9"/>
      <c r="R32" s="29"/>
      <c r="S32" s="29">
        <v>43225</v>
      </c>
      <c r="T32" s="388"/>
    </row>
    <row r="33" spans="1:20" ht="54" customHeight="1" x14ac:dyDescent="1.05">
      <c r="A33" s="31" t="s">
        <v>11567</v>
      </c>
      <c r="B33" s="37" t="s">
        <v>11568</v>
      </c>
      <c r="C33" s="31" t="s">
        <v>11569</v>
      </c>
      <c r="D33" s="31" t="s">
        <v>11570</v>
      </c>
      <c r="E33" s="31" t="s">
        <v>687</v>
      </c>
      <c r="F33" s="31" t="s">
        <v>123</v>
      </c>
      <c r="G33" s="31" t="s">
        <v>1127</v>
      </c>
      <c r="H33" s="31" t="s">
        <v>11366</v>
      </c>
      <c r="I33" s="38">
        <v>0</v>
      </c>
      <c r="J33" s="31" t="s">
        <v>21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29"/>
      <c r="S33" s="29">
        <v>43225</v>
      </c>
      <c r="T33" s="388"/>
    </row>
    <row r="34" spans="1:20" ht="54" customHeight="1" x14ac:dyDescent="1.05">
      <c r="A34" s="31" t="s">
        <v>11571</v>
      </c>
      <c r="B34" s="37" t="s">
        <v>11572</v>
      </c>
      <c r="C34" s="31" t="s">
        <v>11573</v>
      </c>
      <c r="D34" s="31" t="s">
        <v>11574</v>
      </c>
      <c r="E34" s="31" t="s">
        <v>687</v>
      </c>
      <c r="F34" s="31" t="s">
        <v>123</v>
      </c>
      <c r="G34" s="31" t="s">
        <v>1127</v>
      </c>
      <c r="H34" s="31" t="s">
        <v>11366</v>
      </c>
      <c r="I34" s="38">
        <v>0</v>
      </c>
      <c r="J34" s="31" t="s">
        <v>21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29"/>
      <c r="S34" s="29">
        <v>43225</v>
      </c>
      <c r="T34" s="388"/>
    </row>
    <row r="35" spans="1:20" ht="54" customHeight="1" x14ac:dyDescent="1.05">
      <c r="A35" s="31" t="s">
        <v>11575</v>
      </c>
      <c r="B35" s="37" t="s">
        <v>11576</v>
      </c>
      <c r="C35" s="31" t="s">
        <v>11577</v>
      </c>
      <c r="D35" s="31" t="s">
        <v>11578</v>
      </c>
      <c r="E35" s="31" t="s">
        <v>687</v>
      </c>
      <c r="F35" s="31" t="s">
        <v>123</v>
      </c>
      <c r="G35" s="31" t="s">
        <v>1127</v>
      </c>
      <c r="H35" s="31" t="s">
        <v>11366</v>
      </c>
      <c r="I35" s="38">
        <v>0</v>
      </c>
      <c r="J35" s="31" t="s">
        <v>21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29"/>
      <c r="S35" s="29">
        <v>43225</v>
      </c>
      <c r="T35" s="388"/>
    </row>
    <row r="36" spans="1:20" ht="54" customHeight="1" x14ac:dyDescent="1.05">
      <c r="A36" s="31" t="s">
        <v>11579</v>
      </c>
      <c r="B36" s="37" t="s">
        <v>11580</v>
      </c>
      <c r="C36" s="31" t="s">
        <v>11581</v>
      </c>
      <c r="D36" s="31" t="s">
        <v>11582</v>
      </c>
      <c r="E36" s="31" t="s">
        <v>687</v>
      </c>
      <c r="F36" s="31" t="s">
        <v>123</v>
      </c>
      <c r="G36" s="31" t="s">
        <v>1127</v>
      </c>
      <c r="H36" s="31" t="s">
        <v>11366</v>
      </c>
      <c r="I36" s="38">
        <v>0</v>
      </c>
      <c r="J36" s="31" t="s">
        <v>21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29"/>
      <c r="S36" s="29">
        <v>43225</v>
      </c>
      <c r="T36" s="388"/>
    </row>
    <row r="37" spans="1:20" ht="54" customHeight="1" x14ac:dyDescent="1.05">
      <c r="A37" s="31" t="s">
        <v>11583</v>
      </c>
      <c r="B37" s="37" t="s">
        <v>11584</v>
      </c>
      <c r="C37" s="31" t="s">
        <v>11585</v>
      </c>
      <c r="D37" s="31" t="s">
        <v>11586</v>
      </c>
      <c r="E37" s="31" t="s">
        <v>687</v>
      </c>
      <c r="F37" s="31" t="s">
        <v>123</v>
      </c>
      <c r="G37" s="31" t="s">
        <v>1127</v>
      </c>
      <c r="H37" s="31" t="s">
        <v>11366</v>
      </c>
      <c r="I37" s="38">
        <v>0</v>
      </c>
      <c r="J37" s="31" t="s">
        <v>21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29"/>
      <c r="S37" s="29">
        <v>43225</v>
      </c>
      <c r="T37" s="388"/>
    </row>
    <row r="38" spans="1:20" ht="54" customHeight="1" x14ac:dyDescent="1.05">
      <c r="A38" s="31" t="s">
        <v>11587</v>
      </c>
      <c r="B38" s="37" t="s">
        <v>11588</v>
      </c>
      <c r="C38" s="31" t="s">
        <v>11589</v>
      </c>
      <c r="D38" s="31" t="s">
        <v>11590</v>
      </c>
      <c r="E38" s="31" t="s">
        <v>687</v>
      </c>
      <c r="F38" s="31" t="s">
        <v>123</v>
      </c>
      <c r="G38" s="31" t="s">
        <v>1127</v>
      </c>
      <c r="H38" s="31" t="s">
        <v>11366</v>
      </c>
      <c r="I38" s="38">
        <v>0</v>
      </c>
      <c r="J38" s="31" t="s">
        <v>21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9"/>
      <c r="R38" s="29"/>
      <c r="S38" s="29">
        <v>43225</v>
      </c>
      <c r="T38" s="388"/>
    </row>
    <row r="39" spans="1:20" ht="54" customHeight="1" x14ac:dyDescent="1.05">
      <c r="A39" s="31" t="s">
        <v>11591</v>
      </c>
      <c r="B39" s="37" t="s">
        <v>11592</v>
      </c>
      <c r="C39" s="31" t="s">
        <v>11593</v>
      </c>
      <c r="D39" s="31" t="s">
        <v>11594</v>
      </c>
      <c r="E39" s="31" t="s">
        <v>687</v>
      </c>
      <c r="F39" s="31" t="s">
        <v>123</v>
      </c>
      <c r="G39" s="31" t="s">
        <v>1127</v>
      </c>
      <c r="H39" s="31" t="s">
        <v>11366</v>
      </c>
      <c r="I39" s="38">
        <v>0</v>
      </c>
      <c r="J39" s="31" t="s">
        <v>21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9"/>
      <c r="R39" s="29"/>
      <c r="S39" s="29">
        <v>43225</v>
      </c>
      <c r="T39" s="388"/>
    </row>
    <row r="40" spans="1:20" ht="54" customHeight="1" x14ac:dyDescent="1.05">
      <c r="A40" s="31" t="s">
        <v>11595</v>
      </c>
      <c r="B40" s="37" t="s">
        <v>11596</v>
      </c>
      <c r="C40" s="31" t="s">
        <v>11597</v>
      </c>
      <c r="D40" s="31" t="s">
        <v>11598</v>
      </c>
      <c r="E40" s="31" t="s">
        <v>687</v>
      </c>
      <c r="F40" s="31" t="s">
        <v>123</v>
      </c>
      <c r="G40" s="31" t="s">
        <v>1127</v>
      </c>
      <c r="H40" s="31" t="s">
        <v>11366</v>
      </c>
      <c r="I40" s="38">
        <v>0</v>
      </c>
      <c r="J40" s="31" t="s">
        <v>21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9"/>
      <c r="R40" s="29"/>
      <c r="S40" s="29">
        <v>43225</v>
      </c>
      <c r="T40" s="388"/>
    </row>
    <row r="41" spans="1:20" ht="54" customHeight="1" x14ac:dyDescent="1.05">
      <c r="A41" s="31" t="s">
        <v>11599</v>
      </c>
      <c r="B41" s="37" t="s">
        <v>11600</v>
      </c>
      <c r="C41" s="31" t="s">
        <v>11601</v>
      </c>
      <c r="D41" s="31" t="s">
        <v>11602</v>
      </c>
      <c r="E41" s="31" t="s">
        <v>687</v>
      </c>
      <c r="F41" s="31" t="s">
        <v>123</v>
      </c>
      <c r="G41" s="31" t="s">
        <v>1127</v>
      </c>
      <c r="H41" s="31" t="s">
        <v>11366</v>
      </c>
      <c r="I41" s="38">
        <v>0</v>
      </c>
      <c r="J41" s="31" t="s">
        <v>21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9"/>
      <c r="R41" s="29"/>
      <c r="S41" s="29">
        <v>43225</v>
      </c>
      <c r="T41" s="388"/>
    </row>
    <row r="42" spans="1:20" ht="54" customHeight="1" x14ac:dyDescent="1.3">
      <c r="A42" s="712" t="s">
        <v>13348</v>
      </c>
      <c r="B42" s="712"/>
      <c r="C42" s="712"/>
      <c r="D42" s="712"/>
      <c r="E42" s="712"/>
      <c r="F42" s="712"/>
      <c r="G42" s="712"/>
      <c r="H42" s="712"/>
      <c r="I42" s="712"/>
      <c r="J42" s="712"/>
      <c r="K42" s="712"/>
      <c r="L42" s="712"/>
      <c r="M42" s="712"/>
      <c r="N42" s="23"/>
      <c r="O42" s="23"/>
      <c r="P42" s="23"/>
      <c r="Q42" s="29"/>
      <c r="R42" s="29"/>
      <c r="S42" s="29"/>
      <c r="T42" s="388"/>
    </row>
    <row r="43" spans="1:20" ht="54" customHeight="1" x14ac:dyDescent="1.05">
      <c r="A43" s="31" t="s">
        <v>12901</v>
      </c>
      <c r="B43" s="37" t="s">
        <v>12902</v>
      </c>
      <c r="C43" s="31" t="s">
        <v>12903</v>
      </c>
      <c r="D43" s="31" t="s">
        <v>12904</v>
      </c>
      <c r="E43" s="31" t="s">
        <v>687</v>
      </c>
      <c r="F43" s="31" t="s">
        <v>102</v>
      </c>
      <c r="G43" s="31" t="s">
        <v>490</v>
      </c>
      <c r="H43" s="31" t="s">
        <v>12839</v>
      </c>
      <c r="I43" s="38">
        <v>0.83333333333333337</v>
      </c>
      <c r="J43" s="31" t="s">
        <v>21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29"/>
      <c r="R43" s="29"/>
      <c r="S43" s="29">
        <v>25000</v>
      </c>
      <c r="T43" s="388"/>
    </row>
    <row r="44" spans="1:20" ht="54" customHeight="1" x14ac:dyDescent="1.05">
      <c r="A44" s="31" t="s">
        <v>12909</v>
      </c>
      <c r="B44" s="37" t="s">
        <v>12910</v>
      </c>
      <c r="C44" s="31" t="s">
        <v>12911</v>
      </c>
      <c r="D44" s="31" t="s">
        <v>12912</v>
      </c>
      <c r="E44" s="31" t="s">
        <v>687</v>
      </c>
      <c r="F44" s="31" t="s">
        <v>102</v>
      </c>
      <c r="G44" s="31" t="s">
        <v>490</v>
      </c>
      <c r="H44" s="31" t="s">
        <v>12839</v>
      </c>
      <c r="I44" s="38">
        <v>0.83333333333333337</v>
      </c>
      <c r="J44" s="31" t="s">
        <v>21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9"/>
      <c r="R44" s="29"/>
      <c r="S44" s="29">
        <v>25000</v>
      </c>
      <c r="T44" s="388"/>
    </row>
    <row r="45" spans="1:20" ht="54" customHeight="1" x14ac:dyDescent="0.7">
      <c r="A45" s="711" t="s">
        <v>14208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23"/>
      <c r="O45" s="23"/>
      <c r="P45" s="23"/>
      <c r="Q45" s="29"/>
      <c r="R45" s="29"/>
      <c r="S45" s="23"/>
      <c r="T45" s="388">
        <v>200000</v>
      </c>
    </row>
    <row r="46" spans="1:20" ht="54" customHeight="1" x14ac:dyDescent="1.3">
      <c r="A46" s="712" t="s">
        <v>15032</v>
      </c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23"/>
      <c r="O46" s="23"/>
      <c r="P46" s="23"/>
      <c r="Q46" s="29"/>
      <c r="R46" s="29"/>
      <c r="S46" s="29"/>
      <c r="T46" s="388"/>
    </row>
    <row r="47" spans="1:20" ht="54" customHeight="1" x14ac:dyDescent="1.05">
      <c r="A47" s="26" t="s">
        <v>13812</v>
      </c>
      <c r="B47" s="27" t="s">
        <v>13813</v>
      </c>
      <c r="C47" s="31" t="s">
        <v>13814</v>
      </c>
      <c r="D47" s="26" t="s">
        <v>13815</v>
      </c>
      <c r="E47" s="26" t="s">
        <v>101</v>
      </c>
      <c r="F47" s="26" t="s">
        <v>102</v>
      </c>
      <c r="G47" s="26" t="s">
        <v>567</v>
      </c>
      <c r="H47" s="26" t="s">
        <v>13746</v>
      </c>
      <c r="I47" s="28">
        <v>8.3333333333333329E-2</v>
      </c>
      <c r="J47" s="26" t="s">
        <v>21</v>
      </c>
      <c r="K47" s="31" t="s">
        <v>105</v>
      </c>
      <c r="L47" s="26" t="s">
        <v>106</v>
      </c>
      <c r="M47" s="26" t="s">
        <v>107</v>
      </c>
      <c r="N47" s="23"/>
      <c r="O47" s="23"/>
      <c r="P47" s="23"/>
      <c r="Q47" s="29"/>
      <c r="R47" s="29" cm="1">
        <f t="array" aca="1" ref="R47" ca="1">R47:S47</f>
        <v>0</v>
      </c>
      <c r="S47" s="175">
        <v>22000</v>
      </c>
      <c r="T47" s="388"/>
    </row>
    <row r="48" spans="1:20" ht="54" customHeight="1" x14ac:dyDescent="1.05">
      <c r="A48" s="31" t="s">
        <v>14014</v>
      </c>
      <c r="B48" s="37" t="s">
        <v>14015</v>
      </c>
      <c r="C48" s="31" t="s">
        <v>14016</v>
      </c>
      <c r="D48" s="31" t="s">
        <v>14017</v>
      </c>
      <c r="E48" s="31" t="s">
        <v>687</v>
      </c>
      <c r="F48" s="31" t="s">
        <v>123</v>
      </c>
      <c r="G48" s="31" t="s">
        <v>994</v>
      </c>
      <c r="H48" s="31" t="s">
        <v>13746</v>
      </c>
      <c r="I48" s="38">
        <v>0.29166666666666669</v>
      </c>
      <c r="J48" s="31" t="s">
        <v>21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9"/>
      <c r="R48" s="29"/>
      <c r="S48" s="29">
        <v>43225</v>
      </c>
      <c r="T48" s="388"/>
    </row>
    <row r="49" spans="1:20" ht="54" customHeight="1" x14ac:dyDescent="1.05">
      <c r="A49" s="31" t="s">
        <v>14018</v>
      </c>
      <c r="B49" s="37" t="s">
        <v>14019</v>
      </c>
      <c r="C49" s="31" t="s">
        <v>14020</v>
      </c>
      <c r="D49" s="31" t="s">
        <v>14021</v>
      </c>
      <c r="E49" s="31" t="s">
        <v>687</v>
      </c>
      <c r="F49" s="31" t="s">
        <v>123</v>
      </c>
      <c r="G49" s="31" t="s">
        <v>994</v>
      </c>
      <c r="H49" s="31" t="s">
        <v>13746</v>
      </c>
      <c r="I49" s="38">
        <v>0.29166666666666669</v>
      </c>
      <c r="J49" s="31" t="s">
        <v>21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9"/>
      <c r="R49" s="29"/>
      <c r="S49" s="29">
        <v>43225</v>
      </c>
      <c r="T49" s="388"/>
    </row>
    <row r="50" spans="1:20" ht="54" customHeight="1" x14ac:dyDescent="1.05">
      <c r="A50" s="31" t="s">
        <v>14032</v>
      </c>
      <c r="B50" s="37" t="s">
        <v>14033</v>
      </c>
      <c r="C50" s="31" t="s">
        <v>14034</v>
      </c>
      <c r="D50" s="31" t="s">
        <v>14035</v>
      </c>
      <c r="E50" s="31" t="s">
        <v>687</v>
      </c>
      <c r="F50" s="31" t="s">
        <v>123</v>
      </c>
      <c r="G50" s="31" t="s">
        <v>994</v>
      </c>
      <c r="H50" s="31" t="s">
        <v>13746</v>
      </c>
      <c r="I50" s="38">
        <v>0.29166666666666669</v>
      </c>
      <c r="J50" s="31" t="s">
        <v>21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29"/>
      <c r="S50" s="29">
        <v>43225</v>
      </c>
      <c r="T50" s="388"/>
    </row>
    <row r="51" spans="1:20" ht="54" customHeight="1" x14ac:dyDescent="1.05">
      <c r="A51" s="31" t="s">
        <v>14198</v>
      </c>
      <c r="B51" s="37" t="s">
        <v>8788</v>
      </c>
      <c r="C51" s="31" t="s">
        <v>14199</v>
      </c>
      <c r="D51" s="31" t="s">
        <v>14200</v>
      </c>
      <c r="E51" s="31" t="s">
        <v>687</v>
      </c>
      <c r="F51" s="31" t="s">
        <v>123</v>
      </c>
      <c r="G51" s="31" t="s">
        <v>994</v>
      </c>
      <c r="H51" s="31" t="s">
        <v>13746</v>
      </c>
      <c r="I51" s="38">
        <v>0.83333333333333337</v>
      </c>
      <c r="J51" s="31" t="s">
        <v>1516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9"/>
      <c r="R51" s="29"/>
      <c r="S51" s="29">
        <v>43225</v>
      </c>
      <c r="T51" s="388"/>
    </row>
    <row r="52" spans="1:20" ht="54" customHeight="1" x14ac:dyDescent="0.7">
      <c r="A52" s="698" t="s">
        <v>15046</v>
      </c>
      <c r="B52" s="699"/>
      <c r="C52" s="699"/>
      <c r="D52" s="699"/>
      <c r="E52" s="699"/>
      <c r="F52" s="699"/>
      <c r="G52" s="699"/>
      <c r="H52" s="699"/>
      <c r="I52" s="699"/>
      <c r="J52" s="699"/>
      <c r="K52" s="699"/>
      <c r="L52" s="699"/>
      <c r="M52" s="700"/>
      <c r="N52" s="23"/>
      <c r="O52" s="23"/>
      <c r="P52" s="23"/>
      <c r="Q52" s="29"/>
      <c r="R52" s="29"/>
      <c r="S52" s="23"/>
      <c r="T52" s="388">
        <v>295000</v>
      </c>
    </row>
    <row r="53" spans="1:20" ht="54" customHeight="1" x14ac:dyDescent="1.05">
      <c r="A53" s="752" t="s">
        <v>15396</v>
      </c>
      <c r="B53" s="753"/>
      <c r="C53" s="753"/>
      <c r="D53" s="753"/>
      <c r="E53" s="753"/>
      <c r="F53" s="753"/>
      <c r="G53" s="753"/>
      <c r="H53" s="753"/>
      <c r="I53" s="753"/>
      <c r="J53" s="753"/>
      <c r="K53" s="753"/>
      <c r="L53" s="753"/>
      <c r="M53" s="754"/>
      <c r="N53" s="23"/>
      <c r="O53" s="23"/>
      <c r="P53" s="23"/>
      <c r="Q53" s="29"/>
      <c r="R53" s="29"/>
      <c r="S53" s="175"/>
      <c r="T53" s="388"/>
    </row>
    <row r="54" spans="1:20" ht="54" customHeight="1" x14ac:dyDescent="1.05">
      <c r="A54" s="31" t="s">
        <v>15176</v>
      </c>
      <c r="B54" s="37" t="s">
        <v>4896</v>
      </c>
      <c r="C54" s="31" t="s">
        <v>15177</v>
      </c>
      <c r="D54" s="31" t="s">
        <v>15178</v>
      </c>
      <c r="E54" s="31" t="s">
        <v>687</v>
      </c>
      <c r="F54" s="31" t="s">
        <v>123</v>
      </c>
      <c r="G54" s="31" t="s">
        <v>1127</v>
      </c>
      <c r="H54" s="31" t="s">
        <v>15049</v>
      </c>
      <c r="I54" s="38">
        <v>0.375</v>
      </c>
      <c r="J54" s="31" t="s">
        <v>21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9"/>
      <c r="R54" s="29"/>
      <c r="S54" s="29">
        <v>43225</v>
      </c>
      <c r="T54" s="388"/>
    </row>
    <row r="55" spans="1:20" ht="54" customHeight="1" x14ac:dyDescent="1.05">
      <c r="A55" s="31" t="s">
        <v>15179</v>
      </c>
      <c r="B55" s="37" t="s">
        <v>11419</v>
      </c>
      <c r="C55" s="31" t="s">
        <v>15180</v>
      </c>
      <c r="D55" s="31" t="s">
        <v>15181</v>
      </c>
      <c r="E55" s="31" t="s">
        <v>687</v>
      </c>
      <c r="F55" s="31" t="s">
        <v>123</v>
      </c>
      <c r="G55" s="31" t="s">
        <v>1127</v>
      </c>
      <c r="H55" s="31" t="s">
        <v>15049</v>
      </c>
      <c r="I55" s="38">
        <v>0.375</v>
      </c>
      <c r="J55" s="31" t="s">
        <v>21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29"/>
      <c r="S55" s="29">
        <v>43225</v>
      </c>
      <c r="T55" s="388"/>
    </row>
    <row r="56" spans="1:20" ht="54" customHeight="1" x14ac:dyDescent="1.05">
      <c r="A56" s="31" t="s">
        <v>15182</v>
      </c>
      <c r="B56" s="37" t="s">
        <v>2866</v>
      </c>
      <c r="C56" s="31" t="s">
        <v>15183</v>
      </c>
      <c r="D56" s="31" t="s">
        <v>15184</v>
      </c>
      <c r="E56" s="31" t="s">
        <v>687</v>
      </c>
      <c r="F56" s="31" t="s">
        <v>123</v>
      </c>
      <c r="G56" s="31" t="s">
        <v>1127</v>
      </c>
      <c r="H56" s="31" t="s">
        <v>15049</v>
      </c>
      <c r="I56" s="38">
        <v>0.375</v>
      </c>
      <c r="J56" s="31" t="s">
        <v>21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29"/>
      <c r="S56" s="29">
        <v>43225</v>
      </c>
      <c r="T56" s="388"/>
    </row>
    <row r="57" spans="1:20" ht="54" customHeight="1" x14ac:dyDescent="1.05">
      <c r="A57" s="31" t="s">
        <v>15185</v>
      </c>
      <c r="B57" s="37" t="s">
        <v>3042</v>
      </c>
      <c r="C57" s="31" t="s">
        <v>15186</v>
      </c>
      <c r="D57" s="31" t="s">
        <v>15187</v>
      </c>
      <c r="E57" s="31" t="s">
        <v>687</v>
      </c>
      <c r="F57" s="31" t="s">
        <v>123</v>
      </c>
      <c r="G57" s="31" t="s">
        <v>1127</v>
      </c>
      <c r="H57" s="31" t="s">
        <v>15049</v>
      </c>
      <c r="I57" s="38">
        <v>0.375</v>
      </c>
      <c r="J57" s="31" t="s">
        <v>21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9"/>
      <c r="R57" s="29"/>
      <c r="S57" s="29">
        <v>43225</v>
      </c>
      <c r="T57" s="388"/>
    </row>
    <row r="58" spans="1:20" ht="54" customHeight="1" x14ac:dyDescent="0.7">
      <c r="A58" s="698" t="s">
        <v>15627</v>
      </c>
      <c r="B58" s="699"/>
      <c r="C58" s="699"/>
      <c r="D58" s="699"/>
      <c r="E58" s="699"/>
      <c r="F58" s="699"/>
      <c r="G58" s="699"/>
      <c r="H58" s="699"/>
      <c r="I58" s="699"/>
      <c r="J58" s="699"/>
      <c r="K58" s="699"/>
      <c r="L58" s="699"/>
      <c r="M58" s="700"/>
      <c r="N58" s="23"/>
      <c r="O58" s="23"/>
      <c r="P58" s="23"/>
      <c r="Q58" s="29"/>
      <c r="R58" s="29"/>
      <c r="S58" s="23"/>
      <c r="T58" s="388">
        <v>160000</v>
      </c>
    </row>
    <row r="59" spans="1:20" ht="54" customHeight="1" x14ac:dyDescent="0.7">
      <c r="A59" s="698" t="s">
        <v>15627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700"/>
      <c r="N59" s="23"/>
      <c r="O59" s="23"/>
      <c r="P59" s="23"/>
      <c r="Q59" s="29"/>
      <c r="R59" s="29">
        <v>350</v>
      </c>
      <c r="S59" s="23"/>
      <c r="T59" s="388"/>
    </row>
    <row r="60" spans="1:20" ht="54" customHeight="1" x14ac:dyDescent="1.05">
      <c r="A60" s="688" t="s">
        <v>16177</v>
      </c>
      <c r="B60" s="689"/>
      <c r="C60" s="689"/>
      <c r="D60" s="689"/>
      <c r="E60" s="689"/>
      <c r="F60" s="689"/>
      <c r="G60" s="689"/>
      <c r="H60" s="689"/>
      <c r="I60" s="689"/>
      <c r="J60" s="689"/>
      <c r="K60" s="689"/>
      <c r="L60" s="689"/>
      <c r="M60" s="690"/>
      <c r="N60" s="23"/>
      <c r="O60" s="23"/>
      <c r="P60" s="23"/>
      <c r="Q60" s="29"/>
      <c r="R60" s="23"/>
      <c r="S60" s="29"/>
      <c r="T60" s="388"/>
    </row>
    <row r="61" spans="1:20" ht="54" customHeight="1" x14ac:dyDescent="1.05">
      <c r="A61" s="31" t="s">
        <v>15695</v>
      </c>
      <c r="B61" s="37" t="s">
        <v>15696</v>
      </c>
      <c r="C61" s="31" t="s">
        <v>15697</v>
      </c>
      <c r="D61" s="31" t="s">
        <v>15698</v>
      </c>
      <c r="E61" s="31" t="s">
        <v>101</v>
      </c>
      <c r="F61" s="31" t="s">
        <v>123</v>
      </c>
      <c r="G61" s="31" t="s">
        <v>124</v>
      </c>
      <c r="H61" s="31" t="s">
        <v>15633</v>
      </c>
      <c r="I61" s="38">
        <v>0.25</v>
      </c>
      <c r="J61" s="31" t="s">
        <v>21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29"/>
      <c r="R61" s="23"/>
      <c r="S61" s="29">
        <v>22400</v>
      </c>
      <c r="T61" s="388"/>
    </row>
    <row r="62" spans="1:20" ht="54" customHeight="1" x14ac:dyDescent="1.05">
      <c r="A62" s="31" t="s">
        <v>15699</v>
      </c>
      <c r="B62" s="37" t="s">
        <v>15700</v>
      </c>
      <c r="C62" s="31" t="s">
        <v>15701</v>
      </c>
      <c r="D62" s="31" t="s">
        <v>15702</v>
      </c>
      <c r="E62" s="31" t="s">
        <v>687</v>
      </c>
      <c r="F62" s="31" t="s">
        <v>102</v>
      </c>
      <c r="G62" s="31" t="s">
        <v>490</v>
      </c>
      <c r="H62" s="31" t="s">
        <v>15633</v>
      </c>
      <c r="I62" s="38">
        <v>0.53472222222222221</v>
      </c>
      <c r="J62" s="31" t="s">
        <v>21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9"/>
      <c r="R62" s="23"/>
      <c r="S62" s="29">
        <v>22400</v>
      </c>
      <c r="T62" s="388"/>
    </row>
    <row r="63" spans="1:20" ht="54" customHeight="1" x14ac:dyDescent="1.05">
      <c r="A63" s="688" t="s">
        <v>16735</v>
      </c>
      <c r="B63" s="689"/>
      <c r="C63" s="689"/>
      <c r="D63" s="689"/>
      <c r="E63" s="689"/>
      <c r="F63" s="689"/>
      <c r="G63" s="689"/>
      <c r="H63" s="689"/>
      <c r="I63" s="689"/>
      <c r="J63" s="689"/>
      <c r="K63" s="689"/>
      <c r="L63" s="689"/>
      <c r="M63" s="690"/>
      <c r="N63" s="31"/>
      <c r="O63" s="31"/>
      <c r="P63" s="31"/>
      <c r="Q63" s="29"/>
      <c r="R63" s="23"/>
      <c r="S63" s="29"/>
      <c r="T63" s="388"/>
    </row>
    <row r="64" spans="1:20" ht="54" customHeight="1" x14ac:dyDescent="1.05">
      <c r="A64" s="31" t="s">
        <v>16242</v>
      </c>
      <c r="B64" s="31" t="s">
        <v>10302</v>
      </c>
      <c r="C64" s="31" t="s">
        <v>16183</v>
      </c>
      <c r="D64" s="31" t="s">
        <v>16243</v>
      </c>
      <c r="E64" s="31" t="s">
        <v>101</v>
      </c>
      <c r="F64" s="31" t="s">
        <v>123</v>
      </c>
      <c r="G64" s="31" t="s">
        <v>16205</v>
      </c>
      <c r="H64" s="31" t="s">
        <v>16244</v>
      </c>
      <c r="I64" s="31"/>
      <c r="J64" s="31" t="s">
        <v>21</v>
      </c>
      <c r="K64" s="31"/>
      <c r="L64" s="31" t="s">
        <v>106</v>
      </c>
      <c r="M64" s="31" t="s">
        <v>995</v>
      </c>
      <c r="N64" s="31" t="s">
        <v>105</v>
      </c>
      <c r="O64" s="31"/>
      <c r="P64" s="31"/>
      <c r="Q64" s="29"/>
      <c r="R64" s="23"/>
      <c r="S64" s="29">
        <v>44125</v>
      </c>
      <c r="T64" s="388"/>
    </row>
    <row r="65" spans="1:20" ht="54" customHeight="1" x14ac:dyDescent="1.05">
      <c r="A65" s="31" t="s">
        <v>16245</v>
      </c>
      <c r="B65" s="31" t="s">
        <v>16246</v>
      </c>
      <c r="C65" s="31" t="s">
        <v>16183</v>
      </c>
      <c r="D65" s="31" t="s">
        <v>16247</v>
      </c>
      <c r="E65" s="31" t="s">
        <v>687</v>
      </c>
      <c r="F65" s="31" t="s">
        <v>123</v>
      </c>
      <c r="G65" s="31" t="s">
        <v>16248</v>
      </c>
      <c r="H65" s="31" t="s">
        <v>16249</v>
      </c>
      <c r="I65" s="31"/>
      <c r="J65" s="31" t="s">
        <v>21</v>
      </c>
      <c r="K65" s="31"/>
      <c r="L65" s="31" t="s">
        <v>106</v>
      </c>
      <c r="M65" s="31" t="s">
        <v>995</v>
      </c>
      <c r="N65" s="31" t="s">
        <v>105</v>
      </c>
      <c r="O65" s="31"/>
      <c r="P65" s="31"/>
      <c r="Q65" s="29"/>
      <c r="R65" s="23"/>
      <c r="S65" s="29">
        <v>43625</v>
      </c>
      <c r="T65" s="388"/>
    </row>
    <row r="66" spans="1:20" ht="54" customHeight="1" x14ac:dyDescent="1.05">
      <c r="A66" s="31" t="s">
        <v>16250</v>
      </c>
      <c r="B66" s="31" t="s">
        <v>12204</v>
      </c>
      <c r="C66" s="31" t="s">
        <v>16183</v>
      </c>
      <c r="D66" s="31" t="s">
        <v>16251</v>
      </c>
      <c r="E66" s="31" t="s">
        <v>687</v>
      </c>
      <c r="F66" s="31" t="s">
        <v>123</v>
      </c>
      <c r="G66" s="31" t="s">
        <v>16248</v>
      </c>
      <c r="H66" s="31" t="s">
        <v>16249</v>
      </c>
      <c r="I66" s="31"/>
      <c r="J66" s="31" t="s">
        <v>21</v>
      </c>
      <c r="K66" s="31"/>
      <c r="L66" s="31" t="s">
        <v>106</v>
      </c>
      <c r="M66" s="31" t="s">
        <v>995</v>
      </c>
      <c r="N66" s="31" t="s">
        <v>105</v>
      </c>
      <c r="O66" s="31"/>
      <c r="P66" s="31"/>
      <c r="Q66" s="29"/>
      <c r="R66" s="23"/>
      <c r="S66" s="29">
        <v>43625</v>
      </c>
      <c r="T66" s="388"/>
    </row>
    <row r="67" spans="1:20" ht="54" customHeight="1" x14ac:dyDescent="1.05">
      <c r="A67" s="31" t="s">
        <v>16252</v>
      </c>
      <c r="B67" s="31" t="s">
        <v>16253</v>
      </c>
      <c r="C67" s="31" t="s">
        <v>16183</v>
      </c>
      <c r="D67" s="31" t="s">
        <v>16254</v>
      </c>
      <c r="E67" s="31" t="s">
        <v>687</v>
      </c>
      <c r="F67" s="31" t="s">
        <v>123</v>
      </c>
      <c r="G67" s="31" t="s">
        <v>16248</v>
      </c>
      <c r="H67" s="31" t="s">
        <v>16249</v>
      </c>
      <c r="I67" s="31"/>
      <c r="J67" s="31" t="s">
        <v>21</v>
      </c>
      <c r="K67" s="31"/>
      <c r="L67" s="31" t="s">
        <v>106</v>
      </c>
      <c r="M67" s="31" t="s">
        <v>995</v>
      </c>
      <c r="N67" s="31" t="s">
        <v>105</v>
      </c>
      <c r="O67" s="31"/>
      <c r="P67" s="31"/>
      <c r="Q67" s="29"/>
      <c r="R67" s="23"/>
      <c r="S67" s="29">
        <v>43625</v>
      </c>
      <c r="T67" s="388"/>
    </row>
    <row r="68" spans="1:20" ht="54" customHeight="1" x14ac:dyDescent="1.05">
      <c r="A68" s="31" t="s">
        <v>16255</v>
      </c>
      <c r="B68" s="31" t="s">
        <v>16256</v>
      </c>
      <c r="C68" s="31" t="s">
        <v>16183</v>
      </c>
      <c r="D68" s="31" t="s">
        <v>16257</v>
      </c>
      <c r="E68" s="31" t="s">
        <v>687</v>
      </c>
      <c r="F68" s="31" t="s">
        <v>123</v>
      </c>
      <c r="G68" s="31" t="s">
        <v>16248</v>
      </c>
      <c r="H68" s="31" t="s">
        <v>16249</v>
      </c>
      <c r="I68" s="31"/>
      <c r="J68" s="31" t="s">
        <v>21</v>
      </c>
      <c r="K68" s="31"/>
      <c r="L68" s="31" t="s">
        <v>106</v>
      </c>
      <c r="M68" s="31" t="s">
        <v>995</v>
      </c>
      <c r="N68" s="31" t="s">
        <v>105</v>
      </c>
      <c r="O68" s="31"/>
      <c r="P68" s="31"/>
      <c r="Q68" s="29"/>
      <c r="R68" s="23"/>
      <c r="S68" s="29">
        <v>43625</v>
      </c>
      <c r="T68" s="388"/>
    </row>
    <row r="69" spans="1:20" ht="54" customHeight="1" x14ac:dyDescent="1.05">
      <c r="A69" s="31" t="s">
        <v>16258</v>
      </c>
      <c r="B69" s="31" t="s">
        <v>16259</v>
      </c>
      <c r="C69" s="31" t="s">
        <v>16183</v>
      </c>
      <c r="D69" s="31" t="s">
        <v>16260</v>
      </c>
      <c r="E69" s="31" t="s">
        <v>101</v>
      </c>
      <c r="F69" s="31" t="s">
        <v>123</v>
      </c>
      <c r="G69" s="31" t="s">
        <v>16227</v>
      </c>
      <c r="H69" s="31" t="s">
        <v>16224</v>
      </c>
      <c r="I69" s="31"/>
      <c r="J69" s="31" t="s">
        <v>21</v>
      </c>
      <c r="K69" s="31"/>
      <c r="L69" s="31" t="s">
        <v>106</v>
      </c>
      <c r="M69" s="31" t="s">
        <v>995</v>
      </c>
      <c r="N69" s="31" t="s">
        <v>105</v>
      </c>
      <c r="O69" s="31"/>
      <c r="P69" s="31"/>
      <c r="Q69" s="29"/>
      <c r="R69" s="23"/>
      <c r="S69" s="29">
        <v>44125</v>
      </c>
      <c r="T69" s="388"/>
    </row>
    <row r="70" spans="1:20" ht="54" customHeight="1" x14ac:dyDescent="1.05">
      <c r="A70" s="31" t="s">
        <v>16261</v>
      </c>
      <c r="B70" s="31" t="s">
        <v>16262</v>
      </c>
      <c r="C70" s="31" t="s">
        <v>16183</v>
      </c>
      <c r="D70" s="31" t="s">
        <v>16263</v>
      </c>
      <c r="E70" s="31" t="s">
        <v>101</v>
      </c>
      <c r="F70" s="31" t="s">
        <v>123</v>
      </c>
      <c r="G70" s="31" t="s">
        <v>16205</v>
      </c>
      <c r="H70" s="31" t="s">
        <v>16244</v>
      </c>
      <c r="I70" s="31"/>
      <c r="J70" s="31" t="s">
        <v>21</v>
      </c>
      <c r="K70" s="31"/>
      <c r="L70" s="31" t="s">
        <v>106</v>
      </c>
      <c r="M70" s="31" t="s">
        <v>995</v>
      </c>
      <c r="N70" s="31" t="s">
        <v>105</v>
      </c>
      <c r="O70" s="31"/>
      <c r="P70" s="31"/>
      <c r="Q70" s="29"/>
      <c r="R70" s="23"/>
      <c r="S70" s="29">
        <v>44125</v>
      </c>
      <c r="T70" s="388"/>
    </row>
    <row r="71" spans="1:20" ht="54" customHeight="1" x14ac:dyDescent="0.7">
      <c r="A71" s="223" t="s">
        <v>17305</v>
      </c>
      <c r="B71" s="225"/>
      <c r="C71" s="223"/>
      <c r="D71" s="223">
        <v>28323968</v>
      </c>
      <c r="E71" s="223" t="s">
        <v>17253</v>
      </c>
      <c r="F71" s="223" t="s">
        <v>102</v>
      </c>
      <c r="G71" s="223"/>
      <c r="H71" s="380">
        <v>46182</v>
      </c>
      <c r="I71" s="223"/>
      <c r="J71" s="223"/>
      <c r="K71" s="223"/>
      <c r="L71" s="223"/>
      <c r="M71" s="223" t="s">
        <v>11351</v>
      </c>
      <c r="N71" s="223"/>
      <c r="O71" s="223"/>
      <c r="P71" s="223"/>
      <c r="Q71" s="29"/>
      <c r="R71" s="140"/>
      <c r="S71" s="29">
        <v>18000</v>
      </c>
      <c r="T71" s="388"/>
    </row>
    <row r="72" spans="1:20" ht="54" customHeight="1" x14ac:dyDescent="0.7">
      <c r="A72" s="727" t="s">
        <v>17244</v>
      </c>
      <c r="B72" s="728"/>
      <c r="C72" s="728"/>
      <c r="D72" s="728"/>
      <c r="E72" s="728"/>
      <c r="F72" s="728"/>
      <c r="G72" s="728"/>
      <c r="H72" s="728"/>
      <c r="I72" s="728"/>
      <c r="J72" s="728"/>
      <c r="K72" s="728"/>
      <c r="L72" s="728"/>
      <c r="M72" s="729"/>
      <c r="N72" s="213"/>
      <c r="O72" s="213"/>
      <c r="P72" s="213"/>
      <c r="Q72" s="29"/>
      <c r="R72" s="140"/>
      <c r="S72" s="213"/>
      <c r="T72" s="388">
        <v>150000</v>
      </c>
    </row>
    <row r="73" spans="1:20" ht="54" customHeight="1" x14ac:dyDescent="1.05">
      <c r="A73" s="704" t="s">
        <v>17937</v>
      </c>
      <c r="B73" s="705"/>
      <c r="C73" s="705"/>
      <c r="D73" s="705"/>
      <c r="E73" s="705"/>
      <c r="F73" s="705"/>
      <c r="G73" s="705"/>
      <c r="H73" s="705"/>
      <c r="I73" s="705"/>
      <c r="J73" s="705"/>
      <c r="K73" s="705"/>
      <c r="L73" s="705"/>
      <c r="M73" s="705"/>
      <c r="N73" s="706"/>
      <c r="O73" s="23"/>
      <c r="P73" s="23"/>
      <c r="Q73" s="29"/>
      <c r="R73" s="23"/>
      <c r="S73" s="29"/>
      <c r="T73" s="388"/>
    </row>
    <row r="74" spans="1:20" ht="54" customHeight="1" x14ac:dyDescent="1.05">
      <c r="A74" s="399" t="s">
        <v>17506</v>
      </c>
      <c r="B74" s="399" t="s">
        <v>17436</v>
      </c>
      <c r="C74" s="399" t="s">
        <v>17507</v>
      </c>
      <c r="D74" s="399" t="s">
        <v>17508</v>
      </c>
      <c r="E74" s="399" t="s">
        <v>687</v>
      </c>
      <c r="F74" s="399" t="s">
        <v>102</v>
      </c>
      <c r="G74" s="399" t="s">
        <v>17122</v>
      </c>
      <c r="H74" s="399" t="s">
        <v>16244</v>
      </c>
      <c r="I74" s="400">
        <v>0.375</v>
      </c>
      <c r="J74" s="399" t="s">
        <v>21</v>
      </c>
      <c r="K74" s="399" t="s">
        <v>105</v>
      </c>
      <c r="L74" s="399" t="s">
        <v>106</v>
      </c>
      <c r="M74" s="399" t="s">
        <v>491</v>
      </c>
      <c r="N74" s="399" t="s">
        <v>491</v>
      </c>
      <c r="O74" s="23"/>
      <c r="P74" s="23"/>
      <c r="Q74" s="29"/>
      <c r="R74" s="23"/>
      <c r="S74" s="29">
        <v>25200</v>
      </c>
      <c r="T74" s="388"/>
    </row>
    <row r="75" spans="1:20" ht="54" customHeight="1" x14ac:dyDescent="1.05">
      <c r="A75" s="399" t="s">
        <v>17509</v>
      </c>
      <c r="B75" s="399" t="s">
        <v>17510</v>
      </c>
      <c r="C75" s="399" t="s">
        <v>17511</v>
      </c>
      <c r="D75" s="399" t="s">
        <v>17512</v>
      </c>
      <c r="E75" s="399" t="s">
        <v>101</v>
      </c>
      <c r="F75" s="399" t="s">
        <v>102</v>
      </c>
      <c r="G75" s="399" t="s">
        <v>16190</v>
      </c>
      <c r="H75" s="399" t="s">
        <v>16973</v>
      </c>
      <c r="I75" s="400">
        <v>0.41666666666666669</v>
      </c>
      <c r="J75" s="399" t="s">
        <v>21</v>
      </c>
      <c r="K75" s="399" t="s">
        <v>105</v>
      </c>
      <c r="L75" s="399" t="s">
        <v>106</v>
      </c>
      <c r="M75" s="399" t="s">
        <v>491</v>
      </c>
      <c r="N75" s="399" t="s">
        <v>491</v>
      </c>
      <c r="O75" s="23"/>
      <c r="P75" s="23"/>
      <c r="Q75" s="29"/>
      <c r="R75" s="23"/>
      <c r="S75" s="29">
        <v>26200</v>
      </c>
      <c r="T75" s="388"/>
    </row>
    <row r="76" spans="1:20" ht="54" customHeight="1" x14ac:dyDescent="1.05">
      <c r="A76" s="399" t="s">
        <v>17513</v>
      </c>
      <c r="B76" s="399" t="s">
        <v>17514</v>
      </c>
      <c r="C76" s="399" t="s">
        <v>17515</v>
      </c>
      <c r="D76" s="399" t="s">
        <v>17516</v>
      </c>
      <c r="E76" s="399" t="s">
        <v>101</v>
      </c>
      <c r="F76" s="399" t="s">
        <v>102</v>
      </c>
      <c r="G76" s="399" t="s">
        <v>16190</v>
      </c>
      <c r="H76" s="399" t="s">
        <v>16973</v>
      </c>
      <c r="I76" s="400">
        <v>0.41666666666666669</v>
      </c>
      <c r="J76" s="399" t="s">
        <v>21</v>
      </c>
      <c r="K76" s="399"/>
      <c r="L76" s="399" t="s">
        <v>106</v>
      </c>
      <c r="M76" s="399" t="s">
        <v>491</v>
      </c>
      <c r="N76" s="399" t="s">
        <v>491</v>
      </c>
      <c r="O76" s="23"/>
      <c r="P76" s="23"/>
      <c r="Q76" s="29"/>
      <c r="R76" s="23"/>
      <c r="S76" s="29">
        <v>26200</v>
      </c>
      <c r="T76" s="388"/>
    </row>
    <row r="77" spans="1:20" ht="54" customHeight="1" x14ac:dyDescent="1.05">
      <c r="A77" s="399" t="s">
        <v>17517</v>
      </c>
      <c r="B77" s="399" t="s">
        <v>17518</v>
      </c>
      <c r="C77" s="399" t="s">
        <v>17519</v>
      </c>
      <c r="D77" s="399" t="s">
        <v>17520</v>
      </c>
      <c r="E77" s="399" t="s">
        <v>101</v>
      </c>
      <c r="F77" s="399" t="s">
        <v>102</v>
      </c>
      <c r="G77" s="399" t="s">
        <v>16190</v>
      </c>
      <c r="H77" s="399" t="s">
        <v>16973</v>
      </c>
      <c r="I77" s="400">
        <v>0.41666666666666669</v>
      </c>
      <c r="J77" s="399" t="s">
        <v>21</v>
      </c>
      <c r="K77" s="399" t="s">
        <v>105</v>
      </c>
      <c r="L77" s="399" t="s">
        <v>106</v>
      </c>
      <c r="M77" s="399" t="s">
        <v>491</v>
      </c>
      <c r="N77" s="399" t="s">
        <v>491</v>
      </c>
      <c r="O77" s="23"/>
      <c r="P77" s="23"/>
      <c r="Q77" s="29"/>
      <c r="R77" s="23"/>
      <c r="S77" s="29">
        <v>26200</v>
      </c>
      <c r="T77" s="388"/>
    </row>
    <row r="78" spans="1:20" ht="54" customHeight="1" x14ac:dyDescent="1.05">
      <c r="A78" s="399" t="s">
        <v>17521</v>
      </c>
      <c r="B78" s="399" t="s">
        <v>16035</v>
      </c>
      <c r="C78" s="399" t="s">
        <v>17522</v>
      </c>
      <c r="D78" s="399" t="s">
        <v>17523</v>
      </c>
      <c r="E78" s="399" t="s">
        <v>687</v>
      </c>
      <c r="F78" s="399" t="s">
        <v>102</v>
      </c>
      <c r="G78" s="399" t="s">
        <v>17122</v>
      </c>
      <c r="H78" s="399" t="s">
        <v>16244</v>
      </c>
      <c r="I78" s="400">
        <v>0.375</v>
      </c>
      <c r="J78" s="399" t="s">
        <v>21</v>
      </c>
      <c r="K78" s="399" t="s">
        <v>105</v>
      </c>
      <c r="L78" s="399" t="s">
        <v>106</v>
      </c>
      <c r="M78" s="399" t="s">
        <v>491</v>
      </c>
      <c r="N78" s="399" t="s">
        <v>491</v>
      </c>
      <c r="O78" s="23"/>
      <c r="P78" s="23"/>
      <c r="Q78" s="29"/>
      <c r="R78" s="23"/>
      <c r="S78" s="29">
        <v>25200</v>
      </c>
      <c r="T78" s="388"/>
    </row>
    <row r="79" spans="1:20" ht="54" customHeight="1" x14ac:dyDescent="0.7">
      <c r="A79" s="727" t="s">
        <v>17244</v>
      </c>
      <c r="B79" s="728"/>
      <c r="C79" s="728"/>
      <c r="D79" s="728"/>
      <c r="E79" s="728"/>
      <c r="F79" s="728"/>
      <c r="G79" s="728"/>
      <c r="H79" s="728"/>
      <c r="I79" s="728"/>
      <c r="J79" s="728"/>
      <c r="K79" s="728"/>
      <c r="L79" s="728"/>
      <c r="M79" s="729"/>
      <c r="N79" s="213"/>
      <c r="O79" s="213"/>
      <c r="P79" s="213"/>
      <c r="Q79" s="29"/>
      <c r="R79" s="140"/>
      <c r="S79" s="213"/>
      <c r="T79" s="388">
        <v>300000</v>
      </c>
    </row>
    <row r="80" spans="1:20" ht="54" customHeight="1" x14ac:dyDescent="0.7">
      <c r="A80" s="727" t="s">
        <v>17244</v>
      </c>
      <c r="B80" s="728"/>
      <c r="C80" s="728"/>
      <c r="D80" s="728"/>
      <c r="E80" s="728"/>
      <c r="F80" s="728"/>
      <c r="G80" s="728"/>
      <c r="H80" s="728"/>
      <c r="I80" s="728"/>
      <c r="J80" s="728"/>
      <c r="K80" s="728"/>
      <c r="L80" s="728"/>
      <c r="M80" s="729"/>
      <c r="N80" s="213"/>
      <c r="O80" s="213"/>
      <c r="P80" s="213"/>
      <c r="Q80" s="29"/>
      <c r="R80" s="140"/>
      <c r="S80" s="213"/>
      <c r="T80" s="388">
        <v>400000</v>
      </c>
    </row>
    <row r="81" spans="1:20" ht="54" customHeight="1" x14ac:dyDescent="1.05">
      <c r="A81" s="688" t="s">
        <v>18796</v>
      </c>
      <c r="B81" s="689"/>
      <c r="C81" s="689"/>
      <c r="D81" s="689"/>
      <c r="E81" s="689"/>
      <c r="F81" s="689"/>
      <c r="G81" s="689"/>
      <c r="H81" s="689"/>
      <c r="I81" s="689"/>
      <c r="J81" s="689"/>
      <c r="K81" s="689"/>
      <c r="L81" s="689"/>
      <c r="M81" s="690"/>
      <c r="N81" s="23"/>
      <c r="O81" s="23"/>
      <c r="P81" s="23"/>
      <c r="Q81" s="29"/>
      <c r="R81" s="23"/>
      <c r="S81" s="29"/>
      <c r="T81" s="388"/>
    </row>
    <row r="82" spans="1:20" ht="54" customHeight="1" x14ac:dyDescent="1.05">
      <c r="A82" s="31" t="s">
        <v>18097</v>
      </c>
      <c r="B82" s="31" t="s">
        <v>18098</v>
      </c>
      <c r="C82" s="31" t="s">
        <v>18099</v>
      </c>
      <c r="D82" s="31" t="s">
        <v>18100</v>
      </c>
      <c r="E82" s="31" t="s">
        <v>687</v>
      </c>
      <c r="F82" s="31" t="s">
        <v>123</v>
      </c>
      <c r="G82" s="31" t="s">
        <v>17532</v>
      </c>
      <c r="H82" s="31" t="s">
        <v>16249</v>
      </c>
      <c r="I82" s="38">
        <v>0.41666666666666669</v>
      </c>
      <c r="J82" s="31" t="s">
        <v>21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9"/>
      <c r="R82" s="23"/>
      <c r="S82" s="29">
        <v>43425</v>
      </c>
      <c r="T82" s="388"/>
    </row>
    <row r="83" spans="1:20" ht="54" customHeight="1" x14ac:dyDescent="1.05">
      <c r="A83" s="31" t="s">
        <v>18101</v>
      </c>
      <c r="B83" s="31" t="s">
        <v>18102</v>
      </c>
      <c r="C83" s="31" t="s">
        <v>18103</v>
      </c>
      <c r="D83" s="31" t="s">
        <v>18104</v>
      </c>
      <c r="E83" s="31" t="s">
        <v>687</v>
      </c>
      <c r="F83" s="31" t="s">
        <v>123</v>
      </c>
      <c r="G83" s="31" t="s">
        <v>17532</v>
      </c>
      <c r="H83" s="31" t="s">
        <v>16249</v>
      </c>
      <c r="I83" s="38">
        <v>0.41666666666666669</v>
      </c>
      <c r="J83" s="31" t="s">
        <v>21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9"/>
      <c r="R83" s="23"/>
      <c r="S83" s="29">
        <v>43425</v>
      </c>
      <c r="T83" s="388"/>
    </row>
    <row r="84" spans="1:20" ht="54" customHeight="1" x14ac:dyDescent="1.3">
      <c r="A84" s="679" t="s">
        <v>18798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1"/>
      <c r="N84" s="23"/>
      <c r="O84" s="23"/>
      <c r="P84" s="23"/>
      <c r="Q84" s="29">
        <v>750</v>
      </c>
      <c r="R84" s="201"/>
      <c r="S84" s="29"/>
      <c r="T84" s="388"/>
    </row>
    <row r="85" spans="1:20" ht="54" customHeight="1" x14ac:dyDescent="1.3">
      <c r="A85" s="688" t="s">
        <v>19287</v>
      </c>
      <c r="B85" s="689"/>
      <c r="C85" s="689"/>
      <c r="D85" s="689"/>
      <c r="E85" s="689"/>
      <c r="F85" s="689"/>
      <c r="G85" s="689"/>
      <c r="H85" s="689"/>
      <c r="I85" s="689"/>
      <c r="J85" s="689"/>
      <c r="K85" s="689"/>
      <c r="L85" s="689"/>
      <c r="M85" s="690"/>
      <c r="N85" s="23"/>
      <c r="O85" s="23"/>
      <c r="P85" s="23"/>
      <c r="Q85" s="29"/>
      <c r="R85" s="23"/>
      <c r="S85" s="29"/>
      <c r="T85" s="451"/>
    </row>
    <row r="86" spans="1:20" ht="54" customHeight="1" x14ac:dyDescent="1.3">
      <c r="A86" s="31" t="s">
        <v>18835</v>
      </c>
      <c r="B86" s="31" t="s">
        <v>5877</v>
      </c>
      <c r="C86" s="31" t="s">
        <v>18836</v>
      </c>
      <c r="D86" s="31" t="s">
        <v>18837</v>
      </c>
      <c r="E86" s="31" t="s">
        <v>101</v>
      </c>
      <c r="F86" s="31" t="s">
        <v>102</v>
      </c>
      <c r="G86" s="31" t="s">
        <v>16216</v>
      </c>
      <c r="H86" s="31" t="s">
        <v>16973</v>
      </c>
      <c r="I86" s="38">
        <v>0.83333333333333337</v>
      </c>
      <c r="J86" s="31" t="s">
        <v>21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9"/>
      <c r="R86" s="23"/>
      <c r="S86" s="29">
        <v>22200</v>
      </c>
      <c r="T86" s="451"/>
    </row>
    <row r="87" spans="1:20" ht="54" customHeight="1" x14ac:dyDescent="1.3">
      <c r="A87" s="31" t="s">
        <v>18838</v>
      </c>
      <c r="B87" s="31" t="s">
        <v>18839</v>
      </c>
      <c r="C87" s="31" t="s">
        <v>18840</v>
      </c>
      <c r="D87" s="31" t="s">
        <v>18841</v>
      </c>
      <c r="E87" s="31" t="s">
        <v>101</v>
      </c>
      <c r="F87" s="31" t="s">
        <v>123</v>
      </c>
      <c r="G87" s="31" t="s">
        <v>16223</v>
      </c>
      <c r="H87" s="31" t="s">
        <v>18842</v>
      </c>
      <c r="I87" s="38">
        <v>0.125</v>
      </c>
      <c r="J87" s="31" t="s">
        <v>21</v>
      </c>
      <c r="K87" s="31" t="s">
        <v>105</v>
      </c>
      <c r="L87" s="31" t="s">
        <v>106</v>
      </c>
      <c r="M87" s="31" t="s">
        <v>194</v>
      </c>
      <c r="N87" s="23"/>
      <c r="O87" s="23"/>
      <c r="P87" s="23"/>
      <c r="Q87" s="29"/>
      <c r="R87" s="23"/>
      <c r="S87" s="29">
        <v>26200</v>
      </c>
      <c r="T87" s="451"/>
    </row>
    <row r="88" spans="1:20" ht="54" customHeight="1" x14ac:dyDescent="1.3">
      <c r="A88" s="31" t="s">
        <v>18843</v>
      </c>
      <c r="B88" s="31" t="s">
        <v>18844</v>
      </c>
      <c r="C88" s="31" t="s">
        <v>18845</v>
      </c>
      <c r="D88" s="31" t="s">
        <v>18846</v>
      </c>
      <c r="E88" s="31" t="s">
        <v>101</v>
      </c>
      <c r="F88" s="31" t="s">
        <v>123</v>
      </c>
      <c r="G88" s="31" t="s">
        <v>16223</v>
      </c>
      <c r="H88" s="31" t="s">
        <v>18842</v>
      </c>
      <c r="I88" s="38">
        <v>0.125</v>
      </c>
      <c r="J88" s="31" t="s">
        <v>21</v>
      </c>
      <c r="K88" s="31" t="s">
        <v>105</v>
      </c>
      <c r="L88" s="31" t="s">
        <v>106</v>
      </c>
      <c r="M88" s="31" t="s">
        <v>194</v>
      </c>
      <c r="N88" s="23"/>
      <c r="O88" s="23"/>
      <c r="P88" s="23"/>
      <c r="Q88" s="29"/>
      <c r="R88" s="23"/>
      <c r="S88" s="29">
        <v>26200</v>
      </c>
      <c r="T88" s="451"/>
    </row>
    <row r="89" spans="1:20" ht="54" customHeight="1" x14ac:dyDescent="1.3">
      <c r="A89" s="31" t="s">
        <v>18847</v>
      </c>
      <c r="B89" s="31" t="s">
        <v>18848</v>
      </c>
      <c r="C89" s="31" t="s">
        <v>18849</v>
      </c>
      <c r="D89" s="31" t="s">
        <v>18850</v>
      </c>
      <c r="E89" s="31" t="s">
        <v>101</v>
      </c>
      <c r="F89" s="31" t="s">
        <v>123</v>
      </c>
      <c r="G89" s="31" t="s">
        <v>16223</v>
      </c>
      <c r="H89" s="31" t="s">
        <v>18842</v>
      </c>
      <c r="I89" s="38">
        <v>0.125</v>
      </c>
      <c r="J89" s="31" t="s">
        <v>21</v>
      </c>
      <c r="K89" s="31" t="s">
        <v>105</v>
      </c>
      <c r="L89" s="31" t="s">
        <v>106</v>
      </c>
      <c r="M89" s="31" t="s">
        <v>194</v>
      </c>
      <c r="N89" s="23"/>
      <c r="O89" s="23"/>
      <c r="P89" s="23"/>
      <c r="Q89" s="29"/>
      <c r="R89" s="23"/>
      <c r="S89" s="29">
        <v>26200</v>
      </c>
      <c r="T89" s="451"/>
    </row>
    <row r="90" spans="1:20" ht="54" customHeight="1" x14ac:dyDescent="1.3">
      <c r="A90" s="31" t="s">
        <v>18851</v>
      </c>
      <c r="B90" s="31" t="s">
        <v>18852</v>
      </c>
      <c r="C90" s="31" t="s">
        <v>18853</v>
      </c>
      <c r="D90" s="31" t="s">
        <v>18854</v>
      </c>
      <c r="E90" s="31" t="s">
        <v>101</v>
      </c>
      <c r="F90" s="31" t="s">
        <v>123</v>
      </c>
      <c r="G90" s="31" t="s">
        <v>16223</v>
      </c>
      <c r="H90" s="31" t="s">
        <v>18842</v>
      </c>
      <c r="I90" s="38">
        <v>0.125</v>
      </c>
      <c r="J90" s="31" t="s">
        <v>21</v>
      </c>
      <c r="K90" s="31" t="s">
        <v>105</v>
      </c>
      <c r="L90" s="31" t="s">
        <v>125</v>
      </c>
      <c r="M90" s="31" t="s">
        <v>194</v>
      </c>
      <c r="N90" s="23"/>
      <c r="O90" s="23"/>
      <c r="P90" s="23"/>
      <c r="Q90" s="29"/>
      <c r="R90" s="23"/>
      <c r="S90" s="29">
        <v>26200</v>
      </c>
      <c r="T90" s="451"/>
    </row>
    <row r="91" spans="1:20" ht="54" customHeight="1" x14ac:dyDescent="1.3">
      <c r="A91" s="31" t="s">
        <v>18855</v>
      </c>
      <c r="B91" s="31" t="s">
        <v>18856</v>
      </c>
      <c r="C91" s="31" t="s">
        <v>18857</v>
      </c>
      <c r="D91" s="31" t="s">
        <v>18858</v>
      </c>
      <c r="E91" s="31" t="s">
        <v>101</v>
      </c>
      <c r="F91" s="31" t="s">
        <v>123</v>
      </c>
      <c r="G91" s="31" t="s">
        <v>16223</v>
      </c>
      <c r="H91" s="31" t="s">
        <v>18842</v>
      </c>
      <c r="I91" s="38">
        <v>0.125</v>
      </c>
      <c r="J91" s="31" t="s">
        <v>21</v>
      </c>
      <c r="K91" s="31" t="s">
        <v>105</v>
      </c>
      <c r="L91" s="31" t="s">
        <v>125</v>
      </c>
      <c r="M91" s="31" t="s">
        <v>194</v>
      </c>
      <c r="N91" s="23"/>
      <c r="O91" s="23"/>
      <c r="P91" s="23"/>
      <c r="Q91" s="29"/>
      <c r="R91" s="23"/>
      <c r="S91" s="29">
        <v>26200</v>
      </c>
      <c r="T91" s="451"/>
    </row>
    <row r="92" spans="1:20" ht="54" customHeight="1" x14ac:dyDescent="1.3">
      <c r="A92" s="31" t="s">
        <v>18859</v>
      </c>
      <c r="B92" s="31" t="s">
        <v>18860</v>
      </c>
      <c r="C92" s="31" t="s">
        <v>18861</v>
      </c>
      <c r="D92" s="31" t="s">
        <v>18862</v>
      </c>
      <c r="E92" s="31" t="s">
        <v>101</v>
      </c>
      <c r="F92" s="31" t="s">
        <v>123</v>
      </c>
      <c r="G92" s="31" t="s">
        <v>16223</v>
      </c>
      <c r="H92" s="31" t="s">
        <v>18842</v>
      </c>
      <c r="I92" s="38">
        <v>0.125</v>
      </c>
      <c r="J92" s="31" t="s">
        <v>21</v>
      </c>
      <c r="K92" s="31" t="s">
        <v>105</v>
      </c>
      <c r="L92" s="31" t="s">
        <v>106</v>
      </c>
      <c r="M92" s="31" t="s">
        <v>194</v>
      </c>
      <c r="N92" s="23"/>
      <c r="O92" s="23"/>
      <c r="P92" s="23"/>
      <c r="Q92" s="29"/>
      <c r="R92" s="23"/>
      <c r="S92" s="29">
        <v>26200</v>
      </c>
      <c r="T92" s="451"/>
    </row>
    <row r="93" spans="1:20" ht="54" customHeight="1" x14ac:dyDescent="1.3">
      <c r="A93" s="31" t="s">
        <v>18863</v>
      </c>
      <c r="B93" s="31" t="s">
        <v>18864</v>
      </c>
      <c r="C93" s="31" t="s">
        <v>18865</v>
      </c>
      <c r="D93" s="31" t="s">
        <v>18866</v>
      </c>
      <c r="E93" s="31" t="s">
        <v>101</v>
      </c>
      <c r="F93" s="31" t="s">
        <v>123</v>
      </c>
      <c r="G93" s="31" t="s">
        <v>16223</v>
      </c>
      <c r="H93" s="31" t="s">
        <v>18842</v>
      </c>
      <c r="I93" s="38">
        <v>0.125</v>
      </c>
      <c r="J93" s="31" t="s">
        <v>21</v>
      </c>
      <c r="K93" s="31" t="s">
        <v>105</v>
      </c>
      <c r="L93" s="31" t="s">
        <v>125</v>
      </c>
      <c r="M93" s="31" t="s">
        <v>194</v>
      </c>
      <c r="N93" s="23"/>
      <c r="O93" s="23"/>
      <c r="P93" s="23"/>
      <c r="Q93" s="29"/>
      <c r="R93" s="23"/>
      <c r="S93" s="29">
        <v>26200</v>
      </c>
      <c r="T93" s="451"/>
    </row>
    <row r="94" spans="1:20" ht="54" customHeight="1" x14ac:dyDescent="1.3">
      <c r="A94" s="685" t="s">
        <v>19289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7"/>
      <c r="N94" s="23"/>
      <c r="O94" s="23"/>
      <c r="P94" s="23"/>
      <c r="Q94" s="29"/>
      <c r="R94" s="23"/>
      <c r="S94" s="29"/>
      <c r="T94" s="388">
        <v>240000</v>
      </c>
    </row>
    <row r="95" spans="1:20" ht="54" customHeight="1" x14ac:dyDescent="1.3">
      <c r="A95" s="688" t="s">
        <v>20031</v>
      </c>
      <c r="B95" s="689"/>
      <c r="C95" s="689"/>
      <c r="D95" s="689"/>
      <c r="E95" s="689"/>
      <c r="F95" s="689"/>
      <c r="G95" s="689"/>
      <c r="H95" s="689"/>
      <c r="I95" s="689"/>
      <c r="J95" s="689"/>
      <c r="K95" s="689"/>
      <c r="L95" s="689"/>
      <c r="M95" s="690"/>
      <c r="N95" s="23"/>
      <c r="O95" s="23"/>
      <c r="P95" s="23"/>
      <c r="Q95" s="29"/>
      <c r="R95" s="23"/>
      <c r="S95" s="29"/>
      <c r="T95" s="451"/>
    </row>
    <row r="96" spans="1:20" ht="54" customHeight="1" x14ac:dyDescent="1.3">
      <c r="A96" s="31" t="s">
        <v>19629</v>
      </c>
      <c r="B96" s="31" t="s">
        <v>19630</v>
      </c>
      <c r="C96" s="31" t="s">
        <v>19631</v>
      </c>
      <c r="D96" s="31" t="s">
        <v>19632</v>
      </c>
      <c r="E96" s="31" t="s">
        <v>687</v>
      </c>
      <c r="F96" s="31" t="s">
        <v>123</v>
      </c>
      <c r="G96" s="31" t="s">
        <v>17532</v>
      </c>
      <c r="H96" s="31" t="s">
        <v>16249</v>
      </c>
      <c r="I96" s="38">
        <v>0.83333333333333337</v>
      </c>
      <c r="J96" s="31" t="s">
        <v>1516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9"/>
      <c r="R96" s="23"/>
      <c r="S96" s="29">
        <v>43425</v>
      </c>
      <c r="T96" s="451"/>
    </row>
    <row r="97" spans="1:20" ht="54" customHeight="1" x14ac:dyDescent="1.65">
      <c r="A97" s="688" t="s">
        <v>20030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5"/>
      <c r="N97" s="54"/>
      <c r="O97" s="56"/>
      <c r="P97" s="54"/>
      <c r="Q97" s="117"/>
      <c r="R97" s="54"/>
      <c r="S97" s="117"/>
      <c r="T97" s="451"/>
    </row>
    <row r="98" spans="1:20" ht="54" customHeight="1" x14ac:dyDescent="1.65">
      <c r="A98" s="405" t="s">
        <v>19502</v>
      </c>
      <c r="B98" s="405" t="s">
        <v>19503</v>
      </c>
      <c r="C98" s="405" t="s">
        <v>19504</v>
      </c>
      <c r="D98" s="405" t="s">
        <v>19505</v>
      </c>
      <c r="E98" s="405" t="s">
        <v>101</v>
      </c>
      <c r="F98" s="405" t="s">
        <v>123</v>
      </c>
      <c r="G98" s="405" t="s">
        <v>16223</v>
      </c>
      <c r="H98" s="405" t="s">
        <v>17640</v>
      </c>
      <c r="I98" s="406">
        <v>0.25</v>
      </c>
      <c r="J98" s="405" t="s">
        <v>21</v>
      </c>
      <c r="K98" s="405" t="s">
        <v>105</v>
      </c>
      <c r="L98" s="405" t="s">
        <v>106</v>
      </c>
      <c r="M98" s="405" t="s">
        <v>107</v>
      </c>
      <c r="N98" s="54"/>
      <c r="O98" s="56"/>
      <c r="P98" s="54"/>
      <c r="Q98" s="117"/>
      <c r="R98" s="54"/>
      <c r="S98" s="117">
        <v>22200</v>
      </c>
      <c r="T98" s="451"/>
    </row>
    <row r="99" spans="1:20" ht="54" customHeight="1" x14ac:dyDescent="1.3">
      <c r="A99" s="853"/>
      <c r="B99" s="854"/>
      <c r="C99" s="854"/>
      <c r="D99" s="854"/>
      <c r="E99" s="854"/>
      <c r="F99" s="854"/>
      <c r="G99" s="854"/>
      <c r="H99" s="854"/>
      <c r="I99" s="854"/>
      <c r="J99" s="854"/>
      <c r="K99" s="854"/>
      <c r="L99" s="854"/>
      <c r="M99" s="855"/>
      <c r="N99" s="180"/>
      <c r="O99" s="180"/>
      <c r="P99" s="415"/>
      <c r="Q99" s="184"/>
      <c r="R99" s="31"/>
      <c r="S99" s="31"/>
      <c r="T99" s="451"/>
    </row>
    <row r="100" spans="1:20" ht="54" customHeight="1" x14ac:dyDescent="1.3">
      <c r="A100" s="31" t="s">
        <v>20600</v>
      </c>
      <c r="B100" s="37" t="s">
        <v>20603</v>
      </c>
      <c r="C100" s="185">
        <v>46220</v>
      </c>
      <c r="D100" s="31" t="s">
        <v>20604</v>
      </c>
      <c r="E100" s="38">
        <v>0.875</v>
      </c>
      <c r="F100" s="31" t="s">
        <v>102</v>
      </c>
      <c r="G100" s="31" t="s">
        <v>20605</v>
      </c>
      <c r="H100" s="31" t="s">
        <v>20606</v>
      </c>
      <c r="I100" s="31" t="s">
        <v>1967</v>
      </c>
      <c r="J100" s="31" t="s">
        <v>101</v>
      </c>
      <c r="K100" s="31" t="s">
        <v>20607</v>
      </c>
      <c r="L100" s="31" t="s">
        <v>1968</v>
      </c>
      <c r="M100" s="180"/>
      <c r="N100" s="180" t="s">
        <v>20608</v>
      </c>
      <c r="O100" s="180" t="s">
        <v>105</v>
      </c>
      <c r="P100" s="182">
        <v>125</v>
      </c>
      <c r="Q100" s="169">
        <v>125</v>
      </c>
      <c r="R100" s="31"/>
      <c r="S100" s="31"/>
      <c r="T100" s="451"/>
    </row>
    <row r="101" spans="1:20" ht="54" customHeight="1" x14ac:dyDescent="1.3">
      <c r="A101" s="685" t="s">
        <v>20643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7"/>
      <c r="N101" s="23"/>
      <c r="O101" s="23"/>
      <c r="P101" s="23"/>
      <c r="Q101" s="29"/>
      <c r="R101" s="23"/>
      <c r="S101" s="29"/>
      <c r="T101" s="451">
        <v>140000</v>
      </c>
    </row>
    <row r="102" spans="1:20" ht="54" customHeight="1" x14ac:dyDescent="1.3">
      <c r="A102" s="685" t="s">
        <v>20955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7"/>
      <c r="N102" s="23"/>
      <c r="O102" s="23"/>
      <c r="P102" s="23"/>
      <c r="Q102" s="29"/>
      <c r="R102" s="23"/>
      <c r="S102" s="29"/>
      <c r="T102" s="451">
        <v>100000</v>
      </c>
    </row>
    <row r="103" spans="1:20" ht="54" customHeight="1" x14ac:dyDescent="1.3">
      <c r="A103" s="688" t="s">
        <v>21789</v>
      </c>
      <c r="B103" s="689"/>
      <c r="C103" s="689"/>
      <c r="D103" s="689"/>
      <c r="E103" s="689"/>
      <c r="F103" s="689"/>
      <c r="G103" s="689"/>
      <c r="H103" s="689"/>
      <c r="I103" s="689"/>
      <c r="J103" s="689"/>
      <c r="K103" s="689"/>
      <c r="L103" s="689"/>
      <c r="M103" s="690"/>
      <c r="N103" s="23"/>
      <c r="O103" s="23"/>
      <c r="P103" s="23"/>
      <c r="Q103" s="23"/>
      <c r="R103" s="23"/>
      <c r="S103" s="29"/>
      <c r="T103" s="451"/>
    </row>
    <row r="104" spans="1:20" ht="54" customHeight="1" x14ac:dyDescent="1.3">
      <c r="A104" s="31" t="s">
        <v>21173</v>
      </c>
      <c r="B104" s="31" t="s">
        <v>21174</v>
      </c>
      <c r="C104" s="31" t="s">
        <v>21175</v>
      </c>
      <c r="D104" s="31" t="s">
        <v>21176</v>
      </c>
      <c r="E104" s="31" t="s">
        <v>687</v>
      </c>
      <c r="F104" s="31" t="s">
        <v>123</v>
      </c>
      <c r="G104" s="31" t="s">
        <v>16504</v>
      </c>
      <c r="H104" s="31" t="s">
        <v>16967</v>
      </c>
      <c r="I104" s="38">
        <v>0.66666666666666663</v>
      </c>
      <c r="J104" s="31" t="s">
        <v>21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43425</v>
      </c>
      <c r="T104" s="451"/>
    </row>
    <row r="105" spans="1:20" ht="54" customHeight="1" x14ac:dyDescent="1.3">
      <c r="A105" s="31" t="s">
        <v>21177</v>
      </c>
      <c r="B105" s="31" t="s">
        <v>20508</v>
      </c>
      <c r="C105" s="31" t="s">
        <v>21178</v>
      </c>
      <c r="D105" s="31" t="s">
        <v>21179</v>
      </c>
      <c r="E105" s="31" t="s">
        <v>687</v>
      </c>
      <c r="F105" s="31" t="s">
        <v>123</v>
      </c>
      <c r="G105" s="31" t="s">
        <v>16504</v>
      </c>
      <c r="H105" s="31" t="s">
        <v>16967</v>
      </c>
      <c r="I105" s="38">
        <v>0.66666666666666663</v>
      </c>
      <c r="J105" s="31" t="s">
        <v>21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43425</v>
      </c>
      <c r="T105" s="451"/>
    </row>
    <row r="106" spans="1:20" ht="54" customHeight="1" x14ac:dyDescent="1.3">
      <c r="A106" s="31" t="s">
        <v>21180</v>
      </c>
      <c r="B106" s="31" t="s">
        <v>5083</v>
      </c>
      <c r="C106" s="31" t="s">
        <v>21181</v>
      </c>
      <c r="D106" s="31" t="s">
        <v>21182</v>
      </c>
      <c r="E106" s="31" t="s">
        <v>687</v>
      </c>
      <c r="F106" s="31" t="s">
        <v>123</v>
      </c>
      <c r="G106" s="31" t="s">
        <v>16504</v>
      </c>
      <c r="H106" s="31" t="s">
        <v>16967</v>
      </c>
      <c r="I106" s="38">
        <v>0.66666666666666663</v>
      </c>
      <c r="J106" s="31" t="s">
        <v>21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43425</v>
      </c>
      <c r="T106" s="451"/>
    </row>
    <row r="107" spans="1:20" ht="54" customHeight="1" x14ac:dyDescent="1.3">
      <c r="A107" s="31" t="s">
        <v>21183</v>
      </c>
      <c r="B107" s="31" t="s">
        <v>21184</v>
      </c>
      <c r="C107" s="31" t="s">
        <v>21185</v>
      </c>
      <c r="D107" s="31" t="s">
        <v>21186</v>
      </c>
      <c r="E107" s="31" t="s">
        <v>687</v>
      </c>
      <c r="F107" s="31" t="s">
        <v>123</v>
      </c>
      <c r="G107" s="31" t="s">
        <v>16504</v>
      </c>
      <c r="H107" s="31" t="s">
        <v>16967</v>
      </c>
      <c r="I107" s="38">
        <v>0.66666666666666663</v>
      </c>
      <c r="J107" s="31" t="s">
        <v>21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43425</v>
      </c>
      <c r="T107" s="451"/>
    </row>
    <row r="108" spans="1:20" ht="54" customHeight="1" x14ac:dyDescent="1.3">
      <c r="A108" s="31" t="s">
        <v>21187</v>
      </c>
      <c r="B108" s="31" t="s">
        <v>12134</v>
      </c>
      <c r="C108" s="31" t="s">
        <v>21188</v>
      </c>
      <c r="D108" s="31" t="s">
        <v>21189</v>
      </c>
      <c r="E108" s="31" t="s">
        <v>687</v>
      </c>
      <c r="F108" s="31" t="s">
        <v>123</v>
      </c>
      <c r="G108" s="31" t="s">
        <v>16504</v>
      </c>
      <c r="H108" s="31" t="s">
        <v>16967</v>
      </c>
      <c r="I108" s="38">
        <v>0.66666666666666663</v>
      </c>
      <c r="J108" s="31" t="s">
        <v>21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43425</v>
      </c>
      <c r="T108" s="451"/>
    </row>
    <row r="109" spans="1:20" ht="54" customHeight="1" x14ac:dyDescent="1.3">
      <c r="A109" s="31" t="s">
        <v>21190</v>
      </c>
      <c r="B109" s="31" t="s">
        <v>16367</v>
      </c>
      <c r="C109" s="31" t="s">
        <v>21191</v>
      </c>
      <c r="D109" s="31" t="s">
        <v>21192</v>
      </c>
      <c r="E109" s="31" t="s">
        <v>687</v>
      </c>
      <c r="F109" s="31" t="s">
        <v>123</v>
      </c>
      <c r="G109" s="31" t="s">
        <v>16504</v>
      </c>
      <c r="H109" s="31" t="s">
        <v>16967</v>
      </c>
      <c r="I109" s="38">
        <v>0.66666666666666663</v>
      </c>
      <c r="J109" s="31" t="s">
        <v>21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451"/>
    </row>
    <row r="110" spans="1:20" ht="54" customHeight="1" x14ac:dyDescent="1.3">
      <c r="A110" s="31" t="s">
        <v>21193</v>
      </c>
      <c r="B110" s="31" t="s">
        <v>21194</v>
      </c>
      <c r="C110" s="31" t="s">
        <v>21195</v>
      </c>
      <c r="D110" s="31" t="s">
        <v>21196</v>
      </c>
      <c r="E110" s="31" t="s">
        <v>687</v>
      </c>
      <c r="F110" s="31" t="s">
        <v>123</v>
      </c>
      <c r="G110" s="31" t="s">
        <v>16504</v>
      </c>
      <c r="H110" s="31" t="s">
        <v>16967</v>
      </c>
      <c r="I110" s="38">
        <v>0.66666666666666663</v>
      </c>
      <c r="J110" s="31" t="s">
        <v>21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451"/>
    </row>
    <row r="111" spans="1:20" ht="54" customHeight="1" x14ac:dyDescent="1.3">
      <c r="A111" s="31" t="s">
        <v>21197</v>
      </c>
      <c r="B111" s="31" t="s">
        <v>21198</v>
      </c>
      <c r="C111" s="31" t="s">
        <v>21199</v>
      </c>
      <c r="D111" s="31" t="s">
        <v>21200</v>
      </c>
      <c r="E111" s="31" t="s">
        <v>687</v>
      </c>
      <c r="F111" s="31" t="s">
        <v>123</v>
      </c>
      <c r="G111" s="31" t="s">
        <v>16504</v>
      </c>
      <c r="H111" s="31" t="s">
        <v>16967</v>
      </c>
      <c r="I111" s="38">
        <v>0.66666666666666663</v>
      </c>
      <c r="J111" s="31" t="s">
        <v>21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451"/>
    </row>
    <row r="112" spans="1:20" ht="54" customHeight="1" x14ac:dyDescent="1.3">
      <c r="A112" s="31" t="s">
        <v>21201</v>
      </c>
      <c r="B112" s="31" t="s">
        <v>21202</v>
      </c>
      <c r="C112" s="31" t="s">
        <v>21203</v>
      </c>
      <c r="D112" s="31" t="s">
        <v>21204</v>
      </c>
      <c r="E112" s="31" t="s">
        <v>687</v>
      </c>
      <c r="F112" s="31" t="s">
        <v>123</v>
      </c>
      <c r="G112" s="31" t="s">
        <v>16504</v>
      </c>
      <c r="H112" s="31" t="s">
        <v>16967</v>
      </c>
      <c r="I112" s="38">
        <v>0.66666666666666663</v>
      </c>
      <c r="J112" s="31" t="s">
        <v>21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451"/>
    </row>
    <row r="113" spans="1:20" ht="54" customHeight="1" x14ac:dyDescent="1.3">
      <c r="A113" s="31" t="s">
        <v>21205</v>
      </c>
      <c r="B113" s="31" t="s">
        <v>21206</v>
      </c>
      <c r="C113" s="31" t="s">
        <v>21207</v>
      </c>
      <c r="D113" s="31" t="s">
        <v>21208</v>
      </c>
      <c r="E113" s="31" t="s">
        <v>101</v>
      </c>
      <c r="F113" s="31" t="s">
        <v>102</v>
      </c>
      <c r="G113" s="31" t="s">
        <v>16190</v>
      </c>
      <c r="H113" s="31" t="s">
        <v>17473</v>
      </c>
      <c r="I113" s="38">
        <v>0.375</v>
      </c>
      <c r="J113" s="31" t="s">
        <v>21</v>
      </c>
      <c r="K113" s="31" t="s">
        <v>105</v>
      </c>
      <c r="L113" s="31" t="s">
        <v>106</v>
      </c>
      <c r="M113" s="31" t="s">
        <v>491</v>
      </c>
      <c r="N113" s="23"/>
      <c r="O113" s="23"/>
      <c r="P113" s="23"/>
      <c r="Q113" s="23"/>
      <c r="R113" s="23"/>
      <c r="S113" s="29">
        <v>26200</v>
      </c>
      <c r="T113" s="451"/>
    </row>
    <row r="114" spans="1:20" ht="54" customHeight="1" x14ac:dyDescent="1.3">
      <c r="A114" s="685" t="s">
        <v>21798</v>
      </c>
      <c r="B114" s="686"/>
      <c r="C114" s="686"/>
      <c r="D114" s="686"/>
      <c r="E114" s="686"/>
      <c r="F114" s="686"/>
      <c r="G114" s="686"/>
      <c r="H114" s="686"/>
      <c r="I114" s="686"/>
      <c r="J114" s="686"/>
      <c r="K114" s="686"/>
      <c r="L114" s="686"/>
      <c r="M114" s="687"/>
      <c r="N114" s="23"/>
      <c r="O114" s="23"/>
      <c r="P114" s="23"/>
      <c r="Q114" s="29"/>
      <c r="R114" s="23"/>
      <c r="S114" s="29"/>
      <c r="T114" s="451">
        <v>100000</v>
      </c>
    </row>
    <row r="115" spans="1:20" ht="54" customHeight="1" x14ac:dyDescent="1.3">
      <c r="A115" s="685" t="s">
        <v>21798</v>
      </c>
      <c r="B115" s="686"/>
      <c r="C115" s="686"/>
      <c r="D115" s="686"/>
      <c r="E115" s="686"/>
      <c r="F115" s="686"/>
      <c r="G115" s="686"/>
      <c r="H115" s="686"/>
      <c r="I115" s="686"/>
      <c r="J115" s="686"/>
      <c r="K115" s="686"/>
      <c r="L115" s="686"/>
      <c r="M115" s="687"/>
      <c r="N115" s="23"/>
      <c r="O115" s="23"/>
      <c r="P115" s="23"/>
      <c r="Q115" s="29"/>
      <c r="R115" s="154">
        <v>850</v>
      </c>
      <c r="S115" s="29"/>
      <c r="T115" s="451"/>
    </row>
    <row r="116" spans="1:20" ht="54" customHeight="1" x14ac:dyDescent="1.3">
      <c r="A116" s="685" t="s">
        <v>21798</v>
      </c>
      <c r="B116" s="686"/>
      <c r="C116" s="686"/>
      <c r="D116" s="686"/>
      <c r="E116" s="686"/>
      <c r="F116" s="686"/>
      <c r="G116" s="686"/>
      <c r="H116" s="686"/>
      <c r="I116" s="686"/>
      <c r="J116" s="686"/>
      <c r="K116" s="686"/>
      <c r="L116" s="686"/>
      <c r="M116" s="687"/>
      <c r="N116" s="23"/>
      <c r="O116" s="23"/>
      <c r="P116" s="23"/>
      <c r="Q116" s="29"/>
      <c r="R116" s="23"/>
      <c r="S116" s="29"/>
      <c r="T116" s="451">
        <v>200000</v>
      </c>
    </row>
    <row r="117" spans="1:20" ht="54" customHeight="1" x14ac:dyDescent="1.3">
      <c r="A117" s="679" t="s">
        <v>22223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1"/>
      <c r="N117" s="23"/>
      <c r="O117" s="23"/>
      <c r="P117" s="23"/>
      <c r="Q117" s="23"/>
      <c r="R117" s="23"/>
      <c r="S117" s="29"/>
      <c r="T117" s="451"/>
    </row>
    <row r="118" spans="1:20" ht="54" customHeight="1" x14ac:dyDescent="1.3">
      <c r="A118" s="31" t="s">
        <v>21870</v>
      </c>
      <c r="B118" s="31" t="s">
        <v>21871</v>
      </c>
      <c r="C118" s="31" t="s">
        <v>21872</v>
      </c>
      <c r="D118" s="31" t="s">
        <v>21873</v>
      </c>
      <c r="E118" s="31" t="s">
        <v>687</v>
      </c>
      <c r="F118" s="31" t="s">
        <v>123</v>
      </c>
      <c r="G118" s="31" t="s">
        <v>16504</v>
      </c>
      <c r="H118" s="31" t="s">
        <v>16967</v>
      </c>
      <c r="I118" s="38">
        <v>0.33333333333333331</v>
      </c>
      <c r="J118" s="31" t="s">
        <v>21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43425</v>
      </c>
      <c r="T118" s="451"/>
    </row>
    <row r="119" spans="1:20" ht="54" customHeight="1" x14ac:dyDescent="1.3">
      <c r="A119" s="679" t="s">
        <v>22957</v>
      </c>
      <c r="B119" s="680"/>
      <c r="C119" s="680"/>
      <c r="D119" s="680"/>
      <c r="E119" s="680"/>
      <c r="F119" s="680"/>
      <c r="G119" s="680"/>
      <c r="H119" s="680"/>
      <c r="I119" s="680"/>
      <c r="J119" s="680"/>
      <c r="K119" s="680"/>
      <c r="L119" s="680"/>
      <c r="M119" s="680"/>
      <c r="N119" s="680"/>
      <c r="O119" s="680"/>
      <c r="P119" s="681"/>
      <c r="Q119" s="23"/>
      <c r="R119" s="23"/>
      <c r="S119" s="29"/>
      <c r="T119" s="451"/>
    </row>
    <row r="120" spans="1:20" ht="54" customHeight="1" x14ac:dyDescent="1.3">
      <c r="A120" s="31" t="s">
        <v>22884</v>
      </c>
      <c r="B120" s="31" t="s">
        <v>11868</v>
      </c>
      <c r="C120" s="31" t="s">
        <v>22885</v>
      </c>
      <c r="D120" s="31" t="s">
        <v>22886</v>
      </c>
      <c r="E120" s="31" t="s">
        <v>687</v>
      </c>
      <c r="F120" s="31" t="s">
        <v>123</v>
      </c>
      <c r="G120" s="31" t="s">
        <v>17834</v>
      </c>
      <c r="H120" s="31" t="s">
        <v>18842</v>
      </c>
      <c r="I120" s="38">
        <v>0.33333333333333331</v>
      </c>
      <c r="J120" s="31" t="s">
        <v>21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43425</v>
      </c>
      <c r="T120" s="451"/>
    </row>
    <row r="121" spans="1:20" ht="54" customHeight="1" x14ac:dyDescent="1.3">
      <c r="A121" s="31" t="s">
        <v>22887</v>
      </c>
      <c r="B121" s="31" t="s">
        <v>22888</v>
      </c>
      <c r="C121" s="31" t="s">
        <v>22889</v>
      </c>
      <c r="D121" s="31" t="s">
        <v>22890</v>
      </c>
      <c r="E121" s="31" t="s">
        <v>101</v>
      </c>
      <c r="F121" s="31" t="s">
        <v>102</v>
      </c>
      <c r="G121" s="31" t="s">
        <v>16190</v>
      </c>
      <c r="H121" s="31" t="s">
        <v>17112</v>
      </c>
      <c r="I121" s="38">
        <v>0.375</v>
      </c>
      <c r="J121" s="31" t="s">
        <v>21</v>
      </c>
      <c r="K121" s="31" t="s">
        <v>105</v>
      </c>
      <c r="L121" s="31" t="s">
        <v>106</v>
      </c>
      <c r="M121" s="31" t="s">
        <v>491</v>
      </c>
      <c r="N121" s="23"/>
      <c r="O121" s="23"/>
      <c r="P121" s="23"/>
      <c r="Q121" s="23"/>
      <c r="R121" s="23"/>
      <c r="S121" s="29">
        <v>26200</v>
      </c>
      <c r="T121" s="451"/>
    </row>
    <row r="122" spans="1:20" ht="54" customHeight="1" x14ac:dyDescent="1.3">
      <c r="A122" s="31" t="s">
        <v>22891</v>
      </c>
      <c r="B122" s="31" t="s">
        <v>6948</v>
      </c>
      <c r="C122" s="31" t="s">
        <v>22892</v>
      </c>
      <c r="D122" s="31" t="s">
        <v>22893</v>
      </c>
      <c r="E122" s="31" t="s">
        <v>687</v>
      </c>
      <c r="F122" s="31" t="s">
        <v>123</v>
      </c>
      <c r="G122" s="31" t="s">
        <v>16504</v>
      </c>
      <c r="H122" s="31" t="s">
        <v>17126</v>
      </c>
      <c r="I122" s="38">
        <v>0.25</v>
      </c>
      <c r="J122" s="31" t="s">
        <v>21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43425</v>
      </c>
      <c r="T122" s="451"/>
    </row>
    <row r="123" spans="1:20" ht="54" customHeight="1" x14ac:dyDescent="1.3">
      <c r="A123" s="685" t="s">
        <v>23928</v>
      </c>
      <c r="B123" s="686"/>
      <c r="C123" s="686"/>
      <c r="D123" s="686"/>
      <c r="E123" s="686"/>
      <c r="F123" s="686"/>
      <c r="G123" s="686"/>
      <c r="H123" s="686"/>
      <c r="I123" s="686"/>
      <c r="J123" s="686"/>
      <c r="K123" s="686"/>
      <c r="L123" s="686"/>
      <c r="M123" s="687"/>
      <c r="N123" s="23"/>
      <c r="O123" s="23"/>
      <c r="P123" s="23"/>
      <c r="Q123" s="29"/>
      <c r="R123" s="23"/>
      <c r="S123" s="29"/>
      <c r="T123" s="451">
        <v>150000</v>
      </c>
    </row>
    <row r="124" spans="1:20" ht="54" customHeight="1" x14ac:dyDescent="1.3">
      <c r="A124" s="679" t="s">
        <v>23941</v>
      </c>
      <c r="B124" s="680"/>
      <c r="C124" s="680"/>
      <c r="D124" s="680"/>
      <c r="E124" s="680"/>
      <c r="F124" s="680"/>
      <c r="G124" s="680"/>
      <c r="H124" s="680"/>
      <c r="I124" s="680"/>
      <c r="J124" s="680"/>
      <c r="K124" s="680"/>
      <c r="L124" s="680"/>
      <c r="M124" s="681"/>
      <c r="N124" s="23"/>
      <c r="O124" s="23"/>
      <c r="P124" s="23"/>
      <c r="Q124" s="23"/>
      <c r="R124" s="23"/>
      <c r="S124" s="29"/>
      <c r="T124" s="451"/>
    </row>
    <row r="125" spans="1:20" ht="54" customHeight="1" x14ac:dyDescent="1.3">
      <c r="A125" s="31" t="s">
        <v>24157</v>
      </c>
      <c r="B125" s="31" t="s">
        <v>1526</v>
      </c>
      <c r="C125" s="31" t="s">
        <v>24158</v>
      </c>
      <c r="D125" s="31" t="s">
        <v>24159</v>
      </c>
      <c r="E125" s="31" t="s">
        <v>687</v>
      </c>
      <c r="F125" s="31" t="s">
        <v>123</v>
      </c>
      <c r="G125" s="31" t="s">
        <v>17532</v>
      </c>
      <c r="H125" s="31" t="s">
        <v>21584</v>
      </c>
      <c r="I125" s="38">
        <v>0.41666666666666669</v>
      </c>
      <c r="J125" s="31" t="s">
        <v>21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43425</v>
      </c>
      <c r="T125" s="451"/>
    </row>
    <row r="126" spans="1:20" ht="54" customHeight="1" x14ac:dyDescent="1.3">
      <c r="A126" s="31" t="s">
        <v>24160</v>
      </c>
      <c r="B126" s="31" t="s">
        <v>14306</v>
      </c>
      <c r="C126" s="31" t="s">
        <v>24161</v>
      </c>
      <c r="D126" s="31" t="s">
        <v>24162</v>
      </c>
      <c r="E126" s="31" t="s">
        <v>687</v>
      </c>
      <c r="F126" s="31" t="s">
        <v>123</v>
      </c>
      <c r="G126" s="31" t="s">
        <v>17532</v>
      </c>
      <c r="H126" s="31" t="s">
        <v>21584</v>
      </c>
      <c r="I126" s="38">
        <v>0.41666666666666669</v>
      </c>
      <c r="J126" s="31" t="s">
        <v>21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3"/>
      <c r="R126" s="23"/>
      <c r="S126" s="29">
        <v>43425</v>
      </c>
      <c r="T126" s="451"/>
    </row>
    <row r="127" spans="1:20" ht="54" customHeight="1" x14ac:dyDescent="1.3">
      <c r="A127" s="31" t="s">
        <v>24163</v>
      </c>
      <c r="B127" s="31" t="s">
        <v>24164</v>
      </c>
      <c r="C127" s="31" t="s">
        <v>24165</v>
      </c>
      <c r="D127" s="31" t="s">
        <v>24166</v>
      </c>
      <c r="E127" s="31" t="s">
        <v>101</v>
      </c>
      <c r="F127" s="31" t="s">
        <v>102</v>
      </c>
      <c r="G127" s="31" t="s">
        <v>16267</v>
      </c>
      <c r="H127" s="31" t="s">
        <v>21619</v>
      </c>
      <c r="I127" s="38">
        <v>0.16666666666666666</v>
      </c>
      <c r="J127" s="31" t="s">
        <v>21</v>
      </c>
      <c r="K127" s="31" t="s">
        <v>105</v>
      </c>
      <c r="L127" s="31" t="s">
        <v>106</v>
      </c>
      <c r="M127" s="31" t="s">
        <v>107</v>
      </c>
      <c r="N127" s="23"/>
      <c r="O127" s="23"/>
      <c r="P127" s="23"/>
      <c r="Q127" s="23"/>
      <c r="R127" s="23"/>
      <c r="S127" s="29">
        <v>22200</v>
      </c>
      <c r="T127" s="451"/>
    </row>
    <row r="128" spans="1:20" ht="54" customHeight="1" x14ac:dyDescent="1.3">
      <c r="A128" s="682" t="s">
        <v>25349</v>
      </c>
      <c r="B128" s="683"/>
      <c r="C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4"/>
      <c r="N128" s="23"/>
      <c r="O128" s="23"/>
      <c r="P128" s="23"/>
      <c r="Q128" s="23"/>
      <c r="R128" s="23"/>
      <c r="S128" s="29"/>
      <c r="T128" s="451"/>
    </row>
    <row r="129" spans="1:39" ht="54" customHeight="1" x14ac:dyDescent="1.3">
      <c r="A129" s="31" t="s">
        <v>25017</v>
      </c>
      <c r="B129" s="31" t="s">
        <v>25018</v>
      </c>
      <c r="C129" s="31" t="s">
        <v>25019</v>
      </c>
      <c r="D129" s="31" t="s">
        <v>25020</v>
      </c>
      <c r="E129" s="31" t="s">
        <v>101</v>
      </c>
      <c r="F129" s="31" t="s">
        <v>102</v>
      </c>
      <c r="G129" s="31" t="s">
        <v>16190</v>
      </c>
      <c r="H129" s="31" t="s">
        <v>22731</v>
      </c>
      <c r="I129" s="38">
        <v>0.83333333333333337</v>
      </c>
      <c r="J129" s="31" t="s">
        <v>21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3"/>
      <c r="R129" s="23"/>
      <c r="S129" s="29">
        <v>26200</v>
      </c>
      <c r="T129" s="451"/>
    </row>
    <row r="130" spans="1:39" ht="54" customHeight="1" x14ac:dyDescent="1.3">
      <c r="A130" s="679" t="s">
        <v>26790</v>
      </c>
      <c r="B130" s="680"/>
      <c r="C130" s="680"/>
      <c r="D130" s="680"/>
      <c r="E130" s="680"/>
      <c r="F130" s="680"/>
      <c r="G130" s="680"/>
      <c r="H130" s="680"/>
      <c r="I130" s="680"/>
      <c r="J130" s="680"/>
      <c r="K130" s="680"/>
      <c r="L130" s="680"/>
      <c r="M130" s="681"/>
      <c r="N130" s="23"/>
      <c r="O130" s="23"/>
      <c r="P130" s="23"/>
      <c r="Q130" s="23"/>
      <c r="R130" s="23"/>
      <c r="S130" s="29"/>
      <c r="T130" s="451"/>
    </row>
    <row r="131" spans="1:39" ht="54" customHeight="1" x14ac:dyDescent="1.3">
      <c r="A131" s="31" t="s">
        <v>25553</v>
      </c>
      <c r="B131" s="31" t="s">
        <v>25554</v>
      </c>
      <c r="C131" s="31" t="s">
        <v>25555</v>
      </c>
      <c r="D131" s="31" t="s">
        <v>25556</v>
      </c>
      <c r="E131" s="31" t="s">
        <v>687</v>
      </c>
      <c r="F131" s="31" t="s">
        <v>123</v>
      </c>
      <c r="G131" s="31" t="s">
        <v>16504</v>
      </c>
      <c r="H131" s="31" t="s">
        <v>19365</v>
      </c>
      <c r="I131" s="38">
        <v>0.33333333333333331</v>
      </c>
      <c r="J131" s="31" t="s">
        <v>1516</v>
      </c>
      <c r="K131" s="31" t="s">
        <v>105</v>
      </c>
      <c r="L131" s="31" t="s">
        <v>995</v>
      </c>
      <c r="M131" s="31" t="s">
        <v>106</v>
      </c>
      <c r="N131" s="23"/>
      <c r="O131" s="23"/>
      <c r="P131" s="23"/>
      <c r="Q131" s="23"/>
      <c r="R131" s="23"/>
      <c r="S131" s="29">
        <v>43425</v>
      </c>
      <c r="T131" s="451"/>
    </row>
    <row r="132" spans="1:39" ht="54" customHeight="1" x14ac:dyDescent="1.3">
      <c r="A132" s="688" t="s">
        <v>27234</v>
      </c>
      <c r="B132" s="689"/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90"/>
      <c r="N132" s="23"/>
      <c r="O132" s="23"/>
      <c r="P132" s="23"/>
      <c r="Q132" s="23"/>
      <c r="R132" s="23"/>
      <c r="S132" s="29"/>
      <c r="T132" s="451"/>
    </row>
    <row r="133" spans="1:39" ht="54" customHeight="1" x14ac:dyDescent="1.3">
      <c r="A133" s="31" t="s">
        <v>26868</v>
      </c>
      <c r="B133" s="31" t="s">
        <v>4445</v>
      </c>
      <c r="C133" s="31" t="s">
        <v>26869</v>
      </c>
      <c r="D133" s="31" t="s">
        <v>26870</v>
      </c>
      <c r="E133" s="31" t="s">
        <v>687</v>
      </c>
      <c r="F133" s="31" t="s">
        <v>123</v>
      </c>
      <c r="G133" s="31" t="s">
        <v>16248</v>
      </c>
      <c r="H133" s="31" t="s">
        <v>21610</v>
      </c>
      <c r="I133" s="38">
        <v>0.53125</v>
      </c>
      <c r="J133" s="31" t="s">
        <v>21</v>
      </c>
      <c r="K133" s="31" t="s">
        <v>105</v>
      </c>
      <c r="L133" s="31" t="s">
        <v>995</v>
      </c>
      <c r="M133" s="31" t="s">
        <v>106</v>
      </c>
      <c r="N133" s="23"/>
      <c r="O133" s="23"/>
      <c r="P133" s="23"/>
      <c r="Q133" s="23"/>
      <c r="R133" s="23"/>
      <c r="S133" s="29">
        <v>43425</v>
      </c>
      <c r="T133" s="451"/>
    </row>
    <row r="134" spans="1:39" ht="54" customHeight="1" x14ac:dyDescent="1.3">
      <c r="A134" s="682" t="s">
        <v>27996</v>
      </c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4"/>
      <c r="N134" s="23"/>
      <c r="O134" s="23"/>
      <c r="P134" s="23"/>
      <c r="Q134" s="23"/>
      <c r="R134" s="23"/>
      <c r="S134" s="195"/>
      <c r="T134" s="451"/>
      <c r="U134" s="31"/>
      <c r="V134" s="31"/>
      <c r="W134" s="31"/>
      <c r="X134" s="31"/>
      <c r="Y134" s="31"/>
      <c r="Z134" s="31"/>
      <c r="AA134" s="31"/>
      <c r="AB134" s="38"/>
      <c r="AC134" s="31"/>
      <c r="AD134" s="31"/>
      <c r="AE134" s="31"/>
      <c r="AF134" s="31"/>
      <c r="AG134" s="23"/>
      <c r="AH134" s="23"/>
      <c r="AI134" s="23"/>
      <c r="AJ134" s="23"/>
      <c r="AK134" s="23"/>
      <c r="AL134" s="29"/>
      <c r="AM134" s="170">
        <v>350000</v>
      </c>
    </row>
    <row r="135" spans="1:39" ht="54" customHeight="1" x14ac:dyDescent="1.3">
      <c r="A135" s="31" t="s">
        <v>27765</v>
      </c>
      <c r="B135" s="31" t="s">
        <v>27766</v>
      </c>
      <c r="C135" s="31" t="s">
        <v>27767</v>
      </c>
      <c r="D135" s="31" t="s">
        <v>27768</v>
      </c>
      <c r="E135" s="31" t="s">
        <v>687</v>
      </c>
      <c r="F135" s="31" t="s">
        <v>102</v>
      </c>
      <c r="G135" s="31" t="s">
        <v>16324</v>
      </c>
      <c r="H135" s="31" t="s">
        <v>27158</v>
      </c>
      <c r="I135" s="38">
        <v>0.60416666666666663</v>
      </c>
      <c r="J135" s="31" t="s">
        <v>21</v>
      </c>
      <c r="K135" s="31" t="s">
        <v>105</v>
      </c>
      <c r="L135" s="31" t="s">
        <v>106</v>
      </c>
      <c r="M135" s="31" t="s">
        <v>491</v>
      </c>
      <c r="N135" s="23"/>
      <c r="O135" s="23"/>
      <c r="P135" s="23"/>
      <c r="Q135" s="23"/>
      <c r="R135" s="23"/>
      <c r="S135" s="195">
        <v>25200</v>
      </c>
      <c r="T135" s="451"/>
      <c r="U135" s="31"/>
      <c r="V135" s="31"/>
      <c r="W135" s="31"/>
      <c r="X135" s="31"/>
      <c r="Y135" s="31"/>
      <c r="Z135" s="31"/>
      <c r="AA135" s="31"/>
      <c r="AB135" s="38"/>
      <c r="AC135" s="31"/>
      <c r="AD135" s="31"/>
      <c r="AE135" s="31"/>
      <c r="AF135" s="31"/>
      <c r="AG135" s="23"/>
      <c r="AH135" s="23"/>
      <c r="AI135" s="23"/>
      <c r="AJ135" s="23"/>
      <c r="AK135" s="23"/>
      <c r="AL135" s="29"/>
      <c r="AM135" s="170"/>
    </row>
    <row r="136" spans="1:39" ht="54" customHeight="1" x14ac:dyDescent="1.3">
      <c r="A136" s="31" t="s">
        <v>27769</v>
      </c>
      <c r="B136" s="31" t="s">
        <v>27770</v>
      </c>
      <c r="C136" s="31" t="s">
        <v>27771</v>
      </c>
      <c r="D136" s="31" t="s">
        <v>27772</v>
      </c>
      <c r="E136" s="31" t="s">
        <v>687</v>
      </c>
      <c r="F136" s="31" t="s">
        <v>102</v>
      </c>
      <c r="G136" s="31" t="s">
        <v>16324</v>
      </c>
      <c r="H136" s="31" t="s">
        <v>27158</v>
      </c>
      <c r="I136" s="38">
        <v>0.60416666666666663</v>
      </c>
      <c r="J136" s="31" t="s">
        <v>21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23"/>
      <c r="R136" s="23"/>
      <c r="S136" s="195">
        <v>22200</v>
      </c>
      <c r="T136" s="451"/>
      <c r="U136" s="31"/>
      <c r="V136" s="31"/>
      <c r="W136" s="31"/>
      <c r="X136" s="31"/>
      <c r="Y136" s="31"/>
      <c r="Z136" s="31"/>
      <c r="AA136" s="31"/>
      <c r="AB136" s="38"/>
      <c r="AC136" s="31"/>
      <c r="AD136" s="31"/>
      <c r="AE136" s="31"/>
      <c r="AF136" s="31"/>
      <c r="AG136" s="23"/>
      <c r="AH136" s="23"/>
      <c r="AI136" s="23"/>
      <c r="AJ136" s="23"/>
      <c r="AK136" s="23"/>
      <c r="AL136" s="29"/>
      <c r="AM136" s="170"/>
    </row>
    <row r="137" spans="1:39" ht="54" customHeight="1" x14ac:dyDescent="1.3">
      <c r="A137" s="31" t="s">
        <v>27773</v>
      </c>
      <c r="B137" s="31" t="s">
        <v>20738</v>
      </c>
      <c r="C137" s="31" t="s">
        <v>27774</v>
      </c>
      <c r="D137" s="31" t="s">
        <v>27775</v>
      </c>
      <c r="E137" s="31" t="s">
        <v>101</v>
      </c>
      <c r="F137" s="31" t="s">
        <v>102</v>
      </c>
      <c r="G137" s="31" t="s">
        <v>16267</v>
      </c>
      <c r="H137" s="31" t="s">
        <v>25340</v>
      </c>
      <c r="I137" s="38">
        <v>0.27083333333333331</v>
      </c>
      <c r="J137" s="31" t="s">
        <v>21</v>
      </c>
      <c r="K137" s="31" t="s">
        <v>105</v>
      </c>
      <c r="L137" s="31" t="s">
        <v>106</v>
      </c>
      <c r="M137" s="31" t="s">
        <v>491</v>
      </c>
      <c r="N137" s="23"/>
      <c r="O137" s="23"/>
      <c r="P137" s="23"/>
      <c r="Q137" s="23"/>
      <c r="R137" s="23"/>
      <c r="S137" s="195">
        <v>26200</v>
      </c>
      <c r="T137" s="451"/>
      <c r="U137" s="31"/>
      <c r="V137" s="31"/>
      <c r="W137" s="31"/>
      <c r="X137" s="31"/>
      <c r="Y137" s="31"/>
      <c r="Z137" s="31"/>
      <c r="AA137" s="31"/>
      <c r="AB137" s="38"/>
      <c r="AC137" s="31"/>
      <c r="AD137" s="31"/>
      <c r="AE137" s="31"/>
      <c r="AF137" s="31"/>
      <c r="AG137" s="23"/>
      <c r="AH137" s="23"/>
      <c r="AI137" s="23"/>
      <c r="AJ137" s="23"/>
      <c r="AK137" s="23"/>
      <c r="AL137" s="29"/>
      <c r="AM137" s="170"/>
    </row>
    <row r="138" spans="1:39" ht="54" customHeight="1" x14ac:dyDescent="1.3">
      <c r="A138" s="685" t="s">
        <v>28005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7"/>
      <c r="N138" s="23"/>
      <c r="O138" s="23"/>
      <c r="P138" s="23"/>
      <c r="Q138" s="23"/>
      <c r="R138" s="23"/>
      <c r="S138" s="29"/>
      <c r="T138" s="451">
        <v>350000</v>
      </c>
    </row>
    <row r="139" spans="1:39" ht="54" customHeight="1" x14ac:dyDescent="1.3">
      <c r="A139" s="685" t="s">
        <v>28010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7"/>
      <c r="N139" s="23"/>
      <c r="O139" s="23"/>
      <c r="P139" s="23"/>
      <c r="Q139" s="23"/>
      <c r="R139" s="23"/>
      <c r="S139" s="29"/>
      <c r="T139" s="451">
        <v>149000</v>
      </c>
    </row>
    <row r="140" spans="1:39" ht="54" customHeight="1" x14ac:dyDescent="1.3">
      <c r="A140" s="679" t="s">
        <v>28585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1"/>
      <c r="N140" s="23"/>
      <c r="O140" s="23"/>
      <c r="P140" s="23"/>
      <c r="Q140" s="23"/>
      <c r="R140" s="23"/>
      <c r="S140" s="29"/>
      <c r="T140" s="451"/>
      <c r="U140" s="31"/>
      <c r="V140" s="31"/>
      <c r="W140" s="31"/>
      <c r="X140" s="31"/>
      <c r="Y140" s="31"/>
      <c r="Z140" s="31"/>
      <c r="AA140" s="31"/>
      <c r="AB140" s="38"/>
      <c r="AC140" s="31"/>
      <c r="AD140" s="31"/>
      <c r="AE140" s="31"/>
      <c r="AF140" s="31"/>
      <c r="AG140" s="23"/>
      <c r="AH140" s="23"/>
      <c r="AI140" s="23"/>
      <c r="AJ140" s="23"/>
      <c r="AK140" s="23"/>
      <c r="AL140" s="29"/>
      <c r="AM140" s="170"/>
    </row>
    <row r="141" spans="1:39" ht="54" customHeight="1" x14ac:dyDescent="1.3">
      <c r="A141" s="31" t="s">
        <v>28079</v>
      </c>
      <c r="B141" s="31" t="s">
        <v>8483</v>
      </c>
      <c r="C141" s="31" t="s">
        <v>28080</v>
      </c>
      <c r="D141" s="31" t="s">
        <v>28081</v>
      </c>
      <c r="E141" s="31" t="s">
        <v>687</v>
      </c>
      <c r="F141" s="31" t="s">
        <v>123</v>
      </c>
      <c r="G141" s="31" t="s">
        <v>16248</v>
      </c>
      <c r="H141" s="31" t="s">
        <v>20462</v>
      </c>
      <c r="I141" s="38">
        <v>0.41666666666666669</v>
      </c>
      <c r="J141" s="31" t="s">
        <v>21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43425</v>
      </c>
      <c r="T141" s="451"/>
      <c r="U141" s="31"/>
      <c r="V141" s="31"/>
      <c r="W141" s="31"/>
      <c r="X141" s="31"/>
      <c r="Y141" s="31"/>
      <c r="Z141" s="31"/>
      <c r="AA141" s="31"/>
      <c r="AB141" s="38"/>
      <c r="AC141" s="31"/>
      <c r="AD141" s="31"/>
      <c r="AE141" s="31"/>
      <c r="AF141" s="31"/>
      <c r="AG141" s="23"/>
      <c r="AH141" s="23"/>
      <c r="AI141" s="23"/>
      <c r="AJ141" s="23"/>
      <c r="AK141" s="23"/>
      <c r="AL141" s="29"/>
      <c r="AM141" s="170"/>
    </row>
    <row r="142" spans="1:39" ht="54" customHeight="1" x14ac:dyDescent="1.3">
      <c r="A142" s="31" t="s">
        <v>28082</v>
      </c>
      <c r="B142" s="31" t="s">
        <v>28083</v>
      </c>
      <c r="C142" s="31" t="s">
        <v>28084</v>
      </c>
      <c r="D142" s="31" t="s">
        <v>28085</v>
      </c>
      <c r="E142" s="31" t="s">
        <v>687</v>
      </c>
      <c r="F142" s="31" t="s">
        <v>123</v>
      </c>
      <c r="G142" s="31" t="s">
        <v>16248</v>
      </c>
      <c r="H142" s="31" t="s">
        <v>20462</v>
      </c>
      <c r="I142" s="38">
        <v>0.41666666666666669</v>
      </c>
      <c r="J142" s="31" t="s">
        <v>21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43425</v>
      </c>
      <c r="T142" s="451"/>
      <c r="U142" s="31"/>
      <c r="V142" s="31"/>
      <c r="W142" s="31"/>
      <c r="X142" s="31"/>
      <c r="Y142" s="31"/>
      <c r="Z142" s="31"/>
      <c r="AA142" s="31"/>
      <c r="AB142" s="38"/>
      <c r="AC142" s="31"/>
      <c r="AD142" s="31"/>
      <c r="AE142" s="31"/>
      <c r="AF142" s="31"/>
      <c r="AG142" s="23"/>
      <c r="AH142" s="23"/>
      <c r="AI142" s="23"/>
      <c r="AJ142" s="23"/>
      <c r="AK142" s="23"/>
      <c r="AL142" s="29"/>
      <c r="AM142" s="170"/>
    </row>
    <row r="143" spans="1:39" ht="54" customHeight="1" x14ac:dyDescent="1.3">
      <c r="A143" s="31" t="s">
        <v>28086</v>
      </c>
      <c r="B143" s="31" t="s">
        <v>28087</v>
      </c>
      <c r="C143" s="31" t="s">
        <v>28088</v>
      </c>
      <c r="D143" s="31" t="s">
        <v>28089</v>
      </c>
      <c r="E143" s="31" t="s">
        <v>687</v>
      </c>
      <c r="F143" s="31" t="s">
        <v>123</v>
      </c>
      <c r="G143" s="31" t="s">
        <v>16248</v>
      </c>
      <c r="H143" s="31" t="s">
        <v>20462</v>
      </c>
      <c r="I143" s="38">
        <v>0.53125</v>
      </c>
      <c r="J143" s="31" t="s">
        <v>21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43425</v>
      </c>
      <c r="T143" s="451"/>
      <c r="U143" s="31"/>
      <c r="V143" s="31"/>
      <c r="W143" s="31"/>
      <c r="X143" s="31"/>
      <c r="Y143" s="31"/>
      <c r="Z143" s="31"/>
      <c r="AA143" s="31"/>
      <c r="AB143" s="38"/>
      <c r="AC143" s="31"/>
      <c r="AD143" s="31"/>
      <c r="AE143" s="31"/>
      <c r="AF143" s="31"/>
      <c r="AG143" s="23"/>
      <c r="AH143" s="23"/>
      <c r="AI143" s="23"/>
      <c r="AJ143" s="23"/>
      <c r="AK143" s="23"/>
      <c r="AL143" s="29"/>
      <c r="AM143" s="170"/>
    </row>
    <row r="144" spans="1:39" ht="54" customHeight="1" x14ac:dyDescent="1.3">
      <c r="A144" s="31" t="s">
        <v>28090</v>
      </c>
      <c r="B144" s="31" t="s">
        <v>11380</v>
      </c>
      <c r="C144" s="31" t="s">
        <v>28091</v>
      </c>
      <c r="D144" s="31" t="s">
        <v>28092</v>
      </c>
      <c r="E144" s="31" t="s">
        <v>687</v>
      </c>
      <c r="F144" s="31" t="s">
        <v>123</v>
      </c>
      <c r="G144" s="31" t="s">
        <v>16248</v>
      </c>
      <c r="H144" s="31" t="s">
        <v>20462</v>
      </c>
      <c r="I144" s="38">
        <v>0.53125</v>
      </c>
      <c r="J144" s="31" t="s">
        <v>21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43425</v>
      </c>
      <c r="T144" s="451"/>
      <c r="U144" s="31"/>
      <c r="V144" s="31"/>
      <c r="W144" s="31"/>
      <c r="X144" s="31"/>
      <c r="Y144" s="31"/>
      <c r="Z144" s="31"/>
      <c r="AA144" s="31"/>
      <c r="AB144" s="38"/>
      <c r="AC144" s="31"/>
      <c r="AD144" s="31"/>
      <c r="AE144" s="31"/>
      <c r="AF144" s="31"/>
      <c r="AG144" s="23"/>
      <c r="AH144" s="23"/>
      <c r="AI144" s="23"/>
      <c r="AJ144" s="23"/>
      <c r="AK144" s="23"/>
      <c r="AL144" s="29"/>
      <c r="AM144" s="170"/>
    </row>
    <row r="145" spans="1:20" ht="54" customHeight="1" x14ac:dyDescent="1.3">
      <c r="A145" s="31" t="s">
        <v>15058</v>
      </c>
      <c r="B145" s="31" t="s">
        <v>28093</v>
      </c>
      <c r="C145" s="31" t="s">
        <v>28094</v>
      </c>
      <c r="D145" s="31" t="s">
        <v>28095</v>
      </c>
      <c r="E145" s="31" t="s">
        <v>687</v>
      </c>
      <c r="F145" s="31" t="s">
        <v>123</v>
      </c>
      <c r="G145" s="31" t="s">
        <v>16248</v>
      </c>
      <c r="H145" s="31" t="s">
        <v>20462</v>
      </c>
      <c r="I145" s="38">
        <v>0.53125</v>
      </c>
      <c r="J145" s="31" t="s">
        <v>21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43425</v>
      </c>
      <c r="T145" s="451"/>
    </row>
    <row r="146" spans="1:20" ht="54" customHeight="1" x14ac:dyDescent="1.3">
      <c r="A146" s="31" t="s">
        <v>28096</v>
      </c>
      <c r="B146" s="31" t="s">
        <v>10103</v>
      </c>
      <c r="C146" s="31" t="s">
        <v>28097</v>
      </c>
      <c r="D146" s="31" t="s">
        <v>28098</v>
      </c>
      <c r="E146" s="31" t="s">
        <v>687</v>
      </c>
      <c r="F146" s="31" t="s">
        <v>123</v>
      </c>
      <c r="G146" s="31" t="s">
        <v>16248</v>
      </c>
      <c r="H146" s="31" t="s">
        <v>20462</v>
      </c>
      <c r="I146" s="38">
        <v>0.53125</v>
      </c>
      <c r="J146" s="31" t="s">
        <v>21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43425</v>
      </c>
      <c r="T146" s="451"/>
    </row>
    <row r="147" spans="1:20" ht="54" customHeight="1" x14ac:dyDescent="1.3">
      <c r="A147" s="31" t="s">
        <v>28099</v>
      </c>
      <c r="B147" s="31" t="s">
        <v>28100</v>
      </c>
      <c r="C147" s="31" t="s">
        <v>28101</v>
      </c>
      <c r="D147" s="31" t="s">
        <v>28102</v>
      </c>
      <c r="E147" s="31" t="s">
        <v>687</v>
      </c>
      <c r="F147" s="31" t="s">
        <v>123</v>
      </c>
      <c r="G147" s="31" t="s">
        <v>16248</v>
      </c>
      <c r="H147" s="31" t="s">
        <v>20462</v>
      </c>
      <c r="I147" s="38">
        <v>0.53125</v>
      </c>
      <c r="J147" s="31" t="s">
        <v>21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451"/>
    </row>
    <row r="148" spans="1:20" ht="54" customHeight="1" x14ac:dyDescent="1.3">
      <c r="A148" s="31" t="s">
        <v>28103</v>
      </c>
      <c r="B148" s="31" t="s">
        <v>28104</v>
      </c>
      <c r="C148" s="31" t="s">
        <v>28105</v>
      </c>
      <c r="D148" s="31" t="s">
        <v>28106</v>
      </c>
      <c r="E148" s="31" t="s">
        <v>687</v>
      </c>
      <c r="F148" s="31" t="s">
        <v>123</v>
      </c>
      <c r="G148" s="31" t="s">
        <v>16248</v>
      </c>
      <c r="H148" s="31" t="s">
        <v>20462</v>
      </c>
      <c r="I148" s="38">
        <v>0.53125</v>
      </c>
      <c r="J148" s="31" t="s">
        <v>21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451"/>
    </row>
    <row r="149" spans="1:20" ht="54" customHeight="1" x14ac:dyDescent="1.3">
      <c r="A149" s="31" t="s">
        <v>28107</v>
      </c>
      <c r="B149" s="31" t="s">
        <v>6948</v>
      </c>
      <c r="C149" s="31" t="s">
        <v>28108</v>
      </c>
      <c r="D149" s="31" t="s">
        <v>28109</v>
      </c>
      <c r="E149" s="31" t="s">
        <v>687</v>
      </c>
      <c r="F149" s="31" t="s">
        <v>123</v>
      </c>
      <c r="G149" s="31" t="s">
        <v>16248</v>
      </c>
      <c r="H149" s="31" t="s">
        <v>20462</v>
      </c>
      <c r="I149" s="38">
        <v>0.53125</v>
      </c>
      <c r="J149" s="31" t="s">
        <v>21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43425</v>
      </c>
      <c r="T149" s="451"/>
    </row>
    <row r="150" spans="1:20" ht="54" customHeight="1" x14ac:dyDescent="1.3">
      <c r="A150" s="31" t="s">
        <v>28110</v>
      </c>
      <c r="B150" s="31" t="s">
        <v>22277</v>
      </c>
      <c r="C150" s="31" t="s">
        <v>28111</v>
      </c>
      <c r="D150" s="31" t="s">
        <v>28112</v>
      </c>
      <c r="E150" s="31" t="s">
        <v>687</v>
      </c>
      <c r="F150" s="31" t="s">
        <v>123</v>
      </c>
      <c r="G150" s="31" t="s">
        <v>16248</v>
      </c>
      <c r="H150" s="31" t="s">
        <v>20462</v>
      </c>
      <c r="I150" s="38">
        <v>0.53125</v>
      </c>
      <c r="J150" s="31" t="s">
        <v>21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43425</v>
      </c>
      <c r="T150" s="451"/>
    </row>
    <row r="151" spans="1:20" ht="54" customHeight="1" x14ac:dyDescent="1.3">
      <c r="A151" s="31" t="s">
        <v>28113</v>
      </c>
      <c r="B151" s="31" t="s">
        <v>14202</v>
      </c>
      <c r="C151" s="31" t="s">
        <v>28114</v>
      </c>
      <c r="D151" s="31" t="s">
        <v>28115</v>
      </c>
      <c r="E151" s="31" t="s">
        <v>687</v>
      </c>
      <c r="F151" s="31" t="s">
        <v>123</v>
      </c>
      <c r="G151" s="31" t="s">
        <v>16248</v>
      </c>
      <c r="H151" s="31" t="s">
        <v>20462</v>
      </c>
      <c r="I151" s="38">
        <v>0.53125</v>
      </c>
      <c r="J151" s="31" t="s">
        <v>21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43425</v>
      </c>
      <c r="T151" s="451"/>
    </row>
    <row r="152" spans="1:20" ht="54" customHeight="1" x14ac:dyDescent="1.3">
      <c r="A152" s="31" t="s">
        <v>28116</v>
      </c>
      <c r="B152" s="31" t="s">
        <v>28117</v>
      </c>
      <c r="C152" s="31" t="s">
        <v>28118</v>
      </c>
      <c r="D152" s="31" t="s">
        <v>28119</v>
      </c>
      <c r="E152" s="31" t="s">
        <v>687</v>
      </c>
      <c r="F152" s="31" t="s">
        <v>123</v>
      </c>
      <c r="G152" s="31" t="s">
        <v>16248</v>
      </c>
      <c r="H152" s="31" t="s">
        <v>20462</v>
      </c>
      <c r="I152" s="38">
        <v>0.53125</v>
      </c>
      <c r="J152" s="31" t="s">
        <v>21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43425</v>
      </c>
      <c r="T152" s="451"/>
    </row>
    <row r="153" spans="1:20" ht="54" customHeight="1" x14ac:dyDescent="1.3">
      <c r="A153" s="685" t="s">
        <v>28604</v>
      </c>
      <c r="B153" s="686"/>
      <c r="C153" s="686"/>
      <c r="D153" s="686"/>
      <c r="E153" s="686"/>
      <c r="F153" s="686"/>
      <c r="G153" s="686"/>
      <c r="H153" s="686"/>
      <c r="I153" s="686"/>
      <c r="J153" s="686"/>
      <c r="K153" s="686"/>
      <c r="L153" s="686"/>
      <c r="M153" s="687"/>
      <c r="N153" s="23"/>
      <c r="O153" s="23"/>
      <c r="P153" s="23"/>
      <c r="Q153" s="23"/>
      <c r="R153" s="23"/>
      <c r="S153" s="29"/>
      <c r="T153" s="493">
        <v>100000</v>
      </c>
    </row>
    <row r="154" spans="1:20" ht="54" customHeight="1" x14ac:dyDescent="1.3">
      <c r="A154" s="682" t="s">
        <v>29178</v>
      </c>
      <c r="B154" s="683"/>
      <c r="C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4"/>
      <c r="N154" s="23"/>
      <c r="O154" s="23"/>
      <c r="P154" s="23"/>
      <c r="Q154" s="23"/>
      <c r="R154" s="23"/>
      <c r="S154" s="29"/>
      <c r="T154" s="451"/>
    </row>
    <row r="155" spans="1:20" ht="54" customHeight="1" x14ac:dyDescent="1.3">
      <c r="A155" s="31" t="s">
        <v>28993</v>
      </c>
      <c r="B155" s="31" t="s">
        <v>21427</v>
      </c>
      <c r="C155" s="31" t="s">
        <v>28994</v>
      </c>
      <c r="D155" s="31" t="s">
        <v>28995</v>
      </c>
      <c r="E155" s="31" t="s">
        <v>687</v>
      </c>
      <c r="F155" s="31" t="s">
        <v>123</v>
      </c>
      <c r="G155" s="31" t="s">
        <v>16248</v>
      </c>
      <c r="H155" s="31" t="s">
        <v>20462</v>
      </c>
      <c r="I155" s="38">
        <v>0.41666666666666669</v>
      </c>
      <c r="J155" s="31" t="s">
        <v>1516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43425</v>
      </c>
      <c r="T155" s="451"/>
    </row>
    <row r="156" spans="1:20" ht="54" customHeight="1" x14ac:dyDescent="1.3">
      <c r="A156" s="31" t="s">
        <v>14649</v>
      </c>
      <c r="B156" s="31" t="s">
        <v>1972</v>
      </c>
      <c r="C156" s="31" t="s">
        <v>28996</v>
      </c>
      <c r="D156" s="31" t="s">
        <v>28997</v>
      </c>
      <c r="E156" s="31" t="s">
        <v>687</v>
      </c>
      <c r="F156" s="31" t="s">
        <v>123</v>
      </c>
      <c r="G156" s="31" t="s">
        <v>16248</v>
      </c>
      <c r="H156" s="31" t="s">
        <v>20462</v>
      </c>
      <c r="I156" s="38">
        <v>0.41666666666666669</v>
      </c>
      <c r="J156" s="31" t="s">
        <v>1516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43425</v>
      </c>
      <c r="T156" s="451"/>
    </row>
    <row r="157" spans="1:20" ht="54" customHeight="1" x14ac:dyDescent="1.3">
      <c r="A157" s="685" t="s">
        <v>29704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7"/>
      <c r="N157" s="23"/>
      <c r="O157" s="23"/>
      <c r="P157" s="23"/>
      <c r="Q157" s="23"/>
      <c r="R157" s="23"/>
      <c r="S157" s="29"/>
      <c r="T157" s="493">
        <v>300000</v>
      </c>
    </row>
    <row r="158" spans="1:20" ht="54" customHeight="1" x14ac:dyDescent="1.3">
      <c r="A158" s="679" t="s">
        <v>30211</v>
      </c>
      <c r="B158" s="680"/>
      <c r="C158" s="680"/>
      <c r="D158" s="680"/>
      <c r="E158" s="680"/>
      <c r="F158" s="680"/>
      <c r="G158" s="680"/>
      <c r="H158" s="680"/>
      <c r="I158" s="680"/>
      <c r="J158" s="680"/>
      <c r="K158" s="680"/>
      <c r="L158" s="680"/>
      <c r="M158" s="681"/>
      <c r="N158" s="23"/>
      <c r="O158" s="23"/>
      <c r="P158" s="23"/>
      <c r="Q158" s="23"/>
      <c r="R158" s="23"/>
      <c r="S158" s="29"/>
      <c r="T158" s="451"/>
    </row>
    <row r="159" spans="1:20" ht="54" customHeight="1" x14ac:dyDescent="1.3">
      <c r="A159" s="31" t="s">
        <v>29744</v>
      </c>
      <c r="B159" s="31" t="s">
        <v>29745</v>
      </c>
      <c r="C159" s="31" t="s">
        <v>29746</v>
      </c>
      <c r="D159" s="31" t="s">
        <v>29747</v>
      </c>
      <c r="E159" s="31" t="s">
        <v>101</v>
      </c>
      <c r="F159" s="31" t="s">
        <v>102</v>
      </c>
      <c r="G159" s="31" t="s">
        <v>16270</v>
      </c>
      <c r="H159" s="31" t="s">
        <v>29748</v>
      </c>
      <c r="I159" s="38">
        <v>0.53125</v>
      </c>
      <c r="J159" s="31" t="s">
        <v>21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23"/>
      <c r="S159" s="29">
        <v>26200</v>
      </c>
      <c r="T159" s="451"/>
    </row>
    <row r="160" spans="1:20" ht="54" customHeight="1" x14ac:dyDescent="1.3">
      <c r="A160" s="31" t="s">
        <v>29749</v>
      </c>
      <c r="B160" s="31" t="s">
        <v>690</v>
      </c>
      <c r="C160" s="31" t="s">
        <v>29750</v>
      </c>
      <c r="D160" s="31" t="s">
        <v>29751</v>
      </c>
      <c r="E160" s="31" t="s">
        <v>101</v>
      </c>
      <c r="F160" s="31" t="s">
        <v>102</v>
      </c>
      <c r="G160" s="31" t="s">
        <v>16216</v>
      </c>
      <c r="H160" s="31" t="s">
        <v>28170</v>
      </c>
      <c r="I160" s="38">
        <v>0.52083333333333337</v>
      </c>
      <c r="J160" s="31" t="s">
        <v>21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3"/>
      <c r="R160" s="23"/>
      <c r="S160" s="29">
        <v>22200</v>
      </c>
      <c r="T160" s="451"/>
    </row>
    <row r="161" spans="1:20" ht="54" customHeight="1" x14ac:dyDescent="1.3">
      <c r="A161" s="679" t="s">
        <v>31180</v>
      </c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1"/>
      <c r="N161" s="23"/>
      <c r="O161" s="23"/>
      <c r="P161" s="23"/>
      <c r="Q161" s="23"/>
      <c r="R161" s="23"/>
      <c r="S161" s="29"/>
      <c r="T161" s="451"/>
    </row>
    <row r="162" spans="1:20" ht="54" customHeight="1" x14ac:dyDescent="1.3">
      <c r="A162" s="31" t="s">
        <v>30447</v>
      </c>
      <c r="B162" s="31" t="s">
        <v>6100</v>
      </c>
      <c r="C162" s="31" t="s">
        <v>30448</v>
      </c>
      <c r="D162" s="31" t="s">
        <v>30449</v>
      </c>
      <c r="E162" s="31" t="s">
        <v>687</v>
      </c>
      <c r="F162" s="31" t="s">
        <v>123</v>
      </c>
      <c r="G162" s="31" t="s">
        <v>18959</v>
      </c>
      <c r="H162" s="31" t="s">
        <v>17480</v>
      </c>
      <c r="I162" s="38">
        <v>0.41666666666666669</v>
      </c>
      <c r="J162" s="31" t="s">
        <v>21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451"/>
    </row>
    <row r="163" spans="1:20" ht="54" customHeight="1" x14ac:dyDescent="1.3">
      <c r="A163" s="31" t="s">
        <v>30450</v>
      </c>
      <c r="B163" s="31" t="s">
        <v>13813</v>
      </c>
      <c r="C163" s="31" t="s">
        <v>30451</v>
      </c>
      <c r="D163" s="31" t="s">
        <v>30452</v>
      </c>
      <c r="E163" s="31" t="s">
        <v>687</v>
      </c>
      <c r="F163" s="31" t="s">
        <v>123</v>
      </c>
      <c r="G163" s="31" t="s">
        <v>18959</v>
      </c>
      <c r="H163" s="31" t="s">
        <v>17480</v>
      </c>
      <c r="I163" s="38">
        <v>0.41666666666666669</v>
      </c>
      <c r="J163" s="31" t="s">
        <v>21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451"/>
    </row>
    <row r="164" spans="1:20" ht="54" customHeight="1" x14ac:dyDescent="1.3">
      <c r="A164" s="31" t="s">
        <v>30453</v>
      </c>
      <c r="B164" s="31" t="s">
        <v>9864</v>
      </c>
      <c r="C164" s="31" t="s">
        <v>30454</v>
      </c>
      <c r="D164" s="31" t="s">
        <v>30455</v>
      </c>
      <c r="E164" s="31" t="s">
        <v>687</v>
      </c>
      <c r="F164" s="31" t="s">
        <v>123</v>
      </c>
      <c r="G164" s="31" t="s">
        <v>18959</v>
      </c>
      <c r="H164" s="31" t="s">
        <v>17480</v>
      </c>
      <c r="I164" s="38">
        <v>0.41666666666666669</v>
      </c>
      <c r="J164" s="31" t="s">
        <v>21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43425</v>
      </c>
      <c r="T164" s="451"/>
    </row>
    <row r="165" spans="1:20" ht="54" customHeight="1" x14ac:dyDescent="1.3">
      <c r="A165" s="31" t="s">
        <v>30456</v>
      </c>
      <c r="B165" s="31" t="s">
        <v>30457</v>
      </c>
      <c r="C165" s="31" t="s">
        <v>30458</v>
      </c>
      <c r="D165" s="31" t="s">
        <v>30459</v>
      </c>
      <c r="E165" s="31" t="s">
        <v>687</v>
      </c>
      <c r="F165" s="31" t="s">
        <v>123</v>
      </c>
      <c r="G165" s="31" t="s">
        <v>18959</v>
      </c>
      <c r="H165" s="31" t="s">
        <v>17480</v>
      </c>
      <c r="I165" s="38">
        <v>0.41666666666666669</v>
      </c>
      <c r="J165" s="31" t="s">
        <v>21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43425</v>
      </c>
      <c r="T165" s="451"/>
    </row>
    <row r="166" spans="1:20" ht="54" customHeight="1" x14ac:dyDescent="1.3">
      <c r="A166" s="679" t="s">
        <v>31908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1"/>
      <c r="N166" s="23"/>
      <c r="O166" s="23"/>
      <c r="P166" s="23"/>
      <c r="Q166" s="23"/>
      <c r="R166" s="23"/>
      <c r="S166" s="29"/>
      <c r="T166" s="451"/>
    </row>
    <row r="167" spans="1:20" ht="54" customHeight="1" x14ac:dyDescent="1.3">
      <c r="A167" s="31" t="s">
        <v>31384</v>
      </c>
      <c r="B167" s="31" t="s">
        <v>2106</v>
      </c>
      <c r="C167" s="31" t="s">
        <v>31385</v>
      </c>
      <c r="D167" s="31" t="s">
        <v>31386</v>
      </c>
      <c r="E167" s="31" t="s">
        <v>687</v>
      </c>
      <c r="F167" s="31" t="s">
        <v>123</v>
      </c>
      <c r="G167" s="31" t="s">
        <v>20129</v>
      </c>
      <c r="H167" s="31" t="s">
        <v>17480</v>
      </c>
      <c r="I167" s="38">
        <v>0.70833333333333337</v>
      </c>
      <c r="J167" s="31" t="s">
        <v>1516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3"/>
      <c r="R167" s="23"/>
      <c r="S167" s="29">
        <v>43425</v>
      </c>
      <c r="T167" s="451"/>
    </row>
    <row r="168" spans="1:20" ht="54" customHeight="1" x14ac:dyDescent="1.3">
      <c r="A168" s="31" t="s">
        <v>31387</v>
      </c>
      <c r="B168" s="31" t="s">
        <v>16080</v>
      </c>
      <c r="C168" s="31" t="s">
        <v>31388</v>
      </c>
      <c r="D168" s="31" t="s">
        <v>31389</v>
      </c>
      <c r="E168" s="31" t="s">
        <v>687</v>
      </c>
      <c r="F168" s="31" t="s">
        <v>123</v>
      </c>
      <c r="G168" s="31" t="s">
        <v>20129</v>
      </c>
      <c r="H168" s="31" t="s">
        <v>17480</v>
      </c>
      <c r="I168" s="38">
        <v>0.70833333333333337</v>
      </c>
      <c r="J168" s="31" t="s">
        <v>1516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3"/>
      <c r="R168" s="23"/>
      <c r="S168" s="29">
        <v>43425</v>
      </c>
      <c r="T168" s="451"/>
    </row>
    <row r="169" spans="1:20" ht="54" customHeight="1" x14ac:dyDescent="1.3">
      <c r="A169" s="31" t="s">
        <v>31390</v>
      </c>
      <c r="B169" s="31" t="s">
        <v>13970</v>
      </c>
      <c r="C169" s="31" t="s">
        <v>31391</v>
      </c>
      <c r="D169" s="31" t="s">
        <v>31392</v>
      </c>
      <c r="E169" s="31" t="s">
        <v>687</v>
      </c>
      <c r="F169" s="31" t="s">
        <v>123</v>
      </c>
      <c r="G169" s="31" t="s">
        <v>20129</v>
      </c>
      <c r="H169" s="31" t="s">
        <v>17480</v>
      </c>
      <c r="I169" s="38">
        <v>0.70833333333333337</v>
      </c>
      <c r="J169" s="31" t="s">
        <v>1516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3"/>
      <c r="R169" s="23"/>
      <c r="S169" s="29">
        <v>43425</v>
      </c>
      <c r="T169" s="451"/>
    </row>
    <row r="170" spans="1:20" ht="54" customHeight="1" x14ac:dyDescent="1.3">
      <c r="A170" s="215" t="s">
        <v>31937</v>
      </c>
      <c r="B170" s="213"/>
      <c r="C170" s="213"/>
      <c r="D170" s="215" t="s">
        <v>31938</v>
      </c>
      <c r="E170" s="31" t="s">
        <v>687</v>
      </c>
      <c r="F170" s="31" t="s">
        <v>123</v>
      </c>
      <c r="G170" s="31" t="s">
        <v>572</v>
      </c>
      <c r="H170" s="213"/>
      <c r="I170" s="213"/>
      <c r="J170" s="31" t="s">
        <v>1516</v>
      </c>
      <c r="K170" s="213"/>
      <c r="L170" s="31" t="s">
        <v>106</v>
      </c>
      <c r="M170" s="31" t="s">
        <v>995</v>
      </c>
      <c r="N170" s="23"/>
      <c r="O170" s="23"/>
      <c r="P170" s="23"/>
      <c r="Q170" s="23"/>
      <c r="R170" s="23"/>
      <c r="S170" s="29">
        <v>43225</v>
      </c>
      <c r="T170" s="549"/>
    </row>
    <row r="171" spans="1:20" ht="54" customHeight="1" x14ac:dyDescent="1.3">
      <c r="A171" s="685" t="s">
        <v>31911</v>
      </c>
      <c r="B171" s="686"/>
      <c r="C171" s="686"/>
      <c r="D171" s="686"/>
      <c r="E171" s="686"/>
      <c r="F171" s="686"/>
      <c r="G171" s="686"/>
      <c r="H171" s="686"/>
      <c r="I171" s="686"/>
      <c r="J171" s="686"/>
      <c r="K171" s="686"/>
      <c r="L171" s="686"/>
      <c r="M171" s="687"/>
      <c r="N171" s="23"/>
      <c r="O171" s="23"/>
      <c r="P171" s="23"/>
      <c r="Q171" s="23"/>
      <c r="R171" s="23"/>
      <c r="S171" s="29"/>
      <c r="T171" s="493">
        <v>200000</v>
      </c>
    </row>
    <row r="172" spans="1:20" ht="54" customHeight="1" x14ac:dyDescent="1.3">
      <c r="A172" s="685" t="s">
        <v>32419</v>
      </c>
      <c r="B172" s="686"/>
      <c r="C172" s="686"/>
      <c r="D172" s="686"/>
      <c r="E172" s="686"/>
      <c r="F172" s="686"/>
      <c r="G172" s="686"/>
      <c r="H172" s="686"/>
      <c r="I172" s="686"/>
      <c r="J172" s="686"/>
      <c r="K172" s="686"/>
      <c r="L172" s="686"/>
      <c r="M172" s="687"/>
      <c r="N172" s="23"/>
      <c r="O172" s="23"/>
      <c r="P172" s="23"/>
      <c r="Q172" s="23"/>
      <c r="R172" s="23"/>
      <c r="S172" s="29"/>
      <c r="T172" s="451">
        <v>165000</v>
      </c>
    </row>
    <row r="173" spans="1:20" ht="54" customHeight="1" x14ac:dyDescent="1.05">
      <c r="A173" s="688" t="s">
        <v>32865</v>
      </c>
      <c r="B173" s="689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90"/>
      <c r="N173" s="23"/>
      <c r="O173" s="23"/>
      <c r="P173" s="23"/>
      <c r="Q173" s="23"/>
      <c r="R173" s="23"/>
      <c r="S173" s="29"/>
      <c r="T173" s="520"/>
    </row>
    <row r="174" spans="1:20" ht="54" customHeight="1" x14ac:dyDescent="1.05">
      <c r="A174" s="31" t="s">
        <v>32941</v>
      </c>
      <c r="B174" s="31" t="s">
        <v>32942</v>
      </c>
      <c r="C174" s="31" t="s">
        <v>32943</v>
      </c>
      <c r="D174" s="31" t="s">
        <v>32944</v>
      </c>
      <c r="E174" s="31" t="s">
        <v>687</v>
      </c>
      <c r="F174" s="31" t="s">
        <v>123</v>
      </c>
      <c r="G174" s="31" t="s">
        <v>18959</v>
      </c>
      <c r="H174" s="31" t="s">
        <v>32006</v>
      </c>
      <c r="I174" s="38">
        <v>0.20833333333333334</v>
      </c>
      <c r="J174" s="31" t="s">
        <v>21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3"/>
      <c r="R174" s="23"/>
      <c r="S174" s="29">
        <v>43425</v>
      </c>
      <c r="T174" s="520"/>
    </row>
    <row r="175" spans="1:20" ht="54" customHeight="1" x14ac:dyDescent="1.05">
      <c r="A175" s="31" t="s">
        <v>32945</v>
      </c>
      <c r="B175" s="31" t="s">
        <v>3813</v>
      </c>
      <c r="C175" s="31" t="s">
        <v>32946</v>
      </c>
      <c r="D175" s="31" t="s">
        <v>32947</v>
      </c>
      <c r="E175" s="31" t="s">
        <v>687</v>
      </c>
      <c r="F175" s="31" t="s">
        <v>123</v>
      </c>
      <c r="G175" s="31" t="s">
        <v>18959</v>
      </c>
      <c r="H175" s="31" t="s">
        <v>32006</v>
      </c>
      <c r="I175" s="38">
        <v>0.20833333333333334</v>
      </c>
      <c r="J175" s="31" t="s">
        <v>21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3"/>
      <c r="R175" s="23"/>
      <c r="S175" s="29">
        <v>43425</v>
      </c>
      <c r="T175" s="520"/>
    </row>
    <row r="176" spans="1:20" ht="54" customHeight="1" x14ac:dyDescent="1.05">
      <c r="A176" s="31" t="s">
        <v>32948</v>
      </c>
      <c r="B176" s="31" t="s">
        <v>32949</v>
      </c>
      <c r="C176" s="31" t="s">
        <v>32950</v>
      </c>
      <c r="D176" s="31" t="s">
        <v>32951</v>
      </c>
      <c r="E176" s="31" t="s">
        <v>687</v>
      </c>
      <c r="F176" s="31" t="s">
        <v>123</v>
      </c>
      <c r="G176" s="31" t="s">
        <v>18959</v>
      </c>
      <c r="H176" s="31" t="s">
        <v>32006</v>
      </c>
      <c r="I176" s="38">
        <v>0.20833333333333334</v>
      </c>
      <c r="J176" s="31" t="s">
        <v>21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3"/>
      <c r="R176" s="23"/>
      <c r="S176" s="29">
        <v>43425</v>
      </c>
      <c r="T176" s="520"/>
    </row>
    <row r="177" spans="1:20" ht="54" customHeight="1" x14ac:dyDescent="1.05">
      <c r="A177" s="31" t="s">
        <v>32952</v>
      </c>
      <c r="B177" s="31" t="s">
        <v>9102</v>
      </c>
      <c r="C177" s="31" t="s">
        <v>32953</v>
      </c>
      <c r="D177" s="31" t="s">
        <v>32954</v>
      </c>
      <c r="E177" s="31" t="s">
        <v>687</v>
      </c>
      <c r="F177" s="31" t="s">
        <v>123</v>
      </c>
      <c r="G177" s="31" t="s">
        <v>18959</v>
      </c>
      <c r="H177" s="31" t="s">
        <v>32006</v>
      </c>
      <c r="I177" s="38">
        <v>0.20833333333333334</v>
      </c>
      <c r="J177" s="31" t="s">
        <v>21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43425</v>
      </c>
      <c r="T177" s="520"/>
    </row>
    <row r="178" spans="1:20" ht="54" customHeight="1" x14ac:dyDescent="1.05">
      <c r="A178" s="31" t="s">
        <v>32955</v>
      </c>
      <c r="B178" s="31" t="s">
        <v>32956</v>
      </c>
      <c r="C178" s="31" t="s">
        <v>32957</v>
      </c>
      <c r="D178" s="31" t="s">
        <v>32958</v>
      </c>
      <c r="E178" s="31" t="s">
        <v>101</v>
      </c>
      <c r="F178" s="31" t="s">
        <v>1304</v>
      </c>
      <c r="G178" s="31" t="s">
        <v>16185</v>
      </c>
      <c r="H178" s="31" t="s">
        <v>29345</v>
      </c>
      <c r="I178" s="38">
        <v>0.125</v>
      </c>
      <c r="J178" s="31" t="s">
        <v>21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23"/>
      <c r="R178" s="23"/>
      <c r="S178" s="29">
        <v>26200</v>
      </c>
      <c r="T178" s="520"/>
    </row>
    <row r="179" spans="1:20" ht="54" customHeight="1" x14ac:dyDescent="1.3">
      <c r="A179" s="610" t="s">
        <v>33523</v>
      </c>
      <c r="B179" s="610" t="s">
        <v>17490</v>
      </c>
      <c r="C179" s="610" t="s">
        <v>33524</v>
      </c>
      <c r="D179" s="610" t="s">
        <v>33525</v>
      </c>
      <c r="E179" s="610" t="s">
        <v>101</v>
      </c>
      <c r="F179" s="610" t="s">
        <v>102</v>
      </c>
      <c r="G179" s="610" t="s">
        <v>16236</v>
      </c>
      <c r="H179" s="610" t="s">
        <v>29748</v>
      </c>
      <c r="I179" s="611">
        <v>0.52083333333333337</v>
      </c>
      <c r="J179" s="610" t="s">
        <v>21</v>
      </c>
      <c r="K179" s="610" t="s">
        <v>106</v>
      </c>
      <c r="L179" s="610" t="s">
        <v>106</v>
      </c>
      <c r="M179" s="610" t="s">
        <v>11351</v>
      </c>
      <c r="N179" s="23"/>
      <c r="O179" s="23"/>
      <c r="P179" s="23"/>
      <c r="Q179" s="23"/>
      <c r="R179" s="23"/>
      <c r="S179" s="170">
        <v>22200</v>
      </c>
      <c r="T179" s="520"/>
    </row>
    <row r="180" spans="1:20" ht="54" customHeight="1" x14ac:dyDescent="1.05">
      <c r="A180" s="688" t="s">
        <v>34414</v>
      </c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90"/>
      <c r="N180" s="23"/>
      <c r="O180" s="23"/>
      <c r="P180" s="23"/>
      <c r="Q180" s="23"/>
      <c r="R180" s="23"/>
      <c r="S180" s="29"/>
      <c r="T180" s="520"/>
    </row>
    <row r="181" spans="1:20" ht="54" customHeight="1" x14ac:dyDescent="1.05">
      <c r="A181" s="31" t="s">
        <v>33675</v>
      </c>
      <c r="B181" s="31" t="s">
        <v>13155</v>
      </c>
      <c r="C181" s="31" t="s">
        <v>33676</v>
      </c>
      <c r="D181" s="31" t="s">
        <v>33677</v>
      </c>
      <c r="E181" s="31" t="s">
        <v>687</v>
      </c>
      <c r="F181" s="31" t="s">
        <v>123</v>
      </c>
      <c r="G181" s="31" t="s">
        <v>16248</v>
      </c>
      <c r="H181" s="31" t="s">
        <v>29687</v>
      </c>
      <c r="I181" s="38">
        <v>0.83333333333333337</v>
      </c>
      <c r="J181" s="31" t="s">
        <v>21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43425</v>
      </c>
      <c r="T181" s="520"/>
    </row>
    <row r="182" spans="1:20" ht="54" customHeight="1" x14ac:dyDescent="1.05">
      <c r="A182" s="31" t="s">
        <v>33795</v>
      </c>
      <c r="B182" s="31" t="s">
        <v>25959</v>
      </c>
      <c r="C182" s="31" t="s">
        <v>33796</v>
      </c>
      <c r="D182" s="31" t="s">
        <v>33797</v>
      </c>
      <c r="E182" s="31" t="s">
        <v>687</v>
      </c>
      <c r="F182" s="31" t="s">
        <v>123</v>
      </c>
      <c r="G182" s="31" t="s">
        <v>16248</v>
      </c>
      <c r="H182" s="31" t="s">
        <v>29687</v>
      </c>
      <c r="I182" s="38">
        <v>0.41666666666666669</v>
      </c>
      <c r="J182" s="31" t="s">
        <v>1516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43425</v>
      </c>
      <c r="T182" s="520"/>
    </row>
    <row r="183" spans="1:20" ht="54" customHeight="1" x14ac:dyDescent="1.05">
      <c r="A183" s="31" t="s">
        <v>33798</v>
      </c>
      <c r="B183" s="31" t="s">
        <v>33799</v>
      </c>
      <c r="C183" s="31" t="s">
        <v>33800</v>
      </c>
      <c r="D183" s="31" t="s">
        <v>33801</v>
      </c>
      <c r="E183" s="31" t="s">
        <v>687</v>
      </c>
      <c r="F183" s="31" t="s">
        <v>123</v>
      </c>
      <c r="G183" s="31" t="s">
        <v>16248</v>
      </c>
      <c r="H183" s="31" t="s">
        <v>29687</v>
      </c>
      <c r="I183" s="38">
        <v>0.41666666666666669</v>
      </c>
      <c r="J183" s="31" t="s">
        <v>1516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520"/>
    </row>
    <row r="184" spans="1:20" ht="54" customHeight="1" x14ac:dyDescent="1.3">
      <c r="A184" s="685" t="s">
        <v>35975</v>
      </c>
      <c r="B184" s="686"/>
      <c r="C184" s="686"/>
      <c r="D184" s="686"/>
      <c r="E184" s="686"/>
      <c r="F184" s="686"/>
      <c r="G184" s="686"/>
      <c r="H184" s="686"/>
      <c r="I184" s="686"/>
      <c r="J184" s="686"/>
      <c r="K184" s="686"/>
      <c r="L184" s="686"/>
      <c r="M184" s="687"/>
      <c r="N184" s="23"/>
      <c r="O184" s="23"/>
      <c r="P184" s="23"/>
      <c r="Q184" s="23"/>
      <c r="R184" s="23"/>
      <c r="S184" s="29"/>
      <c r="T184" s="493">
        <v>500000</v>
      </c>
    </row>
    <row r="185" spans="1:20" ht="54" customHeight="1" x14ac:dyDescent="1.05">
      <c r="A185" s="688" t="s">
        <v>36473</v>
      </c>
      <c r="B185" s="689"/>
      <c r="C185" s="689"/>
      <c r="D185" s="689"/>
      <c r="E185" s="689"/>
      <c r="F185" s="689"/>
      <c r="G185" s="689"/>
      <c r="H185" s="689"/>
      <c r="I185" s="689"/>
      <c r="J185" s="689"/>
      <c r="K185" s="689"/>
      <c r="L185" s="689"/>
      <c r="M185" s="690"/>
      <c r="N185" s="23"/>
      <c r="O185" s="23"/>
      <c r="P185" s="23"/>
      <c r="Q185" s="23"/>
      <c r="R185" s="23"/>
      <c r="S185" s="29"/>
      <c r="T185" s="520"/>
    </row>
    <row r="186" spans="1:20" ht="54" customHeight="1" x14ac:dyDescent="1.05">
      <c r="A186" s="31" t="s">
        <v>36023</v>
      </c>
      <c r="B186" s="31" t="s">
        <v>36024</v>
      </c>
      <c r="C186" s="31" t="s">
        <v>36025</v>
      </c>
      <c r="D186" s="31" t="s">
        <v>36026</v>
      </c>
      <c r="E186" s="31" t="s">
        <v>687</v>
      </c>
      <c r="F186" s="31" t="s">
        <v>123</v>
      </c>
      <c r="G186" s="31" t="s">
        <v>18959</v>
      </c>
      <c r="H186" s="31" t="s">
        <v>28481</v>
      </c>
      <c r="I186" s="38">
        <v>0.53125</v>
      </c>
      <c r="J186" s="31" t="s">
        <v>21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520"/>
    </row>
    <row r="187" spans="1:20" ht="54" customHeight="1" x14ac:dyDescent="1.05">
      <c r="A187" s="31" t="s">
        <v>36027</v>
      </c>
      <c r="B187" s="31" t="s">
        <v>36028</v>
      </c>
      <c r="C187" s="31" t="s">
        <v>36029</v>
      </c>
      <c r="D187" s="31" t="s">
        <v>36030</v>
      </c>
      <c r="E187" s="31" t="s">
        <v>687</v>
      </c>
      <c r="F187" s="31" t="s">
        <v>123</v>
      </c>
      <c r="G187" s="31" t="s">
        <v>18959</v>
      </c>
      <c r="H187" s="31" t="s">
        <v>28481</v>
      </c>
      <c r="I187" s="38">
        <v>0.53125</v>
      </c>
      <c r="J187" s="31" t="s">
        <v>21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520"/>
    </row>
    <row r="188" spans="1:20" ht="54" customHeight="1" x14ac:dyDescent="1.05">
      <c r="A188" s="31" t="s">
        <v>20993</v>
      </c>
      <c r="B188" s="31" t="s">
        <v>36031</v>
      </c>
      <c r="C188" s="31" t="s">
        <v>36032</v>
      </c>
      <c r="D188" s="31" t="s">
        <v>36033</v>
      </c>
      <c r="E188" s="31" t="s">
        <v>687</v>
      </c>
      <c r="F188" s="31" t="s">
        <v>123</v>
      </c>
      <c r="G188" s="31" t="s">
        <v>18959</v>
      </c>
      <c r="H188" s="31" t="s">
        <v>28481</v>
      </c>
      <c r="I188" s="38">
        <v>0.53125</v>
      </c>
      <c r="J188" s="31" t="s">
        <v>21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520"/>
    </row>
    <row r="189" spans="1:20" ht="54" customHeight="1" x14ac:dyDescent="1.05">
      <c r="A189" s="31" t="s">
        <v>36034</v>
      </c>
      <c r="B189" s="31" t="s">
        <v>10179</v>
      </c>
      <c r="C189" s="31" t="s">
        <v>36035</v>
      </c>
      <c r="D189" s="31" t="s">
        <v>36036</v>
      </c>
      <c r="E189" s="31" t="s">
        <v>687</v>
      </c>
      <c r="F189" s="31" t="s">
        <v>123</v>
      </c>
      <c r="G189" s="31" t="s">
        <v>18959</v>
      </c>
      <c r="H189" s="31" t="s">
        <v>28481</v>
      </c>
      <c r="I189" s="38">
        <v>0.53125</v>
      </c>
      <c r="J189" s="31" t="s">
        <v>21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43425</v>
      </c>
      <c r="T189" s="520"/>
    </row>
    <row r="190" spans="1:20" ht="54" customHeight="1" x14ac:dyDescent="1.05">
      <c r="A190" s="31" t="s">
        <v>36037</v>
      </c>
      <c r="B190" s="31" t="s">
        <v>36038</v>
      </c>
      <c r="C190" s="31" t="s">
        <v>36039</v>
      </c>
      <c r="D190" s="31" t="s">
        <v>36040</v>
      </c>
      <c r="E190" s="31" t="s">
        <v>687</v>
      </c>
      <c r="F190" s="31" t="s">
        <v>123</v>
      </c>
      <c r="G190" s="31" t="s">
        <v>18959</v>
      </c>
      <c r="H190" s="31" t="s">
        <v>28481</v>
      </c>
      <c r="I190" s="38">
        <v>0.53125</v>
      </c>
      <c r="J190" s="31" t="s">
        <v>21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43425</v>
      </c>
      <c r="T190" s="520"/>
    </row>
    <row r="191" spans="1:20" ht="54" customHeight="1" x14ac:dyDescent="1.05">
      <c r="A191" s="31" t="s">
        <v>36041</v>
      </c>
      <c r="B191" s="31" t="s">
        <v>22334</v>
      </c>
      <c r="C191" s="31" t="s">
        <v>36042</v>
      </c>
      <c r="D191" s="31" t="s">
        <v>36043</v>
      </c>
      <c r="E191" s="31" t="s">
        <v>687</v>
      </c>
      <c r="F191" s="31" t="s">
        <v>123</v>
      </c>
      <c r="G191" s="31" t="s">
        <v>18959</v>
      </c>
      <c r="H191" s="31" t="s">
        <v>28481</v>
      </c>
      <c r="I191" s="38">
        <v>0.53125</v>
      </c>
      <c r="J191" s="31" t="s">
        <v>21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520"/>
    </row>
    <row r="192" spans="1:20" ht="54" customHeight="1" x14ac:dyDescent="1.05">
      <c r="A192" s="31" t="s">
        <v>36044</v>
      </c>
      <c r="B192" s="31" t="s">
        <v>36045</v>
      </c>
      <c r="C192" s="31" t="s">
        <v>36046</v>
      </c>
      <c r="D192" s="31" t="s">
        <v>36047</v>
      </c>
      <c r="E192" s="31" t="s">
        <v>687</v>
      </c>
      <c r="F192" s="31" t="s">
        <v>102</v>
      </c>
      <c r="G192" s="31" t="s">
        <v>16324</v>
      </c>
      <c r="H192" s="31" t="s">
        <v>35348</v>
      </c>
      <c r="I192" s="38">
        <v>0.60416666666666663</v>
      </c>
      <c r="J192" s="31" t="s">
        <v>21</v>
      </c>
      <c r="K192" s="31" t="s">
        <v>105</v>
      </c>
      <c r="L192" s="31" t="s">
        <v>106</v>
      </c>
      <c r="M192" s="31" t="s">
        <v>491</v>
      </c>
      <c r="N192" s="23"/>
      <c r="O192" s="23"/>
      <c r="P192" s="23"/>
      <c r="Q192" s="23"/>
      <c r="R192" s="23"/>
      <c r="S192" s="29">
        <v>25200</v>
      </c>
      <c r="T192" s="520"/>
    </row>
    <row r="193" spans="1:39" ht="54" customHeight="1" x14ac:dyDescent="1.05">
      <c r="A193" s="31" t="s">
        <v>36048</v>
      </c>
      <c r="B193" s="31" t="s">
        <v>36049</v>
      </c>
      <c r="C193" s="31" t="s">
        <v>36050</v>
      </c>
      <c r="D193" s="31" t="s">
        <v>36051</v>
      </c>
      <c r="E193" s="31" t="s">
        <v>687</v>
      </c>
      <c r="F193" s="31" t="s">
        <v>102</v>
      </c>
      <c r="G193" s="31" t="s">
        <v>16324</v>
      </c>
      <c r="H193" s="31" t="s">
        <v>35348</v>
      </c>
      <c r="I193" s="38">
        <v>0.60416666666666663</v>
      </c>
      <c r="J193" s="31" t="s">
        <v>21</v>
      </c>
      <c r="K193" s="31" t="s">
        <v>105</v>
      </c>
      <c r="L193" s="31" t="s">
        <v>106</v>
      </c>
      <c r="M193" s="31" t="s">
        <v>491</v>
      </c>
      <c r="N193" s="23"/>
      <c r="O193" s="23"/>
      <c r="P193" s="23"/>
      <c r="Q193" s="23"/>
      <c r="R193" s="23"/>
      <c r="S193" s="29">
        <v>25200</v>
      </c>
      <c r="T193" s="520"/>
    </row>
    <row r="194" spans="1:39" ht="54" customHeight="1" x14ac:dyDescent="1.3">
      <c r="A194" s="31" t="s">
        <v>36052</v>
      </c>
      <c r="B194" s="31" t="s">
        <v>12949</v>
      </c>
      <c r="C194" s="31" t="s">
        <v>36053</v>
      </c>
      <c r="D194" s="31" t="s">
        <v>36054</v>
      </c>
      <c r="E194" s="31" t="s">
        <v>687</v>
      </c>
      <c r="F194" s="31" t="s">
        <v>102</v>
      </c>
      <c r="G194" s="31" t="s">
        <v>16324</v>
      </c>
      <c r="H194" s="31" t="s">
        <v>35348</v>
      </c>
      <c r="I194" s="38">
        <v>0.60416666666666663</v>
      </c>
      <c r="J194" s="31" t="s">
        <v>21</v>
      </c>
      <c r="K194" s="31" t="s">
        <v>105</v>
      </c>
      <c r="L194" s="31" t="s">
        <v>106</v>
      </c>
      <c r="M194" s="31" t="s">
        <v>491</v>
      </c>
      <c r="N194" s="23"/>
      <c r="O194" s="23"/>
      <c r="P194" s="23"/>
      <c r="Q194" s="23"/>
      <c r="R194" s="23"/>
      <c r="S194" s="29">
        <v>25200</v>
      </c>
      <c r="T194" s="451"/>
    </row>
    <row r="195" spans="1:39" ht="54" customHeight="1" x14ac:dyDescent="1.3">
      <c r="A195" s="685" t="s">
        <v>36477</v>
      </c>
      <c r="B195" s="686"/>
      <c r="C195" s="686"/>
      <c r="D195" s="686"/>
      <c r="E195" s="686"/>
      <c r="F195" s="686"/>
      <c r="G195" s="686"/>
      <c r="H195" s="686"/>
      <c r="I195" s="686"/>
      <c r="J195" s="686"/>
      <c r="K195" s="686"/>
      <c r="L195" s="686"/>
      <c r="M195" s="687"/>
      <c r="N195" s="23"/>
      <c r="O195" s="23"/>
      <c r="P195" s="23"/>
      <c r="Q195" s="23"/>
      <c r="R195" s="23"/>
      <c r="S195" s="29"/>
      <c r="T195" s="493">
        <v>50000</v>
      </c>
    </row>
    <row r="196" spans="1:39" ht="54" customHeight="1" x14ac:dyDescent="1.3">
      <c r="A196" s="685" t="s">
        <v>36485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7"/>
      <c r="N196" s="23"/>
      <c r="O196" s="23"/>
      <c r="P196" s="23"/>
      <c r="Q196" s="23"/>
      <c r="R196" s="23"/>
      <c r="S196" s="29"/>
      <c r="T196" s="451">
        <v>95000</v>
      </c>
    </row>
    <row r="197" spans="1:39" ht="54" customHeight="1" x14ac:dyDescent="1.3">
      <c r="A197" s="679" t="s">
        <v>37346</v>
      </c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1"/>
      <c r="N197" s="23"/>
      <c r="O197" s="23"/>
      <c r="P197" s="23"/>
      <c r="Q197" s="23"/>
      <c r="R197" s="23"/>
      <c r="S197" s="29"/>
      <c r="T197" s="40"/>
    </row>
    <row r="198" spans="1:39" ht="54" customHeight="1" x14ac:dyDescent="1.3">
      <c r="A198" s="31" t="s">
        <v>36650</v>
      </c>
      <c r="B198" s="31" t="s">
        <v>36651</v>
      </c>
      <c r="C198" s="31" t="s">
        <v>36652</v>
      </c>
      <c r="D198" s="31" t="s">
        <v>36653</v>
      </c>
      <c r="E198" s="31" t="s">
        <v>101</v>
      </c>
      <c r="F198" s="31" t="s">
        <v>102</v>
      </c>
      <c r="G198" s="31" t="s">
        <v>16267</v>
      </c>
      <c r="H198" s="31" t="s">
        <v>35348</v>
      </c>
      <c r="I198" s="38">
        <v>0.27083333333333331</v>
      </c>
      <c r="J198" s="31" t="s">
        <v>21</v>
      </c>
      <c r="K198" s="31" t="s">
        <v>105</v>
      </c>
      <c r="L198" s="31" t="s">
        <v>106</v>
      </c>
      <c r="M198" s="31" t="s">
        <v>491</v>
      </c>
      <c r="N198" s="23"/>
      <c r="O198" s="23"/>
      <c r="P198" s="23"/>
      <c r="Q198" s="23"/>
      <c r="R198" s="23"/>
      <c r="S198" s="29">
        <v>26200</v>
      </c>
      <c r="T198" s="40"/>
    </row>
    <row r="199" spans="1:39" ht="54" customHeight="1" x14ac:dyDescent="1.3">
      <c r="A199" s="685" t="s">
        <v>36477</v>
      </c>
      <c r="B199" s="686"/>
      <c r="C199" s="686"/>
      <c r="D199" s="686"/>
      <c r="E199" s="686"/>
      <c r="F199" s="686"/>
      <c r="G199" s="686"/>
      <c r="H199" s="686"/>
      <c r="I199" s="686"/>
      <c r="J199" s="686"/>
      <c r="K199" s="686"/>
      <c r="L199" s="686"/>
      <c r="M199" s="687"/>
      <c r="N199" s="23"/>
      <c r="O199" s="23"/>
      <c r="P199" s="23"/>
      <c r="Q199" s="23"/>
      <c r="R199" s="23"/>
      <c r="S199" s="29"/>
      <c r="T199" s="493">
        <v>40000</v>
      </c>
    </row>
    <row r="200" spans="1:39" ht="54" customHeight="1" x14ac:dyDescent="1.3">
      <c r="A200" s="685" t="s">
        <v>36477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7"/>
      <c r="N200" s="23"/>
      <c r="O200" s="23"/>
      <c r="P200" s="23"/>
      <c r="Q200" s="23"/>
      <c r="R200" s="23"/>
      <c r="S200" s="29"/>
      <c r="T200" s="451">
        <v>10000</v>
      </c>
    </row>
    <row r="201" spans="1:39" ht="54" customHeight="1" x14ac:dyDescent="1.05">
      <c r="A201" s="688" t="s">
        <v>38405</v>
      </c>
      <c r="B201" s="689"/>
      <c r="C201" s="689"/>
      <c r="D201" s="689"/>
      <c r="E201" s="689"/>
      <c r="F201" s="689"/>
      <c r="G201" s="689"/>
      <c r="H201" s="689"/>
      <c r="I201" s="689"/>
      <c r="J201" s="689"/>
      <c r="K201" s="689"/>
      <c r="L201" s="689"/>
      <c r="M201" s="690"/>
      <c r="N201" s="23"/>
      <c r="O201" s="23"/>
      <c r="P201" s="23"/>
      <c r="Q201" s="23"/>
      <c r="R201" s="23"/>
      <c r="S201" s="29"/>
      <c r="T201" s="31"/>
    </row>
    <row r="202" spans="1:39" ht="54" customHeight="1" x14ac:dyDescent="1.05">
      <c r="A202" s="31" t="s">
        <v>38085</v>
      </c>
      <c r="B202" s="31" t="s">
        <v>2043</v>
      </c>
      <c r="C202" s="31" t="s">
        <v>38086</v>
      </c>
      <c r="D202" s="31" t="s">
        <v>38087</v>
      </c>
      <c r="E202" s="31" t="s">
        <v>687</v>
      </c>
      <c r="F202" s="31" t="s">
        <v>123</v>
      </c>
      <c r="G202" s="31" t="s">
        <v>17645</v>
      </c>
      <c r="H202" s="31" t="s">
        <v>33674</v>
      </c>
      <c r="I202" s="38">
        <v>0.625</v>
      </c>
      <c r="J202" s="31" t="s">
        <v>21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39" ht="54" customHeight="1" x14ac:dyDescent="1.05">
      <c r="A203" s="31" t="s">
        <v>38184</v>
      </c>
      <c r="B203" s="31" t="s">
        <v>25485</v>
      </c>
      <c r="C203" s="31" t="s">
        <v>38185</v>
      </c>
      <c r="D203" s="31" t="s">
        <v>38186</v>
      </c>
      <c r="E203" s="31" t="s">
        <v>687</v>
      </c>
      <c r="F203" s="31" t="s">
        <v>123</v>
      </c>
      <c r="G203" s="31" t="s">
        <v>17532</v>
      </c>
      <c r="H203" s="31" t="s">
        <v>33674</v>
      </c>
      <c r="I203" s="38">
        <v>0.41666666666666669</v>
      </c>
      <c r="J203" s="31" t="s">
        <v>1516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39" ht="54" customHeight="1" x14ac:dyDescent="1.05">
      <c r="A204" s="688" t="s">
        <v>38942</v>
      </c>
      <c r="B204" s="689"/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90"/>
      <c r="N204" s="23"/>
      <c r="O204" s="23"/>
      <c r="P204" s="23"/>
      <c r="Q204" s="23"/>
      <c r="R204" s="23"/>
      <c r="S204" s="29"/>
      <c r="T204" s="23"/>
      <c r="U204" s="24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9"/>
      <c r="AK204" s="29"/>
      <c r="AL204" s="23"/>
      <c r="AM204" s="388"/>
    </row>
    <row r="205" spans="1:39" ht="54" customHeight="1" x14ac:dyDescent="1.05">
      <c r="A205" s="31" t="s">
        <v>38555</v>
      </c>
      <c r="B205" s="31" t="s">
        <v>28065</v>
      </c>
      <c r="C205" s="31" t="s">
        <v>38556</v>
      </c>
      <c r="D205" s="31" t="s">
        <v>38557</v>
      </c>
      <c r="E205" s="31" t="s">
        <v>687</v>
      </c>
      <c r="F205" s="31" t="s">
        <v>123</v>
      </c>
      <c r="G205" s="31" t="s">
        <v>16248</v>
      </c>
      <c r="H205" s="31" t="s">
        <v>33148</v>
      </c>
      <c r="I205" s="38">
        <v>0.83333333333333337</v>
      </c>
      <c r="J205" s="31" t="s">
        <v>21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23"/>
      <c r="U205" s="24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9"/>
      <c r="AK205" s="29"/>
      <c r="AL205" s="23"/>
      <c r="AM205" s="388"/>
    </row>
    <row r="206" spans="1:39" ht="54" customHeight="1" x14ac:dyDescent="1.05">
      <c r="A206" s="688" t="s">
        <v>39549</v>
      </c>
      <c r="B206" s="689"/>
      <c r="C206" s="689"/>
      <c r="D206" s="689"/>
      <c r="E206" s="689"/>
      <c r="F206" s="689"/>
      <c r="G206" s="689"/>
      <c r="H206" s="689"/>
      <c r="I206" s="689"/>
      <c r="J206" s="689"/>
      <c r="K206" s="689"/>
      <c r="L206" s="689"/>
      <c r="M206" s="690"/>
      <c r="N206" s="23"/>
      <c r="O206" s="23"/>
      <c r="P206" s="23"/>
      <c r="Q206" s="23"/>
      <c r="R206" s="23"/>
      <c r="S206" s="29"/>
      <c r="T206" s="23"/>
      <c r="U206" s="24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9"/>
      <c r="AK206" s="29"/>
      <c r="AL206" s="23"/>
      <c r="AM206" s="388"/>
    </row>
    <row r="207" spans="1:39" ht="54" customHeight="1" x14ac:dyDescent="1.05">
      <c r="A207" s="31" t="s">
        <v>39110</v>
      </c>
      <c r="B207" s="31" t="s">
        <v>39111</v>
      </c>
      <c r="C207" s="31" t="s">
        <v>39112</v>
      </c>
      <c r="D207" s="31" t="s">
        <v>39113</v>
      </c>
      <c r="E207" s="31" t="s">
        <v>687</v>
      </c>
      <c r="F207" s="31" t="s">
        <v>123</v>
      </c>
      <c r="G207" s="31" t="s">
        <v>16504</v>
      </c>
      <c r="H207" s="31" t="s">
        <v>33148</v>
      </c>
      <c r="I207" s="38">
        <v>0.33333333333333331</v>
      </c>
      <c r="J207" s="31" t="s">
        <v>21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43425</v>
      </c>
      <c r="T207" s="23"/>
      <c r="U207" s="24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9"/>
      <c r="AK207" s="29"/>
      <c r="AL207" s="23"/>
      <c r="AM207" s="388"/>
    </row>
    <row r="208" spans="1:39" ht="54" customHeight="1" x14ac:dyDescent="1.05">
      <c r="A208" s="688" t="s">
        <v>40262</v>
      </c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90"/>
      <c r="N208" s="23"/>
      <c r="O208" s="23"/>
      <c r="P208" s="23"/>
      <c r="Q208" s="23"/>
      <c r="R208" s="23"/>
      <c r="S208" s="29"/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9"/>
      <c r="AK208" s="29"/>
      <c r="AL208" s="23"/>
      <c r="AM208" s="388"/>
    </row>
    <row r="209" spans="1:39" ht="54" customHeight="1" x14ac:dyDescent="1.05">
      <c r="A209" s="31" t="s">
        <v>39655</v>
      </c>
      <c r="B209" s="31" t="s">
        <v>35428</v>
      </c>
      <c r="C209" s="31" t="s">
        <v>39656</v>
      </c>
      <c r="D209" s="31" t="s">
        <v>39657</v>
      </c>
      <c r="E209" s="31" t="s">
        <v>687</v>
      </c>
      <c r="F209" s="31" t="s">
        <v>123</v>
      </c>
      <c r="G209" s="31" t="s">
        <v>16248</v>
      </c>
      <c r="H209" s="31" t="s">
        <v>33148</v>
      </c>
      <c r="I209" s="38">
        <v>0.41666666666666669</v>
      </c>
      <c r="J209" s="31" t="s">
        <v>21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23"/>
      <c r="U209" s="24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9"/>
      <c r="AK209" s="29"/>
      <c r="AL209" s="23"/>
      <c r="AM209" s="388"/>
    </row>
    <row r="210" spans="1:39" ht="54" customHeight="1" x14ac:dyDescent="1.05">
      <c r="A210" s="31" t="s">
        <v>39658</v>
      </c>
      <c r="B210" s="31" t="s">
        <v>19186</v>
      </c>
      <c r="C210" s="31" t="s">
        <v>39659</v>
      </c>
      <c r="D210" s="31" t="s">
        <v>39660</v>
      </c>
      <c r="E210" s="31" t="s">
        <v>687</v>
      </c>
      <c r="F210" s="31" t="s">
        <v>123</v>
      </c>
      <c r="G210" s="31" t="s">
        <v>16248</v>
      </c>
      <c r="H210" s="31" t="s">
        <v>33148</v>
      </c>
      <c r="I210" s="38">
        <v>0.83333333333333337</v>
      </c>
      <c r="J210" s="31" t="s">
        <v>21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23"/>
      <c r="R210" s="23"/>
      <c r="S210" s="29">
        <v>43425</v>
      </c>
      <c r="T210" s="23"/>
      <c r="U210" s="24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9"/>
      <c r="AK210" s="29"/>
      <c r="AL210" s="23"/>
      <c r="AM210" s="388"/>
    </row>
    <row r="211" spans="1:39" ht="54" customHeight="1" x14ac:dyDescent="1.05">
      <c r="A211" s="31" t="s">
        <v>39661</v>
      </c>
      <c r="B211" s="31" t="s">
        <v>39662</v>
      </c>
      <c r="C211" s="31" t="s">
        <v>39663</v>
      </c>
      <c r="D211" s="31" t="s">
        <v>39664</v>
      </c>
      <c r="E211" s="31" t="s">
        <v>687</v>
      </c>
      <c r="F211" s="31" t="s">
        <v>123</v>
      </c>
      <c r="G211" s="31" t="s">
        <v>16248</v>
      </c>
      <c r="H211" s="31" t="s">
        <v>33148</v>
      </c>
      <c r="I211" s="38">
        <v>0.83333333333333337</v>
      </c>
      <c r="J211" s="31" t="s">
        <v>21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43425</v>
      </c>
      <c r="T211" s="23"/>
      <c r="U211" s="24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9"/>
      <c r="AK211" s="29"/>
      <c r="AL211" s="23"/>
      <c r="AM211" s="388"/>
    </row>
    <row r="212" spans="1:39" ht="54" customHeight="1" x14ac:dyDescent="1.05">
      <c r="A212" s="688" t="s">
        <v>40504</v>
      </c>
      <c r="B212" s="689"/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90"/>
      <c r="N212" s="23"/>
      <c r="O212" s="23"/>
      <c r="P212" s="23"/>
      <c r="Q212" s="23"/>
      <c r="R212" s="23"/>
      <c r="S212" s="29"/>
      <c r="T212" s="23"/>
      <c r="U212" s="24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9"/>
      <c r="AK212" s="29"/>
      <c r="AL212" s="23"/>
      <c r="AM212" s="388"/>
    </row>
    <row r="213" spans="1:39" ht="54" customHeight="1" x14ac:dyDescent="1.05">
      <c r="A213" s="31" t="s">
        <v>40424</v>
      </c>
      <c r="B213" s="31" t="s">
        <v>40425</v>
      </c>
      <c r="C213" s="31" t="s">
        <v>40426</v>
      </c>
      <c r="D213" s="31" t="s">
        <v>40427</v>
      </c>
      <c r="E213" s="31" t="s">
        <v>687</v>
      </c>
      <c r="F213" s="31" t="s">
        <v>123</v>
      </c>
      <c r="G213" s="31" t="s">
        <v>17532</v>
      </c>
      <c r="H213" s="31" t="s">
        <v>33148</v>
      </c>
      <c r="I213" s="38">
        <v>0.83333333333333337</v>
      </c>
      <c r="J213" s="31" t="s">
        <v>1516</v>
      </c>
      <c r="K213" s="31" t="s">
        <v>105</v>
      </c>
      <c r="L213" s="31" t="s">
        <v>106</v>
      </c>
      <c r="M213" s="31" t="s">
        <v>995</v>
      </c>
      <c r="N213" s="23"/>
      <c r="O213" s="23"/>
      <c r="P213" s="23"/>
      <c r="Q213" s="23"/>
      <c r="R213" s="23"/>
      <c r="S213" s="29">
        <v>44700</v>
      </c>
      <c r="T213" s="23"/>
      <c r="U213" s="24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9"/>
      <c r="AK213" s="29"/>
      <c r="AL213" s="23"/>
      <c r="AM213" s="388"/>
    </row>
    <row r="214" spans="1:39" ht="54" customHeight="1" x14ac:dyDescent="1.3">
      <c r="A214" s="685" t="s">
        <v>40269</v>
      </c>
      <c r="B214" s="686"/>
      <c r="C214" s="686"/>
      <c r="D214" s="686"/>
      <c r="E214" s="686"/>
      <c r="F214" s="686"/>
      <c r="G214" s="686"/>
      <c r="H214" s="686"/>
      <c r="I214" s="686"/>
      <c r="J214" s="686"/>
      <c r="K214" s="686"/>
      <c r="L214" s="686"/>
      <c r="M214" s="687"/>
      <c r="N214" s="23"/>
      <c r="O214" s="23"/>
      <c r="P214" s="23"/>
      <c r="Q214" s="23"/>
      <c r="R214" s="23"/>
      <c r="S214" s="29"/>
      <c r="T214" s="522">
        <v>500000</v>
      </c>
    </row>
    <row r="215" spans="1:39" ht="54" customHeight="1" x14ac:dyDescent="1.3">
      <c r="A215" s="691" t="s">
        <v>40963</v>
      </c>
      <c r="B215" s="691"/>
      <c r="C215" s="691"/>
      <c r="D215" s="691"/>
      <c r="E215" s="691"/>
      <c r="F215" s="691"/>
      <c r="G215" s="691"/>
      <c r="H215" s="691"/>
      <c r="I215" s="691"/>
      <c r="J215" s="691"/>
      <c r="K215" s="691"/>
      <c r="L215" s="691"/>
      <c r="M215" s="692"/>
      <c r="N215" s="31"/>
      <c r="O215" s="31"/>
      <c r="P215" s="31"/>
      <c r="Q215" s="31"/>
      <c r="R215" s="31"/>
      <c r="S215" s="31"/>
      <c r="T215" s="23"/>
      <c r="U215" s="24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9"/>
      <c r="AK215" s="29"/>
      <c r="AL215" s="23"/>
      <c r="AM215" s="388"/>
    </row>
    <row r="216" spans="1:39" ht="54" customHeight="1" x14ac:dyDescent="1.05">
      <c r="A216" s="31" t="s">
        <v>40608</v>
      </c>
      <c r="B216" s="31" t="s">
        <v>40609</v>
      </c>
      <c r="C216" s="31" t="s">
        <v>40610</v>
      </c>
      <c r="D216" s="31" t="s">
        <v>40611</v>
      </c>
      <c r="E216" s="31" t="s">
        <v>101</v>
      </c>
      <c r="F216" s="31" t="s">
        <v>123</v>
      </c>
      <c r="G216" s="31" t="s">
        <v>16970</v>
      </c>
      <c r="H216" s="31" t="s">
        <v>39091</v>
      </c>
      <c r="I216" s="38">
        <v>0.375</v>
      </c>
      <c r="J216" s="31" t="s">
        <v>21</v>
      </c>
      <c r="K216" s="31" t="s">
        <v>105</v>
      </c>
      <c r="L216" s="31" t="s">
        <v>106</v>
      </c>
      <c r="M216" s="31" t="s">
        <v>107</v>
      </c>
      <c r="N216" s="23"/>
      <c r="O216" s="23"/>
      <c r="P216" s="23"/>
      <c r="Q216" s="23"/>
      <c r="R216" s="23"/>
      <c r="S216" s="29">
        <v>25200</v>
      </c>
      <c r="T216" s="23"/>
      <c r="U216" s="24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9"/>
      <c r="AK216" s="29"/>
      <c r="AL216" s="23"/>
      <c r="AM216" s="388"/>
    </row>
    <row r="217" spans="1:39" ht="54" customHeight="1" x14ac:dyDescent="1.05">
      <c r="A217" s="688" t="s">
        <v>41448</v>
      </c>
      <c r="B217" s="716"/>
      <c r="C217" s="716"/>
      <c r="D217" s="716"/>
      <c r="E217" s="716"/>
      <c r="F217" s="716"/>
      <c r="G217" s="716"/>
      <c r="H217" s="716"/>
      <c r="I217" s="716"/>
      <c r="J217" s="716"/>
      <c r="K217" s="716"/>
      <c r="L217" s="716"/>
      <c r="M217" s="717"/>
      <c r="N217" s="23"/>
      <c r="O217" s="23"/>
      <c r="P217" s="23"/>
      <c r="Q217" s="23"/>
      <c r="R217" s="23"/>
      <c r="S217" s="29"/>
      <c r="T217" s="23"/>
      <c r="U217" s="24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9"/>
      <c r="AK217" s="29"/>
      <c r="AL217" s="23"/>
      <c r="AM217" s="388"/>
    </row>
    <row r="218" spans="1:39" ht="54" customHeight="1" x14ac:dyDescent="1.05">
      <c r="A218" s="675" t="s">
        <v>41080</v>
      </c>
      <c r="B218" s="675" t="s">
        <v>11552</v>
      </c>
      <c r="C218" s="675" t="s">
        <v>41081</v>
      </c>
      <c r="D218" s="675" t="s">
        <v>41082</v>
      </c>
      <c r="E218" s="675" t="s">
        <v>101</v>
      </c>
      <c r="F218" s="675" t="s">
        <v>102</v>
      </c>
      <c r="G218" s="675" t="s">
        <v>16236</v>
      </c>
      <c r="H218" s="675" t="s">
        <v>29943</v>
      </c>
      <c r="I218" s="676">
        <v>0.52083333333333337</v>
      </c>
      <c r="J218" s="675" t="s">
        <v>21</v>
      </c>
      <c r="K218" s="675" t="s">
        <v>105</v>
      </c>
      <c r="L218" s="675" t="s">
        <v>106</v>
      </c>
      <c r="M218" s="675" t="s">
        <v>107</v>
      </c>
      <c r="N218" s="23"/>
      <c r="O218" s="23"/>
      <c r="P218" s="23"/>
      <c r="Q218" s="23"/>
      <c r="R218" s="23"/>
      <c r="S218" s="29">
        <v>25200</v>
      </c>
      <c r="T218" s="23"/>
      <c r="U218" s="24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9"/>
      <c r="AK218" s="29"/>
      <c r="AL218" s="23"/>
      <c r="AM218" s="388"/>
    </row>
    <row r="219" spans="1:39" ht="54" customHeight="1" x14ac:dyDescent="1.05">
      <c r="A219" s="675" t="s">
        <v>41083</v>
      </c>
      <c r="B219" s="675" t="s">
        <v>41084</v>
      </c>
      <c r="C219" s="675" t="s">
        <v>41085</v>
      </c>
      <c r="D219" s="675" t="s">
        <v>41086</v>
      </c>
      <c r="E219" s="675" t="s">
        <v>101</v>
      </c>
      <c r="F219" s="675" t="s">
        <v>102</v>
      </c>
      <c r="G219" s="675" t="s">
        <v>16267</v>
      </c>
      <c r="H219" s="675" t="s">
        <v>41087</v>
      </c>
      <c r="I219" s="676">
        <v>0.27083333333333331</v>
      </c>
      <c r="J219" s="675" t="s">
        <v>21</v>
      </c>
      <c r="K219" s="675" t="s">
        <v>105</v>
      </c>
      <c r="L219" s="675" t="s">
        <v>106</v>
      </c>
      <c r="M219" s="675" t="s">
        <v>491</v>
      </c>
      <c r="N219" s="23"/>
      <c r="O219" s="23"/>
      <c r="P219" s="23"/>
      <c r="Q219" s="23"/>
      <c r="R219" s="23"/>
      <c r="S219" s="29">
        <v>27200</v>
      </c>
      <c r="T219" s="23"/>
      <c r="U219" s="24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9"/>
      <c r="AK219" s="29"/>
      <c r="AL219" s="23"/>
      <c r="AM219" s="388"/>
    </row>
    <row r="220" spans="1:39" ht="54" customHeight="1" x14ac:dyDescent="1.05">
      <c r="A220" s="675" t="s">
        <v>41088</v>
      </c>
      <c r="B220" s="675" t="s">
        <v>41089</v>
      </c>
      <c r="C220" s="675" t="s">
        <v>41090</v>
      </c>
      <c r="D220" s="675" t="s">
        <v>41091</v>
      </c>
      <c r="E220" s="675" t="s">
        <v>101</v>
      </c>
      <c r="F220" s="675" t="s">
        <v>123</v>
      </c>
      <c r="G220" s="675" t="s">
        <v>16223</v>
      </c>
      <c r="H220" s="675" t="s">
        <v>29943</v>
      </c>
      <c r="I220" s="676">
        <v>0.32291666666666669</v>
      </c>
      <c r="J220" s="675" t="s">
        <v>21</v>
      </c>
      <c r="K220" s="675" t="s">
        <v>105</v>
      </c>
      <c r="L220" s="675" t="s">
        <v>106</v>
      </c>
      <c r="M220" s="675" t="s">
        <v>995</v>
      </c>
      <c r="N220" s="23"/>
      <c r="O220" s="23"/>
      <c r="P220" s="23"/>
      <c r="Q220" s="23"/>
      <c r="R220" s="23"/>
      <c r="S220" s="29">
        <v>45200</v>
      </c>
      <c r="T220" s="23"/>
      <c r="U220" s="24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9"/>
      <c r="AK220" s="29"/>
      <c r="AL220" s="23"/>
      <c r="AM220" s="388"/>
    </row>
    <row r="221" spans="1:39" ht="54" customHeight="1" x14ac:dyDescent="1.05">
      <c r="A221" s="675" t="s">
        <v>41174</v>
      </c>
      <c r="B221" s="675" t="s">
        <v>41175</v>
      </c>
      <c r="C221" s="675" t="s">
        <v>41176</v>
      </c>
      <c r="D221" s="675" t="s">
        <v>41177</v>
      </c>
      <c r="E221" s="675" t="s">
        <v>101</v>
      </c>
      <c r="F221" s="675" t="s">
        <v>102</v>
      </c>
      <c r="G221" s="675" t="s">
        <v>16270</v>
      </c>
      <c r="H221" s="675" t="s">
        <v>33669</v>
      </c>
      <c r="I221" s="676">
        <v>0.125</v>
      </c>
      <c r="J221" s="675" t="s">
        <v>1516</v>
      </c>
      <c r="K221" s="675" t="s">
        <v>105</v>
      </c>
      <c r="L221" s="675" t="s">
        <v>106</v>
      </c>
      <c r="M221" s="675" t="s">
        <v>491</v>
      </c>
      <c r="N221" s="23"/>
      <c r="O221" s="23"/>
      <c r="P221" s="23"/>
      <c r="Q221" s="23"/>
      <c r="R221" s="23"/>
      <c r="S221" s="29">
        <v>27200</v>
      </c>
      <c r="T221" s="23"/>
      <c r="U221" s="24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9"/>
      <c r="AK221" s="29"/>
      <c r="AL221" s="23"/>
      <c r="AM221" s="388"/>
    </row>
    <row r="222" spans="1:39" ht="54" customHeight="1" x14ac:dyDescent="1.05">
      <c r="A222" s="675" t="s">
        <v>41178</v>
      </c>
      <c r="B222" s="675" t="s">
        <v>13112</v>
      </c>
      <c r="C222" s="675" t="s">
        <v>41179</v>
      </c>
      <c r="D222" s="675" t="s">
        <v>41180</v>
      </c>
      <c r="E222" s="675" t="s">
        <v>101</v>
      </c>
      <c r="F222" s="675" t="s">
        <v>102</v>
      </c>
      <c r="G222" s="675" t="s">
        <v>16270</v>
      </c>
      <c r="H222" s="675" t="s">
        <v>33669</v>
      </c>
      <c r="I222" s="676">
        <v>0.125</v>
      </c>
      <c r="J222" s="675" t="s">
        <v>1516</v>
      </c>
      <c r="K222" s="675" t="s">
        <v>105</v>
      </c>
      <c r="L222" s="675" t="s">
        <v>106</v>
      </c>
      <c r="M222" s="675" t="s">
        <v>491</v>
      </c>
      <c r="N222" s="23"/>
      <c r="O222" s="23"/>
      <c r="P222" s="23"/>
      <c r="Q222" s="23"/>
      <c r="R222" s="23"/>
      <c r="S222" s="29">
        <v>27200</v>
      </c>
      <c r="T222" s="23"/>
      <c r="U222" s="24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9"/>
      <c r="AK222" s="29"/>
      <c r="AL222" s="23"/>
      <c r="AM222" s="388"/>
    </row>
    <row r="223" spans="1:39" ht="54" customHeight="1" x14ac:dyDescent="1.05">
      <c r="A223" s="675" t="s">
        <v>41181</v>
      </c>
      <c r="B223" s="675" t="s">
        <v>32744</v>
      </c>
      <c r="C223" s="675" t="s">
        <v>41182</v>
      </c>
      <c r="D223" s="675" t="s">
        <v>41183</v>
      </c>
      <c r="E223" s="675" t="s">
        <v>101</v>
      </c>
      <c r="F223" s="675" t="s">
        <v>102</v>
      </c>
      <c r="G223" s="675" t="s">
        <v>16270</v>
      </c>
      <c r="H223" s="675" t="s">
        <v>33669</v>
      </c>
      <c r="I223" s="676">
        <v>0.125</v>
      </c>
      <c r="J223" s="675" t="s">
        <v>1516</v>
      </c>
      <c r="K223" s="675" t="s">
        <v>105</v>
      </c>
      <c r="L223" s="675" t="s">
        <v>106</v>
      </c>
      <c r="M223" s="675" t="s">
        <v>491</v>
      </c>
      <c r="N223" s="23"/>
      <c r="O223" s="23"/>
      <c r="P223" s="23"/>
      <c r="Q223" s="23"/>
      <c r="R223" s="23"/>
      <c r="S223" s="29">
        <v>27200</v>
      </c>
      <c r="T223" s="23"/>
      <c r="U223" s="24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9"/>
      <c r="AK223" s="29"/>
      <c r="AL223" s="23"/>
      <c r="AM223" s="388"/>
    </row>
    <row r="224" spans="1:39" ht="54" customHeight="1" x14ac:dyDescent="1.05">
      <c r="A224" s="688" t="s">
        <v>42243</v>
      </c>
      <c r="B224" s="689"/>
      <c r="C224" s="689"/>
      <c r="D224" s="689"/>
      <c r="E224" s="689"/>
      <c r="F224" s="689"/>
      <c r="G224" s="689"/>
      <c r="H224" s="689"/>
      <c r="I224" s="689"/>
      <c r="J224" s="689"/>
      <c r="K224" s="689"/>
      <c r="L224" s="689"/>
      <c r="M224" s="690"/>
      <c r="N224" s="23"/>
      <c r="O224" s="23"/>
      <c r="P224" s="23"/>
      <c r="Q224" s="23"/>
      <c r="R224" s="23"/>
      <c r="S224" s="29"/>
      <c r="T224" s="23"/>
      <c r="U224" s="24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9"/>
      <c r="AK224" s="29"/>
      <c r="AL224" s="23"/>
      <c r="AM224" s="388"/>
    </row>
    <row r="225" spans="1:39" ht="54" customHeight="1" x14ac:dyDescent="1.05">
      <c r="A225" s="31" t="s">
        <v>41626</v>
      </c>
      <c r="B225" s="31" t="s">
        <v>41627</v>
      </c>
      <c r="C225" s="31" t="s">
        <v>41628</v>
      </c>
      <c r="D225" s="31" t="s">
        <v>41629</v>
      </c>
      <c r="E225" s="31" t="s">
        <v>101</v>
      </c>
      <c r="F225" s="31" t="s">
        <v>123</v>
      </c>
      <c r="G225" s="31" t="s">
        <v>16223</v>
      </c>
      <c r="H225" s="31" t="s">
        <v>29859</v>
      </c>
      <c r="I225" s="38">
        <v>0.32291666666666669</v>
      </c>
      <c r="J225" s="31" t="s">
        <v>21</v>
      </c>
      <c r="K225" s="31" t="s">
        <v>105</v>
      </c>
      <c r="L225" s="31" t="s">
        <v>106</v>
      </c>
      <c r="M225" s="31" t="s">
        <v>107</v>
      </c>
      <c r="N225" s="23"/>
      <c r="O225" s="23"/>
      <c r="P225" s="23"/>
      <c r="Q225" s="23"/>
      <c r="R225" s="23"/>
      <c r="S225" s="29">
        <v>25200</v>
      </c>
      <c r="T225" s="23"/>
      <c r="U225" s="24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9"/>
      <c r="AK225" s="29"/>
      <c r="AL225" s="23"/>
      <c r="AM225" s="388"/>
    </row>
    <row r="226" spans="1:39" ht="54" customHeight="1" x14ac:dyDescent="1.05">
      <c r="A226" s="31" t="s">
        <v>41630</v>
      </c>
      <c r="B226" s="31" t="s">
        <v>1409</v>
      </c>
      <c r="C226" s="31" t="s">
        <v>1410</v>
      </c>
      <c r="D226" s="31" t="s">
        <v>1411</v>
      </c>
      <c r="E226" s="31" t="s">
        <v>101</v>
      </c>
      <c r="F226" s="31" t="s">
        <v>102</v>
      </c>
      <c r="G226" s="31" t="s">
        <v>16236</v>
      </c>
      <c r="H226" s="31" t="s">
        <v>41631</v>
      </c>
      <c r="I226" s="38">
        <v>0.52083333333333337</v>
      </c>
      <c r="J226" s="31" t="s">
        <v>21</v>
      </c>
      <c r="K226" s="31" t="s">
        <v>105</v>
      </c>
      <c r="L226" s="31" t="s">
        <v>106</v>
      </c>
      <c r="M226" s="31" t="s">
        <v>107</v>
      </c>
      <c r="N226" s="23"/>
      <c r="O226" s="23"/>
      <c r="P226" s="23"/>
      <c r="Q226" s="23"/>
      <c r="R226" s="23"/>
      <c r="S226" s="29">
        <v>25200</v>
      </c>
      <c r="T226" s="23"/>
      <c r="U226" s="24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9"/>
      <c r="AK226" s="29"/>
      <c r="AL226" s="23"/>
      <c r="AM226" s="388"/>
    </row>
    <row r="227" spans="1:39" ht="54" customHeight="1" x14ac:dyDescent="1.05">
      <c r="A227" s="31" t="s">
        <v>41632</v>
      </c>
      <c r="B227" s="31" t="s">
        <v>41633</v>
      </c>
      <c r="C227" s="31" t="s">
        <v>41634</v>
      </c>
      <c r="D227" s="31" t="s">
        <v>41635</v>
      </c>
      <c r="E227" s="31" t="s">
        <v>687</v>
      </c>
      <c r="F227" s="31" t="s">
        <v>123</v>
      </c>
      <c r="G227" s="31" t="s">
        <v>16504</v>
      </c>
      <c r="H227" s="31" t="s">
        <v>33669</v>
      </c>
      <c r="I227" s="38">
        <v>0.33333333333333331</v>
      </c>
      <c r="J227" s="31" t="s">
        <v>21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44700</v>
      </c>
      <c r="T227" s="23"/>
      <c r="U227" s="24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9"/>
      <c r="AK227" s="29"/>
      <c r="AL227" s="23"/>
      <c r="AM227" s="388"/>
    </row>
    <row r="228" spans="1:39" ht="54" customHeight="1" x14ac:dyDescent="1.05">
      <c r="A228" s="31" t="s">
        <v>41636</v>
      </c>
      <c r="B228" s="31" t="s">
        <v>41637</v>
      </c>
      <c r="C228" s="31" t="s">
        <v>41638</v>
      </c>
      <c r="D228" s="31" t="s">
        <v>41639</v>
      </c>
      <c r="E228" s="31" t="s">
        <v>687</v>
      </c>
      <c r="F228" s="31" t="s">
        <v>123</v>
      </c>
      <c r="G228" s="31" t="s">
        <v>17532</v>
      </c>
      <c r="H228" s="31" t="s">
        <v>29943</v>
      </c>
      <c r="I228" s="38">
        <v>0.91666666666666663</v>
      </c>
      <c r="J228" s="31" t="s">
        <v>21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23"/>
      <c r="R228" s="23"/>
      <c r="S228" s="29">
        <v>44700</v>
      </c>
      <c r="T228" s="23"/>
      <c r="U228" s="24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9"/>
      <c r="AK228" s="29"/>
      <c r="AL228" s="23"/>
      <c r="AM228" s="388"/>
    </row>
    <row r="229" spans="1:39" ht="54" customHeight="1" x14ac:dyDescent="0.7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9"/>
      <c r="R229" s="29"/>
      <c r="S229" s="23"/>
      <c r="T229" s="388"/>
    </row>
    <row r="230" spans="1:39" ht="54" customHeight="1" x14ac:dyDescent="0.7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9"/>
      <c r="R230" s="29"/>
      <c r="S230" s="23"/>
      <c r="T230" s="388"/>
    </row>
    <row r="231" spans="1:39" ht="54" customHeight="1" x14ac:dyDescent="0.7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9"/>
      <c r="R231" s="29"/>
      <c r="S231" s="23"/>
      <c r="T231" s="388"/>
    </row>
    <row r="232" spans="1:39" ht="54" customHeight="1" x14ac:dyDescent="0.7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9"/>
      <c r="R232" s="29"/>
      <c r="S232" s="23"/>
      <c r="T232" s="388"/>
    </row>
    <row r="233" spans="1:39" ht="54" hidden="1" customHeight="1" x14ac:dyDescent="0.7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9"/>
      <c r="R233" s="29"/>
      <c r="S233" s="23"/>
      <c r="T233" s="388"/>
    </row>
    <row r="234" spans="1:39" ht="54" hidden="1" customHeight="1" x14ac:dyDescent="0.7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9"/>
      <c r="R234" s="29"/>
      <c r="S234" s="23"/>
      <c r="T234" s="388"/>
    </row>
    <row r="235" spans="1:39" ht="54" hidden="1" customHeight="1" x14ac:dyDescent="0.7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9"/>
      <c r="R235" s="29"/>
      <c r="S235" s="23"/>
      <c r="T235" s="388"/>
    </row>
    <row r="236" spans="1:39" ht="54" hidden="1" customHeight="1" x14ac:dyDescent="0.7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9"/>
      <c r="R236" s="29"/>
      <c r="S236" s="23"/>
      <c r="T236" s="388"/>
    </row>
    <row r="237" spans="1:39" ht="54" hidden="1" customHeight="1" x14ac:dyDescent="0.7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9"/>
      <c r="R237" s="29"/>
      <c r="S237" s="23"/>
      <c r="T237" s="388"/>
    </row>
    <row r="238" spans="1:39" ht="54" hidden="1" customHeight="1" x14ac:dyDescent="0.7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9"/>
      <c r="R238" s="29"/>
      <c r="S238" s="23"/>
      <c r="T238" s="388"/>
    </row>
    <row r="239" spans="1:39" ht="54" hidden="1" customHeight="1" x14ac:dyDescent="0.7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9"/>
      <c r="R239" s="29"/>
      <c r="S239" s="23"/>
      <c r="T239" s="388"/>
    </row>
    <row r="240" spans="1:39" ht="54" hidden="1" customHeight="1" x14ac:dyDescent="0.7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9"/>
      <c r="R240" s="29"/>
      <c r="S240" s="23"/>
      <c r="T240" s="388"/>
    </row>
    <row r="241" spans="1:20" ht="54" hidden="1" customHeight="1" x14ac:dyDescent="0.7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9"/>
      <c r="R241" s="29"/>
      <c r="S241" s="23"/>
      <c r="T241" s="388"/>
    </row>
    <row r="242" spans="1:20" ht="54" hidden="1" customHeight="1" x14ac:dyDescent="0.7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9"/>
      <c r="R242" s="29"/>
      <c r="S242" s="23"/>
      <c r="T242" s="388"/>
    </row>
    <row r="243" spans="1:20" ht="54" hidden="1" customHeight="1" x14ac:dyDescent="0.7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9"/>
      <c r="R243" s="29"/>
      <c r="S243" s="23"/>
      <c r="T243" s="388"/>
    </row>
    <row r="244" spans="1:20" ht="54" hidden="1" customHeight="1" x14ac:dyDescent="0.7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9"/>
      <c r="R244" s="29"/>
      <c r="S244" s="23"/>
      <c r="T244" s="388"/>
    </row>
    <row r="245" spans="1:20" ht="54" hidden="1" customHeight="1" x14ac:dyDescent="0.7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9"/>
      <c r="R245" s="29"/>
      <c r="S245" s="23"/>
      <c r="T245" s="388"/>
    </row>
    <row r="246" spans="1:20" ht="54" hidden="1" customHeight="1" x14ac:dyDescent="0.7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9"/>
      <c r="R246" s="29"/>
      <c r="S246" s="23"/>
      <c r="T246" s="388"/>
    </row>
    <row r="247" spans="1:20" ht="54" hidden="1" customHeight="1" x14ac:dyDescent="0.7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9"/>
      <c r="R247" s="29"/>
      <c r="S247" s="23"/>
      <c r="T247" s="388"/>
    </row>
    <row r="248" spans="1:20" ht="54" hidden="1" customHeight="1" x14ac:dyDescent="0.7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9"/>
      <c r="R248" s="29"/>
      <c r="S248" s="23"/>
      <c r="T248" s="388"/>
    </row>
    <row r="249" spans="1:20" ht="50.25" customHeight="1" x14ac:dyDescent="0.7">
      <c r="A249" s="23"/>
      <c r="B249" s="24"/>
      <c r="C249" s="23"/>
      <c r="D249" s="23"/>
      <c r="E249" s="23"/>
      <c r="F249" s="23"/>
      <c r="G249" s="23"/>
      <c r="H249" s="23"/>
      <c r="I249" s="7" t="s">
        <v>14</v>
      </c>
      <c r="J249" s="7">
        <v>-375</v>
      </c>
      <c r="K249" s="23"/>
      <c r="L249" s="23"/>
      <c r="M249" s="23"/>
      <c r="N249" s="23"/>
      <c r="O249" s="23"/>
      <c r="P249" s="23"/>
      <c r="Q249" s="29"/>
      <c r="R249" s="29"/>
      <c r="S249" s="23"/>
      <c r="T249" s="388"/>
    </row>
    <row r="250" spans="1:20" ht="50.25" customHeight="1" x14ac:dyDescent="0.7">
      <c r="A250" s="23"/>
      <c r="B250" s="24"/>
      <c r="C250" s="23"/>
      <c r="D250" s="23"/>
      <c r="E250" s="23"/>
      <c r="F250" s="23"/>
      <c r="G250" s="23"/>
      <c r="H250" s="23"/>
      <c r="I250" s="7" t="s">
        <v>15</v>
      </c>
      <c r="J250" s="7">
        <f>SUM(S:S)-SUM(T:T)</f>
        <v>-105453</v>
      </c>
      <c r="K250" s="23"/>
      <c r="L250" s="23"/>
      <c r="M250" s="23"/>
      <c r="N250" s="23"/>
      <c r="O250" s="23"/>
      <c r="P250" s="23"/>
      <c r="Q250" s="29"/>
      <c r="R250" s="29"/>
      <c r="S250" s="23"/>
      <c r="T250" s="388"/>
    </row>
    <row r="251" spans="1:20" ht="50.1" customHeight="1" x14ac:dyDescent="0.7">
      <c r="A251" s="23"/>
      <c r="B251" s="24"/>
      <c r="C251" s="23"/>
      <c r="D251" s="23"/>
      <c r="E251" s="23"/>
      <c r="F251" s="23"/>
      <c r="G251" s="23"/>
      <c r="H251" s="23"/>
      <c r="I251" s="731" t="s">
        <v>91</v>
      </c>
      <c r="J251" s="731"/>
      <c r="K251" s="23"/>
      <c r="L251" s="23"/>
      <c r="M251" s="23"/>
      <c r="N251" s="23"/>
      <c r="O251" s="23"/>
      <c r="P251" s="23"/>
      <c r="Q251" s="29"/>
      <c r="R251" s="29"/>
      <c r="S251" s="23"/>
      <c r="T251" s="388"/>
    </row>
    <row r="252" spans="1:20" ht="50.1" customHeight="1" x14ac:dyDescent="0.7">
      <c r="A252" s="23"/>
      <c r="B252" s="24"/>
      <c r="C252" s="23"/>
      <c r="D252" s="23"/>
      <c r="E252" s="23"/>
      <c r="F252" s="23"/>
      <c r="G252" s="23"/>
      <c r="H252" s="23"/>
      <c r="I252" s="731"/>
      <c r="J252" s="731"/>
      <c r="K252" s="23"/>
      <c r="L252" s="23"/>
      <c r="M252" s="23"/>
      <c r="N252" s="23"/>
      <c r="O252" s="23"/>
      <c r="P252" s="23"/>
      <c r="Q252" s="29"/>
      <c r="R252" s="29"/>
      <c r="S252" s="23"/>
      <c r="T252" s="388"/>
    </row>
    <row r="253" spans="1:20" ht="54" customHeight="1" x14ac:dyDescent="0.7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9"/>
      <c r="R253" s="29"/>
      <c r="S253" s="23"/>
      <c r="T253" s="388"/>
    </row>
    <row r="254" spans="1:20" ht="54" customHeight="1" x14ac:dyDescent="0.7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9"/>
      <c r="R254" s="29"/>
      <c r="S254" s="23"/>
      <c r="T254" s="388"/>
    </row>
    <row r="255" spans="1:20" ht="54" customHeight="1" x14ac:dyDescent="0.7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9"/>
      <c r="R255" s="29"/>
      <c r="S255" s="23"/>
      <c r="T255" s="388"/>
    </row>
    <row r="256" spans="1:20" ht="54" customHeight="1" x14ac:dyDescent="0.7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9"/>
      <c r="R256" s="29"/>
      <c r="S256" s="23"/>
      <c r="T256" s="388"/>
    </row>
    <row r="257" spans="1:20" ht="54" customHeight="1" x14ac:dyDescent="0.7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9"/>
      <c r="R257" s="29"/>
      <c r="S257" s="23"/>
      <c r="T257" s="388"/>
    </row>
    <row r="258" spans="1:20" ht="54" customHeight="1" x14ac:dyDescent="0.7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9"/>
      <c r="R258" s="29"/>
      <c r="S258" s="23"/>
      <c r="T258" s="388"/>
    </row>
    <row r="259" spans="1:20" ht="54" customHeight="1" x14ac:dyDescent="0.7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9"/>
      <c r="R259" s="29"/>
      <c r="S259" s="23"/>
      <c r="T259" s="388"/>
    </row>
    <row r="260" spans="1:20" ht="54" customHeight="1" x14ac:dyDescent="0.7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9"/>
      <c r="R260" s="29"/>
      <c r="S260" s="23"/>
      <c r="T260" s="388"/>
    </row>
  </sheetData>
  <autoFilter ref="A1:AX1123" xr:uid="{00000000-0001-0000-0000-000000000000}"/>
  <mergeCells count="74">
    <mergeCell ref="A224:M224"/>
    <mergeCell ref="A81:M81"/>
    <mergeCell ref="A84:M84"/>
    <mergeCell ref="A114:M114"/>
    <mergeCell ref="A103:M103"/>
    <mergeCell ref="A97:M97"/>
    <mergeCell ref="A102:M102"/>
    <mergeCell ref="A101:M101"/>
    <mergeCell ref="A99:M99"/>
    <mergeCell ref="A215:M215"/>
    <mergeCell ref="A130:M130"/>
    <mergeCell ref="A157:M157"/>
    <mergeCell ref="A128:M128"/>
    <mergeCell ref="A119:P119"/>
    <mergeCell ref="A184:M184"/>
    <mergeCell ref="A180:M180"/>
    <mergeCell ref="A171:M171"/>
    <mergeCell ref="A166:M166"/>
    <mergeCell ref="A161:M161"/>
    <mergeCell ref="A158:M158"/>
    <mergeCell ref="A60:M60"/>
    <mergeCell ref="A63:M63"/>
    <mergeCell ref="A116:M116"/>
    <mergeCell ref="A154:M154"/>
    <mergeCell ref="A153:M153"/>
    <mergeCell ref="A140:M140"/>
    <mergeCell ref="A123:M123"/>
    <mergeCell ref="A117:M117"/>
    <mergeCell ref="A134:M134"/>
    <mergeCell ref="A132:M132"/>
    <mergeCell ref="A124:M124"/>
    <mergeCell ref="A139:M139"/>
    <mergeCell ref="A138:M138"/>
    <mergeCell ref="A115:M115"/>
    <mergeCell ref="A94:M94"/>
    <mergeCell ref="A80:M80"/>
    <mergeCell ref="A3:M3"/>
    <mergeCell ref="A9:M9"/>
    <mergeCell ref="A10:M10"/>
    <mergeCell ref="A5:M5"/>
    <mergeCell ref="A23:M23"/>
    <mergeCell ref="A8:M8"/>
    <mergeCell ref="A25:M25"/>
    <mergeCell ref="A95:M95"/>
    <mergeCell ref="A46:M46"/>
    <mergeCell ref="A52:M52"/>
    <mergeCell ref="A45:M45"/>
    <mergeCell ref="A27:M27"/>
    <mergeCell ref="A30:M30"/>
    <mergeCell ref="A85:M85"/>
    <mergeCell ref="A72:M72"/>
    <mergeCell ref="A73:N73"/>
    <mergeCell ref="A42:M42"/>
    <mergeCell ref="A59:M59"/>
    <mergeCell ref="A31:M31"/>
    <mergeCell ref="A79:M79"/>
    <mergeCell ref="A53:M53"/>
    <mergeCell ref="A58:M58"/>
    <mergeCell ref="A217:M217"/>
    <mergeCell ref="A172:M172"/>
    <mergeCell ref="I251:J252"/>
    <mergeCell ref="A195:M195"/>
    <mergeCell ref="A185:M185"/>
    <mergeCell ref="A173:M173"/>
    <mergeCell ref="A197:M197"/>
    <mergeCell ref="A199:M199"/>
    <mergeCell ref="A200:M200"/>
    <mergeCell ref="A201:M201"/>
    <mergeCell ref="A204:M204"/>
    <mergeCell ref="A206:M206"/>
    <mergeCell ref="A208:M208"/>
    <mergeCell ref="A212:M212"/>
    <mergeCell ref="A214:M214"/>
    <mergeCell ref="A196:M196"/>
  </mergeCells>
  <conditionalFormatting sqref="A4">
    <cfRule type="duplicateValues" dxfId="1259" priority="125"/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99">
    <cfRule type="duplicateValues" dxfId="1258" priority="66"/>
    <cfRule type="duplicateValues" dxfId="1257" priority="67"/>
    <cfRule type="duplicateValues" dxfId="1256" priority="64"/>
    <cfRule type="duplicateValues" dxfId="1255" priority="68"/>
    <cfRule type="duplicateValues" dxfId="1254" priority="65"/>
  </conditionalFormatting>
  <conditionalFormatting sqref="C2">
    <cfRule type="duplicateValues" dxfId="1253" priority="135"/>
  </conditionalFormatting>
  <conditionalFormatting sqref="D98">
    <cfRule type="duplicateValues" dxfId="1252" priority="80"/>
  </conditionalFormatting>
  <conditionalFormatting sqref="D179">
    <cfRule type="duplicateValues" dxfId="1251" priority="37"/>
  </conditionalFormatting>
  <conditionalFormatting sqref="D249">
    <cfRule type="duplicateValues" dxfId="1250" priority="89"/>
    <cfRule type="duplicateValues" dxfId="1249" priority="85"/>
    <cfRule type="duplicateValues" dxfId="1248" priority="82"/>
    <cfRule type="duplicateValues" dxfId="1247" priority="83"/>
    <cfRule type="duplicateValues" dxfId="1246" priority="84"/>
    <cfRule type="duplicateValues" dxfId="1245" priority="86"/>
    <cfRule type="duplicateValues" dxfId="1244" priority="87"/>
    <cfRule type="duplicateValues" dxfId="1243" priority="88"/>
  </conditionalFormatting>
  <conditionalFormatting sqref="D249:D1048576 AP124:AP126 W127 AP128:AP129 BI130:BI131 CB132:CB133 CB138:CB139 CB153 CB248 CU154:CU156 CU140:CU152 CU134:CU137 W117:W118 AP119:AP122 W103:W113 D1:D98 U99:U100 DN158:DN169 EG170 EG173:EG183 DN172 EG200 EZ201:EZ202 EZ229:EZ247 FS215:FS228 FS203:FS213 EZ197:EZ198 EG196 EZ185:EZ194">
    <cfRule type="duplicateValues" dxfId="1242" priority="78"/>
  </conditionalFormatting>
  <conditionalFormatting sqref="D249:D1048576 BI127 CB128:CB129 CU130:CU131 DN132:DN133 DN138:DN139 DN153 DN248 EG154:EG156 EG140:EG152 EG134:EG137 W81:W84 AP95:AP96 AP101:AP102 BI103:BI113 BG99:BG100 BI97:BI98 W94 AP85:AP93 D1:D62 D71 W63:W70 W73:W78 AP114:AP116 BI117:BI118 CB124:CB126 CB119:CB122 EZ158:EZ169 FS170 FS173:FS183 EZ172 FS200 GL201:GL202 GL229:GL247 HE215:HE228 HE203:HE213 GL197:GL198 FS196 GL185:GL194">
    <cfRule type="duplicateValues" dxfId="1241" priority="81"/>
  </conditionalFormatting>
  <conditionalFormatting sqref="D250">
    <cfRule type="duplicateValues" dxfId="1240" priority="90"/>
    <cfRule type="duplicateValues" dxfId="1239" priority="91"/>
    <cfRule type="duplicateValues" dxfId="1238" priority="96"/>
    <cfRule type="duplicateValues" dxfId="1237" priority="95"/>
    <cfRule type="duplicateValues" dxfId="1236" priority="94"/>
    <cfRule type="duplicateValues" dxfId="1235" priority="93"/>
    <cfRule type="duplicateValues" dxfId="1234" priority="92"/>
    <cfRule type="duplicateValues" dxfId="1233" priority="97"/>
  </conditionalFormatting>
  <conditionalFormatting sqref="D251:D1048576 BI127 CB128:CB129 CU130:CU131 DN132:DN133 DN138:DN139 DN153 DN248 EG154:EG156 EG140:EG152 EG134:EG137 W81:W84 AP95:AP96 AP101:AP102 BI103:BI113 BG99:BG100 BI97:BI98 W94 AP85:AP93 D1:D57 D71 W60:W70 W73:W78 AP114:AP116 BI117:BI118 CB124:CB126 CB119:CB122 EZ158:EZ169 FS170 FS173:FS183 EZ172 FS200 GL201:GL202 GL229:GL247 HE215:HE228 HE203:HE213 GL197:GL198 FS196 GL185:GL194">
    <cfRule type="duplicateValues" dxfId="1232" priority="117"/>
  </conditionalFormatting>
  <conditionalFormatting sqref="D251:D1048576 BI127 CB128:CB129 CU130:CU131 DN132:DN133 DN138:DN139 DN153 DN248 EG154:EG156 EG140:EG152 EG134:EG137 W81:W84 AP95:AP96 AP101:AP102 BI103:BI113 BG99:BG100 BI97:BI98 W94 AP85:AP93 D71 W60:W70 W53:W57 D1:D7 D9:D26 W46:W51 W27:W29 W31:W44 W73:W78 AP114:AP116 BI117:BI118 CB124:CB126 CB119:CB122 EZ158:EZ169 FS170 FS173:FS183 EZ172 FS200 GL201:GL202 GL229:GL247 HE215:HE228 HE203:HE213 GL197:GL198 FS196 GL185:GL194">
    <cfRule type="duplicateValues" dxfId="1231" priority="122"/>
  </conditionalFormatting>
  <conditionalFormatting sqref="D251:D1048576 BI127 CB128:CB129 CU130:CU131 DN132:DN133 DN138:DN139 DN153 DN248 EG154:EG156 EG140:EG152 EG134:EG137 W81:W84 AP95:AP96 AP101:AP102 BI103:BI113 BG99:BG100 BI97:BI98 W94 AP85:AP93 D71 W60:W70 W53:W57 D1:D30 W46:W51 W31:W44 W73:W78 AP114:AP116 BI117:BI118 CB124:CB126 CB119:CB122 EZ158:EZ169 FS170 FS173:FS183 EZ172 FS200 GL201:GL202 GL229:GL247 HE215:HE228 HE203:HE213 GL197:GL198 FS196 GL185:GL194">
    <cfRule type="duplicateValues" dxfId="1230" priority="121"/>
  </conditionalFormatting>
  <conditionalFormatting sqref="D251:D1048576 BI127 CB128:CB129 CU130:CU131 DN132:DN133 DN138:DN139 DN153 DN248 EG154:EG156 EG140:EG152 EG134:EG137 W81:W84 AP95:AP96 AP101:AP102 BI103:BI113 BG99:BG100 BI97:BI98 W94 AP85:AP93 D71 W60:W70 W53:W57 D1:D51 W73:W78 AP114:AP116 BI117:BI118 CB124:CB126 CB119:CB122 EZ158:EZ169 FS170 FS173:FS183 EZ172 FS200 GL201:GL202 GL229:GL247 HE215:HE228 HE203:HE213 GL197:GL198 FS196 GL185:GL194">
    <cfRule type="duplicateValues" dxfId="1229" priority="118"/>
  </conditionalFormatting>
  <conditionalFormatting sqref="D251:D1048576 BI127 CB128:CB129 CU130:CU131 DN132:DN133 DN138:DN139 DN153 DN248 EG154:EG156 EG140:EG152 EG134:EG137 W81:W84 AP95:AP96 AP101:AP102 BI103:BI113 BG99:BG100 BI97:BI98 W94 AP85:AP93 D71 W60:W70 W53:W57 W46:W51 D1:D44 W73:W78 AP114:AP116 BI117:BI118 CB124:CB126 CB119:CB122 EZ158:EZ169 FS170 FS173:FS183 EZ172 FS200 GL201:GL202 GL229:GL247 HE215:HE228 HE203:HE213 GL197:GL198 FS196 GL185:GL194">
    <cfRule type="duplicateValues" dxfId="1228" priority="119"/>
    <cfRule type="duplicateValues" dxfId="1227" priority="120"/>
  </conditionalFormatting>
  <conditionalFormatting sqref="D251:D1048576 BI127 CB128:CB129 CU130:CU131 DN132:DN133 DN138:DN139 DN153 DN248 EG154:EG156 EG140:EG152 EG134:EG137 W81:W84 AP95:AP96 AP101:AP102 BI103:BI113 BG99:BG100 BI97:BI98 W94 AP85:AP93 D71 W60:W70 W53:W57 W46:W51 W25:W29 U23:U24 D1:D4 D6:D7 D9 W31:W44 W73:W78 AP114:AP116 BI117:BI118 CB124:CB126 CB119:CB122 EZ158:EZ169 FS170 FS173:FS183 EZ172 FS200 GL201:GL202 GL229:GL247 HE215:HE228 HE203:HE213 GL197:GL198 FS196 GL185:GL194">
    <cfRule type="duplicateValues" dxfId="1226" priority="123"/>
  </conditionalFormatting>
  <conditionalFormatting sqref="E2">
    <cfRule type="duplicateValues" dxfId="1225" priority="136"/>
  </conditionalFormatting>
  <conditionalFormatting sqref="H100 A100">
    <cfRule type="duplicateValues" dxfId="1224" priority="76"/>
    <cfRule type="duplicateValues" dxfId="1223" priority="75"/>
    <cfRule type="duplicateValues" dxfId="1222" priority="73"/>
    <cfRule type="duplicateValues" dxfId="1221" priority="74"/>
    <cfRule type="duplicateValues" dxfId="1220" priority="72"/>
    <cfRule type="duplicateValues" dxfId="1219" priority="77"/>
    <cfRule type="duplicateValues" dxfId="1218" priority="70"/>
    <cfRule type="duplicateValues" dxfId="1217" priority="69"/>
    <cfRule type="duplicateValues" dxfId="1216" priority="71"/>
  </conditionalFormatting>
  <conditionalFormatting sqref="J2 C2">
    <cfRule type="duplicateValues" dxfId="1215" priority="134"/>
    <cfRule type="duplicateValues" dxfId="1214" priority="131"/>
    <cfRule type="duplicateValues" dxfId="1213" priority="127"/>
    <cfRule type="duplicateValues" dxfId="1212" priority="128"/>
    <cfRule type="duplicateValues" dxfId="1211" priority="129"/>
    <cfRule type="duplicateValues" dxfId="1210" priority="130"/>
    <cfRule type="duplicateValues" dxfId="1209" priority="132"/>
    <cfRule type="duplicateValues" dxfId="1208" priority="133"/>
  </conditionalFormatting>
  <conditionalFormatting sqref="J2">
    <cfRule type="duplicateValues" dxfId="1207" priority="126"/>
  </conditionalFormatting>
  <conditionalFormatting sqref="AP123">
    <cfRule type="duplicateValues" dxfId="1206" priority="63"/>
    <cfRule type="duplicateValues" dxfId="1205" priority="56"/>
    <cfRule type="duplicateValues" dxfId="1204" priority="57"/>
    <cfRule type="duplicateValues" dxfId="1203" priority="58"/>
    <cfRule type="duplicateValues" dxfId="1202" priority="59"/>
    <cfRule type="duplicateValues" dxfId="1201" priority="60"/>
    <cfRule type="duplicateValues" dxfId="1200" priority="61"/>
    <cfRule type="duplicateValues" dxfId="1199" priority="62"/>
  </conditionalFormatting>
  <conditionalFormatting sqref="CB157">
    <cfRule type="duplicateValues" dxfId="1198" priority="47"/>
  </conditionalFormatting>
  <conditionalFormatting sqref="CB171">
    <cfRule type="duplicateValues" dxfId="1197" priority="38"/>
  </conditionalFormatting>
  <conditionalFormatting sqref="CB184">
    <cfRule type="duplicateValues" dxfId="1196" priority="28"/>
  </conditionalFormatting>
  <conditionalFormatting sqref="CB195">
    <cfRule type="duplicateValues" dxfId="1195" priority="19"/>
  </conditionalFormatting>
  <conditionalFormatting sqref="CB199">
    <cfRule type="duplicateValues" dxfId="1194" priority="10"/>
  </conditionalFormatting>
  <conditionalFormatting sqref="DN157">
    <cfRule type="duplicateValues" dxfId="1193" priority="50"/>
    <cfRule type="duplicateValues" dxfId="1192" priority="55"/>
    <cfRule type="duplicateValues" dxfId="1191" priority="54"/>
    <cfRule type="duplicateValues" dxfId="1190" priority="53"/>
    <cfRule type="duplicateValues" dxfId="1189" priority="52"/>
    <cfRule type="duplicateValues" dxfId="1188" priority="51"/>
    <cfRule type="duplicateValues" dxfId="1187" priority="49"/>
    <cfRule type="duplicateValues" dxfId="1186" priority="48"/>
  </conditionalFormatting>
  <conditionalFormatting sqref="DN171">
    <cfRule type="duplicateValues" dxfId="1185" priority="44"/>
    <cfRule type="duplicateValues" dxfId="1184" priority="45"/>
    <cfRule type="duplicateValues" dxfId="1183" priority="46"/>
    <cfRule type="duplicateValues" dxfId="1182" priority="43"/>
    <cfRule type="duplicateValues" dxfId="1181" priority="42"/>
    <cfRule type="duplicateValues" dxfId="1180" priority="41"/>
    <cfRule type="duplicateValues" dxfId="1179" priority="40"/>
    <cfRule type="duplicateValues" dxfId="1178" priority="39"/>
  </conditionalFormatting>
  <conditionalFormatting sqref="DN184">
    <cfRule type="duplicateValues" dxfId="1177" priority="36"/>
    <cfRule type="duplicateValues" dxfId="1176" priority="35"/>
    <cfRule type="duplicateValues" dxfId="1175" priority="33"/>
    <cfRule type="duplicateValues" dxfId="1174" priority="32"/>
    <cfRule type="duplicateValues" dxfId="1173" priority="31"/>
    <cfRule type="duplicateValues" dxfId="1172" priority="30"/>
    <cfRule type="duplicateValues" dxfId="1171" priority="34"/>
    <cfRule type="duplicateValues" dxfId="1170" priority="29"/>
  </conditionalFormatting>
  <conditionalFormatting sqref="DN195">
    <cfRule type="duplicateValues" dxfId="1169" priority="26"/>
    <cfRule type="duplicateValues" dxfId="1168" priority="25"/>
    <cfRule type="duplicateValues" dxfId="1167" priority="24"/>
    <cfRule type="duplicateValues" dxfId="1166" priority="23"/>
    <cfRule type="duplicateValues" dxfId="1165" priority="22"/>
    <cfRule type="duplicateValues" dxfId="1164" priority="21"/>
    <cfRule type="duplicateValues" dxfId="1163" priority="20"/>
    <cfRule type="duplicateValues" dxfId="1162" priority="27"/>
  </conditionalFormatting>
  <conditionalFormatting sqref="DN199">
    <cfRule type="duplicateValues" dxfId="1161" priority="18"/>
    <cfRule type="duplicateValues" dxfId="1160" priority="17"/>
    <cfRule type="duplicateValues" dxfId="1159" priority="15"/>
    <cfRule type="duplicateValues" dxfId="1158" priority="16"/>
    <cfRule type="duplicateValues" dxfId="1157" priority="14"/>
    <cfRule type="duplicateValues" dxfId="1156" priority="13"/>
    <cfRule type="duplicateValues" dxfId="1155" priority="12"/>
    <cfRule type="duplicateValues" dxfId="1154" priority="11"/>
  </conditionalFormatting>
  <conditionalFormatting sqref="EG214">
    <cfRule type="duplicateValues" dxfId="1153" priority="1"/>
  </conditionalFormatting>
  <conditionalFormatting sqref="FS214">
    <cfRule type="duplicateValues" dxfId="1152" priority="9"/>
    <cfRule type="duplicateValues" dxfId="1151" priority="8"/>
    <cfRule type="duplicateValues" dxfId="1150" priority="7"/>
    <cfRule type="duplicateValues" dxfId="1149" priority="6"/>
    <cfRule type="duplicateValues" dxfId="1148" priority="5"/>
    <cfRule type="duplicateValues" dxfId="1147" priority="4"/>
    <cfRule type="duplicateValues" dxfId="1146" priority="3"/>
    <cfRule type="duplicateValues" dxfId="1145" priority="2"/>
  </conditionalFormatting>
  <hyperlinks>
    <hyperlink ref="I251:J252" location="الرئيسيه!A1" display="الرئيسيه" xr:uid="{178ACC11-3AA0-2E40-8EC7-80EA658CC00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36B5-8474-5C40-A93E-F3D615C2BA77}">
  <sheetPr codeName="Sheet63">
    <pageSetUpPr fitToPage="1"/>
  </sheetPr>
  <dimension ref="A1:BF686"/>
  <sheetViews>
    <sheetView rightToLeft="1" zoomScale="40" zoomScaleNormal="40" workbookViewId="0">
      <pane ySplit="1" topLeftCell="A677" activePane="bottomLeft" state="frozen"/>
      <selection activeCell="G24" sqref="G24"/>
      <selection pane="bottomLeft" activeCell="I685" sqref="I685:J686"/>
    </sheetView>
  </sheetViews>
  <sheetFormatPr defaultColWidth="64.140625" defaultRowHeight="54" customHeight="1" x14ac:dyDescent="0.7"/>
  <cols>
    <col min="1" max="1" width="73.42578125" customWidth="1"/>
    <col min="2" max="2" width="35.42578125" style="25" bestFit="1" customWidth="1"/>
    <col min="3" max="3" width="37.42578125" hidden="1" customWidth="1"/>
    <col min="4" max="4" width="40.710937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6.140625" style="119" customWidth="1"/>
    <col min="18" max="18" width="36.85546875" style="119" customWidth="1"/>
    <col min="19" max="19" width="38" style="123" customWidth="1"/>
    <col min="20" max="20" width="42.5703125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1" t="s">
        <v>10</v>
      </c>
      <c r="T1" s="353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125</v>
      </c>
      <c r="R2" s="117">
        <v>0</v>
      </c>
      <c r="S2" s="161"/>
      <c r="T2" s="117">
        <v>867877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8"/>
      <c r="R3" s="238"/>
      <c r="S3" s="174"/>
      <c r="T3" s="117"/>
    </row>
    <row r="4" spans="1:20" s="55" customFormat="1" ht="50.1" customHeight="1" x14ac:dyDescent="1.65">
      <c r="A4" s="106" t="s">
        <v>699</v>
      </c>
      <c r="B4" s="52" t="s">
        <v>700</v>
      </c>
      <c r="C4" s="50" t="s">
        <v>701</v>
      </c>
      <c r="D4" s="50" t="s">
        <v>702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57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117"/>
      <c r="R4" s="117"/>
      <c r="S4" s="43">
        <v>38750</v>
      </c>
      <c r="T4" s="117"/>
    </row>
    <row r="5" spans="1:20" s="55" customFormat="1" ht="50.1" customHeight="1" x14ac:dyDescent="1.65">
      <c r="A5" s="50" t="s">
        <v>703</v>
      </c>
      <c r="B5" s="52" t="s">
        <v>704</v>
      </c>
      <c r="C5" s="50" t="s">
        <v>705</v>
      </c>
      <c r="D5" s="50" t="s">
        <v>706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57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117"/>
      <c r="R5" s="117"/>
      <c r="S5" s="43">
        <v>38750</v>
      </c>
      <c r="T5" s="117"/>
    </row>
    <row r="6" spans="1:20" s="55" customFormat="1" ht="50.1" customHeight="1" x14ac:dyDescent="1.65">
      <c r="A6" s="50" t="s">
        <v>707</v>
      </c>
      <c r="B6" s="52" t="s">
        <v>708</v>
      </c>
      <c r="C6" s="50" t="s">
        <v>709</v>
      </c>
      <c r="D6" s="50" t="s">
        <v>710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57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117"/>
      <c r="R6" s="117"/>
      <c r="S6" s="43">
        <v>38750</v>
      </c>
      <c r="T6" s="117"/>
    </row>
    <row r="7" spans="1:20" s="55" customFormat="1" ht="50.1" customHeight="1" x14ac:dyDescent="1.65">
      <c r="A7" s="50" t="s">
        <v>731</v>
      </c>
      <c r="B7" s="52" t="s">
        <v>732</v>
      </c>
      <c r="C7" s="50" t="s">
        <v>733</v>
      </c>
      <c r="D7" s="50" t="s">
        <v>734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57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117"/>
      <c r="R7" s="117"/>
      <c r="S7" s="43">
        <v>38750</v>
      </c>
      <c r="T7" s="117"/>
    </row>
    <row r="8" spans="1:20" s="55" customFormat="1" ht="50.1" customHeight="1" x14ac:dyDescent="1.65">
      <c r="A8" s="50" t="s">
        <v>743</v>
      </c>
      <c r="B8" s="52" t="s">
        <v>744</v>
      </c>
      <c r="C8" s="50" t="s">
        <v>745</v>
      </c>
      <c r="D8" s="50" t="s">
        <v>746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57</v>
      </c>
      <c r="K8" s="50" t="s">
        <v>105</v>
      </c>
      <c r="L8" s="50" t="s">
        <v>106</v>
      </c>
      <c r="M8" s="50" t="s">
        <v>194</v>
      </c>
      <c r="N8" s="54"/>
      <c r="O8" s="54"/>
      <c r="P8" s="54"/>
      <c r="Q8" s="117"/>
      <c r="R8" s="117"/>
      <c r="S8" s="43">
        <v>38750</v>
      </c>
      <c r="T8" s="117"/>
    </row>
    <row r="9" spans="1:20" s="55" customFormat="1" ht="50.1" customHeight="1" x14ac:dyDescent="1.65">
      <c r="A9" s="50" t="s">
        <v>747</v>
      </c>
      <c r="B9" s="52" t="s">
        <v>748</v>
      </c>
      <c r="C9" s="50" t="s">
        <v>749</v>
      </c>
      <c r="D9" s="50" t="s">
        <v>750</v>
      </c>
      <c r="E9" s="50" t="s">
        <v>688</v>
      </c>
      <c r="F9" s="50" t="s">
        <v>123</v>
      </c>
      <c r="G9" s="50" t="s">
        <v>689</v>
      </c>
      <c r="H9" s="50" t="s">
        <v>104</v>
      </c>
      <c r="I9" s="53"/>
      <c r="J9" s="50" t="s">
        <v>57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117"/>
      <c r="R9" s="117"/>
      <c r="S9" s="43">
        <v>38750</v>
      </c>
      <c r="T9" s="117"/>
    </row>
    <row r="10" spans="1:20" s="55" customFormat="1" ht="50.1" customHeight="1" x14ac:dyDescent="1.65">
      <c r="A10" s="50" t="s">
        <v>759</v>
      </c>
      <c r="B10" s="52" t="s">
        <v>760</v>
      </c>
      <c r="C10" s="50" t="s">
        <v>761</v>
      </c>
      <c r="D10" s="50" t="s">
        <v>762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57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117"/>
      <c r="R10" s="117"/>
      <c r="S10" s="43">
        <v>38750</v>
      </c>
      <c r="T10" s="117"/>
    </row>
    <row r="11" spans="1:20" s="55" customFormat="1" ht="50.1" customHeight="1" x14ac:dyDescent="1.65">
      <c r="A11" s="50" t="s">
        <v>763</v>
      </c>
      <c r="B11" s="52" t="s">
        <v>764</v>
      </c>
      <c r="C11" s="50" t="s">
        <v>765</v>
      </c>
      <c r="D11" s="50" t="s">
        <v>766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57</v>
      </c>
      <c r="K11" s="50" t="s">
        <v>105</v>
      </c>
      <c r="L11" s="50" t="s">
        <v>106</v>
      </c>
      <c r="M11" s="50" t="s">
        <v>194</v>
      </c>
      <c r="N11" s="54"/>
      <c r="O11" s="54"/>
      <c r="P11" s="54"/>
      <c r="Q11" s="117"/>
      <c r="R11" s="117"/>
      <c r="S11" s="43">
        <v>38750</v>
      </c>
      <c r="T11" s="117"/>
    </row>
    <row r="12" spans="1:20" s="55" customFormat="1" ht="50.1" customHeight="1" x14ac:dyDescent="1.65">
      <c r="A12" s="50" t="s">
        <v>767</v>
      </c>
      <c r="B12" s="52" t="s">
        <v>768</v>
      </c>
      <c r="C12" s="50" t="s">
        <v>769</v>
      </c>
      <c r="D12" s="50" t="s">
        <v>770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57</v>
      </c>
      <c r="K12" s="50" t="s">
        <v>105</v>
      </c>
      <c r="L12" s="50" t="s">
        <v>106</v>
      </c>
      <c r="M12" s="50" t="s">
        <v>194</v>
      </c>
      <c r="N12" s="54"/>
      <c r="O12" s="54"/>
      <c r="P12" s="54"/>
      <c r="Q12" s="117"/>
      <c r="R12" s="117"/>
      <c r="S12" s="43">
        <v>38750</v>
      </c>
      <c r="T12" s="117"/>
    </row>
    <row r="13" spans="1:20" s="55" customFormat="1" ht="50.1" customHeight="1" x14ac:dyDescent="1.65">
      <c r="A13" s="50" t="s">
        <v>792</v>
      </c>
      <c r="B13" s="52" t="s">
        <v>793</v>
      </c>
      <c r="C13" s="50" t="s">
        <v>794</v>
      </c>
      <c r="D13" s="50" t="s">
        <v>795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57</v>
      </c>
      <c r="K13" s="50" t="s">
        <v>105</v>
      </c>
      <c r="L13" s="50" t="s">
        <v>106</v>
      </c>
      <c r="M13" s="50" t="s">
        <v>194</v>
      </c>
      <c r="N13" s="54"/>
      <c r="O13" s="54"/>
      <c r="P13" s="54"/>
      <c r="Q13" s="117"/>
      <c r="R13" s="117"/>
      <c r="S13" s="43">
        <v>38750</v>
      </c>
      <c r="T13" s="117"/>
    </row>
    <row r="14" spans="1:20" s="55" customFormat="1" ht="50.1" customHeight="1" x14ac:dyDescent="1.65">
      <c r="A14" s="50" t="s">
        <v>796</v>
      </c>
      <c r="B14" s="52" t="s">
        <v>797</v>
      </c>
      <c r="C14" s="50" t="s">
        <v>798</v>
      </c>
      <c r="D14" s="50" t="s">
        <v>799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57</v>
      </c>
      <c r="K14" s="50" t="s">
        <v>105</v>
      </c>
      <c r="L14" s="50" t="s">
        <v>533</v>
      </c>
      <c r="M14" s="50" t="s">
        <v>194</v>
      </c>
      <c r="N14" s="54"/>
      <c r="O14" s="54"/>
      <c r="P14" s="54"/>
      <c r="Q14" s="117"/>
      <c r="R14" s="117"/>
      <c r="S14" s="43">
        <v>17530</v>
      </c>
      <c r="T14" s="117"/>
    </row>
    <row r="15" spans="1:20" s="55" customFormat="1" ht="50.1" customHeight="1" x14ac:dyDescent="1.65">
      <c r="A15" s="50" t="s">
        <v>800</v>
      </c>
      <c r="B15" s="52" t="s">
        <v>801</v>
      </c>
      <c r="C15" s="50" t="s">
        <v>802</v>
      </c>
      <c r="D15" s="50" t="s">
        <v>803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57</v>
      </c>
      <c r="K15" s="50" t="s">
        <v>105</v>
      </c>
      <c r="L15" s="50" t="s">
        <v>106</v>
      </c>
      <c r="M15" s="50" t="s">
        <v>194</v>
      </c>
      <c r="N15" s="54"/>
      <c r="O15" s="54"/>
      <c r="P15" s="54"/>
      <c r="Q15" s="117"/>
      <c r="R15" s="117"/>
      <c r="S15" s="43">
        <v>38750</v>
      </c>
      <c r="T15" s="117"/>
    </row>
    <row r="16" spans="1:20" s="55" customFormat="1" ht="50.1" customHeight="1" x14ac:dyDescent="1.65">
      <c r="A16" s="50" t="s">
        <v>816</v>
      </c>
      <c r="B16" s="52" t="s">
        <v>817</v>
      </c>
      <c r="C16" s="50" t="s">
        <v>818</v>
      </c>
      <c r="D16" s="50" t="s">
        <v>819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57</v>
      </c>
      <c r="K16" s="50" t="s">
        <v>105</v>
      </c>
      <c r="L16" s="50" t="s">
        <v>106</v>
      </c>
      <c r="M16" s="50" t="s">
        <v>194</v>
      </c>
      <c r="N16" s="54"/>
      <c r="O16" s="54"/>
      <c r="P16" s="54"/>
      <c r="Q16" s="117"/>
      <c r="R16" s="117"/>
      <c r="S16" s="43">
        <v>38750</v>
      </c>
      <c r="T16" s="117"/>
    </row>
    <row r="17" spans="1:20" s="55" customFormat="1" ht="50.1" customHeight="1" x14ac:dyDescent="1.65">
      <c r="A17" s="50" t="s">
        <v>867</v>
      </c>
      <c r="B17" s="52" t="s">
        <v>868</v>
      </c>
      <c r="C17" s="50" t="s">
        <v>869</v>
      </c>
      <c r="D17" s="50" t="s">
        <v>870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57</v>
      </c>
      <c r="K17" s="50" t="s">
        <v>105</v>
      </c>
      <c r="L17" s="50" t="s">
        <v>106</v>
      </c>
      <c r="M17" s="50" t="s">
        <v>194</v>
      </c>
      <c r="N17" s="54"/>
      <c r="O17" s="54"/>
      <c r="P17" s="54"/>
      <c r="Q17" s="117"/>
      <c r="R17" s="117"/>
      <c r="S17" s="43">
        <v>38750</v>
      </c>
      <c r="T17" s="117"/>
    </row>
    <row r="18" spans="1:20" s="55" customFormat="1" ht="50.1" customHeight="1" x14ac:dyDescent="1.65">
      <c r="A18" s="50" t="s">
        <v>871</v>
      </c>
      <c r="B18" s="52" t="s">
        <v>872</v>
      </c>
      <c r="C18" s="50" t="s">
        <v>873</v>
      </c>
      <c r="D18" s="50" t="s">
        <v>874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57</v>
      </c>
      <c r="K18" s="50" t="s">
        <v>105</v>
      </c>
      <c r="L18" s="50" t="s">
        <v>106</v>
      </c>
      <c r="M18" s="50" t="s">
        <v>194</v>
      </c>
      <c r="N18" s="54"/>
      <c r="O18" s="54"/>
      <c r="P18" s="54"/>
      <c r="Q18" s="117"/>
      <c r="R18" s="117"/>
      <c r="S18" s="43">
        <v>38750</v>
      </c>
      <c r="T18" s="117"/>
    </row>
    <row r="19" spans="1:20" s="55" customFormat="1" ht="50.1" customHeight="1" x14ac:dyDescent="1.65">
      <c r="A19" s="50" t="s">
        <v>875</v>
      </c>
      <c r="B19" s="52" t="s">
        <v>876</v>
      </c>
      <c r="C19" s="50" t="s">
        <v>877</v>
      </c>
      <c r="D19" s="50" t="s">
        <v>878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57</v>
      </c>
      <c r="K19" s="50" t="s">
        <v>105</v>
      </c>
      <c r="L19" s="50" t="s">
        <v>106</v>
      </c>
      <c r="M19" s="50" t="s">
        <v>194</v>
      </c>
      <c r="N19" s="54"/>
      <c r="O19" s="54"/>
      <c r="P19" s="54"/>
      <c r="Q19" s="117"/>
      <c r="R19" s="117"/>
      <c r="S19" s="43">
        <v>38750</v>
      </c>
      <c r="T19" s="117"/>
    </row>
    <row r="20" spans="1:20" s="55" customFormat="1" ht="50.1" customHeight="1" x14ac:dyDescent="1.65">
      <c r="A20" s="50" t="s">
        <v>879</v>
      </c>
      <c r="B20" s="52" t="s">
        <v>880</v>
      </c>
      <c r="C20" s="50" t="s">
        <v>881</v>
      </c>
      <c r="D20" s="50" t="s">
        <v>882</v>
      </c>
      <c r="E20" s="50" t="s">
        <v>688</v>
      </c>
      <c r="F20" s="50" t="s">
        <v>123</v>
      </c>
      <c r="G20" s="50" t="s">
        <v>689</v>
      </c>
      <c r="H20" s="50" t="s">
        <v>104</v>
      </c>
      <c r="I20" s="53">
        <v>0.41666666666666669</v>
      </c>
      <c r="J20" s="50" t="s">
        <v>57</v>
      </c>
      <c r="K20" s="50" t="s">
        <v>105</v>
      </c>
      <c r="L20" s="50" t="s">
        <v>106</v>
      </c>
      <c r="M20" s="50" t="s">
        <v>194</v>
      </c>
      <c r="N20" s="54"/>
      <c r="O20" s="54"/>
      <c r="P20" s="54"/>
      <c r="Q20" s="117"/>
      <c r="R20" s="117"/>
      <c r="S20" s="43">
        <v>38750</v>
      </c>
      <c r="T20" s="117"/>
    </row>
    <row r="21" spans="1:20" s="55" customFormat="1" ht="50.1" customHeight="1" x14ac:dyDescent="1.65">
      <c r="A21" s="50" t="s">
        <v>915</v>
      </c>
      <c r="B21" s="52" t="s">
        <v>916</v>
      </c>
      <c r="C21" s="50" t="s">
        <v>917</v>
      </c>
      <c r="D21" s="50" t="s">
        <v>918</v>
      </c>
      <c r="E21" s="50" t="s">
        <v>688</v>
      </c>
      <c r="F21" s="50" t="s">
        <v>123</v>
      </c>
      <c r="G21" s="50" t="s">
        <v>689</v>
      </c>
      <c r="H21" s="50" t="s">
        <v>104</v>
      </c>
      <c r="I21" s="53">
        <v>0.41666666666666669</v>
      </c>
      <c r="J21" s="50" t="s">
        <v>57</v>
      </c>
      <c r="K21" s="50" t="s">
        <v>105</v>
      </c>
      <c r="L21" s="50" t="s">
        <v>106</v>
      </c>
      <c r="M21" s="50" t="s">
        <v>194</v>
      </c>
      <c r="N21" s="54"/>
      <c r="O21" s="54"/>
      <c r="P21" s="54"/>
      <c r="Q21" s="117"/>
      <c r="R21" s="117"/>
      <c r="S21" s="43">
        <v>38750</v>
      </c>
      <c r="T21" s="117"/>
    </row>
    <row r="22" spans="1:20" s="55" customFormat="1" ht="50.1" customHeight="1" x14ac:dyDescent="1.65">
      <c r="A22" s="50" t="s">
        <v>919</v>
      </c>
      <c r="B22" s="52" t="s">
        <v>920</v>
      </c>
      <c r="C22" s="50" t="s">
        <v>921</v>
      </c>
      <c r="D22" s="50" t="s">
        <v>922</v>
      </c>
      <c r="E22" s="50" t="s">
        <v>688</v>
      </c>
      <c r="F22" s="50" t="s">
        <v>123</v>
      </c>
      <c r="G22" s="50" t="s">
        <v>689</v>
      </c>
      <c r="H22" s="50" t="s">
        <v>104</v>
      </c>
      <c r="I22" s="53">
        <v>0.41666666666666669</v>
      </c>
      <c r="J22" s="50" t="s">
        <v>57</v>
      </c>
      <c r="K22" s="50" t="s">
        <v>105</v>
      </c>
      <c r="L22" s="50" t="s">
        <v>106</v>
      </c>
      <c r="M22" s="50" t="s">
        <v>194</v>
      </c>
      <c r="N22" s="54"/>
      <c r="O22" s="54"/>
      <c r="P22" s="54"/>
      <c r="Q22" s="117"/>
      <c r="R22" s="117"/>
      <c r="S22" s="43">
        <v>38750</v>
      </c>
      <c r="T22" s="117"/>
    </row>
    <row r="23" spans="1:20" s="55" customFormat="1" ht="50.1" customHeight="1" x14ac:dyDescent="1.65">
      <c r="A23" s="50" t="s">
        <v>923</v>
      </c>
      <c r="B23" s="52" t="s">
        <v>924</v>
      </c>
      <c r="C23" s="50" t="s">
        <v>925</v>
      </c>
      <c r="D23" s="50" t="s">
        <v>926</v>
      </c>
      <c r="E23" s="50" t="s">
        <v>688</v>
      </c>
      <c r="F23" s="50" t="s">
        <v>123</v>
      </c>
      <c r="G23" s="50" t="s">
        <v>689</v>
      </c>
      <c r="H23" s="50" t="s">
        <v>104</v>
      </c>
      <c r="I23" s="53">
        <v>0.41666666666666669</v>
      </c>
      <c r="J23" s="50" t="s">
        <v>57</v>
      </c>
      <c r="K23" s="50" t="s">
        <v>105</v>
      </c>
      <c r="L23" s="50" t="s">
        <v>106</v>
      </c>
      <c r="M23" s="50" t="s">
        <v>194</v>
      </c>
      <c r="N23" s="54"/>
      <c r="O23" s="54"/>
      <c r="P23" s="54"/>
      <c r="Q23" s="117"/>
      <c r="R23" s="117"/>
      <c r="S23" s="43">
        <v>38750</v>
      </c>
      <c r="T23" s="117"/>
    </row>
    <row r="24" spans="1:20" s="55" customFormat="1" ht="50.1" customHeight="1" x14ac:dyDescent="1.65">
      <c r="A24" s="50" t="s">
        <v>573</v>
      </c>
      <c r="B24" s="52" t="s">
        <v>574</v>
      </c>
      <c r="C24" s="50" t="s">
        <v>575</v>
      </c>
      <c r="D24" s="50" t="s">
        <v>576</v>
      </c>
      <c r="E24" s="50" t="s">
        <v>101</v>
      </c>
      <c r="F24" s="50" t="s">
        <v>102</v>
      </c>
      <c r="G24" s="50" t="s">
        <v>567</v>
      </c>
      <c r="H24" s="50" t="s">
        <v>104</v>
      </c>
      <c r="I24" s="53">
        <v>0.41666666666666669</v>
      </c>
      <c r="J24" s="50" t="s">
        <v>57</v>
      </c>
      <c r="K24" s="50" t="s">
        <v>105</v>
      </c>
      <c r="L24" s="50" t="s">
        <v>106</v>
      </c>
      <c r="M24" s="50" t="s">
        <v>107</v>
      </c>
      <c r="N24" s="54"/>
      <c r="O24" s="54"/>
      <c r="P24" s="54"/>
      <c r="Q24" s="117"/>
      <c r="R24" s="117"/>
      <c r="S24" s="42">
        <v>18000</v>
      </c>
      <c r="T24" s="117"/>
    </row>
    <row r="25" spans="1:20" s="55" customFormat="1" ht="50.1" customHeight="1" x14ac:dyDescent="1.65">
      <c r="A25" s="50" t="s">
        <v>577</v>
      </c>
      <c r="B25" s="52" t="s">
        <v>578</v>
      </c>
      <c r="C25" s="50" t="s">
        <v>579</v>
      </c>
      <c r="D25" s="50" t="s">
        <v>580</v>
      </c>
      <c r="E25" s="50" t="s">
        <v>101</v>
      </c>
      <c r="F25" s="50" t="s">
        <v>102</v>
      </c>
      <c r="G25" s="50" t="s">
        <v>567</v>
      </c>
      <c r="H25" s="50" t="s">
        <v>104</v>
      </c>
      <c r="I25" s="53">
        <v>0.41666666666666669</v>
      </c>
      <c r="J25" s="50" t="s">
        <v>57</v>
      </c>
      <c r="K25" s="50" t="s">
        <v>105</v>
      </c>
      <c r="L25" s="50" t="s">
        <v>106</v>
      </c>
      <c r="M25" s="50" t="s">
        <v>107</v>
      </c>
      <c r="N25" s="54"/>
      <c r="O25" s="54"/>
      <c r="P25" s="54"/>
      <c r="Q25" s="117"/>
      <c r="R25" s="117"/>
      <c r="S25" s="42">
        <v>18000</v>
      </c>
      <c r="T25" s="117"/>
    </row>
    <row r="26" spans="1:20" ht="50.1" customHeight="1" x14ac:dyDescent="1.05">
      <c r="A26" s="708" t="s">
        <v>1265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19"/>
      <c r="O26" s="23"/>
      <c r="P26" s="23"/>
      <c r="Q26" s="29"/>
      <c r="R26" s="29"/>
      <c r="S26" s="167"/>
      <c r="T26" s="29">
        <v>43090</v>
      </c>
    </row>
    <row r="27" spans="1:20" ht="50.1" customHeight="1" x14ac:dyDescent="1.05">
      <c r="A27" s="708" t="s">
        <v>1265</v>
      </c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19"/>
      <c r="O27" s="23"/>
      <c r="P27" s="23"/>
      <c r="Q27" s="29"/>
      <c r="R27" s="29"/>
      <c r="S27" s="167"/>
      <c r="T27" s="29">
        <v>175000</v>
      </c>
    </row>
    <row r="28" spans="1:20" ht="50.1" customHeight="1" x14ac:dyDescent="1.05">
      <c r="A28" s="708" t="s">
        <v>1276</v>
      </c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19"/>
      <c r="O28" s="23"/>
      <c r="P28" s="23"/>
      <c r="Q28" s="29"/>
      <c r="R28" s="29"/>
      <c r="S28" s="167"/>
      <c r="T28" s="29">
        <v>105850</v>
      </c>
    </row>
    <row r="29" spans="1:20" ht="50.1" customHeight="1" x14ac:dyDescent="1.05">
      <c r="A29" s="708" t="s">
        <v>1276</v>
      </c>
      <c r="B29" s="709"/>
      <c r="C29" s="709"/>
      <c r="D29" s="709"/>
      <c r="E29" s="709"/>
      <c r="F29" s="709"/>
      <c r="G29" s="709"/>
      <c r="H29" s="709"/>
      <c r="I29" s="709"/>
      <c r="J29" s="709"/>
      <c r="K29" s="709"/>
      <c r="L29" s="709"/>
      <c r="M29" s="709"/>
      <c r="N29" s="23"/>
      <c r="O29" s="23"/>
      <c r="P29" s="23"/>
      <c r="Q29" s="29"/>
      <c r="R29" s="29"/>
      <c r="S29" s="167"/>
      <c r="T29" s="29">
        <v>70000</v>
      </c>
    </row>
    <row r="30" spans="1:20" ht="50.1" customHeight="1" x14ac:dyDescent="1.05">
      <c r="A30" s="708" t="s">
        <v>1276</v>
      </c>
      <c r="B30" s="709"/>
      <c r="C30" s="709"/>
      <c r="D30" s="709"/>
      <c r="E30" s="709"/>
      <c r="F30" s="709"/>
      <c r="G30" s="709"/>
      <c r="H30" s="709"/>
      <c r="I30" s="709"/>
      <c r="J30" s="709"/>
      <c r="K30" s="709"/>
      <c r="L30" s="709"/>
      <c r="M30" s="709"/>
      <c r="N30" s="23"/>
      <c r="O30" s="23"/>
      <c r="P30" s="23"/>
      <c r="Q30" s="29"/>
      <c r="R30" s="29"/>
      <c r="S30" s="167"/>
      <c r="T30" s="29">
        <v>35000</v>
      </c>
    </row>
    <row r="31" spans="1:20" ht="50.1" customHeight="1" x14ac:dyDescent="1.05">
      <c r="A31" s="696" t="s">
        <v>1302</v>
      </c>
      <c r="B31" s="696"/>
      <c r="C31" s="696"/>
      <c r="D31" s="696"/>
      <c r="E31" s="696"/>
      <c r="F31" s="696"/>
      <c r="G31" s="696"/>
      <c r="H31" s="696"/>
      <c r="I31" s="696"/>
      <c r="J31" s="696"/>
      <c r="K31" s="696"/>
      <c r="L31" s="696"/>
      <c r="M31" s="696"/>
      <c r="N31" s="696"/>
      <c r="O31" s="696"/>
      <c r="P31" s="696"/>
      <c r="Q31" s="696"/>
      <c r="R31" s="29"/>
      <c r="S31" s="167"/>
      <c r="T31" s="29"/>
    </row>
    <row r="32" spans="1:20" ht="50.1" customHeight="1" x14ac:dyDescent="1.05">
      <c r="A32" s="31" t="s">
        <v>1655</v>
      </c>
      <c r="B32" s="37" t="s">
        <v>1656</v>
      </c>
      <c r="C32" s="31" t="s">
        <v>1657</v>
      </c>
      <c r="D32" s="31" t="s">
        <v>1658</v>
      </c>
      <c r="E32" s="31" t="s">
        <v>101</v>
      </c>
      <c r="F32" s="31" t="s">
        <v>102</v>
      </c>
      <c r="G32" s="31" t="s">
        <v>1127</v>
      </c>
      <c r="H32" s="31" t="s">
        <v>1303</v>
      </c>
      <c r="I32" s="38">
        <v>0.53125</v>
      </c>
      <c r="J32" s="31" t="s">
        <v>1659</v>
      </c>
      <c r="K32" s="31" t="s">
        <v>105</v>
      </c>
      <c r="L32" s="31" t="s">
        <v>106</v>
      </c>
      <c r="M32" s="31" t="s">
        <v>107</v>
      </c>
      <c r="N32" s="23"/>
      <c r="O32" s="23"/>
      <c r="P32" s="154"/>
      <c r="Q32" s="29"/>
      <c r="R32" s="29"/>
      <c r="S32" s="29">
        <v>18000</v>
      </c>
      <c r="T32" s="29"/>
    </row>
    <row r="33" spans="1:20" ht="50.1" customHeight="1" x14ac:dyDescent="0.7">
      <c r="A33" s="740" t="s">
        <v>2003</v>
      </c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23"/>
      <c r="O33" s="23"/>
      <c r="P33" s="23"/>
      <c r="Q33" s="29">
        <v>410</v>
      </c>
      <c r="R33" s="29"/>
      <c r="S33" s="29"/>
      <c r="T33" s="29"/>
    </row>
    <row r="34" spans="1:20" ht="50.1" customHeight="1" x14ac:dyDescent="1.05">
      <c r="A34" s="708" t="s">
        <v>3093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</row>
    <row r="35" spans="1:20" ht="50.1" customHeight="1" x14ac:dyDescent="1.65">
      <c r="A35" s="31" t="s">
        <v>2559</v>
      </c>
      <c r="B35" s="37" t="s">
        <v>2560</v>
      </c>
      <c r="C35" s="31" t="s">
        <v>2561</v>
      </c>
      <c r="D35" s="31" t="s">
        <v>2562</v>
      </c>
      <c r="E35" s="31" t="s">
        <v>688</v>
      </c>
      <c r="F35" s="31" t="s">
        <v>123</v>
      </c>
      <c r="G35" s="31" t="s">
        <v>689</v>
      </c>
      <c r="H35" s="31" t="s">
        <v>2017</v>
      </c>
      <c r="I35" s="38">
        <v>0.41666666666666669</v>
      </c>
      <c r="J35" s="31" t="s">
        <v>57</v>
      </c>
      <c r="K35" s="31" t="s">
        <v>105</v>
      </c>
      <c r="L35" s="31" t="s">
        <v>125</v>
      </c>
      <c r="M35" s="31" t="s">
        <v>194</v>
      </c>
      <c r="N35" s="29"/>
      <c r="O35" s="23"/>
      <c r="P35" s="54"/>
      <c r="Q35" s="117"/>
      <c r="R35" s="117"/>
      <c r="S35" s="29">
        <v>28130</v>
      </c>
      <c r="T35" s="117"/>
    </row>
    <row r="36" spans="1:20" ht="50.1" customHeight="1" x14ac:dyDescent="1.65">
      <c r="A36" s="31" t="s">
        <v>2563</v>
      </c>
      <c r="B36" s="37" t="s">
        <v>1864</v>
      </c>
      <c r="C36" s="31" t="s">
        <v>2564</v>
      </c>
      <c r="D36" s="31" t="s">
        <v>2565</v>
      </c>
      <c r="E36" s="31" t="s">
        <v>688</v>
      </c>
      <c r="F36" s="31" t="s">
        <v>123</v>
      </c>
      <c r="G36" s="31" t="s">
        <v>689</v>
      </c>
      <c r="H36" s="31" t="s">
        <v>2017</v>
      </c>
      <c r="I36" s="38">
        <v>0.41666666666666669</v>
      </c>
      <c r="J36" s="31" t="s">
        <v>57</v>
      </c>
      <c r="K36" s="31" t="s">
        <v>105</v>
      </c>
      <c r="L36" s="31" t="s">
        <v>106</v>
      </c>
      <c r="M36" s="31" t="s">
        <v>194</v>
      </c>
      <c r="N36" s="29"/>
      <c r="O36" s="23"/>
      <c r="P36" s="54"/>
      <c r="Q36" s="117"/>
      <c r="R36" s="117"/>
      <c r="S36" s="29">
        <v>38750</v>
      </c>
      <c r="T36" s="117"/>
    </row>
    <row r="37" spans="1:20" ht="50.1" customHeight="1" x14ac:dyDescent="1.65">
      <c r="A37" s="31" t="s">
        <v>2566</v>
      </c>
      <c r="B37" s="37" t="s">
        <v>2567</v>
      </c>
      <c r="C37" s="31" t="s">
        <v>2568</v>
      </c>
      <c r="D37" s="31" t="s">
        <v>2569</v>
      </c>
      <c r="E37" s="31" t="s">
        <v>688</v>
      </c>
      <c r="F37" s="31" t="s">
        <v>123</v>
      </c>
      <c r="G37" s="31" t="s">
        <v>689</v>
      </c>
      <c r="H37" s="31" t="s">
        <v>2017</v>
      </c>
      <c r="I37" s="38">
        <v>0.41666666666666669</v>
      </c>
      <c r="J37" s="31" t="s">
        <v>57</v>
      </c>
      <c r="K37" s="31" t="s">
        <v>105</v>
      </c>
      <c r="L37" s="31" t="s">
        <v>276</v>
      </c>
      <c r="M37" s="31" t="s">
        <v>194</v>
      </c>
      <c r="N37" s="29"/>
      <c r="O37" s="23"/>
      <c r="P37" s="54"/>
      <c r="Q37" s="117"/>
      <c r="R37" s="117"/>
      <c r="S37" s="29">
        <v>17000</v>
      </c>
      <c r="T37" s="117"/>
    </row>
    <row r="38" spans="1:20" ht="50.1" customHeight="1" x14ac:dyDescent="1.65">
      <c r="A38" s="31" t="s">
        <v>2570</v>
      </c>
      <c r="B38" s="37" t="s">
        <v>2571</v>
      </c>
      <c r="C38" s="31" t="s">
        <v>2572</v>
      </c>
      <c r="D38" s="31" t="s">
        <v>2573</v>
      </c>
      <c r="E38" s="31" t="s">
        <v>688</v>
      </c>
      <c r="F38" s="31" t="s">
        <v>123</v>
      </c>
      <c r="G38" s="31" t="s">
        <v>689</v>
      </c>
      <c r="H38" s="31" t="s">
        <v>2017</v>
      </c>
      <c r="I38" s="38">
        <v>0.41666666666666669</v>
      </c>
      <c r="J38" s="31" t="s">
        <v>57</v>
      </c>
      <c r="K38" s="31" t="s">
        <v>105</v>
      </c>
      <c r="L38" s="31" t="s">
        <v>106</v>
      </c>
      <c r="M38" s="31" t="s">
        <v>194</v>
      </c>
      <c r="N38" s="29"/>
      <c r="O38" s="23"/>
      <c r="P38" s="54"/>
      <c r="Q38" s="117"/>
      <c r="R38" s="117"/>
      <c r="S38" s="29">
        <v>38750</v>
      </c>
      <c r="T38" s="117"/>
    </row>
    <row r="39" spans="1:20" ht="50.1" customHeight="1" x14ac:dyDescent="1.65">
      <c r="A39" s="31" t="s">
        <v>2574</v>
      </c>
      <c r="B39" s="37" t="s">
        <v>2575</v>
      </c>
      <c r="C39" s="31" t="s">
        <v>2576</v>
      </c>
      <c r="D39" s="31" t="s">
        <v>2577</v>
      </c>
      <c r="E39" s="31" t="s">
        <v>688</v>
      </c>
      <c r="F39" s="31" t="s">
        <v>123</v>
      </c>
      <c r="G39" s="31" t="s">
        <v>689</v>
      </c>
      <c r="H39" s="31" t="s">
        <v>2017</v>
      </c>
      <c r="I39" s="38">
        <v>0.41666666666666669</v>
      </c>
      <c r="J39" s="31" t="s">
        <v>57</v>
      </c>
      <c r="K39" s="31" t="s">
        <v>105</v>
      </c>
      <c r="L39" s="31" t="s">
        <v>125</v>
      </c>
      <c r="M39" s="31" t="s">
        <v>194</v>
      </c>
      <c r="N39" s="29"/>
      <c r="O39" s="23"/>
      <c r="P39" s="54"/>
      <c r="Q39" s="117"/>
      <c r="R39" s="117"/>
      <c r="S39" s="29">
        <v>28130</v>
      </c>
      <c r="T39" s="117"/>
    </row>
    <row r="40" spans="1:20" ht="50.1" customHeight="1" x14ac:dyDescent="1.65">
      <c r="A40" s="31" t="s">
        <v>2582</v>
      </c>
      <c r="B40" s="37" t="s">
        <v>2583</v>
      </c>
      <c r="C40" s="31" t="s">
        <v>2584</v>
      </c>
      <c r="D40" s="31" t="s">
        <v>2585</v>
      </c>
      <c r="E40" s="31" t="s">
        <v>101</v>
      </c>
      <c r="F40" s="31" t="s">
        <v>123</v>
      </c>
      <c r="G40" s="31" t="s">
        <v>490</v>
      </c>
      <c r="H40" s="31" t="s">
        <v>2017</v>
      </c>
      <c r="I40" s="38">
        <v>0.49652777777777779</v>
      </c>
      <c r="J40" s="31" t="s">
        <v>1659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43725</v>
      </c>
      <c r="T40" s="117"/>
    </row>
    <row r="41" spans="1:20" ht="50.1" customHeight="1" x14ac:dyDescent="1.65">
      <c r="A41" s="31" t="s">
        <v>2586</v>
      </c>
      <c r="B41" s="37" t="s">
        <v>2587</v>
      </c>
      <c r="C41" s="31" t="s">
        <v>2588</v>
      </c>
      <c r="D41" s="31" t="s">
        <v>2589</v>
      </c>
      <c r="E41" s="31" t="s">
        <v>101</v>
      </c>
      <c r="F41" s="31" t="s">
        <v>123</v>
      </c>
      <c r="G41" s="31" t="s">
        <v>490</v>
      </c>
      <c r="H41" s="31" t="s">
        <v>2017</v>
      </c>
      <c r="I41" s="38">
        <v>0.49652777777777779</v>
      </c>
      <c r="J41" s="31" t="s">
        <v>1659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43725</v>
      </c>
      <c r="T41" s="117"/>
    </row>
    <row r="42" spans="1:20" ht="50.1" customHeight="1" x14ac:dyDescent="1.3">
      <c r="A42" s="237" t="s">
        <v>3094</v>
      </c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325"/>
      <c r="R42" s="325"/>
      <c r="S42" s="202"/>
      <c r="T42" s="29"/>
    </row>
    <row r="43" spans="1:20" ht="50.1" customHeight="1" x14ac:dyDescent="1.65">
      <c r="A43" s="708" t="s">
        <v>4038</v>
      </c>
      <c r="B43" s="708"/>
      <c r="C43" s="708"/>
      <c r="D43" s="708"/>
      <c r="E43" s="708"/>
      <c r="F43" s="708"/>
      <c r="G43" s="708"/>
      <c r="H43" s="708"/>
      <c r="I43" s="708"/>
      <c r="J43" s="708"/>
      <c r="K43" s="708"/>
      <c r="L43" s="708"/>
      <c r="M43" s="708"/>
      <c r="N43" s="29"/>
      <c r="O43" s="23"/>
      <c r="P43" s="54"/>
      <c r="Q43" s="117"/>
      <c r="R43" s="117"/>
      <c r="S43" s="29"/>
      <c r="T43" s="29">
        <v>70000</v>
      </c>
    </row>
    <row r="44" spans="1:20" ht="50.1" customHeight="1" x14ac:dyDescent="1.65">
      <c r="A44" s="708" t="s">
        <v>4038</v>
      </c>
      <c r="B44" s="708"/>
      <c r="C44" s="708"/>
      <c r="D44" s="708"/>
      <c r="E44" s="708"/>
      <c r="F44" s="708"/>
      <c r="G44" s="708"/>
      <c r="H44" s="708"/>
      <c r="I44" s="708"/>
      <c r="J44" s="708"/>
      <c r="K44" s="708"/>
      <c r="L44" s="708"/>
      <c r="M44" s="708"/>
      <c r="N44" s="29"/>
      <c r="O44" s="23"/>
      <c r="P44" s="54"/>
      <c r="Q44" s="117"/>
      <c r="R44" s="117"/>
      <c r="S44" s="29"/>
      <c r="T44" s="29">
        <v>50000</v>
      </c>
    </row>
    <row r="45" spans="1:20" ht="50.1" customHeight="1" x14ac:dyDescent="1.65">
      <c r="A45" s="708" t="s">
        <v>4039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29"/>
      <c r="O45" s="23"/>
      <c r="P45" s="54"/>
      <c r="Q45" s="117"/>
      <c r="R45" s="117"/>
      <c r="S45" s="29"/>
      <c r="T45" s="29">
        <v>50000</v>
      </c>
    </row>
    <row r="46" spans="1:20" ht="50.1" customHeight="1" x14ac:dyDescent="1.65">
      <c r="A46" s="708" t="s">
        <v>4007</v>
      </c>
      <c r="B46" s="708"/>
      <c r="C46" s="708"/>
      <c r="D46" s="708"/>
      <c r="E46" s="708"/>
      <c r="F46" s="708"/>
      <c r="G46" s="708"/>
      <c r="H46" s="708"/>
      <c r="I46" s="708"/>
      <c r="J46" s="708"/>
      <c r="K46" s="708"/>
      <c r="L46" s="708"/>
      <c r="M46" s="708"/>
      <c r="N46" s="29"/>
      <c r="O46" s="23"/>
      <c r="P46" s="54"/>
      <c r="Q46" s="117"/>
      <c r="R46" s="117"/>
      <c r="S46" s="29"/>
      <c r="T46" s="29">
        <v>70000</v>
      </c>
    </row>
    <row r="47" spans="1:20" ht="50.1" customHeight="1" x14ac:dyDescent="1.65">
      <c r="A47" s="708" t="s">
        <v>4007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29"/>
      <c r="O47" s="23"/>
      <c r="P47" s="54"/>
      <c r="Q47" s="117"/>
      <c r="R47" s="117"/>
      <c r="S47" s="29"/>
      <c r="T47" s="29">
        <v>10000</v>
      </c>
    </row>
    <row r="48" spans="1:20" ht="50.1" customHeight="1" x14ac:dyDescent="1.65">
      <c r="A48" s="708" t="s">
        <v>4007</v>
      </c>
      <c r="B48" s="708"/>
      <c r="C48" s="708"/>
      <c r="D48" s="708"/>
      <c r="E48" s="708"/>
      <c r="F48" s="708"/>
      <c r="G48" s="708"/>
      <c r="H48" s="708"/>
      <c r="I48" s="708"/>
      <c r="J48" s="708"/>
      <c r="K48" s="708"/>
      <c r="L48" s="708"/>
      <c r="M48" s="708"/>
      <c r="N48" s="29"/>
      <c r="O48" s="23"/>
      <c r="P48" s="54"/>
      <c r="Q48" s="117"/>
      <c r="R48" s="117"/>
      <c r="S48" s="29"/>
      <c r="T48" s="29">
        <v>60000</v>
      </c>
    </row>
    <row r="49" spans="1:20" ht="50.1" customHeight="1" x14ac:dyDescent="1.65">
      <c r="A49" s="708" t="s">
        <v>4007</v>
      </c>
      <c r="B49" s="708"/>
      <c r="C49" s="708"/>
      <c r="D49" s="708"/>
      <c r="E49" s="708"/>
      <c r="F49" s="708"/>
      <c r="G49" s="708"/>
      <c r="H49" s="708"/>
      <c r="I49" s="708"/>
      <c r="J49" s="708"/>
      <c r="K49" s="708"/>
      <c r="L49" s="708"/>
      <c r="M49" s="708"/>
      <c r="N49" s="29"/>
      <c r="O49" s="23"/>
      <c r="P49" s="54"/>
      <c r="Q49" s="117"/>
      <c r="R49" s="117"/>
      <c r="S49" s="29"/>
      <c r="T49" s="29">
        <v>59000</v>
      </c>
    </row>
    <row r="50" spans="1:20" ht="50.1" customHeight="1" x14ac:dyDescent="1.65">
      <c r="A50" s="708" t="s">
        <v>4007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29"/>
      <c r="O50" s="23"/>
      <c r="P50" s="54"/>
      <c r="Q50" s="117"/>
      <c r="R50" s="117"/>
      <c r="S50" s="29"/>
      <c r="T50" s="29">
        <v>100000</v>
      </c>
    </row>
    <row r="51" spans="1:20" ht="50.1" customHeight="1" x14ac:dyDescent="1.65">
      <c r="A51" s="708" t="s">
        <v>4007</v>
      </c>
      <c r="B51" s="708"/>
      <c r="C51" s="708"/>
      <c r="D51" s="708"/>
      <c r="E51" s="708"/>
      <c r="F51" s="708"/>
      <c r="G51" s="708"/>
      <c r="H51" s="708"/>
      <c r="I51" s="708"/>
      <c r="J51" s="708"/>
      <c r="K51" s="708"/>
      <c r="L51" s="708"/>
      <c r="M51" s="708"/>
      <c r="N51" s="29"/>
      <c r="O51" s="23"/>
      <c r="P51" s="54"/>
      <c r="Q51" s="117"/>
      <c r="R51" s="117"/>
      <c r="S51" s="29"/>
      <c r="T51" s="29">
        <v>90000</v>
      </c>
    </row>
    <row r="52" spans="1:20" ht="50.1" customHeight="1" x14ac:dyDescent="1.65">
      <c r="A52" s="708" t="s">
        <v>4007</v>
      </c>
      <c r="B52" s="708"/>
      <c r="C52" s="708"/>
      <c r="D52" s="708"/>
      <c r="E52" s="708"/>
      <c r="F52" s="708"/>
      <c r="G52" s="708"/>
      <c r="H52" s="708"/>
      <c r="I52" s="708"/>
      <c r="J52" s="708"/>
      <c r="K52" s="708"/>
      <c r="L52" s="708"/>
      <c r="M52" s="708"/>
      <c r="N52" s="29"/>
      <c r="O52" s="23"/>
      <c r="P52" s="54"/>
      <c r="Q52" s="117"/>
      <c r="R52" s="117"/>
      <c r="S52" s="29"/>
      <c r="T52" s="29">
        <v>149000</v>
      </c>
    </row>
    <row r="53" spans="1:20" ht="50.1" customHeight="1" x14ac:dyDescent="1.65">
      <c r="A53" s="708" t="s">
        <v>4007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29"/>
      <c r="O53" s="23"/>
      <c r="P53" s="54"/>
      <c r="Q53" s="117"/>
      <c r="R53" s="117"/>
      <c r="S53" s="29"/>
      <c r="T53" s="29">
        <v>59000</v>
      </c>
    </row>
    <row r="54" spans="1:20" ht="50.1" customHeight="1" x14ac:dyDescent="1.65">
      <c r="A54" s="697" t="s">
        <v>5860</v>
      </c>
      <c r="B54" s="697"/>
      <c r="C54" s="697"/>
      <c r="D54" s="697"/>
      <c r="E54" s="697"/>
      <c r="F54" s="697"/>
      <c r="G54" s="697"/>
      <c r="H54" s="697"/>
      <c r="I54" s="697"/>
      <c r="J54" s="697"/>
      <c r="K54" s="697"/>
      <c r="L54" s="697"/>
      <c r="M54" s="697"/>
      <c r="N54" s="29"/>
      <c r="O54" s="23"/>
      <c r="P54" s="54"/>
      <c r="Q54" s="117"/>
      <c r="R54" s="117"/>
      <c r="S54" s="29"/>
      <c r="T54" s="354"/>
    </row>
    <row r="55" spans="1:20" ht="50.1" customHeight="1" x14ac:dyDescent="1.65">
      <c r="A55" s="26" t="s">
        <v>4839</v>
      </c>
      <c r="B55" s="27" t="s">
        <v>4967</v>
      </c>
      <c r="C55" s="31" t="s">
        <v>4968</v>
      </c>
      <c r="D55" s="26" t="s">
        <v>4969</v>
      </c>
      <c r="E55" s="26" t="s">
        <v>687</v>
      </c>
      <c r="F55" s="26" t="s">
        <v>123</v>
      </c>
      <c r="G55" s="26" t="s">
        <v>1127</v>
      </c>
      <c r="H55" s="26" t="s">
        <v>4090</v>
      </c>
      <c r="I55" s="28">
        <v>4.1666666666666664E-2</v>
      </c>
      <c r="J55" s="26" t="s">
        <v>57</v>
      </c>
      <c r="K55" s="31" t="s">
        <v>105</v>
      </c>
      <c r="L55" s="26" t="s">
        <v>106</v>
      </c>
      <c r="M55" s="26" t="s">
        <v>995</v>
      </c>
      <c r="N55" s="175"/>
      <c r="O55" s="23"/>
      <c r="P55" s="54"/>
      <c r="Q55" s="117"/>
      <c r="R55" s="117"/>
      <c r="S55" s="175">
        <v>18000</v>
      </c>
      <c r="T55" s="354"/>
    </row>
    <row r="56" spans="1:20" ht="50.1" customHeight="1" x14ac:dyDescent="1.65">
      <c r="A56" s="31" t="s">
        <v>4835</v>
      </c>
      <c r="B56" s="37" t="s">
        <v>4812</v>
      </c>
      <c r="C56" s="31" t="s">
        <v>4964</v>
      </c>
      <c r="D56" s="31" t="s">
        <v>4965</v>
      </c>
      <c r="E56" s="31" t="s">
        <v>687</v>
      </c>
      <c r="F56" s="31" t="s">
        <v>123</v>
      </c>
      <c r="G56" s="31" t="s">
        <v>1127</v>
      </c>
      <c r="H56" s="31" t="s">
        <v>4090</v>
      </c>
      <c r="I56" s="38">
        <v>4.1666666666666664E-2</v>
      </c>
      <c r="J56" s="31" t="s">
        <v>57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117"/>
      <c r="R56" s="117"/>
      <c r="S56" s="29">
        <v>43225</v>
      </c>
      <c r="T56" s="354"/>
    </row>
    <row r="57" spans="1:20" ht="50.1" customHeight="1" x14ac:dyDescent="1.65">
      <c r="A57" s="31" t="s">
        <v>5247</v>
      </c>
      <c r="B57" s="37" t="s">
        <v>4979</v>
      </c>
      <c r="C57" s="31" t="s">
        <v>4980</v>
      </c>
      <c r="D57" s="31" t="s">
        <v>4981</v>
      </c>
      <c r="E57" s="31" t="s">
        <v>101</v>
      </c>
      <c r="F57" s="31" t="s">
        <v>102</v>
      </c>
      <c r="G57" s="31" t="s">
        <v>567</v>
      </c>
      <c r="H57" s="31" t="s">
        <v>4090</v>
      </c>
      <c r="I57" s="38">
        <v>0.375</v>
      </c>
      <c r="J57" s="31" t="s">
        <v>57</v>
      </c>
      <c r="K57" s="31" t="s">
        <v>105</v>
      </c>
      <c r="L57" s="31" t="s">
        <v>106</v>
      </c>
      <c r="M57" s="31" t="s">
        <v>107</v>
      </c>
      <c r="N57" s="29"/>
      <c r="O57" s="23"/>
      <c r="P57" s="54"/>
      <c r="Q57" s="117"/>
      <c r="R57" s="117"/>
      <c r="S57" s="29">
        <v>18000</v>
      </c>
      <c r="T57" s="354"/>
    </row>
    <row r="58" spans="1:20" ht="50.1" customHeight="1" x14ac:dyDescent="1.65">
      <c r="A58" s="31" t="s">
        <v>5161</v>
      </c>
      <c r="B58" s="37" t="s">
        <v>4975</v>
      </c>
      <c r="C58" s="31" t="s">
        <v>4976</v>
      </c>
      <c r="D58" s="31" t="s">
        <v>4977</v>
      </c>
      <c r="E58" s="31" t="s">
        <v>101</v>
      </c>
      <c r="F58" s="31" t="s">
        <v>102</v>
      </c>
      <c r="G58" s="31" t="s">
        <v>567</v>
      </c>
      <c r="H58" s="31" t="s">
        <v>4090</v>
      </c>
      <c r="I58" s="38">
        <v>0.375</v>
      </c>
      <c r="J58" s="31" t="s">
        <v>57</v>
      </c>
      <c r="K58" s="31" t="s">
        <v>105</v>
      </c>
      <c r="L58" s="31" t="s">
        <v>106</v>
      </c>
      <c r="M58" s="31" t="s">
        <v>107</v>
      </c>
      <c r="N58" s="29"/>
      <c r="O58" s="23"/>
      <c r="P58" s="54"/>
      <c r="Q58" s="117"/>
      <c r="R58" s="117"/>
      <c r="S58" s="29">
        <v>18000</v>
      </c>
      <c r="T58" s="354"/>
    </row>
    <row r="59" spans="1:20" ht="50.1" customHeight="1" x14ac:dyDescent="1.65">
      <c r="A59" s="31" t="s">
        <v>5251</v>
      </c>
      <c r="B59" s="37" t="s">
        <v>4983</v>
      </c>
      <c r="C59" s="31" t="s">
        <v>4984</v>
      </c>
      <c r="D59" s="31" t="s">
        <v>4985</v>
      </c>
      <c r="E59" s="31" t="s">
        <v>101</v>
      </c>
      <c r="F59" s="31" t="s">
        <v>102</v>
      </c>
      <c r="G59" s="31" t="s">
        <v>567</v>
      </c>
      <c r="H59" s="31" t="s">
        <v>4090</v>
      </c>
      <c r="I59" s="38">
        <v>0.375</v>
      </c>
      <c r="J59" s="31" t="s">
        <v>57</v>
      </c>
      <c r="K59" s="31" t="s">
        <v>105</v>
      </c>
      <c r="L59" s="31" t="s">
        <v>106</v>
      </c>
      <c r="M59" s="31" t="s">
        <v>107</v>
      </c>
      <c r="N59" s="29"/>
      <c r="O59" s="23"/>
      <c r="P59" s="54"/>
      <c r="Q59" s="117"/>
      <c r="R59" s="117"/>
      <c r="S59" s="29">
        <v>18000</v>
      </c>
      <c r="T59" s="354"/>
    </row>
    <row r="60" spans="1:20" ht="50.1" customHeight="1" x14ac:dyDescent="1.65">
      <c r="A60" s="26" t="s">
        <v>4831</v>
      </c>
      <c r="B60" s="27" t="s">
        <v>4960</v>
      </c>
      <c r="C60" s="31" t="s">
        <v>4961</v>
      </c>
      <c r="D60" s="26" t="s">
        <v>4962</v>
      </c>
      <c r="E60" s="26" t="s">
        <v>687</v>
      </c>
      <c r="F60" s="26" t="s">
        <v>123</v>
      </c>
      <c r="G60" s="26" t="s">
        <v>1127</v>
      </c>
      <c r="H60" s="26" t="s">
        <v>4090</v>
      </c>
      <c r="I60" s="28">
        <v>4.1666666666666664E-2</v>
      </c>
      <c r="J60" s="26" t="s">
        <v>57</v>
      </c>
      <c r="K60" s="31" t="s">
        <v>105</v>
      </c>
      <c r="L60" s="26" t="s">
        <v>106</v>
      </c>
      <c r="M60" s="26" t="s">
        <v>995</v>
      </c>
      <c r="N60" s="175"/>
      <c r="O60" s="23"/>
      <c r="P60" s="54"/>
      <c r="Q60" s="117"/>
      <c r="R60" s="117"/>
      <c r="S60" s="175">
        <v>18000</v>
      </c>
      <c r="T60" s="354"/>
    </row>
    <row r="61" spans="1:20" ht="50.1" customHeight="1" x14ac:dyDescent="1.65">
      <c r="A61" s="31" t="s">
        <v>5288</v>
      </c>
      <c r="B61" s="37" t="s">
        <v>4987</v>
      </c>
      <c r="C61" s="31" t="s">
        <v>4988</v>
      </c>
      <c r="D61" s="31" t="s">
        <v>4989</v>
      </c>
      <c r="E61" s="31" t="s">
        <v>101</v>
      </c>
      <c r="F61" s="31" t="s">
        <v>102</v>
      </c>
      <c r="G61" s="31" t="s">
        <v>567</v>
      </c>
      <c r="H61" s="31" t="s">
        <v>4090</v>
      </c>
      <c r="I61" s="38">
        <v>0.375</v>
      </c>
      <c r="J61" s="31" t="s">
        <v>57</v>
      </c>
      <c r="K61" s="31" t="s">
        <v>105</v>
      </c>
      <c r="L61" s="31" t="s">
        <v>106</v>
      </c>
      <c r="M61" s="31" t="s">
        <v>107</v>
      </c>
      <c r="N61" s="29"/>
      <c r="O61" s="23"/>
      <c r="P61" s="54"/>
      <c r="Q61" s="117"/>
      <c r="R61" s="117"/>
      <c r="S61" s="29">
        <v>18000</v>
      </c>
      <c r="T61" s="354"/>
    </row>
    <row r="62" spans="1:20" ht="50.1" customHeight="1" x14ac:dyDescent="1.65">
      <c r="A62" s="31" t="s">
        <v>4827</v>
      </c>
      <c r="B62" s="37" t="s">
        <v>4956</v>
      </c>
      <c r="C62" s="31" t="s">
        <v>4957</v>
      </c>
      <c r="D62" s="31" t="s">
        <v>4958</v>
      </c>
      <c r="E62" s="31" t="s">
        <v>687</v>
      </c>
      <c r="F62" s="31" t="s">
        <v>123</v>
      </c>
      <c r="G62" s="31" t="s">
        <v>1127</v>
      </c>
      <c r="H62" s="31" t="s">
        <v>4090</v>
      </c>
      <c r="I62" s="38">
        <v>4.1666666666666664E-2</v>
      </c>
      <c r="J62" s="31" t="s">
        <v>57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117"/>
      <c r="R62" s="117"/>
      <c r="S62" s="29">
        <v>43225</v>
      </c>
      <c r="T62" s="354"/>
    </row>
    <row r="63" spans="1:20" ht="50.1" customHeight="1" x14ac:dyDescent="1.65">
      <c r="A63" s="31" t="s">
        <v>5292</v>
      </c>
      <c r="B63" s="37" t="s">
        <v>4991</v>
      </c>
      <c r="C63" s="31" t="s">
        <v>4992</v>
      </c>
      <c r="D63" s="31" t="s">
        <v>4993</v>
      </c>
      <c r="E63" s="31" t="s">
        <v>101</v>
      </c>
      <c r="F63" s="31" t="s">
        <v>102</v>
      </c>
      <c r="G63" s="31" t="s">
        <v>567</v>
      </c>
      <c r="H63" s="31" t="s">
        <v>4090</v>
      </c>
      <c r="I63" s="38">
        <v>0.375</v>
      </c>
      <c r="J63" s="31" t="s">
        <v>57</v>
      </c>
      <c r="K63" s="31" t="s">
        <v>105</v>
      </c>
      <c r="L63" s="31" t="s">
        <v>106</v>
      </c>
      <c r="M63" s="31" t="s">
        <v>107</v>
      </c>
      <c r="N63" s="29"/>
      <c r="O63" s="23"/>
      <c r="P63" s="54"/>
      <c r="Q63" s="117"/>
      <c r="R63" s="117"/>
      <c r="S63" s="29">
        <v>18000</v>
      </c>
      <c r="T63" s="354"/>
    </row>
    <row r="64" spans="1:20" ht="50.1" customHeight="1" x14ac:dyDescent="1.65">
      <c r="A64" s="26" t="s">
        <v>4843</v>
      </c>
      <c r="B64" s="27" t="s">
        <v>4971</v>
      </c>
      <c r="C64" s="31" t="s">
        <v>4972</v>
      </c>
      <c r="D64" s="26" t="s">
        <v>4973</v>
      </c>
      <c r="E64" s="26" t="s">
        <v>687</v>
      </c>
      <c r="F64" s="26" t="s">
        <v>123</v>
      </c>
      <c r="G64" s="26" t="s">
        <v>1127</v>
      </c>
      <c r="H64" s="26" t="s">
        <v>4090</v>
      </c>
      <c r="I64" s="28">
        <v>4.1666666666666664E-2</v>
      </c>
      <c r="J64" s="26" t="s">
        <v>57</v>
      </c>
      <c r="K64" s="31" t="s">
        <v>105</v>
      </c>
      <c r="L64" s="26" t="s">
        <v>106</v>
      </c>
      <c r="M64" s="26" t="s">
        <v>995</v>
      </c>
      <c r="N64" s="175"/>
      <c r="O64" s="30"/>
      <c r="P64" s="54"/>
      <c r="Q64" s="117"/>
      <c r="R64" s="117"/>
      <c r="S64" s="175">
        <v>18000</v>
      </c>
      <c r="T64" s="354"/>
    </row>
    <row r="65" spans="1:20" ht="54" customHeight="1" x14ac:dyDescent="1.65">
      <c r="A65" s="712" t="s">
        <v>6765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23"/>
      <c r="O65" s="23"/>
      <c r="P65" s="29"/>
      <c r="Q65" s="29"/>
      <c r="R65" s="117"/>
      <c r="S65" s="29"/>
      <c r="T65" s="29"/>
    </row>
    <row r="66" spans="1:20" ht="54" customHeight="1" x14ac:dyDescent="1.65">
      <c r="A66" s="31" t="s">
        <v>6332</v>
      </c>
      <c r="B66" s="37" t="s">
        <v>6333</v>
      </c>
      <c r="C66" s="31" t="s">
        <v>6334</v>
      </c>
      <c r="D66" s="31" t="s">
        <v>6335</v>
      </c>
      <c r="E66" s="31" t="s">
        <v>101</v>
      </c>
      <c r="F66" s="31" t="s">
        <v>123</v>
      </c>
      <c r="G66" s="31" t="s">
        <v>124</v>
      </c>
      <c r="H66" s="31" t="s">
        <v>5801</v>
      </c>
      <c r="I66" s="38">
        <v>0.32291666666666669</v>
      </c>
      <c r="J66" s="31" t="s">
        <v>57</v>
      </c>
      <c r="K66" s="31" t="s">
        <v>105</v>
      </c>
      <c r="L66" s="31" t="s">
        <v>106</v>
      </c>
      <c r="M66" s="31" t="s">
        <v>995</v>
      </c>
      <c r="N66" s="23"/>
      <c r="O66" s="23"/>
      <c r="P66" s="29"/>
      <c r="Q66" s="29"/>
      <c r="R66" s="117"/>
      <c r="S66" s="29">
        <v>43725</v>
      </c>
      <c r="T66" s="29"/>
    </row>
    <row r="67" spans="1:20" ht="54" customHeight="1" x14ac:dyDescent="1.65">
      <c r="A67" s="31" t="s">
        <v>6336</v>
      </c>
      <c r="B67" s="37" t="s">
        <v>6337</v>
      </c>
      <c r="C67" s="31" t="s">
        <v>6338</v>
      </c>
      <c r="D67" s="31" t="s">
        <v>6339</v>
      </c>
      <c r="E67" s="31" t="s">
        <v>101</v>
      </c>
      <c r="F67" s="31" t="s">
        <v>123</v>
      </c>
      <c r="G67" s="31" t="s">
        <v>124</v>
      </c>
      <c r="H67" s="31" t="s">
        <v>5801</v>
      </c>
      <c r="I67" s="38">
        <v>0.32291666666666669</v>
      </c>
      <c r="J67" s="31" t="s">
        <v>57</v>
      </c>
      <c r="K67" s="31" t="s">
        <v>105</v>
      </c>
      <c r="L67" s="31" t="s">
        <v>106</v>
      </c>
      <c r="M67" s="31" t="s">
        <v>995</v>
      </c>
      <c r="N67" s="23"/>
      <c r="O67" s="23"/>
      <c r="P67" s="29"/>
      <c r="Q67" s="29"/>
      <c r="R67" s="117"/>
      <c r="S67" s="29">
        <v>43725</v>
      </c>
      <c r="T67" s="29"/>
    </row>
    <row r="68" spans="1:20" ht="54" customHeight="1" x14ac:dyDescent="1.65">
      <c r="A68" s="31" t="s">
        <v>6340</v>
      </c>
      <c r="B68" s="37" t="s">
        <v>6341</v>
      </c>
      <c r="C68" s="31" t="s">
        <v>6342</v>
      </c>
      <c r="D68" s="31" t="s">
        <v>6343</v>
      </c>
      <c r="E68" s="31" t="s">
        <v>688</v>
      </c>
      <c r="F68" s="31" t="s">
        <v>123</v>
      </c>
      <c r="G68" s="31" t="s">
        <v>689</v>
      </c>
      <c r="H68" s="31" t="s">
        <v>5801</v>
      </c>
      <c r="I68" s="38">
        <v>0.41666666666666669</v>
      </c>
      <c r="J68" s="31" t="s">
        <v>57</v>
      </c>
      <c r="K68" s="31" t="s">
        <v>105</v>
      </c>
      <c r="L68" s="31" t="s">
        <v>106</v>
      </c>
      <c r="M68" s="31" t="s">
        <v>194</v>
      </c>
      <c r="N68" s="23"/>
      <c r="O68" s="23"/>
      <c r="P68" s="29"/>
      <c r="Q68" s="29"/>
      <c r="R68" s="117"/>
      <c r="S68" s="29">
        <v>38750</v>
      </c>
      <c r="T68" s="29"/>
    </row>
    <row r="69" spans="1:20" ht="54" customHeight="1" x14ac:dyDescent="1.65">
      <c r="A69" s="31" t="s">
        <v>6344</v>
      </c>
      <c r="B69" s="37" t="s">
        <v>6345</v>
      </c>
      <c r="C69" s="31" t="s">
        <v>6346</v>
      </c>
      <c r="D69" s="31" t="s">
        <v>6347</v>
      </c>
      <c r="E69" s="31" t="s">
        <v>688</v>
      </c>
      <c r="F69" s="31" t="s">
        <v>123</v>
      </c>
      <c r="G69" s="31" t="s">
        <v>689</v>
      </c>
      <c r="H69" s="31" t="s">
        <v>5801</v>
      </c>
      <c r="I69" s="38">
        <v>0.41666666666666669</v>
      </c>
      <c r="J69" s="31" t="s">
        <v>57</v>
      </c>
      <c r="K69" s="31" t="s">
        <v>105</v>
      </c>
      <c r="L69" s="31" t="s">
        <v>106</v>
      </c>
      <c r="M69" s="31" t="s">
        <v>194</v>
      </c>
      <c r="N69" s="23"/>
      <c r="O69" s="23"/>
      <c r="P69" s="29"/>
      <c r="Q69" s="29"/>
      <c r="R69" s="117"/>
      <c r="S69" s="29">
        <v>38750</v>
      </c>
      <c r="T69" s="29"/>
    </row>
    <row r="70" spans="1:20" ht="54" customHeight="1" x14ac:dyDescent="1.65">
      <c r="A70" s="31" t="s">
        <v>6348</v>
      </c>
      <c r="B70" s="37" t="s">
        <v>6349</v>
      </c>
      <c r="C70" s="31" t="s">
        <v>6350</v>
      </c>
      <c r="D70" s="31" t="s">
        <v>6351</v>
      </c>
      <c r="E70" s="31" t="s">
        <v>688</v>
      </c>
      <c r="F70" s="31" t="s">
        <v>123</v>
      </c>
      <c r="G70" s="31" t="s">
        <v>689</v>
      </c>
      <c r="H70" s="31" t="s">
        <v>5801</v>
      </c>
      <c r="I70" s="38">
        <v>0.41666666666666669</v>
      </c>
      <c r="J70" s="31" t="s">
        <v>57</v>
      </c>
      <c r="K70" s="31" t="s">
        <v>105</v>
      </c>
      <c r="L70" s="31" t="s">
        <v>106</v>
      </c>
      <c r="M70" s="31" t="s">
        <v>194</v>
      </c>
      <c r="N70" s="23"/>
      <c r="O70" s="23"/>
      <c r="P70" s="29"/>
      <c r="Q70" s="29"/>
      <c r="R70" s="117"/>
      <c r="S70" s="29">
        <v>38750</v>
      </c>
      <c r="T70" s="29"/>
    </row>
    <row r="71" spans="1:20" ht="54" customHeight="1" x14ac:dyDescent="1.65">
      <c r="A71" s="31" t="s">
        <v>6352</v>
      </c>
      <c r="B71" s="37" t="s">
        <v>6353</v>
      </c>
      <c r="C71" s="31" t="s">
        <v>6354</v>
      </c>
      <c r="D71" s="31" t="s">
        <v>6355</v>
      </c>
      <c r="E71" s="31" t="s">
        <v>688</v>
      </c>
      <c r="F71" s="31" t="s">
        <v>123</v>
      </c>
      <c r="G71" s="31" t="s">
        <v>689</v>
      </c>
      <c r="H71" s="31" t="s">
        <v>5801</v>
      </c>
      <c r="I71" s="38">
        <v>0.41666666666666669</v>
      </c>
      <c r="J71" s="31" t="s">
        <v>57</v>
      </c>
      <c r="K71" s="31" t="s">
        <v>105</v>
      </c>
      <c r="L71" s="31" t="s">
        <v>106</v>
      </c>
      <c r="M71" s="31" t="s">
        <v>194</v>
      </c>
      <c r="N71" s="23"/>
      <c r="O71" s="23"/>
      <c r="P71" s="29"/>
      <c r="Q71" s="29"/>
      <c r="R71" s="117"/>
      <c r="S71" s="29">
        <v>38750</v>
      </c>
      <c r="T71" s="29"/>
    </row>
    <row r="72" spans="1:20" ht="54" customHeight="1" x14ac:dyDescent="1.65">
      <c r="A72" s="31" t="s">
        <v>6356</v>
      </c>
      <c r="B72" s="37" t="s">
        <v>675</v>
      </c>
      <c r="C72" s="31" t="s">
        <v>6357</v>
      </c>
      <c r="D72" s="31" t="s">
        <v>6358</v>
      </c>
      <c r="E72" s="31" t="s">
        <v>688</v>
      </c>
      <c r="F72" s="31" t="s">
        <v>123</v>
      </c>
      <c r="G72" s="31" t="s">
        <v>689</v>
      </c>
      <c r="H72" s="31" t="s">
        <v>5801</v>
      </c>
      <c r="I72" s="38">
        <v>0.41666666666666669</v>
      </c>
      <c r="J72" s="31" t="s">
        <v>57</v>
      </c>
      <c r="K72" s="31" t="s">
        <v>105</v>
      </c>
      <c r="L72" s="31" t="s">
        <v>106</v>
      </c>
      <c r="M72" s="31" t="s">
        <v>194</v>
      </c>
      <c r="N72" s="23"/>
      <c r="O72" s="23"/>
      <c r="P72" s="29"/>
      <c r="Q72" s="29"/>
      <c r="R72" s="117"/>
      <c r="S72" s="29">
        <v>38750</v>
      </c>
      <c r="T72" s="29"/>
    </row>
    <row r="73" spans="1:20" ht="54" customHeight="1" x14ac:dyDescent="1.65">
      <c r="A73" s="31" t="s">
        <v>6359</v>
      </c>
      <c r="B73" s="37" t="s">
        <v>6360</v>
      </c>
      <c r="C73" s="31" t="s">
        <v>6361</v>
      </c>
      <c r="D73" s="31" t="s">
        <v>6362</v>
      </c>
      <c r="E73" s="31" t="s">
        <v>688</v>
      </c>
      <c r="F73" s="31" t="s">
        <v>123</v>
      </c>
      <c r="G73" s="31" t="s">
        <v>689</v>
      </c>
      <c r="H73" s="31" t="s">
        <v>5801</v>
      </c>
      <c r="I73" s="38">
        <v>0.41666666666666669</v>
      </c>
      <c r="J73" s="31" t="s">
        <v>57</v>
      </c>
      <c r="K73" s="31" t="s">
        <v>105</v>
      </c>
      <c r="L73" s="31" t="s">
        <v>106</v>
      </c>
      <c r="M73" s="31" t="s">
        <v>194</v>
      </c>
      <c r="N73" s="23"/>
      <c r="O73" s="23"/>
      <c r="P73" s="29"/>
      <c r="Q73" s="29"/>
      <c r="R73" s="117"/>
      <c r="S73" s="29">
        <v>38750</v>
      </c>
      <c r="T73" s="29"/>
    </row>
    <row r="74" spans="1:20" ht="54" customHeight="1" x14ac:dyDescent="1.65">
      <c r="A74" s="31" t="s">
        <v>6363</v>
      </c>
      <c r="B74" s="37" t="s">
        <v>768</v>
      </c>
      <c r="C74" s="31" t="s">
        <v>6364</v>
      </c>
      <c r="D74" s="31" t="s">
        <v>6365</v>
      </c>
      <c r="E74" s="31" t="s">
        <v>688</v>
      </c>
      <c r="F74" s="31" t="s">
        <v>123</v>
      </c>
      <c r="G74" s="31" t="s">
        <v>689</v>
      </c>
      <c r="H74" s="31" t="s">
        <v>5801</v>
      </c>
      <c r="I74" s="38">
        <v>0.41666666666666669</v>
      </c>
      <c r="J74" s="31" t="s">
        <v>57</v>
      </c>
      <c r="K74" s="31" t="s">
        <v>105</v>
      </c>
      <c r="L74" s="31" t="s">
        <v>106</v>
      </c>
      <c r="M74" s="31" t="s">
        <v>194</v>
      </c>
      <c r="N74" s="23"/>
      <c r="O74" s="23"/>
      <c r="P74" s="29"/>
      <c r="Q74" s="29"/>
      <c r="R74" s="117"/>
      <c r="S74" s="29">
        <v>38750</v>
      </c>
      <c r="T74" s="29"/>
    </row>
    <row r="75" spans="1:20" ht="54" customHeight="1" x14ac:dyDescent="1.65">
      <c r="A75" s="31" t="s">
        <v>6366</v>
      </c>
      <c r="B75" s="37" t="s">
        <v>5031</v>
      </c>
      <c r="C75" s="31" t="s">
        <v>6367</v>
      </c>
      <c r="D75" s="31" t="s">
        <v>6368</v>
      </c>
      <c r="E75" s="31" t="s">
        <v>688</v>
      </c>
      <c r="F75" s="31" t="s">
        <v>123</v>
      </c>
      <c r="G75" s="31" t="s">
        <v>689</v>
      </c>
      <c r="H75" s="31" t="s">
        <v>5801</v>
      </c>
      <c r="I75" s="38">
        <v>0.41666666666666669</v>
      </c>
      <c r="J75" s="31" t="s">
        <v>57</v>
      </c>
      <c r="K75" s="31" t="s">
        <v>105</v>
      </c>
      <c r="L75" s="31" t="s">
        <v>106</v>
      </c>
      <c r="M75" s="31" t="s">
        <v>194</v>
      </c>
      <c r="N75" s="23"/>
      <c r="O75" s="23"/>
      <c r="P75" s="29"/>
      <c r="Q75" s="29"/>
      <c r="R75" s="117"/>
      <c r="S75" s="29">
        <v>38750</v>
      </c>
      <c r="T75" s="29"/>
    </row>
    <row r="76" spans="1:20" ht="54" customHeight="1" x14ac:dyDescent="1.65">
      <c r="A76" s="31" t="s">
        <v>6369</v>
      </c>
      <c r="B76" s="37" t="s">
        <v>6370</v>
      </c>
      <c r="C76" s="31" t="s">
        <v>6371</v>
      </c>
      <c r="D76" s="31" t="s">
        <v>6372</v>
      </c>
      <c r="E76" s="31" t="s">
        <v>688</v>
      </c>
      <c r="F76" s="31" t="s">
        <v>123</v>
      </c>
      <c r="G76" s="31" t="s">
        <v>689</v>
      </c>
      <c r="H76" s="31" t="s">
        <v>5801</v>
      </c>
      <c r="I76" s="38">
        <v>0.41666666666666669</v>
      </c>
      <c r="J76" s="31" t="s">
        <v>57</v>
      </c>
      <c r="K76" s="31" t="s">
        <v>105</v>
      </c>
      <c r="L76" s="31" t="s">
        <v>106</v>
      </c>
      <c r="M76" s="31" t="s">
        <v>194</v>
      </c>
      <c r="N76" s="23"/>
      <c r="O76" s="23"/>
      <c r="P76" s="29"/>
      <c r="Q76" s="29"/>
      <c r="R76" s="117"/>
      <c r="S76" s="29">
        <v>38750</v>
      </c>
      <c r="T76" s="29"/>
    </row>
    <row r="77" spans="1:20" ht="54" customHeight="1" x14ac:dyDescent="1.65">
      <c r="A77" s="31" t="s">
        <v>6373</v>
      </c>
      <c r="B77" s="37" t="s">
        <v>6374</v>
      </c>
      <c r="C77" s="31" t="s">
        <v>6375</v>
      </c>
      <c r="D77" s="31" t="s">
        <v>6376</v>
      </c>
      <c r="E77" s="31" t="s">
        <v>688</v>
      </c>
      <c r="F77" s="31" t="s">
        <v>123</v>
      </c>
      <c r="G77" s="31" t="s">
        <v>689</v>
      </c>
      <c r="H77" s="31" t="s">
        <v>5801</v>
      </c>
      <c r="I77" s="38">
        <v>0.41666666666666669</v>
      </c>
      <c r="J77" s="31" t="s">
        <v>57</v>
      </c>
      <c r="K77" s="31" t="s">
        <v>105</v>
      </c>
      <c r="L77" s="31" t="s">
        <v>106</v>
      </c>
      <c r="M77" s="31" t="s">
        <v>194</v>
      </c>
      <c r="N77" s="23"/>
      <c r="O77" s="23"/>
      <c r="P77" s="29"/>
      <c r="Q77" s="29"/>
      <c r="R77" s="117"/>
      <c r="S77" s="29">
        <v>38750</v>
      </c>
      <c r="T77" s="29"/>
    </row>
    <row r="78" spans="1:20" ht="54" customHeight="1" x14ac:dyDescent="1.65">
      <c r="A78" s="31" t="s">
        <v>6377</v>
      </c>
      <c r="B78" s="37" t="s">
        <v>6378</v>
      </c>
      <c r="C78" s="31" t="s">
        <v>6379</v>
      </c>
      <c r="D78" s="31" t="s">
        <v>6380</v>
      </c>
      <c r="E78" s="31" t="s">
        <v>688</v>
      </c>
      <c r="F78" s="31" t="s">
        <v>123</v>
      </c>
      <c r="G78" s="31" t="s">
        <v>689</v>
      </c>
      <c r="H78" s="31" t="s">
        <v>5801</v>
      </c>
      <c r="I78" s="38">
        <v>0.41666666666666669</v>
      </c>
      <c r="J78" s="31" t="s">
        <v>57</v>
      </c>
      <c r="K78" s="31" t="s">
        <v>105</v>
      </c>
      <c r="L78" s="31" t="s">
        <v>106</v>
      </c>
      <c r="M78" s="31" t="s">
        <v>194</v>
      </c>
      <c r="N78" s="23"/>
      <c r="O78" s="23"/>
      <c r="P78" s="29"/>
      <c r="Q78" s="29"/>
      <c r="R78" s="117"/>
      <c r="S78" s="29">
        <v>38750</v>
      </c>
      <c r="T78" s="29"/>
    </row>
    <row r="79" spans="1:20" ht="54" customHeight="1" x14ac:dyDescent="1.65">
      <c r="A79" s="31" t="s">
        <v>6381</v>
      </c>
      <c r="B79" s="37" t="s">
        <v>6382</v>
      </c>
      <c r="C79" s="31" t="s">
        <v>6383</v>
      </c>
      <c r="D79" s="31" t="s">
        <v>6384</v>
      </c>
      <c r="E79" s="31" t="s">
        <v>688</v>
      </c>
      <c r="F79" s="31" t="s">
        <v>123</v>
      </c>
      <c r="G79" s="31" t="s">
        <v>689</v>
      </c>
      <c r="H79" s="31" t="s">
        <v>5801</v>
      </c>
      <c r="I79" s="38">
        <v>0.41666666666666669</v>
      </c>
      <c r="J79" s="31" t="s">
        <v>57</v>
      </c>
      <c r="K79" s="31" t="s">
        <v>105</v>
      </c>
      <c r="L79" s="31" t="s">
        <v>106</v>
      </c>
      <c r="M79" s="31" t="s">
        <v>194</v>
      </c>
      <c r="N79" s="23"/>
      <c r="O79" s="23"/>
      <c r="P79" s="29"/>
      <c r="Q79" s="29"/>
      <c r="R79" s="117"/>
      <c r="S79" s="29">
        <v>38750</v>
      </c>
      <c r="T79" s="29"/>
    </row>
    <row r="80" spans="1:20" ht="54" customHeight="1" x14ac:dyDescent="1.25">
      <c r="A80" s="696" t="s">
        <v>7858</v>
      </c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23"/>
      <c r="O80" s="54"/>
      <c r="P80" s="131"/>
      <c r="Q80" s="29"/>
      <c r="R80" s="29"/>
      <c r="S80" s="23"/>
      <c r="T80" s="29"/>
    </row>
    <row r="81" spans="1:20" ht="54" customHeight="1" x14ac:dyDescent="1.25">
      <c r="A81" s="31" t="s">
        <v>7384</v>
      </c>
      <c r="B81" s="37" t="s">
        <v>3014</v>
      </c>
      <c r="C81" s="31" t="s">
        <v>7385</v>
      </c>
      <c r="D81" s="31" t="s">
        <v>7386</v>
      </c>
      <c r="E81" s="31" t="s">
        <v>687</v>
      </c>
      <c r="F81" s="31" t="s">
        <v>123</v>
      </c>
      <c r="G81" s="31" t="s">
        <v>1127</v>
      </c>
      <c r="H81" s="31" t="s">
        <v>6809</v>
      </c>
      <c r="I81" s="38">
        <v>4.1666666666666664E-2</v>
      </c>
      <c r="J81" s="31" t="s">
        <v>57</v>
      </c>
      <c r="K81" s="31" t="s">
        <v>105</v>
      </c>
      <c r="L81" s="31" t="s">
        <v>106</v>
      </c>
      <c r="M81" s="31" t="s">
        <v>995</v>
      </c>
      <c r="N81" s="23"/>
      <c r="O81" s="54"/>
      <c r="P81" s="131"/>
      <c r="Q81" s="29"/>
      <c r="R81" s="29"/>
      <c r="S81" s="29">
        <v>43225</v>
      </c>
      <c r="T81" s="29"/>
    </row>
    <row r="82" spans="1:20" ht="54" customHeight="1" x14ac:dyDescent="1.25">
      <c r="A82" s="31" t="s">
        <v>7387</v>
      </c>
      <c r="B82" s="37" t="s">
        <v>7388</v>
      </c>
      <c r="C82" s="31" t="s">
        <v>7389</v>
      </c>
      <c r="D82" s="31" t="s">
        <v>7390</v>
      </c>
      <c r="E82" s="31" t="s">
        <v>687</v>
      </c>
      <c r="F82" s="31" t="s">
        <v>102</v>
      </c>
      <c r="G82" s="31" t="s">
        <v>490</v>
      </c>
      <c r="H82" s="31" t="s">
        <v>6809</v>
      </c>
      <c r="I82" s="38">
        <v>0.375</v>
      </c>
      <c r="J82" s="31" t="s">
        <v>57</v>
      </c>
      <c r="K82" s="31" t="s">
        <v>105</v>
      </c>
      <c r="L82" s="31" t="s">
        <v>106</v>
      </c>
      <c r="M82" s="31" t="s">
        <v>491</v>
      </c>
      <c r="N82" s="23"/>
      <c r="O82" s="54"/>
      <c r="P82" s="131"/>
      <c r="Q82" s="29"/>
      <c r="R82" s="29"/>
      <c r="S82" s="29">
        <v>25000</v>
      </c>
      <c r="T82" s="29"/>
    </row>
    <row r="83" spans="1:20" ht="54" customHeight="1" x14ac:dyDescent="1.25">
      <c r="A83" s="31" t="s">
        <v>7391</v>
      </c>
      <c r="B83" s="37" t="s">
        <v>7392</v>
      </c>
      <c r="C83" s="31" t="s">
        <v>7393</v>
      </c>
      <c r="D83" s="31" t="s">
        <v>7394</v>
      </c>
      <c r="E83" s="31" t="s">
        <v>687</v>
      </c>
      <c r="F83" s="31" t="s">
        <v>102</v>
      </c>
      <c r="G83" s="31" t="s">
        <v>490</v>
      </c>
      <c r="H83" s="31" t="s">
        <v>6809</v>
      </c>
      <c r="I83" s="38">
        <v>0.375</v>
      </c>
      <c r="J83" s="31" t="s">
        <v>57</v>
      </c>
      <c r="K83" s="31" t="s">
        <v>105</v>
      </c>
      <c r="L83" s="31" t="s">
        <v>106</v>
      </c>
      <c r="M83" s="31" t="s">
        <v>491</v>
      </c>
      <c r="N83" s="23"/>
      <c r="O83" s="54"/>
      <c r="P83" s="131"/>
      <c r="Q83" s="29"/>
      <c r="R83" s="29"/>
      <c r="S83" s="29">
        <v>25000</v>
      </c>
      <c r="T83" s="29"/>
    </row>
    <row r="84" spans="1:20" ht="54" customHeight="1" x14ac:dyDescent="1.25">
      <c r="A84" s="31" t="s">
        <v>7395</v>
      </c>
      <c r="B84" s="37" t="s">
        <v>7396</v>
      </c>
      <c r="C84" s="31" t="s">
        <v>7397</v>
      </c>
      <c r="D84" s="31" t="s">
        <v>7398</v>
      </c>
      <c r="E84" s="31" t="s">
        <v>687</v>
      </c>
      <c r="F84" s="31" t="s">
        <v>102</v>
      </c>
      <c r="G84" s="31" t="s">
        <v>490</v>
      </c>
      <c r="H84" s="31" t="s">
        <v>6809</v>
      </c>
      <c r="I84" s="38">
        <v>0.375</v>
      </c>
      <c r="J84" s="31" t="s">
        <v>57</v>
      </c>
      <c r="K84" s="31" t="s">
        <v>105</v>
      </c>
      <c r="L84" s="31" t="s">
        <v>106</v>
      </c>
      <c r="M84" s="31" t="s">
        <v>491</v>
      </c>
      <c r="N84" s="23"/>
      <c r="O84" s="54"/>
      <c r="P84" s="131"/>
      <c r="Q84" s="29"/>
      <c r="R84" s="29"/>
      <c r="S84" s="29">
        <v>25000</v>
      </c>
      <c r="T84" s="29"/>
    </row>
    <row r="85" spans="1:20" ht="54" customHeight="1" x14ac:dyDescent="1.25">
      <c r="A85" s="31" t="s">
        <v>7399</v>
      </c>
      <c r="B85" s="37" t="s">
        <v>7400</v>
      </c>
      <c r="C85" s="31" t="s">
        <v>7401</v>
      </c>
      <c r="D85" s="31" t="s">
        <v>7402</v>
      </c>
      <c r="E85" s="31" t="s">
        <v>687</v>
      </c>
      <c r="F85" s="31" t="s">
        <v>102</v>
      </c>
      <c r="G85" s="31" t="s">
        <v>490</v>
      </c>
      <c r="H85" s="31" t="s">
        <v>6809</v>
      </c>
      <c r="I85" s="38">
        <v>0.375</v>
      </c>
      <c r="J85" s="31" t="s">
        <v>57</v>
      </c>
      <c r="K85" s="31" t="s">
        <v>105</v>
      </c>
      <c r="L85" s="31" t="s">
        <v>106</v>
      </c>
      <c r="M85" s="31" t="s">
        <v>491</v>
      </c>
      <c r="N85" s="23"/>
      <c r="O85" s="54"/>
      <c r="P85" s="131"/>
      <c r="Q85" s="29"/>
      <c r="R85" s="29"/>
      <c r="S85" s="29">
        <v>25000</v>
      </c>
      <c r="T85" s="29"/>
    </row>
    <row r="86" spans="1:20" ht="54" customHeight="1" x14ac:dyDescent="1.25">
      <c r="A86" s="31" t="s">
        <v>7403</v>
      </c>
      <c r="B86" s="37" t="s">
        <v>7404</v>
      </c>
      <c r="C86" s="31" t="s">
        <v>7405</v>
      </c>
      <c r="D86" s="31" t="s">
        <v>7406</v>
      </c>
      <c r="E86" s="31" t="s">
        <v>687</v>
      </c>
      <c r="F86" s="31" t="s">
        <v>102</v>
      </c>
      <c r="G86" s="31" t="s">
        <v>490</v>
      </c>
      <c r="H86" s="31" t="s">
        <v>6809</v>
      </c>
      <c r="I86" s="38">
        <v>0.375</v>
      </c>
      <c r="J86" s="31" t="s">
        <v>57</v>
      </c>
      <c r="K86" s="31" t="s">
        <v>105</v>
      </c>
      <c r="L86" s="31" t="s">
        <v>106</v>
      </c>
      <c r="M86" s="31" t="s">
        <v>491</v>
      </c>
      <c r="N86" s="23"/>
      <c r="O86" s="54"/>
      <c r="P86" s="131"/>
      <c r="Q86" s="29"/>
      <c r="R86" s="29"/>
      <c r="S86" s="29">
        <v>25000</v>
      </c>
      <c r="T86" s="29"/>
    </row>
    <row r="87" spans="1:20" ht="54" customHeight="1" x14ac:dyDescent="1.25">
      <c r="A87" s="31" t="s">
        <v>7407</v>
      </c>
      <c r="B87" s="37" t="s">
        <v>7408</v>
      </c>
      <c r="C87" s="31" t="s">
        <v>7409</v>
      </c>
      <c r="D87" s="31" t="s">
        <v>7410</v>
      </c>
      <c r="E87" s="31" t="s">
        <v>687</v>
      </c>
      <c r="F87" s="31" t="s">
        <v>102</v>
      </c>
      <c r="G87" s="31" t="s">
        <v>490</v>
      </c>
      <c r="H87" s="31" t="s">
        <v>6809</v>
      </c>
      <c r="I87" s="38">
        <v>0.375</v>
      </c>
      <c r="J87" s="31" t="s">
        <v>57</v>
      </c>
      <c r="K87" s="31" t="s">
        <v>105</v>
      </c>
      <c r="L87" s="31" t="s">
        <v>106</v>
      </c>
      <c r="M87" s="31" t="s">
        <v>491</v>
      </c>
      <c r="N87" s="23"/>
      <c r="O87" s="54"/>
      <c r="P87" s="131"/>
      <c r="Q87" s="29"/>
      <c r="R87" s="29"/>
      <c r="S87" s="29">
        <v>25000</v>
      </c>
      <c r="T87" s="29"/>
    </row>
    <row r="88" spans="1:20" ht="54" customHeight="1" x14ac:dyDescent="1.25">
      <c r="A88" s="31" t="s">
        <v>7411</v>
      </c>
      <c r="B88" s="37" t="s">
        <v>1225</v>
      </c>
      <c r="C88" s="31" t="s">
        <v>1226</v>
      </c>
      <c r="D88" s="31" t="s">
        <v>1227</v>
      </c>
      <c r="E88" s="31" t="s">
        <v>687</v>
      </c>
      <c r="F88" s="31" t="s">
        <v>102</v>
      </c>
      <c r="G88" s="31" t="s">
        <v>490</v>
      </c>
      <c r="H88" s="31" t="s">
        <v>6809</v>
      </c>
      <c r="I88" s="38">
        <v>0.375</v>
      </c>
      <c r="J88" s="31" t="s">
        <v>57</v>
      </c>
      <c r="K88" s="31" t="s">
        <v>105</v>
      </c>
      <c r="L88" s="31" t="s">
        <v>106</v>
      </c>
      <c r="M88" s="31" t="s">
        <v>491</v>
      </c>
      <c r="N88" s="23"/>
      <c r="O88" s="54"/>
      <c r="P88" s="131"/>
      <c r="Q88" s="29"/>
      <c r="R88" s="29"/>
      <c r="S88" s="29">
        <v>22000</v>
      </c>
      <c r="T88" s="29"/>
    </row>
    <row r="89" spans="1:20" ht="54" customHeight="1" x14ac:dyDescent="1.25">
      <c r="A89" s="31" t="s">
        <v>7412</v>
      </c>
      <c r="B89" s="37" t="s">
        <v>7413</v>
      </c>
      <c r="C89" s="31" t="s">
        <v>7414</v>
      </c>
      <c r="D89" s="31" t="s">
        <v>7415</v>
      </c>
      <c r="E89" s="31" t="s">
        <v>687</v>
      </c>
      <c r="F89" s="31" t="s">
        <v>102</v>
      </c>
      <c r="G89" s="31" t="s">
        <v>490</v>
      </c>
      <c r="H89" s="31" t="s">
        <v>6809</v>
      </c>
      <c r="I89" s="38">
        <v>0.375</v>
      </c>
      <c r="J89" s="31" t="s">
        <v>57</v>
      </c>
      <c r="K89" s="31" t="s">
        <v>105</v>
      </c>
      <c r="L89" s="31" t="s">
        <v>106</v>
      </c>
      <c r="M89" s="31" t="s">
        <v>491</v>
      </c>
      <c r="N89" s="23"/>
      <c r="O89" s="54"/>
      <c r="P89" s="131"/>
      <c r="Q89" s="29"/>
      <c r="R89" s="29"/>
      <c r="S89" s="29">
        <v>22000</v>
      </c>
      <c r="T89" s="29"/>
    </row>
    <row r="90" spans="1:20" ht="54" customHeight="1" x14ac:dyDescent="1.25">
      <c r="A90" s="31" t="s">
        <v>7416</v>
      </c>
      <c r="B90" s="37" t="s">
        <v>856</v>
      </c>
      <c r="C90" s="31" t="s">
        <v>7417</v>
      </c>
      <c r="D90" s="31" t="s">
        <v>7418</v>
      </c>
      <c r="E90" s="31" t="s">
        <v>101</v>
      </c>
      <c r="F90" s="31" t="s">
        <v>102</v>
      </c>
      <c r="G90" s="31" t="s">
        <v>1544</v>
      </c>
      <c r="H90" s="31" t="s">
        <v>6809</v>
      </c>
      <c r="I90" s="38">
        <v>0.41666666666666669</v>
      </c>
      <c r="J90" s="31" t="s">
        <v>57</v>
      </c>
      <c r="K90" s="31" t="s">
        <v>105</v>
      </c>
      <c r="L90" s="31" t="s">
        <v>106</v>
      </c>
      <c r="M90" s="31" t="s">
        <v>107</v>
      </c>
      <c r="N90" s="23"/>
      <c r="O90" s="54"/>
      <c r="P90" s="131"/>
      <c r="Q90" s="29"/>
      <c r="R90" s="29"/>
      <c r="S90" s="29">
        <v>22000</v>
      </c>
      <c r="T90" s="29"/>
    </row>
    <row r="91" spans="1:20" ht="54" customHeight="1" x14ac:dyDescent="1.25">
      <c r="A91" s="31" t="s">
        <v>3577</v>
      </c>
      <c r="B91" s="37" t="s">
        <v>3578</v>
      </c>
      <c r="C91" s="31" t="s">
        <v>3579</v>
      </c>
      <c r="D91" s="31" t="s">
        <v>3580</v>
      </c>
      <c r="E91" s="31" t="s">
        <v>688</v>
      </c>
      <c r="F91" s="31" t="s">
        <v>123</v>
      </c>
      <c r="G91" s="31" t="s">
        <v>689</v>
      </c>
      <c r="H91" s="31" t="s">
        <v>6809</v>
      </c>
      <c r="I91" s="38">
        <v>0.5</v>
      </c>
      <c r="J91" s="31" t="s">
        <v>57</v>
      </c>
      <c r="K91" s="31" t="s">
        <v>105</v>
      </c>
      <c r="L91" s="31" t="s">
        <v>106</v>
      </c>
      <c r="M91" s="31" t="s">
        <v>194</v>
      </c>
      <c r="N91" s="23"/>
      <c r="O91" s="54"/>
      <c r="P91" s="131"/>
      <c r="Q91" s="29"/>
      <c r="R91" s="29"/>
      <c r="S91" s="29">
        <v>38750</v>
      </c>
      <c r="T91" s="29"/>
    </row>
    <row r="92" spans="1:20" ht="54" customHeight="1" x14ac:dyDescent="1.25">
      <c r="A92" s="31" t="s">
        <v>7419</v>
      </c>
      <c r="B92" s="37" t="s">
        <v>7420</v>
      </c>
      <c r="C92" s="31" t="s">
        <v>7421</v>
      </c>
      <c r="D92" s="31" t="s">
        <v>7422</v>
      </c>
      <c r="E92" s="31" t="s">
        <v>101</v>
      </c>
      <c r="F92" s="31" t="s">
        <v>123</v>
      </c>
      <c r="G92" s="31" t="s">
        <v>1127</v>
      </c>
      <c r="H92" s="31" t="s">
        <v>6809</v>
      </c>
      <c r="I92" s="38">
        <v>0.53125</v>
      </c>
      <c r="J92" s="31" t="s">
        <v>57</v>
      </c>
      <c r="K92" s="31" t="s">
        <v>105</v>
      </c>
      <c r="L92" s="31" t="s">
        <v>106</v>
      </c>
      <c r="M92" s="31" t="s">
        <v>995</v>
      </c>
      <c r="N92" s="23"/>
      <c r="O92" s="54"/>
      <c r="P92" s="131"/>
      <c r="Q92" s="29"/>
      <c r="R92" s="29"/>
      <c r="S92" s="29">
        <v>43725</v>
      </c>
      <c r="T92" s="29"/>
    </row>
    <row r="93" spans="1:20" ht="54" customHeight="1" x14ac:dyDescent="1.25">
      <c r="A93" s="31" t="s">
        <v>7423</v>
      </c>
      <c r="B93" s="37" t="s">
        <v>7424</v>
      </c>
      <c r="C93" s="31" t="s">
        <v>7425</v>
      </c>
      <c r="D93" s="31" t="s">
        <v>7426</v>
      </c>
      <c r="E93" s="31" t="s">
        <v>101</v>
      </c>
      <c r="F93" s="31" t="s">
        <v>123</v>
      </c>
      <c r="G93" s="31" t="s">
        <v>1127</v>
      </c>
      <c r="H93" s="31" t="s">
        <v>6809</v>
      </c>
      <c r="I93" s="38">
        <v>0.53125</v>
      </c>
      <c r="J93" s="31" t="s">
        <v>57</v>
      </c>
      <c r="K93" s="31" t="s">
        <v>105</v>
      </c>
      <c r="L93" s="31" t="s">
        <v>106</v>
      </c>
      <c r="M93" s="31" t="s">
        <v>995</v>
      </c>
      <c r="N93" s="23"/>
      <c r="O93" s="54"/>
      <c r="P93" s="131"/>
      <c r="Q93" s="29"/>
      <c r="R93" s="29"/>
      <c r="S93" s="29">
        <v>43725</v>
      </c>
      <c r="T93" s="29"/>
    </row>
    <row r="94" spans="1:20" ht="54" customHeight="1" x14ac:dyDescent="1.25">
      <c r="A94" s="31" t="s">
        <v>7427</v>
      </c>
      <c r="B94" s="37" t="s">
        <v>7428</v>
      </c>
      <c r="C94" s="31" t="s">
        <v>7429</v>
      </c>
      <c r="D94" s="31" t="s">
        <v>7430</v>
      </c>
      <c r="E94" s="31" t="s">
        <v>101</v>
      </c>
      <c r="F94" s="31" t="s">
        <v>123</v>
      </c>
      <c r="G94" s="31" t="s">
        <v>1127</v>
      </c>
      <c r="H94" s="31" t="s">
        <v>6809</v>
      </c>
      <c r="I94" s="38">
        <v>0.53125</v>
      </c>
      <c r="J94" s="31" t="s">
        <v>57</v>
      </c>
      <c r="K94" s="31" t="s">
        <v>105</v>
      </c>
      <c r="L94" s="31" t="s">
        <v>106</v>
      </c>
      <c r="M94" s="31" t="s">
        <v>995</v>
      </c>
      <c r="N94" s="23"/>
      <c r="O94" s="54"/>
      <c r="P94" s="131"/>
      <c r="Q94" s="29"/>
      <c r="R94" s="29"/>
      <c r="S94" s="29">
        <v>43725</v>
      </c>
      <c r="T94" s="29"/>
    </row>
    <row r="95" spans="1:20" ht="54" customHeight="1" x14ac:dyDescent="1.25">
      <c r="A95" s="31" t="s">
        <v>7431</v>
      </c>
      <c r="B95" s="37" t="s">
        <v>7432</v>
      </c>
      <c r="C95" s="31" t="s">
        <v>7433</v>
      </c>
      <c r="D95" s="31" t="s">
        <v>7434</v>
      </c>
      <c r="E95" s="31" t="s">
        <v>101</v>
      </c>
      <c r="F95" s="31" t="s">
        <v>123</v>
      </c>
      <c r="G95" s="31" t="s">
        <v>1127</v>
      </c>
      <c r="H95" s="31" t="s">
        <v>6809</v>
      </c>
      <c r="I95" s="38">
        <v>0.53125</v>
      </c>
      <c r="J95" s="31" t="s">
        <v>57</v>
      </c>
      <c r="K95" s="31" t="s">
        <v>105</v>
      </c>
      <c r="L95" s="31" t="s">
        <v>106</v>
      </c>
      <c r="M95" s="31" t="s">
        <v>995</v>
      </c>
      <c r="N95" s="23"/>
      <c r="O95" s="54"/>
      <c r="P95" s="131"/>
      <c r="Q95" s="29"/>
      <c r="R95" s="29"/>
      <c r="S95" s="29">
        <v>43725</v>
      </c>
      <c r="T95" s="29"/>
    </row>
    <row r="96" spans="1:20" ht="54" customHeight="1" x14ac:dyDescent="1.25">
      <c r="A96" s="31" t="s">
        <v>7435</v>
      </c>
      <c r="B96" s="37" t="s">
        <v>970</v>
      </c>
      <c r="C96" s="31" t="s">
        <v>7436</v>
      </c>
      <c r="D96" s="31" t="s">
        <v>7437</v>
      </c>
      <c r="E96" s="31" t="s">
        <v>101</v>
      </c>
      <c r="F96" s="31" t="s">
        <v>123</v>
      </c>
      <c r="G96" s="31" t="s">
        <v>1127</v>
      </c>
      <c r="H96" s="31" t="s">
        <v>6809</v>
      </c>
      <c r="I96" s="38">
        <v>0.53125</v>
      </c>
      <c r="J96" s="31" t="s">
        <v>57</v>
      </c>
      <c r="K96" s="31" t="s">
        <v>105</v>
      </c>
      <c r="L96" s="31" t="s">
        <v>106</v>
      </c>
      <c r="M96" s="31" t="s">
        <v>995</v>
      </c>
      <c r="N96" s="23"/>
      <c r="O96" s="54"/>
      <c r="P96" s="131"/>
      <c r="Q96" s="29"/>
      <c r="R96" s="29"/>
      <c r="S96" s="29">
        <v>43725</v>
      </c>
      <c r="T96" s="29"/>
    </row>
    <row r="97" spans="1:20" ht="54" customHeight="1" x14ac:dyDescent="1.25">
      <c r="A97" s="31" t="s">
        <v>7438</v>
      </c>
      <c r="B97" s="37" t="s">
        <v>7439</v>
      </c>
      <c r="C97" s="31" t="s">
        <v>7440</v>
      </c>
      <c r="D97" s="31" t="s">
        <v>7441</v>
      </c>
      <c r="E97" s="31" t="s">
        <v>101</v>
      </c>
      <c r="F97" s="31" t="s">
        <v>123</v>
      </c>
      <c r="G97" s="31" t="s">
        <v>1127</v>
      </c>
      <c r="H97" s="31" t="s">
        <v>6809</v>
      </c>
      <c r="I97" s="38">
        <v>0.53125</v>
      </c>
      <c r="J97" s="31" t="s">
        <v>57</v>
      </c>
      <c r="K97" s="31" t="s">
        <v>105</v>
      </c>
      <c r="L97" s="31" t="s">
        <v>106</v>
      </c>
      <c r="M97" s="31" t="s">
        <v>995</v>
      </c>
      <c r="N97" s="23"/>
      <c r="O97" s="54"/>
      <c r="P97" s="131"/>
      <c r="Q97" s="29"/>
      <c r="R97" s="29"/>
      <c r="S97" s="29">
        <v>43725</v>
      </c>
      <c r="T97" s="29"/>
    </row>
    <row r="98" spans="1:20" ht="54" customHeight="1" x14ac:dyDescent="1.25">
      <c r="A98" s="31" t="s">
        <v>7442</v>
      </c>
      <c r="B98" s="37" t="s">
        <v>7443</v>
      </c>
      <c r="C98" s="31" t="s">
        <v>7444</v>
      </c>
      <c r="D98" s="31" t="s">
        <v>7445</v>
      </c>
      <c r="E98" s="31" t="s">
        <v>101</v>
      </c>
      <c r="F98" s="31" t="s">
        <v>123</v>
      </c>
      <c r="G98" s="31" t="s">
        <v>1127</v>
      </c>
      <c r="H98" s="31" t="s">
        <v>6809</v>
      </c>
      <c r="I98" s="38">
        <v>0.53125</v>
      </c>
      <c r="J98" s="31" t="s">
        <v>57</v>
      </c>
      <c r="K98" s="31" t="s">
        <v>105</v>
      </c>
      <c r="L98" s="31" t="s">
        <v>106</v>
      </c>
      <c r="M98" s="31" t="s">
        <v>995</v>
      </c>
      <c r="N98" s="23"/>
      <c r="O98" s="54"/>
      <c r="P98" s="131"/>
      <c r="Q98" s="29"/>
      <c r="R98" s="29"/>
      <c r="S98" s="29">
        <v>43725</v>
      </c>
      <c r="T98" s="29"/>
    </row>
    <row r="99" spans="1:20" ht="54" customHeight="1" x14ac:dyDescent="1.25">
      <c r="A99" s="31" t="s">
        <v>7446</v>
      </c>
      <c r="B99" s="37" t="s">
        <v>7447</v>
      </c>
      <c r="C99" s="31" t="s">
        <v>7448</v>
      </c>
      <c r="D99" s="31" t="s">
        <v>7449</v>
      </c>
      <c r="E99" s="31" t="s">
        <v>101</v>
      </c>
      <c r="F99" s="31" t="s">
        <v>123</v>
      </c>
      <c r="G99" s="31" t="s">
        <v>1127</v>
      </c>
      <c r="H99" s="31" t="s">
        <v>6809</v>
      </c>
      <c r="I99" s="38">
        <v>0.53125</v>
      </c>
      <c r="J99" s="31" t="s">
        <v>57</v>
      </c>
      <c r="K99" s="31" t="s">
        <v>105</v>
      </c>
      <c r="L99" s="31" t="s">
        <v>106</v>
      </c>
      <c r="M99" s="31" t="s">
        <v>995</v>
      </c>
      <c r="N99" s="23"/>
      <c r="O99" s="54"/>
      <c r="P99" s="131"/>
      <c r="Q99" s="29"/>
      <c r="R99" s="29"/>
      <c r="S99" s="29">
        <v>43725</v>
      </c>
      <c r="T99" s="29"/>
    </row>
    <row r="100" spans="1:20" ht="54" customHeight="1" x14ac:dyDescent="1.25">
      <c r="A100" s="31" t="s">
        <v>7764</v>
      </c>
      <c r="B100" s="37" t="s">
        <v>7765</v>
      </c>
      <c r="C100" s="31" t="s">
        <v>7766</v>
      </c>
      <c r="D100" s="31" t="s">
        <v>7767</v>
      </c>
      <c r="E100" s="31" t="s">
        <v>687</v>
      </c>
      <c r="F100" s="31" t="s">
        <v>102</v>
      </c>
      <c r="G100" s="31" t="s">
        <v>490</v>
      </c>
      <c r="H100" s="31" t="s">
        <v>6809</v>
      </c>
      <c r="I100" s="38">
        <v>0.375</v>
      </c>
      <c r="J100" s="31" t="s">
        <v>1943</v>
      </c>
      <c r="K100" s="31" t="s">
        <v>105</v>
      </c>
      <c r="L100" s="31" t="s">
        <v>106</v>
      </c>
      <c r="M100" s="31" t="s">
        <v>491</v>
      </c>
      <c r="N100" s="23"/>
      <c r="O100" s="54"/>
      <c r="P100" s="131"/>
      <c r="Q100" s="29"/>
      <c r="R100" s="29"/>
      <c r="S100" s="29">
        <v>22000</v>
      </c>
      <c r="T100" s="29"/>
    </row>
    <row r="101" spans="1:20" ht="54" customHeight="1" x14ac:dyDescent="1.25">
      <c r="A101" s="31" t="s">
        <v>7450</v>
      </c>
      <c r="B101" s="37" t="s">
        <v>7451</v>
      </c>
      <c r="C101" s="31" t="s">
        <v>7452</v>
      </c>
      <c r="D101" s="31" t="s">
        <v>7453</v>
      </c>
      <c r="E101" s="31" t="s">
        <v>101</v>
      </c>
      <c r="F101" s="31" t="s">
        <v>123</v>
      </c>
      <c r="G101" s="31" t="s">
        <v>1127</v>
      </c>
      <c r="H101" s="31" t="s">
        <v>6809</v>
      </c>
      <c r="I101" s="38">
        <v>0.53125</v>
      </c>
      <c r="J101" s="31" t="s">
        <v>57</v>
      </c>
      <c r="K101" s="31" t="s">
        <v>105</v>
      </c>
      <c r="L101" s="31" t="s">
        <v>106</v>
      </c>
      <c r="M101" s="31" t="s">
        <v>995</v>
      </c>
      <c r="N101" s="23"/>
      <c r="O101" s="54"/>
      <c r="P101" s="131"/>
      <c r="Q101" s="29"/>
      <c r="R101" s="29"/>
      <c r="S101" s="29">
        <v>43725</v>
      </c>
      <c r="T101" s="29"/>
    </row>
    <row r="102" spans="1:20" ht="54" customHeight="1" x14ac:dyDescent="1.25">
      <c r="A102" s="31" t="s">
        <v>7454</v>
      </c>
      <c r="B102" s="37" t="s">
        <v>7455</v>
      </c>
      <c r="C102" s="31" t="s">
        <v>7456</v>
      </c>
      <c r="D102" s="31" t="s">
        <v>7457</v>
      </c>
      <c r="E102" s="31" t="s">
        <v>101</v>
      </c>
      <c r="F102" s="31" t="s">
        <v>123</v>
      </c>
      <c r="G102" s="31" t="s">
        <v>1127</v>
      </c>
      <c r="H102" s="31" t="s">
        <v>6809</v>
      </c>
      <c r="I102" s="38">
        <v>0.53125</v>
      </c>
      <c r="J102" s="31" t="s">
        <v>57</v>
      </c>
      <c r="K102" s="31" t="s">
        <v>105</v>
      </c>
      <c r="L102" s="31" t="s">
        <v>106</v>
      </c>
      <c r="M102" s="31" t="s">
        <v>995</v>
      </c>
      <c r="N102" s="23"/>
      <c r="O102" s="54"/>
      <c r="P102" s="131"/>
      <c r="Q102" s="29"/>
      <c r="R102" s="29"/>
      <c r="S102" s="29">
        <v>43725</v>
      </c>
      <c r="T102" s="29"/>
    </row>
    <row r="103" spans="1:20" ht="54" customHeight="1" x14ac:dyDescent="1.25">
      <c r="A103" s="31" t="s">
        <v>7458</v>
      </c>
      <c r="B103" s="37" t="s">
        <v>7459</v>
      </c>
      <c r="C103" s="31" t="s">
        <v>7460</v>
      </c>
      <c r="D103" s="31" t="s">
        <v>7461</v>
      </c>
      <c r="E103" s="31" t="s">
        <v>101</v>
      </c>
      <c r="F103" s="31" t="s">
        <v>123</v>
      </c>
      <c r="G103" s="31" t="s">
        <v>1127</v>
      </c>
      <c r="H103" s="31" t="s">
        <v>6809</v>
      </c>
      <c r="I103" s="38">
        <v>0.53125</v>
      </c>
      <c r="J103" s="31" t="s">
        <v>57</v>
      </c>
      <c r="K103" s="31" t="s">
        <v>105</v>
      </c>
      <c r="L103" s="31" t="s">
        <v>106</v>
      </c>
      <c r="M103" s="31" t="s">
        <v>995</v>
      </c>
      <c r="N103" s="23"/>
      <c r="O103" s="54"/>
      <c r="P103" s="131"/>
      <c r="Q103" s="29"/>
      <c r="R103" s="29"/>
      <c r="S103" s="29">
        <v>43725</v>
      </c>
      <c r="T103" s="29"/>
    </row>
    <row r="104" spans="1:20" ht="54" customHeight="1" x14ac:dyDescent="1.25">
      <c r="A104" s="31" t="s">
        <v>7462</v>
      </c>
      <c r="B104" s="37" t="s">
        <v>1205</v>
      </c>
      <c r="C104" s="31" t="s">
        <v>7463</v>
      </c>
      <c r="D104" s="31" t="s">
        <v>7464</v>
      </c>
      <c r="E104" s="31" t="s">
        <v>101</v>
      </c>
      <c r="F104" s="31" t="s">
        <v>123</v>
      </c>
      <c r="G104" s="31" t="s">
        <v>1127</v>
      </c>
      <c r="H104" s="31" t="s">
        <v>6809</v>
      </c>
      <c r="I104" s="38">
        <v>0.53125</v>
      </c>
      <c r="J104" s="31" t="s">
        <v>57</v>
      </c>
      <c r="K104" s="31" t="s">
        <v>105</v>
      </c>
      <c r="L104" s="31" t="s">
        <v>106</v>
      </c>
      <c r="M104" s="31" t="s">
        <v>995</v>
      </c>
      <c r="N104" s="23"/>
      <c r="O104" s="54"/>
      <c r="P104" s="131"/>
      <c r="Q104" s="29"/>
      <c r="R104" s="29"/>
      <c r="S104" s="29">
        <v>43725</v>
      </c>
      <c r="T104" s="29"/>
    </row>
    <row r="105" spans="1:20" ht="54" customHeight="1" x14ac:dyDescent="1.25">
      <c r="A105" s="31" t="s">
        <v>2578</v>
      </c>
      <c r="B105" s="37" t="s">
        <v>2579</v>
      </c>
      <c r="C105" s="31" t="s">
        <v>2580</v>
      </c>
      <c r="D105" s="31" t="s">
        <v>2581</v>
      </c>
      <c r="E105" s="31" t="s">
        <v>101</v>
      </c>
      <c r="F105" s="31" t="s">
        <v>123</v>
      </c>
      <c r="G105" s="31" t="s">
        <v>1127</v>
      </c>
      <c r="H105" s="31" t="s">
        <v>6809</v>
      </c>
      <c r="I105" s="38">
        <v>0.53125</v>
      </c>
      <c r="J105" s="31" t="s">
        <v>1659</v>
      </c>
      <c r="K105" s="31" t="s">
        <v>105</v>
      </c>
      <c r="L105" s="31" t="s">
        <v>106</v>
      </c>
      <c r="M105" s="31" t="s">
        <v>995</v>
      </c>
      <c r="N105" s="23"/>
      <c r="O105" s="54"/>
      <c r="P105" s="131"/>
      <c r="Q105" s="29"/>
      <c r="R105" s="29"/>
      <c r="S105" s="29">
        <v>43725</v>
      </c>
      <c r="T105" s="29"/>
    </row>
    <row r="106" spans="1:20" ht="54" customHeight="1" x14ac:dyDescent="1.05">
      <c r="A106" s="696" t="s">
        <v>9535</v>
      </c>
      <c r="B106" s="696"/>
      <c r="C106" s="696"/>
      <c r="D106" s="696"/>
      <c r="E106" s="696"/>
      <c r="F106" s="696"/>
      <c r="G106" s="696"/>
      <c r="H106" s="696"/>
      <c r="I106" s="696"/>
      <c r="J106" s="696"/>
      <c r="K106" s="696"/>
      <c r="L106" s="696"/>
      <c r="M106" s="696"/>
      <c r="N106" s="23"/>
      <c r="O106" s="23"/>
      <c r="P106" s="23"/>
      <c r="Q106" s="29"/>
      <c r="R106" s="29"/>
      <c r="S106" s="29"/>
      <c r="T106" s="29"/>
    </row>
    <row r="107" spans="1:20" ht="54" customHeight="1" x14ac:dyDescent="1.05">
      <c r="A107" s="31" t="s">
        <v>9216</v>
      </c>
      <c r="B107" s="37" t="s">
        <v>7050</v>
      </c>
      <c r="C107" s="31" t="s">
        <v>9217</v>
      </c>
      <c r="D107" s="31" t="s">
        <v>9218</v>
      </c>
      <c r="E107" s="31" t="s">
        <v>687</v>
      </c>
      <c r="F107" s="31" t="s">
        <v>123</v>
      </c>
      <c r="G107" s="31" t="s">
        <v>994</v>
      </c>
      <c r="H107" s="31" t="s">
        <v>8888</v>
      </c>
      <c r="I107" s="38">
        <v>0.83333333333333337</v>
      </c>
      <c r="J107" s="31" t="s">
        <v>57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9"/>
      <c r="R107" s="29"/>
      <c r="S107" s="29">
        <v>43225</v>
      </c>
      <c r="T107" s="29"/>
    </row>
    <row r="108" spans="1:20" ht="54" customHeight="1" x14ac:dyDescent="1.05">
      <c r="A108" s="696" t="s">
        <v>9526</v>
      </c>
      <c r="B108" s="696"/>
      <c r="C108" s="696"/>
      <c r="D108" s="696"/>
      <c r="E108" s="696"/>
      <c r="F108" s="696"/>
      <c r="G108" s="696"/>
      <c r="H108" s="696"/>
      <c r="I108" s="696"/>
      <c r="J108" s="696"/>
      <c r="K108" s="696"/>
      <c r="L108" s="696"/>
      <c r="M108" s="696"/>
      <c r="N108" s="23"/>
      <c r="O108" s="23"/>
      <c r="P108" s="23"/>
      <c r="Q108" s="29"/>
      <c r="R108" s="29"/>
      <c r="S108" s="29"/>
      <c r="T108" s="29"/>
    </row>
    <row r="109" spans="1:20" ht="54" customHeight="1" x14ac:dyDescent="1.05">
      <c r="A109" s="31" t="s">
        <v>8316</v>
      </c>
      <c r="B109" s="37" t="s">
        <v>8317</v>
      </c>
      <c r="C109" s="31" t="s">
        <v>8318</v>
      </c>
      <c r="D109" s="31" t="s">
        <v>8319</v>
      </c>
      <c r="E109" s="31" t="s">
        <v>101</v>
      </c>
      <c r="F109" s="31" t="s">
        <v>123</v>
      </c>
      <c r="G109" s="31" t="s">
        <v>124</v>
      </c>
      <c r="H109" s="31" t="s">
        <v>7872</v>
      </c>
      <c r="I109" s="38">
        <v>0.125</v>
      </c>
      <c r="J109" s="31" t="s">
        <v>57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9"/>
      <c r="R109" s="29"/>
      <c r="S109" s="29">
        <v>43725</v>
      </c>
      <c r="T109" s="29"/>
    </row>
    <row r="110" spans="1:20" ht="54" customHeight="1" x14ac:dyDescent="1.05">
      <c r="A110" s="26" t="s">
        <v>8320</v>
      </c>
      <c r="B110" s="27" t="s">
        <v>8321</v>
      </c>
      <c r="C110" s="31" t="s">
        <v>8322</v>
      </c>
      <c r="D110" s="26" t="s">
        <v>8323</v>
      </c>
      <c r="E110" s="26" t="s">
        <v>101</v>
      </c>
      <c r="F110" s="26" t="s">
        <v>123</v>
      </c>
      <c r="G110" s="26" t="s">
        <v>124</v>
      </c>
      <c r="H110" s="26" t="s">
        <v>7872</v>
      </c>
      <c r="I110" s="38">
        <v>0.125</v>
      </c>
      <c r="J110" s="26" t="s">
        <v>57</v>
      </c>
      <c r="K110" s="31" t="s">
        <v>105</v>
      </c>
      <c r="L110" s="26" t="s">
        <v>106</v>
      </c>
      <c r="M110" s="26" t="s">
        <v>995</v>
      </c>
      <c r="N110" s="23"/>
      <c r="O110" s="23"/>
      <c r="P110" s="23"/>
      <c r="Q110" s="29"/>
      <c r="R110" s="29"/>
      <c r="S110" s="175">
        <v>22000</v>
      </c>
      <c r="T110" s="29"/>
    </row>
    <row r="111" spans="1:20" ht="54" customHeight="1" x14ac:dyDescent="1.05">
      <c r="A111" s="31" t="s">
        <v>8324</v>
      </c>
      <c r="B111" s="37" t="s">
        <v>8325</v>
      </c>
      <c r="C111" s="31" t="s">
        <v>8326</v>
      </c>
      <c r="D111" s="31" t="s">
        <v>8327</v>
      </c>
      <c r="E111" s="31" t="s">
        <v>101</v>
      </c>
      <c r="F111" s="31" t="s">
        <v>1304</v>
      </c>
      <c r="G111" s="31" t="s">
        <v>124</v>
      </c>
      <c r="H111" s="31" t="s">
        <v>7872</v>
      </c>
      <c r="I111" s="38">
        <v>0.125</v>
      </c>
      <c r="J111" s="31" t="s">
        <v>57</v>
      </c>
      <c r="K111" s="31" t="s">
        <v>105</v>
      </c>
      <c r="L111" s="31" t="s">
        <v>106</v>
      </c>
      <c r="M111" s="31" t="s">
        <v>491</v>
      </c>
      <c r="N111" s="23"/>
      <c r="O111" s="23"/>
      <c r="P111" s="23"/>
      <c r="Q111" s="29"/>
      <c r="R111" s="29"/>
      <c r="S111" s="29">
        <v>26000</v>
      </c>
      <c r="T111" s="29"/>
    </row>
    <row r="112" spans="1:20" ht="54" customHeight="1" x14ac:dyDescent="1.05">
      <c r="A112" s="31" t="s">
        <v>8328</v>
      </c>
      <c r="B112" s="37" t="s">
        <v>8329</v>
      </c>
      <c r="C112" s="31" t="s">
        <v>8330</v>
      </c>
      <c r="D112" s="31" t="s">
        <v>8331</v>
      </c>
      <c r="E112" s="31" t="s">
        <v>688</v>
      </c>
      <c r="F112" s="31" t="s">
        <v>123</v>
      </c>
      <c r="G112" s="31" t="s">
        <v>689</v>
      </c>
      <c r="H112" s="31" t="s">
        <v>7872</v>
      </c>
      <c r="I112" s="38">
        <v>0.41666666666666669</v>
      </c>
      <c r="J112" s="31" t="s">
        <v>57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9"/>
      <c r="R112" s="29"/>
      <c r="S112" s="29">
        <v>38750</v>
      </c>
      <c r="T112" s="29"/>
    </row>
    <row r="113" spans="1:20" ht="54" customHeight="1" x14ac:dyDescent="1.05">
      <c r="A113" s="31" t="s">
        <v>8332</v>
      </c>
      <c r="B113" s="37" t="s">
        <v>8333</v>
      </c>
      <c r="C113" s="31" t="s">
        <v>8334</v>
      </c>
      <c r="D113" s="31" t="s">
        <v>8335</v>
      </c>
      <c r="E113" s="31" t="s">
        <v>688</v>
      </c>
      <c r="F113" s="31" t="s">
        <v>123</v>
      </c>
      <c r="G113" s="31" t="s">
        <v>689</v>
      </c>
      <c r="H113" s="31" t="s">
        <v>7872</v>
      </c>
      <c r="I113" s="38">
        <v>0.41666666666666669</v>
      </c>
      <c r="J113" s="31" t="s">
        <v>57</v>
      </c>
      <c r="K113" s="31" t="s">
        <v>105</v>
      </c>
      <c r="L113" s="31" t="s">
        <v>533</v>
      </c>
      <c r="M113" s="31" t="s">
        <v>194</v>
      </c>
      <c r="N113" s="23"/>
      <c r="O113" s="23"/>
      <c r="P113" s="23"/>
      <c r="Q113" s="29"/>
      <c r="R113" s="29"/>
      <c r="S113" s="29">
        <v>17530</v>
      </c>
      <c r="T113" s="29"/>
    </row>
    <row r="114" spans="1:20" ht="54" customHeight="1" x14ac:dyDescent="1.05">
      <c r="A114" s="31" t="s">
        <v>8336</v>
      </c>
      <c r="B114" s="37" t="s">
        <v>8138</v>
      </c>
      <c r="C114" s="31" t="s">
        <v>8337</v>
      </c>
      <c r="D114" s="31" t="s">
        <v>8338</v>
      </c>
      <c r="E114" s="31" t="s">
        <v>688</v>
      </c>
      <c r="F114" s="31" t="s">
        <v>123</v>
      </c>
      <c r="G114" s="31" t="s">
        <v>689</v>
      </c>
      <c r="H114" s="31" t="s">
        <v>7872</v>
      </c>
      <c r="I114" s="38">
        <v>0.41666666666666669</v>
      </c>
      <c r="J114" s="31" t="s">
        <v>57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9"/>
      <c r="R114" s="29"/>
      <c r="S114" s="29">
        <v>38750</v>
      </c>
      <c r="T114" s="29"/>
    </row>
    <row r="115" spans="1:20" ht="54" customHeight="1" x14ac:dyDescent="1.05">
      <c r="A115" s="31" t="s">
        <v>8339</v>
      </c>
      <c r="B115" s="37" t="s">
        <v>8340</v>
      </c>
      <c r="C115" s="31" t="s">
        <v>8341</v>
      </c>
      <c r="D115" s="31" t="s">
        <v>8342</v>
      </c>
      <c r="E115" s="31" t="s">
        <v>688</v>
      </c>
      <c r="F115" s="31" t="s">
        <v>123</v>
      </c>
      <c r="G115" s="31" t="s">
        <v>689</v>
      </c>
      <c r="H115" s="31" t="s">
        <v>7872</v>
      </c>
      <c r="I115" s="38">
        <v>0.41666666666666669</v>
      </c>
      <c r="J115" s="31" t="s">
        <v>57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29"/>
      <c r="R115" s="29"/>
      <c r="S115" s="29">
        <v>38750</v>
      </c>
      <c r="T115" s="29"/>
    </row>
    <row r="116" spans="1:20" ht="54" customHeight="1" x14ac:dyDescent="1.05">
      <c r="A116" s="31" t="s">
        <v>8343</v>
      </c>
      <c r="B116" s="37" t="s">
        <v>6127</v>
      </c>
      <c r="C116" s="31" t="s">
        <v>8344</v>
      </c>
      <c r="D116" s="31" t="s">
        <v>8345</v>
      </c>
      <c r="E116" s="31" t="s">
        <v>688</v>
      </c>
      <c r="F116" s="31" t="s">
        <v>123</v>
      </c>
      <c r="G116" s="31" t="s">
        <v>689</v>
      </c>
      <c r="H116" s="31" t="s">
        <v>7872</v>
      </c>
      <c r="I116" s="38">
        <v>0.41666666666666669</v>
      </c>
      <c r="J116" s="31" t="s">
        <v>57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29"/>
      <c r="R116" s="29"/>
      <c r="S116" s="29">
        <v>38750</v>
      </c>
      <c r="T116" s="29"/>
    </row>
    <row r="117" spans="1:20" ht="54" customHeight="1" x14ac:dyDescent="1.05">
      <c r="A117" s="31" t="s">
        <v>8346</v>
      </c>
      <c r="B117" s="37" t="s">
        <v>6731</v>
      </c>
      <c r="C117" s="31" t="s">
        <v>8347</v>
      </c>
      <c r="D117" s="31" t="s">
        <v>8348</v>
      </c>
      <c r="E117" s="31" t="s">
        <v>688</v>
      </c>
      <c r="F117" s="31" t="s">
        <v>123</v>
      </c>
      <c r="G117" s="31" t="s">
        <v>689</v>
      </c>
      <c r="H117" s="31" t="s">
        <v>7872</v>
      </c>
      <c r="I117" s="38">
        <v>0.41666666666666669</v>
      </c>
      <c r="J117" s="31" t="s">
        <v>57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9"/>
      <c r="R117" s="29"/>
      <c r="S117" s="29">
        <v>38750</v>
      </c>
      <c r="T117" s="29"/>
    </row>
    <row r="118" spans="1:20" ht="54" customHeight="1" x14ac:dyDescent="1.05">
      <c r="A118" s="31" t="s">
        <v>8349</v>
      </c>
      <c r="B118" s="37" t="s">
        <v>8350</v>
      </c>
      <c r="C118" s="31" t="s">
        <v>8351</v>
      </c>
      <c r="D118" s="31" t="s">
        <v>8352</v>
      </c>
      <c r="E118" s="31" t="s">
        <v>688</v>
      </c>
      <c r="F118" s="31" t="s">
        <v>123</v>
      </c>
      <c r="G118" s="31" t="s">
        <v>689</v>
      </c>
      <c r="H118" s="31" t="s">
        <v>7872</v>
      </c>
      <c r="I118" s="38">
        <v>0.41666666666666669</v>
      </c>
      <c r="J118" s="31" t="s">
        <v>57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9"/>
      <c r="R118" s="29"/>
      <c r="S118" s="29">
        <v>38750</v>
      </c>
      <c r="T118" s="29"/>
    </row>
    <row r="119" spans="1:20" ht="54" customHeight="1" x14ac:dyDescent="1.05">
      <c r="A119" s="31" t="s">
        <v>8353</v>
      </c>
      <c r="B119" s="37" t="s">
        <v>5079</v>
      </c>
      <c r="C119" s="31" t="s">
        <v>8354</v>
      </c>
      <c r="D119" s="31" t="s">
        <v>8355</v>
      </c>
      <c r="E119" s="31" t="s">
        <v>688</v>
      </c>
      <c r="F119" s="31" t="s">
        <v>123</v>
      </c>
      <c r="G119" s="31" t="s">
        <v>689</v>
      </c>
      <c r="H119" s="31" t="s">
        <v>7872</v>
      </c>
      <c r="I119" s="38">
        <v>0.41666666666666669</v>
      </c>
      <c r="J119" s="31" t="s">
        <v>57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9"/>
      <c r="R119" s="29"/>
      <c r="S119" s="29">
        <v>38750</v>
      </c>
      <c r="T119" s="29"/>
    </row>
    <row r="120" spans="1:20" ht="54" customHeight="1" x14ac:dyDescent="1.05">
      <c r="A120" s="31" t="s">
        <v>8356</v>
      </c>
      <c r="B120" s="37" t="s">
        <v>8357</v>
      </c>
      <c r="C120" s="31" t="s">
        <v>8358</v>
      </c>
      <c r="D120" s="31" t="s">
        <v>8359</v>
      </c>
      <c r="E120" s="31" t="s">
        <v>688</v>
      </c>
      <c r="F120" s="31" t="s">
        <v>123</v>
      </c>
      <c r="G120" s="31" t="s">
        <v>689</v>
      </c>
      <c r="H120" s="31" t="s">
        <v>7872</v>
      </c>
      <c r="I120" s="38">
        <v>0.41666666666666669</v>
      </c>
      <c r="J120" s="31" t="s">
        <v>57</v>
      </c>
      <c r="K120" s="31" t="s">
        <v>105</v>
      </c>
      <c r="L120" s="31" t="s">
        <v>125</v>
      </c>
      <c r="M120" s="31" t="s">
        <v>194</v>
      </c>
      <c r="N120" s="23"/>
      <c r="O120" s="23"/>
      <c r="P120" s="23"/>
      <c r="Q120" s="29"/>
      <c r="R120" s="29"/>
      <c r="S120" s="29">
        <v>28130</v>
      </c>
      <c r="T120" s="29"/>
    </row>
    <row r="121" spans="1:20" ht="54" customHeight="1" x14ac:dyDescent="1.05">
      <c r="A121" s="31" t="s">
        <v>8360</v>
      </c>
      <c r="B121" s="37" t="s">
        <v>8361</v>
      </c>
      <c r="C121" s="31" t="s">
        <v>8362</v>
      </c>
      <c r="D121" s="31" t="s">
        <v>8363</v>
      </c>
      <c r="E121" s="31" t="s">
        <v>688</v>
      </c>
      <c r="F121" s="31" t="s">
        <v>123</v>
      </c>
      <c r="G121" s="31" t="s">
        <v>689</v>
      </c>
      <c r="H121" s="31" t="s">
        <v>7872</v>
      </c>
      <c r="I121" s="38">
        <v>0.41666666666666669</v>
      </c>
      <c r="J121" s="31" t="s">
        <v>57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29"/>
      <c r="R121" s="29"/>
      <c r="S121" s="29">
        <v>38750</v>
      </c>
      <c r="T121" s="29"/>
    </row>
    <row r="122" spans="1:20" ht="54" customHeight="1" x14ac:dyDescent="1.05">
      <c r="A122" s="31" t="s">
        <v>8364</v>
      </c>
      <c r="B122" s="37" t="s">
        <v>8365</v>
      </c>
      <c r="C122" s="31" t="s">
        <v>8366</v>
      </c>
      <c r="D122" s="31" t="s">
        <v>8367</v>
      </c>
      <c r="E122" s="31" t="s">
        <v>688</v>
      </c>
      <c r="F122" s="31" t="s">
        <v>123</v>
      </c>
      <c r="G122" s="31" t="s">
        <v>689</v>
      </c>
      <c r="H122" s="31" t="s">
        <v>7872</v>
      </c>
      <c r="I122" s="38">
        <v>0.41666666666666669</v>
      </c>
      <c r="J122" s="31" t="s">
        <v>57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29"/>
      <c r="R122" s="29"/>
      <c r="S122" s="29">
        <v>38750</v>
      </c>
      <c r="T122" s="29"/>
    </row>
    <row r="123" spans="1:20" ht="54" customHeight="1" x14ac:dyDescent="1.05">
      <c r="A123" s="31" t="s">
        <v>8368</v>
      </c>
      <c r="B123" s="37" t="s">
        <v>8369</v>
      </c>
      <c r="C123" s="31" t="s">
        <v>8370</v>
      </c>
      <c r="D123" s="31" t="s">
        <v>8371</v>
      </c>
      <c r="E123" s="31" t="s">
        <v>688</v>
      </c>
      <c r="F123" s="31" t="s">
        <v>123</v>
      </c>
      <c r="G123" s="31" t="s">
        <v>689</v>
      </c>
      <c r="H123" s="31" t="s">
        <v>7872</v>
      </c>
      <c r="I123" s="38">
        <v>0.41666666666666669</v>
      </c>
      <c r="J123" s="31" t="s">
        <v>57</v>
      </c>
      <c r="K123" s="31" t="s">
        <v>105</v>
      </c>
      <c r="L123" s="31" t="s">
        <v>533</v>
      </c>
      <c r="M123" s="31" t="s">
        <v>194</v>
      </c>
      <c r="N123" s="23"/>
      <c r="O123" s="23"/>
      <c r="P123" s="23"/>
      <c r="Q123" s="29"/>
      <c r="R123" s="29"/>
      <c r="S123" s="29">
        <v>17530</v>
      </c>
      <c r="T123" s="29"/>
    </row>
    <row r="124" spans="1:20" ht="54" customHeight="1" x14ac:dyDescent="1.05">
      <c r="A124" s="31" t="s">
        <v>8372</v>
      </c>
      <c r="B124" s="37" t="s">
        <v>8373</v>
      </c>
      <c r="C124" s="31" t="s">
        <v>8374</v>
      </c>
      <c r="D124" s="31" t="s">
        <v>8375</v>
      </c>
      <c r="E124" s="31" t="s">
        <v>688</v>
      </c>
      <c r="F124" s="31" t="s">
        <v>123</v>
      </c>
      <c r="G124" s="31" t="s">
        <v>689</v>
      </c>
      <c r="H124" s="31" t="s">
        <v>7872</v>
      </c>
      <c r="I124" s="38">
        <v>0.41666666666666669</v>
      </c>
      <c r="J124" s="31" t="s">
        <v>57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29"/>
      <c r="R124" s="29"/>
      <c r="S124" s="29">
        <v>38750</v>
      </c>
      <c r="T124" s="29"/>
    </row>
    <row r="125" spans="1:20" ht="54" customHeight="1" x14ac:dyDescent="1.05">
      <c r="A125" s="31" t="s">
        <v>8376</v>
      </c>
      <c r="B125" s="37" t="s">
        <v>2407</v>
      </c>
      <c r="C125" s="31" t="s">
        <v>8377</v>
      </c>
      <c r="D125" s="31" t="s">
        <v>8378</v>
      </c>
      <c r="E125" s="31" t="s">
        <v>688</v>
      </c>
      <c r="F125" s="31" t="s">
        <v>123</v>
      </c>
      <c r="G125" s="31" t="s">
        <v>689</v>
      </c>
      <c r="H125" s="31" t="s">
        <v>7872</v>
      </c>
      <c r="I125" s="38">
        <v>0.41666666666666669</v>
      </c>
      <c r="J125" s="31" t="s">
        <v>57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29"/>
      <c r="R125" s="29"/>
      <c r="S125" s="29">
        <v>38750</v>
      </c>
      <c r="T125" s="29"/>
    </row>
    <row r="126" spans="1:20" ht="54" customHeight="1" x14ac:dyDescent="1.05">
      <c r="A126" s="31" t="s">
        <v>8379</v>
      </c>
      <c r="B126" s="37" t="s">
        <v>8380</v>
      </c>
      <c r="C126" s="31" t="s">
        <v>8381</v>
      </c>
      <c r="D126" s="31" t="s">
        <v>8382</v>
      </c>
      <c r="E126" s="31" t="s">
        <v>688</v>
      </c>
      <c r="F126" s="31" t="s">
        <v>123</v>
      </c>
      <c r="G126" s="31" t="s">
        <v>689</v>
      </c>
      <c r="H126" s="31" t="s">
        <v>7872</v>
      </c>
      <c r="I126" s="38">
        <v>0.41666666666666669</v>
      </c>
      <c r="J126" s="31" t="s">
        <v>57</v>
      </c>
      <c r="K126" s="31" t="s">
        <v>105</v>
      </c>
      <c r="L126" s="31" t="s">
        <v>106</v>
      </c>
      <c r="M126" s="31" t="s">
        <v>194</v>
      </c>
      <c r="N126" s="23"/>
      <c r="O126" s="23"/>
      <c r="P126" s="23"/>
      <c r="Q126" s="29"/>
      <c r="R126" s="29"/>
      <c r="S126" s="29">
        <v>38750</v>
      </c>
      <c r="T126" s="29"/>
    </row>
    <row r="127" spans="1:20" ht="54" customHeight="1" x14ac:dyDescent="1.05">
      <c r="A127" s="31" t="s">
        <v>8383</v>
      </c>
      <c r="B127" s="37" t="s">
        <v>2433</v>
      </c>
      <c r="C127" s="31" t="s">
        <v>8384</v>
      </c>
      <c r="D127" s="31" t="s">
        <v>8385</v>
      </c>
      <c r="E127" s="31" t="s">
        <v>688</v>
      </c>
      <c r="F127" s="31" t="s">
        <v>123</v>
      </c>
      <c r="G127" s="31" t="s">
        <v>689</v>
      </c>
      <c r="H127" s="31" t="s">
        <v>7872</v>
      </c>
      <c r="I127" s="38">
        <v>0.41666666666666669</v>
      </c>
      <c r="J127" s="31" t="s">
        <v>57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29"/>
      <c r="R127" s="29"/>
      <c r="S127" s="29">
        <v>38750</v>
      </c>
      <c r="T127" s="29"/>
    </row>
    <row r="128" spans="1:20" ht="54" customHeight="1" x14ac:dyDescent="1.05">
      <c r="A128" s="31" t="s">
        <v>8386</v>
      </c>
      <c r="B128" s="37" t="s">
        <v>744</v>
      </c>
      <c r="C128" s="31" t="s">
        <v>8387</v>
      </c>
      <c r="D128" s="31" t="s">
        <v>8388</v>
      </c>
      <c r="E128" s="31" t="s">
        <v>688</v>
      </c>
      <c r="F128" s="31" t="s">
        <v>123</v>
      </c>
      <c r="G128" s="31" t="s">
        <v>689</v>
      </c>
      <c r="H128" s="31" t="s">
        <v>7872</v>
      </c>
      <c r="I128" s="38">
        <v>0.41666666666666669</v>
      </c>
      <c r="J128" s="31" t="s">
        <v>57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9"/>
      <c r="R128" s="29"/>
      <c r="S128" s="29">
        <v>38750</v>
      </c>
      <c r="T128" s="29"/>
    </row>
    <row r="129" spans="1:20" ht="54" customHeight="1" x14ac:dyDescent="1.05">
      <c r="A129" s="31" t="s">
        <v>8389</v>
      </c>
      <c r="B129" s="37" t="s">
        <v>8390</v>
      </c>
      <c r="C129" s="31" t="s">
        <v>8391</v>
      </c>
      <c r="D129" s="31" t="s">
        <v>8392</v>
      </c>
      <c r="E129" s="31" t="s">
        <v>688</v>
      </c>
      <c r="F129" s="31" t="s">
        <v>123</v>
      </c>
      <c r="G129" s="31" t="s">
        <v>689</v>
      </c>
      <c r="H129" s="31" t="s">
        <v>7872</v>
      </c>
      <c r="I129" s="38">
        <v>0.41666666666666669</v>
      </c>
      <c r="J129" s="31" t="s">
        <v>57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9"/>
      <c r="R129" s="29"/>
      <c r="S129" s="29">
        <v>38750</v>
      </c>
      <c r="T129" s="29"/>
    </row>
    <row r="130" spans="1:20" ht="54" customHeight="1" x14ac:dyDescent="1.05">
      <c r="A130" s="31" t="s">
        <v>8393</v>
      </c>
      <c r="B130" s="37" t="s">
        <v>6100</v>
      </c>
      <c r="C130" s="31" t="s">
        <v>8394</v>
      </c>
      <c r="D130" s="31" t="s">
        <v>8395</v>
      </c>
      <c r="E130" s="31" t="s">
        <v>688</v>
      </c>
      <c r="F130" s="31" t="s">
        <v>123</v>
      </c>
      <c r="G130" s="31" t="s">
        <v>689</v>
      </c>
      <c r="H130" s="31" t="s">
        <v>7872</v>
      </c>
      <c r="I130" s="38">
        <v>0.41666666666666669</v>
      </c>
      <c r="J130" s="31" t="s">
        <v>57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9"/>
      <c r="R130" s="29"/>
      <c r="S130" s="29">
        <v>38750</v>
      </c>
      <c r="T130" s="29"/>
    </row>
    <row r="131" spans="1:20" ht="54" customHeight="1" x14ac:dyDescent="1.05">
      <c r="A131" s="31" t="s">
        <v>8396</v>
      </c>
      <c r="B131" s="37" t="s">
        <v>8397</v>
      </c>
      <c r="C131" s="31" t="s">
        <v>8398</v>
      </c>
      <c r="D131" s="31" t="s">
        <v>8399</v>
      </c>
      <c r="E131" s="31" t="s">
        <v>688</v>
      </c>
      <c r="F131" s="31" t="s">
        <v>123</v>
      </c>
      <c r="G131" s="31" t="s">
        <v>689</v>
      </c>
      <c r="H131" s="31" t="s">
        <v>7872</v>
      </c>
      <c r="I131" s="38">
        <v>0.41666666666666669</v>
      </c>
      <c r="J131" s="31" t="s">
        <v>57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9"/>
      <c r="R131" s="29"/>
      <c r="S131" s="29">
        <v>38750</v>
      </c>
      <c r="T131" s="29"/>
    </row>
    <row r="132" spans="1:20" ht="54" customHeight="1" x14ac:dyDescent="1.05">
      <c r="A132" s="31" t="s">
        <v>8400</v>
      </c>
      <c r="B132" s="37" t="s">
        <v>8401</v>
      </c>
      <c r="C132" s="31" t="s">
        <v>8402</v>
      </c>
      <c r="D132" s="31" t="s">
        <v>8403</v>
      </c>
      <c r="E132" s="31" t="s">
        <v>688</v>
      </c>
      <c r="F132" s="31" t="s">
        <v>123</v>
      </c>
      <c r="G132" s="31" t="s">
        <v>689</v>
      </c>
      <c r="H132" s="31" t="s">
        <v>7872</v>
      </c>
      <c r="I132" s="38">
        <v>0.41666666666666669</v>
      </c>
      <c r="J132" s="31" t="s">
        <v>57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9"/>
      <c r="R132" s="29"/>
      <c r="S132" s="29">
        <v>38750</v>
      </c>
      <c r="T132" s="29"/>
    </row>
    <row r="133" spans="1:20" ht="54" customHeight="1" x14ac:dyDescent="1.05">
      <c r="A133" s="31" t="s">
        <v>8404</v>
      </c>
      <c r="B133" s="37" t="s">
        <v>8405</v>
      </c>
      <c r="C133" s="31" t="s">
        <v>8406</v>
      </c>
      <c r="D133" s="31" t="s">
        <v>8407</v>
      </c>
      <c r="E133" s="31" t="s">
        <v>688</v>
      </c>
      <c r="F133" s="31" t="s">
        <v>123</v>
      </c>
      <c r="G133" s="31" t="s">
        <v>689</v>
      </c>
      <c r="H133" s="31" t="s">
        <v>7872</v>
      </c>
      <c r="I133" s="38">
        <v>0.41666666666666669</v>
      </c>
      <c r="J133" s="31" t="s">
        <v>57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29"/>
      <c r="R133" s="29"/>
      <c r="S133" s="29">
        <v>38750</v>
      </c>
      <c r="T133" s="29"/>
    </row>
    <row r="134" spans="1:20" ht="54" customHeight="1" x14ac:dyDescent="1.05">
      <c r="A134" s="31" t="s">
        <v>8408</v>
      </c>
      <c r="B134" s="37" t="s">
        <v>8409</v>
      </c>
      <c r="C134" s="31" t="s">
        <v>8410</v>
      </c>
      <c r="D134" s="31" t="s">
        <v>8411</v>
      </c>
      <c r="E134" s="31" t="s">
        <v>688</v>
      </c>
      <c r="F134" s="31" t="s">
        <v>123</v>
      </c>
      <c r="G134" s="31" t="s">
        <v>689</v>
      </c>
      <c r="H134" s="31" t="s">
        <v>7872</v>
      </c>
      <c r="I134" s="38">
        <v>0.41666666666666669</v>
      </c>
      <c r="J134" s="31" t="s">
        <v>57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29"/>
      <c r="R134" s="29"/>
      <c r="S134" s="29">
        <v>38750</v>
      </c>
      <c r="T134" s="29"/>
    </row>
    <row r="135" spans="1:20" ht="54" customHeight="1" x14ac:dyDescent="1.05">
      <c r="A135" s="31" t="s">
        <v>8412</v>
      </c>
      <c r="B135" s="37" t="s">
        <v>8413</v>
      </c>
      <c r="C135" s="31" t="s">
        <v>8414</v>
      </c>
      <c r="D135" s="31" t="s">
        <v>8415</v>
      </c>
      <c r="E135" s="31" t="s">
        <v>688</v>
      </c>
      <c r="F135" s="31" t="s">
        <v>123</v>
      </c>
      <c r="G135" s="31" t="s">
        <v>689</v>
      </c>
      <c r="H135" s="31" t="s">
        <v>7872</v>
      </c>
      <c r="I135" s="38">
        <v>0.41666666666666669</v>
      </c>
      <c r="J135" s="31" t="s">
        <v>57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29"/>
      <c r="R135" s="29"/>
      <c r="S135" s="29">
        <v>38750</v>
      </c>
      <c r="T135" s="29"/>
    </row>
    <row r="136" spans="1:20" ht="54" customHeight="1" x14ac:dyDescent="1.05">
      <c r="A136" s="31" t="s">
        <v>8416</v>
      </c>
      <c r="B136" s="37" t="s">
        <v>7970</v>
      </c>
      <c r="C136" s="31" t="s">
        <v>8417</v>
      </c>
      <c r="D136" s="31" t="s">
        <v>8418</v>
      </c>
      <c r="E136" s="31" t="s">
        <v>688</v>
      </c>
      <c r="F136" s="31" t="s">
        <v>123</v>
      </c>
      <c r="G136" s="31" t="s">
        <v>689</v>
      </c>
      <c r="H136" s="31" t="s">
        <v>7872</v>
      </c>
      <c r="I136" s="38">
        <v>0.41666666666666669</v>
      </c>
      <c r="J136" s="31" t="s">
        <v>57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29"/>
      <c r="R136" s="29"/>
      <c r="S136" s="29">
        <v>38750</v>
      </c>
      <c r="T136" s="29"/>
    </row>
    <row r="137" spans="1:20" ht="54" customHeight="1" x14ac:dyDescent="1.05">
      <c r="A137" s="31" t="s">
        <v>8419</v>
      </c>
      <c r="B137" s="37" t="s">
        <v>2453</v>
      </c>
      <c r="C137" s="31" t="s">
        <v>8420</v>
      </c>
      <c r="D137" s="31" t="s">
        <v>8421</v>
      </c>
      <c r="E137" s="31" t="s">
        <v>688</v>
      </c>
      <c r="F137" s="31" t="s">
        <v>123</v>
      </c>
      <c r="G137" s="31" t="s">
        <v>689</v>
      </c>
      <c r="H137" s="31" t="s">
        <v>7872</v>
      </c>
      <c r="I137" s="38">
        <v>0.41666666666666669</v>
      </c>
      <c r="J137" s="31" t="s">
        <v>57</v>
      </c>
      <c r="K137" s="31" t="s">
        <v>105</v>
      </c>
      <c r="L137" s="31" t="s">
        <v>106</v>
      </c>
      <c r="M137" s="31" t="s">
        <v>194</v>
      </c>
      <c r="N137" s="23"/>
      <c r="O137" s="23"/>
      <c r="P137" s="23"/>
      <c r="Q137" s="29"/>
      <c r="R137" s="29"/>
      <c r="S137" s="29">
        <v>38750</v>
      </c>
      <c r="T137" s="29"/>
    </row>
    <row r="138" spans="1:20" ht="54" customHeight="1" x14ac:dyDescent="1.05">
      <c r="A138" s="31" t="s">
        <v>8422</v>
      </c>
      <c r="B138" s="37" t="s">
        <v>7863</v>
      </c>
      <c r="C138" s="31" t="s">
        <v>8423</v>
      </c>
      <c r="D138" s="31" t="s">
        <v>8424</v>
      </c>
      <c r="E138" s="31" t="s">
        <v>688</v>
      </c>
      <c r="F138" s="31" t="s">
        <v>123</v>
      </c>
      <c r="G138" s="31" t="s">
        <v>689</v>
      </c>
      <c r="H138" s="31" t="s">
        <v>7872</v>
      </c>
      <c r="I138" s="38">
        <v>0.41666666666666669</v>
      </c>
      <c r="J138" s="31" t="s">
        <v>57</v>
      </c>
      <c r="K138" s="31" t="s">
        <v>105</v>
      </c>
      <c r="L138" s="31" t="s">
        <v>106</v>
      </c>
      <c r="M138" s="31" t="s">
        <v>194</v>
      </c>
      <c r="N138" s="23"/>
      <c r="O138" s="23"/>
      <c r="P138" s="23"/>
      <c r="Q138" s="29"/>
      <c r="R138" s="29"/>
      <c r="S138" s="29">
        <v>38750</v>
      </c>
      <c r="T138" s="29"/>
    </row>
    <row r="139" spans="1:20" ht="54" customHeight="1" x14ac:dyDescent="1.05">
      <c r="A139" s="31" t="s">
        <v>8425</v>
      </c>
      <c r="B139" s="37" t="s">
        <v>856</v>
      </c>
      <c r="C139" s="31" t="s">
        <v>8426</v>
      </c>
      <c r="D139" s="31" t="s">
        <v>8427</v>
      </c>
      <c r="E139" s="31" t="s">
        <v>688</v>
      </c>
      <c r="F139" s="31" t="s">
        <v>123</v>
      </c>
      <c r="G139" s="31" t="s">
        <v>689</v>
      </c>
      <c r="H139" s="31" t="s">
        <v>7872</v>
      </c>
      <c r="I139" s="38">
        <v>0.41666666666666669</v>
      </c>
      <c r="J139" s="31" t="s">
        <v>57</v>
      </c>
      <c r="K139" s="31" t="s">
        <v>105</v>
      </c>
      <c r="L139" s="31" t="s">
        <v>106</v>
      </c>
      <c r="M139" s="31" t="s">
        <v>194</v>
      </c>
      <c r="N139" s="23"/>
      <c r="O139" s="23"/>
      <c r="P139" s="23"/>
      <c r="Q139" s="29"/>
      <c r="R139" s="29"/>
      <c r="S139" s="29">
        <v>38750</v>
      </c>
      <c r="T139" s="29"/>
    </row>
    <row r="140" spans="1:20" ht="54" customHeight="1" x14ac:dyDescent="1.05">
      <c r="A140" s="31" t="s">
        <v>8428</v>
      </c>
      <c r="B140" s="37" t="s">
        <v>8429</v>
      </c>
      <c r="C140" s="31" t="s">
        <v>8430</v>
      </c>
      <c r="D140" s="31" t="s">
        <v>8431</v>
      </c>
      <c r="E140" s="31" t="s">
        <v>688</v>
      </c>
      <c r="F140" s="31" t="s">
        <v>123</v>
      </c>
      <c r="G140" s="31" t="s">
        <v>689</v>
      </c>
      <c r="H140" s="31" t="s">
        <v>7872</v>
      </c>
      <c r="I140" s="38">
        <v>0.41666666666666669</v>
      </c>
      <c r="J140" s="31" t="s">
        <v>57</v>
      </c>
      <c r="K140" s="31" t="s">
        <v>105</v>
      </c>
      <c r="L140" s="31" t="s">
        <v>106</v>
      </c>
      <c r="M140" s="31" t="s">
        <v>194</v>
      </c>
      <c r="N140" s="23"/>
      <c r="O140" s="23"/>
      <c r="P140" s="23"/>
      <c r="Q140" s="29"/>
      <c r="R140" s="29"/>
      <c r="S140" s="29">
        <v>38750</v>
      </c>
      <c r="T140" s="29"/>
    </row>
    <row r="141" spans="1:20" ht="54" customHeight="1" x14ac:dyDescent="1.05">
      <c r="A141" s="31" t="s">
        <v>8432</v>
      </c>
      <c r="B141" s="37" t="s">
        <v>8433</v>
      </c>
      <c r="C141" s="31" t="s">
        <v>8434</v>
      </c>
      <c r="D141" s="31" t="s">
        <v>8435</v>
      </c>
      <c r="E141" s="31" t="s">
        <v>688</v>
      </c>
      <c r="F141" s="31" t="s">
        <v>123</v>
      </c>
      <c r="G141" s="31" t="s">
        <v>689</v>
      </c>
      <c r="H141" s="31" t="s">
        <v>7872</v>
      </c>
      <c r="I141" s="38">
        <v>0.41666666666666669</v>
      </c>
      <c r="J141" s="31" t="s">
        <v>57</v>
      </c>
      <c r="K141" s="31" t="s">
        <v>105</v>
      </c>
      <c r="L141" s="31" t="s">
        <v>106</v>
      </c>
      <c r="M141" s="31" t="s">
        <v>194</v>
      </c>
      <c r="N141" s="23"/>
      <c r="O141" s="23"/>
      <c r="P141" s="23"/>
      <c r="Q141" s="29"/>
      <c r="R141" s="29"/>
      <c r="S141" s="29">
        <v>38750</v>
      </c>
      <c r="T141" s="29"/>
    </row>
    <row r="142" spans="1:20" ht="54" customHeight="1" x14ac:dyDescent="1.05">
      <c r="A142" s="31" t="s">
        <v>8436</v>
      </c>
      <c r="B142" s="37" t="s">
        <v>8437</v>
      </c>
      <c r="C142" s="31" t="s">
        <v>8438</v>
      </c>
      <c r="D142" s="31" t="s">
        <v>8439</v>
      </c>
      <c r="E142" s="31" t="s">
        <v>688</v>
      </c>
      <c r="F142" s="31" t="s">
        <v>123</v>
      </c>
      <c r="G142" s="31" t="s">
        <v>689</v>
      </c>
      <c r="H142" s="31" t="s">
        <v>7872</v>
      </c>
      <c r="I142" s="38">
        <v>0.41666666666666669</v>
      </c>
      <c r="J142" s="31" t="s">
        <v>57</v>
      </c>
      <c r="K142" s="31" t="s">
        <v>105</v>
      </c>
      <c r="L142" s="31" t="s">
        <v>106</v>
      </c>
      <c r="M142" s="31" t="s">
        <v>194</v>
      </c>
      <c r="N142" s="23"/>
      <c r="O142" s="23"/>
      <c r="P142" s="23"/>
      <c r="Q142" s="29"/>
      <c r="R142" s="29"/>
      <c r="S142" s="29">
        <v>38750</v>
      </c>
      <c r="T142" s="29"/>
    </row>
    <row r="143" spans="1:20" ht="54" customHeight="1" x14ac:dyDescent="1.05">
      <c r="A143" s="31" t="s">
        <v>8440</v>
      </c>
      <c r="B143" s="37" t="s">
        <v>2786</v>
      </c>
      <c r="C143" s="31" t="s">
        <v>8441</v>
      </c>
      <c r="D143" s="31" t="s">
        <v>8442</v>
      </c>
      <c r="E143" s="31" t="s">
        <v>688</v>
      </c>
      <c r="F143" s="31" t="s">
        <v>123</v>
      </c>
      <c r="G143" s="31" t="s">
        <v>689</v>
      </c>
      <c r="H143" s="31" t="s">
        <v>7872</v>
      </c>
      <c r="I143" s="38">
        <v>0.41666666666666669</v>
      </c>
      <c r="J143" s="31" t="s">
        <v>57</v>
      </c>
      <c r="K143" s="31" t="s">
        <v>105</v>
      </c>
      <c r="L143" s="31" t="s">
        <v>106</v>
      </c>
      <c r="M143" s="31" t="s">
        <v>194</v>
      </c>
      <c r="N143" s="23"/>
      <c r="O143" s="23"/>
      <c r="P143" s="23"/>
      <c r="Q143" s="29"/>
      <c r="R143" s="29"/>
      <c r="S143" s="29">
        <v>38750</v>
      </c>
      <c r="T143" s="29"/>
    </row>
    <row r="144" spans="1:20" ht="54" customHeight="1" x14ac:dyDescent="1.05">
      <c r="A144" s="31" t="s">
        <v>8443</v>
      </c>
      <c r="B144" s="37" t="s">
        <v>8444</v>
      </c>
      <c r="C144" s="31" t="s">
        <v>8445</v>
      </c>
      <c r="D144" s="31" t="s">
        <v>8446</v>
      </c>
      <c r="E144" s="31" t="s">
        <v>688</v>
      </c>
      <c r="F144" s="31" t="s">
        <v>123</v>
      </c>
      <c r="G144" s="31" t="s">
        <v>689</v>
      </c>
      <c r="H144" s="31" t="s">
        <v>7872</v>
      </c>
      <c r="I144" s="38">
        <v>0.41666666666666669</v>
      </c>
      <c r="J144" s="31" t="s">
        <v>57</v>
      </c>
      <c r="K144" s="31" t="s">
        <v>105</v>
      </c>
      <c r="L144" s="31" t="s">
        <v>533</v>
      </c>
      <c r="M144" s="31" t="s">
        <v>194</v>
      </c>
      <c r="N144" s="23"/>
      <c r="O144" s="23"/>
      <c r="P144" s="23"/>
      <c r="Q144" s="29"/>
      <c r="R144" s="29"/>
      <c r="S144" s="29">
        <v>17530</v>
      </c>
      <c r="T144" s="29"/>
    </row>
    <row r="145" spans="1:20" ht="54" customHeight="1" x14ac:dyDescent="1.05">
      <c r="A145" s="31" t="s">
        <v>8447</v>
      </c>
      <c r="B145" s="37" t="s">
        <v>8448</v>
      </c>
      <c r="C145" s="31" t="s">
        <v>8449</v>
      </c>
      <c r="D145" s="31" t="s">
        <v>8450</v>
      </c>
      <c r="E145" s="31" t="s">
        <v>688</v>
      </c>
      <c r="F145" s="31" t="s">
        <v>123</v>
      </c>
      <c r="G145" s="31" t="s">
        <v>689</v>
      </c>
      <c r="H145" s="31" t="s">
        <v>7872</v>
      </c>
      <c r="I145" s="38">
        <v>0.41666666666666669</v>
      </c>
      <c r="J145" s="31" t="s">
        <v>57</v>
      </c>
      <c r="K145" s="31" t="s">
        <v>105</v>
      </c>
      <c r="L145" s="31" t="s">
        <v>106</v>
      </c>
      <c r="M145" s="31" t="s">
        <v>194</v>
      </c>
      <c r="N145" s="23"/>
      <c r="O145" s="23"/>
      <c r="P145" s="23"/>
      <c r="Q145" s="29"/>
      <c r="R145" s="29"/>
      <c r="S145" s="29">
        <v>38750</v>
      </c>
      <c r="T145" s="29"/>
    </row>
    <row r="146" spans="1:20" ht="54" customHeight="1" x14ac:dyDescent="1.05">
      <c r="A146" s="31" t="s">
        <v>8451</v>
      </c>
      <c r="B146" s="37" t="s">
        <v>8452</v>
      </c>
      <c r="C146" s="31" t="s">
        <v>8453</v>
      </c>
      <c r="D146" s="31" t="s">
        <v>8454</v>
      </c>
      <c r="E146" s="31" t="s">
        <v>688</v>
      </c>
      <c r="F146" s="31" t="s">
        <v>123</v>
      </c>
      <c r="G146" s="31" t="s">
        <v>689</v>
      </c>
      <c r="H146" s="31" t="s">
        <v>7872</v>
      </c>
      <c r="I146" s="38">
        <v>0.41666666666666669</v>
      </c>
      <c r="J146" s="31" t="s">
        <v>57</v>
      </c>
      <c r="K146" s="31" t="s">
        <v>105</v>
      </c>
      <c r="L146" s="31" t="s">
        <v>106</v>
      </c>
      <c r="M146" s="31" t="s">
        <v>194</v>
      </c>
      <c r="N146" s="23"/>
      <c r="O146" s="23"/>
      <c r="P146" s="23"/>
      <c r="Q146" s="29"/>
      <c r="R146" s="29"/>
      <c r="S146" s="29">
        <v>38750</v>
      </c>
      <c r="T146" s="29"/>
    </row>
    <row r="147" spans="1:20" ht="54" customHeight="1" x14ac:dyDescent="1.05">
      <c r="A147" s="31" t="s">
        <v>8455</v>
      </c>
      <c r="B147" s="37" t="s">
        <v>8456</v>
      </c>
      <c r="C147" s="31" t="s">
        <v>8457</v>
      </c>
      <c r="D147" s="31" t="s">
        <v>8458</v>
      </c>
      <c r="E147" s="31" t="s">
        <v>688</v>
      </c>
      <c r="F147" s="31" t="s">
        <v>123</v>
      </c>
      <c r="G147" s="31" t="s">
        <v>689</v>
      </c>
      <c r="H147" s="31" t="s">
        <v>7872</v>
      </c>
      <c r="I147" s="38">
        <v>0.41666666666666669</v>
      </c>
      <c r="J147" s="31" t="s">
        <v>57</v>
      </c>
      <c r="K147" s="31" t="s">
        <v>105</v>
      </c>
      <c r="L147" s="31" t="s">
        <v>106</v>
      </c>
      <c r="M147" s="31" t="s">
        <v>194</v>
      </c>
      <c r="N147" s="23"/>
      <c r="O147" s="23"/>
      <c r="P147" s="23"/>
      <c r="Q147" s="29"/>
      <c r="R147" s="29"/>
      <c r="S147" s="29">
        <v>38750</v>
      </c>
      <c r="T147" s="29"/>
    </row>
    <row r="148" spans="1:20" ht="54" customHeight="1" x14ac:dyDescent="1.05">
      <c r="A148" s="31" t="s">
        <v>695</v>
      </c>
      <c r="B148" s="37" t="s">
        <v>696</v>
      </c>
      <c r="C148" s="31" t="s">
        <v>697</v>
      </c>
      <c r="D148" s="31" t="s">
        <v>698</v>
      </c>
      <c r="E148" s="31" t="s">
        <v>688</v>
      </c>
      <c r="F148" s="31" t="s">
        <v>123</v>
      </c>
      <c r="G148" s="31" t="s">
        <v>689</v>
      </c>
      <c r="H148" s="31" t="s">
        <v>7872</v>
      </c>
      <c r="I148" s="38">
        <v>0.41666666666666669</v>
      </c>
      <c r="J148" s="31" t="s">
        <v>57</v>
      </c>
      <c r="K148" s="31" t="s">
        <v>105</v>
      </c>
      <c r="L148" s="31" t="s">
        <v>106</v>
      </c>
      <c r="M148" s="31" t="s">
        <v>194</v>
      </c>
      <c r="N148" s="23"/>
      <c r="O148" s="23"/>
      <c r="P148" s="23"/>
      <c r="Q148" s="29"/>
      <c r="R148" s="29"/>
      <c r="S148" s="29">
        <v>38750</v>
      </c>
      <c r="T148" s="29"/>
    </row>
    <row r="149" spans="1:20" ht="54" customHeight="1" x14ac:dyDescent="1.05">
      <c r="A149" s="31" t="s">
        <v>8459</v>
      </c>
      <c r="B149" s="37" t="s">
        <v>8460</v>
      </c>
      <c r="C149" s="31" t="s">
        <v>8461</v>
      </c>
      <c r="D149" s="31" t="s">
        <v>8462</v>
      </c>
      <c r="E149" s="31" t="s">
        <v>687</v>
      </c>
      <c r="F149" s="31" t="s">
        <v>102</v>
      </c>
      <c r="G149" s="31" t="s">
        <v>562</v>
      </c>
      <c r="H149" s="31" t="s">
        <v>7872</v>
      </c>
      <c r="I149" s="38">
        <v>0.41666666666666669</v>
      </c>
      <c r="J149" s="31" t="s">
        <v>57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29"/>
      <c r="R149" s="29"/>
      <c r="S149" s="29">
        <v>22000</v>
      </c>
      <c r="T149" s="29"/>
    </row>
    <row r="150" spans="1:20" ht="54" customHeight="1" x14ac:dyDescent="1.05">
      <c r="A150" s="31" t="s">
        <v>8463</v>
      </c>
      <c r="B150" s="37" t="s">
        <v>2156</v>
      </c>
      <c r="C150" s="31" t="s">
        <v>8464</v>
      </c>
      <c r="D150" s="31" t="s">
        <v>8465</v>
      </c>
      <c r="E150" s="31" t="s">
        <v>687</v>
      </c>
      <c r="F150" s="31" t="s">
        <v>102</v>
      </c>
      <c r="G150" s="31" t="s">
        <v>562</v>
      </c>
      <c r="H150" s="31" t="s">
        <v>7872</v>
      </c>
      <c r="I150" s="38">
        <v>0.41666666666666669</v>
      </c>
      <c r="J150" s="31" t="s">
        <v>57</v>
      </c>
      <c r="K150" s="31" t="s">
        <v>105</v>
      </c>
      <c r="L150" s="31" t="s">
        <v>106</v>
      </c>
      <c r="M150" s="31" t="s">
        <v>107</v>
      </c>
      <c r="N150" s="23"/>
      <c r="O150" s="23"/>
      <c r="P150" s="23"/>
      <c r="Q150" s="29"/>
      <c r="R150" s="29"/>
      <c r="S150" s="29">
        <v>22000</v>
      </c>
      <c r="T150" s="29"/>
    </row>
    <row r="151" spans="1:20" ht="54" customHeight="1" x14ac:dyDescent="1.05">
      <c r="A151" s="31" t="s">
        <v>8466</v>
      </c>
      <c r="B151" s="37" t="s">
        <v>8467</v>
      </c>
      <c r="C151" s="31" t="s">
        <v>8468</v>
      </c>
      <c r="D151" s="31" t="s">
        <v>8469</v>
      </c>
      <c r="E151" s="31" t="s">
        <v>688</v>
      </c>
      <c r="F151" s="31" t="s">
        <v>123</v>
      </c>
      <c r="G151" s="31" t="s">
        <v>689</v>
      </c>
      <c r="H151" s="31" t="s">
        <v>7872</v>
      </c>
      <c r="I151" s="38">
        <v>0.41666666666666669</v>
      </c>
      <c r="J151" s="31" t="s">
        <v>57</v>
      </c>
      <c r="K151" s="31" t="s">
        <v>105</v>
      </c>
      <c r="L151" s="31" t="s">
        <v>106</v>
      </c>
      <c r="M151" s="31" t="s">
        <v>194</v>
      </c>
      <c r="N151" s="23"/>
      <c r="O151" s="23"/>
      <c r="P151" s="23"/>
      <c r="Q151" s="29"/>
      <c r="R151" s="29"/>
      <c r="S151" s="29">
        <v>38750</v>
      </c>
      <c r="T151" s="29"/>
    </row>
    <row r="152" spans="1:20" ht="54" customHeight="1" x14ac:dyDescent="1.05">
      <c r="A152" s="31" t="s">
        <v>8470</v>
      </c>
      <c r="B152" s="37" t="s">
        <v>8471</v>
      </c>
      <c r="C152" s="31" t="s">
        <v>8472</v>
      </c>
      <c r="D152" s="31" t="s">
        <v>8473</v>
      </c>
      <c r="E152" s="31" t="s">
        <v>688</v>
      </c>
      <c r="F152" s="31" t="s">
        <v>123</v>
      </c>
      <c r="G152" s="31" t="s">
        <v>689</v>
      </c>
      <c r="H152" s="31" t="s">
        <v>7872</v>
      </c>
      <c r="I152" s="38">
        <v>0.41666666666666669</v>
      </c>
      <c r="J152" s="31" t="s">
        <v>57</v>
      </c>
      <c r="K152" s="31" t="s">
        <v>105</v>
      </c>
      <c r="L152" s="31" t="s">
        <v>106</v>
      </c>
      <c r="M152" s="31" t="s">
        <v>194</v>
      </c>
      <c r="N152" s="23"/>
      <c r="O152" s="23"/>
      <c r="P152" s="23"/>
      <c r="Q152" s="29"/>
      <c r="R152" s="29"/>
      <c r="S152" s="29">
        <v>38750</v>
      </c>
      <c r="T152" s="29"/>
    </row>
    <row r="153" spans="1:20" ht="54" customHeight="1" x14ac:dyDescent="1.05">
      <c r="A153" s="31" t="s">
        <v>8474</v>
      </c>
      <c r="B153" s="37" t="s">
        <v>8475</v>
      </c>
      <c r="C153" s="31" t="s">
        <v>8476</v>
      </c>
      <c r="D153" s="31" t="s">
        <v>8477</v>
      </c>
      <c r="E153" s="31" t="s">
        <v>688</v>
      </c>
      <c r="F153" s="31" t="s">
        <v>123</v>
      </c>
      <c r="G153" s="31" t="s">
        <v>689</v>
      </c>
      <c r="H153" s="31" t="s">
        <v>7872</v>
      </c>
      <c r="I153" s="38">
        <v>0.41666666666666669</v>
      </c>
      <c r="J153" s="31" t="s">
        <v>57</v>
      </c>
      <c r="K153" s="31" t="s">
        <v>105</v>
      </c>
      <c r="L153" s="31" t="s">
        <v>106</v>
      </c>
      <c r="M153" s="31" t="s">
        <v>194</v>
      </c>
      <c r="N153" s="23"/>
      <c r="O153" s="23"/>
      <c r="P153" s="23"/>
      <c r="Q153" s="29"/>
      <c r="R153" s="29"/>
      <c r="S153" s="29">
        <v>38750</v>
      </c>
      <c r="T153" s="29"/>
    </row>
    <row r="154" spans="1:20" ht="54" customHeight="1" x14ac:dyDescent="1.05">
      <c r="A154" s="31" t="s">
        <v>8478</v>
      </c>
      <c r="B154" s="37" t="s">
        <v>8479</v>
      </c>
      <c r="C154" s="31" t="s">
        <v>8480</v>
      </c>
      <c r="D154" s="31" t="s">
        <v>8481</v>
      </c>
      <c r="E154" s="31" t="s">
        <v>688</v>
      </c>
      <c r="F154" s="31" t="s">
        <v>123</v>
      </c>
      <c r="G154" s="31" t="s">
        <v>689</v>
      </c>
      <c r="H154" s="31" t="s">
        <v>7872</v>
      </c>
      <c r="I154" s="38">
        <v>0.41666666666666669</v>
      </c>
      <c r="J154" s="31" t="s">
        <v>57</v>
      </c>
      <c r="K154" s="31" t="s">
        <v>105</v>
      </c>
      <c r="L154" s="31" t="s">
        <v>106</v>
      </c>
      <c r="M154" s="31" t="s">
        <v>194</v>
      </c>
      <c r="N154" s="23"/>
      <c r="O154" s="23"/>
      <c r="P154" s="23"/>
      <c r="Q154" s="29"/>
      <c r="R154" s="29"/>
      <c r="S154" s="29">
        <v>38750</v>
      </c>
      <c r="T154" s="29"/>
    </row>
    <row r="155" spans="1:20" ht="54" customHeight="1" x14ac:dyDescent="1.05">
      <c r="A155" s="31" t="s">
        <v>8482</v>
      </c>
      <c r="B155" s="37" t="s">
        <v>8483</v>
      </c>
      <c r="C155" s="31" t="s">
        <v>8484</v>
      </c>
      <c r="D155" s="31" t="s">
        <v>8485</v>
      </c>
      <c r="E155" s="31" t="s">
        <v>688</v>
      </c>
      <c r="F155" s="31" t="s">
        <v>123</v>
      </c>
      <c r="G155" s="31" t="s">
        <v>689</v>
      </c>
      <c r="H155" s="31" t="s">
        <v>7872</v>
      </c>
      <c r="I155" s="38">
        <v>0.41666666666666669</v>
      </c>
      <c r="J155" s="31" t="s">
        <v>57</v>
      </c>
      <c r="K155" s="31" t="s">
        <v>105</v>
      </c>
      <c r="L155" s="31" t="s">
        <v>106</v>
      </c>
      <c r="M155" s="31" t="s">
        <v>194</v>
      </c>
      <c r="N155" s="23"/>
      <c r="O155" s="23"/>
      <c r="P155" s="23"/>
      <c r="Q155" s="29"/>
      <c r="R155" s="29"/>
      <c r="S155" s="29">
        <v>38750</v>
      </c>
      <c r="T155" s="29"/>
    </row>
    <row r="156" spans="1:20" ht="54" customHeight="1" x14ac:dyDescent="1.05">
      <c r="A156" s="31" t="s">
        <v>8486</v>
      </c>
      <c r="B156" s="37" t="s">
        <v>8487</v>
      </c>
      <c r="C156" s="31" t="s">
        <v>8488</v>
      </c>
      <c r="D156" s="31" t="s">
        <v>8489</v>
      </c>
      <c r="E156" s="31" t="s">
        <v>101</v>
      </c>
      <c r="F156" s="31" t="s">
        <v>1304</v>
      </c>
      <c r="G156" s="31" t="s">
        <v>103</v>
      </c>
      <c r="H156" s="31" t="s">
        <v>7872</v>
      </c>
      <c r="I156" s="38">
        <v>0.75</v>
      </c>
      <c r="J156" s="31" t="s">
        <v>57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9"/>
      <c r="R156" s="29"/>
      <c r="S156" s="29">
        <v>22000</v>
      </c>
      <c r="T156" s="29"/>
    </row>
    <row r="157" spans="1:20" ht="54" customHeight="1" x14ac:dyDescent="1.05">
      <c r="A157" s="31" t="s">
        <v>1660</v>
      </c>
      <c r="B157" s="37" t="s">
        <v>1661</v>
      </c>
      <c r="C157" s="31" t="s">
        <v>1662</v>
      </c>
      <c r="D157" s="31" t="s">
        <v>1663</v>
      </c>
      <c r="E157" s="31" t="s">
        <v>101</v>
      </c>
      <c r="F157" s="31" t="s">
        <v>102</v>
      </c>
      <c r="G157" s="31" t="s">
        <v>1544</v>
      </c>
      <c r="H157" s="31" t="s">
        <v>7872</v>
      </c>
      <c r="I157" s="38">
        <v>0.41666666666666669</v>
      </c>
      <c r="J157" s="31" t="s">
        <v>1659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29"/>
      <c r="R157" s="29"/>
      <c r="S157" s="29">
        <v>22000</v>
      </c>
      <c r="T157" s="29"/>
    </row>
    <row r="158" spans="1:20" ht="54" customHeight="1" x14ac:dyDescent="0.7">
      <c r="A158" s="698" t="s">
        <v>9542</v>
      </c>
      <c r="B158" s="699"/>
      <c r="C158" s="699"/>
      <c r="D158" s="699"/>
      <c r="E158" s="699"/>
      <c r="F158" s="699"/>
      <c r="G158" s="699"/>
      <c r="H158" s="699"/>
      <c r="I158" s="699"/>
      <c r="J158" s="699"/>
      <c r="K158" s="699"/>
      <c r="L158" s="699"/>
      <c r="M158" s="700"/>
      <c r="N158" s="23"/>
      <c r="O158" s="23"/>
      <c r="P158" s="23"/>
      <c r="Q158" s="29"/>
      <c r="R158" s="29"/>
      <c r="S158" s="167"/>
      <c r="T158" s="29">
        <v>1065000</v>
      </c>
    </row>
    <row r="159" spans="1:20" ht="54" customHeight="1" x14ac:dyDescent="0.7">
      <c r="A159" s="698" t="s">
        <v>9542</v>
      </c>
      <c r="B159" s="699"/>
      <c r="C159" s="699"/>
      <c r="D159" s="699"/>
      <c r="E159" s="699"/>
      <c r="F159" s="699"/>
      <c r="G159" s="699"/>
      <c r="H159" s="699"/>
      <c r="I159" s="699"/>
      <c r="J159" s="699"/>
      <c r="K159" s="699"/>
      <c r="L159" s="699"/>
      <c r="M159" s="700"/>
      <c r="N159" s="23"/>
      <c r="O159" s="23"/>
      <c r="P159" s="23"/>
      <c r="Q159" s="29"/>
      <c r="R159" s="29">
        <v>900</v>
      </c>
      <c r="S159" s="167"/>
      <c r="T159" s="29"/>
    </row>
    <row r="160" spans="1:20" ht="54" customHeight="1" x14ac:dyDescent="0.7">
      <c r="A160" s="779" t="s">
        <v>9553</v>
      </c>
      <c r="B160" s="780"/>
      <c r="C160" s="780"/>
      <c r="D160" s="780"/>
      <c r="E160" s="780"/>
      <c r="F160" s="780"/>
      <c r="G160" s="780"/>
      <c r="H160" s="780"/>
      <c r="I160" s="780"/>
      <c r="J160" s="780"/>
      <c r="K160" s="780"/>
      <c r="L160" s="780"/>
      <c r="M160" s="781"/>
      <c r="N160" s="23"/>
      <c r="O160" s="23"/>
      <c r="P160" s="23"/>
      <c r="Q160" s="29"/>
      <c r="R160" s="29"/>
      <c r="S160" s="167"/>
      <c r="T160" s="29"/>
    </row>
    <row r="161" spans="1:20" ht="54" customHeight="1" x14ac:dyDescent="0.7">
      <c r="A161" s="223" t="s">
        <v>9548</v>
      </c>
      <c r="B161" s="225">
        <v>37709</v>
      </c>
      <c r="C161" s="223"/>
      <c r="D161" s="223" t="s">
        <v>9550</v>
      </c>
      <c r="E161" s="223" t="s">
        <v>101</v>
      </c>
      <c r="F161" s="223" t="s">
        <v>102</v>
      </c>
      <c r="G161" s="223" t="s">
        <v>572</v>
      </c>
      <c r="H161" s="223"/>
      <c r="I161" s="223"/>
      <c r="J161" s="223" t="s">
        <v>9552</v>
      </c>
      <c r="K161" s="223"/>
      <c r="L161" s="223" t="s">
        <v>1976</v>
      </c>
      <c r="M161" s="223" t="s">
        <v>1968</v>
      </c>
      <c r="N161" s="341"/>
      <c r="O161" s="341"/>
      <c r="P161" s="341"/>
      <c r="Q161" s="29">
        <v>125</v>
      </c>
      <c r="R161" s="29"/>
      <c r="S161" s="167"/>
      <c r="T161" s="29"/>
    </row>
    <row r="162" spans="1:20" ht="54" customHeight="1" x14ac:dyDescent="0.7">
      <c r="A162" s="223" t="s">
        <v>9549</v>
      </c>
      <c r="B162" s="225">
        <v>37980</v>
      </c>
      <c r="C162" s="223"/>
      <c r="D162" s="223" t="s">
        <v>9551</v>
      </c>
      <c r="E162" s="223" t="s">
        <v>101</v>
      </c>
      <c r="F162" s="223" t="s">
        <v>102</v>
      </c>
      <c r="G162" s="223" t="s">
        <v>572</v>
      </c>
      <c r="H162" s="223"/>
      <c r="I162" s="223"/>
      <c r="J162" s="223" t="s">
        <v>9552</v>
      </c>
      <c r="K162" s="223"/>
      <c r="L162" s="223" t="s">
        <v>1976</v>
      </c>
      <c r="M162" s="223" t="s">
        <v>1968</v>
      </c>
      <c r="N162" s="341"/>
      <c r="O162" s="341"/>
      <c r="P162" s="341"/>
      <c r="Q162" s="29">
        <v>125</v>
      </c>
      <c r="R162" s="29"/>
      <c r="S162" s="167"/>
      <c r="T162" s="29"/>
    </row>
    <row r="163" spans="1:20" ht="54" customHeight="1" x14ac:dyDescent="1.05">
      <c r="A163" s="701" t="s">
        <v>6799</v>
      </c>
      <c r="B163" s="702"/>
      <c r="C163" s="702"/>
      <c r="D163" s="702"/>
      <c r="E163" s="702"/>
      <c r="F163" s="702"/>
      <c r="G163" s="702"/>
      <c r="H163" s="702"/>
      <c r="I163" s="702"/>
      <c r="J163" s="702"/>
      <c r="K163" s="702"/>
      <c r="L163" s="702"/>
      <c r="M163" s="703"/>
      <c r="N163" s="23"/>
      <c r="O163" s="23"/>
      <c r="P163" s="23"/>
      <c r="Q163" s="29"/>
      <c r="R163" s="29"/>
      <c r="S163" s="29"/>
      <c r="T163" s="29"/>
    </row>
    <row r="164" spans="1:20" ht="54" customHeight="1" x14ac:dyDescent="1.05">
      <c r="A164" s="334" t="s">
        <v>9906</v>
      </c>
      <c r="B164" s="335" t="s">
        <v>6731</v>
      </c>
      <c r="C164" s="334" t="s">
        <v>9907</v>
      </c>
      <c r="D164" s="334" t="s">
        <v>9908</v>
      </c>
      <c r="E164" s="334" t="s">
        <v>688</v>
      </c>
      <c r="F164" s="334" t="s">
        <v>123</v>
      </c>
      <c r="G164" s="334" t="s">
        <v>689</v>
      </c>
      <c r="H164" s="334" t="s">
        <v>9573</v>
      </c>
      <c r="I164" s="336">
        <v>0.95833333333333337</v>
      </c>
      <c r="J164" s="334" t="s">
        <v>57</v>
      </c>
      <c r="K164" s="334" t="s">
        <v>105</v>
      </c>
      <c r="L164" s="334" t="s">
        <v>106</v>
      </c>
      <c r="M164" s="334" t="s">
        <v>194</v>
      </c>
      <c r="N164" s="23"/>
      <c r="O164" s="23"/>
      <c r="P164" s="23"/>
      <c r="Q164" s="29"/>
      <c r="R164" s="29"/>
      <c r="S164" s="29">
        <v>38750</v>
      </c>
      <c r="T164" s="29"/>
    </row>
    <row r="165" spans="1:20" ht="54" customHeight="1" x14ac:dyDescent="1.3">
      <c r="A165" s="679" t="s">
        <v>10732</v>
      </c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1"/>
      <c r="N165" s="23"/>
      <c r="O165" s="23"/>
      <c r="P165" s="23"/>
      <c r="Q165" s="29"/>
      <c r="R165" s="29"/>
      <c r="S165" s="29"/>
      <c r="T165" s="29"/>
    </row>
    <row r="166" spans="1:20" ht="54" customHeight="1" x14ac:dyDescent="1.05">
      <c r="A166" s="334" t="s">
        <v>10470</v>
      </c>
      <c r="B166" s="335" t="s">
        <v>10471</v>
      </c>
      <c r="C166" s="334" t="s">
        <v>10472</v>
      </c>
      <c r="D166" s="334" t="s">
        <v>10473</v>
      </c>
      <c r="E166" s="334" t="s">
        <v>688</v>
      </c>
      <c r="F166" s="334" t="s">
        <v>123</v>
      </c>
      <c r="G166" s="334" t="s">
        <v>689</v>
      </c>
      <c r="H166" s="334" t="s">
        <v>10166</v>
      </c>
      <c r="I166" s="336">
        <v>0.95833333333333337</v>
      </c>
      <c r="J166" s="334" t="s">
        <v>57</v>
      </c>
      <c r="K166" s="334" t="s">
        <v>105</v>
      </c>
      <c r="L166" s="334" t="s">
        <v>125</v>
      </c>
      <c r="M166" s="334" t="s">
        <v>194</v>
      </c>
      <c r="N166" s="23"/>
      <c r="O166" s="23"/>
      <c r="P166" s="23"/>
      <c r="Q166" s="29"/>
      <c r="R166" s="29"/>
      <c r="S166" s="29">
        <v>28130</v>
      </c>
      <c r="T166" s="29"/>
    </row>
    <row r="167" spans="1:20" ht="54" customHeight="1" x14ac:dyDescent="1.05">
      <c r="A167" s="334" t="s">
        <v>10474</v>
      </c>
      <c r="B167" s="335" t="s">
        <v>10475</v>
      </c>
      <c r="C167" s="334" t="s">
        <v>10476</v>
      </c>
      <c r="D167" s="334" t="s">
        <v>10477</v>
      </c>
      <c r="E167" s="334" t="s">
        <v>688</v>
      </c>
      <c r="F167" s="334" t="s">
        <v>123</v>
      </c>
      <c r="G167" s="334" t="s">
        <v>689</v>
      </c>
      <c r="H167" s="334" t="s">
        <v>10166</v>
      </c>
      <c r="I167" s="336">
        <v>0.95833333333333337</v>
      </c>
      <c r="J167" s="334" t="s">
        <v>57</v>
      </c>
      <c r="K167" s="334" t="s">
        <v>105</v>
      </c>
      <c r="L167" s="334" t="s">
        <v>106</v>
      </c>
      <c r="M167" s="334" t="s">
        <v>194</v>
      </c>
      <c r="N167" s="23"/>
      <c r="O167" s="23"/>
      <c r="P167" s="23"/>
      <c r="Q167" s="29"/>
      <c r="R167" s="29"/>
      <c r="S167" s="29">
        <v>38750</v>
      </c>
      <c r="T167" s="29"/>
    </row>
    <row r="168" spans="1:20" ht="54" customHeight="1" x14ac:dyDescent="1.05">
      <c r="A168" s="334" t="s">
        <v>10478</v>
      </c>
      <c r="B168" s="335" t="s">
        <v>10479</v>
      </c>
      <c r="C168" s="334" t="s">
        <v>10480</v>
      </c>
      <c r="D168" s="334" t="s">
        <v>10481</v>
      </c>
      <c r="E168" s="334" t="s">
        <v>688</v>
      </c>
      <c r="F168" s="334" t="s">
        <v>123</v>
      </c>
      <c r="G168" s="334" t="s">
        <v>689</v>
      </c>
      <c r="H168" s="334" t="s">
        <v>10166</v>
      </c>
      <c r="I168" s="336">
        <v>0.95833333333333337</v>
      </c>
      <c r="J168" s="334" t="s">
        <v>57</v>
      </c>
      <c r="K168" s="334" t="s">
        <v>105</v>
      </c>
      <c r="L168" s="334" t="s">
        <v>125</v>
      </c>
      <c r="M168" s="334" t="s">
        <v>194</v>
      </c>
      <c r="N168" s="23"/>
      <c r="O168" s="23"/>
      <c r="P168" s="23"/>
      <c r="Q168" s="29"/>
      <c r="R168" s="29"/>
      <c r="S168" s="29">
        <v>28130</v>
      </c>
      <c r="T168" s="29"/>
    </row>
    <row r="169" spans="1:20" ht="54" customHeight="1" x14ac:dyDescent="1.05">
      <c r="A169" s="334" t="s">
        <v>10482</v>
      </c>
      <c r="B169" s="335" t="s">
        <v>10483</v>
      </c>
      <c r="C169" s="334" t="s">
        <v>10484</v>
      </c>
      <c r="D169" s="334" t="s">
        <v>10485</v>
      </c>
      <c r="E169" s="334" t="s">
        <v>688</v>
      </c>
      <c r="F169" s="334" t="s">
        <v>123</v>
      </c>
      <c r="G169" s="334" t="s">
        <v>689</v>
      </c>
      <c r="H169" s="334" t="s">
        <v>10166</v>
      </c>
      <c r="I169" s="336">
        <v>0.95833333333333337</v>
      </c>
      <c r="J169" s="334" t="s">
        <v>57</v>
      </c>
      <c r="K169" s="334" t="s">
        <v>105</v>
      </c>
      <c r="L169" s="334" t="s">
        <v>125</v>
      </c>
      <c r="M169" s="334" t="s">
        <v>194</v>
      </c>
      <c r="N169" s="23"/>
      <c r="O169" s="23"/>
      <c r="P169" s="23"/>
      <c r="Q169" s="29"/>
      <c r="R169" s="29"/>
      <c r="S169" s="29">
        <v>28130</v>
      </c>
      <c r="T169" s="29"/>
    </row>
    <row r="170" spans="1:20" ht="54" customHeight="1" x14ac:dyDescent="1.05">
      <c r="A170" s="334" t="s">
        <v>10486</v>
      </c>
      <c r="B170" s="335" t="s">
        <v>10487</v>
      </c>
      <c r="C170" s="334" t="s">
        <v>10488</v>
      </c>
      <c r="D170" s="334" t="s">
        <v>10489</v>
      </c>
      <c r="E170" s="334" t="s">
        <v>688</v>
      </c>
      <c r="F170" s="334" t="s">
        <v>123</v>
      </c>
      <c r="G170" s="334" t="s">
        <v>689</v>
      </c>
      <c r="H170" s="334" t="s">
        <v>10166</v>
      </c>
      <c r="I170" s="336">
        <v>0.95833333333333337</v>
      </c>
      <c r="J170" s="334" t="s">
        <v>57</v>
      </c>
      <c r="K170" s="334" t="s">
        <v>105</v>
      </c>
      <c r="L170" s="334" t="s">
        <v>533</v>
      </c>
      <c r="M170" s="334" t="s">
        <v>194</v>
      </c>
      <c r="N170" s="23"/>
      <c r="O170" s="23"/>
      <c r="P170" s="23"/>
      <c r="Q170" s="29"/>
      <c r="R170" s="29"/>
      <c r="S170" s="29">
        <v>17530</v>
      </c>
      <c r="T170" s="29"/>
    </row>
    <row r="171" spans="1:20" ht="54" customHeight="1" x14ac:dyDescent="1.05">
      <c r="A171" s="334" t="s">
        <v>10490</v>
      </c>
      <c r="B171" s="335" t="s">
        <v>10491</v>
      </c>
      <c r="C171" s="334" t="s">
        <v>10492</v>
      </c>
      <c r="D171" s="334" t="s">
        <v>10493</v>
      </c>
      <c r="E171" s="334" t="s">
        <v>688</v>
      </c>
      <c r="F171" s="334" t="s">
        <v>123</v>
      </c>
      <c r="G171" s="334" t="s">
        <v>689</v>
      </c>
      <c r="H171" s="334" t="s">
        <v>10166</v>
      </c>
      <c r="I171" s="336">
        <v>0.95833333333333337</v>
      </c>
      <c r="J171" s="334" t="s">
        <v>57</v>
      </c>
      <c r="K171" s="334" t="s">
        <v>105</v>
      </c>
      <c r="L171" s="334" t="s">
        <v>125</v>
      </c>
      <c r="M171" s="334" t="s">
        <v>194</v>
      </c>
      <c r="N171" s="23"/>
      <c r="O171" s="23"/>
      <c r="P171" s="23"/>
      <c r="Q171" s="29"/>
      <c r="R171" s="29"/>
      <c r="S171" s="29">
        <v>28130</v>
      </c>
      <c r="T171" s="29"/>
    </row>
    <row r="172" spans="1:20" ht="54" customHeight="1" x14ac:dyDescent="1.05">
      <c r="A172" s="334" t="s">
        <v>10494</v>
      </c>
      <c r="B172" s="335" t="s">
        <v>10495</v>
      </c>
      <c r="C172" s="334" t="s">
        <v>10496</v>
      </c>
      <c r="D172" s="334" t="s">
        <v>10497</v>
      </c>
      <c r="E172" s="334" t="s">
        <v>688</v>
      </c>
      <c r="F172" s="334" t="s">
        <v>123</v>
      </c>
      <c r="G172" s="334" t="s">
        <v>689</v>
      </c>
      <c r="H172" s="334" t="s">
        <v>10166</v>
      </c>
      <c r="I172" s="336">
        <v>0.95833333333333337</v>
      </c>
      <c r="J172" s="334" t="s">
        <v>57</v>
      </c>
      <c r="K172" s="334" t="s">
        <v>105</v>
      </c>
      <c r="L172" s="334" t="s">
        <v>533</v>
      </c>
      <c r="M172" s="334" t="s">
        <v>194</v>
      </c>
      <c r="N172" s="23"/>
      <c r="O172" s="23"/>
      <c r="P172" s="23"/>
      <c r="Q172" s="29"/>
      <c r="R172" s="29"/>
      <c r="S172" s="29">
        <v>17530</v>
      </c>
      <c r="T172" s="29"/>
    </row>
    <row r="173" spans="1:20" ht="54" customHeight="1" thickBot="1" x14ac:dyDescent="1.1000000000000001">
      <c r="A173" s="334" t="s">
        <v>10498</v>
      </c>
      <c r="B173" s="335" t="s">
        <v>10499</v>
      </c>
      <c r="C173" s="334" t="s">
        <v>10500</v>
      </c>
      <c r="D173" s="334" t="s">
        <v>10501</v>
      </c>
      <c r="E173" s="334" t="s">
        <v>688</v>
      </c>
      <c r="F173" s="334" t="s">
        <v>123</v>
      </c>
      <c r="G173" s="334" t="s">
        <v>689</v>
      </c>
      <c r="H173" s="334" t="s">
        <v>10166</v>
      </c>
      <c r="I173" s="336">
        <v>0.95833333333333337</v>
      </c>
      <c r="J173" s="334" t="s">
        <v>57</v>
      </c>
      <c r="K173" s="334" t="s">
        <v>105</v>
      </c>
      <c r="L173" s="334" t="s">
        <v>106</v>
      </c>
      <c r="M173" s="334" t="s">
        <v>194</v>
      </c>
      <c r="N173" s="23"/>
      <c r="O173" s="23"/>
      <c r="P173" s="23"/>
      <c r="Q173" s="29"/>
      <c r="R173" s="29"/>
      <c r="S173" s="29">
        <v>38750</v>
      </c>
      <c r="T173" s="29"/>
    </row>
    <row r="174" spans="1:20" ht="54" customHeight="1" thickTop="1" thickBot="1" x14ac:dyDescent="0.75">
      <c r="A174" s="698" t="s">
        <v>10743</v>
      </c>
      <c r="B174" s="699"/>
      <c r="C174" s="699"/>
      <c r="D174" s="699"/>
      <c r="E174" s="699"/>
      <c r="F174" s="699"/>
      <c r="G174" s="699"/>
      <c r="H174" s="699"/>
      <c r="I174" s="699"/>
      <c r="J174" s="699"/>
      <c r="K174" s="699"/>
      <c r="L174" s="699"/>
      <c r="M174" s="700"/>
      <c r="N174" s="23"/>
      <c r="O174" s="23"/>
      <c r="P174" s="23"/>
      <c r="Q174" s="29"/>
      <c r="R174" s="29"/>
      <c r="S174" s="167"/>
      <c r="T174" s="355">
        <v>30000</v>
      </c>
    </row>
    <row r="175" spans="1:20" ht="54" customHeight="1" thickTop="1" x14ac:dyDescent="1.3">
      <c r="A175" s="679" t="s">
        <v>11343</v>
      </c>
      <c r="B175" s="680"/>
      <c r="C175" s="680"/>
      <c r="D175" s="680"/>
      <c r="E175" s="680"/>
      <c r="F175" s="680"/>
      <c r="G175" s="680"/>
      <c r="H175" s="680"/>
      <c r="I175" s="680"/>
      <c r="J175" s="680"/>
      <c r="K175" s="680"/>
      <c r="L175" s="680"/>
      <c r="M175" s="681"/>
      <c r="N175" s="23"/>
      <c r="O175" s="23"/>
      <c r="P175" s="23"/>
      <c r="Q175" s="29"/>
      <c r="R175" s="29"/>
      <c r="S175" s="29"/>
      <c r="T175" s="29"/>
    </row>
    <row r="176" spans="1:20" ht="54" customHeight="1" x14ac:dyDescent="1.05">
      <c r="A176" s="31" t="s">
        <v>11105</v>
      </c>
      <c r="B176" s="37" t="s">
        <v>4734</v>
      </c>
      <c r="C176" s="31" t="s">
        <v>11106</v>
      </c>
      <c r="D176" s="31" t="s">
        <v>11107</v>
      </c>
      <c r="E176" s="31" t="s">
        <v>687</v>
      </c>
      <c r="F176" s="31" t="s">
        <v>123</v>
      </c>
      <c r="G176" s="31" t="s">
        <v>572</v>
      </c>
      <c r="H176" s="31" t="s">
        <v>10749</v>
      </c>
      <c r="I176" s="38">
        <v>0.83333333333333337</v>
      </c>
      <c r="J176" s="31" t="s">
        <v>57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9"/>
      <c r="R176" s="29"/>
      <c r="S176" s="344">
        <v>43225</v>
      </c>
      <c r="T176" s="344"/>
    </row>
    <row r="177" spans="1:20" ht="54" customHeight="1" x14ac:dyDescent="1.05">
      <c r="A177" s="693" t="s">
        <v>10743</v>
      </c>
      <c r="B177" s="694"/>
      <c r="C177" s="694"/>
      <c r="D177" s="694"/>
      <c r="E177" s="694"/>
      <c r="F177" s="694"/>
      <c r="G177" s="694"/>
      <c r="H177" s="694"/>
      <c r="I177" s="694"/>
      <c r="J177" s="694"/>
      <c r="K177" s="694"/>
      <c r="L177" s="694"/>
      <c r="M177" s="695"/>
      <c r="N177" s="23"/>
      <c r="O177" s="23"/>
      <c r="P177" s="23"/>
      <c r="Q177" s="29"/>
      <c r="R177" s="29"/>
      <c r="S177" s="29"/>
      <c r="T177" s="356">
        <v>1149985</v>
      </c>
    </row>
    <row r="178" spans="1:20" ht="54" customHeight="1" x14ac:dyDescent="1.3">
      <c r="A178" s="679" t="s">
        <v>13349</v>
      </c>
      <c r="B178" s="680"/>
      <c r="C178" s="680"/>
      <c r="D178" s="680"/>
      <c r="E178" s="680"/>
      <c r="F178" s="680"/>
      <c r="G178" s="680"/>
      <c r="H178" s="680"/>
      <c r="I178" s="680"/>
      <c r="J178" s="680"/>
      <c r="K178" s="680"/>
      <c r="L178" s="680"/>
      <c r="M178" s="681"/>
      <c r="N178" s="23"/>
      <c r="O178" s="23"/>
      <c r="P178" s="23"/>
      <c r="Q178" s="29"/>
      <c r="R178" s="29"/>
      <c r="S178" s="29"/>
      <c r="T178" s="170"/>
    </row>
    <row r="179" spans="1:20" ht="54" customHeight="1" x14ac:dyDescent="1.3">
      <c r="A179" s="31" t="s">
        <v>12056</v>
      </c>
      <c r="B179" s="37" t="s">
        <v>10918</v>
      </c>
      <c r="C179" s="31" t="s">
        <v>12057</v>
      </c>
      <c r="D179" s="31" t="s">
        <v>12058</v>
      </c>
      <c r="E179" s="31" t="s">
        <v>101</v>
      </c>
      <c r="F179" s="31" t="s">
        <v>102</v>
      </c>
      <c r="G179" s="31" t="s">
        <v>1127</v>
      </c>
      <c r="H179" s="31" t="s">
        <v>11366</v>
      </c>
      <c r="I179" s="38">
        <v>0.375</v>
      </c>
      <c r="J179" s="31" t="s">
        <v>57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9"/>
      <c r="R179" s="29"/>
      <c r="S179" s="29">
        <v>22000</v>
      </c>
      <c r="T179" s="170"/>
    </row>
    <row r="180" spans="1:20" ht="54" customHeight="1" x14ac:dyDescent="1.3">
      <c r="A180" s="31" t="s">
        <v>6328</v>
      </c>
      <c r="B180" s="37" t="s">
        <v>6329</v>
      </c>
      <c r="C180" s="31" t="s">
        <v>6330</v>
      </c>
      <c r="D180" s="31" t="s">
        <v>6331</v>
      </c>
      <c r="E180" s="31" t="s">
        <v>687</v>
      </c>
      <c r="F180" s="31" t="s">
        <v>123</v>
      </c>
      <c r="G180" s="31" t="s">
        <v>490</v>
      </c>
      <c r="H180" s="31" t="s">
        <v>11366</v>
      </c>
      <c r="I180" s="38">
        <v>0.66666666666666663</v>
      </c>
      <c r="J180" s="31" t="s">
        <v>57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9"/>
      <c r="R180" s="29"/>
      <c r="S180" s="29">
        <v>22000</v>
      </c>
      <c r="T180" s="170"/>
    </row>
    <row r="181" spans="1:20" ht="54" customHeight="1" x14ac:dyDescent="1.3">
      <c r="A181" s="31" t="s">
        <v>12059</v>
      </c>
      <c r="B181" s="37" t="s">
        <v>12060</v>
      </c>
      <c r="C181" s="31" t="s">
        <v>12061</v>
      </c>
      <c r="D181" s="31" t="s">
        <v>12062</v>
      </c>
      <c r="E181" s="31" t="s">
        <v>687</v>
      </c>
      <c r="F181" s="31" t="s">
        <v>123</v>
      </c>
      <c r="G181" s="31" t="s">
        <v>994</v>
      </c>
      <c r="H181" s="31" t="s">
        <v>11366</v>
      </c>
      <c r="I181" s="38">
        <v>0.83333333333333337</v>
      </c>
      <c r="J181" s="31" t="s">
        <v>57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170"/>
    </row>
    <row r="182" spans="1:20" ht="54" customHeight="1" x14ac:dyDescent="1.3">
      <c r="A182" s="31" t="s">
        <v>12063</v>
      </c>
      <c r="B182" s="37" t="s">
        <v>11396</v>
      </c>
      <c r="C182" s="31" t="s">
        <v>12064</v>
      </c>
      <c r="D182" s="31" t="s">
        <v>12065</v>
      </c>
      <c r="E182" s="31" t="s">
        <v>687</v>
      </c>
      <c r="F182" s="31" t="s">
        <v>123</v>
      </c>
      <c r="G182" s="31" t="s">
        <v>994</v>
      </c>
      <c r="H182" s="31" t="s">
        <v>11366</v>
      </c>
      <c r="I182" s="38">
        <v>0.83333333333333337</v>
      </c>
      <c r="J182" s="31" t="s">
        <v>57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170"/>
    </row>
    <row r="183" spans="1:20" ht="54" customHeight="1" x14ac:dyDescent="1.3">
      <c r="A183" s="31" t="s">
        <v>12066</v>
      </c>
      <c r="B183" s="37" t="s">
        <v>12067</v>
      </c>
      <c r="C183" s="31" t="s">
        <v>12068</v>
      </c>
      <c r="D183" s="31" t="s">
        <v>12069</v>
      </c>
      <c r="E183" s="31" t="s">
        <v>687</v>
      </c>
      <c r="F183" s="31" t="s">
        <v>123</v>
      </c>
      <c r="G183" s="31" t="s">
        <v>994</v>
      </c>
      <c r="H183" s="31" t="s">
        <v>11366</v>
      </c>
      <c r="I183" s="38">
        <v>0.83333333333333337</v>
      </c>
      <c r="J183" s="31" t="s">
        <v>57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170"/>
    </row>
    <row r="184" spans="1:20" ht="54" customHeight="1" x14ac:dyDescent="1.3">
      <c r="A184" s="31" t="s">
        <v>12070</v>
      </c>
      <c r="B184" s="37" t="s">
        <v>12071</v>
      </c>
      <c r="C184" s="31" t="s">
        <v>12072</v>
      </c>
      <c r="D184" s="31" t="s">
        <v>12073</v>
      </c>
      <c r="E184" s="31" t="s">
        <v>687</v>
      </c>
      <c r="F184" s="31" t="s">
        <v>123</v>
      </c>
      <c r="G184" s="31" t="s">
        <v>994</v>
      </c>
      <c r="H184" s="31" t="s">
        <v>11366</v>
      </c>
      <c r="I184" s="38">
        <v>0.83333333333333337</v>
      </c>
      <c r="J184" s="31" t="s">
        <v>57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9"/>
      <c r="R184" s="29"/>
      <c r="S184" s="29">
        <v>43225</v>
      </c>
      <c r="T184" s="170"/>
    </row>
    <row r="185" spans="1:20" ht="54" customHeight="1" x14ac:dyDescent="1.3">
      <c r="A185" s="31" t="s">
        <v>12074</v>
      </c>
      <c r="B185" s="37" t="s">
        <v>12075</v>
      </c>
      <c r="C185" s="31" t="s">
        <v>12076</v>
      </c>
      <c r="D185" s="31" t="s">
        <v>12077</v>
      </c>
      <c r="E185" s="31" t="s">
        <v>687</v>
      </c>
      <c r="F185" s="31" t="s">
        <v>123</v>
      </c>
      <c r="G185" s="31" t="s">
        <v>994</v>
      </c>
      <c r="H185" s="31" t="s">
        <v>11366</v>
      </c>
      <c r="I185" s="38">
        <v>0.83333333333333337</v>
      </c>
      <c r="J185" s="31" t="s">
        <v>57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9"/>
      <c r="R185" s="29"/>
      <c r="S185" s="29">
        <v>43225</v>
      </c>
      <c r="T185" s="170"/>
    </row>
    <row r="186" spans="1:20" ht="54" customHeight="1" x14ac:dyDescent="1.3">
      <c r="A186" s="31" t="s">
        <v>12078</v>
      </c>
      <c r="B186" s="37" t="s">
        <v>8540</v>
      </c>
      <c r="C186" s="31" t="s">
        <v>12079</v>
      </c>
      <c r="D186" s="31" t="s">
        <v>12080</v>
      </c>
      <c r="E186" s="31" t="s">
        <v>687</v>
      </c>
      <c r="F186" s="31" t="s">
        <v>123</v>
      </c>
      <c r="G186" s="31" t="s">
        <v>994</v>
      </c>
      <c r="H186" s="31" t="s">
        <v>11366</v>
      </c>
      <c r="I186" s="38">
        <v>0.83333333333333337</v>
      </c>
      <c r="J186" s="31" t="s">
        <v>57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9"/>
      <c r="S186" s="29">
        <v>43225</v>
      </c>
      <c r="T186" s="170"/>
    </row>
    <row r="187" spans="1:20" ht="54" customHeight="1" x14ac:dyDescent="1.3">
      <c r="A187" s="31" t="s">
        <v>12081</v>
      </c>
      <c r="B187" s="37" t="s">
        <v>12082</v>
      </c>
      <c r="C187" s="31" t="s">
        <v>12083</v>
      </c>
      <c r="D187" s="31" t="s">
        <v>12084</v>
      </c>
      <c r="E187" s="31" t="s">
        <v>687</v>
      </c>
      <c r="F187" s="31" t="s">
        <v>123</v>
      </c>
      <c r="G187" s="31" t="s">
        <v>994</v>
      </c>
      <c r="H187" s="31" t="s">
        <v>11366</v>
      </c>
      <c r="I187" s="38">
        <v>0.83333333333333337</v>
      </c>
      <c r="J187" s="31" t="s">
        <v>57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9"/>
      <c r="R187" s="29"/>
      <c r="S187" s="29">
        <v>43225</v>
      </c>
      <c r="T187" s="170"/>
    </row>
    <row r="188" spans="1:20" ht="54" customHeight="1" x14ac:dyDescent="1.3">
      <c r="A188" s="31" t="s">
        <v>12085</v>
      </c>
      <c r="B188" s="37" t="s">
        <v>785</v>
      </c>
      <c r="C188" s="31" t="s">
        <v>12086</v>
      </c>
      <c r="D188" s="31" t="s">
        <v>12087</v>
      </c>
      <c r="E188" s="31" t="s">
        <v>687</v>
      </c>
      <c r="F188" s="31" t="s">
        <v>123</v>
      </c>
      <c r="G188" s="31" t="s">
        <v>572</v>
      </c>
      <c r="H188" s="31" t="s">
        <v>11366</v>
      </c>
      <c r="I188" s="38">
        <v>0.91666666666666663</v>
      </c>
      <c r="J188" s="31" t="s">
        <v>57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9"/>
      <c r="R188" s="29"/>
      <c r="S188" s="29">
        <v>43225</v>
      </c>
      <c r="T188" s="170"/>
    </row>
    <row r="189" spans="1:20" ht="54" customHeight="1" x14ac:dyDescent="1.3">
      <c r="A189" s="679" t="s">
        <v>13348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1"/>
      <c r="N189" s="23"/>
      <c r="O189" s="23"/>
      <c r="P189" s="23"/>
      <c r="Q189" s="29"/>
      <c r="R189" s="29"/>
      <c r="S189" s="29"/>
      <c r="T189" s="170"/>
    </row>
    <row r="190" spans="1:20" ht="54" customHeight="1" x14ac:dyDescent="1.3">
      <c r="A190" s="31" t="s">
        <v>13099</v>
      </c>
      <c r="B190" s="37" t="s">
        <v>13100</v>
      </c>
      <c r="C190" s="31" t="s">
        <v>13101</v>
      </c>
      <c r="D190" s="31" t="s">
        <v>13102</v>
      </c>
      <c r="E190" s="31" t="s">
        <v>101</v>
      </c>
      <c r="F190" s="31" t="s">
        <v>102</v>
      </c>
      <c r="G190" s="31" t="s">
        <v>572</v>
      </c>
      <c r="H190" s="31" t="s">
        <v>12839</v>
      </c>
      <c r="I190" s="38">
        <v>8.6805555555555552E-2</v>
      </c>
      <c r="J190" s="31" t="s">
        <v>57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9"/>
      <c r="R190" s="29"/>
      <c r="S190" s="29">
        <v>22000</v>
      </c>
      <c r="T190" s="170"/>
    </row>
    <row r="191" spans="1:20" ht="54" customHeight="1" x14ac:dyDescent="1.3">
      <c r="A191" s="31" t="s">
        <v>13103</v>
      </c>
      <c r="B191" s="37" t="s">
        <v>13104</v>
      </c>
      <c r="C191" s="31" t="s">
        <v>13105</v>
      </c>
      <c r="D191" s="31" t="s">
        <v>13106</v>
      </c>
      <c r="E191" s="31" t="s">
        <v>688</v>
      </c>
      <c r="F191" s="31" t="s">
        <v>123</v>
      </c>
      <c r="G191" s="31" t="s">
        <v>689</v>
      </c>
      <c r="H191" s="31" t="s">
        <v>12839</v>
      </c>
      <c r="I191" s="38">
        <v>0.41666666666666669</v>
      </c>
      <c r="J191" s="31" t="s">
        <v>57</v>
      </c>
      <c r="K191" s="31" t="s">
        <v>105</v>
      </c>
      <c r="L191" s="31" t="s">
        <v>106</v>
      </c>
      <c r="M191" s="31" t="s">
        <v>194</v>
      </c>
      <c r="N191" s="23"/>
      <c r="O191" s="23"/>
      <c r="P191" s="23"/>
      <c r="Q191" s="29"/>
      <c r="R191" s="29"/>
      <c r="S191" s="29">
        <v>38750</v>
      </c>
      <c r="T191" s="170"/>
    </row>
    <row r="192" spans="1:20" ht="54" customHeight="1" x14ac:dyDescent="1.3">
      <c r="A192" s="31" t="s">
        <v>13107</v>
      </c>
      <c r="B192" s="37" t="s">
        <v>13108</v>
      </c>
      <c r="C192" s="31" t="s">
        <v>13109</v>
      </c>
      <c r="D192" s="31" t="s">
        <v>13110</v>
      </c>
      <c r="E192" s="31" t="s">
        <v>688</v>
      </c>
      <c r="F192" s="31" t="s">
        <v>123</v>
      </c>
      <c r="G192" s="31" t="s">
        <v>689</v>
      </c>
      <c r="H192" s="31" t="s">
        <v>12839</v>
      </c>
      <c r="I192" s="38">
        <v>0.41666666666666669</v>
      </c>
      <c r="J192" s="31" t="s">
        <v>57</v>
      </c>
      <c r="K192" s="31" t="s">
        <v>105</v>
      </c>
      <c r="L192" s="31" t="s">
        <v>106</v>
      </c>
      <c r="M192" s="31" t="s">
        <v>194</v>
      </c>
      <c r="N192" s="23"/>
      <c r="O192" s="23"/>
      <c r="P192" s="23"/>
      <c r="Q192" s="29"/>
      <c r="R192" s="29"/>
      <c r="S192" s="29">
        <v>38750</v>
      </c>
      <c r="T192" s="170"/>
    </row>
    <row r="193" spans="1:20" ht="54" customHeight="1" x14ac:dyDescent="1.3">
      <c r="A193" s="31" t="s">
        <v>13111</v>
      </c>
      <c r="B193" s="37" t="s">
        <v>13112</v>
      </c>
      <c r="C193" s="31" t="s">
        <v>13113</v>
      </c>
      <c r="D193" s="31" t="s">
        <v>13114</v>
      </c>
      <c r="E193" s="31" t="s">
        <v>688</v>
      </c>
      <c r="F193" s="31" t="s">
        <v>123</v>
      </c>
      <c r="G193" s="31" t="s">
        <v>689</v>
      </c>
      <c r="H193" s="31" t="s">
        <v>12839</v>
      </c>
      <c r="I193" s="38">
        <v>0.41666666666666669</v>
      </c>
      <c r="J193" s="31" t="s">
        <v>57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9"/>
      <c r="S193" s="29">
        <v>38750</v>
      </c>
      <c r="T193" s="170"/>
    </row>
    <row r="194" spans="1:20" ht="54" customHeight="1" x14ac:dyDescent="1.3">
      <c r="A194" s="31" t="s">
        <v>13115</v>
      </c>
      <c r="B194" s="37" t="s">
        <v>13116</v>
      </c>
      <c r="C194" s="31" t="s">
        <v>13117</v>
      </c>
      <c r="D194" s="31" t="s">
        <v>13118</v>
      </c>
      <c r="E194" s="31" t="s">
        <v>688</v>
      </c>
      <c r="F194" s="31" t="s">
        <v>123</v>
      </c>
      <c r="G194" s="31" t="s">
        <v>689</v>
      </c>
      <c r="H194" s="31" t="s">
        <v>12839</v>
      </c>
      <c r="I194" s="38">
        <v>0.41666666666666669</v>
      </c>
      <c r="J194" s="31" t="s">
        <v>57</v>
      </c>
      <c r="K194" s="31" t="s">
        <v>105</v>
      </c>
      <c r="L194" s="31" t="s">
        <v>106</v>
      </c>
      <c r="M194" s="31" t="s">
        <v>194</v>
      </c>
      <c r="N194" s="23"/>
      <c r="O194" s="23"/>
      <c r="P194" s="23"/>
      <c r="Q194" s="29"/>
      <c r="R194" s="29"/>
      <c r="S194" s="29">
        <v>38750</v>
      </c>
      <c r="T194" s="170"/>
    </row>
    <row r="195" spans="1:20" ht="54" customHeight="1" x14ac:dyDescent="1.3">
      <c r="A195" s="31" t="s">
        <v>13119</v>
      </c>
      <c r="B195" s="37" t="s">
        <v>13120</v>
      </c>
      <c r="C195" s="31" t="s">
        <v>13121</v>
      </c>
      <c r="D195" s="31" t="s">
        <v>13122</v>
      </c>
      <c r="E195" s="31" t="s">
        <v>688</v>
      </c>
      <c r="F195" s="31" t="s">
        <v>123</v>
      </c>
      <c r="G195" s="31" t="s">
        <v>689</v>
      </c>
      <c r="H195" s="31" t="s">
        <v>12839</v>
      </c>
      <c r="I195" s="38">
        <v>0.41666666666666669</v>
      </c>
      <c r="J195" s="31" t="s">
        <v>57</v>
      </c>
      <c r="K195" s="31" t="s">
        <v>105</v>
      </c>
      <c r="L195" s="31" t="s">
        <v>106</v>
      </c>
      <c r="M195" s="31" t="s">
        <v>194</v>
      </c>
      <c r="N195" s="23"/>
      <c r="O195" s="23"/>
      <c r="P195" s="23"/>
      <c r="Q195" s="29"/>
      <c r="R195" s="29"/>
      <c r="S195" s="29">
        <v>38750</v>
      </c>
      <c r="T195" s="170"/>
    </row>
    <row r="196" spans="1:20" ht="54" customHeight="1" x14ac:dyDescent="1.3">
      <c r="A196" s="31" t="s">
        <v>13123</v>
      </c>
      <c r="B196" s="37" t="s">
        <v>13124</v>
      </c>
      <c r="C196" s="31" t="s">
        <v>13125</v>
      </c>
      <c r="D196" s="31" t="s">
        <v>13126</v>
      </c>
      <c r="E196" s="31" t="s">
        <v>688</v>
      </c>
      <c r="F196" s="31" t="s">
        <v>123</v>
      </c>
      <c r="G196" s="31" t="s">
        <v>689</v>
      </c>
      <c r="H196" s="31" t="s">
        <v>12839</v>
      </c>
      <c r="I196" s="38">
        <v>0.41666666666666669</v>
      </c>
      <c r="J196" s="31" t="s">
        <v>57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9"/>
      <c r="R196" s="29"/>
      <c r="S196" s="29">
        <v>38750</v>
      </c>
      <c r="T196" s="170"/>
    </row>
    <row r="197" spans="1:20" ht="54" customHeight="1" x14ac:dyDescent="1.3">
      <c r="A197" s="31" t="s">
        <v>13127</v>
      </c>
      <c r="B197" s="37" t="s">
        <v>13128</v>
      </c>
      <c r="C197" s="31" t="s">
        <v>13129</v>
      </c>
      <c r="D197" s="31" t="s">
        <v>13130</v>
      </c>
      <c r="E197" s="31" t="s">
        <v>688</v>
      </c>
      <c r="F197" s="31" t="s">
        <v>123</v>
      </c>
      <c r="G197" s="31" t="s">
        <v>689</v>
      </c>
      <c r="H197" s="31" t="s">
        <v>12839</v>
      </c>
      <c r="I197" s="38">
        <v>0.41666666666666669</v>
      </c>
      <c r="J197" s="31" t="s">
        <v>57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9"/>
      <c r="S197" s="29">
        <v>38750</v>
      </c>
      <c r="T197" s="170"/>
    </row>
    <row r="198" spans="1:20" ht="54" customHeight="1" x14ac:dyDescent="1.3">
      <c r="A198" s="31" t="s">
        <v>13131</v>
      </c>
      <c r="B198" s="37" t="s">
        <v>13132</v>
      </c>
      <c r="C198" s="31" t="s">
        <v>13133</v>
      </c>
      <c r="D198" s="31" t="s">
        <v>13134</v>
      </c>
      <c r="E198" s="31" t="s">
        <v>688</v>
      </c>
      <c r="F198" s="31" t="s">
        <v>123</v>
      </c>
      <c r="G198" s="31" t="s">
        <v>689</v>
      </c>
      <c r="H198" s="31" t="s">
        <v>12839</v>
      </c>
      <c r="I198" s="38">
        <v>0.41666666666666669</v>
      </c>
      <c r="J198" s="31" t="s">
        <v>57</v>
      </c>
      <c r="K198" s="31" t="s">
        <v>105</v>
      </c>
      <c r="L198" s="31" t="s">
        <v>106</v>
      </c>
      <c r="M198" s="31" t="s">
        <v>194</v>
      </c>
      <c r="N198" s="23"/>
      <c r="O198" s="23"/>
      <c r="P198" s="23"/>
      <c r="Q198" s="29"/>
      <c r="R198" s="29"/>
      <c r="S198" s="29">
        <v>38750</v>
      </c>
      <c r="T198" s="170"/>
    </row>
    <row r="199" spans="1:20" ht="54" customHeight="1" x14ac:dyDescent="1.3">
      <c r="A199" s="31" t="s">
        <v>13135</v>
      </c>
      <c r="B199" s="37" t="s">
        <v>13136</v>
      </c>
      <c r="C199" s="31" t="s">
        <v>13137</v>
      </c>
      <c r="D199" s="31" t="s">
        <v>13138</v>
      </c>
      <c r="E199" s="31" t="s">
        <v>688</v>
      </c>
      <c r="F199" s="31" t="s">
        <v>123</v>
      </c>
      <c r="G199" s="31" t="s">
        <v>689</v>
      </c>
      <c r="H199" s="31" t="s">
        <v>12839</v>
      </c>
      <c r="I199" s="38">
        <v>0.41666666666666669</v>
      </c>
      <c r="J199" s="31" t="s">
        <v>57</v>
      </c>
      <c r="K199" s="31" t="s">
        <v>105</v>
      </c>
      <c r="L199" s="31" t="s">
        <v>106</v>
      </c>
      <c r="M199" s="31" t="s">
        <v>194</v>
      </c>
      <c r="N199" s="23"/>
      <c r="O199" s="23"/>
      <c r="P199" s="23"/>
      <c r="Q199" s="29"/>
      <c r="R199" s="29"/>
      <c r="S199" s="29">
        <v>38750</v>
      </c>
      <c r="T199" s="170"/>
    </row>
    <row r="200" spans="1:20" ht="54" customHeight="1" x14ac:dyDescent="1.3">
      <c r="A200" s="31" t="s">
        <v>13139</v>
      </c>
      <c r="B200" s="37" t="s">
        <v>13140</v>
      </c>
      <c r="C200" s="31" t="s">
        <v>13141</v>
      </c>
      <c r="D200" s="31" t="s">
        <v>13142</v>
      </c>
      <c r="E200" s="31" t="s">
        <v>688</v>
      </c>
      <c r="F200" s="31" t="s">
        <v>123</v>
      </c>
      <c r="G200" s="31" t="s">
        <v>689</v>
      </c>
      <c r="H200" s="31" t="s">
        <v>12839</v>
      </c>
      <c r="I200" s="38">
        <v>0.41666666666666669</v>
      </c>
      <c r="J200" s="31" t="s">
        <v>57</v>
      </c>
      <c r="K200" s="31" t="s">
        <v>105</v>
      </c>
      <c r="L200" s="31" t="s">
        <v>106</v>
      </c>
      <c r="M200" s="31" t="s">
        <v>194</v>
      </c>
      <c r="N200" s="23"/>
      <c r="O200" s="23"/>
      <c r="P200" s="23"/>
      <c r="Q200" s="29"/>
      <c r="R200" s="29"/>
      <c r="S200" s="29">
        <v>38750</v>
      </c>
      <c r="T200" s="170"/>
    </row>
    <row r="201" spans="1:20" ht="54" customHeight="1" x14ac:dyDescent="1.3">
      <c r="A201" s="31" t="s">
        <v>13143</v>
      </c>
      <c r="B201" s="37" t="s">
        <v>2252</v>
      </c>
      <c r="C201" s="31" t="s">
        <v>13144</v>
      </c>
      <c r="D201" s="31" t="s">
        <v>13145</v>
      </c>
      <c r="E201" s="31" t="s">
        <v>688</v>
      </c>
      <c r="F201" s="31" t="s">
        <v>123</v>
      </c>
      <c r="G201" s="31" t="s">
        <v>689</v>
      </c>
      <c r="H201" s="31" t="s">
        <v>12839</v>
      </c>
      <c r="I201" s="38">
        <v>0.41666666666666669</v>
      </c>
      <c r="J201" s="31" t="s">
        <v>57</v>
      </c>
      <c r="K201" s="31" t="s">
        <v>105</v>
      </c>
      <c r="L201" s="31" t="s">
        <v>106</v>
      </c>
      <c r="M201" s="31" t="s">
        <v>194</v>
      </c>
      <c r="N201" s="23"/>
      <c r="O201" s="23"/>
      <c r="P201" s="23"/>
      <c r="Q201" s="29"/>
      <c r="R201" s="29"/>
      <c r="S201" s="29">
        <v>38750</v>
      </c>
      <c r="T201" s="170"/>
    </row>
    <row r="202" spans="1:20" ht="54" customHeight="1" x14ac:dyDescent="1.3">
      <c r="A202" s="31" t="s">
        <v>13146</v>
      </c>
      <c r="B202" s="37" t="s">
        <v>13147</v>
      </c>
      <c r="C202" s="31" t="s">
        <v>13148</v>
      </c>
      <c r="D202" s="31" t="s">
        <v>13149</v>
      </c>
      <c r="E202" s="31" t="s">
        <v>688</v>
      </c>
      <c r="F202" s="31" t="s">
        <v>123</v>
      </c>
      <c r="G202" s="31" t="s">
        <v>689</v>
      </c>
      <c r="H202" s="31" t="s">
        <v>12839</v>
      </c>
      <c r="I202" s="38">
        <v>0.41666666666666669</v>
      </c>
      <c r="J202" s="31" t="s">
        <v>57</v>
      </c>
      <c r="K202" s="31" t="s">
        <v>105</v>
      </c>
      <c r="L202" s="31" t="s">
        <v>106</v>
      </c>
      <c r="M202" s="31" t="s">
        <v>194</v>
      </c>
      <c r="N202" s="23"/>
      <c r="O202" s="23"/>
      <c r="P202" s="23"/>
      <c r="Q202" s="29"/>
      <c r="R202" s="29"/>
      <c r="S202" s="29">
        <v>38750</v>
      </c>
      <c r="T202" s="170"/>
    </row>
    <row r="203" spans="1:20" ht="54" customHeight="1" x14ac:dyDescent="1.3">
      <c r="A203" s="31" t="s">
        <v>13150</v>
      </c>
      <c r="B203" s="37" t="s">
        <v>13151</v>
      </c>
      <c r="C203" s="31" t="s">
        <v>13152</v>
      </c>
      <c r="D203" s="31" t="s">
        <v>13153</v>
      </c>
      <c r="E203" s="31" t="s">
        <v>688</v>
      </c>
      <c r="F203" s="31" t="s">
        <v>123</v>
      </c>
      <c r="G203" s="31" t="s">
        <v>689</v>
      </c>
      <c r="H203" s="31" t="s">
        <v>12839</v>
      </c>
      <c r="I203" s="38">
        <v>0.41666666666666669</v>
      </c>
      <c r="J203" s="31" t="s">
        <v>57</v>
      </c>
      <c r="K203" s="31" t="s">
        <v>105</v>
      </c>
      <c r="L203" s="31" t="s">
        <v>106</v>
      </c>
      <c r="M203" s="31" t="s">
        <v>194</v>
      </c>
      <c r="N203" s="23"/>
      <c r="O203" s="23"/>
      <c r="P203" s="23"/>
      <c r="Q203" s="29"/>
      <c r="R203" s="29"/>
      <c r="S203" s="29">
        <v>38750</v>
      </c>
      <c r="T203" s="170"/>
    </row>
    <row r="204" spans="1:20" ht="54" customHeight="1" x14ac:dyDescent="1.3">
      <c r="A204" s="31" t="s">
        <v>13154</v>
      </c>
      <c r="B204" s="37" t="s">
        <v>13155</v>
      </c>
      <c r="C204" s="31" t="s">
        <v>13156</v>
      </c>
      <c r="D204" s="31" t="s">
        <v>13157</v>
      </c>
      <c r="E204" s="31" t="s">
        <v>688</v>
      </c>
      <c r="F204" s="31" t="s">
        <v>123</v>
      </c>
      <c r="G204" s="31" t="s">
        <v>689</v>
      </c>
      <c r="H204" s="31" t="s">
        <v>12839</v>
      </c>
      <c r="I204" s="38">
        <v>0.41666666666666669</v>
      </c>
      <c r="J204" s="31" t="s">
        <v>57</v>
      </c>
      <c r="K204" s="31" t="s">
        <v>105</v>
      </c>
      <c r="L204" s="31" t="s">
        <v>106</v>
      </c>
      <c r="M204" s="31" t="s">
        <v>194</v>
      </c>
      <c r="N204" s="23"/>
      <c r="O204" s="23"/>
      <c r="P204" s="23"/>
      <c r="Q204" s="29"/>
      <c r="R204" s="29"/>
      <c r="S204" s="29">
        <v>38750</v>
      </c>
      <c r="T204" s="170"/>
    </row>
    <row r="205" spans="1:20" ht="54" customHeight="1" x14ac:dyDescent="1.3">
      <c r="A205" s="31" t="s">
        <v>13158</v>
      </c>
      <c r="B205" s="37" t="s">
        <v>443</v>
      </c>
      <c r="C205" s="31" t="s">
        <v>13159</v>
      </c>
      <c r="D205" s="31" t="s">
        <v>13160</v>
      </c>
      <c r="E205" s="31" t="s">
        <v>688</v>
      </c>
      <c r="F205" s="31" t="s">
        <v>123</v>
      </c>
      <c r="G205" s="31" t="s">
        <v>689</v>
      </c>
      <c r="H205" s="31" t="s">
        <v>12839</v>
      </c>
      <c r="I205" s="38">
        <v>0.41666666666666669</v>
      </c>
      <c r="J205" s="31" t="s">
        <v>57</v>
      </c>
      <c r="K205" s="31" t="s">
        <v>105</v>
      </c>
      <c r="L205" s="31" t="s">
        <v>106</v>
      </c>
      <c r="M205" s="31" t="s">
        <v>194</v>
      </c>
      <c r="N205" s="23"/>
      <c r="O205" s="23"/>
      <c r="P205" s="23"/>
      <c r="Q205" s="29"/>
      <c r="R205" s="29"/>
      <c r="S205" s="29">
        <v>38750</v>
      </c>
      <c r="T205" s="170"/>
    </row>
    <row r="206" spans="1:20" ht="54" customHeight="1" x14ac:dyDescent="1.3">
      <c r="A206" s="304" t="s">
        <v>13161</v>
      </c>
      <c r="B206" s="305" t="s">
        <v>13162</v>
      </c>
      <c r="C206" s="304" t="s">
        <v>13163</v>
      </c>
      <c r="D206" s="304" t="s">
        <v>13164</v>
      </c>
      <c r="E206" s="304" t="s">
        <v>688</v>
      </c>
      <c r="F206" s="304" t="s">
        <v>123</v>
      </c>
      <c r="G206" s="304" t="s">
        <v>689</v>
      </c>
      <c r="H206" s="304" t="s">
        <v>12839</v>
      </c>
      <c r="I206" s="306">
        <v>0.41666666666666669</v>
      </c>
      <c r="J206" s="304" t="s">
        <v>57</v>
      </c>
      <c r="K206" s="304" t="s">
        <v>105</v>
      </c>
      <c r="L206" s="304" t="s">
        <v>106</v>
      </c>
      <c r="M206" s="304" t="s">
        <v>194</v>
      </c>
      <c r="N206" s="307"/>
      <c r="O206" s="307"/>
      <c r="P206" s="307"/>
      <c r="Q206" s="344"/>
      <c r="R206" s="344"/>
      <c r="S206" s="344">
        <v>38750</v>
      </c>
      <c r="T206" s="372"/>
    </row>
    <row r="207" spans="1:20" s="23" customFormat="1" ht="54" customHeight="1" x14ac:dyDescent="1.05">
      <c r="A207" s="708" t="s">
        <v>13353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Q207" s="29"/>
      <c r="R207" s="29"/>
      <c r="S207" s="29"/>
      <c r="T207" s="29">
        <v>500000</v>
      </c>
    </row>
    <row r="208" spans="1:20" s="23" customFormat="1" ht="54" customHeight="1" x14ac:dyDescent="1.3">
      <c r="A208" s="712" t="s">
        <v>15032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Q208" s="29"/>
      <c r="R208" s="29"/>
      <c r="S208" s="29"/>
      <c r="T208" s="29"/>
    </row>
    <row r="209" spans="1:20" s="23" customFormat="1" ht="54" customHeight="1" x14ac:dyDescent="1.05">
      <c r="A209" s="31" t="s">
        <v>14122</v>
      </c>
      <c r="B209" s="37" t="s">
        <v>1972</v>
      </c>
      <c r="C209" s="31" t="s">
        <v>14123</v>
      </c>
      <c r="D209" s="31" t="s">
        <v>14124</v>
      </c>
      <c r="E209" s="31" t="s">
        <v>101</v>
      </c>
      <c r="F209" s="31" t="s">
        <v>123</v>
      </c>
      <c r="G209" s="31" t="s">
        <v>1127</v>
      </c>
      <c r="H209" s="31" t="s">
        <v>13746</v>
      </c>
      <c r="I209" s="38">
        <v>0.53125</v>
      </c>
      <c r="J209" s="31" t="s">
        <v>57</v>
      </c>
      <c r="K209" s="31" t="s">
        <v>105</v>
      </c>
      <c r="L209" s="31" t="s">
        <v>106</v>
      </c>
      <c r="M209" s="31" t="s">
        <v>995</v>
      </c>
      <c r="Q209" s="29"/>
      <c r="R209" s="29"/>
      <c r="S209" s="29">
        <v>43750</v>
      </c>
      <c r="T209" s="29"/>
    </row>
    <row r="210" spans="1:20" s="23" customFormat="1" ht="54" customHeight="1" x14ac:dyDescent="1.3">
      <c r="A210" s="712" t="s">
        <v>15033</v>
      </c>
      <c r="B210" s="712"/>
      <c r="C210" s="712"/>
      <c r="D210" s="712"/>
      <c r="E210" s="712"/>
      <c r="F210" s="712"/>
      <c r="G210" s="712"/>
      <c r="H210" s="712"/>
      <c r="I210" s="712"/>
      <c r="J210" s="712"/>
      <c r="K210" s="712"/>
      <c r="L210" s="712"/>
      <c r="M210" s="712"/>
      <c r="Q210" s="29"/>
      <c r="R210" s="29"/>
      <c r="S210" s="29"/>
      <c r="T210" s="29"/>
    </row>
    <row r="211" spans="1:20" s="23" customFormat="1" ht="54" customHeight="1" x14ac:dyDescent="1.05">
      <c r="A211" s="244" t="s">
        <v>14253</v>
      </c>
      <c r="B211" s="37" t="s">
        <v>14254</v>
      </c>
      <c r="C211" s="31" t="s">
        <v>14255</v>
      </c>
      <c r="D211" s="31" t="s">
        <v>14256</v>
      </c>
      <c r="E211" s="31" t="s">
        <v>101</v>
      </c>
      <c r="F211" s="31" t="s">
        <v>102</v>
      </c>
      <c r="G211" s="31" t="s">
        <v>103</v>
      </c>
      <c r="H211" s="31" t="s">
        <v>14213</v>
      </c>
      <c r="I211" s="38">
        <v>8.3333333333333329E-2</v>
      </c>
      <c r="J211" s="31" t="s">
        <v>57</v>
      </c>
      <c r="K211" s="31" t="s">
        <v>105</v>
      </c>
      <c r="L211" s="31" t="s">
        <v>106</v>
      </c>
      <c r="M211" s="31" t="s">
        <v>107</v>
      </c>
      <c r="Q211" s="29"/>
      <c r="R211" s="29"/>
      <c r="S211" s="29">
        <v>22000</v>
      </c>
      <c r="T211" s="29"/>
    </row>
    <row r="212" spans="1:20" s="23" customFormat="1" ht="54" customHeight="1" x14ac:dyDescent="1.3">
      <c r="A212" s="712" t="s">
        <v>15034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Q212" s="29"/>
      <c r="R212" s="29"/>
      <c r="S212" s="29"/>
      <c r="T212" s="29"/>
    </row>
    <row r="213" spans="1:20" s="23" customFormat="1" ht="54" customHeight="1" x14ac:dyDescent="1.05">
      <c r="A213" s="31" t="s">
        <v>14777</v>
      </c>
      <c r="B213" s="37" t="s">
        <v>14778</v>
      </c>
      <c r="C213" s="31" t="s">
        <v>14779</v>
      </c>
      <c r="D213" s="31" t="s">
        <v>14780</v>
      </c>
      <c r="E213" s="31" t="s">
        <v>101</v>
      </c>
      <c r="F213" s="31" t="s">
        <v>102</v>
      </c>
      <c r="G213" s="31" t="s">
        <v>1544</v>
      </c>
      <c r="H213" s="31" t="s">
        <v>14534</v>
      </c>
      <c r="I213" s="38">
        <v>8.3333333333333329E-2</v>
      </c>
      <c r="J213" s="31" t="s">
        <v>57</v>
      </c>
      <c r="K213" s="31" t="s">
        <v>105</v>
      </c>
      <c r="L213" s="31" t="s">
        <v>106</v>
      </c>
      <c r="M213" s="31" t="s">
        <v>107</v>
      </c>
      <c r="Q213" s="29"/>
      <c r="R213" s="29"/>
      <c r="S213" s="29">
        <v>22000</v>
      </c>
      <c r="T213" s="29"/>
    </row>
    <row r="214" spans="1:20" s="23" customFormat="1" ht="54" customHeight="1" x14ac:dyDescent="1.05">
      <c r="A214" s="31" t="s">
        <v>14781</v>
      </c>
      <c r="B214" s="37" t="s">
        <v>14782</v>
      </c>
      <c r="C214" s="31" t="s">
        <v>14783</v>
      </c>
      <c r="D214" s="31" t="s">
        <v>14784</v>
      </c>
      <c r="E214" s="31" t="s">
        <v>688</v>
      </c>
      <c r="F214" s="31" t="s">
        <v>123</v>
      </c>
      <c r="G214" s="31" t="s">
        <v>689</v>
      </c>
      <c r="H214" s="31" t="s">
        <v>14534</v>
      </c>
      <c r="I214" s="38">
        <v>0.95833333333333337</v>
      </c>
      <c r="J214" s="31" t="s">
        <v>57</v>
      </c>
      <c r="K214" s="31" t="s">
        <v>105</v>
      </c>
      <c r="L214" s="31" t="s">
        <v>106</v>
      </c>
      <c r="M214" s="31" t="s">
        <v>194</v>
      </c>
      <c r="Q214" s="29"/>
      <c r="R214" s="29"/>
      <c r="S214" s="29">
        <v>38750</v>
      </c>
      <c r="T214" s="29"/>
    </row>
    <row r="215" spans="1:20" s="23" customFormat="1" ht="54" customHeight="1" x14ac:dyDescent="1.05">
      <c r="A215" s="31" t="s">
        <v>14785</v>
      </c>
      <c r="B215" s="37" t="s">
        <v>14786</v>
      </c>
      <c r="C215" s="31" t="s">
        <v>14787</v>
      </c>
      <c r="D215" s="31" t="s">
        <v>14788</v>
      </c>
      <c r="E215" s="31" t="s">
        <v>688</v>
      </c>
      <c r="F215" s="31" t="s">
        <v>123</v>
      </c>
      <c r="G215" s="31" t="s">
        <v>689</v>
      </c>
      <c r="H215" s="31" t="s">
        <v>14534</v>
      </c>
      <c r="I215" s="38">
        <v>0.95833333333333337</v>
      </c>
      <c r="J215" s="31" t="s">
        <v>57</v>
      </c>
      <c r="K215" s="31" t="s">
        <v>105</v>
      </c>
      <c r="L215" s="31" t="s">
        <v>106</v>
      </c>
      <c r="M215" s="31" t="s">
        <v>194</v>
      </c>
      <c r="Q215" s="29"/>
      <c r="R215" s="29"/>
      <c r="S215" s="29">
        <v>38750</v>
      </c>
      <c r="T215" s="29"/>
    </row>
    <row r="216" spans="1:20" s="23" customFormat="1" ht="54" customHeight="1" x14ac:dyDescent="1.05">
      <c r="A216" s="31" t="s">
        <v>14789</v>
      </c>
      <c r="B216" s="37" t="s">
        <v>14790</v>
      </c>
      <c r="C216" s="31" t="s">
        <v>14791</v>
      </c>
      <c r="D216" s="31" t="s">
        <v>14792</v>
      </c>
      <c r="E216" s="31" t="s">
        <v>688</v>
      </c>
      <c r="F216" s="31" t="s">
        <v>123</v>
      </c>
      <c r="G216" s="31" t="s">
        <v>689</v>
      </c>
      <c r="H216" s="31" t="s">
        <v>14534</v>
      </c>
      <c r="I216" s="38">
        <v>0.95833333333333337</v>
      </c>
      <c r="J216" s="31" t="s">
        <v>57</v>
      </c>
      <c r="K216" s="31" t="s">
        <v>105</v>
      </c>
      <c r="L216" s="31" t="s">
        <v>106</v>
      </c>
      <c r="M216" s="31" t="s">
        <v>194</v>
      </c>
      <c r="Q216" s="29"/>
      <c r="R216" s="29"/>
      <c r="S216" s="29">
        <v>38750</v>
      </c>
      <c r="T216" s="29"/>
    </row>
    <row r="217" spans="1:20" s="23" customFormat="1" ht="54" customHeight="1" x14ac:dyDescent="1.05">
      <c r="A217" s="31" t="s">
        <v>14793</v>
      </c>
      <c r="B217" s="37" t="s">
        <v>14794</v>
      </c>
      <c r="C217" s="31" t="s">
        <v>14795</v>
      </c>
      <c r="D217" s="31" t="s">
        <v>14796</v>
      </c>
      <c r="E217" s="31" t="s">
        <v>688</v>
      </c>
      <c r="F217" s="31" t="s">
        <v>123</v>
      </c>
      <c r="G217" s="31" t="s">
        <v>689</v>
      </c>
      <c r="H217" s="31" t="s">
        <v>14534</v>
      </c>
      <c r="I217" s="38">
        <v>0.95833333333333337</v>
      </c>
      <c r="J217" s="31" t="s">
        <v>57</v>
      </c>
      <c r="K217" s="31" t="s">
        <v>105</v>
      </c>
      <c r="L217" s="31" t="s">
        <v>106</v>
      </c>
      <c r="M217" s="31" t="s">
        <v>194</v>
      </c>
      <c r="Q217" s="29"/>
      <c r="R217" s="29"/>
      <c r="S217" s="29">
        <v>38750</v>
      </c>
      <c r="T217" s="29"/>
    </row>
    <row r="218" spans="1:20" s="23" customFormat="1" ht="54" customHeight="1" x14ac:dyDescent="1.05">
      <c r="A218" s="31" t="s">
        <v>14797</v>
      </c>
      <c r="B218" s="37" t="s">
        <v>4952</v>
      </c>
      <c r="C218" s="31" t="s">
        <v>14798</v>
      </c>
      <c r="D218" s="31" t="s">
        <v>14799</v>
      </c>
      <c r="E218" s="31" t="s">
        <v>688</v>
      </c>
      <c r="F218" s="31" t="s">
        <v>123</v>
      </c>
      <c r="G218" s="31" t="s">
        <v>689</v>
      </c>
      <c r="H218" s="31" t="s">
        <v>14534</v>
      </c>
      <c r="I218" s="38">
        <v>0.95833333333333337</v>
      </c>
      <c r="J218" s="31" t="s">
        <v>57</v>
      </c>
      <c r="K218" s="31" t="s">
        <v>105</v>
      </c>
      <c r="L218" s="31" t="s">
        <v>106</v>
      </c>
      <c r="M218" s="31" t="s">
        <v>194</v>
      </c>
      <c r="Q218" s="29"/>
      <c r="R218" s="29"/>
      <c r="S218" s="29">
        <v>38750</v>
      </c>
      <c r="T218" s="29"/>
    </row>
    <row r="219" spans="1:20" s="23" customFormat="1" ht="54" customHeight="1" x14ac:dyDescent="1.05">
      <c r="A219" s="31" t="s">
        <v>14800</v>
      </c>
      <c r="B219" s="37" t="s">
        <v>14801</v>
      </c>
      <c r="C219" s="31" t="s">
        <v>14802</v>
      </c>
      <c r="D219" s="31" t="s">
        <v>14803</v>
      </c>
      <c r="E219" s="31" t="s">
        <v>688</v>
      </c>
      <c r="F219" s="31" t="s">
        <v>123</v>
      </c>
      <c r="G219" s="31" t="s">
        <v>689</v>
      </c>
      <c r="H219" s="31" t="s">
        <v>14534</v>
      </c>
      <c r="I219" s="38">
        <v>0.95833333333333337</v>
      </c>
      <c r="J219" s="31" t="s">
        <v>57</v>
      </c>
      <c r="K219" s="31" t="s">
        <v>105</v>
      </c>
      <c r="L219" s="31" t="s">
        <v>106</v>
      </c>
      <c r="M219" s="31" t="s">
        <v>194</v>
      </c>
      <c r="Q219" s="29"/>
      <c r="R219" s="29"/>
      <c r="S219" s="29">
        <v>38750</v>
      </c>
      <c r="T219" s="29"/>
    </row>
    <row r="220" spans="1:20" s="23" customFormat="1" ht="54" customHeight="1" x14ac:dyDescent="0.7">
      <c r="A220" s="711" t="s">
        <v>15035</v>
      </c>
      <c r="B220" s="711"/>
      <c r="C220" s="711"/>
      <c r="D220" s="711"/>
      <c r="E220" s="711"/>
      <c r="F220" s="711"/>
      <c r="G220" s="711"/>
      <c r="H220" s="711"/>
      <c r="I220" s="711"/>
      <c r="J220" s="711"/>
      <c r="K220" s="711"/>
      <c r="L220" s="711"/>
      <c r="M220" s="711"/>
      <c r="Q220" s="29"/>
      <c r="R220" s="29"/>
      <c r="S220" s="167"/>
      <c r="T220" s="29">
        <v>60000</v>
      </c>
    </row>
    <row r="221" spans="1:20" s="23" customFormat="1" ht="54" customHeight="1" x14ac:dyDescent="0.7">
      <c r="A221" s="711" t="s">
        <v>15035</v>
      </c>
      <c r="B221" s="711"/>
      <c r="C221" s="711"/>
      <c r="D221" s="711"/>
      <c r="E221" s="711"/>
      <c r="F221" s="711"/>
      <c r="G221" s="711"/>
      <c r="H221" s="711"/>
      <c r="I221" s="711"/>
      <c r="J221" s="711"/>
      <c r="K221" s="711"/>
      <c r="L221" s="711"/>
      <c r="M221" s="711"/>
      <c r="Q221" s="29"/>
      <c r="R221" s="29"/>
      <c r="S221" s="167"/>
      <c r="T221" s="29">
        <v>765000</v>
      </c>
    </row>
    <row r="222" spans="1:20" s="23" customFormat="1" ht="54" customHeight="1" x14ac:dyDescent="0.7">
      <c r="A222" s="711" t="s">
        <v>15035</v>
      </c>
      <c r="B222" s="711"/>
      <c r="C222" s="711"/>
      <c r="D222" s="711"/>
      <c r="E222" s="711"/>
      <c r="F222" s="711"/>
      <c r="G222" s="711"/>
      <c r="H222" s="711"/>
      <c r="I222" s="711"/>
      <c r="J222" s="711"/>
      <c r="K222" s="711"/>
      <c r="L222" s="711"/>
      <c r="M222" s="711"/>
      <c r="Q222" s="29"/>
      <c r="R222" s="29"/>
      <c r="S222" s="167"/>
      <c r="T222" s="29">
        <v>350000</v>
      </c>
    </row>
    <row r="223" spans="1:20" s="23" customFormat="1" ht="54" customHeight="1" x14ac:dyDescent="0.7">
      <c r="A223" s="711" t="s">
        <v>15035</v>
      </c>
      <c r="B223" s="711"/>
      <c r="C223" s="711"/>
      <c r="D223" s="711"/>
      <c r="E223" s="711"/>
      <c r="F223" s="711"/>
      <c r="G223" s="711"/>
      <c r="H223" s="711"/>
      <c r="I223" s="711"/>
      <c r="J223" s="711"/>
      <c r="K223" s="711"/>
      <c r="L223" s="711"/>
      <c r="M223" s="711"/>
      <c r="Q223" s="29"/>
      <c r="R223" s="29"/>
      <c r="S223" s="167"/>
      <c r="T223" s="29">
        <v>225000</v>
      </c>
    </row>
    <row r="224" spans="1:20" s="23" customFormat="1" ht="54" customHeight="1" x14ac:dyDescent="1.05">
      <c r="A224" s="752" t="s">
        <v>15396</v>
      </c>
      <c r="B224" s="753"/>
      <c r="C224" s="753"/>
      <c r="D224" s="753"/>
      <c r="E224" s="753"/>
      <c r="F224" s="753"/>
      <c r="G224" s="753"/>
      <c r="H224" s="753"/>
      <c r="I224" s="753"/>
      <c r="J224" s="753"/>
      <c r="K224" s="753"/>
      <c r="L224" s="753"/>
      <c r="M224" s="754"/>
      <c r="Q224" s="29"/>
      <c r="R224" s="29"/>
      <c r="S224" s="175"/>
      <c r="T224" s="29"/>
    </row>
    <row r="225" spans="1:20" s="23" customFormat="1" ht="54" customHeight="1" x14ac:dyDescent="1.05">
      <c r="A225" s="31" t="s">
        <v>15311</v>
      </c>
      <c r="B225" s="37" t="s">
        <v>15312</v>
      </c>
      <c r="C225" s="31" t="s">
        <v>15313</v>
      </c>
      <c r="D225" s="31" t="s">
        <v>15314</v>
      </c>
      <c r="E225" s="31" t="s">
        <v>101</v>
      </c>
      <c r="F225" s="31" t="s">
        <v>102</v>
      </c>
      <c r="G225" s="31" t="s">
        <v>572</v>
      </c>
      <c r="H225" s="31" t="s">
        <v>15049</v>
      </c>
      <c r="I225" s="38">
        <v>8.3333333333333329E-2</v>
      </c>
      <c r="J225" s="31" t="s">
        <v>57</v>
      </c>
      <c r="K225" s="31" t="s">
        <v>105</v>
      </c>
      <c r="L225" s="31" t="s">
        <v>106</v>
      </c>
      <c r="M225" s="31" t="s">
        <v>107</v>
      </c>
      <c r="Q225" s="29"/>
      <c r="R225" s="29"/>
      <c r="S225" s="29">
        <v>22000</v>
      </c>
      <c r="T225" s="29"/>
    </row>
    <row r="226" spans="1:20" s="23" customFormat="1" ht="54" customHeight="1" x14ac:dyDescent="1.05">
      <c r="A226" s="688" t="s">
        <v>15603</v>
      </c>
      <c r="B226" s="689"/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90"/>
      <c r="Q226" s="29"/>
      <c r="R226" s="29"/>
      <c r="S226" s="29"/>
      <c r="T226" s="29"/>
    </row>
    <row r="227" spans="1:20" s="23" customFormat="1" ht="54" customHeight="1" x14ac:dyDescent="1.05">
      <c r="A227" s="31" t="s">
        <v>15521</v>
      </c>
      <c r="B227" s="37" t="s">
        <v>15522</v>
      </c>
      <c r="C227" s="31" t="s">
        <v>15523</v>
      </c>
      <c r="D227" s="31" t="s">
        <v>15524</v>
      </c>
      <c r="E227" s="31" t="s">
        <v>101</v>
      </c>
      <c r="F227" s="31" t="s">
        <v>123</v>
      </c>
      <c r="G227" s="31" t="s">
        <v>124</v>
      </c>
      <c r="H227" s="31" t="s">
        <v>15406</v>
      </c>
      <c r="I227" s="38">
        <v>0.125</v>
      </c>
      <c r="J227" s="31" t="s">
        <v>57</v>
      </c>
      <c r="K227" s="31" t="s">
        <v>105</v>
      </c>
      <c r="L227" s="31" t="s">
        <v>106</v>
      </c>
      <c r="M227" s="31" t="s">
        <v>107</v>
      </c>
      <c r="Q227" s="29"/>
      <c r="R227" s="29"/>
      <c r="S227" s="29">
        <v>22000</v>
      </c>
      <c r="T227" s="29"/>
    </row>
    <row r="228" spans="1:20" s="23" customFormat="1" ht="54" customHeight="1" x14ac:dyDescent="1.05">
      <c r="A228" s="31" t="s">
        <v>15525</v>
      </c>
      <c r="B228" s="37" t="s">
        <v>15526</v>
      </c>
      <c r="C228" s="31" t="s">
        <v>15527</v>
      </c>
      <c r="D228" s="31" t="s">
        <v>15528</v>
      </c>
      <c r="E228" s="31" t="s">
        <v>101</v>
      </c>
      <c r="F228" s="31" t="s">
        <v>1304</v>
      </c>
      <c r="G228" s="31" t="s">
        <v>103</v>
      </c>
      <c r="H228" s="31" t="s">
        <v>15406</v>
      </c>
      <c r="I228" s="38">
        <v>0.95833333333333337</v>
      </c>
      <c r="J228" s="31" t="s">
        <v>57</v>
      </c>
      <c r="K228" s="31" t="s">
        <v>105</v>
      </c>
      <c r="L228" s="31" t="s">
        <v>106</v>
      </c>
      <c r="M228" s="31" t="s">
        <v>107</v>
      </c>
      <c r="Q228" s="29"/>
      <c r="R228" s="29"/>
      <c r="S228" s="29">
        <v>22000</v>
      </c>
      <c r="T228" s="29"/>
    </row>
    <row r="229" spans="1:20" s="23" customFormat="1" ht="54" customHeight="1" x14ac:dyDescent="1.05">
      <c r="A229" s="688" t="s">
        <v>16177</v>
      </c>
      <c r="B229" s="689"/>
      <c r="C229" s="689"/>
      <c r="D229" s="689"/>
      <c r="E229" s="689"/>
      <c r="F229" s="689"/>
      <c r="G229" s="689"/>
      <c r="H229" s="689"/>
      <c r="I229" s="689"/>
      <c r="J229" s="689"/>
      <c r="K229" s="689"/>
      <c r="L229" s="689"/>
      <c r="M229" s="690"/>
      <c r="Q229" s="29"/>
      <c r="R229" s="29"/>
      <c r="S229" s="29"/>
      <c r="T229" s="29"/>
    </row>
    <row r="230" spans="1:20" s="23" customFormat="1" ht="54" customHeight="1" x14ac:dyDescent="1.05">
      <c r="A230" s="31" t="s">
        <v>15873</v>
      </c>
      <c r="B230" s="37" t="s">
        <v>14226</v>
      </c>
      <c r="C230" s="31" t="s">
        <v>15874</v>
      </c>
      <c r="D230" s="31" t="s">
        <v>15875</v>
      </c>
      <c r="E230" s="31" t="s">
        <v>101</v>
      </c>
      <c r="F230" s="31" t="s">
        <v>123</v>
      </c>
      <c r="G230" s="31" t="s">
        <v>124</v>
      </c>
      <c r="H230" s="31" t="s">
        <v>15633</v>
      </c>
      <c r="I230" s="38">
        <v>0.32291666666666669</v>
      </c>
      <c r="J230" s="31" t="s">
        <v>57</v>
      </c>
      <c r="K230" s="31" t="s">
        <v>105</v>
      </c>
      <c r="L230" s="31" t="s">
        <v>106</v>
      </c>
      <c r="M230" s="31" t="s">
        <v>194</v>
      </c>
      <c r="Q230" s="29"/>
      <c r="R230" s="29"/>
      <c r="S230" s="29">
        <v>39150</v>
      </c>
      <c r="T230" s="29"/>
    </row>
    <row r="231" spans="1:20" s="23" customFormat="1" ht="54" customHeight="1" x14ac:dyDescent="1.05">
      <c r="A231" s="31" t="s">
        <v>15876</v>
      </c>
      <c r="B231" s="37" t="s">
        <v>15877</v>
      </c>
      <c r="C231" s="31" t="s">
        <v>15878</v>
      </c>
      <c r="D231" s="31" t="s">
        <v>15879</v>
      </c>
      <c r="E231" s="31" t="s">
        <v>101</v>
      </c>
      <c r="F231" s="31" t="s">
        <v>123</v>
      </c>
      <c r="G231" s="31" t="s">
        <v>124</v>
      </c>
      <c r="H231" s="31" t="s">
        <v>15633</v>
      </c>
      <c r="I231" s="38">
        <v>0.32291666666666669</v>
      </c>
      <c r="J231" s="31" t="s">
        <v>57</v>
      </c>
      <c r="K231" s="31" t="s">
        <v>105</v>
      </c>
      <c r="L231" s="31" t="s">
        <v>106</v>
      </c>
      <c r="M231" s="31" t="s">
        <v>194</v>
      </c>
      <c r="Q231" s="29"/>
      <c r="R231" s="29"/>
      <c r="S231" s="29">
        <v>39150</v>
      </c>
      <c r="T231" s="29"/>
    </row>
    <row r="232" spans="1:20" s="23" customFormat="1" ht="54" customHeight="1" x14ac:dyDescent="1.05">
      <c r="A232" s="31" t="s">
        <v>15880</v>
      </c>
      <c r="B232" s="37" t="s">
        <v>15881</v>
      </c>
      <c r="C232" s="31" t="s">
        <v>15882</v>
      </c>
      <c r="D232" s="31" t="s">
        <v>15883</v>
      </c>
      <c r="E232" s="31" t="s">
        <v>101</v>
      </c>
      <c r="F232" s="31" t="s">
        <v>123</v>
      </c>
      <c r="G232" s="31" t="s">
        <v>124</v>
      </c>
      <c r="H232" s="31" t="s">
        <v>15633</v>
      </c>
      <c r="I232" s="38">
        <v>0.32291666666666669</v>
      </c>
      <c r="J232" s="31" t="s">
        <v>57</v>
      </c>
      <c r="K232" s="31" t="s">
        <v>105</v>
      </c>
      <c r="L232" s="31" t="s">
        <v>106</v>
      </c>
      <c r="M232" s="31" t="s">
        <v>194</v>
      </c>
      <c r="Q232" s="29"/>
      <c r="R232" s="29"/>
      <c r="S232" s="29">
        <v>39150</v>
      </c>
      <c r="T232" s="29"/>
    </row>
    <row r="233" spans="1:20" s="23" customFormat="1" ht="54" customHeight="1" x14ac:dyDescent="1.05">
      <c r="A233" s="31" t="s">
        <v>15884</v>
      </c>
      <c r="B233" s="37" t="s">
        <v>15885</v>
      </c>
      <c r="C233" s="31" t="s">
        <v>15886</v>
      </c>
      <c r="D233" s="31" t="s">
        <v>15887</v>
      </c>
      <c r="E233" s="31" t="s">
        <v>101</v>
      </c>
      <c r="F233" s="31" t="s">
        <v>123</v>
      </c>
      <c r="G233" s="31" t="s">
        <v>124</v>
      </c>
      <c r="H233" s="31" t="s">
        <v>15633</v>
      </c>
      <c r="I233" s="38">
        <v>0.32291666666666669</v>
      </c>
      <c r="J233" s="31" t="s">
        <v>57</v>
      </c>
      <c r="K233" s="31" t="s">
        <v>105</v>
      </c>
      <c r="L233" s="31" t="s">
        <v>106</v>
      </c>
      <c r="M233" s="31" t="s">
        <v>194</v>
      </c>
      <c r="Q233" s="29"/>
      <c r="R233" s="29"/>
      <c r="S233" s="29">
        <v>39150</v>
      </c>
      <c r="T233" s="29"/>
    </row>
    <row r="234" spans="1:20" s="23" customFormat="1" ht="54" customHeight="1" x14ac:dyDescent="1.05">
      <c r="A234" s="26" t="s">
        <v>15888</v>
      </c>
      <c r="B234" s="27" t="s">
        <v>15889</v>
      </c>
      <c r="C234" s="31" t="s">
        <v>15890</v>
      </c>
      <c r="D234" s="26" t="s">
        <v>15891</v>
      </c>
      <c r="E234" s="26" t="s">
        <v>101</v>
      </c>
      <c r="F234" s="26" t="s">
        <v>123</v>
      </c>
      <c r="G234" s="26" t="s">
        <v>124</v>
      </c>
      <c r="H234" s="26" t="s">
        <v>15633</v>
      </c>
      <c r="I234" s="28">
        <v>0.32291666666666669</v>
      </c>
      <c r="J234" s="26" t="s">
        <v>57</v>
      </c>
      <c r="K234" s="31" t="s">
        <v>105</v>
      </c>
      <c r="L234" s="26" t="s">
        <v>106</v>
      </c>
      <c r="M234" s="26" t="s">
        <v>194</v>
      </c>
      <c r="Q234" s="29"/>
      <c r="R234" s="29"/>
      <c r="S234" s="175">
        <v>39150</v>
      </c>
      <c r="T234" s="29"/>
    </row>
    <row r="235" spans="1:20" s="23" customFormat="1" ht="54" customHeight="1" x14ac:dyDescent="1.05">
      <c r="A235" s="26" t="s">
        <v>15892</v>
      </c>
      <c r="B235" s="27" t="s">
        <v>419</v>
      </c>
      <c r="C235" s="31" t="s">
        <v>15893</v>
      </c>
      <c r="D235" s="26" t="s">
        <v>15894</v>
      </c>
      <c r="E235" s="26" t="s">
        <v>101</v>
      </c>
      <c r="F235" s="26" t="s">
        <v>123</v>
      </c>
      <c r="G235" s="26" t="s">
        <v>103</v>
      </c>
      <c r="H235" s="26" t="s">
        <v>15633</v>
      </c>
      <c r="I235" s="28">
        <v>0.375</v>
      </c>
      <c r="J235" s="26" t="s">
        <v>57</v>
      </c>
      <c r="K235" s="31" t="s">
        <v>105</v>
      </c>
      <c r="L235" s="26" t="s">
        <v>106</v>
      </c>
      <c r="M235" s="26" t="s">
        <v>107</v>
      </c>
      <c r="Q235" s="29"/>
      <c r="R235" s="29"/>
      <c r="S235" s="175">
        <v>22400</v>
      </c>
      <c r="T235" s="29"/>
    </row>
    <row r="236" spans="1:20" s="23" customFormat="1" ht="54" customHeight="1" x14ac:dyDescent="1.05">
      <c r="A236" s="26" t="s">
        <v>15895</v>
      </c>
      <c r="B236" s="27" t="s">
        <v>15896</v>
      </c>
      <c r="C236" s="31" t="s">
        <v>15897</v>
      </c>
      <c r="D236" s="26" t="s">
        <v>15898</v>
      </c>
      <c r="E236" s="26" t="s">
        <v>101</v>
      </c>
      <c r="F236" s="26" t="s">
        <v>123</v>
      </c>
      <c r="G236" s="26" t="s">
        <v>1127</v>
      </c>
      <c r="H236" s="26" t="s">
        <v>15633</v>
      </c>
      <c r="I236" s="28">
        <v>0.53125</v>
      </c>
      <c r="J236" s="26" t="s">
        <v>57</v>
      </c>
      <c r="K236" s="31" t="s">
        <v>105</v>
      </c>
      <c r="L236" s="26" t="s">
        <v>106</v>
      </c>
      <c r="M236" s="26" t="s">
        <v>995</v>
      </c>
      <c r="Q236" s="29"/>
      <c r="R236" s="29"/>
      <c r="S236" s="175">
        <v>44125</v>
      </c>
      <c r="T236" s="29"/>
    </row>
    <row r="237" spans="1:20" s="23" customFormat="1" ht="54" customHeight="1" x14ac:dyDescent="1.05">
      <c r="A237" s="31" t="s">
        <v>15899</v>
      </c>
      <c r="B237" s="37" t="s">
        <v>15900</v>
      </c>
      <c r="C237" s="31" t="s">
        <v>15901</v>
      </c>
      <c r="D237" s="31" t="s">
        <v>15902</v>
      </c>
      <c r="E237" s="31" t="s">
        <v>101</v>
      </c>
      <c r="F237" s="31" t="s">
        <v>123</v>
      </c>
      <c r="G237" s="31" t="s">
        <v>1127</v>
      </c>
      <c r="H237" s="31" t="s">
        <v>15633</v>
      </c>
      <c r="I237" s="38">
        <v>0.53125</v>
      </c>
      <c r="J237" s="31" t="s">
        <v>57</v>
      </c>
      <c r="K237" s="31" t="s">
        <v>105</v>
      </c>
      <c r="L237" s="31" t="s">
        <v>106</v>
      </c>
      <c r="M237" s="31" t="s">
        <v>995</v>
      </c>
      <c r="Q237" s="29"/>
      <c r="R237" s="29"/>
      <c r="S237" s="29">
        <v>44125</v>
      </c>
      <c r="T237" s="29"/>
    </row>
    <row r="238" spans="1:20" s="23" customFormat="1" ht="54" customHeight="1" x14ac:dyDescent="1.05">
      <c r="A238" s="31" t="s">
        <v>15903</v>
      </c>
      <c r="B238" s="37" t="s">
        <v>15904</v>
      </c>
      <c r="C238" s="31" t="s">
        <v>15905</v>
      </c>
      <c r="D238" s="31" t="s">
        <v>15906</v>
      </c>
      <c r="E238" s="31" t="s">
        <v>101</v>
      </c>
      <c r="F238" s="31" t="s">
        <v>123</v>
      </c>
      <c r="G238" s="31" t="s">
        <v>1127</v>
      </c>
      <c r="H238" s="31" t="s">
        <v>15633</v>
      </c>
      <c r="I238" s="38">
        <v>0.53125</v>
      </c>
      <c r="J238" s="31" t="s">
        <v>57</v>
      </c>
      <c r="K238" s="31" t="s">
        <v>105</v>
      </c>
      <c r="L238" s="31" t="s">
        <v>106</v>
      </c>
      <c r="M238" s="31" t="s">
        <v>995</v>
      </c>
      <c r="Q238" s="29"/>
      <c r="R238" s="29"/>
      <c r="S238" s="29">
        <v>44125</v>
      </c>
      <c r="T238" s="29"/>
    </row>
    <row r="239" spans="1:20" s="23" customFormat="1" ht="54" customHeight="1" x14ac:dyDescent="1.05">
      <c r="A239" s="31" t="s">
        <v>15907</v>
      </c>
      <c r="B239" s="37" t="s">
        <v>15908</v>
      </c>
      <c r="C239" s="31" t="s">
        <v>15909</v>
      </c>
      <c r="D239" s="31" t="s">
        <v>15910</v>
      </c>
      <c r="E239" s="31" t="s">
        <v>101</v>
      </c>
      <c r="F239" s="31" t="s">
        <v>123</v>
      </c>
      <c r="G239" s="31" t="s">
        <v>1127</v>
      </c>
      <c r="H239" s="31" t="s">
        <v>15633</v>
      </c>
      <c r="I239" s="38">
        <v>0.53125</v>
      </c>
      <c r="J239" s="31" t="s">
        <v>57</v>
      </c>
      <c r="K239" s="31" t="s">
        <v>105</v>
      </c>
      <c r="L239" s="31" t="s">
        <v>106</v>
      </c>
      <c r="M239" s="31" t="s">
        <v>995</v>
      </c>
      <c r="Q239" s="29"/>
      <c r="R239" s="29"/>
      <c r="S239" s="29">
        <v>44125</v>
      </c>
      <c r="T239" s="29"/>
    </row>
    <row r="240" spans="1:20" s="23" customFormat="1" ht="54" customHeight="1" x14ac:dyDescent="1.05">
      <c r="A240" s="31" t="s">
        <v>15911</v>
      </c>
      <c r="B240" s="37" t="s">
        <v>2110</v>
      </c>
      <c r="C240" s="31" t="s">
        <v>15912</v>
      </c>
      <c r="D240" s="31" t="s">
        <v>15913</v>
      </c>
      <c r="E240" s="31" t="s">
        <v>101</v>
      </c>
      <c r="F240" s="31" t="s">
        <v>123</v>
      </c>
      <c r="G240" s="31" t="s">
        <v>1127</v>
      </c>
      <c r="H240" s="31" t="s">
        <v>15633</v>
      </c>
      <c r="I240" s="38">
        <v>0.53125</v>
      </c>
      <c r="J240" s="31" t="s">
        <v>57</v>
      </c>
      <c r="K240" s="31" t="s">
        <v>105</v>
      </c>
      <c r="L240" s="31" t="s">
        <v>106</v>
      </c>
      <c r="M240" s="31" t="s">
        <v>995</v>
      </c>
      <c r="Q240" s="29"/>
      <c r="R240" s="29"/>
      <c r="S240" s="29">
        <v>44125</v>
      </c>
      <c r="T240" s="29"/>
    </row>
    <row r="241" spans="1:20" s="23" customFormat="1" ht="54" customHeight="1" x14ac:dyDescent="1.05">
      <c r="A241" s="31" t="s">
        <v>15914</v>
      </c>
      <c r="B241" s="37" t="s">
        <v>15915</v>
      </c>
      <c r="C241" s="31" t="s">
        <v>15916</v>
      </c>
      <c r="D241" s="31" t="s">
        <v>15917</v>
      </c>
      <c r="E241" s="31" t="s">
        <v>688</v>
      </c>
      <c r="F241" s="31" t="s">
        <v>123</v>
      </c>
      <c r="G241" s="31" t="s">
        <v>689</v>
      </c>
      <c r="H241" s="31" t="s">
        <v>15633</v>
      </c>
      <c r="I241" s="38">
        <v>0.95833333333333337</v>
      </c>
      <c r="J241" s="31" t="s">
        <v>1659</v>
      </c>
      <c r="K241" s="31" t="s">
        <v>105</v>
      </c>
      <c r="L241" s="31" t="s">
        <v>106</v>
      </c>
      <c r="M241" s="31" t="s">
        <v>194</v>
      </c>
      <c r="Q241" s="29"/>
      <c r="R241" s="29"/>
      <c r="S241" s="29">
        <v>39150</v>
      </c>
      <c r="T241" s="29"/>
    </row>
    <row r="242" spans="1:20" s="23" customFormat="1" ht="54" customHeight="1" x14ac:dyDescent="1.05">
      <c r="A242" s="31" t="s">
        <v>15918</v>
      </c>
      <c r="B242" s="37" t="s">
        <v>15919</v>
      </c>
      <c r="C242" s="31" t="s">
        <v>15920</v>
      </c>
      <c r="D242" s="31" t="s">
        <v>15921</v>
      </c>
      <c r="E242" s="31" t="s">
        <v>688</v>
      </c>
      <c r="F242" s="31" t="s">
        <v>123</v>
      </c>
      <c r="G242" s="31" t="s">
        <v>689</v>
      </c>
      <c r="H242" s="31" t="s">
        <v>15633</v>
      </c>
      <c r="I242" s="38">
        <v>0.95833333333333337</v>
      </c>
      <c r="J242" s="31" t="s">
        <v>1659</v>
      </c>
      <c r="K242" s="31" t="s">
        <v>105</v>
      </c>
      <c r="L242" s="31" t="s">
        <v>106</v>
      </c>
      <c r="M242" s="31" t="s">
        <v>194</v>
      </c>
      <c r="Q242" s="29"/>
      <c r="R242" s="29"/>
      <c r="S242" s="29">
        <v>39150</v>
      </c>
      <c r="T242" s="29"/>
    </row>
    <row r="243" spans="1:20" s="23" customFormat="1" ht="54" customHeight="1" x14ac:dyDescent="1.05">
      <c r="A243" s="31" t="s">
        <v>15922</v>
      </c>
      <c r="B243" s="37" t="s">
        <v>15923</v>
      </c>
      <c r="C243" s="31" t="s">
        <v>15924</v>
      </c>
      <c r="D243" s="31" t="s">
        <v>15925</v>
      </c>
      <c r="E243" s="31" t="s">
        <v>688</v>
      </c>
      <c r="F243" s="31" t="s">
        <v>123</v>
      </c>
      <c r="G243" s="31" t="s">
        <v>689</v>
      </c>
      <c r="H243" s="31" t="s">
        <v>15633</v>
      </c>
      <c r="I243" s="38">
        <v>0.95833333333333337</v>
      </c>
      <c r="J243" s="31" t="s">
        <v>1659</v>
      </c>
      <c r="K243" s="31" t="s">
        <v>105</v>
      </c>
      <c r="L243" s="31" t="s">
        <v>106</v>
      </c>
      <c r="M243" s="31" t="s">
        <v>194</v>
      </c>
      <c r="Q243" s="29"/>
      <c r="R243" s="29"/>
      <c r="S243" s="29">
        <v>39150</v>
      </c>
      <c r="T243" s="29"/>
    </row>
    <row r="244" spans="1:20" s="23" customFormat="1" ht="54" customHeight="1" x14ac:dyDescent="1.05">
      <c r="A244" s="31" t="s">
        <v>15926</v>
      </c>
      <c r="B244" s="37" t="s">
        <v>15927</v>
      </c>
      <c r="C244" s="31" t="s">
        <v>15928</v>
      </c>
      <c r="D244" s="31" t="s">
        <v>15929</v>
      </c>
      <c r="E244" s="31" t="s">
        <v>688</v>
      </c>
      <c r="F244" s="31" t="s">
        <v>123</v>
      </c>
      <c r="G244" s="31" t="s">
        <v>689</v>
      </c>
      <c r="H244" s="31" t="s">
        <v>15633</v>
      </c>
      <c r="I244" s="38">
        <v>0.95833333333333337</v>
      </c>
      <c r="J244" s="31" t="s">
        <v>1659</v>
      </c>
      <c r="K244" s="31" t="s">
        <v>105</v>
      </c>
      <c r="L244" s="31" t="s">
        <v>106</v>
      </c>
      <c r="M244" s="31" t="s">
        <v>194</v>
      </c>
      <c r="Q244" s="29"/>
      <c r="R244" s="29"/>
      <c r="S244" s="29">
        <v>39150</v>
      </c>
      <c r="T244" s="29"/>
    </row>
    <row r="245" spans="1:20" s="23" customFormat="1" ht="54" customHeight="1" x14ac:dyDescent="1.05">
      <c r="A245" s="31" t="s">
        <v>15930</v>
      </c>
      <c r="B245" s="37" t="s">
        <v>15931</v>
      </c>
      <c r="C245" s="31" t="s">
        <v>15932</v>
      </c>
      <c r="D245" s="31" t="s">
        <v>15933</v>
      </c>
      <c r="E245" s="31" t="s">
        <v>688</v>
      </c>
      <c r="F245" s="31" t="s">
        <v>123</v>
      </c>
      <c r="G245" s="31" t="s">
        <v>689</v>
      </c>
      <c r="H245" s="31" t="s">
        <v>15633</v>
      </c>
      <c r="I245" s="38">
        <v>0.95833333333333337</v>
      </c>
      <c r="J245" s="31" t="s">
        <v>1659</v>
      </c>
      <c r="K245" s="31" t="s">
        <v>105</v>
      </c>
      <c r="L245" s="31" t="s">
        <v>106</v>
      </c>
      <c r="M245" s="31" t="s">
        <v>194</v>
      </c>
      <c r="Q245" s="29"/>
      <c r="R245" s="29"/>
      <c r="S245" s="29">
        <v>39150</v>
      </c>
      <c r="T245" s="29"/>
    </row>
    <row r="246" spans="1:20" s="23" customFormat="1" ht="54" customHeight="1" x14ac:dyDescent="1.05">
      <c r="A246" s="31" t="s">
        <v>15934</v>
      </c>
      <c r="B246" s="37" t="s">
        <v>13065</v>
      </c>
      <c r="C246" s="31" t="s">
        <v>15935</v>
      </c>
      <c r="D246" s="31" t="s">
        <v>15936</v>
      </c>
      <c r="E246" s="31" t="s">
        <v>688</v>
      </c>
      <c r="F246" s="31" t="s">
        <v>123</v>
      </c>
      <c r="G246" s="31" t="s">
        <v>689</v>
      </c>
      <c r="H246" s="31" t="s">
        <v>15633</v>
      </c>
      <c r="I246" s="38">
        <v>0.95833333333333337</v>
      </c>
      <c r="J246" s="31" t="s">
        <v>1659</v>
      </c>
      <c r="K246" s="31" t="s">
        <v>105</v>
      </c>
      <c r="L246" s="31" t="s">
        <v>106</v>
      </c>
      <c r="M246" s="31" t="s">
        <v>194</v>
      </c>
      <c r="Q246" s="29"/>
      <c r="R246" s="29"/>
      <c r="S246" s="29">
        <v>39150</v>
      </c>
      <c r="T246" s="29"/>
    </row>
    <row r="247" spans="1:20" s="23" customFormat="1" ht="54" customHeight="1" x14ac:dyDescent="1.05">
      <c r="A247" s="31" t="s">
        <v>15937</v>
      </c>
      <c r="B247" s="37" t="s">
        <v>15938</v>
      </c>
      <c r="C247" s="31" t="s">
        <v>15939</v>
      </c>
      <c r="D247" s="31" t="s">
        <v>15940</v>
      </c>
      <c r="E247" s="31" t="s">
        <v>688</v>
      </c>
      <c r="F247" s="31" t="s">
        <v>123</v>
      </c>
      <c r="G247" s="31" t="s">
        <v>689</v>
      </c>
      <c r="H247" s="31" t="s">
        <v>15633</v>
      </c>
      <c r="I247" s="38">
        <v>0.95833333333333337</v>
      </c>
      <c r="J247" s="31" t="s">
        <v>1659</v>
      </c>
      <c r="K247" s="31" t="s">
        <v>105</v>
      </c>
      <c r="L247" s="31" t="s">
        <v>106</v>
      </c>
      <c r="M247" s="31" t="s">
        <v>194</v>
      </c>
      <c r="Q247" s="29"/>
      <c r="R247" s="29"/>
      <c r="S247" s="29">
        <v>39150</v>
      </c>
      <c r="T247" s="29"/>
    </row>
    <row r="248" spans="1:20" s="23" customFormat="1" ht="54" customHeight="1" x14ac:dyDescent="1.05">
      <c r="A248" s="31" t="s">
        <v>15941</v>
      </c>
      <c r="B248" s="37" t="s">
        <v>8976</v>
      </c>
      <c r="C248" s="31" t="s">
        <v>15942</v>
      </c>
      <c r="D248" s="31" t="s">
        <v>15943</v>
      </c>
      <c r="E248" s="31" t="s">
        <v>688</v>
      </c>
      <c r="F248" s="31" t="s">
        <v>123</v>
      </c>
      <c r="G248" s="31" t="s">
        <v>689</v>
      </c>
      <c r="H248" s="31" t="s">
        <v>15633</v>
      </c>
      <c r="I248" s="38">
        <v>0.95833333333333337</v>
      </c>
      <c r="J248" s="31" t="s">
        <v>1659</v>
      </c>
      <c r="K248" s="31" t="s">
        <v>105</v>
      </c>
      <c r="L248" s="31" t="s">
        <v>106</v>
      </c>
      <c r="M248" s="31" t="s">
        <v>194</v>
      </c>
      <c r="Q248" s="29"/>
      <c r="R248" s="29"/>
      <c r="S248" s="29">
        <v>39150</v>
      </c>
      <c r="T248" s="29"/>
    </row>
    <row r="249" spans="1:20" s="23" customFormat="1" ht="54" customHeight="1" x14ac:dyDescent="1.05">
      <c r="A249" s="31" t="s">
        <v>15944</v>
      </c>
      <c r="B249" s="37" t="s">
        <v>15945</v>
      </c>
      <c r="C249" s="31" t="s">
        <v>15946</v>
      </c>
      <c r="D249" s="31" t="s">
        <v>15947</v>
      </c>
      <c r="E249" s="31" t="s">
        <v>688</v>
      </c>
      <c r="F249" s="31" t="s">
        <v>123</v>
      </c>
      <c r="G249" s="31" t="s">
        <v>689</v>
      </c>
      <c r="H249" s="31" t="s">
        <v>15633</v>
      </c>
      <c r="I249" s="38">
        <v>0.95833333333333337</v>
      </c>
      <c r="J249" s="31" t="s">
        <v>1659</v>
      </c>
      <c r="K249" s="31" t="s">
        <v>105</v>
      </c>
      <c r="L249" s="31" t="s">
        <v>106</v>
      </c>
      <c r="M249" s="31" t="s">
        <v>194</v>
      </c>
      <c r="Q249" s="29"/>
      <c r="R249" s="29"/>
      <c r="S249" s="29">
        <v>39150</v>
      </c>
      <c r="T249" s="29"/>
    </row>
    <row r="250" spans="1:20" s="23" customFormat="1" ht="54" customHeight="1" x14ac:dyDescent="1.05">
      <c r="A250" s="31" t="s">
        <v>15948</v>
      </c>
      <c r="B250" s="37" t="s">
        <v>15949</v>
      </c>
      <c r="C250" s="31" t="s">
        <v>15950</v>
      </c>
      <c r="D250" s="31" t="s">
        <v>15951</v>
      </c>
      <c r="E250" s="31" t="s">
        <v>688</v>
      </c>
      <c r="F250" s="31" t="s">
        <v>123</v>
      </c>
      <c r="G250" s="31" t="s">
        <v>689</v>
      </c>
      <c r="H250" s="31" t="s">
        <v>15633</v>
      </c>
      <c r="I250" s="38">
        <v>0.95833333333333337</v>
      </c>
      <c r="J250" s="31" t="s">
        <v>1659</v>
      </c>
      <c r="K250" s="31" t="s">
        <v>105</v>
      </c>
      <c r="L250" s="31" t="s">
        <v>106</v>
      </c>
      <c r="M250" s="31" t="s">
        <v>194</v>
      </c>
      <c r="Q250" s="29"/>
      <c r="R250" s="29"/>
      <c r="S250" s="29">
        <v>39150</v>
      </c>
      <c r="T250" s="29"/>
    </row>
    <row r="251" spans="1:20" s="23" customFormat="1" ht="54" customHeight="1" x14ac:dyDescent="1.05">
      <c r="A251" s="31" t="s">
        <v>15952</v>
      </c>
      <c r="B251" s="37" t="s">
        <v>15953</v>
      </c>
      <c r="C251" s="31" t="s">
        <v>15954</v>
      </c>
      <c r="D251" s="31" t="s">
        <v>15955</v>
      </c>
      <c r="E251" s="31" t="s">
        <v>688</v>
      </c>
      <c r="F251" s="31" t="s">
        <v>123</v>
      </c>
      <c r="G251" s="31" t="s">
        <v>689</v>
      </c>
      <c r="H251" s="31" t="s">
        <v>15633</v>
      </c>
      <c r="I251" s="38">
        <v>0.95833333333333337</v>
      </c>
      <c r="J251" s="31" t="s">
        <v>1659</v>
      </c>
      <c r="K251" s="31" t="s">
        <v>105</v>
      </c>
      <c r="L251" s="31" t="s">
        <v>106</v>
      </c>
      <c r="M251" s="31" t="s">
        <v>194</v>
      </c>
      <c r="Q251" s="29"/>
      <c r="R251" s="29"/>
      <c r="S251" s="29">
        <v>39150</v>
      </c>
      <c r="T251" s="29"/>
    </row>
    <row r="252" spans="1:20" s="23" customFormat="1" ht="54" customHeight="1" x14ac:dyDescent="1.05">
      <c r="A252" s="31" t="s">
        <v>15956</v>
      </c>
      <c r="B252" s="37" t="s">
        <v>5915</v>
      </c>
      <c r="C252" s="31" t="s">
        <v>15957</v>
      </c>
      <c r="D252" s="31" t="s">
        <v>15958</v>
      </c>
      <c r="E252" s="31" t="s">
        <v>688</v>
      </c>
      <c r="F252" s="31" t="s">
        <v>123</v>
      </c>
      <c r="G252" s="31" t="s">
        <v>689</v>
      </c>
      <c r="H252" s="31" t="s">
        <v>15633</v>
      </c>
      <c r="I252" s="38">
        <v>0.95833333333333337</v>
      </c>
      <c r="J252" s="31" t="s">
        <v>1659</v>
      </c>
      <c r="K252" s="31" t="s">
        <v>105</v>
      </c>
      <c r="L252" s="31" t="s">
        <v>106</v>
      </c>
      <c r="M252" s="31" t="s">
        <v>194</v>
      </c>
      <c r="Q252" s="29"/>
      <c r="R252" s="29"/>
      <c r="S252" s="29">
        <v>39150</v>
      </c>
      <c r="T252" s="29"/>
    </row>
    <row r="253" spans="1:20" s="23" customFormat="1" ht="54" customHeight="1" x14ac:dyDescent="1.05">
      <c r="A253" s="31" t="s">
        <v>15959</v>
      </c>
      <c r="B253" s="37" t="s">
        <v>15960</v>
      </c>
      <c r="C253" s="31" t="s">
        <v>15961</v>
      </c>
      <c r="D253" s="31" t="s">
        <v>15962</v>
      </c>
      <c r="E253" s="31" t="s">
        <v>688</v>
      </c>
      <c r="F253" s="31" t="s">
        <v>123</v>
      </c>
      <c r="G253" s="31" t="s">
        <v>689</v>
      </c>
      <c r="H253" s="31" t="s">
        <v>15633</v>
      </c>
      <c r="I253" s="38">
        <v>0.95833333333333337</v>
      </c>
      <c r="J253" s="31" t="s">
        <v>1659</v>
      </c>
      <c r="K253" s="31" t="s">
        <v>105</v>
      </c>
      <c r="L253" s="31" t="s">
        <v>106</v>
      </c>
      <c r="M253" s="31" t="s">
        <v>194</v>
      </c>
      <c r="Q253" s="29"/>
      <c r="R253" s="29"/>
      <c r="S253" s="29">
        <v>39150</v>
      </c>
      <c r="T253" s="29"/>
    </row>
    <row r="254" spans="1:20" s="23" customFormat="1" ht="54" customHeight="1" x14ac:dyDescent="1.05">
      <c r="A254" s="31" t="s">
        <v>15963</v>
      </c>
      <c r="B254" s="37" t="s">
        <v>15964</v>
      </c>
      <c r="C254" s="31" t="s">
        <v>15965</v>
      </c>
      <c r="D254" s="31" t="s">
        <v>15966</v>
      </c>
      <c r="E254" s="31" t="s">
        <v>688</v>
      </c>
      <c r="F254" s="31" t="s">
        <v>123</v>
      </c>
      <c r="G254" s="31" t="s">
        <v>689</v>
      </c>
      <c r="H254" s="31" t="s">
        <v>15633</v>
      </c>
      <c r="I254" s="38">
        <v>0.95833333333333337</v>
      </c>
      <c r="J254" s="31" t="s">
        <v>1659</v>
      </c>
      <c r="K254" s="31" t="s">
        <v>105</v>
      </c>
      <c r="L254" s="31" t="s">
        <v>106</v>
      </c>
      <c r="M254" s="31" t="s">
        <v>194</v>
      </c>
      <c r="Q254" s="29"/>
      <c r="R254" s="29"/>
      <c r="S254" s="29">
        <v>39150</v>
      </c>
      <c r="T254" s="29"/>
    </row>
    <row r="255" spans="1:20" s="23" customFormat="1" ht="54" customHeight="1" x14ac:dyDescent="1.05">
      <c r="A255" s="31" t="s">
        <v>15967</v>
      </c>
      <c r="B255" s="37" t="s">
        <v>15968</v>
      </c>
      <c r="C255" s="31" t="s">
        <v>15969</v>
      </c>
      <c r="D255" s="31" t="s">
        <v>15970</v>
      </c>
      <c r="E255" s="31" t="s">
        <v>688</v>
      </c>
      <c r="F255" s="31" t="s">
        <v>123</v>
      </c>
      <c r="G255" s="31" t="s">
        <v>689</v>
      </c>
      <c r="H255" s="31" t="s">
        <v>15633</v>
      </c>
      <c r="I255" s="38">
        <v>0.95833333333333337</v>
      </c>
      <c r="J255" s="31" t="s">
        <v>1659</v>
      </c>
      <c r="K255" s="31" t="s">
        <v>105</v>
      </c>
      <c r="L255" s="31" t="s">
        <v>106</v>
      </c>
      <c r="M255" s="31" t="s">
        <v>194</v>
      </c>
      <c r="Q255" s="29"/>
      <c r="R255" s="29"/>
      <c r="S255" s="29">
        <v>39150</v>
      </c>
      <c r="T255" s="29"/>
    </row>
    <row r="256" spans="1:20" s="23" customFormat="1" ht="54" customHeight="1" x14ac:dyDescent="1.05">
      <c r="A256" s="31" t="s">
        <v>15971</v>
      </c>
      <c r="B256" s="37" t="s">
        <v>15972</v>
      </c>
      <c r="C256" s="31" t="s">
        <v>15973</v>
      </c>
      <c r="D256" s="31" t="s">
        <v>15974</v>
      </c>
      <c r="E256" s="31" t="s">
        <v>688</v>
      </c>
      <c r="F256" s="31" t="s">
        <v>123</v>
      </c>
      <c r="G256" s="31" t="s">
        <v>689</v>
      </c>
      <c r="H256" s="31" t="s">
        <v>15633</v>
      </c>
      <c r="I256" s="38">
        <v>0.95833333333333337</v>
      </c>
      <c r="J256" s="31" t="s">
        <v>1659</v>
      </c>
      <c r="K256" s="31" t="s">
        <v>105</v>
      </c>
      <c r="L256" s="31" t="s">
        <v>106</v>
      </c>
      <c r="M256" s="31" t="s">
        <v>194</v>
      </c>
      <c r="Q256" s="29"/>
      <c r="R256" s="29"/>
      <c r="S256" s="29">
        <v>39150</v>
      </c>
      <c r="T256" s="29"/>
    </row>
    <row r="257" spans="1:20" s="23" customFormat="1" ht="54" customHeight="1" x14ac:dyDescent="1.05">
      <c r="A257" s="31" t="s">
        <v>15975</v>
      </c>
      <c r="B257" s="37" t="s">
        <v>15976</v>
      </c>
      <c r="C257" s="31" t="s">
        <v>15977</v>
      </c>
      <c r="D257" s="31" t="s">
        <v>15978</v>
      </c>
      <c r="E257" s="31" t="s">
        <v>688</v>
      </c>
      <c r="F257" s="31" t="s">
        <v>123</v>
      </c>
      <c r="G257" s="31" t="s">
        <v>689</v>
      </c>
      <c r="H257" s="31" t="s">
        <v>15633</v>
      </c>
      <c r="I257" s="38">
        <v>0.95833333333333337</v>
      </c>
      <c r="J257" s="31" t="s">
        <v>1659</v>
      </c>
      <c r="K257" s="31" t="s">
        <v>105</v>
      </c>
      <c r="L257" s="31" t="s">
        <v>106</v>
      </c>
      <c r="M257" s="31" t="s">
        <v>194</v>
      </c>
      <c r="Q257" s="29"/>
      <c r="R257" s="29"/>
      <c r="S257" s="29">
        <v>39150</v>
      </c>
      <c r="T257" s="29"/>
    </row>
    <row r="258" spans="1:20" s="23" customFormat="1" ht="54" customHeight="1" x14ac:dyDescent="1.05">
      <c r="A258" s="31" t="s">
        <v>15979</v>
      </c>
      <c r="B258" s="37" t="s">
        <v>15980</v>
      </c>
      <c r="C258" s="31" t="s">
        <v>15981</v>
      </c>
      <c r="D258" s="31" t="s">
        <v>15982</v>
      </c>
      <c r="E258" s="31" t="s">
        <v>688</v>
      </c>
      <c r="F258" s="31" t="s">
        <v>123</v>
      </c>
      <c r="G258" s="31" t="s">
        <v>689</v>
      </c>
      <c r="H258" s="31" t="s">
        <v>15633</v>
      </c>
      <c r="I258" s="38">
        <v>0.95833333333333337</v>
      </c>
      <c r="J258" s="31" t="s">
        <v>1659</v>
      </c>
      <c r="K258" s="31" t="s">
        <v>105</v>
      </c>
      <c r="L258" s="31" t="s">
        <v>106</v>
      </c>
      <c r="M258" s="31" t="s">
        <v>194</v>
      </c>
      <c r="Q258" s="29"/>
      <c r="R258" s="29"/>
      <c r="S258" s="29">
        <v>39150</v>
      </c>
      <c r="T258" s="29"/>
    </row>
    <row r="259" spans="1:20" s="23" customFormat="1" ht="54" customHeight="1" x14ac:dyDescent="1.05">
      <c r="A259" s="31" t="s">
        <v>15983</v>
      </c>
      <c r="B259" s="37" t="s">
        <v>4326</v>
      </c>
      <c r="C259" s="31" t="s">
        <v>15984</v>
      </c>
      <c r="D259" s="31" t="s">
        <v>15985</v>
      </c>
      <c r="E259" s="31" t="s">
        <v>688</v>
      </c>
      <c r="F259" s="31" t="s">
        <v>123</v>
      </c>
      <c r="G259" s="31" t="s">
        <v>689</v>
      </c>
      <c r="H259" s="31" t="s">
        <v>15633</v>
      </c>
      <c r="I259" s="38">
        <v>0.95833333333333337</v>
      </c>
      <c r="J259" s="31" t="s">
        <v>1659</v>
      </c>
      <c r="K259" s="31" t="s">
        <v>105</v>
      </c>
      <c r="L259" s="31" t="s">
        <v>106</v>
      </c>
      <c r="M259" s="31" t="s">
        <v>194</v>
      </c>
      <c r="Q259" s="29"/>
      <c r="R259" s="29"/>
      <c r="S259" s="29">
        <v>39150</v>
      </c>
      <c r="T259" s="29"/>
    </row>
    <row r="260" spans="1:20" s="23" customFormat="1" ht="54" customHeight="1" x14ac:dyDescent="1.05">
      <c r="A260" s="31" t="s">
        <v>15986</v>
      </c>
      <c r="B260" s="37" t="s">
        <v>15987</v>
      </c>
      <c r="C260" s="31" t="s">
        <v>15988</v>
      </c>
      <c r="D260" s="31" t="s">
        <v>15989</v>
      </c>
      <c r="E260" s="31" t="s">
        <v>688</v>
      </c>
      <c r="F260" s="31" t="s">
        <v>123</v>
      </c>
      <c r="G260" s="31" t="s">
        <v>689</v>
      </c>
      <c r="H260" s="31" t="s">
        <v>15633</v>
      </c>
      <c r="I260" s="38">
        <v>0.95833333333333337</v>
      </c>
      <c r="J260" s="31" t="s">
        <v>1659</v>
      </c>
      <c r="K260" s="31" t="s">
        <v>105</v>
      </c>
      <c r="L260" s="31" t="s">
        <v>106</v>
      </c>
      <c r="M260" s="31" t="s">
        <v>194</v>
      </c>
      <c r="Q260" s="29"/>
      <c r="R260" s="29"/>
      <c r="S260" s="29">
        <v>39150</v>
      </c>
      <c r="T260" s="29"/>
    </row>
    <row r="261" spans="1:20" s="23" customFormat="1" ht="54" customHeight="1" x14ac:dyDescent="1.05">
      <c r="A261" s="26" t="s">
        <v>15990</v>
      </c>
      <c r="B261" s="27" t="s">
        <v>15991</v>
      </c>
      <c r="C261" s="31" t="s">
        <v>15992</v>
      </c>
      <c r="D261" s="26" t="s">
        <v>15993</v>
      </c>
      <c r="E261" s="26" t="s">
        <v>688</v>
      </c>
      <c r="F261" s="26" t="s">
        <v>123</v>
      </c>
      <c r="G261" s="26" t="s">
        <v>689</v>
      </c>
      <c r="H261" s="26" t="s">
        <v>15633</v>
      </c>
      <c r="I261" s="28">
        <v>0.95833333333333337</v>
      </c>
      <c r="J261" s="26" t="s">
        <v>1659</v>
      </c>
      <c r="K261" s="31" t="s">
        <v>105</v>
      </c>
      <c r="L261" s="26" t="s">
        <v>106</v>
      </c>
      <c r="M261" s="26" t="s">
        <v>194</v>
      </c>
      <c r="Q261" s="29"/>
      <c r="R261" s="29"/>
      <c r="S261" s="175">
        <v>39150</v>
      </c>
      <c r="T261" s="29"/>
    </row>
    <row r="262" spans="1:20" s="23" customFormat="1" ht="54" customHeight="1" x14ac:dyDescent="1.05">
      <c r="A262" s="26" t="s">
        <v>15994</v>
      </c>
      <c r="B262" s="27" t="s">
        <v>15995</v>
      </c>
      <c r="C262" s="31" t="s">
        <v>15996</v>
      </c>
      <c r="D262" s="26" t="s">
        <v>15997</v>
      </c>
      <c r="E262" s="26" t="s">
        <v>688</v>
      </c>
      <c r="F262" s="26" t="s">
        <v>123</v>
      </c>
      <c r="G262" s="26" t="s">
        <v>689</v>
      </c>
      <c r="H262" s="26" t="s">
        <v>15633</v>
      </c>
      <c r="I262" s="28">
        <v>0.95833333333333337</v>
      </c>
      <c r="J262" s="26" t="s">
        <v>1659</v>
      </c>
      <c r="K262" s="31" t="s">
        <v>105</v>
      </c>
      <c r="L262" s="26" t="s">
        <v>106</v>
      </c>
      <c r="M262" s="26" t="s">
        <v>194</v>
      </c>
      <c r="Q262" s="29"/>
      <c r="R262" s="29"/>
      <c r="S262" s="175">
        <v>39150</v>
      </c>
      <c r="T262" s="29"/>
    </row>
    <row r="263" spans="1:20" s="23" customFormat="1" ht="54" customHeight="1" x14ac:dyDescent="1.05">
      <c r="A263" s="856"/>
      <c r="B263" s="753"/>
      <c r="C263" s="753"/>
      <c r="D263" s="753"/>
      <c r="E263" s="753"/>
      <c r="F263" s="753"/>
      <c r="G263" s="753"/>
      <c r="H263" s="753"/>
      <c r="I263" s="753"/>
      <c r="J263" s="753"/>
      <c r="K263" s="753"/>
      <c r="L263" s="753"/>
      <c r="M263" s="754"/>
      <c r="Q263" s="29"/>
      <c r="R263" s="29"/>
      <c r="S263" s="175"/>
      <c r="T263" s="29"/>
    </row>
    <row r="264" spans="1:20" s="23" customFormat="1" ht="54" customHeight="1" x14ac:dyDescent="1.05">
      <c r="A264" s="223" t="s">
        <v>17292</v>
      </c>
      <c r="B264" s="225"/>
      <c r="C264" s="223"/>
      <c r="D264" s="223">
        <v>44221650</v>
      </c>
      <c r="E264" s="223" t="s">
        <v>17248</v>
      </c>
      <c r="F264" s="223" t="s">
        <v>123</v>
      </c>
      <c r="G264" s="223"/>
      <c r="H264" s="380">
        <v>46198</v>
      </c>
      <c r="I264" s="223"/>
      <c r="J264" s="330" t="s">
        <v>1659</v>
      </c>
      <c r="K264" s="223"/>
      <c r="L264" s="223"/>
      <c r="M264" s="223" t="s">
        <v>13363</v>
      </c>
      <c r="N264" s="223"/>
      <c r="O264" s="223"/>
      <c r="P264" s="223"/>
      <c r="Q264" s="29"/>
      <c r="R264" s="29"/>
      <c r="S264" s="140">
        <v>38750</v>
      </c>
      <c r="T264" s="29"/>
    </row>
    <row r="265" spans="1:20" s="23" customFormat="1" ht="54" customHeight="1" x14ac:dyDescent="1.05">
      <c r="A265" s="223" t="s">
        <v>17293</v>
      </c>
      <c r="B265" s="225"/>
      <c r="C265" s="223"/>
      <c r="D265" s="223">
        <v>30734881</v>
      </c>
      <c r="E265" s="223" t="s">
        <v>17248</v>
      </c>
      <c r="F265" s="223" t="s">
        <v>123</v>
      </c>
      <c r="G265" s="223"/>
      <c r="H265" s="380">
        <v>46208</v>
      </c>
      <c r="I265" s="223"/>
      <c r="J265" s="330" t="s">
        <v>1659</v>
      </c>
      <c r="K265" s="223"/>
      <c r="L265" s="223"/>
      <c r="M265" s="223" t="s">
        <v>13363</v>
      </c>
      <c r="N265" s="223"/>
      <c r="O265" s="223"/>
      <c r="P265" s="223"/>
      <c r="Q265" s="29"/>
      <c r="R265" s="29"/>
      <c r="S265" s="140">
        <v>38750</v>
      </c>
      <c r="T265" s="29"/>
    </row>
    <row r="266" spans="1:20" s="23" customFormat="1" ht="54" customHeight="1" x14ac:dyDescent="0.7">
      <c r="A266" s="223" t="s">
        <v>17294</v>
      </c>
      <c r="B266" s="225"/>
      <c r="C266" s="223"/>
      <c r="D266" s="223">
        <v>45123904</v>
      </c>
      <c r="E266" s="223" t="s">
        <v>17263</v>
      </c>
      <c r="F266" s="223" t="s">
        <v>123</v>
      </c>
      <c r="G266" s="223"/>
      <c r="H266" s="380">
        <v>46192</v>
      </c>
      <c r="I266" s="223"/>
      <c r="J266" s="223"/>
      <c r="K266" s="223"/>
      <c r="L266" s="223"/>
      <c r="M266" s="223" t="s">
        <v>13380</v>
      </c>
      <c r="N266" s="223"/>
      <c r="O266" s="223"/>
      <c r="P266" s="223"/>
      <c r="Q266" s="29"/>
      <c r="R266" s="29"/>
      <c r="S266" s="140">
        <v>43225</v>
      </c>
      <c r="T266" s="29"/>
    </row>
    <row r="267" spans="1:20" s="23" customFormat="1" ht="54" customHeight="1" x14ac:dyDescent="1.05">
      <c r="A267" s="688" t="s">
        <v>19287</v>
      </c>
      <c r="B267" s="689"/>
      <c r="C267" s="689"/>
      <c r="D267" s="689"/>
      <c r="E267" s="689"/>
      <c r="F267" s="689"/>
      <c r="G267" s="689"/>
      <c r="H267" s="689"/>
      <c r="I267" s="689"/>
      <c r="J267" s="689"/>
      <c r="K267" s="689"/>
      <c r="L267" s="689"/>
      <c r="M267" s="690"/>
      <c r="Q267" s="29"/>
      <c r="R267" s="29"/>
      <c r="S267" s="29"/>
      <c r="T267" s="29"/>
    </row>
    <row r="268" spans="1:20" s="23" customFormat="1" ht="54" customHeight="1" x14ac:dyDescent="1.05">
      <c r="A268" s="31" t="s">
        <v>19137</v>
      </c>
      <c r="B268" s="31" t="s">
        <v>14096</v>
      </c>
      <c r="C268" s="31" t="s">
        <v>19138</v>
      </c>
      <c r="D268" s="31" t="s">
        <v>19139</v>
      </c>
      <c r="E268" s="31" t="s">
        <v>687</v>
      </c>
      <c r="F268" s="31" t="s">
        <v>123</v>
      </c>
      <c r="G268" s="31" t="s">
        <v>16248</v>
      </c>
      <c r="H268" s="31" t="s">
        <v>16244</v>
      </c>
      <c r="I268" s="38">
        <v>0.41666666666666669</v>
      </c>
      <c r="J268" s="31" t="s">
        <v>57</v>
      </c>
      <c r="K268" s="31" t="s">
        <v>105</v>
      </c>
      <c r="L268" s="31" t="s">
        <v>106</v>
      </c>
      <c r="M268" s="31" t="s">
        <v>995</v>
      </c>
      <c r="Q268" s="29"/>
      <c r="R268" s="29"/>
      <c r="S268" s="29">
        <v>43425</v>
      </c>
      <c r="T268" s="29"/>
    </row>
    <row r="269" spans="1:20" s="23" customFormat="1" ht="54" customHeight="1" x14ac:dyDescent="1.05">
      <c r="A269" s="31" t="s">
        <v>19140</v>
      </c>
      <c r="B269" s="31" t="s">
        <v>19141</v>
      </c>
      <c r="C269" s="31" t="s">
        <v>19142</v>
      </c>
      <c r="D269" s="31" t="s">
        <v>19143</v>
      </c>
      <c r="E269" s="31" t="s">
        <v>687</v>
      </c>
      <c r="F269" s="31" t="s">
        <v>123</v>
      </c>
      <c r="G269" s="31" t="s">
        <v>16248</v>
      </c>
      <c r="H269" s="31" t="s">
        <v>16244</v>
      </c>
      <c r="I269" s="38">
        <v>0.41666666666666669</v>
      </c>
      <c r="J269" s="31" t="s">
        <v>57</v>
      </c>
      <c r="K269" s="31" t="s">
        <v>105</v>
      </c>
      <c r="L269" s="31" t="s">
        <v>106</v>
      </c>
      <c r="M269" s="31" t="s">
        <v>995</v>
      </c>
      <c r="Q269" s="29"/>
      <c r="R269" s="29"/>
      <c r="S269" s="29">
        <v>43425</v>
      </c>
      <c r="T269" s="29"/>
    </row>
    <row r="270" spans="1:20" s="23" customFormat="1" ht="54" customHeight="1" x14ac:dyDescent="1.05">
      <c r="A270" s="31" t="s">
        <v>19144</v>
      </c>
      <c r="B270" s="31" t="s">
        <v>2114</v>
      </c>
      <c r="C270" s="31" t="s">
        <v>19145</v>
      </c>
      <c r="D270" s="31" t="s">
        <v>19146</v>
      </c>
      <c r="E270" s="31" t="s">
        <v>687</v>
      </c>
      <c r="F270" s="31" t="s">
        <v>123</v>
      </c>
      <c r="G270" s="31" t="s">
        <v>16248</v>
      </c>
      <c r="H270" s="31" t="s">
        <v>16244</v>
      </c>
      <c r="I270" s="38">
        <v>0.41666666666666669</v>
      </c>
      <c r="J270" s="31" t="s">
        <v>57</v>
      </c>
      <c r="K270" s="31" t="s">
        <v>105</v>
      </c>
      <c r="L270" s="31" t="s">
        <v>106</v>
      </c>
      <c r="M270" s="31" t="s">
        <v>995</v>
      </c>
      <c r="Q270" s="29"/>
      <c r="R270" s="29"/>
      <c r="S270" s="29">
        <v>43425</v>
      </c>
      <c r="T270" s="29"/>
    </row>
    <row r="271" spans="1:20" s="23" customFormat="1" ht="54" customHeight="1" x14ac:dyDescent="1.05">
      <c r="A271" s="31" t="s">
        <v>19147</v>
      </c>
      <c r="B271" s="31" t="s">
        <v>2340</v>
      </c>
      <c r="C271" s="31" t="s">
        <v>19148</v>
      </c>
      <c r="D271" s="31" t="s">
        <v>19149</v>
      </c>
      <c r="E271" s="31" t="s">
        <v>687</v>
      </c>
      <c r="F271" s="31" t="s">
        <v>123</v>
      </c>
      <c r="G271" s="31" t="s">
        <v>16248</v>
      </c>
      <c r="H271" s="31" t="s">
        <v>16244</v>
      </c>
      <c r="I271" s="38">
        <v>0.41666666666666669</v>
      </c>
      <c r="J271" s="31" t="s">
        <v>1659</v>
      </c>
      <c r="K271" s="31" t="s">
        <v>105</v>
      </c>
      <c r="L271" s="31" t="s">
        <v>106</v>
      </c>
      <c r="M271" s="31" t="s">
        <v>995</v>
      </c>
      <c r="Q271" s="29"/>
      <c r="R271" s="29"/>
      <c r="S271" s="29">
        <v>43425</v>
      </c>
      <c r="T271" s="29"/>
    </row>
    <row r="272" spans="1:20" s="23" customFormat="1" ht="54" customHeight="1" x14ac:dyDescent="1.05">
      <c r="A272" s="31" t="s">
        <v>19150</v>
      </c>
      <c r="B272" s="31" t="s">
        <v>9732</v>
      </c>
      <c r="C272" s="31" t="s">
        <v>19151</v>
      </c>
      <c r="D272" s="31" t="s">
        <v>19152</v>
      </c>
      <c r="E272" s="31" t="s">
        <v>687</v>
      </c>
      <c r="F272" s="31" t="s">
        <v>123</v>
      </c>
      <c r="G272" s="31" t="s">
        <v>16248</v>
      </c>
      <c r="H272" s="31" t="s">
        <v>16244</v>
      </c>
      <c r="I272" s="38">
        <v>0.41666666666666669</v>
      </c>
      <c r="J272" s="31" t="s">
        <v>1659</v>
      </c>
      <c r="K272" s="31" t="s">
        <v>105</v>
      </c>
      <c r="L272" s="31" t="s">
        <v>106</v>
      </c>
      <c r="M272" s="31" t="s">
        <v>995</v>
      </c>
      <c r="Q272" s="29"/>
      <c r="R272" s="29"/>
      <c r="S272" s="29">
        <v>43425</v>
      </c>
      <c r="T272" s="29"/>
    </row>
    <row r="273" spans="1:20" s="23" customFormat="1" ht="54" customHeight="1" x14ac:dyDescent="1.05">
      <c r="A273" s="31" t="s">
        <v>19153</v>
      </c>
      <c r="B273" s="31" t="s">
        <v>19154</v>
      </c>
      <c r="C273" s="31" t="s">
        <v>19155</v>
      </c>
      <c r="D273" s="31" t="s">
        <v>19156</v>
      </c>
      <c r="E273" s="31" t="s">
        <v>687</v>
      </c>
      <c r="F273" s="31" t="s">
        <v>123</v>
      </c>
      <c r="G273" s="31" t="s">
        <v>16248</v>
      </c>
      <c r="H273" s="31" t="s">
        <v>16244</v>
      </c>
      <c r="I273" s="38">
        <v>0.41666666666666669</v>
      </c>
      <c r="J273" s="31" t="s">
        <v>1659</v>
      </c>
      <c r="K273" s="31" t="s">
        <v>105</v>
      </c>
      <c r="L273" s="31" t="s">
        <v>106</v>
      </c>
      <c r="M273" s="31" t="s">
        <v>995</v>
      </c>
      <c r="Q273" s="29"/>
      <c r="R273" s="29"/>
      <c r="S273" s="29">
        <v>43425</v>
      </c>
      <c r="T273" s="29"/>
    </row>
    <row r="274" spans="1:20" s="23" customFormat="1" ht="54" customHeight="1" x14ac:dyDescent="1.05">
      <c r="A274" s="31" t="s">
        <v>19157</v>
      </c>
      <c r="B274" s="31" t="s">
        <v>19158</v>
      </c>
      <c r="C274" s="31" t="s">
        <v>19159</v>
      </c>
      <c r="D274" s="31" t="s">
        <v>19160</v>
      </c>
      <c r="E274" s="31" t="s">
        <v>687</v>
      </c>
      <c r="F274" s="31" t="s">
        <v>123</v>
      </c>
      <c r="G274" s="31" t="s">
        <v>16248</v>
      </c>
      <c r="H274" s="31" t="s">
        <v>16244</v>
      </c>
      <c r="I274" s="38">
        <v>0.41666666666666669</v>
      </c>
      <c r="J274" s="31" t="s">
        <v>1659</v>
      </c>
      <c r="K274" s="31" t="s">
        <v>105</v>
      </c>
      <c r="L274" s="31" t="s">
        <v>106</v>
      </c>
      <c r="M274" s="31" t="s">
        <v>995</v>
      </c>
      <c r="Q274" s="29"/>
      <c r="R274" s="29"/>
      <c r="S274" s="29">
        <v>43425</v>
      </c>
      <c r="T274" s="29"/>
    </row>
    <row r="275" spans="1:20" s="23" customFormat="1" ht="54" customHeight="1" x14ac:dyDescent="1.05">
      <c r="A275" s="31" t="s">
        <v>19161</v>
      </c>
      <c r="B275" s="31" t="s">
        <v>3849</v>
      </c>
      <c r="C275" s="31" t="s">
        <v>19162</v>
      </c>
      <c r="D275" s="31" t="s">
        <v>19163</v>
      </c>
      <c r="E275" s="31" t="s">
        <v>687</v>
      </c>
      <c r="F275" s="31" t="s">
        <v>123</v>
      </c>
      <c r="G275" s="31" t="s">
        <v>16248</v>
      </c>
      <c r="H275" s="31" t="s">
        <v>16244</v>
      </c>
      <c r="I275" s="38">
        <v>0.41666666666666669</v>
      </c>
      <c r="J275" s="31" t="s">
        <v>1659</v>
      </c>
      <c r="K275" s="31" t="s">
        <v>105</v>
      </c>
      <c r="L275" s="31" t="s">
        <v>106</v>
      </c>
      <c r="M275" s="31" t="s">
        <v>995</v>
      </c>
      <c r="Q275" s="29"/>
      <c r="R275" s="29"/>
      <c r="S275" s="29">
        <v>43425</v>
      </c>
      <c r="T275" s="29"/>
    </row>
    <row r="276" spans="1:20" s="23" customFormat="1" ht="54" customHeight="1" x14ac:dyDescent="1.05">
      <c r="A276" s="31" t="s">
        <v>19164</v>
      </c>
      <c r="B276" s="31" t="s">
        <v>19165</v>
      </c>
      <c r="C276" s="31" t="s">
        <v>19166</v>
      </c>
      <c r="D276" s="31" t="s">
        <v>19167</v>
      </c>
      <c r="E276" s="31" t="s">
        <v>687</v>
      </c>
      <c r="F276" s="31" t="s">
        <v>123</v>
      </c>
      <c r="G276" s="31" t="s">
        <v>16248</v>
      </c>
      <c r="H276" s="31" t="s">
        <v>16244</v>
      </c>
      <c r="I276" s="38">
        <v>0.41666666666666669</v>
      </c>
      <c r="J276" s="31" t="s">
        <v>1659</v>
      </c>
      <c r="K276" s="31" t="s">
        <v>105</v>
      </c>
      <c r="L276" s="31" t="s">
        <v>106</v>
      </c>
      <c r="M276" s="31" t="s">
        <v>995</v>
      </c>
      <c r="Q276" s="29"/>
      <c r="R276" s="29"/>
      <c r="S276" s="29">
        <v>43425</v>
      </c>
      <c r="T276" s="29"/>
    </row>
    <row r="277" spans="1:20" s="23" customFormat="1" ht="54" customHeight="1" x14ac:dyDescent="1.05">
      <c r="A277" s="31" t="s">
        <v>19168</v>
      </c>
      <c r="B277" s="31" t="s">
        <v>19169</v>
      </c>
      <c r="C277" s="31" t="s">
        <v>19170</v>
      </c>
      <c r="D277" s="31" t="s">
        <v>19171</v>
      </c>
      <c r="E277" s="31" t="s">
        <v>687</v>
      </c>
      <c r="F277" s="31" t="s">
        <v>123</v>
      </c>
      <c r="G277" s="31" t="s">
        <v>16248</v>
      </c>
      <c r="H277" s="31" t="s">
        <v>16244</v>
      </c>
      <c r="I277" s="38">
        <v>0.41666666666666669</v>
      </c>
      <c r="J277" s="31" t="s">
        <v>1659</v>
      </c>
      <c r="K277" s="31" t="s">
        <v>105</v>
      </c>
      <c r="L277" s="31" t="s">
        <v>106</v>
      </c>
      <c r="M277" s="31" t="s">
        <v>995</v>
      </c>
      <c r="Q277" s="29"/>
      <c r="R277" s="29"/>
      <c r="S277" s="29">
        <v>43425</v>
      </c>
      <c r="T277" s="29"/>
    </row>
    <row r="278" spans="1:20" s="23" customFormat="1" ht="54" customHeight="1" x14ac:dyDescent="1.05">
      <c r="A278" s="31" t="s">
        <v>19172</v>
      </c>
      <c r="B278" s="31" t="s">
        <v>18052</v>
      </c>
      <c r="C278" s="31" t="s">
        <v>19173</v>
      </c>
      <c r="D278" s="31" t="s">
        <v>19174</v>
      </c>
      <c r="E278" s="31" t="s">
        <v>687</v>
      </c>
      <c r="F278" s="31" t="s">
        <v>123</v>
      </c>
      <c r="G278" s="31" t="s">
        <v>16248</v>
      </c>
      <c r="H278" s="31" t="s">
        <v>16244</v>
      </c>
      <c r="I278" s="38">
        <v>0.41666666666666669</v>
      </c>
      <c r="J278" s="31" t="s">
        <v>1659</v>
      </c>
      <c r="K278" s="31" t="s">
        <v>105</v>
      </c>
      <c r="L278" s="31" t="s">
        <v>106</v>
      </c>
      <c r="M278" s="31" t="s">
        <v>995</v>
      </c>
      <c r="Q278" s="29"/>
      <c r="R278" s="29"/>
      <c r="S278" s="29">
        <v>43425</v>
      </c>
      <c r="T278" s="29"/>
    </row>
    <row r="279" spans="1:20" s="23" customFormat="1" ht="54" customHeight="1" x14ac:dyDescent="1.05">
      <c r="A279" s="31" t="s">
        <v>19175</v>
      </c>
      <c r="B279" s="31" t="s">
        <v>16460</v>
      </c>
      <c r="C279" s="31" t="s">
        <v>19176</v>
      </c>
      <c r="D279" s="31" t="s">
        <v>19177</v>
      </c>
      <c r="E279" s="31" t="s">
        <v>687</v>
      </c>
      <c r="F279" s="31" t="s">
        <v>123</v>
      </c>
      <c r="G279" s="31" t="s">
        <v>16248</v>
      </c>
      <c r="H279" s="31" t="s">
        <v>16244</v>
      </c>
      <c r="I279" s="38">
        <v>0.41666666666666669</v>
      </c>
      <c r="J279" s="31" t="s">
        <v>1659</v>
      </c>
      <c r="K279" s="31" t="s">
        <v>105</v>
      </c>
      <c r="L279" s="31" t="s">
        <v>106</v>
      </c>
      <c r="M279" s="31" t="s">
        <v>995</v>
      </c>
      <c r="Q279" s="29"/>
      <c r="R279" s="29"/>
      <c r="S279" s="29">
        <v>43425</v>
      </c>
      <c r="T279" s="29"/>
    </row>
    <row r="280" spans="1:20" s="23" customFormat="1" ht="54" customHeight="1" x14ac:dyDescent="1.05">
      <c r="A280" s="31" t="s">
        <v>19178</v>
      </c>
      <c r="B280" s="31" t="s">
        <v>19179</v>
      </c>
      <c r="C280" s="31" t="s">
        <v>19180</v>
      </c>
      <c r="D280" s="31" t="s">
        <v>19181</v>
      </c>
      <c r="E280" s="31" t="s">
        <v>687</v>
      </c>
      <c r="F280" s="31" t="s">
        <v>123</v>
      </c>
      <c r="G280" s="31" t="s">
        <v>16248</v>
      </c>
      <c r="H280" s="31" t="s">
        <v>16244</v>
      </c>
      <c r="I280" s="38">
        <v>0.41666666666666669</v>
      </c>
      <c r="J280" s="31" t="s">
        <v>1659</v>
      </c>
      <c r="K280" s="31" t="s">
        <v>105</v>
      </c>
      <c r="L280" s="31" t="s">
        <v>106</v>
      </c>
      <c r="M280" s="31" t="s">
        <v>995</v>
      </c>
      <c r="Q280" s="29"/>
      <c r="R280" s="29"/>
      <c r="S280" s="29">
        <v>43425</v>
      </c>
      <c r="T280" s="29"/>
    </row>
    <row r="281" spans="1:20" s="23" customFormat="1" ht="54" customHeight="1" x14ac:dyDescent="1.05">
      <c r="A281" s="31" t="s">
        <v>19182</v>
      </c>
      <c r="B281" s="31" t="s">
        <v>14805</v>
      </c>
      <c r="C281" s="31" t="s">
        <v>19183</v>
      </c>
      <c r="D281" s="31" t="s">
        <v>19184</v>
      </c>
      <c r="E281" s="31" t="s">
        <v>687</v>
      </c>
      <c r="F281" s="31" t="s">
        <v>123</v>
      </c>
      <c r="G281" s="31" t="s">
        <v>16248</v>
      </c>
      <c r="H281" s="31" t="s">
        <v>16244</v>
      </c>
      <c r="I281" s="38">
        <v>0.41666666666666669</v>
      </c>
      <c r="J281" s="31" t="s">
        <v>1659</v>
      </c>
      <c r="K281" s="31" t="s">
        <v>105</v>
      </c>
      <c r="L281" s="31" t="s">
        <v>106</v>
      </c>
      <c r="M281" s="31" t="s">
        <v>995</v>
      </c>
      <c r="Q281" s="29"/>
      <c r="R281" s="29"/>
      <c r="S281" s="29">
        <v>43425</v>
      </c>
      <c r="T281" s="29"/>
    </row>
    <row r="282" spans="1:20" s="23" customFormat="1" ht="54" customHeight="1" x14ac:dyDescent="1.05">
      <c r="A282" s="31" t="s">
        <v>19185</v>
      </c>
      <c r="B282" s="31" t="s">
        <v>19186</v>
      </c>
      <c r="C282" s="31" t="s">
        <v>19187</v>
      </c>
      <c r="D282" s="31" t="s">
        <v>19188</v>
      </c>
      <c r="E282" s="31" t="s">
        <v>687</v>
      </c>
      <c r="F282" s="31" t="s">
        <v>123</v>
      </c>
      <c r="G282" s="31" t="s">
        <v>16248</v>
      </c>
      <c r="H282" s="31" t="s">
        <v>16244</v>
      </c>
      <c r="I282" s="38">
        <v>0.41666666666666669</v>
      </c>
      <c r="J282" s="31" t="s">
        <v>1659</v>
      </c>
      <c r="K282" s="31" t="s">
        <v>105</v>
      </c>
      <c r="L282" s="31" t="s">
        <v>106</v>
      </c>
      <c r="M282" s="31" t="s">
        <v>995</v>
      </c>
      <c r="Q282" s="29"/>
      <c r="R282" s="29"/>
      <c r="S282" s="29">
        <v>43425</v>
      </c>
      <c r="T282" s="29"/>
    </row>
    <row r="283" spans="1:20" s="23" customFormat="1" ht="54" customHeight="1" x14ac:dyDescent="1.05">
      <c r="A283" s="31" t="s">
        <v>19189</v>
      </c>
      <c r="B283" s="31" t="s">
        <v>19190</v>
      </c>
      <c r="C283" s="31" t="s">
        <v>19191</v>
      </c>
      <c r="D283" s="31" t="s">
        <v>19192</v>
      </c>
      <c r="E283" s="31" t="s">
        <v>687</v>
      </c>
      <c r="F283" s="31" t="s">
        <v>123</v>
      </c>
      <c r="G283" s="31" t="s">
        <v>16248</v>
      </c>
      <c r="H283" s="31" t="s">
        <v>16244</v>
      </c>
      <c r="I283" s="38">
        <v>0.41666666666666669</v>
      </c>
      <c r="J283" s="31" t="s">
        <v>1659</v>
      </c>
      <c r="K283" s="31" t="s">
        <v>105</v>
      </c>
      <c r="L283" s="31" t="s">
        <v>106</v>
      </c>
      <c r="M283" s="31" t="s">
        <v>995</v>
      </c>
      <c r="Q283" s="29"/>
      <c r="R283" s="29"/>
      <c r="S283" s="29">
        <v>43425</v>
      </c>
      <c r="T283" s="29"/>
    </row>
    <row r="284" spans="1:20" s="23" customFormat="1" ht="54" customHeight="1" x14ac:dyDescent="1.05">
      <c r="A284" s="31" t="s">
        <v>19193</v>
      </c>
      <c r="B284" s="31" t="s">
        <v>6370</v>
      </c>
      <c r="C284" s="31" t="s">
        <v>19194</v>
      </c>
      <c r="D284" s="31" t="s">
        <v>19195</v>
      </c>
      <c r="E284" s="31" t="s">
        <v>687</v>
      </c>
      <c r="F284" s="31" t="s">
        <v>123</v>
      </c>
      <c r="G284" s="31" t="s">
        <v>16248</v>
      </c>
      <c r="H284" s="31" t="s">
        <v>16244</v>
      </c>
      <c r="I284" s="38">
        <v>0.41666666666666669</v>
      </c>
      <c r="J284" s="31" t="s">
        <v>1659</v>
      </c>
      <c r="K284" s="31" t="s">
        <v>105</v>
      </c>
      <c r="L284" s="31" t="s">
        <v>106</v>
      </c>
      <c r="M284" s="31" t="s">
        <v>995</v>
      </c>
      <c r="Q284" s="29"/>
      <c r="R284" s="29"/>
      <c r="S284" s="29">
        <v>43425</v>
      </c>
      <c r="T284" s="29"/>
    </row>
    <row r="285" spans="1:20" s="23" customFormat="1" ht="54" customHeight="1" x14ac:dyDescent="1.65">
      <c r="A285" s="688" t="s">
        <v>20030</v>
      </c>
      <c r="B285" s="714"/>
      <c r="C285" s="714"/>
      <c r="D285" s="714"/>
      <c r="E285" s="714"/>
      <c r="F285" s="714"/>
      <c r="G285" s="714"/>
      <c r="H285" s="714"/>
      <c r="I285" s="714"/>
      <c r="J285" s="714"/>
      <c r="K285" s="714"/>
      <c r="L285" s="714"/>
      <c r="M285" s="715"/>
      <c r="N285" s="54"/>
      <c r="O285" s="56"/>
      <c r="P285" s="54"/>
      <c r="Q285" s="117"/>
      <c r="R285" s="117"/>
      <c r="S285" s="117"/>
      <c r="T285" s="29"/>
    </row>
    <row r="286" spans="1:20" s="23" customFormat="1" ht="54" customHeight="1" x14ac:dyDescent="1.65">
      <c r="A286" s="405" t="s">
        <v>19708</v>
      </c>
      <c r="B286" s="405" t="s">
        <v>419</v>
      </c>
      <c r="C286" s="405" t="s">
        <v>19709</v>
      </c>
      <c r="D286" s="405" t="s">
        <v>19710</v>
      </c>
      <c r="E286" s="405" t="s">
        <v>688</v>
      </c>
      <c r="F286" s="405" t="s">
        <v>123</v>
      </c>
      <c r="G286" s="405" t="s">
        <v>16287</v>
      </c>
      <c r="H286" s="405" t="s">
        <v>16697</v>
      </c>
      <c r="I286" s="406">
        <v>0.95833333333333337</v>
      </c>
      <c r="J286" s="405" t="s">
        <v>1659</v>
      </c>
      <c r="K286" s="405" t="s">
        <v>105</v>
      </c>
      <c r="L286" s="405" t="s">
        <v>106</v>
      </c>
      <c r="M286" s="405" t="s">
        <v>194</v>
      </c>
      <c r="N286" s="54"/>
      <c r="O286" s="56"/>
      <c r="P286" s="54"/>
      <c r="Q286" s="117"/>
      <c r="R286" s="117"/>
      <c r="S286" s="117">
        <v>38950</v>
      </c>
      <c r="T286" s="29"/>
    </row>
    <row r="287" spans="1:20" s="23" customFormat="1" ht="54" customHeight="1" x14ac:dyDescent="1.65">
      <c r="A287" s="405" t="s">
        <v>19711</v>
      </c>
      <c r="B287" s="405" t="s">
        <v>19712</v>
      </c>
      <c r="C287" s="405" t="s">
        <v>19713</v>
      </c>
      <c r="D287" s="405" t="s">
        <v>19714</v>
      </c>
      <c r="E287" s="405" t="s">
        <v>688</v>
      </c>
      <c r="F287" s="405" t="s">
        <v>123</v>
      </c>
      <c r="G287" s="405" t="s">
        <v>16287</v>
      </c>
      <c r="H287" s="405" t="s">
        <v>16697</v>
      </c>
      <c r="I287" s="406">
        <v>0.95833333333333337</v>
      </c>
      <c r="J287" s="405" t="s">
        <v>1659</v>
      </c>
      <c r="K287" s="405" t="s">
        <v>105</v>
      </c>
      <c r="L287" s="405" t="s">
        <v>533</v>
      </c>
      <c r="M287" s="405" t="s">
        <v>194</v>
      </c>
      <c r="N287" s="54"/>
      <c r="O287" s="56"/>
      <c r="P287" s="54"/>
      <c r="Q287" s="117"/>
      <c r="R287" s="117"/>
      <c r="S287" s="117">
        <v>38950</v>
      </c>
      <c r="T287" s="29"/>
    </row>
    <row r="288" spans="1:20" s="23" customFormat="1" ht="54" customHeight="1" x14ac:dyDescent="1.65">
      <c r="A288" s="405" t="s">
        <v>19715</v>
      </c>
      <c r="B288" s="405" t="s">
        <v>109</v>
      </c>
      <c r="C288" s="405" t="s">
        <v>19716</v>
      </c>
      <c r="D288" s="405" t="s">
        <v>19717</v>
      </c>
      <c r="E288" s="405" t="s">
        <v>688</v>
      </c>
      <c r="F288" s="405" t="s">
        <v>123</v>
      </c>
      <c r="G288" s="405" t="s">
        <v>16287</v>
      </c>
      <c r="H288" s="405" t="s">
        <v>16697</v>
      </c>
      <c r="I288" s="406">
        <v>0.95833333333333337</v>
      </c>
      <c r="J288" s="405" t="s">
        <v>1659</v>
      </c>
      <c r="K288" s="405" t="s">
        <v>105</v>
      </c>
      <c r="L288" s="405" t="s">
        <v>125</v>
      </c>
      <c r="M288" s="405" t="s">
        <v>194</v>
      </c>
      <c r="N288" s="54"/>
      <c r="O288" s="56"/>
      <c r="P288" s="54"/>
      <c r="Q288" s="117"/>
      <c r="R288" s="117"/>
      <c r="S288" s="117">
        <v>38950</v>
      </c>
      <c r="T288" s="29"/>
    </row>
    <row r="289" spans="1:20" s="23" customFormat="1" ht="54" customHeight="1" x14ac:dyDescent="1.65">
      <c r="A289" s="405" t="s">
        <v>19718</v>
      </c>
      <c r="B289" s="405" t="s">
        <v>19712</v>
      </c>
      <c r="C289" s="405" t="s">
        <v>19719</v>
      </c>
      <c r="D289" s="405" t="s">
        <v>19720</v>
      </c>
      <c r="E289" s="405" t="s">
        <v>688</v>
      </c>
      <c r="F289" s="405" t="s">
        <v>123</v>
      </c>
      <c r="G289" s="405" t="s">
        <v>16287</v>
      </c>
      <c r="H289" s="405" t="s">
        <v>16697</v>
      </c>
      <c r="I289" s="406">
        <v>0.95833333333333337</v>
      </c>
      <c r="J289" s="405" t="s">
        <v>1659</v>
      </c>
      <c r="K289" s="405" t="s">
        <v>105</v>
      </c>
      <c r="L289" s="405" t="s">
        <v>533</v>
      </c>
      <c r="M289" s="405" t="s">
        <v>194</v>
      </c>
      <c r="N289" s="54"/>
      <c r="O289" s="56"/>
      <c r="P289" s="54"/>
      <c r="Q289" s="117"/>
      <c r="R289" s="117"/>
      <c r="S289" s="117">
        <v>38950</v>
      </c>
      <c r="T289" s="29"/>
    </row>
    <row r="290" spans="1:20" s="23" customFormat="1" ht="54" customHeight="1" x14ac:dyDescent="0.7">
      <c r="A290" s="698" t="s">
        <v>20033</v>
      </c>
      <c r="B290" s="699"/>
      <c r="C290" s="699"/>
      <c r="D290" s="699"/>
      <c r="E290" s="699"/>
      <c r="F290" s="699"/>
      <c r="G290" s="699"/>
      <c r="H290" s="699"/>
      <c r="I290" s="699"/>
      <c r="J290" s="699"/>
      <c r="K290" s="699"/>
      <c r="L290" s="699"/>
      <c r="M290" s="700"/>
      <c r="Q290" s="29"/>
      <c r="R290" s="29"/>
      <c r="S290" s="167"/>
      <c r="T290" s="29">
        <v>3000000</v>
      </c>
    </row>
    <row r="291" spans="1:20" s="23" customFormat="1" ht="54" customHeight="1" x14ac:dyDescent="1.3">
      <c r="A291" s="679" t="s">
        <v>20595</v>
      </c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1"/>
      <c r="Q291" s="29"/>
      <c r="R291" s="29"/>
      <c r="S291" s="29"/>
      <c r="T291" s="29"/>
    </row>
    <row r="292" spans="1:20" s="23" customFormat="1" ht="54" customHeight="1" x14ac:dyDescent="1.05">
      <c r="A292" s="31" t="s">
        <v>20246</v>
      </c>
      <c r="B292" s="31" t="s">
        <v>11516</v>
      </c>
      <c r="C292" s="31" t="s">
        <v>20247</v>
      </c>
      <c r="D292" s="31" t="s">
        <v>20248</v>
      </c>
      <c r="E292" s="31" t="s">
        <v>687</v>
      </c>
      <c r="F292" s="31" t="s">
        <v>102</v>
      </c>
      <c r="G292" s="31" t="s">
        <v>16560</v>
      </c>
      <c r="H292" s="31" t="s">
        <v>17640</v>
      </c>
      <c r="I292" s="38">
        <v>0.41666666666666669</v>
      </c>
      <c r="J292" s="31" t="s">
        <v>57</v>
      </c>
      <c r="K292" s="31" t="s">
        <v>105</v>
      </c>
      <c r="L292" s="31" t="s">
        <v>106</v>
      </c>
      <c r="M292" s="31" t="s">
        <v>107</v>
      </c>
      <c r="Q292" s="29"/>
      <c r="R292" s="29"/>
      <c r="S292" s="29">
        <v>22200</v>
      </c>
      <c r="T292" s="29"/>
    </row>
    <row r="293" spans="1:20" s="23" customFormat="1" ht="54" customHeight="1" x14ac:dyDescent="1.05">
      <c r="A293" s="31" t="s">
        <v>20249</v>
      </c>
      <c r="B293" s="31" t="s">
        <v>20250</v>
      </c>
      <c r="C293" s="31" t="s">
        <v>20251</v>
      </c>
      <c r="D293" s="31" t="s">
        <v>20252</v>
      </c>
      <c r="E293" s="31" t="s">
        <v>688</v>
      </c>
      <c r="F293" s="31" t="s">
        <v>123</v>
      </c>
      <c r="G293" s="31" t="s">
        <v>16287</v>
      </c>
      <c r="H293" s="31" t="s">
        <v>16244</v>
      </c>
      <c r="I293" s="38">
        <v>0.41666666666666669</v>
      </c>
      <c r="J293" s="31" t="s">
        <v>57</v>
      </c>
      <c r="K293" s="31" t="s">
        <v>105</v>
      </c>
      <c r="L293" s="31" t="s">
        <v>106</v>
      </c>
      <c r="M293" s="31" t="s">
        <v>194</v>
      </c>
      <c r="Q293" s="29"/>
      <c r="R293" s="29"/>
      <c r="S293" s="29">
        <v>38950</v>
      </c>
      <c r="T293" s="29"/>
    </row>
    <row r="294" spans="1:20" s="23" customFormat="1" ht="54" customHeight="1" x14ac:dyDescent="1.05">
      <c r="A294" s="31" t="s">
        <v>20253</v>
      </c>
      <c r="B294" s="31" t="s">
        <v>20254</v>
      </c>
      <c r="C294" s="31" t="s">
        <v>20255</v>
      </c>
      <c r="D294" s="31" t="s">
        <v>20256</v>
      </c>
      <c r="E294" s="31" t="s">
        <v>688</v>
      </c>
      <c r="F294" s="31" t="s">
        <v>123</v>
      </c>
      <c r="G294" s="31" t="s">
        <v>16287</v>
      </c>
      <c r="H294" s="31" t="s">
        <v>16244</v>
      </c>
      <c r="I294" s="38">
        <v>0.41666666666666669</v>
      </c>
      <c r="J294" s="31" t="s">
        <v>57</v>
      </c>
      <c r="K294" s="31" t="s">
        <v>105</v>
      </c>
      <c r="L294" s="31" t="s">
        <v>106</v>
      </c>
      <c r="M294" s="31" t="s">
        <v>194</v>
      </c>
      <c r="Q294" s="29"/>
      <c r="R294" s="29"/>
      <c r="S294" s="29">
        <v>38950</v>
      </c>
      <c r="T294" s="29"/>
    </row>
    <row r="295" spans="1:20" s="23" customFormat="1" ht="54" customHeight="1" x14ac:dyDescent="1.05">
      <c r="A295" s="31" t="s">
        <v>20257</v>
      </c>
      <c r="B295" s="31" t="s">
        <v>20258</v>
      </c>
      <c r="C295" s="31" t="s">
        <v>20259</v>
      </c>
      <c r="D295" s="31" t="s">
        <v>20260</v>
      </c>
      <c r="E295" s="31" t="s">
        <v>688</v>
      </c>
      <c r="F295" s="31" t="s">
        <v>123</v>
      </c>
      <c r="G295" s="31" t="s">
        <v>16287</v>
      </c>
      <c r="H295" s="31" t="s">
        <v>16244</v>
      </c>
      <c r="I295" s="38">
        <v>0.41666666666666669</v>
      </c>
      <c r="J295" s="31" t="s">
        <v>57</v>
      </c>
      <c r="K295" s="31" t="s">
        <v>105</v>
      </c>
      <c r="L295" s="31" t="s">
        <v>106</v>
      </c>
      <c r="M295" s="31" t="s">
        <v>194</v>
      </c>
      <c r="Q295" s="29"/>
      <c r="R295" s="29"/>
      <c r="S295" s="29">
        <v>38950</v>
      </c>
      <c r="T295" s="29"/>
    </row>
    <row r="296" spans="1:20" s="23" customFormat="1" ht="54" customHeight="1" x14ac:dyDescent="1.05">
      <c r="A296" s="31" t="s">
        <v>20261</v>
      </c>
      <c r="B296" s="31" t="s">
        <v>20262</v>
      </c>
      <c r="C296" s="31" t="s">
        <v>20263</v>
      </c>
      <c r="D296" s="31" t="s">
        <v>20264</v>
      </c>
      <c r="E296" s="31" t="s">
        <v>688</v>
      </c>
      <c r="F296" s="31" t="s">
        <v>123</v>
      </c>
      <c r="G296" s="31" t="s">
        <v>16287</v>
      </c>
      <c r="H296" s="31" t="s">
        <v>16244</v>
      </c>
      <c r="I296" s="38">
        <v>0.41666666666666669</v>
      </c>
      <c r="J296" s="31" t="s">
        <v>57</v>
      </c>
      <c r="K296" s="31" t="s">
        <v>105</v>
      </c>
      <c r="L296" s="31" t="s">
        <v>106</v>
      </c>
      <c r="M296" s="31" t="s">
        <v>194</v>
      </c>
      <c r="Q296" s="29"/>
      <c r="R296" s="29"/>
      <c r="S296" s="29">
        <v>38950</v>
      </c>
      <c r="T296" s="29"/>
    </row>
    <row r="297" spans="1:20" s="23" customFormat="1" ht="54" customHeight="1" x14ac:dyDescent="1.05">
      <c r="A297" s="31" t="s">
        <v>20265</v>
      </c>
      <c r="B297" s="31" t="s">
        <v>20266</v>
      </c>
      <c r="C297" s="31" t="s">
        <v>20267</v>
      </c>
      <c r="D297" s="31" t="s">
        <v>20268</v>
      </c>
      <c r="E297" s="31" t="s">
        <v>688</v>
      </c>
      <c r="F297" s="31" t="s">
        <v>123</v>
      </c>
      <c r="G297" s="31" t="s">
        <v>16287</v>
      </c>
      <c r="H297" s="31" t="s">
        <v>16244</v>
      </c>
      <c r="I297" s="38">
        <v>0.41666666666666669</v>
      </c>
      <c r="J297" s="31" t="s">
        <v>57</v>
      </c>
      <c r="K297" s="31" t="s">
        <v>105</v>
      </c>
      <c r="L297" s="31" t="s">
        <v>106</v>
      </c>
      <c r="M297" s="31" t="s">
        <v>194</v>
      </c>
      <c r="Q297" s="29"/>
      <c r="R297" s="29"/>
      <c r="S297" s="29">
        <v>38950</v>
      </c>
      <c r="T297" s="29"/>
    </row>
    <row r="298" spans="1:20" s="23" customFormat="1" ht="54" customHeight="1" x14ac:dyDescent="1.05">
      <c r="A298" s="31" t="s">
        <v>20269</v>
      </c>
      <c r="B298" s="31" t="s">
        <v>20270</v>
      </c>
      <c r="C298" s="31" t="s">
        <v>20271</v>
      </c>
      <c r="D298" s="31" t="s">
        <v>20272</v>
      </c>
      <c r="E298" s="31" t="s">
        <v>688</v>
      </c>
      <c r="F298" s="31" t="s">
        <v>123</v>
      </c>
      <c r="G298" s="31" t="s">
        <v>16287</v>
      </c>
      <c r="H298" s="31" t="s">
        <v>16244</v>
      </c>
      <c r="I298" s="38">
        <v>0.41666666666666669</v>
      </c>
      <c r="J298" s="31" t="s">
        <v>57</v>
      </c>
      <c r="K298" s="31" t="s">
        <v>105</v>
      </c>
      <c r="L298" s="31" t="s">
        <v>106</v>
      </c>
      <c r="M298" s="31" t="s">
        <v>194</v>
      </c>
      <c r="Q298" s="29"/>
      <c r="R298" s="29"/>
      <c r="S298" s="29">
        <v>38950</v>
      </c>
      <c r="T298" s="29"/>
    </row>
    <row r="299" spans="1:20" s="23" customFormat="1" ht="54" customHeight="1" x14ac:dyDescent="1.05">
      <c r="A299" s="31" t="s">
        <v>20273</v>
      </c>
      <c r="B299" s="31" t="s">
        <v>10205</v>
      </c>
      <c r="C299" s="31" t="s">
        <v>20274</v>
      </c>
      <c r="D299" s="31" t="s">
        <v>20275</v>
      </c>
      <c r="E299" s="31" t="s">
        <v>688</v>
      </c>
      <c r="F299" s="31" t="s">
        <v>123</v>
      </c>
      <c r="G299" s="31" t="s">
        <v>16287</v>
      </c>
      <c r="H299" s="31" t="s">
        <v>16244</v>
      </c>
      <c r="I299" s="38">
        <v>0.41666666666666669</v>
      </c>
      <c r="J299" s="31" t="s">
        <v>57</v>
      </c>
      <c r="K299" s="31" t="s">
        <v>105</v>
      </c>
      <c r="L299" s="31" t="s">
        <v>106</v>
      </c>
      <c r="M299" s="31" t="s">
        <v>194</v>
      </c>
      <c r="Q299" s="29"/>
      <c r="R299" s="29"/>
      <c r="S299" s="29">
        <v>38950</v>
      </c>
      <c r="T299" s="29"/>
    </row>
    <row r="300" spans="1:20" s="23" customFormat="1" ht="54" customHeight="1" x14ac:dyDescent="1.05">
      <c r="A300" s="31" t="s">
        <v>20276</v>
      </c>
      <c r="B300" s="31" t="s">
        <v>20277</v>
      </c>
      <c r="C300" s="31" t="s">
        <v>20278</v>
      </c>
      <c r="D300" s="31" t="s">
        <v>20279</v>
      </c>
      <c r="E300" s="31" t="s">
        <v>687</v>
      </c>
      <c r="F300" s="31" t="s">
        <v>102</v>
      </c>
      <c r="G300" s="31" t="s">
        <v>16324</v>
      </c>
      <c r="H300" s="31" t="s">
        <v>16973</v>
      </c>
      <c r="I300" s="38">
        <v>0.29166666666666669</v>
      </c>
      <c r="J300" s="31" t="s">
        <v>57</v>
      </c>
      <c r="K300" s="31" t="s">
        <v>105</v>
      </c>
      <c r="L300" s="31" t="s">
        <v>106</v>
      </c>
      <c r="M300" s="31" t="s">
        <v>107</v>
      </c>
      <c r="Q300" s="29"/>
      <c r="R300" s="29"/>
      <c r="S300" s="29">
        <v>22200</v>
      </c>
      <c r="T300" s="29"/>
    </row>
    <row r="301" spans="1:20" s="23" customFormat="1" ht="54" customHeight="1" x14ac:dyDescent="0.7">
      <c r="A301" s="698" t="s">
        <v>20598</v>
      </c>
      <c r="B301" s="699"/>
      <c r="C301" s="699"/>
      <c r="D301" s="699"/>
      <c r="E301" s="699"/>
      <c r="F301" s="699"/>
      <c r="G301" s="699"/>
      <c r="H301" s="699"/>
      <c r="I301" s="699"/>
      <c r="J301" s="699"/>
      <c r="K301" s="699"/>
      <c r="L301" s="699"/>
      <c r="M301" s="700"/>
      <c r="Q301" s="29"/>
      <c r="R301" s="29"/>
      <c r="S301" s="167"/>
      <c r="T301" s="29">
        <v>1000000</v>
      </c>
    </row>
    <row r="302" spans="1:20" s="23" customFormat="1" ht="54" customHeight="1" x14ac:dyDescent="1.3">
      <c r="A302" s="857"/>
      <c r="B302" s="858"/>
      <c r="C302" s="858"/>
      <c r="D302" s="858"/>
      <c r="E302" s="858"/>
      <c r="F302" s="858"/>
      <c r="G302" s="858"/>
      <c r="H302" s="858"/>
      <c r="I302" s="858"/>
      <c r="J302" s="858"/>
      <c r="K302" s="858"/>
      <c r="L302" s="858"/>
      <c r="M302" s="859"/>
      <c r="N302" s="180"/>
      <c r="O302" s="180"/>
      <c r="P302" s="415"/>
      <c r="Q302" s="533"/>
      <c r="R302" s="29"/>
      <c r="S302" s="24"/>
      <c r="T302" s="29"/>
    </row>
    <row r="303" spans="1:20" s="23" customFormat="1" ht="54" customHeight="1" x14ac:dyDescent="1.3">
      <c r="A303" s="31" t="s">
        <v>20614</v>
      </c>
      <c r="B303" s="37" t="s">
        <v>20615</v>
      </c>
      <c r="C303" s="185">
        <v>46222</v>
      </c>
      <c r="D303" s="31" t="s">
        <v>20616</v>
      </c>
      <c r="E303" s="38">
        <v>0.5625</v>
      </c>
      <c r="F303" s="31" t="s">
        <v>102</v>
      </c>
      <c r="G303" s="31" t="s">
        <v>20605</v>
      </c>
      <c r="H303" s="31" t="s">
        <v>20617</v>
      </c>
      <c r="I303" s="31" t="s">
        <v>1967</v>
      </c>
      <c r="J303" s="31" t="s">
        <v>101</v>
      </c>
      <c r="K303" s="31" t="s">
        <v>20618</v>
      </c>
      <c r="L303" s="31" t="s">
        <v>1968</v>
      </c>
      <c r="M303" s="180"/>
      <c r="N303" s="180" t="s">
        <v>20619</v>
      </c>
      <c r="O303" s="180" t="s">
        <v>105</v>
      </c>
      <c r="P303" s="182">
        <v>125</v>
      </c>
      <c r="Q303" s="170">
        <v>125</v>
      </c>
      <c r="R303" s="29"/>
      <c r="S303" s="24"/>
      <c r="T303" s="29"/>
    </row>
    <row r="304" spans="1:20" s="23" customFormat="1" ht="54" customHeight="1" x14ac:dyDescent="1.65">
      <c r="A304" s="688" t="s">
        <v>20953</v>
      </c>
      <c r="B304" s="689"/>
      <c r="C304" s="689"/>
      <c r="D304" s="689"/>
      <c r="E304" s="689"/>
      <c r="F304" s="689"/>
      <c r="G304" s="689"/>
      <c r="H304" s="689"/>
      <c r="I304" s="689"/>
      <c r="J304" s="689"/>
      <c r="K304" s="689"/>
      <c r="L304" s="689"/>
      <c r="M304" s="690"/>
      <c r="N304" s="29"/>
      <c r="P304" s="55"/>
      <c r="Q304" s="190"/>
      <c r="R304" s="190"/>
      <c r="S304" s="29"/>
      <c r="T304" s="170"/>
    </row>
    <row r="305" spans="1:20" s="23" customFormat="1" ht="54" customHeight="1" x14ac:dyDescent="1.65">
      <c r="A305" s="31" t="s">
        <v>20857</v>
      </c>
      <c r="B305" s="31" t="s">
        <v>18448</v>
      </c>
      <c r="C305" s="31" t="s">
        <v>20858</v>
      </c>
      <c r="D305" s="31" t="s">
        <v>20859</v>
      </c>
      <c r="E305" s="31" t="s">
        <v>687</v>
      </c>
      <c r="F305" s="31" t="s">
        <v>123</v>
      </c>
      <c r="G305" s="31" t="s">
        <v>16248</v>
      </c>
      <c r="H305" s="31" t="s">
        <v>16967</v>
      </c>
      <c r="I305" s="38">
        <v>0.41666666666666669</v>
      </c>
      <c r="J305" s="31" t="s">
        <v>57</v>
      </c>
      <c r="K305" s="31" t="s">
        <v>105</v>
      </c>
      <c r="L305" s="31" t="s">
        <v>106</v>
      </c>
      <c r="M305" s="31" t="s">
        <v>995</v>
      </c>
      <c r="N305" s="29">
        <v>43425</v>
      </c>
      <c r="P305" s="55"/>
      <c r="Q305" s="190"/>
      <c r="R305" s="190"/>
      <c r="S305" s="29">
        <v>43425</v>
      </c>
      <c r="T305" s="170"/>
    </row>
    <row r="306" spans="1:20" s="23" customFormat="1" ht="54" customHeight="1" x14ac:dyDescent="1.65">
      <c r="A306" s="31" t="s">
        <v>20860</v>
      </c>
      <c r="B306" s="31" t="s">
        <v>20861</v>
      </c>
      <c r="C306" s="31" t="s">
        <v>20862</v>
      </c>
      <c r="D306" s="31" t="s">
        <v>20863</v>
      </c>
      <c r="E306" s="31" t="s">
        <v>687</v>
      </c>
      <c r="F306" s="31" t="s">
        <v>123</v>
      </c>
      <c r="G306" s="31" t="s">
        <v>16248</v>
      </c>
      <c r="H306" s="31" t="s">
        <v>16967</v>
      </c>
      <c r="I306" s="38">
        <v>0.41666666666666669</v>
      </c>
      <c r="J306" s="31" t="s">
        <v>57</v>
      </c>
      <c r="K306" s="31" t="s">
        <v>105</v>
      </c>
      <c r="L306" s="31" t="s">
        <v>106</v>
      </c>
      <c r="M306" s="31" t="s">
        <v>995</v>
      </c>
      <c r="N306" s="29">
        <v>43425</v>
      </c>
      <c r="P306" s="55"/>
      <c r="Q306" s="190"/>
      <c r="R306" s="190"/>
      <c r="S306" s="29">
        <v>43425</v>
      </c>
      <c r="T306" s="170"/>
    </row>
    <row r="307" spans="1:20" s="23" customFormat="1" ht="54" customHeight="1" x14ac:dyDescent="1.65">
      <c r="A307" s="31" t="s">
        <v>20864</v>
      </c>
      <c r="B307" s="31" t="s">
        <v>20015</v>
      </c>
      <c r="C307" s="31" t="s">
        <v>20865</v>
      </c>
      <c r="D307" s="31" t="s">
        <v>20866</v>
      </c>
      <c r="E307" s="31" t="s">
        <v>687</v>
      </c>
      <c r="F307" s="31" t="s">
        <v>123</v>
      </c>
      <c r="G307" s="31" t="s">
        <v>16248</v>
      </c>
      <c r="H307" s="31" t="s">
        <v>16967</v>
      </c>
      <c r="I307" s="38">
        <v>0.41666666666666669</v>
      </c>
      <c r="J307" s="31" t="s">
        <v>57</v>
      </c>
      <c r="K307" s="31" t="s">
        <v>105</v>
      </c>
      <c r="L307" s="31" t="s">
        <v>106</v>
      </c>
      <c r="M307" s="31" t="s">
        <v>995</v>
      </c>
      <c r="N307" s="29">
        <v>43425</v>
      </c>
      <c r="P307" s="55"/>
      <c r="Q307" s="190"/>
      <c r="R307" s="190"/>
      <c r="S307" s="29">
        <v>43425</v>
      </c>
      <c r="T307" s="170"/>
    </row>
    <row r="308" spans="1:20" s="23" customFormat="1" ht="54" customHeight="1" x14ac:dyDescent="1.65">
      <c r="A308" s="31" t="s">
        <v>20867</v>
      </c>
      <c r="B308" s="31" t="s">
        <v>20868</v>
      </c>
      <c r="C308" s="31" t="s">
        <v>20869</v>
      </c>
      <c r="D308" s="31" t="s">
        <v>20870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57</v>
      </c>
      <c r="K308" s="31" t="s">
        <v>105</v>
      </c>
      <c r="L308" s="31" t="s">
        <v>106</v>
      </c>
      <c r="M308" s="31" t="s">
        <v>995</v>
      </c>
      <c r="N308" s="29">
        <v>43425</v>
      </c>
      <c r="P308" s="55"/>
      <c r="Q308" s="190"/>
      <c r="R308" s="190"/>
      <c r="S308" s="29">
        <v>43425</v>
      </c>
      <c r="T308" s="170"/>
    </row>
    <row r="309" spans="1:20" s="23" customFormat="1" ht="54" customHeight="1" x14ac:dyDescent="1.65">
      <c r="A309" s="31" t="s">
        <v>20871</v>
      </c>
      <c r="B309" s="31" t="s">
        <v>20872</v>
      </c>
      <c r="C309" s="31" t="s">
        <v>20873</v>
      </c>
      <c r="D309" s="31" t="s">
        <v>20874</v>
      </c>
      <c r="E309" s="31" t="s">
        <v>687</v>
      </c>
      <c r="F309" s="31" t="s">
        <v>123</v>
      </c>
      <c r="G309" s="31" t="s">
        <v>16248</v>
      </c>
      <c r="H309" s="31" t="s">
        <v>16967</v>
      </c>
      <c r="I309" s="38">
        <v>0.41666666666666669</v>
      </c>
      <c r="J309" s="31" t="s">
        <v>57</v>
      </c>
      <c r="K309" s="31" t="s">
        <v>105</v>
      </c>
      <c r="L309" s="31" t="s">
        <v>106</v>
      </c>
      <c r="M309" s="31" t="s">
        <v>995</v>
      </c>
      <c r="N309" s="29">
        <v>43425</v>
      </c>
      <c r="P309" s="55"/>
      <c r="Q309" s="190"/>
      <c r="R309" s="190"/>
      <c r="S309" s="29">
        <v>43425</v>
      </c>
      <c r="T309" s="170"/>
    </row>
    <row r="310" spans="1:20" s="23" customFormat="1" ht="54" customHeight="1" x14ac:dyDescent="1.65">
      <c r="A310" s="31" t="s">
        <v>20875</v>
      </c>
      <c r="B310" s="31" t="s">
        <v>20876</v>
      </c>
      <c r="C310" s="31" t="s">
        <v>20877</v>
      </c>
      <c r="D310" s="31" t="s">
        <v>20878</v>
      </c>
      <c r="E310" s="31" t="s">
        <v>687</v>
      </c>
      <c r="F310" s="31" t="s">
        <v>123</v>
      </c>
      <c r="G310" s="31" t="s">
        <v>16248</v>
      </c>
      <c r="H310" s="31" t="s">
        <v>16967</v>
      </c>
      <c r="I310" s="38">
        <v>0.41666666666666669</v>
      </c>
      <c r="J310" s="31" t="s">
        <v>57</v>
      </c>
      <c r="K310" s="31" t="s">
        <v>105</v>
      </c>
      <c r="L310" s="31" t="s">
        <v>106</v>
      </c>
      <c r="M310" s="31" t="s">
        <v>995</v>
      </c>
      <c r="N310" s="29">
        <v>43425</v>
      </c>
      <c r="P310" s="55"/>
      <c r="Q310" s="190"/>
      <c r="R310" s="190"/>
      <c r="S310" s="29">
        <v>43425</v>
      </c>
      <c r="T310" s="170"/>
    </row>
    <row r="311" spans="1:20" s="23" customFormat="1" ht="54" customHeight="1" x14ac:dyDescent="1.65">
      <c r="A311" s="31" t="s">
        <v>20879</v>
      </c>
      <c r="B311" s="31" t="s">
        <v>20880</v>
      </c>
      <c r="C311" s="31" t="s">
        <v>20881</v>
      </c>
      <c r="D311" s="31" t="s">
        <v>20882</v>
      </c>
      <c r="E311" s="31" t="s">
        <v>687</v>
      </c>
      <c r="F311" s="31" t="s">
        <v>123</v>
      </c>
      <c r="G311" s="31" t="s">
        <v>16248</v>
      </c>
      <c r="H311" s="31" t="s">
        <v>16967</v>
      </c>
      <c r="I311" s="38">
        <v>0.41666666666666669</v>
      </c>
      <c r="J311" s="31" t="s">
        <v>57</v>
      </c>
      <c r="K311" s="31" t="s">
        <v>105</v>
      </c>
      <c r="L311" s="31" t="s">
        <v>106</v>
      </c>
      <c r="M311" s="31" t="s">
        <v>995</v>
      </c>
      <c r="N311" s="29">
        <v>43425</v>
      </c>
      <c r="P311" s="55"/>
      <c r="Q311" s="190"/>
      <c r="R311" s="190"/>
      <c r="S311" s="29">
        <v>43425</v>
      </c>
      <c r="T311" s="170"/>
    </row>
    <row r="312" spans="1:20" s="23" customFormat="1" ht="54" customHeight="1" x14ac:dyDescent="1.65">
      <c r="A312" s="31" t="s">
        <v>20883</v>
      </c>
      <c r="B312" s="31" t="s">
        <v>20884</v>
      </c>
      <c r="C312" s="31" t="s">
        <v>20885</v>
      </c>
      <c r="D312" s="31" t="s">
        <v>20886</v>
      </c>
      <c r="E312" s="31" t="s">
        <v>687</v>
      </c>
      <c r="F312" s="31" t="s">
        <v>123</v>
      </c>
      <c r="G312" s="31" t="s">
        <v>16248</v>
      </c>
      <c r="H312" s="31" t="s">
        <v>16967</v>
      </c>
      <c r="I312" s="38">
        <v>0.41666666666666669</v>
      </c>
      <c r="J312" s="31" t="s">
        <v>57</v>
      </c>
      <c r="K312" s="31" t="s">
        <v>105</v>
      </c>
      <c r="L312" s="31" t="s">
        <v>106</v>
      </c>
      <c r="M312" s="31" t="s">
        <v>995</v>
      </c>
      <c r="N312" s="29">
        <v>43425</v>
      </c>
      <c r="P312" s="55"/>
      <c r="Q312" s="190"/>
      <c r="R312" s="190"/>
      <c r="S312" s="29">
        <v>43425</v>
      </c>
      <c r="T312" s="170"/>
    </row>
    <row r="313" spans="1:20" s="23" customFormat="1" ht="54" customHeight="1" x14ac:dyDescent="1.65">
      <c r="A313" s="31" t="s">
        <v>20887</v>
      </c>
      <c r="B313" s="31" t="s">
        <v>20888</v>
      </c>
      <c r="C313" s="31" t="s">
        <v>20889</v>
      </c>
      <c r="D313" s="31" t="s">
        <v>20890</v>
      </c>
      <c r="E313" s="31" t="s">
        <v>687</v>
      </c>
      <c r="F313" s="31" t="s">
        <v>123</v>
      </c>
      <c r="G313" s="31" t="s">
        <v>16248</v>
      </c>
      <c r="H313" s="31" t="s">
        <v>16967</v>
      </c>
      <c r="I313" s="38">
        <v>0.41666666666666669</v>
      </c>
      <c r="J313" s="31" t="s">
        <v>57</v>
      </c>
      <c r="K313" s="31" t="s">
        <v>105</v>
      </c>
      <c r="L313" s="31" t="s">
        <v>106</v>
      </c>
      <c r="M313" s="31" t="s">
        <v>995</v>
      </c>
      <c r="N313" s="29">
        <v>43425</v>
      </c>
      <c r="P313" s="55"/>
      <c r="Q313" s="190"/>
      <c r="R313" s="190"/>
      <c r="S313" s="29">
        <v>43425</v>
      </c>
      <c r="T313" s="170"/>
    </row>
    <row r="314" spans="1:20" s="23" customFormat="1" ht="54" customHeight="1" x14ac:dyDescent="1.65">
      <c r="A314" s="31" t="s">
        <v>20891</v>
      </c>
      <c r="B314" s="31" t="s">
        <v>20892</v>
      </c>
      <c r="C314" s="31" t="s">
        <v>20893</v>
      </c>
      <c r="D314" s="31" t="s">
        <v>20894</v>
      </c>
      <c r="E314" s="31" t="s">
        <v>687</v>
      </c>
      <c r="F314" s="31" t="s">
        <v>123</v>
      </c>
      <c r="G314" s="31" t="s">
        <v>16248</v>
      </c>
      <c r="H314" s="31" t="s">
        <v>16967</v>
      </c>
      <c r="I314" s="38">
        <v>0.41666666666666669</v>
      </c>
      <c r="J314" s="31" t="s">
        <v>57</v>
      </c>
      <c r="K314" s="31" t="s">
        <v>105</v>
      </c>
      <c r="L314" s="31" t="s">
        <v>106</v>
      </c>
      <c r="M314" s="31" t="s">
        <v>995</v>
      </c>
      <c r="N314" s="29">
        <v>43425</v>
      </c>
      <c r="P314" s="55"/>
      <c r="Q314" s="190"/>
      <c r="R314" s="190"/>
      <c r="S314" s="29">
        <v>43425</v>
      </c>
      <c r="T314" s="170"/>
    </row>
    <row r="315" spans="1:20" s="23" customFormat="1" ht="54" customHeight="1" x14ac:dyDescent="1.65">
      <c r="A315" s="31" t="s">
        <v>20895</v>
      </c>
      <c r="B315" s="31" t="s">
        <v>20896</v>
      </c>
      <c r="C315" s="31" t="s">
        <v>20897</v>
      </c>
      <c r="D315" s="31" t="s">
        <v>20898</v>
      </c>
      <c r="E315" s="31" t="s">
        <v>687</v>
      </c>
      <c r="F315" s="31" t="s">
        <v>123</v>
      </c>
      <c r="G315" s="31" t="s">
        <v>16248</v>
      </c>
      <c r="H315" s="31" t="s">
        <v>16967</v>
      </c>
      <c r="I315" s="38">
        <v>0.41666666666666669</v>
      </c>
      <c r="J315" s="31" t="s">
        <v>57</v>
      </c>
      <c r="K315" s="31" t="s">
        <v>105</v>
      </c>
      <c r="L315" s="31" t="s">
        <v>106</v>
      </c>
      <c r="M315" s="31" t="s">
        <v>995</v>
      </c>
      <c r="N315" s="29">
        <v>43425</v>
      </c>
      <c r="P315" s="55"/>
      <c r="Q315" s="190"/>
      <c r="R315" s="190"/>
      <c r="S315" s="29">
        <v>43425</v>
      </c>
      <c r="T315" s="170"/>
    </row>
    <row r="316" spans="1:20" s="23" customFormat="1" ht="54" customHeight="1" x14ac:dyDescent="1.65">
      <c r="A316" s="31" t="s">
        <v>20899</v>
      </c>
      <c r="B316" s="31" t="s">
        <v>6261</v>
      </c>
      <c r="C316" s="31" t="s">
        <v>20900</v>
      </c>
      <c r="D316" s="31" t="s">
        <v>20901</v>
      </c>
      <c r="E316" s="31" t="s">
        <v>687</v>
      </c>
      <c r="F316" s="31" t="s">
        <v>123</v>
      </c>
      <c r="G316" s="31" t="s">
        <v>16248</v>
      </c>
      <c r="H316" s="31" t="s">
        <v>16967</v>
      </c>
      <c r="I316" s="38">
        <v>0.41666666666666669</v>
      </c>
      <c r="J316" s="31" t="s">
        <v>57</v>
      </c>
      <c r="K316" s="31" t="s">
        <v>105</v>
      </c>
      <c r="L316" s="31" t="s">
        <v>106</v>
      </c>
      <c r="M316" s="31" t="s">
        <v>995</v>
      </c>
      <c r="N316" s="29">
        <v>43425</v>
      </c>
      <c r="P316" s="55"/>
      <c r="Q316" s="190"/>
      <c r="R316" s="190"/>
      <c r="S316" s="29">
        <v>43425</v>
      </c>
      <c r="T316" s="170"/>
    </row>
    <row r="317" spans="1:20" s="23" customFormat="1" ht="54" customHeight="1" x14ac:dyDescent="0.7">
      <c r="A317" s="698" t="s">
        <v>20955</v>
      </c>
      <c r="B317" s="699"/>
      <c r="C317" s="699"/>
      <c r="D317" s="699"/>
      <c r="E317" s="699"/>
      <c r="F317" s="699"/>
      <c r="G317" s="699"/>
      <c r="H317" s="699"/>
      <c r="I317" s="699"/>
      <c r="J317" s="699"/>
      <c r="K317" s="699"/>
      <c r="L317" s="699"/>
      <c r="M317" s="700"/>
      <c r="Q317" s="29"/>
      <c r="R317" s="29"/>
      <c r="S317" s="167"/>
      <c r="T317" s="29">
        <v>275000</v>
      </c>
    </row>
    <row r="318" spans="1:20" s="23" customFormat="1" ht="54" customHeight="1" x14ac:dyDescent="1.3">
      <c r="A318" s="688" t="s">
        <v>21789</v>
      </c>
      <c r="B318" s="689"/>
      <c r="C318" s="689"/>
      <c r="D318" s="689"/>
      <c r="E318" s="689"/>
      <c r="F318" s="689"/>
      <c r="G318" s="689"/>
      <c r="H318" s="689"/>
      <c r="I318" s="689"/>
      <c r="J318" s="689"/>
      <c r="K318" s="689"/>
      <c r="L318" s="689"/>
      <c r="M318" s="690"/>
      <c r="Q318" s="29"/>
      <c r="R318" s="29"/>
      <c r="S318" s="29"/>
      <c r="T318" s="170"/>
    </row>
    <row r="319" spans="1:20" s="23" customFormat="1" ht="54" customHeight="1" x14ac:dyDescent="1.3">
      <c r="A319" s="31" t="s">
        <v>21364</v>
      </c>
      <c r="B319" s="31" t="s">
        <v>21365</v>
      </c>
      <c r="C319" s="31" t="s">
        <v>21366</v>
      </c>
      <c r="D319" s="31" t="s">
        <v>21367</v>
      </c>
      <c r="E319" s="31" t="s">
        <v>101</v>
      </c>
      <c r="F319" s="31" t="s">
        <v>123</v>
      </c>
      <c r="G319" s="31" t="s">
        <v>16223</v>
      </c>
      <c r="H319" s="31" t="s">
        <v>16967</v>
      </c>
      <c r="I319" s="38">
        <v>0.25</v>
      </c>
      <c r="J319" s="31" t="s">
        <v>57</v>
      </c>
      <c r="K319" s="31" t="s">
        <v>105</v>
      </c>
      <c r="L319" s="31" t="s">
        <v>106</v>
      </c>
      <c r="M319" s="31" t="s">
        <v>995</v>
      </c>
      <c r="Q319" s="29"/>
      <c r="R319" s="29"/>
      <c r="S319" s="29">
        <v>43925</v>
      </c>
      <c r="T319" s="170"/>
    </row>
    <row r="320" spans="1:20" s="23" customFormat="1" ht="54" customHeight="1" x14ac:dyDescent="1.3">
      <c r="A320" s="31" t="s">
        <v>21368</v>
      </c>
      <c r="B320" s="31" t="s">
        <v>13057</v>
      </c>
      <c r="C320" s="31" t="s">
        <v>21369</v>
      </c>
      <c r="D320" s="31" t="s">
        <v>21370</v>
      </c>
      <c r="E320" s="31" t="s">
        <v>687</v>
      </c>
      <c r="F320" s="31" t="s">
        <v>123</v>
      </c>
      <c r="G320" s="31" t="s">
        <v>16248</v>
      </c>
      <c r="H320" s="31" t="s">
        <v>18842</v>
      </c>
      <c r="I320" s="38">
        <v>0.41666666666666669</v>
      </c>
      <c r="J320" s="31" t="s">
        <v>57</v>
      </c>
      <c r="K320" s="31" t="s">
        <v>105</v>
      </c>
      <c r="L320" s="31" t="s">
        <v>106</v>
      </c>
      <c r="M320" s="31" t="s">
        <v>995</v>
      </c>
      <c r="Q320" s="29"/>
      <c r="R320" s="29"/>
      <c r="S320" s="29">
        <v>43425</v>
      </c>
      <c r="T320" s="170"/>
    </row>
    <row r="321" spans="1:20" s="23" customFormat="1" ht="54" customHeight="1" x14ac:dyDescent="1.05">
      <c r="A321" s="31" t="s">
        <v>21371</v>
      </c>
      <c r="B321" s="31" t="s">
        <v>21372</v>
      </c>
      <c r="C321" s="31" t="s">
        <v>21373</v>
      </c>
      <c r="D321" s="31" t="s">
        <v>21374</v>
      </c>
      <c r="E321" s="31" t="s">
        <v>101</v>
      </c>
      <c r="F321" s="31" t="s">
        <v>102</v>
      </c>
      <c r="G321" s="31" t="s">
        <v>16216</v>
      </c>
      <c r="H321" s="31" t="s">
        <v>16967</v>
      </c>
      <c r="I321" s="38">
        <v>0.375</v>
      </c>
      <c r="J321" s="31" t="s">
        <v>57</v>
      </c>
      <c r="K321" s="31" t="s">
        <v>105</v>
      </c>
      <c r="L321" s="31" t="s">
        <v>106</v>
      </c>
      <c r="M321" s="31" t="s">
        <v>491</v>
      </c>
      <c r="Q321" s="29"/>
      <c r="R321" s="29"/>
      <c r="S321" s="29">
        <v>26200</v>
      </c>
      <c r="T321" s="29"/>
    </row>
    <row r="322" spans="1:20" s="23" customFormat="1" ht="54" customHeight="1" x14ac:dyDescent="1.05">
      <c r="A322" s="31" t="s">
        <v>21375</v>
      </c>
      <c r="B322" s="31" t="s">
        <v>4153</v>
      </c>
      <c r="C322" s="31" t="s">
        <v>21376</v>
      </c>
      <c r="D322" s="31" t="s">
        <v>21377</v>
      </c>
      <c r="E322" s="31" t="s">
        <v>101</v>
      </c>
      <c r="F322" s="31" t="s">
        <v>123</v>
      </c>
      <c r="G322" s="31" t="s">
        <v>16223</v>
      </c>
      <c r="H322" s="31" t="s">
        <v>16967</v>
      </c>
      <c r="I322" s="38">
        <v>0.25</v>
      </c>
      <c r="J322" s="31" t="s">
        <v>57</v>
      </c>
      <c r="K322" s="31" t="s">
        <v>105</v>
      </c>
      <c r="L322" s="31" t="s">
        <v>106</v>
      </c>
      <c r="M322" s="31" t="s">
        <v>995</v>
      </c>
      <c r="Q322" s="29"/>
      <c r="R322" s="29"/>
      <c r="S322" s="29">
        <v>43925</v>
      </c>
      <c r="T322" s="29"/>
    </row>
    <row r="323" spans="1:20" s="23" customFormat="1" ht="54" customHeight="1" x14ac:dyDescent="1.05">
      <c r="A323" s="31" t="s">
        <v>21378</v>
      </c>
      <c r="B323" s="31" t="s">
        <v>21379</v>
      </c>
      <c r="C323" s="31" t="s">
        <v>21380</v>
      </c>
      <c r="D323" s="31" t="s">
        <v>21381</v>
      </c>
      <c r="E323" s="31" t="s">
        <v>101</v>
      </c>
      <c r="F323" s="31" t="s">
        <v>123</v>
      </c>
      <c r="G323" s="31" t="s">
        <v>16205</v>
      </c>
      <c r="H323" s="31" t="s">
        <v>17112</v>
      </c>
      <c r="I323" s="38">
        <v>0.83333333333333337</v>
      </c>
      <c r="J323" s="31" t="s">
        <v>57</v>
      </c>
      <c r="K323" s="31" t="s">
        <v>105</v>
      </c>
      <c r="L323" s="31" t="s">
        <v>106</v>
      </c>
      <c r="M323" s="31" t="s">
        <v>995</v>
      </c>
      <c r="Q323" s="29"/>
      <c r="R323" s="29"/>
      <c r="S323" s="29">
        <v>43925</v>
      </c>
      <c r="T323" s="29"/>
    </row>
    <row r="324" spans="1:20" s="23" customFormat="1" ht="54" customHeight="1" x14ac:dyDescent="1.3">
      <c r="A324" s="679" t="s">
        <v>22223</v>
      </c>
      <c r="B324" s="680"/>
      <c r="C324" s="680"/>
      <c r="D324" s="680"/>
      <c r="E324" s="680"/>
      <c r="F324" s="680"/>
      <c r="G324" s="680"/>
      <c r="H324" s="680"/>
      <c r="I324" s="680"/>
      <c r="J324" s="680"/>
      <c r="K324" s="680"/>
      <c r="L324" s="680"/>
      <c r="M324" s="681"/>
      <c r="Q324" s="29"/>
      <c r="R324" s="29"/>
      <c r="S324" s="29"/>
      <c r="T324" s="29"/>
    </row>
    <row r="325" spans="1:20" s="23" customFormat="1" ht="54" customHeight="1" x14ac:dyDescent="1.05">
      <c r="A325" s="31" t="s">
        <v>21956</v>
      </c>
      <c r="B325" s="31" t="s">
        <v>21957</v>
      </c>
      <c r="C325" s="31" t="s">
        <v>21958</v>
      </c>
      <c r="D325" s="31" t="s">
        <v>21959</v>
      </c>
      <c r="E325" s="31" t="s">
        <v>687</v>
      </c>
      <c r="F325" s="31" t="s">
        <v>123</v>
      </c>
      <c r="G325" s="31" t="s">
        <v>16248</v>
      </c>
      <c r="H325" s="31" t="s">
        <v>18842</v>
      </c>
      <c r="I325" s="38">
        <v>0.41666666666666669</v>
      </c>
      <c r="J325" s="31" t="s">
        <v>57</v>
      </c>
      <c r="K325" s="31" t="s">
        <v>105</v>
      </c>
      <c r="L325" s="31" t="s">
        <v>106</v>
      </c>
      <c r="M325" s="31" t="s">
        <v>995</v>
      </c>
      <c r="Q325" s="29"/>
      <c r="R325" s="29"/>
      <c r="S325" s="29">
        <v>43425</v>
      </c>
      <c r="T325" s="29"/>
    </row>
    <row r="326" spans="1:20" s="23" customFormat="1" ht="54" customHeight="1" x14ac:dyDescent="1.05">
      <c r="A326" s="31" t="s">
        <v>21960</v>
      </c>
      <c r="B326" s="31" t="s">
        <v>10677</v>
      </c>
      <c r="C326" s="31" t="s">
        <v>21961</v>
      </c>
      <c r="D326" s="31" t="s">
        <v>21962</v>
      </c>
      <c r="E326" s="31" t="s">
        <v>687</v>
      </c>
      <c r="F326" s="31" t="s">
        <v>102</v>
      </c>
      <c r="G326" s="31" t="s">
        <v>16324</v>
      </c>
      <c r="H326" s="31" t="s">
        <v>18842</v>
      </c>
      <c r="I326" s="38">
        <v>0.41666666666666669</v>
      </c>
      <c r="J326" s="31" t="s">
        <v>57</v>
      </c>
      <c r="K326" s="31" t="s">
        <v>105</v>
      </c>
      <c r="L326" s="31" t="s">
        <v>106</v>
      </c>
      <c r="M326" s="31" t="s">
        <v>107</v>
      </c>
      <c r="Q326" s="29"/>
      <c r="R326" s="29"/>
      <c r="S326" s="29">
        <v>22200</v>
      </c>
      <c r="T326" s="29"/>
    </row>
    <row r="327" spans="1:20" s="23" customFormat="1" ht="54" customHeight="1" x14ac:dyDescent="1.05">
      <c r="A327" s="31" t="s">
        <v>21963</v>
      </c>
      <c r="B327" s="31" t="s">
        <v>21964</v>
      </c>
      <c r="C327" s="31" t="s">
        <v>21965</v>
      </c>
      <c r="D327" s="31" t="s">
        <v>21966</v>
      </c>
      <c r="E327" s="31" t="s">
        <v>688</v>
      </c>
      <c r="F327" s="31" t="s">
        <v>123</v>
      </c>
      <c r="G327" s="31" t="s">
        <v>16287</v>
      </c>
      <c r="H327" s="31" t="s">
        <v>17473</v>
      </c>
      <c r="I327" s="38">
        <v>0.33333333333333331</v>
      </c>
      <c r="J327" s="31" t="s">
        <v>57</v>
      </c>
      <c r="K327" s="31" t="s">
        <v>105</v>
      </c>
      <c r="L327" s="31" t="s">
        <v>125</v>
      </c>
      <c r="M327" s="31" t="s">
        <v>194</v>
      </c>
      <c r="Q327" s="29"/>
      <c r="R327" s="29"/>
      <c r="S327" s="29">
        <v>28330</v>
      </c>
      <c r="T327" s="29"/>
    </row>
    <row r="328" spans="1:20" s="23" customFormat="1" ht="54" customHeight="1" x14ac:dyDescent="1.05">
      <c r="A328" s="31" t="s">
        <v>21967</v>
      </c>
      <c r="B328" s="31" t="s">
        <v>21968</v>
      </c>
      <c r="C328" s="31" t="s">
        <v>21969</v>
      </c>
      <c r="D328" s="31" t="s">
        <v>21970</v>
      </c>
      <c r="E328" s="31" t="s">
        <v>688</v>
      </c>
      <c r="F328" s="31" t="s">
        <v>123</v>
      </c>
      <c r="G328" s="31" t="s">
        <v>16287</v>
      </c>
      <c r="H328" s="31" t="s">
        <v>17473</v>
      </c>
      <c r="I328" s="38">
        <v>0.33333333333333331</v>
      </c>
      <c r="J328" s="31" t="s">
        <v>57</v>
      </c>
      <c r="K328" s="31" t="s">
        <v>105</v>
      </c>
      <c r="L328" s="31" t="s">
        <v>533</v>
      </c>
      <c r="M328" s="31" t="s">
        <v>194</v>
      </c>
      <c r="Q328" s="29"/>
      <c r="R328" s="29"/>
      <c r="S328" s="29">
        <v>17730</v>
      </c>
      <c r="T328" s="29"/>
    </row>
    <row r="329" spans="1:20" s="23" customFormat="1" ht="54" customHeight="1" x14ac:dyDescent="1.05">
      <c r="A329" s="423" t="s">
        <v>21971</v>
      </c>
      <c r="B329" s="423" t="s">
        <v>2248</v>
      </c>
      <c r="C329" s="423" t="s">
        <v>21972</v>
      </c>
      <c r="D329" s="423" t="s">
        <v>21973</v>
      </c>
      <c r="E329" s="423" t="s">
        <v>17263</v>
      </c>
      <c r="F329" s="423" t="s">
        <v>123</v>
      </c>
      <c r="G329" s="423" t="s">
        <v>22225</v>
      </c>
      <c r="H329" s="423" t="s">
        <v>17473</v>
      </c>
      <c r="I329" s="424">
        <v>0.33333333333333331</v>
      </c>
      <c r="J329" s="423" t="s">
        <v>57</v>
      </c>
      <c r="K329" s="423" t="s">
        <v>105</v>
      </c>
      <c r="L329" s="423" t="s">
        <v>106</v>
      </c>
      <c r="M329" s="423" t="s">
        <v>13380</v>
      </c>
      <c r="Q329" s="29"/>
      <c r="R329" s="29"/>
      <c r="S329" s="29">
        <v>43425</v>
      </c>
      <c r="T329" s="29"/>
    </row>
    <row r="330" spans="1:20" s="23" customFormat="1" ht="54" customHeight="1" x14ac:dyDescent="1.05">
      <c r="A330" s="31" t="s">
        <v>21974</v>
      </c>
      <c r="B330" s="31" t="s">
        <v>21975</v>
      </c>
      <c r="C330" s="31" t="s">
        <v>21976</v>
      </c>
      <c r="D330" s="31" t="s">
        <v>21977</v>
      </c>
      <c r="E330" s="31" t="s">
        <v>688</v>
      </c>
      <c r="F330" s="31" t="s">
        <v>123</v>
      </c>
      <c r="G330" s="31" t="s">
        <v>16287</v>
      </c>
      <c r="H330" s="31" t="s">
        <v>17473</v>
      </c>
      <c r="I330" s="38">
        <v>0.33333333333333331</v>
      </c>
      <c r="J330" s="31" t="s">
        <v>57</v>
      </c>
      <c r="K330" s="31" t="s">
        <v>105</v>
      </c>
      <c r="L330" s="31" t="s">
        <v>533</v>
      </c>
      <c r="M330" s="31" t="s">
        <v>194</v>
      </c>
      <c r="Q330" s="29"/>
      <c r="R330" s="29"/>
      <c r="S330" s="29">
        <v>17730</v>
      </c>
      <c r="T330" s="29"/>
    </row>
    <row r="331" spans="1:20" s="23" customFormat="1" ht="54" customHeight="1" x14ac:dyDescent="1.05">
      <c r="A331" s="31" t="s">
        <v>21978</v>
      </c>
      <c r="B331" s="31" t="s">
        <v>12444</v>
      </c>
      <c r="C331" s="31" t="s">
        <v>21979</v>
      </c>
      <c r="D331" s="31" t="s">
        <v>21980</v>
      </c>
      <c r="E331" s="31" t="s">
        <v>688</v>
      </c>
      <c r="F331" s="31" t="s">
        <v>123</v>
      </c>
      <c r="G331" s="31" t="s">
        <v>16287</v>
      </c>
      <c r="H331" s="31" t="s">
        <v>17473</v>
      </c>
      <c r="I331" s="38">
        <v>0.33333333333333331</v>
      </c>
      <c r="J331" s="31" t="s">
        <v>57</v>
      </c>
      <c r="K331" s="31" t="s">
        <v>105</v>
      </c>
      <c r="L331" s="31" t="s">
        <v>125</v>
      </c>
      <c r="M331" s="31" t="s">
        <v>194</v>
      </c>
      <c r="Q331" s="29"/>
      <c r="R331" s="29"/>
      <c r="S331" s="29">
        <v>28330</v>
      </c>
      <c r="T331" s="29"/>
    </row>
    <row r="332" spans="1:20" s="23" customFormat="1" ht="54" customHeight="1" x14ac:dyDescent="1.05">
      <c r="A332" s="31" t="s">
        <v>21981</v>
      </c>
      <c r="B332" s="31" t="s">
        <v>21982</v>
      </c>
      <c r="C332" s="31" t="s">
        <v>21983</v>
      </c>
      <c r="D332" s="31" t="s">
        <v>21984</v>
      </c>
      <c r="E332" s="31" t="s">
        <v>688</v>
      </c>
      <c r="F332" s="31" t="s">
        <v>123</v>
      </c>
      <c r="G332" s="31" t="s">
        <v>16287</v>
      </c>
      <c r="H332" s="31" t="s">
        <v>17473</v>
      </c>
      <c r="I332" s="38">
        <v>0.33333333333333331</v>
      </c>
      <c r="J332" s="31" t="s">
        <v>57</v>
      </c>
      <c r="K332" s="31" t="s">
        <v>105</v>
      </c>
      <c r="L332" s="31" t="s">
        <v>533</v>
      </c>
      <c r="M332" s="31" t="s">
        <v>194</v>
      </c>
      <c r="Q332" s="29"/>
      <c r="R332" s="29"/>
      <c r="S332" s="29">
        <v>17730</v>
      </c>
      <c r="T332" s="29"/>
    </row>
    <row r="333" spans="1:20" s="23" customFormat="1" ht="54" customHeight="1" x14ac:dyDescent="1.05">
      <c r="A333" s="31" t="s">
        <v>21985</v>
      </c>
      <c r="B333" s="31" t="s">
        <v>21986</v>
      </c>
      <c r="C333" s="31" t="s">
        <v>21987</v>
      </c>
      <c r="D333" s="31" t="s">
        <v>21988</v>
      </c>
      <c r="E333" s="31" t="s">
        <v>688</v>
      </c>
      <c r="F333" s="31" t="s">
        <v>123</v>
      </c>
      <c r="G333" s="31" t="s">
        <v>16287</v>
      </c>
      <c r="H333" s="31" t="s">
        <v>17473</v>
      </c>
      <c r="I333" s="38">
        <v>0.33333333333333331</v>
      </c>
      <c r="J333" s="31" t="s">
        <v>57</v>
      </c>
      <c r="K333" s="31" t="s">
        <v>105</v>
      </c>
      <c r="L333" s="31" t="s">
        <v>125</v>
      </c>
      <c r="M333" s="31" t="s">
        <v>194</v>
      </c>
      <c r="Q333" s="29"/>
      <c r="R333" s="29"/>
      <c r="S333" s="29">
        <v>28330</v>
      </c>
      <c r="T333" s="29"/>
    </row>
    <row r="334" spans="1:20" s="23" customFormat="1" ht="54" customHeight="1" x14ac:dyDescent="1.05">
      <c r="A334" s="31" t="s">
        <v>21989</v>
      </c>
      <c r="B334" s="31" t="s">
        <v>21990</v>
      </c>
      <c r="C334" s="31" t="s">
        <v>21991</v>
      </c>
      <c r="D334" s="31" t="s">
        <v>21992</v>
      </c>
      <c r="E334" s="31" t="s">
        <v>688</v>
      </c>
      <c r="F334" s="31" t="s">
        <v>123</v>
      </c>
      <c r="G334" s="31" t="s">
        <v>16287</v>
      </c>
      <c r="H334" s="31" t="s">
        <v>17473</v>
      </c>
      <c r="I334" s="38">
        <v>0.33333333333333331</v>
      </c>
      <c r="J334" s="31" t="s">
        <v>57</v>
      </c>
      <c r="K334" s="31" t="s">
        <v>105</v>
      </c>
      <c r="L334" s="31" t="s">
        <v>533</v>
      </c>
      <c r="M334" s="31" t="s">
        <v>194</v>
      </c>
      <c r="Q334" s="29"/>
      <c r="R334" s="29"/>
      <c r="S334" s="29">
        <v>17730</v>
      </c>
      <c r="T334" s="29"/>
    </row>
    <row r="335" spans="1:20" s="23" customFormat="1" ht="54" customHeight="1" x14ac:dyDescent="1.05">
      <c r="A335" s="31" t="s">
        <v>21993</v>
      </c>
      <c r="B335" s="31" t="s">
        <v>4574</v>
      </c>
      <c r="C335" s="31" t="s">
        <v>21994</v>
      </c>
      <c r="D335" s="31" t="s">
        <v>21995</v>
      </c>
      <c r="E335" s="31" t="s">
        <v>688</v>
      </c>
      <c r="F335" s="31" t="s">
        <v>123</v>
      </c>
      <c r="G335" s="31" t="s">
        <v>16287</v>
      </c>
      <c r="H335" s="31" t="s">
        <v>17473</v>
      </c>
      <c r="I335" s="38">
        <v>0.33333333333333331</v>
      </c>
      <c r="J335" s="31" t="s">
        <v>57</v>
      </c>
      <c r="K335" s="31" t="s">
        <v>105</v>
      </c>
      <c r="L335" s="31" t="s">
        <v>106</v>
      </c>
      <c r="M335" s="31" t="s">
        <v>194</v>
      </c>
      <c r="Q335" s="29"/>
      <c r="R335" s="29"/>
      <c r="S335" s="29">
        <v>38950</v>
      </c>
      <c r="T335" s="29"/>
    </row>
    <row r="336" spans="1:20" s="23" customFormat="1" ht="54" customHeight="1" x14ac:dyDescent="1.05">
      <c r="A336" s="688" t="s">
        <v>22805</v>
      </c>
      <c r="B336" s="689"/>
      <c r="C336" s="689"/>
      <c r="D336" s="689"/>
      <c r="E336" s="689"/>
      <c r="F336" s="689"/>
      <c r="G336" s="689"/>
      <c r="H336" s="689"/>
      <c r="I336" s="689"/>
      <c r="J336" s="689"/>
      <c r="K336" s="689"/>
      <c r="L336" s="689"/>
      <c r="M336" s="690"/>
      <c r="Q336" s="29"/>
      <c r="R336" s="29"/>
      <c r="S336" s="29"/>
      <c r="T336" s="29"/>
    </row>
    <row r="337" spans="1:20" s="23" customFormat="1" ht="54" customHeight="1" x14ac:dyDescent="1.05">
      <c r="A337" s="31" t="s">
        <v>22546</v>
      </c>
      <c r="B337" s="31" t="s">
        <v>1108</v>
      </c>
      <c r="C337" s="31" t="s">
        <v>22547</v>
      </c>
      <c r="D337" s="31" t="s">
        <v>22548</v>
      </c>
      <c r="E337" s="31" t="s">
        <v>101</v>
      </c>
      <c r="F337" s="31" t="s">
        <v>123</v>
      </c>
      <c r="G337" s="31" t="s">
        <v>16223</v>
      </c>
      <c r="H337" s="31" t="s">
        <v>21136</v>
      </c>
      <c r="I337" s="38">
        <v>0.16666666666666666</v>
      </c>
      <c r="J337" s="31" t="s">
        <v>57</v>
      </c>
      <c r="K337" s="31" t="s">
        <v>105</v>
      </c>
      <c r="L337" s="31" t="s">
        <v>106</v>
      </c>
      <c r="M337" s="31" t="s">
        <v>995</v>
      </c>
      <c r="Q337" s="29"/>
      <c r="R337" s="29"/>
      <c r="S337" s="29">
        <v>43925</v>
      </c>
      <c r="T337" s="29"/>
    </row>
    <row r="338" spans="1:20" s="23" customFormat="1" ht="54" customHeight="1" x14ac:dyDescent="1.05">
      <c r="A338" s="31" t="s">
        <v>22549</v>
      </c>
      <c r="B338" s="31" t="s">
        <v>8768</v>
      </c>
      <c r="C338" s="31" t="s">
        <v>22550</v>
      </c>
      <c r="D338" s="31" t="s">
        <v>22551</v>
      </c>
      <c r="E338" s="31" t="s">
        <v>101</v>
      </c>
      <c r="F338" s="31" t="s">
        <v>123</v>
      </c>
      <c r="G338" s="31" t="s">
        <v>16223</v>
      </c>
      <c r="H338" s="31" t="s">
        <v>21136</v>
      </c>
      <c r="I338" s="38">
        <v>0.16666666666666666</v>
      </c>
      <c r="J338" s="31" t="s">
        <v>57</v>
      </c>
      <c r="K338" s="31" t="s">
        <v>105</v>
      </c>
      <c r="L338" s="31" t="s">
        <v>106</v>
      </c>
      <c r="M338" s="31" t="s">
        <v>995</v>
      </c>
      <c r="Q338" s="29"/>
      <c r="R338" s="29"/>
      <c r="S338" s="29">
        <v>43925</v>
      </c>
      <c r="T338" s="29"/>
    </row>
    <row r="339" spans="1:20" s="23" customFormat="1" ht="54" customHeight="1" x14ac:dyDescent="1.05">
      <c r="A339" s="31" t="s">
        <v>22552</v>
      </c>
      <c r="B339" s="31" t="s">
        <v>22553</v>
      </c>
      <c r="C339" s="31" t="s">
        <v>22554</v>
      </c>
      <c r="D339" s="31" t="s">
        <v>22555</v>
      </c>
      <c r="E339" s="31" t="s">
        <v>687</v>
      </c>
      <c r="F339" s="31" t="s">
        <v>123</v>
      </c>
      <c r="G339" s="31" t="s">
        <v>16504</v>
      </c>
      <c r="H339" s="31" t="s">
        <v>17126</v>
      </c>
      <c r="I339" s="38">
        <v>0.29166666666666669</v>
      </c>
      <c r="J339" s="31" t="s">
        <v>57</v>
      </c>
      <c r="K339" s="31" t="s">
        <v>105</v>
      </c>
      <c r="L339" s="31" t="s">
        <v>106</v>
      </c>
      <c r="M339" s="31" t="s">
        <v>995</v>
      </c>
      <c r="Q339" s="29"/>
      <c r="R339" s="29"/>
      <c r="S339" s="29">
        <v>43425</v>
      </c>
      <c r="T339" s="29"/>
    </row>
    <row r="340" spans="1:20" s="23" customFormat="1" ht="54" customHeight="1" x14ac:dyDescent="1.05">
      <c r="A340" s="31" t="s">
        <v>22556</v>
      </c>
      <c r="B340" s="31" t="s">
        <v>5389</v>
      </c>
      <c r="C340" s="31" t="s">
        <v>22557</v>
      </c>
      <c r="D340" s="31" t="s">
        <v>22558</v>
      </c>
      <c r="E340" s="31" t="s">
        <v>101</v>
      </c>
      <c r="F340" s="31" t="s">
        <v>123</v>
      </c>
      <c r="G340" s="31" t="s">
        <v>16223</v>
      </c>
      <c r="H340" s="31" t="s">
        <v>21136</v>
      </c>
      <c r="I340" s="38">
        <v>0.16666666666666666</v>
      </c>
      <c r="J340" s="31" t="s">
        <v>57</v>
      </c>
      <c r="K340" s="31" t="s">
        <v>105</v>
      </c>
      <c r="L340" s="31" t="s">
        <v>106</v>
      </c>
      <c r="M340" s="31" t="s">
        <v>995</v>
      </c>
      <c r="Q340" s="29"/>
      <c r="R340" s="29"/>
      <c r="S340" s="29">
        <v>43925</v>
      </c>
      <c r="T340" s="29"/>
    </row>
    <row r="341" spans="1:20" s="23" customFormat="1" ht="54" customHeight="1" x14ac:dyDescent="1.3">
      <c r="A341" s="679" t="s">
        <v>22957</v>
      </c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0"/>
      <c r="P341" s="681"/>
      <c r="Q341" s="29"/>
      <c r="R341" s="29"/>
      <c r="S341" s="29"/>
      <c r="T341" s="29"/>
    </row>
    <row r="342" spans="1:20" s="23" customFormat="1" ht="54" customHeight="1" x14ac:dyDescent="1.05">
      <c r="A342" s="31" t="s">
        <v>22906</v>
      </c>
      <c r="B342" s="31" t="s">
        <v>20927</v>
      </c>
      <c r="C342" s="31" t="s">
        <v>22907</v>
      </c>
      <c r="D342" s="31" t="s">
        <v>22908</v>
      </c>
      <c r="E342" s="31" t="s">
        <v>687</v>
      </c>
      <c r="F342" s="31" t="s">
        <v>102</v>
      </c>
      <c r="G342" s="31" t="s">
        <v>17122</v>
      </c>
      <c r="H342" s="31" t="s">
        <v>17112</v>
      </c>
      <c r="I342" s="38">
        <v>0.375</v>
      </c>
      <c r="J342" s="31" t="s">
        <v>57</v>
      </c>
      <c r="K342" s="31" t="s">
        <v>105</v>
      </c>
      <c r="L342" s="31" t="s">
        <v>106</v>
      </c>
      <c r="M342" s="31" t="s">
        <v>107</v>
      </c>
      <c r="Q342" s="29"/>
      <c r="R342" s="29"/>
      <c r="S342" s="29">
        <v>22200</v>
      </c>
      <c r="T342" s="29"/>
    </row>
    <row r="343" spans="1:20" s="23" customFormat="1" ht="54" customHeight="1" x14ac:dyDescent="1.05">
      <c r="A343" s="31" t="s">
        <v>22909</v>
      </c>
      <c r="B343" s="31" t="s">
        <v>22910</v>
      </c>
      <c r="C343" s="31" t="s">
        <v>22911</v>
      </c>
      <c r="D343" s="31" t="s">
        <v>22912</v>
      </c>
      <c r="E343" s="31" t="s">
        <v>687</v>
      </c>
      <c r="F343" s="31" t="s">
        <v>102</v>
      </c>
      <c r="G343" s="31" t="s">
        <v>17122</v>
      </c>
      <c r="H343" s="31" t="s">
        <v>17112</v>
      </c>
      <c r="I343" s="38">
        <v>0.375</v>
      </c>
      <c r="J343" s="31" t="s">
        <v>57</v>
      </c>
      <c r="K343" s="31" t="s">
        <v>105</v>
      </c>
      <c r="L343" s="31" t="s">
        <v>106</v>
      </c>
      <c r="M343" s="31" t="s">
        <v>107</v>
      </c>
      <c r="Q343" s="29"/>
      <c r="R343" s="29"/>
      <c r="S343" s="29">
        <v>22200</v>
      </c>
      <c r="T343" s="29"/>
    </row>
    <row r="344" spans="1:20" s="23" customFormat="1" ht="54" customHeight="1" x14ac:dyDescent="0.7">
      <c r="A344" s="682" t="s">
        <v>23235</v>
      </c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  <c r="L344" s="683"/>
      <c r="M344" s="684"/>
      <c r="Q344" s="29"/>
      <c r="R344" s="29"/>
      <c r="S344" s="29"/>
      <c r="T344" s="29"/>
    </row>
    <row r="345" spans="1:20" s="23" customFormat="1" ht="54" customHeight="1" x14ac:dyDescent="1.05">
      <c r="A345" s="31" t="s">
        <v>23121</v>
      </c>
      <c r="B345" s="31" t="s">
        <v>18770</v>
      </c>
      <c r="C345" s="31" t="s">
        <v>23122</v>
      </c>
      <c r="D345" s="31" t="s">
        <v>23123</v>
      </c>
      <c r="E345" s="31" t="s">
        <v>688</v>
      </c>
      <c r="F345" s="31" t="s">
        <v>123</v>
      </c>
      <c r="G345" s="31" t="s">
        <v>16287</v>
      </c>
      <c r="H345" s="31" t="s">
        <v>17112</v>
      </c>
      <c r="I345" s="38">
        <v>0.41666666666666669</v>
      </c>
      <c r="J345" s="31" t="s">
        <v>57</v>
      </c>
      <c r="K345" s="31" t="s">
        <v>105</v>
      </c>
      <c r="L345" s="31" t="s">
        <v>106</v>
      </c>
      <c r="M345" s="31" t="s">
        <v>194</v>
      </c>
      <c r="Q345" s="29"/>
      <c r="R345" s="29"/>
      <c r="S345" s="29">
        <v>38950</v>
      </c>
      <c r="T345" s="29"/>
    </row>
    <row r="346" spans="1:20" s="23" customFormat="1" ht="54" customHeight="1" x14ac:dyDescent="1.05">
      <c r="A346" s="31" t="s">
        <v>23124</v>
      </c>
      <c r="B346" s="31" t="s">
        <v>23125</v>
      </c>
      <c r="C346" s="31" t="s">
        <v>23126</v>
      </c>
      <c r="D346" s="31" t="s">
        <v>23127</v>
      </c>
      <c r="E346" s="31" t="s">
        <v>688</v>
      </c>
      <c r="F346" s="31" t="s">
        <v>123</v>
      </c>
      <c r="G346" s="31" t="s">
        <v>16287</v>
      </c>
      <c r="H346" s="31" t="s">
        <v>17112</v>
      </c>
      <c r="I346" s="38">
        <v>0.41666666666666669</v>
      </c>
      <c r="J346" s="31" t="s">
        <v>57</v>
      </c>
      <c r="K346" s="31" t="s">
        <v>105</v>
      </c>
      <c r="L346" s="31" t="s">
        <v>125</v>
      </c>
      <c r="M346" s="31" t="s">
        <v>194</v>
      </c>
      <c r="Q346" s="29"/>
      <c r="R346" s="29"/>
      <c r="S346" s="29">
        <v>28330</v>
      </c>
      <c r="T346" s="29"/>
    </row>
    <row r="347" spans="1:20" s="23" customFormat="1" ht="54" customHeight="1" x14ac:dyDescent="1.05">
      <c r="A347" s="31" t="s">
        <v>23128</v>
      </c>
      <c r="B347" s="31" t="s">
        <v>23129</v>
      </c>
      <c r="C347" s="31" t="s">
        <v>23130</v>
      </c>
      <c r="D347" s="31" t="s">
        <v>23131</v>
      </c>
      <c r="E347" s="31" t="s">
        <v>688</v>
      </c>
      <c r="F347" s="31" t="s">
        <v>123</v>
      </c>
      <c r="G347" s="31" t="s">
        <v>16287</v>
      </c>
      <c r="H347" s="31" t="s">
        <v>17112</v>
      </c>
      <c r="I347" s="38">
        <v>0.41666666666666669</v>
      </c>
      <c r="J347" s="31" t="s">
        <v>57</v>
      </c>
      <c r="K347" s="31" t="s">
        <v>105</v>
      </c>
      <c r="L347" s="31" t="s">
        <v>106</v>
      </c>
      <c r="M347" s="31" t="s">
        <v>194</v>
      </c>
      <c r="Q347" s="29"/>
      <c r="R347" s="29"/>
      <c r="S347" s="29">
        <v>38950</v>
      </c>
      <c r="T347" s="29"/>
    </row>
    <row r="348" spans="1:20" s="23" customFormat="1" ht="54" customHeight="1" x14ac:dyDescent="1.05">
      <c r="A348" s="31" t="s">
        <v>23132</v>
      </c>
      <c r="B348" s="31" t="s">
        <v>975</v>
      </c>
      <c r="C348" s="31" t="s">
        <v>23133</v>
      </c>
      <c r="D348" s="31" t="s">
        <v>23134</v>
      </c>
      <c r="E348" s="31" t="s">
        <v>688</v>
      </c>
      <c r="F348" s="31" t="s">
        <v>123</v>
      </c>
      <c r="G348" s="31" t="s">
        <v>16287</v>
      </c>
      <c r="H348" s="31" t="s">
        <v>17112</v>
      </c>
      <c r="I348" s="38">
        <v>0.41666666666666669</v>
      </c>
      <c r="J348" s="31" t="s">
        <v>57</v>
      </c>
      <c r="K348" s="31" t="s">
        <v>105</v>
      </c>
      <c r="L348" s="31" t="s">
        <v>106</v>
      </c>
      <c r="M348" s="31" t="s">
        <v>194</v>
      </c>
      <c r="Q348" s="29"/>
      <c r="R348" s="29"/>
      <c r="S348" s="29">
        <v>38950</v>
      </c>
      <c r="T348" s="29"/>
    </row>
    <row r="349" spans="1:20" s="23" customFormat="1" ht="54" customHeight="1" x14ac:dyDescent="1.05">
      <c r="A349" s="31" t="s">
        <v>23135</v>
      </c>
      <c r="B349" s="31" t="s">
        <v>23136</v>
      </c>
      <c r="C349" s="31" t="s">
        <v>23137</v>
      </c>
      <c r="D349" s="31" t="s">
        <v>23138</v>
      </c>
      <c r="E349" s="31" t="s">
        <v>688</v>
      </c>
      <c r="F349" s="31" t="s">
        <v>123</v>
      </c>
      <c r="G349" s="31" t="s">
        <v>16287</v>
      </c>
      <c r="H349" s="31" t="s">
        <v>17112</v>
      </c>
      <c r="I349" s="38">
        <v>0.41666666666666669</v>
      </c>
      <c r="J349" s="31" t="s">
        <v>57</v>
      </c>
      <c r="K349" s="31" t="s">
        <v>105</v>
      </c>
      <c r="L349" s="31" t="s">
        <v>276</v>
      </c>
      <c r="M349" s="31" t="s">
        <v>194</v>
      </c>
      <c r="Q349" s="29"/>
      <c r="R349" s="29"/>
      <c r="S349" s="29">
        <v>17200</v>
      </c>
      <c r="T349" s="29"/>
    </row>
    <row r="350" spans="1:20" s="23" customFormat="1" ht="54" customHeight="1" x14ac:dyDescent="1.05">
      <c r="A350" s="31" t="s">
        <v>23139</v>
      </c>
      <c r="B350" s="31" t="s">
        <v>23140</v>
      </c>
      <c r="C350" s="31" t="s">
        <v>23141</v>
      </c>
      <c r="D350" s="31" t="s">
        <v>23142</v>
      </c>
      <c r="E350" s="31" t="s">
        <v>688</v>
      </c>
      <c r="F350" s="31" t="s">
        <v>123</v>
      </c>
      <c r="G350" s="31" t="s">
        <v>16287</v>
      </c>
      <c r="H350" s="31" t="s">
        <v>17112</v>
      </c>
      <c r="I350" s="38">
        <v>0.41666666666666669</v>
      </c>
      <c r="J350" s="31" t="s">
        <v>57</v>
      </c>
      <c r="K350" s="31" t="s">
        <v>105</v>
      </c>
      <c r="L350" s="31" t="s">
        <v>125</v>
      </c>
      <c r="M350" s="31" t="s">
        <v>194</v>
      </c>
      <c r="Q350" s="29"/>
      <c r="R350" s="29"/>
      <c r="S350" s="29">
        <v>28330</v>
      </c>
      <c r="T350" s="29"/>
    </row>
    <row r="351" spans="1:20" s="23" customFormat="1" ht="54" customHeight="1" x14ac:dyDescent="1.05">
      <c r="A351" s="31" t="s">
        <v>23143</v>
      </c>
      <c r="B351" s="31" t="s">
        <v>23144</v>
      </c>
      <c r="C351" s="31" t="s">
        <v>23145</v>
      </c>
      <c r="D351" s="31" t="s">
        <v>23146</v>
      </c>
      <c r="E351" s="31" t="s">
        <v>688</v>
      </c>
      <c r="F351" s="31" t="s">
        <v>123</v>
      </c>
      <c r="G351" s="31" t="s">
        <v>16287</v>
      </c>
      <c r="H351" s="31" t="s">
        <v>17112</v>
      </c>
      <c r="I351" s="38">
        <v>0.41666666666666669</v>
      </c>
      <c r="J351" s="31" t="s">
        <v>57</v>
      </c>
      <c r="K351" s="31" t="s">
        <v>105</v>
      </c>
      <c r="L351" s="31" t="s">
        <v>276</v>
      </c>
      <c r="M351" s="31" t="s">
        <v>194</v>
      </c>
      <c r="Q351" s="29"/>
      <c r="R351" s="29"/>
      <c r="S351" s="29">
        <v>17200</v>
      </c>
      <c r="T351" s="29"/>
    </row>
    <row r="352" spans="1:20" s="23" customFormat="1" ht="54" customHeight="1" x14ac:dyDescent="1.05">
      <c r="A352" s="31" t="s">
        <v>23147</v>
      </c>
      <c r="B352" s="31" t="s">
        <v>23148</v>
      </c>
      <c r="C352" s="31" t="s">
        <v>23149</v>
      </c>
      <c r="D352" s="31" t="s">
        <v>23150</v>
      </c>
      <c r="E352" s="31" t="s">
        <v>688</v>
      </c>
      <c r="F352" s="31" t="s">
        <v>123</v>
      </c>
      <c r="G352" s="31" t="s">
        <v>16287</v>
      </c>
      <c r="H352" s="31" t="s">
        <v>17112</v>
      </c>
      <c r="I352" s="38">
        <v>0.41666666666666669</v>
      </c>
      <c r="J352" s="31" t="s">
        <v>57</v>
      </c>
      <c r="K352" s="31" t="s">
        <v>105</v>
      </c>
      <c r="L352" s="31" t="s">
        <v>125</v>
      </c>
      <c r="M352" s="31" t="s">
        <v>194</v>
      </c>
      <c r="Q352" s="29"/>
      <c r="R352" s="29"/>
      <c r="S352" s="29">
        <v>28330</v>
      </c>
      <c r="T352" s="29"/>
    </row>
    <row r="353" spans="1:20" s="23" customFormat="1" ht="54" customHeight="1" x14ac:dyDescent="1.05">
      <c r="A353" s="31" t="s">
        <v>23151</v>
      </c>
      <c r="B353" s="31" t="s">
        <v>23152</v>
      </c>
      <c r="C353" s="31" t="s">
        <v>23153</v>
      </c>
      <c r="D353" s="31" t="s">
        <v>23154</v>
      </c>
      <c r="E353" s="31" t="s">
        <v>101</v>
      </c>
      <c r="F353" s="31" t="s">
        <v>102</v>
      </c>
      <c r="G353" s="31" t="s">
        <v>16190</v>
      </c>
      <c r="H353" s="31" t="s">
        <v>17112</v>
      </c>
      <c r="I353" s="38">
        <v>0.41666666666666669</v>
      </c>
      <c r="J353" s="31" t="s">
        <v>57</v>
      </c>
      <c r="K353" s="31" t="s">
        <v>105</v>
      </c>
      <c r="L353" s="31" t="s">
        <v>106</v>
      </c>
      <c r="M353" s="31" t="s">
        <v>491</v>
      </c>
      <c r="Q353" s="29"/>
      <c r="R353" s="29"/>
      <c r="S353" s="29">
        <v>26200</v>
      </c>
      <c r="T353" s="29"/>
    </row>
    <row r="354" spans="1:20" s="23" customFormat="1" ht="54" customHeight="1" x14ac:dyDescent="0.7">
      <c r="A354" s="698" t="s">
        <v>23245</v>
      </c>
      <c r="B354" s="699"/>
      <c r="C354" s="699"/>
      <c r="D354" s="699"/>
      <c r="E354" s="699"/>
      <c r="F354" s="699"/>
      <c r="G354" s="699"/>
      <c r="H354" s="699"/>
      <c r="I354" s="699"/>
      <c r="J354" s="699"/>
      <c r="K354" s="699"/>
      <c r="L354" s="699"/>
      <c r="M354" s="700"/>
      <c r="Q354" s="29"/>
      <c r="R354" s="29"/>
      <c r="S354" s="167"/>
      <c r="T354" s="29">
        <v>450000</v>
      </c>
    </row>
    <row r="355" spans="1:20" s="23" customFormat="1" ht="54" customHeight="1" x14ac:dyDescent="0.7">
      <c r="A355" s="698" t="s">
        <v>23242</v>
      </c>
      <c r="B355" s="699"/>
      <c r="C355" s="699"/>
      <c r="D355" s="699"/>
      <c r="E355" s="699"/>
      <c r="F355" s="699"/>
      <c r="G355" s="699"/>
      <c r="H355" s="699"/>
      <c r="I355" s="699"/>
      <c r="J355" s="699"/>
      <c r="K355" s="699"/>
      <c r="L355" s="699"/>
      <c r="M355" s="700"/>
      <c r="Q355" s="29"/>
      <c r="R355" s="29"/>
      <c r="S355" s="167"/>
      <c r="T355" s="29">
        <v>330000</v>
      </c>
    </row>
    <row r="356" spans="1:20" s="23" customFormat="1" ht="54" customHeight="1" x14ac:dyDescent="0.7">
      <c r="A356" s="682" t="s">
        <v>23919</v>
      </c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  <c r="L356" s="683"/>
      <c r="M356" s="684"/>
      <c r="Q356" s="29"/>
      <c r="R356" s="29"/>
      <c r="S356" s="29"/>
      <c r="T356" s="29"/>
    </row>
    <row r="357" spans="1:20" s="23" customFormat="1" ht="54" customHeight="1" x14ac:dyDescent="1.05">
      <c r="A357" s="31" t="s">
        <v>23685</v>
      </c>
      <c r="B357" s="31" t="s">
        <v>23686</v>
      </c>
      <c r="C357" s="31" t="s">
        <v>23687</v>
      </c>
      <c r="D357" s="31" t="s">
        <v>23688</v>
      </c>
      <c r="E357" s="31" t="s">
        <v>688</v>
      </c>
      <c r="F357" s="31" t="s">
        <v>123</v>
      </c>
      <c r="G357" s="31" t="s">
        <v>16287</v>
      </c>
      <c r="H357" s="31" t="s">
        <v>21136</v>
      </c>
      <c r="I357" s="38">
        <v>0.5</v>
      </c>
      <c r="J357" s="31" t="s">
        <v>1659</v>
      </c>
      <c r="K357" s="31" t="s">
        <v>105</v>
      </c>
      <c r="L357" s="31" t="s">
        <v>106</v>
      </c>
      <c r="M357" s="31" t="s">
        <v>194</v>
      </c>
      <c r="Q357" s="29"/>
      <c r="R357" s="29"/>
      <c r="S357" s="29">
        <v>38950</v>
      </c>
      <c r="T357" s="29"/>
    </row>
    <row r="358" spans="1:20" s="23" customFormat="1" ht="54" customHeight="1" x14ac:dyDescent="1.05">
      <c r="A358" s="31" t="s">
        <v>23689</v>
      </c>
      <c r="B358" s="31" t="s">
        <v>7253</v>
      </c>
      <c r="C358" s="31" t="s">
        <v>23690</v>
      </c>
      <c r="D358" s="31" t="s">
        <v>23691</v>
      </c>
      <c r="E358" s="31" t="s">
        <v>688</v>
      </c>
      <c r="F358" s="31" t="s">
        <v>123</v>
      </c>
      <c r="G358" s="31" t="s">
        <v>16287</v>
      </c>
      <c r="H358" s="31" t="s">
        <v>21136</v>
      </c>
      <c r="I358" s="38">
        <v>0.5</v>
      </c>
      <c r="J358" s="31" t="s">
        <v>1659</v>
      </c>
      <c r="K358" s="31" t="s">
        <v>105</v>
      </c>
      <c r="L358" s="31" t="s">
        <v>106</v>
      </c>
      <c r="M358" s="31" t="s">
        <v>194</v>
      </c>
      <c r="Q358" s="29"/>
      <c r="R358" s="29"/>
      <c r="S358" s="29">
        <v>38950</v>
      </c>
      <c r="T358" s="29"/>
    </row>
    <row r="359" spans="1:20" s="23" customFormat="1" ht="54" customHeight="1" x14ac:dyDescent="1.05">
      <c r="A359" s="31" t="s">
        <v>23692</v>
      </c>
      <c r="B359" s="31" t="s">
        <v>23152</v>
      </c>
      <c r="C359" s="31" t="s">
        <v>23693</v>
      </c>
      <c r="D359" s="31" t="s">
        <v>23694</v>
      </c>
      <c r="E359" s="31" t="s">
        <v>688</v>
      </c>
      <c r="F359" s="31" t="s">
        <v>123</v>
      </c>
      <c r="G359" s="31" t="s">
        <v>16287</v>
      </c>
      <c r="H359" s="31" t="s">
        <v>21136</v>
      </c>
      <c r="I359" s="38">
        <v>0.5</v>
      </c>
      <c r="J359" s="31" t="s">
        <v>1659</v>
      </c>
      <c r="K359" s="31" t="s">
        <v>105</v>
      </c>
      <c r="L359" s="31" t="s">
        <v>106</v>
      </c>
      <c r="M359" s="31" t="s">
        <v>194</v>
      </c>
      <c r="Q359" s="29"/>
      <c r="R359" s="29"/>
      <c r="S359" s="29">
        <v>38950</v>
      </c>
      <c r="T359" s="29"/>
    </row>
    <row r="360" spans="1:20" s="23" customFormat="1" ht="54" customHeight="1" x14ac:dyDescent="1.05">
      <c r="A360" s="31" t="s">
        <v>23695</v>
      </c>
      <c r="B360" s="31" t="s">
        <v>3200</v>
      </c>
      <c r="C360" s="31" t="s">
        <v>23696</v>
      </c>
      <c r="D360" s="31" t="s">
        <v>23697</v>
      </c>
      <c r="E360" s="31" t="s">
        <v>688</v>
      </c>
      <c r="F360" s="31" t="s">
        <v>123</v>
      </c>
      <c r="G360" s="31" t="s">
        <v>16287</v>
      </c>
      <c r="H360" s="31" t="s">
        <v>21136</v>
      </c>
      <c r="I360" s="38">
        <v>0.5</v>
      </c>
      <c r="J360" s="31" t="s">
        <v>1659</v>
      </c>
      <c r="K360" s="31" t="s">
        <v>105</v>
      </c>
      <c r="L360" s="31" t="s">
        <v>106</v>
      </c>
      <c r="M360" s="31" t="s">
        <v>194</v>
      </c>
      <c r="Q360" s="29"/>
      <c r="R360" s="29"/>
      <c r="S360" s="29">
        <v>38950</v>
      </c>
      <c r="T360" s="29"/>
    </row>
    <row r="361" spans="1:20" s="23" customFormat="1" ht="54" customHeight="1" x14ac:dyDescent="1.05">
      <c r="A361" s="31" t="s">
        <v>23698</v>
      </c>
      <c r="B361" s="31" t="s">
        <v>1737</v>
      </c>
      <c r="C361" s="31" t="s">
        <v>23699</v>
      </c>
      <c r="D361" s="31" t="s">
        <v>23700</v>
      </c>
      <c r="E361" s="31" t="s">
        <v>688</v>
      </c>
      <c r="F361" s="31" t="s">
        <v>123</v>
      </c>
      <c r="G361" s="31" t="s">
        <v>16287</v>
      </c>
      <c r="H361" s="31" t="s">
        <v>21136</v>
      </c>
      <c r="I361" s="38">
        <v>0.5</v>
      </c>
      <c r="J361" s="31" t="s">
        <v>1659</v>
      </c>
      <c r="K361" s="31" t="s">
        <v>105</v>
      </c>
      <c r="L361" s="31" t="s">
        <v>106</v>
      </c>
      <c r="M361" s="31" t="s">
        <v>194</v>
      </c>
      <c r="Q361" s="29"/>
      <c r="R361" s="29"/>
      <c r="S361" s="29">
        <v>38950</v>
      </c>
      <c r="T361" s="29"/>
    </row>
    <row r="362" spans="1:20" s="23" customFormat="1" ht="54" customHeight="1" x14ac:dyDescent="1.05">
      <c r="A362" s="31" t="s">
        <v>23701</v>
      </c>
      <c r="B362" s="31" t="s">
        <v>23702</v>
      </c>
      <c r="C362" s="31" t="s">
        <v>23703</v>
      </c>
      <c r="D362" s="31" t="s">
        <v>23704</v>
      </c>
      <c r="E362" s="31" t="s">
        <v>688</v>
      </c>
      <c r="F362" s="31" t="s">
        <v>123</v>
      </c>
      <c r="G362" s="31" t="s">
        <v>16287</v>
      </c>
      <c r="H362" s="31" t="s">
        <v>21136</v>
      </c>
      <c r="I362" s="38">
        <v>0.5</v>
      </c>
      <c r="J362" s="31" t="s">
        <v>1659</v>
      </c>
      <c r="K362" s="31" t="s">
        <v>105</v>
      </c>
      <c r="L362" s="31" t="s">
        <v>106</v>
      </c>
      <c r="M362" s="31" t="s">
        <v>194</v>
      </c>
      <c r="Q362" s="29"/>
      <c r="R362" s="29"/>
      <c r="S362" s="29">
        <v>38950</v>
      </c>
      <c r="T362" s="29"/>
    </row>
    <row r="363" spans="1:20" s="23" customFormat="1" ht="54" customHeight="1" x14ac:dyDescent="1.05">
      <c r="A363" s="31" t="s">
        <v>23705</v>
      </c>
      <c r="B363" s="31" t="s">
        <v>2686</v>
      </c>
      <c r="C363" s="31" t="s">
        <v>23706</v>
      </c>
      <c r="D363" s="31" t="s">
        <v>23707</v>
      </c>
      <c r="E363" s="31" t="s">
        <v>688</v>
      </c>
      <c r="F363" s="31" t="s">
        <v>123</v>
      </c>
      <c r="G363" s="31" t="s">
        <v>16287</v>
      </c>
      <c r="H363" s="31" t="s">
        <v>21136</v>
      </c>
      <c r="I363" s="38">
        <v>0.5</v>
      </c>
      <c r="J363" s="31" t="s">
        <v>1659</v>
      </c>
      <c r="K363" s="31" t="s">
        <v>105</v>
      </c>
      <c r="L363" s="31" t="s">
        <v>106</v>
      </c>
      <c r="M363" s="31" t="s">
        <v>194</v>
      </c>
      <c r="Q363" s="29"/>
      <c r="R363" s="29"/>
      <c r="S363" s="29">
        <v>38950</v>
      </c>
      <c r="T363" s="29"/>
    </row>
    <row r="364" spans="1:20" s="23" customFormat="1" ht="54" customHeight="1" x14ac:dyDescent="1.05">
      <c r="A364" s="31" t="s">
        <v>23708</v>
      </c>
      <c r="B364" s="31" t="s">
        <v>23709</v>
      </c>
      <c r="C364" s="31" t="s">
        <v>23710</v>
      </c>
      <c r="D364" s="31" t="s">
        <v>23711</v>
      </c>
      <c r="E364" s="31" t="s">
        <v>101</v>
      </c>
      <c r="F364" s="31" t="s">
        <v>123</v>
      </c>
      <c r="G364" s="31" t="s">
        <v>16223</v>
      </c>
      <c r="H364" s="31" t="s">
        <v>20921</v>
      </c>
      <c r="I364" s="38">
        <v>0.125</v>
      </c>
      <c r="J364" s="31" t="s">
        <v>1659</v>
      </c>
      <c r="K364" s="31" t="s">
        <v>105</v>
      </c>
      <c r="L364" s="31" t="s">
        <v>106</v>
      </c>
      <c r="M364" s="31" t="s">
        <v>995</v>
      </c>
      <c r="Q364" s="29"/>
      <c r="R364" s="29"/>
      <c r="S364" s="29">
        <v>43925</v>
      </c>
      <c r="T364" s="29"/>
    </row>
    <row r="365" spans="1:20" s="23" customFormat="1" ht="54" customHeight="1" x14ac:dyDescent="1.05">
      <c r="A365" s="31" t="s">
        <v>23712</v>
      </c>
      <c r="B365" s="31" t="s">
        <v>23713</v>
      </c>
      <c r="C365" s="31" t="s">
        <v>23714</v>
      </c>
      <c r="D365" s="31" t="s">
        <v>23715</v>
      </c>
      <c r="E365" s="31" t="s">
        <v>101</v>
      </c>
      <c r="F365" s="31" t="s">
        <v>123</v>
      </c>
      <c r="G365" s="31" t="s">
        <v>16223</v>
      </c>
      <c r="H365" s="31" t="s">
        <v>20921</v>
      </c>
      <c r="I365" s="38">
        <v>0.125</v>
      </c>
      <c r="J365" s="31" t="s">
        <v>1659</v>
      </c>
      <c r="K365" s="31" t="s">
        <v>105</v>
      </c>
      <c r="L365" s="31" t="s">
        <v>106</v>
      </c>
      <c r="M365" s="31" t="s">
        <v>995</v>
      </c>
      <c r="Q365" s="29"/>
      <c r="R365" s="29"/>
      <c r="S365" s="29">
        <v>43925</v>
      </c>
      <c r="T365" s="29"/>
    </row>
    <row r="366" spans="1:20" s="23" customFormat="1" ht="54" customHeight="1" x14ac:dyDescent="1.05">
      <c r="A366" s="31" t="s">
        <v>23716</v>
      </c>
      <c r="B366" s="31" t="s">
        <v>5366</v>
      </c>
      <c r="C366" s="31" t="s">
        <v>23717</v>
      </c>
      <c r="D366" s="31" t="s">
        <v>23718</v>
      </c>
      <c r="E366" s="31" t="s">
        <v>101</v>
      </c>
      <c r="F366" s="31" t="s">
        <v>123</v>
      </c>
      <c r="G366" s="31" t="s">
        <v>16223</v>
      </c>
      <c r="H366" s="31" t="s">
        <v>20921</v>
      </c>
      <c r="I366" s="38">
        <v>0.125</v>
      </c>
      <c r="J366" s="31" t="s">
        <v>1659</v>
      </c>
      <c r="K366" s="31" t="s">
        <v>105</v>
      </c>
      <c r="L366" s="31" t="s">
        <v>106</v>
      </c>
      <c r="M366" s="31" t="s">
        <v>995</v>
      </c>
      <c r="Q366" s="29"/>
      <c r="R366" s="29"/>
      <c r="S366" s="29">
        <v>43925</v>
      </c>
      <c r="T366" s="29"/>
    </row>
    <row r="367" spans="1:20" s="23" customFormat="1" ht="54" customHeight="1" x14ac:dyDescent="1.05">
      <c r="A367" s="31" t="s">
        <v>23719</v>
      </c>
      <c r="B367" s="31" t="s">
        <v>23720</v>
      </c>
      <c r="C367" s="31" t="s">
        <v>23721</v>
      </c>
      <c r="D367" s="31" t="s">
        <v>23722</v>
      </c>
      <c r="E367" s="31" t="s">
        <v>688</v>
      </c>
      <c r="F367" s="31" t="s">
        <v>123</v>
      </c>
      <c r="G367" s="31" t="s">
        <v>16287</v>
      </c>
      <c r="H367" s="31" t="s">
        <v>21136</v>
      </c>
      <c r="I367" s="38">
        <v>0.5</v>
      </c>
      <c r="J367" s="31" t="s">
        <v>1659</v>
      </c>
      <c r="K367" s="31" t="s">
        <v>105</v>
      </c>
      <c r="L367" s="31" t="s">
        <v>106</v>
      </c>
      <c r="M367" s="31" t="s">
        <v>194</v>
      </c>
      <c r="Q367" s="29"/>
      <c r="R367" s="29"/>
      <c r="S367" s="29">
        <v>38950</v>
      </c>
      <c r="T367" s="29"/>
    </row>
    <row r="368" spans="1:20" s="23" customFormat="1" ht="54" customHeight="1" x14ac:dyDescent="1.05">
      <c r="A368" s="31" t="s">
        <v>23723</v>
      </c>
      <c r="B368" s="31" t="s">
        <v>7690</v>
      </c>
      <c r="C368" s="31" t="s">
        <v>23724</v>
      </c>
      <c r="D368" s="31" t="s">
        <v>23725</v>
      </c>
      <c r="E368" s="31" t="s">
        <v>688</v>
      </c>
      <c r="F368" s="31" t="s">
        <v>123</v>
      </c>
      <c r="G368" s="31" t="s">
        <v>16287</v>
      </c>
      <c r="H368" s="31" t="s">
        <v>21136</v>
      </c>
      <c r="I368" s="38">
        <v>0.5</v>
      </c>
      <c r="J368" s="31" t="s">
        <v>1659</v>
      </c>
      <c r="K368" s="31" t="s">
        <v>105</v>
      </c>
      <c r="L368" s="31" t="s">
        <v>106</v>
      </c>
      <c r="M368" s="31" t="s">
        <v>194</v>
      </c>
      <c r="Q368" s="29"/>
      <c r="R368" s="29"/>
      <c r="S368" s="29">
        <v>38950</v>
      </c>
      <c r="T368" s="29"/>
    </row>
    <row r="369" spans="1:20" s="23" customFormat="1" ht="54" customHeight="1" x14ac:dyDescent="1.05">
      <c r="A369" s="31" t="s">
        <v>23726</v>
      </c>
      <c r="B369" s="31" t="s">
        <v>23727</v>
      </c>
      <c r="C369" s="31" t="s">
        <v>23728</v>
      </c>
      <c r="D369" s="31" t="s">
        <v>23729</v>
      </c>
      <c r="E369" s="31" t="s">
        <v>688</v>
      </c>
      <c r="F369" s="31" t="s">
        <v>123</v>
      </c>
      <c r="G369" s="31" t="s">
        <v>16287</v>
      </c>
      <c r="H369" s="31" t="s">
        <v>21136</v>
      </c>
      <c r="I369" s="38">
        <v>0.5</v>
      </c>
      <c r="J369" s="31" t="s">
        <v>1659</v>
      </c>
      <c r="K369" s="31" t="s">
        <v>105</v>
      </c>
      <c r="L369" s="31" t="s">
        <v>106</v>
      </c>
      <c r="M369" s="31" t="s">
        <v>194</v>
      </c>
      <c r="Q369" s="29"/>
      <c r="R369" s="29"/>
      <c r="S369" s="29">
        <v>38950</v>
      </c>
      <c r="T369" s="29"/>
    </row>
    <row r="370" spans="1:20" s="23" customFormat="1" ht="54" customHeight="1" x14ac:dyDescent="1.05">
      <c r="A370" s="31" t="s">
        <v>23730</v>
      </c>
      <c r="B370" s="31" t="s">
        <v>23731</v>
      </c>
      <c r="C370" s="31" t="s">
        <v>23732</v>
      </c>
      <c r="D370" s="31" t="s">
        <v>23733</v>
      </c>
      <c r="E370" s="31" t="s">
        <v>688</v>
      </c>
      <c r="F370" s="31" t="s">
        <v>123</v>
      </c>
      <c r="G370" s="31" t="s">
        <v>16287</v>
      </c>
      <c r="H370" s="31" t="s">
        <v>21136</v>
      </c>
      <c r="I370" s="38">
        <v>0.5</v>
      </c>
      <c r="J370" s="31" t="s">
        <v>1659</v>
      </c>
      <c r="K370" s="31" t="s">
        <v>105</v>
      </c>
      <c r="L370" s="31" t="s">
        <v>106</v>
      </c>
      <c r="M370" s="31" t="s">
        <v>194</v>
      </c>
      <c r="Q370" s="29"/>
      <c r="R370" s="29"/>
      <c r="S370" s="29">
        <v>38950</v>
      </c>
      <c r="T370" s="29"/>
    </row>
    <row r="371" spans="1:20" s="23" customFormat="1" ht="54" customHeight="1" x14ac:dyDescent="1.05">
      <c r="A371" s="31" t="s">
        <v>23734</v>
      </c>
      <c r="B371" s="31" t="s">
        <v>23735</v>
      </c>
      <c r="C371" s="31" t="s">
        <v>23736</v>
      </c>
      <c r="D371" s="31" t="s">
        <v>23737</v>
      </c>
      <c r="E371" s="31" t="s">
        <v>688</v>
      </c>
      <c r="F371" s="31" t="s">
        <v>123</v>
      </c>
      <c r="G371" s="31" t="s">
        <v>16287</v>
      </c>
      <c r="H371" s="31" t="s">
        <v>21136</v>
      </c>
      <c r="I371" s="38">
        <v>0.5</v>
      </c>
      <c r="J371" s="31" t="s">
        <v>1659</v>
      </c>
      <c r="K371" s="31" t="s">
        <v>105</v>
      </c>
      <c r="L371" s="31" t="s">
        <v>106</v>
      </c>
      <c r="M371" s="31" t="s">
        <v>194</v>
      </c>
      <c r="Q371" s="29"/>
      <c r="R371" s="29"/>
      <c r="S371" s="29">
        <v>38950</v>
      </c>
      <c r="T371" s="29"/>
    </row>
    <row r="372" spans="1:20" s="23" customFormat="1" ht="54" customHeight="1" x14ac:dyDescent="1.05">
      <c r="A372" s="31" t="s">
        <v>23738</v>
      </c>
      <c r="B372" s="31" t="s">
        <v>12315</v>
      </c>
      <c r="C372" s="31" t="s">
        <v>23739</v>
      </c>
      <c r="D372" s="31" t="s">
        <v>23740</v>
      </c>
      <c r="E372" s="31" t="s">
        <v>688</v>
      </c>
      <c r="F372" s="31" t="s">
        <v>123</v>
      </c>
      <c r="G372" s="31" t="s">
        <v>16287</v>
      </c>
      <c r="H372" s="31" t="s">
        <v>21136</v>
      </c>
      <c r="I372" s="38">
        <v>0.5</v>
      </c>
      <c r="J372" s="31" t="s">
        <v>1659</v>
      </c>
      <c r="K372" s="31" t="s">
        <v>105</v>
      </c>
      <c r="L372" s="31" t="s">
        <v>106</v>
      </c>
      <c r="M372" s="31" t="s">
        <v>194</v>
      </c>
      <c r="Q372" s="29"/>
      <c r="R372" s="29"/>
      <c r="S372" s="29">
        <v>38950</v>
      </c>
      <c r="T372" s="29"/>
    </row>
    <row r="373" spans="1:20" s="23" customFormat="1" ht="54" customHeight="1" x14ac:dyDescent="1.05">
      <c r="A373" s="31" t="s">
        <v>23741</v>
      </c>
      <c r="B373" s="31" t="s">
        <v>23742</v>
      </c>
      <c r="C373" s="31" t="s">
        <v>23743</v>
      </c>
      <c r="D373" s="31" t="s">
        <v>23744</v>
      </c>
      <c r="E373" s="31" t="s">
        <v>101</v>
      </c>
      <c r="F373" s="31" t="s">
        <v>123</v>
      </c>
      <c r="G373" s="31" t="s">
        <v>16223</v>
      </c>
      <c r="H373" s="31" t="s">
        <v>20921</v>
      </c>
      <c r="I373" s="38">
        <v>0.125</v>
      </c>
      <c r="J373" s="31" t="s">
        <v>1659</v>
      </c>
      <c r="K373" s="31" t="s">
        <v>105</v>
      </c>
      <c r="L373" s="31" t="s">
        <v>106</v>
      </c>
      <c r="M373" s="31" t="s">
        <v>995</v>
      </c>
      <c r="Q373" s="29"/>
      <c r="R373" s="29"/>
      <c r="S373" s="29">
        <v>43925</v>
      </c>
      <c r="T373" s="29"/>
    </row>
    <row r="374" spans="1:20" s="23" customFormat="1" ht="54" customHeight="1" x14ac:dyDescent="0.7">
      <c r="A374" s="698" t="s">
        <v>23925</v>
      </c>
      <c r="B374" s="699"/>
      <c r="C374" s="699"/>
      <c r="D374" s="699"/>
      <c r="E374" s="699"/>
      <c r="F374" s="699"/>
      <c r="G374" s="699"/>
      <c r="H374" s="699"/>
      <c r="I374" s="699"/>
      <c r="J374" s="699"/>
      <c r="K374" s="699"/>
      <c r="L374" s="699"/>
      <c r="M374" s="700"/>
      <c r="Q374" s="29"/>
      <c r="R374" s="29"/>
      <c r="S374" s="167"/>
      <c r="T374" s="29">
        <v>20000</v>
      </c>
    </row>
    <row r="375" spans="1:20" s="23" customFormat="1" ht="54" customHeight="1" x14ac:dyDescent="0.7">
      <c r="A375" s="698" t="s">
        <v>23925</v>
      </c>
      <c r="B375" s="699"/>
      <c r="C375" s="699"/>
      <c r="D375" s="699"/>
      <c r="E375" s="699"/>
      <c r="F375" s="699"/>
      <c r="G375" s="699"/>
      <c r="H375" s="699"/>
      <c r="I375" s="699"/>
      <c r="J375" s="699"/>
      <c r="K375" s="699"/>
      <c r="L375" s="699"/>
      <c r="M375" s="700"/>
      <c r="Q375" s="29"/>
      <c r="R375" s="29"/>
      <c r="S375" s="167"/>
      <c r="T375" s="29">
        <v>106000</v>
      </c>
    </row>
    <row r="376" spans="1:20" s="23" customFormat="1" ht="54" customHeight="1" x14ac:dyDescent="0.7">
      <c r="A376" s="698" t="s">
        <v>23925</v>
      </c>
      <c r="B376" s="699"/>
      <c r="C376" s="699"/>
      <c r="D376" s="699"/>
      <c r="E376" s="699"/>
      <c r="F376" s="699"/>
      <c r="G376" s="699"/>
      <c r="H376" s="699"/>
      <c r="I376" s="699"/>
      <c r="J376" s="699"/>
      <c r="K376" s="699"/>
      <c r="L376" s="699"/>
      <c r="M376" s="700"/>
      <c r="Q376" s="29"/>
      <c r="R376" s="29"/>
      <c r="S376" s="167"/>
      <c r="T376" s="29">
        <v>169000</v>
      </c>
    </row>
    <row r="377" spans="1:20" s="23" customFormat="1" ht="54" customHeight="1" x14ac:dyDescent="0.7">
      <c r="A377" s="127" t="s">
        <v>23936</v>
      </c>
      <c r="B377" s="295"/>
      <c r="C377" s="127"/>
      <c r="D377" s="127" t="s">
        <v>23937</v>
      </c>
      <c r="E377" s="127" t="s">
        <v>17263</v>
      </c>
      <c r="F377" s="127" t="s">
        <v>123</v>
      </c>
      <c r="G377" s="127"/>
      <c r="H377" s="127"/>
      <c r="I377" s="127"/>
      <c r="J377" s="127" t="s">
        <v>1659</v>
      </c>
      <c r="K377" s="127"/>
      <c r="L377" s="127" t="s">
        <v>106</v>
      </c>
      <c r="M377" s="127" t="s">
        <v>995</v>
      </c>
      <c r="Q377" s="29"/>
      <c r="R377" s="29"/>
      <c r="S377" s="131">
        <v>43425</v>
      </c>
      <c r="T377" s="29"/>
    </row>
    <row r="378" spans="1:20" s="23" customFormat="1" ht="54" customHeight="1" x14ac:dyDescent="1.3">
      <c r="A378" s="679" t="s">
        <v>23941</v>
      </c>
      <c r="B378" s="680"/>
      <c r="C378" s="680"/>
      <c r="D378" s="680"/>
      <c r="E378" s="680"/>
      <c r="F378" s="680"/>
      <c r="G378" s="680"/>
      <c r="H378" s="680"/>
      <c r="I378" s="680"/>
      <c r="J378" s="680"/>
      <c r="K378" s="680"/>
      <c r="L378" s="680"/>
      <c r="M378" s="681"/>
      <c r="Q378" s="29"/>
      <c r="R378" s="29"/>
      <c r="S378" s="29"/>
      <c r="T378" s="29"/>
    </row>
    <row r="379" spans="1:20" s="23" customFormat="1" ht="54" customHeight="1" x14ac:dyDescent="1.05">
      <c r="A379" s="31" t="s">
        <v>24407</v>
      </c>
      <c r="B379" s="31" t="s">
        <v>24408</v>
      </c>
      <c r="C379" s="31" t="s">
        <v>24409</v>
      </c>
      <c r="D379" s="31" t="s">
        <v>24410</v>
      </c>
      <c r="E379" s="31" t="s">
        <v>687</v>
      </c>
      <c r="F379" s="31" t="s">
        <v>1304</v>
      </c>
      <c r="G379" s="31" t="s">
        <v>19231</v>
      </c>
      <c r="H379" s="31" t="s">
        <v>21610</v>
      </c>
      <c r="I379" s="38">
        <v>0.41666666666666669</v>
      </c>
      <c r="J379" s="31" t="s">
        <v>57</v>
      </c>
      <c r="K379" s="31" t="s">
        <v>105</v>
      </c>
      <c r="L379" s="31" t="s">
        <v>125</v>
      </c>
      <c r="M379" s="31" t="s">
        <v>107</v>
      </c>
      <c r="Q379" s="29"/>
      <c r="R379" s="29"/>
      <c r="S379" s="29">
        <v>22200</v>
      </c>
      <c r="T379" s="29"/>
    </row>
    <row r="380" spans="1:20" s="23" customFormat="1" ht="54" customHeight="1" x14ac:dyDescent="1.05">
      <c r="A380" s="31" t="s">
        <v>24411</v>
      </c>
      <c r="B380" s="31" t="s">
        <v>7633</v>
      </c>
      <c r="C380" s="31" t="s">
        <v>24412</v>
      </c>
      <c r="D380" s="31" t="s">
        <v>24413</v>
      </c>
      <c r="E380" s="31" t="s">
        <v>688</v>
      </c>
      <c r="F380" s="31" t="s">
        <v>123</v>
      </c>
      <c r="G380" s="31" t="s">
        <v>16287</v>
      </c>
      <c r="H380" s="31" t="s">
        <v>20921</v>
      </c>
      <c r="I380" s="38">
        <v>0.41666666666666669</v>
      </c>
      <c r="J380" s="31" t="s">
        <v>57</v>
      </c>
      <c r="K380" s="31" t="s">
        <v>105</v>
      </c>
      <c r="L380" s="31" t="s">
        <v>106</v>
      </c>
      <c r="M380" s="31" t="s">
        <v>194</v>
      </c>
      <c r="Q380" s="29"/>
      <c r="R380" s="29"/>
      <c r="S380" s="29">
        <v>38950</v>
      </c>
      <c r="T380" s="29"/>
    </row>
    <row r="381" spans="1:20" s="23" customFormat="1" ht="54" customHeight="1" x14ac:dyDescent="1.05">
      <c r="A381" s="31" t="s">
        <v>24414</v>
      </c>
      <c r="B381" s="31" t="s">
        <v>24415</v>
      </c>
      <c r="C381" s="31" t="s">
        <v>24416</v>
      </c>
      <c r="D381" s="31" t="s">
        <v>24417</v>
      </c>
      <c r="E381" s="31" t="s">
        <v>688</v>
      </c>
      <c r="F381" s="31" t="s">
        <v>123</v>
      </c>
      <c r="G381" s="31" t="s">
        <v>16287</v>
      </c>
      <c r="H381" s="31" t="s">
        <v>20921</v>
      </c>
      <c r="I381" s="38">
        <v>0.41666666666666669</v>
      </c>
      <c r="J381" s="31" t="s">
        <v>57</v>
      </c>
      <c r="K381" s="31" t="s">
        <v>105</v>
      </c>
      <c r="L381" s="31" t="s">
        <v>106</v>
      </c>
      <c r="M381" s="31" t="s">
        <v>194</v>
      </c>
      <c r="Q381" s="29"/>
      <c r="R381" s="29"/>
      <c r="S381" s="29">
        <v>38950</v>
      </c>
      <c r="T381" s="29"/>
    </row>
    <row r="382" spans="1:20" s="23" customFormat="1" ht="54" customHeight="1" x14ac:dyDescent="1.05">
      <c r="A382" s="31" t="s">
        <v>24418</v>
      </c>
      <c r="B382" s="31" t="s">
        <v>6897</v>
      </c>
      <c r="C382" s="31" t="s">
        <v>24419</v>
      </c>
      <c r="D382" s="31" t="s">
        <v>24420</v>
      </c>
      <c r="E382" s="31" t="s">
        <v>688</v>
      </c>
      <c r="F382" s="31" t="s">
        <v>123</v>
      </c>
      <c r="G382" s="31" t="s">
        <v>16287</v>
      </c>
      <c r="H382" s="31" t="s">
        <v>20921</v>
      </c>
      <c r="I382" s="38">
        <v>0.41666666666666669</v>
      </c>
      <c r="J382" s="31" t="s">
        <v>57</v>
      </c>
      <c r="K382" s="31" t="s">
        <v>105</v>
      </c>
      <c r="L382" s="31" t="s">
        <v>106</v>
      </c>
      <c r="M382" s="31" t="s">
        <v>194</v>
      </c>
      <c r="Q382" s="29"/>
      <c r="R382" s="29"/>
      <c r="S382" s="29">
        <v>38950</v>
      </c>
      <c r="T382" s="29"/>
    </row>
    <row r="383" spans="1:20" s="23" customFormat="1" ht="54" customHeight="1" x14ac:dyDescent="1.05">
      <c r="A383" s="31" t="s">
        <v>24421</v>
      </c>
      <c r="B383" s="31" t="s">
        <v>5627</v>
      </c>
      <c r="C383" s="31" t="s">
        <v>24422</v>
      </c>
      <c r="D383" s="31" t="s">
        <v>24423</v>
      </c>
      <c r="E383" s="31" t="s">
        <v>687</v>
      </c>
      <c r="F383" s="31" t="s">
        <v>123</v>
      </c>
      <c r="G383" s="31" t="s">
        <v>17532</v>
      </c>
      <c r="H383" s="31" t="s">
        <v>21584</v>
      </c>
      <c r="I383" s="38">
        <v>0.125</v>
      </c>
      <c r="J383" s="31" t="s">
        <v>57</v>
      </c>
      <c r="K383" s="31" t="s">
        <v>105</v>
      </c>
      <c r="L383" s="31" t="s">
        <v>106</v>
      </c>
      <c r="M383" s="31" t="s">
        <v>995</v>
      </c>
      <c r="Q383" s="29"/>
      <c r="R383" s="29"/>
      <c r="S383" s="29">
        <v>43425</v>
      </c>
      <c r="T383" s="29"/>
    </row>
    <row r="384" spans="1:20" s="23" customFormat="1" ht="54" customHeight="1" x14ac:dyDescent="1.05">
      <c r="A384" s="31" t="s">
        <v>24424</v>
      </c>
      <c r="B384" s="31" t="s">
        <v>14082</v>
      </c>
      <c r="C384" s="31" t="s">
        <v>24425</v>
      </c>
      <c r="D384" s="31" t="s">
        <v>24426</v>
      </c>
      <c r="E384" s="31" t="s">
        <v>687</v>
      </c>
      <c r="F384" s="31" t="s">
        <v>123</v>
      </c>
      <c r="G384" s="31" t="s">
        <v>17532</v>
      </c>
      <c r="H384" s="31" t="s">
        <v>21584</v>
      </c>
      <c r="I384" s="38">
        <v>0.125</v>
      </c>
      <c r="J384" s="31" t="s">
        <v>57</v>
      </c>
      <c r="K384" s="31" t="s">
        <v>105</v>
      </c>
      <c r="L384" s="31" t="s">
        <v>106</v>
      </c>
      <c r="M384" s="31" t="s">
        <v>995</v>
      </c>
      <c r="Q384" s="29"/>
      <c r="R384" s="29"/>
      <c r="S384" s="29">
        <v>43425</v>
      </c>
      <c r="T384" s="29"/>
    </row>
    <row r="385" spans="1:20" s="23" customFormat="1" ht="54" customHeight="1" x14ac:dyDescent="1.05">
      <c r="A385" s="31" t="s">
        <v>24427</v>
      </c>
      <c r="B385" s="31" t="s">
        <v>21509</v>
      </c>
      <c r="C385" s="31" t="s">
        <v>24428</v>
      </c>
      <c r="D385" s="31" t="s">
        <v>24429</v>
      </c>
      <c r="E385" s="31" t="s">
        <v>687</v>
      </c>
      <c r="F385" s="31" t="s">
        <v>123</v>
      </c>
      <c r="G385" s="31" t="s">
        <v>17532</v>
      </c>
      <c r="H385" s="31" t="s">
        <v>21584</v>
      </c>
      <c r="I385" s="38">
        <v>0.125</v>
      </c>
      <c r="J385" s="31" t="s">
        <v>57</v>
      </c>
      <c r="K385" s="31" t="s">
        <v>105</v>
      </c>
      <c r="L385" s="31" t="s">
        <v>106</v>
      </c>
      <c r="M385" s="31" t="s">
        <v>995</v>
      </c>
      <c r="Q385" s="29"/>
      <c r="R385" s="29"/>
      <c r="S385" s="29">
        <v>43425</v>
      </c>
      <c r="T385" s="29"/>
    </row>
    <row r="386" spans="1:20" s="23" customFormat="1" ht="54" customHeight="1" x14ac:dyDescent="1.05">
      <c r="A386" s="31" t="s">
        <v>24430</v>
      </c>
      <c r="B386" s="31" t="s">
        <v>18448</v>
      </c>
      <c r="C386" s="31" t="s">
        <v>24431</v>
      </c>
      <c r="D386" s="31" t="s">
        <v>24432</v>
      </c>
      <c r="E386" s="31" t="s">
        <v>687</v>
      </c>
      <c r="F386" s="31" t="s">
        <v>123</v>
      </c>
      <c r="G386" s="31" t="s">
        <v>17532</v>
      </c>
      <c r="H386" s="31" t="s">
        <v>21584</v>
      </c>
      <c r="I386" s="38">
        <v>0.125</v>
      </c>
      <c r="J386" s="31" t="s">
        <v>57</v>
      </c>
      <c r="K386" s="31" t="s">
        <v>105</v>
      </c>
      <c r="L386" s="31" t="s">
        <v>106</v>
      </c>
      <c r="M386" s="31" t="s">
        <v>995</v>
      </c>
      <c r="Q386" s="29"/>
      <c r="R386" s="29"/>
      <c r="S386" s="29">
        <v>43425</v>
      </c>
      <c r="T386" s="29"/>
    </row>
    <row r="387" spans="1:20" s="23" customFormat="1" ht="54" customHeight="1" x14ac:dyDescent="1.05">
      <c r="A387" s="31" t="s">
        <v>24433</v>
      </c>
      <c r="B387" s="31" t="s">
        <v>24434</v>
      </c>
      <c r="C387" s="31" t="s">
        <v>24435</v>
      </c>
      <c r="D387" s="31" t="s">
        <v>24436</v>
      </c>
      <c r="E387" s="31" t="s">
        <v>687</v>
      </c>
      <c r="F387" s="31" t="s">
        <v>123</v>
      </c>
      <c r="G387" s="31" t="s">
        <v>17532</v>
      </c>
      <c r="H387" s="31" t="s">
        <v>21584</v>
      </c>
      <c r="I387" s="38">
        <v>0.125</v>
      </c>
      <c r="J387" s="31" t="s">
        <v>57</v>
      </c>
      <c r="K387" s="31" t="s">
        <v>105</v>
      </c>
      <c r="L387" s="31" t="s">
        <v>106</v>
      </c>
      <c r="M387" s="31" t="s">
        <v>995</v>
      </c>
      <c r="Q387" s="29"/>
      <c r="R387" s="29"/>
      <c r="S387" s="29">
        <v>43425</v>
      </c>
      <c r="T387" s="29"/>
    </row>
    <row r="388" spans="1:20" s="23" customFormat="1" ht="54" customHeight="1" x14ac:dyDescent="1.05">
      <c r="A388" s="31" t="s">
        <v>24437</v>
      </c>
      <c r="B388" s="31" t="s">
        <v>16480</v>
      </c>
      <c r="C388" s="31" t="s">
        <v>24438</v>
      </c>
      <c r="D388" s="31" t="s">
        <v>24439</v>
      </c>
      <c r="E388" s="31" t="s">
        <v>687</v>
      </c>
      <c r="F388" s="31" t="s">
        <v>123</v>
      </c>
      <c r="G388" s="31" t="s">
        <v>17532</v>
      </c>
      <c r="H388" s="31" t="s">
        <v>21584</v>
      </c>
      <c r="I388" s="38">
        <v>0.125</v>
      </c>
      <c r="J388" s="31" t="s">
        <v>57</v>
      </c>
      <c r="K388" s="31" t="s">
        <v>105</v>
      </c>
      <c r="L388" s="31" t="s">
        <v>106</v>
      </c>
      <c r="M388" s="31" t="s">
        <v>995</v>
      </c>
      <c r="Q388" s="29"/>
      <c r="R388" s="29"/>
      <c r="S388" s="29">
        <v>43425</v>
      </c>
      <c r="T388" s="29"/>
    </row>
    <row r="389" spans="1:20" s="23" customFormat="1" ht="54" customHeight="1" x14ac:dyDescent="1.05">
      <c r="A389" s="31" t="s">
        <v>24440</v>
      </c>
      <c r="B389" s="31" t="s">
        <v>11470</v>
      </c>
      <c r="C389" s="31" t="s">
        <v>24441</v>
      </c>
      <c r="D389" s="31" t="s">
        <v>24442</v>
      </c>
      <c r="E389" s="31" t="s">
        <v>688</v>
      </c>
      <c r="F389" s="31" t="s">
        <v>123</v>
      </c>
      <c r="G389" s="31" t="s">
        <v>16287</v>
      </c>
      <c r="H389" s="31" t="s">
        <v>20921</v>
      </c>
      <c r="I389" s="38">
        <v>0.41666666666666669</v>
      </c>
      <c r="J389" s="31" t="s">
        <v>57</v>
      </c>
      <c r="K389" s="31" t="s">
        <v>105</v>
      </c>
      <c r="L389" s="31" t="s">
        <v>106</v>
      </c>
      <c r="M389" s="31" t="s">
        <v>194</v>
      </c>
      <c r="Q389" s="29"/>
      <c r="R389" s="29"/>
      <c r="S389" s="29">
        <v>38950</v>
      </c>
      <c r="T389" s="29"/>
    </row>
    <row r="390" spans="1:20" s="23" customFormat="1" ht="54" customHeight="1" x14ac:dyDescent="1.05">
      <c r="A390" s="31" t="s">
        <v>24443</v>
      </c>
      <c r="B390" s="31" t="s">
        <v>11853</v>
      </c>
      <c r="C390" s="31" t="s">
        <v>24444</v>
      </c>
      <c r="D390" s="31" t="s">
        <v>24445</v>
      </c>
      <c r="E390" s="31" t="s">
        <v>688</v>
      </c>
      <c r="F390" s="31" t="s">
        <v>123</v>
      </c>
      <c r="G390" s="31" t="s">
        <v>16287</v>
      </c>
      <c r="H390" s="31" t="s">
        <v>20921</v>
      </c>
      <c r="I390" s="38">
        <v>0.41666666666666669</v>
      </c>
      <c r="J390" s="31" t="s">
        <v>57</v>
      </c>
      <c r="K390" s="31" t="s">
        <v>105</v>
      </c>
      <c r="L390" s="31" t="s">
        <v>106</v>
      </c>
      <c r="M390" s="31" t="s">
        <v>194</v>
      </c>
      <c r="Q390" s="29"/>
      <c r="R390" s="29"/>
      <c r="S390" s="29">
        <v>38950</v>
      </c>
      <c r="T390" s="29"/>
    </row>
    <row r="391" spans="1:20" s="23" customFormat="1" ht="54" customHeight="1" x14ac:dyDescent="1.05">
      <c r="A391" s="31" t="s">
        <v>24446</v>
      </c>
      <c r="B391" s="31" t="s">
        <v>244</v>
      </c>
      <c r="C391" s="31" t="s">
        <v>24447</v>
      </c>
      <c r="D391" s="31" t="s">
        <v>24448</v>
      </c>
      <c r="E391" s="31" t="s">
        <v>688</v>
      </c>
      <c r="F391" s="31" t="s">
        <v>123</v>
      </c>
      <c r="G391" s="31" t="s">
        <v>16287</v>
      </c>
      <c r="H391" s="31" t="s">
        <v>20921</v>
      </c>
      <c r="I391" s="38">
        <v>0.41666666666666669</v>
      </c>
      <c r="J391" s="31" t="s">
        <v>57</v>
      </c>
      <c r="K391" s="31" t="s">
        <v>105</v>
      </c>
      <c r="L391" s="31" t="s">
        <v>106</v>
      </c>
      <c r="M391" s="31" t="s">
        <v>194</v>
      </c>
      <c r="Q391" s="29"/>
      <c r="R391" s="29"/>
      <c r="S391" s="29">
        <v>38950</v>
      </c>
      <c r="T391" s="29"/>
    </row>
    <row r="392" spans="1:20" s="23" customFormat="1" ht="54" customHeight="1" x14ac:dyDescent="1.05">
      <c r="A392" s="31" t="s">
        <v>24449</v>
      </c>
      <c r="B392" s="31" t="s">
        <v>24450</v>
      </c>
      <c r="C392" s="31" t="s">
        <v>24451</v>
      </c>
      <c r="D392" s="31" t="s">
        <v>24452</v>
      </c>
      <c r="E392" s="31" t="s">
        <v>688</v>
      </c>
      <c r="F392" s="31" t="s">
        <v>123</v>
      </c>
      <c r="G392" s="31" t="s">
        <v>16287</v>
      </c>
      <c r="H392" s="31" t="s">
        <v>20921</v>
      </c>
      <c r="I392" s="38">
        <v>0.41666666666666669</v>
      </c>
      <c r="J392" s="31" t="s">
        <v>57</v>
      </c>
      <c r="K392" s="31" t="s">
        <v>105</v>
      </c>
      <c r="L392" s="31" t="s">
        <v>106</v>
      </c>
      <c r="M392" s="31" t="s">
        <v>194</v>
      </c>
      <c r="Q392" s="29"/>
      <c r="R392" s="29"/>
      <c r="S392" s="29">
        <v>38950</v>
      </c>
      <c r="T392" s="29"/>
    </row>
    <row r="393" spans="1:20" s="23" customFormat="1" ht="54" customHeight="1" x14ac:dyDescent="1.05">
      <c r="A393" s="31" t="s">
        <v>24453</v>
      </c>
      <c r="B393" s="31" t="s">
        <v>24454</v>
      </c>
      <c r="C393" s="31" t="s">
        <v>24455</v>
      </c>
      <c r="D393" s="31" t="s">
        <v>24456</v>
      </c>
      <c r="E393" s="31" t="s">
        <v>687</v>
      </c>
      <c r="F393" s="31" t="s">
        <v>123</v>
      </c>
      <c r="G393" s="31" t="s">
        <v>17532</v>
      </c>
      <c r="H393" s="31" t="s">
        <v>21584</v>
      </c>
      <c r="I393" s="38">
        <v>0.83333333333333337</v>
      </c>
      <c r="J393" s="31" t="s">
        <v>57</v>
      </c>
      <c r="K393" s="31" t="s">
        <v>105</v>
      </c>
      <c r="L393" s="31" t="s">
        <v>106</v>
      </c>
      <c r="M393" s="31" t="s">
        <v>995</v>
      </c>
      <c r="Q393" s="29"/>
      <c r="R393" s="29"/>
      <c r="S393" s="29">
        <v>43425</v>
      </c>
      <c r="T393" s="29"/>
    </row>
    <row r="394" spans="1:20" s="23" customFormat="1" ht="54" customHeight="1" x14ac:dyDescent="1.05">
      <c r="A394" s="31" t="s">
        <v>24457</v>
      </c>
      <c r="B394" s="31" t="s">
        <v>24458</v>
      </c>
      <c r="C394" s="31" t="s">
        <v>24459</v>
      </c>
      <c r="D394" s="31" t="s">
        <v>24460</v>
      </c>
      <c r="E394" s="31" t="s">
        <v>687</v>
      </c>
      <c r="F394" s="31" t="s">
        <v>123</v>
      </c>
      <c r="G394" s="31" t="s">
        <v>17532</v>
      </c>
      <c r="H394" s="31" t="s">
        <v>21584</v>
      </c>
      <c r="I394" s="38">
        <v>0.83333333333333337</v>
      </c>
      <c r="J394" s="31" t="s">
        <v>57</v>
      </c>
      <c r="K394" s="31" t="s">
        <v>105</v>
      </c>
      <c r="L394" s="31" t="s">
        <v>106</v>
      </c>
      <c r="M394" s="31" t="s">
        <v>995</v>
      </c>
      <c r="Q394" s="29"/>
      <c r="R394" s="29"/>
      <c r="S394" s="29">
        <v>43425</v>
      </c>
      <c r="T394" s="29"/>
    </row>
    <row r="395" spans="1:20" s="23" customFormat="1" ht="54" customHeight="1" x14ac:dyDescent="0.7">
      <c r="A395" s="698" t="s">
        <v>24903</v>
      </c>
      <c r="B395" s="699"/>
      <c r="C395" s="699"/>
      <c r="D395" s="699"/>
      <c r="E395" s="699"/>
      <c r="F395" s="699"/>
      <c r="G395" s="699"/>
      <c r="H395" s="699"/>
      <c r="I395" s="699"/>
      <c r="J395" s="699"/>
      <c r="K395" s="699"/>
      <c r="L395" s="699"/>
      <c r="M395" s="700"/>
      <c r="Q395" s="29"/>
      <c r="R395" s="29"/>
      <c r="S395" s="167"/>
      <c r="T395" s="29">
        <v>500000</v>
      </c>
    </row>
    <row r="396" spans="1:20" s="23" customFormat="1" ht="54" customHeight="1" x14ac:dyDescent="0.7">
      <c r="A396" s="682" t="s">
        <v>25349</v>
      </c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4"/>
      <c r="Q396" s="29"/>
      <c r="R396" s="29"/>
      <c r="S396" s="29"/>
      <c r="T396" s="29"/>
    </row>
    <row r="397" spans="1:20" s="23" customFormat="1" ht="54" customHeight="1" x14ac:dyDescent="1.05">
      <c r="A397" s="31" t="s">
        <v>25241</v>
      </c>
      <c r="B397" s="31" t="s">
        <v>25242</v>
      </c>
      <c r="C397" s="31" t="s">
        <v>25243</v>
      </c>
      <c r="D397" s="31" t="s">
        <v>25244</v>
      </c>
      <c r="E397" s="31" t="s">
        <v>101</v>
      </c>
      <c r="F397" s="31" t="s">
        <v>123</v>
      </c>
      <c r="G397" s="31" t="s">
        <v>16205</v>
      </c>
      <c r="H397" s="31" t="s">
        <v>21610</v>
      </c>
      <c r="I397" s="38">
        <v>0.54166666666666663</v>
      </c>
      <c r="J397" s="31" t="s">
        <v>1659</v>
      </c>
      <c r="K397" s="31" t="s">
        <v>105</v>
      </c>
      <c r="L397" s="31" t="s">
        <v>106</v>
      </c>
      <c r="M397" s="31" t="s">
        <v>995</v>
      </c>
      <c r="Q397" s="29"/>
      <c r="R397" s="29"/>
      <c r="S397" s="29">
        <v>43925</v>
      </c>
      <c r="T397" s="29"/>
    </row>
    <row r="398" spans="1:20" s="23" customFormat="1" ht="54" customHeight="1" x14ac:dyDescent="1.05">
      <c r="A398" s="31" t="s">
        <v>25245</v>
      </c>
      <c r="B398" s="31" t="s">
        <v>25246</v>
      </c>
      <c r="C398" s="31" t="s">
        <v>25247</v>
      </c>
      <c r="D398" s="31" t="s">
        <v>25248</v>
      </c>
      <c r="E398" s="31" t="s">
        <v>101</v>
      </c>
      <c r="F398" s="31" t="s">
        <v>102</v>
      </c>
      <c r="G398" s="31" t="s">
        <v>16216</v>
      </c>
      <c r="H398" s="31" t="s">
        <v>22838</v>
      </c>
      <c r="I398" s="38">
        <v>0.52083333333333337</v>
      </c>
      <c r="J398" s="31" t="s">
        <v>1659</v>
      </c>
      <c r="K398" s="31" t="s">
        <v>105</v>
      </c>
      <c r="L398" s="31" t="s">
        <v>106</v>
      </c>
      <c r="M398" s="31" t="s">
        <v>491</v>
      </c>
      <c r="Q398" s="29"/>
      <c r="R398" s="29"/>
      <c r="S398" s="29">
        <v>26200</v>
      </c>
      <c r="T398" s="29"/>
    </row>
    <row r="399" spans="1:20" s="23" customFormat="1" ht="54" customHeight="1" x14ac:dyDescent="1.05">
      <c r="A399" s="31" t="s">
        <v>25249</v>
      </c>
      <c r="B399" s="31" t="s">
        <v>25250</v>
      </c>
      <c r="C399" s="31" t="s">
        <v>25251</v>
      </c>
      <c r="D399" s="31" t="s">
        <v>25252</v>
      </c>
      <c r="E399" s="31" t="s">
        <v>101</v>
      </c>
      <c r="F399" s="31" t="s">
        <v>102</v>
      </c>
      <c r="G399" s="31" t="s">
        <v>16216</v>
      </c>
      <c r="H399" s="31" t="s">
        <v>22838</v>
      </c>
      <c r="I399" s="38">
        <v>0.52083333333333337</v>
      </c>
      <c r="J399" s="31" t="s">
        <v>1659</v>
      </c>
      <c r="K399" s="31" t="s">
        <v>105</v>
      </c>
      <c r="L399" s="31" t="s">
        <v>106</v>
      </c>
      <c r="M399" s="31" t="s">
        <v>491</v>
      </c>
      <c r="Q399" s="29"/>
      <c r="R399" s="29"/>
      <c r="S399" s="29">
        <v>26200</v>
      </c>
      <c r="T399" s="29"/>
    </row>
    <row r="400" spans="1:20" s="23" customFormat="1" ht="54" customHeight="1" x14ac:dyDescent="0.7">
      <c r="A400" s="698" t="s">
        <v>13743</v>
      </c>
      <c r="B400" s="699"/>
      <c r="C400" s="699"/>
      <c r="D400" s="699"/>
      <c r="E400" s="699"/>
      <c r="F400" s="699"/>
      <c r="G400" s="699"/>
      <c r="H400" s="699"/>
      <c r="I400" s="699"/>
      <c r="J400" s="699"/>
      <c r="K400" s="699"/>
      <c r="L400" s="699"/>
      <c r="M400" s="700"/>
      <c r="Q400" s="29"/>
      <c r="R400" s="29"/>
      <c r="S400" s="167"/>
      <c r="T400" s="29">
        <v>21000</v>
      </c>
    </row>
    <row r="401" spans="1:20" s="23" customFormat="1" ht="54" customHeight="1" x14ac:dyDescent="1.3">
      <c r="A401" s="679" t="s">
        <v>26790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1"/>
      <c r="Q401" s="29"/>
      <c r="R401" s="29"/>
      <c r="S401" s="29"/>
      <c r="T401" s="29"/>
    </row>
    <row r="402" spans="1:20" s="23" customFormat="1" ht="54" customHeight="1" x14ac:dyDescent="1.05">
      <c r="A402" s="31" t="s">
        <v>25604</v>
      </c>
      <c r="B402" s="31" t="s">
        <v>14134</v>
      </c>
      <c r="C402" s="31" t="s">
        <v>25605</v>
      </c>
      <c r="D402" s="31" t="s">
        <v>25606</v>
      </c>
      <c r="E402" s="31" t="s">
        <v>687</v>
      </c>
      <c r="F402" s="31" t="s">
        <v>123</v>
      </c>
      <c r="G402" s="31" t="s">
        <v>16248</v>
      </c>
      <c r="H402" s="31" t="s">
        <v>21610</v>
      </c>
      <c r="I402" s="38">
        <v>0.41666666666666669</v>
      </c>
      <c r="J402" s="31" t="s">
        <v>57</v>
      </c>
      <c r="K402" s="31" t="s">
        <v>105</v>
      </c>
      <c r="L402" s="31" t="s">
        <v>995</v>
      </c>
      <c r="M402" s="31" t="s">
        <v>106</v>
      </c>
      <c r="Q402" s="29"/>
      <c r="R402" s="29"/>
      <c r="S402" s="29">
        <v>43425</v>
      </c>
      <c r="T402" s="29"/>
    </row>
    <row r="403" spans="1:20" s="23" customFormat="1" ht="54" customHeight="1" x14ac:dyDescent="1.05">
      <c r="A403" s="31" t="s">
        <v>25607</v>
      </c>
      <c r="B403" s="31" t="s">
        <v>25608</v>
      </c>
      <c r="C403" s="31" t="s">
        <v>25609</v>
      </c>
      <c r="D403" s="31" t="s">
        <v>25610</v>
      </c>
      <c r="E403" s="31" t="s">
        <v>687</v>
      </c>
      <c r="F403" s="31" t="s">
        <v>123</v>
      </c>
      <c r="G403" s="31" t="s">
        <v>16248</v>
      </c>
      <c r="H403" s="31" t="s">
        <v>21610</v>
      </c>
      <c r="I403" s="38">
        <v>0.41666666666666669</v>
      </c>
      <c r="J403" s="31" t="s">
        <v>57</v>
      </c>
      <c r="K403" s="31" t="s">
        <v>105</v>
      </c>
      <c r="L403" s="31" t="s">
        <v>995</v>
      </c>
      <c r="M403" s="31" t="s">
        <v>106</v>
      </c>
      <c r="Q403" s="29"/>
      <c r="R403" s="29"/>
      <c r="S403" s="29">
        <v>43425</v>
      </c>
      <c r="T403" s="29"/>
    </row>
    <row r="404" spans="1:20" s="23" customFormat="1" ht="54" customHeight="1" x14ac:dyDescent="1.05">
      <c r="A404" s="31" t="s">
        <v>25611</v>
      </c>
      <c r="B404" s="31" t="s">
        <v>25612</v>
      </c>
      <c r="C404" s="31" t="s">
        <v>25613</v>
      </c>
      <c r="D404" s="31" t="s">
        <v>25614</v>
      </c>
      <c r="E404" s="31" t="s">
        <v>687</v>
      </c>
      <c r="F404" s="31" t="s">
        <v>123</v>
      </c>
      <c r="G404" s="31" t="s">
        <v>16248</v>
      </c>
      <c r="H404" s="31" t="s">
        <v>22838</v>
      </c>
      <c r="I404" s="38">
        <v>0.41666666666666669</v>
      </c>
      <c r="J404" s="31" t="s">
        <v>57</v>
      </c>
      <c r="K404" s="31" t="s">
        <v>105</v>
      </c>
      <c r="L404" s="31" t="s">
        <v>995</v>
      </c>
      <c r="M404" s="31" t="s">
        <v>106</v>
      </c>
      <c r="Q404" s="29"/>
      <c r="R404" s="29"/>
      <c r="S404" s="29">
        <v>43425</v>
      </c>
      <c r="T404" s="29"/>
    </row>
    <row r="405" spans="1:20" s="23" customFormat="1" ht="54" customHeight="1" x14ac:dyDescent="1.05">
      <c r="A405" s="31" t="s">
        <v>25615</v>
      </c>
      <c r="B405" s="31" t="s">
        <v>4596</v>
      </c>
      <c r="C405" s="31" t="s">
        <v>25616</v>
      </c>
      <c r="D405" s="31" t="s">
        <v>25617</v>
      </c>
      <c r="E405" s="31" t="s">
        <v>687</v>
      </c>
      <c r="F405" s="31" t="s">
        <v>123</v>
      </c>
      <c r="G405" s="31" t="s">
        <v>16248</v>
      </c>
      <c r="H405" s="31" t="s">
        <v>21610</v>
      </c>
      <c r="I405" s="38">
        <v>0.41666666666666669</v>
      </c>
      <c r="J405" s="31" t="s">
        <v>57</v>
      </c>
      <c r="K405" s="31" t="s">
        <v>105</v>
      </c>
      <c r="L405" s="31" t="s">
        <v>995</v>
      </c>
      <c r="M405" s="31" t="s">
        <v>106</v>
      </c>
      <c r="Q405" s="29"/>
      <c r="R405" s="29"/>
      <c r="S405" s="29">
        <v>43425</v>
      </c>
      <c r="T405" s="29"/>
    </row>
    <row r="406" spans="1:20" s="23" customFormat="1" ht="54" customHeight="1" x14ac:dyDescent="1.05">
      <c r="A406" s="31" t="s">
        <v>25618</v>
      </c>
      <c r="B406" s="31" t="s">
        <v>3890</v>
      </c>
      <c r="C406" s="31" t="s">
        <v>25619</v>
      </c>
      <c r="D406" s="31" t="s">
        <v>25620</v>
      </c>
      <c r="E406" s="31" t="s">
        <v>687</v>
      </c>
      <c r="F406" s="31" t="s">
        <v>123</v>
      </c>
      <c r="G406" s="31" t="s">
        <v>16248</v>
      </c>
      <c r="H406" s="31" t="s">
        <v>21610</v>
      </c>
      <c r="I406" s="38">
        <v>0.41666666666666669</v>
      </c>
      <c r="J406" s="31" t="s">
        <v>57</v>
      </c>
      <c r="K406" s="31" t="s">
        <v>105</v>
      </c>
      <c r="L406" s="31" t="s">
        <v>995</v>
      </c>
      <c r="M406" s="31" t="s">
        <v>106</v>
      </c>
      <c r="Q406" s="29"/>
      <c r="R406" s="29"/>
      <c r="S406" s="29">
        <v>43425</v>
      </c>
      <c r="T406" s="29"/>
    </row>
    <row r="407" spans="1:20" s="23" customFormat="1" ht="54" customHeight="1" x14ac:dyDescent="1.05">
      <c r="A407" s="31" t="s">
        <v>25621</v>
      </c>
      <c r="B407" s="31" t="s">
        <v>4742</v>
      </c>
      <c r="C407" s="31" t="s">
        <v>25622</v>
      </c>
      <c r="D407" s="31" t="s">
        <v>25623</v>
      </c>
      <c r="E407" s="31" t="s">
        <v>687</v>
      </c>
      <c r="F407" s="31" t="s">
        <v>123</v>
      </c>
      <c r="G407" s="31" t="s">
        <v>16248</v>
      </c>
      <c r="H407" s="31" t="s">
        <v>21610</v>
      </c>
      <c r="I407" s="38">
        <v>0.41666666666666669</v>
      </c>
      <c r="J407" s="31" t="s">
        <v>57</v>
      </c>
      <c r="K407" s="31" t="s">
        <v>105</v>
      </c>
      <c r="L407" s="31" t="s">
        <v>995</v>
      </c>
      <c r="M407" s="31" t="s">
        <v>106</v>
      </c>
      <c r="Q407" s="29"/>
      <c r="R407" s="29"/>
      <c r="S407" s="29">
        <v>43425</v>
      </c>
      <c r="T407" s="29"/>
    </row>
    <row r="408" spans="1:20" s="23" customFormat="1" ht="54" customHeight="1" x14ac:dyDescent="0.7">
      <c r="A408" s="698" t="s">
        <v>26799</v>
      </c>
      <c r="B408" s="699"/>
      <c r="C408" s="699"/>
      <c r="D408" s="699"/>
      <c r="E408" s="699"/>
      <c r="F408" s="699"/>
      <c r="G408" s="699"/>
      <c r="H408" s="699"/>
      <c r="I408" s="699"/>
      <c r="J408" s="699"/>
      <c r="K408" s="699"/>
      <c r="L408" s="699"/>
      <c r="M408" s="700"/>
      <c r="Q408" s="29"/>
      <c r="R408" s="29"/>
      <c r="S408" s="167"/>
      <c r="T408" s="29">
        <v>340000</v>
      </c>
    </row>
    <row r="409" spans="1:20" s="23" customFormat="1" ht="54" customHeight="1" x14ac:dyDescent="0.7">
      <c r="A409" s="698" t="s">
        <v>26799</v>
      </c>
      <c r="B409" s="699"/>
      <c r="C409" s="699"/>
      <c r="D409" s="699"/>
      <c r="E409" s="699"/>
      <c r="F409" s="699"/>
      <c r="G409" s="699"/>
      <c r="H409" s="699"/>
      <c r="I409" s="699"/>
      <c r="J409" s="699"/>
      <c r="K409" s="699"/>
      <c r="L409" s="699"/>
      <c r="M409" s="700"/>
      <c r="Q409" s="29"/>
      <c r="R409" s="29"/>
      <c r="S409" s="167"/>
      <c r="T409" s="29">
        <v>50000</v>
      </c>
    </row>
    <row r="410" spans="1:20" s="23" customFormat="1" ht="54" customHeight="1" x14ac:dyDescent="0.7">
      <c r="A410" s="698" t="s">
        <v>26799</v>
      </c>
      <c r="B410" s="699"/>
      <c r="C410" s="699"/>
      <c r="D410" s="699"/>
      <c r="E410" s="699"/>
      <c r="F410" s="699"/>
      <c r="G410" s="699"/>
      <c r="H410" s="699"/>
      <c r="I410" s="699"/>
      <c r="J410" s="699"/>
      <c r="K410" s="699"/>
      <c r="L410" s="699"/>
      <c r="M410" s="700"/>
      <c r="Q410" s="29"/>
      <c r="R410" s="29"/>
      <c r="S410" s="167"/>
      <c r="T410" s="29">
        <v>70000</v>
      </c>
    </row>
    <row r="411" spans="1:20" s="23" customFormat="1" ht="54" customHeight="1" x14ac:dyDescent="1.05">
      <c r="A411" s="688" t="s">
        <v>27234</v>
      </c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  <c r="L411" s="689"/>
      <c r="M411" s="690"/>
      <c r="Q411" s="29"/>
      <c r="R411" s="29"/>
      <c r="S411" s="29"/>
      <c r="T411" s="29"/>
    </row>
    <row r="412" spans="1:20" s="23" customFormat="1" ht="54" customHeight="1" x14ac:dyDescent="1.05">
      <c r="A412" s="31" t="s">
        <v>27044</v>
      </c>
      <c r="B412" s="31" t="s">
        <v>27045</v>
      </c>
      <c r="C412" s="31" t="s">
        <v>27046</v>
      </c>
      <c r="D412" s="31" t="s">
        <v>27047</v>
      </c>
      <c r="E412" s="31" t="s">
        <v>101</v>
      </c>
      <c r="F412" s="31" t="s">
        <v>1304</v>
      </c>
      <c r="G412" s="31" t="s">
        <v>16185</v>
      </c>
      <c r="H412" s="31" t="s">
        <v>25340</v>
      </c>
      <c r="I412" s="38">
        <v>0.41666666666666669</v>
      </c>
      <c r="J412" s="31" t="s">
        <v>1659</v>
      </c>
      <c r="K412" s="31" t="s">
        <v>105</v>
      </c>
      <c r="L412" s="31" t="s">
        <v>16567</v>
      </c>
      <c r="M412" s="31" t="s">
        <v>106</v>
      </c>
      <c r="Q412" s="29"/>
      <c r="R412" s="29"/>
      <c r="S412" s="29">
        <v>9500</v>
      </c>
      <c r="T412" s="29"/>
    </row>
    <row r="413" spans="1:20" s="23" customFormat="1" ht="54" customHeight="1" x14ac:dyDescent="1.05">
      <c r="A413" s="31" t="s">
        <v>27048</v>
      </c>
      <c r="B413" s="31" t="s">
        <v>27049</v>
      </c>
      <c r="C413" s="31" t="s">
        <v>27050</v>
      </c>
      <c r="D413" s="31" t="s">
        <v>27051</v>
      </c>
      <c r="E413" s="31" t="s">
        <v>101</v>
      </c>
      <c r="F413" s="31" t="s">
        <v>1304</v>
      </c>
      <c r="G413" s="31" t="s">
        <v>16185</v>
      </c>
      <c r="H413" s="31" t="s">
        <v>25340</v>
      </c>
      <c r="I413" s="38">
        <v>0.34027777777777779</v>
      </c>
      <c r="J413" s="31" t="s">
        <v>1659</v>
      </c>
      <c r="K413" s="31" t="s">
        <v>105</v>
      </c>
      <c r="L413" s="31" t="s">
        <v>491</v>
      </c>
      <c r="M413" s="31" t="s">
        <v>106</v>
      </c>
      <c r="Q413" s="29"/>
      <c r="R413" s="29"/>
      <c r="S413" s="29">
        <v>26200</v>
      </c>
      <c r="T413" s="29"/>
    </row>
    <row r="414" spans="1:20" s="23" customFormat="1" ht="54" customHeight="1" x14ac:dyDescent="1.3">
      <c r="A414" s="679" t="s">
        <v>27728</v>
      </c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1"/>
      <c r="Q414" s="29"/>
      <c r="R414" s="29"/>
      <c r="S414" s="29"/>
      <c r="T414" s="170"/>
    </row>
    <row r="415" spans="1:20" s="23" customFormat="1" ht="54" customHeight="1" x14ac:dyDescent="1.3">
      <c r="A415" s="31" t="s">
        <v>27416</v>
      </c>
      <c r="B415" s="31" t="s">
        <v>27417</v>
      </c>
      <c r="C415" s="31" t="s">
        <v>27418</v>
      </c>
      <c r="D415" s="31" t="s">
        <v>27419</v>
      </c>
      <c r="E415" s="31" t="s">
        <v>687</v>
      </c>
      <c r="F415" s="31" t="s">
        <v>123</v>
      </c>
      <c r="G415" s="31" t="s">
        <v>16504</v>
      </c>
      <c r="H415" s="31" t="s">
        <v>27158</v>
      </c>
      <c r="I415" s="38">
        <v>0.83333333333333337</v>
      </c>
      <c r="J415" s="31" t="s">
        <v>57</v>
      </c>
      <c r="K415" s="31" t="s">
        <v>105</v>
      </c>
      <c r="L415" s="31" t="s">
        <v>995</v>
      </c>
      <c r="M415" s="31" t="s">
        <v>106</v>
      </c>
      <c r="Q415" s="29"/>
      <c r="R415" s="29"/>
      <c r="S415" s="29">
        <v>43425</v>
      </c>
      <c r="T415" s="170"/>
    </row>
    <row r="416" spans="1:20" s="23" customFormat="1" ht="54" customHeight="1" x14ac:dyDescent="1.3">
      <c r="A416" s="31" t="s">
        <v>27420</v>
      </c>
      <c r="B416" s="31" t="s">
        <v>2347</v>
      </c>
      <c r="C416" s="31" t="s">
        <v>27421</v>
      </c>
      <c r="D416" s="31" t="s">
        <v>27422</v>
      </c>
      <c r="E416" s="31" t="s">
        <v>101</v>
      </c>
      <c r="F416" s="31" t="s">
        <v>123</v>
      </c>
      <c r="G416" s="31" t="s">
        <v>16223</v>
      </c>
      <c r="H416" s="31" t="s">
        <v>25340</v>
      </c>
      <c r="I416" s="38">
        <v>0.32291666666666669</v>
      </c>
      <c r="J416" s="31" t="s">
        <v>1659</v>
      </c>
      <c r="K416" s="31" t="s">
        <v>105</v>
      </c>
      <c r="L416" s="31" t="s">
        <v>995</v>
      </c>
      <c r="M416" s="31" t="s">
        <v>106</v>
      </c>
      <c r="Q416" s="29"/>
      <c r="R416" s="29"/>
      <c r="S416" s="29">
        <v>43925</v>
      </c>
      <c r="T416" s="170"/>
    </row>
    <row r="417" spans="1:20" s="23" customFormat="1" ht="54" customHeight="1" x14ac:dyDescent="1.3">
      <c r="A417" s="31" t="s">
        <v>27423</v>
      </c>
      <c r="B417" s="31" t="s">
        <v>27424</v>
      </c>
      <c r="C417" s="31" t="s">
        <v>27425</v>
      </c>
      <c r="D417" s="31" t="s">
        <v>27426</v>
      </c>
      <c r="E417" s="31" t="s">
        <v>101</v>
      </c>
      <c r="F417" s="31" t="s">
        <v>123</v>
      </c>
      <c r="G417" s="31" t="s">
        <v>16223</v>
      </c>
      <c r="H417" s="31" t="s">
        <v>25340</v>
      </c>
      <c r="I417" s="38">
        <v>0.32291666666666669</v>
      </c>
      <c r="J417" s="31" t="s">
        <v>1659</v>
      </c>
      <c r="K417" s="31" t="s">
        <v>105</v>
      </c>
      <c r="L417" s="31" t="s">
        <v>995</v>
      </c>
      <c r="M417" s="31" t="s">
        <v>106</v>
      </c>
      <c r="Q417" s="29"/>
      <c r="R417" s="29"/>
      <c r="S417" s="29">
        <v>43925</v>
      </c>
      <c r="T417" s="170"/>
    </row>
    <row r="418" spans="1:20" s="23" customFormat="1" ht="54" customHeight="1" x14ac:dyDescent="1.3">
      <c r="A418" s="31" t="s">
        <v>27427</v>
      </c>
      <c r="B418" s="31" t="s">
        <v>9094</v>
      </c>
      <c r="C418" s="31" t="s">
        <v>27428</v>
      </c>
      <c r="D418" s="31" t="s">
        <v>27429</v>
      </c>
      <c r="E418" s="31" t="s">
        <v>101</v>
      </c>
      <c r="F418" s="31" t="s">
        <v>123</v>
      </c>
      <c r="G418" s="31" t="s">
        <v>16223</v>
      </c>
      <c r="H418" s="31" t="s">
        <v>25340</v>
      </c>
      <c r="I418" s="38">
        <v>0.32291666666666669</v>
      </c>
      <c r="J418" s="31" t="s">
        <v>1659</v>
      </c>
      <c r="K418" s="31" t="s">
        <v>105</v>
      </c>
      <c r="L418" s="31" t="s">
        <v>995</v>
      </c>
      <c r="M418" s="31" t="s">
        <v>106</v>
      </c>
      <c r="Q418" s="29"/>
      <c r="R418" s="29"/>
      <c r="S418" s="29">
        <v>43925</v>
      </c>
      <c r="T418" s="170"/>
    </row>
    <row r="419" spans="1:20" s="23" customFormat="1" ht="54" customHeight="1" x14ac:dyDescent="1.3">
      <c r="A419" s="682" t="s">
        <v>27996</v>
      </c>
      <c r="B419" s="683"/>
      <c r="C419" s="683"/>
      <c r="D419" s="683"/>
      <c r="E419" s="683"/>
      <c r="F419" s="683"/>
      <c r="G419" s="683"/>
      <c r="H419" s="683"/>
      <c r="I419" s="683"/>
      <c r="J419" s="683"/>
      <c r="K419" s="683"/>
      <c r="L419" s="683"/>
      <c r="M419" s="684"/>
      <c r="Q419" s="29"/>
      <c r="R419" s="29"/>
      <c r="S419" s="195"/>
      <c r="T419" s="170"/>
    </row>
    <row r="420" spans="1:20" s="23" customFormat="1" ht="54" customHeight="1" x14ac:dyDescent="1.3">
      <c r="A420" s="31" t="s">
        <v>27825</v>
      </c>
      <c r="B420" s="31" t="s">
        <v>27826</v>
      </c>
      <c r="C420" s="31" t="s">
        <v>27827</v>
      </c>
      <c r="D420" s="31" t="s">
        <v>27828</v>
      </c>
      <c r="E420" s="31" t="s">
        <v>688</v>
      </c>
      <c r="F420" s="31" t="s">
        <v>123</v>
      </c>
      <c r="G420" s="31" t="s">
        <v>16287</v>
      </c>
      <c r="H420" s="31" t="s">
        <v>21610</v>
      </c>
      <c r="I420" s="38">
        <v>0.95833333333333337</v>
      </c>
      <c r="J420" s="31" t="s">
        <v>1659</v>
      </c>
      <c r="K420" s="31" t="s">
        <v>105</v>
      </c>
      <c r="L420" s="31" t="s">
        <v>106</v>
      </c>
      <c r="M420" s="31" t="s">
        <v>194</v>
      </c>
      <c r="Q420" s="29"/>
      <c r="R420" s="29"/>
      <c r="S420" s="195">
        <v>38950</v>
      </c>
      <c r="T420" s="170"/>
    </row>
    <row r="421" spans="1:20" s="23" customFormat="1" ht="54" customHeight="1" x14ac:dyDescent="1.3">
      <c r="A421" s="31" t="s">
        <v>27829</v>
      </c>
      <c r="B421" s="31" t="s">
        <v>13473</v>
      </c>
      <c r="C421" s="31" t="s">
        <v>27830</v>
      </c>
      <c r="D421" s="31" t="s">
        <v>27831</v>
      </c>
      <c r="E421" s="31" t="s">
        <v>688</v>
      </c>
      <c r="F421" s="31" t="s">
        <v>123</v>
      </c>
      <c r="G421" s="31" t="s">
        <v>16287</v>
      </c>
      <c r="H421" s="31" t="s">
        <v>21610</v>
      </c>
      <c r="I421" s="38">
        <v>0.95833333333333337</v>
      </c>
      <c r="J421" s="31" t="s">
        <v>1659</v>
      </c>
      <c r="K421" s="31" t="s">
        <v>105</v>
      </c>
      <c r="L421" s="31" t="s">
        <v>106</v>
      </c>
      <c r="M421" s="31" t="s">
        <v>194</v>
      </c>
      <c r="Q421" s="29"/>
      <c r="R421" s="29"/>
      <c r="S421" s="195">
        <v>38950</v>
      </c>
      <c r="T421" s="170"/>
    </row>
    <row r="422" spans="1:20" s="23" customFormat="1" ht="54" customHeight="1" x14ac:dyDescent="1.3">
      <c r="A422" s="31" t="s">
        <v>27832</v>
      </c>
      <c r="B422" s="31" t="s">
        <v>27833</v>
      </c>
      <c r="C422" s="31" t="s">
        <v>27834</v>
      </c>
      <c r="D422" s="31" t="s">
        <v>27835</v>
      </c>
      <c r="E422" s="31" t="s">
        <v>688</v>
      </c>
      <c r="F422" s="31" t="s">
        <v>123</v>
      </c>
      <c r="G422" s="31" t="s">
        <v>16287</v>
      </c>
      <c r="H422" s="31" t="s">
        <v>21610</v>
      </c>
      <c r="I422" s="38">
        <v>0.95833333333333337</v>
      </c>
      <c r="J422" s="31" t="s">
        <v>1659</v>
      </c>
      <c r="K422" s="31" t="s">
        <v>105</v>
      </c>
      <c r="L422" s="31" t="s">
        <v>106</v>
      </c>
      <c r="M422" s="31" t="s">
        <v>194</v>
      </c>
      <c r="Q422" s="29"/>
      <c r="R422" s="29"/>
      <c r="S422" s="195">
        <v>38950</v>
      </c>
      <c r="T422" s="170"/>
    </row>
    <row r="423" spans="1:20" s="23" customFormat="1" ht="54" customHeight="1" x14ac:dyDescent="1.3">
      <c r="A423" s="31" t="s">
        <v>27836</v>
      </c>
      <c r="B423" s="31" t="s">
        <v>15287</v>
      </c>
      <c r="C423" s="31" t="s">
        <v>27837</v>
      </c>
      <c r="D423" s="31" t="s">
        <v>27838</v>
      </c>
      <c r="E423" s="31" t="s">
        <v>688</v>
      </c>
      <c r="F423" s="31" t="s">
        <v>123</v>
      </c>
      <c r="G423" s="31" t="s">
        <v>16287</v>
      </c>
      <c r="H423" s="31" t="s">
        <v>21610</v>
      </c>
      <c r="I423" s="38">
        <v>0.95833333333333337</v>
      </c>
      <c r="J423" s="31" t="s">
        <v>1659</v>
      </c>
      <c r="K423" s="31" t="s">
        <v>105</v>
      </c>
      <c r="L423" s="31" t="s">
        <v>106</v>
      </c>
      <c r="M423" s="31" t="s">
        <v>194</v>
      </c>
      <c r="Q423" s="29"/>
      <c r="R423" s="29"/>
      <c r="S423" s="195">
        <v>38950</v>
      </c>
      <c r="T423" s="170"/>
    </row>
    <row r="424" spans="1:20" s="23" customFormat="1" ht="54" customHeight="1" x14ac:dyDescent="1.3">
      <c r="A424" s="452" t="s">
        <v>27839</v>
      </c>
      <c r="B424" s="452" t="s">
        <v>3333</v>
      </c>
      <c r="C424" s="452" t="s">
        <v>27840</v>
      </c>
      <c r="D424" s="452" t="s">
        <v>27841</v>
      </c>
      <c r="E424" s="452" t="s">
        <v>688</v>
      </c>
      <c r="F424" s="452" t="s">
        <v>123</v>
      </c>
      <c r="G424" s="452" t="s">
        <v>16287</v>
      </c>
      <c r="H424" s="452" t="s">
        <v>21610</v>
      </c>
      <c r="I424" s="453">
        <v>0.95833333333333337</v>
      </c>
      <c r="J424" s="452" t="s">
        <v>1659</v>
      </c>
      <c r="K424" s="452" t="s">
        <v>105</v>
      </c>
      <c r="L424" s="452" t="s">
        <v>106</v>
      </c>
      <c r="M424" s="452" t="s">
        <v>194</v>
      </c>
      <c r="Q424" s="29"/>
      <c r="R424" s="29"/>
      <c r="S424" s="195"/>
      <c r="T424" s="170"/>
    </row>
    <row r="425" spans="1:20" s="23" customFormat="1" ht="54" customHeight="1" x14ac:dyDescent="1.3">
      <c r="A425" s="31" t="s">
        <v>27842</v>
      </c>
      <c r="B425" s="31" t="s">
        <v>27843</v>
      </c>
      <c r="C425" s="31" t="s">
        <v>27844</v>
      </c>
      <c r="D425" s="31" t="s">
        <v>27845</v>
      </c>
      <c r="E425" s="31" t="s">
        <v>688</v>
      </c>
      <c r="F425" s="31" t="s">
        <v>123</v>
      </c>
      <c r="G425" s="31" t="s">
        <v>16287</v>
      </c>
      <c r="H425" s="31" t="s">
        <v>21610</v>
      </c>
      <c r="I425" s="38">
        <v>0.95833333333333337</v>
      </c>
      <c r="J425" s="31" t="s">
        <v>1659</v>
      </c>
      <c r="K425" s="31" t="s">
        <v>105</v>
      </c>
      <c r="L425" s="31" t="s">
        <v>106</v>
      </c>
      <c r="M425" s="31" t="s">
        <v>194</v>
      </c>
      <c r="Q425" s="29"/>
      <c r="R425" s="29"/>
      <c r="S425" s="195">
        <v>38950</v>
      </c>
      <c r="T425" s="170"/>
    </row>
    <row r="426" spans="1:20" s="23" customFormat="1" ht="54" customHeight="1" x14ac:dyDescent="1.3">
      <c r="A426" s="31" t="s">
        <v>11583</v>
      </c>
      <c r="B426" s="31" t="s">
        <v>27846</v>
      </c>
      <c r="C426" s="31" t="s">
        <v>27847</v>
      </c>
      <c r="D426" s="31" t="s">
        <v>27848</v>
      </c>
      <c r="E426" s="31" t="s">
        <v>688</v>
      </c>
      <c r="F426" s="31" t="s">
        <v>123</v>
      </c>
      <c r="G426" s="31" t="s">
        <v>16287</v>
      </c>
      <c r="H426" s="31" t="s">
        <v>21610</v>
      </c>
      <c r="I426" s="38">
        <v>0.95833333333333337</v>
      </c>
      <c r="J426" s="31" t="s">
        <v>1659</v>
      </c>
      <c r="K426" s="31" t="s">
        <v>105</v>
      </c>
      <c r="L426" s="31" t="s">
        <v>106</v>
      </c>
      <c r="M426" s="31" t="s">
        <v>194</v>
      </c>
      <c r="Q426" s="29"/>
      <c r="R426" s="29"/>
      <c r="S426" s="195">
        <v>38950</v>
      </c>
      <c r="T426" s="170"/>
    </row>
    <row r="427" spans="1:20" s="23" customFormat="1" ht="54" customHeight="1" x14ac:dyDescent="1.3">
      <c r="A427" s="31" t="s">
        <v>27849</v>
      </c>
      <c r="B427" s="31" t="s">
        <v>27850</v>
      </c>
      <c r="C427" s="31" t="s">
        <v>27851</v>
      </c>
      <c r="D427" s="31" t="s">
        <v>27852</v>
      </c>
      <c r="E427" s="31" t="s">
        <v>688</v>
      </c>
      <c r="F427" s="31" t="s">
        <v>123</v>
      </c>
      <c r="G427" s="31" t="s">
        <v>16287</v>
      </c>
      <c r="H427" s="31" t="s">
        <v>21610</v>
      </c>
      <c r="I427" s="38">
        <v>0.95833333333333337</v>
      </c>
      <c r="J427" s="31" t="s">
        <v>1659</v>
      </c>
      <c r="K427" s="31" t="s">
        <v>105</v>
      </c>
      <c r="L427" s="31" t="s">
        <v>106</v>
      </c>
      <c r="M427" s="31" t="s">
        <v>194</v>
      </c>
      <c r="Q427" s="29"/>
      <c r="R427" s="29"/>
      <c r="S427" s="195">
        <v>38950</v>
      </c>
      <c r="T427" s="170"/>
    </row>
    <row r="428" spans="1:20" s="23" customFormat="1" ht="54" customHeight="1" x14ac:dyDescent="0.7">
      <c r="A428" s="698" t="s">
        <v>28000</v>
      </c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700"/>
      <c r="Q428" s="29"/>
      <c r="R428" s="29"/>
      <c r="S428" s="167"/>
      <c r="T428" s="29">
        <v>70000</v>
      </c>
    </row>
    <row r="429" spans="1:20" s="23" customFormat="1" ht="54" customHeight="1" x14ac:dyDescent="1.3">
      <c r="A429" s="698" t="s">
        <v>28006</v>
      </c>
      <c r="B429" s="699"/>
      <c r="C429" s="699"/>
      <c r="D429" s="699"/>
      <c r="E429" s="699"/>
      <c r="F429" s="699"/>
      <c r="G429" s="699"/>
      <c r="H429" s="699"/>
      <c r="I429" s="699"/>
      <c r="J429" s="699"/>
      <c r="K429" s="699"/>
      <c r="L429" s="699"/>
      <c r="M429" s="700"/>
      <c r="Q429" s="29"/>
      <c r="R429" s="29"/>
      <c r="S429" s="195"/>
      <c r="T429" s="170">
        <v>70000</v>
      </c>
    </row>
    <row r="430" spans="1:20" s="23" customFormat="1" ht="54" customHeight="1" x14ac:dyDescent="1.3">
      <c r="A430" s="698" t="s">
        <v>28006</v>
      </c>
      <c r="B430" s="699"/>
      <c r="C430" s="699"/>
      <c r="D430" s="699"/>
      <c r="E430" s="699"/>
      <c r="F430" s="699"/>
      <c r="G430" s="699"/>
      <c r="H430" s="699"/>
      <c r="I430" s="699"/>
      <c r="J430" s="699"/>
      <c r="K430" s="699"/>
      <c r="L430" s="699"/>
      <c r="M430" s="700"/>
      <c r="Q430" s="29"/>
      <c r="R430" s="29"/>
      <c r="S430" s="195"/>
      <c r="T430" s="170">
        <v>70000</v>
      </c>
    </row>
    <row r="431" spans="1:20" s="23" customFormat="1" ht="54" customHeight="1" x14ac:dyDescent="1.3">
      <c r="A431" s="698" t="s">
        <v>28006</v>
      </c>
      <c r="B431" s="699"/>
      <c r="C431" s="699"/>
      <c r="D431" s="699"/>
      <c r="E431" s="699"/>
      <c r="F431" s="699"/>
      <c r="G431" s="699"/>
      <c r="H431" s="699"/>
      <c r="I431" s="699"/>
      <c r="J431" s="699"/>
      <c r="K431" s="699"/>
      <c r="L431" s="699"/>
      <c r="M431" s="700"/>
      <c r="Q431" s="29"/>
      <c r="R431" s="29"/>
      <c r="S431" s="195"/>
      <c r="T431" s="170">
        <v>50000</v>
      </c>
    </row>
    <row r="432" spans="1:20" s="23" customFormat="1" ht="54" customHeight="1" x14ac:dyDescent="1.3">
      <c r="A432" s="698" t="s">
        <v>28596</v>
      </c>
      <c r="B432" s="699"/>
      <c r="C432" s="699"/>
      <c r="D432" s="699"/>
      <c r="E432" s="699"/>
      <c r="F432" s="699"/>
      <c r="G432" s="699"/>
      <c r="H432" s="699"/>
      <c r="I432" s="699"/>
      <c r="J432" s="699"/>
      <c r="K432" s="699"/>
      <c r="L432" s="699"/>
      <c r="M432" s="700"/>
      <c r="Q432" s="29"/>
      <c r="R432" s="29"/>
      <c r="S432" s="195"/>
      <c r="T432" s="325">
        <v>30000</v>
      </c>
    </row>
    <row r="433" spans="1:20" s="23" customFormat="1" ht="54" customHeight="1" x14ac:dyDescent="1.3">
      <c r="A433" s="31" t="s">
        <v>28598</v>
      </c>
      <c r="B433" s="317">
        <v>30451</v>
      </c>
      <c r="C433" s="31"/>
      <c r="D433" s="31" t="s">
        <v>28599</v>
      </c>
      <c r="E433" s="31" t="s">
        <v>101</v>
      </c>
      <c r="F433" s="31"/>
      <c r="G433" s="31" t="s">
        <v>28600</v>
      </c>
      <c r="H433" s="31"/>
      <c r="I433" s="38"/>
      <c r="J433" s="31" t="s">
        <v>1659</v>
      </c>
      <c r="K433" s="31"/>
      <c r="L433" s="31" t="s">
        <v>4076</v>
      </c>
      <c r="M433" s="31" t="s">
        <v>1968</v>
      </c>
      <c r="Q433" s="29">
        <v>125</v>
      </c>
      <c r="R433" s="29"/>
      <c r="S433" s="195"/>
      <c r="T433" s="170"/>
    </row>
    <row r="434" spans="1:20" s="23" customFormat="1" ht="54" customHeight="1" x14ac:dyDescent="1.3">
      <c r="A434" s="31" t="s">
        <v>28602</v>
      </c>
      <c r="B434" s="317">
        <v>30675</v>
      </c>
      <c r="C434" s="31"/>
      <c r="D434" s="31" t="s">
        <v>28603</v>
      </c>
      <c r="E434" s="31" t="s">
        <v>101</v>
      </c>
      <c r="F434" s="31"/>
      <c r="G434" s="31" t="s">
        <v>28601</v>
      </c>
      <c r="H434" s="31"/>
      <c r="I434" s="38"/>
      <c r="J434" s="31" t="s">
        <v>1659</v>
      </c>
      <c r="K434" s="31"/>
      <c r="L434" s="31" t="s">
        <v>4076</v>
      </c>
      <c r="M434" s="31" t="s">
        <v>1968</v>
      </c>
      <c r="Q434" s="29">
        <v>125</v>
      </c>
      <c r="R434" s="29"/>
      <c r="S434" s="195"/>
      <c r="T434" s="170"/>
    </row>
    <row r="435" spans="1:20" s="23" customFormat="1" ht="54" customHeight="1" x14ac:dyDescent="1.3">
      <c r="A435" s="698" t="s">
        <v>29179</v>
      </c>
      <c r="B435" s="699"/>
      <c r="C435" s="699"/>
      <c r="D435" s="699"/>
      <c r="E435" s="699"/>
      <c r="F435" s="699"/>
      <c r="G435" s="699"/>
      <c r="H435" s="699"/>
      <c r="I435" s="699"/>
      <c r="J435" s="699"/>
      <c r="K435" s="699"/>
      <c r="L435" s="699"/>
      <c r="M435" s="700"/>
      <c r="Q435" s="29"/>
      <c r="R435" s="29"/>
      <c r="S435" s="195"/>
      <c r="T435" s="170">
        <v>160000</v>
      </c>
    </row>
    <row r="436" spans="1:20" s="23" customFormat="1" ht="54" customHeight="1" x14ac:dyDescent="1.3">
      <c r="A436" s="698" t="s">
        <v>29180</v>
      </c>
      <c r="B436" s="699"/>
      <c r="C436" s="699"/>
      <c r="D436" s="699"/>
      <c r="E436" s="699"/>
      <c r="F436" s="699"/>
      <c r="G436" s="699"/>
      <c r="H436" s="699"/>
      <c r="I436" s="699"/>
      <c r="J436" s="699"/>
      <c r="K436" s="699"/>
      <c r="L436" s="699"/>
      <c r="M436" s="700"/>
      <c r="Q436" s="29"/>
      <c r="R436" s="29"/>
      <c r="S436" s="195"/>
      <c r="T436" s="170">
        <v>70000</v>
      </c>
    </row>
    <row r="437" spans="1:20" s="23" customFormat="1" ht="54" customHeight="1" x14ac:dyDescent="1.3">
      <c r="A437" s="698" t="s">
        <v>29180</v>
      </c>
      <c r="B437" s="699"/>
      <c r="C437" s="699"/>
      <c r="D437" s="699"/>
      <c r="E437" s="699"/>
      <c r="F437" s="699"/>
      <c r="G437" s="699"/>
      <c r="H437" s="699"/>
      <c r="I437" s="699"/>
      <c r="J437" s="699"/>
      <c r="K437" s="699"/>
      <c r="L437" s="699"/>
      <c r="M437" s="700"/>
      <c r="Q437" s="29"/>
      <c r="R437" s="29"/>
      <c r="S437" s="195"/>
      <c r="T437" s="170">
        <v>50000</v>
      </c>
    </row>
    <row r="438" spans="1:20" s="23" customFormat="1" ht="54" customHeight="1" x14ac:dyDescent="1.3">
      <c r="A438" s="698" t="s">
        <v>29180</v>
      </c>
      <c r="B438" s="699"/>
      <c r="C438" s="699"/>
      <c r="D438" s="699"/>
      <c r="E438" s="699"/>
      <c r="F438" s="699"/>
      <c r="G438" s="699"/>
      <c r="H438" s="699"/>
      <c r="I438" s="699"/>
      <c r="J438" s="699"/>
      <c r="K438" s="699"/>
      <c r="L438" s="699"/>
      <c r="M438" s="700"/>
      <c r="Q438" s="29"/>
      <c r="R438" s="29"/>
      <c r="S438" s="195"/>
      <c r="T438" s="170">
        <v>70000</v>
      </c>
    </row>
    <row r="439" spans="1:20" s="23" customFormat="1" ht="54" customHeight="1" x14ac:dyDescent="1.05">
      <c r="A439" s="688" t="s">
        <v>29699</v>
      </c>
      <c r="B439" s="689"/>
      <c r="C439" s="689"/>
      <c r="D439" s="689"/>
      <c r="E439" s="689"/>
      <c r="F439" s="689"/>
      <c r="G439" s="689"/>
      <c r="H439" s="689"/>
      <c r="I439" s="689"/>
      <c r="J439" s="689"/>
      <c r="K439" s="689"/>
      <c r="L439" s="689"/>
      <c r="M439" s="690"/>
      <c r="R439" s="29"/>
      <c r="S439" s="29"/>
      <c r="T439" s="29"/>
    </row>
    <row r="440" spans="1:20" s="23" customFormat="1" ht="54" customHeight="1" x14ac:dyDescent="1.05">
      <c r="A440" s="31" t="s">
        <v>29504</v>
      </c>
      <c r="B440" s="31" t="s">
        <v>18774</v>
      </c>
      <c r="C440" s="31" t="s">
        <v>29505</v>
      </c>
      <c r="D440" s="31" t="s">
        <v>29506</v>
      </c>
      <c r="E440" s="31" t="s">
        <v>687</v>
      </c>
      <c r="F440" s="31" t="s">
        <v>123</v>
      </c>
      <c r="G440" s="31" t="s">
        <v>16248</v>
      </c>
      <c r="H440" s="31" t="s">
        <v>25515</v>
      </c>
      <c r="I440" s="38">
        <v>0.375</v>
      </c>
      <c r="J440" s="31" t="s">
        <v>57</v>
      </c>
      <c r="K440" s="31" t="s">
        <v>105</v>
      </c>
      <c r="L440" s="31" t="s">
        <v>106</v>
      </c>
      <c r="M440" s="31" t="s">
        <v>995</v>
      </c>
      <c r="R440" s="29"/>
      <c r="S440" s="29">
        <v>43425</v>
      </c>
      <c r="T440" s="29"/>
    </row>
    <row r="441" spans="1:20" s="23" customFormat="1" ht="54" customHeight="1" x14ac:dyDescent="1.05">
      <c r="A441" s="31" t="s">
        <v>29507</v>
      </c>
      <c r="B441" s="31" t="s">
        <v>29508</v>
      </c>
      <c r="C441" s="31" t="s">
        <v>29509</v>
      </c>
      <c r="D441" s="31" t="s">
        <v>29510</v>
      </c>
      <c r="E441" s="31" t="s">
        <v>687</v>
      </c>
      <c r="F441" s="31" t="s">
        <v>123</v>
      </c>
      <c r="G441" s="31" t="s">
        <v>16248</v>
      </c>
      <c r="H441" s="31" t="s">
        <v>25515</v>
      </c>
      <c r="I441" s="38">
        <v>0.375</v>
      </c>
      <c r="J441" s="31" t="s">
        <v>57</v>
      </c>
      <c r="K441" s="31" t="s">
        <v>105</v>
      </c>
      <c r="L441" s="31" t="s">
        <v>106</v>
      </c>
      <c r="M441" s="31" t="s">
        <v>995</v>
      </c>
      <c r="R441" s="29"/>
      <c r="S441" s="29">
        <v>43425</v>
      </c>
      <c r="T441" s="29"/>
    </row>
    <row r="442" spans="1:20" s="23" customFormat="1" ht="54" customHeight="1" x14ac:dyDescent="1.05">
      <c r="A442" s="31" t="s">
        <v>29511</v>
      </c>
      <c r="B442" s="31" t="s">
        <v>29512</v>
      </c>
      <c r="C442" s="31" t="s">
        <v>29513</v>
      </c>
      <c r="D442" s="31" t="s">
        <v>29514</v>
      </c>
      <c r="E442" s="31" t="s">
        <v>687</v>
      </c>
      <c r="F442" s="31" t="s">
        <v>123</v>
      </c>
      <c r="G442" s="31" t="s">
        <v>16248</v>
      </c>
      <c r="H442" s="31" t="s">
        <v>25515</v>
      </c>
      <c r="I442" s="38">
        <v>0.375</v>
      </c>
      <c r="J442" s="31" t="s">
        <v>57</v>
      </c>
      <c r="K442" s="31" t="s">
        <v>105</v>
      </c>
      <c r="L442" s="31" t="s">
        <v>106</v>
      </c>
      <c r="M442" s="31" t="s">
        <v>995</v>
      </c>
      <c r="R442" s="29"/>
      <c r="S442" s="29">
        <v>43425</v>
      </c>
      <c r="T442" s="29"/>
    </row>
    <row r="443" spans="1:20" s="23" customFormat="1" ht="54" customHeight="1" x14ac:dyDescent="1.05">
      <c r="A443" s="31" t="s">
        <v>29515</v>
      </c>
      <c r="B443" s="31" t="s">
        <v>29516</v>
      </c>
      <c r="C443" s="31" t="s">
        <v>29517</v>
      </c>
      <c r="D443" s="31" t="s">
        <v>29518</v>
      </c>
      <c r="E443" s="31" t="s">
        <v>687</v>
      </c>
      <c r="F443" s="31" t="s">
        <v>123</v>
      </c>
      <c r="G443" s="31" t="s">
        <v>16248</v>
      </c>
      <c r="H443" s="31" t="s">
        <v>25515</v>
      </c>
      <c r="I443" s="38">
        <v>0.375</v>
      </c>
      <c r="J443" s="31" t="s">
        <v>57</v>
      </c>
      <c r="K443" s="31" t="s">
        <v>105</v>
      </c>
      <c r="L443" s="31" t="s">
        <v>106</v>
      </c>
      <c r="M443" s="31" t="s">
        <v>995</v>
      </c>
      <c r="R443" s="29"/>
      <c r="S443" s="29">
        <v>43425</v>
      </c>
      <c r="T443" s="29"/>
    </row>
    <row r="444" spans="1:20" s="23" customFormat="1" ht="54" customHeight="1" x14ac:dyDescent="1.05">
      <c r="A444" s="31" t="s">
        <v>29519</v>
      </c>
      <c r="B444" s="31" t="s">
        <v>29520</v>
      </c>
      <c r="C444" s="31" t="s">
        <v>29521</v>
      </c>
      <c r="D444" s="31" t="s">
        <v>29522</v>
      </c>
      <c r="E444" s="31" t="s">
        <v>687</v>
      </c>
      <c r="F444" s="31" t="s">
        <v>123</v>
      </c>
      <c r="G444" s="31" t="s">
        <v>16248</v>
      </c>
      <c r="H444" s="31" t="s">
        <v>25515</v>
      </c>
      <c r="I444" s="38">
        <v>0.375</v>
      </c>
      <c r="J444" s="31" t="s">
        <v>57</v>
      </c>
      <c r="K444" s="31" t="s">
        <v>105</v>
      </c>
      <c r="L444" s="31" t="s">
        <v>106</v>
      </c>
      <c r="M444" s="31" t="s">
        <v>995</v>
      </c>
      <c r="R444" s="29"/>
      <c r="S444" s="29">
        <v>43425</v>
      </c>
      <c r="T444" s="29"/>
    </row>
    <row r="445" spans="1:20" s="23" customFormat="1" ht="54" customHeight="1" x14ac:dyDescent="1.05">
      <c r="A445" s="31" t="s">
        <v>29523</v>
      </c>
      <c r="B445" s="31" t="s">
        <v>29524</v>
      </c>
      <c r="C445" s="31" t="s">
        <v>29525</v>
      </c>
      <c r="D445" s="31" t="s">
        <v>29526</v>
      </c>
      <c r="E445" s="31" t="s">
        <v>687</v>
      </c>
      <c r="F445" s="31" t="s">
        <v>123</v>
      </c>
      <c r="G445" s="31" t="s">
        <v>16248</v>
      </c>
      <c r="H445" s="31" t="s">
        <v>25515</v>
      </c>
      <c r="I445" s="38">
        <v>0.375</v>
      </c>
      <c r="J445" s="31" t="s">
        <v>57</v>
      </c>
      <c r="K445" s="31" t="s">
        <v>105</v>
      </c>
      <c r="L445" s="31" t="s">
        <v>106</v>
      </c>
      <c r="M445" s="31" t="s">
        <v>995</v>
      </c>
      <c r="R445" s="29"/>
      <c r="S445" s="29">
        <v>43425</v>
      </c>
      <c r="T445" s="29"/>
    </row>
    <row r="446" spans="1:20" s="23" customFormat="1" ht="54" customHeight="1" x14ac:dyDescent="1.05">
      <c r="A446" s="31" t="s">
        <v>29527</v>
      </c>
      <c r="B446" s="31" t="s">
        <v>29528</v>
      </c>
      <c r="C446" s="31" t="s">
        <v>29529</v>
      </c>
      <c r="D446" s="31" t="s">
        <v>29530</v>
      </c>
      <c r="E446" s="31" t="s">
        <v>688</v>
      </c>
      <c r="F446" s="31" t="s">
        <v>123</v>
      </c>
      <c r="G446" s="31" t="s">
        <v>16287</v>
      </c>
      <c r="H446" s="31" t="s">
        <v>20462</v>
      </c>
      <c r="I446" s="38">
        <v>0.41666666666666669</v>
      </c>
      <c r="J446" s="31" t="s">
        <v>1659</v>
      </c>
      <c r="K446" s="31" t="s">
        <v>105</v>
      </c>
      <c r="L446" s="31" t="s">
        <v>106</v>
      </c>
      <c r="M446" s="31" t="s">
        <v>194</v>
      </c>
      <c r="R446" s="29"/>
      <c r="S446" s="29">
        <v>38950</v>
      </c>
      <c r="T446" s="29"/>
    </row>
    <row r="447" spans="1:20" s="23" customFormat="1" ht="54" customHeight="1" x14ac:dyDescent="1.05">
      <c r="A447" s="31" t="s">
        <v>29531</v>
      </c>
      <c r="B447" s="31" t="s">
        <v>29532</v>
      </c>
      <c r="C447" s="31" t="s">
        <v>29533</v>
      </c>
      <c r="D447" s="31" t="s">
        <v>29534</v>
      </c>
      <c r="E447" s="31" t="s">
        <v>688</v>
      </c>
      <c r="F447" s="31" t="s">
        <v>123</v>
      </c>
      <c r="G447" s="31" t="s">
        <v>16287</v>
      </c>
      <c r="H447" s="31" t="s">
        <v>20462</v>
      </c>
      <c r="I447" s="38">
        <v>0.41666666666666669</v>
      </c>
      <c r="J447" s="31" t="s">
        <v>1659</v>
      </c>
      <c r="K447" s="31" t="s">
        <v>105</v>
      </c>
      <c r="L447" s="31" t="s">
        <v>106</v>
      </c>
      <c r="M447" s="31" t="s">
        <v>194</v>
      </c>
      <c r="R447" s="29"/>
      <c r="S447" s="29">
        <v>38950</v>
      </c>
      <c r="T447" s="29"/>
    </row>
    <row r="448" spans="1:20" s="23" customFormat="1" ht="54" customHeight="1" x14ac:dyDescent="1.05">
      <c r="A448" s="31" t="s">
        <v>29535</v>
      </c>
      <c r="B448" s="31" t="s">
        <v>29536</v>
      </c>
      <c r="C448" s="31" t="s">
        <v>29537</v>
      </c>
      <c r="D448" s="31" t="s">
        <v>29538</v>
      </c>
      <c r="E448" s="31" t="s">
        <v>688</v>
      </c>
      <c r="F448" s="31" t="s">
        <v>123</v>
      </c>
      <c r="G448" s="31" t="s">
        <v>16287</v>
      </c>
      <c r="H448" s="31" t="s">
        <v>20462</v>
      </c>
      <c r="I448" s="38">
        <v>0.41666666666666669</v>
      </c>
      <c r="J448" s="31" t="s">
        <v>1659</v>
      </c>
      <c r="K448" s="31" t="s">
        <v>105</v>
      </c>
      <c r="L448" s="31" t="s">
        <v>106</v>
      </c>
      <c r="M448" s="31" t="s">
        <v>194</v>
      </c>
      <c r="R448" s="29"/>
      <c r="S448" s="29">
        <v>38950</v>
      </c>
      <c r="T448" s="29"/>
    </row>
    <row r="449" spans="1:20" s="23" customFormat="1" ht="54" customHeight="1" x14ac:dyDescent="1.05">
      <c r="A449" s="31" t="s">
        <v>29539</v>
      </c>
      <c r="B449" s="31" t="s">
        <v>29540</v>
      </c>
      <c r="C449" s="31" t="s">
        <v>29541</v>
      </c>
      <c r="D449" s="31" t="s">
        <v>29542</v>
      </c>
      <c r="E449" s="31" t="s">
        <v>688</v>
      </c>
      <c r="F449" s="31" t="s">
        <v>123</v>
      </c>
      <c r="G449" s="31" t="s">
        <v>16287</v>
      </c>
      <c r="H449" s="31" t="s">
        <v>20462</v>
      </c>
      <c r="I449" s="38">
        <v>0.41666666666666669</v>
      </c>
      <c r="J449" s="31" t="s">
        <v>1659</v>
      </c>
      <c r="K449" s="31" t="s">
        <v>105</v>
      </c>
      <c r="L449" s="31" t="s">
        <v>106</v>
      </c>
      <c r="M449" s="31" t="s">
        <v>194</v>
      </c>
      <c r="R449" s="29"/>
      <c r="S449" s="29">
        <v>38950</v>
      </c>
      <c r="T449" s="29"/>
    </row>
    <row r="450" spans="1:20" s="23" customFormat="1" ht="54" customHeight="1" x14ac:dyDescent="1.05">
      <c r="A450" s="31" t="s">
        <v>29543</v>
      </c>
      <c r="B450" s="31" t="s">
        <v>29544</v>
      </c>
      <c r="C450" s="31" t="s">
        <v>29545</v>
      </c>
      <c r="D450" s="31" t="s">
        <v>29546</v>
      </c>
      <c r="E450" s="31" t="s">
        <v>101</v>
      </c>
      <c r="F450" s="31" t="s">
        <v>102</v>
      </c>
      <c r="G450" s="31" t="s">
        <v>16267</v>
      </c>
      <c r="H450" s="31" t="s">
        <v>20462</v>
      </c>
      <c r="I450" s="38">
        <v>0.125</v>
      </c>
      <c r="J450" s="31" t="s">
        <v>1659</v>
      </c>
      <c r="K450" s="31" t="s">
        <v>105</v>
      </c>
      <c r="L450" s="31" t="s">
        <v>106</v>
      </c>
      <c r="M450" s="31" t="s">
        <v>491</v>
      </c>
      <c r="R450" s="29"/>
      <c r="S450" s="29">
        <v>26200</v>
      </c>
      <c r="T450" s="29"/>
    </row>
    <row r="451" spans="1:20" s="23" customFormat="1" ht="54" customHeight="1" x14ac:dyDescent="1.05">
      <c r="A451" s="31" t="s">
        <v>29547</v>
      </c>
      <c r="B451" s="31" t="s">
        <v>29548</v>
      </c>
      <c r="C451" s="31" t="s">
        <v>29549</v>
      </c>
      <c r="D451" s="31" t="s">
        <v>29550</v>
      </c>
      <c r="E451" s="31" t="s">
        <v>687</v>
      </c>
      <c r="F451" s="31" t="s">
        <v>123</v>
      </c>
      <c r="G451" s="31" t="s">
        <v>16248</v>
      </c>
      <c r="H451" s="31" t="s">
        <v>25515</v>
      </c>
      <c r="I451" s="38">
        <v>0.41666666666666669</v>
      </c>
      <c r="J451" s="31" t="s">
        <v>1659</v>
      </c>
      <c r="K451" s="31" t="s">
        <v>105</v>
      </c>
      <c r="L451" s="31" t="s">
        <v>106</v>
      </c>
      <c r="M451" s="31" t="s">
        <v>995</v>
      </c>
      <c r="R451" s="29"/>
      <c r="S451" s="29">
        <v>43425</v>
      </c>
      <c r="T451" s="29"/>
    </row>
    <row r="452" spans="1:20" s="23" customFormat="1" ht="54" customHeight="1" x14ac:dyDescent="1.05">
      <c r="A452" s="31" t="s">
        <v>29551</v>
      </c>
      <c r="B452" s="31" t="s">
        <v>29552</v>
      </c>
      <c r="C452" s="31" t="s">
        <v>29553</v>
      </c>
      <c r="D452" s="31" t="s">
        <v>29554</v>
      </c>
      <c r="E452" s="31" t="s">
        <v>688</v>
      </c>
      <c r="F452" s="31" t="s">
        <v>123</v>
      </c>
      <c r="G452" s="31" t="s">
        <v>16287</v>
      </c>
      <c r="H452" s="31" t="s">
        <v>20462</v>
      </c>
      <c r="I452" s="38">
        <v>0.41666666666666669</v>
      </c>
      <c r="J452" s="31" t="s">
        <v>1659</v>
      </c>
      <c r="K452" s="31" t="s">
        <v>105</v>
      </c>
      <c r="L452" s="31" t="s">
        <v>106</v>
      </c>
      <c r="M452" s="31" t="s">
        <v>194</v>
      </c>
      <c r="R452" s="29"/>
      <c r="S452" s="29">
        <v>38950</v>
      </c>
      <c r="T452" s="29"/>
    </row>
    <row r="453" spans="1:20" s="23" customFormat="1" ht="54" customHeight="1" x14ac:dyDescent="1.05">
      <c r="A453" s="31" t="s">
        <v>29555</v>
      </c>
      <c r="B453" s="31" t="s">
        <v>3407</v>
      </c>
      <c r="C453" s="31" t="s">
        <v>29556</v>
      </c>
      <c r="D453" s="31" t="s">
        <v>29557</v>
      </c>
      <c r="E453" s="31" t="s">
        <v>688</v>
      </c>
      <c r="F453" s="31" t="s">
        <v>123</v>
      </c>
      <c r="G453" s="31" t="s">
        <v>16287</v>
      </c>
      <c r="H453" s="31" t="s">
        <v>20462</v>
      </c>
      <c r="I453" s="38">
        <v>0.41666666666666669</v>
      </c>
      <c r="J453" s="31" t="s">
        <v>1659</v>
      </c>
      <c r="K453" s="31" t="s">
        <v>105</v>
      </c>
      <c r="L453" s="31" t="s">
        <v>106</v>
      </c>
      <c r="M453" s="31" t="s">
        <v>194</v>
      </c>
      <c r="R453" s="29"/>
      <c r="S453" s="29">
        <v>38950</v>
      </c>
      <c r="T453" s="29"/>
    </row>
    <row r="454" spans="1:20" s="23" customFormat="1" ht="54" customHeight="1" x14ac:dyDescent="1.05">
      <c r="A454" s="31" t="s">
        <v>29558</v>
      </c>
      <c r="B454" s="31" t="s">
        <v>29559</v>
      </c>
      <c r="C454" s="31" t="s">
        <v>29560</v>
      </c>
      <c r="D454" s="31" t="s">
        <v>29561</v>
      </c>
      <c r="E454" s="31" t="s">
        <v>688</v>
      </c>
      <c r="F454" s="31" t="s">
        <v>123</v>
      </c>
      <c r="G454" s="31" t="s">
        <v>16287</v>
      </c>
      <c r="H454" s="31" t="s">
        <v>20462</v>
      </c>
      <c r="I454" s="38">
        <v>0.41666666666666669</v>
      </c>
      <c r="J454" s="31" t="s">
        <v>1659</v>
      </c>
      <c r="K454" s="31" t="s">
        <v>105</v>
      </c>
      <c r="L454" s="31" t="s">
        <v>106</v>
      </c>
      <c r="M454" s="31" t="s">
        <v>194</v>
      </c>
      <c r="R454" s="29"/>
      <c r="S454" s="29">
        <v>38950</v>
      </c>
      <c r="T454" s="29"/>
    </row>
    <row r="455" spans="1:20" s="23" customFormat="1" ht="54" customHeight="1" x14ac:dyDescent="1.05">
      <c r="A455" s="31" t="s">
        <v>29562</v>
      </c>
      <c r="B455" s="31" t="s">
        <v>21462</v>
      </c>
      <c r="C455" s="31" t="s">
        <v>29563</v>
      </c>
      <c r="D455" s="31" t="s">
        <v>29564</v>
      </c>
      <c r="E455" s="31" t="s">
        <v>101</v>
      </c>
      <c r="F455" s="31" t="s">
        <v>123</v>
      </c>
      <c r="G455" s="31" t="s">
        <v>16223</v>
      </c>
      <c r="H455" s="31" t="s">
        <v>17480</v>
      </c>
      <c r="I455" s="38">
        <v>0.125</v>
      </c>
      <c r="J455" s="31" t="s">
        <v>1659</v>
      </c>
      <c r="K455" s="31" t="s">
        <v>105</v>
      </c>
      <c r="L455" s="31" t="s">
        <v>106</v>
      </c>
      <c r="M455" s="31" t="s">
        <v>995</v>
      </c>
      <c r="R455" s="29"/>
      <c r="S455" s="29">
        <v>43925</v>
      </c>
      <c r="T455" s="29"/>
    </row>
    <row r="456" spans="1:20" s="23" customFormat="1" ht="54" customHeight="1" x14ac:dyDescent="1.05">
      <c r="A456" s="31" t="s">
        <v>29565</v>
      </c>
      <c r="B456" s="31" t="s">
        <v>29566</v>
      </c>
      <c r="C456" s="31" t="s">
        <v>29567</v>
      </c>
      <c r="D456" s="31" t="s">
        <v>29568</v>
      </c>
      <c r="E456" s="31" t="s">
        <v>101</v>
      </c>
      <c r="F456" s="31" t="s">
        <v>123</v>
      </c>
      <c r="G456" s="31" t="s">
        <v>16223</v>
      </c>
      <c r="H456" s="31" t="s">
        <v>17480</v>
      </c>
      <c r="I456" s="38">
        <v>0.125</v>
      </c>
      <c r="J456" s="31" t="s">
        <v>1659</v>
      </c>
      <c r="K456" s="31" t="s">
        <v>105</v>
      </c>
      <c r="L456" s="31" t="s">
        <v>106</v>
      </c>
      <c r="M456" s="31" t="s">
        <v>995</v>
      </c>
      <c r="R456" s="29"/>
      <c r="S456" s="29">
        <v>43925</v>
      </c>
      <c r="T456" s="29"/>
    </row>
    <row r="457" spans="1:20" s="23" customFormat="1" ht="54" customHeight="1" x14ac:dyDescent="1.05">
      <c r="A457" s="31" t="s">
        <v>29569</v>
      </c>
      <c r="B457" s="31" t="s">
        <v>13934</v>
      </c>
      <c r="C457" s="31" t="s">
        <v>29570</v>
      </c>
      <c r="D457" s="31" t="s">
        <v>29571</v>
      </c>
      <c r="E457" s="31" t="s">
        <v>101</v>
      </c>
      <c r="F457" s="31" t="s">
        <v>123</v>
      </c>
      <c r="G457" s="31" t="s">
        <v>16223</v>
      </c>
      <c r="H457" s="31" t="s">
        <v>17480</v>
      </c>
      <c r="I457" s="38">
        <v>0.125</v>
      </c>
      <c r="J457" s="31" t="s">
        <v>1659</v>
      </c>
      <c r="K457" s="31" t="s">
        <v>105</v>
      </c>
      <c r="L457" s="31" t="s">
        <v>106</v>
      </c>
      <c r="M457" s="31" t="s">
        <v>995</v>
      </c>
      <c r="R457" s="29"/>
      <c r="S457" s="29">
        <v>43925</v>
      </c>
      <c r="T457" s="29"/>
    </row>
    <row r="458" spans="1:20" s="23" customFormat="1" ht="54" customHeight="1" x14ac:dyDescent="1.05">
      <c r="A458" s="31" t="s">
        <v>29572</v>
      </c>
      <c r="B458" s="31" t="s">
        <v>29573</v>
      </c>
      <c r="C458" s="31" t="s">
        <v>29574</v>
      </c>
      <c r="D458" s="31" t="s">
        <v>29575</v>
      </c>
      <c r="E458" s="31" t="s">
        <v>101</v>
      </c>
      <c r="F458" s="31" t="s">
        <v>123</v>
      </c>
      <c r="G458" s="31" t="s">
        <v>16223</v>
      </c>
      <c r="H458" s="31" t="s">
        <v>17480</v>
      </c>
      <c r="I458" s="38">
        <v>0.125</v>
      </c>
      <c r="J458" s="31" t="s">
        <v>1659</v>
      </c>
      <c r="K458" s="31" t="s">
        <v>105</v>
      </c>
      <c r="L458" s="31" t="s">
        <v>106</v>
      </c>
      <c r="M458" s="31" t="s">
        <v>995</v>
      </c>
      <c r="R458" s="29"/>
      <c r="S458" s="29">
        <v>43925</v>
      </c>
      <c r="T458" s="29"/>
    </row>
    <row r="459" spans="1:20" s="23" customFormat="1" ht="54" customHeight="1" x14ac:dyDescent="1.05">
      <c r="A459" s="31" t="s">
        <v>29576</v>
      </c>
      <c r="B459" s="31" t="s">
        <v>756</v>
      </c>
      <c r="C459" s="31" t="s">
        <v>29577</v>
      </c>
      <c r="D459" s="31" t="s">
        <v>29578</v>
      </c>
      <c r="E459" s="31" t="s">
        <v>688</v>
      </c>
      <c r="F459" s="31" t="s">
        <v>123</v>
      </c>
      <c r="G459" s="31" t="s">
        <v>16287</v>
      </c>
      <c r="H459" s="31" t="s">
        <v>20462</v>
      </c>
      <c r="I459" s="38">
        <v>0.41666666666666669</v>
      </c>
      <c r="J459" s="31" t="s">
        <v>1659</v>
      </c>
      <c r="K459" s="31" t="s">
        <v>105</v>
      </c>
      <c r="L459" s="31" t="s">
        <v>106</v>
      </c>
      <c r="M459" s="31" t="s">
        <v>194</v>
      </c>
      <c r="R459" s="29"/>
      <c r="S459" s="29">
        <v>38950</v>
      </c>
      <c r="T459" s="29"/>
    </row>
    <row r="460" spans="1:20" s="23" customFormat="1" ht="54" customHeight="1" x14ac:dyDescent="1.05">
      <c r="A460" s="31" t="s">
        <v>29579</v>
      </c>
      <c r="B460" s="31" t="s">
        <v>26440</v>
      </c>
      <c r="C460" s="31" t="s">
        <v>29580</v>
      </c>
      <c r="D460" s="31" t="s">
        <v>29581</v>
      </c>
      <c r="E460" s="31" t="s">
        <v>688</v>
      </c>
      <c r="F460" s="31" t="s">
        <v>123</v>
      </c>
      <c r="G460" s="31" t="s">
        <v>16287</v>
      </c>
      <c r="H460" s="31" t="s">
        <v>20462</v>
      </c>
      <c r="I460" s="38">
        <v>0.41666666666666669</v>
      </c>
      <c r="J460" s="31" t="s">
        <v>1659</v>
      </c>
      <c r="K460" s="31" t="s">
        <v>105</v>
      </c>
      <c r="L460" s="31" t="s">
        <v>106</v>
      </c>
      <c r="M460" s="31" t="s">
        <v>194</v>
      </c>
      <c r="R460" s="29"/>
      <c r="S460" s="29">
        <v>38950</v>
      </c>
      <c r="T460" s="29"/>
    </row>
    <row r="461" spans="1:20" s="23" customFormat="1" ht="54" customHeight="1" x14ac:dyDescent="1.3">
      <c r="A461" s="698" t="s">
        <v>29700</v>
      </c>
      <c r="B461" s="699"/>
      <c r="C461" s="699"/>
      <c r="D461" s="699"/>
      <c r="E461" s="699"/>
      <c r="F461" s="699"/>
      <c r="G461" s="699"/>
      <c r="H461" s="699"/>
      <c r="I461" s="699"/>
      <c r="J461" s="699"/>
      <c r="K461" s="699"/>
      <c r="L461" s="699"/>
      <c r="M461" s="700"/>
      <c r="Q461" s="29"/>
      <c r="R461" s="29"/>
      <c r="S461" s="195"/>
      <c r="T461" s="170">
        <v>70000</v>
      </c>
    </row>
    <row r="462" spans="1:20" s="23" customFormat="1" ht="54" customHeight="1" x14ac:dyDescent="0.7">
      <c r="A462" s="698" t="s">
        <v>29700</v>
      </c>
      <c r="B462" s="699"/>
      <c r="C462" s="699"/>
      <c r="D462" s="699"/>
      <c r="E462" s="699"/>
      <c r="F462" s="699"/>
      <c r="G462" s="699"/>
      <c r="H462" s="699"/>
      <c r="I462" s="699"/>
      <c r="J462" s="699"/>
      <c r="K462" s="699"/>
      <c r="L462" s="699"/>
      <c r="M462" s="700"/>
      <c r="R462" s="29"/>
      <c r="S462" s="29"/>
      <c r="T462" s="29">
        <v>30000</v>
      </c>
    </row>
    <row r="463" spans="1:20" s="23" customFormat="1" ht="54" customHeight="1" x14ac:dyDescent="0.7">
      <c r="A463" s="698" t="s">
        <v>29700</v>
      </c>
      <c r="B463" s="699"/>
      <c r="C463" s="699"/>
      <c r="D463" s="699"/>
      <c r="E463" s="699"/>
      <c r="F463" s="699"/>
      <c r="G463" s="699"/>
      <c r="H463" s="699"/>
      <c r="I463" s="699"/>
      <c r="J463" s="699"/>
      <c r="K463" s="699"/>
      <c r="L463" s="699"/>
      <c r="M463" s="700"/>
      <c r="R463" s="29"/>
      <c r="S463" s="29"/>
      <c r="T463" s="29">
        <v>70000</v>
      </c>
    </row>
    <row r="464" spans="1:20" s="23" customFormat="1" ht="54" customHeight="1" x14ac:dyDescent="0.7">
      <c r="A464" s="698" t="s">
        <v>29700</v>
      </c>
      <c r="B464" s="699"/>
      <c r="C464" s="699"/>
      <c r="D464" s="699"/>
      <c r="E464" s="699"/>
      <c r="F464" s="699"/>
      <c r="G464" s="699"/>
      <c r="H464" s="699"/>
      <c r="I464" s="699"/>
      <c r="J464" s="699"/>
      <c r="K464" s="699"/>
      <c r="L464" s="699"/>
      <c r="M464" s="700"/>
      <c r="R464" s="29"/>
      <c r="S464" s="29"/>
      <c r="T464" s="29">
        <v>50000</v>
      </c>
    </row>
    <row r="465" spans="1:20" s="23" customFormat="1" ht="54" customHeight="1" x14ac:dyDescent="0.7">
      <c r="A465" s="698" t="s">
        <v>29700</v>
      </c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700"/>
      <c r="R465" s="29"/>
      <c r="S465" s="29"/>
      <c r="T465" s="29">
        <v>70000</v>
      </c>
    </row>
    <row r="466" spans="1:20" s="23" customFormat="1" ht="54" customHeight="1" x14ac:dyDescent="0.7">
      <c r="A466" s="698" t="s">
        <v>29700</v>
      </c>
      <c r="B466" s="699"/>
      <c r="C466" s="699"/>
      <c r="D466" s="699"/>
      <c r="E466" s="699"/>
      <c r="F466" s="699"/>
      <c r="G466" s="699"/>
      <c r="H466" s="699"/>
      <c r="I466" s="699"/>
      <c r="J466" s="699"/>
      <c r="K466" s="699"/>
      <c r="L466" s="699"/>
      <c r="M466" s="700"/>
      <c r="R466" s="29"/>
      <c r="S466" s="29"/>
      <c r="T466" s="29">
        <v>50000</v>
      </c>
    </row>
    <row r="467" spans="1:20" s="23" customFormat="1" ht="54" customHeight="1" x14ac:dyDescent="0.7">
      <c r="A467" s="698" t="s">
        <v>29712</v>
      </c>
      <c r="B467" s="699"/>
      <c r="C467" s="699"/>
      <c r="D467" s="699"/>
      <c r="E467" s="699"/>
      <c r="F467" s="699"/>
      <c r="G467" s="699"/>
      <c r="H467" s="699"/>
      <c r="I467" s="699"/>
      <c r="J467" s="699"/>
      <c r="K467" s="699"/>
      <c r="L467" s="699"/>
      <c r="M467" s="700"/>
      <c r="R467" s="29"/>
      <c r="S467" s="29"/>
      <c r="T467" s="29">
        <v>270000</v>
      </c>
    </row>
    <row r="468" spans="1:20" s="23" customFormat="1" ht="54" customHeight="1" x14ac:dyDescent="0.7">
      <c r="A468" s="698" t="s">
        <v>29712</v>
      </c>
      <c r="B468" s="699"/>
      <c r="C468" s="699"/>
      <c r="D468" s="699"/>
      <c r="E468" s="699"/>
      <c r="F468" s="699"/>
      <c r="G468" s="699"/>
      <c r="H468" s="699"/>
      <c r="I468" s="699"/>
      <c r="J468" s="699"/>
      <c r="K468" s="699"/>
      <c r="L468" s="699"/>
      <c r="M468" s="700"/>
      <c r="R468" s="29">
        <v>1000</v>
      </c>
      <c r="S468" s="29"/>
      <c r="T468" s="29"/>
    </row>
    <row r="469" spans="1:20" s="23" customFormat="1" ht="54" customHeight="1" x14ac:dyDescent="1.3">
      <c r="A469" s="679" t="s">
        <v>30211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1"/>
      <c r="S469" s="29"/>
      <c r="T469" s="170"/>
    </row>
    <row r="470" spans="1:20" s="23" customFormat="1" ht="54" customHeight="1" x14ac:dyDescent="1.3">
      <c r="A470" s="31" t="s">
        <v>29947</v>
      </c>
      <c r="B470" s="31" t="s">
        <v>29948</v>
      </c>
      <c r="C470" s="31" t="s">
        <v>29949</v>
      </c>
      <c r="D470" s="31" t="s">
        <v>29950</v>
      </c>
      <c r="E470" s="31" t="s">
        <v>688</v>
      </c>
      <c r="F470" s="31" t="s">
        <v>123</v>
      </c>
      <c r="G470" s="31" t="s">
        <v>16287</v>
      </c>
      <c r="H470" s="31" t="s">
        <v>21599</v>
      </c>
      <c r="I470" s="38">
        <v>0.41666666666666669</v>
      </c>
      <c r="J470" s="31" t="s">
        <v>57</v>
      </c>
      <c r="K470" s="31" t="s">
        <v>105</v>
      </c>
      <c r="L470" s="31" t="s">
        <v>106</v>
      </c>
      <c r="M470" s="31" t="s">
        <v>194</v>
      </c>
      <c r="S470" s="29">
        <v>38950</v>
      </c>
      <c r="T470" s="170"/>
    </row>
    <row r="471" spans="1:20" s="23" customFormat="1" ht="54" customHeight="1" x14ac:dyDescent="1.3">
      <c r="A471" s="31" t="s">
        <v>29951</v>
      </c>
      <c r="B471" s="31" t="s">
        <v>16314</v>
      </c>
      <c r="C471" s="31" t="s">
        <v>29952</v>
      </c>
      <c r="D471" s="31" t="s">
        <v>29953</v>
      </c>
      <c r="E471" s="31" t="s">
        <v>688</v>
      </c>
      <c r="F471" s="31" t="s">
        <v>123</v>
      </c>
      <c r="G471" s="31" t="s">
        <v>16287</v>
      </c>
      <c r="H471" s="31" t="s">
        <v>21599</v>
      </c>
      <c r="I471" s="38">
        <v>0.41666666666666669</v>
      </c>
      <c r="J471" s="31" t="s">
        <v>57</v>
      </c>
      <c r="K471" s="31" t="s">
        <v>105</v>
      </c>
      <c r="L471" s="31" t="s">
        <v>106</v>
      </c>
      <c r="M471" s="31" t="s">
        <v>194</v>
      </c>
      <c r="S471" s="29">
        <v>38950</v>
      </c>
      <c r="T471" s="170"/>
    </row>
    <row r="472" spans="1:20" s="23" customFormat="1" ht="54" customHeight="1" x14ac:dyDescent="1.3">
      <c r="A472" s="31" t="s">
        <v>29954</v>
      </c>
      <c r="B472" s="31" t="s">
        <v>29955</v>
      </c>
      <c r="C472" s="31" t="s">
        <v>29956</v>
      </c>
      <c r="D472" s="31" t="s">
        <v>29957</v>
      </c>
      <c r="E472" s="31" t="s">
        <v>688</v>
      </c>
      <c r="F472" s="31" t="s">
        <v>123</v>
      </c>
      <c r="G472" s="31" t="s">
        <v>16287</v>
      </c>
      <c r="H472" s="31" t="s">
        <v>21599</v>
      </c>
      <c r="I472" s="38">
        <v>0.41666666666666669</v>
      </c>
      <c r="J472" s="31" t="s">
        <v>57</v>
      </c>
      <c r="K472" s="31" t="s">
        <v>105</v>
      </c>
      <c r="L472" s="31" t="s">
        <v>106</v>
      </c>
      <c r="M472" s="31" t="s">
        <v>194</v>
      </c>
      <c r="S472" s="29">
        <v>38950</v>
      </c>
      <c r="T472" s="170"/>
    </row>
    <row r="473" spans="1:20" s="23" customFormat="1" ht="54" customHeight="1" x14ac:dyDescent="1.3">
      <c r="A473" s="31" t="s">
        <v>29958</v>
      </c>
      <c r="B473" s="31" t="s">
        <v>17159</v>
      </c>
      <c r="C473" s="31" t="s">
        <v>29959</v>
      </c>
      <c r="D473" s="31" t="s">
        <v>29960</v>
      </c>
      <c r="E473" s="31" t="s">
        <v>688</v>
      </c>
      <c r="F473" s="31" t="s">
        <v>123</v>
      </c>
      <c r="G473" s="31" t="s">
        <v>16287</v>
      </c>
      <c r="H473" s="31" t="s">
        <v>21599</v>
      </c>
      <c r="I473" s="38">
        <v>0.41666666666666669</v>
      </c>
      <c r="J473" s="31" t="s">
        <v>57</v>
      </c>
      <c r="K473" s="31" t="s">
        <v>105</v>
      </c>
      <c r="L473" s="31" t="s">
        <v>106</v>
      </c>
      <c r="M473" s="31" t="s">
        <v>194</v>
      </c>
      <c r="S473" s="29">
        <v>38950</v>
      </c>
      <c r="T473" s="170"/>
    </row>
    <row r="474" spans="1:20" s="23" customFormat="1" ht="54" customHeight="1" x14ac:dyDescent="1.3">
      <c r="A474" s="31" t="s">
        <v>29961</v>
      </c>
      <c r="B474" s="31" t="s">
        <v>12142</v>
      </c>
      <c r="C474" s="31" t="s">
        <v>29962</v>
      </c>
      <c r="D474" s="31" t="s">
        <v>29963</v>
      </c>
      <c r="E474" s="31" t="s">
        <v>688</v>
      </c>
      <c r="F474" s="31" t="s">
        <v>123</v>
      </c>
      <c r="G474" s="31" t="s">
        <v>16287</v>
      </c>
      <c r="H474" s="31" t="s">
        <v>21599</v>
      </c>
      <c r="I474" s="38">
        <v>0.41666666666666669</v>
      </c>
      <c r="J474" s="31" t="s">
        <v>57</v>
      </c>
      <c r="K474" s="31" t="s">
        <v>105</v>
      </c>
      <c r="L474" s="31" t="s">
        <v>106</v>
      </c>
      <c r="M474" s="31" t="s">
        <v>194</v>
      </c>
      <c r="S474" s="29">
        <v>38950</v>
      </c>
      <c r="T474" s="170"/>
    </row>
    <row r="475" spans="1:20" s="23" customFormat="1" ht="54" customHeight="1" x14ac:dyDescent="1.3">
      <c r="A475" s="31" t="s">
        <v>29964</v>
      </c>
      <c r="B475" s="31" t="s">
        <v>15196</v>
      </c>
      <c r="C475" s="31" t="s">
        <v>29965</v>
      </c>
      <c r="D475" s="31" t="s">
        <v>29966</v>
      </c>
      <c r="E475" s="31" t="s">
        <v>688</v>
      </c>
      <c r="F475" s="31" t="s">
        <v>123</v>
      </c>
      <c r="G475" s="31" t="s">
        <v>16287</v>
      </c>
      <c r="H475" s="31" t="s">
        <v>21599</v>
      </c>
      <c r="I475" s="38">
        <v>0.41666666666666669</v>
      </c>
      <c r="J475" s="31" t="s">
        <v>57</v>
      </c>
      <c r="K475" s="31" t="s">
        <v>105</v>
      </c>
      <c r="L475" s="31" t="s">
        <v>106</v>
      </c>
      <c r="M475" s="31" t="s">
        <v>194</v>
      </c>
      <c r="S475" s="29">
        <v>38950</v>
      </c>
      <c r="T475" s="170"/>
    </row>
    <row r="476" spans="1:20" s="23" customFormat="1" ht="54" customHeight="1" x14ac:dyDescent="1.3">
      <c r="A476" s="31" t="s">
        <v>29967</v>
      </c>
      <c r="B476" s="31" t="s">
        <v>16279</v>
      </c>
      <c r="C476" s="31" t="s">
        <v>29968</v>
      </c>
      <c r="D476" s="31" t="s">
        <v>29969</v>
      </c>
      <c r="E476" s="31" t="s">
        <v>688</v>
      </c>
      <c r="F476" s="31" t="s">
        <v>123</v>
      </c>
      <c r="G476" s="31" t="s">
        <v>16287</v>
      </c>
      <c r="H476" s="31" t="s">
        <v>21599</v>
      </c>
      <c r="I476" s="38">
        <v>0.41666666666666669</v>
      </c>
      <c r="J476" s="31" t="s">
        <v>57</v>
      </c>
      <c r="K476" s="31" t="s">
        <v>105</v>
      </c>
      <c r="L476" s="31" t="s">
        <v>106</v>
      </c>
      <c r="M476" s="31" t="s">
        <v>194</v>
      </c>
      <c r="S476" s="29">
        <v>38950</v>
      </c>
      <c r="T476" s="170"/>
    </row>
    <row r="477" spans="1:20" s="23" customFormat="1" ht="54" customHeight="1" x14ac:dyDescent="1.3">
      <c r="A477" s="31" t="s">
        <v>29970</v>
      </c>
      <c r="B477" s="31" t="s">
        <v>7447</v>
      </c>
      <c r="C477" s="31" t="s">
        <v>29971</v>
      </c>
      <c r="D477" s="31" t="s">
        <v>29972</v>
      </c>
      <c r="E477" s="31" t="s">
        <v>688</v>
      </c>
      <c r="F477" s="31" t="s">
        <v>123</v>
      </c>
      <c r="G477" s="31" t="s">
        <v>16287</v>
      </c>
      <c r="H477" s="31" t="s">
        <v>21599</v>
      </c>
      <c r="I477" s="38">
        <v>0.41666666666666669</v>
      </c>
      <c r="J477" s="31" t="s">
        <v>57</v>
      </c>
      <c r="K477" s="31" t="s">
        <v>105</v>
      </c>
      <c r="L477" s="31" t="s">
        <v>106</v>
      </c>
      <c r="M477" s="31" t="s">
        <v>194</v>
      </c>
      <c r="S477" s="29">
        <v>38950</v>
      </c>
      <c r="T477" s="170"/>
    </row>
    <row r="478" spans="1:20" s="23" customFormat="1" ht="54" customHeight="1" x14ac:dyDescent="1.3">
      <c r="A478" s="31" t="s">
        <v>29973</v>
      </c>
      <c r="B478" s="31" t="s">
        <v>970</v>
      </c>
      <c r="C478" s="31" t="s">
        <v>29974</v>
      </c>
      <c r="D478" s="31" t="s">
        <v>29975</v>
      </c>
      <c r="E478" s="31" t="s">
        <v>688</v>
      </c>
      <c r="F478" s="31" t="s">
        <v>123</v>
      </c>
      <c r="G478" s="31" t="s">
        <v>16287</v>
      </c>
      <c r="H478" s="31" t="s">
        <v>21599</v>
      </c>
      <c r="I478" s="38">
        <v>0.41666666666666669</v>
      </c>
      <c r="J478" s="31" t="s">
        <v>57</v>
      </c>
      <c r="K478" s="31" t="s">
        <v>105</v>
      </c>
      <c r="L478" s="31" t="s">
        <v>106</v>
      </c>
      <c r="M478" s="31" t="s">
        <v>194</v>
      </c>
      <c r="S478" s="29">
        <v>38950</v>
      </c>
      <c r="T478" s="170"/>
    </row>
    <row r="479" spans="1:20" s="23" customFormat="1" ht="54" customHeight="1" x14ac:dyDescent="1.3">
      <c r="A479" s="31" t="s">
        <v>29976</v>
      </c>
      <c r="B479" s="31" t="s">
        <v>4243</v>
      </c>
      <c r="C479" s="31" t="s">
        <v>29977</v>
      </c>
      <c r="D479" s="31" t="s">
        <v>29978</v>
      </c>
      <c r="E479" s="31" t="s">
        <v>688</v>
      </c>
      <c r="F479" s="31" t="s">
        <v>123</v>
      </c>
      <c r="G479" s="31" t="s">
        <v>16287</v>
      </c>
      <c r="H479" s="31" t="s">
        <v>21599</v>
      </c>
      <c r="I479" s="38">
        <v>0.41666666666666669</v>
      </c>
      <c r="J479" s="31" t="s">
        <v>57</v>
      </c>
      <c r="K479" s="31" t="s">
        <v>105</v>
      </c>
      <c r="L479" s="31" t="s">
        <v>106</v>
      </c>
      <c r="M479" s="31" t="s">
        <v>194</v>
      </c>
      <c r="S479" s="29">
        <v>38950</v>
      </c>
      <c r="T479" s="170"/>
    </row>
    <row r="480" spans="1:20" s="23" customFormat="1" ht="54" customHeight="1" x14ac:dyDescent="1.3">
      <c r="A480" s="31" t="s">
        <v>29979</v>
      </c>
      <c r="B480" s="31" t="s">
        <v>29980</v>
      </c>
      <c r="C480" s="31" t="s">
        <v>29981</v>
      </c>
      <c r="D480" s="31" t="s">
        <v>29982</v>
      </c>
      <c r="E480" s="31" t="s">
        <v>688</v>
      </c>
      <c r="F480" s="31" t="s">
        <v>123</v>
      </c>
      <c r="G480" s="31" t="s">
        <v>16287</v>
      </c>
      <c r="H480" s="31" t="s">
        <v>21599</v>
      </c>
      <c r="I480" s="38">
        <v>0.41666666666666669</v>
      </c>
      <c r="J480" s="31" t="s">
        <v>57</v>
      </c>
      <c r="K480" s="31" t="s">
        <v>105</v>
      </c>
      <c r="L480" s="31" t="s">
        <v>106</v>
      </c>
      <c r="M480" s="31" t="s">
        <v>194</v>
      </c>
      <c r="S480" s="29">
        <v>38950</v>
      </c>
      <c r="T480" s="170"/>
    </row>
    <row r="481" spans="1:20" s="23" customFormat="1" ht="54" customHeight="1" x14ac:dyDescent="1.3">
      <c r="A481" s="31" t="s">
        <v>29983</v>
      </c>
      <c r="B481" s="31" t="s">
        <v>29984</v>
      </c>
      <c r="C481" s="31" t="s">
        <v>29985</v>
      </c>
      <c r="D481" s="31" t="s">
        <v>29986</v>
      </c>
      <c r="E481" s="31" t="s">
        <v>688</v>
      </c>
      <c r="F481" s="31" t="s">
        <v>123</v>
      </c>
      <c r="G481" s="31" t="s">
        <v>16287</v>
      </c>
      <c r="H481" s="31" t="s">
        <v>21599</v>
      </c>
      <c r="I481" s="38">
        <v>0.41666666666666669</v>
      </c>
      <c r="J481" s="31" t="s">
        <v>57</v>
      </c>
      <c r="K481" s="31" t="s">
        <v>105</v>
      </c>
      <c r="L481" s="31" t="s">
        <v>106</v>
      </c>
      <c r="M481" s="31" t="s">
        <v>194</v>
      </c>
      <c r="S481" s="29">
        <v>38950</v>
      </c>
      <c r="T481" s="170"/>
    </row>
    <row r="482" spans="1:20" s="23" customFormat="1" ht="54" customHeight="1" x14ac:dyDescent="0.7">
      <c r="A482" s="698" t="s">
        <v>30215</v>
      </c>
      <c r="B482" s="699"/>
      <c r="C482" s="699"/>
      <c r="D482" s="699"/>
      <c r="E482" s="699"/>
      <c r="F482" s="699"/>
      <c r="G482" s="699"/>
      <c r="H482" s="699"/>
      <c r="I482" s="699"/>
      <c r="J482" s="699"/>
      <c r="K482" s="699"/>
      <c r="L482" s="699"/>
      <c r="M482" s="700"/>
      <c r="R482" s="29"/>
      <c r="S482" s="29"/>
      <c r="T482" s="29">
        <v>70000</v>
      </c>
    </row>
    <row r="483" spans="1:20" s="23" customFormat="1" ht="54" customHeight="1" x14ac:dyDescent="0.7">
      <c r="A483" s="698" t="s">
        <v>30215</v>
      </c>
      <c r="B483" s="699"/>
      <c r="C483" s="699"/>
      <c r="D483" s="699"/>
      <c r="E483" s="699"/>
      <c r="F483" s="699"/>
      <c r="G483" s="699"/>
      <c r="H483" s="699"/>
      <c r="I483" s="699"/>
      <c r="J483" s="699"/>
      <c r="K483" s="699"/>
      <c r="L483" s="699"/>
      <c r="M483" s="700"/>
      <c r="R483" s="29"/>
      <c r="S483" s="29"/>
      <c r="T483" s="29">
        <v>20000</v>
      </c>
    </row>
    <row r="484" spans="1:20" s="23" customFormat="1" ht="54" customHeight="1" x14ac:dyDescent="0.7">
      <c r="A484" s="698" t="s">
        <v>30215</v>
      </c>
      <c r="B484" s="699"/>
      <c r="C484" s="699"/>
      <c r="D484" s="699"/>
      <c r="E484" s="699"/>
      <c r="F484" s="699"/>
      <c r="G484" s="699"/>
      <c r="H484" s="699"/>
      <c r="I484" s="699"/>
      <c r="J484" s="699"/>
      <c r="K484" s="699"/>
      <c r="L484" s="699"/>
      <c r="M484" s="700"/>
      <c r="R484" s="29"/>
      <c r="S484" s="29"/>
      <c r="T484" s="29">
        <v>10000</v>
      </c>
    </row>
    <row r="485" spans="1:20" s="23" customFormat="1" ht="54" customHeight="1" x14ac:dyDescent="0.7">
      <c r="A485" s="698" t="s">
        <v>30215</v>
      </c>
      <c r="B485" s="699"/>
      <c r="C485" s="699"/>
      <c r="D485" s="699"/>
      <c r="E485" s="699"/>
      <c r="F485" s="699"/>
      <c r="G485" s="699"/>
      <c r="H485" s="699"/>
      <c r="I485" s="699"/>
      <c r="J485" s="699"/>
      <c r="K485" s="699"/>
      <c r="L485" s="699"/>
      <c r="M485" s="700"/>
      <c r="R485" s="29"/>
      <c r="S485" s="29"/>
      <c r="T485" s="29">
        <v>500000</v>
      </c>
    </row>
    <row r="486" spans="1:20" s="23" customFormat="1" ht="54" customHeight="1" x14ac:dyDescent="1.3">
      <c r="A486" s="679" t="s">
        <v>31180</v>
      </c>
      <c r="B486" s="680"/>
      <c r="C486" s="680"/>
      <c r="D486" s="680"/>
      <c r="E486" s="680"/>
      <c r="F486" s="680"/>
      <c r="G486" s="680"/>
      <c r="H486" s="680"/>
      <c r="I486" s="680"/>
      <c r="J486" s="680"/>
      <c r="K486" s="680"/>
      <c r="L486" s="680"/>
      <c r="M486" s="681"/>
      <c r="S486" s="29"/>
      <c r="T486" s="170"/>
    </row>
    <row r="487" spans="1:20" s="23" customFormat="1" ht="54" customHeight="1" x14ac:dyDescent="1.3">
      <c r="A487" s="31" t="s">
        <v>30712</v>
      </c>
      <c r="B487" s="31" t="s">
        <v>24525</v>
      </c>
      <c r="C487" s="31" t="s">
        <v>30713</v>
      </c>
      <c r="D487" s="31" t="s">
        <v>30714</v>
      </c>
      <c r="E487" s="31" t="s">
        <v>687</v>
      </c>
      <c r="F487" s="31" t="s">
        <v>102</v>
      </c>
      <c r="G487" s="31" t="s">
        <v>16324</v>
      </c>
      <c r="H487" s="31" t="s">
        <v>24693</v>
      </c>
      <c r="I487" s="38">
        <v>0.41666666666666669</v>
      </c>
      <c r="J487" s="31" t="s">
        <v>57</v>
      </c>
      <c r="K487" s="31" t="s">
        <v>105</v>
      </c>
      <c r="L487" s="31" t="s">
        <v>106</v>
      </c>
      <c r="M487" s="31" t="s">
        <v>491</v>
      </c>
      <c r="S487" s="29">
        <v>25200</v>
      </c>
      <c r="T487" s="170"/>
    </row>
    <row r="488" spans="1:20" s="23" customFormat="1" ht="54" customHeight="1" x14ac:dyDescent="1.3">
      <c r="A488" s="31" t="s">
        <v>30715</v>
      </c>
      <c r="B488" s="31" t="s">
        <v>9949</v>
      </c>
      <c r="C488" s="31" t="s">
        <v>30716</v>
      </c>
      <c r="D488" s="31" t="s">
        <v>30717</v>
      </c>
      <c r="E488" s="31" t="s">
        <v>101</v>
      </c>
      <c r="F488" s="31" t="s">
        <v>123</v>
      </c>
      <c r="G488" s="31" t="s">
        <v>16205</v>
      </c>
      <c r="H488" s="31" t="s">
        <v>27113</v>
      </c>
      <c r="I488" s="38">
        <v>0.41666666666666669</v>
      </c>
      <c r="J488" s="31" t="s">
        <v>57</v>
      </c>
      <c r="K488" s="31" t="s">
        <v>105</v>
      </c>
      <c r="L488" s="31" t="s">
        <v>106</v>
      </c>
      <c r="M488" s="31" t="s">
        <v>995</v>
      </c>
      <c r="S488" s="29">
        <v>43925</v>
      </c>
      <c r="T488" s="170"/>
    </row>
    <row r="489" spans="1:20" s="23" customFormat="1" ht="54" customHeight="1" x14ac:dyDescent="1.3">
      <c r="A489" s="31" t="s">
        <v>30718</v>
      </c>
      <c r="B489" s="31" t="s">
        <v>7694</v>
      </c>
      <c r="C489" s="31" t="s">
        <v>30719</v>
      </c>
      <c r="D489" s="31" t="s">
        <v>30720</v>
      </c>
      <c r="E489" s="31" t="s">
        <v>101</v>
      </c>
      <c r="F489" s="31" t="s">
        <v>123</v>
      </c>
      <c r="G489" s="31" t="s">
        <v>16205</v>
      </c>
      <c r="H489" s="31" t="s">
        <v>27113</v>
      </c>
      <c r="I489" s="38">
        <v>0.41666666666666669</v>
      </c>
      <c r="J489" s="31" t="s">
        <v>57</v>
      </c>
      <c r="K489" s="31" t="s">
        <v>105</v>
      </c>
      <c r="L489" s="31" t="s">
        <v>106</v>
      </c>
      <c r="M489" s="31" t="s">
        <v>995</v>
      </c>
      <c r="S489" s="29">
        <v>43925</v>
      </c>
      <c r="T489" s="170"/>
    </row>
    <row r="490" spans="1:20" s="23" customFormat="1" ht="54" customHeight="1" x14ac:dyDescent="1.3">
      <c r="A490" s="31" t="s">
        <v>30721</v>
      </c>
      <c r="B490" s="31" t="s">
        <v>30722</v>
      </c>
      <c r="C490" s="31" t="s">
        <v>30723</v>
      </c>
      <c r="D490" s="31" t="s">
        <v>30724</v>
      </c>
      <c r="E490" s="31" t="s">
        <v>101</v>
      </c>
      <c r="F490" s="31" t="s">
        <v>123</v>
      </c>
      <c r="G490" s="31" t="s">
        <v>16223</v>
      </c>
      <c r="H490" s="31" t="s">
        <v>17480</v>
      </c>
      <c r="I490" s="38">
        <v>0.125</v>
      </c>
      <c r="J490" s="31" t="s">
        <v>57</v>
      </c>
      <c r="K490" s="31" t="s">
        <v>105</v>
      </c>
      <c r="L490" s="31" t="s">
        <v>106</v>
      </c>
      <c r="M490" s="31" t="s">
        <v>995</v>
      </c>
      <c r="S490" s="29">
        <v>43925</v>
      </c>
      <c r="T490" s="170"/>
    </row>
    <row r="491" spans="1:20" s="23" customFormat="1" ht="54" customHeight="1" x14ac:dyDescent="1.3">
      <c r="A491" s="215" t="s">
        <v>31947</v>
      </c>
      <c r="B491" s="213"/>
      <c r="C491" s="213"/>
      <c r="D491" s="215" t="s">
        <v>31948</v>
      </c>
      <c r="E491" s="31" t="s">
        <v>687</v>
      </c>
      <c r="F491" s="31" t="s">
        <v>102</v>
      </c>
      <c r="G491" s="31" t="s">
        <v>16324</v>
      </c>
      <c r="H491" s="213"/>
      <c r="I491" s="213"/>
      <c r="J491" s="31" t="s">
        <v>57</v>
      </c>
      <c r="K491" s="213"/>
      <c r="L491" s="31" t="s">
        <v>106</v>
      </c>
      <c r="M491" s="31" t="s">
        <v>491</v>
      </c>
      <c r="S491" s="388">
        <v>25200</v>
      </c>
      <c r="T491" s="588"/>
    </row>
    <row r="492" spans="1:20" s="23" customFormat="1" ht="54" customHeight="1" x14ac:dyDescent="1.3">
      <c r="A492" s="688" t="s">
        <v>31908</v>
      </c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90"/>
      <c r="S492" s="29"/>
      <c r="T492" s="170"/>
    </row>
    <row r="493" spans="1:20" s="23" customFormat="1" ht="54" customHeight="1" x14ac:dyDescent="1.3">
      <c r="A493" s="31" t="s">
        <v>31649</v>
      </c>
      <c r="B493" s="31" t="s">
        <v>31650</v>
      </c>
      <c r="C493" s="31" t="s">
        <v>31651</v>
      </c>
      <c r="D493" s="31" t="s">
        <v>31652</v>
      </c>
      <c r="E493" s="31" t="s">
        <v>687</v>
      </c>
      <c r="F493" s="31" t="s">
        <v>123</v>
      </c>
      <c r="G493" s="31" t="s">
        <v>20129</v>
      </c>
      <c r="H493" s="31" t="s">
        <v>17480</v>
      </c>
      <c r="I493" s="38">
        <v>0.83333333333333337</v>
      </c>
      <c r="J493" s="31" t="s">
        <v>57</v>
      </c>
      <c r="K493" s="31" t="s">
        <v>105</v>
      </c>
      <c r="L493" s="31" t="s">
        <v>106</v>
      </c>
      <c r="M493" s="31" t="s">
        <v>995</v>
      </c>
      <c r="S493" s="29">
        <v>43425</v>
      </c>
      <c r="T493" s="170"/>
    </row>
    <row r="494" spans="1:20" s="23" customFormat="1" ht="54" customHeight="1" x14ac:dyDescent="1.3">
      <c r="A494" s="31" t="s">
        <v>31653</v>
      </c>
      <c r="B494" s="31" t="s">
        <v>31654</v>
      </c>
      <c r="C494" s="31" t="s">
        <v>31655</v>
      </c>
      <c r="D494" s="31" t="s">
        <v>31656</v>
      </c>
      <c r="E494" s="31" t="s">
        <v>687</v>
      </c>
      <c r="F494" s="31" t="s">
        <v>123</v>
      </c>
      <c r="G494" s="31" t="s">
        <v>20129</v>
      </c>
      <c r="H494" s="31" t="s">
        <v>17480</v>
      </c>
      <c r="I494" s="38">
        <v>0.83333333333333337</v>
      </c>
      <c r="J494" s="31" t="s">
        <v>57</v>
      </c>
      <c r="K494" s="31" t="s">
        <v>105</v>
      </c>
      <c r="L494" s="31" t="s">
        <v>106</v>
      </c>
      <c r="M494" s="31" t="s">
        <v>995</v>
      </c>
      <c r="S494" s="29">
        <v>43425</v>
      </c>
      <c r="T494" s="170"/>
    </row>
    <row r="495" spans="1:20" s="23" customFormat="1" ht="54" customHeight="1" x14ac:dyDescent="1.3">
      <c r="A495" s="31" t="s">
        <v>31657</v>
      </c>
      <c r="B495" s="31" t="s">
        <v>17819</v>
      </c>
      <c r="C495" s="31" t="s">
        <v>31658</v>
      </c>
      <c r="D495" s="31" t="s">
        <v>31659</v>
      </c>
      <c r="E495" s="31" t="s">
        <v>687</v>
      </c>
      <c r="F495" s="31" t="s">
        <v>123</v>
      </c>
      <c r="G495" s="31" t="s">
        <v>20129</v>
      </c>
      <c r="H495" s="31" t="s">
        <v>17480</v>
      </c>
      <c r="I495" s="38">
        <v>0.83333333333333337</v>
      </c>
      <c r="J495" s="31" t="s">
        <v>57</v>
      </c>
      <c r="K495" s="31" t="s">
        <v>105</v>
      </c>
      <c r="L495" s="31" t="s">
        <v>106</v>
      </c>
      <c r="M495" s="31" t="s">
        <v>995</v>
      </c>
      <c r="S495" s="29">
        <v>43425</v>
      </c>
      <c r="T495" s="170"/>
    </row>
    <row r="496" spans="1:20" s="23" customFormat="1" ht="54" customHeight="1" x14ac:dyDescent="1.3">
      <c r="A496" s="31" t="s">
        <v>31660</v>
      </c>
      <c r="B496" s="31" t="s">
        <v>31661</v>
      </c>
      <c r="C496" s="31" t="s">
        <v>31662</v>
      </c>
      <c r="D496" s="31" t="s">
        <v>31663</v>
      </c>
      <c r="E496" s="31" t="s">
        <v>688</v>
      </c>
      <c r="F496" s="31" t="s">
        <v>123</v>
      </c>
      <c r="G496" s="31" t="s">
        <v>16287</v>
      </c>
      <c r="H496" s="31" t="s">
        <v>17480</v>
      </c>
      <c r="I496" s="38">
        <v>0.41666666666666669</v>
      </c>
      <c r="J496" s="31" t="s">
        <v>1659</v>
      </c>
      <c r="K496" s="31" t="s">
        <v>105</v>
      </c>
      <c r="L496" s="31" t="s">
        <v>106</v>
      </c>
      <c r="M496" s="31" t="s">
        <v>194</v>
      </c>
      <c r="S496" s="29">
        <v>38950</v>
      </c>
      <c r="T496" s="170"/>
    </row>
    <row r="497" spans="1:20" s="23" customFormat="1" ht="54" customHeight="1" x14ac:dyDescent="1.3">
      <c r="A497" s="31" t="s">
        <v>31664</v>
      </c>
      <c r="B497" s="31" t="s">
        <v>31665</v>
      </c>
      <c r="C497" s="31" t="s">
        <v>31666</v>
      </c>
      <c r="D497" s="31" t="s">
        <v>31667</v>
      </c>
      <c r="E497" s="31" t="s">
        <v>688</v>
      </c>
      <c r="F497" s="31" t="s">
        <v>123</v>
      </c>
      <c r="G497" s="31" t="s">
        <v>16287</v>
      </c>
      <c r="H497" s="31" t="s">
        <v>17480</v>
      </c>
      <c r="I497" s="38">
        <v>0.41666666666666669</v>
      </c>
      <c r="J497" s="31" t="s">
        <v>1659</v>
      </c>
      <c r="K497" s="31" t="s">
        <v>105</v>
      </c>
      <c r="L497" s="31" t="s">
        <v>125</v>
      </c>
      <c r="M497" s="31" t="s">
        <v>194</v>
      </c>
      <c r="S497" s="29">
        <v>28330</v>
      </c>
      <c r="T497" s="170"/>
    </row>
    <row r="498" spans="1:20" s="23" customFormat="1" ht="54" customHeight="1" x14ac:dyDescent="1.3">
      <c r="A498" s="31" t="s">
        <v>31668</v>
      </c>
      <c r="B498" s="31" t="s">
        <v>22720</v>
      </c>
      <c r="C498" s="31" t="s">
        <v>31669</v>
      </c>
      <c r="D498" s="31" t="s">
        <v>31670</v>
      </c>
      <c r="E498" s="31" t="s">
        <v>688</v>
      </c>
      <c r="F498" s="31" t="s">
        <v>123</v>
      </c>
      <c r="G498" s="31" t="s">
        <v>16287</v>
      </c>
      <c r="H498" s="31" t="s">
        <v>17480</v>
      </c>
      <c r="I498" s="38">
        <v>0.41666666666666669</v>
      </c>
      <c r="J498" s="31" t="s">
        <v>1659</v>
      </c>
      <c r="K498" s="31" t="s">
        <v>105</v>
      </c>
      <c r="L498" s="31" t="s">
        <v>106</v>
      </c>
      <c r="M498" s="31" t="s">
        <v>194</v>
      </c>
      <c r="S498" s="29">
        <v>38950</v>
      </c>
      <c r="T498" s="170"/>
    </row>
    <row r="499" spans="1:20" s="23" customFormat="1" ht="54" customHeight="1" x14ac:dyDescent="1.3">
      <c r="A499" s="31" t="s">
        <v>31671</v>
      </c>
      <c r="B499" s="31" t="s">
        <v>11450</v>
      </c>
      <c r="C499" s="31" t="s">
        <v>31672</v>
      </c>
      <c r="D499" s="31" t="s">
        <v>31673</v>
      </c>
      <c r="E499" s="31" t="s">
        <v>688</v>
      </c>
      <c r="F499" s="31" t="s">
        <v>123</v>
      </c>
      <c r="G499" s="31" t="s">
        <v>16287</v>
      </c>
      <c r="H499" s="31" t="s">
        <v>17480</v>
      </c>
      <c r="I499" s="38">
        <v>0.41666666666666669</v>
      </c>
      <c r="J499" s="31" t="s">
        <v>1659</v>
      </c>
      <c r="K499" s="31" t="s">
        <v>105</v>
      </c>
      <c r="L499" s="31" t="s">
        <v>125</v>
      </c>
      <c r="M499" s="31" t="s">
        <v>194</v>
      </c>
      <c r="S499" s="29">
        <v>28330</v>
      </c>
      <c r="T499" s="170"/>
    </row>
    <row r="500" spans="1:20" s="23" customFormat="1" ht="54" customHeight="1" x14ac:dyDescent="1.3">
      <c r="A500" s="31" t="s">
        <v>31674</v>
      </c>
      <c r="B500" s="31" t="s">
        <v>14552</v>
      </c>
      <c r="C500" s="31" t="s">
        <v>31675</v>
      </c>
      <c r="D500" s="31" t="s">
        <v>31676</v>
      </c>
      <c r="E500" s="31" t="s">
        <v>688</v>
      </c>
      <c r="F500" s="31" t="s">
        <v>123</v>
      </c>
      <c r="G500" s="31" t="s">
        <v>16287</v>
      </c>
      <c r="H500" s="31" t="s">
        <v>17480</v>
      </c>
      <c r="I500" s="38">
        <v>0.41666666666666669</v>
      </c>
      <c r="J500" s="31" t="s">
        <v>1659</v>
      </c>
      <c r="K500" s="31" t="s">
        <v>105</v>
      </c>
      <c r="L500" s="31" t="s">
        <v>106</v>
      </c>
      <c r="M500" s="31" t="s">
        <v>194</v>
      </c>
      <c r="S500" s="29">
        <v>38950</v>
      </c>
      <c r="T500" s="170"/>
    </row>
    <row r="501" spans="1:20" s="23" customFormat="1" ht="54" customHeight="1" x14ac:dyDescent="1.3">
      <c r="A501" s="31" t="s">
        <v>31677</v>
      </c>
      <c r="B501" s="31" t="s">
        <v>31678</v>
      </c>
      <c r="C501" s="31" t="s">
        <v>31679</v>
      </c>
      <c r="D501" s="31" t="s">
        <v>31680</v>
      </c>
      <c r="E501" s="31" t="s">
        <v>688</v>
      </c>
      <c r="F501" s="31" t="s">
        <v>123</v>
      </c>
      <c r="G501" s="31" t="s">
        <v>16287</v>
      </c>
      <c r="H501" s="31" t="s">
        <v>17480</v>
      </c>
      <c r="I501" s="38">
        <v>0.41666666666666669</v>
      </c>
      <c r="J501" s="31" t="s">
        <v>1659</v>
      </c>
      <c r="K501" s="31" t="s">
        <v>105</v>
      </c>
      <c r="L501" s="31" t="s">
        <v>106</v>
      </c>
      <c r="M501" s="31" t="s">
        <v>194</v>
      </c>
      <c r="S501" s="29">
        <v>38950</v>
      </c>
      <c r="T501" s="170"/>
    </row>
    <row r="502" spans="1:20" s="23" customFormat="1" ht="54" customHeight="1" x14ac:dyDescent="1.3">
      <c r="A502" s="31" t="s">
        <v>31681</v>
      </c>
      <c r="B502" s="31" t="s">
        <v>864</v>
      </c>
      <c r="C502" s="31" t="s">
        <v>31682</v>
      </c>
      <c r="D502" s="31" t="s">
        <v>31683</v>
      </c>
      <c r="E502" s="31" t="s">
        <v>688</v>
      </c>
      <c r="F502" s="31" t="s">
        <v>123</v>
      </c>
      <c r="G502" s="31" t="s">
        <v>16287</v>
      </c>
      <c r="H502" s="31" t="s">
        <v>17480</v>
      </c>
      <c r="I502" s="38">
        <v>0.41666666666666669</v>
      </c>
      <c r="J502" s="31" t="s">
        <v>1659</v>
      </c>
      <c r="K502" s="31" t="s">
        <v>105</v>
      </c>
      <c r="L502" s="31" t="s">
        <v>106</v>
      </c>
      <c r="M502" s="31" t="s">
        <v>194</v>
      </c>
      <c r="S502" s="29">
        <v>38950</v>
      </c>
      <c r="T502" s="170"/>
    </row>
    <row r="503" spans="1:20" s="23" customFormat="1" ht="54" customHeight="1" x14ac:dyDescent="1.3">
      <c r="A503" s="31" t="s">
        <v>31684</v>
      </c>
      <c r="B503" s="31" t="s">
        <v>31685</v>
      </c>
      <c r="C503" s="31" t="s">
        <v>31686</v>
      </c>
      <c r="D503" s="31" t="s">
        <v>31687</v>
      </c>
      <c r="E503" s="31" t="s">
        <v>688</v>
      </c>
      <c r="F503" s="31" t="s">
        <v>123</v>
      </c>
      <c r="G503" s="31" t="s">
        <v>16287</v>
      </c>
      <c r="H503" s="31" t="s">
        <v>17480</v>
      </c>
      <c r="I503" s="38">
        <v>0.41666666666666669</v>
      </c>
      <c r="J503" s="31" t="s">
        <v>1659</v>
      </c>
      <c r="K503" s="31" t="s">
        <v>105</v>
      </c>
      <c r="L503" s="31" t="s">
        <v>106</v>
      </c>
      <c r="M503" s="31" t="s">
        <v>194</v>
      </c>
      <c r="S503" s="29">
        <v>38950</v>
      </c>
      <c r="T503" s="170"/>
    </row>
    <row r="504" spans="1:20" s="23" customFormat="1" ht="54" customHeight="1" x14ac:dyDescent="1.3">
      <c r="A504" s="31" t="s">
        <v>31688</v>
      </c>
      <c r="B504" s="31" t="s">
        <v>31689</v>
      </c>
      <c r="C504" s="31" t="s">
        <v>31690</v>
      </c>
      <c r="D504" s="31" t="s">
        <v>31691</v>
      </c>
      <c r="E504" s="31" t="s">
        <v>688</v>
      </c>
      <c r="F504" s="31" t="s">
        <v>123</v>
      </c>
      <c r="G504" s="31" t="s">
        <v>16287</v>
      </c>
      <c r="H504" s="31" t="s">
        <v>17480</v>
      </c>
      <c r="I504" s="38">
        <v>0.41666666666666669</v>
      </c>
      <c r="J504" s="31" t="s">
        <v>1659</v>
      </c>
      <c r="K504" s="31" t="s">
        <v>105</v>
      </c>
      <c r="L504" s="31" t="s">
        <v>106</v>
      </c>
      <c r="M504" s="31" t="s">
        <v>194</v>
      </c>
      <c r="S504" s="29">
        <v>38950</v>
      </c>
      <c r="T504" s="170"/>
    </row>
    <row r="505" spans="1:20" s="23" customFormat="1" ht="54" customHeight="1" x14ac:dyDescent="1.3">
      <c r="A505" s="31" t="s">
        <v>31692</v>
      </c>
      <c r="B505" s="31" t="s">
        <v>8142</v>
      </c>
      <c r="C505" s="31" t="s">
        <v>31693</v>
      </c>
      <c r="D505" s="31" t="s">
        <v>31694</v>
      </c>
      <c r="E505" s="31" t="s">
        <v>688</v>
      </c>
      <c r="F505" s="31" t="s">
        <v>123</v>
      </c>
      <c r="G505" s="31" t="s">
        <v>16287</v>
      </c>
      <c r="H505" s="31" t="s">
        <v>17480</v>
      </c>
      <c r="I505" s="38">
        <v>0.41666666666666669</v>
      </c>
      <c r="J505" s="31" t="s">
        <v>1659</v>
      </c>
      <c r="K505" s="31" t="s">
        <v>105</v>
      </c>
      <c r="L505" s="31" t="s">
        <v>125</v>
      </c>
      <c r="M505" s="31" t="s">
        <v>194</v>
      </c>
      <c r="S505" s="29">
        <v>28330</v>
      </c>
      <c r="T505" s="170"/>
    </row>
    <row r="506" spans="1:20" s="23" customFormat="1" ht="54" customHeight="1" x14ac:dyDescent="1.3">
      <c r="A506" s="693" t="s">
        <v>32435</v>
      </c>
      <c r="B506" s="694"/>
      <c r="C506" s="694"/>
      <c r="D506" s="694"/>
      <c r="E506" s="694"/>
      <c r="F506" s="694"/>
      <c r="G506" s="694"/>
      <c r="H506" s="694"/>
      <c r="I506" s="694"/>
      <c r="J506" s="694"/>
      <c r="K506" s="694"/>
      <c r="L506" s="694"/>
      <c r="M506" s="695"/>
      <c r="S506" s="29"/>
      <c r="T506" s="170">
        <v>350000</v>
      </c>
    </row>
    <row r="507" spans="1:20" s="23" customFormat="1" ht="54" customHeight="1" x14ac:dyDescent="1.3">
      <c r="A507" s="693" t="s">
        <v>32860</v>
      </c>
      <c r="B507" s="694"/>
      <c r="C507" s="694"/>
      <c r="D507" s="694"/>
      <c r="E507" s="694"/>
      <c r="F507" s="694"/>
      <c r="G507" s="694"/>
      <c r="H507" s="694"/>
      <c r="I507" s="694"/>
      <c r="J507" s="694"/>
      <c r="K507" s="694"/>
      <c r="L507" s="694"/>
      <c r="M507" s="695"/>
      <c r="S507" s="29"/>
      <c r="T507" s="170">
        <v>45000</v>
      </c>
    </row>
    <row r="508" spans="1:20" s="23" customFormat="1" ht="54" customHeight="1" x14ac:dyDescent="1.3">
      <c r="A508" s="693" t="s">
        <v>32860</v>
      </c>
      <c r="B508" s="694"/>
      <c r="C508" s="694"/>
      <c r="D508" s="694"/>
      <c r="E508" s="694"/>
      <c r="F508" s="694"/>
      <c r="G508" s="694"/>
      <c r="H508" s="694"/>
      <c r="I508" s="694"/>
      <c r="J508" s="694"/>
      <c r="K508" s="694"/>
      <c r="L508" s="694"/>
      <c r="M508" s="695"/>
      <c r="S508" s="29"/>
      <c r="T508" s="170">
        <v>360000</v>
      </c>
    </row>
    <row r="509" spans="1:20" s="23" customFormat="1" ht="54" customHeight="1" x14ac:dyDescent="1.3">
      <c r="A509" s="693" t="s">
        <v>32860</v>
      </c>
      <c r="B509" s="694"/>
      <c r="C509" s="694"/>
      <c r="D509" s="694"/>
      <c r="E509" s="694"/>
      <c r="F509" s="694"/>
      <c r="G509" s="694"/>
      <c r="H509" s="694"/>
      <c r="I509" s="694"/>
      <c r="J509" s="694"/>
      <c r="K509" s="694"/>
      <c r="L509" s="694"/>
      <c r="M509" s="695"/>
      <c r="S509" s="29"/>
      <c r="T509" s="170">
        <v>295000</v>
      </c>
    </row>
    <row r="510" spans="1:20" s="23" customFormat="1" ht="54" customHeight="1" x14ac:dyDescent="1.3">
      <c r="A510" s="688" t="s">
        <v>32865</v>
      </c>
      <c r="B510" s="689"/>
      <c r="C510" s="689"/>
      <c r="D510" s="689"/>
      <c r="E510" s="689"/>
      <c r="F510" s="689"/>
      <c r="G510" s="689"/>
      <c r="H510" s="689"/>
      <c r="I510" s="689"/>
      <c r="J510" s="689"/>
      <c r="K510" s="689"/>
      <c r="L510" s="689"/>
      <c r="M510" s="690"/>
      <c r="S510" s="29"/>
      <c r="T510" s="170"/>
    </row>
    <row r="511" spans="1:20" s="23" customFormat="1" ht="54" customHeight="1" x14ac:dyDescent="1.3">
      <c r="A511" s="31" t="s">
        <v>33227</v>
      </c>
      <c r="B511" s="31" t="s">
        <v>8361</v>
      </c>
      <c r="C511" s="31" t="s">
        <v>33228</v>
      </c>
      <c r="D511" s="31" t="s">
        <v>33229</v>
      </c>
      <c r="E511" s="31" t="s">
        <v>101</v>
      </c>
      <c r="F511" s="31" t="s">
        <v>123</v>
      </c>
      <c r="G511" s="31" t="s">
        <v>16205</v>
      </c>
      <c r="H511" s="31" t="s">
        <v>28170</v>
      </c>
      <c r="I511" s="38">
        <v>0.41666666666666669</v>
      </c>
      <c r="J511" s="31" t="s">
        <v>57</v>
      </c>
      <c r="K511" s="31" t="s">
        <v>105</v>
      </c>
      <c r="L511" s="31" t="s">
        <v>106</v>
      </c>
      <c r="M511" s="31" t="s">
        <v>995</v>
      </c>
      <c r="S511" s="29">
        <v>43925</v>
      </c>
      <c r="T511" s="170"/>
    </row>
    <row r="512" spans="1:20" s="23" customFormat="1" ht="54" customHeight="1" x14ac:dyDescent="1.3">
      <c r="A512" s="31" t="s">
        <v>33230</v>
      </c>
      <c r="B512" s="31" t="s">
        <v>33231</v>
      </c>
      <c r="C512" s="31" t="s">
        <v>33232</v>
      </c>
      <c r="D512" s="31" t="s">
        <v>33233</v>
      </c>
      <c r="E512" s="31" t="s">
        <v>101</v>
      </c>
      <c r="F512" s="31" t="s">
        <v>102</v>
      </c>
      <c r="G512" s="31" t="s">
        <v>16267</v>
      </c>
      <c r="H512" s="31" t="s">
        <v>29748</v>
      </c>
      <c r="I512" s="38">
        <v>0.41666666666666669</v>
      </c>
      <c r="J512" s="31" t="s">
        <v>57</v>
      </c>
      <c r="K512" s="31" t="s">
        <v>105</v>
      </c>
      <c r="L512" s="31" t="s">
        <v>106</v>
      </c>
      <c r="M512" s="31" t="s">
        <v>491</v>
      </c>
      <c r="S512" s="29">
        <v>26200</v>
      </c>
      <c r="T512" s="170"/>
    </row>
    <row r="513" spans="1:20" s="23" customFormat="1" ht="54" customHeight="1" x14ac:dyDescent="1.3">
      <c r="A513" s="31" t="s">
        <v>33234</v>
      </c>
      <c r="B513" s="31" t="s">
        <v>33235</v>
      </c>
      <c r="C513" s="31" t="s">
        <v>33236</v>
      </c>
      <c r="D513" s="31" t="s">
        <v>33237</v>
      </c>
      <c r="E513" s="31" t="s">
        <v>101</v>
      </c>
      <c r="F513" s="31" t="s">
        <v>102</v>
      </c>
      <c r="G513" s="31" t="s">
        <v>16267</v>
      </c>
      <c r="H513" s="31" t="s">
        <v>29748</v>
      </c>
      <c r="I513" s="38">
        <v>0.41666666666666669</v>
      </c>
      <c r="J513" s="31" t="s">
        <v>57</v>
      </c>
      <c r="K513" s="31" t="s">
        <v>105</v>
      </c>
      <c r="L513" s="31" t="s">
        <v>106</v>
      </c>
      <c r="M513" s="31" t="s">
        <v>491</v>
      </c>
      <c r="S513" s="29">
        <v>26200</v>
      </c>
      <c r="T513" s="170"/>
    </row>
    <row r="514" spans="1:20" s="23" customFormat="1" ht="54" customHeight="1" x14ac:dyDescent="1.3">
      <c r="A514" s="31" t="s">
        <v>33238</v>
      </c>
      <c r="B514" s="31" t="s">
        <v>33239</v>
      </c>
      <c r="C514" s="31" t="s">
        <v>33240</v>
      </c>
      <c r="D514" s="31" t="s">
        <v>33241</v>
      </c>
      <c r="E514" s="31" t="s">
        <v>101</v>
      </c>
      <c r="F514" s="31" t="s">
        <v>102</v>
      </c>
      <c r="G514" s="31" t="s">
        <v>16267</v>
      </c>
      <c r="H514" s="31" t="s">
        <v>29748</v>
      </c>
      <c r="I514" s="38">
        <v>0.41666666666666669</v>
      </c>
      <c r="J514" s="31" t="s">
        <v>57</v>
      </c>
      <c r="K514" s="31" t="s">
        <v>105</v>
      </c>
      <c r="L514" s="31" t="s">
        <v>106</v>
      </c>
      <c r="M514" s="31" t="s">
        <v>491</v>
      </c>
      <c r="S514" s="29">
        <v>26200</v>
      </c>
      <c r="T514" s="170"/>
    </row>
    <row r="515" spans="1:20" s="23" customFormat="1" ht="54" customHeight="1" x14ac:dyDescent="1.3">
      <c r="A515" s="31" t="s">
        <v>33242</v>
      </c>
      <c r="B515" s="31" t="s">
        <v>17861</v>
      </c>
      <c r="C515" s="31" t="s">
        <v>33243</v>
      </c>
      <c r="D515" s="31" t="s">
        <v>33244</v>
      </c>
      <c r="E515" s="31" t="s">
        <v>688</v>
      </c>
      <c r="F515" s="31" t="s">
        <v>123</v>
      </c>
      <c r="G515" s="31" t="s">
        <v>16287</v>
      </c>
      <c r="H515" s="31" t="s">
        <v>28170</v>
      </c>
      <c r="I515" s="38">
        <v>0.95833333333333337</v>
      </c>
      <c r="J515" s="31" t="s">
        <v>1659</v>
      </c>
      <c r="K515" s="31" t="s">
        <v>105</v>
      </c>
      <c r="L515" s="31" t="s">
        <v>106</v>
      </c>
      <c r="M515" s="31" t="s">
        <v>194</v>
      </c>
      <c r="S515" s="29">
        <v>38950</v>
      </c>
      <c r="T515" s="170"/>
    </row>
    <row r="516" spans="1:20" s="23" customFormat="1" ht="54" customHeight="1" x14ac:dyDescent="1.3">
      <c r="A516" s="31" t="s">
        <v>33245</v>
      </c>
      <c r="B516" s="31" t="s">
        <v>23904</v>
      </c>
      <c r="C516" s="31" t="s">
        <v>33246</v>
      </c>
      <c r="D516" s="31" t="s">
        <v>33247</v>
      </c>
      <c r="E516" s="31" t="s">
        <v>688</v>
      </c>
      <c r="F516" s="31" t="s">
        <v>123</v>
      </c>
      <c r="G516" s="31" t="s">
        <v>16287</v>
      </c>
      <c r="H516" s="31" t="s">
        <v>28170</v>
      </c>
      <c r="I516" s="38">
        <v>0.95833333333333337</v>
      </c>
      <c r="J516" s="31" t="s">
        <v>1659</v>
      </c>
      <c r="K516" s="31" t="s">
        <v>105</v>
      </c>
      <c r="L516" s="31" t="s">
        <v>106</v>
      </c>
      <c r="M516" s="31" t="s">
        <v>194</v>
      </c>
      <c r="S516" s="29">
        <v>38950</v>
      </c>
      <c r="T516" s="170"/>
    </row>
    <row r="517" spans="1:20" s="23" customFormat="1" ht="54" customHeight="1" x14ac:dyDescent="1.3">
      <c r="A517" s="31" t="s">
        <v>33248</v>
      </c>
      <c r="B517" s="31" t="s">
        <v>9949</v>
      </c>
      <c r="C517" s="31" t="s">
        <v>33249</v>
      </c>
      <c r="D517" s="31" t="s">
        <v>33250</v>
      </c>
      <c r="E517" s="31" t="s">
        <v>688</v>
      </c>
      <c r="F517" s="31" t="s">
        <v>123</v>
      </c>
      <c r="G517" s="31" t="s">
        <v>16287</v>
      </c>
      <c r="H517" s="31" t="s">
        <v>28170</v>
      </c>
      <c r="I517" s="38">
        <v>0.95833333333333337</v>
      </c>
      <c r="J517" s="31" t="s">
        <v>1659</v>
      </c>
      <c r="K517" s="31" t="s">
        <v>105</v>
      </c>
      <c r="L517" s="31" t="s">
        <v>106</v>
      </c>
      <c r="M517" s="31" t="s">
        <v>194</v>
      </c>
      <c r="S517" s="29">
        <v>38950</v>
      </c>
      <c r="T517" s="170"/>
    </row>
    <row r="518" spans="1:20" s="23" customFormat="1" ht="54" customHeight="1" x14ac:dyDescent="1.3">
      <c r="A518" s="31" t="s">
        <v>33251</v>
      </c>
      <c r="B518" s="31" t="s">
        <v>33252</v>
      </c>
      <c r="C518" s="31" t="s">
        <v>33253</v>
      </c>
      <c r="D518" s="31" t="s">
        <v>33254</v>
      </c>
      <c r="E518" s="31" t="s">
        <v>688</v>
      </c>
      <c r="F518" s="31" t="s">
        <v>123</v>
      </c>
      <c r="G518" s="31" t="s">
        <v>16287</v>
      </c>
      <c r="H518" s="31" t="s">
        <v>28170</v>
      </c>
      <c r="I518" s="38">
        <v>0.95833333333333337</v>
      </c>
      <c r="J518" s="31" t="s">
        <v>1659</v>
      </c>
      <c r="K518" s="31" t="s">
        <v>105</v>
      </c>
      <c r="L518" s="31" t="s">
        <v>106</v>
      </c>
      <c r="M518" s="31" t="s">
        <v>194</v>
      </c>
      <c r="S518" s="29">
        <v>38950</v>
      </c>
      <c r="T518" s="170"/>
    </row>
    <row r="519" spans="1:20" s="23" customFormat="1" ht="54" customHeight="1" x14ac:dyDescent="1.3">
      <c r="A519" s="31" t="s">
        <v>33255</v>
      </c>
      <c r="B519" s="31" t="s">
        <v>33256</v>
      </c>
      <c r="C519" s="31" t="s">
        <v>33257</v>
      </c>
      <c r="D519" s="31" t="s">
        <v>33258</v>
      </c>
      <c r="E519" s="31" t="s">
        <v>688</v>
      </c>
      <c r="F519" s="31" t="s">
        <v>123</v>
      </c>
      <c r="G519" s="31" t="s">
        <v>16287</v>
      </c>
      <c r="H519" s="31" t="s">
        <v>28170</v>
      </c>
      <c r="I519" s="38">
        <v>0.95833333333333337</v>
      </c>
      <c r="J519" s="31" t="s">
        <v>1659</v>
      </c>
      <c r="K519" s="31" t="s">
        <v>105</v>
      </c>
      <c r="L519" s="31" t="s">
        <v>106</v>
      </c>
      <c r="M519" s="31" t="s">
        <v>194</v>
      </c>
      <c r="S519" s="29">
        <v>38950</v>
      </c>
      <c r="T519" s="170"/>
    </row>
    <row r="520" spans="1:20" s="23" customFormat="1" ht="54" customHeight="1" x14ac:dyDescent="1.3">
      <c r="A520" s="31" t="s">
        <v>33259</v>
      </c>
      <c r="B520" s="31" t="s">
        <v>33260</v>
      </c>
      <c r="C520" s="31" t="s">
        <v>33261</v>
      </c>
      <c r="D520" s="31" t="s">
        <v>33262</v>
      </c>
      <c r="E520" s="31" t="s">
        <v>688</v>
      </c>
      <c r="F520" s="31" t="s">
        <v>123</v>
      </c>
      <c r="G520" s="31" t="s">
        <v>16287</v>
      </c>
      <c r="H520" s="31" t="s">
        <v>28170</v>
      </c>
      <c r="I520" s="38">
        <v>0.95833333333333337</v>
      </c>
      <c r="J520" s="31" t="s">
        <v>1659</v>
      </c>
      <c r="K520" s="31" t="s">
        <v>105</v>
      </c>
      <c r="L520" s="31" t="s">
        <v>106</v>
      </c>
      <c r="M520" s="31" t="s">
        <v>194</v>
      </c>
      <c r="S520" s="29">
        <v>38950</v>
      </c>
      <c r="T520" s="170"/>
    </row>
    <row r="521" spans="1:20" s="23" customFormat="1" ht="54" customHeight="1" x14ac:dyDescent="1.3">
      <c r="A521" s="31" t="s">
        <v>33263</v>
      </c>
      <c r="B521" s="31" t="s">
        <v>29696</v>
      </c>
      <c r="C521" s="31" t="s">
        <v>33264</v>
      </c>
      <c r="D521" s="31" t="s">
        <v>33265</v>
      </c>
      <c r="E521" s="31" t="s">
        <v>688</v>
      </c>
      <c r="F521" s="31" t="s">
        <v>123</v>
      </c>
      <c r="G521" s="31" t="s">
        <v>16287</v>
      </c>
      <c r="H521" s="31" t="s">
        <v>28170</v>
      </c>
      <c r="I521" s="38">
        <v>0.95833333333333337</v>
      </c>
      <c r="J521" s="31" t="s">
        <v>1659</v>
      </c>
      <c r="K521" s="31" t="s">
        <v>105</v>
      </c>
      <c r="L521" s="31" t="s">
        <v>106</v>
      </c>
      <c r="M521" s="31" t="s">
        <v>194</v>
      </c>
      <c r="S521" s="29">
        <v>38950</v>
      </c>
      <c r="T521" s="170"/>
    </row>
    <row r="522" spans="1:20" s="23" customFormat="1" ht="54" customHeight="1" x14ac:dyDescent="1.3">
      <c r="A522" s="31" t="s">
        <v>33266</v>
      </c>
      <c r="B522" s="31" t="s">
        <v>33267</v>
      </c>
      <c r="C522" s="31" t="s">
        <v>33268</v>
      </c>
      <c r="D522" s="31" t="s">
        <v>33269</v>
      </c>
      <c r="E522" s="31" t="s">
        <v>688</v>
      </c>
      <c r="F522" s="31" t="s">
        <v>123</v>
      </c>
      <c r="G522" s="31" t="s">
        <v>16287</v>
      </c>
      <c r="H522" s="31" t="s">
        <v>28170</v>
      </c>
      <c r="I522" s="38">
        <v>0.95833333333333337</v>
      </c>
      <c r="J522" s="31" t="s">
        <v>1659</v>
      </c>
      <c r="K522" s="31" t="s">
        <v>105</v>
      </c>
      <c r="L522" s="31" t="s">
        <v>106</v>
      </c>
      <c r="M522" s="31" t="s">
        <v>194</v>
      </c>
      <c r="S522" s="29">
        <v>38950</v>
      </c>
      <c r="T522" s="170"/>
    </row>
    <row r="523" spans="1:20" s="23" customFormat="1" ht="54" customHeight="1" x14ac:dyDescent="1.3">
      <c r="A523" s="31" t="s">
        <v>33270</v>
      </c>
      <c r="B523" s="31" t="s">
        <v>768</v>
      </c>
      <c r="C523" s="31" t="s">
        <v>33271</v>
      </c>
      <c r="D523" s="31" t="s">
        <v>33272</v>
      </c>
      <c r="E523" s="31" t="s">
        <v>688</v>
      </c>
      <c r="F523" s="31" t="s">
        <v>123</v>
      </c>
      <c r="G523" s="31" t="s">
        <v>16287</v>
      </c>
      <c r="H523" s="31" t="s">
        <v>28170</v>
      </c>
      <c r="I523" s="38">
        <v>0.95833333333333337</v>
      </c>
      <c r="J523" s="31" t="s">
        <v>1659</v>
      </c>
      <c r="K523" s="31" t="s">
        <v>105</v>
      </c>
      <c r="L523" s="31" t="s">
        <v>106</v>
      </c>
      <c r="M523" s="31" t="s">
        <v>194</v>
      </c>
      <c r="S523" s="29">
        <v>38950</v>
      </c>
      <c r="T523" s="170"/>
    </row>
    <row r="524" spans="1:20" s="23" customFormat="1" ht="54" customHeight="1" x14ac:dyDescent="1.3">
      <c r="A524" s="452" t="s">
        <v>33273</v>
      </c>
      <c r="B524" s="452" t="s">
        <v>33274</v>
      </c>
      <c r="C524" s="452" t="s">
        <v>33275</v>
      </c>
      <c r="D524" s="452" t="s">
        <v>33276</v>
      </c>
      <c r="E524" s="452" t="s">
        <v>688</v>
      </c>
      <c r="F524" s="452" t="s">
        <v>123</v>
      </c>
      <c r="G524" s="452" t="s">
        <v>16287</v>
      </c>
      <c r="H524" s="452" t="s">
        <v>28170</v>
      </c>
      <c r="I524" s="453">
        <v>0.95833333333333337</v>
      </c>
      <c r="J524" s="452" t="s">
        <v>1659</v>
      </c>
      <c r="K524" s="452" t="s">
        <v>105</v>
      </c>
      <c r="L524" s="452" t="s">
        <v>106</v>
      </c>
      <c r="M524" s="452" t="s">
        <v>194</v>
      </c>
      <c r="S524" s="29"/>
      <c r="T524" s="170"/>
    </row>
    <row r="525" spans="1:20" s="23" customFormat="1" ht="54" customHeight="1" x14ac:dyDescent="1.3">
      <c r="A525" s="693" t="s">
        <v>33502</v>
      </c>
      <c r="B525" s="694"/>
      <c r="C525" s="694"/>
      <c r="D525" s="694"/>
      <c r="E525" s="694"/>
      <c r="F525" s="694"/>
      <c r="G525" s="694"/>
      <c r="H525" s="694"/>
      <c r="I525" s="694"/>
      <c r="J525" s="694"/>
      <c r="K525" s="694"/>
      <c r="L525" s="694"/>
      <c r="M525" s="695"/>
      <c r="S525" s="29"/>
      <c r="T525" s="170">
        <v>453600</v>
      </c>
    </row>
    <row r="526" spans="1:20" s="23" customFormat="1" ht="54" customHeight="1" x14ac:dyDescent="1.3">
      <c r="A526" s="688" t="s">
        <v>34414</v>
      </c>
      <c r="B526" s="689"/>
      <c r="C526" s="689"/>
      <c r="D526" s="689"/>
      <c r="E526" s="689"/>
      <c r="F526" s="689"/>
      <c r="G526" s="689"/>
      <c r="H526" s="689"/>
      <c r="I526" s="689"/>
      <c r="J526" s="689"/>
      <c r="K526" s="689"/>
      <c r="L526" s="689"/>
      <c r="M526" s="690"/>
      <c r="S526" s="29"/>
      <c r="T526" s="170"/>
    </row>
    <row r="527" spans="1:20" s="23" customFormat="1" ht="54" customHeight="1" x14ac:dyDescent="1.3">
      <c r="A527" s="31" t="s">
        <v>34198</v>
      </c>
      <c r="B527" s="31" t="s">
        <v>34199</v>
      </c>
      <c r="C527" s="31" t="s">
        <v>34200</v>
      </c>
      <c r="D527" s="31" t="s">
        <v>34201</v>
      </c>
      <c r="E527" s="31" t="s">
        <v>687</v>
      </c>
      <c r="F527" s="31" t="s">
        <v>123</v>
      </c>
      <c r="G527" s="31" t="s">
        <v>16248</v>
      </c>
      <c r="H527" s="31" t="s">
        <v>29687</v>
      </c>
      <c r="I527" s="38">
        <v>0.53125</v>
      </c>
      <c r="J527" s="31" t="s">
        <v>1659</v>
      </c>
      <c r="K527" s="31" t="s">
        <v>105</v>
      </c>
      <c r="L527" s="31" t="s">
        <v>106</v>
      </c>
      <c r="M527" s="31" t="s">
        <v>995</v>
      </c>
      <c r="S527" s="29">
        <v>43425</v>
      </c>
      <c r="T527" s="170"/>
    </row>
    <row r="528" spans="1:20" s="23" customFormat="1" ht="54" customHeight="1" x14ac:dyDescent="1.3">
      <c r="A528" s="31" t="s">
        <v>34202</v>
      </c>
      <c r="B528" s="31" t="s">
        <v>34203</v>
      </c>
      <c r="C528" s="31" t="s">
        <v>34204</v>
      </c>
      <c r="D528" s="31" t="s">
        <v>34205</v>
      </c>
      <c r="E528" s="31" t="s">
        <v>687</v>
      </c>
      <c r="F528" s="31" t="s">
        <v>123</v>
      </c>
      <c r="G528" s="31" t="s">
        <v>27347</v>
      </c>
      <c r="H528" s="31" t="s">
        <v>32006</v>
      </c>
      <c r="I528" s="38">
        <v>0.97916666666666663</v>
      </c>
      <c r="J528" s="31" t="s">
        <v>1659</v>
      </c>
      <c r="K528" s="31" t="s">
        <v>105</v>
      </c>
      <c r="L528" s="31" t="s">
        <v>106</v>
      </c>
      <c r="M528" s="31" t="s">
        <v>995</v>
      </c>
      <c r="S528" s="29">
        <v>43425</v>
      </c>
      <c r="T528" s="170"/>
    </row>
    <row r="529" spans="1:20" s="23" customFormat="1" ht="54" customHeight="1" x14ac:dyDescent="1.3">
      <c r="A529" s="31" t="s">
        <v>34206</v>
      </c>
      <c r="B529" s="31" t="s">
        <v>34207</v>
      </c>
      <c r="C529" s="31" t="s">
        <v>34208</v>
      </c>
      <c r="D529" s="31" t="s">
        <v>34209</v>
      </c>
      <c r="E529" s="31" t="s">
        <v>687</v>
      </c>
      <c r="F529" s="31" t="s">
        <v>123</v>
      </c>
      <c r="G529" s="31" t="s">
        <v>16248</v>
      </c>
      <c r="H529" s="31" t="s">
        <v>29687</v>
      </c>
      <c r="I529" s="38">
        <v>0.41666666666666669</v>
      </c>
      <c r="J529" s="31" t="s">
        <v>1659</v>
      </c>
      <c r="K529" s="31" t="s">
        <v>105</v>
      </c>
      <c r="L529" s="31" t="s">
        <v>106</v>
      </c>
      <c r="M529" s="31" t="s">
        <v>995</v>
      </c>
      <c r="S529" s="29">
        <v>43425</v>
      </c>
      <c r="T529" s="170"/>
    </row>
    <row r="530" spans="1:20" s="23" customFormat="1" ht="54" customHeight="1" x14ac:dyDescent="1.3">
      <c r="A530" s="31" t="s">
        <v>34210</v>
      </c>
      <c r="B530" s="31" t="s">
        <v>34211</v>
      </c>
      <c r="C530" s="31" t="s">
        <v>34212</v>
      </c>
      <c r="D530" s="31" t="s">
        <v>34213</v>
      </c>
      <c r="E530" s="31" t="s">
        <v>687</v>
      </c>
      <c r="F530" s="31" t="s">
        <v>123</v>
      </c>
      <c r="G530" s="31" t="s">
        <v>27347</v>
      </c>
      <c r="H530" s="31" t="s">
        <v>32006</v>
      </c>
      <c r="I530" s="38">
        <v>0.97916666666666663</v>
      </c>
      <c r="J530" s="31" t="s">
        <v>1659</v>
      </c>
      <c r="K530" s="31" t="s">
        <v>105</v>
      </c>
      <c r="L530" s="31" t="s">
        <v>106</v>
      </c>
      <c r="M530" s="31" t="s">
        <v>995</v>
      </c>
      <c r="S530" s="29">
        <v>43425</v>
      </c>
      <c r="T530" s="170"/>
    </row>
    <row r="531" spans="1:20" s="23" customFormat="1" ht="54" customHeight="1" x14ac:dyDescent="1.3">
      <c r="A531" s="31" t="s">
        <v>34214</v>
      </c>
      <c r="B531" s="31" t="s">
        <v>12093</v>
      </c>
      <c r="C531" s="31" t="s">
        <v>34215</v>
      </c>
      <c r="D531" s="31" t="s">
        <v>34216</v>
      </c>
      <c r="E531" s="31" t="s">
        <v>687</v>
      </c>
      <c r="F531" s="31" t="s">
        <v>123</v>
      </c>
      <c r="G531" s="31" t="s">
        <v>27347</v>
      </c>
      <c r="H531" s="31" t="s">
        <v>32006</v>
      </c>
      <c r="I531" s="38">
        <v>0.97916666666666663</v>
      </c>
      <c r="J531" s="31" t="s">
        <v>1659</v>
      </c>
      <c r="K531" s="31" t="s">
        <v>105</v>
      </c>
      <c r="L531" s="31" t="s">
        <v>106</v>
      </c>
      <c r="M531" s="31" t="s">
        <v>995</v>
      </c>
      <c r="S531" s="29">
        <v>43425</v>
      </c>
      <c r="T531" s="170"/>
    </row>
    <row r="532" spans="1:20" s="23" customFormat="1" ht="54" customHeight="1" x14ac:dyDescent="1.3">
      <c r="A532" s="693" t="s">
        <v>34417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5"/>
      <c r="S532" s="29"/>
      <c r="T532" s="170">
        <v>327000</v>
      </c>
    </row>
    <row r="533" spans="1:20" s="23" customFormat="1" ht="57.75" customHeight="1" x14ac:dyDescent="1.3">
      <c r="A533" s="688" t="s">
        <v>35141</v>
      </c>
      <c r="B533" s="689"/>
      <c r="C533" s="689"/>
      <c r="D533" s="689"/>
      <c r="E533" s="689"/>
      <c r="F533" s="689"/>
      <c r="G533" s="689"/>
      <c r="H533" s="689"/>
      <c r="I533" s="689"/>
      <c r="J533" s="689"/>
      <c r="K533" s="689"/>
      <c r="L533" s="689"/>
      <c r="M533" s="690"/>
      <c r="S533" s="29"/>
      <c r="T533" s="170"/>
    </row>
    <row r="534" spans="1:20" s="23" customFormat="1" ht="57.75" customHeight="1" x14ac:dyDescent="1.3">
      <c r="A534" s="31" t="s">
        <v>34867</v>
      </c>
      <c r="B534" s="31" t="s">
        <v>34868</v>
      </c>
      <c r="C534" s="31" t="s">
        <v>34869</v>
      </c>
      <c r="D534" s="31" t="s">
        <v>34870</v>
      </c>
      <c r="E534" s="31" t="s">
        <v>688</v>
      </c>
      <c r="F534" s="31" t="s">
        <v>123</v>
      </c>
      <c r="G534" s="31" t="s">
        <v>16287</v>
      </c>
      <c r="H534" s="31" t="s">
        <v>29748</v>
      </c>
      <c r="I534" s="38">
        <v>0.41666666666666669</v>
      </c>
      <c r="J534" s="31" t="s">
        <v>1659</v>
      </c>
      <c r="K534" s="31" t="s">
        <v>105</v>
      </c>
      <c r="L534" s="31" t="s">
        <v>106</v>
      </c>
      <c r="M534" s="31" t="s">
        <v>194</v>
      </c>
      <c r="S534" s="29">
        <v>38950</v>
      </c>
      <c r="T534" s="170"/>
    </row>
    <row r="535" spans="1:20" s="23" customFormat="1" ht="57.75" customHeight="1" x14ac:dyDescent="1.3">
      <c r="A535" s="31" t="s">
        <v>34871</v>
      </c>
      <c r="B535" s="31" t="s">
        <v>34838</v>
      </c>
      <c r="C535" s="31" t="s">
        <v>34872</v>
      </c>
      <c r="D535" s="31" t="s">
        <v>34873</v>
      </c>
      <c r="E535" s="31" t="s">
        <v>688</v>
      </c>
      <c r="F535" s="31" t="s">
        <v>123</v>
      </c>
      <c r="G535" s="31" t="s">
        <v>16287</v>
      </c>
      <c r="H535" s="31" t="s">
        <v>29748</v>
      </c>
      <c r="I535" s="38">
        <v>0.41666666666666669</v>
      </c>
      <c r="J535" s="31" t="s">
        <v>1659</v>
      </c>
      <c r="K535" s="31" t="s">
        <v>105</v>
      </c>
      <c r="L535" s="31" t="s">
        <v>106</v>
      </c>
      <c r="M535" s="31" t="s">
        <v>194</v>
      </c>
      <c r="S535" s="29">
        <v>38950</v>
      </c>
      <c r="T535" s="170"/>
    </row>
    <row r="536" spans="1:20" s="23" customFormat="1" ht="57.75" customHeight="1" x14ac:dyDescent="1.3">
      <c r="A536" s="31" t="s">
        <v>34874</v>
      </c>
      <c r="B536" s="31" t="s">
        <v>34875</v>
      </c>
      <c r="C536" s="31" t="s">
        <v>34876</v>
      </c>
      <c r="D536" s="31" t="s">
        <v>34877</v>
      </c>
      <c r="E536" s="31" t="s">
        <v>688</v>
      </c>
      <c r="F536" s="31" t="s">
        <v>123</v>
      </c>
      <c r="G536" s="31" t="s">
        <v>16287</v>
      </c>
      <c r="H536" s="31" t="s">
        <v>29748</v>
      </c>
      <c r="I536" s="38">
        <v>0.41666666666666669</v>
      </c>
      <c r="J536" s="31" t="s">
        <v>1659</v>
      </c>
      <c r="K536" s="31" t="s">
        <v>105</v>
      </c>
      <c r="L536" s="31" t="s">
        <v>106</v>
      </c>
      <c r="M536" s="31" t="s">
        <v>194</v>
      </c>
      <c r="S536" s="29">
        <v>38950</v>
      </c>
      <c r="T536" s="170"/>
    </row>
    <row r="537" spans="1:20" s="23" customFormat="1" ht="57.75" customHeight="1" x14ac:dyDescent="1.3">
      <c r="A537" s="31" t="s">
        <v>34878</v>
      </c>
      <c r="B537" s="31" t="s">
        <v>3554</v>
      </c>
      <c r="C537" s="31" t="s">
        <v>34879</v>
      </c>
      <c r="D537" s="31" t="s">
        <v>34880</v>
      </c>
      <c r="E537" s="31" t="s">
        <v>688</v>
      </c>
      <c r="F537" s="31" t="s">
        <v>123</v>
      </c>
      <c r="G537" s="31" t="s">
        <v>16287</v>
      </c>
      <c r="H537" s="31" t="s">
        <v>29748</v>
      </c>
      <c r="I537" s="38">
        <v>0.41666666666666669</v>
      </c>
      <c r="J537" s="31" t="s">
        <v>1659</v>
      </c>
      <c r="K537" s="31" t="s">
        <v>105</v>
      </c>
      <c r="L537" s="31" t="s">
        <v>106</v>
      </c>
      <c r="M537" s="31" t="s">
        <v>194</v>
      </c>
      <c r="S537" s="29">
        <v>38950</v>
      </c>
      <c r="T537" s="170"/>
    </row>
    <row r="538" spans="1:20" s="23" customFormat="1" ht="57.75" customHeight="1" x14ac:dyDescent="1.3">
      <c r="A538" s="31" t="s">
        <v>34881</v>
      </c>
      <c r="B538" s="31" t="s">
        <v>34882</v>
      </c>
      <c r="C538" s="31" t="s">
        <v>34883</v>
      </c>
      <c r="D538" s="31" t="s">
        <v>34884</v>
      </c>
      <c r="E538" s="31" t="s">
        <v>688</v>
      </c>
      <c r="F538" s="31" t="s">
        <v>123</v>
      </c>
      <c r="G538" s="31" t="s">
        <v>16287</v>
      </c>
      <c r="H538" s="31" t="s">
        <v>29748</v>
      </c>
      <c r="I538" s="38">
        <v>0.41666666666666669</v>
      </c>
      <c r="J538" s="31" t="s">
        <v>1659</v>
      </c>
      <c r="K538" s="31" t="s">
        <v>105</v>
      </c>
      <c r="L538" s="31" t="s">
        <v>106</v>
      </c>
      <c r="M538" s="31" t="s">
        <v>194</v>
      </c>
      <c r="S538" s="29">
        <v>38950</v>
      </c>
      <c r="T538" s="170"/>
    </row>
    <row r="539" spans="1:20" s="23" customFormat="1" ht="57.75" customHeight="1" x14ac:dyDescent="1.3">
      <c r="A539" s="31" t="s">
        <v>34885</v>
      </c>
      <c r="B539" s="31" t="s">
        <v>14673</v>
      </c>
      <c r="C539" s="31" t="s">
        <v>34886</v>
      </c>
      <c r="D539" s="31" t="s">
        <v>34887</v>
      </c>
      <c r="E539" s="31" t="s">
        <v>688</v>
      </c>
      <c r="F539" s="31" t="s">
        <v>123</v>
      </c>
      <c r="G539" s="31" t="s">
        <v>16287</v>
      </c>
      <c r="H539" s="31" t="s">
        <v>29748</v>
      </c>
      <c r="I539" s="38">
        <v>0.41666666666666669</v>
      </c>
      <c r="J539" s="31" t="s">
        <v>1659</v>
      </c>
      <c r="K539" s="31" t="s">
        <v>105</v>
      </c>
      <c r="L539" s="31" t="s">
        <v>106</v>
      </c>
      <c r="M539" s="31" t="s">
        <v>194</v>
      </c>
      <c r="S539" s="29">
        <v>38950</v>
      </c>
      <c r="T539" s="170"/>
    </row>
    <row r="540" spans="1:20" s="23" customFormat="1" ht="57.75" customHeight="1" x14ac:dyDescent="1.3">
      <c r="A540" s="31" t="s">
        <v>34888</v>
      </c>
      <c r="B540" s="31" t="s">
        <v>34889</v>
      </c>
      <c r="C540" s="31" t="s">
        <v>34890</v>
      </c>
      <c r="D540" s="31" t="s">
        <v>34891</v>
      </c>
      <c r="E540" s="31" t="s">
        <v>688</v>
      </c>
      <c r="F540" s="31" t="s">
        <v>123</v>
      </c>
      <c r="G540" s="31" t="s">
        <v>16287</v>
      </c>
      <c r="H540" s="31" t="s">
        <v>29748</v>
      </c>
      <c r="I540" s="38">
        <v>0.41666666666666669</v>
      </c>
      <c r="J540" s="31" t="s">
        <v>1659</v>
      </c>
      <c r="K540" s="31" t="s">
        <v>105</v>
      </c>
      <c r="L540" s="31" t="s">
        <v>106</v>
      </c>
      <c r="M540" s="31" t="s">
        <v>194</v>
      </c>
      <c r="S540" s="29">
        <v>38950</v>
      </c>
      <c r="T540" s="170"/>
    </row>
    <row r="541" spans="1:20" s="23" customFormat="1" ht="57.75" customHeight="1" x14ac:dyDescent="1.3">
      <c r="A541" s="31" t="s">
        <v>34892</v>
      </c>
      <c r="B541" s="31" t="s">
        <v>6473</v>
      </c>
      <c r="C541" s="31" t="s">
        <v>34893</v>
      </c>
      <c r="D541" s="31" t="s">
        <v>34894</v>
      </c>
      <c r="E541" s="31" t="s">
        <v>688</v>
      </c>
      <c r="F541" s="31" t="s">
        <v>123</v>
      </c>
      <c r="G541" s="31" t="s">
        <v>16287</v>
      </c>
      <c r="H541" s="31" t="s">
        <v>29748</v>
      </c>
      <c r="I541" s="38">
        <v>0.41666666666666669</v>
      </c>
      <c r="J541" s="31" t="s">
        <v>1659</v>
      </c>
      <c r="K541" s="31" t="s">
        <v>105</v>
      </c>
      <c r="L541" s="31" t="s">
        <v>106</v>
      </c>
      <c r="M541" s="31" t="s">
        <v>194</v>
      </c>
      <c r="S541" s="29">
        <v>38950</v>
      </c>
      <c r="T541" s="170"/>
    </row>
    <row r="542" spans="1:20" s="23" customFormat="1" ht="57.75" customHeight="1" x14ac:dyDescent="1.3">
      <c r="A542" s="31" t="s">
        <v>34895</v>
      </c>
      <c r="B542" s="31" t="s">
        <v>33953</v>
      </c>
      <c r="C542" s="31" t="s">
        <v>34896</v>
      </c>
      <c r="D542" s="31" t="s">
        <v>34897</v>
      </c>
      <c r="E542" s="31" t="s">
        <v>688</v>
      </c>
      <c r="F542" s="31" t="s">
        <v>123</v>
      </c>
      <c r="G542" s="31" t="s">
        <v>16287</v>
      </c>
      <c r="H542" s="31" t="s">
        <v>29748</v>
      </c>
      <c r="I542" s="38">
        <v>0.41666666666666669</v>
      </c>
      <c r="J542" s="31" t="s">
        <v>1659</v>
      </c>
      <c r="K542" s="31" t="s">
        <v>105</v>
      </c>
      <c r="L542" s="31" t="s">
        <v>106</v>
      </c>
      <c r="M542" s="31" t="s">
        <v>194</v>
      </c>
      <c r="S542" s="29">
        <v>38950</v>
      </c>
      <c r="T542" s="170"/>
    </row>
    <row r="543" spans="1:20" s="23" customFormat="1" ht="57.75" customHeight="1" x14ac:dyDescent="1.3">
      <c r="A543" s="31" t="s">
        <v>34898</v>
      </c>
      <c r="B543" s="31" t="s">
        <v>34899</v>
      </c>
      <c r="C543" s="31" t="s">
        <v>34900</v>
      </c>
      <c r="D543" s="31" t="s">
        <v>34901</v>
      </c>
      <c r="E543" s="31" t="s">
        <v>688</v>
      </c>
      <c r="F543" s="31" t="s">
        <v>123</v>
      </c>
      <c r="G543" s="31" t="s">
        <v>16287</v>
      </c>
      <c r="H543" s="31" t="s">
        <v>29748</v>
      </c>
      <c r="I543" s="38">
        <v>0.41666666666666669</v>
      </c>
      <c r="J543" s="31" t="s">
        <v>1659</v>
      </c>
      <c r="K543" s="31" t="s">
        <v>105</v>
      </c>
      <c r="L543" s="31" t="s">
        <v>106</v>
      </c>
      <c r="M543" s="31" t="s">
        <v>194</v>
      </c>
      <c r="S543" s="29">
        <v>38950</v>
      </c>
      <c r="T543" s="170"/>
    </row>
    <row r="544" spans="1:20" s="23" customFormat="1" ht="57.75" customHeight="1" x14ac:dyDescent="1.3">
      <c r="A544" s="31" t="s">
        <v>34902</v>
      </c>
      <c r="B544" s="31" t="s">
        <v>2110</v>
      </c>
      <c r="C544" s="31" t="s">
        <v>34903</v>
      </c>
      <c r="D544" s="31" t="s">
        <v>34904</v>
      </c>
      <c r="E544" s="31" t="s">
        <v>688</v>
      </c>
      <c r="F544" s="31" t="s">
        <v>123</v>
      </c>
      <c r="G544" s="31" t="s">
        <v>16287</v>
      </c>
      <c r="H544" s="31" t="s">
        <v>29748</v>
      </c>
      <c r="I544" s="38">
        <v>0.41666666666666669</v>
      </c>
      <c r="J544" s="31" t="s">
        <v>1659</v>
      </c>
      <c r="K544" s="31" t="s">
        <v>105</v>
      </c>
      <c r="L544" s="31" t="s">
        <v>106</v>
      </c>
      <c r="M544" s="31" t="s">
        <v>194</v>
      </c>
      <c r="S544" s="29">
        <v>38950</v>
      </c>
      <c r="T544" s="170"/>
    </row>
    <row r="545" spans="1:20" s="23" customFormat="1" ht="57.75" customHeight="1" x14ac:dyDescent="1.3">
      <c r="A545" s="31" t="s">
        <v>34905</v>
      </c>
      <c r="B545" s="31" t="s">
        <v>3176</v>
      </c>
      <c r="C545" s="31" t="s">
        <v>34906</v>
      </c>
      <c r="D545" s="31" t="s">
        <v>34907</v>
      </c>
      <c r="E545" s="31" t="s">
        <v>101</v>
      </c>
      <c r="F545" s="31" t="s">
        <v>1304</v>
      </c>
      <c r="G545" s="31" t="s">
        <v>16185</v>
      </c>
      <c r="H545" s="31" t="s">
        <v>29345</v>
      </c>
      <c r="I545" s="38">
        <v>0.34027777777777779</v>
      </c>
      <c r="J545" s="31" t="s">
        <v>1659</v>
      </c>
      <c r="K545" s="31" t="s">
        <v>105</v>
      </c>
      <c r="L545" s="31" t="s">
        <v>106</v>
      </c>
      <c r="M545" s="31" t="s">
        <v>491</v>
      </c>
      <c r="S545" s="29">
        <v>26200</v>
      </c>
      <c r="T545" s="170"/>
    </row>
    <row r="546" spans="1:20" s="23" customFormat="1" ht="57.75" customHeight="1" x14ac:dyDescent="1.3">
      <c r="A546" s="31" t="s">
        <v>34908</v>
      </c>
      <c r="B546" s="31" t="s">
        <v>31162</v>
      </c>
      <c r="C546" s="31" t="s">
        <v>34909</v>
      </c>
      <c r="D546" s="31" t="s">
        <v>34910</v>
      </c>
      <c r="E546" s="31" t="s">
        <v>688</v>
      </c>
      <c r="F546" s="31" t="s">
        <v>123</v>
      </c>
      <c r="G546" s="31" t="s">
        <v>16287</v>
      </c>
      <c r="H546" s="31" t="s">
        <v>29748</v>
      </c>
      <c r="I546" s="38">
        <v>0.41666666666666669</v>
      </c>
      <c r="J546" s="31" t="s">
        <v>1659</v>
      </c>
      <c r="K546" s="31" t="s">
        <v>105</v>
      </c>
      <c r="L546" s="31" t="s">
        <v>106</v>
      </c>
      <c r="M546" s="31" t="s">
        <v>194</v>
      </c>
      <c r="S546" s="29">
        <v>38950</v>
      </c>
      <c r="T546" s="170"/>
    </row>
    <row r="547" spans="1:20" s="23" customFormat="1" ht="57.75" customHeight="1" x14ac:dyDescent="1.3">
      <c r="A547" s="31" t="s">
        <v>34911</v>
      </c>
      <c r="B547" s="31" t="s">
        <v>11592</v>
      </c>
      <c r="C547" s="31" t="s">
        <v>34912</v>
      </c>
      <c r="D547" s="31" t="s">
        <v>34913</v>
      </c>
      <c r="E547" s="31" t="s">
        <v>688</v>
      </c>
      <c r="F547" s="31" t="s">
        <v>123</v>
      </c>
      <c r="G547" s="31" t="s">
        <v>16287</v>
      </c>
      <c r="H547" s="31" t="s">
        <v>29748</v>
      </c>
      <c r="I547" s="38">
        <v>0.41666666666666669</v>
      </c>
      <c r="J547" s="31" t="s">
        <v>1659</v>
      </c>
      <c r="K547" s="31" t="s">
        <v>105</v>
      </c>
      <c r="L547" s="31" t="s">
        <v>106</v>
      </c>
      <c r="M547" s="31" t="s">
        <v>194</v>
      </c>
      <c r="S547" s="29">
        <v>38950</v>
      </c>
      <c r="T547" s="170"/>
    </row>
    <row r="548" spans="1:20" s="23" customFormat="1" ht="57.75" customHeight="1" x14ac:dyDescent="1.3">
      <c r="A548" s="31" t="s">
        <v>34914</v>
      </c>
      <c r="B548" s="31" t="s">
        <v>34915</v>
      </c>
      <c r="C548" s="31" t="s">
        <v>34916</v>
      </c>
      <c r="D548" s="31" t="s">
        <v>34917</v>
      </c>
      <c r="E548" s="31" t="s">
        <v>101</v>
      </c>
      <c r="F548" s="31" t="s">
        <v>123</v>
      </c>
      <c r="G548" s="31" t="s">
        <v>16223</v>
      </c>
      <c r="H548" s="31" t="s">
        <v>29748</v>
      </c>
      <c r="I548" s="38">
        <v>0.125</v>
      </c>
      <c r="J548" s="31" t="s">
        <v>1659</v>
      </c>
      <c r="K548" s="31" t="s">
        <v>105</v>
      </c>
      <c r="L548" s="31" t="s">
        <v>106</v>
      </c>
      <c r="M548" s="31" t="s">
        <v>995</v>
      </c>
      <c r="S548" s="29">
        <v>43925</v>
      </c>
      <c r="T548" s="170"/>
    </row>
    <row r="549" spans="1:20" s="23" customFormat="1" ht="57.75" customHeight="1" x14ac:dyDescent="1.3">
      <c r="A549" s="31" t="s">
        <v>34918</v>
      </c>
      <c r="B549" s="31" t="s">
        <v>10302</v>
      </c>
      <c r="C549" s="31" t="s">
        <v>34919</v>
      </c>
      <c r="D549" s="31" t="s">
        <v>34920</v>
      </c>
      <c r="E549" s="31" t="s">
        <v>688</v>
      </c>
      <c r="F549" s="31" t="s">
        <v>123</v>
      </c>
      <c r="G549" s="31" t="s">
        <v>16287</v>
      </c>
      <c r="H549" s="31" t="s">
        <v>29748</v>
      </c>
      <c r="I549" s="38">
        <v>0.41666666666666669</v>
      </c>
      <c r="J549" s="31" t="s">
        <v>1659</v>
      </c>
      <c r="K549" s="31" t="s">
        <v>105</v>
      </c>
      <c r="L549" s="31" t="s">
        <v>106</v>
      </c>
      <c r="M549" s="31" t="s">
        <v>194</v>
      </c>
      <c r="S549" s="29">
        <v>38950</v>
      </c>
      <c r="T549" s="170"/>
    </row>
    <row r="550" spans="1:20" s="23" customFormat="1" ht="57.75" customHeight="1" x14ac:dyDescent="1.3">
      <c r="A550" s="31" t="s">
        <v>34921</v>
      </c>
      <c r="B550" s="31" t="s">
        <v>34922</v>
      </c>
      <c r="C550" s="31" t="s">
        <v>34923</v>
      </c>
      <c r="D550" s="31" t="s">
        <v>34924</v>
      </c>
      <c r="E550" s="31" t="s">
        <v>688</v>
      </c>
      <c r="F550" s="31" t="s">
        <v>123</v>
      </c>
      <c r="G550" s="31" t="s">
        <v>16287</v>
      </c>
      <c r="H550" s="31" t="s">
        <v>29748</v>
      </c>
      <c r="I550" s="38">
        <v>0.41666666666666669</v>
      </c>
      <c r="J550" s="31" t="s">
        <v>1659</v>
      </c>
      <c r="K550" s="31" t="s">
        <v>105</v>
      </c>
      <c r="L550" s="31" t="s">
        <v>106</v>
      </c>
      <c r="M550" s="31" t="s">
        <v>194</v>
      </c>
      <c r="S550" s="29">
        <v>38950</v>
      </c>
      <c r="T550" s="170"/>
    </row>
    <row r="551" spans="1:20" s="23" customFormat="1" ht="57.75" customHeight="1" x14ac:dyDescent="1.3">
      <c r="A551" s="31" t="s">
        <v>34925</v>
      </c>
      <c r="B551" s="31" t="s">
        <v>18231</v>
      </c>
      <c r="C551" s="31" t="s">
        <v>34926</v>
      </c>
      <c r="D551" s="31" t="s">
        <v>34927</v>
      </c>
      <c r="E551" s="31" t="s">
        <v>688</v>
      </c>
      <c r="F551" s="31" t="s">
        <v>123</v>
      </c>
      <c r="G551" s="31" t="s">
        <v>16287</v>
      </c>
      <c r="H551" s="31" t="s">
        <v>29748</v>
      </c>
      <c r="I551" s="38">
        <v>0.41666666666666669</v>
      </c>
      <c r="J551" s="31" t="s">
        <v>1659</v>
      </c>
      <c r="K551" s="31" t="s">
        <v>105</v>
      </c>
      <c r="L551" s="31" t="s">
        <v>106</v>
      </c>
      <c r="M551" s="31" t="s">
        <v>194</v>
      </c>
      <c r="S551" s="29">
        <v>38950</v>
      </c>
      <c r="T551" s="170"/>
    </row>
    <row r="552" spans="1:20" s="23" customFormat="1" ht="57.75" customHeight="1" x14ac:dyDescent="1.3">
      <c r="A552" s="31" t="s">
        <v>34928</v>
      </c>
      <c r="B552" s="31" t="s">
        <v>34929</v>
      </c>
      <c r="C552" s="31" t="s">
        <v>34930</v>
      </c>
      <c r="D552" s="31" t="s">
        <v>34931</v>
      </c>
      <c r="E552" s="31" t="s">
        <v>688</v>
      </c>
      <c r="F552" s="31" t="s">
        <v>123</v>
      </c>
      <c r="G552" s="31" t="s">
        <v>16287</v>
      </c>
      <c r="H552" s="31" t="s">
        <v>29748</v>
      </c>
      <c r="I552" s="38">
        <v>0.41666666666666669</v>
      </c>
      <c r="J552" s="31" t="s">
        <v>1659</v>
      </c>
      <c r="K552" s="31" t="s">
        <v>105</v>
      </c>
      <c r="L552" s="31" t="s">
        <v>106</v>
      </c>
      <c r="M552" s="31" t="s">
        <v>194</v>
      </c>
      <c r="S552" s="29">
        <v>38950</v>
      </c>
      <c r="T552" s="170"/>
    </row>
    <row r="553" spans="1:20" s="23" customFormat="1" ht="57.75" customHeight="1" x14ac:dyDescent="1.3">
      <c r="A553" s="31" t="s">
        <v>34932</v>
      </c>
      <c r="B553" s="31" t="s">
        <v>26416</v>
      </c>
      <c r="C553" s="31" t="s">
        <v>34933</v>
      </c>
      <c r="D553" s="31" t="s">
        <v>34934</v>
      </c>
      <c r="E553" s="31" t="s">
        <v>688</v>
      </c>
      <c r="F553" s="31" t="s">
        <v>123</v>
      </c>
      <c r="G553" s="31" t="s">
        <v>16287</v>
      </c>
      <c r="H553" s="31" t="s">
        <v>29748</v>
      </c>
      <c r="I553" s="38">
        <v>0.41666666666666669</v>
      </c>
      <c r="J553" s="31" t="s">
        <v>1659</v>
      </c>
      <c r="K553" s="31" t="s">
        <v>105</v>
      </c>
      <c r="L553" s="31" t="s">
        <v>106</v>
      </c>
      <c r="M553" s="31" t="s">
        <v>194</v>
      </c>
      <c r="S553" s="29">
        <v>38950</v>
      </c>
      <c r="T553" s="170"/>
    </row>
    <row r="554" spans="1:20" s="23" customFormat="1" ht="57.75" customHeight="1" x14ac:dyDescent="1.3">
      <c r="A554" s="679" t="s">
        <v>35160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1"/>
      <c r="S554" s="29"/>
      <c r="T554" s="170"/>
    </row>
    <row r="555" spans="1:20" s="23" customFormat="1" ht="57.75" customHeight="1" x14ac:dyDescent="1.3">
      <c r="A555" s="647" t="s">
        <v>35476</v>
      </c>
      <c r="B555" s="647" t="s">
        <v>2457</v>
      </c>
      <c r="C555" s="647" t="s">
        <v>35477</v>
      </c>
      <c r="D555" s="647" t="s">
        <v>35478</v>
      </c>
      <c r="E555" s="647" t="s">
        <v>687</v>
      </c>
      <c r="F555" s="647" t="s">
        <v>123</v>
      </c>
      <c r="G555" s="647" t="s">
        <v>16248</v>
      </c>
      <c r="H555" s="647" t="s">
        <v>27147</v>
      </c>
      <c r="I555" s="648">
        <v>0.53125</v>
      </c>
      <c r="J555" s="647" t="s">
        <v>1659</v>
      </c>
      <c r="K555" s="647" t="s">
        <v>105</v>
      </c>
      <c r="L555" s="647" t="s">
        <v>106</v>
      </c>
      <c r="M555" s="647" t="s">
        <v>995</v>
      </c>
      <c r="S555" s="29">
        <v>43425</v>
      </c>
      <c r="T555" s="170"/>
    </row>
    <row r="556" spans="1:20" s="23" customFormat="1" ht="57.75" customHeight="1" x14ac:dyDescent="1.3">
      <c r="A556" s="647" t="s">
        <v>35479</v>
      </c>
      <c r="B556" s="647" t="s">
        <v>35480</v>
      </c>
      <c r="C556" s="647" t="s">
        <v>35481</v>
      </c>
      <c r="D556" s="647" t="s">
        <v>35482</v>
      </c>
      <c r="E556" s="647" t="s">
        <v>687</v>
      </c>
      <c r="F556" s="647" t="s">
        <v>123</v>
      </c>
      <c r="G556" s="647" t="s">
        <v>16248</v>
      </c>
      <c r="H556" s="647" t="s">
        <v>27147</v>
      </c>
      <c r="I556" s="648">
        <v>0.53125</v>
      </c>
      <c r="J556" s="647" t="s">
        <v>1659</v>
      </c>
      <c r="K556" s="647" t="s">
        <v>105</v>
      </c>
      <c r="L556" s="647" t="s">
        <v>106</v>
      </c>
      <c r="M556" s="647" t="s">
        <v>995</v>
      </c>
      <c r="S556" s="29">
        <v>43425</v>
      </c>
      <c r="T556" s="170"/>
    </row>
    <row r="557" spans="1:20" s="23" customFormat="1" ht="57.75" customHeight="1" x14ac:dyDescent="1.3">
      <c r="A557" s="688" t="s">
        <v>35971</v>
      </c>
      <c r="B557" s="689"/>
      <c r="C557" s="689"/>
      <c r="D557" s="689"/>
      <c r="E557" s="689"/>
      <c r="F557" s="689"/>
      <c r="G557" s="689"/>
      <c r="H557" s="689"/>
      <c r="I557" s="689"/>
      <c r="J557" s="689"/>
      <c r="K557" s="689"/>
      <c r="L557" s="689"/>
      <c r="M557" s="690"/>
      <c r="S557" s="506"/>
      <c r="T557" s="170"/>
    </row>
    <row r="558" spans="1:20" s="23" customFormat="1" ht="57.75" customHeight="1" x14ac:dyDescent="1.3">
      <c r="A558" s="31" t="s">
        <v>35808</v>
      </c>
      <c r="B558" s="31" t="s">
        <v>35809</v>
      </c>
      <c r="C558" s="31" t="s">
        <v>35810</v>
      </c>
      <c r="D558" s="31" t="s">
        <v>35811</v>
      </c>
      <c r="E558" s="31" t="s">
        <v>687</v>
      </c>
      <c r="F558" s="31" t="s">
        <v>102</v>
      </c>
      <c r="G558" s="31" t="s">
        <v>16324</v>
      </c>
      <c r="H558" s="31" t="s">
        <v>35348</v>
      </c>
      <c r="I558" s="38">
        <v>0.60416666666666663</v>
      </c>
      <c r="J558" s="31" t="s">
        <v>57</v>
      </c>
      <c r="K558" s="31" t="s">
        <v>105</v>
      </c>
      <c r="L558" s="31" t="s">
        <v>106</v>
      </c>
      <c r="M558" s="31" t="s">
        <v>491</v>
      </c>
      <c r="S558" s="506">
        <v>25200</v>
      </c>
      <c r="T558" s="170"/>
    </row>
    <row r="559" spans="1:20" s="23" customFormat="1" ht="57.75" customHeight="1" x14ac:dyDescent="1.3">
      <c r="A559" s="31" t="s">
        <v>35812</v>
      </c>
      <c r="B559" s="31" t="s">
        <v>35813</v>
      </c>
      <c r="C559" s="31" t="s">
        <v>35814</v>
      </c>
      <c r="D559" s="31" t="s">
        <v>35815</v>
      </c>
      <c r="E559" s="31" t="s">
        <v>101</v>
      </c>
      <c r="F559" s="31" t="s">
        <v>123</v>
      </c>
      <c r="G559" s="31" t="s">
        <v>16205</v>
      </c>
      <c r="H559" s="31" t="s">
        <v>27147</v>
      </c>
      <c r="I559" s="38">
        <v>0.53125</v>
      </c>
      <c r="J559" s="31" t="s">
        <v>1659</v>
      </c>
      <c r="K559" s="31" t="s">
        <v>105</v>
      </c>
      <c r="L559" s="31" t="s">
        <v>106</v>
      </c>
      <c r="M559" s="31" t="s">
        <v>995</v>
      </c>
      <c r="S559" s="506">
        <v>43925</v>
      </c>
      <c r="T559" s="170"/>
    </row>
    <row r="560" spans="1:20" s="23" customFormat="1" ht="57.75" customHeight="1" x14ac:dyDescent="1.3">
      <c r="A560" s="31" t="s">
        <v>35816</v>
      </c>
      <c r="B560" s="31" t="s">
        <v>35817</v>
      </c>
      <c r="C560" s="31" t="s">
        <v>35818</v>
      </c>
      <c r="D560" s="31" t="s">
        <v>35819</v>
      </c>
      <c r="E560" s="31" t="s">
        <v>101</v>
      </c>
      <c r="F560" s="31" t="s">
        <v>102</v>
      </c>
      <c r="G560" s="31" t="s">
        <v>16267</v>
      </c>
      <c r="H560" s="31" t="s">
        <v>33368</v>
      </c>
      <c r="I560" s="38">
        <v>0.27083333333333331</v>
      </c>
      <c r="J560" s="31" t="s">
        <v>1659</v>
      </c>
      <c r="K560" s="31" t="s">
        <v>105</v>
      </c>
      <c r="L560" s="31" t="s">
        <v>106</v>
      </c>
      <c r="M560" s="31" t="s">
        <v>491</v>
      </c>
      <c r="S560" s="506">
        <v>26200</v>
      </c>
      <c r="T560" s="170"/>
    </row>
    <row r="561" spans="1:20" s="23" customFormat="1" ht="57.75" customHeight="1" x14ac:dyDescent="1.3">
      <c r="A561" s="31" t="s">
        <v>35820</v>
      </c>
      <c r="B561" s="31" t="s">
        <v>35821</v>
      </c>
      <c r="C561" s="31" t="s">
        <v>35822</v>
      </c>
      <c r="D561" s="31" t="s">
        <v>35823</v>
      </c>
      <c r="E561" s="31" t="s">
        <v>101</v>
      </c>
      <c r="F561" s="31" t="s">
        <v>102</v>
      </c>
      <c r="G561" s="31" t="s">
        <v>16267</v>
      </c>
      <c r="H561" s="31" t="s">
        <v>33368</v>
      </c>
      <c r="I561" s="38">
        <v>0.27083333333333331</v>
      </c>
      <c r="J561" s="31" t="s">
        <v>1659</v>
      </c>
      <c r="K561" s="31" t="s">
        <v>105</v>
      </c>
      <c r="L561" s="31" t="s">
        <v>106</v>
      </c>
      <c r="M561" s="31" t="s">
        <v>491</v>
      </c>
      <c r="S561" s="506">
        <v>26200</v>
      </c>
      <c r="T561" s="170"/>
    </row>
    <row r="562" spans="1:20" s="23" customFormat="1" ht="57.75" customHeight="1" x14ac:dyDescent="1.3">
      <c r="A562" s="31" t="s">
        <v>35824</v>
      </c>
      <c r="B562" s="31" t="s">
        <v>582</v>
      </c>
      <c r="C562" s="31" t="s">
        <v>35825</v>
      </c>
      <c r="D562" s="31" t="s">
        <v>35826</v>
      </c>
      <c r="E562" s="31" t="s">
        <v>101</v>
      </c>
      <c r="F562" s="31" t="s">
        <v>102</v>
      </c>
      <c r="G562" s="31" t="s">
        <v>16267</v>
      </c>
      <c r="H562" s="31" t="s">
        <v>33368</v>
      </c>
      <c r="I562" s="38">
        <v>0.27083333333333331</v>
      </c>
      <c r="J562" s="31" t="s">
        <v>1659</v>
      </c>
      <c r="K562" s="31" t="s">
        <v>105</v>
      </c>
      <c r="L562" s="31" t="s">
        <v>106</v>
      </c>
      <c r="M562" s="31" t="s">
        <v>491</v>
      </c>
      <c r="S562" s="506">
        <v>26200</v>
      </c>
      <c r="T562" s="170"/>
    </row>
    <row r="563" spans="1:20" s="23" customFormat="1" ht="57.75" customHeight="1" x14ac:dyDescent="1.3">
      <c r="A563" s="31" t="s">
        <v>35827</v>
      </c>
      <c r="B563" s="31" t="s">
        <v>6873</v>
      </c>
      <c r="C563" s="31" t="s">
        <v>35828</v>
      </c>
      <c r="D563" s="31" t="s">
        <v>35829</v>
      </c>
      <c r="E563" s="31" t="s">
        <v>101</v>
      </c>
      <c r="F563" s="31" t="s">
        <v>102</v>
      </c>
      <c r="G563" s="31" t="s">
        <v>16267</v>
      </c>
      <c r="H563" s="31" t="s">
        <v>33368</v>
      </c>
      <c r="I563" s="38">
        <v>0.27083333333333331</v>
      </c>
      <c r="J563" s="31" t="s">
        <v>1659</v>
      </c>
      <c r="K563" s="31" t="s">
        <v>105</v>
      </c>
      <c r="L563" s="31" t="s">
        <v>106</v>
      </c>
      <c r="M563" s="31" t="s">
        <v>491</v>
      </c>
      <c r="S563" s="506">
        <v>26200</v>
      </c>
      <c r="T563" s="170"/>
    </row>
    <row r="564" spans="1:20" s="23" customFormat="1" ht="57.75" customHeight="1" x14ac:dyDescent="1.3">
      <c r="A564" s="31" t="s">
        <v>35830</v>
      </c>
      <c r="B564" s="31" t="s">
        <v>35831</v>
      </c>
      <c r="C564" s="31" t="s">
        <v>35832</v>
      </c>
      <c r="D564" s="31" t="s">
        <v>35833</v>
      </c>
      <c r="E564" s="31" t="s">
        <v>687</v>
      </c>
      <c r="F564" s="31" t="s">
        <v>102</v>
      </c>
      <c r="G564" s="31" t="s">
        <v>16324</v>
      </c>
      <c r="H564" s="31" t="s">
        <v>29377</v>
      </c>
      <c r="I564" s="38">
        <v>0.60416666666666663</v>
      </c>
      <c r="J564" s="31" t="s">
        <v>1659</v>
      </c>
      <c r="K564" s="31" t="s">
        <v>105</v>
      </c>
      <c r="L564" s="31" t="s">
        <v>106</v>
      </c>
      <c r="M564" s="31" t="s">
        <v>107</v>
      </c>
      <c r="S564" s="506">
        <v>22200</v>
      </c>
      <c r="T564" s="170"/>
    </row>
    <row r="565" spans="1:20" s="23" customFormat="1" ht="57.75" customHeight="1" x14ac:dyDescent="1.3">
      <c r="A565" s="31" t="s">
        <v>35834</v>
      </c>
      <c r="B565" s="31" t="s">
        <v>35835</v>
      </c>
      <c r="C565" s="31" t="s">
        <v>35836</v>
      </c>
      <c r="D565" s="31" t="s">
        <v>35837</v>
      </c>
      <c r="E565" s="31" t="s">
        <v>687</v>
      </c>
      <c r="F565" s="31" t="s">
        <v>1304</v>
      </c>
      <c r="G565" s="31" t="s">
        <v>19231</v>
      </c>
      <c r="H565" s="31" t="s">
        <v>27147</v>
      </c>
      <c r="I565" s="38">
        <v>0.93402777777777779</v>
      </c>
      <c r="J565" s="31" t="s">
        <v>1659</v>
      </c>
      <c r="K565" s="31" t="s">
        <v>105</v>
      </c>
      <c r="L565" s="31" t="s">
        <v>125</v>
      </c>
      <c r="M565" s="31" t="s">
        <v>107</v>
      </c>
      <c r="S565" s="506">
        <v>22200</v>
      </c>
      <c r="T565" s="170"/>
    </row>
    <row r="566" spans="1:20" s="23" customFormat="1" ht="57.75" customHeight="1" x14ac:dyDescent="1.3">
      <c r="A566" s="31" t="s">
        <v>35838</v>
      </c>
      <c r="B566" s="31" t="s">
        <v>35839</v>
      </c>
      <c r="C566" s="31" t="s">
        <v>35840</v>
      </c>
      <c r="D566" s="31" t="s">
        <v>35841</v>
      </c>
      <c r="E566" s="31" t="s">
        <v>687</v>
      </c>
      <c r="F566" s="31" t="s">
        <v>123</v>
      </c>
      <c r="G566" s="31" t="s">
        <v>16504</v>
      </c>
      <c r="H566" s="31" t="s">
        <v>27147</v>
      </c>
      <c r="I566" s="38">
        <v>0.33333333333333331</v>
      </c>
      <c r="J566" s="31" t="s">
        <v>1659</v>
      </c>
      <c r="K566" s="31" t="s">
        <v>105</v>
      </c>
      <c r="L566" s="31" t="s">
        <v>106</v>
      </c>
      <c r="M566" s="31" t="s">
        <v>995</v>
      </c>
      <c r="S566" s="506">
        <v>43425</v>
      </c>
      <c r="T566" s="170"/>
    </row>
    <row r="567" spans="1:20" s="23" customFormat="1" ht="57.75" customHeight="1" x14ac:dyDescent="1.3">
      <c r="A567" s="31" t="s">
        <v>35842</v>
      </c>
      <c r="B567" s="31" t="s">
        <v>35843</v>
      </c>
      <c r="C567" s="31" t="s">
        <v>35844</v>
      </c>
      <c r="D567" s="31" t="s">
        <v>35845</v>
      </c>
      <c r="E567" s="31" t="s">
        <v>687</v>
      </c>
      <c r="F567" s="31" t="s">
        <v>123</v>
      </c>
      <c r="G567" s="31" t="s">
        <v>16504</v>
      </c>
      <c r="H567" s="31" t="s">
        <v>27147</v>
      </c>
      <c r="I567" s="38">
        <v>0.33333333333333331</v>
      </c>
      <c r="J567" s="31" t="s">
        <v>1659</v>
      </c>
      <c r="K567" s="31" t="s">
        <v>105</v>
      </c>
      <c r="L567" s="31" t="s">
        <v>106</v>
      </c>
      <c r="M567" s="31" t="s">
        <v>995</v>
      </c>
      <c r="S567" s="506">
        <v>43425</v>
      </c>
      <c r="T567" s="170"/>
    </row>
    <row r="568" spans="1:20" s="23" customFormat="1" ht="57.75" customHeight="1" x14ac:dyDescent="1.3">
      <c r="A568" s="31" t="s">
        <v>35846</v>
      </c>
      <c r="B568" s="31" t="s">
        <v>15832</v>
      </c>
      <c r="C568" s="31" t="s">
        <v>35847</v>
      </c>
      <c r="D568" s="31" t="s">
        <v>35848</v>
      </c>
      <c r="E568" s="31" t="s">
        <v>687</v>
      </c>
      <c r="F568" s="31" t="s">
        <v>123</v>
      </c>
      <c r="G568" s="31" t="s">
        <v>16504</v>
      </c>
      <c r="H568" s="31" t="s">
        <v>27147</v>
      </c>
      <c r="I568" s="38">
        <v>0.33333333333333331</v>
      </c>
      <c r="J568" s="31" t="s">
        <v>1659</v>
      </c>
      <c r="K568" s="31" t="s">
        <v>105</v>
      </c>
      <c r="L568" s="31" t="s">
        <v>106</v>
      </c>
      <c r="M568" s="31" t="s">
        <v>995</v>
      </c>
      <c r="S568" s="506">
        <v>43425</v>
      </c>
      <c r="T568" s="170"/>
    </row>
    <row r="569" spans="1:20" s="23" customFormat="1" ht="57.75" customHeight="1" x14ac:dyDescent="1.3">
      <c r="A569" s="31" t="s">
        <v>35849</v>
      </c>
      <c r="B569" s="31" t="s">
        <v>35850</v>
      </c>
      <c r="C569" s="31" t="s">
        <v>35851</v>
      </c>
      <c r="D569" s="31" t="s">
        <v>35852</v>
      </c>
      <c r="E569" s="31" t="s">
        <v>687</v>
      </c>
      <c r="F569" s="31" t="s">
        <v>123</v>
      </c>
      <c r="G569" s="31" t="s">
        <v>16504</v>
      </c>
      <c r="H569" s="31" t="s">
        <v>27147</v>
      </c>
      <c r="I569" s="38">
        <v>0.33333333333333331</v>
      </c>
      <c r="J569" s="31" t="s">
        <v>1659</v>
      </c>
      <c r="K569" s="31" t="s">
        <v>105</v>
      </c>
      <c r="L569" s="31" t="s">
        <v>106</v>
      </c>
      <c r="M569" s="31" t="s">
        <v>995</v>
      </c>
      <c r="S569" s="506">
        <v>43425</v>
      </c>
      <c r="T569" s="170"/>
    </row>
    <row r="570" spans="1:20" s="23" customFormat="1" ht="57.75" customHeight="1" x14ac:dyDescent="1.3">
      <c r="A570" s="31" t="s">
        <v>35853</v>
      </c>
      <c r="B570" s="31" t="s">
        <v>35854</v>
      </c>
      <c r="C570" s="31" t="s">
        <v>35855</v>
      </c>
      <c r="D570" s="31" t="s">
        <v>35856</v>
      </c>
      <c r="E570" s="31" t="s">
        <v>687</v>
      </c>
      <c r="F570" s="31" t="s">
        <v>123</v>
      </c>
      <c r="G570" s="31" t="s">
        <v>16504</v>
      </c>
      <c r="H570" s="31" t="s">
        <v>27147</v>
      </c>
      <c r="I570" s="38">
        <v>0.33333333333333331</v>
      </c>
      <c r="J570" s="31" t="s">
        <v>1659</v>
      </c>
      <c r="K570" s="31" t="s">
        <v>105</v>
      </c>
      <c r="L570" s="31" t="s">
        <v>106</v>
      </c>
      <c r="M570" s="31" t="s">
        <v>995</v>
      </c>
      <c r="S570" s="506">
        <v>43425</v>
      </c>
      <c r="T570" s="170"/>
    </row>
    <row r="571" spans="1:20" s="23" customFormat="1" ht="57.75" customHeight="1" x14ac:dyDescent="1.3">
      <c r="A571" s="31" t="s">
        <v>35857</v>
      </c>
      <c r="B571" s="31" t="s">
        <v>35858</v>
      </c>
      <c r="C571" s="31" t="s">
        <v>35859</v>
      </c>
      <c r="D571" s="31" t="s">
        <v>35860</v>
      </c>
      <c r="E571" s="31" t="s">
        <v>687</v>
      </c>
      <c r="F571" s="31" t="s">
        <v>123</v>
      </c>
      <c r="G571" s="31" t="s">
        <v>16504</v>
      </c>
      <c r="H571" s="31" t="s">
        <v>27147</v>
      </c>
      <c r="I571" s="38">
        <v>0.33333333333333331</v>
      </c>
      <c r="J571" s="31" t="s">
        <v>1659</v>
      </c>
      <c r="K571" s="31" t="s">
        <v>105</v>
      </c>
      <c r="L571" s="31" t="s">
        <v>106</v>
      </c>
      <c r="M571" s="31" t="s">
        <v>995</v>
      </c>
      <c r="S571" s="506">
        <v>43425</v>
      </c>
      <c r="T571" s="170"/>
    </row>
    <row r="572" spans="1:20" s="23" customFormat="1" ht="57.75" customHeight="1" x14ac:dyDescent="1.3">
      <c r="A572" s="31" t="s">
        <v>35861</v>
      </c>
      <c r="B572" s="31" t="s">
        <v>4824</v>
      </c>
      <c r="C572" s="31" t="s">
        <v>35862</v>
      </c>
      <c r="D572" s="31" t="s">
        <v>35863</v>
      </c>
      <c r="E572" s="31" t="s">
        <v>687</v>
      </c>
      <c r="F572" s="31" t="s">
        <v>123</v>
      </c>
      <c r="G572" s="31" t="s">
        <v>16504</v>
      </c>
      <c r="H572" s="31" t="s">
        <v>27147</v>
      </c>
      <c r="I572" s="38">
        <v>0.33333333333333331</v>
      </c>
      <c r="J572" s="31" t="s">
        <v>1659</v>
      </c>
      <c r="K572" s="31" t="s">
        <v>105</v>
      </c>
      <c r="L572" s="31" t="s">
        <v>106</v>
      </c>
      <c r="M572" s="31" t="s">
        <v>995</v>
      </c>
      <c r="S572" s="506">
        <v>43425</v>
      </c>
      <c r="T572" s="170"/>
    </row>
    <row r="573" spans="1:20" s="23" customFormat="1" ht="57.75" customHeight="1" x14ac:dyDescent="1.3">
      <c r="A573" s="31" t="s">
        <v>35864</v>
      </c>
      <c r="B573" s="31" t="s">
        <v>35865</v>
      </c>
      <c r="C573" s="31" t="s">
        <v>35866</v>
      </c>
      <c r="D573" s="31" t="s">
        <v>35867</v>
      </c>
      <c r="E573" s="31" t="s">
        <v>687</v>
      </c>
      <c r="F573" s="31" t="s">
        <v>123</v>
      </c>
      <c r="G573" s="31" t="s">
        <v>16504</v>
      </c>
      <c r="H573" s="31" t="s">
        <v>27147</v>
      </c>
      <c r="I573" s="38">
        <v>0.33333333333333331</v>
      </c>
      <c r="J573" s="31" t="s">
        <v>1659</v>
      </c>
      <c r="K573" s="31" t="s">
        <v>105</v>
      </c>
      <c r="L573" s="31" t="s">
        <v>106</v>
      </c>
      <c r="M573" s="31" t="s">
        <v>995</v>
      </c>
      <c r="S573" s="506">
        <v>43425</v>
      </c>
      <c r="T573" s="170"/>
    </row>
    <row r="574" spans="1:20" s="23" customFormat="1" ht="57.75" customHeight="1" x14ac:dyDescent="1.3">
      <c r="A574" s="31" t="s">
        <v>35868</v>
      </c>
      <c r="B574" s="31" t="s">
        <v>4498</v>
      </c>
      <c r="C574" s="31" t="s">
        <v>35869</v>
      </c>
      <c r="D574" s="31" t="s">
        <v>35870</v>
      </c>
      <c r="E574" s="31" t="s">
        <v>687</v>
      </c>
      <c r="F574" s="31" t="s">
        <v>123</v>
      </c>
      <c r="G574" s="31" t="s">
        <v>16504</v>
      </c>
      <c r="H574" s="31" t="s">
        <v>27147</v>
      </c>
      <c r="I574" s="38">
        <v>0.33333333333333331</v>
      </c>
      <c r="J574" s="31" t="s">
        <v>1659</v>
      </c>
      <c r="K574" s="31" t="s">
        <v>105</v>
      </c>
      <c r="L574" s="31" t="s">
        <v>106</v>
      </c>
      <c r="M574" s="31" t="s">
        <v>995</v>
      </c>
      <c r="S574" s="506">
        <v>43425</v>
      </c>
      <c r="T574" s="170"/>
    </row>
    <row r="575" spans="1:20" s="23" customFormat="1" ht="57.75" customHeight="1" x14ac:dyDescent="1.3">
      <c r="A575" s="31" t="s">
        <v>35871</v>
      </c>
      <c r="B575" s="31" t="s">
        <v>35872</v>
      </c>
      <c r="C575" s="31" t="s">
        <v>35873</v>
      </c>
      <c r="D575" s="31" t="s">
        <v>35874</v>
      </c>
      <c r="E575" s="31" t="s">
        <v>101</v>
      </c>
      <c r="F575" s="31" t="s">
        <v>123</v>
      </c>
      <c r="G575" s="31" t="s">
        <v>16205</v>
      </c>
      <c r="H575" s="31" t="s">
        <v>27147</v>
      </c>
      <c r="I575" s="38">
        <v>0.53125</v>
      </c>
      <c r="J575" s="31" t="s">
        <v>1659</v>
      </c>
      <c r="K575" s="31" t="s">
        <v>105</v>
      </c>
      <c r="L575" s="31" t="s">
        <v>106</v>
      </c>
      <c r="M575" s="31" t="s">
        <v>995</v>
      </c>
      <c r="S575" s="506">
        <v>43925</v>
      </c>
      <c r="T575" s="170"/>
    </row>
    <row r="576" spans="1:20" s="23" customFormat="1" ht="57.75" customHeight="1" x14ac:dyDescent="1.3">
      <c r="A576" s="31" t="s">
        <v>35875</v>
      </c>
      <c r="B576" s="31" t="s">
        <v>35876</v>
      </c>
      <c r="C576" s="31" t="s">
        <v>35877</v>
      </c>
      <c r="D576" s="31" t="s">
        <v>35878</v>
      </c>
      <c r="E576" s="31" t="s">
        <v>101</v>
      </c>
      <c r="F576" s="31" t="s">
        <v>123</v>
      </c>
      <c r="G576" s="31" t="s">
        <v>16205</v>
      </c>
      <c r="H576" s="31" t="s">
        <v>27147</v>
      </c>
      <c r="I576" s="38">
        <v>0.53125</v>
      </c>
      <c r="J576" s="31" t="s">
        <v>1659</v>
      </c>
      <c r="K576" s="31" t="s">
        <v>105</v>
      </c>
      <c r="L576" s="31" t="s">
        <v>106</v>
      </c>
      <c r="M576" s="31" t="s">
        <v>995</v>
      </c>
      <c r="S576" s="506">
        <v>43925</v>
      </c>
      <c r="T576" s="170"/>
    </row>
    <row r="577" spans="1:20" s="23" customFormat="1" ht="57.75" customHeight="1" x14ac:dyDescent="1.3">
      <c r="A577" s="31" t="s">
        <v>35879</v>
      </c>
      <c r="B577" s="31" t="s">
        <v>4498</v>
      </c>
      <c r="C577" s="31" t="s">
        <v>35880</v>
      </c>
      <c r="D577" s="31" t="s">
        <v>35881</v>
      </c>
      <c r="E577" s="31" t="s">
        <v>101</v>
      </c>
      <c r="F577" s="31" t="s">
        <v>123</v>
      </c>
      <c r="G577" s="31" t="s">
        <v>16205</v>
      </c>
      <c r="H577" s="31" t="s">
        <v>27147</v>
      </c>
      <c r="I577" s="38">
        <v>0.53125</v>
      </c>
      <c r="J577" s="31" t="s">
        <v>1659</v>
      </c>
      <c r="K577" s="31" t="s">
        <v>105</v>
      </c>
      <c r="L577" s="31" t="s">
        <v>106</v>
      </c>
      <c r="M577" s="31" t="s">
        <v>995</v>
      </c>
      <c r="S577" s="506">
        <v>43925</v>
      </c>
      <c r="T577" s="170"/>
    </row>
    <row r="578" spans="1:20" s="23" customFormat="1" ht="57.75" customHeight="1" x14ac:dyDescent="1.3">
      <c r="A578" s="31" t="s">
        <v>35882</v>
      </c>
      <c r="B578" s="31" t="s">
        <v>35883</v>
      </c>
      <c r="C578" s="31" t="s">
        <v>35884</v>
      </c>
      <c r="D578" s="31" t="s">
        <v>35885</v>
      </c>
      <c r="E578" s="31" t="s">
        <v>101</v>
      </c>
      <c r="F578" s="31" t="s">
        <v>123</v>
      </c>
      <c r="G578" s="31" t="s">
        <v>16205</v>
      </c>
      <c r="H578" s="31" t="s">
        <v>27147</v>
      </c>
      <c r="I578" s="38">
        <v>0.53125</v>
      </c>
      <c r="J578" s="31" t="s">
        <v>1659</v>
      </c>
      <c r="K578" s="31" t="s">
        <v>105</v>
      </c>
      <c r="L578" s="31" t="s">
        <v>106</v>
      </c>
      <c r="M578" s="31" t="s">
        <v>995</v>
      </c>
      <c r="S578" s="506">
        <v>43925</v>
      </c>
      <c r="T578" s="170"/>
    </row>
    <row r="579" spans="1:20" s="23" customFormat="1" ht="57.75" customHeight="1" x14ac:dyDescent="1.3">
      <c r="A579" s="693" t="s">
        <v>35976</v>
      </c>
      <c r="B579" s="694"/>
      <c r="C579" s="694"/>
      <c r="D579" s="694"/>
      <c r="E579" s="694"/>
      <c r="F579" s="694"/>
      <c r="G579" s="694"/>
      <c r="H579" s="694"/>
      <c r="I579" s="694"/>
      <c r="J579" s="694"/>
      <c r="K579" s="694"/>
      <c r="L579" s="694"/>
      <c r="M579" s="695"/>
      <c r="S579" s="29"/>
      <c r="T579" s="170">
        <v>645000</v>
      </c>
    </row>
    <row r="580" spans="1:20" s="23" customFormat="1" ht="57.75" customHeight="1" x14ac:dyDescent="1.3">
      <c r="A580" s="688" t="s">
        <v>36473</v>
      </c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89"/>
      <c r="M580" s="690"/>
      <c r="S580" s="29"/>
      <c r="T580" s="170"/>
    </row>
    <row r="581" spans="1:20" s="23" customFormat="1" ht="54" customHeight="1" x14ac:dyDescent="1.3">
      <c r="A581" s="31" t="s">
        <v>36313</v>
      </c>
      <c r="B581" s="31" t="s">
        <v>36314</v>
      </c>
      <c r="C581" s="31" t="s">
        <v>36315</v>
      </c>
      <c r="D581" s="31" t="s">
        <v>36316</v>
      </c>
      <c r="E581" s="31" t="s">
        <v>101</v>
      </c>
      <c r="F581" s="31" t="s">
        <v>102</v>
      </c>
      <c r="G581" s="31" t="s">
        <v>16267</v>
      </c>
      <c r="H581" s="31" t="s">
        <v>29377</v>
      </c>
      <c r="I581" s="38">
        <v>0.25</v>
      </c>
      <c r="J581" s="31" t="s">
        <v>57</v>
      </c>
      <c r="K581" s="31" t="s">
        <v>105</v>
      </c>
      <c r="L581" s="31" t="s">
        <v>106</v>
      </c>
      <c r="M581" s="31" t="s">
        <v>491</v>
      </c>
      <c r="S581" s="29">
        <v>26200</v>
      </c>
      <c r="T581" s="170"/>
    </row>
    <row r="582" spans="1:20" s="23" customFormat="1" ht="54" customHeight="1" x14ac:dyDescent="1.3">
      <c r="A582" s="31" t="s">
        <v>36317</v>
      </c>
      <c r="B582" s="31" t="s">
        <v>36318</v>
      </c>
      <c r="C582" s="31" t="s">
        <v>36319</v>
      </c>
      <c r="D582" s="31" t="s">
        <v>36320</v>
      </c>
      <c r="E582" s="31" t="s">
        <v>687</v>
      </c>
      <c r="F582" s="31" t="s">
        <v>102</v>
      </c>
      <c r="G582" s="31" t="s">
        <v>16324</v>
      </c>
      <c r="H582" s="31" t="s">
        <v>29377</v>
      </c>
      <c r="I582" s="38">
        <v>0.60416666666666663</v>
      </c>
      <c r="J582" s="31" t="s">
        <v>1659</v>
      </c>
      <c r="K582" s="31" t="s">
        <v>105</v>
      </c>
      <c r="L582" s="31" t="s">
        <v>106</v>
      </c>
      <c r="M582" s="31" t="s">
        <v>107</v>
      </c>
      <c r="S582" s="29">
        <v>22200</v>
      </c>
      <c r="T582" s="170"/>
    </row>
    <row r="583" spans="1:20" s="23" customFormat="1" ht="54" customHeight="1" x14ac:dyDescent="1.3">
      <c r="A583" s="31" t="s">
        <v>36321</v>
      </c>
      <c r="B583" s="31" t="s">
        <v>23908</v>
      </c>
      <c r="C583" s="31" t="s">
        <v>36322</v>
      </c>
      <c r="D583" s="31" t="s">
        <v>36323</v>
      </c>
      <c r="E583" s="31" t="s">
        <v>101</v>
      </c>
      <c r="F583" s="31" t="s">
        <v>123</v>
      </c>
      <c r="G583" s="31" t="s">
        <v>16223</v>
      </c>
      <c r="H583" s="31" t="s">
        <v>33368</v>
      </c>
      <c r="I583" s="38">
        <v>0.32291666666666669</v>
      </c>
      <c r="J583" s="31" t="s">
        <v>1659</v>
      </c>
      <c r="K583" s="31" t="s">
        <v>105</v>
      </c>
      <c r="L583" s="31" t="s">
        <v>106</v>
      </c>
      <c r="M583" s="31" t="s">
        <v>995</v>
      </c>
      <c r="S583" s="29">
        <v>43925</v>
      </c>
      <c r="T583" s="170"/>
    </row>
    <row r="584" spans="1:20" s="23" customFormat="1" ht="54" customHeight="1" x14ac:dyDescent="1.3">
      <c r="A584" s="31" t="s">
        <v>36324</v>
      </c>
      <c r="B584" s="31" t="s">
        <v>36325</v>
      </c>
      <c r="C584" s="31" t="s">
        <v>36326</v>
      </c>
      <c r="D584" s="31" t="s">
        <v>36327</v>
      </c>
      <c r="E584" s="31" t="s">
        <v>101</v>
      </c>
      <c r="F584" s="31" t="s">
        <v>123</v>
      </c>
      <c r="G584" s="31" t="s">
        <v>16223</v>
      </c>
      <c r="H584" s="31" t="s">
        <v>33368</v>
      </c>
      <c r="I584" s="38">
        <v>0.32291666666666669</v>
      </c>
      <c r="J584" s="31" t="s">
        <v>1659</v>
      </c>
      <c r="K584" s="31" t="s">
        <v>105</v>
      </c>
      <c r="L584" s="31" t="s">
        <v>125</v>
      </c>
      <c r="M584" s="31" t="s">
        <v>995</v>
      </c>
      <c r="S584" s="29">
        <v>36740</v>
      </c>
      <c r="T584" s="170"/>
    </row>
    <row r="585" spans="1:20" s="23" customFormat="1" ht="54" customHeight="1" x14ac:dyDescent="1.3">
      <c r="A585" s="679" t="s">
        <v>37346</v>
      </c>
      <c r="B585" s="680"/>
      <c r="C585" s="680"/>
      <c r="D585" s="680"/>
      <c r="E585" s="680"/>
      <c r="F585" s="680"/>
      <c r="G585" s="680"/>
      <c r="H585" s="680"/>
      <c r="I585" s="680"/>
      <c r="J585" s="680"/>
      <c r="K585" s="680"/>
      <c r="L585" s="680"/>
      <c r="M585" s="681"/>
      <c r="S585" s="29"/>
      <c r="T585" s="170"/>
    </row>
    <row r="586" spans="1:20" s="23" customFormat="1" ht="54" customHeight="1" x14ac:dyDescent="1.3">
      <c r="A586" s="31" t="s">
        <v>36938</v>
      </c>
      <c r="B586" s="31" t="s">
        <v>36939</v>
      </c>
      <c r="C586" s="31" t="s">
        <v>36940</v>
      </c>
      <c r="D586" s="31" t="s">
        <v>36941</v>
      </c>
      <c r="E586" s="31" t="s">
        <v>688</v>
      </c>
      <c r="F586" s="31" t="s">
        <v>123</v>
      </c>
      <c r="G586" s="31" t="s">
        <v>16287</v>
      </c>
      <c r="H586" s="31" t="s">
        <v>29377</v>
      </c>
      <c r="I586" s="38">
        <v>0.95833333333333337</v>
      </c>
      <c r="J586" s="31" t="s">
        <v>1659</v>
      </c>
      <c r="K586" s="31" t="s">
        <v>105</v>
      </c>
      <c r="L586" s="31" t="s">
        <v>106</v>
      </c>
      <c r="M586" s="31" t="s">
        <v>194</v>
      </c>
      <c r="S586" s="29">
        <v>38950</v>
      </c>
      <c r="T586" s="170"/>
    </row>
    <row r="587" spans="1:20" s="23" customFormat="1" ht="54" customHeight="1" x14ac:dyDescent="1.3">
      <c r="A587" s="31" t="s">
        <v>36942</v>
      </c>
      <c r="B587" s="31" t="s">
        <v>15360</v>
      </c>
      <c r="C587" s="31" t="s">
        <v>36943</v>
      </c>
      <c r="D587" s="31" t="s">
        <v>36944</v>
      </c>
      <c r="E587" s="31" t="s">
        <v>688</v>
      </c>
      <c r="F587" s="31" t="s">
        <v>123</v>
      </c>
      <c r="G587" s="31" t="s">
        <v>16287</v>
      </c>
      <c r="H587" s="31" t="s">
        <v>29377</v>
      </c>
      <c r="I587" s="38">
        <v>0.95833333333333337</v>
      </c>
      <c r="J587" s="31" t="s">
        <v>1659</v>
      </c>
      <c r="K587" s="31" t="s">
        <v>105</v>
      </c>
      <c r="L587" s="31" t="s">
        <v>106</v>
      </c>
      <c r="M587" s="31" t="s">
        <v>194</v>
      </c>
      <c r="S587" s="29">
        <v>38950</v>
      </c>
      <c r="T587" s="170"/>
    </row>
    <row r="588" spans="1:20" s="23" customFormat="1" ht="54" customHeight="1" x14ac:dyDescent="1.3">
      <c r="A588" s="31" t="s">
        <v>36945</v>
      </c>
      <c r="B588" s="31" t="s">
        <v>4816</v>
      </c>
      <c r="C588" s="31" t="s">
        <v>36946</v>
      </c>
      <c r="D588" s="31" t="s">
        <v>36947</v>
      </c>
      <c r="E588" s="31" t="s">
        <v>688</v>
      </c>
      <c r="F588" s="31" t="s">
        <v>123</v>
      </c>
      <c r="G588" s="31" t="s">
        <v>16287</v>
      </c>
      <c r="H588" s="31" t="s">
        <v>29377</v>
      </c>
      <c r="I588" s="38">
        <v>0.95833333333333337</v>
      </c>
      <c r="J588" s="31" t="s">
        <v>1659</v>
      </c>
      <c r="K588" s="31" t="s">
        <v>105</v>
      </c>
      <c r="L588" s="31" t="s">
        <v>106</v>
      </c>
      <c r="M588" s="31" t="s">
        <v>194</v>
      </c>
      <c r="S588" s="29">
        <v>38950</v>
      </c>
      <c r="T588" s="170"/>
    </row>
    <row r="589" spans="1:20" s="23" customFormat="1" ht="54" customHeight="1" x14ac:dyDescent="1.3">
      <c r="A589" s="31" t="s">
        <v>36948</v>
      </c>
      <c r="B589" s="31" t="s">
        <v>36949</v>
      </c>
      <c r="C589" s="31" t="s">
        <v>36950</v>
      </c>
      <c r="D589" s="31" t="s">
        <v>36951</v>
      </c>
      <c r="E589" s="31" t="s">
        <v>688</v>
      </c>
      <c r="F589" s="31" t="s">
        <v>123</v>
      </c>
      <c r="G589" s="31" t="s">
        <v>16287</v>
      </c>
      <c r="H589" s="31" t="s">
        <v>29377</v>
      </c>
      <c r="I589" s="38">
        <v>0.95833333333333337</v>
      </c>
      <c r="J589" s="31" t="s">
        <v>1659</v>
      </c>
      <c r="K589" s="31" t="s">
        <v>105</v>
      </c>
      <c r="L589" s="31" t="s">
        <v>106</v>
      </c>
      <c r="M589" s="31" t="s">
        <v>194</v>
      </c>
      <c r="S589" s="29">
        <v>38950</v>
      </c>
      <c r="T589" s="170"/>
    </row>
    <row r="590" spans="1:20" s="23" customFormat="1" ht="54" customHeight="1" x14ac:dyDescent="1.3">
      <c r="A590" s="31" t="s">
        <v>36952</v>
      </c>
      <c r="B590" s="31" t="s">
        <v>36953</v>
      </c>
      <c r="C590" s="31" t="s">
        <v>36954</v>
      </c>
      <c r="D590" s="31" t="s">
        <v>36955</v>
      </c>
      <c r="E590" s="31" t="s">
        <v>688</v>
      </c>
      <c r="F590" s="31" t="s">
        <v>123</v>
      </c>
      <c r="G590" s="31" t="s">
        <v>16287</v>
      </c>
      <c r="H590" s="31" t="s">
        <v>29377</v>
      </c>
      <c r="I590" s="38">
        <v>0.95833333333333337</v>
      </c>
      <c r="J590" s="31" t="s">
        <v>1659</v>
      </c>
      <c r="K590" s="31" t="s">
        <v>105</v>
      </c>
      <c r="L590" s="31" t="s">
        <v>106</v>
      </c>
      <c r="M590" s="31" t="s">
        <v>194</v>
      </c>
      <c r="S590" s="29">
        <v>38950</v>
      </c>
      <c r="T590" s="170"/>
    </row>
    <row r="591" spans="1:20" s="23" customFormat="1" ht="54" customHeight="1" x14ac:dyDescent="1.3">
      <c r="A591" s="31" t="s">
        <v>36956</v>
      </c>
      <c r="B591" s="31" t="s">
        <v>11734</v>
      </c>
      <c r="C591" s="31" t="s">
        <v>36957</v>
      </c>
      <c r="D591" s="31" t="s">
        <v>36958</v>
      </c>
      <c r="E591" s="31" t="s">
        <v>688</v>
      </c>
      <c r="F591" s="31" t="s">
        <v>123</v>
      </c>
      <c r="G591" s="31" t="s">
        <v>16287</v>
      </c>
      <c r="H591" s="31" t="s">
        <v>29377</v>
      </c>
      <c r="I591" s="38">
        <v>0.95833333333333337</v>
      </c>
      <c r="J591" s="31" t="s">
        <v>1659</v>
      </c>
      <c r="K591" s="31" t="s">
        <v>105</v>
      </c>
      <c r="L591" s="31" t="s">
        <v>106</v>
      </c>
      <c r="M591" s="31" t="s">
        <v>194</v>
      </c>
      <c r="S591" s="29">
        <v>38950</v>
      </c>
      <c r="T591" s="170"/>
    </row>
    <row r="592" spans="1:20" s="23" customFormat="1" ht="54" customHeight="1" x14ac:dyDescent="1.3">
      <c r="A592" s="31" t="s">
        <v>36959</v>
      </c>
      <c r="B592" s="31" t="s">
        <v>7253</v>
      </c>
      <c r="C592" s="31" t="s">
        <v>36960</v>
      </c>
      <c r="D592" s="31" t="s">
        <v>36961</v>
      </c>
      <c r="E592" s="31" t="s">
        <v>688</v>
      </c>
      <c r="F592" s="31" t="s">
        <v>123</v>
      </c>
      <c r="G592" s="31" t="s">
        <v>16287</v>
      </c>
      <c r="H592" s="31" t="s">
        <v>29377</v>
      </c>
      <c r="I592" s="38">
        <v>0.95833333333333337</v>
      </c>
      <c r="J592" s="31" t="s">
        <v>1659</v>
      </c>
      <c r="K592" s="31" t="s">
        <v>105</v>
      </c>
      <c r="L592" s="31" t="s">
        <v>106</v>
      </c>
      <c r="M592" s="31" t="s">
        <v>194</v>
      </c>
      <c r="S592" s="29">
        <v>38950</v>
      </c>
      <c r="T592" s="170"/>
    </row>
    <row r="593" spans="1:39" s="23" customFormat="1" ht="54" customHeight="1" x14ac:dyDescent="1.3">
      <c r="A593" s="31" t="s">
        <v>36962</v>
      </c>
      <c r="B593" s="31" t="s">
        <v>29552</v>
      </c>
      <c r="C593" s="31" t="s">
        <v>36963</v>
      </c>
      <c r="D593" s="31" t="s">
        <v>36964</v>
      </c>
      <c r="E593" s="31" t="s">
        <v>688</v>
      </c>
      <c r="F593" s="31" t="s">
        <v>123</v>
      </c>
      <c r="G593" s="31" t="s">
        <v>16287</v>
      </c>
      <c r="H593" s="31" t="s">
        <v>29377</v>
      </c>
      <c r="I593" s="38">
        <v>0.95833333333333337</v>
      </c>
      <c r="J593" s="31" t="s">
        <v>1659</v>
      </c>
      <c r="K593" s="31" t="s">
        <v>105</v>
      </c>
      <c r="L593" s="31" t="s">
        <v>106</v>
      </c>
      <c r="M593" s="31" t="s">
        <v>194</v>
      </c>
      <c r="S593" s="29">
        <v>38950</v>
      </c>
      <c r="T593" s="170"/>
    </row>
    <row r="594" spans="1:39" s="23" customFormat="1" ht="54" customHeight="1" x14ac:dyDescent="1.3">
      <c r="A594" s="31" t="s">
        <v>36965</v>
      </c>
      <c r="B594" s="31" t="s">
        <v>36966</v>
      </c>
      <c r="C594" s="31" t="s">
        <v>36967</v>
      </c>
      <c r="D594" s="31" t="s">
        <v>36968</v>
      </c>
      <c r="E594" s="31" t="s">
        <v>688</v>
      </c>
      <c r="F594" s="31" t="s">
        <v>123</v>
      </c>
      <c r="G594" s="31" t="s">
        <v>16287</v>
      </c>
      <c r="H594" s="31" t="s">
        <v>29377</v>
      </c>
      <c r="I594" s="38">
        <v>0.95833333333333337</v>
      </c>
      <c r="J594" s="31" t="s">
        <v>1659</v>
      </c>
      <c r="K594" s="31" t="s">
        <v>105</v>
      </c>
      <c r="L594" s="31" t="s">
        <v>106</v>
      </c>
      <c r="M594" s="31" t="s">
        <v>194</v>
      </c>
      <c r="S594" s="29">
        <v>38950</v>
      </c>
      <c r="T594" s="170"/>
    </row>
    <row r="595" spans="1:39" s="23" customFormat="1" ht="54" customHeight="1" x14ac:dyDescent="1.3">
      <c r="A595" s="31" t="s">
        <v>36969</v>
      </c>
      <c r="B595" s="31" t="s">
        <v>7404</v>
      </c>
      <c r="C595" s="31" t="s">
        <v>36970</v>
      </c>
      <c r="D595" s="31" t="s">
        <v>36971</v>
      </c>
      <c r="E595" s="31" t="s">
        <v>688</v>
      </c>
      <c r="F595" s="31" t="s">
        <v>123</v>
      </c>
      <c r="G595" s="31" t="s">
        <v>16287</v>
      </c>
      <c r="H595" s="31" t="s">
        <v>29377</v>
      </c>
      <c r="I595" s="38">
        <v>0.95833333333333337</v>
      </c>
      <c r="J595" s="31" t="s">
        <v>1659</v>
      </c>
      <c r="K595" s="31" t="s">
        <v>105</v>
      </c>
      <c r="L595" s="31" t="s">
        <v>106</v>
      </c>
      <c r="M595" s="31" t="s">
        <v>194</v>
      </c>
      <c r="S595" s="29">
        <v>38950</v>
      </c>
      <c r="T595" s="170"/>
    </row>
    <row r="596" spans="1:39" s="23" customFormat="1" ht="54" customHeight="1" x14ac:dyDescent="1.3">
      <c r="A596" s="685" t="s">
        <v>37352</v>
      </c>
      <c r="B596" s="686"/>
      <c r="C596" s="686"/>
      <c r="D596" s="686"/>
      <c r="E596" s="686"/>
      <c r="F596" s="686"/>
      <c r="G596" s="686"/>
      <c r="H596" s="686"/>
      <c r="I596" s="686"/>
      <c r="J596" s="686"/>
      <c r="K596" s="686"/>
      <c r="L596" s="686"/>
      <c r="M596" s="687"/>
      <c r="R596" s="29"/>
      <c r="S596" s="29"/>
      <c r="T596" s="29">
        <v>520000</v>
      </c>
    </row>
    <row r="597" spans="1:39" s="23" customFormat="1" ht="54" customHeight="1" x14ac:dyDescent="1.3">
      <c r="A597" s="685" t="s">
        <v>38412</v>
      </c>
      <c r="B597" s="686"/>
      <c r="C597" s="686"/>
      <c r="D597" s="686"/>
      <c r="E597" s="686"/>
      <c r="F597" s="686"/>
      <c r="G597" s="686"/>
      <c r="H597" s="686"/>
      <c r="I597" s="686"/>
      <c r="J597" s="686"/>
      <c r="K597" s="686"/>
      <c r="L597" s="686"/>
      <c r="M597" s="687"/>
      <c r="R597" s="29"/>
      <c r="S597" s="29"/>
      <c r="T597" s="29">
        <v>330000</v>
      </c>
    </row>
    <row r="598" spans="1:39" s="23" customFormat="1" ht="54" customHeight="1" x14ac:dyDescent="1.3">
      <c r="A598" s="685" t="s">
        <v>38412</v>
      </c>
      <c r="B598" s="686"/>
      <c r="C598" s="686"/>
      <c r="D598" s="686"/>
      <c r="E598" s="686"/>
      <c r="F598" s="686"/>
      <c r="G598" s="686"/>
      <c r="H598" s="686"/>
      <c r="I598" s="686"/>
      <c r="J598" s="686"/>
      <c r="K598" s="686"/>
      <c r="L598" s="686"/>
      <c r="M598" s="687"/>
      <c r="R598" s="29"/>
      <c r="S598" s="29"/>
      <c r="T598" s="207">
        <v>230000</v>
      </c>
    </row>
    <row r="599" spans="1:39" s="23" customFormat="1" ht="54" customHeight="1" x14ac:dyDescent="1.3">
      <c r="A599" s="688" t="s">
        <v>38942</v>
      </c>
      <c r="B599" s="689"/>
      <c r="C599" s="689"/>
      <c r="D599" s="689"/>
      <c r="E599" s="689"/>
      <c r="F599" s="689"/>
      <c r="G599" s="689"/>
      <c r="H599" s="689"/>
      <c r="I599" s="689"/>
      <c r="J599" s="689"/>
      <c r="K599" s="689"/>
      <c r="L599" s="689"/>
      <c r="M599" s="690"/>
      <c r="S599" s="29"/>
      <c r="T599" s="170"/>
      <c r="U599" s="31"/>
      <c r="V599" s="31"/>
      <c r="W599" s="31"/>
      <c r="X599" s="31"/>
      <c r="Y599" s="31"/>
      <c r="Z599" s="31"/>
      <c r="AA599" s="31"/>
      <c r="AB599" s="38"/>
      <c r="AC599" s="31"/>
      <c r="AD599" s="31"/>
      <c r="AE599" s="31"/>
      <c r="AF599" s="31"/>
      <c r="AK599" s="29"/>
      <c r="AL599" s="29"/>
      <c r="AM599" s="29"/>
    </row>
    <row r="600" spans="1:39" s="23" customFormat="1" ht="54" customHeight="1" x14ac:dyDescent="1.3">
      <c r="A600" s="31" t="s">
        <v>38768</v>
      </c>
      <c r="B600" s="31" t="s">
        <v>25539</v>
      </c>
      <c r="C600" s="31" t="s">
        <v>38769</v>
      </c>
      <c r="D600" s="31" t="s">
        <v>38770</v>
      </c>
      <c r="E600" s="31" t="s">
        <v>687</v>
      </c>
      <c r="F600" s="31" t="s">
        <v>123</v>
      </c>
      <c r="G600" s="31" t="s">
        <v>16504</v>
      </c>
      <c r="H600" s="31" t="s">
        <v>33674</v>
      </c>
      <c r="I600" s="38">
        <v>0.70833333333333337</v>
      </c>
      <c r="J600" s="31" t="s">
        <v>57</v>
      </c>
      <c r="K600" s="31" t="s">
        <v>105</v>
      </c>
      <c r="L600" s="31" t="s">
        <v>106</v>
      </c>
      <c r="M600" s="31" t="s">
        <v>995</v>
      </c>
      <c r="S600" s="29">
        <v>43425</v>
      </c>
      <c r="T600" s="170"/>
      <c r="U600" s="31"/>
      <c r="V600" s="31"/>
      <c r="W600" s="31"/>
      <c r="X600" s="31"/>
      <c r="Y600" s="31"/>
      <c r="Z600" s="31"/>
      <c r="AA600" s="31"/>
      <c r="AB600" s="38"/>
      <c r="AC600" s="31"/>
      <c r="AD600" s="31"/>
      <c r="AE600" s="31"/>
      <c r="AF600" s="31"/>
      <c r="AK600" s="29"/>
      <c r="AL600" s="29"/>
      <c r="AM600" s="29"/>
    </row>
    <row r="601" spans="1:39" s="23" customFormat="1" ht="54" customHeight="1" x14ac:dyDescent="1.3">
      <c r="A601" s="31" t="s">
        <v>38771</v>
      </c>
      <c r="B601" s="31" t="s">
        <v>33069</v>
      </c>
      <c r="C601" s="31" t="s">
        <v>38772</v>
      </c>
      <c r="D601" s="31" t="s">
        <v>38773</v>
      </c>
      <c r="E601" s="31" t="s">
        <v>687</v>
      </c>
      <c r="F601" s="31" t="s">
        <v>123</v>
      </c>
      <c r="G601" s="31" t="s">
        <v>16504</v>
      </c>
      <c r="H601" s="31" t="s">
        <v>33674</v>
      </c>
      <c r="I601" s="38">
        <v>0.33333333333333331</v>
      </c>
      <c r="J601" s="31" t="s">
        <v>1659</v>
      </c>
      <c r="K601" s="31" t="s">
        <v>105</v>
      </c>
      <c r="L601" s="31" t="s">
        <v>106</v>
      </c>
      <c r="M601" s="31" t="s">
        <v>995</v>
      </c>
      <c r="S601" s="29">
        <v>43425</v>
      </c>
      <c r="T601" s="170"/>
      <c r="U601" s="31"/>
      <c r="V601" s="31"/>
      <c r="W601" s="31"/>
      <c r="X601" s="31"/>
      <c r="Y601" s="31"/>
      <c r="Z601" s="31"/>
      <c r="AA601" s="31"/>
      <c r="AB601" s="38"/>
      <c r="AC601" s="31"/>
      <c r="AD601" s="31"/>
      <c r="AE601" s="31"/>
      <c r="AF601" s="31"/>
      <c r="AK601" s="29"/>
      <c r="AL601" s="29"/>
      <c r="AM601" s="29"/>
    </row>
    <row r="602" spans="1:39" s="23" customFormat="1" ht="54" customHeight="1" x14ac:dyDescent="1.3">
      <c r="A602" s="31" t="s">
        <v>38774</v>
      </c>
      <c r="B602" s="31" t="s">
        <v>21354</v>
      </c>
      <c r="C602" s="31" t="s">
        <v>38775</v>
      </c>
      <c r="D602" s="31" t="s">
        <v>38776</v>
      </c>
      <c r="E602" s="31" t="s">
        <v>687</v>
      </c>
      <c r="F602" s="31" t="s">
        <v>123</v>
      </c>
      <c r="G602" s="31" t="s">
        <v>16504</v>
      </c>
      <c r="H602" s="31" t="s">
        <v>33674</v>
      </c>
      <c r="I602" s="38">
        <v>0.33333333333333331</v>
      </c>
      <c r="J602" s="31" t="s">
        <v>1659</v>
      </c>
      <c r="K602" s="31" t="s">
        <v>105</v>
      </c>
      <c r="L602" s="31" t="s">
        <v>106</v>
      </c>
      <c r="M602" s="31" t="s">
        <v>995</v>
      </c>
      <c r="S602" s="29">
        <v>43425</v>
      </c>
      <c r="T602" s="170"/>
      <c r="U602" s="31"/>
      <c r="V602" s="31"/>
      <c r="W602" s="31"/>
      <c r="X602" s="31"/>
      <c r="Y602" s="31"/>
      <c r="Z602" s="31"/>
      <c r="AA602" s="31"/>
      <c r="AB602" s="38"/>
      <c r="AC602" s="31"/>
      <c r="AD602" s="31"/>
      <c r="AE602" s="31"/>
      <c r="AF602" s="31"/>
      <c r="AK602" s="29"/>
      <c r="AL602" s="29"/>
      <c r="AM602" s="29"/>
    </row>
    <row r="603" spans="1:39" s="23" customFormat="1" ht="54" customHeight="1" x14ac:dyDescent="1.3">
      <c r="A603" s="31" t="s">
        <v>38777</v>
      </c>
      <c r="B603" s="31" t="s">
        <v>38778</v>
      </c>
      <c r="C603" s="31" t="s">
        <v>38779</v>
      </c>
      <c r="D603" s="31" t="s">
        <v>38780</v>
      </c>
      <c r="E603" s="31" t="s">
        <v>688</v>
      </c>
      <c r="F603" s="31" t="s">
        <v>123</v>
      </c>
      <c r="G603" s="31" t="s">
        <v>16287</v>
      </c>
      <c r="H603" s="31" t="s">
        <v>33674</v>
      </c>
      <c r="I603" s="38">
        <v>0.41666666666666669</v>
      </c>
      <c r="J603" s="31" t="s">
        <v>1659</v>
      </c>
      <c r="K603" s="31" t="s">
        <v>105</v>
      </c>
      <c r="L603" s="31" t="s">
        <v>533</v>
      </c>
      <c r="M603" s="31" t="s">
        <v>194</v>
      </c>
      <c r="S603" s="29">
        <v>17730</v>
      </c>
      <c r="T603" s="170"/>
      <c r="U603" s="31"/>
      <c r="V603" s="31"/>
      <c r="W603" s="31"/>
      <c r="X603" s="31"/>
      <c r="Y603" s="31"/>
      <c r="Z603" s="31"/>
      <c r="AA603" s="31"/>
      <c r="AB603" s="38"/>
      <c r="AC603" s="31"/>
      <c r="AD603" s="31"/>
      <c r="AE603" s="31"/>
      <c r="AF603" s="31"/>
      <c r="AK603" s="29"/>
      <c r="AL603" s="29"/>
      <c r="AM603" s="29"/>
    </row>
    <row r="604" spans="1:39" s="23" customFormat="1" ht="54" customHeight="1" x14ac:dyDescent="1.3">
      <c r="A604" s="31" t="s">
        <v>38781</v>
      </c>
      <c r="B604" s="31" t="s">
        <v>38782</v>
      </c>
      <c r="C604" s="31" t="s">
        <v>38783</v>
      </c>
      <c r="D604" s="31" t="s">
        <v>38784</v>
      </c>
      <c r="E604" s="31" t="s">
        <v>687</v>
      </c>
      <c r="F604" s="31" t="s">
        <v>123</v>
      </c>
      <c r="G604" s="31" t="s">
        <v>16248</v>
      </c>
      <c r="H604" s="31" t="s">
        <v>35348</v>
      </c>
      <c r="I604" s="38">
        <v>0.53125</v>
      </c>
      <c r="J604" s="31" t="s">
        <v>1659</v>
      </c>
      <c r="K604" s="31" t="s">
        <v>105</v>
      </c>
      <c r="L604" s="31" t="s">
        <v>106</v>
      </c>
      <c r="M604" s="31" t="s">
        <v>995</v>
      </c>
      <c r="S604" s="29">
        <v>43425</v>
      </c>
      <c r="T604" s="170"/>
      <c r="U604" s="31"/>
      <c r="V604" s="31"/>
      <c r="W604" s="31"/>
      <c r="X604" s="31"/>
      <c r="Y604" s="31"/>
      <c r="Z604" s="31"/>
      <c r="AA604" s="31"/>
      <c r="AB604" s="38"/>
      <c r="AC604" s="31"/>
      <c r="AD604" s="31"/>
      <c r="AE604" s="31"/>
      <c r="AF604" s="31"/>
      <c r="AK604" s="29"/>
      <c r="AL604" s="29"/>
      <c r="AM604" s="29"/>
    </row>
    <row r="605" spans="1:39" s="23" customFormat="1" ht="54" customHeight="1" x14ac:dyDescent="1.3">
      <c r="A605" s="31" t="s">
        <v>38785</v>
      </c>
      <c r="B605" s="31" t="s">
        <v>38786</v>
      </c>
      <c r="C605" s="31" t="s">
        <v>38787</v>
      </c>
      <c r="D605" s="31" t="s">
        <v>38788</v>
      </c>
      <c r="E605" s="31" t="s">
        <v>688</v>
      </c>
      <c r="F605" s="31" t="s">
        <v>123</v>
      </c>
      <c r="G605" s="31" t="s">
        <v>16287</v>
      </c>
      <c r="H605" s="31" t="s">
        <v>33674</v>
      </c>
      <c r="I605" s="38">
        <v>0.41666666666666669</v>
      </c>
      <c r="J605" s="31" t="s">
        <v>1659</v>
      </c>
      <c r="K605" s="31" t="s">
        <v>105</v>
      </c>
      <c r="L605" s="31" t="s">
        <v>106</v>
      </c>
      <c r="M605" s="31" t="s">
        <v>194</v>
      </c>
      <c r="S605" s="29">
        <v>38950</v>
      </c>
      <c r="T605" s="170"/>
      <c r="U605" s="31"/>
      <c r="V605" s="31"/>
      <c r="W605" s="31"/>
      <c r="X605" s="31"/>
      <c r="Y605" s="31"/>
      <c r="Z605" s="31"/>
      <c r="AA605" s="31"/>
      <c r="AB605" s="38"/>
      <c r="AC605" s="31"/>
      <c r="AD605" s="31"/>
      <c r="AE605" s="31"/>
      <c r="AF605" s="31"/>
      <c r="AK605" s="29"/>
      <c r="AL605" s="29"/>
      <c r="AM605" s="29"/>
    </row>
    <row r="606" spans="1:39" s="23" customFormat="1" ht="54" customHeight="1" x14ac:dyDescent="1.3">
      <c r="A606" s="31" t="s">
        <v>38789</v>
      </c>
      <c r="B606" s="31" t="s">
        <v>38778</v>
      </c>
      <c r="C606" s="31" t="s">
        <v>38790</v>
      </c>
      <c r="D606" s="31" t="s">
        <v>38791</v>
      </c>
      <c r="E606" s="31" t="s">
        <v>688</v>
      </c>
      <c r="F606" s="31" t="s">
        <v>123</v>
      </c>
      <c r="G606" s="31" t="s">
        <v>16287</v>
      </c>
      <c r="H606" s="31" t="s">
        <v>33674</v>
      </c>
      <c r="I606" s="38">
        <v>0.41666666666666669</v>
      </c>
      <c r="J606" s="31" t="s">
        <v>1659</v>
      </c>
      <c r="K606" s="31" t="s">
        <v>105</v>
      </c>
      <c r="L606" s="31" t="s">
        <v>533</v>
      </c>
      <c r="M606" s="31" t="s">
        <v>194</v>
      </c>
      <c r="S606" s="29">
        <v>17730</v>
      </c>
      <c r="T606" s="170"/>
      <c r="U606" s="31"/>
      <c r="V606" s="31"/>
      <c r="W606" s="31"/>
      <c r="X606" s="31"/>
      <c r="Y606" s="31"/>
      <c r="Z606" s="31"/>
      <c r="AA606" s="31"/>
      <c r="AB606" s="38"/>
      <c r="AC606" s="31"/>
      <c r="AD606" s="31"/>
      <c r="AE606" s="31"/>
      <c r="AF606" s="31"/>
      <c r="AK606" s="29"/>
      <c r="AL606" s="29"/>
      <c r="AM606" s="29"/>
    </row>
    <row r="607" spans="1:39" s="23" customFormat="1" ht="54" customHeight="1" x14ac:dyDescent="1.3">
      <c r="A607" s="31" t="s">
        <v>38792</v>
      </c>
      <c r="B607" s="31" t="s">
        <v>38793</v>
      </c>
      <c r="C607" s="31" t="s">
        <v>38794</v>
      </c>
      <c r="D607" s="31" t="s">
        <v>38795</v>
      </c>
      <c r="E607" s="31" t="s">
        <v>688</v>
      </c>
      <c r="F607" s="31" t="s">
        <v>123</v>
      </c>
      <c r="G607" s="31" t="s">
        <v>16287</v>
      </c>
      <c r="H607" s="31" t="s">
        <v>33674</v>
      </c>
      <c r="I607" s="38">
        <v>0.41666666666666669</v>
      </c>
      <c r="J607" s="31" t="s">
        <v>1659</v>
      </c>
      <c r="K607" s="31" t="s">
        <v>105</v>
      </c>
      <c r="L607" s="31" t="s">
        <v>533</v>
      </c>
      <c r="M607" s="31" t="s">
        <v>194</v>
      </c>
      <c r="S607" s="29">
        <v>17730</v>
      </c>
      <c r="T607" s="170"/>
      <c r="U607" s="31"/>
      <c r="V607" s="31"/>
      <c r="W607" s="31"/>
      <c r="X607" s="31"/>
      <c r="Y607" s="31"/>
      <c r="Z607" s="31"/>
      <c r="AA607" s="31"/>
      <c r="AB607" s="38"/>
      <c r="AC607" s="31"/>
      <c r="AD607" s="31"/>
      <c r="AE607" s="31"/>
      <c r="AF607" s="31"/>
      <c r="AK607" s="29"/>
      <c r="AL607" s="29"/>
      <c r="AM607" s="29"/>
    </row>
    <row r="608" spans="1:39" s="23" customFormat="1" ht="54" customHeight="1" x14ac:dyDescent="1.3">
      <c r="A608" s="31" t="s">
        <v>38796</v>
      </c>
      <c r="B608" s="31" t="s">
        <v>38797</v>
      </c>
      <c r="C608" s="31" t="s">
        <v>38798</v>
      </c>
      <c r="D608" s="31" t="s">
        <v>38799</v>
      </c>
      <c r="E608" s="31" t="s">
        <v>688</v>
      </c>
      <c r="F608" s="31" t="s">
        <v>123</v>
      </c>
      <c r="G608" s="31" t="s">
        <v>16287</v>
      </c>
      <c r="H608" s="31" t="s">
        <v>33674</v>
      </c>
      <c r="I608" s="38">
        <v>0.41666666666666669</v>
      </c>
      <c r="J608" s="31" t="s">
        <v>1659</v>
      </c>
      <c r="K608" s="31" t="s">
        <v>105</v>
      </c>
      <c r="L608" s="31" t="s">
        <v>125</v>
      </c>
      <c r="M608" s="31" t="s">
        <v>194</v>
      </c>
      <c r="S608" s="29">
        <v>28330</v>
      </c>
      <c r="T608" s="170"/>
      <c r="U608" s="31"/>
      <c r="V608" s="31"/>
      <c r="W608" s="31"/>
      <c r="X608" s="31"/>
      <c r="Y608" s="31"/>
      <c r="Z608" s="31"/>
      <c r="AA608" s="31"/>
      <c r="AB608" s="38"/>
      <c r="AC608" s="31"/>
      <c r="AD608" s="31"/>
      <c r="AE608" s="31"/>
      <c r="AF608" s="31"/>
      <c r="AK608" s="29"/>
      <c r="AL608" s="29"/>
      <c r="AM608" s="29"/>
    </row>
    <row r="609" spans="1:58" s="23" customFormat="1" ht="54" customHeight="1" x14ac:dyDescent="1.3">
      <c r="A609" s="31" t="s">
        <v>38800</v>
      </c>
      <c r="B609" s="31" t="s">
        <v>38801</v>
      </c>
      <c r="C609" s="31" t="s">
        <v>38802</v>
      </c>
      <c r="D609" s="31" t="s">
        <v>38803</v>
      </c>
      <c r="E609" s="31" t="s">
        <v>688</v>
      </c>
      <c r="F609" s="31" t="s">
        <v>123</v>
      </c>
      <c r="G609" s="31" t="s">
        <v>16287</v>
      </c>
      <c r="H609" s="31" t="s">
        <v>33674</v>
      </c>
      <c r="I609" s="38">
        <v>0.41666666666666669</v>
      </c>
      <c r="J609" s="31" t="s">
        <v>1659</v>
      </c>
      <c r="K609" s="31" t="s">
        <v>105</v>
      </c>
      <c r="L609" s="31" t="s">
        <v>276</v>
      </c>
      <c r="M609" s="31" t="s">
        <v>194</v>
      </c>
      <c r="S609" s="29">
        <v>17200</v>
      </c>
      <c r="T609" s="170"/>
      <c r="U609" s="31"/>
      <c r="V609" s="31"/>
      <c r="W609" s="31"/>
      <c r="X609" s="31"/>
      <c r="Y609" s="31"/>
      <c r="Z609" s="31"/>
      <c r="AA609" s="31"/>
      <c r="AB609" s="38"/>
      <c r="AC609" s="31"/>
      <c r="AD609" s="31"/>
      <c r="AE609" s="31"/>
      <c r="AF609" s="31"/>
      <c r="AK609" s="29"/>
      <c r="AL609" s="29"/>
      <c r="AM609" s="29"/>
    </row>
    <row r="610" spans="1:58" s="23" customFormat="1" ht="54" customHeight="1" x14ac:dyDescent="1.3">
      <c r="A610" s="31" t="s">
        <v>38804</v>
      </c>
      <c r="B610" s="31" t="s">
        <v>38805</v>
      </c>
      <c r="C610" s="31" t="s">
        <v>38806</v>
      </c>
      <c r="D610" s="31" t="s">
        <v>38807</v>
      </c>
      <c r="E610" s="31" t="s">
        <v>688</v>
      </c>
      <c r="F610" s="31" t="s">
        <v>123</v>
      </c>
      <c r="G610" s="31" t="s">
        <v>16287</v>
      </c>
      <c r="H610" s="31" t="s">
        <v>33674</v>
      </c>
      <c r="I610" s="38">
        <v>0.41666666666666669</v>
      </c>
      <c r="J610" s="31" t="s">
        <v>1659</v>
      </c>
      <c r="K610" s="31" t="s">
        <v>105</v>
      </c>
      <c r="L610" s="31" t="s">
        <v>106</v>
      </c>
      <c r="M610" s="31" t="s">
        <v>194</v>
      </c>
      <c r="S610" s="29">
        <v>38950</v>
      </c>
      <c r="T610" s="170"/>
      <c r="U610" s="31"/>
      <c r="V610" s="31"/>
      <c r="W610" s="31"/>
      <c r="X610" s="31"/>
      <c r="Y610" s="31"/>
      <c r="Z610" s="31"/>
      <c r="AA610" s="31"/>
      <c r="AB610" s="38"/>
      <c r="AC610" s="31"/>
      <c r="AD610" s="31"/>
      <c r="AE610" s="31"/>
      <c r="AF610" s="31"/>
      <c r="AK610" s="29"/>
      <c r="AL610" s="29"/>
      <c r="AM610" s="29"/>
    </row>
    <row r="611" spans="1:58" s="23" customFormat="1" ht="54" customHeight="1" x14ac:dyDescent="1.3">
      <c r="A611" s="31" t="s">
        <v>38808</v>
      </c>
      <c r="B611" s="31" t="s">
        <v>12609</v>
      </c>
      <c r="C611" s="31" t="s">
        <v>38809</v>
      </c>
      <c r="D611" s="31" t="s">
        <v>38810</v>
      </c>
      <c r="E611" s="31" t="s">
        <v>688</v>
      </c>
      <c r="F611" s="31" t="s">
        <v>123</v>
      </c>
      <c r="G611" s="31" t="s">
        <v>16287</v>
      </c>
      <c r="H611" s="31" t="s">
        <v>33674</v>
      </c>
      <c r="I611" s="38">
        <v>0.41666666666666669</v>
      </c>
      <c r="J611" s="31" t="s">
        <v>1659</v>
      </c>
      <c r="K611" s="31" t="s">
        <v>105</v>
      </c>
      <c r="L611" s="31" t="s">
        <v>125</v>
      </c>
      <c r="M611" s="31" t="s">
        <v>194</v>
      </c>
      <c r="S611" s="29">
        <v>28330</v>
      </c>
      <c r="T611" s="170"/>
      <c r="U611" s="31"/>
      <c r="V611" s="31"/>
      <c r="W611" s="31"/>
      <c r="X611" s="31"/>
      <c r="Y611" s="31"/>
      <c r="Z611" s="31"/>
      <c r="AA611" s="31"/>
      <c r="AB611" s="38"/>
      <c r="AC611" s="31"/>
      <c r="AD611" s="31"/>
      <c r="AE611" s="31"/>
      <c r="AF611" s="31"/>
      <c r="AK611" s="29"/>
      <c r="AL611" s="29"/>
      <c r="AM611" s="29"/>
    </row>
    <row r="612" spans="1:58" s="23" customFormat="1" ht="54" customHeight="1" x14ac:dyDescent="1.3">
      <c r="A612" s="685" t="s">
        <v>38944</v>
      </c>
      <c r="B612" s="686"/>
      <c r="C612" s="686"/>
      <c r="D612" s="686"/>
      <c r="E612" s="686"/>
      <c r="F612" s="686"/>
      <c r="G612" s="686"/>
      <c r="H612" s="686"/>
      <c r="I612" s="686"/>
      <c r="J612" s="686"/>
      <c r="K612" s="686"/>
      <c r="L612" s="686"/>
      <c r="M612" s="687"/>
      <c r="R612" s="29"/>
      <c r="S612" s="29"/>
      <c r="T612" s="29">
        <v>201250</v>
      </c>
    </row>
    <row r="613" spans="1:58" s="23" customFormat="1" ht="54" customHeight="1" x14ac:dyDescent="1.3">
      <c r="A613" s="685" t="s">
        <v>38944</v>
      </c>
      <c r="B613" s="686"/>
      <c r="C613" s="686"/>
      <c r="D613" s="686"/>
      <c r="E613" s="686"/>
      <c r="F613" s="686"/>
      <c r="G613" s="686"/>
      <c r="H613" s="686"/>
      <c r="I613" s="686"/>
      <c r="J613" s="686"/>
      <c r="K613" s="686"/>
      <c r="L613" s="686"/>
      <c r="M613" s="687"/>
      <c r="S613" s="29"/>
      <c r="T613" s="170">
        <v>140000</v>
      </c>
      <c r="U613" s="31"/>
      <c r="V613" s="31"/>
      <c r="W613" s="31"/>
      <c r="X613" s="31"/>
      <c r="Y613" s="31"/>
      <c r="Z613" s="31"/>
      <c r="AA613" s="31"/>
      <c r="AB613" s="38"/>
      <c r="AC613" s="31"/>
      <c r="AD613" s="31"/>
      <c r="AE613" s="31"/>
      <c r="AF613" s="31"/>
      <c r="AK613" s="29"/>
      <c r="AL613" s="29"/>
      <c r="AM613" s="29"/>
    </row>
    <row r="614" spans="1:58" s="23" customFormat="1" ht="54" customHeight="1" x14ac:dyDescent="1.3">
      <c r="A614" s="688" t="s">
        <v>40262</v>
      </c>
      <c r="B614" s="689"/>
      <c r="C614" s="689"/>
      <c r="D614" s="689"/>
      <c r="E614" s="689"/>
      <c r="F614" s="689"/>
      <c r="G614" s="689"/>
      <c r="H614" s="689"/>
      <c r="I614" s="689"/>
      <c r="J614" s="689"/>
      <c r="K614" s="689"/>
      <c r="L614" s="689"/>
      <c r="M614" s="690"/>
      <c r="S614" s="29"/>
      <c r="T614" s="170"/>
      <c r="U614" s="31"/>
      <c r="V614" s="31"/>
      <c r="W614" s="31"/>
      <c r="X614" s="31"/>
      <c r="Y614" s="31"/>
      <c r="Z614" s="31"/>
      <c r="AA614" s="31"/>
      <c r="AB614" s="38"/>
      <c r="AC614" s="31"/>
      <c r="AD614" s="31"/>
      <c r="AE614" s="31"/>
      <c r="AF614" s="31"/>
      <c r="AL614" s="29"/>
      <c r="AM614" s="31"/>
      <c r="AN614" s="31"/>
      <c r="AO614" s="31"/>
      <c r="AP614" s="31"/>
      <c r="AQ614" s="31"/>
      <c r="AR614" s="31"/>
      <c r="AS614" s="31"/>
      <c r="AT614" s="31"/>
      <c r="AU614" s="38"/>
      <c r="AV614" s="31"/>
      <c r="AW614" s="31"/>
      <c r="AX614" s="31"/>
      <c r="AY614" s="31"/>
      <c r="BD614" s="29"/>
      <c r="BE614" s="29"/>
      <c r="BF614" s="29"/>
    </row>
    <row r="615" spans="1:58" s="23" customFormat="1" ht="54" customHeight="1" x14ac:dyDescent="1.3">
      <c r="A615" s="31" t="s">
        <v>39884</v>
      </c>
      <c r="B615" s="31" t="s">
        <v>7253</v>
      </c>
      <c r="C615" s="31" t="s">
        <v>39885</v>
      </c>
      <c r="D615" s="31" t="s">
        <v>39886</v>
      </c>
      <c r="E615" s="31" t="s">
        <v>687</v>
      </c>
      <c r="F615" s="31" t="s">
        <v>123</v>
      </c>
      <c r="G615" s="31" t="s">
        <v>17532</v>
      </c>
      <c r="H615" s="31" t="s">
        <v>37612</v>
      </c>
      <c r="I615" s="38">
        <v>0.41666666666666669</v>
      </c>
      <c r="J615" s="31" t="s">
        <v>57</v>
      </c>
      <c r="K615" s="31" t="s">
        <v>105</v>
      </c>
      <c r="L615" s="31" t="s">
        <v>106</v>
      </c>
      <c r="M615" s="31" t="s">
        <v>995</v>
      </c>
      <c r="S615" s="29">
        <v>43425</v>
      </c>
      <c r="T615" s="170"/>
      <c r="U615" s="31"/>
      <c r="V615" s="31"/>
      <c r="W615" s="31"/>
      <c r="X615" s="31"/>
      <c r="Y615" s="31"/>
      <c r="Z615" s="31"/>
      <c r="AA615" s="31"/>
      <c r="AB615" s="38"/>
      <c r="AC615" s="31"/>
      <c r="AD615" s="31"/>
      <c r="AE615" s="31"/>
      <c r="AF615" s="31"/>
      <c r="AL615" s="29"/>
      <c r="AM615" s="31"/>
      <c r="AN615" s="31"/>
      <c r="AO615" s="31"/>
      <c r="AP615" s="31"/>
      <c r="AQ615" s="31"/>
      <c r="AR615" s="31"/>
      <c r="AS615" s="31"/>
      <c r="AT615" s="31"/>
      <c r="AU615" s="38"/>
      <c r="AV615" s="31"/>
      <c r="AW615" s="31"/>
      <c r="AX615" s="31"/>
      <c r="AY615" s="31"/>
      <c r="BD615" s="29"/>
      <c r="BE615" s="29"/>
      <c r="BF615" s="29"/>
    </row>
    <row r="616" spans="1:58" s="23" customFormat="1" ht="54" customHeight="1" x14ac:dyDescent="1.3">
      <c r="A616" s="31" t="s">
        <v>39887</v>
      </c>
      <c r="B616" s="31" t="s">
        <v>39888</v>
      </c>
      <c r="C616" s="31" t="s">
        <v>39889</v>
      </c>
      <c r="D616" s="31" t="s">
        <v>39890</v>
      </c>
      <c r="E616" s="31" t="s">
        <v>687</v>
      </c>
      <c r="F616" s="31" t="s">
        <v>123</v>
      </c>
      <c r="G616" s="31" t="s">
        <v>17532</v>
      </c>
      <c r="H616" s="31" t="s">
        <v>37612</v>
      </c>
      <c r="I616" s="38">
        <v>0.41666666666666669</v>
      </c>
      <c r="J616" s="31" t="s">
        <v>57</v>
      </c>
      <c r="K616" s="31" t="s">
        <v>105</v>
      </c>
      <c r="L616" s="31" t="s">
        <v>125</v>
      </c>
      <c r="M616" s="31" t="s">
        <v>995</v>
      </c>
      <c r="S616" s="29">
        <v>35740</v>
      </c>
      <c r="T616" s="170"/>
      <c r="U616" s="31"/>
      <c r="V616" s="31"/>
      <c r="W616" s="31"/>
      <c r="X616" s="31"/>
      <c r="Y616" s="31"/>
      <c r="Z616" s="31"/>
      <c r="AA616" s="31"/>
      <c r="AB616" s="38"/>
      <c r="AC616" s="31"/>
      <c r="AD616" s="31"/>
      <c r="AE616" s="31"/>
      <c r="AF616" s="31"/>
      <c r="AL616" s="29"/>
      <c r="AM616" s="31"/>
      <c r="AN616" s="31"/>
      <c r="AO616" s="31"/>
      <c r="AP616" s="31"/>
      <c r="AQ616" s="31"/>
      <c r="AR616" s="31"/>
      <c r="AS616" s="31"/>
      <c r="AT616" s="31"/>
      <c r="AU616" s="38"/>
      <c r="AV616" s="31"/>
      <c r="AW616" s="31"/>
      <c r="AX616" s="31"/>
      <c r="AY616" s="31"/>
      <c r="BD616" s="29"/>
      <c r="BE616" s="29"/>
      <c r="BF616" s="29"/>
    </row>
    <row r="617" spans="1:58" s="23" customFormat="1" ht="54" customHeight="1" x14ac:dyDescent="1.3">
      <c r="A617" s="31" t="s">
        <v>39891</v>
      </c>
      <c r="B617" s="31" t="s">
        <v>2988</v>
      </c>
      <c r="C617" s="31" t="s">
        <v>39892</v>
      </c>
      <c r="D617" s="31" t="s">
        <v>39893</v>
      </c>
      <c r="E617" s="31" t="s">
        <v>687</v>
      </c>
      <c r="F617" s="31" t="s">
        <v>123</v>
      </c>
      <c r="G617" s="31" t="s">
        <v>17532</v>
      </c>
      <c r="H617" s="31" t="s">
        <v>37612</v>
      </c>
      <c r="I617" s="38">
        <v>0.41666666666666669</v>
      </c>
      <c r="J617" s="31" t="s">
        <v>57</v>
      </c>
      <c r="K617" s="31" t="s">
        <v>105</v>
      </c>
      <c r="L617" s="31" t="s">
        <v>106</v>
      </c>
      <c r="M617" s="31" t="s">
        <v>995</v>
      </c>
      <c r="S617" s="29">
        <v>43425</v>
      </c>
      <c r="T617" s="170"/>
      <c r="U617" s="31"/>
      <c r="V617" s="31"/>
      <c r="W617" s="31"/>
      <c r="X617" s="31"/>
      <c r="Y617" s="31"/>
      <c r="Z617" s="31"/>
      <c r="AA617" s="31"/>
      <c r="AB617" s="38"/>
      <c r="AC617" s="31"/>
      <c r="AD617" s="31"/>
      <c r="AE617" s="31"/>
      <c r="AF617" s="31"/>
      <c r="AL617" s="29"/>
      <c r="AM617" s="31"/>
      <c r="AN617" s="31"/>
      <c r="AO617" s="31"/>
      <c r="AP617" s="31"/>
      <c r="AQ617" s="31"/>
      <c r="AR617" s="31"/>
      <c r="AS617" s="31"/>
      <c r="AT617" s="31"/>
      <c r="AU617" s="38"/>
      <c r="AV617" s="31"/>
      <c r="AW617" s="31"/>
      <c r="AX617" s="31"/>
      <c r="AY617" s="31"/>
      <c r="BD617" s="29"/>
      <c r="BE617" s="29"/>
      <c r="BF617" s="29"/>
    </row>
    <row r="618" spans="1:58" s="23" customFormat="1" ht="54" customHeight="1" x14ac:dyDescent="1.3">
      <c r="A618" s="31" t="s">
        <v>39894</v>
      </c>
      <c r="B618" s="31" t="s">
        <v>39895</v>
      </c>
      <c r="C618" s="31" t="s">
        <v>39896</v>
      </c>
      <c r="D618" s="31" t="s">
        <v>39897</v>
      </c>
      <c r="E618" s="31" t="s">
        <v>688</v>
      </c>
      <c r="F618" s="31" t="s">
        <v>123</v>
      </c>
      <c r="G618" s="31" t="s">
        <v>16287</v>
      </c>
      <c r="H618" s="31" t="s">
        <v>33148</v>
      </c>
      <c r="I618" s="38">
        <v>0.41666666666666669</v>
      </c>
      <c r="J618" s="31" t="s">
        <v>57</v>
      </c>
      <c r="K618" s="31" t="s">
        <v>105</v>
      </c>
      <c r="L618" s="31" t="s">
        <v>276</v>
      </c>
      <c r="M618" s="31" t="s">
        <v>194</v>
      </c>
      <c r="S618" s="29">
        <v>17200</v>
      </c>
      <c r="T618" s="170"/>
      <c r="U618" s="31"/>
      <c r="V618" s="31"/>
      <c r="W618" s="31"/>
      <c r="X618" s="31"/>
      <c r="Y618" s="31"/>
      <c r="Z618" s="31"/>
      <c r="AA618" s="31"/>
      <c r="AB618" s="38"/>
      <c r="AC618" s="31"/>
      <c r="AD618" s="31"/>
      <c r="AE618" s="31"/>
      <c r="AF618" s="31"/>
      <c r="AL618" s="29"/>
      <c r="AM618" s="31"/>
      <c r="AN618" s="31"/>
      <c r="AO618" s="31"/>
      <c r="AP618" s="31"/>
      <c r="AQ618" s="31"/>
      <c r="AR618" s="31"/>
      <c r="AS618" s="31"/>
      <c r="AT618" s="31"/>
      <c r="AU618" s="38"/>
      <c r="AV618" s="31"/>
      <c r="AW618" s="31"/>
      <c r="AX618" s="31"/>
      <c r="AY618" s="31"/>
      <c r="BD618" s="29"/>
      <c r="BE618" s="29"/>
      <c r="BF618" s="29"/>
    </row>
    <row r="619" spans="1:58" s="23" customFormat="1" ht="54" customHeight="1" x14ac:dyDescent="1.3">
      <c r="A619" s="31" t="s">
        <v>39898</v>
      </c>
      <c r="B619" s="31" t="s">
        <v>36709</v>
      </c>
      <c r="C619" s="31" t="s">
        <v>39899</v>
      </c>
      <c r="D619" s="31" t="s">
        <v>39900</v>
      </c>
      <c r="E619" s="31" t="s">
        <v>688</v>
      </c>
      <c r="F619" s="31" t="s">
        <v>123</v>
      </c>
      <c r="G619" s="31" t="s">
        <v>16287</v>
      </c>
      <c r="H619" s="31" t="s">
        <v>33148</v>
      </c>
      <c r="I619" s="38">
        <v>0.41666666666666669</v>
      </c>
      <c r="J619" s="31" t="s">
        <v>57</v>
      </c>
      <c r="K619" s="31" t="s">
        <v>105</v>
      </c>
      <c r="L619" s="31" t="s">
        <v>106</v>
      </c>
      <c r="M619" s="31" t="s">
        <v>194</v>
      </c>
      <c r="S619" s="29">
        <v>38950</v>
      </c>
      <c r="T619" s="170"/>
      <c r="U619" s="31"/>
      <c r="V619" s="31"/>
      <c r="W619" s="31"/>
      <c r="X619" s="31"/>
      <c r="Y619" s="31"/>
      <c r="Z619" s="31"/>
      <c r="AA619" s="31"/>
      <c r="AB619" s="38"/>
      <c r="AC619" s="31"/>
      <c r="AD619" s="31"/>
      <c r="AE619" s="31"/>
      <c r="AF619" s="31"/>
      <c r="AL619" s="29"/>
      <c r="AM619" s="31"/>
      <c r="AN619" s="31"/>
      <c r="AO619" s="31"/>
      <c r="AP619" s="31"/>
      <c r="AQ619" s="31"/>
      <c r="AR619" s="31"/>
      <c r="AS619" s="31"/>
      <c r="AT619" s="31"/>
      <c r="AU619" s="38"/>
      <c r="AV619" s="31"/>
      <c r="AW619" s="31"/>
      <c r="AX619" s="31"/>
      <c r="AY619" s="31"/>
      <c r="BD619" s="29"/>
      <c r="BE619" s="29"/>
      <c r="BF619" s="29"/>
    </row>
    <row r="620" spans="1:58" s="23" customFormat="1" ht="54" customHeight="1" x14ac:dyDescent="1.3">
      <c r="A620" s="31" t="s">
        <v>39901</v>
      </c>
      <c r="B620" s="31" t="s">
        <v>39902</v>
      </c>
      <c r="C620" s="31" t="s">
        <v>39903</v>
      </c>
      <c r="D620" s="31" t="s">
        <v>39904</v>
      </c>
      <c r="E620" s="31" t="s">
        <v>688</v>
      </c>
      <c r="F620" s="31" t="s">
        <v>123</v>
      </c>
      <c r="G620" s="31" t="s">
        <v>16287</v>
      </c>
      <c r="H620" s="31" t="s">
        <v>33148</v>
      </c>
      <c r="I620" s="38">
        <v>0.41666666666666669</v>
      </c>
      <c r="J620" s="31" t="s">
        <v>57</v>
      </c>
      <c r="K620" s="31" t="s">
        <v>105</v>
      </c>
      <c r="L620" s="31" t="s">
        <v>533</v>
      </c>
      <c r="M620" s="31" t="s">
        <v>194</v>
      </c>
      <c r="S620" s="29">
        <v>17730</v>
      </c>
      <c r="T620" s="170"/>
      <c r="U620" s="31"/>
      <c r="V620" s="31"/>
      <c r="W620" s="31"/>
      <c r="X620" s="31"/>
      <c r="Y620" s="31"/>
      <c r="Z620" s="31"/>
      <c r="AA620" s="31"/>
      <c r="AB620" s="38"/>
      <c r="AC620" s="31"/>
      <c r="AD620" s="31"/>
      <c r="AE620" s="31"/>
      <c r="AF620" s="31"/>
      <c r="AL620" s="29"/>
      <c r="AM620" s="31"/>
      <c r="AN620" s="31"/>
      <c r="AO620" s="31"/>
      <c r="AP620" s="31"/>
      <c r="AQ620" s="31"/>
      <c r="AR620" s="31"/>
      <c r="AS620" s="31"/>
      <c r="AT620" s="31"/>
      <c r="AU620" s="38"/>
      <c r="AV620" s="31"/>
      <c r="AW620" s="31"/>
      <c r="AX620" s="31"/>
      <c r="AY620" s="31"/>
      <c r="BD620" s="29"/>
      <c r="BE620" s="29"/>
      <c r="BF620" s="29"/>
    </row>
    <row r="621" spans="1:58" s="23" customFormat="1" ht="54" customHeight="1" x14ac:dyDescent="1.3">
      <c r="A621" s="31" t="s">
        <v>39905</v>
      </c>
      <c r="B621" s="31" t="s">
        <v>39906</v>
      </c>
      <c r="C621" s="31" t="s">
        <v>39907</v>
      </c>
      <c r="D621" s="31" t="s">
        <v>39908</v>
      </c>
      <c r="E621" s="31" t="s">
        <v>688</v>
      </c>
      <c r="F621" s="31" t="s">
        <v>123</v>
      </c>
      <c r="G621" s="31" t="s">
        <v>16287</v>
      </c>
      <c r="H621" s="31" t="s">
        <v>33148</v>
      </c>
      <c r="I621" s="38">
        <v>0.41666666666666669</v>
      </c>
      <c r="J621" s="31" t="s">
        <v>57</v>
      </c>
      <c r="K621" s="31" t="s">
        <v>105</v>
      </c>
      <c r="L621" s="31" t="s">
        <v>106</v>
      </c>
      <c r="M621" s="31" t="s">
        <v>194</v>
      </c>
      <c r="S621" s="29">
        <v>38950</v>
      </c>
      <c r="T621" s="170"/>
      <c r="U621" s="31"/>
      <c r="V621" s="31"/>
      <c r="W621" s="31"/>
      <c r="X621" s="31"/>
      <c r="Y621" s="31"/>
      <c r="Z621" s="31"/>
      <c r="AA621" s="31"/>
      <c r="AB621" s="38"/>
      <c r="AC621" s="31"/>
      <c r="AD621" s="31"/>
      <c r="AE621" s="31"/>
      <c r="AF621" s="31"/>
      <c r="AL621" s="29"/>
      <c r="AM621" s="31"/>
      <c r="AN621" s="31"/>
      <c r="AO621" s="31"/>
      <c r="AP621" s="31"/>
      <c r="AQ621" s="31"/>
      <c r="AR621" s="31"/>
      <c r="AS621" s="31"/>
      <c r="AT621" s="31"/>
      <c r="AU621" s="38"/>
      <c r="AV621" s="31"/>
      <c r="AW621" s="31"/>
      <c r="AX621" s="31"/>
      <c r="AY621" s="31"/>
      <c r="BD621" s="29"/>
      <c r="BE621" s="29"/>
      <c r="BF621" s="29"/>
    </row>
    <row r="622" spans="1:58" s="23" customFormat="1" ht="54" customHeight="1" x14ac:dyDescent="1.3">
      <c r="A622" s="31" t="s">
        <v>39909</v>
      </c>
      <c r="B622" s="31" t="s">
        <v>10397</v>
      </c>
      <c r="C622" s="31" t="s">
        <v>39910</v>
      </c>
      <c r="D622" s="31" t="s">
        <v>39911</v>
      </c>
      <c r="E622" s="31" t="s">
        <v>688</v>
      </c>
      <c r="F622" s="31" t="s">
        <v>123</v>
      </c>
      <c r="G622" s="31" t="s">
        <v>16287</v>
      </c>
      <c r="H622" s="31" t="s">
        <v>33148</v>
      </c>
      <c r="I622" s="38">
        <v>0.41666666666666669</v>
      </c>
      <c r="J622" s="31" t="s">
        <v>57</v>
      </c>
      <c r="K622" s="31" t="s">
        <v>105</v>
      </c>
      <c r="L622" s="31" t="s">
        <v>106</v>
      </c>
      <c r="M622" s="31" t="s">
        <v>194</v>
      </c>
      <c r="S622" s="29">
        <v>38950</v>
      </c>
      <c r="T622" s="170"/>
      <c r="U622" s="31"/>
      <c r="V622" s="31"/>
      <c r="W622" s="31"/>
      <c r="X622" s="31"/>
      <c r="Y622" s="31"/>
      <c r="Z622" s="31"/>
      <c r="AA622" s="31"/>
      <c r="AB622" s="38"/>
      <c r="AC622" s="31"/>
      <c r="AD622" s="31"/>
      <c r="AE622" s="31"/>
      <c r="AF622" s="31"/>
      <c r="AL622" s="29"/>
      <c r="AM622" s="31"/>
      <c r="AN622" s="31"/>
      <c r="AO622" s="31"/>
      <c r="AP622" s="31"/>
      <c r="AQ622" s="31"/>
      <c r="AR622" s="31"/>
      <c r="AS622" s="31"/>
      <c r="AT622" s="31"/>
      <c r="AU622" s="38"/>
      <c r="AV622" s="31"/>
      <c r="AW622" s="31"/>
      <c r="AX622" s="31"/>
      <c r="AY622" s="31"/>
      <c r="BD622" s="29"/>
      <c r="BE622" s="29"/>
      <c r="BF622" s="29"/>
    </row>
    <row r="623" spans="1:58" s="23" customFormat="1" ht="54" customHeight="1" x14ac:dyDescent="1.3">
      <c r="A623" s="31" t="s">
        <v>39912</v>
      </c>
      <c r="B623" s="31" t="s">
        <v>39913</v>
      </c>
      <c r="C623" s="31" t="s">
        <v>39914</v>
      </c>
      <c r="D623" s="31" t="s">
        <v>39915</v>
      </c>
      <c r="E623" s="31" t="s">
        <v>688</v>
      </c>
      <c r="F623" s="31" t="s">
        <v>123</v>
      </c>
      <c r="G623" s="31" t="s">
        <v>16287</v>
      </c>
      <c r="H623" s="31" t="s">
        <v>33148</v>
      </c>
      <c r="I623" s="38">
        <v>0.41666666666666669</v>
      </c>
      <c r="J623" s="31" t="s">
        <v>57</v>
      </c>
      <c r="K623" s="31" t="s">
        <v>105</v>
      </c>
      <c r="L623" s="31" t="s">
        <v>106</v>
      </c>
      <c r="M623" s="31" t="s">
        <v>194</v>
      </c>
      <c r="S623" s="29">
        <v>38950</v>
      </c>
      <c r="T623" s="170"/>
      <c r="U623" s="31"/>
      <c r="V623" s="31"/>
      <c r="W623" s="31"/>
      <c r="X623" s="31"/>
      <c r="Y623" s="31"/>
      <c r="Z623" s="31"/>
      <c r="AA623" s="31"/>
      <c r="AB623" s="38"/>
      <c r="AC623" s="31"/>
      <c r="AD623" s="31"/>
      <c r="AE623" s="31"/>
      <c r="AF623" s="31"/>
      <c r="AL623" s="29"/>
      <c r="AM623" s="31"/>
      <c r="AN623" s="31"/>
      <c r="AO623" s="31"/>
      <c r="AP623" s="31"/>
      <c r="AQ623" s="31"/>
      <c r="AR623" s="31"/>
      <c r="AS623" s="31"/>
      <c r="AT623" s="31"/>
      <c r="AU623" s="38"/>
      <c r="AV623" s="31"/>
      <c r="AW623" s="31"/>
      <c r="AX623" s="31"/>
      <c r="AY623" s="31"/>
      <c r="BD623" s="29"/>
      <c r="BE623" s="29"/>
      <c r="BF623" s="29"/>
    </row>
    <row r="624" spans="1:58" s="23" customFormat="1" ht="54" customHeight="1" x14ac:dyDescent="1.3">
      <c r="A624" s="31" t="s">
        <v>39916</v>
      </c>
      <c r="B624" s="31" t="s">
        <v>39917</v>
      </c>
      <c r="C624" s="31" t="s">
        <v>39918</v>
      </c>
      <c r="D624" s="31" t="s">
        <v>39919</v>
      </c>
      <c r="E624" s="31" t="s">
        <v>688</v>
      </c>
      <c r="F624" s="31" t="s">
        <v>123</v>
      </c>
      <c r="G624" s="31" t="s">
        <v>16287</v>
      </c>
      <c r="H624" s="31" t="s">
        <v>33148</v>
      </c>
      <c r="I624" s="38">
        <v>0.41666666666666669</v>
      </c>
      <c r="J624" s="31" t="s">
        <v>57</v>
      </c>
      <c r="K624" s="31" t="s">
        <v>105</v>
      </c>
      <c r="L624" s="31" t="s">
        <v>125</v>
      </c>
      <c r="M624" s="31" t="s">
        <v>194</v>
      </c>
      <c r="S624" s="29">
        <v>28330</v>
      </c>
      <c r="T624" s="170"/>
      <c r="U624" s="31"/>
      <c r="V624" s="31"/>
      <c r="W624" s="31"/>
      <c r="X624" s="31"/>
      <c r="Y624" s="31"/>
      <c r="Z624" s="31"/>
      <c r="AA624" s="31"/>
      <c r="AB624" s="38"/>
      <c r="AC624" s="31"/>
      <c r="AD624" s="31"/>
      <c r="AE624" s="31"/>
      <c r="AF624" s="31"/>
      <c r="AL624" s="29"/>
      <c r="AM624" s="31"/>
      <c r="AN624" s="31"/>
      <c r="AO624" s="31"/>
      <c r="AP624" s="31"/>
      <c r="AQ624" s="31"/>
      <c r="AR624" s="31"/>
      <c r="AS624" s="31"/>
      <c r="AT624" s="31"/>
      <c r="AU624" s="38"/>
      <c r="AV624" s="31"/>
      <c r="AW624" s="31"/>
      <c r="AX624" s="31"/>
      <c r="AY624" s="31"/>
      <c r="BD624" s="29"/>
      <c r="BE624" s="29"/>
      <c r="BF624" s="29"/>
    </row>
    <row r="625" spans="1:58" s="23" customFormat="1" ht="54" customHeight="1" x14ac:dyDescent="1.3">
      <c r="A625" s="31" t="s">
        <v>39920</v>
      </c>
      <c r="B625" s="31" t="s">
        <v>39921</v>
      </c>
      <c r="C625" s="31" t="s">
        <v>39922</v>
      </c>
      <c r="D625" s="31" t="s">
        <v>39923</v>
      </c>
      <c r="E625" s="31" t="s">
        <v>688</v>
      </c>
      <c r="F625" s="31" t="s">
        <v>123</v>
      </c>
      <c r="G625" s="31" t="s">
        <v>16287</v>
      </c>
      <c r="H625" s="31" t="s">
        <v>33148</v>
      </c>
      <c r="I625" s="38">
        <v>0.41666666666666669</v>
      </c>
      <c r="J625" s="31" t="s">
        <v>57</v>
      </c>
      <c r="K625" s="31" t="s">
        <v>105</v>
      </c>
      <c r="L625" s="31" t="s">
        <v>533</v>
      </c>
      <c r="M625" s="31" t="s">
        <v>194</v>
      </c>
      <c r="S625" s="29">
        <v>17730</v>
      </c>
      <c r="T625" s="170"/>
      <c r="U625" s="31"/>
      <c r="V625" s="31"/>
      <c r="W625" s="31"/>
      <c r="X625" s="31"/>
      <c r="Y625" s="31"/>
      <c r="Z625" s="31"/>
      <c r="AA625" s="31"/>
      <c r="AB625" s="38"/>
      <c r="AC625" s="31"/>
      <c r="AD625" s="31"/>
      <c r="AE625" s="31"/>
      <c r="AF625" s="31"/>
      <c r="AL625" s="29"/>
      <c r="AM625" s="31"/>
      <c r="AN625" s="31"/>
      <c r="AO625" s="31"/>
      <c r="AP625" s="31"/>
      <c r="AQ625" s="31"/>
      <c r="AR625" s="31"/>
      <c r="AS625" s="31"/>
      <c r="AT625" s="31"/>
      <c r="AU625" s="38"/>
      <c r="AV625" s="31"/>
      <c r="AW625" s="31"/>
      <c r="AX625" s="31"/>
      <c r="AY625" s="31"/>
      <c r="BD625" s="29"/>
      <c r="BE625" s="29"/>
      <c r="BF625" s="29"/>
    </row>
    <row r="626" spans="1:58" s="23" customFormat="1" ht="54" customHeight="1" x14ac:dyDescent="1.3">
      <c r="A626" s="31" t="s">
        <v>39924</v>
      </c>
      <c r="B626" s="31" t="s">
        <v>39925</v>
      </c>
      <c r="C626" s="31" t="s">
        <v>39926</v>
      </c>
      <c r="D626" s="31" t="s">
        <v>39927</v>
      </c>
      <c r="E626" s="31" t="s">
        <v>688</v>
      </c>
      <c r="F626" s="31" t="s">
        <v>123</v>
      </c>
      <c r="G626" s="31" t="s">
        <v>16287</v>
      </c>
      <c r="H626" s="31" t="s">
        <v>33148</v>
      </c>
      <c r="I626" s="38">
        <v>0.41666666666666669</v>
      </c>
      <c r="J626" s="31" t="s">
        <v>57</v>
      </c>
      <c r="K626" s="31" t="s">
        <v>105</v>
      </c>
      <c r="L626" s="31" t="s">
        <v>125</v>
      </c>
      <c r="M626" s="31" t="s">
        <v>194</v>
      </c>
      <c r="S626" s="29">
        <v>28330</v>
      </c>
      <c r="T626" s="170"/>
      <c r="U626" s="31"/>
      <c r="V626" s="31"/>
      <c r="W626" s="31"/>
      <c r="X626" s="31"/>
      <c r="Y626" s="31"/>
      <c r="Z626" s="31"/>
      <c r="AA626" s="31"/>
      <c r="AB626" s="38"/>
      <c r="AC626" s="31"/>
      <c r="AD626" s="31"/>
      <c r="AE626" s="31"/>
      <c r="AF626" s="31"/>
      <c r="AL626" s="29"/>
      <c r="AM626" s="31"/>
      <c r="AN626" s="31"/>
      <c r="AO626" s="31"/>
      <c r="AP626" s="31"/>
      <c r="AQ626" s="31"/>
      <c r="AR626" s="31"/>
      <c r="AS626" s="31"/>
      <c r="AT626" s="31"/>
      <c r="AU626" s="38"/>
      <c r="AV626" s="31"/>
      <c r="AW626" s="31"/>
      <c r="AX626" s="31"/>
      <c r="AY626" s="31"/>
      <c r="BD626" s="29"/>
      <c r="BE626" s="29"/>
      <c r="BF626" s="29"/>
    </row>
    <row r="627" spans="1:58" s="23" customFormat="1" ht="54" customHeight="1" x14ac:dyDescent="1.3">
      <c r="A627" s="31" t="s">
        <v>39928</v>
      </c>
      <c r="B627" s="31" t="s">
        <v>39929</v>
      </c>
      <c r="C627" s="31" t="s">
        <v>39930</v>
      </c>
      <c r="D627" s="31" t="s">
        <v>39931</v>
      </c>
      <c r="E627" s="31" t="s">
        <v>688</v>
      </c>
      <c r="F627" s="31" t="s">
        <v>123</v>
      </c>
      <c r="G627" s="31" t="s">
        <v>16287</v>
      </c>
      <c r="H627" s="31" t="s">
        <v>33148</v>
      </c>
      <c r="I627" s="38">
        <v>0.41666666666666669</v>
      </c>
      <c r="J627" s="31" t="s">
        <v>57</v>
      </c>
      <c r="K627" s="31" t="s">
        <v>105</v>
      </c>
      <c r="L627" s="31" t="s">
        <v>106</v>
      </c>
      <c r="M627" s="31" t="s">
        <v>194</v>
      </c>
      <c r="S627" s="29">
        <v>38950</v>
      </c>
      <c r="T627" s="170"/>
      <c r="U627" s="31"/>
      <c r="V627" s="31"/>
      <c r="W627" s="31"/>
      <c r="X627" s="31"/>
      <c r="Y627" s="31"/>
      <c r="Z627" s="31"/>
      <c r="AA627" s="31"/>
      <c r="AB627" s="38"/>
      <c r="AC627" s="31"/>
      <c r="AD627" s="31"/>
      <c r="AE627" s="31"/>
      <c r="AF627" s="31"/>
      <c r="AL627" s="29"/>
      <c r="AM627" s="31"/>
      <c r="AN627" s="31"/>
      <c r="AO627" s="31"/>
      <c r="AP627" s="31"/>
      <c r="AQ627" s="31"/>
      <c r="AR627" s="31"/>
      <c r="AS627" s="31"/>
      <c r="AT627" s="31"/>
      <c r="AU627" s="38"/>
      <c r="AV627" s="31"/>
      <c r="AW627" s="31"/>
      <c r="AX627" s="31"/>
      <c r="AY627" s="31"/>
      <c r="BD627" s="29"/>
      <c r="BE627" s="29"/>
      <c r="BF627" s="29"/>
    </row>
    <row r="628" spans="1:58" s="23" customFormat="1" ht="54" customHeight="1" x14ac:dyDescent="1.3">
      <c r="A628" s="31" t="s">
        <v>39932</v>
      </c>
      <c r="B628" s="31" t="s">
        <v>39933</v>
      </c>
      <c r="C628" s="31" t="s">
        <v>39934</v>
      </c>
      <c r="D628" s="31" t="s">
        <v>39935</v>
      </c>
      <c r="E628" s="31" t="s">
        <v>688</v>
      </c>
      <c r="F628" s="31" t="s">
        <v>123</v>
      </c>
      <c r="G628" s="31" t="s">
        <v>16287</v>
      </c>
      <c r="H628" s="31" t="s">
        <v>33148</v>
      </c>
      <c r="I628" s="38">
        <v>0.41666666666666669</v>
      </c>
      <c r="J628" s="31" t="s">
        <v>57</v>
      </c>
      <c r="K628" s="31" t="s">
        <v>105</v>
      </c>
      <c r="L628" s="31" t="s">
        <v>106</v>
      </c>
      <c r="M628" s="31" t="s">
        <v>194</v>
      </c>
      <c r="S628" s="29">
        <v>38950</v>
      </c>
      <c r="T628" s="170"/>
      <c r="U628" s="31"/>
      <c r="V628" s="31"/>
      <c r="W628" s="31"/>
      <c r="X628" s="31"/>
      <c r="Y628" s="31"/>
      <c r="Z628" s="31"/>
      <c r="AA628" s="31"/>
      <c r="AB628" s="38"/>
      <c r="AC628" s="31"/>
      <c r="AD628" s="31"/>
      <c r="AE628" s="31"/>
      <c r="AF628" s="31"/>
      <c r="AL628" s="29"/>
      <c r="AM628" s="31"/>
      <c r="AN628" s="31"/>
      <c r="AO628" s="31"/>
      <c r="AP628" s="31"/>
      <c r="AQ628" s="31"/>
      <c r="AR628" s="31"/>
      <c r="AS628" s="31"/>
      <c r="AT628" s="31"/>
      <c r="AU628" s="38"/>
      <c r="AV628" s="31"/>
      <c r="AW628" s="31"/>
      <c r="AX628" s="31"/>
      <c r="AY628" s="31"/>
      <c r="BD628" s="29"/>
      <c r="BE628" s="29"/>
      <c r="BF628" s="29"/>
    </row>
    <row r="629" spans="1:58" s="23" customFormat="1" ht="54" customHeight="1" x14ac:dyDescent="1.3">
      <c r="A629" s="31" t="s">
        <v>39936</v>
      </c>
      <c r="B629" s="31" t="s">
        <v>2615</v>
      </c>
      <c r="C629" s="31" t="s">
        <v>39937</v>
      </c>
      <c r="D629" s="31" t="s">
        <v>39938</v>
      </c>
      <c r="E629" s="31" t="s">
        <v>688</v>
      </c>
      <c r="F629" s="31" t="s">
        <v>123</v>
      </c>
      <c r="G629" s="31" t="s">
        <v>16287</v>
      </c>
      <c r="H629" s="31" t="s">
        <v>33148</v>
      </c>
      <c r="I629" s="38">
        <v>0.41666666666666669</v>
      </c>
      <c r="J629" s="31" t="s">
        <v>57</v>
      </c>
      <c r="K629" s="31" t="s">
        <v>105</v>
      </c>
      <c r="L629" s="31" t="s">
        <v>106</v>
      </c>
      <c r="M629" s="31" t="s">
        <v>194</v>
      </c>
      <c r="S629" s="29">
        <v>38950</v>
      </c>
      <c r="T629" s="170"/>
      <c r="U629" s="31"/>
      <c r="V629" s="31"/>
      <c r="W629" s="31"/>
      <c r="X629" s="31"/>
      <c r="Y629" s="31"/>
      <c r="Z629" s="31"/>
      <c r="AA629" s="31"/>
      <c r="AB629" s="38"/>
      <c r="AC629" s="31"/>
      <c r="AD629" s="31"/>
      <c r="AE629" s="31"/>
      <c r="AF629" s="31"/>
      <c r="AL629" s="29"/>
      <c r="AM629" s="31"/>
      <c r="AN629" s="31"/>
      <c r="AO629" s="31"/>
      <c r="AP629" s="31"/>
      <c r="AQ629" s="31"/>
      <c r="AR629" s="31"/>
      <c r="AS629" s="31"/>
      <c r="AT629" s="31"/>
      <c r="AU629" s="38"/>
      <c r="AV629" s="31"/>
      <c r="AW629" s="31"/>
      <c r="AX629" s="31"/>
      <c r="AY629" s="31"/>
      <c r="BD629" s="29"/>
      <c r="BE629" s="29"/>
      <c r="BF629" s="29"/>
    </row>
    <row r="630" spans="1:58" s="23" customFormat="1" ht="54" customHeight="1" x14ac:dyDescent="1.3">
      <c r="A630" s="31" t="s">
        <v>39939</v>
      </c>
      <c r="B630" s="31" t="s">
        <v>39940</v>
      </c>
      <c r="C630" s="31" t="s">
        <v>39941</v>
      </c>
      <c r="D630" s="31" t="s">
        <v>39942</v>
      </c>
      <c r="E630" s="31" t="s">
        <v>688</v>
      </c>
      <c r="F630" s="31" t="s">
        <v>123</v>
      </c>
      <c r="G630" s="31" t="s">
        <v>16287</v>
      </c>
      <c r="H630" s="31" t="s">
        <v>33148</v>
      </c>
      <c r="I630" s="38">
        <v>0.41666666666666669</v>
      </c>
      <c r="J630" s="31" t="s">
        <v>57</v>
      </c>
      <c r="K630" s="31" t="s">
        <v>105</v>
      </c>
      <c r="L630" s="31" t="s">
        <v>533</v>
      </c>
      <c r="M630" s="31" t="s">
        <v>194</v>
      </c>
      <c r="S630" s="29">
        <v>17730</v>
      </c>
      <c r="T630" s="170"/>
      <c r="U630" s="31"/>
      <c r="V630" s="31"/>
      <c r="W630" s="31"/>
      <c r="X630" s="31"/>
      <c r="Y630" s="31"/>
      <c r="Z630" s="31"/>
      <c r="AA630" s="31"/>
      <c r="AB630" s="38"/>
      <c r="AC630" s="31"/>
      <c r="AD630" s="31"/>
      <c r="AE630" s="31"/>
      <c r="AF630" s="31"/>
      <c r="AL630" s="29"/>
      <c r="AM630" s="31"/>
      <c r="AN630" s="31"/>
      <c r="AO630" s="31"/>
      <c r="AP630" s="31"/>
      <c r="AQ630" s="31"/>
      <c r="AR630" s="31"/>
      <c r="AS630" s="31"/>
      <c r="AT630" s="31"/>
      <c r="AU630" s="38"/>
      <c r="AV630" s="31"/>
      <c r="AW630" s="31"/>
      <c r="AX630" s="31"/>
      <c r="AY630" s="31"/>
      <c r="BD630" s="29"/>
      <c r="BE630" s="29"/>
      <c r="BF630" s="29"/>
    </row>
    <row r="631" spans="1:58" s="23" customFormat="1" ht="54" customHeight="1" x14ac:dyDescent="1.3">
      <c r="A631" s="31" t="s">
        <v>39943</v>
      </c>
      <c r="B631" s="31" t="s">
        <v>22782</v>
      </c>
      <c r="C631" s="31" t="s">
        <v>39944</v>
      </c>
      <c r="D631" s="31" t="s">
        <v>39945</v>
      </c>
      <c r="E631" s="31" t="s">
        <v>688</v>
      </c>
      <c r="F631" s="31" t="s">
        <v>123</v>
      </c>
      <c r="G631" s="31" t="s">
        <v>16287</v>
      </c>
      <c r="H631" s="31" t="s">
        <v>33148</v>
      </c>
      <c r="I631" s="38">
        <v>0.41666666666666669</v>
      </c>
      <c r="J631" s="31" t="s">
        <v>57</v>
      </c>
      <c r="K631" s="31" t="s">
        <v>105</v>
      </c>
      <c r="L631" s="31" t="s">
        <v>125</v>
      </c>
      <c r="M631" s="31" t="s">
        <v>194</v>
      </c>
      <c r="S631" s="29">
        <v>28330</v>
      </c>
      <c r="T631" s="170"/>
      <c r="U631" s="31"/>
      <c r="V631" s="31"/>
      <c r="W631" s="31"/>
      <c r="X631" s="31"/>
      <c r="Y631" s="31"/>
      <c r="Z631" s="31"/>
      <c r="AA631" s="31"/>
      <c r="AB631" s="38"/>
      <c r="AC631" s="31"/>
      <c r="AD631" s="31"/>
      <c r="AE631" s="31"/>
      <c r="AF631" s="31"/>
      <c r="AL631" s="29"/>
      <c r="AM631" s="31"/>
      <c r="AN631" s="31"/>
      <c r="AO631" s="31"/>
      <c r="AP631" s="31"/>
      <c r="AQ631" s="31"/>
      <c r="AR631" s="31"/>
      <c r="AS631" s="31"/>
      <c r="AT631" s="31"/>
      <c r="AU631" s="38"/>
      <c r="AV631" s="31"/>
      <c r="AW631" s="31"/>
      <c r="AX631" s="31"/>
      <c r="AY631" s="31"/>
      <c r="BD631" s="29"/>
      <c r="BE631" s="29"/>
      <c r="BF631" s="29"/>
    </row>
    <row r="632" spans="1:58" s="23" customFormat="1" ht="54" customHeight="1" x14ac:dyDescent="1.3">
      <c r="A632" s="31" t="s">
        <v>39946</v>
      </c>
      <c r="B632" s="31" t="s">
        <v>24404</v>
      </c>
      <c r="C632" s="31" t="s">
        <v>39947</v>
      </c>
      <c r="D632" s="31" t="s">
        <v>39948</v>
      </c>
      <c r="E632" s="31" t="s">
        <v>688</v>
      </c>
      <c r="F632" s="31" t="s">
        <v>123</v>
      </c>
      <c r="G632" s="31" t="s">
        <v>16287</v>
      </c>
      <c r="H632" s="31" t="s">
        <v>33148</v>
      </c>
      <c r="I632" s="38">
        <v>0.41666666666666669</v>
      </c>
      <c r="J632" s="31" t="s">
        <v>57</v>
      </c>
      <c r="K632" s="31" t="s">
        <v>105</v>
      </c>
      <c r="L632" s="31" t="s">
        <v>106</v>
      </c>
      <c r="M632" s="31" t="s">
        <v>194</v>
      </c>
      <c r="S632" s="29">
        <v>38950</v>
      </c>
      <c r="T632" s="170"/>
      <c r="U632" s="31"/>
      <c r="V632" s="31"/>
      <c r="W632" s="31"/>
      <c r="X632" s="31"/>
      <c r="Y632" s="31"/>
      <c r="Z632" s="31"/>
      <c r="AA632" s="31"/>
      <c r="AB632" s="38"/>
      <c r="AC632" s="31"/>
      <c r="AD632" s="31"/>
      <c r="AE632" s="31"/>
      <c r="AF632" s="31"/>
      <c r="AL632" s="29"/>
      <c r="AM632" s="31"/>
      <c r="AN632" s="31"/>
      <c r="AO632" s="31"/>
      <c r="AP632" s="31"/>
      <c r="AQ632" s="31"/>
      <c r="AR632" s="31"/>
      <c r="AS632" s="31"/>
      <c r="AT632" s="31"/>
      <c r="AU632" s="38"/>
      <c r="AV632" s="31"/>
      <c r="AW632" s="31"/>
      <c r="AX632" s="31"/>
      <c r="AY632" s="31"/>
      <c r="BD632" s="29"/>
      <c r="BE632" s="29"/>
      <c r="BF632" s="29"/>
    </row>
    <row r="633" spans="1:58" s="23" customFormat="1" ht="54" customHeight="1" x14ac:dyDescent="1.3">
      <c r="A633" s="31" t="s">
        <v>39949</v>
      </c>
      <c r="B633" s="31" t="s">
        <v>39950</v>
      </c>
      <c r="C633" s="31" t="s">
        <v>39951</v>
      </c>
      <c r="D633" s="31" t="s">
        <v>39952</v>
      </c>
      <c r="E633" s="31" t="s">
        <v>688</v>
      </c>
      <c r="F633" s="31" t="s">
        <v>123</v>
      </c>
      <c r="G633" s="31" t="s">
        <v>16287</v>
      </c>
      <c r="H633" s="31" t="s">
        <v>33148</v>
      </c>
      <c r="I633" s="38">
        <v>0.41666666666666669</v>
      </c>
      <c r="J633" s="31" t="s">
        <v>57</v>
      </c>
      <c r="K633" s="31" t="s">
        <v>105</v>
      </c>
      <c r="L633" s="31" t="s">
        <v>106</v>
      </c>
      <c r="M633" s="31" t="s">
        <v>194</v>
      </c>
      <c r="S633" s="29">
        <v>38950</v>
      </c>
      <c r="T633" s="170"/>
      <c r="U633" s="31"/>
      <c r="V633" s="31"/>
      <c r="W633" s="31"/>
      <c r="X633" s="31"/>
      <c r="Y633" s="31"/>
      <c r="Z633" s="31"/>
      <c r="AA633" s="31"/>
      <c r="AB633" s="38"/>
      <c r="AC633" s="31"/>
      <c r="AD633" s="31"/>
      <c r="AE633" s="31"/>
      <c r="AF633" s="31"/>
      <c r="AL633" s="29"/>
      <c r="AM633" s="31"/>
      <c r="AN633" s="31"/>
      <c r="AO633" s="31"/>
      <c r="AP633" s="31"/>
      <c r="AQ633" s="31"/>
      <c r="AR633" s="31"/>
      <c r="AS633" s="31"/>
      <c r="AT633" s="31"/>
      <c r="AU633" s="38"/>
      <c r="AV633" s="31"/>
      <c r="AW633" s="31"/>
      <c r="AX633" s="31"/>
      <c r="AY633" s="31"/>
      <c r="BD633" s="29"/>
      <c r="BE633" s="29"/>
      <c r="BF633" s="29"/>
    </row>
    <row r="634" spans="1:58" s="23" customFormat="1" ht="54" customHeight="1" x14ac:dyDescent="1.3">
      <c r="A634" s="31" t="s">
        <v>39953</v>
      </c>
      <c r="B634" s="31" t="s">
        <v>39954</v>
      </c>
      <c r="C634" s="31" t="s">
        <v>39955</v>
      </c>
      <c r="D634" s="31" t="s">
        <v>39956</v>
      </c>
      <c r="E634" s="31" t="s">
        <v>688</v>
      </c>
      <c r="F634" s="31" t="s">
        <v>123</v>
      </c>
      <c r="G634" s="31" t="s">
        <v>16287</v>
      </c>
      <c r="H634" s="31" t="s">
        <v>33148</v>
      </c>
      <c r="I634" s="38">
        <v>0.41666666666666669</v>
      </c>
      <c r="J634" s="31" t="s">
        <v>57</v>
      </c>
      <c r="K634" s="31" t="s">
        <v>105</v>
      </c>
      <c r="L634" s="31" t="s">
        <v>125</v>
      </c>
      <c r="M634" s="31" t="s">
        <v>194</v>
      </c>
      <c r="S634" s="29">
        <v>28330</v>
      </c>
      <c r="T634" s="170"/>
      <c r="U634" s="31"/>
      <c r="V634" s="31"/>
      <c r="W634" s="31"/>
      <c r="X634" s="31"/>
      <c r="Y634" s="31"/>
      <c r="Z634" s="31"/>
      <c r="AA634" s="31"/>
      <c r="AB634" s="38"/>
      <c r="AC634" s="31"/>
      <c r="AD634" s="31"/>
      <c r="AE634" s="31"/>
      <c r="AF634" s="31"/>
      <c r="AL634" s="29"/>
      <c r="AM634" s="31"/>
      <c r="AN634" s="31"/>
      <c r="AO634" s="31"/>
      <c r="AP634" s="31"/>
      <c r="AQ634" s="31"/>
      <c r="AR634" s="31"/>
      <c r="AS634" s="31"/>
      <c r="AT634" s="31"/>
      <c r="AU634" s="38"/>
      <c r="AV634" s="31"/>
      <c r="AW634" s="31"/>
      <c r="AX634" s="31"/>
      <c r="AY634" s="31"/>
      <c r="BD634" s="29"/>
      <c r="BE634" s="29"/>
      <c r="BF634" s="29"/>
    </row>
    <row r="635" spans="1:58" s="23" customFormat="1" ht="54" customHeight="1" x14ac:dyDescent="1.3">
      <c r="A635" s="31" t="s">
        <v>39957</v>
      </c>
      <c r="B635" s="31" t="s">
        <v>39958</v>
      </c>
      <c r="C635" s="31" t="s">
        <v>39959</v>
      </c>
      <c r="D635" s="31" t="s">
        <v>39960</v>
      </c>
      <c r="E635" s="31" t="s">
        <v>688</v>
      </c>
      <c r="F635" s="31" t="s">
        <v>123</v>
      </c>
      <c r="G635" s="31" t="s">
        <v>16287</v>
      </c>
      <c r="H635" s="31" t="s">
        <v>33148</v>
      </c>
      <c r="I635" s="38">
        <v>0.41666666666666669</v>
      </c>
      <c r="J635" s="31" t="s">
        <v>57</v>
      </c>
      <c r="K635" s="31" t="s">
        <v>105</v>
      </c>
      <c r="L635" s="31" t="s">
        <v>125</v>
      </c>
      <c r="M635" s="31" t="s">
        <v>194</v>
      </c>
      <c r="S635" s="29">
        <v>28330</v>
      </c>
      <c r="T635" s="170"/>
      <c r="U635" s="31"/>
      <c r="V635" s="31"/>
      <c r="W635" s="31"/>
      <c r="X635" s="31"/>
      <c r="Y635" s="31"/>
      <c r="Z635" s="31"/>
      <c r="AA635" s="31"/>
      <c r="AB635" s="38"/>
      <c r="AC635" s="31"/>
      <c r="AD635" s="31"/>
      <c r="AE635" s="31"/>
      <c r="AF635" s="31"/>
      <c r="AL635" s="29"/>
      <c r="AM635" s="31"/>
      <c r="AN635" s="31"/>
      <c r="AO635" s="31"/>
      <c r="AP635" s="31"/>
      <c r="AQ635" s="31"/>
      <c r="AR635" s="31"/>
      <c r="AS635" s="31"/>
      <c r="AT635" s="31"/>
      <c r="AU635" s="38"/>
      <c r="AV635" s="31"/>
      <c r="AW635" s="31"/>
      <c r="AX635" s="31"/>
      <c r="AY635" s="31"/>
      <c r="BD635" s="29"/>
      <c r="BE635" s="29"/>
      <c r="BF635" s="29"/>
    </row>
    <row r="636" spans="1:58" s="23" customFormat="1" ht="54" customHeight="1" x14ac:dyDescent="1.3">
      <c r="A636" s="31" t="s">
        <v>39961</v>
      </c>
      <c r="B636" s="31" t="s">
        <v>39962</v>
      </c>
      <c r="C636" s="31" t="s">
        <v>39963</v>
      </c>
      <c r="D636" s="31" t="s">
        <v>39964</v>
      </c>
      <c r="E636" s="31" t="s">
        <v>688</v>
      </c>
      <c r="F636" s="31" t="s">
        <v>123</v>
      </c>
      <c r="G636" s="31" t="s">
        <v>16287</v>
      </c>
      <c r="H636" s="31" t="s">
        <v>33148</v>
      </c>
      <c r="I636" s="38">
        <v>0.41666666666666669</v>
      </c>
      <c r="J636" s="31" t="s">
        <v>57</v>
      </c>
      <c r="K636" s="31" t="s">
        <v>105</v>
      </c>
      <c r="L636" s="31" t="s">
        <v>106</v>
      </c>
      <c r="M636" s="31" t="s">
        <v>194</v>
      </c>
      <c r="S636" s="29">
        <v>38950</v>
      </c>
      <c r="T636" s="170"/>
      <c r="U636" s="31"/>
      <c r="V636" s="31"/>
      <c r="W636" s="31"/>
      <c r="X636" s="31"/>
      <c r="Y636" s="31"/>
      <c r="Z636" s="31"/>
      <c r="AA636" s="31"/>
      <c r="AB636" s="38"/>
      <c r="AC636" s="31"/>
      <c r="AD636" s="31"/>
      <c r="AE636" s="31"/>
      <c r="AF636" s="31"/>
      <c r="AL636" s="29"/>
      <c r="AM636" s="31"/>
      <c r="AN636" s="31"/>
      <c r="AO636" s="31"/>
      <c r="AP636" s="31"/>
      <c r="AQ636" s="31"/>
      <c r="AR636" s="31"/>
      <c r="AS636" s="31"/>
      <c r="AT636" s="31"/>
      <c r="AU636" s="38"/>
      <c r="AV636" s="31"/>
      <c r="AW636" s="31"/>
      <c r="AX636" s="31"/>
      <c r="AY636" s="31"/>
      <c r="BD636" s="29"/>
      <c r="BE636" s="29"/>
      <c r="BF636" s="29"/>
    </row>
    <row r="637" spans="1:58" s="23" customFormat="1" ht="54" customHeight="1" x14ac:dyDescent="1.3">
      <c r="A637" s="31" t="s">
        <v>39965</v>
      </c>
      <c r="B637" s="31" t="s">
        <v>39690</v>
      </c>
      <c r="C637" s="31" t="s">
        <v>39966</v>
      </c>
      <c r="D637" s="31" t="s">
        <v>39967</v>
      </c>
      <c r="E637" s="31" t="s">
        <v>687</v>
      </c>
      <c r="F637" s="31" t="s">
        <v>123</v>
      </c>
      <c r="G637" s="31" t="s">
        <v>17532</v>
      </c>
      <c r="H637" s="31" t="s">
        <v>37612</v>
      </c>
      <c r="I637" s="38">
        <v>0.41666666666666669</v>
      </c>
      <c r="J637" s="31" t="s">
        <v>57</v>
      </c>
      <c r="K637" s="31" t="s">
        <v>105</v>
      </c>
      <c r="L637" s="31" t="s">
        <v>106</v>
      </c>
      <c r="M637" s="31" t="s">
        <v>995</v>
      </c>
      <c r="S637" s="29">
        <v>43425</v>
      </c>
      <c r="T637" s="170"/>
      <c r="U637" s="31"/>
      <c r="V637" s="31"/>
      <c r="W637" s="31"/>
      <c r="X637" s="31"/>
      <c r="Y637" s="31"/>
      <c r="Z637" s="31"/>
      <c r="AA637" s="31"/>
      <c r="AB637" s="38"/>
      <c r="AC637" s="31"/>
      <c r="AD637" s="31"/>
      <c r="AE637" s="31"/>
      <c r="AF637" s="31"/>
      <c r="AL637" s="29"/>
      <c r="AM637" s="31"/>
      <c r="AN637" s="31"/>
      <c r="AO637" s="31"/>
      <c r="AP637" s="31"/>
      <c r="AQ637" s="31"/>
      <c r="AR637" s="31"/>
      <c r="AS637" s="31"/>
      <c r="AT637" s="31"/>
      <c r="AU637" s="38"/>
      <c r="AV637" s="31"/>
      <c r="AW637" s="31"/>
      <c r="AX637" s="31"/>
      <c r="AY637" s="31"/>
      <c r="BD637" s="29"/>
      <c r="BE637" s="29"/>
      <c r="BF637" s="29"/>
    </row>
    <row r="638" spans="1:58" s="23" customFormat="1" ht="54" customHeight="1" x14ac:dyDescent="1.3">
      <c r="A638" s="31" t="s">
        <v>39968</v>
      </c>
      <c r="B638" s="31" t="s">
        <v>3554</v>
      </c>
      <c r="C638" s="31" t="s">
        <v>39969</v>
      </c>
      <c r="D638" s="31" t="s">
        <v>39970</v>
      </c>
      <c r="E638" s="31" t="s">
        <v>687</v>
      </c>
      <c r="F638" s="31" t="s">
        <v>123</v>
      </c>
      <c r="G638" s="31" t="s">
        <v>17532</v>
      </c>
      <c r="H638" s="31" t="s">
        <v>37612</v>
      </c>
      <c r="I638" s="38">
        <v>0.41666666666666669</v>
      </c>
      <c r="J638" s="31" t="s">
        <v>57</v>
      </c>
      <c r="K638" s="31" t="s">
        <v>105</v>
      </c>
      <c r="L638" s="31" t="s">
        <v>106</v>
      </c>
      <c r="M638" s="31" t="s">
        <v>995</v>
      </c>
      <c r="S638" s="29">
        <v>43425</v>
      </c>
      <c r="T638" s="170"/>
      <c r="U638" s="31"/>
      <c r="V638" s="31"/>
      <c r="W638" s="31"/>
      <c r="X638" s="31"/>
      <c r="Y638" s="31"/>
      <c r="Z638" s="31"/>
      <c r="AA638" s="31"/>
      <c r="AB638" s="38"/>
      <c r="AC638" s="31"/>
      <c r="AD638" s="31"/>
      <c r="AE638" s="31"/>
      <c r="AF638" s="31"/>
      <c r="AL638" s="29"/>
      <c r="AM638" s="31"/>
      <c r="AN638" s="31"/>
      <c r="AO638" s="31"/>
      <c r="AP638" s="31"/>
      <c r="AQ638" s="31"/>
      <c r="AR638" s="31"/>
      <c r="AS638" s="31"/>
      <c r="AT638" s="31"/>
      <c r="AU638" s="38"/>
      <c r="AV638" s="31"/>
      <c r="AW638" s="31"/>
      <c r="AX638" s="31"/>
      <c r="AY638" s="31"/>
      <c r="BD638" s="29"/>
      <c r="BE638" s="29"/>
      <c r="BF638" s="29"/>
    </row>
    <row r="639" spans="1:58" s="23" customFormat="1" ht="54" customHeight="1" x14ac:dyDescent="1.3">
      <c r="A639" s="31" t="s">
        <v>39971</v>
      </c>
      <c r="B639" s="31" t="s">
        <v>39972</v>
      </c>
      <c r="C639" s="31" t="s">
        <v>39973</v>
      </c>
      <c r="D639" s="31" t="s">
        <v>39974</v>
      </c>
      <c r="E639" s="31" t="s">
        <v>687</v>
      </c>
      <c r="F639" s="31" t="s">
        <v>123</v>
      </c>
      <c r="G639" s="31" t="s">
        <v>17532</v>
      </c>
      <c r="H639" s="31" t="s">
        <v>37612</v>
      </c>
      <c r="I639" s="38">
        <v>0.41666666666666669</v>
      </c>
      <c r="J639" s="31" t="s">
        <v>57</v>
      </c>
      <c r="K639" s="31" t="s">
        <v>105</v>
      </c>
      <c r="L639" s="31" t="s">
        <v>125</v>
      </c>
      <c r="M639" s="31" t="s">
        <v>995</v>
      </c>
      <c r="S639" s="29">
        <v>35740</v>
      </c>
      <c r="T639" s="170"/>
      <c r="U639" s="31"/>
      <c r="V639" s="31"/>
      <c r="W639" s="31"/>
      <c r="X639" s="31"/>
      <c r="Y639" s="31"/>
      <c r="Z639" s="31"/>
      <c r="AA639" s="31"/>
      <c r="AB639" s="38"/>
      <c r="AC639" s="31"/>
      <c r="AD639" s="31"/>
      <c r="AE639" s="31"/>
      <c r="AF639" s="31"/>
      <c r="AL639" s="29"/>
      <c r="AM639" s="31"/>
      <c r="AN639" s="31"/>
      <c r="AO639" s="31"/>
      <c r="AP639" s="31"/>
      <c r="AQ639" s="31"/>
      <c r="AR639" s="31"/>
      <c r="AS639" s="31"/>
      <c r="AT639" s="31"/>
      <c r="AU639" s="38"/>
      <c r="AV639" s="31"/>
      <c r="AW639" s="31"/>
      <c r="AX639" s="31"/>
      <c r="AY639" s="31"/>
      <c r="BD639" s="29"/>
      <c r="BE639" s="29"/>
      <c r="BF639" s="29"/>
    </row>
    <row r="640" spans="1:58" s="23" customFormat="1" ht="54" customHeight="1" x14ac:dyDescent="1.3">
      <c r="A640" s="31" t="s">
        <v>39975</v>
      </c>
      <c r="B640" s="31" t="s">
        <v>4506</v>
      </c>
      <c r="C640" s="31" t="s">
        <v>39976</v>
      </c>
      <c r="D640" s="31" t="s">
        <v>39977</v>
      </c>
      <c r="E640" s="31" t="s">
        <v>687</v>
      </c>
      <c r="F640" s="31" t="s">
        <v>123</v>
      </c>
      <c r="G640" s="31" t="s">
        <v>17532</v>
      </c>
      <c r="H640" s="31" t="s">
        <v>37612</v>
      </c>
      <c r="I640" s="38">
        <v>0.41666666666666669</v>
      </c>
      <c r="J640" s="31" t="s">
        <v>57</v>
      </c>
      <c r="K640" s="31" t="s">
        <v>105</v>
      </c>
      <c r="L640" s="31" t="s">
        <v>125</v>
      </c>
      <c r="M640" s="31" t="s">
        <v>995</v>
      </c>
      <c r="S640" s="29">
        <v>35740</v>
      </c>
      <c r="T640" s="170"/>
      <c r="U640" s="31"/>
      <c r="V640" s="31"/>
      <c r="W640" s="31"/>
      <c r="X640" s="31"/>
      <c r="Y640" s="31"/>
      <c r="Z640" s="31"/>
      <c r="AA640" s="31"/>
      <c r="AB640" s="38"/>
      <c r="AC640" s="31"/>
      <c r="AD640" s="31"/>
      <c r="AE640" s="31"/>
      <c r="AF640" s="31"/>
      <c r="AL640" s="29"/>
      <c r="AM640" s="31"/>
      <c r="AN640" s="31"/>
      <c r="AO640" s="31"/>
      <c r="AP640" s="31"/>
      <c r="AQ640" s="31"/>
      <c r="AR640" s="31"/>
      <c r="AS640" s="31"/>
      <c r="AT640" s="31"/>
      <c r="AU640" s="38"/>
      <c r="AV640" s="31"/>
      <c r="AW640" s="31"/>
      <c r="AX640" s="31"/>
      <c r="AY640" s="31"/>
      <c r="BD640" s="29"/>
      <c r="BE640" s="29"/>
      <c r="BF640" s="29"/>
    </row>
    <row r="641" spans="1:58" s="23" customFormat="1" ht="54" customHeight="1" x14ac:dyDescent="1.3">
      <c r="A641" s="31" t="s">
        <v>39978</v>
      </c>
      <c r="B641" s="31" t="s">
        <v>6916</v>
      </c>
      <c r="C641" s="31" t="s">
        <v>39979</v>
      </c>
      <c r="D641" s="31" t="s">
        <v>39980</v>
      </c>
      <c r="E641" s="31" t="s">
        <v>687</v>
      </c>
      <c r="F641" s="31" t="s">
        <v>123</v>
      </c>
      <c r="G641" s="31" t="s">
        <v>17532</v>
      </c>
      <c r="H641" s="31" t="s">
        <v>37612</v>
      </c>
      <c r="I641" s="38">
        <v>0.41666666666666669</v>
      </c>
      <c r="J641" s="31" t="s">
        <v>57</v>
      </c>
      <c r="K641" s="31" t="s">
        <v>105</v>
      </c>
      <c r="L641" s="31" t="s">
        <v>106</v>
      </c>
      <c r="M641" s="31" t="s">
        <v>995</v>
      </c>
      <c r="S641" s="29">
        <v>43425</v>
      </c>
      <c r="T641" s="170"/>
      <c r="U641" s="31"/>
      <c r="V641" s="31"/>
      <c r="W641" s="31"/>
      <c r="X641" s="31"/>
      <c r="Y641" s="31"/>
      <c r="Z641" s="31"/>
      <c r="AA641" s="31"/>
      <c r="AB641" s="38"/>
      <c r="AC641" s="31"/>
      <c r="AD641" s="31"/>
      <c r="AE641" s="31"/>
      <c r="AF641" s="31"/>
      <c r="AL641" s="29"/>
      <c r="AM641" s="31"/>
      <c r="AN641" s="31"/>
      <c r="AO641" s="31"/>
      <c r="AP641" s="31"/>
      <c r="AQ641" s="31"/>
      <c r="AR641" s="31"/>
      <c r="AS641" s="31"/>
      <c r="AT641" s="31"/>
      <c r="AU641" s="38"/>
      <c r="AV641" s="31"/>
      <c r="AW641" s="31"/>
      <c r="AX641" s="31"/>
      <c r="AY641" s="31"/>
      <c r="BD641" s="29"/>
      <c r="BE641" s="29"/>
      <c r="BF641" s="29"/>
    </row>
    <row r="642" spans="1:58" s="23" customFormat="1" ht="54" customHeight="1" x14ac:dyDescent="1.3">
      <c r="A642" s="31" t="s">
        <v>39981</v>
      </c>
      <c r="B642" s="31" t="s">
        <v>39982</v>
      </c>
      <c r="C642" s="31" t="s">
        <v>39983</v>
      </c>
      <c r="D642" s="31" t="s">
        <v>39984</v>
      </c>
      <c r="E642" s="31" t="s">
        <v>687</v>
      </c>
      <c r="F642" s="31" t="s">
        <v>123</v>
      </c>
      <c r="G642" s="31" t="s">
        <v>17532</v>
      </c>
      <c r="H642" s="31" t="s">
        <v>37612</v>
      </c>
      <c r="I642" s="38">
        <v>0.41666666666666669</v>
      </c>
      <c r="J642" s="31" t="s">
        <v>57</v>
      </c>
      <c r="K642" s="31" t="s">
        <v>105</v>
      </c>
      <c r="L642" s="31" t="s">
        <v>106</v>
      </c>
      <c r="M642" s="31" t="s">
        <v>995</v>
      </c>
      <c r="S642" s="29">
        <v>43425</v>
      </c>
      <c r="T642" s="170"/>
      <c r="U642" s="31"/>
      <c r="V642" s="31"/>
      <c r="W642" s="31"/>
      <c r="X642" s="31"/>
      <c r="Y642" s="31"/>
      <c r="Z642" s="31"/>
      <c r="AA642" s="31"/>
      <c r="AB642" s="38"/>
      <c r="AC642" s="31"/>
      <c r="AD642" s="31"/>
      <c r="AE642" s="31"/>
      <c r="AF642" s="31"/>
      <c r="AL642" s="29"/>
      <c r="AM642" s="31"/>
      <c r="AN642" s="31"/>
      <c r="AO642" s="31"/>
      <c r="AP642" s="31"/>
      <c r="AQ642" s="31"/>
      <c r="AR642" s="31"/>
      <c r="AS642" s="31"/>
      <c r="AT642" s="31"/>
      <c r="AU642" s="38"/>
      <c r="AV642" s="31"/>
      <c r="AW642" s="31"/>
      <c r="AX642" s="31"/>
      <c r="AY642" s="31"/>
      <c r="BD642" s="29"/>
      <c r="BE642" s="29"/>
      <c r="BF642" s="29"/>
    </row>
    <row r="643" spans="1:58" s="23" customFormat="1" ht="54" customHeight="1" x14ac:dyDescent="1.3">
      <c r="A643" s="31" t="s">
        <v>39985</v>
      </c>
      <c r="B643" s="31" t="s">
        <v>39986</v>
      </c>
      <c r="C643" s="31" t="s">
        <v>39987</v>
      </c>
      <c r="D643" s="31" t="s">
        <v>39988</v>
      </c>
      <c r="E643" s="31" t="s">
        <v>687</v>
      </c>
      <c r="F643" s="31" t="s">
        <v>123</v>
      </c>
      <c r="G643" s="31" t="s">
        <v>17532</v>
      </c>
      <c r="H643" s="31" t="s">
        <v>37612</v>
      </c>
      <c r="I643" s="38">
        <v>0.41666666666666669</v>
      </c>
      <c r="J643" s="31" t="s">
        <v>57</v>
      </c>
      <c r="K643" s="31" t="s">
        <v>105</v>
      </c>
      <c r="L643" s="31" t="s">
        <v>106</v>
      </c>
      <c r="M643" s="31" t="s">
        <v>995</v>
      </c>
      <c r="S643" s="29">
        <v>43425</v>
      </c>
      <c r="T643" s="170"/>
      <c r="U643" s="31"/>
      <c r="V643" s="31"/>
      <c r="W643" s="31"/>
      <c r="X643" s="31"/>
      <c r="Y643" s="31"/>
      <c r="Z643" s="31"/>
      <c r="AA643" s="31"/>
      <c r="AB643" s="38"/>
      <c r="AC643" s="31"/>
      <c r="AD643" s="31"/>
      <c r="AE643" s="31"/>
      <c r="AF643" s="31"/>
      <c r="AL643" s="29"/>
      <c r="AM643" s="31"/>
      <c r="AN643" s="31"/>
      <c r="AO643" s="31"/>
      <c r="AP643" s="31"/>
      <c r="AQ643" s="31"/>
      <c r="AR643" s="31"/>
      <c r="AS643" s="31"/>
      <c r="AT643" s="31"/>
      <c r="AU643" s="38"/>
      <c r="AV643" s="31"/>
      <c r="AW643" s="31"/>
      <c r="AX643" s="31"/>
      <c r="AY643" s="31"/>
      <c r="BD643" s="29"/>
      <c r="BE643" s="29"/>
      <c r="BF643" s="29"/>
    </row>
    <row r="644" spans="1:58" s="23" customFormat="1" ht="54" customHeight="1" x14ac:dyDescent="1.3">
      <c r="A644" s="31" t="s">
        <v>39989</v>
      </c>
      <c r="B644" s="31" t="s">
        <v>13809</v>
      </c>
      <c r="C644" s="31" t="s">
        <v>39990</v>
      </c>
      <c r="D644" s="31" t="s">
        <v>39991</v>
      </c>
      <c r="E644" s="31" t="s">
        <v>687</v>
      </c>
      <c r="F644" s="31" t="s">
        <v>123</v>
      </c>
      <c r="G644" s="31" t="s">
        <v>17532</v>
      </c>
      <c r="H644" s="31" t="s">
        <v>37612</v>
      </c>
      <c r="I644" s="38">
        <v>0.41666666666666669</v>
      </c>
      <c r="J644" s="31" t="s">
        <v>57</v>
      </c>
      <c r="K644" s="31" t="s">
        <v>105</v>
      </c>
      <c r="L644" s="31" t="s">
        <v>106</v>
      </c>
      <c r="M644" s="31" t="s">
        <v>995</v>
      </c>
      <c r="S644" s="29">
        <v>43425</v>
      </c>
      <c r="T644" s="170"/>
      <c r="U644" s="31"/>
      <c r="V644" s="31"/>
      <c r="W644" s="31"/>
      <c r="X644" s="31"/>
      <c r="Y644" s="31"/>
      <c r="Z644" s="31"/>
      <c r="AA644" s="31"/>
      <c r="AB644" s="38"/>
      <c r="AC644" s="31"/>
      <c r="AD644" s="31"/>
      <c r="AE644" s="31"/>
      <c r="AF644" s="31"/>
      <c r="AL644" s="29"/>
      <c r="AM644" s="31"/>
      <c r="AN644" s="31"/>
      <c r="AO644" s="31"/>
      <c r="AP644" s="31"/>
      <c r="AQ644" s="31"/>
      <c r="AR644" s="31"/>
      <c r="AS644" s="31"/>
      <c r="AT644" s="31"/>
      <c r="AU644" s="38"/>
      <c r="AV644" s="31"/>
      <c r="AW644" s="31"/>
      <c r="AX644" s="31"/>
      <c r="AY644" s="31"/>
      <c r="BD644" s="29"/>
      <c r="BE644" s="29"/>
      <c r="BF644" s="29"/>
    </row>
    <row r="645" spans="1:58" s="23" customFormat="1" ht="54" customHeight="1" x14ac:dyDescent="1.3">
      <c r="A645" s="31" t="s">
        <v>39992</v>
      </c>
      <c r="B645" s="31" t="s">
        <v>16788</v>
      </c>
      <c r="C645" s="31" t="s">
        <v>39993</v>
      </c>
      <c r="D645" s="31" t="s">
        <v>39994</v>
      </c>
      <c r="E645" s="31" t="s">
        <v>687</v>
      </c>
      <c r="F645" s="31" t="s">
        <v>102</v>
      </c>
      <c r="G645" s="31" t="s">
        <v>16324</v>
      </c>
      <c r="H645" s="31" t="s">
        <v>39273</v>
      </c>
      <c r="I645" s="38">
        <v>0.41666666666666669</v>
      </c>
      <c r="J645" s="31" t="s">
        <v>57</v>
      </c>
      <c r="K645" s="31" t="s">
        <v>105</v>
      </c>
      <c r="L645" s="31" t="s">
        <v>106</v>
      </c>
      <c r="M645" s="31" t="s">
        <v>491</v>
      </c>
      <c r="S645" s="29">
        <v>25200</v>
      </c>
      <c r="T645" s="170"/>
      <c r="U645" s="31"/>
      <c r="V645" s="31"/>
      <c r="W645" s="31"/>
      <c r="X645" s="31"/>
      <c r="Y645" s="31"/>
      <c r="Z645" s="31"/>
      <c r="AA645" s="31"/>
      <c r="AB645" s="38"/>
      <c r="AC645" s="31"/>
      <c r="AD645" s="31"/>
      <c r="AE645" s="31"/>
      <c r="AF645" s="31"/>
      <c r="AL645" s="29"/>
      <c r="AM645" s="31"/>
      <c r="AN645" s="31"/>
      <c r="AO645" s="31"/>
      <c r="AP645" s="31"/>
      <c r="AQ645" s="31"/>
      <c r="AR645" s="31"/>
      <c r="AS645" s="31"/>
      <c r="AT645" s="31"/>
      <c r="AU645" s="38"/>
      <c r="AV645" s="31"/>
      <c r="AW645" s="31"/>
      <c r="AX645" s="31"/>
      <c r="AY645" s="31"/>
      <c r="BD645" s="29"/>
      <c r="BE645" s="29"/>
      <c r="BF645" s="29"/>
    </row>
    <row r="646" spans="1:58" s="23" customFormat="1" ht="54" customHeight="1" x14ac:dyDescent="1.3">
      <c r="A646" s="31" t="s">
        <v>39995</v>
      </c>
      <c r="B646" s="31" t="s">
        <v>23838</v>
      </c>
      <c r="C646" s="31" t="s">
        <v>39996</v>
      </c>
      <c r="D646" s="31" t="s">
        <v>39997</v>
      </c>
      <c r="E646" s="31" t="s">
        <v>688</v>
      </c>
      <c r="F646" s="31" t="s">
        <v>123</v>
      </c>
      <c r="G646" s="31" t="s">
        <v>16287</v>
      </c>
      <c r="H646" s="31" t="s">
        <v>33148</v>
      </c>
      <c r="I646" s="38">
        <v>0.41666666666666669</v>
      </c>
      <c r="J646" s="31" t="s">
        <v>57</v>
      </c>
      <c r="K646" s="31" t="s">
        <v>105</v>
      </c>
      <c r="L646" s="31" t="s">
        <v>106</v>
      </c>
      <c r="M646" s="31" t="s">
        <v>194</v>
      </c>
      <c r="S646" s="29">
        <v>38950</v>
      </c>
      <c r="T646" s="170"/>
      <c r="U646" s="31"/>
      <c r="V646" s="31"/>
      <c r="W646" s="31"/>
      <c r="X646" s="31"/>
      <c r="Y646" s="31"/>
      <c r="Z646" s="31"/>
      <c r="AA646" s="31"/>
      <c r="AB646" s="38"/>
      <c r="AC646" s="31"/>
      <c r="AD646" s="31"/>
      <c r="AE646" s="31"/>
      <c r="AF646" s="31"/>
      <c r="AL646" s="29"/>
      <c r="AM646" s="31"/>
      <c r="AN646" s="31"/>
      <c r="AO646" s="31"/>
      <c r="AP646" s="31"/>
      <c r="AQ646" s="31"/>
      <c r="AR646" s="31"/>
      <c r="AS646" s="31"/>
      <c r="AT646" s="31"/>
      <c r="AU646" s="38"/>
      <c r="AV646" s="31"/>
      <c r="AW646" s="31"/>
      <c r="AX646" s="31"/>
      <c r="AY646" s="31"/>
      <c r="BD646" s="29"/>
      <c r="BE646" s="29"/>
      <c r="BF646" s="29"/>
    </row>
    <row r="647" spans="1:58" s="23" customFormat="1" ht="54" customHeight="1" x14ac:dyDescent="1.3">
      <c r="A647" s="31" t="s">
        <v>39998</v>
      </c>
      <c r="B647" s="31" t="s">
        <v>39999</v>
      </c>
      <c r="C647" s="31" t="s">
        <v>40000</v>
      </c>
      <c r="D647" s="31" t="s">
        <v>40001</v>
      </c>
      <c r="E647" s="31" t="s">
        <v>688</v>
      </c>
      <c r="F647" s="31" t="s">
        <v>123</v>
      </c>
      <c r="G647" s="31" t="s">
        <v>16287</v>
      </c>
      <c r="H647" s="31" t="s">
        <v>33148</v>
      </c>
      <c r="I647" s="38">
        <v>0.41666666666666669</v>
      </c>
      <c r="J647" s="31" t="s">
        <v>57</v>
      </c>
      <c r="K647" s="31" t="s">
        <v>105</v>
      </c>
      <c r="L647" s="31" t="s">
        <v>106</v>
      </c>
      <c r="M647" s="31" t="s">
        <v>194</v>
      </c>
      <c r="S647" s="29">
        <v>38950</v>
      </c>
      <c r="T647" s="170"/>
      <c r="U647" s="31"/>
      <c r="V647" s="31"/>
      <c r="W647" s="31"/>
      <c r="X647" s="31"/>
      <c r="Y647" s="31"/>
      <c r="Z647" s="31"/>
      <c r="AA647" s="31"/>
      <c r="AB647" s="38"/>
      <c r="AC647" s="31"/>
      <c r="AD647" s="31"/>
      <c r="AE647" s="31"/>
      <c r="AF647" s="31"/>
      <c r="AL647" s="29"/>
      <c r="AM647" s="31"/>
      <c r="AN647" s="31"/>
      <c r="AO647" s="31"/>
      <c r="AP647" s="31"/>
      <c r="AQ647" s="31"/>
      <c r="AR647" s="31"/>
      <c r="AS647" s="31"/>
      <c r="AT647" s="31"/>
      <c r="AU647" s="38"/>
      <c r="AV647" s="31"/>
      <c r="AW647" s="31"/>
      <c r="AX647" s="31"/>
      <c r="AY647" s="31"/>
      <c r="BD647" s="29"/>
      <c r="BE647" s="29"/>
      <c r="BF647" s="29"/>
    </row>
    <row r="648" spans="1:58" s="23" customFormat="1" ht="54" customHeight="1" x14ac:dyDescent="1.3">
      <c r="A648" s="31" t="s">
        <v>40002</v>
      </c>
      <c r="B648" s="31" t="s">
        <v>8069</v>
      </c>
      <c r="C648" s="31" t="s">
        <v>40003</v>
      </c>
      <c r="D648" s="31" t="s">
        <v>40004</v>
      </c>
      <c r="E648" s="31" t="s">
        <v>688</v>
      </c>
      <c r="F648" s="31" t="s">
        <v>123</v>
      </c>
      <c r="G648" s="31" t="s">
        <v>16287</v>
      </c>
      <c r="H648" s="31" t="s">
        <v>33148</v>
      </c>
      <c r="I648" s="38">
        <v>0.41666666666666669</v>
      </c>
      <c r="J648" s="31" t="s">
        <v>57</v>
      </c>
      <c r="K648" s="31" t="s">
        <v>105</v>
      </c>
      <c r="L648" s="31" t="s">
        <v>106</v>
      </c>
      <c r="M648" s="31" t="s">
        <v>194</v>
      </c>
      <c r="S648" s="29">
        <v>38950</v>
      </c>
      <c r="T648" s="170"/>
      <c r="U648" s="31"/>
      <c r="V648" s="31"/>
      <c r="W648" s="31"/>
      <c r="X648" s="31"/>
      <c r="Y648" s="31"/>
      <c r="Z648" s="31"/>
      <c r="AA648" s="31"/>
      <c r="AB648" s="38"/>
      <c r="AC648" s="31"/>
      <c r="AD648" s="31"/>
      <c r="AE648" s="31"/>
      <c r="AF648" s="31"/>
      <c r="AL648" s="29"/>
      <c r="AM648" s="31"/>
      <c r="AN648" s="31"/>
      <c r="AO648" s="31"/>
      <c r="AP648" s="31"/>
      <c r="AQ648" s="31"/>
      <c r="AR648" s="31"/>
      <c r="AS648" s="31"/>
      <c r="AT648" s="31"/>
      <c r="AU648" s="38"/>
      <c r="AV648" s="31"/>
      <c r="AW648" s="31"/>
      <c r="AX648" s="31"/>
      <c r="AY648" s="31"/>
      <c r="BD648" s="29"/>
      <c r="BE648" s="29"/>
      <c r="BF648" s="29"/>
    </row>
    <row r="649" spans="1:58" s="23" customFormat="1" ht="54" customHeight="1" x14ac:dyDescent="1.3">
      <c r="A649" s="31" t="s">
        <v>40005</v>
      </c>
      <c r="B649" s="31" t="s">
        <v>40006</v>
      </c>
      <c r="C649" s="31" t="s">
        <v>40007</v>
      </c>
      <c r="D649" s="31" t="s">
        <v>40008</v>
      </c>
      <c r="E649" s="31" t="s">
        <v>101</v>
      </c>
      <c r="F649" s="31" t="s">
        <v>102</v>
      </c>
      <c r="G649" s="31" t="s">
        <v>16267</v>
      </c>
      <c r="H649" s="31" t="s">
        <v>39273</v>
      </c>
      <c r="I649" s="38">
        <v>0.125</v>
      </c>
      <c r="J649" s="31" t="s">
        <v>57</v>
      </c>
      <c r="K649" s="31" t="s">
        <v>105</v>
      </c>
      <c r="L649" s="31" t="s">
        <v>106</v>
      </c>
      <c r="M649" s="31" t="s">
        <v>491</v>
      </c>
      <c r="S649" s="29">
        <v>26200</v>
      </c>
      <c r="T649" s="170"/>
      <c r="U649" s="31"/>
      <c r="V649" s="31"/>
      <c r="W649" s="31"/>
      <c r="X649" s="31"/>
      <c r="Y649" s="31"/>
      <c r="Z649" s="31"/>
      <c r="AA649" s="31"/>
      <c r="AB649" s="38"/>
      <c r="AC649" s="31"/>
      <c r="AD649" s="31"/>
      <c r="AE649" s="31"/>
      <c r="AF649" s="31"/>
      <c r="AL649" s="29"/>
      <c r="AM649" s="31"/>
      <c r="AN649" s="31"/>
      <c r="AO649" s="31"/>
      <c r="AP649" s="31"/>
      <c r="AQ649" s="31"/>
      <c r="AR649" s="31"/>
      <c r="AS649" s="31"/>
      <c r="AT649" s="31"/>
      <c r="AU649" s="38"/>
      <c r="AV649" s="31"/>
      <c r="AW649" s="31"/>
      <c r="AX649" s="31"/>
      <c r="AY649" s="31"/>
      <c r="BD649" s="29"/>
      <c r="BE649" s="29"/>
      <c r="BF649" s="29"/>
    </row>
    <row r="650" spans="1:58" s="23" customFormat="1" ht="54" customHeight="1" x14ac:dyDescent="1.3">
      <c r="A650" s="31" t="s">
        <v>40009</v>
      </c>
      <c r="B650" s="31" t="s">
        <v>40010</v>
      </c>
      <c r="C650" s="31" t="s">
        <v>40011</v>
      </c>
      <c r="D650" s="31" t="s">
        <v>40012</v>
      </c>
      <c r="E650" s="31" t="s">
        <v>101</v>
      </c>
      <c r="F650" s="31" t="s">
        <v>102</v>
      </c>
      <c r="G650" s="31" t="s">
        <v>16267</v>
      </c>
      <c r="H650" s="31" t="s">
        <v>39273</v>
      </c>
      <c r="I650" s="38">
        <v>0.125</v>
      </c>
      <c r="J650" s="31" t="s">
        <v>57</v>
      </c>
      <c r="K650" s="31" t="s">
        <v>105</v>
      </c>
      <c r="L650" s="31" t="s">
        <v>106</v>
      </c>
      <c r="M650" s="31" t="s">
        <v>491</v>
      </c>
      <c r="S650" s="29">
        <v>26200</v>
      </c>
      <c r="T650" s="170"/>
      <c r="U650" s="31"/>
      <c r="V650" s="31"/>
      <c r="W650" s="31"/>
      <c r="X650" s="31"/>
      <c r="Y650" s="31"/>
      <c r="Z650" s="31"/>
      <c r="AA650" s="31"/>
      <c r="AB650" s="38"/>
      <c r="AC650" s="31"/>
      <c r="AD650" s="31"/>
      <c r="AE650" s="31"/>
      <c r="AF650" s="31"/>
      <c r="AL650" s="29"/>
      <c r="AM650" s="31"/>
      <c r="AN650" s="31"/>
      <c r="AO650" s="31"/>
      <c r="AP650" s="31"/>
      <c r="AQ650" s="31"/>
      <c r="AR650" s="31"/>
      <c r="AS650" s="31"/>
      <c r="AT650" s="31"/>
      <c r="AU650" s="38"/>
      <c r="AV650" s="31"/>
      <c r="AW650" s="31"/>
      <c r="AX650" s="31"/>
      <c r="AY650" s="31"/>
      <c r="BD650" s="29"/>
      <c r="BE650" s="29"/>
      <c r="BF650" s="29"/>
    </row>
    <row r="651" spans="1:58" s="23" customFormat="1" ht="54" customHeight="1" x14ac:dyDescent="1.3">
      <c r="A651" s="31" t="s">
        <v>40013</v>
      </c>
      <c r="B651" s="31" t="s">
        <v>28930</v>
      </c>
      <c r="C651" s="31" t="s">
        <v>40014</v>
      </c>
      <c r="D651" s="31" t="s">
        <v>40015</v>
      </c>
      <c r="E651" s="31" t="s">
        <v>687</v>
      </c>
      <c r="F651" s="31" t="s">
        <v>102</v>
      </c>
      <c r="G651" s="31" t="s">
        <v>16324</v>
      </c>
      <c r="H651" s="31" t="s">
        <v>39273</v>
      </c>
      <c r="I651" s="38">
        <v>0.60416666666666663</v>
      </c>
      <c r="J651" s="31" t="s">
        <v>1659</v>
      </c>
      <c r="K651" s="31" t="s">
        <v>105</v>
      </c>
      <c r="L651" s="31" t="s">
        <v>106</v>
      </c>
      <c r="M651" s="31" t="s">
        <v>491</v>
      </c>
      <c r="S651" s="29">
        <v>25200</v>
      </c>
      <c r="T651" s="170"/>
      <c r="U651" s="31"/>
      <c r="V651" s="31"/>
      <c r="W651" s="31"/>
      <c r="X651" s="31"/>
      <c r="Y651" s="31"/>
      <c r="Z651" s="31"/>
      <c r="AA651" s="31"/>
      <c r="AB651" s="38"/>
      <c r="AC651" s="31"/>
      <c r="AD651" s="31"/>
      <c r="AE651" s="31"/>
      <c r="AF651" s="31"/>
      <c r="AL651" s="29"/>
      <c r="AM651" s="31"/>
      <c r="AN651" s="31"/>
      <c r="AO651" s="31"/>
      <c r="AP651" s="31"/>
      <c r="AQ651" s="31"/>
      <c r="AR651" s="31"/>
      <c r="AS651" s="31"/>
      <c r="AT651" s="31"/>
      <c r="AU651" s="38"/>
      <c r="AV651" s="31"/>
      <c r="AW651" s="31"/>
      <c r="AX651" s="31"/>
      <c r="AY651" s="31"/>
      <c r="BD651" s="29"/>
      <c r="BE651" s="29"/>
      <c r="BF651" s="29"/>
    </row>
    <row r="652" spans="1:58" s="23" customFormat="1" ht="54" customHeight="1" x14ac:dyDescent="1.3">
      <c r="A652" s="31" t="s">
        <v>40016</v>
      </c>
      <c r="B652" s="31" t="s">
        <v>40017</v>
      </c>
      <c r="C652" s="31" t="s">
        <v>40018</v>
      </c>
      <c r="D652" s="31" t="s">
        <v>40019</v>
      </c>
      <c r="E652" s="31" t="s">
        <v>687</v>
      </c>
      <c r="F652" s="31" t="s">
        <v>102</v>
      </c>
      <c r="G652" s="31" t="s">
        <v>16324</v>
      </c>
      <c r="H652" s="31" t="s">
        <v>39273</v>
      </c>
      <c r="I652" s="38">
        <v>0.60416666666666663</v>
      </c>
      <c r="J652" s="31" t="s">
        <v>1659</v>
      </c>
      <c r="K652" s="31" t="s">
        <v>105</v>
      </c>
      <c r="L652" s="31" t="s">
        <v>106</v>
      </c>
      <c r="M652" s="31" t="s">
        <v>491</v>
      </c>
      <c r="S652" s="29">
        <v>25200</v>
      </c>
      <c r="T652" s="170"/>
      <c r="U652" s="31"/>
      <c r="V652" s="31"/>
      <c r="W652" s="31"/>
      <c r="X652" s="31"/>
      <c r="Y652" s="31"/>
      <c r="Z652" s="31"/>
      <c r="AA652" s="31"/>
      <c r="AB652" s="38"/>
      <c r="AC652" s="31"/>
      <c r="AD652" s="31"/>
      <c r="AE652" s="31"/>
      <c r="AF652" s="31"/>
      <c r="AL652" s="29"/>
      <c r="AM652" s="31"/>
      <c r="AN652" s="31"/>
      <c r="AO652" s="31"/>
      <c r="AP652" s="31"/>
      <c r="AQ652" s="31"/>
      <c r="AR652" s="31"/>
      <c r="AS652" s="31"/>
      <c r="AT652" s="31"/>
      <c r="AU652" s="38"/>
      <c r="AV652" s="31"/>
      <c r="AW652" s="31"/>
      <c r="AX652" s="31"/>
      <c r="AY652" s="31"/>
      <c r="BD652" s="29"/>
      <c r="BE652" s="29"/>
      <c r="BF652" s="29"/>
    </row>
    <row r="653" spans="1:58" s="23" customFormat="1" ht="54" customHeight="1" x14ac:dyDescent="1.3">
      <c r="A653" s="31" t="s">
        <v>40020</v>
      </c>
      <c r="B653" s="31" t="s">
        <v>40021</v>
      </c>
      <c r="C653" s="31" t="s">
        <v>40022</v>
      </c>
      <c r="D653" s="31" t="s">
        <v>40023</v>
      </c>
      <c r="E653" s="31" t="s">
        <v>101</v>
      </c>
      <c r="F653" s="31" t="s">
        <v>123</v>
      </c>
      <c r="G653" s="31" t="s">
        <v>16223</v>
      </c>
      <c r="H653" s="31" t="s">
        <v>37612</v>
      </c>
      <c r="I653" s="38">
        <v>0.32291666666666669</v>
      </c>
      <c r="J653" s="31" t="s">
        <v>1659</v>
      </c>
      <c r="K653" s="31" t="s">
        <v>105</v>
      </c>
      <c r="L653" s="31" t="s">
        <v>106</v>
      </c>
      <c r="M653" s="31" t="s">
        <v>995</v>
      </c>
      <c r="S653" s="29">
        <v>43925</v>
      </c>
      <c r="T653" s="170"/>
      <c r="U653" s="31"/>
      <c r="V653" s="31"/>
      <c r="W653" s="31"/>
      <c r="X653" s="31"/>
      <c r="Y653" s="31"/>
      <c r="Z653" s="31"/>
      <c r="AA653" s="31"/>
      <c r="AB653" s="38"/>
      <c r="AC653" s="31"/>
      <c r="AD653" s="31"/>
      <c r="AE653" s="31"/>
      <c r="AF653" s="31"/>
      <c r="AL653" s="29"/>
      <c r="AM653" s="31"/>
      <c r="AN653" s="31"/>
      <c r="AO653" s="31"/>
      <c r="AP653" s="31"/>
      <c r="AQ653" s="31"/>
      <c r="AR653" s="31"/>
      <c r="AS653" s="31"/>
      <c r="AT653" s="31"/>
      <c r="AU653" s="38"/>
      <c r="AV653" s="31"/>
      <c r="AW653" s="31"/>
      <c r="AX653" s="31"/>
      <c r="AY653" s="31"/>
      <c r="BD653" s="29"/>
      <c r="BE653" s="29"/>
      <c r="BF653" s="29"/>
    </row>
    <row r="654" spans="1:58" s="23" customFormat="1" ht="54" customHeight="1" x14ac:dyDescent="1.3">
      <c r="A654" s="685" t="s">
        <v>40507</v>
      </c>
      <c r="B654" s="686"/>
      <c r="C654" s="686"/>
      <c r="D654" s="686"/>
      <c r="E654" s="686"/>
      <c r="F654" s="686"/>
      <c r="G654" s="686"/>
      <c r="H654" s="686"/>
      <c r="I654" s="686"/>
      <c r="J654" s="686"/>
      <c r="K654" s="686"/>
      <c r="L654" s="686"/>
      <c r="M654" s="687"/>
      <c r="S654" s="29"/>
      <c r="T654" s="652">
        <v>340000</v>
      </c>
      <c r="U654" s="31"/>
      <c r="V654" s="31"/>
      <c r="W654" s="31"/>
      <c r="X654" s="31"/>
      <c r="Y654" s="31"/>
      <c r="Z654" s="31"/>
      <c r="AA654" s="31"/>
      <c r="AB654" s="38"/>
      <c r="AC654" s="31"/>
      <c r="AD654" s="31"/>
      <c r="AE654" s="31"/>
      <c r="AF654" s="31"/>
      <c r="AK654" s="29"/>
      <c r="AL654" s="29"/>
      <c r="AM654" s="29"/>
    </row>
    <row r="655" spans="1:58" s="23" customFormat="1" ht="54" customHeight="1" x14ac:dyDescent="1.3">
      <c r="A655" s="685" t="s">
        <v>40506</v>
      </c>
      <c r="B655" s="686"/>
      <c r="C655" s="686"/>
      <c r="D655" s="686"/>
      <c r="E655" s="686"/>
      <c r="F655" s="686"/>
      <c r="G655" s="686"/>
      <c r="H655" s="686"/>
      <c r="I655" s="686"/>
      <c r="J655" s="686"/>
      <c r="K655" s="686"/>
      <c r="L655" s="686"/>
      <c r="M655" s="687"/>
      <c r="S655" s="29"/>
      <c r="T655" s="170">
        <v>367000</v>
      </c>
      <c r="U655" s="31"/>
      <c r="V655" s="31"/>
      <c r="W655" s="31"/>
      <c r="X655" s="31"/>
      <c r="Y655" s="31"/>
      <c r="Z655" s="31"/>
      <c r="AA655" s="31"/>
      <c r="AB655" s="38"/>
      <c r="AC655" s="31"/>
      <c r="AD655" s="31"/>
      <c r="AE655" s="31"/>
      <c r="AF655" s="31"/>
      <c r="AK655" s="29"/>
      <c r="AL655" s="29"/>
      <c r="AM655" s="29"/>
    </row>
    <row r="656" spans="1:58" s="23" customFormat="1" ht="54" customHeight="1" x14ac:dyDescent="1.3">
      <c r="A656" s="688" t="s">
        <v>41448</v>
      </c>
      <c r="B656" s="716"/>
      <c r="C656" s="716"/>
      <c r="D656" s="716"/>
      <c r="E656" s="716"/>
      <c r="F656" s="716"/>
      <c r="G656" s="716"/>
      <c r="H656" s="716"/>
      <c r="I656" s="716"/>
      <c r="J656" s="716"/>
      <c r="K656" s="716"/>
      <c r="L656" s="716"/>
      <c r="M656" s="717"/>
      <c r="S656" s="29"/>
      <c r="T656" s="31"/>
      <c r="U656" s="31"/>
      <c r="V656" s="31"/>
      <c r="W656" s="31"/>
      <c r="X656" s="31"/>
      <c r="Y656" s="31"/>
      <c r="Z656" s="31"/>
      <c r="AA656" s="31"/>
      <c r="AB656" s="38"/>
      <c r="AC656" s="31"/>
      <c r="AD656" s="31"/>
      <c r="AE656" s="31"/>
      <c r="AF656" s="31"/>
      <c r="AL656" s="29"/>
      <c r="AM656" s="170"/>
      <c r="AN656" s="31"/>
      <c r="AO656" s="31"/>
      <c r="AP656" s="31"/>
      <c r="AQ656" s="31"/>
      <c r="AR656" s="31"/>
      <c r="AS656" s="31"/>
      <c r="AT656" s="31"/>
      <c r="AU656" s="38"/>
      <c r="AV656" s="31"/>
      <c r="AW656" s="31"/>
      <c r="AX656" s="31"/>
      <c r="AY656" s="31"/>
      <c r="BD656" s="29"/>
      <c r="BE656" s="29"/>
      <c r="BF656" s="29"/>
    </row>
    <row r="657" spans="1:58" s="23" customFormat="1" ht="54" customHeight="1" x14ac:dyDescent="1.3">
      <c r="A657" s="675" t="s">
        <v>41262</v>
      </c>
      <c r="B657" s="675" t="s">
        <v>41263</v>
      </c>
      <c r="C657" s="675" t="s">
        <v>41264</v>
      </c>
      <c r="D657" s="675" t="s">
        <v>41265</v>
      </c>
      <c r="E657" s="675" t="s">
        <v>688</v>
      </c>
      <c r="F657" s="675" t="s">
        <v>123</v>
      </c>
      <c r="G657" s="675" t="s">
        <v>16287</v>
      </c>
      <c r="H657" s="675" t="s">
        <v>37612</v>
      </c>
      <c r="I657" s="676">
        <v>0.41666666666666669</v>
      </c>
      <c r="J657" s="675" t="s">
        <v>1659</v>
      </c>
      <c r="K657" s="675" t="s">
        <v>105</v>
      </c>
      <c r="L657" s="675" t="s">
        <v>106</v>
      </c>
      <c r="M657" s="675" t="s">
        <v>194</v>
      </c>
      <c r="S657" s="29">
        <v>40200</v>
      </c>
      <c r="T657" s="31"/>
      <c r="U657" s="31"/>
      <c r="V657" s="31"/>
      <c r="W657" s="31"/>
      <c r="X657" s="31"/>
      <c r="Y657" s="31"/>
      <c r="Z657" s="31"/>
      <c r="AA657" s="31"/>
      <c r="AB657" s="38"/>
      <c r="AC657" s="31"/>
      <c r="AD657" s="31"/>
      <c r="AE657" s="31"/>
      <c r="AF657" s="31"/>
      <c r="AL657" s="29"/>
      <c r="AM657" s="170"/>
      <c r="AN657" s="31"/>
      <c r="AO657" s="31"/>
      <c r="AP657" s="31"/>
      <c r="AQ657" s="31"/>
      <c r="AR657" s="31"/>
      <c r="AS657" s="31"/>
      <c r="AT657" s="31"/>
      <c r="AU657" s="38"/>
      <c r="AV657" s="31"/>
      <c r="AW657" s="31"/>
      <c r="AX657" s="31"/>
      <c r="AY657" s="31"/>
      <c r="BD657" s="29"/>
      <c r="BE657" s="29"/>
      <c r="BF657" s="29"/>
    </row>
    <row r="658" spans="1:58" s="23" customFormat="1" ht="54" customHeight="1" x14ac:dyDescent="1.3">
      <c r="A658" s="675" t="s">
        <v>41266</v>
      </c>
      <c r="B658" s="675" t="s">
        <v>3849</v>
      </c>
      <c r="C658" s="675" t="s">
        <v>41267</v>
      </c>
      <c r="D658" s="675" t="s">
        <v>41268</v>
      </c>
      <c r="E658" s="675" t="s">
        <v>688</v>
      </c>
      <c r="F658" s="675" t="s">
        <v>123</v>
      </c>
      <c r="G658" s="675" t="s">
        <v>16287</v>
      </c>
      <c r="H658" s="675" t="s">
        <v>37612</v>
      </c>
      <c r="I658" s="676">
        <v>0.41666666666666669</v>
      </c>
      <c r="J658" s="675" t="s">
        <v>1659</v>
      </c>
      <c r="K658" s="675" t="s">
        <v>105</v>
      </c>
      <c r="L658" s="675" t="s">
        <v>106</v>
      </c>
      <c r="M658" s="675" t="s">
        <v>194</v>
      </c>
      <c r="S658" s="29">
        <v>40200</v>
      </c>
      <c r="T658" s="31"/>
      <c r="U658" s="31"/>
      <c r="V658" s="31"/>
      <c r="W658" s="31"/>
      <c r="X658" s="31"/>
      <c r="Y658" s="31"/>
      <c r="Z658" s="31"/>
      <c r="AA658" s="31"/>
      <c r="AB658" s="38"/>
      <c r="AC658" s="31"/>
      <c r="AD658" s="31"/>
      <c r="AE658" s="31"/>
      <c r="AF658" s="31"/>
      <c r="AL658" s="29"/>
      <c r="AM658" s="170"/>
      <c r="AN658" s="31"/>
      <c r="AO658" s="31"/>
      <c r="AP658" s="31"/>
      <c r="AQ658" s="31"/>
      <c r="AR658" s="31"/>
      <c r="AS658" s="31"/>
      <c r="AT658" s="31"/>
      <c r="AU658" s="38"/>
      <c r="AV658" s="31"/>
      <c r="AW658" s="31"/>
      <c r="AX658" s="31"/>
      <c r="AY658" s="31"/>
      <c r="BD658" s="29"/>
      <c r="BE658" s="29"/>
      <c r="BF658" s="29"/>
    </row>
    <row r="659" spans="1:58" s="23" customFormat="1" ht="54" customHeight="1" x14ac:dyDescent="1.3">
      <c r="A659" s="675" t="s">
        <v>41269</v>
      </c>
      <c r="B659" s="675" t="s">
        <v>23648</v>
      </c>
      <c r="C659" s="675" t="s">
        <v>41270</v>
      </c>
      <c r="D659" s="675" t="s">
        <v>41271</v>
      </c>
      <c r="E659" s="675" t="s">
        <v>688</v>
      </c>
      <c r="F659" s="675" t="s">
        <v>123</v>
      </c>
      <c r="G659" s="675" t="s">
        <v>16287</v>
      </c>
      <c r="H659" s="675" t="s">
        <v>37612</v>
      </c>
      <c r="I659" s="676">
        <v>0.41666666666666669</v>
      </c>
      <c r="J659" s="675" t="s">
        <v>1659</v>
      </c>
      <c r="K659" s="675" t="s">
        <v>105</v>
      </c>
      <c r="L659" s="675" t="s">
        <v>106</v>
      </c>
      <c r="M659" s="675" t="s">
        <v>194</v>
      </c>
      <c r="S659" s="29">
        <v>40200</v>
      </c>
      <c r="T659" s="31"/>
      <c r="U659" s="31"/>
      <c r="V659" s="31"/>
      <c r="W659" s="31"/>
      <c r="X659" s="31"/>
      <c r="Y659" s="31"/>
      <c r="Z659" s="31"/>
      <c r="AA659" s="31"/>
      <c r="AB659" s="38"/>
      <c r="AC659" s="31"/>
      <c r="AD659" s="31"/>
      <c r="AE659" s="31"/>
      <c r="AF659" s="31"/>
      <c r="AL659" s="29"/>
      <c r="AM659" s="170"/>
      <c r="AN659" s="31"/>
      <c r="AO659" s="31"/>
      <c r="AP659" s="31"/>
      <c r="AQ659" s="31"/>
      <c r="AR659" s="31"/>
      <c r="AS659" s="31"/>
      <c r="AT659" s="31"/>
      <c r="AU659" s="38"/>
      <c r="AV659" s="31"/>
      <c r="AW659" s="31"/>
      <c r="AX659" s="31"/>
      <c r="AY659" s="31"/>
      <c r="BD659" s="29"/>
      <c r="BE659" s="29"/>
      <c r="BF659" s="29"/>
    </row>
    <row r="660" spans="1:58" s="23" customFormat="1" ht="54" customHeight="1" x14ac:dyDescent="1.3">
      <c r="A660" s="675" t="s">
        <v>41272</v>
      </c>
      <c r="B660" s="675" t="s">
        <v>41273</v>
      </c>
      <c r="C660" s="675" t="s">
        <v>41274</v>
      </c>
      <c r="D660" s="675" t="s">
        <v>41275</v>
      </c>
      <c r="E660" s="675" t="s">
        <v>688</v>
      </c>
      <c r="F660" s="675" t="s">
        <v>123</v>
      </c>
      <c r="G660" s="675" t="s">
        <v>16287</v>
      </c>
      <c r="H660" s="675" t="s">
        <v>37612</v>
      </c>
      <c r="I660" s="676">
        <v>0.41666666666666669</v>
      </c>
      <c r="J660" s="675" t="s">
        <v>1659</v>
      </c>
      <c r="K660" s="675" t="s">
        <v>105</v>
      </c>
      <c r="L660" s="675" t="s">
        <v>106</v>
      </c>
      <c r="M660" s="675" t="s">
        <v>194</v>
      </c>
      <c r="S660" s="29">
        <v>40200</v>
      </c>
      <c r="T660" s="31"/>
      <c r="U660" s="31"/>
      <c r="V660" s="31"/>
      <c r="W660" s="31"/>
      <c r="X660" s="31"/>
      <c r="Y660" s="31"/>
      <c r="Z660" s="31"/>
      <c r="AA660" s="31"/>
      <c r="AB660" s="38"/>
      <c r="AC660" s="31"/>
      <c r="AD660" s="31"/>
      <c r="AE660" s="31"/>
      <c r="AF660" s="31"/>
      <c r="AL660" s="29"/>
      <c r="AM660" s="170"/>
      <c r="AN660" s="31"/>
      <c r="AO660" s="31"/>
      <c r="AP660" s="31"/>
      <c r="AQ660" s="31"/>
      <c r="AR660" s="31"/>
      <c r="AS660" s="31"/>
      <c r="AT660" s="31"/>
      <c r="AU660" s="38"/>
      <c r="AV660" s="31"/>
      <c r="AW660" s="31"/>
      <c r="AX660" s="31"/>
      <c r="AY660" s="31"/>
      <c r="BD660" s="29"/>
      <c r="BE660" s="29"/>
      <c r="BF660" s="29"/>
    </row>
    <row r="661" spans="1:58" s="23" customFormat="1" ht="54" customHeight="1" x14ac:dyDescent="1.3">
      <c r="A661" s="685" t="s">
        <v>40970</v>
      </c>
      <c r="B661" s="686"/>
      <c r="C661" s="686"/>
      <c r="D661" s="686"/>
      <c r="E661" s="686"/>
      <c r="F661" s="686"/>
      <c r="G661" s="686"/>
      <c r="H661" s="686"/>
      <c r="I661" s="686"/>
      <c r="J661" s="686"/>
      <c r="K661" s="686"/>
      <c r="L661" s="686"/>
      <c r="M661" s="687"/>
      <c r="S661" s="29"/>
      <c r="T661" s="170">
        <v>41000</v>
      </c>
      <c r="U661" s="31"/>
      <c r="V661" s="31"/>
      <c r="W661" s="31"/>
      <c r="X661" s="31"/>
      <c r="Y661" s="31"/>
      <c r="Z661" s="31"/>
      <c r="AA661" s="31"/>
      <c r="AB661" s="38"/>
      <c r="AC661" s="31"/>
      <c r="AD661" s="31"/>
      <c r="AE661" s="31"/>
      <c r="AF661" s="31"/>
      <c r="AK661" s="29"/>
      <c r="AL661" s="29"/>
      <c r="AM661" s="29"/>
    </row>
    <row r="662" spans="1:58" s="23" customFormat="1" ht="54" customHeight="1" x14ac:dyDescent="1.3">
      <c r="A662" s="685" t="s">
        <v>41451</v>
      </c>
      <c r="B662" s="686"/>
      <c r="C662" s="686"/>
      <c r="D662" s="686"/>
      <c r="E662" s="686"/>
      <c r="F662" s="686"/>
      <c r="G662" s="686"/>
      <c r="H662" s="686"/>
      <c r="I662" s="686"/>
      <c r="J662" s="686"/>
      <c r="K662" s="686"/>
      <c r="L662" s="686"/>
      <c r="M662" s="687"/>
      <c r="S662" s="29"/>
      <c r="T662" s="170">
        <v>500000</v>
      </c>
      <c r="U662" s="31"/>
      <c r="V662" s="31"/>
      <c r="W662" s="31"/>
      <c r="X662" s="31"/>
      <c r="Y662" s="31"/>
      <c r="Z662" s="31"/>
      <c r="AA662" s="31"/>
      <c r="AB662" s="38"/>
      <c r="AC662" s="31"/>
      <c r="AD662" s="31"/>
      <c r="AE662" s="31"/>
      <c r="AF662" s="31"/>
      <c r="AK662" s="29"/>
      <c r="AL662" s="29"/>
      <c r="AM662" s="29"/>
    </row>
    <row r="663" spans="1:58" s="23" customFormat="1" ht="54" customHeight="1" x14ac:dyDescent="1.3">
      <c r="A663" s="688" t="s">
        <v>42243</v>
      </c>
      <c r="B663" s="689"/>
      <c r="C663" s="689"/>
      <c r="D663" s="689"/>
      <c r="E663" s="689"/>
      <c r="F663" s="689"/>
      <c r="G663" s="689"/>
      <c r="H663" s="689"/>
      <c r="I663" s="689"/>
      <c r="J663" s="689"/>
      <c r="K663" s="689"/>
      <c r="L663" s="689"/>
      <c r="M663" s="690"/>
      <c r="S663" s="29"/>
      <c r="T663" s="31"/>
      <c r="U663" s="31"/>
      <c r="V663" s="31"/>
      <c r="W663" s="31"/>
      <c r="X663" s="31"/>
      <c r="Y663" s="31"/>
      <c r="Z663" s="31"/>
      <c r="AA663" s="31"/>
      <c r="AB663" s="38"/>
      <c r="AC663" s="31"/>
      <c r="AD663" s="31"/>
      <c r="AE663" s="31"/>
      <c r="AF663" s="31"/>
      <c r="AL663" s="29"/>
      <c r="AM663" s="170"/>
      <c r="AN663" s="31"/>
      <c r="AO663" s="31"/>
      <c r="AP663" s="31"/>
      <c r="AQ663" s="31"/>
      <c r="AR663" s="31"/>
      <c r="AS663" s="31"/>
      <c r="AT663" s="31"/>
      <c r="AU663" s="38"/>
      <c r="AV663" s="31"/>
      <c r="AW663" s="31"/>
      <c r="AX663" s="31"/>
      <c r="AY663" s="31"/>
      <c r="BD663" s="29"/>
      <c r="BE663" s="29"/>
      <c r="BF663" s="29"/>
    </row>
    <row r="664" spans="1:58" s="23" customFormat="1" ht="54" customHeight="1" x14ac:dyDescent="1.3">
      <c r="A664" s="31" t="s">
        <v>41934</v>
      </c>
      <c r="B664" s="31" t="s">
        <v>41935</v>
      </c>
      <c r="C664" s="31" t="s">
        <v>41936</v>
      </c>
      <c r="D664" s="31" t="s">
        <v>41937</v>
      </c>
      <c r="E664" s="31" t="s">
        <v>688</v>
      </c>
      <c r="F664" s="31" t="s">
        <v>123</v>
      </c>
      <c r="G664" s="31" t="s">
        <v>16287</v>
      </c>
      <c r="H664" s="31" t="s">
        <v>29943</v>
      </c>
      <c r="I664" s="38">
        <v>0.41666666666666669</v>
      </c>
      <c r="J664" s="31" t="s">
        <v>1659</v>
      </c>
      <c r="K664" s="31" t="s">
        <v>105</v>
      </c>
      <c r="L664" s="31" t="s">
        <v>106</v>
      </c>
      <c r="M664" s="31" t="s">
        <v>194</v>
      </c>
      <c r="S664" s="29">
        <v>40200</v>
      </c>
      <c r="T664" s="31"/>
      <c r="U664" s="31"/>
      <c r="V664" s="31"/>
      <c r="W664" s="31"/>
      <c r="X664" s="31"/>
      <c r="Y664" s="31"/>
      <c r="Z664" s="31"/>
      <c r="AA664" s="31"/>
      <c r="AB664" s="38"/>
      <c r="AC664" s="31"/>
      <c r="AD664" s="31"/>
      <c r="AE664" s="31"/>
      <c r="AF664" s="31"/>
      <c r="AL664" s="29"/>
      <c r="AM664" s="170"/>
      <c r="AN664" s="31"/>
      <c r="AO664" s="31"/>
      <c r="AP664" s="31"/>
      <c r="AQ664" s="31"/>
      <c r="AR664" s="31"/>
      <c r="AS664" s="31"/>
      <c r="AT664" s="31"/>
      <c r="AU664" s="38"/>
      <c r="AV664" s="31"/>
      <c r="AW664" s="31"/>
      <c r="AX664" s="31"/>
      <c r="AY664" s="31"/>
      <c r="BD664" s="29"/>
      <c r="BE664" s="29"/>
      <c r="BF664" s="29"/>
    </row>
    <row r="665" spans="1:58" s="23" customFormat="1" ht="54" customHeight="1" x14ac:dyDescent="1.3">
      <c r="A665" s="31" t="s">
        <v>41938</v>
      </c>
      <c r="B665" s="31" t="s">
        <v>41939</v>
      </c>
      <c r="C665" s="31" t="s">
        <v>41940</v>
      </c>
      <c r="D665" s="31" t="s">
        <v>41941</v>
      </c>
      <c r="E665" s="31" t="s">
        <v>101</v>
      </c>
      <c r="F665" s="31" t="s">
        <v>123</v>
      </c>
      <c r="G665" s="31" t="s">
        <v>16223</v>
      </c>
      <c r="H665" s="31" t="s">
        <v>17484</v>
      </c>
      <c r="I665" s="38">
        <v>0.41666666666666669</v>
      </c>
      <c r="J665" s="31" t="s">
        <v>1659</v>
      </c>
      <c r="K665" s="31" t="s">
        <v>105</v>
      </c>
      <c r="L665" s="31" t="s">
        <v>106</v>
      </c>
      <c r="M665" s="31" t="s">
        <v>995</v>
      </c>
      <c r="S665" s="29">
        <v>45200</v>
      </c>
      <c r="T665" s="31"/>
      <c r="U665" s="31"/>
      <c r="V665" s="31"/>
      <c r="W665" s="31"/>
      <c r="X665" s="31"/>
      <c r="Y665" s="31"/>
      <c r="Z665" s="31"/>
      <c r="AA665" s="31"/>
      <c r="AB665" s="38"/>
      <c r="AC665" s="31"/>
      <c r="AD665" s="31"/>
      <c r="AE665" s="31"/>
      <c r="AF665" s="31"/>
      <c r="AL665" s="29"/>
      <c r="AM665" s="170"/>
      <c r="AN665" s="31"/>
      <c r="AO665" s="31"/>
      <c r="AP665" s="31"/>
      <c r="AQ665" s="31"/>
      <c r="AR665" s="31"/>
      <c r="AS665" s="31"/>
      <c r="AT665" s="31"/>
      <c r="AU665" s="38"/>
      <c r="AV665" s="31"/>
      <c r="AW665" s="31"/>
      <c r="AX665" s="31"/>
      <c r="AY665" s="31"/>
      <c r="BD665" s="29"/>
      <c r="BE665" s="29"/>
      <c r="BF665" s="29"/>
    </row>
    <row r="666" spans="1:58" s="23" customFormat="1" ht="54" customHeight="1" x14ac:dyDescent="1.3">
      <c r="A666" s="31" t="s">
        <v>41942</v>
      </c>
      <c r="B666" s="31" t="s">
        <v>41943</v>
      </c>
      <c r="C666" s="31" t="s">
        <v>41944</v>
      </c>
      <c r="D666" s="31" t="s">
        <v>41945</v>
      </c>
      <c r="E666" s="31" t="s">
        <v>688</v>
      </c>
      <c r="F666" s="31" t="s">
        <v>123</v>
      </c>
      <c r="G666" s="31" t="s">
        <v>16287</v>
      </c>
      <c r="H666" s="31" t="s">
        <v>29943</v>
      </c>
      <c r="I666" s="38">
        <v>0.41666666666666669</v>
      </c>
      <c r="J666" s="31" t="s">
        <v>1659</v>
      </c>
      <c r="K666" s="31" t="s">
        <v>105</v>
      </c>
      <c r="L666" s="31" t="s">
        <v>106</v>
      </c>
      <c r="M666" s="31" t="s">
        <v>194</v>
      </c>
      <c r="S666" s="29">
        <v>40200</v>
      </c>
      <c r="T666" s="31"/>
      <c r="U666" s="31"/>
      <c r="V666" s="31"/>
      <c r="W666" s="31"/>
      <c r="X666" s="31"/>
      <c r="Y666" s="31"/>
      <c r="Z666" s="31"/>
      <c r="AA666" s="31"/>
      <c r="AB666" s="38"/>
      <c r="AC666" s="31"/>
      <c r="AD666" s="31"/>
      <c r="AE666" s="31"/>
      <c r="AF666" s="31"/>
      <c r="AL666" s="29"/>
      <c r="AM666" s="170"/>
      <c r="AN666" s="31"/>
      <c r="AO666" s="31"/>
      <c r="AP666" s="31"/>
      <c r="AQ666" s="31"/>
      <c r="AR666" s="31"/>
      <c r="AS666" s="31"/>
      <c r="AT666" s="31"/>
      <c r="AU666" s="38"/>
      <c r="AV666" s="31"/>
      <c r="AW666" s="31"/>
      <c r="AX666" s="31"/>
      <c r="AY666" s="31"/>
      <c r="BD666" s="29"/>
      <c r="BE666" s="29"/>
      <c r="BF666" s="29"/>
    </row>
    <row r="667" spans="1:58" s="23" customFormat="1" ht="54" customHeight="1" x14ac:dyDescent="1.3">
      <c r="A667" s="31" t="s">
        <v>41946</v>
      </c>
      <c r="B667" s="31" t="s">
        <v>41947</v>
      </c>
      <c r="C667" s="31" t="s">
        <v>41948</v>
      </c>
      <c r="D667" s="31" t="s">
        <v>41949</v>
      </c>
      <c r="E667" s="31" t="s">
        <v>688</v>
      </c>
      <c r="F667" s="31" t="s">
        <v>123</v>
      </c>
      <c r="G667" s="31" t="s">
        <v>16287</v>
      </c>
      <c r="H667" s="31" t="s">
        <v>29943</v>
      </c>
      <c r="I667" s="38">
        <v>0.41666666666666669</v>
      </c>
      <c r="J667" s="31" t="s">
        <v>1659</v>
      </c>
      <c r="K667" s="31" t="s">
        <v>105</v>
      </c>
      <c r="L667" s="31" t="s">
        <v>106</v>
      </c>
      <c r="M667" s="31" t="s">
        <v>194</v>
      </c>
      <c r="S667" s="29">
        <v>40200</v>
      </c>
      <c r="T667" s="31"/>
      <c r="U667" s="31"/>
      <c r="V667" s="31"/>
      <c r="W667" s="31"/>
      <c r="X667" s="31"/>
      <c r="Y667" s="31"/>
      <c r="Z667" s="31"/>
      <c r="AA667" s="31"/>
      <c r="AB667" s="38"/>
      <c r="AC667" s="31"/>
      <c r="AD667" s="31"/>
      <c r="AE667" s="31"/>
      <c r="AF667" s="31"/>
      <c r="AL667" s="29"/>
      <c r="AM667" s="170"/>
      <c r="AN667" s="31"/>
      <c r="AO667" s="31"/>
      <c r="AP667" s="31"/>
      <c r="AQ667" s="31"/>
      <c r="AR667" s="31"/>
      <c r="AS667" s="31"/>
      <c r="AT667" s="31"/>
      <c r="AU667" s="38"/>
      <c r="AV667" s="31"/>
      <c r="AW667" s="31"/>
      <c r="AX667" s="31"/>
      <c r="AY667" s="31"/>
      <c r="BD667" s="29"/>
      <c r="BE667" s="29"/>
      <c r="BF667" s="29"/>
    </row>
    <row r="668" spans="1:58" s="23" customFormat="1" ht="54" customHeight="1" x14ac:dyDescent="1.3">
      <c r="A668" s="31" t="s">
        <v>41950</v>
      </c>
      <c r="B668" s="31" t="s">
        <v>41951</v>
      </c>
      <c r="C668" s="31" t="s">
        <v>41952</v>
      </c>
      <c r="D668" s="31" t="s">
        <v>41953</v>
      </c>
      <c r="E668" s="31" t="s">
        <v>687</v>
      </c>
      <c r="F668" s="31" t="s">
        <v>102</v>
      </c>
      <c r="G668" s="31" t="s">
        <v>16324</v>
      </c>
      <c r="H668" s="31" t="s">
        <v>22731</v>
      </c>
      <c r="I668" s="38">
        <v>0.41666666666666669</v>
      </c>
      <c r="J668" s="31" t="s">
        <v>1659</v>
      </c>
      <c r="K668" s="31" t="s">
        <v>105</v>
      </c>
      <c r="L668" s="31" t="s">
        <v>106</v>
      </c>
      <c r="M668" s="31" t="s">
        <v>491</v>
      </c>
      <c r="S668" s="29">
        <v>26700</v>
      </c>
      <c r="T668" s="31"/>
      <c r="U668" s="31"/>
      <c r="V668" s="31"/>
      <c r="W668" s="31"/>
      <c r="X668" s="31"/>
      <c r="Y668" s="31"/>
      <c r="Z668" s="31"/>
      <c r="AA668" s="31"/>
      <c r="AB668" s="38"/>
      <c r="AC668" s="31"/>
      <c r="AD668" s="31"/>
      <c r="AE668" s="31"/>
      <c r="AF668" s="31"/>
      <c r="AL668" s="29"/>
      <c r="AM668" s="170"/>
      <c r="AN668" s="31"/>
      <c r="AO668" s="31"/>
      <c r="AP668" s="31"/>
      <c r="AQ668" s="31"/>
      <c r="AR668" s="31"/>
      <c r="AS668" s="31"/>
      <c r="AT668" s="31"/>
      <c r="AU668" s="38"/>
      <c r="AV668" s="31"/>
      <c r="AW668" s="31"/>
      <c r="AX668" s="31"/>
      <c r="AY668" s="31"/>
      <c r="BD668" s="29"/>
      <c r="BE668" s="29"/>
      <c r="BF668" s="29"/>
    </row>
    <row r="669" spans="1:58" s="23" customFormat="1" ht="54" customHeight="1" x14ac:dyDescent="1.3">
      <c r="A669" s="31" t="s">
        <v>41954</v>
      </c>
      <c r="B669" s="31" t="s">
        <v>41955</v>
      </c>
      <c r="C669" s="31" t="s">
        <v>41956</v>
      </c>
      <c r="D669" s="31" t="s">
        <v>41957</v>
      </c>
      <c r="E669" s="31" t="s">
        <v>687</v>
      </c>
      <c r="F669" s="31" t="s">
        <v>102</v>
      </c>
      <c r="G669" s="31" t="s">
        <v>16324</v>
      </c>
      <c r="H669" s="31" t="s">
        <v>22731</v>
      </c>
      <c r="I669" s="38">
        <v>0.41666666666666669</v>
      </c>
      <c r="J669" s="31" t="s">
        <v>1659</v>
      </c>
      <c r="K669" s="31" t="s">
        <v>105</v>
      </c>
      <c r="L669" s="31" t="s">
        <v>106</v>
      </c>
      <c r="M669" s="31" t="s">
        <v>491</v>
      </c>
      <c r="S669" s="29">
        <v>26700</v>
      </c>
      <c r="T669" s="31"/>
      <c r="U669" s="31"/>
      <c r="V669" s="31"/>
      <c r="W669" s="31"/>
      <c r="X669" s="31"/>
      <c r="Y669" s="31"/>
      <c r="Z669" s="31"/>
      <c r="AA669" s="31"/>
      <c r="AB669" s="38"/>
      <c r="AC669" s="31"/>
      <c r="AD669" s="31"/>
      <c r="AE669" s="31"/>
      <c r="AF669" s="31"/>
      <c r="AL669" s="29"/>
      <c r="AM669" s="170"/>
      <c r="AN669" s="31"/>
      <c r="AO669" s="31"/>
      <c r="AP669" s="31"/>
      <c r="AQ669" s="31"/>
      <c r="AR669" s="31"/>
      <c r="AS669" s="31"/>
      <c r="AT669" s="31"/>
      <c r="AU669" s="38"/>
      <c r="AV669" s="31"/>
      <c r="AW669" s="31"/>
      <c r="AX669" s="31"/>
      <c r="AY669" s="31"/>
      <c r="BD669" s="29"/>
      <c r="BE669" s="29"/>
      <c r="BF669" s="29"/>
    </row>
    <row r="670" spans="1:58" s="23" customFormat="1" ht="54" customHeight="1" x14ac:dyDescent="1.3">
      <c r="A670" s="31" t="s">
        <v>41958</v>
      </c>
      <c r="B670" s="31" t="s">
        <v>14499</v>
      </c>
      <c r="C670" s="31" t="s">
        <v>41959</v>
      </c>
      <c r="D670" s="31" t="s">
        <v>41960</v>
      </c>
      <c r="E670" s="31" t="s">
        <v>687</v>
      </c>
      <c r="F670" s="31" t="s">
        <v>123</v>
      </c>
      <c r="G670" s="31" t="s">
        <v>16504</v>
      </c>
      <c r="H670" s="31" t="s">
        <v>33669</v>
      </c>
      <c r="I670" s="38">
        <v>0.41666666666666669</v>
      </c>
      <c r="J670" s="31" t="s">
        <v>1659</v>
      </c>
      <c r="K670" s="31" t="s">
        <v>105</v>
      </c>
      <c r="L670" s="31" t="s">
        <v>106</v>
      </c>
      <c r="M670" s="31" t="s">
        <v>995</v>
      </c>
      <c r="S670" s="29">
        <v>44700</v>
      </c>
      <c r="T670" s="31"/>
      <c r="U670" s="31"/>
      <c r="V670" s="31"/>
      <c r="W670" s="31"/>
      <c r="X670" s="31"/>
      <c r="Y670" s="31"/>
      <c r="Z670" s="31"/>
      <c r="AA670" s="31"/>
      <c r="AB670" s="38"/>
      <c r="AC670" s="31"/>
      <c r="AD670" s="31"/>
      <c r="AE670" s="31"/>
      <c r="AF670" s="31"/>
      <c r="AL670" s="29"/>
      <c r="AM670" s="170"/>
      <c r="AN670" s="31"/>
      <c r="AO670" s="31"/>
      <c r="AP670" s="31"/>
      <c r="AQ670" s="31"/>
      <c r="AR670" s="31"/>
      <c r="AS670" s="31"/>
      <c r="AT670" s="31"/>
      <c r="AU670" s="38"/>
      <c r="AV670" s="31"/>
      <c r="AW670" s="31"/>
      <c r="AX670" s="31"/>
      <c r="AY670" s="31"/>
      <c r="BD670" s="29"/>
      <c r="BE670" s="29"/>
      <c r="BF670" s="29"/>
    </row>
    <row r="671" spans="1:58" s="23" customFormat="1" ht="54" customHeight="1" x14ac:dyDescent="1.3">
      <c r="A671" s="31" t="s">
        <v>41961</v>
      </c>
      <c r="B671" s="31" t="s">
        <v>36904</v>
      </c>
      <c r="C671" s="31" t="s">
        <v>41962</v>
      </c>
      <c r="D671" s="31" t="s">
        <v>41963</v>
      </c>
      <c r="E671" s="31" t="s">
        <v>687</v>
      </c>
      <c r="F671" s="31" t="s">
        <v>123</v>
      </c>
      <c r="G671" s="31" t="s">
        <v>16504</v>
      </c>
      <c r="H671" s="31" t="s">
        <v>33669</v>
      </c>
      <c r="I671" s="38">
        <v>0.41666666666666669</v>
      </c>
      <c r="J671" s="31" t="s">
        <v>1659</v>
      </c>
      <c r="K671" s="31" t="s">
        <v>105</v>
      </c>
      <c r="L671" s="31" t="s">
        <v>106</v>
      </c>
      <c r="M671" s="31" t="s">
        <v>995</v>
      </c>
      <c r="S671" s="29">
        <v>44700</v>
      </c>
      <c r="T671" s="31"/>
      <c r="U671" s="31"/>
      <c r="V671" s="31"/>
      <c r="W671" s="31"/>
      <c r="X671" s="31"/>
      <c r="Y671" s="31"/>
      <c r="Z671" s="31"/>
      <c r="AA671" s="31"/>
      <c r="AB671" s="38"/>
      <c r="AC671" s="31"/>
      <c r="AD671" s="31"/>
      <c r="AE671" s="31"/>
      <c r="AF671" s="31"/>
      <c r="AL671" s="29"/>
      <c r="AM671" s="170"/>
      <c r="AN671" s="31"/>
      <c r="AO671" s="31"/>
      <c r="AP671" s="31"/>
      <c r="AQ671" s="31"/>
      <c r="AR671" s="31"/>
      <c r="AS671" s="31"/>
      <c r="AT671" s="31"/>
      <c r="AU671" s="38"/>
      <c r="AV671" s="31"/>
      <c r="AW671" s="31"/>
      <c r="AX671" s="31"/>
      <c r="AY671" s="31"/>
      <c r="BD671" s="29"/>
      <c r="BE671" s="29"/>
      <c r="BF671" s="29"/>
    </row>
    <row r="672" spans="1:58" s="23" customFormat="1" ht="54" customHeight="1" x14ac:dyDescent="1.3">
      <c r="A672" s="31" t="s">
        <v>41964</v>
      </c>
      <c r="B672" s="31" t="s">
        <v>41965</v>
      </c>
      <c r="C672" s="31" t="s">
        <v>41966</v>
      </c>
      <c r="D672" s="31" t="s">
        <v>41967</v>
      </c>
      <c r="E672" s="31" t="s">
        <v>687</v>
      </c>
      <c r="F672" s="31" t="s">
        <v>123</v>
      </c>
      <c r="G672" s="31" t="s">
        <v>16504</v>
      </c>
      <c r="H672" s="31" t="s">
        <v>33669</v>
      </c>
      <c r="I672" s="38">
        <v>0.41666666666666669</v>
      </c>
      <c r="J672" s="31" t="s">
        <v>1659</v>
      </c>
      <c r="K672" s="31" t="s">
        <v>105</v>
      </c>
      <c r="L672" s="31" t="s">
        <v>106</v>
      </c>
      <c r="M672" s="31" t="s">
        <v>995</v>
      </c>
      <c r="S672" s="29">
        <v>44700</v>
      </c>
      <c r="T672" s="31"/>
      <c r="U672" s="31"/>
      <c r="V672" s="31"/>
      <c r="W672" s="31"/>
      <c r="X672" s="31"/>
      <c r="Y672" s="31"/>
      <c r="Z672" s="31"/>
      <c r="AA672" s="31"/>
      <c r="AB672" s="38"/>
      <c r="AC672" s="31"/>
      <c r="AD672" s="31"/>
      <c r="AE672" s="31"/>
      <c r="AF672" s="31"/>
      <c r="AL672" s="29"/>
      <c r="AM672" s="170"/>
      <c r="AN672" s="31"/>
      <c r="AO672" s="31"/>
      <c r="AP672" s="31"/>
      <c r="AQ672" s="31"/>
      <c r="AR672" s="31"/>
      <c r="AS672" s="31"/>
      <c r="AT672" s="31"/>
      <c r="AU672" s="38"/>
      <c r="AV672" s="31"/>
      <c r="AW672" s="31"/>
      <c r="AX672" s="31"/>
      <c r="AY672" s="31"/>
      <c r="BD672" s="29"/>
      <c r="BE672" s="29"/>
      <c r="BF672" s="29"/>
    </row>
    <row r="673" spans="1:58" s="23" customFormat="1" ht="54" customHeight="1" x14ac:dyDescent="1.3">
      <c r="A673" s="31" t="s">
        <v>41968</v>
      </c>
      <c r="B673" s="31" t="s">
        <v>18574</v>
      </c>
      <c r="C673" s="31" t="s">
        <v>41969</v>
      </c>
      <c r="D673" s="31" t="s">
        <v>41970</v>
      </c>
      <c r="E673" s="31" t="s">
        <v>687</v>
      </c>
      <c r="F673" s="31" t="s">
        <v>123</v>
      </c>
      <c r="G673" s="31" t="s">
        <v>16504</v>
      </c>
      <c r="H673" s="31" t="s">
        <v>33669</v>
      </c>
      <c r="I673" s="38">
        <v>0.41666666666666669</v>
      </c>
      <c r="J673" s="31" t="s">
        <v>1659</v>
      </c>
      <c r="K673" s="31" t="s">
        <v>105</v>
      </c>
      <c r="L673" s="31" t="s">
        <v>106</v>
      </c>
      <c r="M673" s="31" t="s">
        <v>995</v>
      </c>
      <c r="S673" s="29">
        <v>44700</v>
      </c>
      <c r="T673" s="31"/>
      <c r="U673" s="31"/>
      <c r="V673" s="31"/>
      <c r="W673" s="31"/>
      <c r="X673" s="31"/>
      <c r="Y673" s="31"/>
      <c r="Z673" s="31"/>
      <c r="AA673" s="31"/>
      <c r="AB673" s="38"/>
      <c r="AC673" s="31"/>
      <c r="AD673" s="31"/>
      <c r="AE673" s="31"/>
      <c r="AF673" s="31"/>
      <c r="AL673" s="29"/>
      <c r="AM673" s="170"/>
      <c r="AN673" s="31"/>
      <c r="AO673" s="31"/>
      <c r="AP673" s="31"/>
      <c r="AQ673" s="31"/>
      <c r="AR673" s="31"/>
      <c r="AS673" s="31"/>
      <c r="AT673" s="31"/>
      <c r="AU673" s="38"/>
      <c r="AV673" s="31"/>
      <c r="AW673" s="31"/>
      <c r="AX673" s="31"/>
      <c r="AY673" s="31"/>
      <c r="BD673" s="29"/>
      <c r="BE673" s="29"/>
      <c r="BF673" s="29"/>
    </row>
    <row r="674" spans="1:58" s="23" customFormat="1" ht="54" customHeight="1" x14ac:dyDescent="1.3">
      <c r="A674" s="31" t="s">
        <v>41971</v>
      </c>
      <c r="B674" s="31" t="s">
        <v>17914</v>
      </c>
      <c r="C674" s="31" t="s">
        <v>41972</v>
      </c>
      <c r="D674" s="31" t="s">
        <v>41973</v>
      </c>
      <c r="E674" s="31" t="s">
        <v>687</v>
      </c>
      <c r="F674" s="31" t="s">
        <v>123</v>
      </c>
      <c r="G674" s="31" t="s">
        <v>16504</v>
      </c>
      <c r="H674" s="31" t="s">
        <v>33669</v>
      </c>
      <c r="I674" s="38">
        <v>0.41666666666666669</v>
      </c>
      <c r="J674" s="31" t="s">
        <v>1659</v>
      </c>
      <c r="K674" s="31" t="s">
        <v>105</v>
      </c>
      <c r="L674" s="31" t="s">
        <v>106</v>
      </c>
      <c r="M674" s="31" t="s">
        <v>995</v>
      </c>
      <c r="S674" s="29">
        <v>44700</v>
      </c>
      <c r="T674" s="31"/>
      <c r="U674" s="31"/>
      <c r="V674" s="31"/>
      <c r="W674" s="31"/>
      <c r="X674" s="31"/>
      <c r="Y674" s="31"/>
      <c r="Z674" s="31"/>
      <c r="AA674" s="31"/>
      <c r="AB674" s="38"/>
      <c r="AC674" s="31"/>
      <c r="AD674" s="31"/>
      <c r="AE674" s="31"/>
      <c r="AF674" s="31"/>
      <c r="AL674" s="29"/>
      <c r="AM674" s="170"/>
      <c r="AN674" s="31"/>
      <c r="AO674" s="31"/>
      <c r="AP674" s="31"/>
      <c r="AQ674" s="31"/>
      <c r="AR674" s="31"/>
      <c r="AS674" s="31"/>
      <c r="AT674" s="31"/>
      <c r="AU674" s="38"/>
      <c r="AV674" s="31"/>
      <c r="AW674" s="31"/>
      <c r="AX674" s="31"/>
      <c r="AY674" s="31"/>
      <c r="BD674" s="29"/>
      <c r="BE674" s="29"/>
      <c r="BF674" s="29"/>
    </row>
    <row r="675" spans="1:58" s="23" customFormat="1" ht="54" customHeight="1" x14ac:dyDescent="1.3">
      <c r="A675" s="685" t="s">
        <v>42245</v>
      </c>
      <c r="B675" s="686"/>
      <c r="C675" s="686"/>
      <c r="D675" s="686"/>
      <c r="E675" s="686"/>
      <c r="F675" s="686"/>
      <c r="G675" s="686"/>
      <c r="H675" s="686"/>
      <c r="I675" s="686"/>
      <c r="J675" s="686"/>
      <c r="K675" s="686"/>
      <c r="L675" s="686"/>
      <c r="M675" s="687"/>
      <c r="S675" s="29"/>
      <c r="T675" s="170">
        <v>110000</v>
      </c>
      <c r="U675" s="31"/>
      <c r="V675" s="31"/>
      <c r="W675" s="31"/>
      <c r="X675" s="31"/>
      <c r="Y675" s="31"/>
      <c r="Z675" s="31"/>
      <c r="AA675" s="31"/>
      <c r="AB675" s="38"/>
      <c r="AC675" s="31"/>
      <c r="AD675" s="31"/>
      <c r="AE675" s="31"/>
      <c r="AF675" s="31"/>
      <c r="AK675" s="29"/>
      <c r="AL675" s="29"/>
      <c r="AM675" s="29"/>
    </row>
    <row r="676" spans="1:58" s="23" customFormat="1" ht="54" customHeight="1" x14ac:dyDescent="1.3">
      <c r="A676" s="679" t="s">
        <v>42589</v>
      </c>
      <c r="B676" s="680"/>
      <c r="C676" s="680"/>
      <c r="D676" s="680"/>
      <c r="E676" s="680"/>
      <c r="F676" s="680"/>
      <c r="G676" s="680"/>
      <c r="H676" s="680"/>
      <c r="I676" s="680"/>
      <c r="J676" s="680"/>
      <c r="K676" s="680"/>
      <c r="L676" s="680"/>
      <c r="M676" s="681"/>
      <c r="S676" s="29"/>
      <c r="T676" s="31"/>
      <c r="U676" s="31"/>
      <c r="V676" s="31"/>
      <c r="W676" s="31"/>
      <c r="X676" s="31"/>
      <c r="Y676" s="31"/>
      <c r="Z676" s="31"/>
      <c r="AA676" s="31"/>
      <c r="AB676" s="38"/>
      <c r="AC676" s="31"/>
      <c r="AD676" s="31"/>
      <c r="AE676" s="31"/>
      <c r="AF676" s="31"/>
      <c r="AL676" s="29"/>
      <c r="AM676" s="170"/>
      <c r="AN676" s="31"/>
      <c r="AO676" s="31"/>
      <c r="AP676" s="31"/>
      <c r="AQ676" s="31"/>
      <c r="AR676" s="31"/>
      <c r="AS676" s="31"/>
      <c r="AT676" s="31"/>
      <c r="AU676" s="38"/>
      <c r="AV676" s="31"/>
      <c r="AW676" s="31"/>
      <c r="AX676" s="31"/>
      <c r="AY676" s="31"/>
      <c r="BD676" s="29"/>
      <c r="BE676" s="29"/>
      <c r="BF676" s="29"/>
    </row>
    <row r="677" spans="1:58" s="23" customFormat="1" ht="54" customHeight="1" x14ac:dyDescent="1.3">
      <c r="A677" s="31" t="s">
        <v>42441</v>
      </c>
      <c r="B677" s="31" t="s">
        <v>20174</v>
      </c>
      <c r="C677" s="31" t="s">
        <v>42442</v>
      </c>
      <c r="D677" s="31" t="s">
        <v>42443</v>
      </c>
      <c r="E677" s="31" t="s">
        <v>101</v>
      </c>
      <c r="F677" s="31" t="s">
        <v>123</v>
      </c>
      <c r="G677" s="31" t="s">
        <v>16205</v>
      </c>
      <c r="H677" s="31" t="s">
        <v>40191</v>
      </c>
      <c r="I677" s="38">
        <v>0.53125</v>
      </c>
      <c r="J677" s="31" t="s">
        <v>1659</v>
      </c>
      <c r="K677" s="31" t="s">
        <v>105</v>
      </c>
      <c r="L677" s="31" t="s">
        <v>106</v>
      </c>
      <c r="M677" s="31" t="s">
        <v>995</v>
      </c>
      <c r="S677" s="29">
        <v>45200</v>
      </c>
      <c r="T677" s="31"/>
      <c r="U677" s="31"/>
      <c r="V677" s="31"/>
      <c r="W677" s="31"/>
      <c r="X677" s="31"/>
      <c r="Y677" s="31"/>
      <c r="Z677" s="31"/>
      <c r="AA677" s="31"/>
      <c r="AB677" s="38"/>
      <c r="AC677" s="31"/>
      <c r="AD677" s="31"/>
      <c r="AE677" s="31"/>
      <c r="AF677" s="31"/>
      <c r="AL677" s="29"/>
      <c r="AM677" s="170"/>
      <c r="AN677" s="31"/>
      <c r="AO677" s="31"/>
      <c r="AP677" s="31"/>
      <c r="AQ677" s="31"/>
      <c r="AR677" s="31"/>
      <c r="AS677" s="31"/>
      <c r="AT677" s="31"/>
      <c r="AU677" s="38"/>
      <c r="AV677" s="31"/>
      <c r="AW677" s="31"/>
      <c r="AX677" s="31"/>
      <c r="AY677" s="31"/>
      <c r="BD677" s="29"/>
      <c r="BE677" s="29"/>
      <c r="BF677" s="29"/>
    </row>
    <row r="678" spans="1:58" s="23" customFormat="1" ht="54" customHeight="1" x14ac:dyDescent="1.3">
      <c r="A678" s="31" t="s">
        <v>42444</v>
      </c>
      <c r="B678" s="31" t="s">
        <v>42445</v>
      </c>
      <c r="C678" s="31" t="s">
        <v>42446</v>
      </c>
      <c r="D678" s="31" t="s">
        <v>42447</v>
      </c>
      <c r="E678" s="31" t="s">
        <v>688</v>
      </c>
      <c r="F678" s="31" t="s">
        <v>123</v>
      </c>
      <c r="G678" s="31" t="s">
        <v>16287</v>
      </c>
      <c r="H678" s="31" t="s">
        <v>33669</v>
      </c>
      <c r="I678" s="38">
        <v>0.41666666666666669</v>
      </c>
      <c r="J678" s="31" t="s">
        <v>1659</v>
      </c>
      <c r="K678" s="31" t="s">
        <v>105</v>
      </c>
      <c r="L678" s="31" t="s">
        <v>106</v>
      </c>
      <c r="M678" s="31" t="s">
        <v>194</v>
      </c>
      <c r="S678" s="29">
        <v>40200</v>
      </c>
      <c r="T678" s="31"/>
      <c r="U678" s="31"/>
      <c r="V678" s="31"/>
      <c r="W678" s="31"/>
      <c r="X678" s="31"/>
      <c r="Y678" s="31"/>
      <c r="Z678" s="31"/>
      <c r="AA678" s="31"/>
      <c r="AB678" s="38"/>
      <c r="AC678" s="31"/>
      <c r="AD678" s="31"/>
      <c r="AE678" s="31"/>
      <c r="AF678" s="31"/>
      <c r="AL678" s="29"/>
      <c r="AM678" s="170"/>
      <c r="AN678" s="31"/>
      <c r="AO678" s="31"/>
      <c r="AP678" s="31"/>
      <c r="AQ678" s="31"/>
      <c r="AR678" s="31"/>
      <c r="AS678" s="31"/>
      <c r="AT678" s="31"/>
      <c r="AU678" s="38"/>
      <c r="AV678" s="31"/>
      <c r="AW678" s="31"/>
      <c r="AX678" s="31"/>
      <c r="AY678" s="31"/>
      <c r="BD678" s="29"/>
      <c r="BE678" s="29"/>
      <c r="BF678" s="29"/>
    </row>
    <row r="679" spans="1:58" s="23" customFormat="1" ht="54" customHeight="1" x14ac:dyDescent="1.3">
      <c r="A679" s="31" t="s">
        <v>42448</v>
      </c>
      <c r="B679" s="31" t="s">
        <v>42449</v>
      </c>
      <c r="C679" s="31" t="s">
        <v>42450</v>
      </c>
      <c r="D679" s="31" t="s">
        <v>42451</v>
      </c>
      <c r="E679" s="31" t="s">
        <v>687</v>
      </c>
      <c r="F679" s="31" t="s">
        <v>102</v>
      </c>
      <c r="G679" s="31" t="s">
        <v>16324</v>
      </c>
      <c r="H679" s="31" t="s">
        <v>41631</v>
      </c>
      <c r="I679" s="38">
        <v>0.41666666666666669</v>
      </c>
      <c r="J679" s="31" t="s">
        <v>1659</v>
      </c>
      <c r="K679" s="31" t="s">
        <v>105</v>
      </c>
      <c r="L679" s="31" t="s">
        <v>106</v>
      </c>
      <c r="M679" s="31" t="s">
        <v>107</v>
      </c>
      <c r="S679" s="29">
        <v>25200</v>
      </c>
      <c r="T679" s="31"/>
      <c r="U679" s="31"/>
      <c r="V679" s="31"/>
      <c r="W679" s="31"/>
      <c r="X679" s="31"/>
      <c r="Y679" s="31"/>
      <c r="Z679" s="31"/>
      <c r="AA679" s="31"/>
      <c r="AB679" s="38"/>
      <c r="AC679" s="31"/>
      <c r="AD679" s="31"/>
      <c r="AE679" s="31"/>
      <c r="AF679" s="31"/>
      <c r="AL679" s="29"/>
      <c r="AM679" s="170"/>
      <c r="AN679" s="31"/>
      <c r="AO679" s="31"/>
      <c r="AP679" s="31"/>
      <c r="AQ679" s="31"/>
      <c r="AR679" s="31"/>
      <c r="AS679" s="31"/>
      <c r="AT679" s="31"/>
      <c r="AU679" s="38"/>
      <c r="AV679" s="31"/>
      <c r="AW679" s="31"/>
      <c r="AX679" s="31"/>
      <c r="AY679" s="31"/>
      <c r="BD679" s="29"/>
      <c r="BE679" s="29"/>
      <c r="BF679" s="29"/>
    </row>
    <row r="680" spans="1:58" s="23" customFormat="1" ht="54" customHeight="1" x14ac:dyDescent="1.3">
      <c r="A680" s="31" t="s">
        <v>42452</v>
      </c>
      <c r="B680" s="31" t="s">
        <v>42453</v>
      </c>
      <c r="C680" s="31" t="s">
        <v>42454</v>
      </c>
      <c r="D680" s="31" t="s">
        <v>42455</v>
      </c>
      <c r="E680" s="31" t="s">
        <v>101</v>
      </c>
      <c r="F680" s="31" t="s">
        <v>102</v>
      </c>
      <c r="G680" s="31" t="s">
        <v>16270</v>
      </c>
      <c r="H680" s="31" t="s">
        <v>41187</v>
      </c>
      <c r="I680" s="38">
        <v>0.53125</v>
      </c>
      <c r="J680" s="31" t="s">
        <v>1659</v>
      </c>
      <c r="K680" s="31" t="s">
        <v>105</v>
      </c>
      <c r="L680" s="31" t="s">
        <v>106</v>
      </c>
      <c r="M680" s="31" t="s">
        <v>491</v>
      </c>
      <c r="S680" s="29">
        <v>27200</v>
      </c>
      <c r="T680" s="31"/>
      <c r="U680" s="31"/>
      <c r="V680" s="31"/>
      <c r="W680" s="31"/>
      <c r="X680" s="31"/>
      <c r="Y680" s="31"/>
      <c r="Z680" s="31"/>
      <c r="AA680" s="31"/>
      <c r="AB680" s="38"/>
      <c r="AC680" s="31"/>
      <c r="AD680" s="31"/>
      <c r="AE680" s="31"/>
      <c r="AF680" s="31"/>
      <c r="AL680" s="29"/>
      <c r="AM680" s="170"/>
      <c r="AN680" s="31"/>
      <c r="AO680" s="31"/>
      <c r="AP680" s="31"/>
      <c r="AQ680" s="31"/>
      <c r="AR680" s="31"/>
      <c r="AS680" s="31"/>
      <c r="AT680" s="31"/>
      <c r="AU680" s="38"/>
      <c r="AV680" s="31"/>
      <c r="AW680" s="31"/>
      <c r="AX680" s="31"/>
      <c r="AY680" s="31"/>
      <c r="BD680" s="29"/>
      <c r="BE680" s="29"/>
      <c r="BF680" s="29"/>
    </row>
    <row r="681" spans="1:58" s="23" customFormat="1" ht="54" customHeight="1" x14ac:dyDescent="1.3">
      <c r="A681" s="31"/>
      <c r="B681" s="31"/>
      <c r="C681" s="31"/>
      <c r="D681" s="31"/>
      <c r="E681" s="31"/>
      <c r="F681" s="31"/>
      <c r="G681" s="31"/>
      <c r="H681" s="31"/>
      <c r="I681" s="38"/>
      <c r="J681" s="31"/>
      <c r="K681" s="31"/>
      <c r="L681" s="31"/>
      <c r="M681" s="31"/>
      <c r="S681" s="29"/>
      <c r="T681" s="170"/>
      <c r="U681" s="31"/>
      <c r="V681" s="31"/>
      <c r="W681" s="31"/>
      <c r="X681" s="31"/>
      <c r="Y681" s="31"/>
      <c r="Z681" s="31"/>
      <c r="AA681" s="31"/>
      <c r="AB681" s="38"/>
      <c r="AC681" s="31"/>
      <c r="AD681" s="31"/>
      <c r="AE681" s="31"/>
      <c r="AF681" s="31"/>
      <c r="AK681" s="29"/>
      <c r="AL681" s="29"/>
      <c r="AM681" s="29"/>
    </row>
    <row r="682" spans="1:58" s="23" customFormat="1" ht="54" customHeight="1" x14ac:dyDescent="1.3">
      <c r="A682" s="31"/>
      <c r="B682" s="31"/>
      <c r="C682" s="31"/>
      <c r="D682" s="31"/>
      <c r="E682" s="31"/>
      <c r="F682" s="31"/>
      <c r="G682" s="31"/>
      <c r="H682" s="31"/>
      <c r="I682" s="38"/>
      <c r="J682" s="31"/>
      <c r="K682" s="31"/>
      <c r="L682" s="31"/>
      <c r="M682" s="31"/>
      <c r="S682" s="29"/>
      <c r="T682" s="170"/>
      <c r="U682" s="31"/>
      <c r="V682" s="31"/>
      <c r="W682" s="31"/>
      <c r="X682" s="31"/>
      <c r="Y682" s="31"/>
      <c r="Z682" s="31"/>
      <c r="AA682" s="31"/>
      <c r="AB682" s="38"/>
      <c r="AC682" s="31"/>
      <c r="AD682" s="31"/>
      <c r="AE682" s="31"/>
      <c r="AF682" s="31"/>
      <c r="AK682" s="29"/>
      <c r="AL682" s="29"/>
      <c r="AM682" s="29"/>
    </row>
    <row r="683" spans="1:58" s="23" customFormat="1" ht="50.1" customHeight="1" x14ac:dyDescent="0.7">
      <c r="B683" s="24"/>
      <c r="I683" s="7" t="s">
        <v>14</v>
      </c>
      <c r="J683" s="7">
        <f>SUM(Q:Q)-SUM(R:R)</f>
        <v>-740</v>
      </c>
      <c r="Q683" s="29"/>
      <c r="R683" s="29"/>
      <c r="S683" s="167"/>
      <c r="T683" s="29"/>
    </row>
    <row r="684" spans="1:58" s="23" customFormat="1" ht="50.1" customHeight="1" x14ac:dyDescent="0.7">
      <c r="I684" s="7" t="s">
        <v>15</v>
      </c>
      <c r="J684" s="7">
        <f>SUM(S:S)-SUM(T:T)</f>
        <v>232878</v>
      </c>
      <c r="Q684" s="29"/>
      <c r="R684" s="29"/>
      <c r="T684" s="29"/>
    </row>
    <row r="685" spans="1:58" s="23" customFormat="1" ht="50.1" customHeight="1" x14ac:dyDescent="0.7">
      <c r="I685" s="731" t="s">
        <v>91</v>
      </c>
      <c r="J685" s="731"/>
      <c r="Q685" s="29"/>
      <c r="R685" s="29"/>
      <c r="T685" s="29"/>
    </row>
    <row r="686" spans="1:58" s="23" customFormat="1" ht="50.1" customHeight="1" x14ac:dyDescent="0.7">
      <c r="I686" s="731"/>
      <c r="J686" s="731"/>
      <c r="Q686" s="29"/>
      <c r="R686" s="29"/>
      <c r="T686" s="29"/>
    </row>
  </sheetData>
  <autoFilter ref="A1:AX1557" xr:uid="{00000000-0001-0000-0000-000000000000}"/>
  <mergeCells count="132">
    <mergeCell ref="A354:M354"/>
    <mergeCell ref="A355:M355"/>
    <mergeCell ref="I685:J686"/>
    <mergeCell ref="A414:M414"/>
    <mergeCell ref="A419:M419"/>
    <mergeCell ref="A428:M428"/>
    <mergeCell ref="A429:M429"/>
    <mergeCell ref="A430:M430"/>
    <mergeCell ref="A431:M431"/>
    <mergeCell ref="A432:M432"/>
    <mergeCell ref="A435:M435"/>
    <mergeCell ref="A436:M436"/>
    <mergeCell ref="A437:M437"/>
    <mergeCell ref="A438:M438"/>
    <mergeCell ref="A439:M439"/>
    <mergeCell ref="A467:M467"/>
    <mergeCell ref="A468:M468"/>
    <mergeCell ref="A525:M525"/>
    <mergeCell ref="A263:M263"/>
    <mergeCell ref="A509:M509"/>
    <mergeCell ref="A507:M507"/>
    <mergeCell ref="A376:M376"/>
    <mergeCell ref="A374:M374"/>
    <mergeCell ref="A375:M375"/>
    <mergeCell ref="A291:M291"/>
    <mergeCell ref="A395:M395"/>
    <mergeCell ref="A378:M378"/>
    <mergeCell ref="A356:M356"/>
    <mergeCell ref="A290:M290"/>
    <mergeCell ref="A267:M267"/>
    <mergeCell ref="A344:M344"/>
    <mergeCell ref="A341:P341"/>
    <mergeCell ref="A317:M317"/>
    <mergeCell ref="A301:M301"/>
    <mergeCell ref="A285:M285"/>
    <mergeCell ref="A336:M336"/>
    <mergeCell ref="A324:M324"/>
    <mergeCell ref="A318:M318"/>
    <mergeCell ref="A304:M304"/>
    <mergeCell ref="A302:M302"/>
    <mergeCell ref="A400:M400"/>
    <mergeCell ref="A396:M396"/>
    <mergeCell ref="A226:M226"/>
    <mergeCell ref="A229:M229"/>
    <mergeCell ref="A224:M224"/>
    <mergeCell ref="A165:M165"/>
    <mergeCell ref="A174:M174"/>
    <mergeCell ref="A80:M80"/>
    <mergeCell ref="A158:M158"/>
    <mergeCell ref="A177:M177"/>
    <mergeCell ref="A175:M175"/>
    <mergeCell ref="A178:M178"/>
    <mergeCell ref="A189:M189"/>
    <mergeCell ref="A207:M207"/>
    <mergeCell ref="A159:M159"/>
    <mergeCell ref="A106:M106"/>
    <mergeCell ref="A108:M108"/>
    <mergeCell ref="A208:M208"/>
    <mergeCell ref="A210:M210"/>
    <mergeCell ref="A212:M212"/>
    <mergeCell ref="A220:M220"/>
    <mergeCell ref="A221:M221"/>
    <mergeCell ref="A222:M222"/>
    <mergeCell ref="A223:M223"/>
    <mergeCell ref="A53:M53"/>
    <mergeCell ref="A48:M48"/>
    <mergeCell ref="A49:M49"/>
    <mergeCell ref="A50:M50"/>
    <mergeCell ref="A51:M51"/>
    <mergeCell ref="A52:M52"/>
    <mergeCell ref="A54:M54"/>
    <mergeCell ref="A160:M160"/>
    <mergeCell ref="A163:M163"/>
    <mergeCell ref="A65:M65"/>
    <mergeCell ref="A47:M47"/>
    <mergeCell ref="A3:M3"/>
    <mergeCell ref="A26:M26"/>
    <mergeCell ref="A27:M27"/>
    <mergeCell ref="A28:M28"/>
    <mergeCell ref="A29:M29"/>
    <mergeCell ref="A30:M30"/>
    <mergeCell ref="A31:Q31"/>
    <mergeCell ref="A33:M33"/>
    <mergeCell ref="A34:T34"/>
    <mergeCell ref="A43:M43"/>
    <mergeCell ref="A44:M44"/>
    <mergeCell ref="A45:M45"/>
    <mergeCell ref="A46:M46"/>
    <mergeCell ref="A401:M401"/>
    <mergeCell ref="A469:M469"/>
    <mergeCell ref="A554:M554"/>
    <mergeCell ref="A466:M466"/>
    <mergeCell ref="A411:M411"/>
    <mergeCell ref="A408:M408"/>
    <mergeCell ref="A409:M409"/>
    <mergeCell ref="A410:M410"/>
    <mergeCell ref="A464:M464"/>
    <mergeCell ref="A461:M461"/>
    <mergeCell ref="A462:M462"/>
    <mergeCell ref="A463:M463"/>
    <mergeCell ref="A465:M465"/>
    <mergeCell ref="A485:M485"/>
    <mergeCell ref="A486:M486"/>
    <mergeCell ref="A506:M506"/>
    <mergeCell ref="A492:M492"/>
    <mergeCell ref="A508:M508"/>
    <mergeCell ref="A532:M532"/>
    <mergeCell ref="A533:M533"/>
    <mergeCell ref="A557:M557"/>
    <mergeCell ref="A614:M614"/>
    <mergeCell ref="A612:M612"/>
    <mergeCell ref="A613:M613"/>
    <mergeCell ref="A599:M599"/>
    <mergeCell ref="A585:M585"/>
    <mergeCell ref="A526:M526"/>
    <mergeCell ref="A510:M510"/>
    <mergeCell ref="A482:M482"/>
    <mergeCell ref="A483:M483"/>
    <mergeCell ref="A484:M484"/>
    <mergeCell ref="A676:M676"/>
    <mergeCell ref="A656:M656"/>
    <mergeCell ref="A655:M655"/>
    <mergeCell ref="A654:M654"/>
    <mergeCell ref="A598:M598"/>
    <mergeCell ref="A597:M597"/>
    <mergeCell ref="A596:M596"/>
    <mergeCell ref="A580:M580"/>
    <mergeCell ref="A579:M579"/>
    <mergeCell ref="A675:M675"/>
    <mergeCell ref="A663:M663"/>
    <mergeCell ref="A662:M662"/>
    <mergeCell ref="A661:M661"/>
  </mergeCells>
  <phoneticPr fontId="50" type="noConversion"/>
  <conditionalFormatting sqref="A4:A25">
    <cfRule type="duplicateValues" dxfId="1144" priority="93"/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02">
    <cfRule type="duplicateValues" dxfId="1143" priority="21"/>
  </conditionalFormatting>
  <conditionalFormatting sqref="C2">
    <cfRule type="duplicateValues" dxfId="1142" priority="53"/>
  </conditionalFormatting>
  <conditionalFormatting sqref="D286:D289">
    <cfRule type="duplicateValues" dxfId="1141" priority="32"/>
  </conditionalFormatting>
  <conditionalFormatting sqref="D683:D1048576 AQ439:AQ460 W411:W413 AP414:AP427 W401:W407 W396:W399 W378:W394 D377 W356:W373 W336:W353 D1:D262 D264:D266 U302:U303 AN318:AN335 AN304:AN316 W291:W300 W267:W289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40" priority="33"/>
  </conditionalFormatting>
  <conditionalFormatting sqref="D683:D1048576 AQ439:AQ460 W411:W413 AP414:AP427 W401:W407 W396:W399 W378:W394 D377 W356:W373 W336:W353 D1:D289 U302:U303 AN318:AN335 AN304:AN316 W291:W300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9" priority="31"/>
  </conditionalFormatting>
  <conditionalFormatting sqref="D683:D1048576 AQ439:AQ460 W411:W413 AP414:AP427 W401:W407 W396:W399 W378:W394 D377 W356:W373 W336:W353 D264:D266 U302:U303 AN318:AN335 AN304:AN316 W291:W300 W267:W289 D1:D207 W224:W263 W208:W219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8" priority="36"/>
  </conditionalFormatting>
  <conditionalFormatting sqref="D683:D1048576 AQ439:AQ460 W411:W413 AP414:AP427 W401:W407 W396:W399 W378:W394 D377 W356:W373 W336:W353 D264:D266 U302:U303 AN318:AN335 AN304:AN316 W291:W300 W267:W289 D1:D223 W224:W263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7" priority="35"/>
  </conditionalFormatting>
  <conditionalFormatting sqref="D683:D1048576 AQ439:AQ460 W411:W413 AP414:AP427 W401:W407 W396:W399 W378:W394 D377 W356:W373 W336:W353 D264:D266 U302:U303 AN318:AN335 AN304:AN316 W291:W300 W267:W289 D1:D228 W229:W263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6" priority="34"/>
  </conditionalFormatting>
  <conditionalFormatting sqref="D683:D1048576 AQ439:AQ460 W411:W413 AP414:AP427 W401:W407 W396:W399 W378:W394 D377 W356:W373 W336:W353 D264:D266 U302:U303 AN318:AN335 AN304:AN316 W291:W300 W267:W289 W224:W263 W208:W219 D1:D176 W178:W206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5" priority="37"/>
  </conditionalFormatting>
  <conditionalFormatting sqref="D683:D1048576 AQ439:AQ460 W411:W413 AP414:AP427 W401:W407 W396:W399 W378:W394 D377 W356:W373 W336:W353 D264:D266 U302:U303 AN318:AN335 AN304:AN316 W291:W300 W267:W289 W229:W263 D1:D157 D161:D162 W175:W177 W220:W223 AP224:AP228 AP208:AP219 W207 AP178:AP206 W163:W173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4" priority="38"/>
  </conditionalFormatting>
  <conditionalFormatting sqref="D683:D1048576 AQ439:AQ460 W411:W413 AP414:AP427 W401:W407 W396:W399 W378:W394 D377 W356:W373 W336:W353 D264:D266 U302:U303 AN318:AN335 AN304:AN316 W291:W300 W267:W289 W229:W263 D161:D162 W175:W177 W220:W223 AP224:AP228 AP208:AP219 W207 AP178:AP206 W163:W173 D1:D79 W106:W157 T80:T105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3" priority="39"/>
  </conditionalFormatting>
  <conditionalFormatting sqref="D683:D1048576 AQ439:AQ460 W411:W413 AP414:AP427 W401:W407 W396:W399 W378:W394 D377 W356:W373 W336:W353 D264:D266 U302:U303 AN318:AN335 AN304:AN316 W291:W300 W267:W289 W229:W263 D161:D162 W175:W177 W220:W223 AP224:AP228 AP208:AP219 W207 AP178:AP206 W163:W173 W106:W157 T80:T105 W54:W79 D1:D42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2" priority="41"/>
  </conditionalFormatting>
  <conditionalFormatting sqref="D683:D1048576 AQ439:AQ460 W411:W413 AP414:AP427 W401:W407 W396:W399 W378:W394 D377 W356:W373 W336:W353 D264:D266 U302:U303 AN318:AN335 AN304:AN316 W291:W300 W267:W289 W229:W263 D161:D162 W175:W177 W220:W223 AP224:AP228 AP208:AP219 W207 AP178:AP206 W163:W173 W106:W157 T80:T105 W79 D1:D53 AP429:AP438 AQ462:AQ468 BJ469:BJ481 AQ482:AQ485 AQ596:AQ598 BJ599:BJ611 BJ581:BJ595 BJ486:BJ490 BJ492:BJ509 CC510:CC524 CC491 CC526:CC531 BJ525 BJ579 CC580 CC533:CC578 BJ532 CC614:CC653 BJ613 BJ654:BJ655 CC656:CC660 BJ661:BJ662 CC663:CC674 BJ681:BJ682 CC676:CC680 BJ675">
    <cfRule type="duplicateValues" dxfId="1131" priority="40"/>
  </conditionalFormatting>
  <conditionalFormatting sqref="E2">
    <cfRule type="duplicateValues" dxfId="1130" priority="54"/>
  </conditionalFormatting>
  <conditionalFormatting sqref="J2 C2">
    <cfRule type="duplicateValues" dxfId="1129" priority="52"/>
    <cfRule type="duplicateValues" dxfId="1128" priority="51"/>
    <cfRule type="duplicateValues" dxfId="1127" priority="50"/>
    <cfRule type="duplicateValues" dxfId="1126" priority="49"/>
    <cfRule type="duplicateValues" dxfId="1125" priority="48"/>
    <cfRule type="duplicateValues" dxfId="1124" priority="47"/>
    <cfRule type="duplicateValues" dxfId="1123" priority="46"/>
    <cfRule type="duplicateValues" dxfId="1122" priority="45"/>
  </conditionalFormatting>
  <conditionalFormatting sqref="J2">
    <cfRule type="duplicateValues" dxfId="1121" priority="44"/>
  </conditionalFormatting>
  <conditionalFormatting sqref="T318:T335 T304:T316 A303 AA318:AA335 AA304:AA316 H303">
    <cfRule type="duplicateValues" dxfId="1120" priority="634"/>
    <cfRule type="duplicateValues" dxfId="1119" priority="635"/>
    <cfRule type="duplicateValues" dxfId="1118" priority="629"/>
    <cfRule type="duplicateValues" dxfId="1117" priority="627"/>
    <cfRule type="duplicateValues" dxfId="1116" priority="628"/>
    <cfRule type="duplicateValues" dxfId="1115" priority="630"/>
    <cfRule type="duplicateValues" dxfId="1114" priority="631"/>
    <cfRule type="duplicateValues" dxfId="1113" priority="632"/>
    <cfRule type="duplicateValues" dxfId="1112" priority="633"/>
  </conditionalFormatting>
  <conditionalFormatting sqref="AP461">
    <cfRule type="duplicateValues" dxfId="1111" priority="13"/>
    <cfRule type="duplicateValues" dxfId="1110" priority="12"/>
    <cfRule type="duplicateValues" dxfId="1109" priority="11"/>
    <cfRule type="duplicateValues" dxfId="1108" priority="20"/>
    <cfRule type="duplicateValues" dxfId="1107" priority="19"/>
    <cfRule type="duplicateValues" dxfId="1106" priority="18"/>
    <cfRule type="duplicateValues" dxfId="1105" priority="17"/>
    <cfRule type="duplicateValues" dxfId="1104" priority="16"/>
    <cfRule type="duplicateValues" dxfId="1103" priority="15"/>
    <cfRule type="duplicateValues" dxfId="1102" priority="14"/>
  </conditionalFormatting>
  <conditionalFormatting sqref="AQ612">
    <cfRule type="duplicateValues" dxfId="1101" priority="2"/>
    <cfRule type="duplicateValues" dxfId="1100" priority="10"/>
    <cfRule type="duplicateValues" dxfId="1099" priority="9"/>
    <cfRule type="duplicateValues" dxfId="1098" priority="8"/>
    <cfRule type="duplicateValues" dxfId="1097" priority="6"/>
    <cfRule type="duplicateValues" dxfId="1096" priority="5"/>
    <cfRule type="duplicateValues" dxfId="1095" priority="4"/>
    <cfRule type="duplicateValues" dxfId="1094" priority="3"/>
    <cfRule type="duplicateValues" dxfId="1093" priority="1"/>
    <cfRule type="duplicateValues" dxfId="1092" priority="7"/>
  </conditionalFormatting>
  <hyperlinks>
    <hyperlink ref="I685:J686" location="الرئيسيه!A1" display="الرئيسيه" xr:uid="{B9EE6E57-11DA-F64E-8032-4B92E177E5E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9731-0374-4A47-848A-70EA20C4CB30}">
  <sheetPr codeName="Sheet62">
    <pageSetUpPr fitToPage="1"/>
  </sheetPr>
  <dimension ref="A1:AM145"/>
  <sheetViews>
    <sheetView rightToLeft="1" zoomScale="40" zoomScaleNormal="40" workbookViewId="0">
      <pane ySplit="1" topLeftCell="A138" activePane="bottomLeft" state="frozen"/>
      <selection activeCell="G24" sqref="G24"/>
      <selection pane="bottomLeft" activeCell="I144" sqref="I144:J145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64.140625" style="119" customWidth="1"/>
    <col min="19" max="19" width="64.140625" style="119"/>
    <col min="20" max="20" width="64.140625" style="60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60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261662</v>
      </c>
      <c r="T2" s="607">
        <v>0</v>
      </c>
    </row>
    <row r="3" spans="1:20" ht="50.1" customHeight="1" x14ac:dyDescent="1.3">
      <c r="A3" s="685" t="s">
        <v>1266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29"/>
      <c r="R3" s="29"/>
      <c r="S3" s="29"/>
      <c r="T3" s="608">
        <v>200000</v>
      </c>
    </row>
    <row r="4" spans="1:20" ht="50.1" customHeight="1" x14ac:dyDescent="1.3">
      <c r="A4" s="177"/>
      <c r="B4" s="178"/>
      <c r="C4" s="178"/>
      <c r="D4" s="178"/>
      <c r="E4" s="178"/>
      <c r="F4" s="178"/>
      <c r="G4" s="178" t="s">
        <v>1961</v>
      </c>
      <c r="H4" s="178"/>
      <c r="I4" s="178"/>
      <c r="J4" s="178"/>
      <c r="K4" s="178"/>
      <c r="L4" s="178"/>
      <c r="M4" s="179"/>
      <c r="N4" s="19"/>
      <c r="O4" s="23"/>
      <c r="P4" s="23"/>
      <c r="Q4" s="29"/>
      <c r="R4" s="29"/>
      <c r="S4" s="29"/>
      <c r="T4" s="608"/>
    </row>
    <row r="5" spans="1:20" ht="50.1" customHeight="1" x14ac:dyDescent="1.3">
      <c r="A5" s="31" t="s">
        <v>1708</v>
      </c>
      <c r="B5" s="37" t="s">
        <v>1709</v>
      </c>
      <c r="C5" s="31" t="s">
        <v>1710</v>
      </c>
      <c r="D5" s="31" t="s">
        <v>1711</v>
      </c>
      <c r="E5" s="31" t="s">
        <v>101</v>
      </c>
      <c r="F5" s="31" t="s">
        <v>123</v>
      </c>
      <c r="G5" s="31" t="s">
        <v>1127</v>
      </c>
      <c r="H5" s="31" t="s">
        <v>1303</v>
      </c>
      <c r="I5" s="38">
        <v>0.41666666666666669</v>
      </c>
      <c r="J5" s="31" t="s">
        <v>67</v>
      </c>
      <c r="K5" s="31" t="s">
        <v>105</v>
      </c>
      <c r="L5" s="31" t="s">
        <v>106</v>
      </c>
      <c r="M5" s="31" t="s">
        <v>995</v>
      </c>
      <c r="N5" s="23"/>
      <c r="O5" s="23"/>
      <c r="P5" s="154"/>
      <c r="Q5" s="29"/>
      <c r="R5" s="170"/>
      <c r="S5" s="170">
        <v>43725</v>
      </c>
      <c r="T5" s="615"/>
    </row>
    <row r="6" spans="1:20" ht="50.1" customHeight="1" x14ac:dyDescent="1.3">
      <c r="A6" s="26" t="s">
        <v>1712</v>
      </c>
      <c r="B6" s="27" t="s">
        <v>1713</v>
      </c>
      <c r="C6" s="31" t="s">
        <v>1714</v>
      </c>
      <c r="D6" s="26" t="s">
        <v>1715</v>
      </c>
      <c r="E6" s="26" t="s">
        <v>101</v>
      </c>
      <c r="F6" s="26" t="s">
        <v>123</v>
      </c>
      <c r="G6" s="26" t="s">
        <v>1127</v>
      </c>
      <c r="H6" s="26" t="s">
        <v>1303</v>
      </c>
      <c r="I6" s="28">
        <v>0.41666666666666669</v>
      </c>
      <c r="J6" s="26" t="s">
        <v>67</v>
      </c>
      <c r="K6" s="31" t="s">
        <v>105</v>
      </c>
      <c r="L6" s="26" t="s">
        <v>106</v>
      </c>
      <c r="M6" s="26" t="s">
        <v>995</v>
      </c>
      <c r="N6" s="23"/>
      <c r="O6" s="23"/>
      <c r="P6" s="171"/>
      <c r="Q6" s="175"/>
      <c r="R6" s="170"/>
      <c r="S6" s="176">
        <v>18000</v>
      </c>
      <c r="T6" s="615"/>
    </row>
    <row r="7" spans="1:20" ht="50.1" customHeight="1" x14ac:dyDescent="1.05">
      <c r="A7" s="31" t="s">
        <v>1716</v>
      </c>
      <c r="B7" s="37" t="s">
        <v>1717</v>
      </c>
      <c r="C7" s="31" t="s">
        <v>1718</v>
      </c>
      <c r="D7" s="31" t="s">
        <v>1719</v>
      </c>
      <c r="E7" s="31" t="s">
        <v>101</v>
      </c>
      <c r="F7" s="31" t="s">
        <v>123</v>
      </c>
      <c r="G7" s="31" t="s">
        <v>1127</v>
      </c>
      <c r="H7" s="31" t="s">
        <v>1303</v>
      </c>
      <c r="I7" s="38">
        <v>0.41666666666666669</v>
      </c>
      <c r="J7" s="31" t="s">
        <v>67</v>
      </c>
      <c r="K7" s="31" t="s">
        <v>105</v>
      </c>
      <c r="L7" s="31" t="s">
        <v>106</v>
      </c>
      <c r="M7" s="31" t="s">
        <v>995</v>
      </c>
      <c r="N7" s="23"/>
      <c r="O7" s="23"/>
      <c r="P7" s="154"/>
      <c r="Q7" s="29"/>
      <c r="R7" s="29"/>
      <c r="S7" s="29">
        <v>43727</v>
      </c>
      <c r="T7" s="608"/>
    </row>
    <row r="8" spans="1:20" ht="50.1" customHeight="1" x14ac:dyDescent="1.05">
      <c r="A8" s="31" t="s">
        <v>1720</v>
      </c>
      <c r="B8" s="37" t="s">
        <v>1721</v>
      </c>
      <c r="C8" s="31" t="s">
        <v>1722</v>
      </c>
      <c r="D8" s="31" t="s">
        <v>1723</v>
      </c>
      <c r="E8" s="31" t="s">
        <v>101</v>
      </c>
      <c r="F8" s="31" t="s">
        <v>123</v>
      </c>
      <c r="G8" s="31" t="s">
        <v>1127</v>
      </c>
      <c r="H8" s="31" t="s">
        <v>1303</v>
      </c>
      <c r="I8" s="38">
        <v>0.41666666666666669</v>
      </c>
      <c r="J8" s="31" t="s">
        <v>67</v>
      </c>
      <c r="K8" s="31" t="s">
        <v>105</v>
      </c>
      <c r="L8" s="31" t="s">
        <v>106</v>
      </c>
      <c r="M8" s="31" t="s">
        <v>995</v>
      </c>
      <c r="N8" s="23"/>
      <c r="O8" s="23"/>
      <c r="P8" s="154"/>
      <c r="Q8" s="29"/>
      <c r="R8" s="29"/>
      <c r="S8" s="29">
        <v>43727</v>
      </c>
      <c r="T8" s="608"/>
    </row>
    <row r="9" spans="1:20" ht="50.1" customHeight="1" x14ac:dyDescent="1.05">
      <c r="A9" s="31" t="s">
        <v>1724</v>
      </c>
      <c r="B9" s="37" t="s">
        <v>1725</v>
      </c>
      <c r="C9" s="31" t="s">
        <v>1726</v>
      </c>
      <c r="D9" s="31" t="s">
        <v>1727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67</v>
      </c>
      <c r="K9" s="31" t="s">
        <v>105</v>
      </c>
      <c r="L9" s="31" t="s">
        <v>106</v>
      </c>
      <c r="M9" s="31" t="s">
        <v>995</v>
      </c>
      <c r="N9" s="23"/>
      <c r="O9" s="23"/>
      <c r="P9" s="154"/>
      <c r="Q9" s="29"/>
      <c r="R9" s="29"/>
      <c r="S9" s="29">
        <v>43727</v>
      </c>
      <c r="T9" s="608"/>
    </row>
    <row r="10" spans="1:20" ht="50.1" customHeight="1" x14ac:dyDescent="1.05">
      <c r="A10" s="26" t="s">
        <v>1728</v>
      </c>
      <c r="B10" s="27" t="s">
        <v>1729</v>
      </c>
      <c r="C10" s="31" t="s">
        <v>1730</v>
      </c>
      <c r="D10" s="26" t="s">
        <v>1731</v>
      </c>
      <c r="E10" s="26" t="s">
        <v>101</v>
      </c>
      <c r="F10" s="26" t="s">
        <v>123</v>
      </c>
      <c r="G10" s="26" t="s">
        <v>1127</v>
      </c>
      <c r="H10" s="26" t="s">
        <v>1303</v>
      </c>
      <c r="I10" s="28">
        <v>0.41666666666666669</v>
      </c>
      <c r="J10" s="26" t="s">
        <v>67</v>
      </c>
      <c r="K10" s="31" t="s">
        <v>105</v>
      </c>
      <c r="L10" s="26" t="s">
        <v>106</v>
      </c>
      <c r="M10" s="26" t="s">
        <v>995</v>
      </c>
      <c r="N10" s="23"/>
      <c r="O10" s="23"/>
      <c r="P10" s="171"/>
      <c r="Q10" s="175"/>
      <c r="R10" s="29"/>
      <c r="S10" s="175">
        <v>18000</v>
      </c>
      <c r="T10" s="608"/>
    </row>
    <row r="11" spans="1:20" ht="50.1" customHeight="1" x14ac:dyDescent="1.05">
      <c r="A11" s="31" t="s">
        <v>1732</v>
      </c>
      <c r="B11" s="37" t="s">
        <v>1733</v>
      </c>
      <c r="C11" s="31" t="s">
        <v>1734</v>
      </c>
      <c r="D11" s="31" t="s">
        <v>1735</v>
      </c>
      <c r="E11" s="31" t="s">
        <v>101</v>
      </c>
      <c r="F11" s="31" t="s">
        <v>123</v>
      </c>
      <c r="G11" s="31" t="s">
        <v>1127</v>
      </c>
      <c r="H11" s="31" t="s">
        <v>1303</v>
      </c>
      <c r="I11" s="38">
        <v>0.41666666666666669</v>
      </c>
      <c r="J11" s="31" t="s">
        <v>67</v>
      </c>
      <c r="K11" s="31" t="s">
        <v>105</v>
      </c>
      <c r="L11" s="31" t="s">
        <v>106</v>
      </c>
      <c r="M11" s="31" t="s">
        <v>995</v>
      </c>
      <c r="N11" s="23"/>
      <c r="O11" s="23"/>
      <c r="P11" s="154"/>
      <c r="Q11" s="29"/>
      <c r="R11" s="29"/>
      <c r="S11" s="29">
        <v>43725</v>
      </c>
      <c r="T11" s="608"/>
    </row>
    <row r="12" spans="1:20" ht="50.1" customHeight="1" x14ac:dyDescent="1.05">
      <c r="A12" s="31" t="s">
        <v>1736</v>
      </c>
      <c r="B12" s="37" t="s">
        <v>1737</v>
      </c>
      <c r="C12" s="31" t="s">
        <v>1738</v>
      </c>
      <c r="D12" s="31" t="s">
        <v>1739</v>
      </c>
      <c r="E12" s="31" t="s">
        <v>101</v>
      </c>
      <c r="F12" s="31" t="s">
        <v>123</v>
      </c>
      <c r="G12" s="31" t="s">
        <v>1127</v>
      </c>
      <c r="H12" s="31" t="s">
        <v>1303</v>
      </c>
      <c r="I12" s="38">
        <v>0.41666666666666669</v>
      </c>
      <c r="J12" s="31" t="s">
        <v>67</v>
      </c>
      <c r="K12" s="31" t="s">
        <v>105</v>
      </c>
      <c r="L12" s="31" t="s">
        <v>106</v>
      </c>
      <c r="M12" s="300" t="s">
        <v>995</v>
      </c>
      <c r="N12" s="23"/>
      <c r="O12" s="23"/>
      <c r="P12" s="154"/>
      <c r="Q12" s="29"/>
      <c r="R12" s="29"/>
      <c r="S12" s="29">
        <v>43725</v>
      </c>
      <c r="T12" s="608"/>
    </row>
    <row r="13" spans="1:20" ht="50.1" customHeight="1" x14ac:dyDescent="1.05">
      <c r="A13" s="31" t="s">
        <v>1740</v>
      </c>
      <c r="B13" s="37" t="s">
        <v>830</v>
      </c>
      <c r="C13" s="31" t="s">
        <v>1741</v>
      </c>
      <c r="D13" s="31" t="s">
        <v>1742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67</v>
      </c>
      <c r="K13" s="31" t="s">
        <v>105</v>
      </c>
      <c r="L13" s="31" t="s">
        <v>106</v>
      </c>
      <c r="M13" s="300" t="s">
        <v>995</v>
      </c>
      <c r="N13" s="23"/>
      <c r="O13" s="23"/>
      <c r="P13" s="154"/>
      <c r="Q13" s="29"/>
      <c r="R13" s="29"/>
      <c r="S13" s="29">
        <v>43725</v>
      </c>
      <c r="T13" s="608"/>
    </row>
    <row r="14" spans="1:20" ht="50.1" customHeight="1" x14ac:dyDescent="1.05">
      <c r="A14" s="31" t="s">
        <v>1743</v>
      </c>
      <c r="B14" s="37" t="s">
        <v>1744</v>
      </c>
      <c r="C14" s="31" t="s">
        <v>1745</v>
      </c>
      <c r="D14" s="31" t="s">
        <v>1746</v>
      </c>
      <c r="E14" s="31" t="s">
        <v>101</v>
      </c>
      <c r="F14" s="31" t="s">
        <v>123</v>
      </c>
      <c r="G14" s="31" t="s">
        <v>1127</v>
      </c>
      <c r="H14" s="31" t="s">
        <v>1303</v>
      </c>
      <c r="I14" s="38">
        <v>0.41666666666666669</v>
      </c>
      <c r="J14" s="31" t="s">
        <v>67</v>
      </c>
      <c r="K14" s="31" t="s">
        <v>105</v>
      </c>
      <c r="L14" s="31" t="s">
        <v>106</v>
      </c>
      <c r="M14" s="300" t="s">
        <v>995</v>
      </c>
      <c r="N14" s="23"/>
      <c r="O14" s="23"/>
      <c r="P14" s="154"/>
      <c r="Q14" s="29"/>
      <c r="R14" s="29"/>
      <c r="S14" s="29">
        <v>43725</v>
      </c>
      <c r="T14" s="608"/>
    </row>
    <row r="15" spans="1:20" ht="50.1" customHeight="1" x14ac:dyDescent="1.3">
      <c r="A15" s="688" t="s">
        <v>3093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202"/>
      <c r="O15" s="202"/>
      <c r="P15" s="202"/>
      <c r="Q15" s="325"/>
      <c r="R15" s="325"/>
      <c r="S15" s="202"/>
      <c r="T15" s="616"/>
    </row>
    <row r="16" spans="1:20" ht="50.1" customHeight="1" x14ac:dyDescent="1.65">
      <c r="A16" s="31" t="s">
        <v>2709</v>
      </c>
      <c r="B16" s="37" t="s">
        <v>2710</v>
      </c>
      <c r="C16" s="31" t="s">
        <v>2711</v>
      </c>
      <c r="D16" s="31" t="s">
        <v>2712</v>
      </c>
      <c r="E16" s="31" t="s">
        <v>101</v>
      </c>
      <c r="F16" s="31" t="s">
        <v>102</v>
      </c>
      <c r="G16" s="31" t="s">
        <v>567</v>
      </c>
      <c r="H16" s="31" t="s">
        <v>2017</v>
      </c>
      <c r="I16" s="38">
        <v>0.52430555555555558</v>
      </c>
      <c r="J16" s="31" t="s">
        <v>67</v>
      </c>
      <c r="K16" s="31" t="s">
        <v>105</v>
      </c>
      <c r="L16" s="31" t="s">
        <v>106</v>
      </c>
      <c r="M16" s="300" t="s">
        <v>107</v>
      </c>
      <c r="N16" s="191"/>
      <c r="O16" s="270"/>
      <c r="P16" s="321"/>
      <c r="Q16" s="464"/>
      <c r="R16" s="464"/>
      <c r="S16" s="29">
        <v>18000</v>
      </c>
      <c r="T16" s="607"/>
    </row>
    <row r="17" spans="1:20" ht="50.1" customHeight="1" x14ac:dyDescent="1.3">
      <c r="A17" s="688" t="s">
        <v>3094</v>
      </c>
      <c r="B17" s="689"/>
      <c r="C17" s="689"/>
      <c r="D17" s="689"/>
      <c r="E17" s="689"/>
      <c r="F17" s="689"/>
      <c r="G17" s="689"/>
      <c r="H17" s="689"/>
      <c r="I17" s="689"/>
      <c r="J17" s="689"/>
      <c r="K17" s="689"/>
      <c r="L17" s="689"/>
      <c r="M17" s="689"/>
      <c r="N17" s="202"/>
      <c r="O17" s="202"/>
      <c r="P17" s="202"/>
      <c r="Q17" s="325"/>
      <c r="R17" s="325"/>
      <c r="S17" s="202"/>
      <c r="T17" s="608"/>
    </row>
    <row r="18" spans="1:20" ht="50.1" customHeight="1" x14ac:dyDescent="1.65">
      <c r="A18" s="31" t="s">
        <v>3629</v>
      </c>
      <c r="B18" s="37" t="s">
        <v>3630</v>
      </c>
      <c r="C18" s="31" t="s">
        <v>3631</v>
      </c>
      <c r="D18" s="31" t="s">
        <v>3632</v>
      </c>
      <c r="E18" s="31" t="s">
        <v>101</v>
      </c>
      <c r="F18" s="31" t="s">
        <v>1304</v>
      </c>
      <c r="G18" s="31" t="s">
        <v>490</v>
      </c>
      <c r="H18" s="31" t="s">
        <v>3098</v>
      </c>
      <c r="I18" s="38">
        <v>0.75</v>
      </c>
      <c r="J18" s="31" t="s">
        <v>3633</v>
      </c>
      <c r="K18" s="31" t="s">
        <v>105</v>
      </c>
      <c r="L18" s="31" t="s">
        <v>106</v>
      </c>
      <c r="M18" s="300" t="s">
        <v>107</v>
      </c>
      <c r="N18" s="29"/>
      <c r="O18" s="23"/>
      <c r="P18" s="54"/>
      <c r="Q18" s="117"/>
      <c r="R18" s="117"/>
      <c r="S18" s="29">
        <v>18000</v>
      </c>
      <c r="T18" s="608"/>
    </row>
    <row r="19" spans="1:20" ht="50.1" customHeight="1" x14ac:dyDescent="1.65">
      <c r="A19" s="679" t="s">
        <v>6765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23"/>
      <c r="O19" s="23"/>
      <c r="P19" s="29"/>
      <c r="Q19" s="29"/>
      <c r="R19" s="117"/>
      <c r="S19" s="29"/>
      <c r="T19" s="615"/>
    </row>
    <row r="20" spans="1:20" ht="50.1" customHeight="1" x14ac:dyDescent="1.65">
      <c r="A20" s="31" t="s">
        <v>5819</v>
      </c>
      <c r="B20" s="37" t="s">
        <v>5820</v>
      </c>
      <c r="C20" s="31" t="s">
        <v>5821</v>
      </c>
      <c r="D20" s="31" t="s">
        <v>5822</v>
      </c>
      <c r="E20" s="31" t="s">
        <v>101</v>
      </c>
      <c r="F20" s="31" t="s">
        <v>1304</v>
      </c>
      <c r="G20" s="31" t="s">
        <v>124</v>
      </c>
      <c r="H20" s="31" t="s">
        <v>5801</v>
      </c>
      <c r="I20" s="38">
        <v>0.34027777777777779</v>
      </c>
      <c r="J20" s="31" t="s">
        <v>3633</v>
      </c>
      <c r="K20" s="31" t="s">
        <v>105</v>
      </c>
      <c r="L20" s="31" t="s">
        <v>106</v>
      </c>
      <c r="M20" s="300" t="s">
        <v>107</v>
      </c>
      <c r="N20" s="23"/>
      <c r="O20" s="23"/>
      <c r="P20" s="29"/>
      <c r="Q20" s="29"/>
      <c r="R20" s="117"/>
      <c r="S20" s="29">
        <v>22000</v>
      </c>
      <c r="T20" s="615"/>
    </row>
    <row r="21" spans="1:20" ht="50.1" customHeight="1" x14ac:dyDescent="1.3">
      <c r="A21" s="688" t="s">
        <v>7858</v>
      </c>
      <c r="B21" s="689"/>
      <c r="C21" s="689"/>
      <c r="D21" s="689"/>
      <c r="E21" s="689"/>
      <c r="F21" s="689"/>
      <c r="G21" s="689"/>
      <c r="H21" s="689"/>
      <c r="I21" s="689"/>
      <c r="J21" s="689"/>
      <c r="K21" s="689"/>
      <c r="L21" s="689"/>
      <c r="M21" s="689"/>
      <c r="N21" s="23"/>
      <c r="O21" s="54"/>
      <c r="P21" s="131"/>
      <c r="Q21" s="170"/>
      <c r="R21" s="170"/>
      <c r="S21" s="242"/>
      <c r="T21" s="615"/>
    </row>
    <row r="22" spans="1:20" ht="50.1" customHeight="1" x14ac:dyDescent="1.3">
      <c r="A22" s="31" t="s">
        <v>7560</v>
      </c>
      <c r="B22" s="37" t="s">
        <v>1729</v>
      </c>
      <c r="C22" s="31" t="s">
        <v>1730</v>
      </c>
      <c r="D22" s="31" t="s">
        <v>7561</v>
      </c>
      <c r="E22" s="31" t="s">
        <v>101</v>
      </c>
      <c r="F22" s="31" t="s">
        <v>123</v>
      </c>
      <c r="G22" s="31" t="s">
        <v>1127</v>
      </c>
      <c r="H22" s="31" t="s">
        <v>6809</v>
      </c>
      <c r="I22" s="38">
        <v>0.53125</v>
      </c>
      <c r="J22" s="31" t="s">
        <v>3633</v>
      </c>
      <c r="K22" s="31" t="s">
        <v>105</v>
      </c>
      <c r="L22" s="31" t="s">
        <v>106</v>
      </c>
      <c r="M22" s="300" t="s">
        <v>995</v>
      </c>
      <c r="N22" s="23"/>
      <c r="O22" s="54"/>
      <c r="P22" s="131"/>
      <c r="Q22" s="170"/>
      <c r="R22" s="170"/>
      <c r="S22" s="29">
        <v>43725</v>
      </c>
      <c r="T22" s="615"/>
    </row>
    <row r="23" spans="1:20" ht="50.1" customHeight="1" x14ac:dyDescent="1.05">
      <c r="A23" s="688" t="s">
        <v>9526</v>
      </c>
      <c r="B23" s="689"/>
      <c r="C23" s="689"/>
      <c r="D23" s="689"/>
      <c r="E23" s="689"/>
      <c r="F23" s="689"/>
      <c r="G23" s="689"/>
      <c r="H23" s="689"/>
      <c r="I23" s="689"/>
      <c r="J23" s="689"/>
      <c r="K23" s="689"/>
      <c r="L23" s="689"/>
      <c r="M23" s="689"/>
      <c r="N23" s="23"/>
      <c r="O23" s="23"/>
      <c r="P23" s="23"/>
      <c r="Q23" s="29"/>
      <c r="R23" s="29"/>
      <c r="S23" s="29"/>
      <c r="T23" s="615"/>
    </row>
    <row r="24" spans="1:20" ht="50.1" customHeight="1" x14ac:dyDescent="1.05">
      <c r="A24" s="31" t="s">
        <v>8575</v>
      </c>
      <c r="B24" s="37" t="s">
        <v>8576</v>
      </c>
      <c r="C24" s="31" t="s">
        <v>8577</v>
      </c>
      <c r="D24" s="31" t="s">
        <v>8578</v>
      </c>
      <c r="E24" s="31" t="s">
        <v>101</v>
      </c>
      <c r="F24" s="31" t="s">
        <v>123</v>
      </c>
      <c r="G24" s="31" t="s">
        <v>124</v>
      </c>
      <c r="H24" s="31" t="s">
        <v>7872</v>
      </c>
      <c r="I24" s="38">
        <v>0.125</v>
      </c>
      <c r="J24" s="31" t="s">
        <v>3633</v>
      </c>
      <c r="K24" s="31" t="s">
        <v>105</v>
      </c>
      <c r="L24" s="31" t="s">
        <v>106</v>
      </c>
      <c r="M24" s="300" t="s">
        <v>995</v>
      </c>
      <c r="N24" s="23"/>
      <c r="O24" s="23"/>
      <c r="P24" s="23"/>
      <c r="Q24" s="29"/>
      <c r="R24" s="29"/>
      <c r="S24" s="29">
        <v>43725</v>
      </c>
      <c r="T24" s="615"/>
    </row>
    <row r="25" spans="1:20" ht="50.1" customHeight="1" x14ac:dyDescent="1.05">
      <c r="A25" s="31" t="s">
        <v>8579</v>
      </c>
      <c r="B25" s="37" t="s">
        <v>8580</v>
      </c>
      <c r="C25" s="31" t="s">
        <v>8581</v>
      </c>
      <c r="D25" s="31" t="s">
        <v>8582</v>
      </c>
      <c r="E25" s="31" t="s">
        <v>101</v>
      </c>
      <c r="F25" s="31" t="s">
        <v>123</v>
      </c>
      <c r="G25" s="31" t="s">
        <v>124</v>
      </c>
      <c r="H25" s="31" t="s">
        <v>7872</v>
      </c>
      <c r="I25" s="38">
        <v>0.125</v>
      </c>
      <c r="J25" s="31" t="s">
        <v>3633</v>
      </c>
      <c r="K25" s="31" t="s">
        <v>105</v>
      </c>
      <c r="L25" s="31" t="s">
        <v>106</v>
      </c>
      <c r="M25" s="300" t="s">
        <v>995</v>
      </c>
      <c r="N25" s="23"/>
      <c r="O25" s="23"/>
      <c r="P25" s="23"/>
      <c r="Q25" s="29"/>
      <c r="R25" s="29"/>
      <c r="S25" s="29">
        <v>43725</v>
      </c>
      <c r="T25" s="615"/>
    </row>
    <row r="26" spans="1:20" ht="50.1" customHeight="1" x14ac:dyDescent="1.05">
      <c r="A26" s="31" t="s">
        <v>8583</v>
      </c>
      <c r="B26" s="37" t="s">
        <v>3757</v>
      </c>
      <c r="C26" s="31" t="s">
        <v>8584</v>
      </c>
      <c r="D26" s="31" t="s">
        <v>8585</v>
      </c>
      <c r="E26" s="31" t="s">
        <v>101</v>
      </c>
      <c r="F26" s="31" t="s">
        <v>123</v>
      </c>
      <c r="G26" s="31" t="s">
        <v>124</v>
      </c>
      <c r="H26" s="31" t="s">
        <v>7872</v>
      </c>
      <c r="I26" s="38">
        <v>0.125</v>
      </c>
      <c r="J26" s="31" t="s">
        <v>3633</v>
      </c>
      <c r="K26" s="31" t="s">
        <v>105</v>
      </c>
      <c r="L26" s="31" t="s">
        <v>106</v>
      </c>
      <c r="M26" s="300" t="s">
        <v>995</v>
      </c>
      <c r="N26" s="23"/>
      <c r="O26" s="23"/>
      <c r="P26" s="23"/>
      <c r="Q26" s="29"/>
      <c r="R26" s="29"/>
      <c r="S26" s="29">
        <v>43725</v>
      </c>
      <c r="T26" s="615"/>
    </row>
    <row r="27" spans="1:20" ht="50.1" customHeight="1" x14ac:dyDescent="1.05">
      <c r="A27" s="31" t="s">
        <v>8586</v>
      </c>
      <c r="B27" s="37" t="s">
        <v>8587</v>
      </c>
      <c r="C27" s="31" t="s">
        <v>8588</v>
      </c>
      <c r="D27" s="31" t="s">
        <v>8589</v>
      </c>
      <c r="E27" s="31" t="s">
        <v>101</v>
      </c>
      <c r="F27" s="31" t="s">
        <v>123</v>
      </c>
      <c r="G27" s="31" t="s">
        <v>124</v>
      </c>
      <c r="H27" s="31" t="s">
        <v>7872</v>
      </c>
      <c r="I27" s="38">
        <v>0.125</v>
      </c>
      <c r="J27" s="31" t="s">
        <v>3633</v>
      </c>
      <c r="K27" s="31" t="s">
        <v>105</v>
      </c>
      <c r="L27" s="31" t="s">
        <v>106</v>
      </c>
      <c r="M27" s="300" t="s">
        <v>995</v>
      </c>
      <c r="N27" s="23"/>
      <c r="O27" s="23"/>
      <c r="P27" s="23"/>
      <c r="Q27" s="29"/>
      <c r="R27" s="29"/>
      <c r="S27" s="29">
        <v>43725</v>
      </c>
      <c r="T27" s="615"/>
    </row>
    <row r="28" spans="1:20" ht="50.1" customHeight="1" x14ac:dyDescent="1.05">
      <c r="A28" s="31" t="s">
        <v>8590</v>
      </c>
      <c r="B28" s="37" t="s">
        <v>8591</v>
      </c>
      <c r="C28" s="31" t="s">
        <v>8592</v>
      </c>
      <c r="D28" s="31" t="s">
        <v>8593</v>
      </c>
      <c r="E28" s="31" t="s">
        <v>101</v>
      </c>
      <c r="F28" s="31" t="s">
        <v>123</v>
      </c>
      <c r="G28" s="31" t="s">
        <v>124</v>
      </c>
      <c r="H28" s="31" t="s">
        <v>7872</v>
      </c>
      <c r="I28" s="38">
        <v>0.125</v>
      </c>
      <c r="J28" s="31" t="s">
        <v>3633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9"/>
      <c r="R28" s="29"/>
      <c r="S28" s="29">
        <v>43725</v>
      </c>
      <c r="T28" s="615"/>
    </row>
    <row r="29" spans="1:20" ht="50.1" customHeight="1" x14ac:dyDescent="1.05">
      <c r="A29" s="31" t="s">
        <v>8594</v>
      </c>
      <c r="B29" s="37" t="s">
        <v>8595</v>
      </c>
      <c r="C29" s="31" t="s">
        <v>8596</v>
      </c>
      <c r="D29" s="31" t="s">
        <v>8597</v>
      </c>
      <c r="E29" s="31" t="s">
        <v>101</v>
      </c>
      <c r="F29" s="31" t="s">
        <v>123</v>
      </c>
      <c r="G29" s="31" t="s">
        <v>124</v>
      </c>
      <c r="H29" s="31" t="s">
        <v>7872</v>
      </c>
      <c r="I29" s="38">
        <v>0.125</v>
      </c>
      <c r="J29" s="31" t="s">
        <v>3633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9"/>
      <c r="R29" s="29"/>
      <c r="S29" s="29">
        <v>43725</v>
      </c>
      <c r="T29" s="615"/>
    </row>
    <row r="30" spans="1:20" ht="50.1" customHeight="1" x14ac:dyDescent="1.05">
      <c r="A30" s="31" t="s">
        <v>8598</v>
      </c>
      <c r="B30" s="37" t="s">
        <v>8599</v>
      </c>
      <c r="C30" s="31" t="s">
        <v>8600</v>
      </c>
      <c r="D30" s="31" t="s">
        <v>8601</v>
      </c>
      <c r="E30" s="31" t="s">
        <v>101</v>
      </c>
      <c r="F30" s="31" t="s">
        <v>123</v>
      </c>
      <c r="G30" s="31" t="s">
        <v>124</v>
      </c>
      <c r="H30" s="31" t="s">
        <v>7872</v>
      </c>
      <c r="I30" s="38">
        <v>0.125</v>
      </c>
      <c r="J30" s="31" t="s">
        <v>3633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9"/>
      <c r="R30" s="29"/>
      <c r="S30" s="29">
        <v>43725</v>
      </c>
      <c r="T30" s="615"/>
    </row>
    <row r="31" spans="1:20" ht="50.1" customHeight="1" x14ac:dyDescent="1.05">
      <c r="A31" s="31" t="s">
        <v>8602</v>
      </c>
      <c r="B31" s="37" t="s">
        <v>8603</v>
      </c>
      <c r="C31" s="31" t="s">
        <v>8604</v>
      </c>
      <c r="D31" s="31" t="s">
        <v>8605</v>
      </c>
      <c r="E31" s="31" t="s">
        <v>101</v>
      </c>
      <c r="F31" s="31" t="s">
        <v>123</v>
      </c>
      <c r="G31" s="31" t="s">
        <v>124</v>
      </c>
      <c r="H31" s="31" t="s">
        <v>7872</v>
      </c>
      <c r="I31" s="38">
        <v>0.125</v>
      </c>
      <c r="J31" s="31" t="s">
        <v>3633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9"/>
      <c r="R31" s="29"/>
      <c r="S31" s="29">
        <v>43725</v>
      </c>
      <c r="T31" s="615"/>
    </row>
    <row r="32" spans="1:20" ht="50.1" customHeight="1" x14ac:dyDescent="1.05">
      <c r="A32" s="31" t="s">
        <v>8606</v>
      </c>
      <c r="B32" s="37" t="s">
        <v>8607</v>
      </c>
      <c r="C32" s="31" t="s">
        <v>8608</v>
      </c>
      <c r="D32" s="31" t="s">
        <v>8609</v>
      </c>
      <c r="E32" s="31" t="s">
        <v>101</v>
      </c>
      <c r="F32" s="31" t="s">
        <v>123</v>
      </c>
      <c r="G32" s="31" t="s">
        <v>124</v>
      </c>
      <c r="H32" s="31" t="s">
        <v>7872</v>
      </c>
      <c r="I32" s="38">
        <v>0.125</v>
      </c>
      <c r="J32" s="31" t="s">
        <v>3633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9"/>
      <c r="R32" s="29"/>
      <c r="S32" s="29">
        <v>43725</v>
      </c>
      <c r="T32" s="615"/>
    </row>
    <row r="33" spans="1:20" ht="50.1" customHeight="1" x14ac:dyDescent="1.05">
      <c r="A33" s="31" t="s">
        <v>8610</v>
      </c>
      <c r="B33" s="37" t="s">
        <v>8603</v>
      </c>
      <c r="C33" s="31" t="s">
        <v>8611</v>
      </c>
      <c r="D33" s="31" t="s">
        <v>8612</v>
      </c>
      <c r="E33" s="31" t="s">
        <v>101</v>
      </c>
      <c r="F33" s="31" t="s">
        <v>123</v>
      </c>
      <c r="G33" s="31" t="s">
        <v>124</v>
      </c>
      <c r="H33" s="31" t="s">
        <v>7872</v>
      </c>
      <c r="I33" s="38">
        <v>0.125</v>
      </c>
      <c r="J33" s="31" t="s">
        <v>3633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29"/>
      <c r="S33" s="29">
        <v>43725</v>
      </c>
      <c r="T33" s="615"/>
    </row>
    <row r="34" spans="1:20" ht="50.1" customHeight="1" x14ac:dyDescent="1.05">
      <c r="A34" s="31" t="s">
        <v>8613</v>
      </c>
      <c r="B34" s="37" t="s">
        <v>8614</v>
      </c>
      <c r="C34" s="31" t="s">
        <v>8615</v>
      </c>
      <c r="D34" s="31" t="s">
        <v>8616</v>
      </c>
      <c r="E34" s="31" t="s">
        <v>101</v>
      </c>
      <c r="F34" s="31" t="s">
        <v>123</v>
      </c>
      <c r="G34" s="31" t="s">
        <v>124</v>
      </c>
      <c r="H34" s="31" t="s">
        <v>7872</v>
      </c>
      <c r="I34" s="38">
        <v>0.125</v>
      </c>
      <c r="J34" s="31" t="s">
        <v>3633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29"/>
      <c r="S34" s="29">
        <v>43725</v>
      </c>
      <c r="T34" s="615"/>
    </row>
    <row r="35" spans="1:20" ht="50.1" customHeight="1" x14ac:dyDescent="1.05">
      <c r="A35" s="31" t="s">
        <v>8617</v>
      </c>
      <c r="B35" s="37" t="s">
        <v>8618</v>
      </c>
      <c r="C35" s="31" t="s">
        <v>8619</v>
      </c>
      <c r="D35" s="31" t="s">
        <v>8620</v>
      </c>
      <c r="E35" s="31" t="s">
        <v>101</v>
      </c>
      <c r="F35" s="31" t="s">
        <v>123</v>
      </c>
      <c r="G35" s="31" t="s">
        <v>124</v>
      </c>
      <c r="H35" s="31" t="s">
        <v>7872</v>
      </c>
      <c r="I35" s="38">
        <v>0.125</v>
      </c>
      <c r="J35" s="31" t="s">
        <v>3633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29"/>
      <c r="S35" s="29">
        <v>43725</v>
      </c>
      <c r="T35" s="615"/>
    </row>
    <row r="36" spans="1:20" ht="50.1" customHeight="1" x14ac:dyDescent="1.05">
      <c r="A36" s="31" t="s">
        <v>8621</v>
      </c>
      <c r="B36" s="37" t="s">
        <v>1088</v>
      </c>
      <c r="C36" s="31" t="s">
        <v>8622</v>
      </c>
      <c r="D36" s="31" t="s">
        <v>8623</v>
      </c>
      <c r="E36" s="31" t="s">
        <v>101</v>
      </c>
      <c r="F36" s="31" t="s">
        <v>123</v>
      </c>
      <c r="G36" s="31" t="s">
        <v>124</v>
      </c>
      <c r="H36" s="31" t="s">
        <v>7872</v>
      </c>
      <c r="I36" s="38">
        <v>0.125</v>
      </c>
      <c r="J36" s="31" t="s">
        <v>3633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29"/>
      <c r="S36" s="29">
        <v>43725</v>
      </c>
      <c r="T36" s="615"/>
    </row>
    <row r="37" spans="1:20" ht="50.1" customHeight="1" x14ac:dyDescent="1.05">
      <c r="A37" s="31" t="s">
        <v>8624</v>
      </c>
      <c r="B37" s="37" t="s">
        <v>8625</v>
      </c>
      <c r="C37" s="31" t="s">
        <v>8626</v>
      </c>
      <c r="D37" s="31" t="s">
        <v>8627</v>
      </c>
      <c r="E37" s="31" t="s">
        <v>101</v>
      </c>
      <c r="F37" s="31" t="s">
        <v>123</v>
      </c>
      <c r="G37" s="31" t="s">
        <v>124</v>
      </c>
      <c r="H37" s="31" t="s">
        <v>7872</v>
      </c>
      <c r="I37" s="38">
        <v>0.125</v>
      </c>
      <c r="J37" s="31" t="s">
        <v>3633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29"/>
      <c r="S37" s="29">
        <v>43725</v>
      </c>
      <c r="T37" s="615"/>
    </row>
    <row r="38" spans="1:20" ht="50.1" customHeight="1" x14ac:dyDescent="1.05">
      <c r="A38" s="31" t="s">
        <v>8628</v>
      </c>
      <c r="B38" s="37" t="s">
        <v>8629</v>
      </c>
      <c r="C38" s="31" t="s">
        <v>8630</v>
      </c>
      <c r="D38" s="31" t="s">
        <v>8631</v>
      </c>
      <c r="E38" s="31" t="s">
        <v>101</v>
      </c>
      <c r="F38" s="31" t="s">
        <v>102</v>
      </c>
      <c r="G38" s="31" t="s">
        <v>1544</v>
      </c>
      <c r="H38" s="31" t="s">
        <v>7872</v>
      </c>
      <c r="I38" s="38">
        <v>0.41666666666666669</v>
      </c>
      <c r="J38" s="31" t="s">
        <v>3633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9"/>
      <c r="R38" s="29"/>
      <c r="S38" s="29">
        <v>22000</v>
      </c>
      <c r="T38" s="615"/>
    </row>
    <row r="39" spans="1:20" ht="50.1" customHeight="1" x14ac:dyDescent="1.05">
      <c r="A39" s="31" t="s">
        <v>8632</v>
      </c>
      <c r="B39" s="37" t="s">
        <v>8633</v>
      </c>
      <c r="C39" s="31" t="s">
        <v>8634</v>
      </c>
      <c r="D39" s="31" t="s">
        <v>8635</v>
      </c>
      <c r="E39" s="31" t="s">
        <v>101</v>
      </c>
      <c r="F39" s="31" t="s">
        <v>102</v>
      </c>
      <c r="G39" s="31" t="s">
        <v>1544</v>
      </c>
      <c r="H39" s="31" t="s">
        <v>7872</v>
      </c>
      <c r="I39" s="38">
        <v>0.41666666666666669</v>
      </c>
      <c r="J39" s="31" t="s">
        <v>3633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9"/>
      <c r="R39" s="29"/>
      <c r="S39" s="29">
        <v>22000</v>
      </c>
      <c r="T39" s="615"/>
    </row>
    <row r="40" spans="1:20" ht="50.1" customHeight="1" x14ac:dyDescent="1.65">
      <c r="A40" s="751" t="s">
        <v>9545</v>
      </c>
      <c r="B40" s="751"/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23"/>
      <c r="O40" s="23"/>
      <c r="P40" s="29"/>
      <c r="Q40" s="29"/>
      <c r="R40" s="117"/>
      <c r="S40" s="29"/>
      <c r="T40" s="607">
        <v>300000</v>
      </c>
    </row>
    <row r="41" spans="1:20" ht="50.1" customHeight="1" x14ac:dyDescent="1.3">
      <c r="A41" s="712" t="s">
        <v>10732</v>
      </c>
      <c r="B41" s="712"/>
      <c r="C41" s="712"/>
      <c r="D41" s="712"/>
      <c r="E41" s="712"/>
      <c r="F41" s="712"/>
      <c r="G41" s="712"/>
      <c r="H41" s="712"/>
      <c r="I41" s="712"/>
      <c r="J41" s="712"/>
      <c r="K41" s="712"/>
      <c r="L41" s="712"/>
      <c r="M41" s="712"/>
      <c r="N41" s="23"/>
      <c r="O41" s="23"/>
      <c r="P41" s="23"/>
      <c r="Q41" s="29"/>
      <c r="R41" s="29"/>
      <c r="S41" s="29"/>
      <c r="T41" s="505"/>
    </row>
    <row r="42" spans="1:20" ht="50.1" customHeight="1" x14ac:dyDescent="1.3">
      <c r="A42" s="334" t="s">
        <v>10559</v>
      </c>
      <c r="B42" s="335" t="s">
        <v>10560</v>
      </c>
      <c r="C42" s="334" t="s">
        <v>10561</v>
      </c>
      <c r="D42" s="334" t="s">
        <v>10562</v>
      </c>
      <c r="E42" s="334" t="s">
        <v>101</v>
      </c>
      <c r="F42" s="334" t="s">
        <v>1304</v>
      </c>
      <c r="G42" s="334" t="s">
        <v>490</v>
      </c>
      <c r="H42" s="334" t="s">
        <v>10166</v>
      </c>
      <c r="I42" s="336">
        <v>0.66666666666666663</v>
      </c>
      <c r="J42" s="334" t="s">
        <v>67</v>
      </c>
      <c r="K42" s="334" t="s">
        <v>105</v>
      </c>
      <c r="L42" s="334" t="s">
        <v>106</v>
      </c>
      <c r="M42" s="334" t="s">
        <v>107</v>
      </c>
      <c r="N42" s="23"/>
      <c r="O42" s="23"/>
      <c r="P42" s="23"/>
      <c r="Q42" s="29"/>
      <c r="R42" s="29"/>
      <c r="S42" s="29">
        <v>22000</v>
      </c>
      <c r="T42" s="505"/>
    </row>
    <row r="43" spans="1:20" ht="54" customHeight="1" x14ac:dyDescent="0.7">
      <c r="A43" s="711" t="s">
        <v>15048</v>
      </c>
      <c r="B43" s="711"/>
      <c r="C43" s="711"/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23"/>
      <c r="O43" s="23"/>
      <c r="P43" s="23"/>
      <c r="Q43" s="29"/>
      <c r="R43" s="29"/>
      <c r="S43" s="29"/>
      <c r="T43" s="608">
        <v>811000</v>
      </c>
    </row>
    <row r="44" spans="1:20" ht="54" customHeight="1" x14ac:dyDescent="0.7">
      <c r="A44" s="711" t="s">
        <v>15399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23"/>
      <c r="O44" s="23"/>
      <c r="P44" s="23"/>
      <c r="Q44" s="29"/>
      <c r="R44" s="29"/>
      <c r="S44" s="29"/>
      <c r="T44" s="608">
        <v>150000</v>
      </c>
    </row>
    <row r="45" spans="1:20" ht="54" customHeight="1" x14ac:dyDescent="1.05">
      <c r="A45" s="688" t="s">
        <v>16735</v>
      </c>
      <c r="B45" s="689"/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90"/>
      <c r="N45" s="31"/>
      <c r="O45" s="31"/>
      <c r="P45" s="31"/>
      <c r="Q45" s="29"/>
      <c r="R45" s="29"/>
      <c r="S45" s="29"/>
      <c r="T45" s="506"/>
    </row>
    <row r="46" spans="1:20" ht="54" customHeight="1" x14ac:dyDescent="1.05">
      <c r="A46" s="31" t="s">
        <v>16653</v>
      </c>
      <c r="B46" s="31" t="s">
        <v>16654</v>
      </c>
      <c r="C46" s="31" t="s">
        <v>16183</v>
      </c>
      <c r="D46" s="31" t="s">
        <v>16655</v>
      </c>
      <c r="E46" s="31" t="s">
        <v>101</v>
      </c>
      <c r="F46" s="31" t="s">
        <v>1304</v>
      </c>
      <c r="G46" s="31" t="s">
        <v>16656</v>
      </c>
      <c r="H46" s="31" t="s">
        <v>16186</v>
      </c>
      <c r="I46" s="31"/>
      <c r="J46" s="31" t="s">
        <v>3633</v>
      </c>
      <c r="K46" s="31"/>
      <c r="L46" s="31" t="s">
        <v>106</v>
      </c>
      <c r="M46" s="31" t="s">
        <v>107</v>
      </c>
      <c r="N46" s="31" t="s">
        <v>105</v>
      </c>
      <c r="O46" s="31"/>
      <c r="P46" s="31"/>
      <c r="Q46" s="29"/>
      <c r="R46" s="29"/>
      <c r="S46" s="29">
        <v>22400</v>
      </c>
      <c r="T46" s="506"/>
    </row>
    <row r="47" spans="1:20" ht="54" customHeight="1" x14ac:dyDescent="1.05">
      <c r="A47" s="31" t="s">
        <v>16657</v>
      </c>
      <c r="B47" s="31" t="s">
        <v>3949</v>
      </c>
      <c r="C47" s="31" t="s">
        <v>16183</v>
      </c>
      <c r="D47" s="31" t="s">
        <v>16658</v>
      </c>
      <c r="E47" s="31" t="s">
        <v>101</v>
      </c>
      <c r="F47" s="31" t="s">
        <v>1304</v>
      </c>
      <c r="G47" s="31" t="s">
        <v>16656</v>
      </c>
      <c r="H47" s="31" t="s">
        <v>16186</v>
      </c>
      <c r="I47" s="31"/>
      <c r="J47" s="31" t="s">
        <v>3633</v>
      </c>
      <c r="K47" s="31"/>
      <c r="L47" s="31" t="s">
        <v>106</v>
      </c>
      <c r="M47" s="31" t="s">
        <v>107</v>
      </c>
      <c r="N47" s="31" t="s">
        <v>105</v>
      </c>
      <c r="O47" s="31"/>
      <c r="P47" s="31"/>
      <c r="Q47" s="29"/>
      <c r="R47" s="29"/>
      <c r="S47" s="29">
        <v>22400</v>
      </c>
      <c r="T47" s="506"/>
    </row>
    <row r="48" spans="1:20" ht="54" customHeight="1" x14ac:dyDescent="0.7">
      <c r="A48" s="711" t="s">
        <v>20965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23"/>
      <c r="O48" s="23"/>
      <c r="P48" s="23"/>
      <c r="Q48" s="29"/>
      <c r="R48" s="29"/>
      <c r="S48" s="29"/>
      <c r="T48" s="608">
        <v>100000</v>
      </c>
    </row>
    <row r="49" spans="1:20" ht="54" customHeight="1" x14ac:dyDescent="1.05">
      <c r="A49" s="688" t="s">
        <v>22805</v>
      </c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90"/>
      <c r="N49" s="23"/>
      <c r="O49" s="23"/>
      <c r="P49" s="23"/>
      <c r="Q49" s="29"/>
      <c r="R49" s="29"/>
      <c r="S49" s="29"/>
      <c r="T49" s="506"/>
    </row>
    <row r="50" spans="1:20" ht="54" customHeight="1" x14ac:dyDescent="1.05">
      <c r="A50" s="31" t="s">
        <v>22686</v>
      </c>
      <c r="B50" s="31" t="s">
        <v>6018</v>
      </c>
      <c r="C50" s="31" t="s">
        <v>22687</v>
      </c>
      <c r="D50" s="31" t="s">
        <v>22688</v>
      </c>
      <c r="E50" s="31" t="s">
        <v>101</v>
      </c>
      <c r="F50" s="31" t="s">
        <v>123</v>
      </c>
      <c r="G50" s="31" t="s">
        <v>16205</v>
      </c>
      <c r="H50" s="31" t="s">
        <v>17112</v>
      </c>
      <c r="I50" s="38">
        <v>0.83333333333333337</v>
      </c>
      <c r="J50" s="31" t="s">
        <v>3633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29"/>
      <c r="S50" s="29">
        <v>43925</v>
      </c>
      <c r="T50" s="506"/>
    </row>
    <row r="51" spans="1:20" ht="54" customHeight="1" x14ac:dyDescent="1.3">
      <c r="A51" s="679" t="s">
        <v>22957</v>
      </c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0"/>
      <c r="N51" s="680"/>
      <c r="O51" s="680"/>
      <c r="P51" s="681"/>
      <c r="Q51" s="29"/>
      <c r="R51" s="29"/>
      <c r="S51" s="29"/>
      <c r="T51" s="506"/>
    </row>
    <row r="52" spans="1:20" ht="54" customHeight="1" x14ac:dyDescent="1.05">
      <c r="A52" s="31" t="s">
        <v>22935</v>
      </c>
      <c r="B52" s="31" t="s">
        <v>22936</v>
      </c>
      <c r="C52" s="31" t="s">
        <v>22937</v>
      </c>
      <c r="D52" s="31" t="s">
        <v>22938</v>
      </c>
      <c r="E52" s="31" t="s">
        <v>687</v>
      </c>
      <c r="F52" s="31" t="s">
        <v>1304</v>
      </c>
      <c r="G52" s="31" t="s">
        <v>19231</v>
      </c>
      <c r="H52" s="31" t="s">
        <v>21610</v>
      </c>
      <c r="I52" s="38">
        <v>0.75</v>
      </c>
      <c r="J52" s="31" t="s">
        <v>3633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9"/>
      <c r="R52" s="29"/>
      <c r="S52" s="29">
        <v>22200</v>
      </c>
      <c r="T52" s="506"/>
    </row>
    <row r="53" spans="1:20" ht="54" customHeight="1" x14ac:dyDescent="0.7">
      <c r="A53" s="698" t="s">
        <v>22985</v>
      </c>
      <c r="B53" s="699"/>
      <c r="C53" s="699"/>
      <c r="D53" s="699"/>
      <c r="E53" s="699"/>
      <c r="F53" s="699"/>
      <c r="G53" s="699"/>
      <c r="H53" s="699"/>
      <c r="I53" s="699"/>
      <c r="J53" s="699"/>
      <c r="K53" s="699"/>
      <c r="L53" s="699"/>
      <c r="M53" s="700"/>
      <c r="N53" s="213"/>
      <c r="O53" s="213"/>
      <c r="P53" s="213"/>
      <c r="Q53" s="29"/>
      <c r="R53" s="29"/>
      <c r="S53" s="140"/>
      <c r="T53" s="608">
        <v>175000</v>
      </c>
    </row>
    <row r="54" spans="1:20" ht="54" customHeight="1" x14ac:dyDescent="0.7">
      <c r="A54" s="682" t="s">
        <v>23919</v>
      </c>
      <c r="B54" s="683"/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4"/>
      <c r="N54" s="23"/>
      <c r="O54" s="23"/>
      <c r="P54" s="23"/>
      <c r="Q54" s="29"/>
      <c r="R54" s="29"/>
      <c r="S54" s="29"/>
      <c r="T54" s="506"/>
    </row>
    <row r="55" spans="1:20" ht="54" customHeight="1" x14ac:dyDescent="1.05">
      <c r="A55" s="31" t="s">
        <v>23814</v>
      </c>
      <c r="B55" s="31" t="s">
        <v>23815</v>
      </c>
      <c r="C55" s="31" t="s">
        <v>23816</v>
      </c>
      <c r="D55" s="31" t="s">
        <v>23817</v>
      </c>
      <c r="E55" s="31" t="s">
        <v>101</v>
      </c>
      <c r="F55" s="31" t="s">
        <v>123</v>
      </c>
      <c r="G55" s="31" t="s">
        <v>16223</v>
      </c>
      <c r="H55" s="31" t="s">
        <v>19365</v>
      </c>
      <c r="I55" s="38">
        <v>0.125</v>
      </c>
      <c r="J55" s="31" t="s">
        <v>3633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29"/>
      <c r="S55" s="29">
        <v>43925</v>
      </c>
      <c r="T55" s="506"/>
    </row>
    <row r="56" spans="1:20" ht="54" customHeight="1" x14ac:dyDescent="1.05">
      <c r="A56" s="31" t="s">
        <v>23818</v>
      </c>
      <c r="B56" s="31" t="s">
        <v>23819</v>
      </c>
      <c r="C56" s="31" t="s">
        <v>23820</v>
      </c>
      <c r="D56" s="31" t="s">
        <v>23821</v>
      </c>
      <c r="E56" s="31" t="s">
        <v>101</v>
      </c>
      <c r="F56" s="31" t="s">
        <v>123</v>
      </c>
      <c r="G56" s="31" t="s">
        <v>16223</v>
      </c>
      <c r="H56" s="31" t="s">
        <v>19365</v>
      </c>
      <c r="I56" s="38">
        <v>0.125</v>
      </c>
      <c r="J56" s="31" t="s">
        <v>3633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29"/>
      <c r="S56" s="29">
        <v>43925</v>
      </c>
      <c r="T56" s="506"/>
    </row>
    <row r="57" spans="1:20" ht="54" customHeight="1" x14ac:dyDescent="1.3">
      <c r="A57" s="679" t="s">
        <v>23941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1"/>
      <c r="N57" s="23"/>
      <c r="O57" s="23"/>
      <c r="P57" s="23"/>
      <c r="Q57" s="29"/>
      <c r="R57" s="29"/>
      <c r="S57" s="29"/>
      <c r="T57" s="506"/>
    </row>
    <row r="58" spans="1:20" ht="54" customHeight="1" x14ac:dyDescent="1.05">
      <c r="A58" s="31" t="s">
        <v>24687</v>
      </c>
      <c r="B58" s="31" t="s">
        <v>789</v>
      </c>
      <c r="C58" s="31" t="s">
        <v>24688</v>
      </c>
      <c r="D58" s="31" t="s">
        <v>24689</v>
      </c>
      <c r="E58" s="31" t="s">
        <v>687</v>
      </c>
      <c r="F58" s="31" t="s">
        <v>123</v>
      </c>
      <c r="G58" s="31" t="s">
        <v>17532</v>
      </c>
      <c r="H58" s="31" t="s">
        <v>21584</v>
      </c>
      <c r="I58" s="38">
        <v>0.70833333333333337</v>
      </c>
      <c r="J58" s="31" t="s">
        <v>3633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9"/>
      <c r="R58" s="29"/>
      <c r="S58" s="29">
        <v>43425</v>
      </c>
      <c r="T58" s="506"/>
    </row>
    <row r="59" spans="1:20" ht="54" customHeight="1" x14ac:dyDescent="1.05">
      <c r="A59" s="31" t="s">
        <v>24690</v>
      </c>
      <c r="B59" s="31" t="s">
        <v>884</v>
      </c>
      <c r="C59" s="31" t="s">
        <v>24691</v>
      </c>
      <c r="D59" s="31" t="s">
        <v>24692</v>
      </c>
      <c r="E59" s="31" t="s">
        <v>687</v>
      </c>
      <c r="F59" s="31" t="s">
        <v>123</v>
      </c>
      <c r="G59" s="31" t="s">
        <v>17532</v>
      </c>
      <c r="H59" s="31" t="s">
        <v>21584</v>
      </c>
      <c r="I59" s="38">
        <v>0.70833333333333337</v>
      </c>
      <c r="J59" s="31" t="s">
        <v>3633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9"/>
      <c r="R59" s="29"/>
      <c r="S59" s="29">
        <v>43425</v>
      </c>
      <c r="T59" s="506"/>
    </row>
    <row r="60" spans="1:20" ht="54" customHeight="1" x14ac:dyDescent="0.7">
      <c r="A60" s="698" t="s">
        <v>24906</v>
      </c>
      <c r="B60" s="699"/>
      <c r="C60" s="699"/>
      <c r="D60" s="699"/>
      <c r="E60" s="699"/>
      <c r="F60" s="699"/>
      <c r="G60" s="699"/>
      <c r="H60" s="699"/>
      <c r="I60" s="699"/>
      <c r="J60" s="699"/>
      <c r="K60" s="699"/>
      <c r="L60" s="699"/>
      <c r="M60" s="700"/>
      <c r="N60" s="213"/>
      <c r="O60" s="213"/>
      <c r="P60" s="213"/>
      <c r="Q60" s="29"/>
      <c r="R60" s="29"/>
      <c r="S60" s="140"/>
      <c r="T60" s="608">
        <v>33000</v>
      </c>
    </row>
    <row r="61" spans="1:20" ht="54" customHeight="1" x14ac:dyDescent="0.7">
      <c r="A61" s="698" t="s">
        <v>24906</v>
      </c>
      <c r="B61" s="699"/>
      <c r="C61" s="699"/>
      <c r="D61" s="699"/>
      <c r="E61" s="699"/>
      <c r="F61" s="699"/>
      <c r="G61" s="699"/>
      <c r="H61" s="699"/>
      <c r="I61" s="699"/>
      <c r="J61" s="699"/>
      <c r="K61" s="699"/>
      <c r="L61" s="699"/>
      <c r="M61" s="700"/>
      <c r="N61" s="213"/>
      <c r="O61" s="213"/>
      <c r="P61" s="213"/>
      <c r="Q61" s="29"/>
      <c r="R61" s="29">
        <v>3000</v>
      </c>
      <c r="S61" s="140"/>
      <c r="T61" s="608"/>
    </row>
    <row r="62" spans="1:20" ht="54" customHeight="1" x14ac:dyDescent="0.7">
      <c r="A62" s="698" t="s">
        <v>24906</v>
      </c>
      <c r="B62" s="699"/>
      <c r="C62" s="699"/>
      <c r="D62" s="699"/>
      <c r="E62" s="699"/>
      <c r="F62" s="699"/>
      <c r="G62" s="699"/>
      <c r="H62" s="699"/>
      <c r="I62" s="699"/>
      <c r="J62" s="699"/>
      <c r="K62" s="699"/>
      <c r="L62" s="699"/>
      <c r="M62" s="700"/>
      <c r="N62" s="213"/>
      <c r="O62" s="213"/>
      <c r="P62" s="213"/>
      <c r="Q62" s="29"/>
      <c r="R62" s="29">
        <v>400</v>
      </c>
      <c r="S62" s="140"/>
      <c r="T62" s="608"/>
    </row>
    <row r="63" spans="1:20" ht="54" customHeight="1" x14ac:dyDescent="0.7">
      <c r="A63" s="698" t="s">
        <v>24906</v>
      </c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700"/>
      <c r="N63" s="213"/>
      <c r="O63" s="213"/>
      <c r="P63" s="213"/>
      <c r="Q63" s="29"/>
      <c r="R63" s="29"/>
      <c r="S63" s="140"/>
      <c r="T63" s="608">
        <v>28600</v>
      </c>
    </row>
    <row r="64" spans="1:20" ht="54" customHeight="1" x14ac:dyDescent="0.7">
      <c r="A64" s="698" t="s">
        <v>4068</v>
      </c>
      <c r="B64" s="699"/>
      <c r="C64" s="699"/>
      <c r="D64" s="699"/>
      <c r="E64" s="699"/>
      <c r="F64" s="699"/>
      <c r="G64" s="699"/>
      <c r="H64" s="699"/>
      <c r="I64" s="699"/>
      <c r="J64" s="699"/>
      <c r="K64" s="699"/>
      <c r="L64" s="699"/>
      <c r="M64" s="700"/>
      <c r="N64" s="213"/>
      <c r="O64" s="213"/>
      <c r="P64" s="213"/>
      <c r="Q64" s="29">
        <v>3400</v>
      </c>
      <c r="R64" s="29"/>
      <c r="S64" s="140"/>
      <c r="T64" s="608"/>
    </row>
    <row r="65" spans="1:20" ht="54" customHeight="1" x14ac:dyDescent="0.7">
      <c r="A65" s="698" t="s">
        <v>24914</v>
      </c>
      <c r="B65" s="699"/>
      <c r="C65" s="699"/>
      <c r="D65" s="699"/>
      <c r="E65" s="699"/>
      <c r="F65" s="699"/>
      <c r="G65" s="699"/>
      <c r="H65" s="699"/>
      <c r="I65" s="699"/>
      <c r="J65" s="699"/>
      <c r="K65" s="699"/>
      <c r="L65" s="699"/>
      <c r="M65" s="700"/>
      <c r="N65" s="213"/>
      <c r="O65" s="213"/>
      <c r="P65" s="213"/>
      <c r="Q65" s="29"/>
      <c r="R65" s="29"/>
      <c r="S65" s="140"/>
      <c r="T65" s="608">
        <v>172278</v>
      </c>
    </row>
    <row r="66" spans="1:20" ht="54" customHeight="1" x14ac:dyDescent="1.3">
      <c r="A66" s="679" t="s">
        <v>26790</v>
      </c>
      <c r="B66" s="680"/>
      <c r="C66" s="680"/>
      <c r="D66" s="680"/>
      <c r="E66" s="680"/>
      <c r="F66" s="680"/>
      <c r="G66" s="680"/>
      <c r="H66" s="680"/>
      <c r="I66" s="680"/>
      <c r="J66" s="680"/>
      <c r="K66" s="680"/>
      <c r="L66" s="680"/>
      <c r="M66" s="681"/>
      <c r="N66" s="23"/>
      <c r="O66" s="23"/>
      <c r="P66" s="23"/>
      <c r="Q66" s="131"/>
      <c r="R66" s="29"/>
      <c r="S66" s="29"/>
      <c r="T66" s="506"/>
    </row>
    <row r="67" spans="1:20" ht="54" customHeight="1" x14ac:dyDescent="1.05">
      <c r="A67" s="31" t="s">
        <v>26651</v>
      </c>
      <c r="B67" s="31" t="s">
        <v>26652</v>
      </c>
      <c r="C67" s="31" t="s">
        <v>26653</v>
      </c>
      <c r="D67" s="31" t="s">
        <v>26654</v>
      </c>
      <c r="E67" s="31" t="s">
        <v>101</v>
      </c>
      <c r="F67" s="31" t="s">
        <v>123</v>
      </c>
      <c r="G67" s="31" t="s">
        <v>16223</v>
      </c>
      <c r="H67" s="31" t="s">
        <v>21619</v>
      </c>
      <c r="I67" s="38">
        <v>0.125</v>
      </c>
      <c r="J67" s="31" t="s">
        <v>3633</v>
      </c>
      <c r="K67" s="31" t="s">
        <v>105</v>
      </c>
      <c r="L67" s="31" t="s">
        <v>995</v>
      </c>
      <c r="M67" s="31" t="s">
        <v>106</v>
      </c>
      <c r="N67" s="23"/>
      <c r="O67" s="23"/>
      <c r="P67" s="23"/>
      <c r="Q67" s="131"/>
      <c r="R67" s="29"/>
      <c r="S67" s="29">
        <v>43925</v>
      </c>
      <c r="T67" s="506"/>
    </row>
    <row r="68" spans="1:20" ht="54" customHeight="1" x14ac:dyDescent="1.05">
      <c r="A68" s="31" t="s">
        <v>26655</v>
      </c>
      <c r="B68" s="31" t="s">
        <v>21336</v>
      </c>
      <c r="C68" s="31" t="s">
        <v>26656</v>
      </c>
      <c r="D68" s="31" t="s">
        <v>26657</v>
      </c>
      <c r="E68" s="31" t="s">
        <v>101</v>
      </c>
      <c r="F68" s="31" t="s">
        <v>123</v>
      </c>
      <c r="G68" s="31" t="s">
        <v>16223</v>
      </c>
      <c r="H68" s="31" t="s">
        <v>21619</v>
      </c>
      <c r="I68" s="38">
        <v>0.125</v>
      </c>
      <c r="J68" s="31" t="s">
        <v>3633</v>
      </c>
      <c r="K68" s="31" t="s">
        <v>105</v>
      </c>
      <c r="L68" s="31" t="s">
        <v>995</v>
      </c>
      <c r="M68" s="31" t="s">
        <v>106</v>
      </c>
      <c r="N68" s="23"/>
      <c r="O68" s="23"/>
      <c r="P68" s="23"/>
      <c r="Q68" s="131"/>
      <c r="R68" s="29"/>
      <c r="S68" s="29">
        <v>43925</v>
      </c>
      <c r="T68" s="506"/>
    </row>
    <row r="69" spans="1:20" ht="54" customHeight="1" x14ac:dyDescent="1.05">
      <c r="A69" s="31" t="s">
        <v>26658</v>
      </c>
      <c r="B69" s="31" t="s">
        <v>2228</v>
      </c>
      <c r="C69" s="31" t="s">
        <v>26659</v>
      </c>
      <c r="D69" s="31" t="s">
        <v>26660</v>
      </c>
      <c r="E69" s="31" t="s">
        <v>101</v>
      </c>
      <c r="F69" s="31" t="s">
        <v>123</v>
      </c>
      <c r="G69" s="31" t="s">
        <v>16223</v>
      </c>
      <c r="H69" s="31" t="s">
        <v>21619</v>
      </c>
      <c r="I69" s="38">
        <v>0.125</v>
      </c>
      <c r="J69" s="31" t="s">
        <v>3633</v>
      </c>
      <c r="K69" s="31" t="s">
        <v>105</v>
      </c>
      <c r="L69" s="31" t="s">
        <v>995</v>
      </c>
      <c r="M69" s="31" t="s">
        <v>106</v>
      </c>
      <c r="N69" s="23"/>
      <c r="O69" s="23"/>
      <c r="P69" s="23"/>
      <c r="Q69" s="131"/>
      <c r="R69" s="29"/>
      <c r="S69" s="29">
        <v>43925</v>
      </c>
      <c r="T69" s="506"/>
    </row>
    <row r="70" spans="1:20" ht="54" customHeight="1" x14ac:dyDescent="1.05">
      <c r="A70" s="31" t="s">
        <v>26661</v>
      </c>
      <c r="B70" s="31" t="s">
        <v>18410</v>
      </c>
      <c r="C70" s="31" t="s">
        <v>26662</v>
      </c>
      <c r="D70" s="31" t="s">
        <v>26663</v>
      </c>
      <c r="E70" s="31" t="s">
        <v>101</v>
      </c>
      <c r="F70" s="31" t="s">
        <v>123</v>
      </c>
      <c r="G70" s="31" t="s">
        <v>16223</v>
      </c>
      <c r="H70" s="31" t="s">
        <v>21619</v>
      </c>
      <c r="I70" s="38">
        <v>0.125</v>
      </c>
      <c r="J70" s="31" t="s">
        <v>3633</v>
      </c>
      <c r="K70" s="31" t="s">
        <v>105</v>
      </c>
      <c r="L70" s="31" t="s">
        <v>995</v>
      </c>
      <c r="M70" s="31" t="s">
        <v>106</v>
      </c>
      <c r="N70" s="23"/>
      <c r="O70" s="23"/>
      <c r="P70" s="23"/>
      <c r="Q70" s="131"/>
      <c r="R70" s="29"/>
      <c r="S70" s="29">
        <v>43925</v>
      </c>
      <c r="T70" s="506"/>
    </row>
    <row r="71" spans="1:20" ht="54" customHeight="1" x14ac:dyDescent="1.05">
      <c r="A71" s="31" t="s">
        <v>26664</v>
      </c>
      <c r="B71" s="31" t="s">
        <v>712</v>
      </c>
      <c r="C71" s="31" t="s">
        <v>26665</v>
      </c>
      <c r="D71" s="31" t="s">
        <v>26666</v>
      </c>
      <c r="E71" s="31" t="s">
        <v>101</v>
      </c>
      <c r="F71" s="31" t="s">
        <v>123</v>
      </c>
      <c r="G71" s="31" t="s">
        <v>16223</v>
      </c>
      <c r="H71" s="31" t="s">
        <v>21619</v>
      </c>
      <c r="I71" s="38">
        <v>0.125</v>
      </c>
      <c r="J71" s="31" t="s">
        <v>3633</v>
      </c>
      <c r="K71" s="31" t="s">
        <v>105</v>
      </c>
      <c r="L71" s="31" t="s">
        <v>995</v>
      </c>
      <c r="M71" s="31" t="s">
        <v>106</v>
      </c>
      <c r="N71" s="23"/>
      <c r="O71" s="23"/>
      <c r="P71" s="23"/>
      <c r="Q71" s="131"/>
      <c r="R71" s="29"/>
      <c r="S71" s="29">
        <v>43925</v>
      </c>
      <c r="T71" s="506"/>
    </row>
    <row r="72" spans="1:20" ht="54" customHeight="1" x14ac:dyDescent="1.05">
      <c r="A72" s="31" t="s">
        <v>26667</v>
      </c>
      <c r="B72" s="31" t="s">
        <v>26668</v>
      </c>
      <c r="C72" s="31" t="s">
        <v>26669</v>
      </c>
      <c r="D72" s="31" t="s">
        <v>26670</v>
      </c>
      <c r="E72" s="31" t="s">
        <v>101</v>
      </c>
      <c r="F72" s="31" t="s">
        <v>123</v>
      </c>
      <c r="G72" s="31" t="s">
        <v>16223</v>
      </c>
      <c r="H72" s="31" t="s">
        <v>21619</v>
      </c>
      <c r="I72" s="38">
        <v>0.125</v>
      </c>
      <c r="J72" s="31" t="s">
        <v>3633</v>
      </c>
      <c r="K72" s="31" t="s">
        <v>105</v>
      </c>
      <c r="L72" s="31" t="s">
        <v>995</v>
      </c>
      <c r="M72" s="31" t="s">
        <v>106</v>
      </c>
      <c r="N72" s="23"/>
      <c r="O72" s="23"/>
      <c r="P72" s="23"/>
      <c r="Q72" s="131"/>
      <c r="R72" s="29"/>
      <c r="S72" s="29">
        <v>43925</v>
      </c>
      <c r="T72" s="506"/>
    </row>
    <row r="73" spans="1:20" ht="54" customHeight="1" x14ac:dyDescent="0.7">
      <c r="A73" s="698" t="s">
        <v>26804</v>
      </c>
      <c r="B73" s="699"/>
      <c r="C73" s="699"/>
      <c r="D73" s="699"/>
      <c r="E73" s="699"/>
      <c r="F73" s="699"/>
      <c r="G73" s="699"/>
      <c r="H73" s="699"/>
      <c r="I73" s="699"/>
      <c r="J73" s="699"/>
      <c r="K73" s="699"/>
      <c r="L73" s="699"/>
      <c r="M73" s="700"/>
      <c r="N73" s="213"/>
      <c r="O73" s="213"/>
      <c r="P73" s="213"/>
      <c r="Q73" s="29"/>
      <c r="R73" s="29"/>
      <c r="S73" s="140"/>
      <c r="T73" s="608">
        <v>7000</v>
      </c>
    </row>
    <row r="74" spans="1:20" ht="54" customHeight="1" x14ac:dyDescent="0.7">
      <c r="A74" s="682" t="s">
        <v>27996</v>
      </c>
      <c r="B74" s="683"/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4"/>
      <c r="N74" s="23"/>
      <c r="O74" s="23"/>
      <c r="P74" s="23"/>
      <c r="Q74" s="131"/>
      <c r="R74" s="29"/>
      <c r="S74" s="195"/>
      <c r="T74" s="506"/>
    </row>
    <row r="75" spans="1:20" ht="54" customHeight="1" x14ac:dyDescent="1.05">
      <c r="A75" s="31" t="s">
        <v>27957</v>
      </c>
      <c r="B75" s="31" t="s">
        <v>6564</v>
      </c>
      <c r="C75" s="31" t="s">
        <v>27958</v>
      </c>
      <c r="D75" s="31" t="s">
        <v>27959</v>
      </c>
      <c r="E75" s="31" t="s">
        <v>101</v>
      </c>
      <c r="F75" s="31" t="s">
        <v>123</v>
      </c>
      <c r="G75" s="31" t="s">
        <v>16223</v>
      </c>
      <c r="H75" s="31" t="s">
        <v>20462</v>
      </c>
      <c r="I75" s="38">
        <v>0.32291666666666669</v>
      </c>
      <c r="J75" s="31" t="s">
        <v>3633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131"/>
      <c r="R75" s="29"/>
      <c r="S75" s="195">
        <v>43925</v>
      </c>
      <c r="T75" s="506"/>
    </row>
    <row r="76" spans="1:20" ht="54" customHeight="1" x14ac:dyDescent="1.05">
      <c r="A76" s="31" t="s">
        <v>27960</v>
      </c>
      <c r="B76" s="31" t="s">
        <v>1084</v>
      </c>
      <c r="C76" s="31" t="s">
        <v>27961</v>
      </c>
      <c r="D76" s="31" t="s">
        <v>27962</v>
      </c>
      <c r="E76" s="31" t="s">
        <v>101</v>
      </c>
      <c r="F76" s="31" t="s">
        <v>123</v>
      </c>
      <c r="G76" s="31" t="s">
        <v>16223</v>
      </c>
      <c r="H76" s="31" t="s">
        <v>20462</v>
      </c>
      <c r="I76" s="38">
        <v>0.32291666666666669</v>
      </c>
      <c r="J76" s="31" t="s">
        <v>3633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131"/>
      <c r="R76" s="29"/>
      <c r="S76" s="195">
        <v>43925</v>
      </c>
      <c r="T76" s="506"/>
    </row>
    <row r="77" spans="1:20" ht="54" customHeight="1" x14ac:dyDescent="0.7">
      <c r="A77" s="698" t="s">
        <v>28597</v>
      </c>
      <c r="B77" s="699"/>
      <c r="C77" s="699"/>
      <c r="D77" s="699"/>
      <c r="E77" s="699"/>
      <c r="F77" s="699"/>
      <c r="G77" s="699"/>
      <c r="H77" s="699"/>
      <c r="I77" s="699"/>
      <c r="J77" s="699"/>
      <c r="K77" s="699"/>
      <c r="L77" s="699"/>
      <c r="M77" s="700"/>
      <c r="N77" s="213"/>
      <c r="O77" s="213"/>
      <c r="P77" s="213"/>
      <c r="Q77" s="29"/>
      <c r="R77" s="29"/>
      <c r="S77" s="140"/>
      <c r="T77" s="608">
        <v>50000</v>
      </c>
    </row>
    <row r="78" spans="1:20" ht="54" customHeight="1" x14ac:dyDescent="0.7">
      <c r="A78" s="698" t="s">
        <v>27998</v>
      </c>
      <c r="B78" s="699"/>
      <c r="C78" s="699"/>
      <c r="D78" s="699"/>
      <c r="E78" s="699"/>
      <c r="F78" s="699"/>
      <c r="G78" s="699"/>
      <c r="H78" s="699"/>
      <c r="I78" s="699"/>
      <c r="J78" s="699"/>
      <c r="K78" s="699"/>
      <c r="L78" s="699"/>
      <c r="M78" s="700"/>
      <c r="N78" s="213"/>
      <c r="O78" s="213"/>
      <c r="P78" s="213"/>
      <c r="Q78" s="29"/>
      <c r="R78" s="29"/>
      <c r="S78" s="140"/>
      <c r="T78" s="608">
        <v>99985</v>
      </c>
    </row>
    <row r="79" spans="1:20" ht="54" customHeight="1" x14ac:dyDescent="1.3">
      <c r="A79" s="679" t="s">
        <v>31180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1"/>
      <c r="N79" s="23"/>
      <c r="O79" s="23"/>
      <c r="P79" s="23"/>
      <c r="Q79" s="131"/>
      <c r="R79" s="29"/>
      <c r="S79" s="29"/>
      <c r="T79" s="506"/>
    </row>
    <row r="80" spans="1:20" ht="54" customHeight="1" x14ac:dyDescent="1.05">
      <c r="A80" s="31" t="s">
        <v>31006</v>
      </c>
      <c r="B80" s="31" t="s">
        <v>31007</v>
      </c>
      <c r="C80" s="31" t="s">
        <v>31008</v>
      </c>
      <c r="D80" s="31" t="s">
        <v>31009</v>
      </c>
      <c r="E80" s="31" t="s">
        <v>101</v>
      </c>
      <c r="F80" s="31" t="s">
        <v>102</v>
      </c>
      <c r="G80" s="31" t="s">
        <v>16216</v>
      </c>
      <c r="H80" s="31" t="s">
        <v>25515</v>
      </c>
      <c r="I80" s="38">
        <v>0.41666666666666669</v>
      </c>
      <c r="J80" s="31" t="s">
        <v>3633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131"/>
      <c r="R80" s="29"/>
      <c r="S80" s="29">
        <v>22200</v>
      </c>
      <c r="T80" s="506"/>
    </row>
    <row r="81" spans="1:20" ht="54" customHeight="1" x14ac:dyDescent="1.05">
      <c r="A81" s="31" t="s">
        <v>31010</v>
      </c>
      <c r="B81" s="31" t="s">
        <v>31011</v>
      </c>
      <c r="C81" s="31" t="s">
        <v>31012</v>
      </c>
      <c r="D81" s="31" t="s">
        <v>31013</v>
      </c>
      <c r="E81" s="31" t="s">
        <v>101</v>
      </c>
      <c r="F81" s="31" t="s">
        <v>1304</v>
      </c>
      <c r="G81" s="31" t="s">
        <v>16185</v>
      </c>
      <c r="H81" s="31" t="s">
        <v>17480</v>
      </c>
      <c r="I81" s="38">
        <v>0.25</v>
      </c>
      <c r="J81" s="31" t="s">
        <v>3633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131"/>
      <c r="R81" s="29"/>
      <c r="S81" s="29">
        <v>22200</v>
      </c>
      <c r="T81" s="506"/>
    </row>
    <row r="82" spans="1:20" ht="54" customHeight="1" x14ac:dyDescent="0.7">
      <c r="A82" s="698" t="s">
        <v>31911</v>
      </c>
      <c r="B82" s="699"/>
      <c r="C82" s="699"/>
      <c r="D82" s="699"/>
      <c r="E82" s="699"/>
      <c r="F82" s="699"/>
      <c r="G82" s="699"/>
      <c r="H82" s="699"/>
      <c r="I82" s="699"/>
      <c r="J82" s="699"/>
      <c r="K82" s="699"/>
      <c r="L82" s="699"/>
      <c r="M82" s="700"/>
      <c r="N82" s="213"/>
      <c r="O82" s="213"/>
      <c r="P82" s="213"/>
      <c r="Q82" s="29"/>
      <c r="R82" s="29"/>
      <c r="S82" s="140"/>
      <c r="T82" s="608">
        <v>150000</v>
      </c>
    </row>
    <row r="83" spans="1:20" ht="54" customHeight="1" x14ac:dyDescent="1.05">
      <c r="A83" s="688" t="s">
        <v>32412</v>
      </c>
      <c r="B83" s="689"/>
      <c r="C83" s="689"/>
      <c r="D83" s="689"/>
      <c r="E83" s="689"/>
      <c r="F83" s="689"/>
      <c r="G83" s="689"/>
      <c r="H83" s="689"/>
      <c r="I83" s="689"/>
      <c r="J83" s="689"/>
      <c r="K83" s="689"/>
      <c r="L83" s="689"/>
      <c r="M83" s="690"/>
      <c r="N83" s="31"/>
      <c r="O83" s="23"/>
      <c r="P83" s="23"/>
      <c r="Q83" s="131"/>
      <c r="R83" s="29"/>
      <c r="S83" s="29"/>
      <c r="T83" s="506"/>
    </row>
    <row r="84" spans="1:20" ht="54" customHeight="1" x14ac:dyDescent="1.05">
      <c r="A84" s="31" t="s">
        <v>32309</v>
      </c>
      <c r="B84" s="31" t="s">
        <v>32310</v>
      </c>
      <c r="C84" s="31" t="s">
        <v>32311</v>
      </c>
      <c r="D84" s="31" t="s">
        <v>32312</v>
      </c>
      <c r="E84" s="31" t="s">
        <v>101</v>
      </c>
      <c r="F84" s="31" t="s">
        <v>123</v>
      </c>
      <c r="G84" s="31" t="s">
        <v>16205</v>
      </c>
      <c r="H84" s="31" t="s">
        <v>28170</v>
      </c>
      <c r="I84" s="38">
        <v>0.53125</v>
      </c>
      <c r="J84" s="31" t="s">
        <v>3633</v>
      </c>
      <c r="K84" s="31" t="s">
        <v>105</v>
      </c>
      <c r="L84" s="31" t="s">
        <v>106</v>
      </c>
      <c r="M84" s="31" t="s">
        <v>995</v>
      </c>
      <c r="N84" s="31" t="s">
        <v>105</v>
      </c>
      <c r="O84" s="23"/>
      <c r="P84" s="23"/>
      <c r="Q84" s="131"/>
      <c r="R84" s="29"/>
      <c r="S84" s="29">
        <v>43925</v>
      </c>
      <c r="T84" s="506"/>
    </row>
    <row r="85" spans="1:20" ht="54" customHeight="1" x14ac:dyDescent="0.7">
      <c r="A85" s="698" t="s">
        <v>32419</v>
      </c>
      <c r="B85" s="699"/>
      <c r="C85" s="699"/>
      <c r="D85" s="699"/>
      <c r="E85" s="699"/>
      <c r="F85" s="699"/>
      <c r="G85" s="699"/>
      <c r="H85" s="699"/>
      <c r="I85" s="699"/>
      <c r="J85" s="699"/>
      <c r="K85" s="699"/>
      <c r="L85" s="699"/>
      <c r="M85" s="700"/>
      <c r="N85" s="213"/>
      <c r="O85" s="213"/>
      <c r="P85" s="213"/>
      <c r="Q85" s="29"/>
      <c r="R85" s="29"/>
      <c r="S85" s="140"/>
      <c r="T85" s="608">
        <v>40000</v>
      </c>
    </row>
    <row r="86" spans="1:20" ht="54" customHeight="1" x14ac:dyDescent="1.05">
      <c r="A86" s="698" t="s">
        <v>32419</v>
      </c>
      <c r="B86" s="699"/>
      <c r="C86" s="699"/>
      <c r="D86" s="699"/>
      <c r="E86" s="699"/>
      <c r="F86" s="699"/>
      <c r="G86" s="699"/>
      <c r="H86" s="699"/>
      <c r="I86" s="699"/>
      <c r="J86" s="699"/>
      <c r="K86" s="699"/>
      <c r="L86" s="699"/>
      <c r="M86" s="700"/>
      <c r="N86" s="31"/>
      <c r="O86" s="23"/>
      <c r="P86" s="23"/>
      <c r="Q86" s="131"/>
      <c r="R86" s="29">
        <v>400</v>
      </c>
      <c r="S86" s="29"/>
      <c r="T86" s="506"/>
    </row>
    <row r="87" spans="1:20" ht="54" customHeight="1" x14ac:dyDescent="1.05">
      <c r="A87" s="698" t="s">
        <v>4068</v>
      </c>
      <c r="B87" s="699"/>
      <c r="C87" s="699"/>
      <c r="D87" s="699"/>
      <c r="E87" s="699"/>
      <c r="F87" s="699"/>
      <c r="G87" s="699"/>
      <c r="H87" s="699"/>
      <c r="I87" s="699"/>
      <c r="J87" s="699"/>
      <c r="K87" s="699"/>
      <c r="L87" s="699"/>
      <c r="M87" s="700"/>
      <c r="N87" s="31"/>
      <c r="O87" s="23"/>
      <c r="P87" s="23"/>
      <c r="Q87" s="131">
        <v>400</v>
      </c>
      <c r="R87" s="29"/>
      <c r="S87" s="29"/>
      <c r="T87" s="506"/>
    </row>
    <row r="88" spans="1:20" ht="54" customHeight="1" x14ac:dyDescent="1.05">
      <c r="A88" s="698" t="s">
        <v>32423</v>
      </c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700"/>
      <c r="N88" s="31"/>
      <c r="O88" s="23"/>
      <c r="P88" s="23"/>
      <c r="Q88" s="131"/>
      <c r="R88" s="29"/>
      <c r="S88" s="29"/>
      <c r="T88" s="506">
        <f>400*49.8</f>
        <v>19920</v>
      </c>
    </row>
    <row r="89" spans="1:20" ht="54" customHeight="1" x14ac:dyDescent="1.05">
      <c r="A89" s="698" t="s">
        <v>32419</v>
      </c>
      <c r="B89" s="699"/>
      <c r="C89" s="699"/>
      <c r="D89" s="699"/>
      <c r="E89" s="699"/>
      <c r="F89" s="699"/>
      <c r="G89" s="699"/>
      <c r="H89" s="699"/>
      <c r="I89" s="699"/>
      <c r="J89" s="699"/>
      <c r="K89" s="699"/>
      <c r="L89" s="699"/>
      <c r="M89" s="700"/>
      <c r="N89" s="31"/>
      <c r="O89" s="23"/>
      <c r="P89" s="23"/>
      <c r="Q89" s="131"/>
      <c r="R89" s="29">
        <v>2000</v>
      </c>
      <c r="S89" s="29"/>
      <c r="T89" s="506"/>
    </row>
    <row r="90" spans="1:20" ht="54" customHeight="1" x14ac:dyDescent="1.05">
      <c r="A90" s="698" t="s">
        <v>4068</v>
      </c>
      <c r="B90" s="699"/>
      <c r="C90" s="699"/>
      <c r="D90" s="699"/>
      <c r="E90" s="699"/>
      <c r="F90" s="699"/>
      <c r="G90" s="699"/>
      <c r="H90" s="699"/>
      <c r="I90" s="699"/>
      <c r="J90" s="699"/>
      <c r="K90" s="699"/>
      <c r="L90" s="699"/>
      <c r="M90" s="700"/>
      <c r="N90" s="31"/>
      <c r="O90" s="23"/>
      <c r="P90" s="23"/>
      <c r="Q90" s="131">
        <v>2000</v>
      </c>
      <c r="R90" s="29"/>
      <c r="S90" s="29"/>
      <c r="T90" s="506"/>
    </row>
    <row r="91" spans="1:20" ht="54" customHeight="1" x14ac:dyDescent="1.05">
      <c r="A91" s="698" t="s">
        <v>32439</v>
      </c>
      <c r="B91" s="699"/>
      <c r="C91" s="699"/>
      <c r="D91" s="699"/>
      <c r="E91" s="699"/>
      <c r="F91" s="699"/>
      <c r="G91" s="699"/>
      <c r="H91" s="699"/>
      <c r="I91" s="699"/>
      <c r="J91" s="699"/>
      <c r="K91" s="699"/>
      <c r="L91" s="699"/>
      <c r="M91" s="700"/>
      <c r="N91" s="31"/>
      <c r="O91" s="23"/>
      <c r="P91" s="23"/>
      <c r="Q91" s="131"/>
      <c r="R91" s="29"/>
      <c r="S91" s="29"/>
      <c r="T91" s="506">
        <v>99600</v>
      </c>
    </row>
    <row r="92" spans="1:20" ht="54" customHeight="1" x14ac:dyDescent="1.3">
      <c r="A92" s="688" t="s">
        <v>32847</v>
      </c>
      <c r="B92" s="689"/>
      <c r="C92" s="689"/>
      <c r="D92" s="689"/>
      <c r="E92" s="689"/>
      <c r="F92" s="689"/>
      <c r="G92" s="689"/>
      <c r="H92" s="689"/>
      <c r="I92" s="689"/>
      <c r="J92" s="689"/>
      <c r="K92" s="689"/>
      <c r="L92" s="689"/>
      <c r="M92" s="690"/>
      <c r="N92" s="23"/>
      <c r="O92" s="23"/>
      <c r="P92" s="23"/>
      <c r="Q92" s="23"/>
      <c r="R92" s="23"/>
      <c r="S92" s="29"/>
      <c r="T92" s="505"/>
    </row>
    <row r="93" spans="1:20" ht="54" customHeight="1" x14ac:dyDescent="1.3">
      <c r="A93" s="31" t="s">
        <v>32765</v>
      </c>
      <c r="B93" s="31" t="s">
        <v>32766</v>
      </c>
      <c r="C93" s="31" t="s">
        <v>32767</v>
      </c>
      <c r="D93" s="31" t="s">
        <v>32768</v>
      </c>
      <c r="E93" s="31" t="s">
        <v>101</v>
      </c>
      <c r="F93" s="31" t="s">
        <v>1304</v>
      </c>
      <c r="G93" s="31" t="s">
        <v>16564</v>
      </c>
      <c r="H93" s="31" t="s">
        <v>29748</v>
      </c>
      <c r="I93" s="38">
        <v>0.41666666666666669</v>
      </c>
      <c r="J93" s="31" t="s">
        <v>67</v>
      </c>
      <c r="K93" s="31" t="s">
        <v>105</v>
      </c>
      <c r="L93" s="31" t="s">
        <v>106</v>
      </c>
      <c r="M93" s="31" t="s">
        <v>107</v>
      </c>
      <c r="N93" s="23"/>
      <c r="O93" s="23"/>
      <c r="P93" s="23"/>
      <c r="Q93" s="23"/>
      <c r="R93" s="23"/>
      <c r="S93" s="29">
        <v>22200</v>
      </c>
      <c r="T93" s="505"/>
    </row>
    <row r="94" spans="1:20" ht="54" customHeight="1" x14ac:dyDescent="1.3">
      <c r="A94" s="31" t="s">
        <v>32769</v>
      </c>
      <c r="B94" s="31" t="s">
        <v>29473</v>
      </c>
      <c r="C94" s="31" t="s">
        <v>32770</v>
      </c>
      <c r="D94" s="31" t="s">
        <v>32771</v>
      </c>
      <c r="E94" s="31" t="s">
        <v>101</v>
      </c>
      <c r="F94" s="31" t="s">
        <v>1304</v>
      </c>
      <c r="G94" s="31" t="s">
        <v>16564</v>
      </c>
      <c r="H94" s="31" t="s">
        <v>29748</v>
      </c>
      <c r="I94" s="38">
        <v>0.41666666666666669</v>
      </c>
      <c r="J94" s="31" t="s">
        <v>67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23"/>
      <c r="R94" s="23"/>
      <c r="S94" s="29">
        <v>22200</v>
      </c>
      <c r="T94" s="505"/>
    </row>
    <row r="95" spans="1:20" ht="54" customHeight="1" x14ac:dyDescent="1.3">
      <c r="A95" s="31" t="s">
        <v>32772</v>
      </c>
      <c r="B95" s="31" t="s">
        <v>32773</v>
      </c>
      <c r="C95" s="31" t="s">
        <v>32774</v>
      </c>
      <c r="D95" s="31" t="s">
        <v>32775</v>
      </c>
      <c r="E95" s="31" t="s">
        <v>101</v>
      </c>
      <c r="F95" s="31" t="s">
        <v>1304</v>
      </c>
      <c r="G95" s="31" t="s">
        <v>16564</v>
      </c>
      <c r="H95" s="31" t="s">
        <v>29748</v>
      </c>
      <c r="I95" s="38">
        <v>0.41666666666666669</v>
      </c>
      <c r="J95" s="31" t="s">
        <v>67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23"/>
      <c r="R95" s="23"/>
      <c r="S95" s="29">
        <v>22200</v>
      </c>
      <c r="T95" s="505"/>
    </row>
    <row r="96" spans="1:20" ht="54" customHeight="1" x14ac:dyDescent="1.3">
      <c r="A96" s="31" t="s">
        <v>32776</v>
      </c>
      <c r="B96" s="31" t="s">
        <v>32777</v>
      </c>
      <c r="C96" s="31" t="s">
        <v>32778</v>
      </c>
      <c r="D96" s="31" t="s">
        <v>32779</v>
      </c>
      <c r="E96" s="31" t="s">
        <v>101</v>
      </c>
      <c r="F96" s="31" t="s">
        <v>1304</v>
      </c>
      <c r="G96" s="31" t="s">
        <v>16564</v>
      </c>
      <c r="H96" s="31" t="s">
        <v>29748</v>
      </c>
      <c r="I96" s="38">
        <v>0.41666666666666669</v>
      </c>
      <c r="J96" s="31" t="s">
        <v>67</v>
      </c>
      <c r="K96" s="31" t="s">
        <v>105</v>
      </c>
      <c r="L96" s="31" t="s">
        <v>106</v>
      </c>
      <c r="M96" s="31" t="s">
        <v>107</v>
      </c>
      <c r="N96" s="23"/>
      <c r="O96" s="23"/>
      <c r="P96" s="23"/>
      <c r="Q96" s="23"/>
      <c r="R96" s="23"/>
      <c r="S96" s="29">
        <v>22200</v>
      </c>
      <c r="T96" s="505"/>
    </row>
    <row r="97" spans="1:20" ht="54" customHeight="1" x14ac:dyDescent="1.3">
      <c r="A97" s="31" t="s">
        <v>32780</v>
      </c>
      <c r="B97" s="31" t="s">
        <v>32781</v>
      </c>
      <c r="C97" s="31" t="s">
        <v>32782</v>
      </c>
      <c r="D97" s="31" t="s">
        <v>32783</v>
      </c>
      <c r="E97" s="31" t="s">
        <v>101</v>
      </c>
      <c r="F97" s="31" t="s">
        <v>1304</v>
      </c>
      <c r="G97" s="31" t="s">
        <v>16564</v>
      </c>
      <c r="H97" s="31" t="s">
        <v>29748</v>
      </c>
      <c r="I97" s="38">
        <v>0.41666666666666669</v>
      </c>
      <c r="J97" s="31" t="s">
        <v>67</v>
      </c>
      <c r="K97" s="31" t="s">
        <v>105</v>
      </c>
      <c r="L97" s="31" t="s">
        <v>106</v>
      </c>
      <c r="M97" s="31" t="s">
        <v>107</v>
      </c>
      <c r="N97" s="23"/>
      <c r="O97" s="23"/>
      <c r="P97" s="23"/>
      <c r="Q97" s="23"/>
      <c r="R97" s="23"/>
      <c r="S97" s="29">
        <v>22200</v>
      </c>
      <c r="T97" s="505"/>
    </row>
    <row r="98" spans="1:20" ht="54" customHeight="1" x14ac:dyDescent="1.3">
      <c r="A98" s="31" t="s">
        <v>32784</v>
      </c>
      <c r="B98" s="31" t="s">
        <v>32785</v>
      </c>
      <c r="C98" s="31" t="s">
        <v>32786</v>
      </c>
      <c r="D98" s="31" t="s">
        <v>32787</v>
      </c>
      <c r="E98" s="31" t="s">
        <v>101</v>
      </c>
      <c r="F98" s="31" t="s">
        <v>102</v>
      </c>
      <c r="G98" s="31" t="s">
        <v>16190</v>
      </c>
      <c r="H98" s="31" t="s">
        <v>24693</v>
      </c>
      <c r="I98" s="38">
        <v>0.41666666666666669</v>
      </c>
      <c r="J98" s="31" t="s">
        <v>67</v>
      </c>
      <c r="K98" s="31" t="s">
        <v>105</v>
      </c>
      <c r="L98" s="31" t="s">
        <v>125</v>
      </c>
      <c r="M98" s="31" t="s">
        <v>107</v>
      </c>
      <c r="N98" s="23"/>
      <c r="O98" s="23"/>
      <c r="P98" s="23"/>
      <c r="Q98" s="23"/>
      <c r="R98" s="23"/>
      <c r="S98" s="29">
        <v>22200</v>
      </c>
      <c r="T98" s="505"/>
    </row>
    <row r="99" spans="1:20" ht="54" customHeight="1" x14ac:dyDescent="1.3">
      <c r="A99" s="688" t="s">
        <v>32865</v>
      </c>
      <c r="B99" s="689"/>
      <c r="C99" s="689"/>
      <c r="D99" s="689"/>
      <c r="E99" s="689"/>
      <c r="F99" s="689"/>
      <c r="G99" s="689"/>
      <c r="H99" s="689"/>
      <c r="I99" s="689"/>
      <c r="J99" s="689"/>
      <c r="K99" s="689"/>
      <c r="L99" s="689"/>
      <c r="M99" s="690"/>
      <c r="N99" s="23"/>
      <c r="O99" s="23"/>
      <c r="P99" s="23"/>
      <c r="Q99" s="23"/>
      <c r="R99" s="23"/>
      <c r="S99" s="29"/>
      <c r="T99" s="505"/>
    </row>
    <row r="100" spans="1:20" ht="54" customHeight="1" x14ac:dyDescent="1.3">
      <c r="A100" s="31" t="s">
        <v>33369</v>
      </c>
      <c r="B100" s="31" t="s">
        <v>33370</v>
      </c>
      <c r="C100" s="31" t="s">
        <v>33371</v>
      </c>
      <c r="D100" s="31" t="s">
        <v>33372</v>
      </c>
      <c r="E100" s="31" t="s">
        <v>101</v>
      </c>
      <c r="F100" s="31" t="s">
        <v>123</v>
      </c>
      <c r="G100" s="31" t="s">
        <v>16223</v>
      </c>
      <c r="H100" s="31" t="s">
        <v>32006</v>
      </c>
      <c r="I100" s="38">
        <v>0.125</v>
      </c>
      <c r="J100" s="31" t="s">
        <v>3633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43925</v>
      </c>
      <c r="T100" s="505"/>
    </row>
    <row r="101" spans="1:20" ht="54" customHeight="1" x14ac:dyDescent="1.3">
      <c r="A101" s="31" t="s">
        <v>33373</v>
      </c>
      <c r="B101" s="31" t="s">
        <v>33374</v>
      </c>
      <c r="C101" s="31" t="s">
        <v>33375</v>
      </c>
      <c r="D101" s="31" t="s">
        <v>33376</v>
      </c>
      <c r="E101" s="31" t="s">
        <v>101</v>
      </c>
      <c r="F101" s="31" t="s">
        <v>123</v>
      </c>
      <c r="G101" s="31" t="s">
        <v>16223</v>
      </c>
      <c r="H101" s="31" t="s">
        <v>32006</v>
      </c>
      <c r="I101" s="38">
        <v>0.125</v>
      </c>
      <c r="J101" s="31" t="s">
        <v>3633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43925</v>
      </c>
      <c r="T101" s="505"/>
    </row>
    <row r="102" spans="1:20" ht="54" customHeight="1" x14ac:dyDescent="1.3">
      <c r="A102" s="31" t="s">
        <v>33377</v>
      </c>
      <c r="B102" s="31" t="s">
        <v>28999</v>
      </c>
      <c r="C102" s="31" t="s">
        <v>33378</v>
      </c>
      <c r="D102" s="31" t="s">
        <v>33379</v>
      </c>
      <c r="E102" s="31" t="s">
        <v>101</v>
      </c>
      <c r="F102" s="31" t="s">
        <v>1304</v>
      </c>
      <c r="G102" s="31" t="s">
        <v>16564</v>
      </c>
      <c r="H102" s="31" t="s">
        <v>29748</v>
      </c>
      <c r="I102" s="38">
        <v>0.40625</v>
      </c>
      <c r="J102" s="31" t="s">
        <v>3633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505"/>
    </row>
    <row r="103" spans="1:20" ht="54" customHeight="1" x14ac:dyDescent="1.3">
      <c r="A103" s="693" t="s">
        <v>34415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5"/>
      <c r="N103" s="23"/>
      <c r="O103" s="23"/>
      <c r="P103" s="23"/>
      <c r="Q103" s="23"/>
      <c r="R103" s="23"/>
      <c r="S103" s="29"/>
      <c r="T103" s="505">
        <v>64000</v>
      </c>
    </row>
    <row r="104" spans="1:20" ht="54" customHeight="1" x14ac:dyDescent="1.05">
      <c r="A104" s="688" t="s">
        <v>35141</v>
      </c>
      <c r="B104" s="689"/>
      <c r="C104" s="689"/>
      <c r="D104" s="689"/>
      <c r="E104" s="689"/>
      <c r="F104" s="689"/>
      <c r="G104" s="689"/>
      <c r="H104" s="689"/>
      <c r="I104" s="689"/>
      <c r="J104" s="689"/>
      <c r="K104" s="689"/>
      <c r="L104" s="689"/>
      <c r="M104" s="690"/>
      <c r="N104" s="23"/>
      <c r="O104" s="23"/>
      <c r="P104" s="23"/>
      <c r="Q104" s="23"/>
      <c r="R104" s="23"/>
      <c r="S104" s="29"/>
      <c r="T104" s="31"/>
    </row>
    <row r="105" spans="1:20" ht="54" customHeight="1" x14ac:dyDescent="1.05">
      <c r="A105" s="31" t="s">
        <v>35111</v>
      </c>
      <c r="B105" s="31" t="s">
        <v>35112</v>
      </c>
      <c r="C105" s="31" t="s">
        <v>35113</v>
      </c>
      <c r="D105" s="31" t="s">
        <v>35114</v>
      </c>
      <c r="E105" s="31" t="s">
        <v>101</v>
      </c>
      <c r="F105" s="31" t="s">
        <v>102</v>
      </c>
      <c r="G105" s="31" t="s">
        <v>16267</v>
      </c>
      <c r="H105" s="31" t="s">
        <v>29748</v>
      </c>
      <c r="I105" s="38">
        <v>0.125</v>
      </c>
      <c r="J105" s="31" t="s">
        <v>3633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22200</v>
      </c>
      <c r="T105" s="31"/>
    </row>
    <row r="106" spans="1:20" ht="54" customHeight="1" x14ac:dyDescent="1.3">
      <c r="A106" s="679" t="s">
        <v>35160</v>
      </c>
      <c r="B106" s="680"/>
      <c r="C106" s="680"/>
      <c r="D106" s="680"/>
      <c r="E106" s="680"/>
      <c r="F106" s="680"/>
      <c r="G106" s="680"/>
      <c r="H106" s="680"/>
      <c r="I106" s="680"/>
      <c r="J106" s="680"/>
      <c r="K106" s="680"/>
      <c r="L106" s="680"/>
      <c r="M106" s="681"/>
      <c r="N106" s="23"/>
      <c r="O106" s="23"/>
      <c r="P106" s="23"/>
      <c r="Q106" s="23"/>
      <c r="R106" s="23"/>
      <c r="S106" s="29"/>
      <c r="T106" s="31"/>
    </row>
    <row r="107" spans="1:20" ht="54" customHeight="1" x14ac:dyDescent="1.05">
      <c r="A107" s="647" t="s">
        <v>35556</v>
      </c>
      <c r="B107" s="647" t="s">
        <v>19397</v>
      </c>
      <c r="C107" s="647" t="s">
        <v>35557</v>
      </c>
      <c r="D107" s="647" t="s">
        <v>35558</v>
      </c>
      <c r="E107" s="647" t="s">
        <v>687</v>
      </c>
      <c r="F107" s="647" t="s">
        <v>1304</v>
      </c>
      <c r="G107" s="647" t="s">
        <v>19231</v>
      </c>
      <c r="H107" s="647" t="s">
        <v>27147</v>
      </c>
      <c r="I107" s="648">
        <v>0.93402777777777779</v>
      </c>
      <c r="J107" s="647" t="s">
        <v>67</v>
      </c>
      <c r="K107" s="647" t="s">
        <v>105</v>
      </c>
      <c r="L107" s="647" t="s">
        <v>106</v>
      </c>
      <c r="M107" s="647" t="s">
        <v>107</v>
      </c>
      <c r="N107" s="23"/>
      <c r="O107" s="23"/>
      <c r="P107" s="23"/>
      <c r="Q107" s="23"/>
      <c r="R107" s="23"/>
      <c r="S107" s="29">
        <v>22200</v>
      </c>
      <c r="T107" s="31"/>
    </row>
    <row r="108" spans="1:20" ht="54" customHeight="1" x14ac:dyDescent="1.05">
      <c r="A108" s="647" t="s">
        <v>35559</v>
      </c>
      <c r="B108" s="647" t="s">
        <v>14941</v>
      </c>
      <c r="C108" s="647" t="s">
        <v>35560</v>
      </c>
      <c r="D108" s="647" t="s">
        <v>35561</v>
      </c>
      <c r="E108" s="647" t="s">
        <v>101</v>
      </c>
      <c r="F108" s="647" t="s">
        <v>102</v>
      </c>
      <c r="G108" s="647" t="s">
        <v>20461</v>
      </c>
      <c r="H108" s="647" t="s">
        <v>29377</v>
      </c>
      <c r="I108" s="648">
        <v>0.54166666666666663</v>
      </c>
      <c r="J108" s="647" t="s">
        <v>67</v>
      </c>
      <c r="K108" s="647" t="s">
        <v>105</v>
      </c>
      <c r="L108" s="647" t="s">
        <v>106</v>
      </c>
      <c r="M108" s="647" t="s">
        <v>107</v>
      </c>
      <c r="N108" s="23"/>
      <c r="O108" s="23"/>
      <c r="P108" s="23"/>
      <c r="Q108" s="23"/>
      <c r="R108" s="23"/>
      <c r="S108" s="29">
        <v>22200</v>
      </c>
      <c r="T108" s="31"/>
    </row>
    <row r="109" spans="1:20" ht="54" customHeight="1" x14ac:dyDescent="1.05">
      <c r="A109" s="647" t="s">
        <v>35562</v>
      </c>
      <c r="B109" s="647" t="s">
        <v>14150</v>
      </c>
      <c r="C109" s="647" t="s">
        <v>35563</v>
      </c>
      <c r="D109" s="647" t="s">
        <v>35564</v>
      </c>
      <c r="E109" s="647" t="s">
        <v>101</v>
      </c>
      <c r="F109" s="647" t="s">
        <v>1304</v>
      </c>
      <c r="G109" s="647" t="s">
        <v>16656</v>
      </c>
      <c r="H109" s="647" t="s">
        <v>17484</v>
      </c>
      <c r="I109" s="648">
        <v>0.95833333333333337</v>
      </c>
      <c r="J109" s="647" t="s">
        <v>67</v>
      </c>
      <c r="K109" s="647" t="s">
        <v>105</v>
      </c>
      <c r="L109" s="647" t="s">
        <v>106</v>
      </c>
      <c r="M109" s="647" t="s">
        <v>107</v>
      </c>
      <c r="N109" s="23"/>
      <c r="O109" s="23"/>
      <c r="P109" s="23"/>
      <c r="Q109" s="23"/>
      <c r="R109" s="23"/>
      <c r="S109" s="29">
        <v>22200</v>
      </c>
      <c r="T109" s="31"/>
    </row>
    <row r="110" spans="1:20" ht="54" customHeight="1" x14ac:dyDescent="1.3">
      <c r="A110" s="685" t="s">
        <v>37357</v>
      </c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7"/>
      <c r="N110" s="23"/>
      <c r="O110" s="23"/>
      <c r="P110" s="23"/>
      <c r="Q110" s="23"/>
      <c r="R110" s="23"/>
      <c r="S110" s="29"/>
      <c r="T110" s="505">
        <v>55000</v>
      </c>
    </row>
    <row r="111" spans="1:20" ht="54" customHeight="1" x14ac:dyDescent="1.3">
      <c r="A111" s="685" t="s">
        <v>37352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7"/>
      <c r="N111" s="23"/>
      <c r="O111" s="23"/>
      <c r="P111" s="23"/>
      <c r="Q111" s="23"/>
      <c r="R111" s="23"/>
      <c r="S111" s="29"/>
      <c r="T111" s="505">
        <v>60000</v>
      </c>
    </row>
    <row r="112" spans="1:20" ht="54" customHeight="1" x14ac:dyDescent="1.05">
      <c r="A112" s="688" t="s">
        <v>37935</v>
      </c>
      <c r="B112" s="689"/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90"/>
      <c r="N112" s="23"/>
      <c r="O112" s="23"/>
      <c r="P112" s="23"/>
      <c r="Q112" s="23"/>
      <c r="R112" s="23"/>
      <c r="S112" s="29"/>
      <c r="T112" s="31"/>
    </row>
    <row r="113" spans="1:39" ht="54" customHeight="1" x14ac:dyDescent="1.05">
      <c r="A113" s="31" t="s">
        <v>37727</v>
      </c>
      <c r="B113" s="31" t="s">
        <v>37728</v>
      </c>
      <c r="C113" s="31" t="s">
        <v>37729</v>
      </c>
      <c r="D113" s="31" t="s">
        <v>37730</v>
      </c>
      <c r="E113" s="31" t="s">
        <v>101</v>
      </c>
      <c r="F113" s="31" t="s">
        <v>102</v>
      </c>
      <c r="G113" s="31" t="s">
        <v>16236</v>
      </c>
      <c r="H113" s="31" t="s">
        <v>33368</v>
      </c>
      <c r="I113" s="38">
        <v>0.41666666666666669</v>
      </c>
      <c r="J113" s="31" t="s">
        <v>3633</v>
      </c>
      <c r="K113" s="31" t="s">
        <v>105</v>
      </c>
      <c r="L113" s="31" t="s">
        <v>125</v>
      </c>
      <c r="M113" s="31" t="s">
        <v>107</v>
      </c>
      <c r="N113" s="23"/>
      <c r="O113" s="23"/>
      <c r="P113" s="23"/>
      <c r="Q113" s="23"/>
      <c r="R113" s="23"/>
      <c r="S113" s="29">
        <v>22200</v>
      </c>
      <c r="T113" s="31"/>
    </row>
    <row r="114" spans="1:39" ht="54" customHeight="1" x14ac:dyDescent="1.05">
      <c r="A114" s="31" t="s">
        <v>37731</v>
      </c>
      <c r="B114" s="31" t="s">
        <v>15522</v>
      </c>
      <c r="C114" s="31" t="s">
        <v>37732</v>
      </c>
      <c r="D114" s="31" t="s">
        <v>37733</v>
      </c>
      <c r="E114" s="31" t="s">
        <v>101</v>
      </c>
      <c r="F114" s="31" t="s">
        <v>123</v>
      </c>
      <c r="G114" s="31" t="s">
        <v>16227</v>
      </c>
      <c r="H114" s="31" t="s">
        <v>28481</v>
      </c>
      <c r="I114" s="38">
        <v>0.49652777777777779</v>
      </c>
      <c r="J114" s="31" t="s">
        <v>3633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23"/>
      <c r="R114" s="23"/>
      <c r="S114" s="29">
        <v>22200</v>
      </c>
      <c r="T114" s="31"/>
    </row>
    <row r="115" spans="1:39" ht="54" customHeight="1" x14ac:dyDescent="1.05">
      <c r="A115" s="31" t="s">
        <v>37734</v>
      </c>
      <c r="B115" s="31" t="s">
        <v>16292</v>
      </c>
      <c r="C115" s="31" t="s">
        <v>37735</v>
      </c>
      <c r="D115" s="31" t="s">
        <v>37736</v>
      </c>
      <c r="E115" s="31" t="s">
        <v>101</v>
      </c>
      <c r="F115" s="31" t="s">
        <v>123</v>
      </c>
      <c r="G115" s="31" t="s">
        <v>16227</v>
      </c>
      <c r="H115" s="31" t="s">
        <v>28481</v>
      </c>
      <c r="I115" s="38">
        <v>0.49652777777777779</v>
      </c>
      <c r="J115" s="31" t="s">
        <v>3633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3"/>
      <c r="R115" s="23"/>
      <c r="S115" s="29">
        <v>22200</v>
      </c>
      <c r="T115" s="31"/>
    </row>
    <row r="116" spans="1:39" ht="54" customHeight="1" x14ac:dyDescent="1.05">
      <c r="A116" s="31" t="s">
        <v>37737</v>
      </c>
      <c r="B116" s="31" t="s">
        <v>37738</v>
      </c>
      <c r="C116" s="31" t="s">
        <v>37739</v>
      </c>
      <c r="D116" s="31" t="s">
        <v>37740</v>
      </c>
      <c r="E116" s="31" t="s">
        <v>101</v>
      </c>
      <c r="F116" s="31" t="s">
        <v>123</v>
      </c>
      <c r="G116" s="31" t="s">
        <v>16227</v>
      </c>
      <c r="H116" s="31" t="s">
        <v>28481</v>
      </c>
      <c r="I116" s="38">
        <v>0.49652777777777779</v>
      </c>
      <c r="J116" s="31" t="s">
        <v>3633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3"/>
      <c r="R116" s="23"/>
      <c r="S116" s="29">
        <v>22200</v>
      </c>
      <c r="T116" s="31"/>
    </row>
    <row r="117" spans="1:39" ht="54" customHeight="1" x14ac:dyDescent="1.05">
      <c r="A117" s="31" t="s">
        <v>37741</v>
      </c>
      <c r="B117" s="31" t="s">
        <v>37742</v>
      </c>
      <c r="C117" s="31" t="s">
        <v>37743</v>
      </c>
      <c r="D117" s="31" t="s">
        <v>37744</v>
      </c>
      <c r="E117" s="31" t="s">
        <v>101</v>
      </c>
      <c r="F117" s="31" t="s">
        <v>123</v>
      </c>
      <c r="G117" s="31" t="s">
        <v>16227</v>
      </c>
      <c r="H117" s="31" t="s">
        <v>28481</v>
      </c>
      <c r="I117" s="38">
        <v>0.49652777777777779</v>
      </c>
      <c r="J117" s="31" t="s">
        <v>3633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3"/>
      <c r="R117" s="23"/>
      <c r="S117" s="29">
        <v>22200</v>
      </c>
      <c r="T117" s="31"/>
    </row>
    <row r="118" spans="1:39" ht="54" customHeight="1" x14ac:dyDescent="1.05">
      <c r="A118" s="31" t="s">
        <v>37745</v>
      </c>
      <c r="B118" s="31" t="s">
        <v>37746</v>
      </c>
      <c r="C118" s="31" t="s">
        <v>37747</v>
      </c>
      <c r="D118" s="31" t="s">
        <v>37748</v>
      </c>
      <c r="E118" s="31" t="s">
        <v>101</v>
      </c>
      <c r="F118" s="31" t="s">
        <v>123</v>
      </c>
      <c r="G118" s="31" t="s">
        <v>16227</v>
      </c>
      <c r="H118" s="31" t="s">
        <v>28481</v>
      </c>
      <c r="I118" s="38">
        <v>0.49652777777777779</v>
      </c>
      <c r="J118" s="31" t="s">
        <v>3633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23"/>
      <c r="R118" s="23"/>
      <c r="S118" s="29">
        <v>22200</v>
      </c>
      <c r="T118" s="31"/>
    </row>
    <row r="119" spans="1:39" ht="54" customHeight="1" x14ac:dyDescent="1.3">
      <c r="A119" s="693" t="s">
        <v>37938</v>
      </c>
      <c r="B119" s="694"/>
      <c r="C119" s="694"/>
      <c r="D119" s="694"/>
      <c r="E119" s="694"/>
      <c r="F119" s="694"/>
      <c r="G119" s="694"/>
      <c r="H119" s="694"/>
      <c r="I119" s="694"/>
      <c r="J119" s="694"/>
      <c r="K119" s="694"/>
      <c r="L119" s="694"/>
      <c r="M119" s="695"/>
      <c r="N119" s="23"/>
      <c r="O119" s="23"/>
      <c r="P119" s="23"/>
      <c r="Q119" s="23"/>
      <c r="R119" s="23"/>
      <c r="S119" s="29"/>
      <c r="T119" s="505">
        <v>60000</v>
      </c>
    </row>
    <row r="120" spans="1:39" ht="54" customHeight="1" x14ac:dyDescent="1.3">
      <c r="A120" s="693" t="s">
        <v>37938</v>
      </c>
      <c r="B120" s="694"/>
      <c r="C120" s="694"/>
      <c r="D120" s="694"/>
      <c r="E120" s="694"/>
      <c r="F120" s="694"/>
      <c r="G120" s="694"/>
      <c r="H120" s="694"/>
      <c r="I120" s="694"/>
      <c r="J120" s="694"/>
      <c r="K120" s="694"/>
      <c r="L120" s="694"/>
      <c r="M120" s="695"/>
      <c r="N120" s="23"/>
      <c r="O120" s="23"/>
      <c r="P120" s="23"/>
      <c r="Q120" s="23"/>
      <c r="R120" s="23"/>
      <c r="S120" s="29"/>
      <c r="T120" s="505">
        <v>10000</v>
      </c>
    </row>
    <row r="121" spans="1:39" ht="54" customHeight="1" x14ac:dyDescent="1.05">
      <c r="A121" s="688" t="s">
        <v>38405</v>
      </c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90"/>
      <c r="N121" s="23"/>
      <c r="O121" s="23"/>
      <c r="P121" s="23"/>
      <c r="Q121" s="23"/>
      <c r="R121" s="23"/>
      <c r="S121" s="29"/>
      <c r="T121" s="31"/>
    </row>
    <row r="122" spans="1:39" ht="54" customHeight="1" x14ac:dyDescent="1.05">
      <c r="A122" s="31" t="s">
        <v>38369</v>
      </c>
      <c r="B122" s="31" t="s">
        <v>38370</v>
      </c>
      <c r="C122" s="31" t="s">
        <v>38371</v>
      </c>
      <c r="D122" s="31" t="s">
        <v>38372</v>
      </c>
      <c r="E122" s="31" t="s">
        <v>101</v>
      </c>
      <c r="F122" s="31" t="s">
        <v>102</v>
      </c>
      <c r="G122" s="31" t="s">
        <v>25542</v>
      </c>
      <c r="H122" s="31" t="s">
        <v>33674</v>
      </c>
      <c r="I122" s="38">
        <v>0.86111111111111116</v>
      </c>
      <c r="J122" s="31" t="s">
        <v>3633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23"/>
      <c r="R122" s="23"/>
      <c r="S122" s="29">
        <v>22200</v>
      </c>
      <c r="T122" s="31"/>
    </row>
    <row r="123" spans="1:39" ht="54" customHeight="1" x14ac:dyDescent="1.05">
      <c r="A123" s="31" t="s">
        <v>38373</v>
      </c>
      <c r="B123" s="31" t="s">
        <v>38374</v>
      </c>
      <c r="C123" s="31" t="s">
        <v>38375</v>
      </c>
      <c r="D123" s="31" t="s">
        <v>38376</v>
      </c>
      <c r="E123" s="31" t="s">
        <v>101</v>
      </c>
      <c r="F123" s="31" t="s">
        <v>102</v>
      </c>
      <c r="G123" s="31" t="s">
        <v>16267</v>
      </c>
      <c r="H123" s="31" t="s">
        <v>33674</v>
      </c>
      <c r="I123" s="38">
        <v>0.27083333333333331</v>
      </c>
      <c r="J123" s="31" t="s">
        <v>3633</v>
      </c>
      <c r="K123" s="31" t="s">
        <v>105</v>
      </c>
      <c r="L123" s="31" t="s">
        <v>125</v>
      </c>
      <c r="M123" s="31" t="s">
        <v>107</v>
      </c>
      <c r="N123" s="23"/>
      <c r="O123" s="23"/>
      <c r="P123" s="23"/>
      <c r="Q123" s="23"/>
      <c r="R123" s="23"/>
      <c r="S123" s="29">
        <v>22200</v>
      </c>
      <c r="T123" s="31"/>
    </row>
    <row r="124" spans="1:39" ht="54" customHeight="1" x14ac:dyDescent="1.05">
      <c r="A124" s="688" t="s">
        <v>38942</v>
      </c>
      <c r="B124" s="689"/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90"/>
      <c r="N124" s="23"/>
      <c r="O124" s="23"/>
      <c r="P124" s="23"/>
      <c r="Q124" s="23"/>
      <c r="R124" s="23"/>
      <c r="S124" s="29"/>
      <c r="T124" s="23"/>
      <c r="U124" s="24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9"/>
      <c r="AK124" s="29"/>
      <c r="AL124" s="29"/>
      <c r="AM124" s="608"/>
    </row>
    <row r="125" spans="1:39" ht="54" customHeight="1" x14ac:dyDescent="1.05">
      <c r="A125" s="31" t="s">
        <v>38888</v>
      </c>
      <c r="B125" s="31" t="s">
        <v>38889</v>
      </c>
      <c r="C125" s="31" t="s">
        <v>38890</v>
      </c>
      <c r="D125" s="31" t="s">
        <v>38891</v>
      </c>
      <c r="E125" s="31" t="s">
        <v>687</v>
      </c>
      <c r="F125" s="31" t="s">
        <v>123</v>
      </c>
      <c r="G125" s="31" t="s">
        <v>17645</v>
      </c>
      <c r="H125" s="31" t="s">
        <v>29859</v>
      </c>
      <c r="I125" s="38">
        <v>0.41666666666666669</v>
      </c>
      <c r="J125" s="31" t="s">
        <v>3633</v>
      </c>
      <c r="K125" s="31" t="s">
        <v>105</v>
      </c>
      <c r="L125" s="31" t="s">
        <v>106</v>
      </c>
      <c r="M125" s="31" t="s">
        <v>107</v>
      </c>
      <c r="N125" s="23"/>
      <c r="O125" s="23"/>
      <c r="P125" s="23"/>
      <c r="Q125" s="23"/>
      <c r="R125" s="23"/>
      <c r="S125" s="29">
        <v>22200</v>
      </c>
      <c r="T125" s="23"/>
      <c r="U125" s="24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9"/>
      <c r="AK125" s="29"/>
      <c r="AL125" s="29"/>
      <c r="AM125" s="608"/>
    </row>
    <row r="126" spans="1:39" ht="54" customHeight="1" x14ac:dyDescent="1.3">
      <c r="A126" s="685" t="s">
        <v>38949</v>
      </c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7"/>
      <c r="N126" s="23"/>
      <c r="O126" s="23"/>
      <c r="P126" s="23"/>
      <c r="Q126" s="23"/>
      <c r="R126" s="23"/>
      <c r="S126" s="29"/>
      <c r="T126" s="505">
        <v>90000</v>
      </c>
    </row>
    <row r="127" spans="1:39" ht="54" customHeight="1" x14ac:dyDescent="1.05">
      <c r="A127" s="688" t="s">
        <v>39549</v>
      </c>
      <c r="B127" s="689"/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90"/>
      <c r="N127" s="23"/>
      <c r="O127" s="23"/>
      <c r="P127" s="23"/>
      <c r="Q127" s="23"/>
      <c r="R127" s="23"/>
      <c r="S127" s="29"/>
      <c r="T127" s="23"/>
      <c r="U127" s="24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9"/>
      <c r="AK127" s="29"/>
      <c r="AL127" s="29"/>
      <c r="AM127" s="608"/>
    </row>
    <row r="128" spans="1:39" ht="54" customHeight="1" x14ac:dyDescent="1.05">
      <c r="A128" s="31" t="s">
        <v>39500</v>
      </c>
      <c r="B128" s="31" t="s">
        <v>8156</v>
      </c>
      <c r="C128" s="31" t="s">
        <v>39501</v>
      </c>
      <c r="D128" s="31" t="s">
        <v>39502</v>
      </c>
      <c r="E128" s="31" t="s">
        <v>101</v>
      </c>
      <c r="F128" s="31" t="s">
        <v>123</v>
      </c>
      <c r="G128" s="31" t="s">
        <v>16223</v>
      </c>
      <c r="H128" s="31" t="s">
        <v>37612</v>
      </c>
      <c r="I128" s="38">
        <v>0.25</v>
      </c>
      <c r="J128" s="31" t="s">
        <v>3633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43925</v>
      </c>
      <c r="T128" s="23"/>
      <c r="U128" s="24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9"/>
      <c r="AK128" s="29"/>
      <c r="AL128" s="29"/>
      <c r="AM128" s="608"/>
    </row>
    <row r="129" spans="1:39" ht="54" customHeight="1" x14ac:dyDescent="1.05">
      <c r="A129" s="31" t="s">
        <v>39503</v>
      </c>
      <c r="B129" s="31" t="s">
        <v>39504</v>
      </c>
      <c r="C129" s="31" t="s">
        <v>39505</v>
      </c>
      <c r="D129" s="31" t="s">
        <v>39506</v>
      </c>
      <c r="E129" s="31" t="s">
        <v>101</v>
      </c>
      <c r="F129" s="31" t="s">
        <v>102</v>
      </c>
      <c r="G129" s="31" t="s">
        <v>16267</v>
      </c>
      <c r="H129" s="31" t="s">
        <v>34007</v>
      </c>
      <c r="I129" s="38">
        <v>0.27083333333333331</v>
      </c>
      <c r="J129" s="31" t="s">
        <v>3633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3"/>
      <c r="R129" s="23"/>
      <c r="S129" s="29">
        <v>22200</v>
      </c>
      <c r="T129" s="23"/>
      <c r="U129" s="24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9"/>
      <c r="AK129" s="29"/>
      <c r="AL129" s="29"/>
      <c r="AM129" s="608"/>
    </row>
    <row r="130" spans="1:39" ht="54" customHeight="1" x14ac:dyDescent="1.05">
      <c r="A130" s="31" t="s">
        <v>33806</v>
      </c>
      <c r="B130" s="31" t="s">
        <v>35480</v>
      </c>
      <c r="C130" s="31" t="s">
        <v>39507</v>
      </c>
      <c r="D130" s="31" t="s">
        <v>39508</v>
      </c>
      <c r="E130" s="31" t="s">
        <v>101</v>
      </c>
      <c r="F130" s="31" t="s">
        <v>1304</v>
      </c>
      <c r="G130" s="31" t="s">
        <v>16656</v>
      </c>
      <c r="H130" s="31" t="s">
        <v>34007</v>
      </c>
      <c r="I130" s="38">
        <v>0.95833333333333337</v>
      </c>
      <c r="J130" s="31" t="s">
        <v>3633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23"/>
      <c r="R130" s="23"/>
      <c r="S130" s="29">
        <v>22200</v>
      </c>
      <c r="T130" s="23"/>
      <c r="U130" s="24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9"/>
      <c r="AK130" s="29"/>
      <c r="AL130" s="29"/>
      <c r="AM130" s="608"/>
    </row>
    <row r="131" spans="1:39" ht="54" customHeight="1" x14ac:dyDescent="1.3">
      <c r="A131" s="685" t="s">
        <v>42248</v>
      </c>
      <c r="B131" s="686"/>
      <c r="C131" s="686"/>
      <c r="D131" s="686"/>
      <c r="E131" s="686"/>
      <c r="F131" s="686"/>
      <c r="G131" s="686"/>
      <c r="H131" s="686"/>
      <c r="I131" s="686"/>
      <c r="J131" s="686"/>
      <c r="K131" s="686"/>
      <c r="L131" s="686"/>
      <c r="M131" s="687"/>
      <c r="N131" s="23"/>
      <c r="O131" s="23"/>
      <c r="P131" s="23"/>
      <c r="Q131" s="23"/>
      <c r="R131" s="23"/>
      <c r="S131" s="29"/>
      <c r="T131" s="505">
        <v>75000</v>
      </c>
    </row>
    <row r="132" spans="1:39" ht="54" customHeight="1" x14ac:dyDescent="1.3">
      <c r="A132" s="685" t="s">
        <v>42248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7"/>
      <c r="N132" s="23"/>
      <c r="O132" s="23"/>
      <c r="P132" s="23"/>
      <c r="Q132" s="29"/>
      <c r="R132" s="29"/>
      <c r="S132" s="29"/>
      <c r="T132" s="608">
        <v>155000</v>
      </c>
    </row>
    <row r="133" spans="1:39" ht="54" customHeight="1" x14ac:dyDescent="1.3">
      <c r="A133" s="679" t="s">
        <v>42589</v>
      </c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1"/>
      <c r="N133" s="23"/>
      <c r="O133" s="23"/>
      <c r="P133" s="23"/>
      <c r="Q133" s="23"/>
      <c r="R133" s="23"/>
      <c r="S133" s="29"/>
      <c r="T133" s="23"/>
      <c r="U133" s="24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9"/>
      <c r="AK133" s="29"/>
      <c r="AL133" s="29"/>
      <c r="AM133" s="608"/>
    </row>
    <row r="134" spans="1:39" ht="54" customHeight="1" x14ac:dyDescent="1.05">
      <c r="A134" s="31" t="s">
        <v>42541</v>
      </c>
      <c r="B134" s="31" t="s">
        <v>42542</v>
      </c>
      <c r="C134" s="31" t="s">
        <v>42543</v>
      </c>
      <c r="D134" s="31" t="s">
        <v>42544</v>
      </c>
      <c r="E134" s="31" t="s">
        <v>687</v>
      </c>
      <c r="F134" s="31" t="s">
        <v>1304</v>
      </c>
      <c r="G134" s="31" t="s">
        <v>19231</v>
      </c>
      <c r="H134" s="31" t="s">
        <v>40191</v>
      </c>
      <c r="I134" s="38">
        <v>0.41666666666666669</v>
      </c>
      <c r="J134" s="31" t="s">
        <v>3633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23"/>
      <c r="R134" s="23"/>
      <c r="S134" s="29">
        <v>25200</v>
      </c>
      <c r="T134" s="23"/>
      <c r="U134" s="24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9"/>
      <c r="AK134" s="29"/>
      <c r="AL134" s="29"/>
      <c r="AM134" s="608"/>
    </row>
    <row r="135" spans="1:39" ht="54" customHeight="1" x14ac:dyDescent="1.05">
      <c r="A135" s="31" t="s">
        <v>42545</v>
      </c>
      <c r="B135" s="31" t="s">
        <v>42546</v>
      </c>
      <c r="C135" s="31" t="s">
        <v>42547</v>
      </c>
      <c r="D135" s="31" t="s">
        <v>42548</v>
      </c>
      <c r="E135" s="31" t="s">
        <v>687</v>
      </c>
      <c r="F135" s="31" t="s">
        <v>1304</v>
      </c>
      <c r="G135" s="31" t="s">
        <v>19231</v>
      </c>
      <c r="H135" s="31" t="s">
        <v>40191</v>
      </c>
      <c r="I135" s="38">
        <v>0.41666666666666669</v>
      </c>
      <c r="J135" s="31" t="s">
        <v>3633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23"/>
      <c r="R135" s="23"/>
      <c r="S135" s="29">
        <v>25200</v>
      </c>
      <c r="T135" s="23"/>
      <c r="U135" s="24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9"/>
      <c r="AK135" s="29"/>
      <c r="AL135" s="29"/>
      <c r="AM135" s="608"/>
    </row>
    <row r="136" spans="1:39" ht="54" customHeight="1" x14ac:dyDescent="1.05">
      <c r="A136" s="31" t="s">
        <v>42549</v>
      </c>
      <c r="B136" s="31" t="s">
        <v>42188</v>
      </c>
      <c r="C136" s="31" t="s">
        <v>42550</v>
      </c>
      <c r="D136" s="31" t="s">
        <v>42551</v>
      </c>
      <c r="E136" s="31" t="s">
        <v>101</v>
      </c>
      <c r="F136" s="31" t="s">
        <v>102</v>
      </c>
      <c r="G136" s="31" t="s">
        <v>16216</v>
      </c>
      <c r="H136" s="31" t="s">
        <v>40191</v>
      </c>
      <c r="I136" s="38">
        <v>0.41666666666666669</v>
      </c>
      <c r="J136" s="31" t="s">
        <v>3633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23"/>
      <c r="R136" s="23"/>
      <c r="S136" s="29">
        <v>25200</v>
      </c>
      <c r="T136" s="23"/>
      <c r="U136" s="24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9"/>
      <c r="AK136" s="29"/>
      <c r="AL136" s="29"/>
      <c r="AM136" s="608"/>
    </row>
    <row r="137" spans="1:39" ht="54" customHeight="1" x14ac:dyDescent="0.7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9"/>
      <c r="R137" s="29"/>
      <c r="S137" s="29"/>
      <c r="T137" s="608"/>
    </row>
    <row r="138" spans="1:39" ht="54" customHeight="1" x14ac:dyDescent="0.7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9"/>
      <c r="R138" s="29"/>
      <c r="S138" s="29"/>
      <c r="T138" s="608"/>
    </row>
    <row r="139" spans="1:39" ht="54" customHeight="1" x14ac:dyDescent="0.7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9"/>
      <c r="R139" s="29"/>
      <c r="S139" s="29"/>
      <c r="T139" s="608"/>
    </row>
    <row r="140" spans="1:39" ht="54" customHeight="1" x14ac:dyDescent="0.7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9"/>
      <c r="R140" s="29"/>
      <c r="S140" s="29"/>
      <c r="T140" s="608"/>
    </row>
    <row r="141" spans="1:39" ht="54" customHeight="1" x14ac:dyDescent="0.7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9"/>
      <c r="R141" s="29"/>
      <c r="S141" s="29"/>
      <c r="T141" s="608"/>
    </row>
    <row r="142" spans="1:39" ht="50.1" customHeight="1" x14ac:dyDescent="0.7">
      <c r="A142" s="23"/>
      <c r="B142" s="24"/>
      <c r="C142" s="23"/>
      <c r="D142" s="23"/>
      <c r="E142" s="23"/>
      <c r="F142" s="23"/>
      <c r="G142" s="23"/>
      <c r="H142" s="23"/>
      <c r="I142" s="7" t="s">
        <v>14</v>
      </c>
      <c r="J142" s="7">
        <f>SUM(Q:Q)-SUM(R:R)</f>
        <v>0</v>
      </c>
      <c r="K142" s="23"/>
      <c r="L142" s="23"/>
      <c r="M142" s="23"/>
      <c r="N142" s="23"/>
      <c r="O142" s="23"/>
      <c r="P142" s="23"/>
      <c r="Q142" s="29"/>
      <c r="R142" s="29"/>
      <c r="S142" s="29"/>
      <c r="T142" s="608"/>
    </row>
    <row r="143" spans="1:39" ht="50.1" customHeight="1" x14ac:dyDescent="0.7">
      <c r="A143" s="23"/>
      <c r="B143" s="24"/>
      <c r="C143" s="23"/>
      <c r="D143" s="23"/>
      <c r="E143" s="23"/>
      <c r="F143" s="23"/>
      <c r="G143" s="23"/>
      <c r="H143" s="23"/>
      <c r="I143" s="7" t="s">
        <v>15</v>
      </c>
      <c r="J143" s="7">
        <f>SUM(S:S)-SUM(T:T)</f>
        <v>-156915</v>
      </c>
      <c r="K143" s="23"/>
      <c r="L143" s="23"/>
      <c r="M143" s="23"/>
      <c r="N143" s="23"/>
      <c r="O143" s="23"/>
      <c r="P143" s="23"/>
      <c r="Q143" s="29"/>
      <c r="R143" s="29"/>
      <c r="S143" s="29"/>
      <c r="T143" s="608"/>
    </row>
    <row r="144" spans="1:39" ht="50.1" customHeight="1" x14ac:dyDescent="0.7">
      <c r="A144" s="23"/>
      <c r="B144" s="24"/>
      <c r="C144" s="23"/>
      <c r="D144" s="23"/>
      <c r="E144" s="23"/>
      <c r="F144" s="23"/>
      <c r="G144" s="23"/>
      <c r="H144" s="23"/>
      <c r="I144" s="731" t="s">
        <v>91</v>
      </c>
      <c r="J144" s="731"/>
      <c r="K144" s="23"/>
      <c r="L144" s="23"/>
      <c r="M144" s="23"/>
      <c r="N144" s="23"/>
      <c r="O144" s="23"/>
      <c r="P144" s="23"/>
      <c r="Q144" s="29"/>
      <c r="R144" s="29"/>
      <c r="S144" s="29"/>
      <c r="T144" s="608"/>
    </row>
    <row r="145" spans="1:20" ht="50.1" customHeight="1" x14ac:dyDescent="0.7">
      <c r="A145" s="23"/>
      <c r="B145" s="24"/>
      <c r="C145" s="23"/>
      <c r="D145" s="23"/>
      <c r="E145" s="23"/>
      <c r="F145" s="23"/>
      <c r="G145" s="23"/>
      <c r="H145" s="23"/>
      <c r="I145" s="731"/>
      <c r="J145" s="731"/>
      <c r="K145" s="23"/>
      <c r="L145" s="23"/>
      <c r="M145" s="23"/>
      <c r="N145" s="23"/>
      <c r="O145" s="23"/>
      <c r="P145" s="23"/>
      <c r="Q145" s="29"/>
      <c r="R145" s="29"/>
      <c r="S145" s="29"/>
      <c r="T145" s="608"/>
    </row>
  </sheetData>
  <autoFilter ref="A1:AX1016" xr:uid="{00000000-0001-0000-0000-000000000000}"/>
  <mergeCells count="56">
    <mergeCell ref="A119:M119"/>
    <mergeCell ref="A120:M120"/>
    <mergeCell ref="A54:M54"/>
    <mergeCell ref="A86:M86"/>
    <mergeCell ref="A87:M87"/>
    <mergeCell ref="A88:M88"/>
    <mergeCell ref="A89:M89"/>
    <mergeCell ref="A78:M78"/>
    <mergeCell ref="A79:M79"/>
    <mergeCell ref="A83:M83"/>
    <mergeCell ref="A85:M85"/>
    <mergeCell ref="A51:P51"/>
    <mergeCell ref="A53:M53"/>
    <mergeCell ref="I144:J145"/>
    <mergeCell ref="A57:M57"/>
    <mergeCell ref="A60:M60"/>
    <mergeCell ref="A61:M61"/>
    <mergeCell ref="A62:M62"/>
    <mergeCell ref="A63:M63"/>
    <mergeCell ref="A64:M64"/>
    <mergeCell ref="A65:M65"/>
    <mergeCell ref="A66:M66"/>
    <mergeCell ref="A73:M73"/>
    <mergeCell ref="A74:M74"/>
    <mergeCell ref="A77:M77"/>
    <mergeCell ref="A82:M82"/>
    <mergeCell ref="A90:M90"/>
    <mergeCell ref="A49:M49"/>
    <mergeCell ref="A45:M45"/>
    <mergeCell ref="A48:M48"/>
    <mergeCell ref="A23:M23"/>
    <mergeCell ref="A40:M40"/>
    <mergeCell ref="A41:M41"/>
    <mergeCell ref="A43:M43"/>
    <mergeCell ref="A44:M44"/>
    <mergeCell ref="A3:M3"/>
    <mergeCell ref="A19:M19"/>
    <mergeCell ref="A15:M15"/>
    <mergeCell ref="A17:M17"/>
    <mergeCell ref="A21:M21"/>
    <mergeCell ref="A133:M133"/>
    <mergeCell ref="A92:M92"/>
    <mergeCell ref="A91:M91"/>
    <mergeCell ref="A132:M132"/>
    <mergeCell ref="A131:M131"/>
    <mergeCell ref="A127:M127"/>
    <mergeCell ref="A126:M126"/>
    <mergeCell ref="A112:M112"/>
    <mergeCell ref="A124:M124"/>
    <mergeCell ref="A121:M121"/>
    <mergeCell ref="A103:M103"/>
    <mergeCell ref="A110:M110"/>
    <mergeCell ref="A106:M106"/>
    <mergeCell ref="A104:M104"/>
    <mergeCell ref="A99:M99"/>
    <mergeCell ref="A111:M111"/>
  </mergeCells>
  <conditionalFormatting sqref="C2">
    <cfRule type="duplicateValues" dxfId="1091" priority="26"/>
  </conditionalFormatting>
  <conditionalFormatting sqref="D142:D1048576 W83:W84 W79:W81 W74:W76 X66:X72 W54:W59 W49:W52 D1:D20 W45:W47 W41:W42 W23:W39 T21:T22 W86:W91 AP92:AP103 AP110:AP111 AP119:AP120 AP141 BI121:BI123 BI137:BI140 CB133:CB136 BI132 CB127:CB130 CB124:CB125 BI112:BI118 BI104:BI109">
    <cfRule type="duplicateValues" dxfId="1090" priority="15"/>
  </conditionalFormatting>
  <conditionalFormatting sqref="D142:D1048576 W83:W84 W79:W81 W74:W76 X66:X72 W54:W59 W49:W52 D1:D39 W45:W47 W41:W42 W86:W91 AP92:AP103 AP110:AP111 AP119:AP120 AP141 BI121:BI123 BI137:BI140 CB133:CB136 BI132 CB127:CB130 CB124:CB125 BI112:BI118 BI104:BI109">
    <cfRule type="duplicateValues" dxfId="1089" priority="13"/>
    <cfRule type="duplicateValues" dxfId="1088" priority="14"/>
  </conditionalFormatting>
  <conditionalFormatting sqref="D142:D1048576 W83:W84 W79:W81 W74:W76 X66:X72 W54:W59 W49:W52 D1:D42 W45:W47 W86:W91 AP92:AP103 AP110:AP111 AP119:AP120 AP141 BI121:BI123 BI137:BI140 CB133:CB136 BI132 CB127:CB130 CB124:CB125 BI112:BI118 BI104:BI109">
    <cfRule type="duplicateValues" dxfId="1087" priority="12"/>
  </conditionalFormatting>
  <conditionalFormatting sqref="D143:D1048576 D1:D14 X19:X20 X43:X44 AQ45:AQ47 AQ41:AQ42 X40 AQ23:AQ39 AN21:AN22 D16 D18 X60:X65 X77:X78 AQ79:AQ81 AQ74:AQ76 X73 AR66:AR72 AQ54:AQ59 X53 AQ49:AQ52 X48 X82 X142 AQ83:AQ84 AQ86:AQ91 BJ92:BJ103 BJ110:BJ111 BJ119:BJ120 BJ141 CC121:CC123 CC137:CC140 CV133:CV136 CC132 CV127:CV130 CV124:CV125 CC112:CC118 CC104:CC109">
    <cfRule type="duplicateValues" dxfId="1086" priority="16"/>
  </conditionalFormatting>
  <conditionalFormatting sqref="E2">
    <cfRule type="duplicateValues" dxfId="1085" priority="27"/>
  </conditionalFormatting>
  <conditionalFormatting sqref="J2 C2">
    <cfRule type="duplicateValues" dxfId="1084" priority="18"/>
    <cfRule type="duplicateValues" dxfId="1083" priority="19"/>
    <cfRule type="duplicateValues" dxfId="1082" priority="20"/>
    <cfRule type="duplicateValues" dxfId="1081" priority="21"/>
    <cfRule type="duplicateValues" dxfId="1080" priority="22"/>
    <cfRule type="duplicateValues" dxfId="1079" priority="23"/>
    <cfRule type="duplicateValues" dxfId="1078" priority="24"/>
    <cfRule type="duplicateValues" dxfId="1077" priority="25"/>
  </conditionalFormatting>
  <conditionalFormatting sqref="J2">
    <cfRule type="duplicateValues" dxfId="1076" priority="17"/>
  </conditionalFormatting>
  <conditionalFormatting sqref="X85">
    <cfRule type="duplicateValues" dxfId="1075" priority="11"/>
  </conditionalFormatting>
  <conditionalFormatting sqref="AP126">
    <cfRule type="duplicateValues" dxfId="1074" priority="6"/>
    <cfRule type="duplicateValues" dxfId="1073" priority="7"/>
    <cfRule type="duplicateValues" dxfId="1072" priority="8"/>
    <cfRule type="duplicateValues" dxfId="1071" priority="9"/>
  </conditionalFormatting>
  <conditionalFormatting sqref="AP131">
    <cfRule type="duplicateValues" dxfId="1070" priority="1"/>
    <cfRule type="duplicateValues" dxfId="1069" priority="2"/>
    <cfRule type="duplicateValues" dxfId="1068" priority="3"/>
    <cfRule type="duplicateValues" dxfId="1067" priority="4"/>
  </conditionalFormatting>
  <conditionalFormatting sqref="BJ126">
    <cfRule type="duplicateValues" dxfId="1066" priority="10"/>
  </conditionalFormatting>
  <conditionalFormatting sqref="BJ131">
    <cfRule type="duplicateValues" dxfId="1065" priority="5"/>
  </conditionalFormatting>
  <hyperlinks>
    <hyperlink ref="I144:J145" location="الرئيسيه!A1" display="الرئيسيه" xr:uid="{D0434ABD-7BE7-E445-91AA-0D69E2F749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B95F-E287-F744-A9BA-3D0E47D21C09}">
  <sheetPr codeName="Sheet61">
    <pageSetUpPr fitToPage="1"/>
  </sheetPr>
  <dimension ref="A1:AM64"/>
  <sheetViews>
    <sheetView rightToLeft="1" zoomScale="40" zoomScaleNormal="40" workbookViewId="0">
      <pane ySplit="1" topLeftCell="A56" activePane="bottomLeft" state="frozen"/>
      <selection activeCell="G24" sqref="G24"/>
      <selection pane="bottomLeft" activeCell="I63" sqref="I63:J6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" style="132" customWidth="1"/>
    <col min="18" max="18" width="45.85546875" style="132" customWidth="1"/>
    <col min="19" max="19" width="45.5703125" style="119" customWidth="1"/>
    <col min="20" max="20" width="45.140625" style="132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29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109932</v>
      </c>
      <c r="T2" s="130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8"/>
      <c r="R3" s="238"/>
      <c r="S3" s="142"/>
      <c r="T3" s="130"/>
    </row>
    <row r="4" spans="1:20" s="55" customFormat="1" ht="50.1" customHeight="1" x14ac:dyDescent="1.65">
      <c r="A4" s="50" t="s">
        <v>307</v>
      </c>
      <c r="B4" s="52" t="s">
        <v>308</v>
      </c>
      <c r="C4" s="50" t="s">
        <v>309</v>
      </c>
      <c r="D4" s="50" t="s">
        <v>310</v>
      </c>
      <c r="E4" s="50" t="s">
        <v>101</v>
      </c>
      <c r="F4" s="50" t="s">
        <v>102</v>
      </c>
      <c r="G4" s="50" t="s">
        <v>124</v>
      </c>
      <c r="H4" s="50" t="s">
        <v>104</v>
      </c>
      <c r="I4" s="53">
        <v>0.25</v>
      </c>
      <c r="J4" s="50" t="s">
        <v>40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130"/>
      <c r="R4" s="130"/>
      <c r="S4" s="142">
        <v>18000</v>
      </c>
      <c r="T4" s="130"/>
    </row>
    <row r="5" spans="1:20" s="55" customFormat="1" ht="50.1" customHeight="1" x14ac:dyDescent="1.65">
      <c r="A5" s="104" t="s">
        <v>334</v>
      </c>
      <c r="B5" s="103" t="s">
        <v>335</v>
      </c>
      <c r="C5" s="104" t="s">
        <v>336</v>
      </c>
      <c r="D5" s="104" t="s">
        <v>337</v>
      </c>
      <c r="E5" s="104" t="s">
        <v>101</v>
      </c>
      <c r="F5" s="104" t="s">
        <v>102</v>
      </c>
      <c r="G5" s="104" t="s">
        <v>124</v>
      </c>
      <c r="H5" s="104" t="s">
        <v>104</v>
      </c>
      <c r="I5" s="105">
        <v>0.25</v>
      </c>
      <c r="J5" s="104" t="s">
        <v>40</v>
      </c>
      <c r="K5" s="104" t="s">
        <v>105</v>
      </c>
      <c r="L5" s="104" t="s">
        <v>106</v>
      </c>
      <c r="M5" s="104" t="s">
        <v>107</v>
      </c>
      <c r="N5" s="54"/>
      <c r="O5" s="54"/>
      <c r="P5" s="54"/>
      <c r="Q5" s="130"/>
      <c r="R5" s="130"/>
      <c r="S5" s="142">
        <v>18000</v>
      </c>
      <c r="T5" s="130"/>
    </row>
    <row r="6" spans="1:20" s="55" customFormat="1" ht="50.1" customHeight="1" x14ac:dyDescent="1.65">
      <c r="A6" s="50" t="s">
        <v>638</v>
      </c>
      <c r="B6" s="52" t="s">
        <v>639</v>
      </c>
      <c r="C6" s="50" t="s">
        <v>640</v>
      </c>
      <c r="D6" s="50" t="s">
        <v>641</v>
      </c>
      <c r="E6" s="50" t="s">
        <v>101</v>
      </c>
      <c r="F6" s="50" t="s">
        <v>102</v>
      </c>
      <c r="G6" s="50" t="s">
        <v>572</v>
      </c>
      <c r="H6" s="50" t="s">
        <v>104</v>
      </c>
      <c r="I6" s="53">
        <v>0.41666666666666669</v>
      </c>
      <c r="J6" s="50" t="s">
        <v>40</v>
      </c>
      <c r="K6" s="50" t="s">
        <v>105</v>
      </c>
      <c r="L6" s="50" t="s">
        <v>106</v>
      </c>
      <c r="M6" s="50" t="s">
        <v>107</v>
      </c>
      <c r="N6" s="54"/>
      <c r="O6" s="54"/>
      <c r="P6" s="54"/>
      <c r="Q6" s="130"/>
      <c r="R6" s="130"/>
      <c r="S6" s="142">
        <v>18000</v>
      </c>
      <c r="T6" s="130"/>
    </row>
    <row r="7" spans="1:20" s="55" customFormat="1" ht="50.1" customHeight="1" x14ac:dyDescent="1.65">
      <c r="A7" s="50" t="s">
        <v>674</v>
      </c>
      <c r="B7" s="52" t="s">
        <v>675</v>
      </c>
      <c r="C7" s="50" t="s">
        <v>676</v>
      </c>
      <c r="D7" s="50" t="s">
        <v>677</v>
      </c>
      <c r="E7" s="50" t="s">
        <v>101</v>
      </c>
      <c r="F7" s="50" t="s">
        <v>102</v>
      </c>
      <c r="G7" s="50" t="s">
        <v>567</v>
      </c>
      <c r="H7" s="50" t="s">
        <v>104</v>
      </c>
      <c r="I7" s="53">
        <v>0.41666666666666669</v>
      </c>
      <c r="J7" s="50" t="s">
        <v>40</v>
      </c>
      <c r="K7" s="50" t="s">
        <v>105</v>
      </c>
      <c r="L7" s="50" t="s">
        <v>106</v>
      </c>
      <c r="M7" s="50" t="s">
        <v>107</v>
      </c>
      <c r="N7" s="54"/>
      <c r="O7" s="54"/>
      <c r="P7" s="54"/>
      <c r="Q7" s="130"/>
      <c r="R7" s="130"/>
      <c r="S7" s="142">
        <v>18000</v>
      </c>
      <c r="T7" s="130"/>
    </row>
    <row r="8" spans="1:20" ht="50.1" customHeight="1" x14ac:dyDescent="1.3">
      <c r="A8" s="31" t="s">
        <v>1545</v>
      </c>
      <c r="B8" s="37" t="s">
        <v>1546</v>
      </c>
      <c r="C8" s="31" t="s">
        <v>1547</v>
      </c>
      <c r="D8" s="50" t="s">
        <v>5848</v>
      </c>
      <c r="E8" s="31" t="s">
        <v>101</v>
      </c>
      <c r="F8" s="31" t="s">
        <v>102</v>
      </c>
      <c r="G8" s="31" t="s">
        <v>1544</v>
      </c>
      <c r="H8" s="31" t="s">
        <v>1303</v>
      </c>
      <c r="I8" s="38">
        <v>0.41666666666666669</v>
      </c>
      <c r="J8" s="31" t="s">
        <v>40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23"/>
      <c r="R8" s="23"/>
      <c r="S8" s="170">
        <v>18000</v>
      </c>
      <c r="T8" s="131"/>
    </row>
    <row r="9" spans="1:20" ht="50.1" customHeight="1" x14ac:dyDescent="1.05">
      <c r="A9" s="708" t="s">
        <v>4000</v>
      </c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19"/>
      <c r="O9" s="23"/>
      <c r="P9" s="23"/>
      <c r="Q9" s="131"/>
      <c r="R9" s="131">
        <v>800</v>
      </c>
      <c r="S9" s="29"/>
      <c r="T9" s="131"/>
    </row>
    <row r="10" spans="1:20" ht="50.1" customHeight="1" x14ac:dyDescent="1.05">
      <c r="A10" s="708" t="s">
        <v>4033</v>
      </c>
      <c r="B10" s="709"/>
      <c r="C10" s="709"/>
      <c r="D10" s="709"/>
      <c r="E10" s="709"/>
      <c r="F10" s="709"/>
      <c r="G10" s="709"/>
      <c r="H10" s="709"/>
      <c r="I10" s="709"/>
      <c r="J10" s="709"/>
      <c r="K10" s="709"/>
      <c r="L10" s="709"/>
      <c r="M10" s="709"/>
      <c r="N10" s="19"/>
      <c r="O10" s="23"/>
      <c r="P10" s="23"/>
      <c r="Q10" s="131"/>
      <c r="R10" s="131">
        <v>1000</v>
      </c>
      <c r="S10" s="29"/>
      <c r="T10" s="131"/>
    </row>
    <row r="11" spans="1:20" ht="50.1" customHeight="1" x14ac:dyDescent="1.05">
      <c r="A11" s="708" t="s">
        <v>4033</v>
      </c>
      <c r="B11" s="709"/>
      <c r="C11" s="709"/>
      <c r="D11" s="709"/>
      <c r="E11" s="709"/>
      <c r="F11" s="709"/>
      <c r="G11" s="709"/>
      <c r="H11" s="709"/>
      <c r="I11" s="709"/>
      <c r="J11" s="709"/>
      <c r="K11" s="709"/>
      <c r="L11" s="709"/>
      <c r="M11" s="709"/>
      <c r="N11" s="19"/>
      <c r="O11" s="23"/>
      <c r="P11" s="23"/>
      <c r="Q11" s="131"/>
      <c r="R11" s="131"/>
      <c r="S11" s="29"/>
      <c r="T11" s="131">
        <v>27000</v>
      </c>
    </row>
    <row r="12" spans="1:20" ht="50.1" customHeight="1" x14ac:dyDescent="1.05">
      <c r="A12" s="708" t="s">
        <v>4068</v>
      </c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19"/>
      <c r="O12" s="23"/>
      <c r="P12" s="23"/>
      <c r="Q12" s="131">
        <v>1000</v>
      </c>
      <c r="R12" s="131"/>
      <c r="S12" s="29"/>
      <c r="T12" s="131"/>
    </row>
    <row r="13" spans="1:20" ht="50.1" customHeight="1" x14ac:dyDescent="1.05">
      <c r="A13" s="708" t="s">
        <v>4069</v>
      </c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23"/>
      <c r="O13" s="23"/>
      <c r="P13" s="23"/>
      <c r="Q13" s="131"/>
      <c r="R13" s="131"/>
      <c r="S13" s="29"/>
      <c r="T13" s="131">
        <v>49200</v>
      </c>
    </row>
    <row r="14" spans="1:20" ht="54" customHeight="1" x14ac:dyDescent="1.05">
      <c r="A14" s="708" t="s">
        <v>6783</v>
      </c>
      <c r="B14" s="709"/>
      <c r="C14" s="709"/>
      <c r="D14" s="709"/>
      <c r="E14" s="709"/>
      <c r="F14" s="709"/>
      <c r="G14" s="709"/>
      <c r="H14" s="709"/>
      <c r="I14" s="709"/>
      <c r="J14" s="709"/>
      <c r="K14" s="709"/>
      <c r="L14" s="709"/>
      <c r="M14" s="709"/>
      <c r="N14" s="23"/>
      <c r="O14" s="23"/>
      <c r="P14" s="23"/>
      <c r="Q14" s="131"/>
      <c r="R14" s="131"/>
      <c r="S14" s="29"/>
      <c r="T14" s="131"/>
    </row>
    <row r="15" spans="1:20" ht="54" customHeight="1" x14ac:dyDescent="1.25">
      <c r="A15" s="696" t="s">
        <v>7858</v>
      </c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23"/>
      <c r="O15" s="54"/>
      <c r="P15" s="131"/>
      <c r="Q15" s="23"/>
      <c r="R15" s="24"/>
      <c r="S15" s="201"/>
      <c r="T15" s="131"/>
    </row>
    <row r="16" spans="1:20" ht="54" customHeight="1" x14ac:dyDescent="1.25">
      <c r="A16" s="31" t="s">
        <v>7562</v>
      </c>
      <c r="B16" s="37" t="s">
        <v>7563</v>
      </c>
      <c r="C16" s="31" t="s">
        <v>7564</v>
      </c>
      <c r="D16" s="31" t="s">
        <v>7565</v>
      </c>
      <c r="E16" s="31" t="s">
        <v>101</v>
      </c>
      <c r="F16" s="31" t="s">
        <v>102</v>
      </c>
      <c r="G16" s="31" t="s">
        <v>124</v>
      </c>
      <c r="H16" s="31" t="s">
        <v>6809</v>
      </c>
      <c r="I16" s="38">
        <v>0.27083333333333331</v>
      </c>
      <c r="J16" s="31" t="s">
        <v>40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29">
        <v>22000</v>
      </c>
      <c r="T16" s="131"/>
    </row>
    <row r="17" spans="1:20" ht="54" customHeight="1" x14ac:dyDescent="1.25">
      <c r="A17" s="31" t="s">
        <v>7566</v>
      </c>
      <c r="B17" s="37" t="s">
        <v>7567</v>
      </c>
      <c r="C17" s="31" t="s">
        <v>7568</v>
      </c>
      <c r="D17" s="31" t="s">
        <v>7569</v>
      </c>
      <c r="E17" s="31" t="s">
        <v>101</v>
      </c>
      <c r="F17" s="31" t="s">
        <v>102</v>
      </c>
      <c r="G17" s="31" t="s">
        <v>1544</v>
      </c>
      <c r="H17" s="31" t="s">
        <v>6809</v>
      </c>
      <c r="I17" s="38">
        <v>0.41666666666666669</v>
      </c>
      <c r="J17" s="31" t="s">
        <v>40</v>
      </c>
      <c r="K17" s="31" t="s">
        <v>105</v>
      </c>
      <c r="L17" s="31" t="s">
        <v>106</v>
      </c>
      <c r="M17" s="31" t="s">
        <v>107</v>
      </c>
      <c r="N17" s="23"/>
      <c r="O17" s="54"/>
      <c r="P17" s="131"/>
      <c r="Q17" s="23"/>
      <c r="R17" s="24"/>
      <c r="S17" s="29">
        <v>22000</v>
      </c>
      <c r="T17" s="131"/>
    </row>
    <row r="18" spans="1:20" ht="54" customHeight="1" x14ac:dyDescent="1.05">
      <c r="A18" s="696" t="s">
        <v>9526</v>
      </c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23"/>
      <c r="O18" s="23"/>
      <c r="P18" s="23"/>
      <c r="Q18" s="23"/>
      <c r="R18" s="23"/>
      <c r="S18" s="29"/>
      <c r="T18" s="131"/>
    </row>
    <row r="19" spans="1:20" ht="54" customHeight="1" x14ac:dyDescent="1.05">
      <c r="A19" s="31" t="s">
        <v>8636</v>
      </c>
      <c r="B19" s="37" t="s">
        <v>8637</v>
      </c>
      <c r="C19" s="31" t="s">
        <v>8638</v>
      </c>
      <c r="D19" s="31" t="s">
        <v>8639</v>
      </c>
      <c r="E19" s="31" t="s">
        <v>101</v>
      </c>
      <c r="F19" s="31" t="s">
        <v>1304</v>
      </c>
      <c r="G19" s="31" t="s">
        <v>103</v>
      </c>
      <c r="H19" s="31" t="s">
        <v>7872</v>
      </c>
      <c r="I19" s="38">
        <v>0.75</v>
      </c>
      <c r="J19" s="31" t="s">
        <v>40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23"/>
      <c r="R19" s="23"/>
      <c r="S19" s="29">
        <v>22000</v>
      </c>
      <c r="T19" s="131"/>
    </row>
    <row r="20" spans="1:20" ht="54" customHeight="1" x14ac:dyDescent="1.05">
      <c r="A20" s="31" t="s">
        <v>8640</v>
      </c>
      <c r="B20" s="37" t="s">
        <v>8641</v>
      </c>
      <c r="C20" s="31" t="s">
        <v>8642</v>
      </c>
      <c r="D20" s="31" t="s">
        <v>8643</v>
      </c>
      <c r="E20" s="31" t="s">
        <v>101</v>
      </c>
      <c r="F20" s="31" t="s">
        <v>1304</v>
      </c>
      <c r="G20" s="31" t="s">
        <v>103</v>
      </c>
      <c r="H20" s="31" t="s">
        <v>7872</v>
      </c>
      <c r="I20" s="38">
        <v>0.75</v>
      </c>
      <c r="J20" s="31" t="s">
        <v>40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23"/>
      <c r="R20" s="23"/>
      <c r="S20" s="29">
        <v>22000</v>
      </c>
      <c r="T20" s="131"/>
    </row>
    <row r="21" spans="1:20" ht="54" customHeight="1" x14ac:dyDescent="0.7">
      <c r="A21" s="711" t="s">
        <v>9545</v>
      </c>
      <c r="B21" s="711"/>
      <c r="C21" s="711"/>
      <c r="D21" s="711"/>
      <c r="E21" s="711"/>
      <c r="F21" s="711"/>
      <c r="G21" s="711"/>
      <c r="H21" s="711"/>
      <c r="I21" s="711"/>
      <c r="J21" s="711"/>
      <c r="K21" s="711"/>
      <c r="L21" s="711"/>
      <c r="M21" s="711"/>
      <c r="N21" s="23"/>
      <c r="O21" s="23"/>
      <c r="P21" s="23"/>
      <c r="Q21" s="131"/>
      <c r="R21" s="29">
        <v>3000</v>
      </c>
      <c r="S21" s="29"/>
      <c r="T21" s="131"/>
    </row>
    <row r="22" spans="1:20" ht="54" customHeight="1" x14ac:dyDescent="0.7">
      <c r="A22" s="711" t="s">
        <v>4068</v>
      </c>
      <c r="B22" s="711"/>
      <c r="C22" s="711"/>
      <c r="D22" s="711"/>
      <c r="E22" s="711"/>
      <c r="F22" s="711"/>
      <c r="G22" s="711"/>
      <c r="H22" s="711"/>
      <c r="I22" s="711"/>
      <c r="J22" s="711"/>
      <c r="K22" s="711"/>
      <c r="L22" s="711"/>
      <c r="M22" s="711"/>
      <c r="N22" s="23"/>
      <c r="O22" s="23"/>
      <c r="P22" s="23"/>
      <c r="Q22" s="29">
        <v>3000</v>
      </c>
      <c r="R22" s="131"/>
      <c r="S22" s="29"/>
      <c r="T22" s="131"/>
    </row>
    <row r="23" spans="1:20" ht="54" customHeight="1" x14ac:dyDescent="0.7">
      <c r="A23" s="711" t="s">
        <v>9568</v>
      </c>
      <c r="B23" s="711"/>
      <c r="C23" s="711"/>
      <c r="D23" s="711"/>
      <c r="E23" s="711"/>
      <c r="F23" s="711"/>
      <c r="G23" s="711"/>
      <c r="H23" s="711"/>
      <c r="I23" s="711"/>
      <c r="J23" s="711"/>
      <c r="K23" s="711"/>
      <c r="L23" s="711"/>
      <c r="M23" s="711"/>
      <c r="N23" s="23"/>
      <c r="O23" s="23"/>
      <c r="P23" s="23"/>
      <c r="Q23" s="29"/>
      <c r="R23" s="131"/>
      <c r="S23" s="29"/>
      <c r="T23" s="29">
        <v>146760</v>
      </c>
    </row>
    <row r="24" spans="1:20" ht="54" customHeight="1" x14ac:dyDescent="0.7">
      <c r="A24" s="711" t="s">
        <v>4068</v>
      </c>
      <c r="B24" s="711"/>
      <c r="C24" s="711"/>
      <c r="D24" s="711"/>
      <c r="E24" s="711"/>
      <c r="F24" s="711"/>
      <c r="G24" s="711"/>
      <c r="H24" s="711"/>
      <c r="I24" s="711"/>
      <c r="J24" s="711"/>
      <c r="K24" s="711"/>
      <c r="L24" s="711"/>
      <c r="M24" s="711"/>
      <c r="N24" s="23"/>
      <c r="O24" s="23"/>
      <c r="P24" s="23"/>
      <c r="Q24" s="29">
        <v>800</v>
      </c>
      <c r="R24" s="131"/>
      <c r="S24" s="29"/>
      <c r="T24" s="131"/>
    </row>
    <row r="25" spans="1:20" ht="54" customHeight="1" x14ac:dyDescent="0.7">
      <c r="A25" s="711" t="s">
        <v>13362</v>
      </c>
      <c r="B25" s="711"/>
      <c r="C25" s="711"/>
      <c r="D25" s="711"/>
      <c r="E25" s="711"/>
      <c r="F25" s="711"/>
      <c r="G25" s="711"/>
      <c r="H25" s="711"/>
      <c r="I25" s="711"/>
      <c r="J25" s="711"/>
      <c r="K25" s="711"/>
      <c r="L25" s="711"/>
      <c r="M25" s="711"/>
      <c r="N25" s="23"/>
      <c r="O25" s="23"/>
      <c r="P25" s="23"/>
      <c r="Q25" s="131"/>
      <c r="R25" s="131"/>
      <c r="S25" s="29"/>
      <c r="T25" s="29">
        <v>39656</v>
      </c>
    </row>
    <row r="26" spans="1:20" ht="54" customHeight="1" x14ac:dyDescent="1.3">
      <c r="A26" s="712" t="s">
        <v>13729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23"/>
      <c r="O26" s="23"/>
      <c r="P26" s="23"/>
      <c r="Q26" s="23"/>
      <c r="R26" s="23"/>
      <c r="S26" s="29"/>
      <c r="T26" s="131"/>
    </row>
    <row r="27" spans="1:20" ht="54" customHeight="1" x14ac:dyDescent="1.05">
      <c r="A27" s="31" t="s">
        <v>13607</v>
      </c>
      <c r="B27" s="37" t="s">
        <v>3639</v>
      </c>
      <c r="C27" s="31" t="s">
        <v>13608</v>
      </c>
      <c r="D27" s="31" t="s">
        <v>13609</v>
      </c>
      <c r="E27" s="31" t="s">
        <v>101</v>
      </c>
      <c r="F27" s="31" t="s">
        <v>123</v>
      </c>
      <c r="G27" s="31" t="s">
        <v>103</v>
      </c>
      <c r="H27" s="31" t="s">
        <v>13384</v>
      </c>
      <c r="I27" s="38">
        <v>2.0833333333333332E-2</v>
      </c>
      <c r="J27" s="31" t="s">
        <v>40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131"/>
    </row>
    <row r="28" spans="1:20" ht="54" customHeight="1" x14ac:dyDescent="0.7">
      <c r="A28" s="711" t="s">
        <v>13742</v>
      </c>
      <c r="B28" s="711"/>
      <c r="C28" s="711"/>
      <c r="D28" s="711"/>
      <c r="E28" s="711"/>
      <c r="F28" s="711"/>
      <c r="G28" s="711"/>
      <c r="H28" s="711"/>
      <c r="I28" s="711"/>
      <c r="J28" s="711"/>
      <c r="K28" s="711"/>
      <c r="L28" s="711"/>
      <c r="M28" s="711"/>
      <c r="N28" s="23"/>
      <c r="O28" s="23"/>
      <c r="P28" s="23"/>
      <c r="Q28" s="131"/>
      <c r="R28" s="29">
        <v>500</v>
      </c>
      <c r="S28" s="29"/>
      <c r="T28" s="131"/>
    </row>
    <row r="29" spans="1:20" ht="54" customHeight="1" x14ac:dyDescent="0.7">
      <c r="A29" s="711" t="s">
        <v>4068</v>
      </c>
      <c r="B29" s="71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23"/>
      <c r="O29" s="23"/>
      <c r="P29" s="23"/>
      <c r="Q29" s="131">
        <v>500</v>
      </c>
      <c r="R29" s="131"/>
      <c r="S29" s="29"/>
      <c r="T29" s="131"/>
    </row>
    <row r="30" spans="1:20" ht="54" customHeight="1" x14ac:dyDescent="0.7">
      <c r="A30" s="711" t="s">
        <v>15039</v>
      </c>
      <c r="B30" s="711"/>
      <c r="C30" s="711"/>
      <c r="D30" s="711"/>
      <c r="E30" s="711"/>
      <c r="F30" s="711"/>
      <c r="G30" s="711"/>
      <c r="H30" s="711"/>
      <c r="I30" s="711"/>
      <c r="J30" s="711"/>
      <c r="K30" s="711"/>
      <c r="L30" s="711"/>
      <c r="M30" s="711"/>
      <c r="N30" s="23"/>
      <c r="O30" s="23"/>
      <c r="P30" s="23"/>
      <c r="Q30" s="131"/>
      <c r="R30" s="131"/>
      <c r="S30" s="29"/>
      <c r="T30" s="29">
        <f>500*49.65</f>
        <v>24825</v>
      </c>
    </row>
    <row r="31" spans="1:20" ht="54" customHeight="1" x14ac:dyDescent="0.7">
      <c r="A31" s="698" t="s">
        <v>15627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700"/>
      <c r="N31" s="23"/>
      <c r="O31" s="23"/>
      <c r="P31" s="23"/>
      <c r="Q31" s="131"/>
      <c r="R31" s="131"/>
      <c r="S31" s="29"/>
      <c r="T31" s="29">
        <v>19700</v>
      </c>
    </row>
    <row r="32" spans="1:20" ht="54" customHeight="1" x14ac:dyDescent="0.7">
      <c r="A32" s="698" t="s">
        <v>20643</v>
      </c>
      <c r="B32" s="699"/>
      <c r="C32" s="699"/>
      <c r="D32" s="699"/>
      <c r="E32" s="699"/>
      <c r="F32" s="699"/>
      <c r="G32" s="699"/>
      <c r="H32" s="699"/>
      <c r="I32" s="699"/>
      <c r="J32" s="699"/>
      <c r="K32" s="699"/>
      <c r="L32" s="699"/>
      <c r="M32" s="700"/>
      <c r="N32" s="23"/>
      <c r="O32" s="23"/>
      <c r="P32" s="23"/>
      <c r="Q32" s="131"/>
      <c r="R32" s="131"/>
      <c r="S32" s="29"/>
      <c r="T32" s="131">
        <v>2800</v>
      </c>
    </row>
    <row r="33" spans="1:20" ht="54" customHeight="1" x14ac:dyDescent="0.7">
      <c r="A33" s="698" t="s">
        <v>26804</v>
      </c>
      <c r="B33" s="699"/>
      <c r="C33" s="699"/>
      <c r="D33" s="699"/>
      <c r="E33" s="699"/>
      <c r="F33" s="699"/>
      <c r="G33" s="699"/>
      <c r="H33" s="699"/>
      <c r="I33" s="699"/>
      <c r="J33" s="699"/>
      <c r="K33" s="699"/>
      <c r="L33" s="699"/>
      <c r="M33" s="700"/>
      <c r="N33" s="23"/>
      <c r="O33" s="23"/>
      <c r="P33" s="23"/>
      <c r="Q33" s="131"/>
      <c r="R33" s="131"/>
      <c r="S33" s="29"/>
      <c r="T33" s="131">
        <v>67150</v>
      </c>
    </row>
    <row r="34" spans="1:20" ht="54" customHeight="1" x14ac:dyDescent="0.7">
      <c r="A34" s="698" t="s">
        <v>27246</v>
      </c>
      <c r="B34" s="699"/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700"/>
      <c r="N34" s="23"/>
      <c r="O34" s="23"/>
      <c r="P34" s="23"/>
      <c r="Q34" s="131"/>
      <c r="R34" s="131">
        <v>1000</v>
      </c>
      <c r="S34" s="29"/>
      <c r="T34" s="131"/>
    </row>
    <row r="35" spans="1:20" ht="54" customHeight="1" x14ac:dyDescent="0.7">
      <c r="A35" s="698" t="s">
        <v>4068</v>
      </c>
      <c r="B35" s="699"/>
      <c r="C35" s="699"/>
      <c r="D35" s="699"/>
      <c r="E35" s="699"/>
      <c r="F35" s="699"/>
      <c r="G35" s="699"/>
      <c r="H35" s="699"/>
      <c r="I35" s="699"/>
      <c r="J35" s="699"/>
      <c r="K35" s="699"/>
      <c r="L35" s="699"/>
      <c r="M35" s="700"/>
      <c r="N35" s="23"/>
      <c r="O35" s="23"/>
      <c r="P35" s="23"/>
      <c r="Q35" s="131">
        <v>1000</v>
      </c>
      <c r="R35" s="131"/>
      <c r="S35" s="29"/>
      <c r="T35" s="131"/>
    </row>
    <row r="36" spans="1:20" ht="54" customHeight="1" x14ac:dyDescent="0.7">
      <c r="A36" s="698" t="s">
        <v>27247</v>
      </c>
      <c r="B36" s="699"/>
      <c r="C36" s="699"/>
      <c r="D36" s="699"/>
      <c r="E36" s="699"/>
      <c r="F36" s="699"/>
      <c r="G36" s="699"/>
      <c r="H36" s="699"/>
      <c r="I36" s="699"/>
      <c r="J36" s="699"/>
      <c r="K36" s="699"/>
      <c r="L36" s="699"/>
      <c r="M36" s="700"/>
      <c r="N36" s="23"/>
      <c r="O36" s="23"/>
      <c r="P36" s="23"/>
      <c r="Q36" s="131"/>
      <c r="R36" s="131"/>
      <c r="S36" s="29"/>
      <c r="T36" s="131">
        <v>51100</v>
      </c>
    </row>
    <row r="37" spans="1:20" ht="54" customHeight="1" x14ac:dyDescent="1.3">
      <c r="A37" s="679" t="s">
        <v>27728</v>
      </c>
      <c r="B37" s="680"/>
      <c r="C37" s="680"/>
      <c r="D37" s="680"/>
      <c r="E37" s="680"/>
      <c r="F37" s="680"/>
      <c r="G37" s="680"/>
      <c r="H37" s="680"/>
      <c r="I37" s="680"/>
      <c r="J37" s="680"/>
      <c r="K37" s="680"/>
      <c r="L37" s="680"/>
      <c r="M37" s="681"/>
      <c r="N37" s="23"/>
      <c r="O37" s="23"/>
      <c r="P37" s="23"/>
      <c r="Q37" s="23"/>
      <c r="R37" s="23"/>
      <c r="S37" s="29"/>
      <c r="T37" s="131"/>
    </row>
    <row r="38" spans="1:20" ht="54" customHeight="1" x14ac:dyDescent="1.05">
      <c r="A38" s="31" t="s">
        <v>27510</v>
      </c>
      <c r="B38" s="31" t="s">
        <v>27511</v>
      </c>
      <c r="C38" s="31" t="s">
        <v>27512</v>
      </c>
      <c r="D38" s="31" t="s">
        <v>27513</v>
      </c>
      <c r="E38" s="31" t="s">
        <v>101</v>
      </c>
      <c r="F38" s="31" t="s">
        <v>102</v>
      </c>
      <c r="G38" s="31" t="s">
        <v>16267</v>
      </c>
      <c r="H38" s="31" t="s">
        <v>21610</v>
      </c>
      <c r="I38" s="38">
        <v>0.27083333333333331</v>
      </c>
      <c r="J38" s="31" t="s">
        <v>40</v>
      </c>
      <c r="K38" s="31" t="s">
        <v>105</v>
      </c>
      <c r="L38" s="31" t="s">
        <v>107</v>
      </c>
      <c r="M38" s="31" t="s">
        <v>106</v>
      </c>
      <c r="N38" s="23"/>
      <c r="O38" s="23"/>
      <c r="P38" s="23"/>
      <c r="Q38" s="23"/>
      <c r="R38" s="23"/>
      <c r="S38" s="29">
        <v>22200</v>
      </c>
      <c r="T38" s="131"/>
    </row>
    <row r="39" spans="1:20" ht="54" customHeight="1" x14ac:dyDescent="1.05">
      <c r="A39" s="31" t="s">
        <v>27514</v>
      </c>
      <c r="B39" s="31" t="s">
        <v>10409</v>
      </c>
      <c r="C39" s="31" t="s">
        <v>27515</v>
      </c>
      <c r="D39" s="31" t="s">
        <v>27516</v>
      </c>
      <c r="E39" s="31" t="s">
        <v>101</v>
      </c>
      <c r="F39" s="31" t="s">
        <v>102</v>
      </c>
      <c r="G39" s="31" t="s">
        <v>16267</v>
      </c>
      <c r="H39" s="31" t="s">
        <v>21610</v>
      </c>
      <c r="I39" s="38">
        <v>0.27083333333333331</v>
      </c>
      <c r="J39" s="31" t="s">
        <v>40</v>
      </c>
      <c r="K39" s="31" t="s">
        <v>105</v>
      </c>
      <c r="L39" s="31" t="s">
        <v>107</v>
      </c>
      <c r="M39" s="31" t="s">
        <v>106</v>
      </c>
      <c r="N39" s="23"/>
      <c r="O39" s="23"/>
      <c r="P39" s="23"/>
      <c r="Q39" s="23"/>
      <c r="R39" s="23"/>
      <c r="S39" s="29">
        <v>22200</v>
      </c>
      <c r="T39" s="131"/>
    </row>
    <row r="40" spans="1:20" ht="54" customHeight="1" x14ac:dyDescent="1.05">
      <c r="A40" s="31" t="s">
        <v>27517</v>
      </c>
      <c r="B40" s="31" t="s">
        <v>27518</v>
      </c>
      <c r="C40" s="31" t="s">
        <v>27519</v>
      </c>
      <c r="D40" s="31" t="s">
        <v>27520</v>
      </c>
      <c r="E40" s="31" t="s">
        <v>101</v>
      </c>
      <c r="F40" s="31" t="s">
        <v>102</v>
      </c>
      <c r="G40" s="31" t="s">
        <v>16267</v>
      </c>
      <c r="H40" s="31" t="s">
        <v>21610</v>
      </c>
      <c r="I40" s="38">
        <v>0.27083333333333331</v>
      </c>
      <c r="J40" s="31" t="s">
        <v>40</v>
      </c>
      <c r="K40" s="31" t="s">
        <v>105</v>
      </c>
      <c r="L40" s="31" t="s">
        <v>107</v>
      </c>
      <c r="M40" s="31" t="s">
        <v>106</v>
      </c>
      <c r="N40" s="23"/>
      <c r="O40" s="23"/>
      <c r="P40" s="23"/>
      <c r="Q40" s="23"/>
      <c r="R40" s="23"/>
      <c r="S40" s="29">
        <v>22200</v>
      </c>
      <c r="T40" s="131"/>
    </row>
    <row r="41" spans="1:20" ht="54" customHeight="1" x14ac:dyDescent="0.7">
      <c r="A41" s="682" t="s">
        <v>27996</v>
      </c>
      <c r="B41" s="683"/>
      <c r="C41" s="683"/>
      <c r="D41" s="683"/>
      <c r="E41" s="683"/>
      <c r="F41" s="683"/>
      <c r="G41" s="683"/>
      <c r="H41" s="683"/>
      <c r="I41" s="683"/>
      <c r="J41" s="683"/>
      <c r="K41" s="683"/>
      <c r="L41" s="683"/>
      <c r="M41" s="684"/>
      <c r="N41" s="23"/>
      <c r="O41" s="23"/>
      <c r="P41" s="23"/>
      <c r="Q41" s="23"/>
      <c r="R41" s="23"/>
      <c r="S41" s="195"/>
      <c r="T41" s="131"/>
    </row>
    <row r="42" spans="1:20" ht="54" customHeight="1" x14ac:dyDescent="1.05">
      <c r="A42" s="31" t="s">
        <v>27963</v>
      </c>
      <c r="B42" s="31" t="s">
        <v>27964</v>
      </c>
      <c r="C42" s="31" t="s">
        <v>27965</v>
      </c>
      <c r="D42" s="31" t="s">
        <v>27966</v>
      </c>
      <c r="E42" s="31" t="s">
        <v>101</v>
      </c>
      <c r="F42" s="31" t="s">
        <v>123</v>
      </c>
      <c r="G42" s="31" t="s">
        <v>16223</v>
      </c>
      <c r="H42" s="31" t="s">
        <v>25340</v>
      </c>
      <c r="I42" s="38">
        <v>0.32291666666666669</v>
      </c>
      <c r="J42" s="31" t="s">
        <v>40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195">
        <v>43925</v>
      </c>
      <c r="T42" s="131"/>
    </row>
    <row r="43" spans="1:20" ht="54" customHeight="1" x14ac:dyDescent="0.7">
      <c r="A43" s="698" t="s">
        <v>29186</v>
      </c>
      <c r="B43" s="699"/>
      <c r="C43" s="699"/>
      <c r="D43" s="699"/>
      <c r="E43" s="699"/>
      <c r="F43" s="699"/>
      <c r="G43" s="699"/>
      <c r="H43" s="699"/>
      <c r="I43" s="699"/>
      <c r="J43" s="699"/>
      <c r="K43" s="699"/>
      <c r="L43" s="699"/>
      <c r="M43" s="700"/>
      <c r="N43" s="23"/>
      <c r="O43" s="23"/>
      <c r="P43" s="23"/>
      <c r="Q43" s="131"/>
      <c r="R43" s="131"/>
      <c r="S43" s="29"/>
      <c r="T43" s="131">
        <v>22400</v>
      </c>
    </row>
    <row r="44" spans="1:20" ht="54" customHeight="1" x14ac:dyDescent="1.05">
      <c r="A44" s="688" t="s">
        <v>29699</v>
      </c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90"/>
      <c r="N44" s="23"/>
      <c r="O44" s="23"/>
      <c r="P44" s="23"/>
      <c r="Q44" s="23"/>
      <c r="R44" s="23"/>
      <c r="S44" s="29"/>
      <c r="T44" s="131"/>
    </row>
    <row r="45" spans="1:20" ht="54" customHeight="1" x14ac:dyDescent="1.05">
      <c r="A45" s="31" t="s">
        <v>29680</v>
      </c>
      <c r="B45" s="31" t="s">
        <v>183</v>
      </c>
      <c r="C45" s="31" t="s">
        <v>29681</v>
      </c>
      <c r="D45" s="31" t="s">
        <v>29682</v>
      </c>
      <c r="E45" s="31" t="s">
        <v>101</v>
      </c>
      <c r="F45" s="31" t="s">
        <v>102</v>
      </c>
      <c r="G45" s="31" t="s">
        <v>16216</v>
      </c>
      <c r="H45" s="31" t="s">
        <v>21599</v>
      </c>
      <c r="I45" s="38">
        <v>0.52083333333333337</v>
      </c>
      <c r="J45" s="31" t="s">
        <v>40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22200</v>
      </c>
      <c r="T45" s="131"/>
    </row>
    <row r="46" spans="1:20" ht="54" customHeight="1" x14ac:dyDescent="0.7">
      <c r="A46" s="698" t="s">
        <v>28607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700"/>
      <c r="N46" s="23"/>
      <c r="O46" s="23"/>
      <c r="P46" s="23"/>
      <c r="Q46" s="131"/>
      <c r="R46" s="131"/>
      <c r="S46" s="29"/>
      <c r="T46" s="131">
        <v>44400</v>
      </c>
    </row>
    <row r="47" spans="1:20" ht="54" customHeight="1" x14ac:dyDescent="0.7">
      <c r="A47" s="698" t="s">
        <v>29704</v>
      </c>
      <c r="B47" s="699"/>
      <c r="C47" s="699"/>
      <c r="D47" s="699"/>
      <c r="E47" s="699"/>
      <c r="F47" s="699"/>
      <c r="G47" s="699"/>
      <c r="H47" s="699"/>
      <c r="I47" s="699"/>
      <c r="J47" s="699"/>
      <c r="K47" s="699"/>
      <c r="L47" s="699"/>
      <c r="M47" s="700"/>
      <c r="N47" s="23"/>
      <c r="O47" s="23"/>
      <c r="P47" s="23"/>
      <c r="Q47" s="131"/>
      <c r="R47" s="131"/>
      <c r="S47" s="29"/>
      <c r="T47" s="131">
        <v>44400</v>
      </c>
    </row>
    <row r="48" spans="1:20" ht="54" customHeight="1" x14ac:dyDescent="1.3">
      <c r="A48" s="679" t="s">
        <v>30211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1"/>
      <c r="N48" s="23"/>
      <c r="O48" s="23"/>
      <c r="P48" s="23"/>
      <c r="Q48" s="23"/>
      <c r="R48" s="23"/>
      <c r="S48" s="29"/>
      <c r="T48" s="131"/>
    </row>
    <row r="49" spans="1:39" ht="54" customHeight="1" x14ac:dyDescent="1.05">
      <c r="A49" s="31" t="s">
        <v>30089</v>
      </c>
      <c r="B49" s="31" t="s">
        <v>8073</v>
      </c>
      <c r="C49" s="31" t="s">
        <v>30090</v>
      </c>
      <c r="D49" s="31" t="s">
        <v>30091</v>
      </c>
      <c r="E49" s="31" t="s">
        <v>101</v>
      </c>
      <c r="F49" s="31" t="s">
        <v>1304</v>
      </c>
      <c r="G49" s="31" t="s">
        <v>16564</v>
      </c>
      <c r="H49" s="31" t="s">
        <v>21599</v>
      </c>
      <c r="I49" s="38">
        <v>0.53125</v>
      </c>
      <c r="J49" s="31" t="s">
        <v>40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131"/>
    </row>
    <row r="50" spans="1:39" ht="54" customHeight="1" x14ac:dyDescent="1.05">
      <c r="A50" s="31" t="s">
        <v>30092</v>
      </c>
      <c r="B50" s="31" t="s">
        <v>5035</v>
      </c>
      <c r="C50" s="31" t="s">
        <v>30093</v>
      </c>
      <c r="D50" s="31" t="s">
        <v>30094</v>
      </c>
      <c r="E50" s="31" t="s">
        <v>101</v>
      </c>
      <c r="F50" s="31" t="s">
        <v>1304</v>
      </c>
      <c r="G50" s="31" t="s">
        <v>16564</v>
      </c>
      <c r="H50" s="31" t="s">
        <v>21599</v>
      </c>
      <c r="I50" s="38">
        <v>0.53125</v>
      </c>
      <c r="J50" s="31" t="s">
        <v>40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131"/>
    </row>
    <row r="51" spans="1:39" ht="54" customHeight="1" x14ac:dyDescent="1.3">
      <c r="A51" s="679" t="s">
        <v>37346</v>
      </c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1"/>
      <c r="N51" s="23"/>
      <c r="O51" s="23"/>
      <c r="P51" s="23"/>
      <c r="Q51" s="23"/>
      <c r="R51" s="23"/>
      <c r="S51" s="29"/>
      <c r="T51" s="170"/>
    </row>
    <row r="52" spans="1:39" ht="54" customHeight="1" x14ac:dyDescent="1.3">
      <c r="A52" s="31" t="s">
        <v>37104</v>
      </c>
      <c r="B52" s="31" t="s">
        <v>37105</v>
      </c>
      <c r="C52" s="31" t="s">
        <v>37106</v>
      </c>
      <c r="D52" s="31" t="s">
        <v>37107</v>
      </c>
      <c r="E52" s="31" t="s">
        <v>101</v>
      </c>
      <c r="F52" s="31" t="s">
        <v>1304</v>
      </c>
      <c r="G52" s="31" t="s">
        <v>16185</v>
      </c>
      <c r="H52" s="31" t="s">
        <v>33368</v>
      </c>
      <c r="I52" s="38">
        <v>0.34027777777777779</v>
      </c>
      <c r="J52" s="31" t="s">
        <v>40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22200</v>
      </c>
      <c r="T52" s="170"/>
    </row>
    <row r="53" spans="1:39" ht="54" customHeight="1" x14ac:dyDescent="1.3">
      <c r="A53" s="688" t="s">
        <v>37935</v>
      </c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90"/>
      <c r="N53" s="23"/>
      <c r="O53" s="23"/>
      <c r="P53" s="23"/>
      <c r="Q53" s="23"/>
      <c r="R53" s="23"/>
      <c r="S53" s="29"/>
      <c r="T53" s="170"/>
    </row>
    <row r="54" spans="1:39" ht="54" customHeight="1" x14ac:dyDescent="1.3">
      <c r="A54" s="31" t="s">
        <v>37749</v>
      </c>
      <c r="B54" s="31" t="s">
        <v>37750</v>
      </c>
      <c r="C54" s="31" t="s">
        <v>37751</v>
      </c>
      <c r="D54" s="31" t="s">
        <v>37752</v>
      </c>
      <c r="E54" s="31" t="s">
        <v>101</v>
      </c>
      <c r="F54" s="31" t="s">
        <v>102</v>
      </c>
      <c r="G54" s="31" t="s">
        <v>16236</v>
      </c>
      <c r="H54" s="31" t="s">
        <v>33674</v>
      </c>
      <c r="I54" s="38">
        <v>0.375</v>
      </c>
      <c r="J54" s="31" t="s">
        <v>40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170"/>
    </row>
    <row r="55" spans="1:39" ht="54" customHeight="1" x14ac:dyDescent="0.7">
      <c r="A55" s="698" t="s">
        <v>42254</v>
      </c>
      <c r="B55" s="699"/>
      <c r="C55" s="699"/>
      <c r="D55" s="699"/>
      <c r="E55" s="699"/>
      <c r="F55" s="699"/>
      <c r="G55" s="699"/>
      <c r="H55" s="699"/>
      <c r="I55" s="699"/>
      <c r="J55" s="699"/>
      <c r="K55" s="699"/>
      <c r="L55" s="699"/>
      <c r="M55" s="700"/>
      <c r="N55" s="23"/>
      <c r="O55" s="23"/>
      <c r="P55" s="23"/>
      <c r="Q55" s="131"/>
      <c r="R55" s="131"/>
      <c r="S55" s="29"/>
      <c r="T55" s="131">
        <v>17100</v>
      </c>
    </row>
    <row r="56" spans="1:39" ht="54" customHeight="1" x14ac:dyDescent="1.3">
      <c r="A56" s="679" t="s">
        <v>42589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1"/>
      <c r="N56" s="23"/>
      <c r="O56" s="23"/>
      <c r="P56" s="23"/>
      <c r="Q56" s="23"/>
      <c r="R56" s="23"/>
      <c r="S56" s="29"/>
      <c r="T56" s="31"/>
      <c r="U56" s="31"/>
      <c r="V56" s="31"/>
      <c r="W56" s="31"/>
      <c r="X56" s="31"/>
      <c r="Y56" s="31"/>
      <c r="Z56" s="31"/>
      <c r="AA56" s="31"/>
      <c r="AB56" s="38"/>
      <c r="AC56" s="31"/>
      <c r="AD56" s="31"/>
      <c r="AE56" s="31"/>
      <c r="AF56" s="31"/>
      <c r="AG56" s="23"/>
      <c r="AH56" s="23"/>
      <c r="AI56" s="23"/>
      <c r="AJ56" s="23"/>
      <c r="AK56" s="23"/>
      <c r="AL56" s="29"/>
      <c r="AM56" s="131"/>
    </row>
    <row r="57" spans="1:39" ht="54" customHeight="1" x14ac:dyDescent="1.05">
      <c r="A57" s="31" t="s">
        <v>42555</v>
      </c>
      <c r="B57" s="31" t="s">
        <v>42556</v>
      </c>
      <c r="C57" s="31" t="s">
        <v>42557</v>
      </c>
      <c r="D57" s="31" t="s">
        <v>42558</v>
      </c>
      <c r="E57" s="31" t="s">
        <v>101</v>
      </c>
      <c r="F57" s="31" t="s">
        <v>102</v>
      </c>
      <c r="G57" s="31" t="s">
        <v>16190</v>
      </c>
      <c r="H57" s="31" t="s">
        <v>39091</v>
      </c>
      <c r="I57" s="38">
        <v>0.52430555555555558</v>
      </c>
      <c r="J57" s="31" t="s">
        <v>40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25200</v>
      </c>
      <c r="T57" s="23"/>
      <c r="U57" s="24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131"/>
      <c r="AK57" s="131"/>
      <c r="AL57" s="29"/>
      <c r="AM57" s="131"/>
    </row>
    <row r="58" spans="1:39" ht="54" customHeight="1" x14ac:dyDescent="1.05">
      <c r="A58" s="31"/>
      <c r="B58" s="31"/>
      <c r="C58" s="31"/>
      <c r="D58" s="31"/>
      <c r="E58" s="31"/>
      <c r="F58" s="31"/>
      <c r="G58" s="31"/>
      <c r="H58" s="31"/>
      <c r="I58" s="38"/>
      <c r="J58" s="31"/>
      <c r="K58" s="31"/>
      <c r="L58" s="31"/>
      <c r="M58" s="31"/>
      <c r="N58" s="23"/>
      <c r="O58" s="23"/>
      <c r="P58" s="23"/>
      <c r="Q58" s="23"/>
      <c r="R58" s="23"/>
      <c r="S58" s="29"/>
      <c r="T58" s="23"/>
      <c r="U58" s="25"/>
      <c r="AJ58" s="132"/>
      <c r="AK58" s="132"/>
      <c r="AL58" s="119"/>
      <c r="AM58" s="132"/>
    </row>
    <row r="59" spans="1:39" ht="54" customHeight="1" x14ac:dyDescent="1.05">
      <c r="A59" s="31"/>
      <c r="B59" s="31"/>
      <c r="C59" s="31"/>
      <c r="D59" s="31"/>
      <c r="E59" s="31"/>
      <c r="F59" s="31"/>
      <c r="G59" s="31"/>
      <c r="H59" s="31"/>
      <c r="I59" s="38"/>
      <c r="J59" s="31"/>
      <c r="K59" s="31"/>
      <c r="L59" s="31"/>
      <c r="M59" s="31"/>
      <c r="N59" s="23"/>
      <c r="O59" s="23"/>
      <c r="P59" s="23"/>
      <c r="Q59" s="23"/>
      <c r="R59" s="23"/>
      <c r="S59" s="29"/>
      <c r="T59" s="23"/>
      <c r="U59" s="25"/>
      <c r="AJ59" s="132"/>
      <c r="AK59" s="132"/>
      <c r="AL59" s="119"/>
      <c r="AM59" s="132"/>
    </row>
    <row r="60" spans="1:39" ht="54" customHeight="1" x14ac:dyDescent="1.05">
      <c r="A60" s="31"/>
      <c r="B60" s="31"/>
      <c r="C60" s="31"/>
      <c r="D60" s="31"/>
      <c r="E60" s="31"/>
      <c r="F60" s="31"/>
      <c r="G60" s="31"/>
      <c r="H60" s="31"/>
      <c r="I60" s="38"/>
      <c r="J60" s="31"/>
      <c r="K60" s="31"/>
      <c r="L60" s="31"/>
      <c r="M60" s="31"/>
      <c r="N60" s="23"/>
      <c r="O60" s="23"/>
      <c r="P60" s="23"/>
      <c r="Q60" s="23"/>
      <c r="R60" s="23"/>
      <c r="S60" s="29"/>
      <c r="T60" s="23"/>
      <c r="U60" s="25"/>
      <c r="AJ60" s="132"/>
      <c r="AK60" s="132"/>
      <c r="AL60" s="119"/>
      <c r="AM60" s="132"/>
    </row>
    <row r="61" spans="1:39" ht="50.1" customHeight="1" x14ac:dyDescent="0.7">
      <c r="A61" s="23"/>
      <c r="B61" s="24"/>
      <c r="C61" s="23"/>
      <c r="D61" s="23"/>
      <c r="E61" s="23"/>
      <c r="F61" s="23"/>
      <c r="G61" s="23"/>
      <c r="H61" s="23"/>
      <c r="I61" s="7" t="s">
        <v>14</v>
      </c>
      <c r="J61" s="7">
        <f>SUM(Q:Q)-SUM(R:R)</f>
        <v>0</v>
      </c>
      <c r="K61" s="23"/>
      <c r="L61" s="23"/>
      <c r="M61" s="23"/>
      <c r="N61" s="23"/>
      <c r="O61" s="23"/>
      <c r="P61" s="23"/>
      <c r="Q61" s="131"/>
      <c r="R61" s="131"/>
      <c r="S61" s="29"/>
      <c r="T61" s="131"/>
    </row>
    <row r="62" spans="1:39" ht="50.1" customHeight="1" x14ac:dyDescent="0.7">
      <c r="A62" s="23"/>
      <c r="B62" s="24"/>
      <c r="C62" s="23"/>
      <c r="D62" s="23"/>
      <c r="E62" s="23"/>
      <c r="F62" s="23"/>
      <c r="G62" s="23"/>
      <c r="H62" s="23"/>
      <c r="I62" s="7" t="s">
        <v>15</v>
      </c>
      <c r="J62" s="7">
        <f>SUM(S:S)-SUM(T:T)</f>
        <v>166</v>
      </c>
      <c r="K62" s="23"/>
      <c r="L62" s="23"/>
      <c r="M62" s="23"/>
      <c r="N62" s="23"/>
      <c r="O62" s="23"/>
      <c r="P62" s="23"/>
      <c r="Q62" s="131"/>
      <c r="R62" s="131"/>
      <c r="S62" s="29"/>
      <c r="T62" s="131"/>
    </row>
    <row r="63" spans="1:39" ht="50.1" customHeight="1" x14ac:dyDescent="0.7">
      <c r="I63" s="730" t="s">
        <v>91</v>
      </c>
      <c r="J63" s="730"/>
    </row>
    <row r="64" spans="1:39" ht="50.1" customHeight="1" x14ac:dyDescent="0.7">
      <c r="I64" s="731"/>
      <c r="J64" s="731"/>
    </row>
  </sheetData>
  <autoFilter ref="A1:AX935" xr:uid="{00000000-0001-0000-0000-000000000000}"/>
  <mergeCells count="36">
    <mergeCell ref="A24:M24"/>
    <mergeCell ref="A25:M25"/>
    <mergeCell ref="A26:M26"/>
    <mergeCell ref="A46:M46"/>
    <mergeCell ref="A55:M55"/>
    <mergeCell ref="A3:M3"/>
    <mergeCell ref="A9:M9"/>
    <mergeCell ref="A10:M10"/>
    <mergeCell ref="A12:M12"/>
    <mergeCell ref="A13:M13"/>
    <mergeCell ref="A11:M11"/>
    <mergeCell ref="A14:M14"/>
    <mergeCell ref="A15:M15"/>
    <mergeCell ref="A18:M18"/>
    <mergeCell ref="A21:M21"/>
    <mergeCell ref="A22:M22"/>
    <mergeCell ref="A53:M53"/>
    <mergeCell ref="A23:M23"/>
    <mergeCell ref="A28:M28"/>
    <mergeCell ref="A51:M51"/>
    <mergeCell ref="A56:M56"/>
    <mergeCell ref="I63:J64"/>
    <mergeCell ref="A29:M29"/>
    <mergeCell ref="A30:M30"/>
    <mergeCell ref="A31:M31"/>
    <mergeCell ref="A32:M32"/>
    <mergeCell ref="A33:M33"/>
    <mergeCell ref="A34:M34"/>
    <mergeCell ref="A35:M35"/>
    <mergeCell ref="A36:M36"/>
    <mergeCell ref="A37:M37"/>
    <mergeCell ref="A41:M41"/>
    <mergeCell ref="A43:M43"/>
    <mergeCell ref="A44:M44"/>
    <mergeCell ref="A48:M48"/>
    <mergeCell ref="A47:M47"/>
  </mergeCells>
  <phoneticPr fontId="50" type="noConversion"/>
  <conditionalFormatting sqref="A4:A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64" priority="9"/>
  </conditionalFormatting>
  <conditionalFormatting sqref="A8">
    <cfRule type="duplicateValues" dxfId="1063" priority="7"/>
  </conditionalFormatting>
  <conditionalFormatting sqref="C2">
    <cfRule type="duplicateValues" dxfId="1062" priority="19"/>
  </conditionalFormatting>
  <conditionalFormatting sqref="D61:D1048576 AP56 W57:W60 W48:W50 AP51:AP54 D1:D27 W44:W45 W37:W42">
    <cfRule type="duplicateValues" dxfId="1061" priority="2"/>
  </conditionalFormatting>
  <conditionalFormatting sqref="D61:D1048576 AP56 W57:W60 W48:W50 AP51:AP54 D1:D30 W44:W45 W37:W42">
    <cfRule type="duplicateValues" dxfId="1060" priority="1"/>
  </conditionalFormatting>
  <conditionalFormatting sqref="D61:D1048576 AP56 W57:W60 W48:W50 AP51:AP54 W44:W45 W37:W42 D1:D20 W26:W27">
    <cfRule type="duplicateValues" dxfId="1059" priority="6"/>
  </conditionalFormatting>
  <conditionalFormatting sqref="D61:D1048576 AP56 W57:W60 W48:W50 AP51:AP54 W44:W45 W37:W42 D1:D25 W26:W27">
    <cfRule type="duplicateValues" dxfId="1058" priority="3"/>
    <cfRule type="duplicateValues" dxfId="1057" priority="4"/>
    <cfRule type="duplicateValues" dxfId="1056" priority="5"/>
  </conditionalFormatting>
  <conditionalFormatting sqref="E2">
    <cfRule type="duplicateValues" dxfId="1055" priority="20"/>
  </conditionalFormatting>
  <conditionalFormatting sqref="J2 C2">
    <cfRule type="duplicateValues" dxfId="1054" priority="11"/>
    <cfRule type="duplicateValues" dxfId="1053" priority="12"/>
    <cfRule type="duplicateValues" dxfId="1052" priority="13"/>
    <cfRule type="duplicateValues" dxfId="1051" priority="14"/>
    <cfRule type="duplicateValues" dxfId="1050" priority="15"/>
    <cfRule type="duplicateValues" dxfId="1049" priority="16"/>
    <cfRule type="duplicateValues" dxfId="1048" priority="17"/>
    <cfRule type="duplicateValues" dxfId="1047" priority="18"/>
  </conditionalFormatting>
  <conditionalFormatting sqref="J2">
    <cfRule type="duplicateValues" dxfId="1046" priority="10"/>
  </conditionalFormatting>
  <hyperlinks>
    <hyperlink ref="I63:J64" location="الرئيسيه!A1" display="الرئيسيه" xr:uid="{DAFEC280-B629-3846-A30F-502D9E0C5A3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13F-3E13-E64E-844D-BFFFF8A7C51D}">
  <sheetPr codeName="Sheet6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7" sqref="E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19" width="64.140625" style="123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>
        <v>458143</v>
      </c>
      <c r="T2" s="117">
        <v>0</v>
      </c>
    </row>
    <row r="3" spans="1:20" ht="50.1" customHeight="1" x14ac:dyDescent="1.3">
      <c r="A3" s="685" t="s">
        <v>20970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7"/>
      <c r="M3" s="19"/>
      <c r="N3" s="19"/>
      <c r="O3" s="23"/>
      <c r="P3" s="23"/>
      <c r="Q3" s="23"/>
      <c r="R3" s="23"/>
      <c r="S3" s="167"/>
      <c r="T3" s="131">
        <v>458143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67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67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67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67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67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67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67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67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67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67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67"/>
      <c r="T14" s="131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1045" priority="10"/>
  </conditionalFormatting>
  <conditionalFormatting sqref="E2">
    <cfRule type="duplicateValues" dxfId="1044" priority="11"/>
  </conditionalFormatting>
  <conditionalFormatting sqref="J2 C2">
    <cfRule type="duplicateValues" dxfId="1043" priority="2"/>
    <cfRule type="duplicateValues" dxfId="1042" priority="3"/>
    <cfRule type="duplicateValues" dxfId="1041" priority="4"/>
    <cfRule type="duplicateValues" dxfId="1040" priority="5"/>
    <cfRule type="duplicateValues" dxfId="1039" priority="6"/>
    <cfRule type="duplicateValues" dxfId="1038" priority="7"/>
    <cfRule type="duplicateValues" dxfId="1037" priority="8"/>
    <cfRule type="duplicateValues" dxfId="1036" priority="9"/>
  </conditionalFormatting>
  <conditionalFormatting sqref="J2">
    <cfRule type="duplicateValues" dxfId="1035" priority="1"/>
  </conditionalFormatting>
  <hyperlinks>
    <hyperlink ref="I13:J14" location="الرئيسيه!A1" display="الرئيسيه" xr:uid="{D4BE8637-3129-7C4D-B0AA-B8DD182171D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5FF5-9D41-3B4F-BE2F-45940FAE909F}">
  <sheetPr codeName="Sheet59">
    <pageSetUpPr fitToPage="1"/>
  </sheetPr>
  <dimension ref="A1:AM339"/>
  <sheetViews>
    <sheetView rightToLeft="1" zoomScale="40" zoomScaleNormal="40" workbookViewId="0">
      <pane ySplit="1" topLeftCell="A327" activePane="bottomLeft" state="frozen"/>
      <selection activeCell="G24" sqref="G24"/>
      <selection pane="bottomLeft" activeCell="B327" sqref="B327"/>
    </sheetView>
  </sheetViews>
  <sheetFormatPr defaultColWidth="64.140625" defaultRowHeight="54" customHeight="1" x14ac:dyDescent="0.7"/>
  <cols>
    <col min="1" max="1" width="6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hidden="1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9.140625" customWidth="1"/>
    <col min="18" max="18" width="47.5703125" customWidth="1"/>
    <col min="19" max="19" width="52" style="155" customWidth="1"/>
    <col min="20" max="20" width="54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478913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63"/>
      <c r="R3" s="263"/>
      <c r="S3" s="154"/>
      <c r="T3" s="29"/>
    </row>
    <row r="4" spans="1:20" ht="50.1" customHeight="1" x14ac:dyDescent="1.3">
      <c r="A4" s="19" t="s">
        <v>486</v>
      </c>
      <c r="B4" s="21" t="s">
        <v>487</v>
      </c>
      <c r="C4" s="40" t="s">
        <v>488</v>
      </c>
      <c r="D4" s="19" t="s">
        <v>489</v>
      </c>
      <c r="E4" s="19" t="s">
        <v>101</v>
      </c>
      <c r="F4" s="19" t="s">
        <v>102</v>
      </c>
      <c r="G4" s="19" t="s">
        <v>490</v>
      </c>
      <c r="H4" s="19" t="s">
        <v>104</v>
      </c>
      <c r="I4" s="22">
        <v>0.375</v>
      </c>
      <c r="J4" s="19" t="s">
        <v>22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3"/>
      <c r="R4" s="23"/>
      <c r="S4" s="29">
        <v>26000</v>
      </c>
      <c r="T4" s="29"/>
    </row>
    <row r="5" spans="1:20" ht="50.1" customHeight="1" x14ac:dyDescent="1.3">
      <c r="A5" s="860" t="s">
        <v>1302</v>
      </c>
      <c r="B5" s="860"/>
      <c r="C5" s="860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O5" s="860"/>
      <c r="P5" s="860"/>
      <c r="Q5" s="860"/>
      <c r="R5" s="19"/>
      <c r="S5" s="170"/>
      <c r="T5" s="170"/>
    </row>
    <row r="6" spans="1:20" ht="50.1" customHeight="1" x14ac:dyDescent="1.3">
      <c r="A6" s="31" t="s">
        <v>1464</v>
      </c>
      <c r="B6" s="37" t="s">
        <v>1465</v>
      </c>
      <c r="C6" s="31" t="s">
        <v>1466</v>
      </c>
      <c r="D6" s="31" t="s">
        <v>1467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22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23"/>
      <c r="R6" s="19"/>
      <c r="S6" s="170">
        <v>43725</v>
      </c>
      <c r="T6" s="170"/>
    </row>
    <row r="7" spans="1:20" ht="50.1" customHeight="1" x14ac:dyDescent="1.3">
      <c r="A7" s="31" t="s">
        <v>1468</v>
      </c>
      <c r="B7" s="37" t="s">
        <v>1469</v>
      </c>
      <c r="C7" s="31" t="s">
        <v>1470</v>
      </c>
      <c r="D7" s="31" t="s">
        <v>1471</v>
      </c>
      <c r="E7" s="31" t="s">
        <v>687</v>
      </c>
      <c r="F7" s="31" t="s">
        <v>102</v>
      </c>
      <c r="G7" s="31" t="s">
        <v>562</v>
      </c>
      <c r="H7" s="31" t="s">
        <v>1303</v>
      </c>
      <c r="I7" s="38">
        <v>0.41666666666666669</v>
      </c>
      <c r="J7" s="31" t="s">
        <v>22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19"/>
      <c r="S7" s="170">
        <v>18000</v>
      </c>
      <c r="T7" s="170"/>
    </row>
    <row r="8" spans="1:20" ht="50.1" customHeight="1" x14ac:dyDescent="1.05">
      <c r="A8" s="708" t="s">
        <v>3093</v>
      </c>
      <c r="B8" s="708"/>
      <c r="C8" s="708"/>
      <c r="D8" s="708"/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08"/>
      <c r="P8" s="708"/>
      <c r="Q8" s="708"/>
      <c r="R8" s="708"/>
      <c r="S8" s="708"/>
      <c r="T8" s="708"/>
    </row>
    <row r="9" spans="1:20" ht="50.1" customHeight="1" x14ac:dyDescent="1.65">
      <c r="A9" s="31" t="s">
        <v>2231</v>
      </c>
      <c r="B9" s="37" t="s">
        <v>2232</v>
      </c>
      <c r="C9" s="31" t="s">
        <v>2233</v>
      </c>
      <c r="D9" s="31" t="s">
        <v>2234</v>
      </c>
      <c r="E9" s="31" t="s">
        <v>687</v>
      </c>
      <c r="F9" s="31" t="s">
        <v>123</v>
      </c>
      <c r="G9" s="31" t="s">
        <v>1127</v>
      </c>
      <c r="H9" s="31" t="s">
        <v>2017</v>
      </c>
      <c r="I9" s="38">
        <v>0.53125</v>
      </c>
      <c r="J9" s="31" t="s">
        <v>22</v>
      </c>
      <c r="K9" s="31" t="s">
        <v>105</v>
      </c>
      <c r="L9" s="31" t="s">
        <v>106</v>
      </c>
      <c r="M9" s="31" t="s">
        <v>995</v>
      </c>
      <c r="N9" s="29"/>
      <c r="O9" s="23"/>
      <c r="P9" s="54"/>
      <c r="Q9" s="54"/>
      <c r="R9" s="54"/>
      <c r="S9" s="29">
        <v>43225</v>
      </c>
      <c r="T9" s="117"/>
    </row>
    <row r="10" spans="1:20" ht="50.1" customHeight="1" x14ac:dyDescent="1.65">
      <c r="A10" s="31" t="s">
        <v>2247</v>
      </c>
      <c r="B10" s="37" t="s">
        <v>2248</v>
      </c>
      <c r="C10" s="31" t="s">
        <v>2249</v>
      </c>
      <c r="D10" s="31" t="s">
        <v>2250</v>
      </c>
      <c r="E10" s="31" t="s">
        <v>687</v>
      </c>
      <c r="F10" s="31" t="s">
        <v>123</v>
      </c>
      <c r="G10" s="31" t="s">
        <v>1127</v>
      </c>
      <c r="H10" s="31" t="s">
        <v>2017</v>
      </c>
      <c r="I10" s="38">
        <v>0.53125</v>
      </c>
      <c r="J10" s="31" t="s">
        <v>22</v>
      </c>
      <c r="K10" s="31" t="s">
        <v>105</v>
      </c>
      <c r="L10" s="31" t="s">
        <v>106</v>
      </c>
      <c r="M10" s="31" t="s">
        <v>995</v>
      </c>
      <c r="N10" s="29"/>
      <c r="O10" s="23"/>
      <c r="P10" s="54"/>
      <c r="Q10" s="54"/>
      <c r="R10" s="54"/>
      <c r="S10" s="29">
        <v>43225</v>
      </c>
      <c r="T10" s="117"/>
    </row>
    <row r="11" spans="1:20" ht="50.1" customHeight="1" x14ac:dyDescent="1.65">
      <c r="A11" s="31" t="s">
        <v>2259</v>
      </c>
      <c r="B11" s="37" t="s">
        <v>2260</v>
      </c>
      <c r="C11" s="31" t="s">
        <v>2261</v>
      </c>
      <c r="D11" s="31" t="s">
        <v>2262</v>
      </c>
      <c r="E11" s="31" t="s">
        <v>687</v>
      </c>
      <c r="F11" s="31" t="s">
        <v>123</v>
      </c>
      <c r="G11" s="31" t="s">
        <v>1127</v>
      </c>
      <c r="H11" s="31" t="s">
        <v>2017</v>
      </c>
      <c r="I11" s="38">
        <v>0.53125</v>
      </c>
      <c r="J11" s="31" t="s">
        <v>22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4"/>
      <c r="R11" s="54"/>
      <c r="S11" s="29">
        <v>43225</v>
      </c>
      <c r="T11" s="117"/>
    </row>
    <row r="12" spans="1:20" ht="50.1" customHeight="1" x14ac:dyDescent="1.65">
      <c r="A12" s="31" t="s">
        <v>2263</v>
      </c>
      <c r="B12" s="37" t="s">
        <v>2264</v>
      </c>
      <c r="C12" s="31" t="s">
        <v>2265</v>
      </c>
      <c r="D12" s="31" t="s">
        <v>2266</v>
      </c>
      <c r="E12" s="31" t="s">
        <v>687</v>
      </c>
      <c r="F12" s="31" t="s">
        <v>123</v>
      </c>
      <c r="G12" s="31" t="s">
        <v>490</v>
      </c>
      <c r="H12" s="31" t="s">
        <v>2017</v>
      </c>
      <c r="I12" s="38">
        <v>0.91666666666666663</v>
      </c>
      <c r="J12" s="31" t="s">
        <v>22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54"/>
      <c r="R12" s="54"/>
      <c r="S12" s="29">
        <v>43225</v>
      </c>
      <c r="T12" s="117"/>
    </row>
    <row r="13" spans="1:20" ht="50.1" customHeight="1" x14ac:dyDescent="1.05">
      <c r="A13" s="696" t="s">
        <v>3094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696"/>
      <c r="O13" s="696"/>
      <c r="P13" s="696"/>
      <c r="Q13" s="696"/>
      <c r="R13" s="696"/>
      <c r="S13" s="696"/>
      <c r="T13" s="29"/>
    </row>
    <row r="14" spans="1:20" ht="50.1" customHeight="1" x14ac:dyDescent="1.25">
      <c r="A14" s="31" t="s">
        <v>3257</v>
      </c>
      <c r="B14" s="37" t="s">
        <v>3258</v>
      </c>
      <c r="C14" s="31" t="s">
        <v>3259</v>
      </c>
      <c r="D14" s="31" t="s">
        <v>3260</v>
      </c>
      <c r="E14" s="31" t="s">
        <v>687</v>
      </c>
      <c r="F14" s="31" t="s">
        <v>123</v>
      </c>
      <c r="G14" s="31" t="s">
        <v>562</v>
      </c>
      <c r="H14" s="31" t="s">
        <v>3098</v>
      </c>
      <c r="I14" s="38">
        <v>0.33333333333333331</v>
      </c>
      <c r="J14" s="31" t="s">
        <v>22</v>
      </c>
      <c r="K14" s="31" t="s">
        <v>105</v>
      </c>
      <c r="L14" s="31" t="s">
        <v>106</v>
      </c>
      <c r="M14" s="31" t="s">
        <v>995</v>
      </c>
      <c r="N14" s="29">
        <v>43225</v>
      </c>
      <c r="O14" s="23"/>
      <c r="P14" s="54"/>
      <c r="Q14" s="54"/>
      <c r="R14" s="54"/>
      <c r="S14" s="29">
        <v>43225</v>
      </c>
      <c r="T14" s="29"/>
    </row>
    <row r="15" spans="1:20" ht="50.1" customHeight="1" x14ac:dyDescent="1.25">
      <c r="A15" s="31" t="s">
        <v>3261</v>
      </c>
      <c r="B15" s="37" t="s">
        <v>3262</v>
      </c>
      <c r="C15" s="31" t="s">
        <v>3263</v>
      </c>
      <c r="D15" s="31" t="s">
        <v>3264</v>
      </c>
      <c r="E15" s="31" t="s">
        <v>687</v>
      </c>
      <c r="F15" s="31" t="s">
        <v>123</v>
      </c>
      <c r="G15" s="31" t="s">
        <v>562</v>
      </c>
      <c r="H15" s="31" t="s">
        <v>3098</v>
      </c>
      <c r="I15" s="38">
        <v>0.33333333333333331</v>
      </c>
      <c r="J15" s="31" t="s">
        <v>22</v>
      </c>
      <c r="K15" s="31" t="s">
        <v>105</v>
      </c>
      <c r="L15" s="31" t="s">
        <v>533</v>
      </c>
      <c r="M15" s="31" t="s">
        <v>995</v>
      </c>
      <c r="N15" s="29">
        <v>25000</v>
      </c>
      <c r="O15" s="23"/>
      <c r="P15" s="54"/>
      <c r="Q15" s="54"/>
      <c r="R15" s="54"/>
      <c r="S15" s="29">
        <v>25000</v>
      </c>
      <c r="T15" s="29"/>
    </row>
    <row r="16" spans="1:20" ht="50.1" customHeight="1" x14ac:dyDescent="1.25">
      <c r="A16" s="31" t="s">
        <v>3265</v>
      </c>
      <c r="B16" s="37" t="s">
        <v>3266</v>
      </c>
      <c r="C16" s="31" t="s">
        <v>3267</v>
      </c>
      <c r="D16" s="31" t="s">
        <v>3268</v>
      </c>
      <c r="E16" s="31" t="s">
        <v>687</v>
      </c>
      <c r="F16" s="31" t="s">
        <v>123</v>
      </c>
      <c r="G16" s="31" t="s">
        <v>562</v>
      </c>
      <c r="H16" s="31" t="s">
        <v>3098</v>
      </c>
      <c r="I16" s="38">
        <v>0.33333333333333331</v>
      </c>
      <c r="J16" s="31" t="s">
        <v>22</v>
      </c>
      <c r="K16" s="31" t="s">
        <v>105</v>
      </c>
      <c r="L16" s="31" t="s">
        <v>106</v>
      </c>
      <c r="M16" s="31" t="s">
        <v>995</v>
      </c>
      <c r="N16" s="29">
        <v>43225</v>
      </c>
      <c r="O16" s="23"/>
      <c r="P16" s="54"/>
      <c r="Q16" s="54"/>
      <c r="R16" s="54"/>
      <c r="S16" s="29">
        <v>43225</v>
      </c>
      <c r="T16" s="29"/>
    </row>
    <row r="17" spans="1:20" ht="50.1" customHeight="1" x14ac:dyDescent="1.25">
      <c r="A17" s="31" t="s">
        <v>3269</v>
      </c>
      <c r="B17" s="37" t="s">
        <v>3270</v>
      </c>
      <c r="C17" s="31" t="s">
        <v>3271</v>
      </c>
      <c r="D17" s="31" t="s">
        <v>3272</v>
      </c>
      <c r="E17" s="31" t="s">
        <v>687</v>
      </c>
      <c r="F17" s="31" t="s">
        <v>123</v>
      </c>
      <c r="G17" s="31" t="s">
        <v>562</v>
      </c>
      <c r="H17" s="31" t="s">
        <v>3098</v>
      </c>
      <c r="I17" s="38">
        <v>0.33333333333333331</v>
      </c>
      <c r="J17" s="31" t="s">
        <v>22</v>
      </c>
      <c r="K17" s="31" t="s">
        <v>105</v>
      </c>
      <c r="L17" s="31" t="s">
        <v>276</v>
      </c>
      <c r="M17" s="31" t="s">
        <v>995</v>
      </c>
      <c r="N17" s="139">
        <v>20000</v>
      </c>
      <c r="O17" s="23"/>
      <c r="P17" s="54"/>
      <c r="Q17" s="54"/>
      <c r="R17" s="54"/>
      <c r="S17" s="139">
        <v>20000</v>
      </c>
      <c r="T17" s="29"/>
    </row>
    <row r="18" spans="1:20" ht="50.1" customHeight="1" x14ac:dyDescent="1.25">
      <c r="A18" s="31" t="s">
        <v>3273</v>
      </c>
      <c r="B18" s="37" t="s">
        <v>3274</v>
      </c>
      <c r="C18" s="31" t="s">
        <v>3275</v>
      </c>
      <c r="D18" s="31" t="s">
        <v>3276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0.33333333333333331</v>
      </c>
      <c r="J18" s="31" t="s">
        <v>22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54"/>
      <c r="R18" s="54"/>
      <c r="S18" s="29">
        <v>43225</v>
      </c>
      <c r="T18" s="29"/>
    </row>
    <row r="19" spans="1:20" ht="50.1" customHeight="1" x14ac:dyDescent="1.25">
      <c r="A19" s="31" t="s">
        <v>3277</v>
      </c>
      <c r="B19" s="37" t="s">
        <v>3278</v>
      </c>
      <c r="C19" s="31" t="s">
        <v>3279</v>
      </c>
      <c r="D19" s="31" t="s">
        <v>3280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0.33333333333333331</v>
      </c>
      <c r="J19" s="31" t="s">
        <v>22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54"/>
      <c r="R19" s="54"/>
      <c r="S19" s="29">
        <v>43225</v>
      </c>
      <c r="T19" s="29"/>
    </row>
    <row r="20" spans="1:20" ht="50.1" customHeight="1" x14ac:dyDescent="1.25">
      <c r="A20" s="31" t="s">
        <v>3281</v>
      </c>
      <c r="B20" s="37" t="s">
        <v>3282</v>
      </c>
      <c r="C20" s="31" t="s">
        <v>3283</v>
      </c>
      <c r="D20" s="31" t="s">
        <v>3284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0.33333333333333331</v>
      </c>
      <c r="J20" s="31" t="s">
        <v>22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54"/>
      <c r="R20" s="54"/>
      <c r="S20" s="29">
        <v>43225</v>
      </c>
      <c r="T20" s="29"/>
    </row>
    <row r="21" spans="1:20" ht="50.1" customHeight="1" x14ac:dyDescent="1.25">
      <c r="A21" s="31" t="s">
        <v>3285</v>
      </c>
      <c r="B21" s="37" t="s">
        <v>3286</v>
      </c>
      <c r="C21" s="31" t="s">
        <v>3287</v>
      </c>
      <c r="D21" s="31" t="s">
        <v>3288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0.33333333333333331</v>
      </c>
      <c r="J21" s="31" t="s">
        <v>22</v>
      </c>
      <c r="K21" s="31" t="s">
        <v>105</v>
      </c>
      <c r="L21" s="31" t="s">
        <v>125</v>
      </c>
      <c r="M21" s="31" t="s">
        <v>995</v>
      </c>
      <c r="N21" s="29">
        <v>35540</v>
      </c>
      <c r="O21" s="23"/>
      <c r="P21" s="54"/>
      <c r="Q21" s="54"/>
      <c r="R21" s="54"/>
      <c r="S21" s="29">
        <v>35540</v>
      </c>
      <c r="T21" s="29"/>
    </row>
    <row r="22" spans="1:20" ht="50.1" customHeight="1" x14ac:dyDescent="1.25">
      <c r="A22" s="31" t="s">
        <v>3289</v>
      </c>
      <c r="B22" s="37" t="s">
        <v>3290</v>
      </c>
      <c r="C22" s="31" t="s">
        <v>3291</v>
      </c>
      <c r="D22" s="31" t="s">
        <v>3292</v>
      </c>
      <c r="E22" s="31" t="s">
        <v>687</v>
      </c>
      <c r="F22" s="31" t="s">
        <v>123</v>
      </c>
      <c r="G22" s="31" t="s">
        <v>562</v>
      </c>
      <c r="H22" s="31" t="s">
        <v>3098</v>
      </c>
      <c r="I22" s="38">
        <v>0.33333333333333331</v>
      </c>
      <c r="J22" s="31" t="s">
        <v>22</v>
      </c>
      <c r="K22" s="31" t="s">
        <v>105</v>
      </c>
      <c r="L22" s="31" t="s">
        <v>106</v>
      </c>
      <c r="M22" s="31" t="s">
        <v>995</v>
      </c>
      <c r="N22" s="29">
        <v>43225</v>
      </c>
      <c r="O22" s="23"/>
      <c r="P22" s="54"/>
      <c r="Q22" s="54"/>
      <c r="R22" s="54"/>
      <c r="S22" s="29">
        <v>43225</v>
      </c>
      <c r="T22" s="29"/>
    </row>
    <row r="23" spans="1:20" ht="50.1" customHeight="1" x14ac:dyDescent="1.25">
      <c r="A23" s="31" t="s">
        <v>2235</v>
      </c>
      <c r="B23" s="37" t="s">
        <v>2236</v>
      </c>
      <c r="C23" s="31" t="s">
        <v>2237</v>
      </c>
      <c r="D23" s="31" t="s">
        <v>2238</v>
      </c>
      <c r="E23" s="31" t="s">
        <v>687</v>
      </c>
      <c r="F23" s="31" t="s">
        <v>123</v>
      </c>
      <c r="G23" s="31" t="s">
        <v>562</v>
      </c>
      <c r="H23" s="31" t="s">
        <v>3098</v>
      </c>
      <c r="I23" s="38">
        <v>0.83333333333333337</v>
      </c>
      <c r="J23" s="31" t="s">
        <v>22</v>
      </c>
      <c r="K23" s="31" t="s">
        <v>105</v>
      </c>
      <c r="L23" s="31" t="s">
        <v>106</v>
      </c>
      <c r="M23" s="31" t="s">
        <v>995</v>
      </c>
      <c r="N23" s="29">
        <v>43225</v>
      </c>
      <c r="O23" s="23"/>
      <c r="P23" s="54"/>
      <c r="Q23" s="54"/>
      <c r="R23" s="54"/>
      <c r="S23" s="29">
        <v>43225</v>
      </c>
      <c r="T23" s="29"/>
    </row>
    <row r="24" spans="1:20" ht="50.1" customHeight="1" x14ac:dyDescent="1.25">
      <c r="A24" s="31" t="s">
        <v>2239</v>
      </c>
      <c r="B24" s="37" t="s">
        <v>2240</v>
      </c>
      <c r="C24" s="31" t="s">
        <v>2241</v>
      </c>
      <c r="D24" s="31" t="s">
        <v>2242</v>
      </c>
      <c r="E24" s="31" t="s">
        <v>687</v>
      </c>
      <c r="F24" s="31" t="s">
        <v>123</v>
      </c>
      <c r="G24" s="31" t="s">
        <v>562</v>
      </c>
      <c r="H24" s="31" t="s">
        <v>3098</v>
      </c>
      <c r="I24" s="38">
        <v>0.83333333333333337</v>
      </c>
      <c r="J24" s="31" t="s">
        <v>22</v>
      </c>
      <c r="K24" s="31" t="s">
        <v>105</v>
      </c>
      <c r="L24" s="31" t="s">
        <v>106</v>
      </c>
      <c r="M24" s="31" t="s">
        <v>995</v>
      </c>
      <c r="N24" s="29">
        <v>43225</v>
      </c>
      <c r="O24" s="23"/>
      <c r="P24" s="54"/>
      <c r="Q24" s="54"/>
      <c r="R24" s="54"/>
      <c r="S24" s="29">
        <v>43225</v>
      </c>
      <c r="T24" s="29"/>
    </row>
    <row r="25" spans="1:20" ht="50.1" customHeight="1" x14ac:dyDescent="1.25">
      <c r="A25" s="31" t="s">
        <v>2251</v>
      </c>
      <c r="B25" s="37" t="s">
        <v>2252</v>
      </c>
      <c r="C25" s="31" t="s">
        <v>2253</v>
      </c>
      <c r="D25" s="31" t="s">
        <v>2254</v>
      </c>
      <c r="E25" s="31" t="s">
        <v>687</v>
      </c>
      <c r="F25" s="31" t="s">
        <v>123</v>
      </c>
      <c r="G25" s="31" t="s">
        <v>562</v>
      </c>
      <c r="H25" s="31" t="s">
        <v>3098</v>
      </c>
      <c r="I25" s="38">
        <v>0.83333333333333337</v>
      </c>
      <c r="J25" s="31" t="s">
        <v>22</v>
      </c>
      <c r="K25" s="31" t="s">
        <v>105</v>
      </c>
      <c r="L25" s="31" t="s">
        <v>106</v>
      </c>
      <c r="M25" s="31" t="s">
        <v>995</v>
      </c>
      <c r="N25" s="29">
        <v>43225</v>
      </c>
      <c r="O25" s="23"/>
      <c r="P25" s="54"/>
      <c r="Q25" s="54"/>
      <c r="R25" s="54"/>
      <c r="S25" s="29">
        <v>43225</v>
      </c>
      <c r="T25" s="29"/>
    </row>
    <row r="26" spans="1:20" ht="50.1" customHeight="1" x14ac:dyDescent="1.25">
      <c r="A26" s="31" t="s">
        <v>2243</v>
      </c>
      <c r="B26" s="37" t="s">
        <v>2244</v>
      </c>
      <c r="C26" s="31" t="s">
        <v>2245</v>
      </c>
      <c r="D26" s="31" t="s">
        <v>2246</v>
      </c>
      <c r="E26" s="31" t="s">
        <v>687</v>
      </c>
      <c r="F26" s="31" t="s">
        <v>123</v>
      </c>
      <c r="G26" s="31" t="s">
        <v>562</v>
      </c>
      <c r="H26" s="31" t="s">
        <v>3098</v>
      </c>
      <c r="I26" s="38">
        <v>0.83333333333333337</v>
      </c>
      <c r="J26" s="31" t="s">
        <v>22</v>
      </c>
      <c r="K26" s="31" t="s">
        <v>105</v>
      </c>
      <c r="L26" s="31" t="s">
        <v>106</v>
      </c>
      <c r="M26" s="31" t="s">
        <v>995</v>
      </c>
      <c r="N26" s="29">
        <v>43225</v>
      </c>
      <c r="O26" s="23"/>
      <c r="P26" s="54"/>
      <c r="Q26" s="54"/>
      <c r="R26" s="54"/>
      <c r="S26" s="29">
        <v>43225</v>
      </c>
      <c r="T26" s="29"/>
    </row>
    <row r="27" spans="1:20" ht="50.1" customHeight="1" x14ac:dyDescent="1.25">
      <c r="A27" s="31" t="s">
        <v>2255</v>
      </c>
      <c r="B27" s="37" t="s">
        <v>2256</v>
      </c>
      <c r="C27" s="31" t="s">
        <v>2257</v>
      </c>
      <c r="D27" s="31" t="s">
        <v>2258</v>
      </c>
      <c r="E27" s="31" t="s">
        <v>687</v>
      </c>
      <c r="F27" s="31" t="s">
        <v>123</v>
      </c>
      <c r="G27" s="31" t="s">
        <v>562</v>
      </c>
      <c r="H27" s="31" t="s">
        <v>3098</v>
      </c>
      <c r="I27" s="38">
        <v>0.83333333333333337</v>
      </c>
      <c r="J27" s="31" t="s">
        <v>22</v>
      </c>
      <c r="K27" s="31" t="s">
        <v>105</v>
      </c>
      <c r="L27" s="31" t="s">
        <v>106</v>
      </c>
      <c r="M27" s="31" t="s">
        <v>995</v>
      </c>
      <c r="N27" s="29">
        <v>43225</v>
      </c>
      <c r="O27" s="23"/>
      <c r="P27" s="54"/>
      <c r="Q27" s="54"/>
      <c r="R27" s="54"/>
      <c r="S27" s="29">
        <v>43225</v>
      </c>
      <c r="T27" s="29"/>
    </row>
    <row r="28" spans="1:20" ht="50.1" customHeight="1" x14ac:dyDescent="1.25">
      <c r="A28" s="31" t="s">
        <v>2227</v>
      </c>
      <c r="B28" s="37" t="s">
        <v>2228</v>
      </c>
      <c r="C28" s="31" t="s">
        <v>2229</v>
      </c>
      <c r="D28" s="31" t="s">
        <v>2230</v>
      </c>
      <c r="E28" s="31" t="s">
        <v>687</v>
      </c>
      <c r="F28" s="31" t="s">
        <v>123</v>
      </c>
      <c r="G28" s="31" t="s">
        <v>562</v>
      </c>
      <c r="H28" s="31" t="s">
        <v>3098</v>
      </c>
      <c r="I28" s="38">
        <v>0.83333333333333337</v>
      </c>
      <c r="J28" s="31" t="s">
        <v>22</v>
      </c>
      <c r="K28" s="31" t="s">
        <v>105</v>
      </c>
      <c r="L28" s="31" t="s">
        <v>106</v>
      </c>
      <c r="M28" s="31" t="s">
        <v>995</v>
      </c>
      <c r="N28" s="29">
        <v>43225</v>
      </c>
      <c r="O28" s="23"/>
      <c r="P28" s="54"/>
      <c r="Q28" s="54"/>
      <c r="R28" s="54"/>
      <c r="S28" s="29">
        <v>43225</v>
      </c>
      <c r="T28" s="29"/>
    </row>
    <row r="29" spans="1:20" ht="50.1" customHeight="1" x14ac:dyDescent="1.25">
      <c r="A29" s="31" t="s">
        <v>3293</v>
      </c>
      <c r="B29" s="37" t="s">
        <v>3294</v>
      </c>
      <c r="C29" s="31" t="s">
        <v>3295</v>
      </c>
      <c r="D29" s="31" t="s">
        <v>3296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22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29"/>
    </row>
    <row r="30" spans="1:20" ht="50.1" customHeight="1" x14ac:dyDescent="1.25">
      <c r="A30" s="31" t="s">
        <v>3297</v>
      </c>
      <c r="B30" s="37" t="s">
        <v>3298</v>
      </c>
      <c r="C30" s="31" t="s">
        <v>3299</v>
      </c>
      <c r="D30" s="31" t="s">
        <v>3300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22</v>
      </c>
      <c r="K30" s="31" t="s">
        <v>105</v>
      </c>
      <c r="L30" s="31" t="s">
        <v>533</v>
      </c>
      <c r="M30" s="31" t="s">
        <v>194</v>
      </c>
      <c r="N30" s="29">
        <v>17530</v>
      </c>
      <c r="O30" s="23"/>
      <c r="P30" s="54"/>
      <c r="Q30" s="54"/>
      <c r="R30" s="54"/>
      <c r="S30" s="29">
        <v>17530</v>
      </c>
      <c r="T30" s="29"/>
    </row>
    <row r="31" spans="1:20" ht="50.1" customHeight="1" x14ac:dyDescent="1.25">
      <c r="A31" s="31" t="s">
        <v>3301</v>
      </c>
      <c r="B31" s="37" t="s">
        <v>3302</v>
      </c>
      <c r="C31" s="31" t="s">
        <v>3303</v>
      </c>
      <c r="D31" s="31" t="s">
        <v>3304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22</v>
      </c>
      <c r="K31" s="31" t="s">
        <v>105</v>
      </c>
      <c r="L31" s="31" t="s">
        <v>125</v>
      </c>
      <c r="M31" s="31" t="s">
        <v>194</v>
      </c>
      <c r="N31" s="29">
        <v>28130</v>
      </c>
      <c r="O31" s="23"/>
      <c r="P31" s="54"/>
      <c r="Q31" s="54"/>
      <c r="R31" s="54"/>
      <c r="S31" s="29">
        <v>28130</v>
      </c>
      <c r="T31" s="29"/>
    </row>
    <row r="32" spans="1:20" ht="50.1" customHeight="1" x14ac:dyDescent="1.25">
      <c r="A32" s="31" t="s">
        <v>3305</v>
      </c>
      <c r="B32" s="37" t="s">
        <v>3306</v>
      </c>
      <c r="C32" s="31" t="s">
        <v>3307</v>
      </c>
      <c r="D32" s="31" t="s">
        <v>3308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22</v>
      </c>
      <c r="K32" s="31" t="s">
        <v>105</v>
      </c>
      <c r="L32" s="31" t="s">
        <v>276</v>
      </c>
      <c r="M32" s="31" t="s">
        <v>194</v>
      </c>
      <c r="N32" s="29">
        <v>17000</v>
      </c>
      <c r="O32" s="23"/>
      <c r="P32" s="54"/>
      <c r="Q32" s="54"/>
      <c r="R32" s="54"/>
      <c r="S32" s="29">
        <v>17000</v>
      </c>
      <c r="T32" s="29"/>
    </row>
    <row r="33" spans="1:20" ht="50.1" customHeight="1" x14ac:dyDescent="0.7">
      <c r="A33" s="711" t="s">
        <v>4007</v>
      </c>
      <c r="B33" s="711"/>
      <c r="C33" s="711"/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23"/>
      <c r="O33" s="23"/>
      <c r="P33" s="23"/>
      <c r="Q33" s="23"/>
      <c r="R33" s="23"/>
      <c r="S33" s="154"/>
      <c r="T33" s="29">
        <v>460000</v>
      </c>
    </row>
    <row r="34" spans="1:20" ht="50.1" customHeight="1" x14ac:dyDescent="0.7">
      <c r="A34" s="711" t="s">
        <v>4007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23"/>
      <c r="O34" s="23"/>
      <c r="P34" s="23"/>
      <c r="Q34" s="23"/>
      <c r="R34" s="23"/>
      <c r="S34" s="154"/>
      <c r="T34" s="29">
        <v>500000</v>
      </c>
    </row>
    <row r="35" spans="1:20" ht="50.1" customHeight="1" x14ac:dyDescent="0.7">
      <c r="A35" s="711" t="s">
        <v>4021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324"/>
      <c r="O35" s="324"/>
      <c r="P35" s="324"/>
      <c r="Q35" s="23"/>
      <c r="R35" s="23"/>
      <c r="S35" s="154"/>
      <c r="T35" s="29">
        <v>500000</v>
      </c>
    </row>
    <row r="36" spans="1:20" ht="50.1" customHeight="1" x14ac:dyDescent="1.65">
      <c r="A36" s="696" t="s">
        <v>5847</v>
      </c>
      <c r="B36" s="735"/>
      <c r="C36" s="735"/>
      <c r="D36" s="735"/>
      <c r="E36" s="735"/>
      <c r="F36" s="735"/>
      <c r="G36" s="735"/>
      <c r="H36" s="735"/>
      <c r="I36" s="735"/>
      <c r="J36" s="735"/>
      <c r="K36" s="735"/>
      <c r="L36" s="735"/>
      <c r="M36" s="735"/>
      <c r="N36" s="23"/>
      <c r="O36" s="23"/>
      <c r="P36" s="29"/>
      <c r="Q36" s="23"/>
      <c r="R36" s="23"/>
      <c r="S36" s="29"/>
      <c r="T36" s="117"/>
    </row>
    <row r="37" spans="1:20" ht="50.1" customHeight="1" x14ac:dyDescent="1.3">
      <c r="A37" s="697" t="s">
        <v>5860</v>
      </c>
      <c r="B37" s="697"/>
      <c r="C37" s="697"/>
      <c r="D37" s="697"/>
      <c r="E37" s="697"/>
      <c r="F37" s="697"/>
      <c r="G37" s="697"/>
      <c r="H37" s="697"/>
      <c r="I37" s="697"/>
      <c r="J37" s="697"/>
      <c r="K37" s="697"/>
      <c r="L37" s="697"/>
      <c r="M37" s="697"/>
      <c r="N37" s="29"/>
      <c r="O37" s="23"/>
      <c r="P37" s="54"/>
      <c r="Q37" s="56"/>
      <c r="R37" s="54"/>
      <c r="S37" s="29"/>
      <c r="T37" s="29"/>
    </row>
    <row r="38" spans="1:20" ht="50.1" customHeight="1" x14ac:dyDescent="1.25">
      <c r="A38" s="31" t="s">
        <v>5286</v>
      </c>
      <c r="B38" s="37" t="s">
        <v>4399</v>
      </c>
      <c r="C38" s="31" t="s">
        <v>4400</v>
      </c>
      <c r="D38" s="31" t="s">
        <v>4401</v>
      </c>
      <c r="E38" s="31" t="s">
        <v>101</v>
      </c>
      <c r="F38" s="31" t="s">
        <v>102</v>
      </c>
      <c r="G38" s="31" t="s">
        <v>567</v>
      </c>
      <c r="H38" s="31" t="s">
        <v>4090</v>
      </c>
      <c r="I38" s="38">
        <v>0.375</v>
      </c>
      <c r="J38" s="31" t="s">
        <v>22</v>
      </c>
      <c r="K38" s="31" t="s">
        <v>105</v>
      </c>
      <c r="L38" s="31" t="s">
        <v>106</v>
      </c>
      <c r="M38" s="31" t="s">
        <v>491</v>
      </c>
      <c r="N38" s="29"/>
      <c r="O38" s="23"/>
      <c r="P38" s="54"/>
      <c r="Q38" s="56"/>
      <c r="R38" s="54"/>
      <c r="S38" s="29">
        <v>26000</v>
      </c>
      <c r="T38" s="29"/>
    </row>
    <row r="39" spans="1:20" ht="50.1" customHeight="1" x14ac:dyDescent="1.25">
      <c r="A39" s="31" t="s">
        <v>5145</v>
      </c>
      <c r="B39" s="37" t="s">
        <v>5142</v>
      </c>
      <c r="C39" s="31" t="s">
        <v>5143</v>
      </c>
      <c r="D39" s="31" t="s">
        <v>5144</v>
      </c>
      <c r="E39" s="31" t="s">
        <v>101</v>
      </c>
      <c r="F39" s="31" t="s">
        <v>102</v>
      </c>
      <c r="G39" s="31" t="s">
        <v>567</v>
      </c>
      <c r="H39" s="31" t="s">
        <v>4090</v>
      </c>
      <c r="I39" s="38">
        <v>0.375</v>
      </c>
      <c r="J39" s="31" t="s">
        <v>5140</v>
      </c>
      <c r="K39" s="31" t="s">
        <v>105</v>
      </c>
      <c r="L39" s="31" t="s">
        <v>106</v>
      </c>
      <c r="M39" s="31" t="s">
        <v>491</v>
      </c>
      <c r="N39" s="29"/>
      <c r="O39" s="23"/>
      <c r="P39" s="54"/>
      <c r="Q39" s="56"/>
      <c r="R39" s="54"/>
      <c r="S39" s="29">
        <v>26000</v>
      </c>
      <c r="T39" s="29"/>
    </row>
    <row r="40" spans="1:20" ht="50.1" customHeight="1" x14ac:dyDescent="1.25">
      <c r="A40" s="31" t="s">
        <v>5136</v>
      </c>
      <c r="B40" s="37" t="s">
        <v>5137</v>
      </c>
      <c r="C40" s="31" t="s">
        <v>5138</v>
      </c>
      <c r="D40" s="31" t="s">
        <v>5139</v>
      </c>
      <c r="E40" s="31" t="s">
        <v>101</v>
      </c>
      <c r="F40" s="31" t="s">
        <v>102</v>
      </c>
      <c r="G40" s="31" t="s">
        <v>567</v>
      </c>
      <c r="H40" s="31" t="s">
        <v>4090</v>
      </c>
      <c r="I40" s="38">
        <v>0.375</v>
      </c>
      <c r="J40" s="31" t="s">
        <v>5140</v>
      </c>
      <c r="K40" s="31" t="s">
        <v>105</v>
      </c>
      <c r="L40" s="31" t="s">
        <v>106</v>
      </c>
      <c r="M40" s="31" t="s">
        <v>107</v>
      </c>
      <c r="N40" s="29"/>
      <c r="O40" s="23"/>
      <c r="P40" s="54"/>
      <c r="Q40" s="56"/>
      <c r="R40" s="54"/>
      <c r="S40" s="29">
        <v>18000</v>
      </c>
      <c r="T40" s="29"/>
    </row>
    <row r="41" spans="1:20" ht="50.1" customHeight="1" x14ac:dyDescent="1.25">
      <c r="A41" s="31" t="s">
        <v>5168</v>
      </c>
      <c r="B41" s="37" t="s">
        <v>5146</v>
      </c>
      <c r="C41" s="31" t="s">
        <v>5147</v>
      </c>
      <c r="D41" s="31" t="s">
        <v>5148</v>
      </c>
      <c r="E41" s="31" t="s">
        <v>101</v>
      </c>
      <c r="F41" s="31" t="s">
        <v>102</v>
      </c>
      <c r="G41" s="31" t="s">
        <v>567</v>
      </c>
      <c r="H41" s="31" t="s">
        <v>4090</v>
      </c>
      <c r="I41" s="38">
        <v>0.375</v>
      </c>
      <c r="J41" s="31" t="s">
        <v>5140</v>
      </c>
      <c r="K41" s="31" t="s">
        <v>105</v>
      </c>
      <c r="L41" s="31" t="s">
        <v>106</v>
      </c>
      <c r="M41" s="31" t="s">
        <v>491</v>
      </c>
      <c r="N41" s="29"/>
      <c r="O41" s="23"/>
      <c r="P41" s="54"/>
      <c r="Q41" s="56"/>
      <c r="R41" s="54"/>
      <c r="S41" s="29">
        <v>26000</v>
      </c>
      <c r="T41" s="29"/>
    </row>
    <row r="42" spans="1:20" ht="54" customHeight="1" x14ac:dyDescent="1.3">
      <c r="A42" s="712" t="s">
        <v>6765</v>
      </c>
      <c r="B42" s="712"/>
      <c r="C42" s="712"/>
      <c r="D42" s="712"/>
      <c r="E42" s="712"/>
      <c r="F42" s="712"/>
      <c r="G42" s="712"/>
      <c r="H42" s="712"/>
      <c r="I42" s="712"/>
      <c r="J42" s="712"/>
      <c r="K42" s="712"/>
      <c r="L42" s="712"/>
      <c r="M42" s="712"/>
      <c r="N42" s="23"/>
      <c r="O42" s="23"/>
      <c r="P42" s="29"/>
      <c r="Q42" s="23"/>
      <c r="R42" s="54"/>
      <c r="S42" s="29"/>
      <c r="T42" s="29"/>
    </row>
    <row r="43" spans="1:20" ht="54" customHeight="1" x14ac:dyDescent="1.25">
      <c r="A43" s="31" t="s">
        <v>6111</v>
      </c>
      <c r="B43" s="37" t="s">
        <v>6112</v>
      </c>
      <c r="C43" s="31" t="s">
        <v>6113</v>
      </c>
      <c r="D43" s="31" t="s">
        <v>6114</v>
      </c>
      <c r="E43" s="31" t="s">
        <v>687</v>
      </c>
      <c r="F43" s="31" t="s">
        <v>123</v>
      </c>
      <c r="G43" s="31" t="s">
        <v>1127</v>
      </c>
      <c r="H43" s="31" t="s">
        <v>5801</v>
      </c>
      <c r="I43" s="38">
        <v>0.41666666666666669</v>
      </c>
      <c r="J43" s="31" t="s">
        <v>22</v>
      </c>
      <c r="K43" s="31" t="s">
        <v>105</v>
      </c>
      <c r="L43" s="31" t="s">
        <v>106</v>
      </c>
      <c r="M43" s="31" t="s">
        <v>995</v>
      </c>
      <c r="N43" s="23"/>
      <c r="O43" s="23"/>
      <c r="P43" s="29"/>
      <c r="Q43" s="23"/>
      <c r="R43" s="54"/>
      <c r="S43" s="29">
        <v>43225</v>
      </c>
      <c r="T43" s="29"/>
    </row>
    <row r="44" spans="1:20" ht="54" customHeight="1" x14ac:dyDescent="1.25">
      <c r="A44" s="31" t="s">
        <v>6115</v>
      </c>
      <c r="B44" s="37" t="s">
        <v>6116</v>
      </c>
      <c r="C44" s="31" t="s">
        <v>6117</v>
      </c>
      <c r="D44" s="31" t="s">
        <v>6118</v>
      </c>
      <c r="E44" s="31" t="s">
        <v>687</v>
      </c>
      <c r="F44" s="31" t="s">
        <v>123</v>
      </c>
      <c r="G44" s="31" t="s">
        <v>1127</v>
      </c>
      <c r="H44" s="31" t="s">
        <v>5801</v>
      </c>
      <c r="I44" s="38">
        <v>0.41666666666666669</v>
      </c>
      <c r="J44" s="31" t="s">
        <v>22</v>
      </c>
      <c r="K44" s="31" t="s">
        <v>105</v>
      </c>
      <c r="L44" s="31" t="s">
        <v>106</v>
      </c>
      <c r="M44" s="31" t="s">
        <v>995</v>
      </c>
      <c r="N44" s="23"/>
      <c r="O44" s="23"/>
      <c r="P44" s="29"/>
      <c r="Q44" s="23"/>
      <c r="R44" s="54"/>
      <c r="S44" s="29">
        <v>43225</v>
      </c>
      <c r="T44" s="29"/>
    </row>
    <row r="45" spans="1:20" ht="54" customHeight="1" x14ac:dyDescent="1.25">
      <c r="A45" s="31" t="s">
        <v>6119</v>
      </c>
      <c r="B45" s="37" t="s">
        <v>6120</v>
      </c>
      <c r="C45" s="31" t="s">
        <v>6121</v>
      </c>
      <c r="D45" s="31" t="s">
        <v>6122</v>
      </c>
      <c r="E45" s="31" t="s">
        <v>687</v>
      </c>
      <c r="F45" s="31" t="s">
        <v>123</v>
      </c>
      <c r="G45" s="31" t="s">
        <v>1127</v>
      </c>
      <c r="H45" s="31" t="s">
        <v>5801</v>
      </c>
      <c r="I45" s="38">
        <v>0.41666666666666669</v>
      </c>
      <c r="J45" s="31" t="s">
        <v>22</v>
      </c>
      <c r="K45" s="31" t="s">
        <v>105</v>
      </c>
      <c r="L45" s="31" t="s">
        <v>106</v>
      </c>
      <c r="M45" s="31" t="s">
        <v>995</v>
      </c>
      <c r="N45" s="23"/>
      <c r="O45" s="23"/>
      <c r="P45" s="29"/>
      <c r="Q45" s="23"/>
      <c r="R45" s="54"/>
      <c r="S45" s="29">
        <v>43225</v>
      </c>
      <c r="T45" s="29"/>
    </row>
    <row r="46" spans="1:20" ht="54" customHeight="1" x14ac:dyDescent="1.25">
      <c r="A46" s="31" t="s">
        <v>6123</v>
      </c>
      <c r="B46" s="37" t="s">
        <v>5541</v>
      </c>
      <c r="C46" s="31" t="s">
        <v>6124</v>
      </c>
      <c r="D46" s="31" t="s">
        <v>6125</v>
      </c>
      <c r="E46" s="31" t="s">
        <v>687</v>
      </c>
      <c r="F46" s="31" t="s">
        <v>123</v>
      </c>
      <c r="G46" s="31" t="s">
        <v>1127</v>
      </c>
      <c r="H46" s="31" t="s">
        <v>5801</v>
      </c>
      <c r="I46" s="38">
        <v>0.41666666666666669</v>
      </c>
      <c r="J46" s="31" t="s">
        <v>22</v>
      </c>
      <c r="K46" s="31" t="s">
        <v>105</v>
      </c>
      <c r="L46" s="31" t="s">
        <v>106</v>
      </c>
      <c r="M46" s="31" t="s">
        <v>995</v>
      </c>
      <c r="N46" s="23"/>
      <c r="O46" s="23"/>
      <c r="P46" s="29"/>
      <c r="Q46" s="23"/>
      <c r="R46" s="54"/>
      <c r="S46" s="29">
        <v>43225</v>
      </c>
      <c r="T46" s="29"/>
    </row>
    <row r="47" spans="1:20" ht="54" customHeight="1" x14ac:dyDescent="1.25">
      <c r="A47" s="31" t="s">
        <v>6126</v>
      </c>
      <c r="B47" s="37" t="s">
        <v>6127</v>
      </c>
      <c r="C47" s="31" t="s">
        <v>6128</v>
      </c>
      <c r="D47" s="31" t="s">
        <v>6129</v>
      </c>
      <c r="E47" s="31" t="s">
        <v>687</v>
      </c>
      <c r="F47" s="31" t="s">
        <v>123</v>
      </c>
      <c r="G47" s="31" t="s">
        <v>1127</v>
      </c>
      <c r="H47" s="31" t="s">
        <v>5801</v>
      </c>
      <c r="I47" s="38">
        <v>0.41666666666666669</v>
      </c>
      <c r="J47" s="31" t="s">
        <v>22</v>
      </c>
      <c r="K47" s="31" t="s">
        <v>105</v>
      </c>
      <c r="L47" s="31" t="s">
        <v>106</v>
      </c>
      <c r="M47" s="31" t="s">
        <v>995</v>
      </c>
      <c r="N47" s="23"/>
      <c r="O47" s="23"/>
      <c r="P47" s="29"/>
      <c r="Q47" s="23"/>
      <c r="R47" s="54"/>
      <c r="S47" s="29">
        <v>43225</v>
      </c>
      <c r="T47" s="29"/>
    </row>
    <row r="48" spans="1:20" ht="54" customHeight="1" x14ac:dyDescent="1.25">
      <c r="A48" s="31" t="s">
        <v>6130</v>
      </c>
      <c r="B48" s="37" t="s">
        <v>6131</v>
      </c>
      <c r="C48" s="31" t="s">
        <v>6132</v>
      </c>
      <c r="D48" s="31" t="s">
        <v>6133</v>
      </c>
      <c r="E48" s="31" t="s">
        <v>687</v>
      </c>
      <c r="F48" s="31" t="s">
        <v>123</v>
      </c>
      <c r="G48" s="31" t="s">
        <v>1127</v>
      </c>
      <c r="H48" s="31" t="s">
        <v>5801</v>
      </c>
      <c r="I48" s="38">
        <v>0.41666666666666669</v>
      </c>
      <c r="J48" s="31" t="s">
        <v>22</v>
      </c>
      <c r="K48" s="31" t="s">
        <v>105</v>
      </c>
      <c r="L48" s="31" t="s">
        <v>106</v>
      </c>
      <c r="M48" s="31" t="s">
        <v>995</v>
      </c>
      <c r="N48" s="23"/>
      <c r="O48" s="23"/>
      <c r="P48" s="29"/>
      <c r="Q48" s="23"/>
      <c r="R48" s="54"/>
      <c r="S48" s="29">
        <v>43225</v>
      </c>
      <c r="T48" s="29"/>
    </row>
    <row r="49" spans="1:20" ht="54" customHeight="1" x14ac:dyDescent="1.25">
      <c r="A49" s="31" t="s">
        <v>6134</v>
      </c>
      <c r="B49" s="37" t="s">
        <v>6135</v>
      </c>
      <c r="C49" s="31" t="s">
        <v>6136</v>
      </c>
      <c r="D49" s="31" t="s">
        <v>6137</v>
      </c>
      <c r="E49" s="31" t="s">
        <v>687</v>
      </c>
      <c r="F49" s="31" t="s">
        <v>123</v>
      </c>
      <c r="G49" s="31" t="s">
        <v>1127</v>
      </c>
      <c r="H49" s="31" t="s">
        <v>5801</v>
      </c>
      <c r="I49" s="38">
        <v>0.41666666666666669</v>
      </c>
      <c r="J49" s="31" t="s">
        <v>22</v>
      </c>
      <c r="K49" s="31" t="s">
        <v>105</v>
      </c>
      <c r="L49" s="31" t="s">
        <v>106</v>
      </c>
      <c r="M49" s="31" t="s">
        <v>995</v>
      </c>
      <c r="N49" s="23"/>
      <c r="O49" s="23"/>
      <c r="P49" s="29"/>
      <c r="Q49" s="23"/>
      <c r="R49" s="54"/>
      <c r="S49" s="29">
        <v>43225</v>
      </c>
      <c r="T49" s="29"/>
    </row>
    <row r="50" spans="1:20" ht="54" customHeight="1" x14ac:dyDescent="1.25">
      <c r="A50" s="31" t="s">
        <v>6138</v>
      </c>
      <c r="B50" s="37" t="s">
        <v>6139</v>
      </c>
      <c r="C50" s="31" t="s">
        <v>6140</v>
      </c>
      <c r="D50" s="31" t="s">
        <v>6141</v>
      </c>
      <c r="E50" s="31" t="s">
        <v>687</v>
      </c>
      <c r="F50" s="31" t="s">
        <v>123</v>
      </c>
      <c r="G50" s="31" t="s">
        <v>1127</v>
      </c>
      <c r="H50" s="31" t="s">
        <v>5801</v>
      </c>
      <c r="I50" s="38">
        <v>0.41666666666666669</v>
      </c>
      <c r="J50" s="31" t="s">
        <v>22</v>
      </c>
      <c r="K50" s="31" t="s">
        <v>105</v>
      </c>
      <c r="L50" s="31" t="s">
        <v>106</v>
      </c>
      <c r="M50" s="31" t="s">
        <v>995</v>
      </c>
      <c r="N50" s="23"/>
      <c r="O50" s="23"/>
      <c r="P50" s="29"/>
      <c r="Q50" s="23"/>
      <c r="R50" s="54"/>
      <c r="S50" s="29">
        <v>43225</v>
      </c>
      <c r="T50" s="29"/>
    </row>
    <row r="51" spans="1:20" ht="54" customHeight="1" x14ac:dyDescent="1.25">
      <c r="A51" s="31" t="s">
        <v>6142</v>
      </c>
      <c r="B51" s="37" t="s">
        <v>6143</v>
      </c>
      <c r="C51" s="31" t="s">
        <v>6144</v>
      </c>
      <c r="D51" s="31" t="s">
        <v>6145</v>
      </c>
      <c r="E51" s="31" t="s">
        <v>687</v>
      </c>
      <c r="F51" s="31" t="s">
        <v>123</v>
      </c>
      <c r="G51" s="31" t="s">
        <v>1127</v>
      </c>
      <c r="H51" s="31" t="s">
        <v>5801</v>
      </c>
      <c r="I51" s="38">
        <v>0.41666666666666669</v>
      </c>
      <c r="J51" s="31" t="s">
        <v>22</v>
      </c>
      <c r="K51" s="31" t="s">
        <v>105</v>
      </c>
      <c r="L51" s="31" t="s">
        <v>106</v>
      </c>
      <c r="M51" s="31" t="s">
        <v>995</v>
      </c>
      <c r="N51" s="23"/>
      <c r="O51" s="23"/>
      <c r="P51" s="29"/>
      <c r="Q51" s="23"/>
      <c r="R51" s="54"/>
      <c r="S51" s="29">
        <v>43225</v>
      </c>
      <c r="T51" s="29"/>
    </row>
    <row r="52" spans="1:20" ht="54" customHeight="1" x14ac:dyDescent="1.25">
      <c r="A52" s="31" t="s">
        <v>6146</v>
      </c>
      <c r="B52" s="37" t="s">
        <v>6147</v>
      </c>
      <c r="C52" s="31" t="s">
        <v>6148</v>
      </c>
      <c r="D52" s="31" t="s">
        <v>6149</v>
      </c>
      <c r="E52" s="31" t="s">
        <v>687</v>
      </c>
      <c r="F52" s="31" t="s">
        <v>123</v>
      </c>
      <c r="G52" s="31" t="s">
        <v>1127</v>
      </c>
      <c r="H52" s="31" t="s">
        <v>5801</v>
      </c>
      <c r="I52" s="38">
        <v>0.41666666666666669</v>
      </c>
      <c r="J52" s="31" t="s">
        <v>22</v>
      </c>
      <c r="K52" s="31" t="s">
        <v>105</v>
      </c>
      <c r="L52" s="31" t="s">
        <v>106</v>
      </c>
      <c r="M52" s="31" t="s">
        <v>995</v>
      </c>
      <c r="N52" s="23"/>
      <c r="O52" s="23"/>
      <c r="P52" s="29"/>
      <c r="Q52" s="23"/>
      <c r="R52" s="54"/>
      <c r="S52" s="29">
        <v>43225</v>
      </c>
      <c r="T52" s="29"/>
    </row>
    <row r="53" spans="1:20" ht="54" customHeight="1" x14ac:dyDescent="1.25">
      <c r="A53" s="31" t="s">
        <v>6150</v>
      </c>
      <c r="B53" s="37" t="s">
        <v>6151</v>
      </c>
      <c r="C53" s="31" t="s">
        <v>6152</v>
      </c>
      <c r="D53" s="31" t="s">
        <v>6153</v>
      </c>
      <c r="E53" s="31" t="s">
        <v>687</v>
      </c>
      <c r="F53" s="31" t="s">
        <v>123</v>
      </c>
      <c r="G53" s="31" t="s">
        <v>1127</v>
      </c>
      <c r="H53" s="31" t="s">
        <v>5801</v>
      </c>
      <c r="I53" s="38">
        <v>0.41666666666666669</v>
      </c>
      <c r="J53" s="31" t="s">
        <v>22</v>
      </c>
      <c r="K53" s="31" t="s">
        <v>105</v>
      </c>
      <c r="L53" s="31" t="s">
        <v>106</v>
      </c>
      <c r="M53" s="31" t="s">
        <v>995</v>
      </c>
      <c r="N53" s="23"/>
      <c r="O53" s="23"/>
      <c r="P53" s="29"/>
      <c r="Q53" s="23"/>
      <c r="R53" s="54"/>
      <c r="S53" s="29">
        <v>43225</v>
      </c>
      <c r="T53" s="29"/>
    </row>
    <row r="54" spans="1:20" ht="54" customHeight="1" x14ac:dyDescent="1.25">
      <c r="A54" s="31" t="s">
        <v>6154</v>
      </c>
      <c r="B54" s="37" t="s">
        <v>6155</v>
      </c>
      <c r="C54" s="31" t="s">
        <v>6156</v>
      </c>
      <c r="D54" s="31" t="s">
        <v>6157</v>
      </c>
      <c r="E54" s="31" t="s">
        <v>687</v>
      </c>
      <c r="F54" s="31" t="s">
        <v>123</v>
      </c>
      <c r="G54" s="31" t="s">
        <v>1127</v>
      </c>
      <c r="H54" s="31" t="s">
        <v>5801</v>
      </c>
      <c r="I54" s="38">
        <v>0.41666666666666669</v>
      </c>
      <c r="J54" s="31" t="s">
        <v>22</v>
      </c>
      <c r="K54" s="31" t="s">
        <v>105</v>
      </c>
      <c r="L54" s="31" t="s">
        <v>106</v>
      </c>
      <c r="M54" s="31" t="s">
        <v>995</v>
      </c>
      <c r="N54" s="23"/>
      <c r="O54" s="23"/>
      <c r="P54" s="29"/>
      <c r="Q54" s="23"/>
      <c r="R54" s="54"/>
      <c r="S54" s="29">
        <v>43225</v>
      </c>
      <c r="T54" s="29"/>
    </row>
    <row r="55" spans="1:20" ht="54" customHeight="1" x14ac:dyDescent="1.25">
      <c r="A55" s="31" t="s">
        <v>6158</v>
      </c>
      <c r="B55" s="37" t="s">
        <v>6159</v>
      </c>
      <c r="C55" s="31" t="s">
        <v>6160</v>
      </c>
      <c r="D55" s="31" t="s">
        <v>6161</v>
      </c>
      <c r="E55" s="31" t="s">
        <v>687</v>
      </c>
      <c r="F55" s="31" t="s">
        <v>123</v>
      </c>
      <c r="G55" s="31" t="s">
        <v>1127</v>
      </c>
      <c r="H55" s="31" t="s">
        <v>5801</v>
      </c>
      <c r="I55" s="38">
        <v>0.41666666666666669</v>
      </c>
      <c r="J55" s="31" t="s">
        <v>22</v>
      </c>
      <c r="K55" s="31" t="s">
        <v>105</v>
      </c>
      <c r="L55" s="31" t="s">
        <v>106</v>
      </c>
      <c r="M55" s="31" t="s">
        <v>995</v>
      </c>
      <c r="N55" s="23"/>
      <c r="O55" s="23"/>
      <c r="P55" s="29"/>
      <c r="Q55" s="23"/>
      <c r="R55" s="54"/>
      <c r="S55" s="29">
        <v>43225</v>
      </c>
      <c r="T55" s="29"/>
    </row>
    <row r="56" spans="1:20" ht="54" customHeight="1" x14ac:dyDescent="1.25">
      <c r="A56" s="31" t="s">
        <v>6162</v>
      </c>
      <c r="B56" s="37" t="s">
        <v>6163</v>
      </c>
      <c r="C56" s="31" t="s">
        <v>6164</v>
      </c>
      <c r="D56" s="31" t="s">
        <v>6165</v>
      </c>
      <c r="E56" s="31" t="s">
        <v>687</v>
      </c>
      <c r="F56" s="31" t="s">
        <v>123</v>
      </c>
      <c r="G56" s="31" t="s">
        <v>1127</v>
      </c>
      <c r="H56" s="31" t="s">
        <v>5801</v>
      </c>
      <c r="I56" s="38">
        <v>0.41666666666666669</v>
      </c>
      <c r="J56" s="31" t="s">
        <v>22</v>
      </c>
      <c r="K56" s="31" t="s">
        <v>105</v>
      </c>
      <c r="L56" s="31" t="s">
        <v>106</v>
      </c>
      <c r="M56" s="31" t="s">
        <v>995</v>
      </c>
      <c r="N56" s="23"/>
      <c r="O56" s="23"/>
      <c r="P56" s="29"/>
      <c r="Q56" s="23"/>
      <c r="R56" s="54"/>
      <c r="S56" s="29">
        <v>43225</v>
      </c>
      <c r="T56" s="29"/>
    </row>
    <row r="57" spans="1:20" ht="54" customHeight="1" x14ac:dyDescent="1.25">
      <c r="A57" s="31" t="s">
        <v>6166</v>
      </c>
      <c r="B57" s="37" t="s">
        <v>4708</v>
      </c>
      <c r="C57" s="31" t="s">
        <v>6167</v>
      </c>
      <c r="D57" s="31" t="s">
        <v>6168</v>
      </c>
      <c r="E57" s="31" t="s">
        <v>687</v>
      </c>
      <c r="F57" s="31" t="s">
        <v>123</v>
      </c>
      <c r="G57" s="31" t="s">
        <v>1127</v>
      </c>
      <c r="H57" s="31" t="s">
        <v>5801</v>
      </c>
      <c r="I57" s="38">
        <v>0.41666666666666669</v>
      </c>
      <c r="J57" s="31" t="s">
        <v>22</v>
      </c>
      <c r="K57" s="31" t="s">
        <v>105</v>
      </c>
      <c r="L57" s="31" t="s">
        <v>106</v>
      </c>
      <c r="M57" s="31" t="s">
        <v>995</v>
      </c>
      <c r="N57" s="23"/>
      <c r="O57" s="23"/>
      <c r="P57" s="29"/>
      <c r="Q57" s="23"/>
      <c r="R57" s="54"/>
      <c r="S57" s="29">
        <v>43225</v>
      </c>
      <c r="T57" s="29"/>
    </row>
    <row r="58" spans="1:20" ht="54" customHeight="1" x14ac:dyDescent="1.25">
      <c r="A58" s="31" t="s">
        <v>6169</v>
      </c>
      <c r="B58" s="37" t="s">
        <v>6170</v>
      </c>
      <c r="C58" s="31" t="s">
        <v>6171</v>
      </c>
      <c r="D58" s="31" t="s">
        <v>6172</v>
      </c>
      <c r="E58" s="31" t="s">
        <v>687</v>
      </c>
      <c r="F58" s="31" t="s">
        <v>123</v>
      </c>
      <c r="G58" s="31" t="s">
        <v>1127</v>
      </c>
      <c r="H58" s="31" t="s">
        <v>5801</v>
      </c>
      <c r="I58" s="38">
        <v>0.41666666666666669</v>
      </c>
      <c r="J58" s="31" t="s">
        <v>22</v>
      </c>
      <c r="K58" s="31" t="s">
        <v>105</v>
      </c>
      <c r="L58" s="31" t="s">
        <v>106</v>
      </c>
      <c r="M58" s="31" t="s">
        <v>995</v>
      </c>
      <c r="N58" s="23"/>
      <c r="O58" s="23"/>
      <c r="P58" s="29"/>
      <c r="Q58" s="23"/>
      <c r="R58" s="54"/>
      <c r="S58" s="29">
        <v>43225</v>
      </c>
      <c r="T58" s="29"/>
    </row>
    <row r="59" spans="1:20" ht="54" customHeight="1" x14ac:dyDescent="1.25">
      <c r="A59" s="31" t="s">
        <v>6173</v>
      </c>
      <c r="B59" s="37" t="s">
        <v>6174</v>
      </c>
      <c r="C59" s="31" t="s">
        <v>6175</v>
      </c>
      <c r="D59" s="31" t="s">
        <v>6176</v>
      </c>
      <c r="E59" s="31" t="s">
        <v>687</v>
      </c>
      <c r="F59" s="31" t="s">
        <v>123</v>
      </c>
      <c r="G59" s="31" t="s">
        <v>1127</v>
      </c>
      <c r="H59" s="31" t="s">
        <v>5801</v>
      </c>
      <c r="I59" s="38">
        <v>0.41666666666666669</v>
      </c>
      <c r="J59" s="31" t="s">
        <v>22</v>
      </c>
      <c r="K59" s="31" t="s">
        <v>105</v>
      </c>
      <c r="L59" s="31" t="s">
        <v>106</v>
      </c>
      <c r="M59" s="31" t="s">
        <v>995</v>
      </c>
      <c r="N59" s="23"/>
      <c r="O59" s="23"/>
      <c r="P59" s="29"/>
      <c r="Q59" s="23"/>
      <c r="R59" s="54"/>
      <c r="S59" s="29">
        <v>43225</v>
      </c>
      <c r="T59" s="29"/>
    </row>
    <row r="60" spans="1:20" ht="54" customHeight="1" x14ac:dyDescent="1.25">
      <c r="A60" s="31" t="s">
        <v>6177</v>
      </c>
      <c r="B60" s="37" t="s">
        <v>6178</v>
      </c>
      <c r="C60" s="31" t="s">
        <v>6179</v>
      </c>
      <c r="D60" s="31" t="s">
        <v>6180</v>
      </c>
      <c r="E60" s="31" t="s">
        <v>687</v>
      </c>
      <c r="F60" s="31" t="s">
        <v>123</v>
      </c>
      <c r="G60" s="31" t="s">
        <v>1127</v>
      </c>
      <c r="H60" s="31" t="s">
        <v>5801</v>
      </c>
      <c r="I60" s="38">
        <v>0.41666666666666669</v>
      </c>
      <c r="J60" s="31" t="s">
        <v>22</v>
      </c>
      <c r="K60" s="31" t="s">
        <v>105</v>
      </c>
      <c r="L60" s="31" t="s">
        <v>106</v>
      </c>
      <c r="M60" s="31" t="s">
        <v>995</v>
      </c>
      <c r="N60" s="23"/>
      <c r="O60" s="23"/>
      <c r="P60" s="29"/>
      <c r="Q60" s="23"/>
      <c r="R60" s="54"/>
      <c r="S60" s="29">
        <v>43225</v>
      </c>
      <c r="T60" s="29"/>
    </row>
    <row r="61" spans="1:20" ht="54" customHeight="1" x14ac:dyDescent="1.05">
      <c r="A61" s="696" t="s">
        <v>9562</v>
      </c>
      <c r="B61" s="696"/>
      <c r="C61" s="696"/>
      <c r="D61" s="696"/>
      <c r="E61" s="696"/>
      <c r="F61" s="696"/>
      <c r="G61" s="696"/>
      <c r="H61" s="696"/>
      <c r="I61" s="696"/>
      <c r="J61" s="696"/>
      <c r="K61" s="696"/>
      <c r="L61" s="696"/>
      <c r="M61" s="696"/>
      <c r="N61" s="23"/>
      <c r="O61" s="23"/>
      <c r="P61" s="23"/>
      <c r="Q61" s="23"/>
      <c r="R61" s="23"/>
      <c r="S61" s="131"/>
      <c r="T61" s="29"/>
    </row>
    <row r="62" spans="1:20" s="85" customFormat="1" ht="56.25" x14ac:dyDescent="1.3">
      <c r="A62" s="31" t="s">
        <v>6836</v>
      </c>
      <c r="B62" s="37" t="s">
        <v>6837</v>
      </c>
      <c r="C62" s="31" t="s">
        <v>6838</v>
      </c>
      <c r="D62" s="31" t="s">
        <v>6839</v>
      </c>
      <c r="E62" s="31" t="s">
        <v>687</v>
      </c>
      <c r="F62" s="31" t="s">
        <v>123</v>
      </c>
      <c r="G62" s="31" t="s">
        <v>1127</v>
      </c>
      <c r="H62" s="31" t="s">
        <v>6809</v>
      </c>
      <c r="I62" s="38">
        <v>4.1666666666666664E-2</v>
      </c>
      <c r="J62" s="31" t="s">
        <v>30</v>
      </c>
      <c r="K62" s="31" t="s">
        <v>105</v>
      </c>
      <c r="L62" s="31" t="s">
        <v>106</v>
      </c>
      <c r="M62" s="31" t="s">
        <v>995</v>
      </c>
      <c r="N62" s="23"/>
      <c r="O62" s="54"/>
      <c r="P62" s="131"/>
      <c r="Q62" s="26"/>
      <c r="R62" s="27"/>
      <c r="S62" s="29">
        <v>43225</v>
      </c>
      <c r="T62" s="176"/>
    </row>
    <row r="63" spans="1:20" ht="54" customHeight="1" x14ac:dyDescent="1.05">
      <c r="A63" s="696" t="s">
        <v>9525</v>
      </c>
      <c r="B63" s="696"/>
      <c r="C63" s="696"/>
      <c r="D63" s="696"/>
      <c r="E63" s="696"/>
      <c r="F63" s="696"/>
      <c r="G63" s="696"/>
      <c r="H63" s="696"/>
      <c r="I63" s="696"/>
      <c r="J63" s="696"/>
      <c r="K63" s="696"/>
      <c r="L63" s="696"/>
      <c r="M63" s="696"/>
      <c r="N63" s="23"/>
      <c r="O63" s="23"/>
      <c r="P63" s="23"/>
      <c r="Q63" s="23"/>
      <c r="R63" s="23"/>
      <c r="S63" s="131"/>
      <c r="T63" s="29"/>
    </row>
    <row r="64" spans="1:20" ht="54" customHeight="1" x14ac:dyDescent="1.05">
      <c r="A64" s="31" t="s">
        <v>9018</v>
      </c>
      <c r="B64" s="37" t="s">
        <v>9019</v>
      </c>
      <c r="C64" s="31" t="s">
        <v>9020</v>
      </c>
      <c r="D64" s="31" t="s">
        <v>9021</v>
      </c>
      <c r="E64" s="31" t="s">
        <v>687</v>
      </c>
      <c r="F64" s="31" t="s">
        <v>123</v>
      </c>
      <c r="G64" s="31" t="s">
        <v>994</v>
      </c>
      <c r="H64" s="31" t="s">
        <v>8888</v>
      </c>
      <c r="I64" s="38">
        <v>0.83333333333333337</v>
      </c>
      <c r="J64" s="31" t="s">
        <v>22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29"/>
    </row>
    <row r="65" spans="1:20" ht="54" customHeight="1" x14ac:dyDescent="1.05">
      <c r="A65" s="31" t="s">
        <v>9022</v>
      </c>
      <c r="B65" s="37" t="s">
        <v>9023</v>
      </c>
      <c r="C65" s="31" t="s">
        <v>9024</v>
      </c>
      <c r="D65" s="31" t="s">
        <v>9025</v>
      </c>
      <c r="E65" s="31" t="s">
        <v>687</v>
      </c>
      <c r="F65" s="31" t="s">
        <v>123</v>
      </c>
      <c r="G65" s="31" t="s">
        <v>994</v>
      </c>
      <c r="H65" s="31" t="s">
        <v>8888</v>
      </c>
      <c r="I65" s="38">
        <v>0.83333333333333337</v>
      </c>
      <c r="J65" s="31" t="s">
        <v>22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29"/>
    </row>
    <row r="66" spans="1:20" ht="54" customHeight="1" x14ac:dyDescent="1.05">
      <c r="A66" s="31" t="s">
        <v>9026</v>
      </c>
      <c r="B66" s="37" t="s">
        <v>7404</v>
      </c>
      <c r="C66" s="31" t="s">
        <v>9027</v>
      </c>
      <c r="D66" s="31" t="s">
        <v>9028</v>
      </c>
      <c r="E66" s="31" t="s">
        <v>687</v>
      </c>
      <c r="F66" s="31" t="s">
        <v>123</v>
      </c>
      <c r="G66" s="31" t="s">
        <v>994</v>
      </c>
      <c r="H66" s="31" t="s">
        <v>8888</v>
      </c>
      <c r="I66" s="38">
        <v>0.83333333333333337</v>
      </c>
      <c r="J66" s="31" t="s">
        <v>22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29"/>
    </row>
    <row r="67" spans="1:20" ht="54" customHeight="1" x14ac:dyDescent="1.05">
      <c r="A67" s="31" t="s">
        <v>9029</v>
      </c>
      <c r="B67" s="37" t="s">
        <v>7863</v>
      </c>
      <c r="C67" s="31" t="s">
        <v>9030</v>
      </c>
      <c r="D67" s="31" t="s">
        <v>9031</v>
      </c>
      <c r="E67" s="31" t="s">
        <v>687</v>
      </c>
      <c r="F67" s="31" t="s">
        <v>123</v>
      </c>
      <c r="G67" s="31" t="s">
        <v>994</v>
      </c>
      <c r="H67" s="31" t="s">
        <v>8888</v>
      </c>
      <c r="I67" s="38">
        <v>0.83333333333333337</v>
      </c>
      <c r="J67" s="31" t="s">
        <v>22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29"/>
    </row>
    <row r="68" spans="1:20" ht="54" customHeight="1" x14ac:dyDescent="1.05">
      <c r="A68" s="31" t="s">
        <v>9032</v>
      </c>
      <c r="B68" s="37" t="s">
        <v>9033</v>
      </c>
      <c r="C68" s="31" t="s">
        <v>9034</v>
      </c>
      <c r="D68" s="31" t="s">
        <v>9035</v>
      </c>
      <c r="E68" s="31" t="s">
        <v>687</v>
      </c>
      <c r="F68" s="31" t="s">
        <v>123</v>
      </c>
      <c r="G68" s="31" t="s">
        <v>994</v>
      </c>
      <c r="H68" s="31" t="s">
        <v>8888</v>
      </c>
      <c r="I68" s="38">
        <v>0.83333333333333337</v>
      </c>
      <c r="J68" s="31" t="s">
        <v>22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29"/>
    </row>
    <row r="69" spans="1:20" ht="54" customHeight="1" x14ac:dyDescent="1.05">
      <c r="A69" s="31" t="s">
        <v>9036</v>
      </c>
      <c r="B69" s="37" t="s">
        <v>9037</v>
      </c>
      <c r="C69" s="31" t="s">
        <v>9038</v>
      </c>
      <c r="D69" s="31" t="s">
        <v>9039</v>
      </c>
      <c r="E69" s="31" t="s">
        <v>687</v>
      </c>
      <c r="F69" s="31" t="s">
        <v>123</v>
      </c>
      <c r="G69" s="31" t="s">
        <v>994</v>
      </c>
      <c r="H69" s="31" t="s">
        <v>8888</v>
      </c>
      <c r="I69" s="38">
        <v>0.83333333333333337</v>
      </c>
      <c r="J69" s="31" t="s">
        <v>22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29"/>
    </row>
    <row r="70" spans="1:20" ht="54" customHeight="1" x14ac:dyDescent="1.3">
      <c r="A70" s="31" t="s">
        <v>9329</v>
      </c>
      <c r="B70" s="37" t="s">
        <v>9330</v>
      </c>
      <c r="C70" s="31" t="s">
        <v>9331</v>
      </c>
      <c r="D70" s="31" t="s">
        <v>9332</v>
      </c>
      <c r="E70" s="31" t="s">
        <v>688</v>
      </c>
      <c r="F70" s="31" t="s">
        <v>123</v>
      </c>
      <c r="G70" s="31" t="s">
        <v>689</v>
      </c>
      <c r="H70" s="31" t="s">
        <v>8888</v>
      </c>
      <c r="I70" s="38">
        <v>0.41666666666666669</v>
      </c>
      <c r="J70" s="31" t="s">
        <v>5140</v>
      </c>
      <c r="K70" s="31" t="s">
        <v>105</v>
      </c>
      <c r="L70" s="31" t="s">
        <v>106</v>
      </c>
      <c r="M70" s="31" t="s">
        <v>194</v>
      </c>
      <c r="N70" s="23"/>
      <c r="O70" s="23"/>
      <c r="P70" s="23"/>
      <c r="Q70" s="23"/>
      <c r="R70" s="23"/>
      <c r="S70" s="29">
        <v>38750</v>
      </c>
      <c r="T70" s="170"/>
    </row>
    <row r="71" spans="1:20" ht="54" customHeight="1" x14ac:dyDescent="1.3">
      <c r="A71" s="31" t="s">
        <v>9333</v>
      </c>
      <c r="B71" s="37" t="s">
        <v>9334</v>
      </c>
      <c r="C71" s="31" t="s">
        <v>9335</v>
      </c>
      <c r="D71" s="31" t="s">
        <v>9336</v>
      </c>
      <c r="E71" s="31" t="s">
        <v>688</v>
      </c>
      <c r="F71" s="31" t="s">
        <v>123</v>
      </c>
      <c r="G71" s="31" t="s">
        <v>689</v>
      </c>
      <c r="H71" s="31" t="s">
        <v>8888</v>
      </c>
      <c r="I71" s="38">
        <v>0.41666666666666669</v>
      </c>
      <c r="J71" s="31" t="s">
        <v>5140</v>
      </c>
      <c r="K71" s="31" t="s">
        <v>105</v>
      </c>
      <c r="L71" s="31" t="s">
        <v>106</v>
      </c>
      <c r="M71" s="31" t="s">
        <v>194</v>
      </c>
      <c r="N71" s="23"/>
      <c r="O71" s="23"/>
      <c r="P71" s="23"/>
      <c r="Q71" s="23"/>
      <c r="R71" s="23"/>
      <c r="S71" s="29">
        <v>38750</v>
      </c>
      <c r="T71" s="170"/>
    </row>
    <row r="72" spans="1:20" ht="54" customHeight="1" x14ac:dyDescent="1.3">
      <c r="A72" s="31" t="s">
        <v>9337</v>
      </c>
      <c r="B72" s="37" t="s">
        <v>9338</v>
      </c>
      <c r="C72" s="31" t="s">
        <v>9339</v>
      </c>
      <c r="D72" s="31" t="s">
        <v>9340</v>
      </c>
      <c r="E72" s="31" t="s">
        <v>688</v>
      </c>
      <c r="F72" s="31" t="s">
        <v>123</v>
      </c>
      <c r="G72" s="31" t="s">
        <v>689</v>
      </c>
      <c r="H72" s="31" t="s">
        <v>8888</v>
      </c>
      <c r="I72" s="38">
        <v>0.41666666666666669</v>
      </c>
      <c r="J72" s="31" t="s">
        <v>5140</v>
      </c>
      <c r="K72" s="31" t="s">
        <v>105</v>
      </c>
      <c r="L72" s="31" t="s">
        <v>106</v>
      </c>
      <c r="M72" s="31" t="s">
        <v>194</v>
      </c>
      <c r="N72" s="23"/>
      <c r="O72" s="23"/>
      <c r="P72" s="23"/>
      <c r="Q72" s="23"/>
      <c r="R72" s="23"/>
      <c r="S72" s="29">
        <v>38750</v>
      </c>
      <c r="T72" s="170"/>
    </row>
    <row r="73" spans="1:20" ht="54" customHeight="1" x14ac:dyDescent="1.3">
      <c r="A73" s="31" t="s">
        <v>9341</v>
      </c>
      <c r="B73" s="37" t="s">
        <v>7864</v>
      </c>
      <c r="C73" s="31" t="s">
        <v>9342</v>
      </c>
      <c r="D73" s="31" t="s">
        <v>9343</v>
      </c>
      <c r="E73" s="31" t="s">
        <v>688</v>
      </c>
      <c r="F73" s="31" t="s">
        <v>123</v>
      </c>
      <c r="G73" s="31" t="s">
        <v>689</v>
      </c>
      <c r="H73" s="31" t="s">
        <v>8888</v>
      </c>
      <c r="I73" s="38">
        <v>0.41666666666666669</v>
      </c>
      <c r="J73" s="31" t="s">
        <v>5140</v>
      </c>
      <c r="K73" s="31" t="s">
        <v>105</v>
      </c>
      <c r="L73" s="31" t="s">
        <v>106</v>
      </c>
      <c r="M73" s="31" t="s">
        <v>194</v>
      </c>
      <c r="N73" s="23"/>
      <c r="O73" s="23"/>
      <c r="P73" s="23"/>
      <c r="Q73" s="23"/>
      <c r="R73" s="23"/>
      <c r="S73" s="29">
        <v>38750</v>
      </c>
      <c r="T73" s="170"/>
    </row>
    <row r="74" spans="1:20" ht="54" customHeight="1" x14ac:dyDescent="1.3">
      <c r="A74" s="31" t="s">
        <v>9344</v>
      </c>
      <c r="B74" s="37" t="s">
        <v>9345</v>
      </c>
      <c r="C74" s="31" t="s">
        <v>9346</v>
      </c>
      <c r="D74" s="31" t="s">
        <v>9347</v>
      </c>
      <c r="E74" s="31" t="s">
        <v>101</v>
      </c>
      <c r="F74" s="31" t="s">
        <v>102</v>
      </c>
      <c r="G74" s="31" t="s">
        <v>490</v>
      </c>
      <c r="H74" s="31" t="s">
        <v>8888</v>
      </c>
      <c r="I74" s="38">
        <v>0.41666666666666669</v>
      </c>
      <c r="J74" s="31" t="s">
        <v>5140</v>
      </c>
      <c r="K74" s="31" t="s">
        <v>105</v>
      </c>
      <c r="L74" s="31" t="s">
        <v>106</v>
      </c>
      <c r="M74" s="31" t="s">
        <v>491</v>
      </c>
      <c r="N74" s="23"/>
      <c r="O74" s="23"/>
      <c r="P74" s="23"/>
      <c r="Q74" s="23"/>
      <c r="R74" s="23"/>
      <c r="S74" s="29">
        <v>25000</v>
      </c>
      <c r="T74" s="170"/>
    </row>
    <row r="75" spans="1:20" ht="54" customHeight="1" x14ac:dyDescent="1.3">
      <c r="A75" s="31" t="s">
        <v>9348</v>
      </c>
      <c r="B75" s="37" t="s">
        <v>2347</v>
      </c>
      <c r="C75" s="31" t="s">
        <v>9349</v>
      </c>
      <c r="D75" s="31" t="s">
        <v>9350</v>
      </c>
      <c r="E75" s="31" t="s">
        <v>688</v>
      </c>
      <c r="F75" s="31" t="s">
        <v>123</v>
      </c>
      <c r="G75" s="31" t="s">
        <v>689</v>
      </c>
      <c r="H75" s="31" t="s">
        <v>8888</v>
      </c>
      <c r="I75" s="38">
        <v>0.41666666666666669</v>
      </c>
      <c r="J75" s="31" t="s">
        <v>5140</v>
      </c>
      <c r="K75" s="31" t="s">
        <v>105</v>
      </c>
      <c r="L75" s="31" t="s">
        <v>106</v>
      </c>
      <c r="M75" s="31" t="s">
        <v>194</v>
      </c>
      <c r="N75" s="23"/>
      <c r="O75" s="23"/>
      <c r="P75" s="23"/>
      <c r="Q75" s="23"/>
      <c r="R75" s="23"/>
      <c r="S75" s="29">
        <v>38750</v>
      </c>
      <c r="T75" s="170"/>
    </row>
    <row r="76" spans="1:20" ht="54" customHeight="1" x14ac:dyDescent="1.05">
      <c r="A76" s="31" t="s">
        <v>7927</v>
      </c>
      <c r="B76" s="37" t="s">
        <v>7928</v>
      </c>
      <c r="C76" s="31" t="s">
        <v>7929</v>
      </c>
      <c r="D76" s="31" t="s">
        <v>7930</v>
      </c>
      <c r="E76" s="31" t="s">
        <v>101</v>
      </c>
      <c r="F76" s="31" t="s">
        <v>123</v>
      </c>
      <c r="G76" s="31" t="s">
        <v>1127</v>
      </c>
      <c r="H76" s="31" t="s">
        <v>7872</v>
      </c>
      <c r="I76" s="38">
        <v>0.375</v>
      </c>
      <c r="J76" s="31" t="s">
        <v>22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43725</v>
      </c>
      <c r="T76" s="29"/>
    </row>
    <row r="77" spans="1:20" ht="54" customHeight="1" x14ac:dyDescent="1.05">
      <c r="A77" s="31" t="s">
        <v>7931</v>
      </c>
      <c r="B77" s="37" t="s">
        <v>6580</v>
      </c>
      <c r="C77" s="31" t="s">
        <v>7932</v>
      </c>
      <c r="D77" s="31" t="s">
        <v>7933</v>
      </c>
      <c r="E77" s="31" t="s">
        <v>101</v>
      </c>
      <c r="F77" s="31" t="s">
        <v>123</v>
      </c>
      <c r="G77" s="31" t="s">
        <v>1127</v>
      </c>
      <c r="H77" s="31" t="s">
        <v>7872</v>
      </c>
      <c r="I77" s="38">
        <v>0.375</v>
      </c>
      <c r="J77" s="31" t="s">
        <v>22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43725</v>
      </c>
      <c r="T77" s="29"/>
    </row>
    <row r="78" spans="1:20" ht="54" customHeight="1" x14ac:dyDescent="1.05">
      <c r="A78" s="31" t="s">
        <v>7934</v>
      </c>
      <c r="B78" s="37" t="s">
        <v>599</v>
      </c>
      <c r="C78" s="31" t="s">
        <v>7935</v>
      </c>
      <c r="D78" s="31" t="s">
        <v>7936</v>
      </c>
      <c r="E78" s="31" t="s">
        <v>101</v>
      </c>
      <c r="F78" s="31" t="s">
        <v>123</v>
      </c>
      <c r="G78" s="31" t="s">
        <v>1127</v>
      </c>
      <c r="H78" s="31" t="s">
        <v>7872</v>
      </c>
      <c r="I78" s="38">
        <v>0.375</v>
      </c>
      <c r="J78" s="31" t="s">
        <v>22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43725</v>
      </c>
      <c r="T78" s="29"/>
    </row>
    <row r="79" spans="1:20" ht="54" customHeight="1" x14ac:dyDescent="1.05">
      <c r="A79" s="31" t="s">
        <v>7937</v>
      </c>
      <c r="B79" s="37" t="s">
        <v>7938</v>
      </c>
      <c r="C79" s="31" t="s">
        <v>7939</v>
      </c>
      <c r="D79" s="31" t="s">
        <v>7940</v>
      </c>
      <c r="E79" s="31" t="s">
        <v>687</v>
      </c>
      <c r="F79" s="31" t="s">
        <v>123</v>
      </c>
      <c r="G79" s="31" t="s">
        <v>994</v>
      </c>
      <c r="H79" s="31" t="s">
        <v>7872</v>
      </c>
      <c r="I79" s="38">
        <v>0.83333333333333337</v>
      </c>
      <c r="J79" s="31" t="s">
        <v>22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29"/>
    </row>
    <row r="80" spans="1:20" ht="54" customHeight="1" x14ac:dyDescent="0.7">
      <c r="A80" s="711" t="s">
        <v>4071</v>
      </c>
      <c r="B80" s="711"/>
      <c r="C80" s="711"/>
      <c r="D80" s="711"/>
      <c r="E80" s="711"/>
      <c r="F80" s="711"/>
      <c r="G80" s="711"/>
      <c r="H80" s="711"/>
      <c r="I80" s="711"/>
      <c r="J80" s="711"/>
      <c r="K80" s="711"/>
      <c r="L80" s="711"/>
      <c r="M80" s="711"/>
      <c r="N80" s="23"/>
      <c r="O80" s="23"/>
      <c r="P80" s="23"/>
      <c r="Q80" s="23"/>
      <c r="R80" s="23"/>
      <c r="S80" s="154"/>
      <c r="T80" s="29">
        <v>670000</v>
      </c>
    </row>
    <row r="81" spans="1:20" ht="54" customHeight="1" x14ac:dyDescent="1.05">
      <c r="A81" s="736" t="s">
        <v>6799</v>
      </c>
      <c r="B81" s="736"/>
      <c r="C81" s="736"/>
      <c r="D81" s="736"/>
      <c r="E81" s="736"/>
      <c r="F81" s="736"/>
      <c r="G81" s="736"/>
      <c r="H81" s="736"/>
      <c r="I81" s="736"/>
      <c r="J81" s="736"/>
      <c r="K81" s="736"/>
      <c r="L81" s="736"/>
      <c r="M81" s="736"/>
      <c r="N81" s="23"/>
      <c r="O81" s="23"/>
      <c r="P81" s="23"/>
      <c r="Q81" s="23"/>
      <c r="R81" s="23"/>
      <c r="S81" s="29"/>
      <c r="T81" s="29"/>
    </row>
    <row r="82" spans="1:20" ht="54" customHeight="1" x14ac:dyDescent="1.05">
      <c r="A82" s="334" t="s">
        <v>9743</v>
      </c>
      <c r="B82" s="335" t="s">
        <v>9744</v>
      </c>
      <c r="C82" s="334" t="s">
        <v>9745</v>
      </c>
      <c r="D82" s="334" t="s">
        <v>9746</v>
      </c>
      <c r="E82" s="334" t="s">
        <v>101</v>
      </c>
      <c r="F82" s="334" t="s">
        <v>102</v>
      </c>
      <c r="G82" s="334" t="s">
        <v>567</v>
      </c>
      <c r="H82" s="334" t="s">
        <v>9573</v>
      </c>
      <c r="I82" s="336">
        <v>0.41666666666666669</v>
      </c>
      <c r="J82" s="334" t="s">
        <v>22</v>
      </c>
      <c r="K82" s="334" t="s">
        <v>105</v>
      </c>
      <c r="L82" s="334" t="s">
        <v>106</v>
      </c>
      <c r="M82" s="334" t="s">
        <v>491</v>
      </c>
      <c r="N82" s="23"/>
      <c r="O82" s="23"/>
      <c r="P82" s="23"/>
      <c r="Q82" s="23"/>
      <c r="R82" s="23"/>
      <c r="S82" s="29">
        <v>26000</v>
      </c>
      <c r="T82" s="29"/>
    </row>
    <row r="83" spans="1:20" ht="54" customHeight="1" x14ac:dyDescent="1.05">
      <c r="A83" s="334" t="s">
        <v>9747</v>
      </c>
      <c r="B83" s="335" t="s">
        <v>9748</v>
      </c>
      <c r="C83" s="334" t="s">
        <v>9749</v>
      </c>
      <c r="D83" s="334" t="s">
        <v>9750</v>
      </c>
      <c r="E83" s="334" t="s">
        <v>101</v>
      </c>
      <c r="F83" s="334" t="s">
        <v>102</v>
      </c>
      <c r="G83" s="334" t="s">
        <v>567</v>
      </c>
      <c r="H83" s="334" t="s">
        <v>9573</v>
      </c>
      <c r="I83" s="336">
        <v>0.41666666666666669</v>
      </c>
      <c r="J83" s="334" t="s">
        <v>22</v>
      </c>
      <c r="K83" s="334" t="s">
        <v>105</v>
      </c>
      <c r="L83" s="334" t="s">
        <v>106</v>
      </c>
      <c r="M83" s="334" t="s">
        <v>491</v>
      </c>
      <c r="N83" s="23"/>
      <c r="O83" s="23"/>
      <c r="P83" s="23"/>
      <c r="Q83" s="23"/>
      <c r="R83" s="23"/>
      <c r="S83" s="29">
        <v>26000</v>
      </c>
      <c r="T83" s="29"/>
    </row>
    <row r="84" spans="1:20" ht="54" customHeight="1" x14ac:dyDescent="1.3">
      <c r="A84" s="712" t="s">
        <v>10732</v>
      </c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23"/>
      <c r="O84" s="23"/>
      <c r="P84" s="23"/>
      <c r="Q84" s="23"/>
      <c r="R84" s="23"/>
      <c r="S84" s="29"/>
      <c r="T84" s="29"/>
    </row>
    <row r="85" spans="1:20" ht="54" customHeight="1" x14ac:dyDescent="1.05">
      <c r="A85" s="334" t="s">
        <v>10320</v>
      </c>
      <c r="B85" s="335" t="s">
        <v>10321</v>
      </c>
      <c r="C85" s="334" t="s">
        <v>10322</v>
      </c>
      <c r="D85" s="334" t="s">
        <v>10323</v>
      </c>
      <c r="E85" s="334" t="s">
        <v>101</v>
      </c>
      <c r="F85" s="334" t="s">
        <v>123</v>
      </c>
      <c r="G85" s="334" t="s">
        <v>1127</v>
      </c>
      <c r="H85" s="334" t="s">
        <v>10166</v>
      </c>
      <c r="I85" s="336">
        <v>0.41666666666666669</v>
      </c>
      <c r="J85" s="334" t="s">
        <v>22</v>
      </c>
      <c r="K85" s="334" t="s">
        <v>105</v>
      </c>
      <c r="L85" s="334" t="s">
        <v>106</v>
      </c>
      <c r="M85" s="334" t="s">
        <v>995</v>
      </c>
      <c r="N85" s="23"/>
      <c r="O85" s="23"/>
      <c r="P85" s="23"/>
      <c r="Q85" s="23"/>
      <c r="R85" s="23"/>
      <c r="S85" s="29">
        <v>43725</v>
      </c>
      <c r="T85" s="29"/>
    </row>
    <row r="86" spans="1:20" ht="54" customHeight="1" x14ac:dyDescent="1.05">
      <c r="A86" s="334" t="s">
        <v>10324</v>
      </c>
      <c r="B86" s="335" t="s">
        <v>10325</v>
      </c>
      <c r="C86" s="334" t="s">
        <v>10326</v>
      </c>
      <c r="D86" s="334" t="s">
        <v>10327</v>
      </c>
      <c r="E86" s="334" t="s">
        <v>101</v>
      </c>
      <c r="F86" s="334" t="s">
        <v>123</v>
      </c>
      <c r="G86" s="334" t="s">
        <v>1127</v>
      </c>
      <c r="H86" s="334" t="s">
        <v>10166</v>
      </c>
      <c r="I86" s="336">
        <v>0.41666666666666669</v>
      </c>
      <c r="J86" s="334" t="s">
        <v>22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3"/>
      <c r="R86" s="23"/>
      <c r="S86" s="29">
        <v>43725</v>
      </c>
      <c r="T86" s="29"/>
    </row>
    <row r="87" spans="1:20" ht="54" customHeight="1" x14ac:dyDescent="1.05">
      <c r="A87" s="334" t="s">
        <v>10328</v>
      </c>
      <c r="B87" s="335" t="s">
        <v>10329</v>
      </c>
      <c r="C87" s="334" t="s">
        <v>10330</v>
      </c>
      <c r="D87" s="334" t="s">
        <v>10331</v>
      </c>
      <c r="E87" s="334" t="s">
        <v>101</v>
      </c>
      <c r="F87" s="334" t="s">
        <v>123</v>
      </c>
      <c r="G87" s="334" t="s">
        <v>1127</v>
      </c>
      <c r="H87" s="334" t="s">
        <v>10166</v>
      </c>
      <c r="I87" s="336">
        <v>0.41666666666666669</v>
      </c>
      <c r="J87" s="334" t="s">
        <v>22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3"/>
      <c r="R87" s="23"/>
      <c r="S87" s="29">
        <v>43725</v>
      </c>
      <c r="T87" s="29"/>
    </row>
    <row r="88" spans="1:20" ht="54" customHeight="1" x14ac:dyDescent="0.7">
      <c r="A88" s="711" t="s">
        <v>10743</v>
      </c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23"/>
      <c r="O88" s="23"/>
      <c r="P88" s="23"/>
      <c r="Q88" s="23"/>
      <c r="R88" s="23"/>
      <c r="S88" s="154"/>
      <c r="T88" s="29">
        <v>550000</v>
      </c>
    </row>
    <row r="89" spans="1:20" ht="54" customHeight="1" x14ac:dyDescent="1.3">
      <c r="A89" s="712" t="s">
        <v>13349</v>
      </c>
      <c r="B89" s="712"/>
      <c r="C89" s="712"/>
      <c r="D89" s="712"/>
      <c r="E89" s="712"/>
      <c r="F89" s="712"/>
      <c r="G89" s="712"/>
      <c r="H89" s="712"/>
      <c r="I89" s="712"/>
      <c r="J89" s="712"/>
      <c r="K89" s="712"/>
      <c r="L89" s="712"/>
      <c r="M89" s="712"/>
      <c r="N89" s="23"/>
      <c r="O89" s="23"/>
      <c r="P89" s="23"/>
      <c r="Q89" s="23"/>
      <c r="R89" s="23"/>
      <c r="S89" s="29"/>
      <c r="T89" s="29"/>
    </row>
    <row r="90" spans="1:20" ht="54" customHeight="1" x14ac:dyDescent="1.05">
      <c r="A90" s="31" t="s">
        <v>11611</v>
      </c>
      <c r="B90" s="37" t="s">
        <v>5275</v>
      </c>
      <c r="C90" s="31" t="s">
        <v>11612</v>
      </c>
      <c r="D90" s="31" t="s">
        <v>11613</v>
      </c>
      <c r="E90" s="31" t="s">
        <v>687</v>
      </c>
      <c r="F90" s="31" t="s">
        <v>123</v>
      </c>
      <c r="G90" s="31" t="s">
        <v>490</v>
      </c>
      <c r="H90" s="31" t="s">
        <v>11366</v>
      </c>
      <c r="I90" s="38">
        <v>0.66666666666666663</v>
      </c>
      <c r="J90" s="31" t="s">
        <v>22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43225</v>
      </c>
      <c r="T90" s="29"/>
    </row>
    <row r="91" spans="1:20" ht="54" customHeight="1" x14ac:dyDescent="1.05">
      <c r="A91" s="31" t="s">
        <v>11614</v>
      </c>
      <c r="B91" s="37" t="s">
        <v>11615</v>
      </c>
      <c r="C91" s="31" t="s">
        <v>11616</v>
      </c>
      <c r="D91" s="31" t="s">
        <v>11617</v>
      </c>
      <c r="E91" s="31" t="s">
        <v>687</v>
      </c>
      <c r="F91" s="31" t="s">
        <v>123</v>
      </c>
      <c r="G91" s="31" t="s">
        <v>490</v>
      </c>
      <c r="H91" s="31" t="s">
        <v>11366</v>
      </c>
      <c r="I91" s="38">
        <v>0.66666666666666663</v>
      </c>
      <c r="J91" s="31" t="s">
        <v>22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3"/>
      <c r="R91" s="23"/>
      <c r="S91" s="29">
        <v>43225</v>
      </c>
      <c r="T91" s="29"/>
    </row>
    <row r="92" spans="1:20" ht="54" customHeight="1" x14ac:dyDescent="1.05">
      <c r="A92" s="31" t="s">
        <v>11618</v>
      </c>
      <c r="B92" s="37" t="s">
        <v>11619</v>
      </c>
      <c r="C92" s="31" t="s">
        <v>11620</v>
      </c>
      <c r="D92" s="31" t="s">
        <v>11621</v>
      </c>
      <c r="E92" s="31" t="s">
        <v>687</v>
      </c>
      <c r="F92" s="31" t="s">
        <v>123</v>
      </c>
      <c r="G92" s="31" t="s">
        <v>490</v>
      </c>
      <c r="H92" s="31" t="s">
        <v>11366</v>
      </c>
      <c r="I92" s="38">
        <v>0.66666666666666663</v>
      </c>
      <c r="J92" s="31" t="s">
        <v>22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3"/>
      <c r="R92" s="23"/>
      <c r="S92" s="29">
        <v>43225</v>
      </c>
      <c r="T92" s="29"/>
    </row>
    <row r="93" spans="1:20" ht="54" customHeight="1" x14ac:dyDescent="1.05">
      <c r="A93" s="31" t="s">
        <v>11622</v>
      </c>
      <c r="B93" s="37" t="s">
        <v>5260</v>
      </c>
      <c r="C93" s="31" t="s">
        <v>11623</v>
      </c>
      <c r="D93" s="31" t="s">
        <v>11624</v>
      </c>
      <c r="E93" s="31" t="s">
        <v>687</v>
      </c>
      <c r="F93" s="31" t="s">
        <v>123</v>
      </c>
      <c r="G93" s="31" t="s">
        <v>490</v>
      </c>
      <c r="H93" s="31" t="s">
        <v>11366</v>
      </c>
      <c r="I93" s="38">
        <v>0.66666666666666663</v>
      </c>
      <c r="J93" s="31" t="s">
        <v>22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43225</v>
      </c>
      <c r="T93" s="29"/>
    </row>
    <row r="94" spans="1:20" ht="54" customHeight="1" x14ac:dyDescent="1.05">
      <c r="A94" s="31" t="s">
        <v>11625</v>
      </c>
      <c r="B94" s="37" t="s">
        <v>11626</v>
      </c>
      <c r="C94" s="31" t="s">
        <v>11627</v>
      </c>
      <c r="D94" s="31" t="s">
        <v>11628</v>
      </c>
      <c r="E94" s="31" t="s">
        <v>687</v>
      </c>
      <c r="F94" s="31" t="s">
        <v>123</v>
      </c>
      <c r="G94" s="31" t="s">
        <v>490</v>
      </c>
      <c r="H94" s="31" t="s">
        <v>11366</v>
      </c>
      <c r="I94" s="38">
        <v>0.66666666666666663</v>
      </c>
      <c r="J94" s="31" t="s">
        <v>22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43225</v>
      </c>
      <c r="T94" s="29"/>
    </row>
    <row r="95" spans="1:20" ht="54" customHeight="1" x14ac:dyDescent="1.05">
      <c r="A95" s="31" t="s">
        <v>11629</v>
      </c>
      <c r="B95" s="37" t="s">
        <v>11630</v>
      </c>
      <c r="C95" s="31" t="s">
        <v>11631</v>
      </c>
      <c r="D95" s="31" t="s">
        <v>11632</v>
      </c>
      <c r="E95" s="31" t="s">
        <v>687</v>
      </c>
      <c r="F95" s="31" t="s">
        <v>123</v>
      </c>
      <c r="G95" s="31" t="s">
        <v>490</v>
      </c>
      <c r="H95" s="31" t="s">
        <v>11366</v>
      </c>
      <c r="I95" s="38">
        <v>0.66666666666666663</v>
      </c>
      <c r="J95" s="31" t="s">
        <v>22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43225</v>
      </c>
      <c r="T95" s="29"/>
    </row>
    <row r="96" spans="1:20" ht="54" customHeight="1" x14ac:dyDescent="1.05">
      <c r="A96" s="31" t="s">
        <v>11636</v>
      </c>
      <c r="B96" s="37" t="s">
        <v>11637</v>
      </c>
      <c r="C96" s="31" t="s">
        <v>11638</v>
      </c>
      <c r="D96" s="31" t="s">
        <v>11639</v>
      </c>
      <c r="E96" s="31" t="s">
        <v>687</v>
      </c>
      <c r="F96" s="31" t="s">
        <v>123</v>
      </c>
      <c r="G96" s="31" t="s">
        <v>490</v>
      </c>
      <c r="H96" s="31" t="s">
        <v>11366</v>
      </c>
      <c r="I96" s="38">
        <v>0.66666666666666663</v>
      </c>
      <c r="J96" s="31" t="s">
        <v>22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43225</v>
      </c>
      <c r="T96" s="29"/>
    </row>
    <row r="97" spans="1:20" ht="54" customHeight="1" x14ac:dyDescent="1.05">
      <c r="A97" s="31" t="s">
        <v>11640</v>
      </c>
      <c r="B97" s="37" t="s">
        <v>11641</v>
      </c>
      <c r="C97" s="31" t="s">
        <v>11642</v>
      </c>
      <c r="D97" s="31" t="s">
        <v>11643</v>
      </c>
      <c r="E97" s="31" t="s">
        <v>687</v>
      </c>
      <c r="F97" s="31" t="s">
        <v>123</v>
      </c>
      <c r="G97" s="31" t="s">
        <v>490</v>
      </c>
      <c r="H97" s="31" t="s">
        <v>11366</v>
      </c>
      <c r="I97" s="38">
        <v>0.66666666666666663</v>
      </c>
      <c r="J97" s="31" t="s">
        <v>22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43225</v>
      </c>
      <c r="T97" s="29"/>
    </row>
    <row r="98" spans="1:20" ht="54" customHeight="1" x14ac:dyDescent="1.05">
      <c r="A98" s="31" t="s">
        <v>11644</v>
      </c>
      <c r="B98" s="37" t="s">
        <v>11645</v>
      </c>
      <c r="C98" s="31" t="s">
        <v>11646</v>
      </c>
      <c r="D98" s="31" t="s">
        <v>11647</v>
      </c>
      <c r="E98" s="31" t="s">
        <v>687</v>
      </c>
      <c r="F98" s="31" t="s">
        <v>123</v>
      </c>
      <c r="G98" s="31" t="s">
        <v>490</v>
      </c>
      <c r="H98" s="31" t="s">
        <v>11366</v>
      </c>
      <c r="I98" s="38">
        <v>0.66666666666666663</v>
      </c>
      <c r="J98" s="31" t="s">
        <v>22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43225</v>
      </c>
      <c r="T98" s="29"/>
    </row>
    <row r="99" spans="1:20" ht="54" customHeight="1" x14ac:dyDescent="1.05">
      <c r="A99" s="31" t="s">
        <v>11648</v>
      </c>
      <c r="B99" s="37" t="s">
        <v>5401</v>
      </c>
      <c r="C99" s="31" t="s">
        <v>11649</v>
      </c>
      <c r="D99" s="31" t="s">
        <v>11650</v>
      </c>
      <c r="E99" s="31" t="s">
        <v>687</v>
      </c>
      <c r="F99" s="31" t="s">
        <v>123</v>
      </c>
      <c r="G99" s="31" t="s">
        <v>490</v>
      </c>
      <c r="H99" s="31" t="s">
        <v>11366</v>
      </c>
      <c r="I99" s="38">
        <v>0.66666666666666663</v>
      </c>
      <c r="J99" s="31" t="s">
        <v>22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43225</v>
      </c>
      <c r="T99" s="29"/>
    </row>
    <row r="100" spans="1:20" ht="54" customHeight="1" x14ac:dyDescent="1.05">
      <c r="A100" s="31" t="s">
        <v>11651</v>
      </c>
      <c r="B100" s="37" t="s">
        <v>11652</v>
      </c>
      <c r="C100" s="31" t="s">
        <v>11653</v>
      </c>
      <c r="D100" s="31" t="s">
        <v>11654</v>
      </c>
      <c r="E100" s="31" t="s">
        <v>687</v>
      </c>
      <c r="F100" s="31" t="s">
        <v>123</v>
      </c>
      <c r="G100" s="31" t="s">
        <v>490</v>
      </c>
      <c r="H100" s="31" t="s">
        <v>11366</v>
      </c>
      <c r="I100" s="38">
        <v>0.66666666666666663</v>
      </c>
      <c r="J100" s="31" t="s">
        <v>22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43225</v>
      </c>
      <c r="T100" s="29"/>
    </row>
    <row r="101" spans="1:20" ht="54" customHeight="1" x14ac:dyDescent="1.05">
      <c r="A101" s="31" t="s">
        <v>11655</v>
      </c>
      <c r="B101" s="37" t="s">
        <v>11656</v>
      </c>
      <c r="C101" s="31" t="s">
        <v>11657</v>
      </c>
      <c r="D101" s="31" t="s">
        <v>11658</v>
      </c>
      <c r="E101" s="31" t="s">
        <v>687</v>
      </c>
      <c r="F101" s="31" t="s">
        <v>123</v>
      </c>
      <c r="G101" s="31" t="s">
        <v>490</v>
      </c>
      <c r="H101" s="31" t="s">
        <v>11366</v>
      </c>
      <c r="I101" s="38">
        <v>0.66666666666666663</v>
      </c>
      <c r="J101" s="31" t="s">
        <v>22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43225</v>
      </c>
      <c r="T101" s="29"/>
    </row>
    <row r="102" spans="1:20" ht="54" customHeight="1" x14ac:dyDescent="1.05">
      <c r="A102" s="31" t="s">
        <v>12400</v>
      </c>
      <c r="B102" s="37" t="s">
        <v>12401</v>
      </c>
      <c r="C102" s="31" t="s">
        <v>12402</v>
      </c>
      <c r="D102" s="31" t="s">
        <v>12403</v>
      </c>
      <c r="E102" s="31" t="s">
        <v>687</v>
      </c>
      <c r="F102" s="31" t="s">
        <v>123</v>
      </c>
      <c r="G102" s="31" t="s">
        <v>490</v>
      </c>
      <c r="H102" s="31" t="s">
        <v>11366</v>
      </c>
      <c r="I102" s="38">
        <v>0.53125</v>
      </c>
      <c r="J102" s="31" t="s">
        <v>5140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29"/>
    </row>
    <row r="103" spans="1:20" ht="54" customHeight="1" x14ac:dyDescent="1.05">
      <c r="A103" s="31" t="s">
        <v>12404</v>
      </c>
      <c r="B103" s="37" t="s">
        <v>12405</v>
      </c>
      <c r="C103" s="31" t="s">
        <v>12406</v>
      </c>
      <c r="D103" s="31" t="s">
        <v>12407</v>
      </c>
      <c r="E103" s="31" t="s">
        <v>687</v>
      </c>
      <c r="F103" s="31" t="s">
        <v>123</v>
      </c>
      <c r="G103" s="31" t="s">
        <v>490</v>
      </c>
      <c r="H103" s="31" t="s">
        <v>11366</v>
      </c>
      <c r="I103" s="38">
        <v>0.53125</v>
      </c>
      <c r="J103" s="31" t="s">
        <v>5140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29"/>
    </row>
    <row r="104" spans="1:20" ht="54" customHeight="1" x14ac:dyDescent="1.05">
      <c r="A104" s="31" t="s">
        <v>12408</v>
      </c>
      <c r="B104" s="37" t="s">
        <v>12409</v>
      </c>
      <c r="C104" s="31" t="s">
        <v>12410</v>
      </c>
      <c r="D104" s="31" t="s">
        <v>12411</v>
      </c>
      <c r="E104" s="31" t="s">
        <v>687</v>
      </c>
      <c r="F104" s="31" t="s">
        <v>123</v>
      </c>
      <c r="G104" s="31" t="s">
        <v>572</v>
      </c>
      <c r="H104" s="31" t="s">
        <v>11366</v>
      </c>
      <c r="I104" s="38">
        <v>0.91666666666666663</v>
      </c>
      <c r="J104" s="31" t="s">
        <v>5140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29"/>
    </row>
    <row r="105" spans="1:20" ht="54" customHeight="1" x14ac:dyDescent="1.3">
      <c r="A105" s="712" t="s">
        <v>13348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23"/>
      <c r="O105" s="23"/>
      <c r="P105" s="23"/>
      <c r="Q105" s="23"/>
      <c r="R105" s="23"/>
      <c r="S105" s="29"/>
      <c r="T105" s="29"/>
    </row>
    <row r="106" spans="1:20" ht="54" customHeight="1" x14ac:dyDescent="1.05">
      <c r="A106" s="31" t="s">
        <v>10820</v>
      </c>
      <c r="B106" s="37" t="s">
        <v>10821</v>
      </c>
      <c r="C106" s="31" t="s">
        <v>10822</v>
      </c>
      <c r="D106" s="31" t="s">
        <v>10823</v>
      </c>
      <c r="E106" s="31" t="s">
        <v>687</v>
      </c>
      <c r="F106" s="31" t="s">
        <v>102</v>
      </c>
      <c r="G106" s="31" t="s">
        <v>490</v>
      </c>
      <c r="H106" s="31" t="s">
        <v>12839</v>
      </c>
      <c r="I106" s="38">
        <v>0.625</v>
      </c>
      <c r="J106" s="31" t="s">
        <v>22</v>
      </c>
      <c r="K106" s="31" t="s">
        <v>105</v>
      </c>
      <c r="L106" s="31" t="s">
        <v>106</v>
      </c>
      <c r="M106" s="31" t="s">
        <v>491</v>
      </c>
      <c r="N106" s="23"/>
      <c r="O106" s="23"/>
      <c r="P106" s="23"/>
      <c r="Q106" s="23"/>
      <c r="R106" s="23"/>
      <c r="S106" s="29">
        <v>25000</v>
      </c>
      <c r="T106" s="29"/>
    </row>
    <row r="107" spans="1:20" ht="54" customHeight="1" x14ac:dyDescent="1.05">
      <c r="A107" s="31" t="s">
        <v>12916</v>
      </c>
      <c r="B107" s="37" t="s">
        <v>1241</v>
      </c>
      <c r="C107" s="31" t="s">
        <v>12917</v>
      </c>
      <c r="D107" s="31" t="s">
        <v>12918</v>
      </c>
      <c r="E107" s="31" t="s">
        <v>687</v>
      </c>
      <c r="F107" s="31" t="s">
        <v>102</v>
      </c>
      <c r="G107" s="31" t="s">
        <v>490</v>
      </c>
      <c r="H107" s="31" t="s">
        <v>12839</v>
      </c>
      <c r="I107" s="38">
        <v>0.83333333333333337</v>
      </c>
      <c r="J107" s="31" t="s">
        <v>22</v>
      </c>
      <c r="K107" s="31" t="s">
        <v>105</v>
      </c>
      <c r="L107" s="31" t="s">
        <v>106</v>
      </c>
      <c r="M107" s="31" t="s">
        <v>491</v>
      </c>
      <c r="N107" s="23"/>
      <c r="O107" s="23"/>
      <c r="P107" s="23"/>
      <c r="Q107" s="23"/>
      <c r="R107" s="23"/>
      <c r="S107" s="29">
        <v>25000</v>
      </c>
      <c r="T107" s="29"/>
    </row>
    <row r="108" spans="1:20" ht="54" customHeight="1" x14ac:dyDescent="1.05">
      <c r="A108" s="31" t="s">
        <v>12919</v>
      </c>
      <c r="B108" s="37" t="s">
        <v>12920</v>
      </c>
      <c r="C108" s="31" t="s">
        <v>12921</v>
      </c>
      <c r="D108" s="31" t="s">
        <v>12922</v>
      </c>
      <c r="E108" s="31" t="s">
        <v>687</v>
      </c>
      <c r="F108" s="31" t="s">
        <v>102</v>
      </c>
      <c r="G108" s="31" t="s">
        <v>490</v>
      </c>
      <c r="H108" s="31" t="s">
        <v>12839</v>
      </c>
      <c r="I108" s="38">
        <v>0.83333333333333337</v>
      </c>
      <c r="J108" s="31" t="s">
        <v>22</v>
      </c>
      <c r="K108" s="31" t="s">
        <v>105</v>
      </c>
      <c r="L108" s="31" t="s">
        <v>106</v>
      </c>
      <c r="M108" s="31" t="s">
        <v>491</v>
      </c>
      <c r="N108" s="23"/>
      <c r="O108" s="23"/>
      <c r="P108" s="23"/>
      <c r="Q108" s="23"/>
      <c r="R108" s="23"/>
      <c r="S108" s="29">
        <v>25000</v>
      </c>
      <c r="T108" s="29"/>
    </row>
    <row r="109" spans="1:20" ht="54" customHeight="1" x14ac:dyDescent="0.7">
      <c r="A109" s="711" t="s">
        <v>13353</v>
      </c>
      <c r="B109" s="804"/>
      <c r="C109" s="804"/>
      <c r="D109" s="804"/>
      <c r="E109" s="804"/>
      <c r="F109" s="804"/>
      <c r="G109" s="804"/>
      <c r="H109" s="804"/>
      <c r="I109" s="804"/>
      <c r="J109" s="804"/>
      <c r="K109" s="804"/>
      <c r="L109" s="804"/>
      <c r="M109" s="804"/>
      <c r="N109" s="23"/>
      <c r="O109" s="23"/>
      <c r="P109" s="23"/>
      <c r="Q109" s="23"/>
      <c r="R109" s="23"/>
      <c r="S109" s="154"/>
      <c r="T109" s="29">
        <v>500000</v>
      </c>
    </row>
    <row r="110" spans="1:20" ht="54" customHeight="1" x14ac:dyDescent="1.3">
      <c r="A110" s="712" t="s">
        <v>15032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23"/>
      <c r="O110" s="23"/>
      <c r="P110" s="23"/>
      <c r="Q110" s="23"/>
      <c r="R110" s="23"/>
      <c r="S110" s="29"/>
      <c r="T110" s="29"/>
    </row>
    <row r="111" spans="1:20" ht="54" customHeight="1" x14ac:dyDescent="1.05">
      <c r="A111" s="31" t="s">
        <v>13754</v>
      </c>
      <c r="B111" s="37" t="s">
        <v>13755</v>
      </c>
      <c r="C111" s="31" t="s">
        <v>13756</v>
      </c>
      <c r="D111" s="31" t="s">
        <v>13757</v>
      </c>
      <c r="E111" s="31" t="s">
        <v>688</v>
      </c>
      <c r="F111" s="31" t="s">
        <v>123</v>
      </c>
      <c r="G111" s="31" t="s">
        <v>689</v>
      </c>
      <c r="H111" s="31" t="s">
        <v>13746</v>
      </c>
      <c r="I111" s="38">
        <v>8.3333333333333329E-2</v>
      </c>
      <c r="J111" s="31" t="s">
        <v>22</v>
      </c>
      <c r="K111" s="31" t="s">
        <v>105</v>
      </c>
      <c r="L111" s="31" t="s">
        <v>125</v>
      </c>
      <c r="M111" s="31" t="s">
        <v>194</v>
      </c>
      <c r="N111" s="23"/>
      <c r="O111" s="23"/>
      <c r="P111" s="23"/>
      <c r="Q111" s="23"/>
      <c r="R111" s="23"/>
      <c r="S111" s="29">
        <v>28130</v>
      </c>
      <c r="T111" s="29"/>
    </row>
    <row r="112" spans="1:20" ht="54" customHeight="1" x14ac:dyDescent="1.05">
      <c r="A112" s="31" t="s">
        <v>13758</v>
      </c>
      <c r="B112" s="37" t="s">
        <v>13759</v>
      </c>
      <c r="C112" s="31" t="s">
        <v>13760</v>
      </c>
      <c r="D112" s="31" t="s">
        <v>13761</v>
      </c>
      <c r="E112" s="31" t="s">
        <v>688</v>
      </c>
      <c r="F112" s="31" t="s">
        <v>123</v>
      </c>
      <c r="G112" s="31" t="s">
        <v>689</v>
      </c>
      <c r="H112" s="31" t="s">
        <v>13746</v>
      </c>
      <c r="I112" s="38">
        <v>8.3333333333333329E-2</v>
      </c>
      <c r="J112" s="31" t="s">
        <v>22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3"/>
      <c r="R112" s="23"/>
      <c r="S112" s="29">
        <v>38750</v>
      </c>
      <c r="T112" s="29"/>
    </row>
    <row r="113" spans="1:20" ht="54" customHeight="1" x14ac:dyDescent="1.05">
      <c r="A113" s="31" t="s">
        <v>13762</v>
      </c>
      <c r="B113" s="37" t="s">
        <v>13763</v>
      </c>
      <c r="C113" s="31" t="s">
        <v>13764</v>
      </c>
      <c r="D113" s="31" t="s">
        <v>13765</v>
      </c>
      <c r="E113" s="31" t="s">
        <v>688</v>
      </c>
      <c r="F113" s="31" t="s">
        <v>123</v>
      </c>
      <c r="G113" s="31" t="s">
        <v>689</v>
      </c>
      <c r="H113" s="31" t="s">
        <v>13746</v>
      </c>
      <c r="I113" s="38">
        <v>8.3333333333333329E-2</v>
      </c>
      <c r="J113" s="31" t="s">
        <v>22</v>
      </c>
      <c r="K113" s="31" t="s">
        <v>105</v>
      </c>
      <c r="L113" s="31" t="s">
        <v>125</v>
      </c>
      <c r="M113" s="31" t="s">
        <v>194</v>
      </c>
      <c r="N113" s="23"/>
      <c r="O113" s="23"/>
      <c r="P113" s="23"/>
      <c r="Q113" s="23"/>
      <c r="R113" s="23"/>
      <c r="S113" s="29">
        <v>28130</v>
      </c>
      <c r="T113" s="29"/>
    </row>
    <row r="114" spans="1:20" ht="54" customHeight="1" x14ac:dyDescent="1.05">
      <c r="A114" s="31" t="s">
        <v>13766</v>
      </c>
      <c r="B114" s="37" t="s">
        <v>13767</v>
      </c>
      <c r="C114" s="31" t="s">
        <v>13768</v>
      </c>
      <c r="D114" s="31" t="s">
        <v>13769</v>
      </c>
      <c r="E114" s="31" t="s">
        <v>688</v>
      </c>
      <c r="F114" s="31" t="s">
        <v>123</v>
      </c>
      <c r="G114" s="31" t="s">
        <v>689</v>
      </c>
      <c r="H114" s="31" t="s">
        <v>13746</v>
      </c>
      <c r="I114" s="38">
        <v>8.3333333333333329E-2</v>
      </c>
      <c r="J114" s="31" t="s">
        <v>22</v>
      </c>
      <c r="K114" s="31" t="s">
        <v>105</v>
      </c>
      <c r="L114" s="31" t="s">
        <v>533</v>
      </c>
      <c r="M114" s="31" t="s">
        <v>194</v>
      </c>
      <c r="N114" s="23"/>
      <c r="O114" s="23"/>
      <c r="P114" s="23"/>
      <c r="Q114" s="23"/>
      <c r="R114" s="23"/>
      <c r="S114" s="29">
        <v>17530</v>
      </c>
      <c r="T114" s="29"/>
    </row>
    <row r="115" spans="1:20" ht="54" customHeight="1" x14ac:dyDescent="1.05">
      <c r="A115" s="31" t="s">
        <v>13770</v>
      </c>
      <c r="B115" s="37" t="s">
        <v>13771</v>
      </c>
      <c r="C115" s="31" t="s">
        <v>13772</v>
      </c>
      <c r="D115" s="31" t="s">
        <v>13773</v>
      </c>
      <c r="E115" s="31" t="s">
        <v>688</v>
      </c>
      <c r="F115" s="31" t="s">
        <v>123</v>
      </c>
      <c r="G115" s="31" t="s">
        <v>689</v>
      </c>
      <c r="H115" s="31" t="s">
        <v>13746</v>
      </c>
      <c r="I115" s="38">
        <v>8.3333333333333329E-2</v>
      </c>
      <c r="J115" s="31" t="s">
        <v>22</v>
      </c>
      <c r="K115" s="31" t="s">
        <v>105</v>
      </c>
      <c r="L115" s="31" t="s">
        <v>125</v>
      </c>
      <c r="M115" s="31" t="s">
        <v>194</v>
      </c>
      <c r="N115" s="23"/>
      <c r="O115" s="23"/>
      <c r="P115" s="23"/>
      <c r="Q115" s="23"/>
      <c r="R115" s="23"/>
      <c r="S115" s="29">
        <v>28130</v>
      </c>
      <c r="T115" s="29"/>
    </row>
    <row r="116" spans="1:20" ht="54" customHeight="1" x14ac:dyDescent="1.05">
      <c r="A116" s="31" t="s">
        <v>13788</v>
      </c>
      <c r="B116" s="37" t="s">
        <v>13789</v>
      </c>
      <c r="C116" s="31" t="s">
        <v>13790</v>
      </c>
      <c r="D116" s="31" t="s">
        <v>13791</v>
      </c>
      <c r="E116" s="31" t="s">
        <v>688</v>
      </c>
      <c r="F116" s="31" t="s">
        <v>123</v>
      </c>
      <c r="G116" s="31" t="s">
        <v>689</v>
      </c>
      <c r="H116" s="31" t="s">
        <v>13746</v>
      </c>
      <c r="I116" s="38">
        <v>8.3333333333333329E-2</v>
      </c>
      <c r="J116" s="31" t="s">
        <v>22</v>
      </c>
      <c r="K116" s="31" t="s">
        <v>105</v>
      </c>
      <c r="L116" s="31" t="s">
        <v>276</v>
      </c>
      <c r="M116" s="31" t="s">
        <v>194</v>
      </c>
      <c r="N116" s="23"/>
      <c r="O116" s="23"/>
      <c r="P116" s="23"/>
      <c r="Q116" s="23"/>
      <c r="R116" s="23"/>
      <c r="S116" s="29">
        <v>17000</v>
      </c>
      <c r="T116" s="29"/>
    </row>
    <row r="117" spans="1:20" ht="54" customHeight="1" x14ac:dyDescent="1.05">
      <c r="A117" s="31" t="s">
        <v>13792</v>
      </c>
      <c r="B117" s="37" t="s">
        <v>13793</v>
      </c>
      <c r="C117" s="31" t="s">
        <v>13794</v>
      </c>
      <c r="D117" s="31" t="s">
        <v>13795</v>
      </c>
      <c r="E117" s="31" t="s">
        <v>688</v>
      </c>
      <c r="F117" s="31" t="s">
        <v>123</v>
      </c>
      <c r="G117" s="31" t="s">
        <v>689</v>
      </c>
      <c r="H117" s="31" t="s">
        <v>13746</v>
      </c>
      <c r="I117" s="38">
        <v>8.3333333333333329E-2</v>
      </c>
      <c r="J117" s="31" t="s">
        <v>22</v>
      </c>
      <c r="K117" s="31" t="s">
        <v>105</v>
      </c>
      <c r="L117" s="31" t="s">
        <v>533</v>
      </c>
      <c r="M117" s="31" t="s">
        <v>194</v>
      </c>
      <c r="N117" s="23"/>
      <c r="O117" s="23"/>
      <c r="P117" s="23"/>
      <c r="Q117" s="23"/>
      <c r="R117" s="23"/>
      <c r="S117" s="29">
        <v>17530</v>
      </c>
      <c r="T117" s="29"/>
    </row>
    <row r="118" spans="1:20" ht="54" customHeight="1" x14ac:dyDescent="1.05">
      <c r="A118" s="31" t="s">
        <v>13796</v>
      </c>
      <c r="B118" s="37" t="s">
        <v>13797</v>
      </c>
      <c r="C118" s="31" t="s">
        <v>13798</v>
      </c>
      <c r="D118" s="31" t="s">
        <v>13799</v>
      </c>
      <c r="E118" s="31" t="s">
        <v>688</v>
      </c>
      <c r="F118" s="31" t="s">
        <v>123</v>
      </c>
      <c r="G118" s="31" t="s">
        <v>689</v>
      </c>
      <c r="H118" s="31" t="s">
        <v>13746</v>
      </c>
      <c r="I118" s="38">
        <v>8.3333333333333329E-2</v>
      </c>
      <c r="J118" s="31" t="s">
        <v>22</v>
      </c>
      <c r="K118" s="31" t="s">
        <v>105</v>
      </c>
      <c r="L118" s="31" t="s">
        <v>533</v>
      </c>
      <c r="M118" s="31" t="s">
        <v>194</v>
      </c>
      <c r="N118" s="23"/>
      <c r="O118" s="23"/>
      <c r="P118" s="23"/>
      <c r="Q118" s="23"/>
      <c r="R118" s="23"/>
      <c r="S118" s="29">
        <v>17530</v>
      </c>
      <c r="T118" s="29"/>
    </row>
    <row r="119" spans="1:20" ht="54" customHeight="1" x14ac:dyDescent="1.05">
      <c r="A119" s="31" t="s">
        <v>13804</v>
      </c>
      <c r="B119" s="37" t="s">
        <v>13805</v>
      </c>
      <c r="C119" s="31" t="s">
        <v>13806</v>
      </c>
      <c r="D119" s="31" t="s">
        <v>13807</v>
      </c>
      <c r="E119" s="31" t="s">
        <v>688</v>
      </c>
      <c r="F119" s="31" t="s">
        <v>123</v>
      </c>
      <c r="G119" s="31" t="s">
        <v>689</v>
      </c>
      <c r="H119" s="31" t="s">
        <v>13746</v>
      </c>
      <c r="I119" s="38">
        <v>8.3333333333333329E-2</v>
      </c>
      <c r="J119" s="31" t="s">
        <v>22</v>
      </c>
      <c r="K119" s="31" t="s">
        <v>105</v>
      </c>
      <c r="L119" s="31" t="s">
        <v>125</v>
      </c>
      <c r="M119" s="31" t="s">
        <v>194</v>
      </c>
      <c r="N119" s="23"/>
      <c r="O119" s="23"/>
      <c r="P119" s="23"/>
      <c r="Q119" s="23"/>
      <c r="R119" s="23"/>
      <c r="S119" s="29">
        <v>28130</v>
      </c>
      <c r="T119" s="29"/>
    </row>
    <row r="120" spans="1:20" ht="54" customHeight="1" x14ac:dyDescent="1.05">
      <c r="A120" s="31" t="s">
        <v>14201</v>
      </c>
      <c r="B120" s="37" t="s">
        <v>14202</v>
      </c>
      <c r="C120" s="31" t="s">
        <v>14203</v>
      </c>
      <c r="D120" s="31" t="s">
        <v>14204</v>
      </c>
      <c r="E120" s="31" t="s">
        <v>688</v>
      </c>
      <c r="F120" s="31" t="s">
        <v>123</v>
      </c>
      <c r="G120" s="31" t="s">
        <v>689</v>
      </c>
      <c r="H120" s="31" t="s">
        <v>13746</v>
      </c>
      <c r="I120" s="38">
        <v>0.95833333333333337</v>
      </c>
      <c r="J120" s="31" t="s">
        <v>22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23"/>
      <c r="R120" s="23"/>
      <c r="S120" s="29">
        <v>38750</v>
      </c>
      <c r="T120" s="29"/>
    </row>
    <row r="121" spans="1:20" ht="54" customHeight="1" x14ac:dyDescent="1.3">
      <c r="A121" s="712" t="s">
        <v>15034</v>
      </c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23"/>
      <c r="O121" s="23"/>
      <c r="P121" s="23"/>
      <c r="Q121" s="23"/>
      <c r="R121" s="23"/>
      <c r="S121" s="29"/>
      <c r="T121" s="29"/>
    </row>
    <row r="122" spans="1:20" ht="54" customHeight="1" x14ac:dyDescent="1.05">
      <c r="A122" s="31" t="s">
        <v>14609</v>
      </c>
      <c r="B122" s="37" t="s">
        <v>11592</v>
      </c>
      <c r="C122" s="31" t="s">
        <v>14610</v>
      </c>
      <c r="D122" s="31" t="s">
        <v>14611</v>
      </c>
      <c r="E122" s="31" t="s">
        <v>687</v>
      </c>
      <c r="F122" s="31" t="s">
        <v>123</v>
      </c>
      <c r="G122" s="31" t="s">
        <v>562</v>
      </c>
      <c r="H122" s="31" t="s">
        <v>14534</v>
      </c>
      <c r="I122" s="38">
        <v>8.3333333333333329E-2</v>
      </c>
      <c r="J122" s="31" t="s">
        <v>22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29"/>
    </row>
    <row r="123" spans="1:20" ht="54" customHeight="1" x14ac:dyDescent="1.05">
      <c r="A123" s="31" t="s">
        <v>14612</v>
      </c>
      <c r="B123" s="37" t="s">
        <v>14613</v>
      </c>
      <c r="C123" s="31" t="s">
        <v>14614</v>
      </c>
      <c r="D123" s="31" t="s">
        <v>14615</v>
      </c>
      <c r="E123" s="31" t="s">
        <v>687</v>
      </c>
      <c r="F123" s="31" t="s">
        <v>123</v>
      </c>
      <c r="G123" s="31" t="s">
        <v>562</v>
      </c>
      <c r="H123" s="31" t="s">
        <v>14534</v>
      </c>
      <c r="I123" s="38">
        <v>8.3333333333333329E-2</v>
      </c>
      <c r="J123" s="31" t="s">
        <v>22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43225</v>
      </c>
      <c r="T123" s="29"/>
    </row>
    <row r="124" spans="1:20" ht="54" customHeight="1" x14ac:dyDescent="1.05">
      <c r="A124" s="31" t="s">
        <v>14616</v>
      </c>
      <c r="B124" s="37" t="s">
        <v>14617</v>
      </c>
      <c r="C124" s="31" t="s">
        <v>14618</v>
      </c>
      <c r="D124" s="31" t="s">
        <v>14619</v>
      </c>
      <c r="E124" s="31" t="s">
        <v>687</v>
      </c>
      <c r="F124" s="31" t="s">
        <v>123</v>
      </c>
      <c r="G124" s="31" t="s">
        <v>562</v>
      </c>
      <c r="H124" s="31" t="s">
        <v>14534</v>
      </c>
      <c r="I124" s="38">
        <v>8.3333333333333329E-2</v>
      </c>
      <c r="J124" s="31" t="s">
        <v>22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43225</v>
      </c>
      <c r="T124" s="29"/>
    </row>
    <row r="125" spans="1:20" ht="54" customHeight="1" x14ac:dyDescent="1.05">
      <c r="A125" s="31" t="s">
        <v>14620</v>
      </c>
      <c r="B125" s="37" t="s">
        <v>14621</v>
      </c>
      <c r="C125" s="31" t="s">
        <v>14622</v>
      </c>
      <c r="D125" s="31" t="s">
        <v>14623</v>
      </c>
      <c r="E125" s="31" t="s">
        <v>687</v>
      </c>
      <c r="F125" s="31" t="s">
        <v>123</v>
      </c>
      <c r="G125" s="31" t="s">
        <v>562</v>
      </c>
      <c r="H125" s="31" t="s">
        <v>14534</v>
      </c>
      <c r="I125" s="38">
        <v>8.3333333333333329E-2</v>
      </c>
      <c r="J125" s="31" t="s">
        <v>22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43225</v>
      </c>
      <c r="T125" s="29"/>
    </row>
    <row r="126" spans="1:20" ht="54" customHeight="1" x14ac:dyDescent="1.05">
      <c r="A126" s="31" t="s">
        <v>14624</v>
      </c>
      <c r="B126" s="37" t="s">
        <v>5427</v>
      </c>
      <c r="C126" s="31" t="s">
        <v>14625</v>
      </c>
      <c r="D126" s="31" t="s">
        <v>14626</v>
      </c>
      <c r="E126" s="31" t="s">
        <v>687</v>
      </c>
      <c r="F126" s="31" t="s">
        <v>123</v>
      </c>
      <c r="G126" s="31" t="s">
        <v>562</v>
      </c>
      <c r="H126" s="31" t="s">
        <v>14534</v>
      </c>
      <c r="I126" s="38">
        <v>8.3333333333333329E-2</v>
      </c>
      <c r="J126" s="31" t="s">
        <v>22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3"/>
      <c r="R126" s="23"/>
      <c r="S126" s="29">
        <v>43225</v>
      </c>
      <c r="T126" s="29"/>
    </row>
    <row r="127" spans="1:20" ht="54" customHeight="1" x14ac:dyDescent="1.05">
      <c r="A127" s="31" t="s">
        <v>14627</v>
      </c>
      <c r="B127" s="37" t="s">
        <v>4730</v>
      </c>
      <c r="C127" s="31" t="s">
        <v>14628</v>
      </c>
      <c r="D127" s="31" t="s">
        <v>14629</v>
      </c>
      <c r="E127" s="31" t="s">
        <v>687</v>
      </c>
      <c r="F127" s="31" t="s">
        <v>123</v>
      </c>
      <c r="G127" s="31" t="s">
        <v>562</v>
      </c>
      <c r="H127" s="31" t="s">
        <v>14534</v>
      </c>
      <c r="I127" s="38">
        <v>8.3333333333333329E-2</v>
      </c>
      <c r="J127" s="31" t="s">
        <v>22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3"/>
      <c r="S127" s="29">
        <v>43225</v>
      </c>
      <c r="T127" s="29"/>
    </row>
    <row r="128" spans="1:20" ht="54" customHeight="1" x14ac:dyDescent="1.05">
      <c r="A128" s="31" t="s">
        <v>14630</v>
      </c>
      <c r="B128" s="37" t="s">
        <v>3074</v>
      </c>
      <c r="C128" s="31" t="s">
        <v>14631</v>
      </c>
      <c r="D128" s="31" t="s">
        <v>14632</v>
      </c>
      <c r="E128" s="31" t="s">
        <v>687</v>
      </c>
      <c r="F128" s="31" t="s">
        <v>123</v>
      </c>
      <c r="G128" s="31" t="s">
        <v>562</v>
      </c>
      <c r="H128" s="31" t="s">
        <v>14534</v>
      </c>
      <c r="I128" s="38">
        <v>8.3333333333333329E-2</v>
      </c>
      <c r="J128" s="31" t="s">
        <v>22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43225</v>
      </c>
      <c r="T128" s="29"/>
    </row>
    <row r="129" spans="1:20" ht="54" customHeight="1" x14ac:dyDescent="1.05">
      <c r="A129" s="31" t="s">
        <v>14633</v>
      </c>
      <c r="B129" s="37" t="s">
        <v>14634</v>
      </c>
      <c r="C129" s="31" t="s">
        <v>14635</v>
      </c>
      <c r="D129" s="31" t="s">
        <v>14636</v>
      </c>
      <c r="E129" s="31" t="s">
        <v>687</v>
      </c>
      <c r="F129" s="31" t="s">
        <v>123</v>
      </c>
      <c r="G129" s="31" t="s">
        <v>562</v>
      </c>
      <c r="H129" s="31" t="s">
        <v>14534</v>
      </c>
      <c r="I129" s="38">
        <v>8.3333333333333329E-2</v>
      </c>
      <c r="J129" s="31" t="s">
        <v>22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43225</v>
      </c>
      <c r="T129" s="29"/>
    </row>
    <row r="130" spans="1:20" ht="54" customHeight="1" x14ac:dyDescent="1.05">
      <c r="A130" s="31" t="s">
        <v>14637</v>
      </c>
      <c r="B130" s="37" t="s">
        <v>14638</v>
      </c>
      <c r="C130" s="31" t="s">
        <v>14639</v>
      </c>
      <c r="D130" s="31" t="s">
        <v>14640</v>
      </c>
      <c r="E130" s="31" t="s">
        <v>687</v>
      </c>
      <c r="F130" s="31" t="s">
        <v>123</v>
      </c>
      <c r="G130" s="31" t="s">
        <v>562</v>
      </c>
      <c r="H130" s="31" t="s">
        <v>14534</v>
      </c>
      <c r="I130" s="38">
        <v>8.3333333333333329E-2</v>
      </c>
      <c r="J130" s="31" t="s">
        <v>22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43225</v>
      </c>
      <c r="T130" s="29"/>
    </row>
    <row r="131" spans="1:20" ht="54" customHeight="1" x14ac:dyDescent="1.05">
      <c r="A131" s="31" t="s">
        <v>14641</v>
      </c>
      <c r="B131" s="37" t="s">
        <v>14642</v>
      </c>
      <c r="C131" s="31" t="s">
        <v>14643</v>
      </c>
      <c r="D131" s="31" t="s">
        <v>14644</v>
      </c>
      <c r="E131" s="31" t="s">
        <v>687</v>
      </c>
      <c r="F131" s="31" t="s">
        <v>123</v>
      </c>
      <c r="G131" s="31" t="s">
        <v>562</v>
      </c>
      <c r="H131" s="31" t="s">
        <v>14534</v>
      </c>
      <c r="I131" s="38">
        <v>8.3333333333333329E-2</v>
      </c>
      <c r="J131" s="31" t="s">
        <v>22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43225</v>
      </c>
      <c r="T131" s="29"/>
    </row>
    <row r="132" spans="1:20" ht="54" customHeight="1" x14ac:dyDescent="1.05">
      <c r="A132" s="31" t="s">
        <v>14645</v>
      </c>
      <c r="B132" s="37" t="s">
        <v>14646</v>
      </c>
      <c r="C132" s="31" t="s">
        <v>14647</v>
      </c>
      <c r="D132" s="31" t="s">
        <v>14648</v>
      </c>
      <c r="E132" s="31" t="s">
        <v>687</v>
      </c>
      <c r="F132" s="31" t="s">
        <v>123</v>
      </c>
      <c r="G132" s="31" t="s">
        <v>562</v>
      </c>
      <c r="H132" s="31" t="s">
        <v>14534</v>
      </c>
      <c r="I132" s="38">
        <v>8.3333333333333329E-2</v>
      </c>
      <c r="J132" s="31" t="s">
        <v>22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3"/>
      <c r="S132" s="29">
        <v>43225</v>
      </c>
      <c r="T132" s="29"/>
    </row>
    <row r="133" spans="1:20" ht="54" customHeight="1" x14ac:dyDescent="1.05">
      <c r="A133" s="31" t="s">
        <v>14652</v>
      </c>
      <c r="B133" s="37" t="s">
        <v>14653</v>
      </c>
      <c r="C133" s="31" t="s">
        <v>14654</v>
      </c>
      <c r="D133" s="31" t="s">
        <v>14655</v>
      </c>
      <c r="E133" s="31" t="s">
        <v>687</v>
      </c>
      <c r="F133" s="31" t="s">
        <v>123</v>
      </c>
      <c r="G133" s="31" t="s">
        <v>562</v>
      </c>
      <c r="H133" s="31" t="s">
        <v>14534</v>
      </c>
      <c r="I133" s="38">
        <v>8.3333333333333329E-2</v>
      </c>
      <c r="J133" s="31" t="s">
        <v>22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3"/>
      <c r="S133" s="29">
        <v>43225</v>
      </c>
      <c r="T133" s="29"/>
    </row>
    <row r="134" spans="1:20" ht="54" customHeight="1" x14ac:dyDescent="1.05">
      <c r="A134" s="31" t="s">
        <v>14656</v>
      </c>
      <c r="B134" s="37" t="s">
        <v>14657</v>
      </c>
      <c r="C134" s="31" t="s">
        <v>14658</v>
      </c>
      <c r="D134" s="31" t="s">
        <v>14659</v>
      </c>
      <c r="E134" s="31" t="s">
        <v>687</v>
      </c>
      <c r="F134" s="31" t="s">
        <v>123</v>
      </c>
      <c r="G134" s="31" t="s">
        <v>562</v>
      </c>
      <c r="H134" s="31" t="s">
        <v>14534</v>
      </c>
      <c r="I134" s="38">
        <v>8.3333333333333329E-2</v>
      </c>
      <c r="J134" s="31" t="s">
        <v>22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43225</v>
      </c>
      <c r="T134" s="29"/>
    </row>
    <row r="135" spans="1:20" ht="54" customHeight="1" x14ac:dyDescent="1.05">
      <c r="A135" s="31" t="s">
        <v>14660</v>
      </c>
      <c r="B135" s="37" t="s">
        <v>14661</v>
      </c>
      <c r="C135" s="31" t="s">
        <v>14662</v>
      </c>
      <c r="D135" s="31" t="s">
        <v>14663</v>
      </c>
      <c r="E135" s="31" t="s">
        <v>687</v>
      </c>
      <c r="F135" s="31" t="s">
        <v>123</v>
      </c>
      <c r="G135" s="31" t="s">
        <v>562</v>
      </c>
      <c r="H135" s="31" t="s">
        <v>14534</v>
      </c>
      <c r="I135" s="38">
        <v>8.3333333333333329E-2</v>
      </c>
      <c r="J135" s="31" t="s">
        <v>22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43225</v>
      </c>
      <c r="T135" s="29"/>
    </row>
    <row r="136" spans="1:20" ht="54" customHeight="1" x14ac:dyDescent="1.05">
      <c r="A136" s="31" t="s">
        <v>14664</v>
      </c>
      <c r="B136" s="37" t="s">
        <v>14665</v>
      </c>
      <c r="C136" s="31" t="s">
        <v>14666</v>
      </c>
      <c r="D136" s="31" t="s">
        <v>14667</v>
      </c>
      <c r="E136" s="31" t="s">
        <v>687</v>
      </c>
      <c r="F136" s="31" t="s">
        <v>123</v>
      </c>
      <c r="G136" s="31" t="s">
        <v>562</v>
      </c>
      <c r="H136" s="31" t="s">
        <v>14534</v>
      </c>
      <c r="I136" s="38">
        <v>8.3333333333333329E-2</v>
      </c>
      <c r="J136" s="31" t="s">
        <v>22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43225</v>
      </c>
      <c r="T136" s="29"/>
    </row>
    <row r="137" spans="1:20" ht="54" customHeight="1" x14ac:dyDescent="1.05">
      <c r="A137" s="31" t="s">
        <v>14668</v>
      </c>
      <c r="B137" s="37" t="s">
        <v>14669</v>
      </c>
      <c r="C137" s="31" t="s">
        <v>14670</v>
      </c>
      <c r="D137" s="31" t="s">
        <v>14671</v>
      </c>
      <c r="E137" s="31" t="s">
        <v>687</v>
      </c>
      <c r="F137" s="31" t="s">
        <v>123</v>
      </c>
      <c r="G137" s="31" t="s">
        <v>562</v>
      </c>
      <c r="H137" s="31" t="s">
        <v>14534</v>
      </c>
      <c r="I137" s="38">
        <v>8.3333333333333329E-2</v>
      </c>
      <c r="J137" s="31" t="s">
        <v>22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3"/>
      <c r="S137" s="29">
        <v>43225</v>
      </c>
      <c r="T137" s="29"/>
    </row>
    <row r="138" spans="1:20" ht="54" customHeight="1" x14ac:dyDescent="1.05">
      <c r="A138" s="31" t="s">
        <v>14672</v>
      </c>
      <c r="B138" s="37" t="s">
        <v>14673</v>
      </c>
      <c r="C138" s="31" t="s">
        <v>14674</v>
      </c>
      <c r="D138" s="31" t="s">
        <v>14675</v>
      </c>
      <c r="E138" s="31" t="s">
        <v>687</v>
      </c>
      <c r="F138" s="31" t="s">
        <v>123</v>
      </c>
      <c r="G138" s="31" t="s">
        <v>562</v>
      </c>
      <c r="H138" s="31" t="s">
        <v>14534</v>
      </c>
      <c r="I138" s="38">
        <v>8.3333333333333329E-2</v>
      </c>
      <c r="J138" s="31" t="s">
        <v>22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43225</v>
      </c>
      <c r="T138" s="29"/>
    </row>
    <row r="139" spans="1:20" ht="54" customHeight="1" x14ac:dyDescent="1.05">
      <c r="A139" s="31" t="s">
        <v>14676</v>
      </c>
      <c r="B139" s="37" t="s">
        <v>4239</v>
      </c>
      <c r="C139" s="31" t="s">
        <v>14677</v>
      </c>
      <c r="D139" s="31" t="s">
        <v>14678</v>
      </c>
      <c r="E139" s="31" t="s">
        <v>687</v>
      </c>
      <c r="F139" s="31" t="s">
        <v>123</v>
      </c>
      <c r="G139" s="31" t="s">
        <v>562</v>
      </c>
      <c r="H139" s="31" t="s">
        <v>14534</v>
      </c>
      <c r="I139" s="38">
        <v>8.3333333333333329E-2</v>
      </c>
      <c r="J139" s="31" t="s">
        <v>22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43225</v>
      </c>
      <c r="T139" s="29"/>
    </row>
    <row r="140" spans="1:20" ht="54" customHeight="1" x14ac:dyDescent="1.05">
      <c r="A140" s="31" t="s">
        <v>14679</v>
      </c>
      <c r="B140" s="37" t="s">
        <v>14680</v>
      </c>
      <c r="C140" s="31" t="s">
        <v>14681</v>
      </c>
      <c r="D140" s="31" t="s">
        <v>14682</v>
      </c>
      <c r="E140" s="31" t="s">
        <v>687</v>
      </c>
      <c r="F140" s="31" t="s">
        <v>123</v>
      </c>
      <c r="G140" s="31" t="s">
        <v>562</v>
      </c>
      <c r="H140" s="31" t="s">
        <v>14534</v>
      </c>
      <c r="I140" s="38">
        <v>8.3333333333333329E-2</v>
      </c>
      <c r="J140" s="31" t="s">
        <v>22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43225</v>
      </c>
      <c r="T140" s="29"/>
    </row>
    <row r="141" spans="1:20" ht="54" customHeight="1" x14ac:dyDescent="1.05">
      <c r="A141" s="31" t="s">
        <v>14683</v>
      </c>
      <c r="B141" s="37" t="s">
        <v>14684</v>
      </c>
      <c r="C141" s="31" t="s">
        <v>14685</v>
      </c>
      <c r="D141" s="31" t="s">
        <v>14686</v>
      </c>
      <c r="E141" s="31" t="s">
        <v>687</v>
      </c>
      <c r="F141" s="31" t="s">
        <v>123</v>
      </c>
      <c r="G141" s="31" t="s">
        <v>562</v>
      </c>
      <c r="H141" s="31" t="s">
        <v>14534</v>
      </c>
      <c r="I141" s="38">
        <v>8.3333333333333329E-2</v>
      </c>
      <c r="J141" s="31" t="s">
        <v>22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43225</v>
      </c>
      <c r="T141" s="29"/>
    </row>
    <row r="142" spans="1:20" ht="54" customHeight="1" x14ac:dyDescent="1.05">
      <c r="A142" s="31" t="s">
        <v>14687</v>
      </c>
      <c r="B142" s="37" t="s">
        <v>4111</v>
      </c>
      <c r="C142" s="31" t="s">
        <v>14688</v>
      </c>
      <c r="D142" s="31" t="s">
        <v>14689</v>
      </c>
      <c r="E142" s="31" t="s">
        <v>687</v>
      </c>
      <c r="F142" s="31" t="s">
        <v>123</v>
      </c>
      <c r="G142" s="31" t="s">
        <v>562</v>
      </c>
      <c r="H142" s="31" t="s">
        <v>14534</v>
      </c>
      <c r="I142" s="38">
        <v>8.3333333333333329E-2</v>
      </c>
      <c r="J142" s="31" t="s">
        <v>22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43225</v>
      </c>
      <c r="T142" s="29"/>
    </row>
    <row r="143" spans="1:20" ht="54" customHeight="1" x14ac:dyDescent="1.05">
      <c r="A143" s="31" t="s">
        <v>14690</v>
      </c>
      <c r="B143" s="37" t="s">
        <v>14691</v>
      </c>
      <c r="C143" s="31" t="s">
        <v>14692</v>
      </c>
      <c r="D143" s="31" t="s">
        <v>14693</v>
      </c>
      <c r="E143" s="31" t="s">
        <v>687</v>
      </c>
      <c r="F143" s="31" t="s">
        <v>123</v>
      </c>
      <c r="G143" s="31" t="s">
        <v>562</v>
      </c>
      <c r="H143" s="31" t="s">
        <v>14534</v>
      </c>
      <c r="I143" s="38">
        <v>8.3333333333333329E-2</v>
      </c>
      <c r="J143" s="31" t="s">
        <v>22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43225</v>
      </c>
      <c r="T143" s="29"/>
    </row>
    <row r="144" spans="1:20" ht="54" customHeight="1" x14ac:dyDescent="1.05">
      <c r="A144" s="31" t="s">
        <v>14694</v>
      </c>
      <c r="B144" s="37" t="s">
        <v>14695</v>
      </c>
      <c r="C144" s="31" t="s">
        <v>14696</v>
      </c>
      <c r="D144" s="31" t="s">
        <v>14697</v>
      </c>
      <c r="E144" s="31" t="s">
        <v>687</v>
      </c>
      <c r="F144" s="31" t="s">
        <v>123</v>
      </c>
      <c r="G144" s="31" t="s">
        <v>562</v>
      </c>
      <c r="H144" s="31" t="s">
        <v>14534</v>
      </c>
      <c r="I144" s="38">
        <v>8.3333333333333329E-2</v>
      </c>
      <c r="J144" s="31" t="s">
        <v>22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43225</v>
      </c>
      <c r="T144" s="29"/>
    </row>
    <row r="145" spans="1:20" ht="54" customHeight="1" x14ac:dyDescent="1.05">
      <c r="A145" s="31" t="s">
        <v>14698</v>
      </c>
      <c r="B145" s="37" t="s">
        <v>14699</v>
      </c>
      <c r="C145" s="31" t="s">
        <v>14700</v>
      </c>
      <c r="D145" s="31" t="s">
        <v>14701</v>
      </c>
      <c r="E145" s="31" t="s">
        <v>687</v>
      </c>
      <c r="F145" s="31" t="s">
        <v>123</v>
      </c>
      <c r="G145" s="31" t="s">
        <v>562</v>
      </c>
      <c r="H145" s="31" t="s">
        <v>14534</v>
      </c>
      <c r="I145" s="38">
        <v>8.3333333333333329E-2</v>
      </c>
      <c r="J145" s="31" t="s">
        <v>22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43225</v>
      </c>
      <c r="T145" s="29"/>
    </row>
    <row r="146" spans="1:20" ht="54" customHeight="1" x14ac:dyDescent="1.05">
      <c r="A146" s="31" t="s">
        <v>14702</v>
      </c>
      <c r="B146" s="37" t="s">
        <v>12444</v>
      </c>
      <c r="C146" s="31" t="s">
        <v>14703</v>
      </c>
      <c r="D146" s="31" t="s">
        <v>14704</v>
      </c>
      <c r="E146" s="31" t="s">
        <v>687</v>
      </c>
      <c r="F146" s="31" t="s">
        <v>123</v>
      </c>
      <c r="G146" s="31" t="s">
        <v>562</v>
      </c>
      <c r="H146" s="31" t="s">
        <v>14534</v>
      </c>
      <c r="I146" s="38">
        <v>8.3333333333333329E-2</v>
      </c>
      <c r="J146" s="31" t="s">
        <v>22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43225</v>
      </c>
      <c r="T146" s="29"/>
    </row>
    <row r="147" spans="1:20" ht="54" customHeight="1" x14ac:dyDescent="1.05">
      <c r="A147" s="26" t="s">
        <v>14705</v>
      </c>
      <c r="B147" s="27" t="s">
        <v>14706</v>
      </c>
      <c r="C147" s="26" t="s">
        <v>14707</v>
      </c>
      <c r="D147" s="26" t="s">
        <v>14708</v>
      </c>
      <c r="E147" s="26" t="s">
        <v>687</v>
      </c>
      <c r="F147" s="26" t="s">
        <v>123</v>
      </c>
      <c r="G147" s="26" t="s">
        <v>562</v>
      </c>
      <c r="H147" s="26" t="s">
        <v>14534</v>
      </c>
      <c r="I147" s="28">
        <v>8.3333333333333329E-2</v>
      </c>
      <c r="J147" s="26" t="s">
        <v>22</v>
      </c>
      <c r="K147" s="26" t="s">
        <v>105</v>
      </c>
      <c r="L147" s="26" t="s">
        <v>106</v>
      </c>
      <c r="M147" s="26" t="s">
        <v>995</v>
      </c>
      <c r="N147" s="30"/>
      <c r="O147" s="30"/>
      <c r="P147" s="30"/>
      <c r="Q147" s="30"/>
      <c r="R147" s="30"/>
      <c r="S147" s="175">
        <v>43225</v>
      </c>
      <c r="T147" s="29"/>
    </row>
    <row r="148" spans="1:20" ht="54" customHeight="1" x14ac:dyDescent="1.05">
      <c r="A148" s="31" t="s">
        <v>11659</v>
      </c>
      <c r="B148" s="37" t="s">
        <v>11660</v>
      </c>
      <c r="C148" s="31" t="s">
        <v>11661</v>
      </c>
      <c r="D148" s="31" t="s">
        <v>11662</v>
      </c>
      <c r="E148" s="31" t="s">
        <v>687</v>
      </c>
      <c r="F148" s="31" t="s">
        <v>123</v>
      </c>
      <c r="G148" s="31" t="s">
        <v>562</v>
      </c>
      <c r="H148" s="31" t="s">
        <v>14534</v>
      </c>
      <c r="I148" s="38">
        <v>0.33333333333333331</v>
      </c>
      <c r="J148" s="31" t="s">
        <v>22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29"/>
    </row>
    <row r="149" spans="1:20" ht="54" customHeight="1" x14ac:dyDescent="1.05">
      <c r="A149" s="31" t="s">
        <v>11633</v>
      </c>
      <c r="B149" s="37" t="s">
        <v>1908</v>
      </c>
      <c r="C149" s="31" t="s">
        <v>11634</v>
      </c>
      <c r="D149" s="31" t="s">
        <v>11635</v>
      </c>
      <c r="E149" s="31" t="s">
        <v>687</v>
      </c>
      <c r="F149" s="31" t="s">
        <v>123</v>
      </c>
      <c r="G149" s="31" t="s">
        <v>562</v>
      </c>
      <c r="H149" s="31" t="s">
        <v>14534</v>
      </c>
      <c r="I149" s="38">
        <v>0.33333333333333331</v>
      </c>
      <c r="J149" s="31" t="s">
        <v>22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29"/>
    </row>
    <row r="150" spans="1:20" ht="54" customHeight="1" x14ac:dyDescent="1.05">
      <c r="A150" s="210" t="s">
        <v>14713</v>
      </c>
      <c r="B150" s="37" t="s">
        <v>14714</v>
      </c>
      <c r="C150" s="31" t="s">
        <v>14715</v>
      </c>
      <c r="D150" s="31" t="s">
        <v>14716</v>
      </c>
      <c r="E150" s="31" t="s">
        <v>687</v>
      </c>
      <c r="F150" s="31" t="s">
        <v>123</v>
      </c>
      <c r="G150" s="31" t="s">
        <v>562</v>
      </c>
      <c r="H150" s="31" t="s">
        <v>14534</v>
      </c>
      <c r="I150" s="38">
        <v>0.33333333333333331</v>
      </c>
      <c r="J150" s="31" t="s">
        <v>22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07">
        <v>25225</v>
      </c>
      <c r="T150" s="29"/>
    </row>
    <row r="151" spans="1:20" ht="54" customHeight="1" x14ac:dyDescent="1.05">
      <c r="A151" s="752" t="s">
        <v>15396</v>
      </c>
      <c r="B151" s="753"/>
      <c r="C151" s="753"/>
      <c r="D151" s="753"/>
      <c r="E151" s="753"/>
      <c r="F151" s="753"/>
      <c r="G151" s="753"/>
      <c r="H151" s="753"/>
      <c r="I151" s="753"/>
      <c r="J151" s="753"/>
      <c r="K151" s="753"/>
      <c r="L151" s="753"/>
      <c r="M151" s="754"/>
      <c r="N151" s="23"/>
      <c r="O151" s="23"/>
      <c r="P151" s="23"/>
      <c r="Q151" s="23"/>
      <c r="R151" s="23"/>
      <c r="S151" s="175"/>
      <c r="T151" s="29"/>
    </row>
    <row r="152" spans="1:20" ht="54" customHeight="1" x14ac:dyDescent="1.05">
      <c r="A152" s="31" t="s">
        <v>14649</v>
      </c>
      <c r="B152" s="37" t="s">
        <v>7928</v>
      </c>
      <c r="C152" s="31" t="s">
        <v>14650</v>
      </c>
      <c r="D152" s="31" t="s">
        <v>14651</v>
      </c>
      <c r="E152" s="31" t="s">
        <v>687</v>
      </c>
      <c r="F152" s="31" t="s">
        <v>123</v>
      </c>
      <c r="G152" s="31" t="s">
        <v>1127</v>
      </c>
      <c r="H152" s="31" t="s">
        <v>15049</v>
      </c>
      <c r="I152" s="38">
        <v>0.375</v>
      </c>
      <c r="J152" s="31" t="s">
        <v>22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43225</v>
      </c>
      <c r="T152" s="29"/>
    </row>
    <row r="153" spans="1:20" ht="54" customHeight="1" x14ac:dyDescent="1.05">
      <c r="A153" s="31" t="s">
        <v>14709</v>
      </c>
      <c r="B153" s="37" t="s">
        <v>14710</v>
      </c>
      <c r="C153" s="31" t="s">
        <v>14711</v>
      </c>
      <c r="D153" s="31" t="s">
        <v>14712</v>
      </c>
      <c r="E153" s="31" t="s">
        <v>687</v>
      </c>
      <c r="F153" s="31" t="s">
        <v>123</v>
      </c>
      <c r="G153" s="31" t="s">
        <v>1127</v>
      </c>
      <c r="H153" s="31" t="s">
        <v>15049</v>
      </c>
      <c r="I153" s="38">
        <v>0.375</v>
      </c>
      <c r="J153" s="31" t="s">
        <v>22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43225</v>
      </c>
      <c r="T153" s="29"/>
    </row>
    <row r="154" spans="1:20" ht="54" customHeight="1" x14ac:dyDescent="1.05">
      <c r="A154" s="31" t="s">
        <v>15191</v>
      </c>
      <c r="B154" s="37" t="s">
        <v>15192</v>
      </c>
      <c r="C154" s="31" t="s">
        <v>15193</v>
      </c>
      <c r="D154" s="31" t="s">
        <v>15194</v>
      </c>
      <c r="E154" s="31" t="s">
        <v>687</v>
      </c>
      <c r="F154" s="31" t="s">
        <v>123</v>
      </c>
      <c r="G154" s="31" t="s">
        <v>1127</v>
      </c>
      <c r="H154" s="31" t="s">
        <v>15049</v>
      </c>
      <c r="I154" s="38">
        <v>0.375</v>
      </c>
      <c r="J154" s="31" t="s">
        <v>22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43225</v>
      </c>
      <c r="T154" s="29"/>
    </row>
    <row r="155" spans="1:20" ht="54" customHeight="1" x14ac:dyDescent="1.05">
      <c r="A155" s="688" t="s">
        <v>15603</v>
      </c>
      <c r="B155" s="689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90"/>
      <c r="N155" s="23"/>
      <c r="O155" s="23"/>
      <c r="P155" s="23"/>
      <c r="Q155" s="23"/>
      <c r="R155" s="23"/>
      <c r="S155" s="29"/>
      <c r="T155" s="29"/>
    </row>
    <row r="156" spans="1:20" ht="54" customHeight="1" x14ac:dyDescent="1.05">
      <c r="A156" s="31" t="s">
        <v>15433</v>
      </c>
      <c r="B156" s="37" t="s">
        <v>15434</v>
      </c>
      <c r="C156" s="31" t="s">
        <v>15435</v>
      </c>
      <c r="D156" s="31" t="s">
        <v>15436</v>
      </c>
      <c r="E156" s="31" t="s">
        <v>101</v>
      </c>
      <c r="F156" s="31" t="s">
        <v>102</v>
      </c>
      <c r="G156" s="31" t="s">
        <v>567</v>
      </c>
      <c r="H156" s="31" t="s">
        <v>15406</v>
      </c>
      <c r="I156" s="38">
        <v>0.50694444444444442</v>
      </c>
      <c r="J156" s="31" t="s">
        <v>22</v>
      </c>
      <c r="K156" s="31" t="s">
        <v>105</v>
      </c>
      <c r="L156" s="31" t="s">
        <v>106</v>
      </c>
      <c r="M156" s="31" t="s">
        <v>491</v>
      </c>
      <c r="N156" s="23"/>
      <c r="O156" s="23"/>
      <c r="P156" s="23"/>
      <c r="Q156" s="23"/>
      <c r="R156" s="23"/>
      <c r="S156" s="29">
        <v>26000</v>
      </c>
      <c r="T156" s="29"/>
    </row>
    <row r="157" spans="1:20" ht="54" customHeight="1" x14ac:dyDescent="1.05">
      <c r="A157" s="31" t="s">
        <v>15437</v>
      </c>
      <c r="B157" s="37" t="s">
        <v>15438</v>
      </c>
      <c r="C157" s="31" t="s">
        <v>15439</v>
      </c>
      <c r="D157" s="31" t="s">
        <v>15440</v>
      </c>
      <c r="E157" s="31" t="s">
        <v>101</v>
      </c>
      <c r="F157" s="31" t="s">
        <v>102</v>
      </c>
      <c r="G157" s="31" t="s">
        <v>567</v>
      </c>
      <c r="H157" s="31" t="s">
        <v>15406</v>
      </c>
      <c r="I157" s="38">
        <v>0.50694444444444442</v>
      </c>
      <c r="J157" s="31" t="s">
        <v>22</v>
      </c>
      <c r="K157" s="31" t="s">
        <v>105</v>
      </c>
      <c r="L157" s="31" t="s">
        <v>106</v>
      </c>
      <c r="M157" s="31" t="s">
        <v>491</v>
      </c>
      <c r="N157" s="23"/>
      <c r="O157" s="23"/>
      <c r="P157" s="23"/>
      <c r="Q157" s="23"/>
      <c r="R157" s="23"/>
      <c r="S157" s="29">
        <v>26000</v>
      </c>
      <c r="T157" s="29"/>
    </row>
    <row r="158" spans="1:20" ht="54" customHeight="1" x14ac:dyDescent="1.05">
      <c r="A158" s="31" t="s">
        <v>15441</v>
      </c>
      <c r="B158" s="37" t="s">
        <v>15442</v>
      </c>
      <c r="C158" s="31" t="s">
        <v>15443</v>
      </c>
      <c r="D158" s="31" t="s">
        <v>15444</v>
      </c>
      <c r="E158" s="31" t="s">
        <v>101</v>
      </c>
      <c r="F158" s="31" t="s">
        <v>102</v>
      </c>
      <c r="G158" s="31" t="s">
        <v>567</v>
      </c>
      <c r="H158" s="31" t="s">
        <v>15406</v>
      </c>
      <c r="I158" s="38">
        <v>0.50694444444444442</v>
      </c>
      <c r="J158" s="31" t="s">
        <v>22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23"/>
      <c r="R158" s="23"/>
      <c r="S158" s="29">
        <v>26000</v>
      </c>
      <c r="T158" s="29"/>
    </row>
    <row r="159" spans="1:20" ht="54" customHeight="1" x14ac:dyDescent="1.05">
      <c r="A159" s="31" t="s">
        <v>15445</v>
      </c>
      <c r="B159" s="37" t="s">
        <v>15446</v>
      </c>
      <c r="C159" s="31" t="s">
        <v>15447</v>
      </c>
      <c r="D159" s="31" t="s">
        <v>15448</v>
      </c>
      <c r="E159" s="31" t="s">
        <v>101</v>
      </c>
      <c r="F159" s="31" t="s">
        <v>102</v>
      </c>
      <c r="G159" s="31" t="s">
        <v>567</v>
      </c>
      <c r="H159" s="31" t="s">
        <v>15406</v>
      </c>
      <c r="I159" s="38">
        <v>0.50694444444444442</v>
      </c>
      <c r="J159" s="31" t="s">
        <v>22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23"/>
      <c r="S159" s="29">
        <v>26000</v>
      </c>
      <c r="T159" s="29"/>
    </row>
    <row r="160" spans="1:20" ht="54" customHeight="1" x14ac:dyDescent="1.05">
      <c r="A160" s="31" t="s">
        <v>15449</v>
      </c>
      <c r="B160" s="37" t="s">
        <v>15450</v>
      </c>
      <c r="C160" s="31" t="s">
        <v>15451</v>
      </c>
      <c r="D160" s="31" t="s">
        <v>15452</v>
      </c>
      <c r="E160" s="31" t="s">
        <v>101</v>
      </c>
      <c r="F160" s="31" t="s">
        <v>102</v>
      </c>
      <c r="G160" s="31" t="s">
        <v>567</v>
      </c>
      <c r="H160" s="31" t="s">
        <v>15406</v>
      </c>
      <c r="I160" s="38">
        <v>0.50694444444444442</v>
      </c>
      <c r="J160" s="31" t="s">
        <v>22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23"/>
      <c r="R160" s="23"/>
      <c r="S160" s="29">
        <v>26000</v>
      </c>
      <c r="T160" s="29"/>
    </row>
    <row r="161" spans="1:20" ht="54" customHeight="1" x14ac:dyDescent="1.05">
      <c r="A161" s="31" t="s">
        <v>15453</v>
      </c>
      <c r="B161" s="37" t="s">
        <v>15454</v>
      </c>
      <c r="C161" s="31" t="s">
        <v>15455</v>
      </c>
      <c r="D161" s="31" t="s">
        <v>15456</v>
      </c>
      <c r="E161" s="31" t="s">
        <v>101</v>
      </c>
      <c r="F161" s="31" t="s">
        <v>102</v>
      </c>
      <c r="G161" s="31" t="s">
        <v>567</v>
      </c>
      <c r="H161" s="31" t="s">
        <v>15406</v>
      </c>
      <c r="I161" s="38">
        <v>0.50694444444444442</v>
      </c>
      <c r="J161" s="31" t="s">
        <v>22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23"/>
      <c r="R161" s="23"/>
      <c r="S161" s="29">
        <v>26000</v>
      </c>
      <c r="T161" s="29"/>
    </row>
    <row r="162" spans="1:20" ht="54" customHeight="1" x14ac:dyDescent="1.05">
      <c r="A162" s="26" t="s">
        <v>15457</v>
      </c>
      <c r="B162" s="27" t="s">
        <v>5948</v>
      </c>
      <c r="C162" s="31" t="s">
        <v>15458</v>
      </c>
      <c r="D162" s="26" t="s">
        <v>15459</v>
      </c>
      <c r="E162" s="26" t="s">
        <v>687</v>
      </c>
      <c r="F162" s="26" t="s">
        <v>123</v>
      </c>
      <c r="G162" s="26" t="s">
        <v>572</v>
      </c>
      <c r="H162" s="26" t="s">
        <v>15406</v>
      </c>
      <c r="I162" s="28">
        <v>0.91666666666666663</v>
      </c>
      <c r="J162" s="26" t="s">
        <v>22</v>
      </c>
      <c r="K162" s="31" t="s">
        <v>105</v>
      </c>
      <c r="L162" s="26" t="s">
        <v>106</v>
      </c>
      <c r="M162" s="26" t="s">
        <v>995</v>
      </c>
      <c r="N162" s="23"/>
      <c r="O162" s="23"/>
      <c r="P162" s="23"/>
      <c r="Q162" s="23"/>
      <c r="R162" s="23"/>
      <c r="S162" s="175">
        <v>43225</v>
      </c>
      <c r="T162" s="29"/>
    </row>
    <row r="163" spans="1:20" ht="54" customHeight="1" x14ac:dyDescent="0.7">
      <c r="A163" s="698" t="s">
        <v>15402</v>
      </c>
      <c r="B163" s="699"/>
      <c r="C163" s="699"/>
      <c r="D163" s="699"/>
      <c r="E163" s="699"/>
      <c r="F163" s="699"/>
      <c r="G163" s="699"/>
      <c r="H163" s="699"/>
      <c r="I163" s="699"/>
      <c r="J163" s="699"/>
      <c r="K163" s="699"/>
      <c r="L163" s="699"/>
      <c r="M163" s="700"/>
      <c r="N163" s="23"/>
      <c r="O163" s="23"/>
      <c r="P163" s="23"/>
      <c r="Q163" s="23"/>
      <c r="R163" s="23"/>
      <c r="S163" s="154"/>
      <c r="T163" s="29">
        <v>1310000</v>
      </c>
    </row>
    <row r="164" spans="1:20" ht="54" customHeight="1" x14ac:dyDescent="1.05">
      <c r="A164" s="688" t="s">
        <v>16735</v>
      </c>
      <c r="B164" s="689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90"/>
      <c r="N164" s="31"/>
      <c r="O164" s="31"/>
      <c r="P164" s="31"/>
      <c r="Q164" s="23"/>
      <c r="R164" s="23"/>
      <c r="S164" s="29"/>
      <c r="T164" s="29"/>
    </row>
    <row r="165" spans="1:20" ht="54" customHeight="1" x14ac:dyDescent="1.05">
      <c r="A165" s="31" t="s">
        <v>16264</v>
      </c>
      <c r="B165" s="31" t="s">
        <v>16265</v>
      </c>
      <c r="C165" s="31" t="s">
        <v>16183</v>
      </c>
      <c r="D165" s="31" t="s">
        <v>16266</v>
      </c>
      <c r="E165" s="31" t="s">
        <v>101</v>
      </c>
      <c r="F165" s="31" t="s">
        <v>102</v>
      </c>
      <c r="G165" s="31" t="s">
        <v>16267</v>
      </c>
      <c r="H165" s="31" t="s">
        <v>16186</v>
      </c>
      <c r="I165" s="31"/>
      <c r="J165" s="31" t="s">
        <v>22</v>
      </c>
      <c r="K165" s="31"/>
      <c r="L165" s="31" t="s">
        <v>106</v>
      </c>
      <c r="M165" s="31" t="s">
        <v>17247</v>
      </c>
      <c r="N165" s="31" t="s">
        <v>105</v>
      </c>
      <c r="O165" s="31"/>
      <c r="P165" s="31"/>
      <c r="Q165" s="23"/>
      <c r="R165" s="23"/>
      <c r="S165" s="29">
        <v>26400</v>
      </c>
      <c r="T165" s="29"/>
    </row>
    <row r="166" spans="1:20" ht="54" customHeight="1" x14ac:dyDescent="0.7">
      <c r="A166" s="698" t="s">
        <v>16739</v>
      </c>
      <c r="B166" s="699"/>
      <c r="C166" s="699"/>
      <c r="D166" s="699"/>
      <c r="E166" s="699"/>
      <c r="F166" s="699"/>
      <c r="G166" s="699"/>
      <c r="H166" s="699"/>
      <c r="I166" s="699"/>
      <c r="J166" s="699"/>
      <c r="K166" s="699"/>
      <c r="L166" s="699"/>
      <c r="M166" s="700"/>
      <c r="N166" s="23"/>
      <c r="O166" s="23"/>
      <c r="P166" s="23"/>
      <c r="Q166" s="23"/>
      <c r="R166" s="23"/>
      <c r="S166" s="154"/>
      <c r="T166" s="29">
        <v>349600</v>
      </c>
    </row>
    <row r="167" spans="1:20" ht="54" customHeight="1" x14ac:dyDescent="1.05">
      <c r="A167" s="704" t="s">
        <v>17937</v>
      </c>
      <c r="B167" s="705"/>
      <c r="C167" s="705"/>
      <c r="D167" s="705"/>
      <c r="E167" s="705"/>
      <c r="F167" s="705"/>
      <c r="G167" s="705"/>
      <c r="H167" s="705"/>
      <c r="I167" s="705"/>
      <c r="J167" s="705"/>
      <c r="K167" s="705"/>
      <c r="L167" s="705"/>
      <c r="M167" s="705"/>
      <c r="N167" s="706"/>
      <c r="O167" s="23"/>
      <c r="P167" s="23"/>
      <c r="Q167" s="23"/>
      <c r="R167" s="23"/>
      <c r="S167" s="29"/>
      <c r="T167" s="29"/>
    </row>
    <row r="168" spans="1:20" ht="54" customHeight="1" x14ac:dyDescent="1.05">
      <c r="A168" s="399" t="s">
        <v>17536</v>
      </c>
      <c r="B168" s="399" t="s">
        <v>17537</v>
      </c>
      <c r="C168" s="399" t="s">
        <v>17538</v>
      </c>
      <c r="D168" s="399" t="s">
        <v>17539</v>
      </c>
      <c r="E168" s="399" t="s">
        <v>101</v>
      </c>
      <c r="F168" s="399" t="s">
        <v>102</v>
      </c>
      <c r="G168" s="399" t="s">
        <v>16190</v>
      </c>
      <c r="H168" s="399" t="s">
        <v>16429</v>
      </c>
      <c r="I168" s="400">
        <v>0.375</v>
      </c>
      <c r="J168" s="399" t="s">
        <v>22</v>
      </c>
      <c r="K168" s="399" t="s">
        <v>105</v>
      </c>
      <c r="L168" s="399" t="s">
        <v>106</v>
      </c>
      <c r="M168" s="399" t="s">
        <v>15604</v>
      </c>
      <c r="N168" s="399" t="s">
        <v>491</v>
      </c>
      <c r="O168" s="23"/>
      <c r="P168" s="23"/>
      <c r="Q168" s="23"/>
      <c r="R168" s="23"/>
      <c r="S168" s="29">
        <v>26200</v>
      </c>
      <c r="T168" s="29"/>
    </row>
    <row r="169" spans="1:20" ht="54" customHeight="1" x14ac:dyDescent="1.05">
      <c r="A169" s="399" t="s">
        <v>17540</v>
      </c>
      <c r="B169" s="399" t="s">
        <v>17541</v>
      </c>
      <c r="C169" s="399" t="s">
        <v>17542</v>
      </c>
      <c r="D169" s="399" t="s">
        <v>17543</v>
      </c>
      <c r="E169" s="399" t="s">
        <v>101</v>
      </c>
      <c r="F169" s="399" t="s">
        <v>102</v>
      </c>
      <c r="G169" s="399" t="s">
        <v>16190</v>
      </c>
      <c r="H169" s="399" t="s">
        <v>16429</v>
      </c>
      <c r="I169" s="400">
        <v>0.375</v>
      </c>
      <c r="J169" s="399" t="s">
        <v>22</v>
      </c>
      <c r="K169" s="399" t="s">
        <v>105</v>
      </c>
      <c r="L169" s="399" t="s">
        <v>106</v>
      </c>
      <c r="M169" s="399" t="s">
        <v>15604</v>
      </c>
      <c r="N169" s="399" t="s">
        <v>491</v>
      </c>
      <c r="O169" s="23"/>
      <c r="P169" s="23"/>
      <c r="Q169" s="23"/>
      <c r="R169" s="23"/>
      <c r="S169" s="29">
        <v>26200</v>
      </c>
      <c r="T169" s="29"/>
    </row>
    <row r="170" spans="1:20" ht="54" customHeight="1" x14ac:dyDescent="0.7">
      <c r="A170" s="698" t="s">
        <v>17966</v>
      </c>
      <c r="B170" s="699"/>
      <c r="C170" s="699"/>
      <c r="D170" s="699"/>
      <c r="E170" s="699"/>
      <c r="F170" s="699"/>
      <c r="G170" s="699"/>
      <c r="H170" s="699"/>
      <c r="I170" s="699"/>
      <c r="J170" s="699"/>
      <c r="K170" s="699"/>
      <c r="L170" s="699"/>
      <c r="M170" s="700"/>
      <c r="N170" s="213"/>
      <c r="O170" s="213"/>
      <c r="P170" s="213"/>
      <c r="Q170" s="213"/>
      <c r="R170" s="213"/>
      <c r="S170" s="298"/>
      <c r="T170" s="29">
        <v>300000</v>
      </c>
    </row>
    <row r="171" spans="1:20" ht="54" customHeight="1" x14ac:dyDescent="1.05">
      <c r="A171" s="688" t="s">
        <v>19287</v>
      </c>
      <c r="B171" s="689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90"/>
      <c r="N171" s="23"/>
      <c r="O171" s="23"/>
      <c r="P171" s="23"/>
      <c r="Q171" s="23"/>
      <c r="R171" s="23"/>
      <c r="S171" s="29"/>
      <c r="T171" s="29"/>
    </row>
    <row r="172" spans="1:20" ht="54" customHeight="1" x14ac:dyDescent="1.05">
      <c r="A172" s="31" t="s">
        <v>18867</v>
      </c>
      <c r="B172" s="31" t="s">
        <v>18868</v>
      </c>
      <c r="C172" s="31" t="s">
        <v>18869</v>
      </c>
      <c r="D172" s="31" t="s">
        <v>18870</v>
      </c>
      <c r="E172" s="31" t="s">
        <v>101</v>
      </c>
      <c r="F172" s="31" t="s">
        <v>102</v>
      </c>
      <c r="G172" s="31" t="s">
        <v>16270</v>
      </c>
      <c r="H172" s="31" t="s">
        <v>16649</v>
      </c>
      <c r="I172" s="38">
        <v>8.3333333333333329E-2</v>
      </c>
      <c r="J172" s="31" t="s">
        <v>22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23"/>
      <c r="R172" s="23"/>
      <c r="S172" s="29">
        <v>22200</v>
      </c>
      <c r="T172" s="29"/>
    </row>
    <row r="173" spans="1:20" ht="54" customHeight="1" x14ac:dyDescent="1.3">
      <c r="A173" s="679" t="s">
        <v>20595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1"/>
      <c r="N173" s="23"/>
      <c r="O173" s="23"/>
      <c r="P173" s="23"/>
      <c r="Q173" s="23"/>
      <c r="R173" s="23"/>
      <c r="S173" s="29"/>
      <c r="T173" s="170"/>
    </row>
    <row r="174" spans="1:20" ht="54" customHeight="1" x14ac:dyDescent="1.3">
      <c r="A174" s="31" t="s">
        <v>20082</v>
      </c>
      <c r="B174" s="31" t="s">
        <v>487</v>
      </c>
      <c r="C174" s="31" t="s">
        <v>20083</v>
      </c>
      <c r="D174" s="31" t="s">
        <v>20084</v>
      </c>
      <c r="E174" s="31" t="s">
        <v>101</v>
      </c>
      <c r="F174" s="31" t="s">
        <v>102</v>
      </c>
      <c r="G174" s="31" t="s">
        <v>16190</v>
      </c>
      <c r="H174" s="31" t="s">
        <v>17640</v>
      </c>
      <c r="I174" s="38">
        <v>0.375</v>
      </c>
      <c r="J174" s="31" t="s">
        <v>22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23"/>
      <c r="R174" s="23"/>
      <c r="S174" s="29">
        <v>26200</v>
      </c>
      <c r="T174" s="170"/>
    </row>
    <row r="175" spans="1:20" ht="54" customHeight="1" x14ac:dyDescent="1.3">
      <c r="A175" s="685" t="s">
        <v>20643</v>
      </c>
      <c r="B175" s="686"/>
      <c r="C175" s="686"/>
      <c r="D175" s="686"/>
      <c r="E175" s="686"/>
      <c r="F175" s="686"/>
      <c r="G175" s="686"/>
      <c r="H175" s="686"/>
      <c r="I175" s="686"/>
      <c r="J175" s="686"/>
      <c r="K175" s="686"/>
      <c r="L175" s="686"/>
      <c r="M175" s="687"/>
      <c r="N175" s="23"/>
      <c r="O175" s="23"/>
      <c r="P175" s="23"/>
      <c r="Q175" s="23"/>
      <c r="R175" s="23"/>
      <c r="S175" s="29"/>
      <c r="T175" s="29">
        <v>300000</v>
      </c>
    </row>
    <row r="176" spans="1:20" ht="54" customHeight="1" x14ac:dyDescent="1.05">
      <c r="A176" s="688" t="s">
        <v>21789</v>
      </c>
      <c r="B176" s="689"/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90"/>
      <c r="N176" s="23"/>
      <c r="O176" s="23"/>
      <c r="P176" s="23"/>
      <c r="Q176" s="23"/>
      <c r="R176" s="23"/>
      <c r="S176" s="29"/>
      <c r="T176" s="169"/>
    </row>
    <row r="177" spans="1:20" ht="54" customHeight="1" x14ac:dyDescent="1.05">
      <c r="A177" s="31" t="s">
        <v>21209</v>
      </c>
      <c r="B177" s="31" t="s">
        <v>21210</v>
      </c>
      <c r="C177" s="31" t="s">
        <v>21211</v>
      </c>
      <c r="D177" s="31" t="s">
        <v>21212</v>
      </c>
      <c r="E177" s="31" t="s">
        <v>687</v>
      </c>
      <c r="F177" s="31" t="s">
        <v>123</v>
      </c>
      <c r="G177" s="31" t="s">
        <v>16248</v>
      </c>
      <c r="H177" s="31" t="s">
        <v>16967</v>
      </c>
      <c r="I177" s="38">
        <v>0.83333333333333337</v>
      </c>
      <c r="J177" s="31" t="s">
        <v>22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43425</v>
      </c>
      <c r="T177" s="169"/>
    </row>
    <row r="178" spans="1:20" ht="54" customHeight="1" x14ac:dyDescent="1.05">
      <c r="A178" s="31" t="s">
        <v>21213</v>
      </c>
      <c r="B178" s="31" t="s">
        <v>4239</v>
      </c>
      <c r="C178" s="31" t="s">
        <v>21214</v>
      </c>
      <c r="D178" s="31" t="s">
        <v>21215</v>
      </c>
      <c r="E178" s="31" t="s">
        <v>687</v>
      </c>
      <c r="F178" s="31" t="s">
        <v>123</v>
      </c>
      <c r="G178" s="31" t="s">
        <v>16248</v>
      </c>
      <c r="H178" s="31" t="s">
        <v>16967</v>
      </c>
      <c r="I178" s="38">
        <v>0.83333333333333337</v>
      </c>
      <c r="J178" s="31" t="s">
        <v>22</v>
      </c>
      <c r="K178" s="31" t="s">
        <v>105</v>
      </c>
      <c r="L178" s="31" t="s">
        <v>106</v>
      </c>
      <c r="M178" s="31" t="s">
        <v>995</v>
      </c>
      <c r="N178" s="23"/>
      <c r="O178" s="23"/>
      <c r="P178" s="23"/>
      <c r="Q178" s="23"/>
      <c r="R178" s="23"/>
      <c r="S178" s="29">
        <v>43425</v>
      </c>
      <c r="T178" s="169"/>
    </row>
    <row r="179" spans="1:20" ht="54" customHeight="1" x14ac:dyDescent="1.05">
      <c r="A179" s="31" t="s">
        <v>21216</v>
      </c>
      <c r="B179" s="31" t="s">
        <v>21217</v>
      </c>
      <c r="C179" s="31" t="s">
        <v>21218</v>
      </c>
      <c r="D179" s="31" t="s">
        <v>21219</v>
      </c>
      <c r="E179" s="31" t="s">
        <v>687</v>
      </c>
      <c r="F179" s="31" t="s">
        <v>123</v>
      </c>
      <c r="G179" s="31" t="s">
        <v>16248</v>
      </c>
      <c r="H179" s="31" t="s">
        <v>16967</v>
      </c>
      <c r="I179" s="38">
        <v>0.83333333333333337</v>
      </c>
      <c r="J179" s="31" t="s">
        <v>22</v>
      </c>
      <c r="K179" s="31" t="s">
        <v>105</v>
      </c>
      <c r="L179" s="31" t="s">
        <v>106</v>
      </c>
      <c r="M179" s="31" t="s">
        <v>995</v>
      </c>
      <c r="N179" s="23"/>
      <c r="O179" s="23"/>
      <c r="P179" s="23"/>
      <c r="Q179" s="23"/>
      <c r="R179" s="23"/>
      <c r="S179" s="29">
        <v>43425</v>
      </c>
      <c r="T179" s="169"/>
    </row>
    <row r="180" spans="1:20" ht="54" customHeight="1" x14ac:dyDescent="1.05">
      <c r="A180" s="31" t="s">
        <v>21220</v>
      </c>
      <c r="B180" s="31" t="s">
        <v>21221</v>
      </c>
      <c r="C180" s="31" t="s">
        <v>21222</v>
      </c>
      <c r="D180" s="31" t="s">
        <v>21223</v>
      </c>
      <c r="E180" s="31" t="s">
        <v>687</v>
      </c>
      <c r="F180" s="31" t="s">
        <v>123</v>
      </c>
      <c r="G180" s="31" t="s">
        <v>16248</v>
      </c>
      <c r="H180" s="31" t="s">
        <v>16967</v>
      </c>
      <c r="I180" s="38">
        <v>0.83333333333333337</v>
      </c>
      <c r="J180" s="31" t="s">
        <v>22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43425</v>
      </c>
      <c r="T180" s="169"/>
    </row>
    <row r="181" spans="1:20" ht="54" customHeight="1" x14ac:dyDescent="1.05">
      <c r="A181" s="31" t="s">
        <v>21224</v>
      </c>
      <c r="B181" s="31" t="s">
        <v>896</v>
      </c>
      <c r="C181" s="31" t="s">
        <v>21225</v>
      </c>
      <c r="D181" s="31" t="s">
        <v>21226</v>
      </c>
      <c r="E181" s="31" t="s">
        <v>687</v>
      </c>
      <c r="F181" s="31" t="s">
        <v>123</v>
      </c>
      <c r="G181" s="31" t="s">
        <v>16248</v>
      </c>
      <c r="H181" s="31" t="s">
        <v>16967</v>
      </c>
      <c r="I181" s="38">
        <v>0.83333333333333337</v>
      </c>
      <c r="J181" s="31" t="s">
        <v>22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43425</v>
      </c>
      <c r="T181" s="169"/>
    </row>
    <row r="182" spans="1:20" ht="54" customHeight="1" x14ac:dyDescent="1.05">
      <c r="A182" s="31" t="s">
        <v>21227</v>
      </c>
      <c r="B182" s="31" t="s">
        <v>21228</v>
      </c>
      <c r="C182" s="31" t="s">
        <v>21229</v>
      </c>
      <c r="D182" s="31" t="s">
        <v>21230</v>
      </c>
      <c r="E182" s="31" t="s">
        <v>687</v>
      </c>
      <c r="F182" s="31" t="s">
        <v>123</v>
      </c>
      <c r="G182" s="31" t="s">
        <v>16248</v>
      </c>
      <c r="H182" s="31" t="s">
        <v>16967</v>
      </c>
      <c r="I182" s="38">
        <v>0.83333333333333337</v>
      </c>
      <c r="J182" s="31" t="s">
        <v>22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43425</v>
      </c>
      <c r="T182" s="169"/>
    </row>
    <row r="183" spans="1:20" ht="54" customHeight="1" x14ac:dyDescent="1.05">
      <c r="A183" s="31" t="s">
        <v>21231</v>
      </c>
      <c r="B183" s="31" t="s">
        <v>21232</v>
      </c>
      <c r="C183" s="31" t="s">
        <v>21233</v>
      </c>
      <c r="D183" s="31" t="s">
        <v>21234</v>
      </c>
      <c r="E183" s="31" t="s">
        <v>687</v>
      </c>
      <c r="F183" s="31" t="s">
        <v>123</v>
      </c>
      <c r="G183" s="31" t="s">
        <v>16248</v>
      </c>
      <c r="H183" s="31" t="s">
        <v>16967</v>
      </c>
      <c r="I183" s="38">
        <v>0.83333333333333337</v>
      </c>
      <c r="J183" s="31" t="s">
        <v>22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169"/>
    </row>
    <row r="184" spans="1:20" ht="54" customHeight="1" x14ac:dyDescent="1.05">
      <c r="A184" s="31" t="s">
        <v>21235</v>
      </c>
      <c r="B184" s="31" t="s">
        <v>21236</v>
      </c>
      <c r="C184" s="31" t="s">
        <v>21237</v>
      </c>
      <c r="D184" s="31" t="s">
        <v>21238</v>
      </c>
      <c r="E184" s="31" t="s">
        <v>687</v>
      </c>
      <c r="F184" s="31" t="s">
        <v>123</v>
      </c>
      <c r="G184" s="31" t="s">
        <v>16248</v>
      </c>
      <c r="H184" s="31" t="s">
        <v>16967</v>
      </c>
      <c r="I184" s="38">
        <v>0.83333333333333337</v>
      </c>
      <c r="J184" s="31" t="s">
        <v>22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43425</v>
      </c>
      <c r="T184" s="169"/>
    </row>
    <row r="185" spans="1:20" ht="54" customHeight="1" x14ac:dyDescent="1.05">
      <c r="A185" s="31" t="s">
        <v>21239</v>
      </c>
      <c r="B185" s="31" t="s">
        <v>3010</v>
      </c>
      <c r="C185" s="31" t="s">
        <v>21240</v>
      </c>
      <c r="D185" s="31" t="s">
        <v>21241</v>
      </c>
      <c r="E185" s="31" t="s">
        <v>687</v>
      </c>
      <c r="F185" s="31" t="s">
        <v>123</v>
      </c>
      <c r="G185" s="31" t="s">
        <v>16248</v>
      </c>
      <c r="H185" s="31" t="s">
        <v>16967</v>
      </c>
      <c r="I185" s="38">
        <v>0.83333333333333337</v>
      </c>
      <c r="J185" s="31" t="s">
        <v>22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169"/>
    </row>
    <row r="186" spans="1:20" ht="54" customHeight="1" x14ac:dyDescent="1.05">
      <c r="A186" s="31" t="s">
        <v>21242</v>
      </c>
      <c r="B186" s="31" t="s">
        <v>13084</v>
      </c>
      <c r="C186" s="31" t="s">
        <v>21243</v>
      </c>
      <c r="D186" s="31" t="s">
        <v>21244</v>
      </c>
      <c r="E186" s="31" t="s">
        <v>687</v>
      </c>
      <c r="F186" s="31" t="s">
        <v>123</v>
      </c>
      <c r="G186" s="31" t="s">
        <v>16248</v>
      </c>
      <c r="H186" s="31" t="s">
        <v>16967</v>
      </c>
      <c r="I186" s="38">
        <v>0.83333333333333337</v>
      </c>
      <c r="J186" s="31" t="s">
        <v>22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169"/>
    </row>
    <row r="187" spans="1:20" ht="54" customHeight="1" x14ac:dyDescent="1.05">
      <c r="A187" s="31" t="s">
        <v>21245</v>
      </c>
      <c r="B187" s="31" t="s">
        <v>21246</v>
      </c>
      <c r="C187" s="31" t="s">
        <v>21247</v>
      </c>
      <c r="D187" s="31" t="s">
        <v>21248</v>
      </c>
      <c r="E187" s="31" t="s">
        <v>687</v>
      </c>
      <c r="F187" s="31" t="s">
        <v>123</v>
      </c>
      <c r="G187" s="31" t="s">
        <v>16248</v>
      </c>
      <c r="H187" s="31" t="s">
        <v>16967</v>
      </c>
      <c r="I187" s="38">
        <v>0.83333333333333337</v>
      </c>
      <c r="J187" s="31" t="s">
        <v>22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169"/>
    </row>
    <row r="188" spans="1:20" ht="54" customHeight="1" x14ac:dyDescent="1.05">
      <c r="A188" s="31" t="s">
        <v>21249</v>
      </c>
      <c r="B188" s="31" t="s">
        <v>21250</v>
      </c>
      <c r="C188" s="31" t="s">
        <v>21251</v>
      </c>
      <c r="D188" s="31" t="s">
        <v>21252</v>
      </c>
      <c r="E188" s="31" t="s">
        <v>687</v>
      </c>
      <c r="F188" s="31" t="s">
        <v>123</v>
      </c>
      <c r="G188" s="31" t="s">
        <v>16248</v>
      </c>
      <c r="H188" s="31" t="s">
        <v>16967</v>
      </c>
      <c r="I188" s="38">
        <v>0.83333333333333337</v>
      </c>
      <c r="J188" s="31" t="s">
        <v>22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169"/>
    </row>
    <row r="189" spans="1:20" ht="54" customHeight="1" x14ac:dyDescent="1.3">
      <c r="A189" s="685" t="s">
        <v>21798</v>
      </c>
      <c r="B189" s="686"/>
      <c r="C189" s="686"/>
      <c r="D189" s="686"/>
      <c r="E189" s="686"/>
      <c r="F189" s="686"/>
      <c r="G189" s="686"/>
      <c r="H189" s="686"/>
      <c r="I189" s="686"/>
      <c r="J189" s="686"/>
      <c r="K189" s="686"/>
      <c r="L189" s="686"/>
      <c r="M189" s="687"/>
      <c r="N189" s="23"/>
      <c r="O189" s="23"/>
      <c r="P189" s="23"/>
      <c r="Q189" s="23"/>
      <c r="R189" s="23"/>
      <c r="S189" s="29"/>
      <c r="T189" s="29">
        <v>519600</v>
      </c>
    </row>
    <row r="190" spans="1:20" ht="54" customHeight="1" x14ac:dyDescent="1.3">
      <c r="A190" s="679" t="s">
        <v>22223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1"/>
      <c r="N190" s="23"/>
      <c r="O190" s="23"/>
      <c r="P190" s="23"/>
      <c r="Q190" s="23"/>
      <c r="R190" s="23"/>
      <c r="S190" s="29"/>
      <c r="T190" s="31"/>
    </row>
    <row r="191" spans="1:20" ht="54" customHeight="1" x14ac:dyDescent="1.05">
      <c r="A191" s="31" t="s">
        <v>21882</v>
      </c>
      <c r="B191" s="31" t="s">
        <v>8707</v>
      </c>
      <c r="C191" s="31" t="s">
        <v>21883</v>
      </c>
      <c r="D191" s="31" t="s">
        <v>21884</v>
      </c>
      <c r="E191" s="31" t="s">
        <v>687</v>
      </c>
      <c r="F191" s="31" t="s">
        <v>123</v>
      </c>
      <c r="G191" s="31" t="s">
        <v>16248</v>
      </c>
      <c r="H191" s="31" t="s">
        <v>18842</v>
      </c>
      <c r="I191" s="38">
        <v>0.41666666666666669</v>
      </c>
      <c r="J191" s="31" t="s">
        <v>22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31"/>
    </row>
    <row r="192" spans="1:20" ht="54" customHeight="1" x14ac:dyDescent="1.05">
      <c r="A192" s="31" t="s">
        <v>21885</v>
      </c>
      <c r="B192" s="31" t="s">
        <v>21886</v>
      </c>
      <c r="C192" s="31" t="s">
        <v>21887</v>
      </c>
      <c r="D192" s="31" t="s">
        <v>21888</v>
      </c>
      <c r="E192" s="31" t="s">
        <v>687</v>
      </c>
      <c r="F192" s="31" t="s">
        <v>123</v>
      </c>
      <c r="G192" s="31" t="s">
        <v>16248</v>
      </c>
      <c r="H192" s="31" t="s">
        <v>18842</v>
      </c>
      <c r="I192" s="38">
        <v>0.41666666666666669</v>
      </c>
      <c r="J192" s="31" t="s">
        <v>22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43425</v>
      </c>
      <c r="T192" s="31"/>
    </row>
    <row r="193" spans="1:20" ht="54" customHeight="1" x14ac:dyDescent="1.05">
      <c r="A193" s="31" t="s">
        <v>21889</v>
      </c>
      <c r="B193" s="31" t="s">
        <v>14074</v>
      </c>
      <c r="C193" s="31" t="s">
        <v>21890</v>
      </c>
      <c r="D193" s="31" t="s">
        <v>21891</v>
      </c>
      <c r="E193" s="31" t="s">
        <v>687</v>
      </c>
      <c r="F193" s="31" t="s">
        <v>123</v>
      </c>
      <c r="G193" s="31" t="s">
        <v>16248</v>
      </c>
      <c r="H193" s="31" t="s">
        <v>18842</v>
      </c>
      <c r="I193" s="38">
        <v>0.41666666666666669</v>
      </c>
      <c r="J193" s="31" t="s">
        <v>22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43425</v>
      </c>
      <c r="T193" s="31"/>
    </row>
    <row r="194" spans="1:20" ht="54" customHeight="1" x14ac:dyDescent="1.05">
      <c r="A194" s="31" t="s">
        <v>21892</v>
      </c>
      <c r="B194" s="31" t="s">
        <v>6750</v>
      </c>
      <c r="C194" s="31" t="s">
        <v>21893</v>
      </c>
      <c r="D194" s="31" t="s">
        <v>21894</v>
      </c>
      <c r="E194" s="31" t="s">
        <v>687</v>
      </c>
      <c r="F194" s="31" t="s">
        <v>123</v>
      </c>
      <c r="G194" s="31" t="s">
        <v>16248</v>
      </c>
      <c r="H194" s="31" t="s">
        <v>18842</v>
      </c>
      <c r="I194" s="38">
        <v>0.41666666666666669</v>
      </c>
      <c r="J194" s="31" t="s">
        <v>22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31"/>
    </row>
    <row r="195" spans="1:20" ht="54" customHeight="1" x14ac:dyDescent="1.05">
      <c r="A195" s="31" t="s">
        <v>21895</v>
      </c>
      <c r="B195" s="31" t="s">
        <v>21896</v>
      </c>
      <c r="C195" s="31" t="s">
        <v>21897</v>
      </c>
      <c r="D195" s="31" t="s">
        <v>21898</v>
      </c>
      <c r="E195" s="31" t="s">
        <v>687</v>
      </c>
      <c r="F195" s="31" t="s">
        <v>123</v>
      </c>
      <c r="G195" s="31" t="s">
        <v>16248</v>
      </c>
      <c r="H195" s="31" t="s">
        <v>18842</v>
      </c>
      <c r="I195" s="38">
        <v>0.41666666666666669</v>
      </c>
      <c r="J195" s="31" t="s">
        <v>22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43425</v>
      </c>
      <c r="T195" s="31"/>
    </row>
    <row r="196" spans="1:20" ht="54" customHeight="1" x14ac:dyDescent="1.05">
      <c r="A196" s="31" t="s">
        <v>21899</v>
      </c>
      <c r="B196" s="31" t="s">
        <v>21900</v>
      </c>
      <c r="C196" s="31" t="s">
        <v>21901</v>
      </c>
      <c r="D196" s="31" t="s">
        <v>21902</v>
      </c>
      <c r="E196" s="31" t="s">
        <v>687</v>
      </c>
      <c r="F196" s="31" t="s">
        <v>123</v>
      </c>
      <c r="G196" s="31" t="s">
        <v>16248</v>
      </c>
      <c r="H196" s="31" t="s">
        <v>18842</v>
      </c>
      <c r="I196" s="38">
        <v>0.41666666666666669</v>
      </c>
      <c r="J196" s="31" t="s">
        <v>22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43425</v>
      </c>
      <c r="T196" s="31"/>
    </row>
    <row r="197" spans="1:20" ht="54" customHeight="1" x14ac:dyDescent="1.05">
      <c r="A197" s="31" t="s">
        <v>21903</v>
      </c>
      <c r="B197" s="31" t="s">
        <v>21904</v>
      </c>
      <c r="C197" s="31" t="s">
        <v>21905</v>
      </c>
      <c r="D197" s="31" t="s">
        <v>21906</v>
      </c>
      <c r="E197" s="31" t="s">
        <v>687</v>
      </c>
      <c r="F197" s="31" t="s">
        <v>123</v>
      </c>
      <c r="G197" s="31" t="s">
        <v>16248</v>
      </c>
      <c r="H197" s="31" t="s">
        <v>18842</v>
      </c>
      <c r="I197" s="38">
        <v>0.41666666666666669</v>
      </c>
      <c r="J197" s="31" t="s">
        <v>22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43425</v>
      </c>
      <c r="T197" s="31"/>
    </row>
    <row r="198" spans="1:20" ht="54" customHeight="1" x14ac:dyDescent="1.05">
      <c r="A198" s="688" t="s">
        <v>22805</v>
      </c>
      <c r="B198" s="689"/>
      <c r="C198" s="689"/>
      <c r="D198" s="689"/>
      <c r="E198" s="689"/>
      <c r="F198" s="689"/>
      <c r="G198" s="689"/>
      <c r="H198" s="689"/>
      <c r="I198" s="689"/>
      <c r="J198" s="689"/>
      <c r="K198" s="689"/>
      <c r="L198" s="689"/>
      <c r="M198" s="690"/>
      <c r="N198" s="23"/>
      <c r="O198" s="23"/>
      <c r="P198" s="23"/>
      <c r="Q198" s="23"/>
      <c r="R198" s="23"/>
      <c r="S198" s="29"/>
      <c r="T198" s="31"/>
    </row>
    <row r="199" spans="1:20" ht="54" customHeight="1" x14ac:dyDescent="1.05">
      <c r="A199" s="31" t="s">
        <v>22345</v>
      </c>
      <c r="B199" s="31" t="s">
        <v>22346</v>
      </c>
      <c r="C199" s="31" t="s">
        <v>22347</v>
      </c>
      <c r="D199" s="31" t="s">
        <v>22348</v>
      </c>
      <c r="E199" s="31" t="s">
        <v>687</v>
      </c>
      <c r="F199" s="31" t="s">
        <v>123</v>
      </c>
      <c r="G199" s="31" t="s">
        <v>16504</v>
      </c>
      <c r="H199" s="31" t="s">
        <v>17126</v>
      </c>
      <c r="I199" s="38">
        <v>0.70833333333333337</v>
      </c>
      <c r="J199" s="31" t="s">
        <v>22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31"/>
    </row>
    <row r="200" spans="1:20" ht="54" customHeight="1" x14ac:dyDescent="1.05">
      <c r="A200" s="31" t="s">
        <v>22349</v>
      </c>
      <c r="B200" s="31" t="s">
        <v>22350</v>
      </c>
      <c r="C200" s="31" t="s">
        <v>22351</v>
      </c>
      <c r="D200" s="31" t="s">
        <v>22352</v>
      </c>
      <c r="E200" s="31" t="s">
        <v>687</v>
      </c>
      <c r="F200" s="31" t="s">
        <v>123</v>
      </c>
      <c r="G200" s="31" t="s">
        <v>16504</v>
      </c>
      <c r="H200" s="31" t="s">
        <v>17126</v>
      </c>
      <c r="I200" s="38">
        <v>0.70833333333333337</v>
      </c>
      <c r="J200" s="31" t="s">
        <v>22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31"/>
    </row>
    <row r="201" spans="1:20" ht="54" customHeight="1" x14ac:dyDescent="1.05">
      <c r="A201" s="31" t="s">
        <v>22353</v>
      </c>
      <c r="B201" s="31" t="s">
        <v>22354</v>
      </c>
      <c r="C201" s="31" t="s">
        <v>22355</v>
      </c>
      <c r="D201" s="31" t="s">
        <v>22356</v>
      </c>
      <c r="E201" s="31" t="s">
        <v>687</v>
      </c>
      <c r="F201" s="31" t="s">
        <v>123</v>
      </c>
      <c r="G201" s="31" t="s">
        <v>16504</v>
      </c>
      <c r="H201" s="31" t="s">
        <v>17126</v>
      </c>
      <c r="I201" s="38">
        <v>0.70833333333333337</v>
      </c>
      <c r="J201" s="31" t="s">
        <v>22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31"/>
    </row>
    <row r="202" spans="1:20" ht="54" customHeight="1" x14ac:dyDescent="1.05">
      <c r="A202" s="31" t="s">
        <v>22357</v>
      </c>
      <c r="B202" s="31" t="s">
        <v>22358</v>
      </c>
      <c r="C202" s="31" t="s">
        <v>22359</v>
      </c>
      <c r="D202" s="31" t="s">
        <v>22360</v>
      </c>
      <c r="E202" s="31" t="s">
        <v>687</v>
      </c>
      <c r="F202" s="31" t="s">
        <v>123</v>
      </c>
      <c r="G202" s="31" t="s">
        <v>16504</v>
      </c>
      <c r="H202" s="31" t="s">
        <v>17126</v>
      </c>
      <c r="I202" s="38">
        <v>0.70833333333333337</v>
      </c>
      <c r="J202" s="31" t="s">
        <v>22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20" ht="54" customHeight="1" x14ac:dyDescent="1.05">
      <c r="A203" s="31" t="s">
        <v>22361</v>
      </c>
      <c r="B203" s="31" t="s">
        <v>22362</v>
      </c>
      <c r="C203" s="31" t="s">
        <v>22363</v>
      </c>
      <c r="D203" s="31" t="s">
        <v>22364</v>
      </c>
      <c r="E203" s="31" t="s">
        <v>687</v>
      </c>
      <c r="F203" s="31" t="s">
        <v>123</v>
      </c>
      <c r="G203" s="31" t="s">
        <v>16504</v>
      </c>
      <c r="H203" s="31" t="s">
        <v>17126</v>
      </c>
      <c r="I203" s="38">
        <v>0.70833333333333337</v>
      </c>
      <c r="J203" s="31" t="s">
        <v>22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20" ht="54" customHeight="1" x14ac:dyDescent="1.05">
      <c r="A204" s="31" t="s">
        <v>22365</v>
      </c>
      <c r="B204" s="31" t="s">
        <v>22366</v>
      </c>
      <c r="C204" s="31" t="s">
        <v>22367</v>
      </c>
      <c r="D204" s="31" t="s">
        <v>22368</v>
      </c>
      <c r="E204" s="31" t="s">
        <v>687</v>
      </c>
      <c r="F204" s="31" t="s">
        <v>123</v>
      </c>
      <c r="G204" s="31" t="s">
        <v>16248</v>
      </c>
      <c r="H204" s="31" t="s">
        <v>18842</v>
      </c>
      <c r="I204" s="38">
        <v>0.41666666666666669</v>
      </c>
      <c r="J204" s="31" t="s">
        <v>22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31"/>
    </row>
    <row r="205" spans="1:20" ht="54" customHeight="1" x14ac:dyDescent="1.05">
      <c r="A205" s="31" t="s">
        <v>22369</v>
      </c>
      <c r="B205" s="31" t="s">
        <v>22370</v>
      </c>
      <c r="C205" s="31" t="s">
        <v>22371</v>
      </c>
      <c r="D205" s="31" t="s">
        <v>22372</v>
      </c>
      <c r="E205" s="31" t="s">
        <v>687</v>
      </c>
      <c r="F205" s="31" t="s">
        <v>123</v>
      </c>
      <c r="G205" s="31" t="s">
        <v>16248</v>
      </c>
      <c r="H205" s="31" t="s">
        <v>18842</v>
      </c>
      <c r="I205" s="38">
        <v>0.41666666666666669</v>
      </c>
      <c r="J205" s="31" t="s">
        <v>22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31"/>
    </row>
    <row r="206" spans="1:20" ht="54" customHeight="1" x14ac:dyDescent="1.3">
      <c r="A206" s="685" t="s">
        <v>22228</v>
      </c>
      <c r="B206" s="686"/>
      <c r="C206" s="686"/>
      <c r="D206" s="686"/>
      <c r="E206" s="686"/>
      <c r="F206" s="686"/>
      <c r="G206" s="686"/>
      <c r="H206" s="686"/>
      <c r="I206" s="686"/>
      <c r="J206" s="686"/>
      <c r="K206" s="686"/>
      <c r="L206" s="686"/>
      <c r="M206" s="687"/>
      <c r="N206" s="23"/>
      <c r="O206" s="23"/>
      <c r="P206" s="23"/>
      <c r="Q206" s="23"/>
      <c r="R206" s="23"/>
      <c r="S206" s="29"/>
      <c r="T206" s="29">
        <v>270000</v>
      </c>
    </row>
    <row r="207" spans="1:20" ht="54" customHeight="1" x14ac:dyDescent="1.3">
      <c r="A207" s="685" t="s">
        <v>22966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7"/>
      <c r="N207" s="23"/>
      <c r="O207" s="23"/>
      <c r="P207" s="23"/>
      <c r="Q207" s="23"/>
      <c r="R207" s="23"/>
      <c r="S207" s="29"/>
      <c r="T207" s="29">
        <v>120000</v>
      </c>
    </row>
    <row r="208" spans="1:20" ht="54" customHeight="1" x14ac:dyDescent="1.3">
      <c r="A208" s="679" t="s">
        <v>23941</v>
      </c>
      <c r="B208" s="680"/>
      <c r="C208" s="680"/>
      <c r="D208" s="680"/>
      <c r="E208" s="680"/>
      <c r="F208" s="680"/>
      <c r="G208" s="680"/>
      <c r="H208" s="680"/>
      <c r="I208" s="680"/>
      <c r="J208" s="680"/>
      <c r="K208" s="680"/>
      <c r="L208" s="680"/>
      <c r="M208" s="681"/>
      <c r="N208" s="23"/>
      <c r="O208" s="23"/>
      <c r="P208" s="23"/>
      <c r="Q208" s="23"/>
      <c r="R208" s="23"/>
      <c r="S208" s="29"/>
      <c r="T208" s="31"/>
    </row>
    <row r="209" spans="1:20" ht="54" customHeight="1" x14ac:dyDescent="1.05">
      <c r="A209" s="31" t="s">
        <v>24174</v>
      </c>
      <c r="B209" s="31" t="s">
        <v>24175</v>
      </c>
      <c r="C209" s="31" t="s">
        <v>24176</v>
      </c>
      <c r="D209" s="31" t="s">
        <v>24177</v>
      </c>
      <c r="E209" s="31" t="s">
        <v>687</v>
      </c>
      <c r="F209" s="31" t="s">
        <v>123</v>
      </c>
      <c r="G209" s="31" t="s">
        <v>18959</v>
      </c>
      <c r="H209" s="31" t="s">
        <v>20921</v>
      </c>
      <c r="I209" s="38">
        <v>0.125</v>
      </c>
      <c r="J209" s="31" t="s">
        <v>22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31"/>
    </row>
    <row r="210" spans="1:20" ht="54" customHeight="1" x14ac:dyDescent="1.05">
      <c r="A210" s="31" t="s">
        <v>24178</v>
      </c>
      <c r="B210" s="31" t="s">
        <v>24179</v>
      </c>
      <c r="C210" s="31" t="s">
        <v>24180</v>
      </c>
      <c r="D210" s="31" t="s">
        <v>24181</v>
      </c>
      <c r="E210" s="31" t="s">
        <v>687</v>
      </c>
      <c r="F210" s="31" t="s">
        <v>123</v>
      </c>
      <c r="G210" s="31" t="s">
        <v>18959</v>
      </c>
      <c r="H210" s="31" t="s">
        <v>20921</v>
      </c>
      <c r="I210" s="38">
        <v>0.125</v>
      </c>
      <c r="J210" s="31" t="s">
        <v>22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23"/>
      <c r="R210" s="23"/>
      <c r="S210" s="29">
        <v>43425</v>
      </c>
      <c r="T210" s="31"/>
    </row>
    <row r="211" spans="1:20" ht="54" customHeight="1" x14ac:dyDescent="1.05">
      <c r="A211" s="31" t="s">
        <v>24182</v>
      </c>
      <c r="B211" s="31" t="s">
        <v>6178</v>
      </c>
      <c r="C211" s="31" t="s">
        <v>24183</v>
      </c>
      <c r="D211" s="31" t="s">
        <v>24184</v>
      </c>
      <c r="E211" s="31" t="s">
        <v>687</v>
      </c>
      <c r="F211" s="31" t="s">
        <v>123</v>
      </c>
      <c r="G211" s="31" t="s">
        <v>18959</v>
      </c>
      <c r="H211" s="31" t="s">
        <v>20921</v>
      </c>
      <c r="I211" s="38">
        <v>0.125</v>
      </c>
      <c r="J211" s="31" t="s">
        <v>22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43425</v>
      </c>
      <c r="T211" s="31"/>
    </row>
    <row r="212" spans="1:20" ht="54" customHeight="1" x14ac:dyDescent="1.05">
      <c r="A212" s="31" t="s">
        <v>24185</v>
      </c>
      <c r="B212" s="31" t="s">
        <v>9086</v>
      </c>
      <c r="C212" s="31" t="s">
        <v>24186</v>
      </c>
      <c r="D212" s="31" t="s">
        <v>24187</v>
      </c>
      <c r="E212" s="31" t="s">
        <v>687</v>
      </c>
      <c r="F212" s="31" t="s">
        <v>123</v>
      </c>
      <c r="G212" s="31" t="s">
        <v>18959</v>
      </c>
      <c r="H212" s="31" t="s">
        <v>20921</v>
      </c>
      <c r="I212" s="38">
        <v>0.125</v>
      </c>
      <c r="J212" s="31" t="s">
        <v>22</v>
      </c>
      <c r="K212" s="31" t="s">
        <v>105</v>
      </c>
      <c r="L212" s="31" t="s">
        <v>106</v>
      </c>
      <c r="M212" s="31" t="s">
        <v>995</v>
      </c>
      <c r="N212" s="23"/>
      <c r="O212" s="23"/>
      <c r="P212" s="23"/>
      <c r="Q212" s="23"/>
      <c r="R212" s="23"/>
      <c r="S212" s="29">
        <v>43425</v>
      </c>
      <c r="T212" s="31"/>
    </row>
    <row r="213" spans="1:20" ht="54" customHeight="1" x14ac:dyDescent="1.05">
      <c r="A213" s="31" t="s">
        <v>24188</v>
      </c>
      <c r="B213" s="31" t="s">
        <v>24189</v>
      </c>
      <c r="C213" s="31" t="s">
        <v>24190</v>
      </c>
      <c r="D213" s="31" t="s">
        <v>24191</v>
      </c>
      <c r="E213" s="31" t="s">
        <v>687</v>
      </c>
      <c r="F213" s="31" t="s">
        <v>123</v>
      </c>
      <c r="G213" s="31" t="s">
        <v>18959</v>
      </c>
      <c r="H213" s="31" t="s">
        <v>20921</v>
      </c>
      <c r="I213" s="38">
        <v>0.125</v>
      </c>
      <c r="J213" s="31" t="s">
        <v>22</v>
      </c>
      <c r="K213" s="31" t="s">
        <v>105</v>
      </c>
      <c r="L213" s="31" t="s">
        <v>276</v>
      </c>
      <c r="M213" s="31" t="s">
        <v>995</v>
      </c>
      <c r="N213" s="23"/>
      <c r="O213" s="23"/>
      <c r="P213" s="23"/>
      <c r="Q213" s="23"/>
      <c r="R213" s="23"/>
      <c r="S213" s="29">
        <v>20200</v>
      </c>
      <c r="T213" s="31"/>
    </row>
    <row r="214" spans="1:20" ht="54" customHeight="1" x14ac:dyDescent="1.05">
      <c r="A214" s="31" t="s">
        <v>24192</v>
      </c>
      <c r="B214" s="31" t="s">
        <v>24193</v>
      </c>
      <c r="C214" s="31" t="s">
        <v>24194</v>
      </c>
      <c r="D214" s="31" t="s">
        <v>24195</v>
      </c>
      <c r="E214" s="31" t="s">
        <v>687</v>
      </c>
      <c r="F214" s="31" t="s">
        <v>123</v>
      </c>
      <c r="G214" s="31" t="s">
        <v>18959</v>
      </c>
      <c r="H214" s="31" t="s">
        <v>20921</v>
      </c>
      <c r="I214" s="38">
        <v>0.125</v>
      </c>
      <c r="J214" s="31" t="s">
        <v>22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23"/>
      <c r="R214" s="23"/>
      <c r="S214" s="29">
        <v>43425</v>
      </c>
      <c r="T214" s="31"/>
    </row>
    <row r="215" spans="1:20" ht="54" customHeight="1" x14ac:dyDescent="1.05">
      <c r="A215" s="31" t="s">
        <v>24196</v>
      </c>
      <c r="B215" s="31" t="s">
        <v>23560</v>
      </c>
      <c r="C215" s="31" t="s">
        <v>24197</v>
      </c>
      <c r="D215" s="31" t="s">
        <v>24198</v>
      </c>
      <c r="E215" s="31" t="s">
        <v>687</v>
      </c>
      <c r="F215" s="31" t="s">
        <v>123</v>
      </c>
      <c r="G215" s="31" t="s">
        <v>18959</v>
      </c>
      <c r="H215" s="31" t="s">
        <v>20921</v>
      </c>
      <c r="I215" s="38">
        <v>0.125</v>
      </c>
      <c r="J215" s="31" t="s">
        <v>22</v>
      </c>
      <c r="K215" s="31" t="s">
        <v>105</v>
      </c>
      <c r="L215" s="31" t="s">
        <v>125</v>
      </c>
      <c r="M215" s="31" t="s">
        <v>995</v>
      </c>
      <c r="N215" s="23"/>
      <c r="O215" s="23"/>
      <c r="P215" s="23"/>
      <c r="Q215" s="23"/>
      <c r="R215" s="23"/>
      <c r="S215" s="29">
        <v>35740</v>
      </c>
      <c r="T215" s="31"/>
    </row>
    <row r="216" spans="1:20" ht="54" customHeight="1" x14ac:dyDescent="1.3">
      <c r="A216" s="685" t="s">
        <v>24906</v>
      </c>
      <c r="B216" s="686"/>
      <c r="C216" s="686"/>
      <c r="D216" s="686"/>
      <c r="E216" s="686"/>
      <c r="F216" s="686"/>
      <c r="G216" s="686"/>
      <c r="H216" s="686"/>
      <c r="I216" s="686"/>
      <c r="J216" s="686"/>
      <c r="K216" s="686"/>
      <c r="L216" s="686"/>
      <c r="M216" s="687"/>
      <c r="N216" s="23"/>
      <c r="O216" s="23"/>
      <c r="P216" s="23"/>
      <c r="Q216" s="23"/>
      <c r="R216" s="23"/>
      <c r="S216" s="29"/>
      <c r="T216" s="29">
        <v>465000</v>
      </c>
    </row>
    <row r="217" spans="1:20" ht="54" customHeight="1" x14ac:dyDescent="0.7">
      <c r="A217" s="682" t="s">
        <v>25349</v>
      </c>
      <c r="B217" s="683"/>
      <c r="C217" s="683"/>
      <c r="D217" s="683"/>
      <c r="E217" s="683"/>
      <c r="F217" s="683"/>
      <c r="G217" s="683"/>
      <c r="H217" s="683"/>
      <c r="I217" s="683"/>
      <c r="J217" s="683"/>
      <c r="K217" s="683"/>
      <c r="L217" s="683"/>
      <c r="M217" s="684"/>
      <c r="N217" s="23"/>
      <c r="O217" s="23"/>
      <c r="P217" s="23"/>
      <c r="Q217" s="23"/>
      <c r="R217" s="23"/>
      <c r="S217" s="29"/>
      <c r="T217" s="23"/>
    </row>
    <row r="218" spans="1:20" ht="50.25" customHeight="1" x14ac:dyDescent="1.05">
      <c r="A218" s="31" t="s">
        <v>25043</v>
      </c>
      <c r="B218" s="31" t="s">
        <v>25044</v>
      </c>
      <c r="C218" s="31" t="s">
        <v>25045</v>
      </c>
      <c r="D218" s="31" t="s">
        <v>25046</v>
      </c>
      <c r="E218" s="31" t="s">
        <v>687</v>
      </c>
      <c r="F218" s="31" t="s">
        <v>123</v>
      </c>
      <c r="G218" s="31" t="s">
        <v>17532</v>
      </c>
      <c r="H218" s="31" t="s">
        <v>21584</v>
      </c>
      <c r="I218" s="38">
        <v>0.66666666666666663</v>
      </c>
      <c r="J218" s="31" t="s">
        <v>22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43425</v>
      </c>
      <c r="T218" s="23"/>
    </row>
    <row r="219" spans="1:20" ht="50.25" customHeight="1" x14ac:dyDescent="1.05">
      <c r="A219" s="31" t="s">
        <v>25047</v>
      </c>
      <c r="B219" s="31" t="s">
        <v>3825</v>
      </c>
      <c r="C219" s="31" t="s">
        <v>25048</v>
      </c>
      <c r="D219" s="31" t="s">
        <v>25049</v>
      </c>
      <c r="E219" s="31" t="s">
        <v>687</v>
      </c>
      <c r="F219" s="31" t="s">
        <v>123</v>
      </c>
      <c r="G219" s="31" t="s">
        <v>17532</v>
      </c>
      <c r="H219" s="31" t="s">
        <v>21584</v>
      </c>
      <c r="I219" s="38">
        <v>0.66666666666666663</v>
      </c>
      <c r="J219" s="31" t="s">
        <v>22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43425</v>
      </c>
      <c r="T219" s="23"/>
    </row>
    <row r="220" spans="1:20" ht="50.25" customHeight="1" x14ac:dyDescent="1.05">
      <c r="A220" s="31" t="s">
        <v>25050</v>
      </c>
      <c r="B220" s="31" t="s">
        <v>25051</v>
      </c>
      <c r="C220" s="31" t="s">
        <v>25052</v>
      </c>
      <c r="D220" s="31" t="s">
        <v>25053</v>
      </c>
      <c r="E220" s="31" t="s">
        <v>687</v>
      </c>
      <c r="F220" s="31" t="s">
        <v>123</v>
      </c>
      <c r="G220" s="31" t="s">
        <v>17532</v>
      </c>
      <c r="H220" s="31" t="s">
        <v>21584</v>
      </c>
      <c r="I220" s="38">
        <v>0.66666666666666663</v>
      </c>
      <c r="J220" s="31" t="s">
        <v>22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43425</v>
      </c>
      <c r="T220" s="23"/>
    </row>
    <row r="221" spans="1:20" ht="50.25" customHeight="1" x14ac:dyDescent="1.05">
      <c r="A221" s="31" t="s">
        <v>25054</v>
      </c>
      <c r="B221" s="31" t="s">
        <v>25055</v>
      </c>
      <c r="C221" s="31" t="s">
        <v>25056</v>
      </c>
      <c r="D221" s="31" t="s">
        <v>25057</v>
      </c>
      <c r="E221" s="31" t="s">
        <v>687</v>
      </c>
      <c r="F221" s="31" t="s">
        <v>123</v>
      </c>
      <c r="G221" s="31" t="s">
        <v>17532</v>
      </c>
      <c r="H221" s="31" t="s">
        <v>21584</v>
      </c>
      <c r="I221" s="38">
        <v>0.66666666666666663</v>
      </c>
      <c r="J221" s="31" t="s">
        <v>22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43425</v>
      </c>
      <c r="T221" s="23"/>
    </row>
    <row r="222" spans="1:20" ht="50.25" customHeight="1" x14ac:dyDescent="1.05">
      <c r="A222" s="31" t="s">
        <v>25058</v>
      </c>
      <c r="B222" s="31" t="s">
        <v>12726</v>
      </c>
      <c r="C222" s="31" t="s">
        <v>25059</v>
      </c>
      <c r="D222" s="31" t="s">
        <v>25060</v>
      </c>
      <c r="E222" s="31" t="s">
        <v>687</v>
      </c>
      <c r="F222" s="31" t="s">
        <v>123</v>
      </c>
      <c r="G222" s="31" t="s">
        <v>17532</v>
      </c>
      <c r="H222" s="31" t="s">
        <v>21584</v>
      </c>
      <c r="I222" s="38">
        <v>0.66666666666666663</v>
      </c>
      <c r="J222" s="31" t="s">
        <v>22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43425</v>
      </c>
      <c r="T222" s="23"/>
    </row>
    <row r="223" spans="1:20" ht="50.25" customHeight="1" x14ac:dyDescent="1.05">
      <c r="A223" s="31" t="s">
        <v>25061</v>
      </c>
      <c r="B223" s="31" t="s">
        <v>25062</v>
      </c>
      <c r="C223" s="31" t="s">
        <v>25063</v>
      </c>
      <c r="D223" s="31" t="s">
        <v>25064</v>
      </c>
      <c r="E223" s="31" t="s">
        <v>101</v>
      </c>
      <c r="F223" s="31" t="s">
        <v>123</v>
      </c>
      <c r="G223" s="31" t="s">
        <v>16205</v>
      </c>
      <c r="H223" s="31" t="s">
        <v>21610</v>
      </c>
      <c r="I223" s="38">
        <v>0.41666666666666669</v>
      </c>
      <c r="J223" s="31" t="s">
        <v>22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43925</v>
      </c>
      <c r="T223" s="23"/>
    </row>
    <row r="224" spans="1:20" ht="50.25" customHeight="1" x14ac:dyDescent="1.05">
      <c r="A224" s="31" t="s">
        <v>25065</v>
      </c>
      <c r="B224" s="31" t="s">
        <v>25066</v>
      </c>
      <c r="C224" s="31" t="s">
        <v>25067</v>
      </c>
      <c r="D224" s="31" t="s">
        <v>25068</v>
      </c>
      <c r="E224" s="31" t="s">
        <v>101</v>
      </c>
      <c r="F224" s="31" t="s">
        <v>123</v>
      </c>
      <c r="G224" s="31" t="s">
        <v>16205</v>
      </c>
      <c r="H224" s="31" t="s">
        <v>21610</v>
      </c>
      <c r="I224" s="38">
        <v>0.41666666666666669</v>
      </c>
      <c r="J224" s="31" t="s">
        <v>22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3"/>
      <c r="R224" s="23"/>
      <c r="S224" s="29">
        <v>43925</v>
      </c>
      <c r="T224" s="23"/>
    </row>
    <row r="225" spans="1:20" ht="50.25" customHeight="1" x14ac:dyDescent="1.05">
      <c r="A225" s="31" t="s">
        <v>25069</v>
      </c>
      <c r="B225" s="31" t="s">
        <v>7261</v>
      </c>
      <c r="C225" s="31" t="s">
        <v>25070</v>
      </c>
      <c r="D225" s="31" t="s">
        <v>25071</v>
      </c>
      <c r="E225" s="31" t="s">
        <v>687</v>
      </c>
      <c r="F225" s="31" t="s">
        <v>123</v>
      </c>
      <c r="G225" s="31" t="s">
        <v>17532</v>
      </c>
      <c r="H225" s="31" t="s">
        <v>21584</v>
      </c>
      <c r="I225" s="38">
        <v>0.66666666666666663</v>
      </c>
      <c r="J225" s="31" t="s">
        <v>22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43425</v>
      </c>
      <c r="T225" s="23"/>
    </row>
    <row r="226" spans="1:20" ht="50.25" customHeight="1" x14ac:dyDescent="1.05">
      <c r="A226" s="31" t="s">
        <v>25072</v>
      </c>
      <c r="B226" s="31" t="s">
        <v>24077</v>
      </c>
      <c r="C226" s="31" t="s">
        <v>25073</v>
      </c>
      <c r="D226" s="31" t="s">
        <v>25074</v>
      </c>
      <c r="E226" s="31" t="s">
        <v>687</v>
      </c>
      <c r="F226" s="31" t="s">
        <v>123</v>
      </c>
      <c r="G226" s="31" t="s">
        <v>17532</v>
      </c>
      <c r="H226" s="31" t="s">
        <v>21584</v>
      </c>
      <c r="I226" s="38">
        <v>0.66666666666666663</v>
      </c>
      <c r="J226" s="31" t="s">
        <v>22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43425</v>
      </c>
      <c r="T226" s="23"/>
    </row>
    <row r="227" spans="1:20" ht="50.25" customHeight="1" x14ac:dyDescent="1.05">
      <c r="A227" s="31" t="s">
        <v>25075</v>
      </c>
      <c r="B227" s="31" t="s">
        <v>23400</v>
      </c>
      <c r="C227" s="31" t="s">
        <v>25076</v>
      </c>
      <c r="D227" s="31" t="s">
        <v>25077</v>
      </c>
      <c r="E227" s="31" t="s">
        <v>101</v>
      </c>
      <c r="F227" s="31" t="s">
        <v>102</v>
      </c>
      <c r="G227" s="31" t="s">
        <v>16190</v>
      </c>
      <c r="H227" s="31" t="s">
        <v>19365</v>
      </c>
      <c r="I227" s="38">
        <v>0.41666666666666669</v>
      </c>
      <c r="J227" s="31" t="s">
        <v>22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23"/>
      <c r="R227" s="23"/>
      <c r="S227" s="29">
        <v>26200</v>
      </c>
      <c r="T227" s="23"/>
    </row>
    <row r="228" spans="1:20" ht="50.25" customHeight="1" x14ac:dyDescent="1.05">
      <c r="A228" s="31" t="s">
        <v>25078</v>
      </c>
      <c r="B228" s="31" t="s">
        <v>25079</v>
      </c>
      <c r="C228" s="31" t="s">
        <v>25080</v>
      </c>
      <c r="D228" s="31" t="s">
        <v>25081</v>
      </c>
      <c r="E228" s="31" t="s">
        <v>101</v>
      </c>
      <c r="F228" s="31" t="s">
        <v>102</v>
      </c>
      <c r="G228" s="31" t="s">
        <v>16190</v>
      </c>
      <c r="H228" s="31" t="s">
        <v>19365</v>
      </c>
      <c r="I228" s="38">
        <v>0.41666666666666669</v>
      </c>
      <c r="J228" s="31" t="s">
        <v>22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29">
        <v>26200</v>
      </c>
      <c r="T228" s="23"/>
    </row>
    <row r="229" spans="1:20" ht="50.25" customHeight="1" x14ac:dyDescent="1.05">
      <c r="A229" s="31" t="s">
        <v>25082</v>
      </c>
      <c r="B229" s="31" t="s">
        <v>11600</v>
      </c>
      <c r="C229" s="31" t="s">
        <v>25083</v>
      </c>
      <c r="D229" s="31" t="s">
        <v>25084</v>
      </c>
      <c r="E229" s="31" t="s">
        <v>101</v>
      </c>
      <c r="F229" s="31" t="s">
        <v>102</v>
      </c>
      <c r="G229" s="31" t="s">
        <v>16190</v>
      </c>
      <c r="H229" s="31" t="s">
        <v>19365</v>
      </c>
      <c r="I229" s="38">
        <v>0.41666666666666669</v>
      </c>
      <c r="J229" s="31" t="s">
        <v>22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29">
        <v>26200</v>
      </c>
      <c r="T229" s="23"/>
    </row>
    <row r="230" spans="1:20" ht="50.25" customHeight="1" x14ac:dyDescent="1.05">
      <c r="A230" s="31" t="s">
        <v>25085</v>
      </c>
      <c r="B230" s="31" t="s">
        <v>25086</v>
      </c>
      <c r="C230" s="31" t="s">
        <v>25087</v>
      </c>
      <c r="D230" s="31" t="s">
        <v>25088</v>
      </c>
      <c r="E230" s="31" t="s">
        <v>101</v>
      </c>
      <c r="F230" s="31" t="s">
        <v>102</v>
      </c>
      <c r="G230" s="31" t="s">
        <v>16190</v>
      </c>
      <c r="H230" s="31" t="s">
        <v>19365</v>
      </c>
      <c r="I230" s="38">
        <v>0.41666666666666669</v>
      </c>
      <c r="J230" s="31" t="s">
        <v>22</v>
      </c>
      <c r="K230" s="31" t="s">
        <v>105</v>
      </c>
      <c r="L230" s="31" t="s">
        <v>106</v>
      </c>
      <c r="M230" s="31" t="s">
        <v>491</v>
      </c>
      <c r="N230" s="23"/>
      <c r="O230" s="23"/>
      <c r="P230" s="23"/>
      <c r="Q230" s="23"/>
      <c r="R230" s="23"/>
      <c r="S230" s="29">
        <v>26200</v>
      </c>
      <c r="T230" s="23"/>
    </row>
    <row r="231" spans="1:20" ht="50.25" customHeight="1" x14ac:dyDescent="1.3">
      <c r="A231" s="685" t="s">
        <v>27998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7"/>
      <c r="N231" s="23"/>
      <c r="O231" s="23"/>
      <c r="P231" s="23"/>
      <c r="Q231" s="23"/>
      <c r="R231" s="23"/>
      <c r="S231" s="29"/>
      <c r="T231" s="29">
        <v>435000</v>
      </c>
    </row>
    <row r="232" spans="1:20" ht="50.25" customHeight="1" x14ac:dyDescent="1.3">
      <c r="A232" s="685" t="s">
        <v>28607</v>
      </c>
      <c r="B232" s="686"/>
      <c r="C232" s="686"/>
      <c r="D232" s="686"/>
      <c r="E232" s="686"/>
      <c r="F232" s="686"/>
      <c r="G232" s="686"/>
      <c r="H232" s="686"/>
      <c r="I232" s="686"/>
      <c r="J232" s="686"/>
      <c r="K232" s="686"/>
      <c r="L232" s="686"/>
      <c r="M232" s="687"/>
      <c r="N232" s="23"/>
      <c r="O232" s="23"/>
      <c r="P232" s="23"/>
      <c r="Q232" s="23"/>
      <c r="R232" s="23"/>
      <c r="S232" s="29"/>
      <c r="T232" s="29">
        <v>320000</v>
      </c>
    </row>
    <row r="233" spans="1:20" ht="50.25" customHeight="1" x14ac:dyDescent="1.3">
      <c r="A233" s="679" t="s">
        <v>30211</v>
      </c>
      <c r="B233" s="680"/>
      <c r="C233" s="680"/>
      <c r="D233" s="680"/>
      <c r="E233" s="680"/>
      <c r="F233" s="680"/>
      <c r="G233" s="680"/>
      <c r="H233" s="680"/>
      <c r="I233" s="680"/>
      <c r="J233" s="680"/>
      <c r="K233" s="680"/>
      <c r="L233" s="680"/>
      <c r="M233" s="681"/>
      <c r="N233" s="23"/>
      <c r="O233" s="23"/>
      <c r="P233" s="23"/>
      <c r="Q233" s="23"/>
      <c r="R233" s="23"/>
      <c r="S233" s="29"/>
      <c r="T233" s="23"/>
    </row>
    <row r="234" spans="1:20" ht="50.25" customHeight="1" x14ac:dyDescent="1.05">
      <c r="A234" s="31" t="s">
        <v>29752</v>
      </c>
      <c r="B234" s="31" t="s">
        <v>29753</v>
      </c>
      <c r="C234" s="31" t="s">
        <v>29754</v>
      </c>
      <c r="D234" s="31" t="s">
        <v>29755</v>
      </c>
      <c r="E234" s="31" t="s">
        <v>687</v>
      </c>
      <c r="F234" s="31" t="s">
        <v>123</v>
      </c>
      <c r="G234" s="31" t="s">
        <v>16504</v>
      </c>
      <c r="H234" s="31" t="s">
        <v>21599</v>
      </c>
      <c r="I234" s="38">
        <v>0.70833333333333337</v>
      </c>
      <c r="J234" s="31" t="s">
        <v>22</v>
      </c>
      <c r="K234" s="31" t="s">
        <v>105</v>
      </c>
      <c r="L234" s="31" t="s">
        <v>125</v>
      </c>
      <c r="M234" s="31" t="s">
        <v>995</v>
      </c>
      <c r="N234" s="23"/>
      <c r="O234" s="23"/>
      <c r="P234" s="23"/>
      <c r="Q234" s="23"/>
      <c r="R234" s="23"/>
      <c r="S234" s="29">
        <v>35740</v>
      </c>
      <c r="T234" s="23"/>
    </row>
    <row r="235" spans="1:20" ht="50.25" customHeight="1" x14ac:dyDescent="1.05">
      <c r="A235" s="31" t="s">
        <v>29756</v>
      </c>
      <c r="B235" s="31" t="s">
        <v>29757</v>
      </c>
      <c r="C235" s="31" t="s">
        <v>29758</v>
      </c>
      <c r="D235" s="31" t="s">
        <v>29759</v>
      </c>
      <c r="E235" s="31" t="s">
        <v>687</v>
      </c>
      <c r="F235" s="31" t="s">
        <v>123</v>
      </c>
      <c r="G235" s="31" t="s">
        <v>16248</v>
      </c>
      <c r="H235" s="31" t="s">
        <v>25515</v>
      </c>
      <c r="I235" s="38">
        <v>0.53125</v>
      </c>
      <c r="J235" s="31" t="s">
        <v>22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43425</v>
      </c>
      <c r="T235" s="23"/>
    </row>
    <row r="236" spans="1:20" ht="50.25" customHeight="1" x14ac:dyDescent="1.05">
      <c r="A236" s="31" t="s">
        <v>29760</v>
      </c>
      <c r="B236" s="31" t="s">
        <v>3825</v>
      </c>
      <c r="C236" s="31" t="s">
        <v>29761</v>
      </c>
      <c r="D236" s="31" t="s">
        <v>29762</v>
      </c>
      <c r="E236" s="31" t="s">
        <v>687</v>
      </c>
      <c r="F236" s="31" t="s">
        <v>123</v>
      </c>
      <c r="G236" s="31" t="s">
        <v>16248</v>
      </c>
      <c r="H236" s="31" t="s">
        <v>25515</v>
      </c>
      <c r="I236" s="38">
        <v>0.53125</v>
      </c>
      <c r="J236" s="31" t="s">
        <v>22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43425</v>
      </c>
      <c r="T236" s="23"/>
    </row>
    <row r="237" spans="1:20" ht="50.25" customHeight="1" x14ac:dyDescent="1.05">
      <c r="A237" s="31" t="s">
        <v>29763</v>
      </c>
      <c r="B237" s="31" t="s">
        <v>29489</v>
      </c>
      <c r="C237" s="31" t="s">
        <v>29764</v>
      </c>
      <c r="D237" s="31" t="s">
        <v>29765</v>
      </c>
      <c r="E237" s="31" t="s">
        <v>687</v>
      </c>
      <c r="F237" s="31" t="s">
        <v>123</v>
      </c>
      <c r="G237" s="31" t="s">
        <v>16248</v>
      </c>
      <c r="H237" s="31" t="s">
        <v>25515</v>
      </c>
      <c r="I237" s="38">
        <v>0.53125</v>
      </c>
      <c r="J237" s="31" t="s">
        <v>22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43425</v>
      </c>
      <c r="T237" s="23"/>
    </row>
    <row r="238" spans="1:20" ht="50.25" customHeight="1" x14ac:dyDescent="1.05">
      <c r="A238" s="31" t="s">
        <v>29766</v>
      </c>
      <c r="B238" s="31" t="s">
        <v>14413</v>
      </c>
      <c r="C238" s="31" t="s">
        <v>29767</v>
      </c>
      <c r="D238" s="31" t="s">
        <v>29768</v>
      </c>
      <c r="E238" s="31" t="s">
        <v>687</v>
      </c>
      <c r="F238" s="31" t="s">
        <v>123</v>
      </c>
      <c r="G238" s="31" t="s">
        <v>16248</v>
      </c>
      <c r="H238" s="31" t="s">
        <v>25515</v>
      </c>
      <c r="I238" s="38">
        <v>0.53125</v>
      </c>
      <c r="J238" s="31" t="s">
        <v>22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43425</v>
      </c>
      <c r="T238" s="23"/>
    </row>
    <row r="239" spans="1:20" ht="50.25" customHeight="1" x14ac:dyDescent="1.05">
      <c r="A239" s="31" t="s">
        <v>29769</v>
      </c>
      <c r="B239" s="31" t="s">
        <v>29770</v>
      </c>
      <c r="C239" s="31" t="s">
        <v>29771</v>
      </c>
      <c r="D239" s="31" t="s">
        <v>29772</v>
      </c>
      <c r="E239" s="31" t="s">
        <v>101</v>
      </c>
      <c r="F239" s="31" t="s">
        <v>123</v>
      </c>
      <c r="G239" s="31" t="s">
        <v>16223</v>
      </c>
      <c r="H239" s="31" t="s">
        <v>17480</v>
      </c>
      <c r="I239" s="38">
        <v>0.25</v>
      </c>
      <c r="J239" s="31" t="s">
        <v>22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43925</v>
      </c>
      <c r="T239" s="23"/>
    </row>
    <row r="240" spans="1:20" ht="50.25" customHeight="1" x14ac:dyDescent="1.05">
      <c r="A240" s="31" t="s">
        <v>29773</v>
      </c>
      <c r="B240" s="31" t="s">
        <v>29774</v>
      </c>
      <c r="C240" s="31" t="s">
        <v>29775</v>
      </c>
      <c r="D240" s="31" t="s">
        <v>29776</v>
      </c>
      <c r="E240" s="31" t="s">
        <v>101</v>
      </c>
      <c r="F240" s="31" t="s">
        <v>102</v>
      </c>
      <c r="G240" s="31" t="s">
        <v>16270</v>
      </c>
      <c r="H240" s="31" t="s">
        <v>17480</v>
      </c>
      <c r="I240" s="38">
        <v>0.53125</v>
      </c>
      <c r="J240" s="31" t="s">
        <v>22</v>
      </c>
      <c r="K240" s="31" t="s">
        <v>105</v>
      </c>
      <c r="L240" s="31" t="s">
        <v>106</v>
      </c>
      <c r="M240" s="31" t="s">
        <v>491</v>
      </c>
      <c r="N240" s="23"/>
      <c r="O240" s="23"/>
      <c r="P240" s="23"/>
      <c r="Q240" s="23"/>
      <c r="R240" s="23"/>
      <c r="S240" s="29">
        <v>26200</v>
      </c>
      <c r="T240" s="23"/>
    </row>
    <row r="241" spans="1:20" ht="50.25" customHeight="1" x14ac:dyDescent="1.05">
      <c r="A241" s="31" t="s">
        <v>29777</v>
      </c>
      <c r="B241" s="31" t="s">
        <v>11052</v>
      </c>
      <c r="C241" s="31" t="s">
        <v>29778</v>
      </c>
      <c r="D241" s="31" t="s">
        <v>29779</v>
      </c>
      <c r="E241" s="31" t="s">
        <v>687</v>
      </c>
      <c r="F241" s="31" t="s">
        <v>123</v>
      </c>
      <c r="G241" s="31" t="s">
        <v>16504</v>
      </c>
      <c r="H241" s="31" t="s">
        <v>21599</v>
      </c>
      <c r="I241" s="38">
        <v>0.70833333333333337</v>
      </c>
      <c r="J241" s="31" t="s">
        <v>22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43425</v>
      </c>
      <c r="T241" s="23"/>
    </row>
    <row r="242" spans="1:20" ht="50.25" customHeight="1" x14ac:dyDescent="1.05">
      <c r="A242" s="31" t="s">
        <v>29780</v>
      </c>
      <c r="B242" s="31" t="s">
        <v>4852</v>
      </c>
      <c r="C242" s="31" t="s">
        <v>29781</v>
      </c>
      <c r="D242" s="31" t="s">
        <v>29782</v>
      </c>
      <c r="E242" s="31" t="s">
        <v>687</v>
      </c>
      <c r="F242" s="31" t="s">
        <v>123</v>
      </c>
      <c r="G242" s="31" t="s">
        <v>16504</v>
      </c>
      <c r="H242" s="31" t="s">
        <v>21599</v>
      </c>
      <c r="I242" s="38">
        <v>0.70833333333333337</v>
      </c>
      <c r="J242" s="31" t="s">
        <v>22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43425</v>
      </c>
      <c r="T242" s="23"/>
    </row>
    <row r="243" spans="1:20" ht="50.25" customHeight="1" x14ac:dyDescent="1.05">
      <c r="A243" s="31" t="s">
        <v>29783</v>
      </c>
      <c r="B243" s="31" t="s">
        <v>29784</v>
      </c>
      <c r="C243" s="31" t="s">
        <v>29785</v>
      </c>
      <c r="D243" s="31" t="s">
        <v>29786</v>
      </c>
      <c r="E243" s="31" t="s">
        <v>687</v>
      </c>
      <c r="F243" s="31" t="s">
        <v>123</v>
      </c>
      <c r="G243" s="31" t="s">
        <v>16504</v>
      </c>
      <c r="H243" s="31" t="s">
        <v>21599</v>
      </c>
      <c r="I243" s="38">
        <v>0.70833333333333337</v>
      </c>
      <c r="J243" s="31" t="s">
        <v>22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43425</v>
      </c>
      <c r="T243" s="23"/>
    </row>
    <row r="244" spans="1:20" ht="50.25" customHeight="1" x14ac:dyDescent="1.05">
      <c r="A244" s="31" t="s">
        <v>29787</v>
      </c>
      <c r="B244" s="31" t="s">
        <v>10613</v>
      </c>
      <c r="C244" s="31" t="s">
        <v>29788</v>
      </c>
      <c r="D244" s="31" t="s">
        <v>29789</v>
      </c>
      <c r="E244" s="31" t="s">
        <v>687</v>
      </c>
      <c r="F244" s="31" t="s">
        <v>123</v>
      </c>
      <c r="G244" s="31" t="s">
        <v>16504</v>
      </c>
      <c r="H244" s="31" t="s">
        <v>21599</v>
      </c>
      <c r="I244" s="38">
        <v>0.70833333333333337</v>
      </c>
      <c r="J244" s="31" t="s">
        <v>22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43425</v>
      </c>
      <c r="T244" s="23"/>
    </row>
    <row r="245" spans="1:20" ht="50.25" customHeight="1" x14ac:dyDescent="1.05">
      <c r="A245" s="31" t="s">
        <v>29790</v>
      </c>
      <c r="B245" s="31" t="s">
        <v>8397</v>
      </c>
      <c r="C245" s="31" t="s">
        <v>29791</v>
      </c>
      <c r="D245" s="31" t="s">
        <v>29792</v>
      </c>
      <c r="E245" s="31" t="s">
        <v>687</v>
      </c>
      <c r="F245" s="31" t="s">
        <v>123</v>
      </c>
      <c r="G245" s="31" t="s">
        <v>16504</v>
      </c>
      <c r="H245" s="31" t="s">
        <v>21599</v>
      </c>
      <c r="I245" s="38">
        <v>0.70833333333333337</v>
      </c>
      <c r="J245" s="31" t="s">
        <v>22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3"/>
      <c r="R245" s="23"/>
      <c r="S245" s="29">
        <v>43425</v>
      </c>
      <c r="T245" s="23"/>
    </row>
    <row r="246" spans="1:20" ht="50.25" customHeight="1" x14ac:dyDescent="1.05">
      <c r="A246" s="31" t="s">
        <v>29793</v>
      </c>
      <c r="B246" s="31" t="s">
        <v>13211</v>
      </c>
      <c r="C246" s="31" t="s">
        <v>29794</v>
      </c>
      <c r="D246" s="31" t="s">
        <v>29795</v>
      </c>
      <c r="E246" s="31" t="s">
        <v>687</v>
      </c>
      <c r="F246" s="31" t="s">
        <v>123</v>
      </c>
      <c r="G246" s="31" t="s">
        <v>16504</v>
      </c>
      <c r="H246" s="31" t="s">
        <v>21599</v>
      </c>
      <c r="I246" s="38">
        <v>0.70833333333333337</v>
      </c>
      <c r="J246" s="31" t="s">
        <v>22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3"/>
      <c r="R246" s="23"/>
      <c r="S246" s="29">
        <v>43425</v>
      </c>
      <c r="T246" s="23"/>
    </row>
    <row r="247" spans="1:20" ht="50.25" customHeight="1" x14ac:dyDescent="1.05">
      <c r="A247" s="31" t="s">
        <v>29796</v>
      </c>
      <c r="B247" s="31" t="s">
        <v>23671</v>
      </c>
      <c r="C247" s="31" t="s">
        <v>29797</v>
      </c>
      <c r="D247" s="31" t="s">
        <v>29798</v>
      </c>
      <c r="E247" s="31" t="s">
        <v>687</v>
      </c>
      <c r="F247" s="31" t="s">
        <v>123</v>
      </c>
      <c r="G247" s="31" t="s">
        <v>16504</v>
      </c>
      <c r="H247" s="31" t="s">
        <v>21599</v>
      </c>
      <c r="I247" s="38">
        <v>0.70833333333333337</v>
      </c>
      <c r="J247" s="31" t="s">
        <v>22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23"/>
      <c r="S247" s="29">
        <v>43425</v>
      </c>
      <c r="T247" s="23"/>
    </row>
    <row r="248" spans="1:20" ht="50.25" customHeight="1" x14ac:dyDescent="1.05">
      <c r="A248" s="31" t="s">
        <v>29799</v>
      </c>
      <c r="B248" s="31" t="s">
        <v>29800</v>
      </c>
      <c r="C248" s="31" t="s">
        <v>29801</v>
      </c>
      <c r="D248" s="31" t="s">
        <v>29802</v>
      </c>
      <c r="E248" s="31" t="s">
        <v>687</v>
      </c>
      <c r="F248" s="31" t="s">
        <v>123</v>
      </c>
      <c r="G248" s="31" t="s">
        <v>16504</v>
      </c>
      <c r="H248" s="31" t="s">
        <v>21599</v>
      </c>
      <c r="I248" s="38">
        <v>0.70833333333333337</v>
      </c>
      <c r="J248" s="31" t="s">
        <v>22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23"/>
      <c r="S248" s="29">
        <v>43425</v>
      </c>
      <c r="T248" s="23"/>
    </row>
    <row r="249" spans="1:20" ht="50.25" customHeight="1" x14ac:dyDescent="1.3">
      <c r="A249" s="679" t="s">
        <v>31180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1"/>
      <c r="N249" s="23"/>
      <c r="O249" s="23"/>
      <c r="P249" s="23"/>
      <c r="Q249" s="23"/>
      <c r="R249" s="23"/>
      <c r="S249" s="29"/>
      <c r="T249" s="31"/>
    </row>
    <row r="250" spans="1:20" ht="50.25" customHeight="1" x14ac:dyDescent="1.05">
      <c r="A250" s="31" t="s">
        <v>30464</v>
      </c>
      <c r="B250" s="31" t="s">
        <v>2834</v>
      </c>
      <c r="C250" s="31" t="s">
        <v>30465</v>
      </c>
      <c r="D250" s="31" t="s">
        <v>30466</v>
      </c>
      <c r="E250" s="31" t="s">
        <v>687</v>
      </c>
      <c r="F250" s="31" t="s">
        <v>123</v>
      </c>
      <c r="G250" s="31" t="s">
        <v>16248</v>
      </c>
      <c r="H250" s="31" t="s">
        <v>25515</v>
      </c>
      <c r="I250" s="38">
        <v>0.41666666666666669</v>
      </c>
      <c r="J250" s="31" t="s">
        <v>22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43425</v>
      </c>
      <c r="T250" s="31"/>
    </row>
    <row r="251" spans="1:20" ht="50.25" customHeight="1" x14ac:dyDescent="1.05">
      <c r="A251" s="31" t="s">
        <v>30467</v>
      </c>
      <c r="B251" s="31" t="s">
        <v>30468</v>
      </c>
      <c r="C251" s="31" t="s">
        <v>30469</v>
      </c>
      <c r="D251" s="31" t="s">
        <v>30470</v>
      </c>
      <c r="E251" s="31" t="s">
        <v>687</v>
      </c>
      <c r="F251" s="31" t="s">
        <v>123</v>
      </c>
      <c r="G251" s="31" t="s">
        <v>16248</v>
      </c>
      <c r="H251" s="31" t="s">
        <v>25515</v>
      </c>
      <c r="I251" s="38">
        <v>0.41666666666666669</v>
      </c>
      <c r="J251" s="31" t="s">
        <v>22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43425</v>
      </c>
      <c r="T251" s="31"/>
    </row>
    <row r="252" spans="1:20" ht="50.25" customHeight="1" x14ac:dyDescent="1.05">
      <c r="A252" s="31" t="s">
        <v>30471</v>
      </c>
      <c r="B252" s="31" t="s">
        <v>26559</v>
      </c>
      <c r="C252" s="31" t="s">
        <v>30472</v>
      </c>
      <c r="D252" s="31" t="s">
        <v>30473</v>
      </c>
      <c r="E252" s="31" t="s">
        <v>687</v>
      </c>
      <c r="F252" s="31" t="s">
        <v>123</v>
      </c>
      <c r="G252" s="31" t="s">
        <v>16248</v>
      </c>
      <c r="H252" s="31" t="s">
        <v>25515</v>
      </c>
      <c r="I252" s="38">
        <v>0.41666666666666669</v>
      </c>
      <c r="J252" s="31" t="s">
        <v>22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23"/>
      <c r="S252" s="29">
        <v>43425</v>
      </c>
      <c r="T252" s="31"/>
    </row>
    <row r="253" spans="1:20" ht="54" customHeight="1" x14ac:dyDescent="1.3">
      <c r="A253" s="685" t="s">
        <v>31911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7"/>
      <c r="N253" s="23"/>
      <c r="O253" s="23"/>
      <c r="P253" s="23"/>
      <c r="Q253" s="23"/>
      <c r="R253" s="23"/>
      <c r="S253" s="29"/>
      <c r="T253" s="29">
        <v>360000</v>
      </c>
    </row>
    <row r="254" spans="1:20" ht="50.25" customHeight="1" x14ac:dyDescent="1.05">
      <c r="A254" s="688" t="s">
        <v>32847</v>
      </c>
      <c r="B254" s="689"/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90"/>
      <c r="N254" s="23"/>
      <c r="O254" s="23"/>
      <c r="P254" s="23"/>
      <c r="Q254" s="23"/>
      <c r="R254" s="23"/>
      <c r="S254" s="29"/>
      <c r="T254" s="31"/>
    </row>
    <row r="255" spans="1:20" ht="50.25" customHeight="1" x14ac:dyDescent="1.05">
      <c r="A255" s="31" t="s">
        <v>32504</v>
      </c>
      <c r="B255" s="31" t="s">
        <v>32505</v>
      </c>
      <c r="C255" s="31" t="s">
        <v>32506</v>
      </c>
      <c r="D255" s="31" t="s">
        <v>32507</v>
      </c>
      <c r="E255" s="31" t="s">
        <v>687</v>
      </c>
      <c r="F255" s="31" t="s">
        <v>123</v>
      </c>
      <c r="G255" s="31" t="s">
        <v>16504</v>
      </c>
      <c r="H255" s="31" t="s">
        <v>28170</v>
      </c>
      <c r="I255" s="38">
        <v>0.20833333333333334</v>
      </c>
      <c r="J255" s="31" t="s">
        <v>22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43425</v>
      </c>
      <c r="T255" s="31"/>
    </row>
    <row r="256" spans="1:20" ht="50.25" customHeight="1" x14ac:dyDescent="1.05">
      <c r="A256" s="31" t="s">
        <v>32508</v>
      </c>
      <c r="B256" s="31" t="s">
        <v>12762</v>
      </c>
      <c r="C256" s="31" t="s">
        <v>32509</v>
      </c>
      <c r="D256" s="31" t="s">
        <v>32510</v>
      </c>
      <c r="E256" s="31" t="s">
        <v>687</v>
      </c>
      <c r="F256" s="31" t="s">
        <v>123</v>
      </c>
      <c r="G256" s="31" t="s">
        <v>16504</v>
      </c>
      <c r="H256" s="31" t="s">
        <v>28170</v>
      </c>
      <c r="I256" s="38">
        <v>0.20833333333333334</v>
      </c>
      <c r="J256" s="31" t="s">
        <v>22</v>
      </c>
      <c r="K256" s="31" t="s">
        <v>105</v>
      </c>
      <c r="L256" s="31" t="s">
        <v>106</v>
      </c>
      <c r="M256" s="31" t="s">
        <v>995</v>
      </c>
      <c r="N256" s="23"/>
      <c r="O256" s="23"/>
      <c r="P256" s="23"/>
      <c r="Q256" s="23"/>
      <c r="R256" s="23"/>
      <c r="S256" s="29">
        <v>43425</v>
      </c>
      <c r="T256" s="31"/>
    </row>
    <row r="257" spans="1:20" ht="50.25" customHeight="1" x14ac:dyDescent="1.05">
      <c r="A257" s="31" t="s">
        <v>32511</v>
      </c>
      <c r="B257" s="31" t="s">
        <v>32512</v>
      </c>
      <c r="C257" s="31" t="s">
        <v>32513</v>
      </c>
      <c r="D257" s="31" t="s">
        <v>32514</v>
      </c>
      <c r="E257" s="31" t="s">
        <v>687</v>
      </c>
      <c r="F257" s="31" t="s">
        <v>123</v>
      </c>
      <c r="G257" s="31" t="s">
        <v>16504</v>
      </c>
      <c r="H257" s="31" t="s">
        <v>28170</v>
      </c>
      <c r="I257" s="38">
        <v>0.20833333333333334</v>
      </c>
      <c r="J257" s="31" t="s">
        <v>22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3"/>
      <c r="R257" s="23"/>
      <c r="S257" s="29">
        <v>43425</v>
      </c>
      <c r="T257" s="31"/>
    </row>
    <row r="258" spans="1:20" ht="50.25" customHeight="1" x14ac:dyDescent="1.05">
      <c r="A258" s="31" t="s">
        <v>32515</v>
      </c>
      <c r="B258" s="31" t="s">
        <v>14888</v>
      </c>
      <c r="C258" s="31" t="s">
        <v>32516</v>
      </c>
      <c r="D258" s="31" t="s">
        <v>32517</v>
      </c>
      <c r="E258" s="31" t="s">
        <v>101</v>
      </c>
      <c r="F258" s="31" t="s">
        <v>123</v>
      </c>
      <c r="G258" s="31" t="s">
        <v>16223</v>
      </c>
      <c r="H258" s="31" t="s">
        <v>28170</v>
      </c>
      <c r="I258" s="38">
        <v>0.32291666666666669</v>
      </c>
      <c r="J258" s="31" t="s">
        <v>22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43925</v>
      </c>
      <c r="T258" s="31"/>
    </row>
    <row r="259" spans="1:20" ht="50.25" customHeight="1" x14ac:dyDescent="1.05">
      <c r="A259" s="31" t="s">
        <v>32518</v>
      </c>
      <c r="B259" s="31" t="s">
        <v>32519</v>
      </c>
      <c r="C259" s="31" t="s">
        <v>32520</v>
      </c>
      <c r="D259" s="31" t="s">
        <v>32521</v>
      </c>
      <c r="E259" s="31" t="s">
        <v>101</v>
      </c>
      <c r="F259" s="31" t="s">
        <v>123</v>
      </c>
      <c r="G259" s="31" t="s">
        <v>16223</v>
      </c>
      <c r="H259" s="31" t="s">
        <v>28170</v>
      </c>
      <c r="I259" s="38">
        <v>0.32291666666666669</v>
      </c>
      <c r="J259" s="31" t="s">
        <v>22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43925</v>
      </c>
      <c r="T259" s="31"/>
    </row>
    <row r="260" spans="1:20" ht="50.25" customHeight="1" x14ac:dyDescent="1.05">
      <c r="A260" s="31" t="s">
        <v>32522</v>
      </c>
      <c r="B260" s="31" t="s">
        <v>32523</v>
      </c>
      <c r="C260" s="31" t="s">
        <v>32524</v>
      </c>
      <c r="D260" s="31" t="s">
        <v>32525</v>
      </c>
      <c r="E260" s="31" t="s">
        <v>687</v>
      </c>
      <c r="F260" s="31" t="s">
        <v>123</v>
      </c>
      <c r="G260" s="31" t="s">
        <v>16504</v>
      </c>
      <c r="H260" s="31" t="s">
        <v>28170</v>
      </c>
      <c r="I260" s="38">
        <v>0.33333333333333331</v>
      </c>
      <c r="J260" s="31" t="s">
        <v>22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43425</v>
      </c>
      <c r="T260" s="31"/>
    </row>
    <row r="261" spans="1:20" ht="50.25" customHeight="1" x14ac:dyDescent="1.05">
      <c r="A261" s="693" t="s">
        <v>32861</v>
      </c>
      <c r="B261" s="694"/>
      <c r="C261" s="694"/>
      <c r="D261" s="694"/>
      <c r="E261" s="694"/>
      <c r="F261" s="694"/>
      <c r="G261" s="694"/>
      <c r="H261" s="694"/>
      <c r="I261" s="694"/>
      <c r="J261" s="694"/>
      <c r="K261" s="694"/>
      <c r="L261" s="694"/>
      <c r="M261" s="695"/>
      <c r="N261" s="23"/>
      <c r="O261" s="23"/>
      <c r="P261" s="23"/>
      <c r="Q261" s="23"/>
      <c r="R261" s="23"/>
      <c r="S261" s="29"/>
      <c r="T261" s="29">
        <v>465000</v>
      </c>
    </row>
    <row r="262" spans="1:20" ht="50.25" customHeight="1" x14ac:dyDescent="1.05">
      <c r="A262" s="688" t="s">
        <v>32865</v>
      </c>
      <c r="B262" s="689"/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90"/>
      <c r="N262" s="23"/>
      <c r="O262" s="23"/>
      <c r="P262" s="23"/>
      <c r="Q262" s="23"/>
      <c r="R262" s="23"/>
      <c r="S262" s="29"/>
      <c r="T262" s="31"/>
    </row>
    <row r="263" spans="1:20" ht="50.25" customHeight="1" x14ac:dyDescent="1.05">
      <c r="A263" s="31" t="s">
        <v>32959</v>
      </c>
      <c r="B263" s="31" t="s">
        <v>20414</v>
      </c>
      <c r="C263" s="31" t="s">
        <v>32960</v>
      </c>
      <c r="D263" s="31" t="s">
        <v>32961</v>
      </c>
      <c r="E263" s="31" t="s">
        <v>687</v>
      </c>
      <c r="F263" s="31" t="s">
        <v>123</v>
      </c>
      <c r="G263" s="31" t="s">
        <v>16248</v>
      </c>
      <c r="H263" s="31" t="s">
        <v>32006</v>
      </c>
      <c r="I263" s="38">
        <v>0.375</v>
      </c>
      <c r="J263" s="31" t="s">
        <v>22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43425</v>
      </c>
      <c r="T263" s="31"/>
    </row>
    <row r="264" spans="1:20" ht="50.25" customHeight="1" x14ac:dyDescent="1.05">
      <c r="A264" s="31" t="s">
        <v>32962</v>
      </c>
      <c r="B264" s="31" t="s">
        <v>25639</v>
      </c>
      <c r="C264" s="31" t="s">
        <v>32963</v>
      </c>
      <c r="D264" s="31" t="s">
        <v>32964</v>
      </c>
      <c r="E264" s="31" t="s">
        <v>687</v>
      </c>
      <c r="F264" s="31" t="s">
        <v>123</v>
      </c>
      <c r="G264" s="31" t="s">
        <v>16248</v>
      </c>
      <c r="H264" s="31" t="s">
        <v>32006</v>
      </c>
      <c r="I264" s="38">
        <v>0.375</v>
      </c>
      <c r="J264" s="31" t="s">
        <v>22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23"/>
      <c r="S264" s="29">
        <v>43425</v>
      </c>
      <c r="T264" s="31"/>
    </row>
    <row r="265" spans="1:20" ht="50.25" customHeight="1" x14ac:dyDescent="1.05">
      <c r="A265" s="31" t="s">
        <v>32965</v>
      </c>
      <c r="B265" s="31" t="s">
        <v>32966</v>
      </c>
      <c r="C265" s="31" t="s">
        <v>32967</v>
      </c>
      <c r="D265" s="31" t="s">
        <v>32968</v>
      </c>
      <c r="E265" s="31" t="s">
        <v>687</v>
      </c>
      <c r="F265" s="31" t="s">
        <v>123</v>
      </c>
      <c r="G265" s="31" t="s">
        <v>16248</v>
      </c>
      <c r="H265" s="31" t="s">
        <v>32006</v>
      </c>
      <c r="I265" s="38">
        <v>0.375</v>
      </c>
      <c r="J265" s="31" t="s">
        <v>22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23"/>
      <c r="S265" s="29">
        <v>43425</v>
      </c>
      <c r="T265" s="31"/>
    </row>
    <row r="266" spans="1:20" ht="50.25" customHeight="1" x14ac:dyDescent="1.05">
      <c r="A266" s="31" t="s">
        <v>32969</v>
      </c>
      <c r="B266" s="31" t="s">
        <v>5460</v>
      </c>
      <c r="C266" s="31" t="s">
        <v>32970</v>
      </c>
      <c r="D266" s="31" t="s">
        <v>32971</v>
      </c>
      <c r="E266" s="31" t="s">
        <v>687</v>
      </c>
      <c r="F266" s="31" t="s">
        <v>123</v>
      </c>
      <c r="G266" s="31" t="s">
        <v>16248</v>
      </c>
      <c r="H266" s="31" t="s">
        <v>32006</v>
      </c>
      <c r="I266" s="38">
        <v>0.375</v>
      </c>
      <c r="J266" s="31" t="s">
        <v>22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23"/>
      <c r="S266" s="29">
        <v>43425</v>
      </c>
      <c r="T266" s="31"/>
    </row>
    <row r="267" spans="1:20" ht="50.25" customHeight="1" x14ac:dyDescent="1.05">
      <c r="A267" s="31" t="s">
        <v>32972</v>
      </c>
      <c r="B267" s="31" t="s">
        <v>32973</v>
      </c>
      <c r="C267" s="31" t="s">
        <v>32974</v>
      </c>
      <c r="D267" s="31" t="s">
        <v>32975</v>
      </c>
      <c r="E267" s="31" t="s">
        <v>687</v>
      </c>
      <c r="F267" s="31" t="s">
        <v>123</v>
      </c>
      <c r="G267" s="31" t="s">
        <v>16248</v>
      </c>
      <c r="H267" s="31" t="s">
        <v>32006</v>
      </c>
      <c r="I267" s="38">
        <v>0.375</v>
      </c>
      <c r="J267" s="31" t="s">
        <v>22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3"/>
      <c r="R267" s="23"/>
      <c r="S267" s="29">
        <v>43425</v>
      </c>
      <c r="T267" s="31"/>
    </row>
    <row r="268" spans="1:20" ht="50.25" customHeight="1" x14ac:dyDescent="1.05">
      <c r="A268" s="31" t="s">
        <v>32976</v>
      </c>
      <c r="B268" s="31" t="s">
        <v>32977</v>
      </c>
      <c r="C268" s="31" t="s">
        <v>32978</v>
      </c>
      <c r="D268" s="31" t="s">
        <v>32979</v>
      </c>
      <c r="E268" s="31" t="s">
        <v>687</v>
      </c>
      <c r="F268" s="31" t="s">
        <v>123</v>
      </c>
      <c r="G268" s="31" t="s">
        <v>16248</v>
      </c>
      <c r="H268" s="31" t="s">
        <v>32006</v>
      </c>
      <c r="I268" s="38">
        <v>0.375</v>
      </c>
      <c r="J268" s="31" t="s">
        <v>22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3"/>
      <c r="R268" s="23"/>
      <c r="S268" s="29">
        <v>43425</v>
      </c>
      <c r="T268" s="31"/>
    </row>
    <row r="269" spans="1:20" ht="50.25" customHeight="1" x14ac:dyDescent="1.05">
      <c r="A269" s="31" t="s">
        <v>32980</v>
      </c>
      <c r="B269" s="31" t="s">
        <v>32981</v>
      </c>
      <c r="C269" s="31" t="s">
        <v>32982</v>
      </c>
      <c r="D269" s="31" t="s">
        <v>32983</v>
      </c>
      <c r="E269" s="31" t="s">
        <v>687</v>
      </c>
      <c r="F269" s="31" t="s">
        <v>123</v>
      </c>
      <c r="G269" s="31" t="s">
        <v>16248</v>
      </c>
      <c r="H269" s="31" t="s">
        <v>32006</v>
      </c>
      <c r="I269" s="38">
        <v>0.375</v>
      </c>
      <c r="J269" s="31" t="s">
        <v>22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43425</v>
      </c>
      <c r="T269" s="31"/>
    </row>
    <row r="270" spans="1:20" ht="50.25" customHeight="1" x14ac:dyDescent="1.05">
      <c r="A270" s="31" t="s">
        <v>32984</v>
      </c>
      <c r="B270" s="31" t="s">
        <v>32985</v>
      </c>
      <c r="C270" s="31" t="s">
        <v>32986</v>
      </c>
      <c r="D270" s="31" t="s">
        <v>32987</v>
      </c>
      <c r="E270" s="31" t="s">
        <v>687</v>
      </c>
      <c r="F270" s="31" t="s">
        <v>123</v>
      </c>
      <c r="G270" s="31" t="s">
        <v>16248</v>
      </c>
      <c r="H270" s="31" t="s">
        <v>32006</v>
      </c>
      <c r="I270" s="38">
        <v>0.375</v>
      </c>
      <c r="J270" s="31" t="s">
        <v>22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43425</v>
      </c>
      <c r="T270" s="31"/>
    </row>
    <row r="271" spans="1:20" ht="50.25" customHeight="1" x14ac:dyDescent="1.05">
      <c r="A271" s="31" t="s">
        <v>32988</v>
      </c>
      <c r="B271" s="31" t="s">
        <v>32989</v>
      </c>
      <c r="C271" s="31" t="s">
        <v>32990</v>
      </c>
      <c r="D271" s="31" t="s">
        <v>32991</v>
      </c>
      <c r="E271" s="31" t="s">
        <v>687</v>
      </c>
      <c r="F271" s="31" t="s">
        <v>123</v>
      </c>
      <c r="G271" s="31" t="s">
        <v>16248</v>
      </c>
      <c r="H271" s="31" t="s">
        <v>32006</v>
      </c>
      <c r="I271" s="38">
        <v>0.375</v>
      </c>
      <c r="J271" s="31" t="s">
        <v>22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43425</v>
      </c>
      <c r="T271" s="31"/>
    </row>
    <row r="272" spans="1:20" ht="50.25" customHeight="1" x14ac:dyDescent="1.05">
      <c r="A272" s="31" t="s">
        <v>32992</v>
      </c>
      <c r="B272" s="31" t="s">
        <v>22740</v>
      </c>
      <c r="C272" s="31" t="s">
        <v>32993</v>
      </c>
      <c r="D272" s="31" t="s">
        <v>32994</v>
      </c>
      <c r="E272" s="31" t="s">
        <v>687</v>
      </c>
      <c r="F272" s="31" t="s">
        <v>123</v>
      </c>
      <c r="G272" s="31" t="s">
        <v>16248</v>
      </c>
      <c r="H272" s="31" t="s">
        <v>32006</v>
      </c>
      <c r="I272" s="38">
        <v>0.375</v>
      </c>
      <c r="J272" s="31" t="s">
        <v>22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43425</v>
      </c>
      <c r="T272" s="31"/>
    </row>
    <row r="273" spans="1:20" ht="50.25" customHeight="1" x14ac:dyDescent="1.05">
      <c r="A273" s="31" t="s">
        <v>32995</v>
      </c>
      <c r="B273" s="31" t="s">
        <v>32996</v>
      </c>
      <c r="C273" s="31" t="s">
        <v>32997</v>
      </c>
      <c r="D273" s="31" t="s">
        <v>32998</v>
      </c>
      <c r="E273" s="31" t="s">
        <v>687</v>
      </c>
      <c r="F273" s="31" t="s">
        <v>123</v>
      </c>
      <c r="G273" s="31" t="s">
        <v>16504</v>
      </c>
      <c r="H273" s="31" t="s">
        <v>28170</v>
      </c>
      <c r="I273" s="38">
        <v>0.41666666666666669</v>
      </c>
      <c r="J273" s="31" t="s">
        <v>22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43425</v>
      </c>
      <c r="T273" s="31"/>
    </row>
    <row r="274" spans="1:20" ht="50.25" customHeight="1" x14ac:dyDescent="1.05">
      <c r="A274" s="31" t="s">
        <v>32999</v>
      </c>
      <c r="B274" s="31" t="s">
        <v>33000</v>
      </c>
      <c r="C274" s="31" t="s">
        <v>33001</v>
      </c>
      <c r="D274" s="31" t="s">
        <v>33002</v>
      </c>
      <c r="E274" s="31" t="s">
        <v>687</v>
      </c>
      <c r="F274" s="31" t="s">
        <v>123</v>
      </c>
      <c r="G274" s="31" t="s">
        <v>16504</v>
      </c>
      <c r="H274" s="31" t="s">
        <v>28170</v>
      </c>
      <c r="I274" s="38">
        <v>0.41666666666666669</v>
      </c>
      <c r="J274" s="31" t="s">
        <v>22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43425</v>
      </c>
      <c r="T274" s="31"/>
    </row>
    <row r="275" spans="1:20" ht="50.25" customHeight="1" x14ac:dyDescent="1.05">
      <c r="A275" s="31" t="s">
        <v>33003</v>
      </c>
      <c r="B275" s="31" t="s">
        <v>33004</v>
      </c>
      <c r="C275" s="31" t="s">
        <v>33005</v>
      </c>
      <c r="D275" s="31" t="s">
        <v>33006</v>
      </c>
      <c r="E275" s="31" t="s">
        <v>687</v>
      </c>
      <c r="F275" s="31" t="s">
        <v>123</v>
      </c>
      <c r="G275" s="31" t="s">
        <v>16504</v>
      </c>
      <c r="H275" s="31" t="s">
        <v>28170</v>
      </c>
      <c r="I275" s="38">
        <v>0.41666666666666669</v>
      </c>
      <c r="J275" s="31" t="s">
        <v>22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43425</v>
      </c>
      <c r="T275" s="31"/>
    </row>
    <row r="276" spans="1:20" ht="50.25" customHeight="1" x14ac:dyDescent="1.3">
      <c r="A276" s="759" t="s">
        <v>33506</v>
      </c>
      <c r="B276" s="760"/>
      <c r="C276" s="760"/>
      <c r="D276" s="760"/>
      <c r="E276" s="760"/>
      <c r="F276" s="760"/>
      <c r="G276" s="760"/>
      <c r="H276" s="760"/>
      <c r="I276" s="760"/>
      <c r="J276" s="760"/>
      <c r="K276" s="760"/>
      <c r="L276" s="760"/>
      <c r="M276" s="761"/>
      <c r="N276" s="23"/>
      <c r="O276" s="23"/>
      <c r="P276" s="23"/>
      <c r="Q276" s="23"/>
      <c r="R276" s="23"/>
      <c r="S276" s="29"/>
      <c r="T276" s="29">
        <v>350000</v>
      </c>
    </row>
    <row r="277" spans="1:20" ht="50.25" customHeight="1" x14ac:dyDescent="1.05">
      <c r="A277" s="688" t="s">
        <v>34414</v>
      </c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90"/>
      <c r="N277" s="23"/>
      <c r="O277" s="23"/>
      <c r="P277" s="23"/>
      <c r="Q277" s="23"/>
      <c r="R277" s="23"/>
      <c r="S277" s="29"/>
      <c r="T277" s="31"/>
    </row>
    <row r="278" spans="1:20" ht="50.25" customHeight="1" x14ac:dyDescent="1.05">
      <c r="A278" s="31" t="s">
        <v>33748</v>
      </c>
      <c r="B278" s="31" t="s">
        <v>33749</v>
      </c>
      <c r="C278" s="31" t="s">
        <v>33750</v>
      </c>
      <c r="D278" s="31" t="s">
        <v>33751</v>
      </c>
      <c r="E278" s="31" t="s">
        <v>687</v>
      </c>
      <c r="F278" s="31" t="s">
        <v>123</v>
      </c>
      <c r="G278" s="31" t="s">
        <v>17532</v>
      </c>
      <c r="H278" s="31" t="s">
        <v>32006</v>
      </c>
      <c r="I278" s="38">
        <v>0.25</v>
      </c>
      <c r="J278" s="31" t="s">
        <v>22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43425</v>
      </c>
      <c r="T278" s="31"/>
    </row>
    <row r="279" spans="1:20" ht="50.25" customHeight="1" x14ac:dyDescent="1.05">
      <c r="A279" s="31" t="s">
        <v>33752</v>
      </c>
      <c r="B279" s="31" t="s">
        <v>33753</v>
      </c>
      <c r="C279" s="31" t="s">
        <v>33754</v>
      </c>
      <c r="D279" s="31" t="s">
        <v>33755</v>
      </c>
      <c r="E279" s="31" t="s">
        <v>687</v>
      </c>
      <c r="F279" s="31" t="s">
        <v>123</v>
      </c>
      <c r="G279" s="31" t="s">
        <v>17532</v>
      </c>
      <c r="H279" s="31" t="s">
        <v>32006</v>
      </c>
      <c r="I279" s="38">
        <v>0.25</v>
      </c>
      <c r="J279" s="31" t="s">
        <v>22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43425</v>
      </c>
      <c r="T279" s="31"/>
    </row>
    <row r="280" spans="1:20" ht="50.25" customHeight="1" x14ac:dyDescent="1.05">
      <c r="A280" s="31" t="s">
        <v>33756</v>
      </c>
      <c r="B280" s="31" t="s">
        <v>33757</v>
      </c>
      <c r="C280" s="31" t="s">
        <v>33758</v>
      </c>
      <c r="D280" s="31" t="s">
        <v>33759</v>
      </c>
      <c r="E280" s="31" t="s">
        <v>687</v>
      </c>
      <c r="F280" s="31" t="s">
        <v>123</v>
      </c>
      <c r="G280" s="31" t="s">
        <v>17532</v>
      </c>
      <c r="H280" s="31" t="s">
        <v>32006</v>
      </c>
      <c r="I280" s="38">
        <v>0.25</v>
      </c>
      <c r="J280" s="31" t="s">
        <v>22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43425</v>
      </c>
      <c r="T280" s="31"/>
    </row>
    <row r="281" spans="1:20" ht="50.25" customHeight="1" x14ac:dyDescent="1.05">
      <c r="A281" s="31" t="s">
        <v>33760</v>
      </c>
      <c r="B281" s="31" t="s">
        <v>27686</v>
      </c>
      <c r="C281" s="31" t="s">
        <v>33761</v>
      </c>
      <c r="D281" s="31" t="s">
        <v>33762</v>
      </c>
      <c r="E281" s="31" t="s">
        <v>687</v>
      </c>
      <c r="F281" s="31" t="s">
        <v>123</v>
      </c>
      <c r="G281" s="31" t="s">
        <v>17532</v>
      </c>
      <c r="H281" s="31" t="s">
        <v>32006</v>
      </c>
      <c r="I281" s="38">
        <v>0.25</v>
      </c>
      <c r="J281" s="31" t="s">
        <v>22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43425</v>
      </c>
      <c r="T281" s="31"/>
    </row>
    <row r="282" spans="1:20" ht="50.25" customHeight="1" x14ac:dyDescent="1.05">
      <c r="A282" s="31" t="s">
        <v>33763</v>
      </c>
      <c r="B282" s="31" t="s">
        <v>33311</v>
      </c>
      <c r="C282" s="31" t="s">
        <v>33764</v>
      </c>
      <c r="D282" s="31" t="s">
        <v>33765</v>
      </c>
      <c r="E282" s="31" t="s">
        <v>687</v>
      </c>
      <c r="F282" s="31" t="s">
        <v>123</v>
      </c>
      <c r="G282" s="31" t="s">
        <v>17532</v>
      </c>
      <c r="H282" s="31" t="s">
        <v>32006</v>
      </c>
      <c r="I282" s="38">
        <v>0.25</v>
      </c>
      <c r="J282" s="31" t="s">
        <v>22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43425</v>
      </c>
      <c r="T282" s="31"/>
    </row>
    <row r="283" spans="1:20" ht="50.25" customHeight="1" x14ac:dyDescent="1.05">
      <c r="A283" s="31" t="s">
        <v>33766</v>
      </c>
      <c r="B283" s="31" t="s">
        <v>33767</v>
      </c>
      <c r="C283" s="31" t="s">
        <v>33768</v>
      </c>
      <c r="D283" s="31" t="s">
        <v>33769</v>
      </c>
      <c r="E283" s="31" t="s">
        <v>687</v>
      </c>
      <c r="F283" s="31" t="s">
        <v>123</v>
      </c>
      <c r="G283" s="31" t="s">
        <v>17532</v>
      </c>
      <c r="H283" s="31" t="s">
        <v>32006</v>
      </c>
      <c r="I283" s="38">
        <v>0.25</v>
      </c>
      <c r="J283" s="31" t="s">
        <v>22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43425</v>
      </c>
      <c r="T283" s="31"/>
    </row>
    <row r="284" spans="1:20" ht="50.25" customHeight="1" x14ac:dyDescent="1.3">
      <c r="A284" s="759" t="s">
        <v>35163</v>
      </c>
      <c r="B284" s="760"/>
      <c r="C284" s="760"/>
      <c r="D284" s="760"/>
      <c r="E284" s="760"/>
      <c r="F284" s="760"/>
      <c r="G284" s="760"/>
      <c r="H284" s="760"/>
      <c r="I284" s="760"/>
      <c r="J284" s="760"/>
      <c r="K284" s="760"/>
      <c r="L284" s="760"/>
      <c r="M284" s="761"/>
      <c r="N284" s="23"/>
      <c r="O284" s="23"/>
      <c r="P284" s="23"/>
      <c r="Q284" s="23"/>
      <c r="R284" s="23"/>
      <c r="S284" s="29"/>
      <c r="T284" s="29">
        <v>395000</v>
      </c>
    </row>
    <row r="285" spans="1:20" ht="50.25" customHeight="1" x14ac:dyDescent="1.3">
      <c r="A285" s="679" t="s">
        <v>35160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1"/>
      <c r="N285" s="23"/>
      <c r="O285" s="23"/>
      <c r="P285" s="23"/>
      <c r="Q285" s="23"/>
      <c r="R285" s="23"/>
      <c r="S285" s="29"/>
      <c r="T285" s="31"/>
    </row>
    <row r="286" spans="1:20" ht="50.25" customHeight="1" x14ac:dyDescent="1.05">
      <c r="A286" s="647" t="s">
        <v>35268</v>
      </c>
      <c r="B286" s="647" t="s">
        <v>35269</v>
      </c>
      <c r="C286" s="647" t="s">
        <v>35270</v>
      </c>
      <c r="D286" s="647" t="s">
        <v>35271</v>
      </c>
      <c r="E286" s="647" t="s">
        <v>687</v>
      </c>
      <c r="F286" s="647" t="s">
        <v>123</v>
      </c>
      <c r="G286" s="647" t="s">
        <v>27347</v>
      </c>
      <c r="H286" s="647" t="s">
        <v>29345</v>
      </c>
      <c r="I286" s="648">
        <v>0.97916666666666663</v>
      </c>
      <c r="J286" s="647" t="s">
        <v>22</v>
      </c>
      <c r="K286" s="647" t="s">
        <v>105</v>
      </c>
      <c r="L286" s="647" t="s">
        <v>106</v>
      </c>
      <c r="M286" s="647" t="s">
        <v>995</v>
      </c>
      <c r="N286" s="23"/>
      <c r="O286" s="23"/>
      <c r="P286" s="23"/>
      <c r="Q286" s="23"/>
      <c r="R286" s="23"/>
      <c r="S286" s="29">
        <v>43425</v>
      </c>
      <c r="T286" s="31"/>
    </row>
    <row r="287" spans="1:20" ht="50.25" customHeight="1" x14ac:dyDescent="1.05">
      <c r="A287" s="647" t="s">
        <v>35272</v>
      </c>
      <c r="B287" s="647" t="s">
        <v>23198</v>
      </c>
      <c r="C287" s="647" t="s">
        <v>35273</v>
      </c>
      <c r="D287" s="647" t="s">
        <v>35274</v>
      </c>
      <c r="E287" s="647" t="s">
        <v>687</v>
      </c>
      <c r="F287" s="647" t="s">
        <v>123</v>
      </c>
      <c r="G287" s="647" t="s">
        <v>27347</v>
      </c>
      <c r="H287" s="647" t="s">
        <v>29345</v>
      </c>
      <c r="I287" s="648">
        <v>0.97916666666666663</v>
      </c>
      <c r="J287" s="647" t="s">
        <v>22</v>
      </c>
      <c r="K287" s="647" t="s">
        <v>105</v>
      </c>
      <c r="L287" s="647" t="s">
        <v>106</v>
      </c>
      <c r="M287" s="647" t="s">
        <v>995</v>
      </c>
      <c r="N287" s="23"/>
      <c r="O287" s="23"/>
      <c r="P287" s="23"/>
      <c r="Q287" s="23"/>
      <c r="R287" s="23"/>
      <c r="S287" s="29">
        <v>43425</v>
      </c>
      <c r="T287" s="31"/>
    </row>
    <row r="288" spans="1:20" ht="50.25" customHeight="1" x14ac:dyDescent="1.05">
      <c r="A288" s="647" t="s">
        <v>35275</v>
      </c>
      <c r="B288" s="647" t="s">
        <v>35276</v>
      </c>
      <c r="C288" s="647" t="s">
        <v>35277</v>
      </c>
      <c r="D288" s="647" t="s">
        <v>35278</v>
      </c>
      <c r="E288" s="647" t="s">
        <v>687</v>
      </c>
      <c r="F288" s="647" t="s">
        <v>123</v>
      </c>
      <c r="G288" s="647" t="s">
        <v>27347</v>
      </c>
      <c r="H288" s="647" t="s">
        <v>29345</v>
      </c>
      <c r="I288" s="648">
        <v>0.97916666666666663</v>
      </c>
      <c r="J288" s="647" t="s">
        <v>22</v>
      </c>
      <c r="K288" s="647" t="s">
        <v>105</v>
      </c>
      <c r="L288" s="647" t="s">
        <v>106</v>
      </c>
      <c r="M288" s="647" t="s">
        <v>995</v>
      </c>
      <c r="N288" s="23"/>
      <c r="O288" s="23"/>
      <c r="P288" s="23"/>
      <c r="Q288" s="23"/>
      <c r="R288" s="23"/>
      <c r="S288" s="29">
        <v>43425</v>
      </c>
      <c r="T288" s="31"/>
    </row>
    <row r="289" spans="1:39" ht="50.25" customHeight="1" x14ac:dyDescent="1.05">
      <c r="A289" s="647" t="s">
        <v>35279</v>
      </c>
      <c r="B289" s="647" t="s">
        <v>14187</v>
      </c>
      <c r="C289" s="647" t="s">
        <v>35280</v>
      </c>
      <c r="D289" s="647" t="s">
        <v>35281</v>
      </c>
      <c r="E289" s="647" t="s">
        <v>687</v>
      </c>
      <c r="F289" s="647" t="s">
        <v>123</v>
      </c>
      <c r="G289" s="647" t="s">
        <v>17532</v>
      </c>
      <c r="H289" s="647" t="s">
        <v>29345</v>
      </c>
      <c r="I289" s="648">
        <v>0.91666666666666663</v>
      </c>
      <c r="J289" s="647" t="s">
        <v>22</v>
      </c>
      <c r="K289" s="647" t="s">
        <v>105</v>
      </c>
      <c r="L289" s="647" t="s">
        <v>106</v>
      </c>
      <c r="M289" s="647" t="s">
        <v>995</v>
      </c>
      <c r="N289" s="23"/>
      <c r="O289" s="23"/>
      <c r="P289" s="23"/>
      <c r="Q289" s="23"/>
      <c r="R289" s="23"/>
      <c r="S289" s="29">
        <v>43425</v>
      </c>
      <c r="T289" s="31"/>
    </row>
    <row r="290" spans="1:39" ht="50.25" customHeight="1" x14ac:dyDescent="1.05">
      <c r="A290" s="647" t="s">
        <v>35282</v>
      </c>
      <c r="B290" s="647" t="s">
        <v>22299</v>
      </c>
      <c r="C290" s="647" t="s">
        <v>35283</v>
      </c>
      <c r="D290" s="647" t="s">
        <v>35284</v>
      </c>
      <c r="E290" s="647" t="s">
        <v>687</v>
      </c>
      <c r="F290" s="647" t="s">
        <v>123</v>
      </c>
      <c r="G290" s="647" t="s">
        <v>27347</v>
      </c>
      <c r="H290" s="647" t="s">
        <v>29345</v>
      </c>
      <c r="I290" s="648">
        <v>0.97916666666666663</v>
      </c>
      <c r="J290" s="647" t="s">
        <v>22</v>
      </c>
      <c r="K290" s="647" t="s">
        <v>105</v>
      </c>
      <c r="L290" s="647" t="s">
        <v>106</v>
      </c>
      <c r="M290" s="647" t="s">
        <v>995</v>
      </c>
      <c r="N290" s="23"/>
      <c r="O290" s="23"/>
      <c r="P290" s="23"/>
      <c r="Q290" s="23"/>
      <c r="R290" s="23"/>
      <c r="S290" s="29">
        <v>43425</v>
      </c>
      <c r="T290" s="31"/>
    </row>
    <row r="291" spans="1:39" ht="50.25" customHeight="1" x14ac:dyDescent="1.05">
      <c r="A291" s="647" t="s">
        <v>35285</v>
      </c>
      <c r="B291" s="647" t="s">
        <v>25915</v>
      </c>
      <c r="C291" s="647" t="s">
        <v>35286</v>
      </c>
      <c r="D291" s="647" t="s">
        <v>35287</v>
      </c>
      <c r="E291" s="647" t="s">
        <v>687</v>
      </c>
      <c r="F291" s="647" t="s">
        <v>123</v>
      </c>
      <c r="G291" s="647" t="s">
        <v>27347</v>
      </c>
      <c r="H291" s="647" t="s">
        <v>29345</v>
      </c>
      <c r="I291" s="648">
        <v>0.97916666666666663</v>
      </c>
      <c r="J291" s="647" t="s">
        <v>22</v>
      </c>
      <c r="K291" s="647" t="s">
        <v>105</v>
      </c>
      <c r="L291" s="647" t="s">
        <v>106</v>
      </c>
      <c r="M291" s="647" t="s">
        <v>995</v>
      </c>
      <c r="N291" s="23"/>
      <c r="O291" s="23"/>
      <c r="P291" s="23"/>
      <c r="Q291" s="23"/>
      <c r="R291" s="23"/>
      <c r="S291" s="29">
        <v>43425</v>
      </c>
      <c r="T291" s="31"/>
    </row>
    <row r="292" spans="1:39" ht="50.25" customHeight="1" x14ac:dyDescent="1.05">
      <c r="A292" s="647" t="s">
        <v>35288</v>
      </c>
      <c r="B292" s="647" t="s">
        <v>856</v>
      </c>
      <c r="C292" s="647" t="s">
        <v>35289</v>
      </c>
      <c r="D292" s="647" t="s">
        <v>35290</v>
      </c>
      <c r="E292" s="647" t="s">
        <v>687</v>
      </c>
      <c r="F292" s="647" t="s">
        <v>123</v>
      </c>
      <c r="G292" s="647" t="s">
        <v>27347</v>
      </c>
      <c r="H292" s="647" t="s">
        <v>29345</v>
      </c>
      <c r="I292" s="648">
        <v>0.97916666666666663</v>
      </c>
      <c r="J292" s="647" t="s">
        <v>22</v>
      </c>
      <c r="K292" s="647" t="s">
        <v>105</v>
      </c>
      <c r="L292" s="647" t="s">
        <v>106</v>
      </c>
      <c r="M292" s="647" t="s">
        <v>995</v>
      </c>
      <c r="N292" s="23"/>
      <c r="O292" s="23"/>
      <c r="P292" s="23"/>
      <c r="Q292" s="23"/>
      <c r="R292" s="23"/>
      <c r="S292" s="29">
        <v>43425</v>
      </c>
      <c r="T292" s="31"/>
    </row>
    <row r="293" spans="1:39" ht="50.25" customHeight="1" x14ac:dyDescent="1.05">
      <c r="A293" s="647" t="s">
        <v>35291</v>
      </c>
      <c r="B293" s="647" t="s">
        <v>32804</v>
      </c>
      <c r="C293" s="647" t="s">
        <v>35292</v>
      </c>
      <c r="D293" s="647" t="s">
        <v>35293</v>
      </c>
      <c r="E293" s="647" t="s">
        <v>687</v>
      </c>
      <c r="F293" s="647" t="s">
        <v>123</v>
      </c>
      <c r="G293" s="647" t="s">
        <v>17532</v>
      </c>
      <c r="H293" s="647" t="s">
        <v>29345</v>
      </c>
      <c r="I293" s="648">
        <v>0.91666666666666663</v>
      </c>
      <c r="J293" s="647" t="s">
        <v>22</v>
      </c>
      <c r="K293" s="647" t="s">
        <v>105</v>
      </c>
      <c r="L293" s="647" t="s">
        <v>106</v>
      </c>
      <c r="M293" s="647" t="s">
        <v>995</v>
      </c>
      <c r="N293" s="23"/>
      <c r="O293" s="23"/>
      <c r="P293" s="23"/>
      <c r="Q293" s="23"/>
      <c r="R293" s="23"/>
      <c r="S293" s="29">
        <v>43425</v>
      </c>
      <c r="T293" s="31"/>
    </row>
    <row r="294" spans="1:39" ht="50.25" customHeight="1" x14ac:dyDescent="1.05">
      <c r="A294" s="647" t="s">
        <v>35294</v>
      </c>
      <c r="B294" s="647" t="s">
        <v>35295</v>
      </c>
      <c r="C294" s="647" t="s">
        <v>35296</v>
      </c>
      <c r="D294" s="647" t="s">
        <v>35297</v>
      </c>
      <c r="E294" s="647" t="s">
        <v>687</v>
      </c>
      <c r="F294" s="647" t="s">
        <v>123</v>
      </c>
      <c r="G294" s="647" t="s">
        <v>17532</v>
      </c>
      <c r="H294" s="647" t="s">
        <v>29345</v>
      </c>
      <c r="I294" s="648">
        <v>0.91666666666666663</v>
      </c>
      <c r="J294" s="647" t="s">
        <v>22</v>
      </c>
      <c r="K294" s="647" t="s">
        <v>105</v>
      </c>
      <c r="L294" s="647" t="s">
        <v>106</v>
      </c>
      <c r="M294" s="647" t="s">
        <v>995</v>
      </c>
      <c r="N294" s="23"/>
      <c r="O294" s="23"/>
      <c r="P294" s="23"/>
      <c r="Q294" s="23"/>
      <c r="R294" s="23"/>
      <c r="S294" s="29">
        <v>43425</v>
      </c>
      <c r="T294" s="31"/>
    </row>
    <row r="295" spans="1:39" ht="50.25" customHeight="1" x14ac:dyDescent="1.05">
      <c r="A295" s="688" t="s">
        <v>35971</v>
      </c>
      <c r="B295" s="689"/>
      <c r="C295" s="689"/>
      <c r="D295" s="689"/>
      <c r="E295" s="689"/>
      <c r="F295" s="689"/>
      <c r="G295" s="689"/>
      <c r="H295" s="689"/>
      <c r="I295" s="689"/>
      <c r="J295" s="689"/>
      <c r="K295" s="689"/>
      <c r="L295" s="689"/>
      <c r="M295" s="690"/>
      <c r="N295" s="23"/>
      <c r="O295" s="23"/>
      <c r="P295" s="23"/>
      <c r="Q295" s="23"/>
      <c r="R295" s="23"/>
      <c r="S295" s="506"/>
      <c r="T295" s="31"/>
    </row>
    <row r="296" spans="1:39" ht="50.25" customHeight="1" x14ac:dyDescent="1.05">
      <c r="A296" s="31" t="s">
        <v>35710</v>
      </c>
      <c r="B296" s="31" t="s">
        <v>35711</v>
      </c>
      <c r="C296" s="31" t="s">
        <v>35712</v>
      </c>
      <c r="D296" s="31" t="s">
        <v>35713</v>
      </c>
      <c r="E296" s="31" t="s">
        <v>101</v>
      </c>
      <c r="F296" s="31" t="s">
        <v>123</v>
      </c>
      <c r="G296" s="31" t="s">
        <v>16223</v>
      </c>
      <c r="H296" s="31" t="s">
        <v>33368</v>
      </c>
      <c r="I296" s="38">
        <v>0.32291666666666669</v>
      </c>
      <c r="J296" s="31" t="s">
        <v>22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506">
        <v>43925</v>
      </c>
      <c r="T296" s="31"/>
    </row>
    <row r="297" spans="1:39" ht="50.25" customHeight="1" x14ac:dyDescent="1.05">
      <c r="A297" s="31" t="s">
        <v>35714</v>
      </c>
      <c r="B297" s="31" t="s">
        <v>27357</v>
      </c>
      <c r="C297" s="31" t="s">
        <v>35715</v>
      </c>
      <c r="D297" s="31" t="s">
        <v>35716</v>
      </c>
      <c r="E297" s="31" t="s">
        <v>101</v>
      </c>
      <c r="F297" s="31" t="s">
        <v>123</v>
      </c>
      <c r="G297" s="31" t="s">
        <v>16223</v>
      </c>
      <c r="H297" s="31" t="s">
        <v>33368</v>
      </c>
      <c r="I297" s="38">
        <v>0.32291666666666669</v>
      </c>
      <c r="J297" s="31" t="s">
        <v>22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506">
        <v>43925</v>
      </c>
      <c r="T297" s="31"/>
    </row>
    <row r="298" spans="1:39" ht="50.25" customHeight="1" x14ac:dyDescent="1.3">
      <c r="A298" s="751" t="s">
        <v>37947</v>
      </c>
      <c r="B298" s="751"/>
      <c r="C298" s="751"/>
      <c r="D298" s="751"/>
      <c r="E298" s="751"/>
      <c r="F298" s="751"/>
      <c r="G298" s="751"/>
      <c r="H298" s="751"/>
      <c r="I298" s="751"/>
      <c r="J298" s="751"/>
      <c r="K298" s="751"/>
      <c r="L298" s="751"/>
      <c r="M298" s="751"/>
      <c r="N298" s="23"/>
      <c r="O298" s="23"/>
      <c r="P298" s="23"/>
      <c r="Q298" s="23"/>
      <c r="R298" s="23"/>
      <c r="S298" s="29"/>
      <c r="T298" s="29">
        <v>670000</v>
      </c>
    </row>
    <row r="299" spans="1:39" ht="54" customHeight="1" x14ac:dyDescent="1.05">
      <c r="A299" s="688" t="s">
        <v>38942</v>
      </c>
      <c r="B299" s="689"/>
      <c r="C299" s="689"/>
      <c r="D299" s="689"/>
      <c r="E299" s="689"/>
      <c r="F299" s="689"/>
      <c r="G299" s="689"/>
      <c r="H299" s="689"/>
      <c r="I299" s="689"/>
      <c r="J299" s="689"/>
      <c r="K299" s="689"/>
      <c r="L299" s="689"/>
      <c r="M299" s="690"/>
      <c r="N299" s="23"/>
      <c r="O299" s="23"/>
      <c r="P299" s="23"/>
      <c r="Q299" s="23"/>
      <c r="R299" s="23"/>
      <c r="S299" s="29"/>
      <c r="T299" s="23"/>
      <c r="U299" s="24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154"/>
      <c r="AM299" s="29"/>
    </row>
    <row r="300" spans="1:39" ht="54" customHeight="1" x14ac:dyDescent="1.05">
      <c r="A300" s="31" t="s">
        <v>38558</v>
      </c>
      <c r="B300" s="31" t="s">
        <v>38559</v>
      </c>
      <c r="C300" s="31" t="s">
        <v>38560</v>
      </c>
      <c r="D300" s="31" t="s">
        <v>38561</v>
      </c>
      <c r="E300" s="31" t="s">
        <v>687</v>
      </c>
      <c r="F300" s="31" t="s">
        <v>123</v>
      </c>
      <c r="G300" s="31" t="s">
        <v>17532</v>
      </c>
      <c r="H300" s="31" t="s">
        <v>33674</v>
      </c>
      <c r="I300" s="38">
        <v>0.41666666666666669</v>
      </c>
      <c r="J300" s="31" t="s">
        <v>22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43425</v>
      </c>
      <c r="T300" s="23"/>
      <c r="U300" s="24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154"/>
      <c r="AM300" s="29"/>
    </row>
    <row r="301" spans="1:39" ht="54" customHeight="1" x14ac:dyDescent="1.05">
      <c r="A301" s="31" t="s">
        <v>38562</v>
      </c>
      <c r="B301" s="31" t="s">
        <v>38563</v>
      </c>
      <c r="C301" s="31" t="s">
        <v>38564</v>
      </c>
      <c r="D301" s="31" t="s">
        <v>38565</v>
      </c>
      <c r="E301" s="31" t="s">
        <v>687</v>
      </c>
      <c r="F301" s="31" t="s">
        <v>123</v>
      </c>
      <c r="G301" s="31" t="s">
        <v>17532</v>
      </c>
      <c r="H301" s="31" t="s">
        <v>33674</v>
      </c>
      <c r="I301" s="38">
        <v>0.41666666666666669</v>
      </c>
      <c r="J301" s="31" t="s">
        <v>22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43425</v>
      </c>
      <c r="T301" s="23"/>
      <c r="U301" s="24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154"/>
      <c r="AM301" s="29"/>
    </row>
    <row r="302" spans="1:39" ht="54" customHeight="1" x14ac:dyDescent="1.05">
      <c r="A302" s="31" t="s">
        <v>38566</v>
      </c>
      <c r="B302" s="31" t="s">
        <v>15334</v>
      </c>
      <c r="C302" s="31" t="s">
        <v>38567</v>
      </c>
      <c r="D302" s="31" t="s">
        <v>38568</v>
      </c>
      <c r="E302" s="31" t="s">
        <v>687</v>
      </c>
      <c r="F302" s="31" t="s">
        <v>123</v>
      </c>
      <c r="G302" s="31" t="s">
        <v>17532</v>
      </c>
      <c r="H302" s="31" t="s">
        <v>33674</v>
      </c>
      <c r="I302" s="38">
        <v>0.41666666666666669</v>
      </c>
      <c r="J302" s="31" t="s">
        <v>22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23"/>
      <c r="U302" s="24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154"/>
      <c r="AM302" s="29"/>
    </row>
    <row r="303" spans="1:39" ht="54" customHeight="1" x14ac:dyDescent="1.05">
      <c r="A303" s="31" t="s">
        <v>38569</v>
      </c>
      <c r="B303" s="31" t="s">
        <v>38570</v>
      </c>
      <c r="C303" s="31" t="s">
        <v>38571</v>
      </c>
      <c r="D303" s="31" t="s">
        <v>38572</v>
      </c>
      <c r="E303" s="31" t="s">
        <v>101</v>
      </c>
      <c r="F303" s="31" t="s">
        <v>1304</v>
      </c>
      <c r="G303" s="31" t="s">
        <v>16185</v>
      </c>
      <c r="H303" s="31" t="s">
        <v>34007</v>
      </c>
      <c r="I303" s="38">
        <v>0.83333333333333337</v>
      </c>
      <c r="J303" s="31" t="s">
        <v>22</v>
      </c>
      <c r="K303" s="31" t="s">
        <v>105</v>
      </c>
      <c r="L303" s="31" t="s">
        <v>106</v>
      </c>
      <c r="M303" s="31" t="s">
        <v>491</v>
      </c>
      <c r="N303" s="23"/>
      <c r="O303" s="23"/>
      <c r="P303" s="23"/>
      <c r="Q303" s="23"/>
      <c r="R303" s="23"/>
      <c r="S303" s="29">
        <v>26200</v>
      </c>
      <c r="T303" s="23"/>
      <c r="U303" s="24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154"/>
      <c r="AM303" s="29"/>
    </row>
    <row r="304" spans="1:39" ht="54" customHeight="1" x14ac:dyDescent="1.05">
      <c r="A304" s="31" t="s">
        <v>38573</v>
      </c>
      <c r="B304" s="31" t="s">
        <v>38574</v>
      </c>
      <c r="C304" s="31" t="s">
        <v>38575</v>
      </c>
      <c r="D304" s="31" t="s">
        <v>38576</v>
      </c>
      <c r="E304" s="31" t="s">
        <v>688</v>
      </c>
      <c r="F304" s="31" t="s">
        <v>123</v>
      </c>
      <c r="G304" s="31" t="s">
        <v>16287</v>
      </c>
      <c r="H304" s="31" t="s">
        <v>33674</v>
      </c>
      <c r="I304" s="38">
        <v>0.95833333333333337</v>
      </c>
      <c r="J304" s="31" t="s">
        <v>22</v>
      </c>
      <c r="K304" s="31" t="s">
        <v>105</v>
      </c>
      <c r="L304" s="31" t="s">
        <v>125</v>
      </c>
      <c r="M304" s="31" t="s">
        <v>194</v>
      </c>
      <c r="N304" s="23"/>
      <c r="O304" s="23"/>
      <c r="P304" s="23"/>
      <c r="Q304" s="23"/>
      <c r="R304" s="23"/>
      <c r="S304" s="29">
        <v>28330</v>
      </c>
      <c r="T304" s="23"/>
      <c r="U304" s="24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154"/>
      <c r="AM304" s="29"/>
    </row>
    <row r="305" spans="1:39" ht="54" customHeight="1" x14ac:dyDescent="1.05">
      <c r="A305" s="31" t="s">
        <v>38577</v>
      </c>
      <c r="B305" s="31" t="s">
        <v>5289</v>
      </c>
      <c r="C305" s="31" t="s">
        <v>38578</v>
      </c>
      <c r="D305" s="31" t="s">
        <v>38579</v>
      </c>
      <c r="E305" s="31" t="s">
        <v>688</v>
      </c>
      <c r="F305" s="31" t="s">
        <v>123</v>
      </c>
      <c r="G305" s="31" t="s">
        <v>16287</v>
      </c>
      <c r="H305" s="31" t="s">
        <v>33674</v>
      </c>
      <c r="I305" s="38">
        <v>0.95833333333333337</v>
      </c>
      <c r="J305" s="31" t="s">
        <v>22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3"/>
      <c r="R305" s="23"/>
      <c r="S305" s="29">
        <v>38950</v>
      </c>
      <c r="T305" s="23"/>
      <c r="U305" s="24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154"/>
      <c r="AM305" s="29"/>
    </row>
    <row r="306" spans="1:39" ht="54" customHeight="1" x14ac:dyDescent="1.05">
      <c r="A306" s="31" t="s">
        <v>38580</v>
      </c>
      <c r="B306" s="31" t="s">
        <v>38581</v>
      </c>
      <c r="C306" s="31" t="s">
        <v>38582</v>
      </c>
      <c r="D306" s="31" t="s">
        <v>38583</v>
      </c>
      <c r="E306" s="31" t="s">
        <v>688</v>
      </c>
      <c r="F306" s="31" t="s">
        <v>123</v>
      </c>
      <c r="G306" s="31" t="s">
        <v>16287</v>
      </c>
      <c r="H306" s="31" t="s">
        <v>33674</v>
      </c>
      <c r="I306" s="38">
        <v>0.95833333333333337</v>
      </c>
      <c r="J306" s="31" t="s">
        <v>22</v>
      </c>
      <c r="K306" s="31" t="s">
        <v>105</v>
      </c>
      <c r="L306" s="31" t="s">
        <v>106</v>
      </c>
      <c r="M306" s="31" t="s">
        <v>194</v>
      </c>
      <c r="N306" s="23"/>
      <c r="O306" s="23"/>
      <c r="P306" s="23"/>
      <c r="Q306" s="23"/>
      <c r="R306" s="23"/>
      <c r="S306" s="29">
        <v>38950</v>
      </c>
      <c r="T306" s="23"/>
      <c r="U306" s="24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154"/>
      <c r="AM306" s="29"/>
    </row>
    <row r="307" spans="1:39" ht="54" customHeight="1" x14ac:dyDescent="1.05">
      <c r="A307" s="31" t="s">
        <v>38584</v>
      </c>
      <c r="B307" s="31" t="s">
        <v>38585</v>
      </c>
      <c r="C307" s="31" t="s">
        <v>38586</v>
      </c>
      <c r="D307" s="31" t="s">
        <v>38587</v>
      </c>
      <c r="E307" s="31" t="s">
        <v>688</v>
      </c>
      <c r="F307" s="31" t="s">
        <v>123</v>
      </c>
      <c r="G307" s="31" t="s">
        <v>16287</v>
      </c>
      <c r="H307" s="31" t="s">
        <v>33674</v>
      </c>
      <c r="I307" s="38">
        <v>0.95833333333333337</v>
      </c>
      <c r="J307" s="31" t="s">
        <v>22</v>
      </c>
      <c r="K307" s="31" t="s">
        <v>105</v>
      </c>
      <c r="L307" s="31" t="s">
        <v>106</v>
      </c>
      <c r="M307" s="31" t="s">
        <v>194</v>
      </c>
      <c r="N307" s="23"/>
      <c r="O307" s="23"/>
      <c r="P307" s="23"/>
      <c r="Q307" s="23"/>
      <c r="R307" s="23"/>
      <c r="S307" s="29">
        <v>38950</v>
      </c>
      <c r="T307" s="23"/>
      <c r="U307" s="24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154"/>
      <c r="AM307" s="29"/>
    </row>
    <row r="308" spans="1:39" ht="54" customHeight="1" x14ac:dyDescent="1.05">
      <c r="A308" s="31" t="s">
        <v>38588</v>
      </c>
      <c r="B308" s="31" t="s">
        <v>38589</v>
      </c>
      <c r="C308" s="31" t="s">
        <v>38590</v>
      </c>
      <c r="D308" s="31" t="s">
        <v>38591</v>
      </c>
      <c r="E308" s="31" t="s">
        <v>688</v>
      </c>
      <c r="F308" s="31" t="s">
        <v>123</v>
      </c>
      <c r="G308" s="31" t="s">
        <v>16287</v>
      </c>
      <c r="H308" s="31" t="s">
        <v>33674</v>
      </c>
      <c r="I308" s="38">
        <v>0.95833333333333337</v>
      </c>
      <c r="J308" s="31" t="s">
        <v>22</v>
      </c>
      <c r="K308" s="31" t="s">
        <v>105</v>
      </c>
      <c r="L308" s="31" t="s">
        <v>125</v>
      </c>
      <c r="M308" s="31" t="s">
        <v>194</v>
      </c>
      <c r="N308" s="23"/>
      <c r="O308" s="23"/>
      <c r="P308" s="23"/>
      <c r="Q308" s="23"/>
      <c r="R308" s="23"/>
      <c r="S308" s="29">
        <v>28330</v>
      </c>
      <c r="T308" s="23"/>
      <c r="U308" s="24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154"/>
      <c r="AM308" s="29"/>
    </row>
    <row r="309" spans="1:39" ht="54" customHeight="1" x14ac:dyDescent="1.05">
      <c r="A309" s="31" t="s">
        <v>38592</v>
      </c>
      <c r="B309" s="31" t="s">
        <v>3769</v>
      </c>
      <c r="C309" s="31" t="s">
        <v>38593</v>
      </c>
      <c r="D309" s="31" t="s">
        <v>38594</v>
      </c>
      <c r="E309" s="31" t="s">
        <v>687</v>
      </c>
      <c r="F309" s="31" t="s">
        <v>123</v>
      </c>
      <c r="G309" s="31" t="s">
        <v>17532</v>
      </c>
      <c r="H309" s="31" t="s">
        <v>33674</v>
      </c>
      <c r="I309" s="38">
        <v>0.41666666666666669</v>
      </c>
      <c r="J309" s="31" t="s">
        <v>22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43425</v>
      </c>
      <c r="T309" s="23"/>
      <c r="U309" s="24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154"/>
      <c r="AM309" s="29"/>
    </row>
    <row r="310" spans="1:39" ht="54" customHeight="1" x14ac:dyDescent="1.05">
      <c r="A310" s="31" t="s">
        <v>38595</v>
      </c>
      <c r="B310" s="31" t="s">
        <v>38596</v>
      </c>
      <c r="C310" s="31" t="s">
        <v>38597</v>
      </c>
      <c r="D310" s="31" t="s">
        <v>38598</v>
      </c>
      <c r="E310" s="31" t="s">
        <v>687</v>
      </c>
      <c r="F310" s="31" t="s">
        <v>123</v>
      </c>
      <c r="G310" s="31" t="s">
        <v>17532</v>
      </c>
      <c r="H310" s="31" t="s">
        <v>33674</v>
      </c>
      <c r="I310" s="38">
        <v>0.41666666666666669</v>
      </c>
      <c r="J310" s="31" t="s">
        <v>22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43425</v>
      </c>
      <c r="T310" s="23"/>
      <c r="U310" s="24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154"/>
      <c r="AM310" s="29"/>
    </row>
    <row r="311" spans="1:39" ht="54" customHeight="1" x14ac:dyDescent="1.05">
      <c r="A311" s="31" t="s">
        <v>38599</v>
      </c>
      <c r="B311" s="31" t="s">
        <v>7609</v>
      </c>
      <c r="C311" s="31" t="s">
        <v>38600</v>
      </c>
      <c r="D311" s="31" t="s">
        <v>38601</v>
      </c>
      <c r="E311" s="31" t="s">
        <v>687</v>
      </c>
      <c r="F311" s="31" t="s">
        <v>123</v>
      </c>
      <c r="G311" s="31" t="s">
        <v>17532</v>
      </c>
      <c r="H311" s="31" t="s">
        <v>33674</v>
      </c>
      <c r="I311" s="38">
        <v>0.41666666666666669</v>
      </c>
      <c r="J311" s="31" t="s">
        <v>22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43425</v>
      </c>
      <c r="T311" s="23"/>
      <c r="U311" s="24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154"/>
      <c r="AM311" s="29"/>
    </row>
    <row r="312" spans="1:39" ht="50.25" customHeight="1" x14ac:dyDescent="1.3">
      <c r="A312" s="751" t="s">
        <v>38946</v>
      </c>
      <c r="B312" s="751"/>
      <c r="C312" s="751"/>
      <c r="D312" s="751"/>
      <c r="E312" s="751"/>
      <c r="F312" s="751"/>
      <c r="G312" s="751"/>
      <c r="H312" s="751"/>
      <c r="I312" s="751"/>
      <c r="J312" s="751"/>
      <c r="K312" s="751"/>
      <c r="L312" s="751"/>
      <c r="M312" s="751"/>
      <c r="N312" s="23"/>
      <c r="O312" s="23"/>
      <c r="P312" s="23"/>
      <c r="Q312" s="23"/>
      <c r="R312" s="23"/>
      <c r="S312" s="29"/>
      <c r="T312" s="29">
        <v>515000</v>
      </c>
    </row>
    <row r="313" spans="1:39" ht="54" customHeight="1" x14ac:dyDescent="1.05">
      <c r="A313" s="688" t="s">
        <v>39549</v>
      </c>
      <c r="B313" s="689"/>
      <c r="C313" s="689"/>
      <c r="D313" s="689"/>
      <c r="E313" s="689"/>
      <c r="F313" s="689"/>
      <c r="G313" s="689"/>
      <c r="H313" s="689"/>
      <c r="I313" s="689"/>
      <c r="J313" s="689"/>
      <c r="K313" s="689"/>
      <c r="L313" s="689"/>
      <c r="M313" s="690"/>
      <c r="N313" s="23"/>
      <c r="O313" s="23"/>
      <c r="P313" s="23"/>
      <c r="Q313" s="23"/>
      <c r="R313" s="23"/>
      <c r="S313" s="29"/>
      <c r="T313" s="23"/>
      <c r="U313" s="24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154"/>
      <c r="AM313" s="29"/>
    </row>
    <row r="314" spans="1:39" ht="54" customHeight="1" x14ac:dyDescent="1.05">
      <c r="A314" s="31" t="s">
        <v>39132</v>
      </c>
      <c r="B314" s="31" t="s">
        <v>27129</v>
      </c>
      <c r="C314" s="31" t="s">
        <v>39133</v>
      </c>
      <c r="D314" s="31" t="s">
        <v>39134</v>
      </c>
      <c r="E314" s="31" t="s">
        <v>687</v>
      </c>
      <c r="F314" s="31" t="s">
        <v>123</v>
      </c>
      <c r="G314" s="31" t="s">
        <v>16504</v>
      </c>
      <c r="H314" s="31" t="s">
        <v>34007</v>
      </c>
      <c r="I314" s="38">
        <v>0.33333333333333331</v>
      </c>
      <c r="J314" s="31" t="s">
        <v>22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23"/>
      <c r="U314" s="24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154"/>
      <c r="AM314" s="29"/>
    </row>
    <row r="315" spans="1:39" ht="54" customHeight="1" x14ac:dyDescent="1.05">
      <c r="A315" s="31" t="s">
        <v>39135</v>
      </c>
      <c r="B315" s="31" t="s">
        <v>21543</v>
      </c>
      <c r="C315" s="31" t="s">
        <v>39136</v>
      </c>
      <c r="D315" s="31" t="s">
        <v>39137</v>
      </c>
      <c r="E315" s="31" t="s">
        <v>687</v>
      </c>
      <c r="F315" s="31" t="s">
        <v>123</v>
      </c>
      <c r="G315" s="31" t="s">
        <v>16504</v>
      </c>
      <c r="H315" s="31" t="s">
        <v>34007</v>
      </c>
      <c r="I315" s="38">
        <v>0.33333333333333331</v>
      </c>
      <c r="J315" s="31" t="s">
        <v>22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23"/>
      <c r="U315" s="24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154"/>
      <c r="AM315" s="29"/>
    </row>
    <row r="316" spans="1:39" ht="54" customHeight="1" x14ac:dyDescent="1.05">
      <c r="A316" s="31" t="s">
        <v>39138</v>
      </c>
      <c r="B316" s="31" t="s">
        <v>39139</v>
      </c>
      <c r="C316" s="31" t="s">
        <v>39140</v>
      </c>
      <c r="D316" s="31" t="s">
        <v>39141</v>
      </c>
      <c r="E316" s="31" t="s">
        <v>687</v>
      </c>
      <c r="F316" s="31" t="s">
        <v>123</v>
      </c>
      <c r="G316" s="31" t="s">
        <v>16504</v>
      </c>
      <c r="H316" s="31" t="s">
        <v>34007</v>
      </c>
      <c r="I316" s="38">
        <v>0.33333333333333331</v>
      </c>
      <c r="J316" s="31" t="s">
        <v>22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43425</v>
      </c>
      <c r="T316" s="23"/>
      <c r="U316" s="24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154"/>
      <c r="AM316" s="29"/>
    </row>
    <row r="317" spans="1:39" ht="54" customHeight="1" x14ac:dyDescent="1.05">
      <c r="A317" s="31" t="s">
        <v>39142</v>
      </c>
      <c r="B317" s="31" t="s">
        <v>34838</v>
      </c>
      <c r="C317" s="31" t="s">
        <v>39143</v>
      </c>
      <c r="D317" s="31" t="s">
        <v>39144</v>
      </c>
      <c r="E317" s="31" t="s">
        <v>101</v>
      </c>
      <c r="F317" s="31" t="s">
        <v>123</v>
      </c>
      <c r="G317" s="31" t="s">
        <v>16223</v>
      </c>
      <c r="H317" s="31" t="s">
        <v>33148</v>
      </c>
      <c r="I317" s="38">
        <v>0.25</v>
      </c>
      <c r="J317" s="31" t="s">
        <v>22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43925</v>
      </c>
      <c r="T317" s="23"/>
      <c r="U317" s="24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154"/>
      <c r="AM317" s="29"/>
    </row>
    <row r="318" spans="1:39" ht="54" customHeight="1" x14ac:dyDescent="1.05">
      <c r="A318" s="31" t="s">
        <v>39145</v>
      </c>
      <c r="B318" s="31" t="s">
        <v>39146</v>
      </c>
      <c r="C318" s="31" t="s">
        <v>39147</v>
      </c>
      <c r="D318" s="31" t="s">
        <v>39148</v>
      </c>
      <c r="E318" s="31" t="s">
        <v>101</v>
      </c>
      <c r="F318" s="31" t="s">
        <v>123</v>
      </c>
      <c r="G318" s="31" t="s">
        <v>16223</v>
      </c>
      <c r="H318" s="31" t="s">
        <v>33148</v>
      </c>
      <c r="I318" s="38">
        <v>0.25</v>
      </c>
      <c r="J318" s="31" t="s">
        <v>22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23"/>
      <c r="U318" s="24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154"/>
      <c r="AM318" s="29"/>
    </row>
    <row r="319" spans="1:39" ht="54" customHeight="1" x14ac:dyDescent="1.05">
      <c r="A319" s="31" t="s">
        <v>39149</v>
      </c>
      <c r="B319" s="31" t="s">
        <v>13546</v>
      </c>
      <c r="C319" s="31" t="s">
        <v>39150</v>
      </c>
      <c r="D319" s="31" t="s">
        <v>39151</v>
      </c>
      <c r="E319" s="31" t="s">
        <v>101</v>
      </c>
      <c r="F319" s="31" t="s">
        <v>123</v>
      </c>
      <c r="G319" s="31" t="s">
        <v>16223</v>
      </c>
      <c r="H319" s="31" t="s">
        <v>33148</v>
      </c>
      <c r="I319" s="38">
        <v>0.25</v>
      </c>
      <c r="J319" s="31" t="s">
        <v>22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23"/>
      <c r="U319" s="24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154"/>
      <c r="AM319" s="29"/>
    </row>
    <row r="320" spans="1:39" ht="54" customHeight="1" x14ac:dyDescent="1.05">
      <c r="A320" s="31" t="s">
        <v>39152</v>
      </c>
      <c r="B320" s="31" t="s">
        <v>8001</v>
      </c>
      <c r="C320" s="31" t="s">
        <v>39153</v>
      </c>
      <c r="D320" s="31" t="s">
        <v>39154</v>
      </c>
      <c r="E320" s="31" t="s">
        <v>101</v>
      </c>
      <c r="F320" s="31" t="s">
        <v>123</v>
      </c>
      <c r="G320" s="31" t="s">
        <v>16223</v>
      </c>
      <c r="H320" s="31" t="s">
        <v>33148</v>
      </c>
      <c r="I320" s="38">
        <v>0.25</v>
      </c>
      <c r="J320" s="31" t="s">
        <v>22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23"/>
      <c r="U320" s="24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154"/>
      <c r="AM320" s="29"/>
    </row>
    <row r="321" spans="1:39" ht="54" customHeight="1" x14ac:dyDescent="1.05">
      <c r="A321" s="31" t="s">
        <v>39155</v>
      </c>
      <c r="B321" s="31" t="s">
        <v>1636</v>
      </c>
      <c r="C321" s="31" t="s">
        <v>39156</v>
      </c>
      <c r="D321" s="31" t="s">
        <v>39157</v>
      </c>
      <c r="E321" s="31" t="s">
        <v>101</v>
      </c>
      <c r="F321" s="31" t="s">
        <v>123</v>
      </c>
      <c r="G321" s="31" t="s">
        <v>16223</v>
      </c>
      <c r="H321" s="31" t="s">
        <v>33148</v>
      </c>
      <c r="I321" s="38">
        <v>0.25</v>
      </c>
      <c r="J321" s="31" t="s">
        <v>22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23"/>
      <c r="U321" s="24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154"/>
      <c r="AM321" s="29"/>
    </row>
    <row r="322" spans="1:39" ht="54" customHeight="1" x14ac:dyDescent="1.05">
      <c r="A322" s="31" t="s">
        <v>39158</v>
      </c>
      <c r="B322" s="31" t="s">
        <v>39159</v>
      </c>
      <c r="C322" s="31" t="s">
        <v>39160</v>
      </c>
      <c r="D322" s="31" t="s">
        <v>39161</v>
      </c>
      <c r="E322" s="31" t="s">
        <v>687</v>
      </c>
      <c r="F322" s="31" t="s">
        <v>123</v>
      </c>
      <c r="G322" s="31" t="s">
        <v>16504</v>
      </c>
      <c r="H322" s="31" t="s">
        <v>34007</v>
      </c>
      <c r="I322" s="38">
        <v>0.33333333333333331</v>
      </c>
      <c r="J322" s="31" t="s">
        <v>22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43425</v>
      </c>
      <c r="T322" s="23"/>
      <c r="U322" s="24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154"/>
      <c r="AM322" s="29"/>
    </row>
    <row r="323" spans="1:39" ht="54" customHeight="1" x14ac:dyDescent="1.05">
      <c r="A323" s="31" t="s">
        <v>39162</v>
      </c>
      <c r="B323" s="31" t="s">
        <v>14119</v>
      </c>
      <c r="C323" s="31" t="s">
        <v>39163</v>
      </c>
      <c r="D323" s="31" t="s">
        <v>39164</v>
      </c>
      <c r="E323" s="31" t="s">
        <v>688</v>
      </c>
      <c r="F323" s="31" t="s">
        <v>123</v>
      </c>
      <c r="G323" s="31" t="s">
        <v>16287</v>
      </c>
      <c r="H323" s="31" t="s">
        <v>34007</v>
      </c>
      <c r="I323" s="38">
        <v>0.41666666666666669</v>
      </c>
      <c r="J323" s="31" t="s">
        <v>22</v>
      </c>
      <c r="K323" s="31" t="s">
        <v>105</v>
      </c>
      <c r="L323" s="31" t="s">
        <v>106</v>
      </c>
      <c r="M323" s="31" t="s">
        <v>194</v>
      </c>
      <c r="N323" s="23"/>
      <c r="O323" s="23"/>
      <c r="P323" s="23"/>
      <c r="Q323" s="23"/>
      <c r="R323" s="23"/>
      <c r="S323" s="29">
        <v>38950</v>
      </c>
      <c r="T323" s="23"/>
      <c r="U323" s="24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154"/>
      <c r="AM323" s="29"/>
    </row>
    <row r="324" spans="1:39" ht="54" customHeight="1" x14ac:dyDescent="1.05">
      <c r="A324" s="31" t="s">
        <v>39165</v>
      </c>
      <c r="B324" s="31" t="s">
        <v>39166</v>
      </c>
      <c r="C324" s="31" t="s">
        <v>39167</v>
      </c>
      <c r="D324" s="31" t="s">
        <v>39168</v>
      </c>
      <c r="E324" s="31" t="s">
        <v>688</v>
      </c>
      <c r="F324" s="31" t="s">
        <v>123</v>
      </c>
      <c r="G324" s="31" t="s">
        <v>16287</v>
      </c>
      <c r="H324" s="31" t="s">
        <v>34007</v>
      </c>
      <c r="I324" s="38">
        <v>0.41666666666666669</v>
      </c>
      <c r="J324" s="31" t="s">
        <v>22</v>
      </c>
      <c r="K324" s="31" t="s">
        <v>105</v>
      </c>
      <c r="L324" s="31" t="s">
        <v>106</v>
      </c>
      <c r="M324" s="31" t="s">
        <v>194</v>
      </c>
      <c r="N324" s="23"/>
      <c r="O324" s="23"/>
      <c r="P324" s="23"/>
      <c r="Q324" s="23"/>
      <c r="R324" s="23"/>
      <c r="S324" s="29">
        <v>38950</v>
      </c>
      <c r="T324" s="23"/>
      <c r="U324" s="24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154"/>
      <c r="AM324" s="29"/>
    </row>
    <row r="325" spans="1:39" ht="54" customHeight="1" x14ac:dyDescent="1.05">
      <c r="A325" s="31" t="s">
        <v>39169</v>
      </c>
      <c r="B325" s="31" t="s">
        <v>7694</v>
      </c>
      <c r="C325" s="31" t="s">
        <v>39170</v>
      </c>
      <c r="D325" s="31" t="s">
        <v>39171</v>
      </c>
      <c r="E325" s="31" t="s">
        <v>688</v>
      </c>
      <c r="F325" s="31" t="s">
        <v>123</v>
      </c>
      <c r="G325" s="31" t="s">
        <v>16287</v>
      </c>
      <c r="H325" s="31" t="s">
        <v>34007</v>
      </c>
      <c r="I325" s="38">
        <v>0.41666666666666669</v>
      </c>
      <c r="J325" s="31" t="s">
        <v>22</v>
      </c>
      <c r="K325" s="31" t="s">
        <v>105</v>
      </c>
      <c r="L325" s="31" t="s">
        <v>106</v>
      </c>
      <c r="M325" s="31" t="s">
        <v>194</v>
      </c>
      <c r="N325" s="23"/>
      <c r="O325" s="23"/>
      <c r="P325" s="23"/>
      <c r="Q325" s="23"/>
      <c r="R325" s="23"/>
      <c r="S325" s="29">
        <v>38950</v>
      </c>
      <c r="T325" s="23"/>
      <c r="U325" s="24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154"/>
      <c r="AM325" s="29"/>
    </row>
    <row r="326" spans="1:39" ht="54" customHeight="1" x14ac:dyDescent="1.05">
      <c r="A326" s="31" t="s">
        <v>39172</v>
      </c>
      <c r="B326" s="31" t="s">
        <v>39173</v>
      </c>
      <c r="C326" s="31" t="s">
        <v>39174</v>
      </c>
      <c r="D326" s="31" t="s">
        <v>39175</v>
      </c>
      <c r="E326" s="31" t="s">
        <v>688</v>
      </c>
      <c r="F326" s="31" t="s">
        <v>123</v>
      </c>
      <c r="G326" s="31" t="s">
        <v>16287</v>
      </c>
      <c r="H326" s="31" t="s">
        <v>34007</v>
      </c>
      <c r="I326" s="38">
        <v>0.41666666666666669</v>
      </c>
      <c r="J326" s="31" t="s">
        <v>22</v>
      </c>
      <c r="K326" s="31" t="s">
        <v>105</v>
      </c>
      <c r="L326" s="31" t="s">
        <v>106</v>
      </c>
      <c r="M326" s="31" t="s">
        <v>194</v>
      </c>
      <c r="N326" s="23"/>
      <c r="O326" s="23"/>
      <c r="P326" s="23"/>
      <c r="Q326" s="23"/>
      <c r="R326" s="23"/>
      <c r="S326" s="29">
        <v>38950</v>
      </c>
      <c r="T326" s="23"/>
      <c r="U326" s="24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154"/>
      <c r="AM326" s="29"/>
    </row>
    <row r="327" spans="1:39" ht="54" customHeight="1" x14ac:dyDescent="1.05">
      <c r="A327" s="31" t="s">
        <v>39176</v>
      </c>
      <c r="B327" s="31" t="s">
        <v>39177</v>
      </c>
      <c r="C327" s="31" t="s">
        <v>39178</v>
      </c>
      <c r="D327" s="31" t="s">
        <v>39179</v>
      </c>
      <c r="E327" s="31" t="s">
        <v>688</v>
      </c>
      <c r="F327" s="31" t="s">
        <v>123</v>
      </c>
      <c r="G327" s="31" t="s">
        <v>16287</v>
      </c>
      <c r="H327" s="31" t="s">
        <v>34007</v>
      </c>
      <c r="I327" s="38">
        <v>0.41666666666666669</v>
      </c>
      <c r="J327" s="31" t="s">
        <v>22</v>
      </c>
      <c r="K327" s="31" t="s">
        <v>105</v>
      </c>
      <c r="L327" s="31" t="s">
        <v>106</v>
      </c>
      <c r="M327" s="31" t="s">
        <v>194</v>
      </c>
      <c r="N327" s="23"/>
      <c r="O327" s="23"/>
      <c r="P327" s="23"/>
      <c r="Q327" s="23"/>
      <c r="R327" s="23"/>
      <c r="S327" s="29">
        <v>38950</v>
      </c>
      <c r="T327" s="23"/>
      <c r="U327" s="24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154"/>
      <c r="AM327" s="29"/>
    </row>
    <row r="328" spans="1:39" ht="54" customHeight="1" x14ac:dyDescent="1.05">
      <c r="A328" s="31" t="s">
        <v>39180</v>
      </c>
      <c r="B328" s="31" t="s">
        <v>23827</v>
      </c>
      <c r="C328" s="31" t="s">
        <v>39181</v>
      </c>
      <c r="D328" s="31" t="s">
        <v>39182</v>
      </c>
      <c r="E328" s="31" t="s">
        <v>688</v>
      </c>
      <c r="F328" s="31" t="s">
        <v>123</v>
      </c>
      <c r="G328" s="31" t="s">
        <v>16287</v>
      </c>
      <c r="H328" s="31" t="s">
        <v>34007</v>
      </c>
      <c r="I328" s="38">
        <v>0.41666666666666669</v>
      </c>
      <c r="J328" s="31" t="s">
        <v>22</v>
      </c>
      <c r="K328" s="31" t="s">
        <v>105</v>
      </c>
      <c r="L328" s="31" t="s">
        <v>106</v>
      </c>
      <c r="M328" s="31" t="s">
        <v>194</v>
      </c>
      <c r="N328" s="23"/>
      <c r="O328" s="23"/>
      <c r="P328" s="23"/>
      <c r="Q328" s="23"/>
      <c r="R328" s="23"/>
      <c r="S328" s="29">
        <v>38950</v>
      </c>
      <c r="T328" s="23"/>
      <c r="U328" s="24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154"/>
      <c r="AM328" s="29"/>
    </row>
    <row r="329" spans="1:39" ht="54" customHeight="1" x14ac:dyDescent="1.05">
      <c r="A329" s="31" t="s">
        <v>39183</v>
      </c>
      <c r="B329" s="31" t="s">
        <v>13243</v>
      </c>
      <c r="C329" s="31" t="s">
        <v>39184</v>
      </c>
      <c r="D329" s="31" t="s">
        <v>39185</v>
      </c>
      <c r="E329" s="31" t="s">
        <v>688</v>
      </c>
      <c r="F329" s="31" t="s">
        <v>123</v>
      </c>
      <c r="G329" s="31" t="s">
        <v>16287</v>
      </c>
      <c r="H329" s="31" t="s">
        <v>34007</v>
      </c>
      <c r="I329" s="38">
        <v>0.41666666666666669</v>
      </c>
      <c r="J329" s="31" t="s">
        <v>22</v>
      </c>
      <c r="K329" s="31" t="s">
        <v>105</v>
      </c>
      <c r="L329" s="31" t="s">
        <v>106</v>
      </c>
      <c r="M329" s="31" t="s">
        <v>194</v>
      </c>
      <c r="N329" s="23"/>
      <c r="O329" s="23"/>
      <c r="P329" s="23"/>
      <c r="Q329" s="23"/>
      <c r="R329" s="23"/>
      <c r="S329" s="29">
        <v>38950</v>
      </c>
      <c r="T329" s="23"/>
      <c r="U329" s="24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154"/>
      <c r="AM329" s="29"/>
    </row>
    <row r="330" spans="1:39" ht="54" customHeight="1" x14ac:dyDescent="1.05">
      <c r="A330" s="452" t="s">
        <v>39186</v>
      </c>
      <c r="B330" s="452" t="s">
        <v>23289</v>
      </c>
      <c r="C330" s="452" t="s">
        <v>39187</v>
      </c>
      <c r="D330" s="452" t="s">
        <v>39188</v>
      </c>
      <c r="E330" s="452" t="s">
        <v>688</v>
      </c>
      <c r="F330" s="452" t="s">
        <v>123</v>
      </c>
      <c r="G330" s="452" t="s">
        <v>16287</v>
      </c>
      <c r="H330" s="452" t="s">
        <v>34007</v>
      </c>
      <c r="I330" s="453">
        <v>0.41666666666666669</v>
      </c>
      <c r="J330" s="452" t="s">
        <v>22</v>
      </c>
      <c r="K330" s="452" t="s">
        <v>105</v>
      </c>
      <c r="L330" s="452" t="s">
        <v>106</v>
      </c>
      <c r="M330" s="452" t="s">
        <v>194</v>
      </c>
      <c r="N330" s="23"/>
      <c r="O330" s="23"/>
      <c r="P330" s="23"/>
      <c r="Q330" s="23"/>
      <c r="R330" s="23"/>
      <c r="S330" s="29"/>
      <c r="T330" s="23"/>
      <c r="U330" s="24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154"/>
      <c r="AM330" s="29"/>
    </row>
    <row r="331" spans="1:39" ht="54" customHeight="1" x14ac:dyDescent="1.05">
      <c r="A331" s="31" t="s">
        <v>39189</v>
      </c>
      <c r="B331" s="31" t="s">
        <v>39190</v>
      </c>
      <c r="C331" s="31" t="s">
        <v>39191</v>
      </c>
      <c r="D331" s="31" t="s">
        <v>39192</v>
      </c>
      <c r="E331" s="31" t="s">
        <v>688</v>
      </c>
      <c r="F331" s="31" t="s">
        <v>123</v>
      </c>
      <c r="G331" s="31" t="s">
        <v>16287</v>
      </c>
      <c r="H331" s="31" t="s">
        <v>34007</v>
      </c>
      <c r="I331" s="38">
        <v>0.41666666666666669</v>
      </c>
      <c r="J331" s="31" t="s">
        <v>22</v>
      </c>
      <c r="K331" s="31" t="s">
        <v>105</v>
      </c>
      <c r="L331" s="31" t="s">
        <v>125</v>
      </c>
      <c r="M331" s="31" t="s">
        <v>194</v>
      </c>
      <c r="N331" s="23"/>
      <c r="O331" s="23"/>
      <c r="P331" s="23"/>
      <c r="Q331" s="23"/>
      <c r="R331" s="23"/>
      <c r="S331" s="29">
        <v>28330</v>
      </c>
      <c r="T331" s="23"/>
      <c r="U331" s="24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154"/>
      <c r="AM331" s="29"/>
    </row>
    <row r="332" spans="1:39" ht="54" customHeight="1" x14ac:dyDescent="0.7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154"/>
      <c r="T332" s="29"/>
    </row>
    <row r="333" spans="1:39" ht="54" customHeight="1" x14ac:dyDescent="0.7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154"/>
      <c r="T333" s="29"/>
    </row>
    <row r="334" spans="1:39" ht="54" customHeight="1" x14ac:dyDescent="0.7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154"/>
      <c r="T334" s="29"/>
    </row>
    <row r="335" spans="1:39" ht="54" customHeight="1" x14ac:dyDescent="0.7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154"/>
      <c r="T335" s="29"/>
    </row>
    <row r="336" spans="1:39" ht="50.1" customHeight="1" x14ac:dyDescent="0.7">
      <c r="A336" s="23"/>
      <c r="B336" s="24"/>
      <c r="C336" s="23"/>
      <c r="D336" s="23"/>
      <c r="E336" s="23"/>
      <c r="F336" s="23"/>
      <c r="G336" s="23"/>
      <c r="H336" s="23"/>
      <c r="I336" s="7" t="s">
        <v>14</v>
      </c>
      <c r="J336" s="7">
        <f>SUM(Q:Q)-SUM(R:R)</f>
        <v>0</v>
      </c>
      <c r="K336" s="23"/>
      <c r="L336" s="23"/>
      <c r="M336" s="23"/>
      <c r="N336" s="23"/>
      <c r="O336" s="23"/>
      <c r="P336" s="23"/>
      <c r="Q336" s="23"/>
      <c r="R336" s="23"/>
      <c r="S336" s="154"/>
      <c r="T336" s="29"/>
    </row>
    <row r="337" spans="1:20" ht="50.1" customHeight="1" x14ac:dyDescent="0.7">
      <c r="A337" s="23"/>
      <c r="B337" s="24"/>
      <c r="C337" s="23"/>
      <c r="D337" s="23"/>
      <c r="E337" s="23"/>
      <c r="F337" s="23"/>
      <c r="G337" s="23"/>
      <c r="H337" s="23"/>
      <c r="I337" s="7" t="s">
        <v>15</v>
      </c>
      <c r="J337" s="7">
        <f>SUM(S:S)-SUM(T:T)</f>
        <v>-38433</v>
      </c>
      <c r="K337" s="23"/>
      <c r="L337" s="23"/>
      <c r="M337" s="23"/>
      <c r="N337" s="23"/>
      <c r="O337" s="23"/>
      <c r="P337" s="23"/>
      <c r="Q337" s="23"/>
      <c r="R337" s="23"/>
      <c r="S337" s="154"/>
      <c r="T337" s="29"/>
    </row>
    <row r="338" spans="1:20" ht="50.1" customHeight="1" x14ac:dyDescent="0.7">
      <c r="A338" s="23"/>
      <c r="B338" s="24"/>
      <c r="C338" s="23"/>
      <c r="D338" s="23"/>
      <c r="E338" s="23"/>
      <c r="F338" s="23"/>
      <c r="G338" s="23"/>
      <c r="H338" s="23"/>
      <c r="I338" s="731" t="s">
        <v>91</v>
      </c>
      <c r="J338" s="731"/>
      <c r="K338" s="23"/>
      <c r="L338" s="23"/>
      <c r="M338" s="23"/>
      <c r="N338" s="23"/>
      <c r="O338" s="23"/>
      <c r="P338" s="23"/>
      <c r="Q338" s="23"/>
      <c r="R338" s="23"/>
      <c r="S338" s="154"/>
      <c r="T338" s="29"/>
    </row>
    <row r="339" spans="1:20" ht="50.1" customHeight="1" x14ac:dyDescent="0.7">
      <c r="A339" s="23"/>
      <c r="B339" s="24"/>
      <c r="C339" s="23"/>
      <c r="D339" s="23"/>
      <c r="E339" s="23"/>
      <c r="F339" s="23"/>
      <c r="G339" s="23"/>
      <c r="H339" s="23"/>
      <c r="I339" s="731"/>
      <c r="J339" s="731"/>
      <c r="K339" s="23"/>
      <c r="L339" s="23"/>
      <c r="M339" s="23"/>
      <c r="N339" s="23"/>
      <c r="O339" s="23"/>
      <c r="P339" s="23"/>
      <c r="Q339" s="23"/>
      <c r="R339" s="23"/>
      <c r="S339" s="154"/>
      <c r="T339" s="29"/>
    </row>
  </sheetData>
  <autoFilter ref="A1:AX1210" xr:uid="{00000000-0001-0000-0000-000000000000}"/>
  <mergeCells count="58">
    <mergeCell ref="A217:M217"/>
    <mergeCell ref="A299:M299"/>
    <mergeCell ref="A298:M298"/>
    <mergeCell ref="A285:M285"/>
    <mergeCell ref="A253:M253"/>
    <mergeCell ref="A254:M254"/>
    <mergeCell ref="A261:M261"/>
    <mergeCell ref="A262:M262"/>
    <mergeCell ref="A231:M231"/>
    <mergeCell ref="A232:M232"/>
    <mergeCell ref="A233:M233"/>
    <mergeCell ref="A249:M249"/>
    <mergeCell ref="I338:J339"/>
    <mergeCell ref="A276:M276"/>
    <mergeCell ref="A277:M277"/>
    <mergeCell ref="A295:M295"/>
    <mergeCell ref="A284:M284"/>
    <mergeCell ref="A312:M312"/>
    <mergeCell ref="A313:M313"/>
    <mergeCell ref="A164:M164"/>
    <mergeCell ref="A171:M171"/>
    <mergeCell ref="A167:N167"/>
    <mergeCell ref="A216:M216"/>
    <mergeCell ref="A170:M170"/>
    <mergeCell ref="A189:M189"/>
    <mergeCell ref="A166:M166"/>
    <mergeCell ref="A176:M176"/>
    <mergeCell ref="A198:M198"/>
    <mergeCell ref="A190:M190"/>
    <mergeCell ref="A175:M175"/>
    <mergeCell ref="A173:M173"/>
    <mergeCell ref="A206:M206"/>
    <mergeCell ref="A207:M207"/>
    <mergeCell ref="A208:M208"/>
    <mergeCell ref="A3:M3"/>
    <mergeCell ref="A5:Q5"/>
    <mergeCell ref="A8:T8"/>
    <mergeCell ref="A13:S13"/>
    <mergeCell ref="A33:M33"/>
    <mergeCell ref="A34:M34"/>
    <mergeCell ref="A36:M36"/>
    <mergeCell ref="A37:M37"/>
    <mergeCell ref="A42:M42"/>
    <mergeCell ref="A63:M63"/>
    <mergeCell ref="A35:M35"/>
    <mergeCell ref="A61:M61"/>
    <mergeCell ref="A80:M80"/>
    <mergeCell ref="A88:M88"/>
    <mergeCell ref="A89:M89"/>
    <mergeCell ref="A105:M105"/>
    <mergeCell ref="A109:M109"/>
    <mergeCell ref="A84:M84"/>
    <mergeCell ref="A81:M81"/>
    <mergeCell ref="A110:M110"/>
    <mergeCell ref="A121:M121"/>
    <mergeCell ref="A151:M151"/>
    <mergeCell ref="A155:M155"/>
    <mergeCell ref="A163:M163"/>
  </mergeCells>
  <conditionalFormatting sqref="A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34" priority="16"/>
  </conditionalFormatting>
  <conditionalFormatting sqref="C2">
    <cfRule type="duplicateValues" dxfId="1033" priority="26"/>
  </conditionalFormatting>
  <conditionalFormatting sqref="D62">
    <cfRule type="duplicateValues" dxfId="1032" priority="9"/>
  </conditionalFormatting>
  <conditionalFormatting sqref="D336:D1048576 D1:D163 W171:W172 W206:W207 W231:W232 AP249:AP252 AQ233:AQ248 AQ217:AQ230 W216 AP208:AP215 AP190:AP205 W189 AP176:AP188 W175 AP173:AP174 W167:W169 W164:W165 AP277:AP283 W276 AP262:AP275 W261 AP254:AP260 W253 AP299:AP311 W298 AP285:AP297 W284 W332:W335 AP313:AP331 W312">
    <cfRule type="duplicateValues" dxfId="1031" priority="2"/>
  </conditionalFormatting>
  <conditionalFormatting sqref="D336:D1048576 D1:D166 W171:W172 W206:W207 W231:W232 AP249:AP252 AQ233:AQ248 AQ217:AQ230 W216 AP208:AP215 AP190:AP205 W189 AP176:AP188 W175 AP173:AP174 W167:W169 AP277:AP283 W276 AP262:AP275 W261 AP254:AP260 W253 AP299:AP311 W298 AP285:AP297 W284 W332:W335 AP313:AP331 W312">
    <cfRule type="duplicateValues" dxfId="1030" priority="1"/>
  </conditionalFormatting>
  <conditionalFormatting sqref="D336:D1048576 W171:W172 W206:W207 W231:W232 AP249:AP252 AQ233:AQ248 AQ217:AQ230 W216 AP208:AP215 AP190:AP205 W189 AP176:AP188 W175 AP173:AP174 W167:W169 W164:W165 D1:D109 W110:W162 AP277:AP283 W276 AP262:AP275 W261 AP254:AP260 W253 AP299:AP311 W298 AP285:AP297 W284 W332:W335 AP313:AP331 W312">
    <cfRule type="duplicateValues" dxfId="1029" priority="4"/>
    <cfRule type="duplicateValues" dxfId="1028" priority="5"/>
  </conditionalFormatting>
  <conditionalFormatting sqref="D336:D1048576 W171:W172 W206:W207 W231:W232 AP249:AP252 AQ233:AQ248 AQ217:AQ230 W216 AP208:AP215 AP190:AP205 W189 AP176:AP188 W175 AP173:AP174 W167:W169 W164:W165 D1:D150 W151:W162 AP277:AP283 W276 AP262:AP275 W261 AP254:AP260 W253 AP299:AP311 W298 AP285:AP297 W284 W332:W335 AP313:AP331 W312">
    <cfRule type="duplicateValues" dxfId="1027" priority="3"/>
  </conditionalFormatting>
  <conditionalFormatting sqref="D336:D1048576 W171:W172 W206:W207 W231:W232 AP249:AP252 AQ233:AQ248 AQ217:AQ230 W216 AP208:AP215 AP190:AP205 W189 AP176:AP188 W175 AP173:AP174 W167:W169 W164:W165 W110:W162 D1:D87 W89:W108 AP277:AP283 W276 AP262:AP275 W261 AP254:AP260 W253 AP299:AP311 W298 AP285:AP297 W284 W332:W335 AP313:AP331 W312">
    <cfRule type="duplicateValues" dxfId="1026" priority="6"/>
  </conditionalFormatting>
  <conditionalFormatting sqref="D336:D1048576 W171:W172 W206:W207 W231:W232 AP249:AP252 AQ233:AQ248 AQ217:AQ230 W216 AP208:AP215 AP190:AP205 W189 AP176:AP188 W175 AP173:AP174 W167:W169 W164:W165 W110:W162 W89:W108 W81:W87 D63:D79 D1:D61 AP277:AP283 W276 AP262:AP275 W261 AP254:AP260 W253 AP299:AP311 W298 AP285:AP297 W284 W332:W335 AP313:AP331 W312">
    <cfRule type="duplicateValues" dxfId="1025" priority="12"/>
  </conditionalFormatting>
  <conditionalFormatting sqref="D336:D1048576 W171:W172 W206:W207 W231:W232 AP249:AP252 AQ233:AQ248 AQ217:AQ230 W216 AP208:AP215 AP190:AP205 W189 AP176:AP188 W175 AP173:AP174 W167:W169 W164:W165 W110:W162 W89:W108 W81:W87 W63:W69 W76:W79 AP70:AP75 D1:D60 AP277:AP283 W276 AP262:AP275 W261 AP254:AP260 W253 AP299:AP311 W298 AP285:AP297 W284 W332:W335 AP313:AP331 W312">
    <cfRule type="duplicateValues" dxfId="1024" priority="13"/>
  </conditionalFormatting>
  <conditionalFormatting sqref="D336:D1048576 W172 W206:W207 W231:W232 AP249:AP252 AQ233:AQ248 AQ217:AQ230 W216 AP208:AP215 AP190:AP205 W189 AP176:AP188 W175 AP173:AP174 X36 W37:W60 W163 W170 AP171 AP167:AP169 W166 AP164:AP165 AP110:AP162 W109 AP89:AP108 W88 AP81:AP87 W80 AP63:AP69 AP76:AP79 BI70:BI75 D1:D35 AP277:AP283 W276 AP262:AP275 W261 AP254:AP260 W253 AP299:AP311 W298 AP285:AP297 W284 W332:W335 AP313:AP331 W312">
    <cfRule type="duplicateValues" dxfId="1023" priority="14"/>
  </conditionalFormatting>
  <conditionalFormatting sqref="E2">
    <cfRule type="duplicateValues" dxfId="1022" priority="27"/>
  </conditionalFormatting>
  <conditionalFormatting sqref="J2 C2">
    <cfRule type="duplicateValues" dxfId="1021" priority="18"/>
    <cfRule type="duplicateValues" dxfId="1020" priority="19"/>
    <cfRule type="duplicateValues" dxfId="1019" priority="20"/>
    <cfRule type="duplicateValues" dxfId="1018" priority="21"/>
    <cfRule type="duplicateValues" dxfId="1017" priority="22"/>
    <cfRule type="duplicateValues" dxfId="1016" priority="23"/>
    <cfRule type="duplicateValues" dxfId="1015" priority="24"/>
    <cfRule type="duplicateValues" dxfId="1014" priority="25"/>
  </conditionalFormatting>
  <conditionalFormatting sqref="J2">
    <cfRule type="duplicateValues" dxfId="1013" priority="17"/>
  </conditionalFormatting>
  <conditionalFormatting sqref="T62">
    <cfRule type="duplicateValues" dxfId="1012" priority="10"/>
  </conditionalFormatting>
  <conditionalFormatting sqref="W61">
    <cfRule type="duplicateValues" dxfId="1011" priority="7"/>
  </conditionalFormatting>
  <conditionalFormatting sqref="AM62">
    <cfRule type="duplicateValues" dxfId="1010" priority="11"/>
  </conditionalFormatting>
  <conditionalFormatting sqref="AP61">
    <cfRule type="duplicateValues" dxfId="1009" priority="8"/>
  </conditionalFormatting>
  <hyperlinks>
    <hyperlink ref="I338:J339" location="الرئيسيه!A1" display="الرئيسيه" xr:uid="{6ABF8EF6-A096-F842-B3FB-45C976BDE9B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2F20-63D7-5041-AC86-0ABAE9C3EFF5}">
  <sheetPr codeName="Sheet58">
    <pageSetUpPr fitToPage="1"/>
  </sheetPr>
  <dimension ref="A1:AM75"/>
  <sheetViews>
    <sheetView rightToLeft="1" zoomScale="40" zoomScaleNormal="40" workbookViewId="0">
      <pane ySplit="1" topLeftCell="A62" activePane="bottomLeft" state="frozen"/>
      <selection activeCell="G24" sqref="G24"/>
      <selection pane="bottomLeft" activeCell="F71" sqref="F71"/>
    </sheetView>
  </sheetViews>
  <sheetFormatPr defaultColWidth="64.140625" defaultRowHeight="54" customHeight="1" x14ac:dyDescent="0.7"/>
  <cols>
    <col min="1" max="1" width="67.71093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64.140625" style="119"/>
    <col min="18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>
        <v>130</v>
      </c>
      <c r="S2" s="122">
        <v>108140</v>
      </c>
      <c r="T2" s="117">
        <v>0</v>
      </c>
    </row>
    <row r="3" spans="1:20" ht="50.1" customHeight="1" x14ac:dyDescent="1.65">
      <c r="A3" s="697" t="s">
        <v>5860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29"/>
      <c r="O3" s="23"/>
      <c r="P3" s="54"/>
      <c r="Q3" s="117"/>
      <c r="R3" s="54"/>
      <c r="S3" s="29"/>
      <c r="T3" s="117"/>
    </row>
    <row r="4" spans="1:20" ht="50.1" customHeight="1" x14ac:dyDescent="1.65">
      <c r="A4" s="31" t="s">
        <v>5646</v>
      </c>
      <c r="B4" s="37" t="s">
        <v>4321</v>
      </c>
      <c r="C4" s="31" t="s">
        <v>4322</v>
      </c>
      <c r="D4" s="31" t="s">
        <v>4323</v>
      </c>
      <c r="E4" s="31" t="s">
        <v>687</v>
      </c>
      <c r="F4" s="31" t="s">
        <v>102</v>
      </c>
      <c r="G4" s="31" t="s">
        <v>1127</v>
      </c>
      <c r="H4" s="31" t="s">
        <v>4090</v>
      </c>
      <c r="I4" s="38">
        <v>0.625</v>
      </c>
      <c r="J4" s="31" t="s">
        <v>4315</v>
      </c>
      <c r="K4" s="31" t="s">
        <v>105</v>
      </c>
      <c r="L4" s="31" t="s">
        <v>125</v>
      </c>
      <c r="M4" s="31" t="s">
        <v>107</v>
      </c>
      <c r="N4" s="29"/>
      <c r="O4" s="23"/>
      <c r="P4" s="54"/>
      <c r="Q4" s="117"/>
      <c r="R4" s="54"/>
      <c r="S4" s="29">
        <v>18000</v>
      </c>
      <c r="T4" s="117"/>
    </row>
    <row r="5" spans="1:20" ht="50.1" customHeight="1" x14ac:dyDescent="1.65">
      <c r="A5" s="31" t="s">
        <v>5603</v>
      </c>
      <c r="B5" s="37" t="s">
        <v>4317</v>
      </c>
      <c r="C5" s="31" t="s">
        <v>4318</v>
      </c>
      <c r="D5" s="31" t="s">
        <v>4319</v>
      </c>
      <c r="E5" s="31" t="s">
        <v>687</v>
      </c>
      <c r="F5" s="31" t="s">
        <v>102</v>
      </c>
      <c r="G5" s="31" t="s">
        <v>1127</v>
      </c>
      <c r="H5" s="31" t="s">
        <v>4090</v>
      </c>
      <c r="I5" s="38">
        <v>0.625</v>
      </c>
      <c r="J5" s="31" t="s">
        <v>4315</v>
      </c>
      <c r="K5" s="31" t="s">
        <v>105</v>
      </c>
      <c r="L5" s="31" t="s">
        <v>125</v>
      </c>
      <c r="M5" s="31" t="s">
        <v>107</v>
      </c>
      <c r="N5" s="29"/>
      <c r="O5" s="23"/>
      <c r="P5" s="54"/>
      <c r="Q5" s="117"/>
      <c r="R5" s="54"/>
      <c r="S5" s="29">
        <v>18000</v>
      </c>
      <c r="T5" s="117"/>
    </row>
    <row r="6" spans="1:20" ht="50.1" customHeight="1" x14ac:dyDescent="1.65">
      <c r="A6" s="31" t="s">
        <v>5599</v>
      </c>
      <c r="B6" s="37" t="s">
        <v>4312</v>
      </c>
      <c r="C6" s="31" t="s">
        <v>4313</v>
      </c>
      <c r="D6" s="31" t="s">
        <v>4314</v>
      </c>
      <c r="E6" s="31" t="s">
        <v>687</v>
      </c>
      <c r="F6" s="31" t="s">
        <v>102</v>
      </c>
      <c r="G6" s="31" t="s">
        <v>1127</v>
      </c>
      <c r="H6" s="31" t="s">
        <v>4090</v>
      </c>
      <c r="I6" s="38">
        <v>0.625</v>
      </c>
      <c r="J6" s="31" t="s">
        <v>4315</v>
      </c>
      <c r="K6" s="31" t="s">
        <v>105</v>
      </c>
      <c r="L6" s="31" t="s">
        <v>106</v>
      </c>
      <c r="M6" s="31" t="s">
        <v>107</v>
      </c>
      <c r="N6" s="29"/>
      <c r="O6" s="23"/>
      <c r="P6" s="54"/>
      <c r="Q6" s="117"/>
      <c r="R6" s="54"/>
      <c r="S6" s="29">
        <v>18000</v>
      </c>
      <c r="T6" s="117"/>
    </row>
    <row r="7" spans="1:20" ht="54" customHeight="1" x14ac:dyDescent="1.05">
      <c r="A7" s="696" t="s">
        <v>9526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696"/>
      <c r="N7" s="23"/>
      <c r="O7" s="23"/>
      <c r="P7" s="23"/>
      <c r="Q7" s="29"/>
      <c r="R7" s="23"/>
      <c r="S7" s="29"/>
      <c r="T7" s="29"/>
    </row>
    <row r="8" spans="1:20" ht="54" customHeight="1" x14ac:dyDescent="1.05">
      <c r="A8" s="31" t="s">
        <v>7913</v>
      </c>
      <c r="B8" s="37" t="s">
        <v>7914</v>
      </c>
      <c r="C8" s="31" t="s">
        <v>7915</v>
      </c>
      <c r="D8" s="31" t="s">
        <v>7916</v>
      </c>
      <c r="E8" s="31" t="s">
        <v>101</v>
      </c>
      <c r="F8" s="31" t="s">
        <v>102</v>
      </c>
      <c r="G8" s="31" t="s">
        <v>1544</v>
      </c>
      <c r="H8" s="31" t="s">
        <v>7872</v>
      </c>
      <c r="I8" s="38">
        <v>0.41666666666666669</v>
      </c>
      <c r="J8" s="31" t="s">
        <v>4315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29"/>
      <c r="R8" s="23"/>
      <c r="S8" s="29">
        <v>22000</v>
      </c>
      <c r="T8" s="29"/>
    </row>
    <row r="9" spans="1:20" ht="54" customHeight="1" x14ac:dyDescent="1.3">
      <c r="A9" s="712" t="s">
        <v>13348</v>
      </c>
      <c r="B9" s="712"/>
      <c r="C9" s="712"/>
      <c r="D9" s="712"/>
      <c r="E9" s="712"/>
      <c r="F9" s="712"/>
      <c r="G9" s="712"/>
      <c r="H9" s="712"/>
      <c r="I9" s="712"/>
      <c r="J9" s="712"/>
      <c r="K9" s="712"/>
      <c r="L9" s="712"/>
      <c r="M9" s="712"/>
      <c r="N9" s="23"/>
      <c r="O9" s="23"/>
      <c r="P9" s="23"/>
      <c r="Q9" s="29"/>
      <c r="R9" s="23"/>
      <c r="S9" s="29"/>
      <c r="T9" s="29"/>
    </row>
    <row r="10" spans="1:20" ht="54" customHeight="1" x14ac:dyDescent="1.05">
      <c r="A10" s="31" t="s">
        <v>12897</v>
      </c>
      <c r="B10" s="37" t="s">
        <v>12898</v>
      </c>
      <c r="C10" s="31" t="s">
        <v>12899</v>
      </c>
      <c r="D10" s="31" t="s">
        <v>12900</v>
      </c>
      <c r="E10" s="31" t="s">
        <v>687</v>
      </c>
      <c r="F10" s="31" t="s">
        <v>102</v>
      </c>
      <c r="G10" s="31" t="s">
        <v>490</v>
      </c>
      <c r="H10" s="31" t="s">
        <v>12839</v>
      </c>
      <c r="I10" s="38">
        <v>0.41666666666666669</v>
      </c>
      <c r="J10" s="31" t="s">
        <v>4315</v>
      </c>
      <c r="K10" s="31" t="s">
        <v>105</v>
      </c>
      <c r="L10" s="31" t="s">
        <v>106</v>
      </c>
      <c r="M10" s="31" t="s">
        <v>491</v>
      </c>
      <c r="N10" s="23"/>
      <c r="O10" s="23"/>
      <c r="P10" s="23"/>
      <c r="Q10" s="29"/>
      <c r="R10" s="23"/>
      <c r="S10" s="29">
        <v>25000</v>
      </c>
      <c r="T10" s="29"/>
    </row>
    <row r="11" spans="1:20" ht="54" customHeight="1" x14ac:dyDescent="1.3">
      <c r="A11" s="679" t="s">
        <v>15034</v>
      </c>
      <c r="B11" s="680"/>
      <c r="C11" s="680"/>
      <c r="D11" s="680"/>
      <c r="E11" s="680"/>
      <c r="F11" s="680"/>
      <c r="G11" s="680"/>
      <c r="H11" s="680"/>
      <c r="I11" s="680"/>
      <c r="J11" s="680"/>
      <c r="K11" s="680"/>
      <c r="L11" s="680"/>
      <c r="M11" s="681"/>
      <c r="N11" s="23"/>
      <c r="O11" s="23"/>
      <c r="P11" s="23"/>
      <c r="Q11" s="29"/>
      <c r="R11" s="23"/>
      <c r="S11" s="29"/>
      <c r="T11" s="29"/>
    </row>
    <row r="12" spans="1:20" ht="54" customHeight="1" x14ac:dyDescent="1.05">
      <c r="A12" s="31" t="s">
        <v>14590</v>
      </c>
      <c r="B12" s="37" t="s">
        <v>12777</v>
      </c>
      <c r="C12" s="31" t="s">
        <v>14591</v>
      </c>
      <c r="D12" s="31" t="s">
        <v>14592</v>
      </c>
      <c r="E12" s="31" t="s">
        <v>101</v>
      </c>
      <c r="F12" s="31" t="s">
        <v>102</v>
      </c>
      <c r="G12" s="31" t="s">
        <v>572</v>
      </c>
      <c r="H12" s="31" t="s">
        <v>14534</v>
      </c>
      <c r="I12" s="38">
        <v>0.52083333333333337</v>
      </c>
      <c r="J12" s="31" t="s">
        <v>4315</v>
      </c>
      <c r="K12" s="31" t="s">
        <v>105</v>
      </c>
      <c r="L12" s="31" t="s">
        <v>106</v>
      </c>
      <c r="M12" s="31" t="s">
        <v>491</v>
      </c>
      <c r="N12" s="23"/>
      <c r="O12" s="23"/>
      <c r="P12" s="23"/>
      <c r="Q12" s="29"/>
      <c r="R12" s="23"/>
      <c r="S12" s="29">
        <v>26000</v>
      </c>
      <c r="T12" s="29"/>
    </row>
    <row r="13" spans="1:20" ht="54" customHeight="1" x14ac:dyDescent="1.05">
      <c r="A13" s="31" t="s">
        <v>14593</v>
      </c>
      <c r="B13" s="37" t="s">
        <v>14594</v>
      </c>
      <c r="C13" s="31" t="s">
        <v>14595</v>
      </c>
      <c r="D13" s="31" t="s">
        <v>14596</v>
      </c>
      <c r="E13" s="31" t="s">
        <v>101</v>
      </c>
      <c r="F13" s="31" t="s">
        <v>102</v>
      </c>
      <c r="G13" s="31" t="s">
        <v>572</v>
      </c>
      <c r="H13" s="31" t="s">
        <v>14534</v>
      </c>
      <c r="I13" s="38">
        <v>0.52083333333333337</v>
      </c>
      <c r="J13" s="31" t="s">
        <v>4315</v>
      </c>
      <c r="K13" s="31" t="s">
        <v>105</v>
      </c>
      <c r="L13" s="31" t="s">
        <v>106</v>
      </c>
      <c r="M13" s="31" t="s">
        <v>491</v>
      </c>
      <c r="N13" s="23"/>
      <c r="O13" s="23"/>
      <c r="P13" s="23"/>
      <c r="Q13" s="29"/>
      <c r="R13" s="23"/>
      <c r="S13" s="29">
        <v>26000</v>
      </c>
      <c r="T13" s="29"/>
    </row>
    <row r="14" spans="1:20" ht="54" customHeight="1" x14ac:dyDescent="1.05">
      <c r="A14" s="31" t="s">
        <v>14597</v>
      </c>
      <c r="B14" s="37" t="s">
        <v>14598</v>
      </c>
      <c r="C14" s="31" t="s">
        <v>14599</v>
      </c>
      <c r="D14" s="31" t="s">
        <v>14600</v>
      </c>
      <c r="E14" s="31" t="s">
        <v>101</v>
      </c>
      <c r="F14" s="31" t="s">
        <v>102</v>
      </c>
      <c r="G14" s="31" t="s">
        <v>572</v>
      </c>
      <c r="H14" s="31" t="s">
        <v>14534</v>
      </c>
      <c r="I14" s="38">
        <v>0.52083333333333337</v>
      </c>
      <c r="J14" s="31" t="s">
        <v>4315</v>
      </c>
      <c r="K14" s="31" t="s">
        <v>105</v>
      </c>
      <c r="L14" s="31" t="s">
        <v>106</v>
      </c>
      <c r="M14" s="31" t="s">
        <v>491</v>
      </c>
      <c r="N14" s="23"/>
      <c r="O14" s="23"/>
      <c r="P14" s="23"/>
      <c r="Q14" s="29"/>
      <c r="R14" s="23"/>
      <c r="S14" s="29">
        <v>26000</v>
      </c>
      <c r="T14" s="29"/>
    </row>
    <row r="15" spans="1:20" ht="54" customHeight="1" x14ac:dyDescent="0.7">
      <c r="A15" s="698" t="s">
        <v>10743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23"/>
      <c r="O15" s="23"/>
      <c r="P15" s="23"/>
      <c r="Q15" s="29"/>
      <c r="R15" s="156"/>
      <c r="S15" s="154"/>
      <c r="T15" s="29">
        <v>5000</v>
      </c>
    </row>
    <row r="16" spans="1:20" ht="54" customHeight="1" x14ac:dyDescent="0.7">
      <c r="A16" s="698" t="s">
        <v>10743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700"/>
      <c r="N16" s="23"/>
      <c r="O16" s="23"/>
      <c r="P16" s="23"/>
      <c r="Q16" s="29"/>
      <c r="R16" s="156"/>
      <c r="S16" s="154"/>
      <c r="T16" s="29">
        <v>50000</v>
      </c>
    </row>
    <row r="17" spans="1:20" ht="54" customHeight="1" x14ac:dyDescent="0.7">
      <c r="A17" s="698" t="s">
        <v>10743</v>
      </c>
      <c r="B17" s="699"/>
      <c r="C17" s="699"/>
      <c r="D17" s="699"/>
      <c r="E17" s="699"/>
      <c r="F17" s="699"/>
      <c r="G17" s="699"/>
      <c r="H17" s="699"/>
      <c r="I17" s="699"/>
      <c r="J17" s="699"/>
      <c r="K17" s="699"/>
      <c r="L17" s="699"/>
      <c r="M17" s="700"/>
      <c r="N17" s="23"/>
      <c r="O17" s="23"/>
      <c r="P17" s="23"/>
      <c r="Q17" s="29"/>
      <c r="R17" s="156"/>
      <c r="S17" s="154"/>
      <c r="T17" s="29">
        <v>50000</v>
      </c>
    </row>
    <row r="18" spans="1:20" ht="54" customHeight="1" x14ac:dyDescent="0.7">
      <c r="A18" s="698" t="s">
        <v>11349</v>
      </c>
      <c r="B18" s="699"/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700"/>
      <c r="N18" s="23"/>
      <c r="O18" s="23"/>
      <c r="P18" s="23"/>
      <c r="Q18" s="29"/>
      <c r="R18" s="156"/>
      <c r="S18" s="154"/>
      <c r="T18" s="29">
        <v>90000</v>
      </c>
    </row>
    <row r="19" spans="1:20" ht="54" customHeight="1" x14ac:dyDescent="0.7">
      <c r="A19" s="698" t="s">
        <v>15042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700"/>
      <c r="N19" s="23"/>
      <c r="O19" s="23"/>
      <c r="P19" s="23"/>
      <c r="Q19" s="29"/>
      <c r="R19" s="156"/>
      <c r="S19" s="154"/>
      <c r="T19" s="29">
        <v>18000</v>
      </c>
    </row>
    <row r="20" spans="1:20" ht="54" customHeight="1" x14ac:dyDescent="1.05">
      <c r="A20" s="752" t="s">
        <v>15396</v>
      </c>
      <c r="B20" s="753"/>
      <c r="C20" s="753"/>
      <c r="D20" s="753"/>
      <c r="E20" s="753"/>
      <c r="F20" s="753"/>
      <c r="G20" s="753"/>
      <c r="H20" s="753"/>
      <c r="I20" s="753"/>
      <c r="J20" s="753"/>
      <c r="K20" s="753"/>
      <c r="L20" s="753"/>
      <c r="M20" s="754"/>
      <c r="N20" s="23"/>
      <c r="O20" s="23"/>
      <c r="P20" s="23"/>
      <c r="Q20" s="29"/>
      <c r="R20" s="23"/>
      <c r="S20" s="175"/>
      <c r="T20" s="29"/>
    </row>
    <row r="21" spans="1:20" ht="54" customHeight="1" x14ac:dyDescent="1.05">
      <c r="A21" s="31" t="s">
        <v>15172</v>
      </c>
      <c r="B21" s="37" t="s">
        <v>15173</v>
      </c>
      <c r="C21" s="31" t="s">
        <v>15174</v>
      </c>
      <c r="D21" s="31" t="s">
        <v>15175</v>
      </c>
      <c r="E21" s="31" t="s">
        <v>101</v>
      </c>
      <c r="F21" s="31" t="s">
        <v>123</v>
      </c>
      <c r="G21" s="31" t="s">
        <v>124</v>
      </c>
      <c r="H21" s="31" t="s">
        <v>15049</v>
      </c>
      <c r="I21" s="38">
        <v>0.32291666666666669</v>
      </c>
      <c r="J21" s="31" t="s">
        <v>4315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9"/>
      <c r="R21" s="23"/>
      <c r="S21" s="29">
        <v>22000</v>
      </c>
      <c r="T21" s="29"/>
    </row>
    <row r="22" spans="1:20" ht="54" customHeight="1" x14ac:dyDescent="0.7">
      <c r="A22" s="698" t="s">
        <v>15627</v>
      </c>
      <c r="B22" s="699"/>
      <c r="C22" s="699"/>
      <c r="D22" s="699"/>
      <c r="E22" s="699"/>
      <c r="F22" s="699"/>
      <c r="G22" s="699"/>
      <c r="H22" s="699"/>
      <c r="I22" s="699"/>
      <c r="J22" s="699"/>
      <c r="K22" s="699"/>
      <c r="L22" s="699"/>
      <c r="M22" s="700"/>
      <c r="N22" s="23"/>
      <c r="O22" s="23"/>
      <c r="P22" s="23"/>
      <c r="Q22" s="29"/>
      <c r="R22" s="156"/>
      <c r="S22" s="154"/>
      <c r="T22" s="29">
        <v>149300</v>
      </c>
    </row>
    <row r="23" spans="1:20" ht="54" customHeight="1" x14ac:dyDescent="1.05">
      <c r="A23" s="688" t="s">
        <v>16735</v>
      </c>
      <c r="B23" s="689"/>
      <c r="C23" s="689"/>
      <c r="D23" s="689"/>
      <c r="E23" s="689"/>
      <c r="F23" s="689"/>
      <c r="G23" s="689"/>
      <c r="H23" s="689"/>
      <c r="I23" s="689"/>
      <c r="J23" s="689"/>
      <c r="K23" s="689"/>
      <c r="L23" s="689"/>
      <c r="M23" s="690"/>
      <c r="N23" s="31"/>
      <c r="O23" s="31"/>
      <c r="P23" s="31"/>
      <c r="Q23" s="29"/>
      <c r="R23" s="23"/>
      <c r="S23" s="29"/>
      <c r="T23" s="29"/>
    </row>
    <row r="24" spans="1:20" ht="54" customHeight="1" x14ac:dyDescent="1.05">
      <c r="A24" s="31" t="s">
        <v>16233</v>
      </c>
      <c r="B24" s="31" t="s">
        <v>16234</v>
      </c>
      <c r="C24" s="31" t="s">
        <v>16183</v>
      </c>
      <c r="D24" s="31" t="s">
        <v>16235</v>
      </c>
      <c r="E24" s="31" t="s">
        <v>101</v>
      </c>
      <c r="F24" s="31" t="s">
        <v>102</v>
      </c>
      <c r="G24" s="31" t="s">
        <v>16236</v>
      </c>
      <c r="H24" s="31" t="s">
        <v>16186</v>
      </c>
      <c r="I24" s="31"/>
      <c r="J24" s="31" t="s">
        <v>4315</v>
      </c>
      <c r="K24" s="31"/>
      <c r="L24" s="31" t="s">
        <v>106</v>
      </c>
      <c r="M24" s="31" t="s">
        <v>107</v>
      </c>
      <c r="N24" s="31" t="s">
        <v>105</v>
      </c>
      <c r="O24" s="31"/>
      <c r="P24" s="31"/>
      <c r="Q24" s="29"/>
      <c r="R24" s="23"/>
      <c r="S24" s="29">
        <v>22400</v>
      </c>
      <c r="T24" s="29"/>
    </row>
    <row r="25" spans="1:20" ht="54" customHeight="1" x14ac:dyDescent="1.05">
      <c r="A25" s="31" t="s">
        <v>16237</v>
      </c>
      <c r="B25" s="31" t="s">
        <v>16238</v>
      </c>
      <c r="C25" s="31" t="s">
        <v>16183</v>
      </c>
      <c r="D25" s="31" t="s">
        <v>16239</v>
      </c>
      <c r="E25" s="31" t="s">
        <v>101</v>
      </c>
      <c r="F25" s="31" t="s">
        <v>102</v>
      </c>
      <c r="G25" s="31" t="s">
        <v>16236</v>
      </c>
      <c r="H25" s="31" t="s">
        <v>16186</v>
      </c>
      <c r="I25" s="31"/>
      <c r="J25" s="31" t="s">
        <v>4315</v>
      </c>
      <c r="K25" s="31"/>
      <c r="L25" s="31" t="s">
        <v>106</v>
      </c>
      <c r="M25" s="31" t="s">
        <v>107</v>
      </c>
      <c r="N25" s="31" t="s">
        <v>105</v>
      </c>
      <c r="O25" s="31"/>
      <c r="P25" s="31"/>
      <c r="Q25" s="29"/>
      <c r="R25" s="23"/>
      <c r="S25" s="29">
        <v>22400</v>
      </c>
      <c r="T25" s="29"/>
    </row>
    <row r="26" spans="1:20" ht="54" customHeight="1" x14ac:dyDescent="1.05">
      <c r="A26" s="31" t="s">
        <v>16240</v>
      </c>
      <c r="B26" s="31" t="s">
        <v>244</v>
      </c>
      <c r="C26" s="31" t="s">
        <v>16183</v>
      </c>
      <c r="D26" s="31" t="s">
        <v>16241</v>
      </c>
      <c r="E26" s="31" t="s">
        <v>101</v>
      </c>
      <c r="F26" s="31" t="s">
        <v>102</v>
      </c>
      <c r="G26" s="31" t="s">
        <v>16236</v>
      </c>
      <c r="H26" s="31" t="s">
        <v>16186</v>
      </c>
      <c r="I26" s="31"/>
      <c r="J26" s="31" t="s">
        <v>4315</v>
      </c>
      <c r="K26" s="31"/>
      <c r="L26" s="31" t="s">
        <v>106</v>
      </c>
      <c r="M26" s="31" t="s">
        <v>107</v>
      </c>
      <c r="N26" s="31" t="s">
        <v>105</v>
      </c>
      <c r="O26" s="31"/>
      <c r="P26" s="31"/>
      <c r="Q26" s="29"/>
      <c r="R26" s="23"/>
      <c r="S26" s="29">
        <v>22400</v>
      </c>
      <c r="T26" s="29"/>
    </row>
    <row r="27" spans="1:20" ht="54" customHeight="1" x14ac:dyDescent="1.05">
      <c r="A27" s="688" t="s">
        <v>17242</v>
      </c>
      <c r="B27" s="689"/>
      <c r="C27" s="689"/>
      <c r="D27" s="689"/>
      <c r="E27" s="689"/>
      <c r="F27" s="689"/>
      <c r="G27" s="689"/>
      <c r="H27" s="689"/>
      <c r="I27" s="689"/>
      <c r="J27" s="689"/>
      <c r="K27" s="689"/>
      <c r="L27" s="689"/>
      <c r="M27" s="690"/>
      <c r="N27" s="23"/>
      <c r="O27" s="23"/>
      <c r="P27" s="23"/>
      <c r="Q27" s="29"/>
      <c r="R27" s="23"/>
      <c r="S27" s="29"/>
      <c r="T27" s="29"/>
    </row>
    <row r="28" spans="1:20" ht="54" customHeight="1" x14ac:dyDescent="1.05">
      <c r="A28" s="31" t="s">
        <v>16916</v>
      </c>
      <c r="B28" s="31" t="s">
        <v>4286</v>
      </c>
      <c r="C28" s="31" t="s">
        <v>16750</v>
      </c>
      <c r="D28" s="31" t="s">
        <v>16917</v>
      </c>
      <c r="E28" s="31" t="s">
        <v>687</v>
      </c>
      <c r="F28" s="31" t="s">
        <v>102</v>
      </c>
      <c r="G28" s="31" t="s">
        <v>16324</v>
      </c>
      <c r="H28" s="31" t="s">
        <v>16249</v>
      </c>
      <c r="I28" s="31" t="s">
        <v>16752</v>
      </c>
      <c r="J28" s="31" t="s">
        <v>4315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29"/>
      <c r="R28" s="23"/>
      <c r="S28" s="29">
        <v>22400</v>
      </c>
      <c r="T28" s="29"/>
    </row>
    <row r="29" spans="1:20" ht="54" customHeight="1" x14ac:dyDescent="0.7">
      <c r="A29" s="698" t="s">
        <v>19289</v>
      </c>
      <c r="B29" s="699"/>
      <c r="C29" s="699"/>
      <c r="D29" s="699"/>
      <c r="E29" s="699"/>
      <c r="F29" s="699"/>
      <c r="G29" s="699"/>
      <c r="H29" s="699"/>
      <c r="I29" s="699"/>
      <c r="J29" s="699"/>
      <c r="K29" s="699"/>
      <c r="L29" s="699"/>
      <c r="M29" s="700"/>
      <c r="N29" s="127"/>
      <c r="O29" s="127"/>
      <c r="P29" s="127"/>
      <c r="Q29" s="29"/>
      <c r="R29" s="156"/>
      <c r="S29" s="154"/>
      <c r="T29" s="29">
        <v>50000</v>
      </c>
    </row>
    <row r="30" spans="1:20" ht="54" customHeight="1" x14ac:dyDescent="1.05">
      <c r="A30" s="688" t="s">
        <v>20031</v>
      </c>
      <c r="B30" s="689"/>
      <c r="C30" s="689"/>
      <c r="D30" s="689"/>
      <c r="E30" s="689"/>
      <c r="F30" s="689"/>
      <c r="G30" s="689"/>
      <c r="H30" s="689"/>
      <c r="I30" s="689"/>
      <c r="J30" s="689"/>
      <c r="K30" s="689"/>
      <c r="L30" s="689"/>
      <c r="M30" s="690"/>
      <c r="N30" s="23"/>
      <c r="O30" s="23"/>
      <c r="P30" s="23"/>
      <c r="Q30" s="29"/>
      <c r="R30" s="23"/>
      <c r="S30" s="29"/>
      <c r="T30" s="29"/>
    </row>
    <row r="31" spans="1:20" ht="54" customHeight="1" x14ac:dyDescent="1.05">
      <c r="A31" s="31" t="s">
        <v>19494</v>
      </c>
      <c r="B31" s="31" t="s">
        <v>19495</v>
      </c>
      <c r="C31" s="31" t="s">
        <v>19496</v>
      </c>
      <c r="D31" s="31" t="s">
        <v>19497</v>
      </c>
      <c r="E31" s="31" t="s">
        <v>687</v>
      </c>
      <c r="F31" s="31" t="s">
        <v>1304</v>
      </c>
      <c r="G31" s="31" t="s">
        <v>19231</v>
      </c>
      <c r="H31" s="31" t="s">
        <v>16244</v>
      </c>
      <c r="I31" s="38">
        <v>0.41666666666666669</v>
      </c>
      <c r="J31" s="31" t="s">
        <v>4315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9"/>
      <c r="R31" s="23"/>
      <c r="S31" s="29">
        <v>22200</v>
      </c>
      <c r="T31" s="29"/>
    </row>
    <row r="32" spans="1:20" ht="54" customHeight="1" x14ac:dyDescent="1.05">
      <c r="A32" s="31" t="s">
        <v>19498</v>
      </c>
      <c r="B32" s="31" t="s">
        <v>19499</v>
      </c>
      <c r="C32" s="31" t="s">
        <v>19500</v>
      </c>
      <c r="D32" s="31" t="s">
        <v>19501</v>
      </c>
      <c r="E32" s="31" t="s">
        <v>687</v>
      </c>
      <c r="F32" s="31" t="s">
        <v>102</v>
      </c>
      <c r="G32" s="31" t="s">
        <v>16324</v>
      </c>
      <c r="H32" s="31" t="s">
        <v>16973</v>
      </c>
      <c r="I32" s="38">
        <v>0.41666666666666669</v>
      </c>
      <c r="J32" s="31" t="s">
        <v>4315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9"/>
      <c r="R32" s="23"/>
      <c r="S32" s="29">
        <v>22200</v>
      </c>
      <c r="T32" s="29"/>
    </row>
    <row r="33" spans="1:39" ht="54" customHeight="1" x14ac:dyDescent="0.7">
      <c r="A33" s="698" t="s">
        <v>4068</v>
      </c>
      <c r="B33" s="743"/>
      <c r="C33" s="743"/>
      <c r="D33" s="743"/>
      <c r="E33" s="743"/>
      <c r="F33" s="743"/>
      <c r="G33" s="743"/>
      <c r="H33" s="743"/>
      <c r="I33" s="743"/>
      <c r="J33" s="743"/>
      <c r="K33" s="743"/>
      <c r="L33" s="743"/>
      <c r="M33" s="744"/>
      <c r="N33" s="23"/>
      <c r="O33" s="23"/>
      <c r="P33" s="23"/>
      <c r="Q33" s="29">
        <v>130</v>
      </c>
      <c r="R33" s="156"/>
      <c r="S33" s="154"/>
      <c r="T33" s="29"/>
    </row>
    <row r="34" spans="1:39" ht="54" customHeight="1" x14ac:dyDescent="0.7">
      <c r="A34" s="698" t="s">
        <v>20042</v>
      </c>
      <c r="B34" s="743"/>
      <c r="C34" s="743"/>
      <c r="D34" s="743"/>
      <c r="E34" s="743"/>
      <c r="F34" s="743"/>
      <c r="G34" s="743"/>
      <c r="H34" s="743"/>
      <c r="I34" s="743"/>
      <c r="J34" s="743"/>
      <c r="K34" s="743"/>
      <c r="L34" s="743"/>
      <c r="M34" s="744"/>
      <c r="N34" s="23"/>
      <c r="O34" s="23"/>
      <c r="P34" s="23"/>
      <c r="Q34" s="29"/>
      <c r="R34" s="156"/>
      <c r="S34" s="154"/>
      <c r="T34" s="29">
        <v>6639</v>
      </c>
    </row>
    <row r="35" spans="1:39" ht="54" customHeight="1" x14ac:dyDescent="0.7">
      <c r="A35" s="698" t="s">
        <v>22228</v>
      </c>
      <c r="B35" s="743"/>
      <c r="C35" s="743"/>
      <c r="D35" s="743"/>
      <c r="E35" s="743"/>
      <c r="F35" s="743"/>
      <c r="G35" s="743"/>
      <c r="H35" s="743"/>
      <c r="I35" s="743"/>
      <c r="J35" s="743"/>
      <c r="K35" s="743"/>
      <c r="L35" s="743"/>
      <c r="M35" s="744"/>
      <c r="N35" s="23"/>
      <c r="O35" s="23"/>
      <c r="P35" s="23"/>
      <c r="Q35" s="29"/>
      <c r="R35" s="156"/>
      <c r="S35" s="154"/>
      <c r="T35" s="29">
        <v>60000</v>
      </c>
    </row>
    <row r="36" spans="1:39" ht="54" customHeight="1" x14ac:dyDescent="1.05">
      <c r="A36" s="688" t="s">
        <v>22805</v>
      </c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90"/>
      <c r="N36" s="23"/>
      <c r="O36" s="23"/>
      <c r="P36" s="23"/>
      <c r="Q36" s="23"/>
      <c r="R36" s="23"/>
      <c r="S36" s="29"/>
      <c r="T36" s="29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9"/>
      <c r="AK36" s="156"/>
      <c r="AL36" s="154"/>
      <c r="AM36" s="29"/>
    </row>
    <row r="37" spans="1:39" ht="54" customHeight="1" x14ac:dyDescent="1.05">
      <c r="A37" s="31" t="s">
        <v>22337</v>
      </c>
      <c r="B37" s="31" t="s">
        <v>22338</v>
      </c>
      <c r="C37" s="31" t="s">
        <v>22339</v>
      </c>
      <c r="D37" s="31" t="s">
        <v>22340</v>
      </c>
      <c r="E37" s="31" t="s">
        <v>687</v>
      </c>
      <c r="F37" s="31" t="s">
        <v>102</v>
      </c>
      <c r="G37" s="31" t="s">
        <v>16324</v>
      </c>
      <c r="H37" s="31" t="s">
        <v>18842</v>
      </c>
      <c r="I37" s="38">
        <v>0.29166666666666669</v>
      </c>
      <c r="J37" s="31" t="s">
        <v>4315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22200</v>
      </c>
      <c r="T37" s="29"/>
      <c r="U37" s="24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9"/>
      <c r="AK37" s="156"/>
      <c r="AL37" s="154"/>
      <c r="AM37" s="29"/>
    </row>
    <row r="38" spans="1:39" ht="54" customHeight="1" x14ac:dyDescent="1.05">
      <c r="A38" s="31" t="s">
        <v>22341</v>
      </c>
      <c r="B38" s="31" t="s">
        <v>22342</v>
      </c>
      <c r="C38" s="31" t="s">
        <v>22343</v>
      </c>
      <c r="D38" s="31" t="s">
        <v>22344</v>
      </c>
      <c r="E38" s="31" t="s">
        <v>687</v>
      </c>
      <c r="F38" s="31" t="s">
        <v>102</v>
      </c>
      <c r="G38" s="31" t="s">
        <v>16324</v>
      </c>
      <c r="H38" s="31" t="s">
        <v>18842</v>
      </c>
      <c r="I38" s="38">
        <v>0.29166666666666669</v>
      </c>
      <c r="J38" s="31" t="s">
        <v>4315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22200</v>
      </c>
      <c r="T38" s="29"/>
      <c r="U38" s="24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9"/>
      <c r="AK38" s="156"/>
      <c r="AL38" s="154"/>
      <c r="AM38" s="29"/>
    </row>
    <row r="39" spans="1:39" ht="54" customHeight="1" x14ac:dyDescent="1.05">
      <c r="A39" s="693" t="s">
        <v>26804</v>
      </c>
      <c r="B39" s="694"/>
      <c r="C39" s="694"/>
      <c r="D39" s="694"/>
      <c r="E39" s="694"/>
      <c r="F39" s="694"/>
      <c r="G39" s="694"/>
      <c r="H39" s="694"/>
      <c r="I39" s="694"/>
      <c r="J39" s="694"/>
      <c r="K39" s="694"/>
      <c r="L39" s="694"/>
      <c r="M39" s="695"/>
      <c r="N39" s="23"/>
      <c r="O39" s="23"/>
      <c r="P39" s="23"/>
      <c r="Q39" s="23"/>
      <c r="R39" s="23"/>
      <c r="S39" s="29"/>
      <c r="T39" s="29">
        <v>50000</v>
      </c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9"/>
      <c r="AK39" s="156"/>
      <c r="AL39" s="154"/>
      <c r="AM39" s="29"/>
    </row>
    <row r="40" spans="1:39" ht="54" customHeight="1" x14ac:dyDescent="1.3">
      <c r="A40" s="688" t="s">
        <v>27234</v>
      </c>
      <c r="B40" s="689"/>
      <c r="C40" s="689"/>
      <c r="D40" s="689"/>
      <c r="E40" s="689"/>
      <c r="F40" s="689"/>
      <c r="G40" s="689"/>
      <c r="H40" s="689"/>
      <c r="I40" s="689"/>
      <c r="J40" s="689"/>
      <c r="K40" s="689"/>
      <c r="L40" s="689"/>
      <c r="M40" s="690"/>
      <c r="N40" s="23"/>
      <c r="O40" s="23"/>
      <c r="P40" s="23"/>
      <c r="Q40" s="23"/>
      <c r="R40" s="23"/>
      <c r="S40" s="29"/>
      <c r="T40" s="170"/>
      <c r="U40" s="31"/>
      <c r="V40" s="31"/>
      <c r="W40" s="31"/>
      <c r="X40" s="31"/>
      <c r="Y40" s="31"/>
      <c r="Z40" s="31"/>
      <c r="AA40" s="31"/>
      <c r="AB40" s="38"/>
      <c r="AC40" s="31"/>
      <c r="AD40" s="31"/>
      <c r="AE40" s="31"/>
      <c r="AF40" s="31"/>
      <c r="AG40" s="23"/>
      <c r="AH40" s="23"/>
      <c r="AI40" s="23"/>
      <c r="AJ40" s="23"/>
      <c r="AK40" s="23"/>
      <c r="AL40" s="29"/>
      <c r="AM40" s="29">
        <v>50000</v>
      </c>
    </row>
    <row r="41" spans="1:39" ht="54" customHeight="1" x14ac:dyDescent="1.3">
      <c r="A41" s="31" t="s">
        <v>26864</v>
      </c>
      <c r="B41" s="31" t="s">
        <v>26865</v>
      </c>
      <c r="C41" s="31" t="s">
        <v>26866</v>
      </c>
      <c r="D41" s="31" t="s">
        <v>26867</v>
      </c>
      <c r="E41" s="31" t="s">
        <v>687</v>
      </c>
      <c r="F41" s="31" t="s">
        <v>102</v>
      </c>
      <c r="G41" s="31" t="s">
        <v>16324</v>
      </c>
      <c r="H41" s="31" t="s">
        <v>22838</v>
      </c>
      <c r="I41" s="38">
        <v>0.41666666666666669</v>
      </c>
      <c r="J41" s="31" t="s">
        <v>4315</v>
      </c>
      <c r="K41" s="31" t="s">
        <v>105</v>
      </c>
      <c r="L41" s="31" t="s">
        <v>107</v>
      </c>
      <c r="M41" s="31" t="s">
        <v>106</v>
      </c>
      <c r="N41" s="23"/>
      <c r="O41" s="23"/>
      <c r="P41" s="23"/>
      <c r="Q41" s="23"/>
      <c r="R41" s="23"/>
      <c r="S41" s="29">
        <v>22200</v>
      </c>
      <c r="T41" s="170"/>
      <c r="U41" s="31"/>
      <c r="V41" s="31"/>
      <c r="W41" s="31"/>
      <c r="X41" s="31"/>
      <c r="Y41" s="31"/>
      <c r="Z41" s="31"/>
      <c r="AA41" s="31"/>
      <c r="AB41" s="38"/>
      <c r="AC41" s="31"/>
      <c r="AD41" s="31"/>
      <c r="AE41" s="31"/>
      <c r="AF41" s="31"/>
      <c r="AG41" s="23"/>
      <c r="AH41" s="23"/>
      <c r="AI41" s="23"/>
      <c r="AJ41" s="23"/>
      <c r="AK41" s="23"/>
      <c r="AL41" s="29"/>
      <c r="AM41" s="29"/>
    </row>
    <row r="42" spans="1:39" ht="54" customHeight="1" x14ac:dyDescent="1.3">
      <c r="A42" s="685" t="s">
        <v>27998</v>
      </c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7"/>
      <c r="N42" s="23"/>
      <c r="O42" s="23"/>
      <c r="P42" s="23"/>
      <c r="Q42" s="23"/>
      <c r="R42" s="23"/>
      <c r="S42" s="29"/>
      <c r="T42" s="170">
        <v>50000</v>
      </c>
      <c r="U42" s="166"/>
      <c r="V42" s="166"/>
      <c r="W42" s="166"/>
      <c r="X42" s="166"/>
      <c r="Y42" s="166"/>
      <c r="Z42" s="166"/>
      <c r="AA42" s="166"/>
      <c r="AB42" s="260"/>
      <c r="AC42" s="166"/>
      <c r="AD42" s="166"/>
      <c r="AE42" s="166"/>
      <c r="AF42" s="166"/>
      <c r="AL42" s="119"/>
      <c r="AM42" s="119"/>
    </row>
    <row r="43" spans="1:39" ht="54" customHeight="1" x14ac:dyDescent="1.3">
      <c r="A43" s="679" t="s">
        <v>28585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1"/>
      <c r="N43" s="23"/>
      <c r="O43" s="23"/>
      <c r="P43" s="23"/>
      <c r="Q43" s="23"/>
      <c r="R43" s="23"/>
      <c r="S43" s="29"/>
      <c r="T43" s="170"/>
      <c r="U43" s="31"/>
      <c r="V43" s="31"/>
      <c r="W43" s="31"/>
      <c r="X43" s="31"/>
      <c r="Y43" s="31"/>
      <c r="Z43" s="31"/>
      <c r="AA43" s="31"/>
      <c r="AB43" s="38"/>
      <c r="AC43" s="31"/>
      <c r="AD43" s="31"/>
      <c r="AE43" s="31"/>
      <c r="AF43" s="31"/>
      <c r="AG43" s="23"/>
      <c r="AH43" s="23"/>
      <c r="AI43" s="23"/>
      <c r="AJ43" s="23"/>
      <c r="AK43" s="23"/>
      <c r="AL43" s="29"/>
      <c r="AM43" s="170"/>
    </row>
    <row r="44" spans="1:39" ht="54" customHeight="1" x14ac:dyDescent="1.3">
      <c r="A44" s="31" t="s">
        <v>28075</v>
      </c>
      <c r="B44" s="31" t="s">
        <v>28076</v>
      </c>
      <c r="C44" s="31" t="s">
        <v>28077</v>
      </c>
      <c r="D44" s="31" t="s">
        <v>28078</v>
      </c>
      <c r="E44" s="31" t="s">
        <v>101</v>
      </c>
      <c r="F44" s="31" t="s">
        <v>102</v>
      </c>
      <c r="G44" s="31" t="s">
        <v>20461</v>
      </c>
      <c r="H44" s="31" t="s">
        <v>27158</v>
      </c>
      <c r="I44" s="38">
        <v>0.54166666666666663</v>
      </c>
      <c r="J44" s="31" t="s">
        <v>4315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22200</v>
      </c>
      <c r="T44" s="170"/>
      <c r="U44" s="31"/>
      <c r="V44" s="31"/>
      <c r="W44" s="31"/>
      <c r="X44" s="31"/>
      <c r="Y44" s="31"/>
      <c r="Z44" s="31"/>
      <c r="AA44" s="31"/>
      <c r="AB44" s="38"/>
      <c r="AC44" s="31"/>
      <c r="AD44" s="31"/>
      <c r="AE44" s="31"/>
      <c r="AF44" s="31"/>
      <c r="AG44" s="23"/>
      <c r="AH44" s="23"/>
      <c r="AI44" s="23"/>
      <c r="AJ44" s="23"/>
      <c r="AK44" s="23"/>
      <c r="AL44" s="29"/>
      <c r="AM44" s="170"/>
    </row>
    <row r="45" spans="1:39" ht="54" customHeight="1" x14ac:dyDescent="1.3">
      <c r="A45" s="682" t="s">
        <v>29178</v>
      </c>
      <c r="B45" s="683"/>
      <c r="C45" s="683"/>
      <c r="D45" s="683"/>
      <c r="E45" s="683"/>
      <c r="F45" s="683"/>
      <c r="G45" s="683"/>
      <c r="H45" s="683"/>
      <c r="I45" s="683"/>
      <c r="J45" s="683"/>
      <c r="K45" s="683"/>
      <c r="L45" s="683"/>
      <c r="M45" s="684"/>
      <c r="N45" s="23"/>
      <c r="O45" s="23"/>
      <c r="P45" s="23"/>
      <c r="Q45" s="23"/>
      <c r="R45" s="23"/>
      <c r="S45" s="29"/>
      <c r="T45" s="170"/>
      <c r="U45" s="31"/>
      <c r="V45" s="31"/>
      <c r="W45" s="31"/>
      <c r="X45" s="31"/>
      <c r="Y45" s="31"/>
      <c r="Z45" s="31"/>
      <c r="AA45" s="31"/>
      <c r="AB45" s="38"/>
      <c r="AC45" s="31"/>
      <c r="AD45" s="31"/>
      <c r="AE45" s="31"/>
      <c r="AF45" s="31"/>
      <c r="AG45" s="23"/>
      <c r="AH45" s="23"/>
      <c r="AI45" s="23"/>
      <c r="AJ45" s="23"/>
      <c r="AK45" s="23"/>
      <c r="AL45" s="29"/>
      <c r="AM45" s="170"/>
    </row>
    <row r="46" spans="1:39" ht="54" customHeight="1" x14ac:dyDescent="1.3">
      <c r="A46" s="31" t="s">
        <v>28779</v>
      </c>
      <c r="B46" s="31" t="s">
        <v>28780</v>
      </c>
      <c r="C46" s="31" t="s">
        <v>28781</v>
      </c>
      <c r="D46" s="31" t="s">
        <v>28782</v>
      </c>
      <c r="E46" s="31" t="s">
        <v>687</v>
      </c>
      <c r="F46" s="31" t="s">
        <v>102</v>
      </c>
      <c r="G46" s="31" t="s">
        <v>16324</v>
      </c>
      <c r="H46" s="31" t="s">
        <v>27158</v>
      </c>
      <c r="I46" s="38">
        <v>0.60416666666666663</v>
      </c>
      <c r="J46" s="31" t="s">
        <v>4315</v>
      </c>
      <c r="K46" s="31" t="s">
        <v>105</v>
      </c>
      <c r="L46" s="31" t="s">
        <v>106</v>
      </c>
      <c r="M46" s="31" t="s">
        <v>11351</v>
      </c>
      <c r="N46" s="23"/>
      <c r="O46" s="23"/>
      <c r="P46" s="23"/>
      <c r="Q46" s="23"/>
      <c r="R46" s="23"/>
      <c r="S46" s="29">
        <v>22200</v>
      </c>
      <c r="T46" s="170"/>
      <c r="U46" s="31"/>
      <c r="V46" s="31"/>
      <c r="W46" s="31"/>
      <c r="X46" s="31"/>
      <c r="Y46" s="31"/>
      <c r="Z46" s="31"/>
      <c r="AA46" s="31"/>
      <c r="AB46" s="38"/>
      <c r="AC46" s="31"/>
      <c r="AD46" s="31"/>
      <c r="AE46" s="31"/>
      <c r="AF46" s="31"/>
      <c r="AG46" s="23"/>
      <c r="AH46" s="23"/>
      <c r="AI46" s="23"/>
      <c r="AJ46" s="23"/>
      <c r="AK46" s="23"/>
      <c r="AL46" s="29"/>
      <c r="AM46" s="170"/>
    </row>
    <row r="47" spans="1:39" ht="54" customHeight="1" x14ac:dyDescent="1.3">
      <c r="A47" s="685" t="s">
        <v>28596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7"/>
      <c r="N47" s="23"/>
      <c r="O47" s="23"/>
      <c r="P47" s="23"/>
      <c r="Q47" s="23"/>
      <c r="R47" s="23"/>
      <c r="S47" s="29"/>
      <c r="T47" s="170">
        <v>25000</v>
      </c>
      <c r="U47" s="166"/>
      <c r="V47" s="166"/>
      <c r="W47" s="166"/>
      <c r="X47" s="166"/>
      <c r="Y47" s="166"/>
      <c r="Z47" s="166"/>
      <c r="AA47" s="166"/>
      <c r="AB47" s="260"/>
      <c r="AC47" s="166"/>
      <c r="AD47" s="166"/>
      <c r="AE47" s="166"/>
      <c r="AF47" s="166"/>
      <c r="AL47" s="119"/>
      <c r="AM47" s="119"/>
    </row>
    <row r="48" spans="1:39" ht="54" customHeight="1" x14ac:dyDescent="1.3">
      <c r="A48" s="679" t="s">
        <v>30211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1"/>
      <c r="N48" s="23"/>
      <c r="O48" s="23"/>
      <c r="P48" s="23"/>
      <c r="Q48" s="23"/>
      <c r="R48" s="23"/>
      <c r="S48" s="29"/>
      <c r="T48" s="170"/>
      <c r="U48" s="31"/>
      <c r="V48" s="31"/>
      <c r="W48" s="31"/>
      <c r="X48" s="31"/>
      <c r="Y48" s="31"/>
      <c r="Z48" s="31"/>
      <c r="AA48" s="31"/>
      <c r="AB48" s="38"/>
      <c r="AC48" s="31"/>
      <c r="AD48" s="31"/>
      <c r="AE48" s="31"/>
      <c r="AF48" s="31"/>
      <c r="AG48" s="23"/>
      <c r="AH48" s="23"/>
      <c r="AI48" s="23"/>
      <c r="AJ48" s="23"/>
      <c r="AK48" s="23"/>
      <c r="AL48" s="29"/>
      <c r="AM48" s="170"/>
    </row>
    <row r="49" spans="1:39" ht="54" customHeight="1" x14ac:dyDescent="1.3">
      <c r="A49" s="31" t="s">
        <v>29737</v>
      </c>
      <c r="B49" s="31" t="s">
        <v>1588</v>
      </c>
      <c r="C49" s="31" t="s">
        <v>29738</v>
      </c>
      <c r="D49" s="31" t="s">
        <v>29739</v>
      </c>
      <c r="E49" s="31" t="s">
        <v>687</v>
      </c>
      <c r="F49" s="31" t="s">
        <v>102</v>
      </c>
      <c r="G49" s="31" t="s">
        <v>16324</v>
      </c>
      <c r="H49" s="31" t="s">
        <v>25515</v>
      </c>
      <c r="I49" s="38">
        <v>0.41666666666666669</v>
      </c>
      <c r="J49" s="31" t="s">
        <v>4315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170"/>
    </row>
    <row r="50" spans="1:39" ht="54" customHeight="1" x14ac:dyDescent="1.3">
      <c r="A50" s="31" t="s">
        <v>29740</v>
      </c>
      <c r="B50" s="31" t="s">
        <v>29741</v>
      </c>
      <c r="C50" s="31" t="s">
        <v>29742</v>
      </c>
      <c r="D50" s="31" t="s">
        <v>29743</v>
      </c>
      <c r="E50" s="31" t="s">
        <v>101</v>
      </c>
      <c r="F50" s="31" t="s">
        <v>102</v>
      </c>
      <c r="G50" s="31" t="s">
        <v>16216</v>
      </c>
      <c r="H50" s="31" t="s">
        <v>21599</v>
      </c>
      <c r="I50" s="38">
        <v>0.41666666666666669</v>
      </c>
      <c r="J50" s="31" t="s">
        <v>4315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170"/>
    </row>
    <row r="51" spans="1:39" ht="54" customHeight="1" x14ac:dyDescent="1.3">
      <c r="A51" s="679" t="s">
        <v>31908</v>
      </c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1"/>
      <c r="N51" s="23"/>
      <c r="O51" s="23"/>
      <c r="P51" s="23"/>
      <c r="Q51" s="23"/>
      <c r="R51" s="23"/>
      <c r="S51" s="29"/>
      <c r="T51" s="170"/>
    </row>
    <row r="52" spans="1:39" ht="54" customHeight="1" x14ac:dyDescent="1.3">
      <c r="A52" s="31" t="s">
        <v>31373</v>
      </c>
      <c r="B52" s="31" t="s">
        <v>31374</v>
      </c>
      <c r="C52" s="31" t="s">
        <v>31375</v>
      </c>
      <c r="D52" s="31" t="s">
        <v>31376</v>
      </c>
      <c r="E52" s="31" t="s">
        <v>101</v>
      </c>
      <c r="F52" s="31" t="s">
        <v>102</v>
      </c>
      <c r="G52" s="31" t="s">
        <v>16270</v>
      </c>
      <c r="H52" s="31" t="s">
        <v>17480</v>
      </c>
      <c r="I52" s="38">
        <v>0.53125</v>
      </c>
      <c r="J52" s="31" t="s">
        <v>4315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22200</v>
      </c>
      <c r="T52" s="170"/>
    </row>
    <row r="53" spans="1:39" ht="54" customHeight="1" x14ac:dyDescent="1.3">
      <c r="A53" s="685" t="s">
        <v>30214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23"/>
      <c r="R53" s="23"/>
      <c r="S53" s="29"/>
      <c r="T53" s="170">
        <v>22500</v>
      </c>
    </row>
    <row r="54" spans="1:39" ht="54" customHeight="1" x14ac:dyDescent="1.3">
      <c r="A54" s="685" t="s">
        <v>32417</v>
      </c>
      <c r="B54" s="686"/>
      <c r="C54" s="686"/>
      <c r="D54" s="686"/>
      <c r="E54" s="686"/>
      <c r="F54" s="686"/>
      <c r="G54" s="686"/>
      <c r="H54" s="686"/>
      <c r="I54" s="686"/>
      <c r="J54" s="686"/>
      <c r="K54" s="686"/>
      <c r="L54" s="686"/>
      <c r="M54" s="687"/>
      <c r="N54" s="23"/>
      <c r="O54" s="23"/>
      <c r="P54" s="23"/>
      <c r="Q54" s="23"/>
      <c r="R54" s="23"/>
      <c r="S54" s="29"/>
      <c r="T54" s="170">
        <v>25000</v>
      </c>
    </row>
    <row r="55" spans="1:39" ht="54" customHeight="1" x14ac:dyDescent="1.3">
      <c r="A55" s="685" t="s">
        <v>31916</v>
      </c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7"/>
      <c r="N55" s="23"/>
      <c r="O55" s="23"/>
      <c r="P55" s="23"/>
      <c r="Q55" s="23"/>
      <c r="R55" s="23"/>
      <c r="S55" s="29"/>
      <c r="T55" s="170">
        <v>25000</v>
      </c>
    </row>
    <row r="56" spans="1:39" ht="54" customHeight="1" x14ac:dyDescent="1.05">
      <c r="A56" s="688" t="s">
        <v>32847</v>
      </c>
      <c r="B56" s="689"/>
      <c r="C56" s="689"/>
      <c r="D56" s="689"/>
      <c r="E56" s="689"/>
      <c r="F56" s="689"/>
      <c r="G56" s="689"/>
      <c r="H56" s="689"/>
      <c r="I56" s="689"/>
      <c r="J56" s="689"/>
      <c r="K56" s="689"/>
      <c r="L56" s="689"/>
      <c r="M56" s="690"/>
      <c r="N56" s="23"/>
      <c r="O56" s="23"/>
      <c r="P56" s="23"/>
      <c r="Q56" s="23"/>
      <c r="R56" s="23"/>
      <c r="S56" s="29"/>
      <c r="T56" s="31"/>
    </row>
    <row r="57" spans="1:39" ht="54" customHeight="1" x14ac:dyDescent="1.05">
      <c r="A57" s="31" t="s">
        <v>32497</v>
      </c>
      <c r="B57" s="31" t="s">
        <v>32498</v>
      </c>
      <c r="C57" s="31" t="s">
        <v>32499</v>
      </c>
      <c r="D57" s="31" t="s">
        <v>32500</v>
      </c>
      <c r="E57" s="31" t="s">
        <v>687</v>
      </c>
      <c r="F57" s="31" t="s">
        <v>102</v>
      </c>
      <c r="G57" s="31" t="s">
        <v>16324</v>
      </c>
      <c r="H57" s="31" t="s">
        <v>24693</v>
      </c>
      <c r="I57" s="38">
        <v>0.60416666666666663</v>
      </c>
      <c r="J57" s="31" t="s">
        <v>4315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22200</v>
      </c>
      <c r="T57" s="31"/>
    </row>
    <row r="58" spans="1:39" ht="54" customHeight="1" x14ac:dyDescent="1.3">
      <c r="A58" s="679" t="s">
        <v>35160</v>
      </c>
      <c r="B58" s="680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1"/>
      <c r="N58" s="23"/>
      <c r="O58" s="23"/>
      <c r="P58" s="23"/>
      <c r="Q58" s="23"/>
      <c r="R58" s="23"/>
      <c r="S58" s="29"/>
      <c r="T58" s="31"/>
    </row>
    <row r="59" spans="1:39" ht="54" customHeight="1" x14ac:dyDescent="1.05">
      <c r="A59" s="647" t="s">
        <v>35264</v>
      </c>
      <c r="B59" s="647" t="s">
        <v>35265</v>
      </c>
      <c r="C59" s="647" t="s">
        <v>35266</v>
      </c>
      <c r="D59" s="647" t="s">
        <v>35267</v>
      </c>
      <c r="E59" s="647" t="s">
        <v>687</v>
      </c>
      <c r="F59" s="647" t="s">
        <v>102</v>
      </c>
      <c r="G59" s="647" t="s">
        <v>16324</v>
      </c>
      <c r="H59" s="647" t="s">
        <v>29687</v>
      </c>
      <c r="I59" s="648">
        <v>0.41666666666666669</v>
      </c>
      <c r="J59" s="647" t="s">
        <v>4315</v>
      </c>
      <c r="K59" s="647" t="s">
        <v>105</v>
      </c>
      <c r="L59" s="647" t="s">
        <v>106</v>
      </c>
      <c r="M59" s="647" t="s">
        <v>107</v>
      </c>
      <c r="N59" s="23"/>
      <c r="O59" s="23"/>
      <c r="P59" s="23"/>
      <c r="Q59" s="23"/>
      <c r="R59" s="23"/>
      <c r="S59" s="29">
        <v>22200</v>
      </c>
      <c r="T59" s="31"/>
    </row>
    <row r="60" spans="1:39" ht="54" customHeight="1" x14ac:dyDescent="1.3">
      <c r="A60" s="685" t="s">
        <v>35979</v>
      </c>
      <c r="B60" s="686"/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7"/>
      <c r="N60" s="23"/>
      <c r="O60" s="23"/>
      <c r="P60" s="23"/>
      <c r="Q60" s="23"/>
      <c r="R60" s="23"/>
      <c r="S60" s="29"/>
      <c r="T60" s="652">
        <v>15000</v>
      </c>
    </row>
    <row r="61" spans="1:39" ht="54" customHeight="1" x14ac:dyDescent="1.3">
      <c r="A61" s="679" t="s">
        <v>37346</v>
      </c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1"/>
      <c r="N61" s="23"/>
      <c r="O61" s="23"/>
      <c r="P61" s="23"/>
      <c r="Q61" s="23"/>
      <c r="R61" s="23"/>
      <c r="S61" s="29"/>
      <c r="T61" s="31"/>
    </row>
    <row r="62" spans="1:39" ht="54" customHeight="1" x14ac:dyDescent="1.05">
      <c r="A62" s="31" t="s">
        <v>36646</v>
      </c>
      <c r="B62" s="31" t="s">
        <v>36647</v>
      </c>
      <c r="C62" s="31" t="s">
        <v>36648</v>
      </c>
      <c r="D62" s="31" t="s">
        <v>36649</v>
      </c>
      <c r="E62" s="31" t="s">
        <v>101</v>
      </c>
      <c r="F62" s="31" t="s">
        <v>102</v>
      </c>
      <c r="G62" s="31" t="s">
        <v>22325</v>
      </c>
      <c r="H62" s="31" t="s">
        <v>29377</v>
      </c>
      <c r="I62" s="38">
        <v>0.41666666666666669</v>
      </c>
      <c r="J62" s="31" t="s">
        <v>4315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3"/>
      <c r="R62" s="23"/>
      <c r="S62" s="29">
        <v>22200</v>
      </c>
      <c r="T62" s="31"/>
    </row>
    <row r="63" spans="1:39" ht="54" customHeight="1" x14ac:dyDescent="1.3">
      <c r="A63" s="685" t="s">
        <v>38944</v>
      </c>
      <c r="B63" s="686"/>
      <c r="C63" s="686"/>
      <c r="D63" s="686"/>
      <c r="E63" s="686"/>
      <c r="F63" s="686"/>
      <c r="G63" s="686"/>
      <c r="H63" s="686"/>
      <c r="I63" s="686"/>
      <c r="J63" s="686"/>
      <c r="K63" s="686"/>
      <c r="L63" s="686"/>
      <c r="M63" s="687"/>
      <c r="N63" s="23"/>
      <c r="O63" s="23"/>
      <c r="P63" s="23"/>
      <c r="Q63" s="23"/>
      <c r="R63" s="23"/>
      <c r="S63" s="29"/>
      <c r="T63" s="325">
        <v>18000</v>
      </c>
    </row>
    <row r="64" spans="1:39" ht="54" customHeight="1" x14ac:dyDescent="1.05">
      <c r="A64" s="688" t="s">
        <v>39549</v>
      </c>
      <c r="B64" s="689"/>
      <c r="C64" s="689"/>
      <c r="D64" s="689"/>
      <c r="E64" s="689"/>
      <c r="F64" s="689"/>
      <c r="G64" s="689"/>
      <c r="H64" s="689"/>
      <c r="I64" s="689"/>
      <c r="J64" s="689"/>
      <c r="K64" s="689"/>
      <c r="L64" s="689"/>
      <c r="M64" s="690"/>
      <c r="N64" s="23"/>
      <c r="O64" s="23"/>
      <c r="P64" s="23"/>
      <c r="Q64" s="23"/>
      <c r="R64" s="23"/>
      <c r="S64" s="29"/>
      <c r="T64" s="23"/>
      <c r="U64" s="24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9"/>
      <c r="AK64" s="156"/>
      <c r="AL64" s="154"/>
      <c r="AM64" s="29"/>
    </row>
    <row r="65" spans="1:39" ht="54" customHeight="1" x14ac:dyDescent="1.05">
      <c r="A65" s="31" t="s">
        <v>39106</v>
      </c>
      <c r="B65" s="31" t="s">
        <v>39107</v>
      </c>
      <c r="C65" s="31" t="s">
        <v>39108</v>
      </c>
      <c r="D65" s="31" t="s">
        <v>39109</v>
      </c>
      <c r="E65" s="31" t="s">
        <v>101</v>
      </c>
      <c r="F65" s="31" t="s">
        <v>102</v>
      </c>
      <c r="G65" s="31" t="s">
        <v>20461</v>
      </c>
      <c r="H65" s="31" t="s">
        <v>35348</v>
      </c>
      <c r="I65" s="38">
        <v>0.41666666666666669</v>
      </c>
      <c r="J65" s="31" t="s">
        <v>4315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23"/>
      <c r="U65" s="24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9"/>
      <c r="AK65" s="156"/>
      <c r="AL65" s="154"/>
      <c r="AM65" s="29"/>
    </row>
    <row r="66" spans="1:39" ht="54" customHeight="1" x14ac:dyDescent="1.3">
      <c r="A66" s="685" t="s">
        <v>40269</v>
      </c>
      <c r="B66" s="686"/>
      <c r="C66" s="686"/>
      <c r="D66" s="686"/>
      <c r="E66" s="686"/>
      <c r="F66" s="686"/>
      <c r="G66" s="686"/>
      <c r="H66" s="686"/>
      <c r="I66" s="686"/>
      <c r="J66" s="686"/>
      <c r="K66" s="686"/>
      <c r="L66" s="686"/>
      <c r="M66" s="687"/>
      <c r="N66" s="23"/>
      <c r="O66" s="23"/>
      <c r="P66" s="23"/>
      <c r="Q66" s="23"/>
      <c r="R66" s="23"/>
      <c r="S66" s="29"/>
      <c r="T66" s="325">
        <v>38000</v>
      </c>
    </row>
    <row r="67" spans="1:39" ht="54" customHeight="1" x14ac:dyDescent="0.7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9"/>
      <c r="R67" s="156"/>
      <c r="S67" s="154"/>
      <c r="T67" s="29"/>
    </row>
    <row r="68" spans="1:39" ht="54" customHeight="1" x14ac:dyDescent="0.7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9"/>
      <c r="R68" s="156"/>
      <c r="S68" s="154"/>
      <c r="T68" s="29"/>
    </row>
    <row r="69" spans="1:39" ht="54" customHeight="1" x14ac:dyDescent="0.7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9"/>
      <c r="R69" s="156"/>
      <c r="S69" s="154"/>
      <c r="T69" s="29"/>
    </row>
    <row r="70" spans="1:39" ht="54" customHeight="1" x14ac:dyDescent="0.7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9"/>
      <c r="R70" s="156"/>
      <c r="S70" s="154"/>
      <c r="T70" s="29"/>
    </row>
    <row r="71" spans="1:39" ht="54" customHeight="1" x14ac:dyDescent="0.7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9"/>
      <c r="R71" s="156"/>
      <c r="S71" s="154"/>
      <c r="T71" s="29"/>
    </row>
    <row r="72" spans="1:39" ht="50.1" customHeight="1" x14ac:dyDescent="0.7">
      <c r="A72" s="23"/>
      <c r="B72" s="24"/>
      <c r="C72" s="23"/>
      <c r="D72" s="23"/>
      <c r="E72" s="23"/>
      <c r="F72" s="23"/>
      <c r="G72" s="23"/>
      <c r="H72" s="23"/>
      <c r="I72" s="7" t="s">
        <v>14</v>
      </c>
      <c r="J72" s="7">
        <f>SUM(Q:Q)-SUM(R:R)</f>
        <v>0</v>
      </c>
      <c r="K72" s="23"/>
      <c r="L72" s="23"/>
      <c r="M72" s="23"/>
      <c r="N72" s="23"/>
      <c r="O72" s="23"/>
      <c r="P72" s="23"/>
      <c r="Q72" s="29"/>
      <c r="R72" s="156"/>
      <c r="S72" s="154"/>
      <c r="T72" s="29"/>
    </row>
    <row r="73" spans="1:39" ht="50.1" customHeight="1" x14ac:dyDescent="0.7">
      <c r="A73" s="23"/>
      <c r="B73" s="24"/>
      <c r="C73" s="23"/>
      <c r="D73" s="23"/>
      <c r="E73" s="23"/>
      <c r="F73" s="23"/>
      <c r="G73" s="23"/>
      <c r="H73" s="23"/>
      <c r="I73" s="7" t="s">
        <v>15</v>
      </c>
      <c r="J73" s="7">
        <f>SUM(S:S)-SUM(T:T)</f>
        <v>-37899</v>
      </c>
      <c r="K73" s="23"/>
      <c r="L73" s="23"/>
      <c r="M73" s="23"/>
      <c r="N73" s="23"/>
      <c r="O73" s="23"/>
      <c r="P73" s="23"/>
      <c r="Q73" s="29"/>
      <c r="R73" s="156"/>
      <c r="S73" s="154"/>
      <c r="T73" s="29"/>
    </row>
    <row r="74" spans="1:39" ht="50.1" customHeight="1" x14ac:dyDescent="0.7">
      <c r="I74" s="730" t="s">
        <v>91</v>
      </c>
      <c r="J74" s="730"/>
    </row>
    <row r="75" spans="1:39" ht="50.1" customHeight="1" x14ac:dyDescent="0.7">
      <c r="I75" s="731"/>
      <c r="J75" s="731"/>
    </row>
  </sheetData>
  <autoFilter ref="A1:AX946" xr:uid="{00000000-0001-0000-0000-000000000000}"/>
  <mergeCells count="38">
    <mergeCell ref="A63:M63"/>
    <mergeCell ref="A61:M61"/>
    <mergeCell ref="A60:M60"/>
    <mergeCell ref="A33:M33"/>
    <mergeCell ref="A34:M34"/>
    <mergeCell ref="A58:M58"/>
    <mergeCell ref="A56:M56"/>
    <mergeCell ref="A3:M3"/>
    <mergeCell ref="A7:M7"/>
    <mergeCell ref="A9:M9"/>
    <mergeCell ref="A11:M11"/>
    <mergeCell ref="A15:M15"/>
    <mergeCell ref="A16:M16"/>
    <mergeCell ref="A17:M17"/>
    <mergeCell ref="A18:M18"/>
    <mergeCell ref="A19:M19"/>
    <mergeCell ref="A20:M20"/>
    <mergeCell ref="A22:M22"/>
    <mergeCell ref="A23:M23"/>
    <mergeCell ref="A27:M27"/>
    <mergeCell ref="A29:M29"/>
    <mergeCell ref="A30:M30"/>
    <mergeCell ref="A66:M66"/>
    <mergeCell ref="A64:M64"/>
    <mergeCell ref="I74:J75"/>
    <mergeCell ref="A35:M35"/>
    <mergeCell ref="A36:M36"/>
    <mergeCell ref="A40:M40"/>
    <mergeCell ref="A39:M39"/>
    <mergeCell ref="A42:M42"/>
    <mergeCell ref="A43:M43"/>
    <mergeCell ref="A45:M45"/>
    <mergeCell ref="A47:M47"/>
    <mergeCell ref="A48:M48"/>
    <mergeCell ref="A51:M51"/>
    <mergeCell ref="A53:M53"/>
    <mergeCell ref="A54:M54"/>
    <mergeCell ref="A55:M55"/>
  </mergeCells>
  <phoneticPr fontId="50" type="noConversion"/>
  <conditionalFormatting sqref="C2">
    <cfRule type="duplicateValues" dxfId="1008" priority="19"/>
  </conditionalFormatting>
  <conditionalFormatting sqref="D72:D1048576 D1:D32 W36:W39 AP40:AP42 BI43:BI46 AP47 AP71 BI61:BI62 BI48:BI55 CB56:CB59 BI67:BI70 CB64:CB65">
    <cfRule type="duplicateValues" dxfId="1007" priority="7"/>
  </conditionalFormatting>
  <conditionalFormatting sqref="D72:D1048576 W36:W39 AP40:AP42 BI43:BI46 W30:W32 W23:W28 W20:W21 D1:D14 AP47 AP71 BI61:BI62 BI48:BI55 CB56:CB59 BI67:BI70 CB64:CB65">
    <cfRule type="duplicateValues" dxfId="1006" priority="9"/>
  </conditionalFormatting>
  <conditionalFormatting sqref="E2">
    <cfRule type="duplicateValues" dxfId="1005" priority="20"/>
  </conditionalFormatting>
  <conditionalFormatting sqref="J2 C2">
    <cfRule type="duplicateValues" dxfId="1004" priority="11"/>
    <cfRule type="duplicateValues" dxfId="1003" priority="12"/>
    <cfRule type="duplicateValues" dxfId="1002" priority="13"/>
    <cfRule type="duplicateValues" dxfId="1001" priority="14"/>
    <cfRule type="duplicateValues" dxfId="1000" priority="15"/>
    <cfRule type="duplicateValues" dxfId="999" priority="16"/>
    <cfRule type="duplicateValues" dxfId="998" priority="17"/>
    <cfRule type="duplicateValues" dxfId="997" priority="18"/>
  </conditionalFormatting>
  <conditionalFormatting sqref="J2">
    <cfRule type="duplicateValues" dxfId="996" priority="10"/>
  </conditionalFormatting>
  <conditionalFormatting sqref="BI60">
    <cfRule type="duplicateValues" dxfId="995" priority="5"/>
    <cfRule type="duplicateValues" dxfId="994" priority="6"/>
  </conditionalFormatting>
  <conditionalFormatting sqref="BI63">
    <cfRule type="duplicateValues" dxfId="993" priority="3"/>
    <cfRule type="duplicateValues" dxfId="992" priority="4"/>
  </conditionalFormatting>
  <conditionalFormatting sqref="BI66">
    <cfRule type="duplicateValues" dxfId="991" priority="1"/>
    <cfRule type="duplicateValues" dxfId="990" priority="2"/>
  </conditionalFormatting>
  <hyperlinks>
    <hyperlink ref="I74:J75" location="الرئيسيه!A1" display="الرئيسيه" xr:uid="{D1C1974B-968B-644D-9881-E69462C110DD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92A0-16AB-6C4D-95FC-8B77B7FF3F94}">
  <sheetPr codeName="Sheet57">
    <pageSetUpPr fitToPage="1"/>
  </sheetPr>
  <dimension ref="A1:T279"/>
  <sheetViews>
    <sheetView rightToLeft="1" zoomScale="40" zoomScaleNormal="40" workbookViewId="0">
      <pane ySplit="1" topLeftCell="A267" activePane="bottomLeft" state="frozen"/>
      <selection activeCell="G24" sqref="G24"/>
      <selection pane="bottomLeft" activeCell="A276" sqref="A276"/>
    </sheetView>
  </sheetViews>
  <sheetFormatPr defaultColWidth="64.140625" defaultRowHeight="54" customHeight="1" x14ac:dyDescent="0.7"/>
  <cols>
    <col min="1" max="1" width="80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19" customWidth="1"/>
    <col min="18" max="18" width="40.5703125" style="119" customWidth="1"/>
    <col min="19" max="19" width="48" customWidth="1"/>
    <col min="20" max="20" width="54.42578125" style="503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" t="s">
        <v>10</v>
      </c>
      <c r="T1" s="495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"/>
      <c r="T2" s="496">
        <v>15929</v>
      </c>
    </row>
    <row r="3" spans="1:20" s="47" customFormat="1" ht="54" customHeight="1" x14ac:dyDescent="1.2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8"/>
      <c r="R3" s="238"/>
      <c r="S3" s="54"/>
      <c r="T3" s="496"/>
    </row>
    <row r="4" spans="1:20" s="55" customFormat="1" ht="50.1" customHeight="1" x14ac:dyDescent="1.65">
      <c r="A4" s="50" t="s">
        <v>504</v>
      </c>
      <c r="B4" s="52" t="s">
        <v>505</v>
      </c>
      <c r="C4" s="50" t="s">
        <v>506</v>
      </c>
      <c r="D4" s="50" t="s">
        <v>507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508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117"/>
      <c r="R4" s="117"/>
      <c r="S4" s="42">
        <v>26000</v>
      </c>
      <c r="T4" s="496"/>
    </row>
    <row r="5" spans="1:20" s="55" customFormat="1" ht="50.1" customHeight="1" x14ac:dyDescent="1.65">
      <c r="A5" s="50" t="s">
        <v>1200</v>
      </c>
      <c r="B5" s="52" t="s">
        <v>1201</v>
      </c>
      <c r="C5" s="50" t="s">
        <v>1202</v>
      </c>
      <c r="D5" s="50" t="s">
        <v>1203</v>
      </c>
      <c r="E5" s="50" t="s">
        <v>687</v>
      </c>
      <c r="F5" s="50" t="s">
        <v>102</v>
      </c>
      <c r="G5" s="50" t="s">
        <v>1127</v>
      </c>
      <c r="H5" s="50" t="s">
        <v>104</v>
      </c>
      <c r="I5" s="53">
        <v>0.95833333333333337</v>
      </c>
      <c r="J5" s="50" t="s">
        <v>508</v>
      </c>
      <c r="K5" s="50" t="s">
        <v>105</v>
      </c>
      <c r="L5" s="50" t="s">
        <v>106</v>
      </c>
      <c r="M5" s="50" t="s">
        <v>491</v>
      </c>
      <c r="N5" s="54"/>
      <c r="O5" s="54"/>
      <c r="P5" s="54"/>
      <c r="Q5" s="117"/>
      <c r="R5" s="117"/>
      <c r="S5" s="42">
        <v>25000</v>
      </c>
      <c r="T5" s="496"/>
    </row>
    <row r="6" spans="1:20" s="55" customFormat="1" ht="50.1" customHeight="1" x14ac:dyDescent="1.65">
      <c r="A6" s="50" t="s">
        <v>1228</v>
      </c>
      <c r="B6" s="52" t="s">
        <v>1229</v>
      </c>
      <c r="C6" s="50" t="s">
        <v>1230</v>
      </c>
      <c r="D6" s="50" t="s">
        <v>1231</v>
      </c>
      <c r="E6" s="50" t="s">
        <v>687</v>
      </c>
      <c r="F6" s="50" t="s">
        <v>102</v>
      </c>
      <c r="G6" s="50" t="s">
        <v>1127</v>
      </c>
      <c r="H6" s="50" t="s">
        <v>104</v>
      </c>
      <c r="I6" s="53">
        <v>0.95833333333333337</v>
      </c>
      <c r="J6" s="50" t="s">
        <v>508</v>
      </c>
      <c r="K6" s="50" t="s">
        <v>105</v>
      </c>
      <c r="L6" s="50" t="s">
        <v>106</v>
      </c>
      <c r="M6" s="50" t="s">
        <v>491</v>
      </c>
      <c r="N6" s="54"/>
      <c r="O6" s="54"/>
      <c r="P6" s="54"/>
      <c r="Q6" s="117"/>
      <c r="R6" s="117"/>
      <c r="S6" s="42">
        <v>25000</v>
      </c>
      <c r="T6" s="496"/>
    </row>
    <row r="7" spans="1:20" ht="50.1" customHeight="1" x14ac:dyDescent="1.05">
      <c r="A7" s="708" t="s">
        <v>1276</v>
      </c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19"/>
      <c r="O7" s="23"/>
      <c r="P7" s="23"/>
      <c r="Q7" s="29"/>
      <c r="R7" s="29"/>
      <c r="S7" s="23"/>
      <c r="T7" s="496">
        <v>20000</v>
      </c>
    </row>
    <row r="8" spans="1:20" ht="50.1" customHeight="1" x14ac:dyDescent="1.05">
      <c r="A8" s="708" t="s">
        <v>1276</v>
      </c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19"/>
      <c r="O8" s="23"/>
      <c r="P8" s="23"/>
      <c r="Q8" s="29"/>
      <c r="R8" s="29"/>
      <c r="S8" s="23"/>
      <c r="T8" s="496">
        <v>100</v>
      </c>
    </row>
    <row r="9" spans="1:20" ht="50.1" customHeight="1" x14ac:dyDescent="1.05">
      <c r="A9" s="708" t="s">
        <v>1276</v>
      </c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19"/>
      <c r="O9" s="23"/>
      <c r="P9" s="23"/>
      <c r="Q9" s="29"/>
      <c r="R9" s="29"/>
      <c r="S9" s="23"/>
      <c r="T9" s="496">
        <v>29900</v>
      </c>
    </row>
    <row r="10" spans="1:20" ht="50.1" customHeight="1" x14ac:dyDescent="1.05">
      <c r="A10" s="708" t="s">
        <v>1276</v>
      </c>
      <c r="B10" s="709"/>
      <c r="C10" s="709"/>
      <c r="D10" s="709"/>
      <c r="E10" s="709"/>
      <c r="F10" s="709"/>
      <c r="G10" s="709"/>
      <c r="H10" s="709"/>
      <c r="I10" s="709"/>
      <c r="J10" s="709"/>
      <c r="K10" s="709"/>
      <c r="L10" s="709"/>
      <c r="M10" s="709"/>
      <c r="N10" s="23"/>
      <c r="O10" s="23"/>
      <c r="P10" s="23"/>
      <c r="Q10" s="29"/>
      <c r="R10" s="29"/>
      <c r="S10" s="23"/>
      <c r="T10" s="496">
        <v>96000</v>
      </c>
    </row>
    <row r="11" spans="1:20" ht="50.1" customHeight="1" x14ac:dyDescent="1.05">
      <c r="A11" s="708" t="s">
        <v>1276</v>
      </c>
      <c r="B11" s="709"/>
      <c r="C11" s="709"/>
      <c r="D11" s="709"/>
      <c r="E11" s="709"/>
      <c r="F11" s="709"/>
      <c r="G11" s="709"/>
      <c r="H11" s="709"/>
      <c r="I11" s="709"/>
      <c r="J11" s="709"/>
      <c r="K11" s="709"/>
      <c r="L11" s="709"/>
      <c r="M11" s="709"/>
      <c r="N11" s="23"/>
      <c r="O11" s="23"/>
      <c r="P11" s="23"/>
      <c r="Q11" s="29"/>
      <c r="R11" s="29"/>
      <c r="S11" s="23"/>
      <c r="T11" s="496">
        <v>93000</v>
      </c>
    </row>
    <row r="12" spans="1:20" ht="50.1" customHeight="1" x14ac:dyDescent="1.05">
      <c r="A12" s="708" t="s">
        <v>1276</v>
      </c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23"/>
      <c r="O12" s="23"/>
      <c r="P12" s="23"/>
      <c r="Q12" s="29"/>
      <c r="R12" s="29"/>
      <c r="S12" s="23"/>
      <c r="T12" s="496">
        <v>30000</v>
      </c>
    </row>
    <row r="13" spans="1:20" ht="50.1" customHeight="1" x14ac:dyDescent="1.05">
      <c r="A13" s="708" t="s">
        <v>2012</v>
      </c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23"/>
      <c r="O13" s="23"/>
      <c r="P13" s="23"/>
      <c r="Q13" s="29"/>
      <c r="R13" s="29"/>
      <c r="S13" s="23"/>
      <c r="T13" s="496">
        <v>300000</v>
      </c>
    </row>
    <row r="14" spans="1:20" ht="50.1" customHeight="1" x14ac:dyDescent="1.05">
      <c r="A14" s="696" t="s">
        <v>3093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96"/>
      <c r="Q14" s="696"/>
      <c r="R14" s="696"/>
      <c r="S14" s="696"/>
      <c r="T14" s="696"/>
    </row>
    <row r="15" spans="1:20" ht="50.1" customHeight="1" x14ac:dyDescent="1.65">
      <c r="A15" s="31" t="s">
        <v>2713</v>
      </c>
      <c r="B15" s="37" t="s">
        <v>2714</v>
      </c>
      <c r="C15" s="31" t="s">
        <v>2715</v>
      </c>
      <c r="D15" s="31" t="s">
        <v>2716</v>
      </c>
      <c r="E15" s="31" t="s">
        <v>101</v>
      </c>
      <c r="F15" s="31" t="s">
        <v>102</v>
      </c>
      <c r="G15" s="31" t="s">
        <v>103</v>
      </c>
      <c r="H15" s="31" t="s">
        <v>2017</v>
      </c>
      <c r="I15" s="38">
        <v>0.54166666666666663</v>
      </c>
      <c r="J15" s="31" t="s">
        <v>2717</v>
      </c>
      <c r="K15" s="31" t="s">
        <v>105</v>
      </c>
      <c r="L15" s="31" t="s">
        <v>106</v>
      </c>
      <c r="M15" s="31" t="s">
        <v>107</v>
      </c>
      <c r="N15" s="29"/>
      <c r="O15" s="23"/>
      <c r="P15" s="54"/>
      <c r="Q15" s="117"/>
      <c r="R15" s="117"/>
      <c r="S15" s="29">
        <v>18000</v>
      </c>
      <c r="T15" s="497"/>
    </row>
    <row r="16" spans="1:20" ht="50.1" customHeight="1" x14ac:dyDescent="0.7">
      <c r="A16" s="711" t="s">
        <v>4006</v>
      </c>
      <c r="B16" s="711"/>
      <c r="C16" s="711"/>
      <c r="D16" s="711"/>
      <c r="E16" s="711"/>
      <c r="F16" s="711"/>
      <c r="G16" s="711"/>
      <c r="H16" s="711"/>
      <c r="I16" s="711"/>
      <c r="J16" s="711"/>
      <c r="K16" s="711"/>
      <c r="L16" s="711"/>
      <c r="M16" s="711"/>
      <c r="N16" s="23"/>
      <c r="O16" s="23"/>
      <c r="P16" s="23"/>
      <c r="Q16" s="29"/>
      <c r="R16" s="29"/>
      <c r="S16" s="23"/>
      <c r="T16" s="496">
        <v>57000</v>
      </c>
    </row>
    <row r="17" spans="1:20" ht="50.1" customHeight="1" x14ac:dyDescent="0.7">
      <c r="A17" s="711" t="s">
        <v>4006</v>
      </c>
      <c r="B17" s="711"/>
      <c r="C17" s="711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N17" s="23"/>
      <c r="O17" s="23"/>
      <c r="P17" s="23"/>
      <c r="Q17" s="29"/>
      <c r="R17" s="29"/>
      <c r="S17" s="23"/>
      <c r="T17" s="496">
        <v>51000</v>
      </c>
    </row>
    <row r="18" spans="1:20" ht="50.1" customHeight="1" x14ac:dyDescent="0.7">
      <c r="A18" s="711" t="s">
        <v>4006</v>
      </c>
      <c r="B18" s="711"/>
      <c r="C18" s="711"/>
      <c r="D18" s="711"/>
      <c r="E18" s="711"/>
      <c r="F18" s="711"/>
      <c r="G18" s="711"/>
      <c r="H18" s="711"/>
      <c r="I18" s="711"/>
      <c r="J18" s="711"/>
      <c r="K18" s="711"/>
      <c r="L18" s="711"/>
      <c r="M18" s="711"/>
      <c r="N18" s="23"/>
      <c r="O18" s="23"/>
      <c r="P18" s="23"/>
      <c r="Q18" s="29"/>
      <c r="R18" s="29"/>
      <c r="S18" s="23"/>
      <c r="T18" s="496">
        <v>12500</v>
      </c>
    </row>
    <row r="19" spans="1:20" ht="50.1" customHeight="1" x14ac:dyDescent="0.7">
      <c r="A19" s="711" t="s">
        <v>4007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23"/>
      <c r="O19" s="23"/>
      <c r="P19" s="23"/>
      <c r="Q19" s="29"/>
      <c r="R19" s="29"/>
      <c r="S19" s="23"/>
      <c r="T19" s="496">
        <v>24500</v>
      </c>
    </row>
    <row r="20" spans="1:20" ht="50.1" customHeight="1" x14ac:dyDescent="0.7">
      <c r="A20" s="711" t="s">
        <v>4007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23"/>
      <c r="O20" s="23"/>
      <c r="P20" s="23"/>
      <c r="Q20" s="29"/>
      <c r="R20" s="29"/>
      <c r="S20" s="23"/>
      <c r="T20" s="496">
        <v>500</v>
      </c>
    </row>
    <row r="21" spans="1:20" ht="50.1" customHeight="1" x14ac:dyDescent="0.7">
      <c r="A21" s="711" t="s">
        <v>4006</v>
      </c>
      <c r="B21" s="711"/>
      <c r="C21" s="711"/>
      <c r="D21" s="711"/>
      <c r="E21" s="711"/>
      <c r="F21" s="711"/>
      <c r="G21" s="711"/>
      <c r="H21" s="711"/>
      <c r="I21" s="711"/>
      <c r="J21" s="711"/>
      <c r="K21" s="711"/>
      <c r="L21" s="711"/>
      <c r="M21" s="711"/>
      <c r="N21" s="23"/>
      <c r="O21" s="23"/>
      <c r="P21" s="23"/>
      <c r="Q21" s="29"/>
      <c r="R21" s="29"/>
      <c r="S21" s="23"/>
      <c r="T21" s="496">
        <v>99500</v>
      </c>
    </row>
    <row r="22" spans="1:20" ht="50.1" customHeight="1" x14ac:dyDescent="0.7">
      <c r="A22" s="711" t="s">
        <v>4007</v>
      </c>
      <c r="B22" s="711"/>
      <c r="C22" s="711"/>
      <c r="D22" s="711"/>
      <c r="E22" s="711"/>
      <c r="F22" s="711"/>
      <c r="G22" s="711"/>
      <c r="H22" s="711"/>
      <c r="I22" s="711"/>
      <c r="J22" s="711"/>
      <c r="K22" s="711"/>
      <c r="L22" s="711"/>
      <c r="M22" s="711"/>
      <c r="N22" s="23"/>
      <c r="O22" s="23"/>
      <c r="P22" s="23"/>
      <c r="Q22" s="29"/>
      <c r="R22" s="29"/>
      <c r="S22" s="23"/>
      <c r="T22" s="496">
        <v>88000</v>
      </c>
    </row>
    <row r="23" spans="1:20" ht="50.1" customHeight="1" x14ac:dyDescent="0.7">
      <c r="A23" s="711" t="s">
        <v>4007</v>
      </c>
      <c r="B23" s="711"/>
      <c r="C23" s="711"/>
      <c r="D23" s="711"/>
      <c r="E23" s="711"/>
      <c r="F23" s="711"/>
      <c r="G23" s="711"/>
      <c r="H23" s="711"/>
      <c r="I23" s="711"/>
      <c r="J23" s="711"/>
      <c r="K23" s="711"/>
      <c r="L23" s="711"/>
      <c r="M23" s="711"/>
      <c r="N23" s="23"/>
      <c r="O23" s="23"/>
      <c r="P23" s="23"/>
      <c r="Q23" s="29"/>
      <c r="R23" s="29"/>
      <c r="S23" s="23"/>
      <c r="T23" s="496">
        <v>2000</v>
      </c>
    </row>
    <row r="24" spans="1:20" ht="50.1" customHeight="1" x14ac:dyDescent="0.7">
      <c r="A24" s="711" t="s">
        <v>4035</v>
      </c>
      <c r="B24" s="711"/>
      <c r="C24" s="711"/>
      <c r="D24" s="711"/>
      <c r="E24" s="711"/>
      <c r="F24" s="711"/>
      <c r="G24" s="711"/>
      <c r="H24" s="711"/>
      <c r="I24" s="711"/>
      <c r="J24" s="711"/>
      <c r="K24" s="711"/>
      <c r="L24" s="711"/>
      <c r="M24" s="711"/>
      <c r="N24" s="23"/>
      <c r="O24" s="23"/>
      <c r="P24" s="23"/>
      <c r="Q24" s="29"/>
      <c r="R24" s="29"/>
      <c r="S24" s="23"/>
      <c r="T24" s="496">
        <v>4000</v>
      </c>
    </row>
    <row r="25" spans="1:20" ht="50.1" customHeight="1" x14ac:dyDescent="0.7">
      <c r="A25" s="711" t="s">
        <v>4007</v>
      </c>
      <c r="B25" s="711"/>
      <c r="C25" s="711"/>
      <c r="D25" s="711"/>
      <c r="E25" s="711"/>
      <c r="F25" s="711"/>
      <c r="G25" s="711"/>
      <c r="H25" s="711"/>
      <c r="I25" s="711"/>
      <c r="J25" s="711"/>
      <c r="K25" s="711"/>
      <c r="L25" s="711"/>
      <c r="M25" s="711"/>
      <c r="N25" s="23"/>
      <c r="O25" s="23"/>
      <c r="P25" s="23"/>
      <c r="Q25" s="29"/>
      <c r="R25" s="29"/>
      <c r="S25" s="23"/>
      <c r="T25" s="496">
        <v>5000</v>
      </c>
    </row>
    <row r="26" spans="1:20" ht="50.1" customHeight="1" x14ac:dyDescent="0.7">
      <c r="A26" s="711" t="s">
        <v>4007</v>
      </c>
      <c r="B26" s="711"/>
      <c r="C26" s="711"/>
      <c r="D26" s="711"/>
      <c r="E26" s="711"/>
      <c r="F26" s="711"/>
      <c r="G26" s="711"/>
      <c r="H26" s="711"/>
      <c r="I26" s="711"/>
      <c r="J26" s="711"/>
      <c r="K26" s="711"/>
      <c r="L26" s="711"/>
      <c r="M26" s="711"/>
      <c r="N26" s="23"/>
      <c r="O26" s="23"/>
      <c r="P26" s="23"/>
      <c r="Q26" s="29"/>
      <c r="R26" s="29"/>
      <c r="S26" s="23"/>
      <c r="T26" s="496">
        <v>60000</v>
      </c>
    </row>
    <row r="27" spans="1:20" ht="50.1" customHeight="1" x14ac:dyDescent="0.7">
      <c r="A27" s="711" t="s">
        <v>4007</v>
      </c>
      <c r="B27" s="711"/>
      <c r="C27" s="711"/>
      <c r="D27" s="711"/>
      <c r="E27" s="711"/>
      <c r="F27" s="711"/>
      <c r="G27" s="711"/>
      <c r="H27" s="711"/>
      <c r="I27" s="711"/>
      <c r="J27" s="711"/>
      <c r="K27" s="711"/>
      <c r="L27" s="711"/>
      <c r="M27" s="711"/>
      <c r="N27" s="23"/>
      <c r="O27" s="23"/>
      <c r="P27" s="23"/>
      <c r="Q27" s="29"/>
      <c r="R27" s="29"/>
      <c r="S27" s="23"/>
      <c r="T27" s="496">
        <v>47000</v>
      </c>
    </row>
    <row r="28" spans="1:20" ht="50.1" customHeight="1" x14ac:dyDescent="0.7">
      <c r="A28" s="711" t="s">
        <v>4021</v>
      </c>
      <c r="B28" s="711"/>
      <c r="C28" s="711"/>
      <c r="D28" s="711"/>
      <c r="E28" s="711"/>
      <c r="F28" s="711"/>
      <c r="G28" s="711"/>
      <c r="H28" s="711"/>
      <c r="I28" s="711"/>
      <c r="J28" s="711"/>
      <c r="K28" s="711"/>
      <c r="L28" s="711"/>
      <c r="M28" s="711"/>
      <c r="N28" s="23"/>
      <c r="O28" s="23"/>
      <c r="P28" s="23"/>
      <c r="Q28" s="29"/>
      <c r="R28" s="29"/>
      <c r="S28" s="23"/>
      <c r="T28" s="496">
        <v>14000</v>
      </c>
    </row>
    <row r="29" spans="1:20" ht="50.1" customHeight="1" x14ac:dyDescent="0.7">
      <c r="A29" s="711" t="s">
        <v>4071</v>
      </c>
      <c r="B29" s="71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23"/>
      <c r="O29" s="23"/>
      <c r="P29" s="23"/>
      <c r="Q29" s="29"/>
      <c r="R29" s="29"/>
      <c r="S29" s="23"/>
      <c r="T29" s="496">
        <v>49000</v>
      </c>
    </row>
    <row r="30" spans="1:20" ht="50.1" customHeight="1" x14ac:dyDescent="0.7">
      <c r="A30" s="711" t="s">
        <v>4071</v>
      </c>
      <c r="B30" s="711"/>
      <c r="C30" s="711"/>
      <c r="D30" s="711"/>
      <c r="E30" s="711"/>
      <c r="F30" s="711"/>
      <c r="G30" s="711"/>
      <c r="H30" s="711"/>
      <c r="I30" s="711"/>
      <c r="J30" s="711"/>
      <c r="K30" s="711"/>
      <c r="L30" s="711"/>
      <c r="M30" s="711"/>
      <c r="N30" s="23"/>
      <c r="O30" s="23"/>
      <c r="P30" s="23"/>
      <c r="Q30" s="29"/>
      <c r="R30" s="29"/>
      <c r="S30" s="23"/>
      <c r="T30" s="496">
        <v>18000</v>
      </c>
    </row>
    <row r="31" spans="1:20" ht="50.1" customHeight="1" x14ac:dyDescent="1.65">
      <c r="A31" s="712" t="s">
        <v>5860</v>
      </c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29"/>
      <c r="O31" s="23"/>
      <c r="P31" s="54"/>
      <c r="Q31" s="117"/>
      <c r="R31" s="117"/>
      <c r="S31" s="29"/>
      <c r="T31" s="497"/>
    </row>
    <row r="32" spans="1:20" ht="50.1" customHeight="1" x14ac:dyDescent="1.65">
      <c r="A32" s="31" t="s">
        <v>4959</v>
      </c>
      <c r="B32" s="37" t="s">
        <v>5129</v>
      </c>
      <c r="C32" s="31" t="s">
        <v>5130</v>
      </c>
      <c r="D32" s="31" t="s">
        <v>5131</v>
      </c>
      <c r="E32" s="31" t="s">
        <v>687</v>
      </c>
      <c r="F32" s="31" t="s">
        <v>123</v>
      </c>
      <c r="G32" s="31" t="s">
        <v>562</v>
      </c>
      <c r="H32" s="31" t="s">
        <v>4090</v>
      </c>
      <c r="I32" s="38">
        <v>0.33333333333333331</v>
      </c>
      <c r="J32" s="31" t="s">
        <v>2717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117"/>
      <c r="R32" s="117"/>
      <c r="S32" s="29">
        <v>43225</v>
      </c>
      <c r="T32" s="497"/>
    </row>
    <row r="33" spans="1:20" ht="50.1" customHeight="1" x14ac:dyDescent="1.65">
      <c r="A33" s="31" t="s">
        <v>4947</v>
      </c>
      <c r="B33" s="37" t="s">
        <v>776</v>
      </c>
      <c r="C33" s="31" t="s">
        <v>5118</v>
      </c>
      <c r="D33" s="31" t="s">
        <v>5119</v>
      </c>
      <c r="E33" s="31" t="s">
        <v>687</v>
      </c>
      <c r="F33" s="31" t="s">
        <v>123</v>
      </c>
      <c r="G33" s="31" t="s">
        <v>562</v>
      </c>
      <c r="H33" s="31" t="s">
        <v>4090</v>
      </c>
      <c r="I33" s="38">
        <v>0.33333333333333331</v>
      </c>
      <c r="J33" s="31" t="s">
        <v>2717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117"/>
      <c r="R33" s="117"/>
      <c r="S33" s="29">
        <v>43225</v>
      </c>
      <c r="T33" s="497"/>
    </row>
    <row r="34" spans="1:20" ht="50.1" customHeight="1" x14ac:dyDescent="1.65">
      <c r="A34" s="31" t="s">
        <v>4927</v>
      </c>
      <c r="B34" s="37" t="s">
        <v>5099</v>
      </c>
      <c r="C34" s="31" t="s">
        <v>5100</v>
      </c>
      <c r="D34" s="31" t="s">
        <v>5101</v>
      </c>
      <c r="E34" s="31" t="s">
        <v>687</v>
      </c>
      <c r="F34" s="31" t="s">
        <v>123</v>
      </c>
      <c r="G34" s="31" t="s">
        <v>562</v>
      </c>
      <c r="H34" s="31" t="s">
        <v>4090</v>
      </c>
      <c r="I34" s="38">
        <v>0.33333333333333331</v>
      </c>
      <c r="J34" s="31" t="s">
        <v>2717</v>
      </c>
      <c r="K34" s="31" t="s">
        <v>105</v>
      </c>
      <c r="L34" s="31" t="s">
        <v>106</v>
      </c>
      <c r="M34" s="31" t="s">
        <v>995</v>
      </c>
      <c r="N34" s="29"/>
      <c r="O34" s="23"/>
      <c r="P34" s="54"/>
      <c r="Q34" s="117"/>
      <c r="R34" s="117"/>
      <c r="S34" s="29">
        <v>43225</v>
      </c>
      <c r="T34" s="497"/>
    </row>
    <row r="35" spans="1:20" ht="50.1" customHeight="1" x14ac:dyDescent="1.65">
      <c r="A35" s="31" t="s">
        <v>4943</v>
      </c>
      <c r="B35" s="37" t="s">
        <v>5114</v>
      </c>
      <c r="C35" s="31" t="s">
        <v>5115</v>
      </c>
      <c r="D35" s="31" t="s">
        <v>5116</v>
      </c>
      <c r="E35" s="31" t="s">
        <v>687</v>
      </c>
      <c r="F35" s="31" t="s">
        <v>123</v>
      </c>
      <c r="G35" s="31" t="s">
        <v>562</v>
      </c>
      <c r="H35" s="31" t="s">
        <v>4090</v>
      </c>
      <c r="I35" s="38">
        <v>0.33333333333333331</v>
      </c>
      <c r="J35" s="31" t="s">
        <v>2717</v>
      </c>
      <c r="K35" s="31" t="s">
        <v>105</v>
      </c>
      <c r="L35" s="31" t="s">
        <v>106</v>
      </c>
      <c r="M35" s="31" t="s">
        <v>995</v>
      </c>
      <c r="N35" s="29"/>
      <c r="O35" s="23"/>
      <c r="P35" s="54"/>
      <c r="Q35" s="117"/>
      <c r="R35" s="117"/>
      <c r="S35" s="29">
        <v>43225</v>
      </c>
      <c r="T35" s="497"/>
    </row>
    <row r="36" spans="1:20" ht="50.1" customHeight="1" x14ac:dyDescent="1.65">
      <c r="A36" s="31" t="s">
        <v>4951</v>
      </c>
      <c r="B36" s="37" t="s">
        <v>5121</v>
      </c>
      <c r="C36" s="31" t="s">
        <v>5122</v>
      </c>
      <c r="D36" s="31" t="s">
        <v>5123</v>
      </c>
      <c r="E36" s="31" t="s">
        <v>687</v>
      </c>
      <c r="F36" s="31" t="s">
        <v>123</v>
      </c>
      <c r="G36" s="31" t="s">
        <v>562</v>
      </c>
      <c r="H36" s="31" t="s">
        <v>4090</v>
      </c>
      <c r="I36" s="38">
        <v>0.33333333333333331</v>
      </c>
      <c r="J36" s="31" t="s">
        <v>2717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117"/>
      <c r="R36" s="117"/>
      <c r="S36" s="29">
        <v>43225</v>
      </c>
      <c r="T36" s="497"/>
    </row>
    <row r="37" spans="1:20" ht="50.1" customHeight="1" x14ac:dyDescent="1.65">
      <c r="A37" s="31" t="s">
        <v>4955</v>
      </c>
      <c r="B37" s="37" t="s">
        <v>5125</v>
      </c>
      <c r="C37" s="31" t="s">
        <v>5126</v>
      </c>
      <c r="D37" s="31" t="s">
        <v>5127</v>
      </c>
      <c r="E37" s="31" t="s">
        <v>687</v>
      </c>
      <c r="F37" s="31" t="s">
        <v>123</v>
      </c>
      <c r="G37" s="31" t="s">
        <v>562</v>
      </c>
      <c r="H37" s="31" t="s">
        <v>4090</v>
      </c>
      <c r="I37" s="38">
        <v>0.33333333333333331</v>
      </c>
      <c r="J37" s="31" t="s">
        <v>2717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117"/>
      <c r="R37" s="117"/>
      <c r="S37" s="29">
        <v>43225</v>
      </c>
      <c r="T37" s="497"/>
    </row>
    <row r="38" spans="1:20" ht="50.1" customHeight="1" x14ac:dyDescent="1.65">
      <c r="A38" s="26" t="s">
        <v>4919</v>
      </c>
      <c r="B38" s="27" t="s">
        <v>756</v>
      </c>
      <c r="C38" s="31" t="s">
        <v>5093</v>
      </c>
      <c r="D38" s="26" t="s">
        <v>5094</v>
      </c>
      <c r="E38" s="26" t="s">
        <v>687</v>
      </c>
      <c r="F38" s="26" t="s">
        <v>123</v>
      </c>
      <c r="G38" s="26" t="s">
        <v>562</v>
      </c>
      <c r="H38" s="26" t="s">
        <v>4090</v>
      </c>
      <c r="I38" s="28">
        <v>0.33333333333333331</v>
      </c>
      <c r="J38" s="26" t="s">
        <v>2717</v>
      </c>
      <c r="K38" s="31" t="s">
        <v>105</v>
      </c>
      <c r="L38" s="26" t="s">
        <v>106</v>
      </c>
      <c r="M38" s="26" t="s">
        <v>995</v>
      </c>
      <c r="N38" s="175"/>
      <c r="O38" s="30"/>
      <c r="P38" s="54"/>
      <c r="Q38" s="117"/>
      <c r="R38" s="117"/>
      <c r="S38" s="175">
        <v>18000</v>
      </c>
      <c r="T38" s="497"/>
    </row>
    <row r="39" spans="1:20" ht="50.1" customHeight="1" x14ac:dyDescent="1.65">
      <c r="A39" s="31" t="s">
        <v>4908</v>
      </c>
      <c r="B39" s="37" t="s">
        <v>5079</v>
      </c>
      <c r="C39" s="31" t="s">
        <v>5080</v>
      </c>
      <c r="D39" s="31" t="s">
        <v>5081</v>
      </c>
      <c r="E39" s="31" t="s">
        <v>687</v>
      </c>
      <c r="F39" s="31" t="s">
        <v>123</v>
      </c>
      <c r="G39" s="31" t="s">
        <v>562</v>
      </c>
      <c r="H39" s="31" t="s">
        <v>4090</v>
      </c>
      <c r="I39" s="38">
        <v>0.33333333333333331</v>
      </c>
      <c r="J39" s="31" t="s">
        <v>2717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117"/>
      <c r="R39" s="117"/>
      <c r="S39" s="29">
        <v>43225</v>
      </c>
      <c r="T39" s="497"/>
    </row>
    <row r="40" spans="1:20" ht="50.1" customHeight="1" x14ac:dyDescent="1.65">
      <c r="A40" s="31" t="s">
        <v>4903</v>
      </c>
      <c r="B40" s="37" t="s">
        <v>5071</v>
      </c>
      <c r="C40" s="31" t="s">
        <v>5072</v>
      </c>
      <c r="D40" s="31" t="s">
        <v>5073</v>
      </c>
      <c r="E40" s="31" t="s">
        <v>687</v>
      </c>
      <c r="F40" s="31" t="s">
        <v>123</v>
      </c>
      <c r="G40" s="31" t="s">
        <v>562</v>
      </c>
      <c r="H40" s="31" t="s">
        <v>4090</v>
      </c>
      <c r="I40" s="38">
        <v>0.33333333333333331</v>
      </c>
      <c r="J40" s="31" t="s">
        <v>2717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43225</v>
      </c>
      <c r="T40" s="497"/>
    </row>
    <row r="41" spans="1:20" ht="50.1" customHeight="1" x14ac:dyDescent="1.65">
      <c r="A41" s="31" t="s">
        <v>4939</v>
      </c>
      <c r="B41" s="37" t="s">
        <v>5110</v>
      </c>
      <c r="C41" s="31" t="s">
        <v>5111</v>
      </c>
      <c r="D41" s="31" t="s">
        <v>5112</v>
      </c>
      <c r="E41" s="31" t="s">
        <v>687</v>
      </c>
      <c r="F41" s="31" t="s">
        <v>123</v>
      </c>
      <c r="G41" s="31" t="s">
        <v>562</v>
      </c>
      <c r="H41" s="31" t="s">
        <v>4090</v>
      </c>
      <c r="I41" s="38">
        <v>0.33333333333333331</v>
      </c>
      <c r="J41" s="31" t="s">
        <v>2717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43225</v>
      </c>
      <c r="T41" s="497"/>
    </row>
    <row r="42" spans="1:20" ht="50.1" customHeight="1" x14ac:dyDescent="1.65">
      <c r="A42" s="26" t="s">
        <v>4918</v>
      </c>
      <c r="B42" s="27" t="s">
        <v>5090</v>
      </c>
      <c r="C42" s="31" t="s">
        <v>5091</v>
      </c>
      <c r="D42" s="26" t="s">
        <v>5092</v>
      </c>
      <c r="E42" s="26" t="s">
        <v>687</v>
      </c>
      <c r="F42" s="26" t="s">
        <v>123</v>
      </c>
      <c r="G42" s="26" t="s">
        <v>562</v>
      </c>
      <c r="H42" s="26" t="s">
        <v>4090</v>
      </c>
      <c r="I42" s="28">
        <v>0.33333333333333331</v>
      </c>
      <c r="J42" s="26" t="s">
        <v>2717</v>
      </c>
      <c r="K42" s="31" t="s">
        <v>105</v>
      </c>
      <c r="L42" s="26" t="s">
        <v>106</v>
      </c>
      <c r="M42" s="26" t="s">
        <v>995</v>
      </c>
      <c r="N42" s="175"/>
      <c r="O42" s="30"/>
      <c r="P42" s="54"/>
      <c r="Q42" s="117"/>
      <c r="R42" s="117"/>
      <c r="S42" s="175">
        <v>18000</v>
      </c>
      <c r="T42" s="497"/>
    </row>
    <row r="43" spans="1:20" ht="50.1" customHeight="1" x14ac:dyDescent="1.65">
      <c r="A43" s="31" t="s">
        <v>4916</v>
      </c>
      <c r="B43" s="37" t="s">
        <v>5087</v>
      </c>
      <c r="C43" s="31" t="s">
        <v>5088</v>
      </c>
      <c r="D43" s="31" t="s">
        <v>5089</v>
      </c>
      <c r="E43" s="31" t="s">
        <v>687</v>
      </c>
      <c r="F43" s="31" t="s">
        <v>123</v>
      </c>
      <c r="G43" s="31" t="s">
        <v>562</v>
      </c>
      <c r="H43" s="31" t="s">
        <v>4090</v>
      </c>
      <c r="I43" s="38">
        <v>0.33333333333333331</v>
      </c>
      <c r="J43" s="31" t="s">
        <v>2717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117"/>
      <c r="R43" s="117"/>
      <c r="S43" s="29">
        <v>43225</v>
      </c>
      <c r="T43" s="497"/>
    </row>
    <row r="44" spans="1:20" ht="50.1" customHeight="1" x14ac:dyDescent="1.65">
      <c r="A44" s="31" t="s">
        <v>4931</v>
      </c>
      <c r="B44" s="37" t="s">
        <v>4486</v>
      </c>
      <c r="C44" s="31" t="s">
        <v>5103</v>
      </c>
      <c r="D44" s="31" t="s">
        <v>5104</v>
      </c>
      <c r="E44" s="31" t="s">
        <v>687</v>
      </c>
      <c r="F44" s="31" t="s">
        <v>123</v>
      </c>
      <c r="G44" s="31" t="s">
        <v>562</v>
      </c>
      <c r="H44" s="31" t="s">
        <v>4090</v>
      </c>
      <c r="I44" s="38">
        <v>0.33333333333333331</v>
      </c>
      <c r="J44" s="31" t="s">
        <v>2717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117"/>
      <c r="R44" s="117"/>
      <c r="S44" s="29">
        <v>43225</v>
      </c>
      <c r="T44" s="497"/>
    </row>
    <row r="45" spans="1:20" ht="50.1" customHeight="1" x14ac:dyDescent="1.65">
      <c r="A45" s="31" t="s">
        <v>4935</v>
      </c>
      <c r="B45" s="37" t="s">
        <v>5106</v>
      </c>
      <c r="C45" s="31" t="s">
        <v>5107</v>
      </c>
      <c r="D45" s="31" t="s">
        <v>5108</v>
      </c>
      <c r="E45" s="31" t="s">
        <v>687</v>
      </c>
      <c r="F45" s="31" t="s">
        <v>123</v>
      </c>
      <c r="G45" s="31" t="s">
        <v>562</v>
      </c>
      <c r="H45" s="31" t="s">
        <v>4090</v>
      </c>
      <c r="I45" s="38">
        <v>0.33333333333333331</v>
      </c>
      <c r="J45" s="31" t="s">
        <v>2717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117"/>
      <c r="R45" s="117"/>
      <c r="S45" s="29">
        <v>43225</v>
      </c>
      <c r="T45" s="497"/>
    </row>
    <row r="46" spans="1:20" ht="50.1" customHeight="1" x14ac:dyDescent="1.65">
      <c r="A46" s="31" t="s">
        <v>4912</v>
      </c>
      <c r="B46" s="37" t="s">
        <v>5083</v>
      </c>
      <c r="C46" s="31" t="s">
        <v>5084</v>
      </c>
      <c r="D46" s="31" t="s">
        <v>5085</v>
      </c>
      <c r="E46" s="31" t="s">
        <v>687</v>
      </c>
      <c r="F46" s="31" t="s">
        <v>123</v>
      </c>
      <c r="G46" s="31" t="s">
        <v>562</v>
      </c>
      <c r="H46" s="31" t="s">
        <v>4090</v>
      </c>
      <c r="I46" s="38">
        <v>0.33333333333333331</v>
      </c>
      <c r="J46" s="31" t="s">
        <v>2717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117"/>
      <c r="R46" s="117"/>
      <c r="S46" s="29">
        <v>43225</v>
      </c>
      <c r="T46" s="497"/>
    </row>
    <row r="47" spans="1:20" ht="50.1" customHeight="1" x14ac:dyDescent="1.65">
      <c r="A47" s="31" t="s">
        <v>4907</v>
      </c>
      <c r="B47" s="37" t="s">
        <v>5075</v>
      </c>
      <c r="C47" s="31" t="s">
        <v>5076</v>
      </c>
      <c r="D47" s="31" t="s">
        <v>5077</v>
      </c>
      <c r="E47" s="31" t="s">
        <v>687</v>
      </c>
      <c r="F47" s="31" t="s">
        <v>123</v>
      </c>
      <c r="G47" s="31" t="s">
        <v>562</v>
      </c>
      <c r="H47" s="31" t="s">
        <v>4090</v>
      </c>
      <c r="I47" s="38">
        <v>0.33333333333333331</v>
      </c>
      <c r="J47" s="31" t="s">
        <v>2717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117"/>
      <c r="R47" s="117"/>
      <c r="S47" s="29">
        <v>43225</v>
      </c>
      <c r="T47" s="497"/>
    </row>
    <row r="48" spans="1:20" ht="50.1" customHeight="1" x14ac:dyDescent="1.65">
      <c r="A48" s="31" t="s">
        <v>4923</v>
      </c>
      <c r="B48" s="37" t="s">
        <v>5095</v>
      </c>
      <c r="C48" s="31" t="s">
        <v>5096</v>
      </c>
      <c r="D48" s="31" t="s">
        <v>5097</v>
      </c>
      <c r="E48" s="31" t="s">
        <v>687</v>
      </c>
      <c r="F48" s="31" t="s">
        <v>123</v>
      </c>
      <c r="G48" s="31" t="s">
        <v>562</v>
      </c>
      <c r="H48" s="31" t="s">
        <v>4090</v>
      </c>
      <c r="I48" s="38">
        <v>0.33333333333333331</v>
      </c>
      <c r="J48" s="31" t="s">
        <v>2717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117"/>
      <c r="R48" s="117"/>
      <c r="S48" s="29">
        <v>43225</v>
      </c>
      <c r="T48" s="497"/>
    </row>
    <row r="49" spans="1:20" ht="50.1" customHeight="1" x14ac:dyDescent="1.65">
      <c r="A49" s="31" t="s">
        <v>5335</v>
      </c>
      <c r="B49" s="37" t="s">
        <v>5133</v>
      </c>
      <c r="C49" s="31" t="s">
        <v>5134</v>
      </c>
      <c r="D49" s="31" t="s">
        <v>5135</v>
      </c>
      <c r="E49" s="31" t="s">
        <v>687</v>
      </c>
      <c r="F49" s="31" t="s">
        <v>102</v>
      </c>
      <c r="G49" s="31" t="s">
        <v>562</v>
      </c>
      <c r="H49" s="31" t="s">
        <v>4090</v>
      </c>
      <c r="I49" s="38">
        <v>0.41666666666666669</v>
      </c>
      <c r="J49" s="31" t="s">
        <v>508</v>
      </c>
      <c r="K49" s="31" t="s">
        <v>105</v>
      </c>
      <c r="L49" s="31" t="s">
        <v>106</v>
      </c>
      <c r="M49" s="31" t="s">
        <v>107</v>
      </c>
      <c r="N49" s="29"/>
      <c r="O49" s="23"/>
      <c r="P49" s="54"/>
      <c r="Q49" s="117"/>
      <c r="R49" s="117"/>
      <c r="S49" s="29">
        <v>18000</v>
      </c>
      <c r="T49" s="497"/>
    </row>
    <row r="50" spans="1:20" ht="50.1" customHeight="1" x14ac:dyDescent="0.7">
      <c r="A50" s="711" t="s">
        <v>6770</v>
      </c>
      <c r="B50" s="711"/>
      <c r="C50" s="711"/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23"/>
      <c r="O50" s="23"/>
      <c r="P50" s="23"/>
      <c r="Q50" s="29"/>
      <c r="R50" s="29"/>
      <c r="S50" s="23"/>
      <c r="T50" s="496">
        <v>222000</v>
      </c>
    </row>
    <row r="51" spans="1:20" ht="50.1" customHeight="1" x14ac:dyDescent="0.7">
      <c r="A51" s="711" t="s">
        <v>6770</v>
      </c>
      <c r="B51" s="711"/>
      <c r="C51" s="711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23"/>
      <c r="O51" s="23"/>
      <c r="P51" s="23"/>
      <c r="Q51" s="29"/>
      <c r="R51" s="29"/>
      <c r="S51" s="23"/>
      <c r="T51" s="496">
        <v>173000</v>
      </c>
    </row>
    <row r="52" spans="1:20" ht="50.1" customHeight="1" x14ac:dyDescent="0.7">
      <c r="A52" s="711" t="s">
        <v>6770</v>
      </c>
      <c r="B52" s="711"/>
      <c r="C52" s="711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23"/>
      <c r="O52" s="23"/>
      <c r="P52" s="23"/>
      <c r="Q52" s="29"/>
      <c r="R52" s="29"/>
      <c r="S52" s="23"/>
      <c r="T52" s="496">
        <v>360000</v>
      </c>
    </row>
    <row r="53" spans="1:20" ht="50.1" customHeight="1" x14ac:dyDescent="0.7">
      <c r="A53" s="711" t="s">
        <v>6785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23"/>
      <c r="O53" s="23"/>
      <c r="P53" s="23"/>
      <c r="Q53" s="29"/>
      <c r="R53" s="29"/>
      <c r="S53" s="23"/>
      <c r="T53" s="496">
        <v>460000</v>
      </c>
    </row>
    <row r="54" spans="1:20" ht="50.1" customHeight="1" x14ac:dyDescent="1.65">
      <c r="A54" s="696" t="s">
        <v>7858</v>
      </c>
      <c r="B54" s="696"/>
      <c r="C54" s="696"/>
      <c r="D54" s="696"/>
      <c r="E54" s="696"/>
      <c r="F54" s="696"/>
      <c r="G54" s="696"/>
      <c r="H54" s="696"/>
      <c r="I54" s="696"/>
      <c r="J54" s="696"/>
      <c r="K54" s="696"/>
      <c r="L54" s="696"/>
      <c r="M54" s="696"/>
      <c r="N54" s="23"/>
      <c r="O54" s="54"/>
      <c r="P54" s="131"/>
      <c r="Q54" s="117"/>
      <c r="R54" s="29"/>
      <c r="S54" s="24"/>
      <c r="T54" s="497"/>
    </row>
    <row r="55" spans="1:20" ht="50.1" customHeight="1" x14ac:dyDescent="1.65">
      <c r="A55" s="31" t="s">
        <v>7570</v>
      </c>
      <c r="B55" s="37" t="s">
        <v>7571</v>
      </c>
      <c r="C55" s="31" t="s">
        <v>7572</v>
      </c>
      <c r="D55" s="31" t="s">
        <v>7573</v>
      </c>
      <c r="E55" s="31" t="s">
        <v>687</v>
      </c>
      <c r="F55" s="31" t="s">
        <v>123</v>
      </c>
      <c r="G55" s="31" t="s">
        <v>1127</v>
      </c>
      <c r="H55" s="31" t="s">
        <v>6809</v>
      </c>
      <c r="I55" s="38">
        <v>4.1666666666666664E-2</v>
      </c>
      <c r="J55" s="31" t="s">
        <v>508</v>
      </c>
      <c r="K55" s="31" t="s">
        <v>105</v>
      </c>
      <c r="L55" s="31" t="s">
        <v>106</v>
      </c>
      <c r="M55" s="31" t="s">
        <v>995</v>
      </c>
      <c r="N55" s="23"/>
      <c r="O55" s="54"/>
      <c r="P55" s="131"/>
      <c r="Q55" s="117"/>
      <c r="R55" s="29"/>
      <c r="S55" s="29">
        <v>43225</v>
      </c>
      <c r="T55" s="497"/>
    </row>
    <row r="56" spans="1:20" ht="50.1" customHeight="1" x14ac:dyDescent="1.65">
      <c r="A56" s="31" t="s">
        <v>7574</v>
      </c>
      <c r="B56" s="37" t="s">
        <v>7575</v>
      </c>
      <c r="C56" s="31" t="s">
        <v>7576</v>
      </c>
      <c r="D56" s="31" t="s">
        <v>7577</v>
      </c>
      <c r="E56" s="31" t="s">
        <v>687</v>
      </c>
      <c r="F56" s="31" t="s">
        <v>123</v>
      </c>
      <c r="G56" s="31" t="s">
        <v>1127</v>
      </c>
      <c r="H56" s="31" t="s">
        <v>6809</v>
      </c>
      <c r="I56" s="38">
        <v>4.1666666666666664E-2</v>
      </c>
      <c r="J56" s="31" t="s">
        <v>508</v>
      </c>
      <c r="K56" s="31" t="s">
        <v>105</v>
      </c>
      <c r="L56" s="31" t="s">
        <v>106</v>
      </c>
      <c r="M56" s="31" t="s">
        <v>995</v>
      </c>
      <c r="N56" s="23"/>
      <c r="O56" s="54"/>
      <c r="P56" s="131"/>
      <c r="Q56" s="117"/>
      <c r="R56" s="29"/>
      <c r="S56" s="29">
        <v>43225</v>
      </c>
      <c r="T56" s="497"/>
    </row>
    <row r="57" spans="1:20" ht="50.1" customHeight="1" x14ac:dyDescent="1.65">
      <c r="A57" s="31" t="s">
        <v>7578</v>
      </c>
      <c r="B57" s="37" t="s">
        <v>7579</v>
      </c>
      <c r="C57" s="31" t="s">
        <v>7580</v>
      </c>
      <c r="D57" s="31" t="s">
        <v>7581</v>
      </c>
      <c r="E57" s="31" t="s">
        <v>687</v>
      </c>
      <c r="F57" s="31" t="s">
        <v>123</v>
      </c>
      <c r="G57" s="31" t="s">
        <v>1127</v>
      </c>
      <c r="H57" s="31" t="s">
        <v>6809</v>
      </c>
      <c r="I57" s="38">
        <v>4.1666666666666664E-2</v>
      </c>
      <c r="J57" s="31" t="s">
        <v>508</v>
      </c>
      <c r="K57" s="31" t="s">
        <v>105</v>
      </c>
      <c r="L57" s="31" t="s">
        <v>106</v>
      </c>
      <c r="M57" s="31" t="s">
        <v>995</v>
      </c>
      <c r="N57" s="23"/>
      <c r="O57" s="54"/>
      <c r="P57" s="131"/>
      <c r="Q57" s="117"/>
      <c r="R57" s="29"/>
      <c r="S57" s="29">
        <v>43225</v>
      </c>
      <c r="T57" s="497"/>
    </row>
    <row r="58" spans="1:20" ht="50.1" customHeight="1" x14ac:dyDescent="1.65">
      <c r="A58" s="31" t="s">
        <v>7582</v>
      </c>
      <c r="B58" s="37" t="s">
        <v>7583</v>
      </c>
      <c r="C58" s="31" t="s">
        <v>7584</v>
      </c>
      <c r="D58" s="31" t="s">
        <v>7585</v>
      </c>
      <c r="E58" s="31" t="s">
        <v>687</v>
      </c>
      <c r="F58" s="31" t="s">
        <v>102</v>
      </c>
      <c r="G58" s="31" t="s">
        <v>490</v>
      </c>
      <c r="H58" s="31" t="s">
        <v>6809</v>
      </c>
      <c r="I58" s="38">
        <v>0.375</v>
      </c>
      <c r="J58" s="31" t="s">
        <v>508</v>
      </c>
      <c r="K58" s="31" t="s">
        <v>105</v>
      </c>
      <c r="L58" s="31" t="s">
        <v>106</v>
      </c>
      <c r="M58" s="31" t="s">
        <v>491</v>
      </c>
      <c r="N58" s="23"/>
      <c r="O58" s="54"/>
      <c r="P58" s="131"/>
      <c r="Q58" s="117"/>
      <c r="R58" s="29"/>
      <c r="S58" s="29">
        <v>25000</v>
      </c>
      <c r="T58" s="497"/>
    </row>
    <row r="59" spans="1:20" ht="50.1" customHeight="1" x14ac:dyDescent="1.65">
      <c r="A59" s="31" t="s">
        <v>7586</v>
      </c>
      <c r="B59" s="37" t="s">
        <v>7587</v>
      </c>
      <c r="C59" s="31" t="s">
        <v>7588</v>
      </c>
      <c r="D59" s="31" t="s">
        <v>7589</v>
      </c>
      <c r="E59" s="31" t="s">
        <v>687</v>
      </c>
      <c r="F59" s="31" t="s">
        <v>102</v>
      </c>
      <c r="G59" s="31" t="s">
        <v>490</v>
      </c>
      <c r="H59" s="31" t="s">
        <v>6809</v>
      </c>
      <c r="I59" s="38">
        <v>0.375</v>
      </c>
      <c r="J59" s="31" t="s">
        <v>508</v>
      </c>
      <c r="K59" s="31" t="s">
        <v>105</v>
      </c>
      <c r="L59" s="31" t="s">
        <v>106</v>
      </c>
      <c r="M59" s="31" t="s">
        <v>491</v>
      </c>
      <c r="N59" s="23"/>
      <c r="O59" s="54"/>
      <c r="P59" s="131"/>
      <c r="Q59" s="117"/>
      <c r="R59" s="29"/>
      <c r="S59" s="29">
        <v>25000</v>
      </c>
      <c r="T59" s="497"/>
    </row>
    <row r="60" spans="1:20" ht="50.1" customHeight="1" x14ac:dyDescent="1.65">
      <c r="A60" s="31" t="s">
        <v>7590</v>
      </c>
      <c r="B60" s="37" t="s">
        <v>7591</v>
      </c>
      <c r="C60" s="31" t="s">
        <v>7592</v>
      </c>
      <c r="D60" s="31" t="s">
        <v>7593</v>
      </c>
      <c r="E60" s="31" t="s">
        <v>687</v>
      </c>
      <c r="F60" s="31" t="s">
        <v>102</v>
      </c>
      <c r="G60" s="31" t="s">
        <v>490</v>
      </c>
      <c r="H60" s="31" t="s">
        <v>6809</v>
      </c>
      <c r="I60" s="38">
        <v>0.375</v>
      </c>
      <c r="J60" s="31" t="s">
        <v>508</v>
      </c>
      <c r="K60" s="31" t="s">
        <v>105</v>
      </c>
      <c r="L60" s="31" t="s">
        <v>106</v>
      </c>
      <c r="M60" s="31" t="s">
        <v>491</v>
      </c>
      <c r="N60" s="23"/>
      <c r="O60" s="54"/>
      <c r="P60" s="131"/>
      <c r="Q60" s="117"/>
      <c r="R60" s="29"/>
      <c r="S60" s="29">
        <v>25000</v>
      </c>
      <c r="T60" s="497"/>
    </row>
    <row r="61" spans="1:20" ht="50.1" customHeight="1" x14ac:dyDescent="1.65">
      <c r="A61" s="31" t="s">
        <v>7594</v>
      </c>
      <c r="B61" s="37" t="s">
        <v>7595</v>
      </c>
      <c r="C61" s="31" t="s">
        <v>7596</v>
      </c>
      <c r="D61" s="31" t="s">
        <v>7597</v>
      </c>
      <c r="E61" s="31" t="s">
        <v>687</v>
      </c>
      <c r="F61" s="31" t="s">
        <v>102</v>
      </c>
      <c r="G61" s="31" t="s">
        <v>490</v>
      </c>
      <c r="H61" s="31" t="s">
        <v>6809</v>
      </c>
      <c r="I61" s="38">
        <v>0.375</v>
      </c>
      <c r="J61" s="31" t="s">
        <v>508</v>
      </c>
      <c r="K61" s="31" t="s">
        <v>105</v>
      </c>
      <c r="L61" s="31" t="s">
        <v>106</v>
      </c>
      <c r="M61" s="31" t="s">
        <v>491</v>
      </c>
      <c r="N61" s="23"/>
      <c r="O61" s="54"/>
      <c r="P61" s="131"/>
      <c r="Q61" s="117"/>
      <c r="R61" s="29"/>
      <c r="S61" s="29">
        <v>25000</v>
      </c>
      <c r="T61" s="497"/>
    </row>
    <row r="62" spans="1:20" ht="50.1" customHeight="1" x14ac:dyDescent="1.65">
      <c r="A62" s="244" t="s">
        <v>7598</v>
      </c>
      <c r="B62" s="37" t="s">
        <v>4689</v>
      </c>
      <c r="C62" s="31" t="s">
        <v>7599</v>
      </c>
      <c r="D62" s="31" t="s">
        <v>7600</v>
      </c>
      <c r="E62" s="31" t="s">
        <v>688</v>
      </c>
      <c r="F62" s="31" t="s">
        <v>123</v>
      </c>
      <c r="G62" s="31" t="s">
        <v>689</v>
      </c>
      <c r="H62" s="31" t="s">
        <v>6809</v>
      </c>
      <c r="I62" s="38">
        <v>0.5</v>
      </c>
      <c r="J62" s="31" t="s">
        <v>508</v>
      </c>
      <c r="K62" s="31" t="s">
        <v>105</v>
      </c>
      <c r="L62" s="31" t="s">
        <v>106</v>
      </c>
      <c r="M62" s="31" t="s">
        <v>194</v>
      </c>
      <c r="N62" s="23"/>
      <c r="O62" s="54"/>
      <c r="P62" s="131"/>
      <c r="Q62" s="117"/>
      <c r="R62" s="29"/>
      <c r="S62" s="29">
        <v>38750</v>
      </c>
      <c r="T62" s="497"/>
    </row>
    <row r="63" spans="1:20" ht="50.1" customHeight="1" x14ac:dyDescent="1.65">
      <c r="A63" s="31" t="s">
        <v>7601</v>
      </c>
      <c r="B63" s="37" t="s">
        <v>2742</v>
      </c>
      <c r="C63" s="31" t="s">
        <v>7602</v>
      </c>
      <c r="D63" s="31" t="s">
        <v>7603</v>
      </c>
      <c r="E63" s="31" t="s">
        <v>688</v>
      </c>
      <c r="F63" s="31" t="s">
        <v>123</v>
      </c>
      <c r="G63" s="31" t="s">
        <v>689</v>
      </c>
      <c r="H63" s="31" t="s">
        <v>6809</v>
      </c>
      <c r="I63" s="38">
        <v>0.5</v>
      </c>
      <c r="J63" s="31" t="s">
        <v>508</v>
      </c>
      <c r="K63" s="31" t="s">
        <v>105</v>
      </c>
      <c r="L63" s="31" t="s">
        <v>106</v>
      </c>
      <c r="M63" s="31" t="s">
        <v>194</v>
      </c>
      <c r="N63" s="23"/>
      <c r="O63" s="54"/>
      <c r="P63" s="131"/>
      <c r="Q63" s="117"/>
      <c r="R63" s="29"/>
      <c r="S63" s="29">
        <v>38750</v>
      </c>
      <c r="T63" s="497"/>
    </row>
    <row r="64" spans="1:20" ht="50.1" customHeight="1" x14ac:dyDescent="1.65">
      <c r="A64" s="31" t="s">
        <v>7604</v>
      </c>
      <c r="B64" s="37" t="s">
        <v>7605</v>
      </c>
      <c r="C64" s="31" t="s">
        <v>7606</v>
      </c>
      <c r="D64" s="31" t="s">
        <v>7607</v>
      </c>
      <c r="E64" s="31" t="s">
        <v>688</v>
      </c>
      <c r="F64" s="31" t="s">
        <v>123</v>
      </c>
      <c r="G64" s="31" t="s">
        <v>689</v>
      </c>
      <c r="H64" s="31" t="s">
        <v>6809</v>
      </c>
      <c r="I64" s="38">
        <v>0.5</v>
      </c>
      <c r="J64" s="31" t="s">
        <v>508</v>
      </c>
      <c r="K64" s="31" t="s">
        <v>105</v>
      </c>
      <c r="L64" s="31" t="s">
        <v>106</v>
      </c>
      <c r="M64" s="31" t="s">
        <v>194</v>
      </c>
      <c r="N64" s="23"/>
      <c r="O64" s="54"/>
      <c r="P64" s="131"/>
      <c r="Q64" s="117"/>
      <c r="R64" s="29"/>
      <c r="S64" s="29">
        <v>38750</v>
      </c>
      <c r="T64" s="497"/>
    </row>
    <row r="65" spans="1:20" ht="50.1" customHeight="1" x14ac:dyDescent="1.65">
      <c r="A65" s="31" t="s">
        <v>7608</v>
      </c>
      <c r="B65" s="37" t="s">
        <v>7609</v>
      </c>
      <c r="C65" s="31" t="s">
        <v>7610</v>
      </c>
      <c r="D65" s="31" t="s">
        <v>7611</v>
      </c>
      <c r="E65" s="31" t="s">
        <v>688</v>
      </c>
      <c r="F65" s="31" t="s">
        <v>123</v>
      </c>
      <c r="G65" s="31" t="s">
        <v>689</v>
      </c>
      <c r="H65" s="31" t="s">
        <v>6809</v>
      </c>
      <c r="I65" s="38">
        <v>0.5</v>
      </c>
      <c r="J65" s="31" t="s">
        <v>508</v>
      </c>
      <c r="K65" s="31" t="s">
        <v>105</v>
      </c>
      <c r="L65" s="31" t="s">
        <v>106</v>
      </c>
      <c r="M65" s="31" t="s">
        <v>194</v>
      </c>
      <c r="N65" s="23"/>
      <c r="O65" s="54"/>
      <c r="P65" s="131"/>
      <c r="Q65" s="117"/>
      <c r="R65" s="29"/>
      <c r="S65" s="29">
        <v>38750</v>
      </c>
      <c r="T65" s="497"/>
    </row>
    <row r="66" spans="1:20" ht="50.1" customHeight="1" x14ac:dyDescent="1.65">
      <c r="A66" s="31" t="s">
        <v>7612</v>
      </c>
      <c r="B66" s="37" t="s">
        <v>7613</v>
      </c>
      <c r="C66" s="31" t="s">
        <v>7614</v>
      </c>
      <c r="D66" s="31" t="s">
        <v>7615</v>
      </c>
      <c r="E66" s="31" t="s">
        <v>688</v>
      </c>
      <c r="F66" s="31" t="s">
        <v>123</v>
      </c>
      <c r="G66" s="31" t="s">
        <v>689</v>
      </c>
      <c r="H66" s="31" t="s">
        <v>6809</v>
      </c>
      <c r="I66" s="38">
        <v>0.5</v>
      </c>
      <c r="J66" s="31" t="s">
        <v>508</v>
      </c>
      <c r="K66" s="31" t="s">
        <v>105</v>
      </c>
      <c r="L66" s="31" t="s">
        <v>106</v>
      </c>
      <c r="M66" s="31" t="s">
        <v>194</v>
      </c>
      <c r="N66" s="23"/>
      <c r="O66" s="54"/>
      <c r="P66" s="131"/>
      <c r="Q66" s="117"/>
      <c r="R66" s="29"/>
      <c r="S66" s="29">
        <v>38750</v>
      </c>
      <c r="T66" s="497"/>
    </row>
    <row r="67" spans="1:20" ht="50.1" customHeight="1" x14ac:dyDescent="1.65">
      <c r="A67" s="31" t="s">
        <v>7616</v>
      </c>
      <c r="B67" s="37" t="s">
        <v>322</v>
      </c>
      <c r="C67" s="31" t="s">
        <v>7617</v>
      </c>
      <c r="D67" s="31" t="s">
        <v>7618</v>
      </c>
      <c r="E67" s="31" t="s">
        <v>688</v>
      </c>
      <c r="F67" s="31" t="s">
        <v>123</v>
      </c>
      <c r="G67" s="31" t="s">
        <v>689</v>
      </c>
      <c r="H67" s="31" t="s">
        <v>6809</v>
      </c>
      <c r="I67" s="38">
        <v>0.5</v>
      </c>
      <c r="J67" s="31" t="s">
        <v>508</v>
      </c>
      <c r="K67" s="31" t="s">
        <v>105</v>
      </c>
      <c r="L67" s="31" t="s">
        <v>106</v>
      </c>
      <c r="M67" s="31" t="s">
        <v>194</v>
      </c>
      <c r="N67" s="23"/>
      <c r="O67" s="54"/>
      <c r="P67" s="131"/>
      <c r="Q67" s="117"/>
      <c r="R67" s="29"/>
      <c r="S67" s="29">
        <v>38750</v>
      </c>
      <c r="T67" s="497"/>
    </row>
    <row r="68" spans="1:20" ht="50.1" customHeight="1" x14ac:dyDescent="1.65">
      <c r="A68" s="31" t="s">
        <v>7619</v>
      </c>
      <c r="B68" s="37" t="s">
        <v>1864</v>
      </c>
      <c r="C68" s="31" t="s">
        <v>7620</v>
      </c>
      <c r="D68" s="31" t="s">
        <v>7621</v>
      </c>
      <c r="E68" s="31" t="s">
        <v>688</v>
      </c>
      <c r="F68" s="31" t="s">
        <v>123</v>
      </c>
      <c r="G68" s="31" t="s">
        <v>689</v>
      </c>
      <c r="H68" s="31" t="s">
        <v>6809</v>
      </c>
      <c r="I68" s="38">
        <v>0.5</v>
      </c>
      <c r="J68" s="31" t="s">
        <v>508</v>
      </c>
      <c r="K68" s="31" t="s">
        <v>105</v>
      </c>
      <c r="L68" s="31" t="s">
        <v>106</v>
      </c>
      <c r="M68" s="31" t="s">
        <v>194</v>
      </c>
      <c r="N68" s="23"/>
      <c r="O68" s="54"/>
      <c r="P68" s="131"/>
      <c r="Q68" s="117"/>
      <c r="R68" s="29"/>
      <c r="S68" s="29">
        <v>38750</v>
      </c>
      <c r="T68" s="497"/>
    </row>
    <row r="69" spans="1:20" ht="50.1" customHeight="1" x14ac:dyDescent="1.65">
      <c r="A69" s="31" t="s">
        <v>7622</v>
      </c>
      <c r="B69" s="37" t="s">
        <v>912</v>
      </c>
      <c r="C69" s="31" t="s">
        <v>7623</v>
      </c>
      <c r="D69" s="31" t="s">
        <v>7624</v>
      </c>
      <c r="E69" s="31" t="s">
        <v>688</v>
      </c>
      <c r="F69" s="31" t="s">
        <v>123</v>
      </c>
      <c r="G69" s="31" t="s">
        <v>689</v>
      </c>
      <c r="H69" s="31" t="s">
        <v>6809</v>
      </c>
      <c r="I69" s="38">
        <v>0.5</v>
      </c>
      <c r="J69" s="31" t="s">
        <v>508</v>
      </c>
      <c r="K69" s="31" t="s">
        <v>105</v>
      </c>
      <c r="L69" s="31" t="s">
        <v>106</v>
      </c>
      <c r="M69" s="31" t="s">
        <v>194</v>
      </c>
      <c r="N69" s="23"/>
      <c r="O69" s="54"/>
      <c r="P69" s="131"/>
      <c r="Q69" s="117"/>
      <c r="R69" s="29"/>
      <c r="S69" s="29">
        <v>38750</v>
      </c>
      <c r="T69" s="497"/>
    </row>
    <row r="70" spans="1:20" ht="50.1" customHeight="1" x14ac:dyDescent="1.65">
      <c r="A70" s="31" t="s">
        <v>7625</v>
      </c>
      <c r="B70" s="37" t="s">
        <v>2324</v>
      </c>
      <c r="C70" s="31" t="s">
        <v>7626</v>
      </c>
      <c r="D70" s="31" t="s">
        <v>7627</v>
      </c>
      <c r="E70" s="31" t="s">
        <v>688</v>
      </c>
      <c r="F70" s="31" t="s">
        <v>123</v>
      </c>
      <c r="G70" s="31" t="s">
        <v>689</v>
      </c>
      <c r="H70" s="31" t="s">
        <v>6809</v>
      </c>
      <c r="I70" s="38">
        <v>0.5</v>
      </c>
      <c r="J70" s="31" t="s">
        <v>508</v>
      </c>
      <c r="K70" s="31" t="s">
        <v>105</v>
      </c>
      <c r="L70" s="31" t="s">
        <v>106</v>
      </c>
      <c r="M70" s="31" t="s">
        <v>194</v>
      </c>
      <c r="N70" s="23"/>
      <c r="O70" s="54"/>
      <c r="P70" s="131"/>
      <c r="Q70" s="117"/>
      <c r="R70" s="29"/>
      <c r="S70" s="29">
        <v>38750</v>
      </c>
      <c r="T70" s="497"/>
    </row>
    <row r="71" spans="1:20" ht="50.1" customHeight="1" x14ac:dyDescent="1.65">
      <c r="A71" s="31" t="s">
        <v>7628</v>
      </c>
      <c r="B71" s="37" t="s">
        <v>7629</v>
      </c>
      <c r="C71" s="31" t="s">
        <v>7630</v>
      </c>
      <c r="D71" s="31" t="s">
        <v>7631</v>
      </c>
      <c r="E71" s="31" t="s">
        <v>688</v>
      </c>
      <c r="F71" s="31" t="s">
        <v>123</v>
      </c>
      <c r="G71" s="31" t="s">
        <v>689</v>
      </c>
      <c r="H71" s="31" t="s">
        <v>6809</v>
      </c>
      <c r="I71" s="38">
        <v>0.5</v>
      </c>
      <c r="J71" s="31" t="s">
        <v>508</v>
      </c>
      <c r="K71" s="31" t="s">
        <v>105</v>
      </c>
      <c r="L71" s="31" t="s">
        <v>106</v>
      </c>
      <c r="M71" s="31" t="s">
        <v>194</v>
      </c>
      <c r="N71" s="23"/>
      <c r="O71" s="54"/>
      <c r="P71" s="131"/>
      <c r="Q71" s="117"/>
      <c r="R71" s="29"/>
      <c r="S71" s="29">
        <v>38750</v>
      </c>
      <c r="T71" s="497"/>
    </row>
    <row r="72" spans="1:20" ht="50.1" customHeight="1" x14ac:dyDescent="1.65">
      <c r="A72" s="31" t="s">
        <v>7632</v>
      </c>
      <c r="B72" s="37" t="s">
        <v>7633</v>
      </c>
      <c r="C72" s="31" t="s">
        <v>7634</v>
      </c>
      <c r="D72" s="31" t="s">
        <v>7635</v>
      </c>
      <c r="E72" s="31" t="s">
        <v>688</v>
      </c>
      <c r="F72" s="31" t="s">
        <v>123</v>
      </c>
      <c r="G72" s="31" t="s">
        <v>689</v>
      </c>
      <c r="H72" s="31" t="s">
        <v>6809</v>
      </c>
      <c r="I72" s="38">
        <v>0.5</v>
      </c>
      <c r="J72" s="31" t="s">
        <v>508</v>
      </c>
      <c r="K72" s="31" t="s">
        <v>105</v>
      </c>
      <c r="L72" s="31" t="s">
        <v>106</v>
      </c>
      <c r="M72" s="31" t="s">
        <v>194</v>
      </c>
      <c r="N72" s="23"/>
      <c r="O72" s="54"/>
      <c r="P72" s="131"/>
      <c r="Q72" s="117"/>
      <c r="R72" s="29"/>
      <c r="S72" s="29">
        <v>38750</v>
      </c>
      <c r="T72" s="497"/>
    </row>
    <row r="73" spans="1:20" ht="50.1" customHeight="1" x14ac:dyDescent="1.65">
      <c r="A73" s="31" t="s">
        <v>7636</v>
      </c>
      <c r="B73" s="37" t="s">
        <v>6533</v>
      </c>
      <c r="C73" s="31" t="s">
        <v>7637</v>
      </c>
      <c r="D73" s="31" t="s">
        <v>7638</v>
      </c>
      <c r="E73" s="31" t="s">
        <v>688</v>
      </c>
      <c r="F73" s="31" t="s">
        <v>123</v>
      </c>
      <c r="G73" s="31" t="s">
        <v>689</v>
      </c>
      <c r="H73" s="31" t="s">
        <v>6809</v>
      </c>
      <c r="I73" s="38">
        <v>0.5</v>
      </c>
      <c r="J73" s="31" t="s">
        <v>508</v>
      </c>
      <c r="K73" s="31" t="s">
        <v>105</v>
      </c>
      <c r="L73" s="31" t="s">
        <v>106</v>
      </c>
      <c r="M73" s="31" t="s">
        <v>194</v>
      </c>
      <c r="N73" s="23"/>
      <c r="O73" s="54"/>
      <c r="P73" s="131"/>
      <c r="Q73" s="117"/>
      <c r="R73" s="29"/>
      <c r="S73" s="29">
        <v>38750</v>
      </c>
      <c r="T73" s="497"/>
    </row>
    <row r="74" spans="1:20" ht="50.1" customHeight="1" x14ac:dyDescent="1.65">
      <c r="A74" s="31" t="s">
        <v>7639</v>
      </c>
      <c r="B74" s="37" t="s">
        <v>7640</v>
      </c>
      <c r="C74" s="31" t="s">
        <v>7641</v>
      </c>
      <c r="D74" s="31" t="s">
        <v>7642</v>
      </c>
      <c r="E74" s="31" t="s">
        <v>688</v>
      </c>
      <c r="F74" s="31" t="s">
        <v>123</v>
      </c>
      <c r="G74" s="31" t="s">
        <v>689</v>
      </c>
      <c r="H74" s="31" t="s">
        <v>6809</v>
      </c>
      <c r="I74" s="38">
        <v>0.5</v>
      </c>
      <c r="J74" s="31" t="s">
        <v>508</v>
      </c>
      <c r="K74" s="31" t="s">
        <v>105</v>
      </c>
      <c r="L74" s="31" t="s">
        <v>106</v>
      </c>
      <c r="M74" s="31" t="s">
        <v>194</v>
      </c>
      <c r="N74" s="23"/>
      <c r="O74" s="54"/>
      <c r="P74" s="131"/>
      <c r="Q74" s="117"/>
      <c r="R74" s="29"/>
      <c r="S74" s="29">
        <v>38750</v>
      </c>
      <c r="T74" s="497"/>
    </row>
    <row r="75" spans="1:20" ht="50.1" customHeight="1" x14ac:dyDescent="1.65">
      <c r="A75" s="31" t="s">
        <v>7643</v>
      </c>
      <c r="B75" s="37" t="s">
        <v>7644</v>
      </c>
      <c r="C75" s="31" t="s">
        <v>7645</v>
      </c>
      <c r="D75" s="31" t="s">
        <v>7646</v>
      </c>
      <c r="E75" s="31" t="s">
        <v>688</v>
      </c>
      <c r="F75" s="31" t="s">
        <v>123</v>
      </c>
      <c r="G75" s="31" t="s">
        <v>689</v>
      </c>
      <c r="H75" s="31" t="s">
        <v>6809</v>
      </c>
      <c r="I75" s="38">
        <v>0.5</v>
      </c>
      <c r="J75" s="31" t="s">
        <v>508</v>
      </c>
      <c r="K75" s="31" t="s">
        <v>105</v>
      </c>
      <c r="L75" s="31" t="s">
        <v>106</v>
      </c>
      <c r="M75" s="31" t="s">
        <v>194</v>
      </c>
      <c r="N75" s="23"/>
      <c r="O75" s="54"/>
      <c r="P75" s="131"/>
      <c r="Q75" s="117"/>
      <c r="R75" s="29"/>
      <c r="S75" s="29">
        <v>38750</v>
      </c>
      <c r="T75" s="497"/>
    </row>
    <row r="76" spans="1:20" ht="50.1" customHeight="1" x14ac:dyDescent="1.65">
      <c r="A76" s="31" t="s">
        <v>7647</v>
      </c>
      <c r="B76" s="37" t="s">
        <v>7648</v>
      </c>
      <c r="C76" s="31" t="s">
        <v>7649</v>
      </c>
      <c r="D76" s="31" t="s">
        <v>7650</v>
      </c>
      <c r="E76" s="31" t="s">
        <v>688</v>
      </c>
      <c r="F76" s="31" t="s">
        <v>123</v>
      </c>
      <c r="G76" s="31" t="s">
        <v>689</v>
      </c>
      <c r="H76" s="31" t="s">
        <v>6809</v>
      </c>
      <c r="I76" s="38">
        <v>0.5</v>
      </c>
      <c r="J76" s="31" t="s">
        <v>508</v>
      </c>
      <c r="K76" s="31" t="s">
        <v>105</v>
      </c>
      <c r="L76" s="31" t="s">
        <v>106</v>
      </c>
      <c r="M76" s="31" t="s">
        <v>194</v>
      </c>
      <c r="N76" s="23"/>
      <c r="O76" s="54"/>
      <c r="P76" s="131"/>
      <c r="Q76" s="117"/>
      <c r="R76" s="29"/>
      <c r="S76" s="29">
        <v>38750</v>
      </c>
      <c r="T76" s="497"/>
    </row>
    <row r="77" spans="1:20" ht="50.1" customHeight="1" x14ac:dyDescent="1.65">
      <c r="A77" s="31" t="s">
        <v>7651</v>
      </c>
      <c r="B77" s="37" t="s">
        <v>6742</v>
      </c>
      <c r="C77" s="31" t="s">
        <v>7652</v>
      </c>
      <c r="D77" s="31" t="s">
        <v>7653</v>
      </c>
      <c r="E77" s="31" t="s">
        <v>688</v>
      </c>
      <c r="F77" s="31" t="s">
        <v>123</v>
      </c>
      <c r="G77" s="31" t="s">
        <v>689</v>
      </c>
      <c r="H77" s="31" t="s">
        <v>6809</v>
      </c>
      <c r="I77" s="38">
        <v>0.5</v>
      </c>
      <c r="J77" s="31" t="s">
        <v>508</v>
      </c>
      <c r="K77" s="31" t="s">
        <v>105</v>
      </c>
      <c r="L77" s="31" t="s">
        <v>106</v>
      </c>
      <c r="M77" s="31" t="s">
        <v>194</v>
      </c>
      <c r="N77" s="23"/>
      <c r="O77" s="54"/>
      <c r="P77" s="131"/>
      <c r="Q77" s="117"/>
      <c r="R77" s="29"/>
      <c r="S77" s="29">
        <v>38750</v>
      </c>
      <c r="T77" s="497"/>
    </row>
    <row r="78" spans="1:20" ht="50.1" customHeight="1" x14ac:dyDescent="1.65">
      <c r="A78" s="31" t="s">
        <v>7654</v>
      </c>
      <c r="B78" s="37" t="s">
        <v>7655</v>
      </c>
      <c r="C78" s="31" t="s">
        <v>7656</v>
      </c>
      <c r="D78" s="31" t="s">
        <v>7657</v>
      </c>
      <c r="E78" s="31" t="s">
        <v>688</v>
      </c>
      <c r="F78" s="31" t="s">
        <v>123</v>
      </c>
      <c r="G78" s="31" t="s">
        <v>689</v>
      </c>
      <c r="H78" s="31" t="s">
        <v>6809</v>
      </c>
      <c r="I78" s="38">
        <v>0.5</v>
      </c>
      <c r="J78" s="31" t="s">
        <v>508</v>
      </c>
      <c r="K78" s="31" t="s">
        <v>105</v>
      </c>
      <c r="L78" s="31" t="s">
        <v>106</v>
      </c>
      <c r="M78" s="31" t="s">
        <v>194</v>
      </c>
      <c r="N78" s="23"/>
      <c r="O78" s="54"/>
      <c r="P78" s="131"/>
      <c r="Q78" s="117"/>
      <c r="R78" s="29"/>
      <c r="S78" s="29">
        <v>38750</v>
      </c>
      <c r="T78" s="497"/>
    </row>
    <row r="79" spans="1:20" ht="54" customHeight="1" x14ac:dyDescent="1.05">
      <c r="A79" s="696" t="s">
        <v>9525</v>
      </c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23"/>
      <c r="O79" s="23"/>
      <c r="P79" s="23"/>
      <c r="Q79" s="29"/>
      <c r="R79" s="29"/>
      <c r="S79" s="29"/>
      <c r="T79" s="497"/>
    </row>
    <row r="80" spans="1:20" ht="54" customHeight="1" x14ac:dyDescent="1.05">
      <c r="A80" s="31" t="s">
        <v>9265</v>
      </c>
      <c r="B80" s="37" t="s">
        <v>9266</v>
      </c>
      <c r="C80" s="31" t="s">
        <v>9267</v>
      </c>
      <c r="D80" s="31" t="s">
        <v>9268</v>
      </c>
      <c r="E80" s="31" t="s">
        <v>687</v>
      </c>
      <c r="F80" s="31" t="s">
        <v>102</v>
      </c>
      <c r="G80" s="31" t="s">
        <v>1127</v>
      </c>
      <c r="H80" s="31" t="s">
        <v>8888</v>
      </c>
      <c r="I80" s="38">
        <v>0.66666666666666663</v>
      </c>
      <c r="J80" s="31" t="s">
        <v>2717</v>
      </c>
      <c r="K80" s="31" t="s">
        <v>105</v>
      </c>
      <c r="L80" s="31" t="s">
        <v>106</v>
      </c>
      <c r="M80" s="31" t="s">
        <v>491</v>
      </c>
      <c r="N80" s="23"/>
      <c r="O80" s="23"/>
      <c r="P80" s="23"/>
      <c r="Q80" s="29"/>
      <c r="R80" s="29"/>
      <c r="S80" s="29">
        <v>25000</v>
      </c>
      <c r="T80" s="497"/>
    </row>
    <row r="81" spans="1:20" ht="54" customHeight="1" x14ac:dyDescent="1.05">
      <c r="A81" s="31" t="s">
        <v>9269</v>
      </c>
      <c r="B81" s="37" t="s">
        <v>9270</v>
      </c>
      <c r="C81" s="31" t="s">
        <v>9271</v>
      </c>
      <c r="D81" s="31" t="s">
        <v>9272</v>
      </c>
      <c r="E81" s="31" t="s">
        <v>687</v>
      </c>
      <c r="F81" s="31" t="s">
        <v>102</v>
      </c>
      <c r="G81" s="31" t="s">
        <v>1127</v>
      </c>
      <c r="H81" s="31" t="s">
        <v>8888</v>
      </c>
      <c r="I81" s="38">
        <v>0.66666666666666663</v>
      </c>
      <c r="J81" s="31" t="s">
        <v>2717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9"/>
      <c r="R81" s="29"/>
      <c r="S81" s="29">
        <v>25000</v>
      </c>
      <c r="T81" s="497"/>
    </row>
    <row r="82" spans="1:20" ht="54" customHeight="1" x14ac:dyDescent="1.05">
      <c r="A82" s="31" t="s">
        <v>9273</v>
      </c>
      <c r="B82" s="37" t="s">
        <v>6873</v>
      </c>
      <c r="C82" s="31" t="s">
        <v>9274</v>
      </c>
      <c r="D82" s="31" t="s">
        <v>9275</v>
      </c>
      <c r="E82" s="31" t="s">
        <v>687</v>
      </c>
      <c r="F82" s="31" t="s">
        <v>102</v>
      </c>
      <c r="G82" s="31" t="s">
        <v>1127</v>
      </c>
      <c r="H82" s="31" t="s">
        <v>8888</v>
      </c>
      <c r="I82" s="38">
        <v>0.66666666666666663</v>
      </c>
      <c r="J82" s="31" t="s">
        <v>2717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9"/>
      <c r="R82" s="29"/>
      <c r="S82" s="29">
        <v>25000</v>
      </c>
      <c r="T82" s="497"/>
    </row>
    <row r="83" spans="1:20" ht="54" customHeight="1" x14ac:dyDescent="1.05">
      <c r="A83" s="31" t="s">
        <v>9280</v>
      </c>
      <c r="B83" s="37" t="s">
        <v>9281</v>
      </c>
      <c r="C83" s="31" t="s">
        <v>9282</v>
      </c>
      <c r="D83" s="31" t="s">
        <v>9283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2717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9"/>
      <c r="R83" s="29"/>
      <c r="S83" s="29">
        <v>25000</v>
      </c>
      <c r="T83" s="497"/>
    </row>
    <row r="84" spans="1:20" ht="54" customHeight="1" x14ac:dyDescent="1.05">
      <c r="A84" s="31" t="s">
        <v>9284</v>
      </c>
      <c r="B84" s="37" t="s">
        <v>9285</v>
      </c>
      <c r="C84" s="31" t="s">
        <v>9286</v>
      </c>
      <c r="D84" s="31" t="s">
        <v>9287</v>
      </c>
      <c r="E84" s="31" t="s">
        <v>101</v>
      </c>
      <c r="F84" s="31" t="s">
        <v>102</v>
      </c>
      <c r="G84" s="31" t="s">
        <v>490</v>
      </c>
      <c r="H84" s="31" t="s">
        <v>8888</v>
      </c>
      <c r="I84" s="38">
        <v>0.41666666666666669</v>
      </c>
      <c r="J84" s="31" t="s">
        <v>508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29"/>
      <c r="R84" s="29"/>
      <c r="S84" s="29">
        <v>26000</v>
      </c>
      <c r="T84" s="497"/>
    </row>
    <row r="85" spans="1:20" ht="54" customHeight="1" x14ac:dyDescent="1.05">
      <c r="A85" s="31" t="s">
        <v>9288</v>
      </c>
      <c r="B85" s="37" t="s">
        <v>9289</v>
      </c>
      <c r="C85" s="31" t="s">
        <v>9290</v>
      </c>
      <c r="D85" s="31" t="s">
        <v>9291</v>
      </c>
      <c r="E85" s="31" t="s">
        <v>687</v>
      </c>
      <c r="F85" s="31" t="s">
        <v>123</v>
      </c>
      <c r="G85" s="31" t="s">
        <v>994</v>
      </c>
      <c r="H85" s="31" t="s">
        <v>8888</v>
      </c>
      <c r="I85" s="38">
        <v>0.83333333333333337</v>
      </c>
      <c r="J85" s="31" t="s">
        <v>508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9"/>
      <c r="R85" s="29"/>
      <c r="S85" s="29">
        <v>43225</v>
      </c>
      <c r="T85" s="497"/>
    </row>
    <row r="86" spans="1:20" ht="54" customHeight="1" x14ac:dyDescent="1.05">
      <c r="A86" s="31" t="s">
        <v>9292</v>
      </c>
      <c r="B86" s="37" t="s">
        <v>9293</v>
      </c>
      <c r="C86" s="31" t="s">
        <v>9294</v>
      </c>
      <c r="D86" s="31" t="s">
        <v>9295</v>
      </c>
      <c r="E86" s="31" t="s">
        <v>687</v>
      </c>
      <c r="F86" s="31" t="s">
        <v>123</v>
      </c>
      <c r="G86" s="31" t="s">
        <v>994</v>
      </c>
      <c r="H86" s="31" t="s">
        <v>8888</v>
      </c>
      <c r="I86" s="38">
        <v>0.83333333333333337</v>
      </c>
      <c r="J86" s="31" t="s">
        <v>508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9"/>
      <c r="R86" s="29"/>
      <c r="S86" s="29">
        <v>43225</v>
      </c>
      <c r="T86" s="497"/>
    </row>
    <row r="87" spans="1:20" ht="54" customHeight="1" x14ac:dyDescent="1.05">
      <c r="A87" s="31" t="s">
        <v>9296</v>
      </c>
      <c r="B87" s="37" t="s">
        <v>9297</v>
      </c>
      <c r="C87" s="31" t="s">
        <v>9298</v>
      </c>
      <c r="D87" s="31" t="s">
        <v>9299</v>
      </c>
      <c r="E87" s="31" t="s">
        <v>687</v>
      </c>
      <c r="F87" s="31" t="s">
        <v>123</v>
      </c>
      <c r="G87" s="31" t="s">
        <v>994</v>
      </c>
      <c r="H87" s="31" t="s">
        <v>8888</v>
      </c>
      <c r="I87" s="38">
        <v>0.83333333333333337</v>
      </c>
      <c r="J87" s="31" t="s">
        <v>508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9"/>
      <c r="R87" s="29"/>
      <c r="S87" s="29">
        <v>43225</v>
      </c>
      <c r="T87" s="497"/>
    </row>
    <row r="88" spans="1:20" ht="54" customHeight="1" x14ac:dyDescent="1.05">
      <c r="A88" s="31" t="s">
        <v>9300</v>
      </c>
      <c r="B88" s="37" t="s">
        <v>9301</v>
      </c>
      <c r="C88" s="31" t="s">
        <v>9302</v>
      </c>
      <c r="D88" s="31" t="s">
        <v>9303</v>
      </c>
      <c r="E88" s="31" t="s">
        <v>687</v>
      </c>
      <c r="F88" s="31" t="s">
        <v>123</v>
      </c>
      <c r="G88" s="31" t="s">
        <v>994</v>
      </c>
      <c r="H88" s="31" t="s">
        <v>8888</v>
      </c>
      <c r="I88" s="38">
        <v>0.83333333333333337</v>
      </c>
      <c r="J88" s="31" t="s">
        <v>508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9"/>
      <c r="R88" s="29"/>
      <c r="S88" s="29">
        <v>43225</v>
      </c>
      <c r="T88" s="497"/>
    </row>
    <row r="89" spans="1:20" ht="54" customHeight="1" x14ac:dyDescent="1.05">
      <c r="A89" s="31" t="s">
        <v>9304</v>
      </c>
      <c r="B89" s="37" t="s">
        <v>9305</v>
      </c>
      <c r="C89" s="31" t="s">
        <v>9306</v>
      </c>
      <c r="D89" s="31" t="s">
        <v>9307</v>
      </c>
      <c r="E89" s="31" t="s">
        <v>687</v>
      </c>
      <c r="F89" s="31" t="s">
        <v>123</v>
      </c>
      <c r="G89" s="31" t="s">
        <v>994</v>
      </c>
      <c r="H89" s="31" t="s">
        <v>8888</v>
      </c>
      <c r="I89" s="38">
        <v>0.83333333333333337</v>
      </c>
      <c r="J89" s="31" t="s">
        <v>508</v>
      </c>
      <c r="K89" s="31" t="s">
        <v>105</v>
      </c>
      <c r="L89" s="31" t="s">
        <v>533</v>
      </c>
      <c r="M89" s="31" t="s">
        <v>995</v>
      </c>
      <c r="N89" s="23"/>
      <c r="O89" s="23"/>
      <c r="P89" s="23"/>
      <c r="Q89" s="29"/>
      <c r="R89" s="29"/>
      <c r="S89" s="29">
        <v>43225</v>
      </c>
      <c r="T89" s="497"/>
    </row>
    <row r="90" spans="1:20" ht="54" customHeight="1" x14ac:dyDescent="1.05">
      <c r="A90" s="31" t="s">
        <v>9308</v>
      </c>
      <c r="B90" s="37" t="s">
        <v>9309</v>
      </c>
      <c r="C90" s="31" t="s">
        <v>9310</v>
      </c>
      <c r="D90" s="31" t="s">
        <v>9311</v>
      </c>
      <c r="E90" s="31" t="s">
        <v>687</v>
      </c>
      <c r="F90" s="31" t="s">
        <v>123</v>
      </c>
      <c r="G90" s="31" t="s">
        <v>994</v>
      </c>
      <c r="H90" s="31" t="s">
        <v>8888</v>
      </c>
      <c r="I90" s="38">
        <v>0.83333333333333337</v>
      </c>
      <c r="J90" s="31" t="s">
        <v>508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9"/>
      <c r="R90" s="29"/>
      <c r="S90" s="29">
        <v>43225</v>
      </c>
      <c r="T90" s="497"/>
    </row>
    <row r="91" spans="1:20" ht="54" customHeight="1" x14ac:dyDescent="1.05">
      <c r="A91" s="31" t="s">
        <v>9312</v>
      </c>
      <c r="B91" s="37" t="s">
        <v>7136</v>
      </c>
      <c r="C91" s="31" t="s">
        <v>9313</v>
      </c>
      <c r="D91" s="31" t="s">
        <v>9314</v>
      </c>
      <c r="E91" s="31" t="s">
        <v>687</v>
      </c>
      <c r="F91" s="31" t="s">
        <v>123</v>
      </c>
      <c r="G91" s="31" t="s">
        <v>994</v>
      </c>
      <c r="H91" s="31" t="s">
        <v>8888</v>
      </c>
      <c r="I91" s="38">
        <v>0.83333333333333337</v>
      </c>
      <c r="J91" s="31" t="s">
        <v>508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9"/>
      <c r="R91" s="29"/>
      <c r="S91" s="29">
        <v>43225</v>
      </c>
      <c r="T91" s="497"/>
    </row>
    <row r="92" spans="1:20" ht="54" customHeight="1" x14ac:dyDescent="1.05">
      <c r="A92" s="31" t="s">
        <v>9315</v>
      </c>
      <c r="B92" s="37" t="s">
        <v>3757</v>
      </c>
      <c r="C92" s="31" t="s">
        <v>9316</v>
      </c>
      <c r="D92" s="31" t="s">
        <v>9317</v>
      </c>
      <c r="E92" s="31" t="s">
        <v>687</v>
      </c>
      <c r="F92" s="31" t="s">
        <v>123</v>
      </c>
      <c r="G92" s="31" t="s">
        <v>994</v>
      </c>
      <c r="H92" s="31" t="s">
        <v>8888</v>
      </c>
      <c r="I92" s="38">
        <v>0.83333333333333337</v>
      </c>
      <c r="J92" s="31" t="s">
        <v>508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9"/>
      <c r="R92" s="29"/>
      <c r="S92" s="29">
        <v>43225</v>
      </c>
      <c r="T92" s="497"/>
    </row>
    <row r="93" spans="1:20" ht="54" customHeight="1" x14ac:dyDescent="1.05">
      <c r="A93" s="31" t="s">
        <v>9318</v>
      </c>
      <c r="B93" s="37" t="s">
        <v>6014</v>
      </c>
      <c r="C93" s="31" t="s">
        <v>9319</v>
      </c>
      <c r="D93" s="31" t="s">
        <v>9320</v>
      </c>
      <c r="E93" s="31" t="s">
        <v>687</v>
      </c>
      <c r="F93" s="31" t="s">
        <v>123</v>
      </c>
      <c r="G93" s="31" t="s">
        <v>994</v>
      </c>
      <c r="H93" s="31" t="s">
        <v>8888</v>
      </c>
      <c r="I93" s="38">
        <v>0.83333333333333337</v>
      </c>
      <c r="J93" s="31" t="s">
        <v>508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9"/>
      <c r="R93" s="29"/>
      <c r="S93" s="29">
        <v>43225</v>
      </c>
      <c r="T93" s="497"/>
    </row>
    <row r="94" spans="1:20" ht="54" customHeight="1" x14ac:dyDescent="1.05">
      <c r="A94" s="31" t="s">
        <v>9321</v>
      </c>
      <c r="B94" s="37" t="s">
        <v>9322</v>
      </c>
      <c r="C94" s="31" t="s">
        <v>9323</v>
      </c>
      <c r="D94" s="31" t="s">
        <v>9324</v>
      </c>
      <c r="E94" s="31" t="s">
        <v>687</v>
      </c>
      <c r="F94" s="31" t="s">
        <v>123</v>
      </c>
      <c r="G94" s="31" t="s">
        <v>994</v>
      </c>
      <c r="H94" s="31" t="s">
        <v>8888</v>
      </c>
      <c r="I94" s="38">
        <v>0.83333333333333337</v>
      </c>
      <c r="J94" s="31" t="s">
        <v>508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9"/>
      <c r="R94" s="29"/>
      <c r="S94" s="29">
        <v>43225</v>
      </c>
      <c r="T94" s="497"/>
    </row>
    <row r="95" spans="1:20" ht="54" customHeight="1" x14ac:dyDescent="1.05">
      <c r="A95" s="31" t="s">
        <v>9325</v>
      </c>
      <c r="B95" s="37" t="s">
        <v>9326</v>
      </c>
      <c r="C95" s="31" t="s">
        <v>9327</v>
      </c>
      <c r="D95" s="31" t="s">
        <v>9328</v>
      </c>
      <c r="E95" s="31" t="s">
        <v>687</v>
      </c>
      <c r="F95" s="31" t="s">
        <v>123</v>
      </c>
      <c r="G95" s="31" t="s">
        <v>994</v>
      </c>
      <c r="H95" s="31" t="s">
        <v>8888</v>
      </c>
      <c r="I95" s="38">
        <v>0.83333333333333337</v>
      </c>
      <c r="J95" s="31" t="s">
        <v>508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9"/>
      <c r="R95" s="29"/>
      <c r="S95" s="29">
        <v>43225</v>
      </c>
      <c r="T95" s="497"/>
    </row>
    <row r="96" spans="1:20" ht="54" customHeight="1" x14ac:dyDescent="1.05">
      <c r="A96" s="701" t="s">
        <v>6799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3"/>
      <c r="N96" s="23"/>
      <c r="O96" s="23"/>
      <c r="P96" s="23"/>
      <c r="Q96" s="29"/>
      <c r="R96" s="29"/>
      <c r="S96" s="29"/>
      <c r="T96" s="497"/>
    </row>
    <row r="97" spans="1:20" ht="54" customHeight="1" x14ac:dyDescent="1.05">
      <c r="A97" s="334" t="s">
        <v>9942</v>
      </c>
      <c r="B97" s="335" t="s">
        <v>6825</v>
      </c>
      <c r="C97" s="334" t="s">
        <v>9943</v>
      </c>
      <c r="D97" s="334" t="s">
        <v>9944</v>
      </c>
      <c r="E97" s="334" t="s">
        <v>687</v>
      </c>
      <c r="F97" s="334" t="s">
        <v>123</v>
      </c>
      <c r="G97" s="334" t="s">
        <v>1127</v>
      </c>
      <c r="H97" s="334" t="s">
        <v>9573</v>
      </c>
      <c r="I97" s="336">
        <v>0.95833333333333337</v>
      </c>
      <c r="J97" s="334" t="s">
        <v>508</v>
      </c>
      <c r="K97" s="334" t="s">
        <v>105</v>
      </c>
      <c r="L97" s="334" t="s">
        <v>106</v>
      </c>
      <c r="M97" s="334" t="s">
        <v>995</v>
      </c>
      <c r="N97" s="23"/>
      <c r="O97" s="23"/>
      <c r="P97" s="23"/>
      <c r="Q97" s="29"/>
      <c r="R97" s="29"/>
      <c r="S97" s="29">
        <v>43225</v>
      </c>
      <c r="T97" s="497"/>
    </row>
    <row r="98" spans="1:20" ht="54" customHeight="1" x14ac:dyDescent="1.05">
      <c r="A98" s="334" t="s">
        <v>9945</v>
      </c>
      <c r="B98" s="335" t="s">
        <v>1892</v>
      </c>
      <c r="C98" s="334" t="s">
        <v>9946</v>
      </c>
      <c r="D98" s="334" t="s">
        <v>9947</v>
      </c>
      <c r="E98" s="334" t="s">
        <v>687</v>
      </c>
      <c r="F98" s="334" t="s">
        <v>123</v>
      </c>
      <c r="G98" s="334" t="s">
        <v>1127</v>
      </c>
      <c r="H98" s="334" t="s">
        <v>9573</v>
      </c>
      <c r="I98" s="336">
        <v>0.95833333333333337</v>
      </c>
      <c r="J98" s="334" t="s">
        <v>508</v>
      </c>
      <c r="K98" s="334" t="s">
        <v>105</v>
      </c>
      <c r="L98" s="334" t="s">
        <v>106</v>
      </c>
      <c r="M98" s="334" t="s">
        <v>995</v>
      </c>
      <c r="N98" s="23"/>
      <c r="O98" s="23"/>
      <c r="P98" s="23"/>
      <c r="Q98" s="29"/>
      <c r="R98" s="29"/>
      <c r="S98" s="29">
        <v>43225</v>
      </c>
      <c r="T98" s="497"/>
    </row>
    <row r="99" spans="1:20" ht="54" customHeight="1" x14ac:dyDescent="1.05">
      <c r="A99" s="334" t="s">
        <v>9948</v>
      </c>
      <c r="B99" s="335" t="s">
        <v>9949</v>
      </c>
      <c r="C99" s="334" t="s">
        <v>9950</v>
      </c>
      <c r="D99" s="334" t="s">
        <v>9951</v>
      </c>
      <c r="E99" s="334" t="s">
        <v>687</v>
      </c>
      <c r="F99" s="334" t="s">
        <v>123</v>
      </c>
      <c r="G99" s="334" t="s">
        <v>1127</v>
      </c>
      <c r="H99" s="334" t="s">
        <v>9573</v>
      </c>
      <c r="I99" s="336">
        <v>0.95833333333333337</v>
      </c>
      <c r="J99" s="334" t="s">
        <v>508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29"/>
      <c r="S99" s="29">
        <v>43225</v>
      </c>
      <c r="T99" s="497"/>
    </row>
    <row r="100" spans="1:20" ht="54" customHeight="1" x14ac:dyDescent="1.05">
      <c r="A100" s="334" t="s">
        <v>9952</v>
      </c>
      <c r="B100" s="335" t="s">
        <v>3345</v>
      </c>
      <c r="C100" s="334" t="s">
        <v>9953</v>
      </c>
      <c r="D100" s="334" t="s">
        <v>9954</v>
      </c>
      <c r="E100" s="334" t="s">
        <v>687</v>
      </c>
      <c r="F100" s="334" t="s">
        <v>123</v>
      </c>
      <c r="G100" s="334" t="s">
        <v>1127</v>
      </c>
      <c r="H100" s="334" t="s">
        <v>9573</v>
      </c>
      <c r="I100" s="336">
        <v>0.95833333333333337</v>
      </c>
      <c r="J100" s="334" t="s">
        <v>508</v>
      </c>
      <c r="K100" s="334" t="s">
        <v>105</v>
      </c>
      <c r="L100" s="334" t="s">
        <v>106</v>
      </c>
      <c r="M100" s="334" t="s">
        <v>995</v>
      </c>
      <c r="N100" s="23"/>
      <c r="O100" s="23"/>
      <c r="P100" s="23"/>
      <c r="Q100" s="29"/>
      <c r="R100" s="29"/>
      <c r="S100" s="29">
        <v>43225</v>
      </c>
      <c r="T100" s="497"/>
    </row>
    <row r="101" spans="1:20" ht="54" customHeight="1" x14ac:dyDescent="1.05">
      <c r="A101" s="334" t="s">
        <v>9955</v>
      </c>
      <c r="B101" s="335" t="s">
        <v>9956</v>
      </c>
      <c r="C101" s="334" t="s">
        <v>9957</v>
      </c>
      <c r="D101" s="334" t="s">
        <v>9958</v>
      </c>
      <c r="E101" s="334" t="s">
        <v>687</v>
      </c>
      <c r="F101" s="334" t="s">
        <v>123</v>
      </c>
      <c r="G101" s="334" t="s">
        <v>1127</v>
      </c>
      <c r="H101" s="334" t="s">
        <v>9573</v>
      </c>
      <c r="I101" s="336">
        <v>0.95833333333333337</v>
      </c>
      <c r="J101" s="334" t="s">
        <v>508</v>
      </c>
      <c r="K101" s="334" t="s">
        <v>105</v>
      </c>
      <c r="L101" s="334" t="s">
        <v>106</v>
      </c>
      <c r="M101" s="334" t="s">
        <v>995</v>
      </c>
      <c r="N101" s="23"/>
      <c r="O101" s="23"/>
      <c r="P101" s="23"/>
      <c r="Q101" s="29"/>
      <c r="R101" s="29"/>
      <c r="S101" s="29">
        <v>43225</v>
      </c>
      <c r="T101" s="497"/>
    </row>
    <row r="102" spans="1:20" ht="54" customHeight="1" x14ac:dyDescent="1.05">
      <c r="A102" s="334" t="s">
        <v>9959</v>
      </c>
      <c r="B102" s="335" t="s">
        <v>9960</v>
      </c>
      <c r="C102" s="334" t="s">
        <v>9961</v>
      </c>
      <c r="D102" s="334" t="s">
        <v>9962</v>
      </c>
      <c r="E102" s="334" t="s">
        <v>687</v>
      </c>
      <c r="F102" s="334" t="s">
        <v>123</v>
      </c>
      <c r="G102" s="334" t="s">
        <v>1127</v>
      </c>
      <c r="H102" s="334" t="s">
        <v>9573</v>
      </c>
      <c r="I102" s="336">
        <v>0.95833333333333337</v>
      </c>
      <c r="J102" s="334" t="s">
        <v>508</v>
      </c>
      <c r="K102" s="334" t="s">
        <v>105</v>
      </c>
      <c r="L102" s="334" t="s">
        <v>106</v>
      </c>
      <c r="M102" s="334" t="s">
        <v>995</v>
      </c>
      <c r="N102" s="23"/>
      <c r="O102" s="23"/>
      <c r="P102" s="23"/>
      <c r="Q102" s="29"/>
      <c r="R102" s="29"/>
      <c r="S102" s="29">
        <v>43225</v>
      </c>
      <c r="T102" s="497"/>
    </row>
    <row r="103" spans="1:20" ht="54" customHeight="1" x14ac:dyDescent="1.05">
      <c r="A103" s="334" t="s">
        <v>9963</v>
      </c>
      <c r="B103" s="335" t="s">
        <v>9964</v>
      </c>
      <c r="C103" s="334" t="s">
        <v>9965</v>
      </c>
      <c r="D103" s="334" t="s">
        <v>9966</v>
      </c>
      <c r="E103" s="334" t="s">
        <v>687</v>
      </c>
      <c r="F103" s="334" t="s">
        <v>123</v>
      </c>
      <c r="G103" s="334" t="s">
        <v>1127</v>
      </c>
      <c r="H103" s="334" t="s">
        <v>9573</v>
      </c>
      <c r="I103" s="336">
        <v>0.95833333333333337</v>
      </c>
      <c r="J103" s="334" t="s">
        <v>508</v>
      </c>
      <c r="K103" s="334" t="s">
        <v>105</v>
      </c>
      <c r="L103" s="334" t="s">
        <v>106</v>
      </c>
      <c r="M103" s="334" t="s">
        <v>995</v>
      </c>
      <c r="N103" s="23"/>
      <c r="O103" s="23"/>
      <c r="P103" s="23"/>
      <c r="Q103" s="29"/>
      <c r="R103" s="29"/>
      <c r="S103" s="29">
        <v>43225</v>
      </c>
      <c r="T103" s="497"/>
    </row>
    <row r="104" spans="1:20" ht="54" customHeight="1" x14ac:dyDescent="1.05">
      <c r="A104" s="334" t="s">
        <v>9967</v>
      </c>
      <c r="B104" s="335" t="s">
        <v>9968</v>
      </c>
      <c r="C104" s="334" t="s">
        <v>9969</v>
      </c>
      <c r="D104" s="334" t="s">
        <v>9970</v>
      </c>
      <c r="E104" s="334" t="s">
        <v>687</v>
      </c>
      <c r="F104" s="334" t="s">
        <v>123</v>
      </c>
      <c r="G104" s="334" t="s">
        <v>1127</v>
      </c>
      <c r="H104" s="334" t="s">
        <v>9573</v>
      </c>
      <c r="I104" s="336">
        <v>0.95833333333333337</v>
      </c>
      <c r="J104" s="334" t="s">
        <v>508</v>
      </c>
      <c r="K104" s="334" t="s">
        <v>105</v>
      </c>
      <c r="L104" s="334" t="s">
        <v>106</v>
      </c>
      <c r="M104" s="334" t="s">
        <v>995</v>
      </c>
      <c r="N104" s="23"/>
      <c r="O104" s="23"/>
      <c r="P104" s="23"/>
      <c r="Q104" s="29"/>
      <c r="R104" s="29"/>
      <c r="S104" s="29">
        <v>43225</v>
      </c>
      <c r="T104" s="497"/>
    </row>
    <row r="105" spans="1:20" ht="54" customHeight="1" x14ac:dyDescent="1.05">
      <c r="A105" s="334" t="s">
        <v>9971</v>
      </c>
      <c r="B105" s="335" t="s">
        <v>3227</v>
      </c>
      <c r="C105" s="334" t="s">
        <v>9972</v>
      </c>
      <c r="D105" s="334" t="s">
        <v>9973</v>
      </c>
      <c r="E105" s="334" t="s">
        <v>687</v>
      </c>
      <c r="F105" s="334" t="s">
        <v>123</v>
      </c>
      <c r="G105" s="334" t="s">
        <v>1127</v>
      </c>
      <c r="H105" s="334" t="s">
        <v>9573</v>
      </c>
      <c r="I105" s="336">
        <v>0.95833333333333337</v>
      </c>
      <c r="J105" s="334" t="s">
        <v>508</v>
      </c>
      <c r="K105" s="334" t="s">
        <v>105</v>
      </c>
      <c r="L105" s="334" t="s">
        <v>106</v>
      </c>
      <c r="M105" s="334" t="s">
        <v>995</v>
      </c>
      <c r="N105" s="23"/>
      <c r="O105" s="23"/>
      <c r="P105" s="23"/>
      <c r="Q105" s="29"/>
      <c r="R105" s="29"/>
      <c r="S105" s="29">
        <v>43225</v>
      </c>
      <c r="T105" s="497"/>
    </row>
    <row r="106" spans="1:20" ht="54" customHeight="1" x14ac:dyDescent="1.05">
      <c r="A106" s="334" t="s">
        <v>9974</v>
      </c>
      <c r="B106" s="335" t="s">
        <v>9975</v>
      </c>
      <c r="C106" s="334" t="s">
        <v>9976</v>
      </c>
      <c r="D106" s="334" t="s">
        <v>9977</v>
      </c>
      <c r="E106" s="334" t="s">
        <v>687</v>
      </c>
      <c r="F106" s="334" t="s">
        <v>123</v>
      </c>
      <c r="G106" s="334" t="s">
        <v>1127</v>
      </c>
      <c r="H106" s="334" t="s">
        <v>9573</v>
      </c>
      <c r="I106" s="336">
        <v>0.95833333333333337</v>
      </c>
      <c r="J106" s="334" t="s">
        <v>508</v>
      </c>
      <c r="K106" s="334" t="s">
        <v>105</v>
      </c>
      <c r="L106" s="334" t="s">
        <v>106</v>
      </c>
      <c r="M106" s="334" t="s">
        <v>995</v>
      </c>
      <c r="N106" s="23"/>
      <c r="O106" s="23"/>
      <c r="P106" s="23"/>
      <c r="Q106" s="29"/>
      <c r="R106" s="29"/>
      <c r="S106" s="29">
        <v>43225</v>
      </c>
      <c r="T106" s="497"/>
    </row>
    <row r="107" spans="1:20" ht="54" customHeight="1" x14ac:dyDescent="1.05">
      <c r="A107" s="334" t="s">
        <v>9978</v>
      </c>
      <c r="B107" s="335" t="s">
        <v>9979</v>
      </c>
      <c r="C107" s="334" t="s">
        <v>9980</v>
      </c>
      <c r="D107" s="334" t="s">
        <v>9981</v>
      </c>
      <c r="E107" s="334" t="s">
        <v>687</v>
      </c>
      <c r="F107" s="334" t="s">
        <v>123</v>
      </c>
      <c r="G107" s="334" t="s">
        <v>1127</v>
      </c>
      <c r="H107" s="334" t="s">
        <v>9573</v>
      </c>
      <c r="I107" s="336">
        <v>0.95833333333333337</v>
      </c>
      <c r="J107" s="334" t="s">
        <v>508</v>
      </c>
      <c r="K107" s="334" t="s">
        <v>105</v>
      </c>
      <c r="L107" s="334" t="s">
        <v>106</v>
      </c>
      <c r="M107" s="334" t="s">
        <v>995</v>
      </c>
      <c r="N107" s="23"/>
      <c r="O107" s="23"/>
      <c r="P107" s="23"/>
      <c r="Q107" s="29"/>
      <c r="R107" s="29"/>
      <c r="S107" s="29">
        <v>43225</v>
      </c>
      <c r="T107" s="497"/>
    </row>
    <row r="108" spans="1:20" ht="54" customHeight="1" x14ac:dyDescent="1.05">
      <c r="A108" s="334" t="s">
        <v>9982</v>
      </c>
      <c r="B108" s="335" t="s">
        <v>2347</v>
      </c>
      <c r="C108" s="334" t="s">
        <v>9983</v>
      </c>
      <c r="D108" s="334" t="s">
        <v>9984</v>
      </c>
      <c r="E108" s="334" t="s">
        <v>687</v>
      </c>
      <c r="F108" s="334" t="s">
        <v>123</v>
      </c>
      <c r="G108" s="334" t="s">
        <v>1127</v>
      </c>
      <c r="H108" s="334" t="s">
        <v>9573</v>
      </c>
      <c r="I108" s="336">
        <v>0.95833333333333337</v>
      </c>
      <c r="J108" s="334" t="s">
        <v>508</v>
      </c>
      <c r="K108" s="334" t="s">
        <v>105</v>
      </c>
      <c r="L108" s="334" t="s">
        <v>106</v>
      </c>
      <c r="M108" s="334" t="s">
        <v>995</v>
      </c>
      <c r="N108" s="23"/>
      <c r="O108" s="23"/>
      <c r="P108" s="23"/>
      <c r="Q108" s="29"/>
      <c r="R108" s="29"/>
      <c r="S108" s="29">
        <v>43225</v>
      </c>
      <c r="T108" s="497"/>
    </row>
    <row r="109" spans="1:20" ht="54" customHeight="1" x14ac:dyDescent="1.05">
      <c r="A109" s="334" t="s">
        <v>9985</v>
      </c>
      <c r="B109" s="335" t="s">
        <v>6186</v>
      </c>
      <c r="C109" s="334" t="s">
        <v>9986</v>
      </c>
      <c r="D109" s="334" t="s">
        <v>9987</v>
      </c>
      <c r="E109" s="334" t="s">
        <v>687</v>
      </c>
      <c r="F109" s="334" t="s">
        <v>123</v>
      </c>
      <c r="G109" s="334" t="s">
        <v>1127</v>
      </c>
      <c r="H109" s="334" t="s">
        <v>9573</v>
      </c>
      <c r="I109" s="336">
        <v>0.95833333333333337</v>
      </c>
      <c r="J109" s="334" t="s">
        <v>508</v>
      </c>
      <c r="K109" s="334" t="s">
        <v>105</v>
      </c>
      <c r="L109" s="334" t="s">
        <v>106</v>
      </c>
      <c r="M109" s="334" t="s">
        <v>995</v>
      </c>
      <c r="N109" s="23"/>
      <c r="O109" s="23"/>
      <c r="P109" s="23"/>
      <c r="Q109" s="29"/>
      <c r="R109" s="29"/>
      <c r="S109" s="29">
        <v>43225</v>
      </c>
      <c r="T109" s="497"/>
    </row>
    <row r="110" spans="1:20" ht="54" customHeight="1" x14ac:dyDescent="1.3">
      <c r="A110" s="679" t="s">
        <v>10732</v>
      </c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1"/>
      <c r="N110" s="23"/>
      <c r="O110" s="23"/>
      <c r="P110" s="23"/>
      <c r="Q110" s="29"/>
      <c r="R110" s="29"/>
      <c r="S110" s="29"/>
      <c r="T110" s="497"/>
    </row>
    <row r="111" spans="1:20" ht="54" customHeight="1" x14ac:dyDescent="1.05">
      <c r="A111" s="337" t="s">
        <v>10563</v>
      </c>
      <c r="B111" s="338" t="s">
        <v>10564</v>
      </c>
      <c r="C111" s="334" t="s">
        <v>10565</v>
      </c>
      <c r="D111" s="337" t="s">
        <v>10566</v>
      </c>
      <c r="E111" s="337" t="s">
        <v>101</v>
      </c>
      <c r="F111" s="337" t="s">
        <v>123</v>
      </c>
      <c r="G111" s="337" t="s">
        <v>1127</v>
      </c>
      <c r="H111" s="337" t="s">
        <v>10166</v>
      </c>
      <c r="I111" s="339">
        <v>0.41666666666666669</v>
      </c>
      <c r="J111" s="337" t="s">
        <v>2717</v>
      </c>
      <c r="K111" s="334" t="s">
        <v>105</v>
      </c>
      <c r="L111" s="337" t="s">
        <v>106</v>
      </c>
      <c r="M111" s="337" t="s">
        <v>995</v>
      </c>
      <c r="N111" s="23"/>
      <c r="O111" s="23"/>
      <c r="P111" s="23"/>
      <c r="Q111" s="29"/>
      <c r="R111" s="29"/>
      <c r="S111" s="175">
        <v>22000</v>
      </c>
      <c r="T111" s="497"/>
    </row>
    <row r="112" spans="1:20" ht="54" customHeight="1" x14ac:dyDescent="1.05">
      <c r="A112" s="334" t="s">
        <v>10567</v>
      </c>
      <c r="B112" s="335" t="s">
        <v>10568</v>
      </c>
      <c r="C112" s="334" t="s">
        <v>10569</v>
      </c>
      <c r="D112" s="334" t="s">
        <v>10570</v>
      </c>
      <c r="E112" s="334" t="s">
        <v>101</v>
      </c>
      <c r="F112" s="334" t="s">
        <v>123</v>
      </c>
      <c r="G112" s="334" t="s">
        <v>1127</v>
      </c>
      <c r="H112" s="334" t="s">
        <v>10166</v>
      </c>
      <c r="I112" s="336">
        <v>0.41666666666666669</v>
      </c>
      <c r="J112" s="334" t="s">
        <v>2717</v>
      </c>
      <c r="K112" s="334" t="s">
        <v>105</v>
      </c>
      <c r="L112" s="334" t="s">
        <v>106</v>
      </c>
      <c r="M112" s="334" t="s">
        <v>995</v>
      </c>
      <c r="N112" s="23"/>
      <c r="O112" s="23"/>
      <c r="P112" s="23"/>
      <c r="Q112" s="29"/>
      <c r="R112" s="29"/>
      <c r="S112" s="29">
        <v>43725</v>
      </c>
      <c r="T112" s="497"/>
    </row>
    <row r="113" spans="1:20" ht="54" customHeight="1" x14ac:dyDescent="0.7">
      <c r="A113" s="698" t="s">
        <v>10742</v>
      </c>
      <c r="B113" s="699"/>
      <c r="C113" s="699"/>
      <c r="D113" s="699"/>
      <c r="E113" s="699"/>
      <c r="F113" s="699"/>
      <c r="G113" s="699"/>
      <c r="H113" s="699"/>
      <c r="I113" s="699"/>
      <c r="J113" s="699"/>
      <c r="K113" s="699"/>
      <c r="L113" s="699"/>
      <c r="M113" s="700"/>
      <c r="N113" s="23"/>
      <c r="O113" s="23"/>
      <c r="P113" s="23"/>
      <c r="Q113" s="29"/>
      <c r="R113" s="29"/>
      <c r="S113" s="23"/>
      <c r="T113" s="498">
        <v>200000</v>
      </c>
    </row>
    <row r="114" spans="1:20" ht="54" customHeight="1" x14ac:dyDescent="0.7">
      <c r="A114" s="698" t="s">
        <v>10742</v>
      </c>
      <c r="B114" s="699"/>
      <c r="C114" s="699"/>
      <c r="D114" s="699"/>
      <c r="E114" s="699"/>
      <c r="F114" s="699"/>
      <c r="G114" s="699"/>
      <c r="H114" s="699"/>
      <c r="I114" s="699"/>
      <c r="J114" s="699"/>
      <c r="K114" s="699"/>
      <c r="L114" s="699"/>
      <c r="M114" s="700"/>
      <c r="N114" s="23"/>
      <c r="O114" s="23"/>
      <c r="P114" s="23"/>
      <c r="Q114" s="29"/>
      <c r="R114" s="29"/>
      <c r="S114" s="23"/>
      <c r="T114" s="498">
        <v>120000</v>
      </c>
    </row>
    <row r="115" spans="1:20" ht="54" customHeight="1" x14ac:dyDescent="0.7">
      <c r="A115" s="698" t="s">
        <v>10742</v>
      </c>
      <c r="B115" s="699"/>
      <c r="C115" s="699"/>
      <c r="D115" s="699"/>
      <c r="E115" s="699"/>
      <c r="F115" s="699"/>
      <c r="G115" s="699"/>
      <c r="H115" s="699"/>
      <c r="I115" s="699"/>
      <c r="J115" s="699"/>
      <c r="K115" s="699"/>
      <c r="L115" s="699"/>
      <c r="M115" s="700"/>
      <c r="N115" s="23"/>
      <c r="O115" s="23"/>
      <c r="P115" s="23"/>
      <c r="Q115" s="29"/>
      <c r="R115" s="29"/>
      <c r="S115" s="23"/>
      <c r="T115" s="498">
        <v>20000</v>
      </c>
    </row>
    <row r="116" spans="1:20" ht="54" customHeight="1" x14ac:dyDescent="0.7">
      <c r="A116" s="698" t="s">
        <v>10742</v>
      </c>
      <c r="B116" s="699"/>
      <c r="C116" s="699"/>
      <c r="D116" s="699"/>
      <c r="E116" s="699"/>
      <c r="F116" s="699"/>
      <c r="G116" s="699"/>
      <c r="H116" s="699"/>
      <c r="I116" s="699"/>
      <c r="J116" s="699"/>
      <c r="K116" s="699"/>
      <c r="L116" s="699"/>
      <c r="M116" s="700"/>
      <c r="N116" s="23"/>
      <c r="O116" s="23"/>
      <c r="P116" s="23"/>
      <c r="Q116" s="29"/>
      <c r="R116" s="29"/>
      <c r="S116" s="23"/>
      <c r="T116" s="498">
        <v>24000</v>
      </c>
    </row>
    <row r="117" spans="1:20" ht="54" customHeight="1" x14ac:dyDescent="0.7">
      <c r="A117" s="698" t="s">
        <v>11346</v>
      </c>
      <c r="B117" s="699"/>
      <c r="C117" s="699"/>
      <c r="D117" s="699"/>
      <c r="E117" s="699"/>
      <c r="F117" s="699"/>
      <c r="G117" s="699"/>
      <c r="H117" s="699"/>
      <c r="I117" s="699"/>
      <c r="J117" s="699"/>
      <c r="K117" s="699"/>
      <c r="L117" s="699"/>
      <c r="M117" s="700"/>
      <c r="N117" s="23"/>
      <c r="O117" s="23"/>
      <c r="P117" s="23"/>
      <c r="Q117" s="29"/>
      <c r="R117" s="344"/>
      <c r="S117" s="307"/>
      <c r="T117" s="499">
        <v>120000</v>
      </c>
    </row>
    <row r="118" spans="1:20" ht="54" customHeight="1" x14ac:dyDescent="0.7">
      <c r="A118" s="698" t="s">
        <v>10742</v>
      </c>
      <c r="B118" s="699"/>
      <c r="C118" s="699"/>
      <c r="D118" s="699"/>
      <c r="E118" s="699"/>
      <c r="F118" s="699"/>
      <c r="G118" s="699"/>
      <c r="H118" s="699"/>
      <c r="I118" s="699"/>
      <c r="J118" s="699"/>
      <c r="K118" s="699"/>
      <c r="L118" s="699"/>
      <c r="M118" s="700"/>
      <c r="N118" s="23"/>
      <c r="O118" s="23"/>
      <c r="P118" s="23"/>
      <c r="Q118" s="29"/>
      <c r="R118" s="29"/>
      <c r="S118" s="23"/>
      <c r="T118" s="498">
        <v>24000</v>
      </c>
    </row>
    <row r="119" spans="1:20" ht="54" customHeight="1" x14ac:dyDescent="0.7">
      <c r="A119" s="698" t="s">
        <v>10742</v>
      </c>
      <c r="B119" s="699"/>
      <c r="C119" s="699"/>
      <c r="D119" s="699"/>
      <c r="E119" s="699"/>
      <c r="F119" s="699"/>
      <c r="G119" s="699"/>
      <c r="H119" s="699"/>
      <c r="I119" s="699"/>
      <c r="J119" s="699"/>
      <c r="K119" s="699"/>
      <c r="L119" s="699"/>
      <c r="M119" s="700"/>
      <c r="N119" s="23"/>
      <c r="O119" s="23"/>
      <c r="P119" s="23"/>
      <c r="Q119" s="29"/>
      <c r="R119" s="29"/>
      <c r="S119" s="23"/>
      <c r="T119" s="498">
        <v>100000</v>
      </c>
    </row>
    <row r="120" spans="1:20" ht="54" customHeight="1" x14ac:dyDescent="0.7">
      <c r="A120" s="698" t="s">
        <v>10742</v>
      </c>
      <c r="B120" s="699"/>
      <c r="C120" s="699"/>
      <c r="D120" s="699"/>
      <c r="E120" s="699"/>
      <c r="F120" s="699"/>
      <c r="G120" s="699"/>
      <c r="H120" s="699"/>
      <c r="I120" s="699"/>
      <c r="J120" s="699"/>
      <c r="K120" s="699"/>
      <c r="L120" s="699"/>
      <c r="M120" s="700"/>
      <c r="N120" s="23"/>
      <c r="O120" s="23"/>
      <c r="P120" s="23"/>
      <c r="Q120" s="29"/>
      <c r="R120" s="29"/>
      <c r="S120" s="23"/>
      <c r="T120" s="498">
        <v>130000</v>
      </c>
    </row>
    <row r="121" spans="1:20" ht="54" customHeight="1" x14ac:dyDescent="0.7">
      <c r="A121" s="698" t="s">
        <v>10742</v>
      </c>
      <c r="B121" s="699"/>
      <c r="C121" s="699"/>
      <c r="D121" s="699"/>
      <c r="E121" s="699"/>
      <c r="F121" s="699"/>
      <c r="G121" s="699"/>
      <c r="H121" s="699"/>
      <c r="I121" s="699"/>
      <c r="J121" s="699"/>
      <c r="K121" s="699"/>
      <c r="L121" s="699"/>
      <c r="M121" s="700"/>
      <c r="N121" s="23"/>
      <c r="O121" s="23"/>
      <c r="P121" s="23"/>
      <c r="Q121" s="29"/>
      <c r="R121" s="29"/>
      <c r="S121" s="23"/>
      <c r="T121" s="498">
        <v>95000</v>
      </c>
    </row>
    <row r="122" spans="1:20" ht="54" customHeight="1" x14ac:dyDescent="0.7">
      <c r="A122" s="698" t="s">
        <v>11356</v>
      </c>
      <c r="B122" s="699"/>
      <c r="C122" s="699"/>
      <c r="D122" s="699"/>
      <c r="E122" s="699"/>
      <c r="F122" s="699"/>
      <c r="G122" s="699"/>
      <c r="H122" s="699"/>
      <c r="I122" s="699"/>
      <c r="J122" s="699"/>
      <c r="K122" s="699"/>
      <c r="L122" s="699"/>
      <c r="M122" s="700"/>
      <c r="N122" s="23"/>
      <c r="O122" s="23"/>
      <c r="P122" s="23"/>
      <c r="Q122" s="29"/>
      <c r="R122" s="29"/>
      <c r="S122" s="23"/>
      <c r="T122" s="498">
        <v>61000</v>
      </c>
    </row>
    <row r="123" spans="1:20" ht="54" customHeight="1" x14ac:dyDescent="0.7">
      <c r="A123" s="698" t="s">
        <v>11356</v>
      </c>
      <c r="B123" s="699"/>
      <c r="C123" s="699"/>
      <c r="D123" s="699"/>
      <c r="E123" s="699"/>
      <c r="F123" s="699"/>
      <c r="G123" s="699"/>
      <c r="H123" s="699"/>
      <c r="I123" s="699"/>
      <c r="J123" s="699"/>
      <c r="K123" s="699"/>
      <c r="L123" s="699"/>
      <c r="M123" s="700"/>
      <c r="N123" s="23"/>
      <c r="O123" s="23"/>
      <c r="P123" s="23"/>
      <c r="Q123" s="29"/>
      <c r="R123" s="29"/>
      <c r="S123" s="23"/>
      <c r="T123" s="498">
        <v>150000</v>
      </c>
    </row>
    <row r="124" spans="1:20" ht="54" customHeight="1" x14ac:dyDescent="0.7">
      <c r="A124" s="698" t="s">
        <v>11356</v>
      </c>
      <c r="B124" s="699"/>
      <c r="C124" s="699"/>
      <c r="D124" s="699"/>
      <c r="E124" s="699"/>
      <c r="F124" s="699"/>
      <c r="G124" s="699"/>
      <c r="H124" s="699"/>
      <c r="I124" s="699"/>
      <c r="J124" s="699"/>
      <c r="K124" s="699"/>
      <c r="L124" s="699"/>
      <c r="M124" s="700"/>
      <c r="N124" s="23"/>
      <c r="O124" s="23"/>
      <c r="P124" s="23"/>
      <c r="Q124" s="29"/>
      <c r="R124" s="29"/>
      <c r="S124" s="23"/>
      <c r="T124" s="498">
        <v>680000</v>
      </c>
    </row>
    <row r="125" spans="1:20" ht="54" customHeight="1" x14ac:dyDescent="0.7">
      <c r="A125" s="698" t="s">
        <v>11356</v>
      </c>
      <c r="B125" s="699"/>
      <c r="C125" s="699"/>
      <c r="D125" s="699"/>
      <c r="E125" s="699"/>
      <c r="F125" s="699"/>
      <c r="G125" s="699"/>
      <c r="H125" s="699"/>
      <c r="I125" s="699"/>
      <c r="J125" s="699"/>
      <c r="K125" s="699"/>
      <c r="L125" s="699"/>
      <c r="M125" s="700"/>
      <c r="N125" s="23"/>
      <c r="O125" s="23"/>
      <c r="P125" s="23"/>
      <c r="Q125" s="29"/>
      <c r="R125" s="29"/>
      <c r="S125" s="23"/>
      <c r="T125" s="498">
        <v>55500</v>
      </c>
    </row>
    <row r="126" spans="1:20" ht="54" customHeight="1" x14ac:dyDescent="0.7">
      <c r="A126" s="698" t="s">
        <v>11356</v>
      </c>
      <c r="B126" s="699"/>
      <c r="C126" s="699"/>
      <c r="D126" s="699"/>
      <c r="E126" s="699"/>
      <c r="F126" s="699"/>
      <c r="G126" s="699"/>
      <c r="H126" s="699"/>
      <c r="I126" s="699"/>
      <c r="J126" s="699"/>
      <c r="K126" s="699"/>
      <c r="L126" s="699"/>
      <c r="M126" s="700"/>
      <c r="N126" s="23"/>
      <c r="O126" s="23"/>
      <c r="P126" s="23"/>
      <c r="Q126" s="29"/>
      <c r="R126" s="29"/>
      <c r="S126" s="23"/>
      <c r="T126" s="498">
        <v>50000</v>
      </c>
    </row>
    <row r="127" spans="1:20" ht="54" customHeight="1" x14ac:dyDescent="0.7">
      <c r="A127" s="698" t="s">
        <v>11356</v>
      </c>
      <c r="B127" s="699"/>
      <c r="C127" s="699"/>
      <c r="D127" s="699"/>
      <c r="E127" s="699"/>
      <c r="F127" s="699"/>
      <c r="G127" s="699"/>
      <c r="H127" s="699"/>
      <c r="I127" s="699"/>
      <c r="J127" s="699"/>
      <c r="K127" s="699"/>
      <c r="L127" s="699"/>
      <c r="M127" s="700"/>
      <c r="N127" s="23"/>
      <c r="O127" s="23"/>
      <c r="P127" s="23"/>
      <c r="Q127" s="29"/>
      <c r="R127" s="29"/>
      <c r="S127" s="23"/>
      <c r="T127" s="498">
        <v>50000</v>
      </c>
    </row>
    <row r="128" spans="1:20" ht="54" customHeight="1" x14ac:dyDescent="1.3">
      <c r="A128" s="679" t="s">
        <v>13349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1"/>
      <c r="N128" s="23"/>
      <c r="O128" s="23"/>
      <c r="P128" s="23"/>
      <c r="Q128" s="29"/>
      <c r="R128" s="29"/>
      <c r="S128" s="29"/>
      <c r="T128" s="127"/>
    </row>
    <row r="129" spans="1:20" ht="54" customHeight="1" x14ac:dyDescent="1.05">
      <c r="A129" s="31" t="s">
        <v>12192</v>
      </c>
      <c r="B129" s="37" t="s">
        <v>12193</v>
      </c>
      <c r="C129" s="31" t="s">
        <v>12194</v>
      </c>
      <c r="D129" s="31" t="s">
        <v>12195</v>
      </c>
      <c r="E129" s="31" t="s">
        <v>687</v>
      </c>
      <c r="F129" s="31" t="s">
        <v>123</v>
      </c>
      <c r="G129" s="31" t="s">
        <v>1127</v>
      </c>
      <c r="H129" s="31" t="s">
        <v>11366</v>
      </c>
      <c r="I129" s="38">
        <v>0</v>
      </c>
      <c r="J129" s="31" t="s">
        <v>508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9"/>
      <c r="R129" s="29"/>
      <c r="S129" s="29">
        <v>43225</v>
      </c>
      <c r="T129" s="127"/>
    </row>
    <row r="130" spans="1:20" ht="54" customHeight="1" x14ac:dyDescent="1.05">
      <c r="A130" s="31" t="s">
        <v>12196</v>
      </c>
      <c r="B130" s="37" t="s">
        <v>9748</v>
      </c>
      <c r="C130" s="31" t="s">
        <v>12197</v>
      </c>
      <c r="D130" s="31" t="s">
        <v>12198</v>
      </c>
      <c r="E130" s="31" t="s">
        <v>687</v>
      </c>
      <c r="F130" s="31" t="s">
        <v>123</v>
      </c>
      <c r="G130" s="31" t="s">
        <v>1127</v>
      </c>
      <c r="H130" s="31" t="s">
        <v>11366</v>
      </c>
      <c r="I130" s="38">
        <v>0</v>
      </c>
      <c r="J130" s="31" t="s">
        <v>508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9"/>
      <c r="R130" s="29"/>
      <c r="S130" s="29">
        <v>43225</v>
      </c>
      <c r="T130" s="127"/>
    </row>
    <row r="131" spans="1:20" ht="54" customHeight="1" x14ac:dyDescent="1.05">
      <c r="A131" s="31" t="s">
        <v>12199</v>
      </c>
      <c r="B131" s="37" t="s">
        <v>12200</v>
      </c>
      <c r="C131" s="31" t="s">
        <v>12201</v>
      </c>
      <c r="D131" s="31" t="s">
        <v>12202</v>
      </c>
      <c r="E131" s="31" t="s">
        <v>687</v>
      </c>
      <c r="F131" s="31" t="s">
        <v>123</v>
      </c>
      <c r="G131" s="31" t="s">
        <v>1127</v>
      </c>
      <c r="H131" s="31" t="s">
        <v>11366</v>
      </c>
      <c r="I131" s="38">
        <v>0</v>
      </c>
      <c r="J131" s="31" t="s">
        <v>508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9"/>
      <c r="R131" s="29"/>
      <c r="S131" s="29">
        <v>43225</v>
      </c>
      <c r="T131" s="127"/>
    </row>
    <row r="132" spans="1:20" ht="54" customHeight="1" x14ac:dyDescent="1.05">
      <c r="A132" s="31" t="s">
        <v>12203</v>
      </c>
      <c r="B132" s="37" t="s">
        <v>12204</v>
      </c>
      <c r="C132" s="31" t="s">
        <v>12205</v>
      </c>
      <c r="D132" s="31" t="s">
        <v>12206</v>
      </c>
      <c r="E132" s="31" t="s">
        <v>687</v>
      </c>
      <c r="F132" s="31" t="s">
        <v>123</v>
      </c>
      <c r="G132" s="31" t="s">
        <v>1127</v>
      </c>
      <c r="H132" s="31" t="s">
        <v>11366</v>
      </c>
      <c r="I132" s="38">
        <v>0</v>
      </c>
      <c r="J132" s="31" t="s">
        <v>508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9"/>
      <c r="R132" s="29"/>
      <c r="S132" s="29">
        <v>43225</v>
      </c>
      <c r="T132" s="127"/>
    </row>
    <row r="133" spans="1:20" ht="54" customHeight="1" x14ac:dyDescent="1.05">
      <c r="A133" s="31" t="s">
        <v>12207</v>
      </c>
      <c r="B133" s="37" t="s">
        <v>12208</v>
      </c>
      <c r="C133" s="31" t="s">
        <v>12209</v>
      </c>
      <c r="D133" s="31" t="s">
        <v>12210</v>
      </c>
      <c r="E133" s="31" t="s">
        <v>687</v>
      </c>
      <c r="F133" s="31" t="s">
        <v>123</v>
      </c>
      <c r="G133" s="31" t="s">
        <v>1127</v>
      </c>
      <c r="H133" s="31" t="s">
        <v>11366</v>
      </c>
      <c r="I133" s="38">
        <v>0</v>
      </c>
      <c r="J133" s="31" t="s">
        <v>508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9"/>
      <c r="R133" s="29"/>
      <c r="S133" s="29">
        <v>43225</v>
      </c>
      <c r="T133" s="127"/>
    </row>
    <row r="134" spans="1:20" ht="54" customHeight="1" x14ac:dyDescent="1.05">
      <c r="A134" s="31" t="s">
        <v>12211</v>
      </c>
      <c r="B134" s="37" t="s">
        <v>12212</v>
      </c>
      <c r="C134" s="31" t="s">
        <v>12213</v>
      </c>
      <c r="D134" s="31" t="s">
        <v>12214</v>
      </c>
      <c r="E134" s="31" t="s">
        <v>687</v>
      </c>
      <c r="F134" s="31" t="s">
        <v>123</v>
      </c>
      <c r="G134" s="31" t="s">
        <v>1127</v>
      </c>
      <c r="H134" s="31" t="s">
        <v>11366</v>
      </c>
      <c r="I134" s="38">
        <v>0</v>
      </c>
      <c r="J134" s="31" t="s">
        <v>508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9"/>
      <c r="R134" s="29"/>
      <c r="S134" s="29">
        <v>43225</v>
      </c>
      <c r="T134" s="127"/>
    </row>
    <row r="135" spans="1:20" ht="54" customHeight="1" x14ac:dyDescent="1.05">
      <c r="A135" s="31" t="s">
        <v>12215</v>
      </c>
      <c r="B135" s="37" t="s">
        <v>12216</v>
      </c>
      <c r="C135" s="31" t="s">
        <v>12217</v>
      </c>
      <c r="D135" s="31" t="s">
        <v>12218</v>
      </c>
      <c r="E135" s="31" t="s">
        <v>687</v>
      </c>
      <c r="F135" s="31" t="s">
        <v>123</v>
      </c>
      <c r="G135" s="31" t="s">
        <v>1127</v>
      </c>
      <c r="H135" s="31" t="s">
        <v>11366</v>
      </c>
      <c r="I135" s="38">
        <v>0</v>
      </c>
      <c r="J135" s="31" t="s">
        <v>508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9"/>
      <c r="R135" s="29"/>
      <c r="S135" s="29">
        <v>43225</v>
      </c>
      <c r="T135" s="127"/>
    </row>
    <row r="136" spans="1:20" ht="54" customHeight="1" x14ac:dyDescent="1.05">
      <c r="A136" s="31" t="s">
        <v>12219</v>
      </c>
      <c r="B136" s="37" t="s">
        <v>12220</v>
      </c>
      <c r="C136" s="31" t="s">
        <v>12221</v>
      </c>
      <c r="D136" s="31" t="s">
        <v>12222</v>
      </c>
      <c r="E136" s="31" t="s">
        <v>687</v>
      </c>
      <c r="F136" s="31" t="s">
        <v>123</v>
      </c>
      <c r="G136" s="31" t="s">
        <v>1127</v>
      </c>
      <c r="H136" s="31" t="s">
        <v>11366</v>
      </c>
      <c r="I136" s="38">
        <v>0</v>
      </c>
      <c r="J136" s="31" t="s">
        <v>508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9"/>
      <c r="R136" s="29"/>
      <c r="S136" s="29">
        <v>43225</v>
      </c>
      <c r="T136" s="127"/>
    </row>
    <row r="137" spans="1:20" ht="54" customHeight="1" x14ac:dyDescent="1.05">
      <c r="A137" s="31" t="s">
        <v>12223</v>
      </c>
      <c r="B137" s="37" t="s">
        <v>12224</v>
      </c>
      <c r="C137" s="31" t="s">
        <v>12225</v>
      </c>
      <c r="D137" s="31" t="s">
        <v>12226</v>
      </c>
      <c r="E137" s="31" t="s">
        <v>687</v>
      </c>
      <c r="F137" s="31" t="s">
        <v>123</v>
      </c>
      <c r="G137" s="31" t="s">
        <v>1127</v>
      </c>
      <c r="H137" s="31" t="s">
        <v>11366</v>
      </c>
      <c r="I137" s="38">
        <v>0</v>
      </c>
      <c r="J137" s="31" t="s">
        <v>508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9"/>
      <c r="R137" s="29"/>
      <c r="S137" s="29">
        <v>43225</v>
      </c>
      <c r="T137" s="127"/>
    </row>
    <row r="138" spans="1:20" ht="54" customHeight="1" x14ac:dyDescent="1.05">
      <c r="A138" s="31" t="s">
        <v>12227</v>
      </c>
      <c r="B138" s="37" t="s">
        <v>12228</v>
      </c>
      <c r="C138" s="31" t="s">
        <v>12229</v>
      </c>
      <c r="D138" s="31" t="s">
        <v>12230</v>
      </c>
      <c r="E138" s="31" t="s">
        <v>687</v>
      </c>
      <c r="F138" s="31" t="s">
        <v>123</v>
      </c>
      <c r="G138" s="31" t="s">
        <v>1127</v>
      </c>
      <c r="H138" s="31" t="s">
        <v>11366</v>
      </c>
      <c r="I138" s="38">
        <v>0</v>
      </c>
      <c r="J138" s="31" t="s">
        <v>508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9"/>
      <c r="R138" s="29"/>
      <c r="S138" s="29">
        <v>43225</v>
      </c>
      <c r="T138" s="127"/>
    </row>
    <row r="139" spans="1:20" ht="54" customHeight="1" x14ac:dyDescent="1.05">
      <c r="A139" s="31" t="s">
        <v>12231</v>
      </c>
      <c r="B139" s="37" t="s">
        <v>12232</v>
      </c>
      <c r="C139" s="31" t="s">
        <v>12233</v>
      </c>
      <c r="D139" s="31" t="s">
        <v>12234</v>
      </c>
      <c r="E139" s="31" t="s">
        <v>687</v>
      </c>
      <c r="F139" s="31" t="s">
        <v>123</v>
      </c>
      <c r="G139" s="31" t="s">
        <v>1127</v>
      </c>
      <c r="H139" s="31" t="s">
        <v>11366</v>
      </c>
      <c r="I139" s="38">
        <v>0</v>
      </c>
      <c r="J139" s="31" t="s">
        <v>508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9"/>
      <c r="R139" s="29"/>
      <c r="S139" s="29">
        <v>43225</v>
      </c>
      <c r="T139" s="127"/>
    </row>
    <row r="140" spans="1:20" ht="54" customHeight="1" x14ac:dyDescent="1.05">
      <c r="A140" s="31" t="s">
        <v>12235</v>
      </c>
      <c r="B140" s="37" t="s">
        <v>11493</v>
      </c>
      <c r="C140" s="31" t="s">
        <v>12236</v>
      </c>
      <c r="D140" s="31" t="s">
        <v>12237</v>
      </c>
      <c r="E140" s="31" t="s">
        <v>687</v>
      </c>
      <c r="F140" s="31" t="s">
        <v>123</v>
      </c>
      <c r="G140" s="31" t="s">
        <v>1127</v>
      </c>
      <c r="H140" s="31" t="s">
        <v>11366</v>
      </c>
      <c r="I140" s="38">
        <v>0</v>
      </c>
      <c r="J140" s="31" t="s">
        <v>508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9"/>
      <c r="R140" s="29"/>
      <c r="S140" s="29">
        <v>43225</v>
      </c>
      <c r="T140" s="127"/>
    </row>
    <row r="141" spans="1:20" ht="54" customHeight="1" x14ac:dyDescent="1.05">
      <c r="A141" s="31" t="s">
        <v>12238</v>
      </c>
      <c r="B141" s="37" t="s">
        <v>12239</v>
      </c>
      <c r="C141" s="31" t="s">
        <v>12240</v>
      </c>
      <c r="D141" s="31" t="s">
        <v>12241</v>
      </c>
      <c r="E141" s="31" t="s">
        <v>687</v>
      </c>
      <c r="F141" s="31" t="s">
        <v>123</v>
      </c>
      <c r="G141" s="31" t="s">
        <v>1127</v>
      </c>
      <c r="H141" s="31" t="s">
        <v>11366</v>
      </c>
      <c r="I141" s="38">
        <v>0</v>
      </c>
      <c r="J141" s="31" t="s">
        <v>508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9"/>
      <c r="R141" s="29"/>
      <c r="S141" s="29">
        <v>43225</v>
      </c>
      <c r="T141" s="127"/>
    </row>
    <row r="142" spans="1:20" ht="54" customHeight="1" x14ac:dyDescent="1.05">
      <c r="A142" s="31" t="s">
        <v>12242</v>
      </c>
      <c r="B142" s="37" t="s">
        <v>12243</v>
      </c>
      <c r="C142" s="31" t="s">
        <v>12244</v>
      </c>
      <c r="D142" s="31" t="s">
        <v>12245</v>
      </c>
      <c r="E142" s="31" t="s">
        <v>687</v>
      </c>
      <c r="F142" s="31" t="s">
        <v>123</v>
      </c>
      <c r="G142" s="31" t="s">
        <v>1127</v>
      </c>
      <c r="H142" s="31" t="s">
        <v>11366</v>
      </c>
      <c r="I142" s="38">
        <v>0</v>
      </c>
      <c r="J142" s="31" t="s">
        <v>508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9"/>
      <c r="R142" s="29"/>
      <c r="S142" s="29">
        <v>43225</v>
      </c>
      <c r="T142" s="127"/>
    </row>
    <row r="143" spans="1:20" ht="54" customHeight="1" x14ac:dyDescent="1.05">
      <c r="A143" s="31" t="s">
        <v>12246</v>
      </c>
      <c r="B143" s="37" t="s">
        <v>12247</v>
      </c>
      <c r="C143" s="31" t="s">
        <v>12248</v>
      </c>
      <c r="D143" s="31" t="s">
        <v>12249</v>
      </c>
      <c r="E143" s="31" t="s">
        <v>687</v>
      </c>
      <c r="F143" s="31" t="s">
        <v>123</v>
      </c>
      <c r="G143" s="31" t="s">
        <v>1127</v>
      </c>
      <c r="H143" s="31" t="s">
        <v>11366</v>
      </c>
      <c r="I143" s="38">
        <v>0</v>
      </c>
      <c r="J143" s="31" t="s">
        <v>508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9"/>
      <c r="R143" s="29"/>
      <c r="S143" s="29">
        <v>43225</v>
      </c>
      <c r="T143" s="127"/>
    </row>
    <row r="144" spans="1:20" ht="54" customHeight="1" x14ac:dyDescent="1.05">
      <c r="A144" s="206" t="s">
        <v>12250</v>
      </c>
      <c r="B144" s="331" t="s">
        <v>12251</v>
      </c>
      <c r="C144" s="330" t="s">
        <v>12252</v>
      </c>
      <c r="D144" s="330" t="s">
        <v>12253</v>
      </c>
      <c r="E144" s="330" t="s">
        <v>687</v>
      </c>
      <c r="F144" s="330" t="s">
        <v>123</v>
      </c>
      <c r="G144" s="330" t="s">
        <v>1127</v>
      </c>
      <c r="H144" s="330" t="s">
        <v>11366</v>
      </c>
      <c r="I144" s="332">
        <v>0</v>
      </c>
      <c r="J144" s="330" t="s">
        <v>508</v>
      </c>
      <c r="K144" s="330" t="s">
        <v>105</v>
      </c>
      <c r="L144" s="330" t="s">
        <v>106</v>
      </c>
      <c r="M144" s="330" t="s">
        <v>995</v>
      </c>
      <c r="N144" s="23"/>
      <c r="O144" s="23"/>
      <c r="P144" s="23"/>
      <c r="Q144" s="29"/>
      <c r="R144" s="29"/>
      <c r="S144" s="29">
        <v>43225</v>
      </c>
      <c r="T144" s="127"/>
    </row>
    <row r="145" spans="1:20" ht="54" customHeight="1" x14ac:dyDescent="1.05">
      <c r="A145" s="31" t="s">
        <v>12254</v>
      </c>
      <c r="B145" s="37" t="s">
        <v>12255</v>
      </c>
      <c r="C145" s="31" t="s">
        <v>12256</v>
      </c>
      <c r="D145" s="31" t="s">
        <v>12257</v>
      </c>
      <c r="E145" s="31" t="s">
        <v>687</v>
      </c>
      <c r="F145" s="31" t="s">
        <v>123</v>
      </c>
      <c r="G145" s="31" t="s">
        <v>1127</v>
      </c>
      <c r="H145" s="31" t="s">
        <v>11366</v>
      </c>
      <c r="I145" s="38">
        <v>0</v>
      </c>
      <c r="J145" s="31" t="s">
        <v>508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9"/>
      <c r="R145" s="29"/>
      <c r="S145" s="29">
        <v>43225</v>
      </c>
      <c r="T145" s="127"/>
    </row>
    <row r="146" spans="1:20" ht="54" customHeight="1" x14ac:dyDescent="1.05">
      <c r="A146" s="31" t="s">
        <v>12258</v>
      </c>
      <c r="B146" s="37" t="s">
        <v>12259</v>
      </c>
      <c r="C146" s="31" t="s">
        <v>12260</v>
      </c>
      <c r="D146" s="31" t="s">
        <v>12261</v>
      </c>
      <c r="E146" s="31" t="s">
        <v>687</v>
      </c>
      <c r="F146" s="31" t="s">
        <v>123</v>
      </c>
      <c r="G146" s="31" t="s">
        <v>1127</v>
      </c>
      <c r="H146" s="31" t="s">
        <v>11366</v>
      </c>
      <c r="I146" s="38">
        <v>0</v>
      </c>
      <c r="J146" s="31" t="s">
        <v>508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9"/>
      <c r="R146" s="29"/>
      <c r="S146" s="29">
        <v>43225</v>
      </c>
      <c r="T146" s="127"/>
    </row>
    <row r="147" spans="1:20" ht="54" customHeight="1" x14ac:dyDescent="1.05">
      <c r="A147" s="31" t="s">
        <v>12262</v>
      </c>
      <c r="B147" s="37" t="s">
        <v>12263</v>
      </c>
      <c r="C147" s="31" t="s">
        <v>12264</v>
      </c>
      <c r="D147" s="31" t="s">
        <v>12265</v>
      </c>
      <c r="E147" s="31" t="s">
        <v>687</v>
      </c>
      <c r="F147" s="31" t="s">
        <v>123</v>
      </c>
      <c r="G147" s="31" t="s">
        <v>1127</v>
      </c>
      <c r="H147" s="31" t="s">
        <v>11366</v>
      </c>
      <c r="I147" s="38">
        <v>0</v>
      </c>
      <c r="J147" s="31" t="s">
        <v>508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9"/>
      <c r="R147" s="29"/>
      <c r="S147" s="29">
        <v>43225</v>
      </c>
      <c r="T147" s="127"/>
    </row>
    <row r="148" spans="1:20" ht="54" customHeight="1" x14ac:dyDescent="1.05">
      <c r="A148" s="31" t="s">
        <v>12266</v>
      </c>
      <c r="B148" s="37" t="s">
        <v>11117</v>
      </c>
      <c r="C148" s="31" t="s">
        <v>12267</v>
      </c>
      <c r="D148" s="31" t="s">
        <v>12268</v>
      </c>
      <c r="E148" s="31" t="s">
        <v>687</v>
      </c>
      <c r="F148" s="31" t="s">
        <v>123</v>
      </c>
      <c r="G148" s="31" t="s">
        <v>1127</v>
      </c>
      <c r="H148" s="31" t="s">
        <v>11366</v>
      </c>
      <c r="I148" s="38">
        <v>0</v>
      </c>
      <c r="J148" s="31" t="s">
        <v>508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9"/>
      <c r="R148" s="29"/>
      <c r="S148" s="29">
        <v>43225</v>
      </c>
      <c r="T148" s="127"/>
    </row>
    <row r="149" spans="1:20" ht="54" customHeight="1" x14ac:dyDescent="1.05">
      <c r="A149" s="31" t="s">
        <v>12269</v>
      </c>
      <c r="B149" s="37" t="s">
        <v>864</v>
      </c>
      <c r="C149" s="31" t="s">
        <v>12270</v>
      </c>
      <c r="D149" s="31" t="s">
        <v>12271</v>
      </c>
      <c r="E149" s="31" t="s">
        <v>687</v>
      </c>
      <c r="F149" s="31" t="s">
        <v>123</v>
      </c>
      <c r="G149" s="31" t="s">
        <v>1127</v>
      </c>
      <c r="H149" s="31" t="s">
        <v>11366</v>
      </c>
      <c r="I149" s="38">
        <v>0</v>
      </c>
      <c r="J149" s="31" t="s">
        <v>508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9"/>
      <c r="R149" s="29"/>
      <c r="S149" s="29">
        <v>43225</v>
      </c>
      <c r="T149" s="127"/>
    </row>
    <row r="150" spans="1:20" ht="54" customHeight="1" x14ac:dyDescent="1.05">
      <c r="A150" s="31" t="s">
        <v>12272</v>
      </c>
      <c r="B150" s="37" t="s">
        <v>12273</v>
      </c>
      <c r="C150" s="31" t="s">
        <v>12274</v>
      </c>
      <c r="D150" s="31" t="s">
        <v>12275</v>
      </c>
      <c r="E150" s="31" t="s">
        <v>687</v>
      </c>
      <c r="F150" s="31" t="s">
        <v>123</v>
      </c>
      <c r="G150" s="31" t="s">
        <v>1127</v>
      </c>
      <c r="H150" s="31" t="s">
        <v>11366</v>
      </c>
      <c r="I150" s="38">
        <v>0</v>
      </c>
      <c r="J150" s="31" t="s">
        <v>508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9"/>
      <c r="R150" s="29"/>
      <c r="S150" s="29">
        <v>43225</v>
      </c>
      <c r="T150" s="127"/>
    </row>
    <row r="151" spans="1:20" ht="54" customHeight="1" x14ac:dyDescent="1.05">
      <c r="A151" s="31" t="s">
        <v>12276</v>
      </c>
      <c r="B151" s="37" t="s">
        <v>12277</v>
      </c>
      <c r="C151" s="31" t="s">
        <v>12278</v>
      </c>
      <c r="D151" s="31" t="s">
        <v>12279</v>
      </c>
      <c r="E151" s="31" t="s">
        <v>687</v>
      </c>
      <c r="F151" s="31" t="s">
        <v>123</v>
      </c>
      <c r="G151" s="31" t="s">
        <v>1127</v>
      </c>
      <c r="H151" s="31" t="s">
        <v>11366</v>
      </c>
      <c r="I151" s="38">
        <v>0</v>
      </c>
      <c r="J151" s="31" t="s">
        <v>508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9"/>
      <c r="R151" s="29"/>
      <c r="S151" s="29">
        <v>43225</v>
      </c>
      <c r="T151" s="127"/>
    </row>
    <row r="152" spans="1:20" ht="54" customHeight="1" x14ac:dyDescent="1.05">
      <c r="A152" s="31" t="s">
        <v>12280</v>
      </c>
      <c r="B152" s="37" t="s">
        <v>3078</v>
      </c>
      <c r="C152" s="31" t="s">
        <v>12281</v>
      </c>
      <c r="D152" s="31" t="s">
        <v>12282</v>
      </c>
      <c r="E152" s="31" t="s">
        <v>687</v>
      </c>
      <c r="F152" s="31" t="s">
        <v>123</v>
      </c>
      <c r="G152" s="31" t="s">
        <v>1127</v>
      </c>
      <c r="H152" s="31" t="s">
        <v>11366</v>
      </c>
      <c r="I152" s="38">
        <v>0</v>
      </c>
      <c r="J152" s="31" t="s">
        <v>508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9"/>
      <c r="R152" s="29"/>
      <c r="S152" s="29">
        <v>43225</v>
      </c>
      <c r="T152" s="127"/>
    </row>
    <row r="153" spans="1:20" ht="54" customHeight="1" x14ac:dyDescent="1.05">
      <c r="A153" s="31" t="s">
        <v>12283</v>
      </c>
      <c r="B153" s="37" t="s">
        <v>12284</v>
      </c>
      <c r="C153" s="31" t="s">
        <v>12285</v>
      </c>
      <c r="D153" s="31" t="s">
        <v>12286</v>
      </c>
      <c r="E153" s="31" t="s">
        <v>687</v>
      </c>
      <c r="F153" s="31" t="s">
        <v>123</v>
      </c>
      <c r="G153" s="31" t="s">
        <v>1127</v>
      </c>
      <c r="H153" s="31" t="s">
        <v>11366</v>
      </c>
      <c r="I153" s="38">
        <v>0</v>
      </c>
      <c r="J153" s="31" t="s">
        <v>508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9"/>
      <c r="R153" s="29"/>
      <c r="S153" s="29">
        <v>43225</v>
      </c>
      <c r="T153" s="127"/>
    </row>
    <row r="154" spans="1:20" ht="54" customHeight="1" x14ac:dyDescent="1.05">
      <c r="A154" s="31" t="s">
        <v>12287</v>
      </c>
      <c r="B154" s="37" t="s">
        <v>12288</v>
      </c>
      <c r="C154" s="31" t="s">
        <v>12289</v>
      </c>
      <c r="D154" s="31" t="s">
        <v>12290</v>
      </c>
      <c r="E154" s="31" t="s">
        <v>687</v>
      </c>
      <c r="F154" s="31" t="s">
        <v>123</v>
      </c>
      <c r="G154" s="31" t="s">
        <v>1127</v>
      </c>
      <c r="H154" s="31" t="s">
        <v>11366</v>
      </c>
      <c r="I154" s="38">
        <v>0</v>
      </c>
      <c r="J154" s="31" t="s">
        <v>508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9"/>
      <c r="R154" s="29"/>
      <c r="S154" s="29">
        <v>43225</v>
      </c>
      <c r="T154" s="127"/>
    </row>
    <row r="155" spans="1:20" ht="54" customHeight="1" x14ac:dyDescent="1.05">
      <c r="A155" s="31" t="s">
        <v>12291</v>
      </c>
      <c r="B155" s="37" t="s">
        <v>1096</v>
      </c>
      <c r="C155" s="31" t="s">
        <v>12292</v>
      </c>
      <c r="D155" s="31" t="s">
        <v>12293</v>
      </c>
      <c r="E155" s="31" t="s">
        <v>687</v>
      </c>
      <c r="F155" s="31" t="s">
        <v>123</v>
      </c>
      <c r="G155" s="31" t="s">
        <v>1127</v>
      </c>
      <c r="H155" s="31" t="s">
        <v>11366</v>
      </c>
      <c r="I155" s="38">
        <v>0</v>
      </c>
      <c r="J155" s="31" t="s">
        <v>508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9"/>
      <c r="R155" s="29"/>
      <c r="S155" s="29">
        <v>43225</v>
      </c>
      <c r="T155" s="127"/>
    </row>
    <row r="156" spans="1:20" ht="54" customHeight="1" x14ac:dyDescent="1.05">
      <c r="A156" s="31" t="s">
        <v>12294</v>
      </c>
      <c r="B156" s="37" t="s">
        <v>12295</v>
      </c>
      <c r="C156" s="31" t="s">
        <v>12296</v>
      </c>
      <c r="D156" s="31" t="s">
        <v>12297</v>
      </c>
      <c r="E156" s="31" t="s">
        <v>687</v>
      </c>
      <c r="F156" s="31" t="s">
        <v>123</v>
      </c>
      <c r="G156" s="31" t="s">
        <v>1127</v>
      </c>
      <c r="H156" s="31" t="s">
        <v>11366</v>
      </c>
      <c r="I156" s="38">
        <v>0</v>
      </c>
      <c r="J156" s="31" t="s">
        <v>508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9"/>
      <c r="R156" s="29"/>
      <c r="S156" s="29">
        <v>43225</v>
      </c>
      <c r="T156" s="127"/>
    </row>
    <row r="157" spans="1:20" ht="54" customHeight="1" x14ac:dyDescent="1.05">
      <c r="A157" s="31" t="s">
        <v>12298</v>
      </c>
      <c r="B157" s="37" t="s">
        <v>940</v>
      </c>
      <c r="C157" s="31" t="s">
        <v>12299</v>
      </c>
      <c r="D157" s="31" t="s">
        <v>12300</v>
      </c>
      <c r="E157" s="31" t="s">
        <v>687</v>
      </c>
      <c r="F157" s="31" t="s">
        <v>123</v>
      </c>
      <c r="G157" s="31" t="s">
        <v>1127</v>
      </c>
      <c r="H157" s="31" t="s">
        <v>11366</v>
      </c>
      <c r="I157" s="38">
        <v>0</v>
      </c>
      <c r="J157" s="31" t="s">
        <v>508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9"/>
      <c r="R157" s="29"/>
      <c r="S157" s="29">
        <v>43225</v>
      </c>
      <c r="T157" s="127"/>
    </row>
    <row r="158" spans="1:20" ht="54" customHeight="1" x14ac:dyDescent="1.05">
      <c r="A158" s="31" t="s">
        <v>12301</v>
      </c>
      <c r="B158" s="37" t="s">
        <v>12302</v>
      </c>
      <c r="C158" s="31" t="s">
        <v>12303</v>
      </c>
      <c r="D158" s="31" t="s">
        <v>12304</v>
      </c>
      <c r="E158" s="31" t="s">
        <v>687</v>
      </c>
      <c r="F158" s="31" t="s">
        <v>123</v>
      </c>
      <c r="G158" s="31" t="s">
        <v>1127</v>
      </c>
      <c r="H158" s="31" t="s">
        <v>11366</v>
      </c>
      <c r="I158" s="38">
        <v>0</v>
      </c>
      <c r="J158" s="31" t="s">
        <v>508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9"/>
      <c r="R158" s="29"/>
      <c r="S158" s="29">
        <v>43225</v>
      </c>
      <c r="T158" s="127"/>
    </row>
    <row r="159" spans="1:20" ht="54" customHeight="1" x14ac:dyDescent="1.05">
      <c r="A159" s="31" t="s">
        <v>12305</v>
      </c>
      <c r="B159" s="37" t="s">
        <v>11805</v>
      </c>
      <c r="C159" s="31" t="s">
        <v>12306</v>
      </c>
      <c r="D159" s="31" t="s">
        <v>12307</v>
      </c>
      <c r="E159" s="31" t="s">
        <v>687</v>
      </c>
      <c r="F159" s="31" t="s">
        <v>123</v>
      </c>
      <c r="G159" s="31" t="s">
        <v>1127</v>
      </c>
      <c r="H159" s="31" t="s">
        <v>11366</v>
      </c>
      <c r="I159" s="38">
        <v>0</v>
      </c>
      <c r="J159" s="31" t="s">
        <v>508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9"/>
      <c r="R159" s="29"/>
      <c r="S159" s="29">
        <v>43225</v>
      </c>
      <c r="T159" s="127"/>
    </row>
    <row r="160" spans="1:20" ht="54" customHeight="1" x14ac:dyDescent="1.05">
      <c r="A160" s="31" t="s">
        <v>12308</v>
      </c>
      <c r="B160" s="37" t="s">
        <v>2758</v>
      </c>
      <c r="C160" s="31" t="s">
        <v>12309</v>
      </c>
      <c r="D160" s="31" t="s">
        <v>12310</v>
      </c>
      <c r="E160" s="31" t="s">
        <v>687</v>
      </c>
      <c r="F160" s="31" t="s">
        <v>123</v>
      </c>
      <c r="G160" s="31" t="s">
        <v>1127</v>
      </c>
      <c r="H160" s="31" t="s">
        <v>11366</v>
      </c>
      <c r="I160" s="38">
        <v>0</v>
      </c>
      <c r="J160" s="31" t="s">
        <v>508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9"/>
      <c r="R160" s="29"/>
      <c r="S160" s="29">
        <v>43225</v>
      </c>
      <c r="T160" s="127"/>
    </row>
    <row r="161" spans="1:20" ht="54" customHeight="1" x14ac:dyDescent="1.05">
      <c r="A161" s="31" t="s">
        <v>12311</v>
      </c>
      <c r="B161" s="37" t="s">
        <v>3781</v>
      </c>
      <c r="C161" s="31" t="s">
        <v>12312</v>
      </c>
      <c r="D161" s="31" t="s">
        <v>12313</v>
      </c>
      <c r="E161" s="31" t="s">
        <v>687</v>
      </c>
      <c r="F161" s="31" t="s">
        <v>123</v>
      </c>
      <c r="G161" s="31" t="s">
        <v>1127</v>
      </c>
      <c r="H161" s="31" t="s">
        <v>11366</v>
      </c>
      <c r="I161" s="38">
        <v>0</v>
      </c>
      <c r="J161" s="31" t="s">
        <v>508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9"/>
      <c r="R161" s="29"/>
      <c r="S161" s="29">
        <v>43225</v>
      </c>
      <c r="T161" s="127"/>
    </row>
    <row r="162" spans="1:20" ht="54" customHeight="1" x14ac:dyDescent="1.05">
      <c r="A162" s="31" t="s">
        <v>12314</v>
      </c>
      <c r="B162" s="37" t="s">
        <v>12315</v>
      </c>
      <c r="C162" s="31" t="s">
        <v>12316</v>
      </c>
      <c r="D162" s="31" t="s">
        <v>12317</v>
      </c>
      <c r="E162" s="31" t="s">
        <v>687</v>
      </c>
      <c r="F162" s="31" t="s">
        <v>123</v>
      </c>
      <c r="G162" s="31" t="s">
        <v>1127</v>
      </c>
      <c r="H162" s="31" t="s">
        <v>11366</v>
      </c>
      <c r="I162" s="38">
        <v>0</v>
      </c>
      <c r="J162" s="31" t="s">
        <v>508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9"/>
      <c r="R162" s="29"/>
      <c r="S162" s="29">
        <v>43225</v>
      </c>
      <c r="T162" s="127"/>
    </row>
    <row r="163" spans="1:20" ht="54" customHeight="1" x14ac:dyDescent="1.05">
      <c r="A163" s="31" t="s">
        <v>12318</v>
      </c>
      <c r="B163" s="37" t="s">
        <v>12319</v>
      </c>
      <c r="C163" s="31" t="s">
        <v>12320</v>
      </c>
      <c r="D163" s="31" t="s">
        <v>12321</v>
      </c>
      <c r="E163" s="31" t="s">
        <v>687</v>
      </c>
      <c r="F163" s="31" t="s">
        <v>123</v>
      </c>
      <c r="G163" s="31" t="s">
        <v>1127</v>
      </c>
      <c r="H163" s="31" t="s">
        <v>11366</v>
      </c>
      <c r="I163" s="38">
        <v>0</v>
      </c>
      <c r="J163" s="31" t="s">
        <v>508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9"/>
      <c r="R163" s="29"/>
      <c r="S163" s="29">
        <v>43225</v>
      </c>
      <c r="T163" s="127"/>
    </row>
    <row r="164" spans="1:20" ht="54" customHeight="1" x14ac:dyDescent="1.05">
      <c r="A164" s="31" t="s">
        <v>12322</v>
      </c>
      <c r="B164" s="37" t="s">
        <v>12323</v>
      </c>
      <c r="C164" s="31" t="s">
        <v>12324</v>
      </c>
      <c r="D164" s="31" t="s">
        <v>12325</v>
      </c>
      <c r="E164" s="31" t="s">
        <v>687</v>
      </c>
      <c r="F164" s="31" t="s">
        <v>123</v>
      </c>
      <c r="G164" s="31" t="s">
        <v>1127</v>
      </c>
      <c r="H164" s="31" t="s">
        <v>11366</v>
      </c>
      <c r="I164" s="38">
        <v>0</v>
      </c>
      <c r="J164" s="31" t="s">
        <v>508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9"/>
      <c r="R164" s="29"/>
      <c r="S164" s="29">
        <v>43225</v>
      </c>
      <c r="T164" s="127"/>
    </row>
    <row r="165" spans="1:20" ht="54" customHeight="1" x14ac:dyDescent="1.05">
      <c r="A165" s="31" t="s">
        <v>12326</v>
      </c>
      <c r="B165" s="37" t="s">
        <v>3034</v>
      </c>
      <c r="C165" s="31" t="s">
        <v>12327</v>
      </c>
      <c r="D165" s="31" t="s">
        <v>12328</v>
      </c>
      <c r="E165" s="31" t="s">
        <v>687</v>
      </c>
      <c r="F165" s="31" t="s">
        <v>123</v>
      </c>
      <c r="G165" s="31" t="s">
        <v>1127</v>
      </c>
      <c r="H165" s="31" t="s">
        <v>11366</v>
      </c>
      <c r="I165" s="38">
        <v>0</v>
      </c>
      <c r="J165" s="31" t="s">
        <v>508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9"/>
      <c r="R165" s="29"/>
      <c r="S165" s="29">
        <v>43225</v>
      </c>
      <c r="T165" s="127"/>
    </row>
    <row r="166" spans="1:20" ht="54" customHeight="1" x14ac:dyDescent="1.05">
      <c r="A166" s="31" t="s">
        <v>12329</v>
      </c>
      <c r="B166" s="37" t="s">
        <v>12330</v>
      </c>
      <c r="C166" s="31" t="s">
        <v>12331</v>
      </c>
      <c r="D166" s="31" t="s">
        <v>12332</v>
      </c>
      <c r="E166" s="31" t="s">
        <v>687</v>
      </c>
      <c r="F166" s="31" t="s">
        <v>123</v>
      </c>
      <c r="G166" s="31" t="s">
        <v>1127</v>
      </c>
      <c r="H166" s="31" t="s">
        <v>11366</v>
      </c>
      <c r="I166" s="38">
        <v>0</v>
      </c>
      <c r="J166" s="31" t="s">
        <v>508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9"/>
      <c r="R166" s="29"/>
      <c r="S166" s="29">
        <v>43225</v>
      </c>
      <c r="T166" s="127"/>
    </row>
    <row r="167" spans="1:20" ht="54" customHeight="1" x14ac:dyDescent="1.05">
      <c r="A167" s="31" t="s">
        <v>12333</v>
      </c>
      <c r="B167" s="37" t="s">
        <v>12334</v>
      </c>
      <c r="C167" s="31" t="s">
        <v>12335</v>
      </c>
      <c r="D167" s="31" t="s">
        <v>12336</v>
      </c>
      <c r="E167" s="31" t="s">
        <v>687</v>
      </c>
      <c r="F167" s="31" t="s">
        <v>123</v>
      </c>
      <c r="G167" s="31" t="s">
        <v>1127</v>
      </c>
      <c r="H167" s="31" t="s">
        <v>11366</v>
      </c>
      <c r="I167" s="38">
        <v>0</v>
      </c>
      <c r="J167" s="31" t="s">
        <v>508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29"/>
      <c r="S167" s="29">
        <v>43225</v>
      </c>
      <c r="T167" s="127"/>
    </row>
    <row r="168" spans="1:20" ht="54" customHeight="1" x14ac:dyDescent="1.05">
      <c r="A168" s="31" t="s">
        <v>12337</v>
      </c>
      <c r="B168" s="37" t="s">
        <v>12338</v>
      </c>
      <c r="C168" s="31" t="s">
        <v>12339</v>
      </c>
      <c r="D168" s="31" t="s">
        <v>12340</v>
      </c>
      <c r="E168" s="31" t="s">
        <v>687</v>
      </c>
      <c r="F168" s="31" t="s">
        <v>123</v>
      </c>
      <c r="G168" s="31" t="s">
        <v>1127</v>
      </c>
      <c r="H168" s="31" t="s">
        <v>11366</v>
      </c>
      <c r="I168" s="38">
        <v>0</v>
      </c>
      <c r="J168" s="31" t="s">
        <v>508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29"/>
      <c r="S168" s="29">
        <v>43225</v>
      </c>
      <c r="T168" s="127"/>
    </row>
    <row r="169" spans="1:20" ht="54" customHeight="1" x14ac:dyDescent="1.05">
      <c r="A169" s="31" t="s">
        <v>12341</v>
      </c>
      <c r="B169" s="37" t="s">
        <v>12342</v>
      </c>
      <c r="C169" s="31" t="s">
        <v>12343</v>
      </c>
      <c r="D169" s="31" t="s">
        <v>12344</v>
      </c>
      <c r="E169" s="31" t="s">
        <v>687</v>
      </c>
      <c r="F169" s="31" t="s">
        <v>123</v>
      </c>
      <c r="G169" s="31" t="s">
        <v>1127</v>
      </c>
      <c r="H169" s="31" t="s">
        <v>11366</v>
      </c>
      <c r="I169" s="38">
        <v>0</v>
      </c>
      <c r="J169" s="31" t="s">
        <v>508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9"/>
      <c r="R169" s="29"/>
      <c r="S169" s="29">
        <v>43225</v>
      </c>
      <c r="T169" s="127"/>
    </row>
    <row r="170" spans="1:20" ht="54" customHeight="1" x14ac:dyDescent="1.05">
      <c r="A170" s="31" t="s">
        <v>12345</v>
      </c>
      <c r="B170" s="37" t="s">
        <v>12346</v>
      </c>
      <c r="C170" s="31" t="s">
        <v>12347</v>
      </c>
      <c r="D170" s="31" t="s">
        <v>12348</v>
      </c>
      <c r="E170" s="31" t="s">
        <v>687</v>
      </c>
      <c r="F170" s="31" t="s">
        <v>123</v>
      </c>
      <c r="G170" s="31" t="s">
        <v>1127</v>
      </c>
      <c r="H170" s="31" t="s">
        <v>11366</v>
      </c>
      <c r="I170" s="38">
        <v>0</v>
      </c>
      <c r="J170" s="31" t="s">
        <v>508</v>
      </c>
      <c r="K170" s="31" t="s">
        <v>105</v>
      </c>
      <c r="L170" s="31" t="s">
        <v>106</v>
      </c>
      <c r="M170" s="31" t="s">
        <v>995</v>
      </c>
      <c r="N170" s="23"/>
      <c r="O170" s="23"/>
      <c r="P170" s="23"/>
      <c r="Q170" s="29"/>
      <c r="R170" s="29"/>
      <c r="S170" s="29">
        <v>43225</v>
      </c>
      <c r="T170" s="127"/>
    </row>
    <row r="171" spans="1:20" ht="54" customHeight="1" x14ac:dyDescent="1.05">
      <c r="A171" s="31" t="s">
        <v>12349</v>
      </c>
      <c r="B171" s="37" t="s">
        <v>11485</v>
      </c>
      <c r="C171" s="31" t="s">
        <v>12350</v>
      </c>
      <c r="D171" s="31" t="s">
        <v>12351</v>
      </c>
      <c r="E171" s="31" t="s">
        <v>687</v>
      </c>
      <c r="F171" s="31" t="s">
        <v>123</v>
      </c>
      <c r="G171" s="31" t="s">
        <v>1127</v>
      </c>
      <c r="H171" s="31" t="s">
        <v>11366</v>
      </c>
      <c r="I171" s="38">
        <v>0</v>
      </c>
      <c r="J171" s="31" t="s">
        <v>508</v>
      </c>
      <c r="K171" s="31" t="s">
        <v>105</v>
      </c>
      <c r="L171" s="31" t="s">
        <v>106</v>
      </c>
      <c r="M171" s="31" t="s">
        <v>995</v>
      </c>
      <c r="N171" s="23"/>
      <c r="O171" s="23"/>
      <c r="P171" s="23"/>
      <c r="Q171" s="29"/>
      <c r="R171" s="29"/>
      <c r="S171" s="29">
        <v>43225</v>
      </c>
      <c r="T171" s="127"/>
    </row>
    <row r="172" spans="1:20" ht="54" customHeight="1" x14ac:dyDescent="1.05">
      <c r="A172" s="31" t="s">
        <v>12352</v>
      </c>
      <c r="B172" s="37" t="s">
        <v>12353</v>
      </c>
      <c r="C172" s="31" t="s">
        <v>12354</v>
      </c>
      <c r="D172" s="31" t="s">
        <v>12355</v>
      </c>
      <c r="E172" s="31" t="s">
        <v>687</v>
      </c>
      <c r="F172" s="31" t="s">
        <v>123</v>
      </c>
      <c r="G172" s="31" t="s">
        <v>1127</v>
      </c>
      <c r="H172" s="31" t="s">
        <v>11366</v>
      </c>
      <c r="I172" s="38">
        <v>0</v>
      </c>
      <c r="J172" s="31" t="s">
        <v>508</v>
      </c>
      <c r="K172" s="31" t="s">
        <v>105</v>
      </c>
      <c r="L172" s="31" t="s">
        <v>106</v>
      </c>
      <c r="M172" s="31" t="s">
        <v>995</v>
      </c>
      <c r="N172" s="23"/>
      <c r="O172" s="23"/>
      <c r="P172" s="23"/>
      <c r="Q172" s="29"/>
      <c r="R172" s="29"/>
      <c r="S172" s="29">
        <v>43225</v>
      </c>
      <c r="T172" s="127"/>
    </row>
    <row r="173" spans="1:20" ht="54" customHeight="1" x14ac:dyDescent="1.05">
      <c r="A173" s="31" t="s">
        <v>12356</v>
      </c>
      <c r="B173" s="37" t="s">
        <v>12357</v>
      </c>
      <c r="C173" s="31" t="s">
        <v>12358</v>
      </c>
      <c r="D173" s="31" t="s">
        <v>12359</v>
      </c>
      <c r="E173" s="31" t="s">
        <v>687</v>
      </c>
      <c r="F173" s="31" t="s">
        <v>123</v>
      </c>
      <c r="G173" s="31" t="s">
        <v>1127</v>
      </c>
      <c r="H173" s="31" t="s">
        <v>11366</v>
      </c>
      <c r="I173" s="38">
        <v>0</v>
      </c>
      <c r="J173" s="31" t="s">
        <v>508</v>
      </c>
      <c r="K173" s="31" t="s">
        <v>105</v>
      </c>
      <c r="L173" s="31" t="s">
        <v>106</v>
      </c>
      <c r="M173" s="31" t="s">
        <v>995</v>
      </c>
      <c r="N173" s="23"/>
      <c r="O173" s="23"/>
      <c r="P173" s="23"/>
      <c r="Q173" s="29"/>
      <c r="R173" s="29"/>
      <c r="S173" s="29">
        <v>43225</v>
      </c>
      <c r="T173" s="127"/>
    </row>
    <row r="174" spans="1:20" ht="54" customHeight="1" x14ac:dyDescent="1.05">
      <c r="A174" s="31" t="s">
        <v>12360</v>
      </c>
      <c r="B174" s="37" t="s">
        <v>12361</v>
      </c>
      <c r="C174" s="31" t="s">
        <v>12362</v>
      </c>
      <c r="D174" s="31" t="s">
        <v>12363</v>
      </c>
      <c r="E174" s="31" t="s">
        <v>687</v>
      </c>
      <c r="F174" s="31" t="s">
        <v>123</v>
      </c>
      <c r="G174" s="31" t="s">
        <v>1127</v>
      </c>
      <c r="H174" s="31" t="s">
        <v>11366</v>
      </c>
      <c r="I174" s="38">
        <v>0</v>
      </c>
      <c r="J174" s="31" t="s">
        <v>508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9"/>
      <c r="R174" s="29"/>
      <c r="S174" s="29">
        <v>43225</v>
      </c>
      <c r="T174" s="127"/>
    </row>
    <row r="175" spans="1:20" ht="54" customHeight="1" x14ac:dyDescent="1.05">
      <c r="A175" s="31" t="s">
        <v>12364</v>
      </c>
      <c r="B175" s="37" t="s">
        <v>12365</v>
      </c>
      <c r="C175" s="31" t="s">
        <v>12366</v>
      </c>
      <c r="D175" s="31" t="s">
        <v>12367</v>
      </c>
      <c r="E175" s="31" t="s">
        <v>687</v>
      </c>
      <c r="F175" s="31" t="s">
        <v>123</v>
      </c>
      <c r="G175" s="31" t="s">
        <v>1127</v>
      </c>
      <c r="H175" s="31" t="s">
        <v>11366</v>
      </c>
      <c r="I175" s="38">
        <v>0</v>
      </c>
      <c r="J175" s="31" t="s">
        <v>508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9"/>
      <c r="R175" s="29"/>
      <c r="S175" s="29">
        <v>43225</v>
      </c>
      <c r="T175" s="127"/>
    </row>
    <row r="176" spans="1:20" ht="54" customHeight="1" x14ac:dyDescent="1.05">
      <c r="A176" s="31" t="s">
        <v>12368</v>
      </c>
      <c r="B176" s="37" t="s">
        <v>12369</v>
      </c>
      <c r="C176" s="31" t="s">
        <v>12370</v>
      </c>
      <c r="D176" s="31" t="s">
        <v>12371</v>
      </c>
      <c r="E176" s="31" t="s">
        <v>687</v>
      </c>
      <c r="F176" s="31" t="s">
        <v>123</v>
      </c>
      <c r="G176" s="31" t="s">
        <v>1127</v>
      </c>
      <c r="H176" s="31" t="s">
        <v>11366</v>
      </c>
      <c r="I176" s="38">
        <v>0</v>
      </c>
      <c r="J176" s="31" t="s">
        <v>508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9"/>
      <c r="R176" s="29"/>
      <c r="S176" s="29">
        <v>43225</v>
      </c>
      <c r="T176" s="127"/>
    </row>
    <row r="177" spans="1:20" ht="54" customHeight="1" x14ac:dyDescent="1.05">
      <c r="A177" s="31" t="s">
        <v>12372</v>
      </c>
      <c r="B177" s="37" t="s">
        <v>12373</v>
      </c>
      <c r="C177" s="31" t="s">
        <v>12374</v>
      </c>
      <c r="D177" s="31" t="s">
        <v>12375</v>
      </c>
      <c r="E177" s="31" t="s">
        <v>687</v>
      </c>
      <c r="F177" s="31" t="s">
        <v>123</v>
      </c>
      <c r="G177" s="31" t="s">
        <v>1127</v>
      </c>
      <c r="H177" s="31" t="s">
        <v>11366</v>
      </c>
      <c r="I177" s="38">
        <v>0</v>
      </c>
      <c r="J177" s="31" t="s">
        <v>508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9"/>
      <c r="R177" s="29"/>
      <c r="S177" s="29">
        <v>43225</v>
      </c>
      <c r="T177" s="127"/>
    </row>
    <row r="178" spans="1:20" ht="54" customHeight="1" x14ac:dyDescent="1.3">
      <c r="A178" s="679" t="s">
        <v>13348</v>
      </c>
      <c r="B178" s="680"/>
      <c r="C178" s="680"/>
      <c r="D178" s="680"/>
      <c r="E178" s="680"/>
      <c r="F178" s="680"/>
      <c r="G178" s="680"/>
      <c r="H178" s="680"/>
      <c r="I178" s="680"/>
      <c r="J178" s="680"/>
      <c r="K178" s="680"/>
      <c r="L178" s="680"/>
      <c r="M178" s="681"/>
      <c r="N178" s="23"/>
      <c r="O178" s="23"/>
      <c r="P178" s="23"/>
      <c r="Q178" s="29"/>
      <c r="R178" s="29"/>
      <c r="S178" s="29"/>
      <c r="T178" s="127"/>
    </row>
    <row r="179" spans="1:20" ht="54" customHeight="1" x14ac:dyDescent="1.05">
      <c r="A179" s="31" t="s">
        <v>9276</v>
      </c>
      <c r="B179" s="37" t="s">
        <v>9277</v>
      </c>
      <c r="C179" s="31" t="s">
        <v>9278</v>
      </c>
      <c r="D179" s="31" t="s">
        <v>9279</v>
      </c>
      <c r="E179" s="31" t="s">
        <v>687</v>
      </c>
      <c r="F179" s="31" t="s">
        <v>102</v>
      </c>
      <c r="G179" s="31" t="s">
        <v>490</v>
      </c>
      <c r="H179" s="31" t="s">
        <v>12839</v>
      </c>
      <c r="I179" s="38">
        <v>0.625</v>
      </c>
      <c r="J179" s="31" t="s">
        <v>2717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9"/>
      <c r="R179" s="29"/>
      <c r="S179" s="29">
        <v>25000</v>
      </c>
      <c r="T179" s="127"/>
    </row>
    <row r="180" spans="1:20" ht="54" customHeight="1" x14ac:dyDescent="1.05">
      <c r="A180" s="31" t="s">
        <v>12376</v>
      </c>
      <c r="B180" s="37" t="s">
        <v>12377</v>
      </c>
      <c r="C180" s="31" t="s">
        <v>12378</v>
      </c>
      <c r="D180" s="31" t="s">
        <v>12379</v>
      </c>
      <c r="E180" s="31" t="s">
        <v>687</v>
      </c>
      <c r="F180" s="31" t="s">
        <v>123</v>
      </c>
      <c r="G180" s="31" t="s">
        <v>1127</v>
      </c>
      <c r="H180" s="31" t="s">
        <v>12839</v>
      </c>
      <c r="I180" s="38">
        <v>0.29166666666666669</v>
      </c>
      <c r="J180" s="31" t="s">
        <v>508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9"/>
      <c r="R180" s="29"/>
      <c r="S180" s="29">
        <v>43225</v>
      </c>
      <c r="T180" s="127"/>
    </row>
    <row r="181" spans="1:20" ht="54" customHeight="1" x14ac:dyDescent="1.05">
      <c r="A181" s="31" t="s">
        <v>13210</v>
      </c>
      <c r="B181" s="37" t="s">
        <v>13211</v>
      </c>
      <c r="C181" s="31" t="s">
        <v>13212</v>
      </c>
      <c r="D181" s="31" t="s">
        <v>13213</v>
      </c>
      <c r="E181" s="31" t="s">
        <v>687</v>
      </c>
      <c r="F181" s="31" t="s">
        <v>123</v>
      </c>
      <c r="G181" s="31" t="s">
        <v>1127</v>
      </c>
      <c r="H181" s="31" t="s">
        <v>12839</v>
      </c>
      <c r="I181" s="38">
        <v>0.41666666666666669</v>
      </c>
      <c r="J181" s="31" t="s">
        <v>508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127"/>
    </row>
    <row r="182" spans="1:20" ht="54" customHeight="1" x14ac:dyDescent="1.05">
      <c r="A182" s="31" t="s">
        <v>13214</v>
      </c>
      <c r="B182" s="37" t="s">
        <v>13215</v>
      </c>
      <c r="C182" s="31" t="s">
        <v>13216</v>
      </c>
      <c r="D182" s="31" t="s">
        <v>13217</v>
      </c>
      <c r="E182" s="31" t="s">
        <v>687</v>
      </c>
      <c r="F182" s="31" t="s">
        <v>123</v>
      </c>
      <c r="G182" s="31" t="s">
        <v>1127</v>
      </c>
      <c r="H182" s="31" t="s">
        <v>12839</v>
      </c>
      <c r="I182" s="38">
        <v>0.41666666666666669</v>
      </c>
      <c r="J182" s="31" t="s">
        <v>508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127"/>
    </row>
    <row r="183" spans="1:20" ht="54" customHeight="1" x14ac:dyDescent="1.05">
      <c r="A183" s="31" t="s">
        <v>13218</v>
      </c>
      <c r="B183" s="37" t="s">
        <v>13219</v>
      </c>
      <c r="C183" s="31" t="s">
        <v>13220</v>
      </c>
      <c r="D183" s="31" t="s">
        <v>13221</v>
      </c>
      <c r="E183" s="31" t="s">
        <v>687</v>
      </c>
      <c r="F183" s="31" t="s">
        <v>123</v>
      </c>
      <c r="G183" s="31" t="s">
        <v>1127</v>
      </c>
      <c r="H183" s="31" t="s">
        <v>12839</v>
      </c>
      <c r="I183" s="38">
        <v>0.41666666666666669</v>
      </c>
      <c r="J183" s="31" t="s">
        <v>508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127"/>
    </row>
    <row r="184" spans="1:20" ht="54" customHeight="1" x14ac:dyDescent="1.05">
      <c r="A184" s="31" t="s">
        <v>13222</v>
      </c>
      <c r="B184" s="37" t="s">
        <v>13223</v>
      </c>
      <c r="C184" s="31" t="s">
        <v>13224</v>
      </c>
      <c r="D184" s="31" t="s">
        <v>13225</v>
      </c>
      <c r="E184" s="31" t="s">
        <v>687</v>
      </c>
      <c r="F184" s="31" t="s">
        <v>123</v>
      </c>
      <c r="G184" s="31" t="s">
        <v>1127</v>
      </c>
      <c r="H184" s="31" t="s">
        <v>12839</v>
      </c>
      <c r="I184" s="38">
        <v>0.41666666666666669</v>
      </c>
      <c r="J184" s="31" t="s">
        <v>508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9"/>
      <c r="R184" s="344"/>
      <c r="S184" s="344">
        <v>43225</v>
      </c>
      <c r="T184" s="500"/>
    </row>
    <row r="185" spans="1:20" ht="54" customHeight="1" x14ac:dyDescent="0.7">
      <c r="A185" s="698" t="s">
        <v>11349</v>
      </c>
      <c r="B185" s="699"/>
      <c r="C185" s="699"/>
      <c r="D185" s="699"/>
      <c r="E185" s="699"/>
      <c r="F185" s="699"/>
      <c r="G185" s="699"/>
      <c r="H185" s="699"/>
      <c r="I185" s="699"/>
      <c r="J185" s="699"/>
      <c r="K185" s="699"/>
      <c r="L185" s="699"/>
      <c r="M185" s="700"/>
      <c r="N185" s="23"/>
      <c r="O185" s="23"/>
      <c r="P185" s="23"/>
      <c r="Q185" s="29"/>
      <c r="R185" s="29"/>
      <c r="S185" s="23"/>
      <c r="T185" s="501">
        <v>160000</v>
      </c>
    </row>
    <row r="186" spans="1:20" ht="54" customHeight="1" x14ac:dyDescent="0.7">
      <c r="A186" s="698" t="s">
        <v>11349</v>
      </c>
      <c r="B186" s="699"/>
      <c r="C186" s="699"/>
      <c r="D186" s="699"/>
      <c r="E186" s="699"/>
      <c r="F186" s="699"/>
      <c r="G186" s="699"/>
      <c r="H186" s="699"/>
      <c r="I186" s="699"/>
      <c r="J186" s="699"/>
      <c r="K186" s="699"/>
      <c r="L186" s="699"/>
      <c r="M186" s="700"/>
      <c r="N186" s="23"/>
      <c r="O186" s="23"/>
      <c r="P186" s="23"/>
      <c r="Q186" s="29"/>
      <c r="R186" s="29"/>
      <c r="S186" s="23"/>
      <c r="T186" s="501">
        <v>39500</v>
      </c>
    </row>
    <row r="187" spans="1:20" ht="54" customHeight="1" x14ac:dyDescent="0.7">
      <c r="A187" s="698" t="s">
        <v>13353</v>
      </c>
      <c r="B187" s="699"/>
      <c r="C187" s="699"/>
      <c r="D187" s="699"/>
      <c r="E187" s="699"/>
      <c r="F187" s="699"/>
      <c r="G187" s="699"/>
      <c r="H187" s="699"/>
      <c r="I187" s="699"/>
      <c r="J187" s="699"/>
      <c r="K187" s="699"/>
      <c r="L187" s="699"/>
      <c r="M187" s="700"/>
      <c r="N187" s="23"/>
      <c r="O187" s="23"/>
      <c r="P187" s="23"/>
      <c r="Q187" s="29"/>
      <c r="R187" s="29"/>
      <c r="S187" s="23"/>
      <c r="T187" s="501">
        <v>157000</v>
      </c>
    </row>
    <row r="188" spans="1:20" ht="54" customHeight="1" x14ac:dyDescent="0.7">
      <c r="A188" s="698" t="s">
        <v>13353</v>
      </c>
      <c r="B188" s="699"/>
      <c r="C188" s="699"/>
      <c r="D188" s="699"/>
      <c r="E188" s="699"/>
      <c r="F188" s="699"/>
      <c r="G188" s="699"/>
      <c r="H188" s="699"/>
      <c r="I188" s="699"/>
      <c r="J188" s="699"/>
      <c r="K188" s="699"/>
      <c r="L188" s="699"/>
      <c r="M188" s="700"/>
      <c r="N188" s="23"/>
      <c r="O188" s="23"/>
      <c r="P188" s="23"/>
      <c r="Q188" s="29"/>
      <c r="R188" s="29"/>
      <c r="S188" s="307"/>
      <c r="T188" s="502">
        <v>249750</v>
      </c>
    </row>
    <row r="189" spans="1:20" ht="54" customHeight="1" x14ac:dyDescent="0.7">
      <c r="A189" s="698" t="s">
        <v>13377</v>
      </c>
      <c r="B189" s="699"/>
      <c r="C189" s="699"/>
      <c r="D189" s="699"/>
      <c r="E189" s="699"/>
      <c r="F189" s="699"/>
      <c r="G189" s="699"/>
      <c r="H189" s="699"/>
      <c r="I189" s="699"/>
      <c r="J189" s="699"/>
      <c r="K189" s="699"/>
      <c r="L189" s="699"/>
      <c r="M189" s="700"/>
      <c r="N189" s="23"/>
      <c r="O189" s="23"/>
      <c r="P189" s="23"/>
      <c r="Q189" s="29"/>
      <c r="R189" s="29"/>
      <c r="S189" s="23"/>
      <c r="T189" s="501">
        <v>99750</v>
      </c>
    </row>
    <row r="190" spans="1:20" ht="54" customHeight="1" x14ac:dyDescent="0.7">
      <c r="A190" s="698" t="s">
        <v>13377</v>
      </c>
      <c r="B190" s="699"/>
      <c r="C190" s="699"/>
      <c r="D190" s="699"/>
      <c r="E190" s="699"/>
      <c r="F190" s="699"/>
      <c r="G190" s="699"/>
      <c r="H190" s="699"/>
      <c r="I190" s="699"/>
      <c r="J190" s="699"/>
      <c r="K190" s="699"/>
      <c r="L190" s="699"/>
      <c r="M190" s="700"/>
      <c r="N190" s="23"/>
      <c r="O190" s="23"/>
      <c r="P190" s="23"/>
      <c r="Q190" s="29"/>
      <c r="R190" s="29"/>
      <c r="S190" s="23"/>
      <c r="T190" s="501">
        <v>26500</v>
      </c>
    </row>
    <row r="191" spans="1:20" ht="54" customHeight="1" x14ac:dyDescent="1.3">
      <c r="A191" s="679" t="s">
        <v>13729</v>
      </c>
      <c r="B191" s="680"/>
      <c r="C191" s="680"/>
      <c r="D191" s="680"/>
      <c r="E191" s="680"/>
      <c r="F191" s="680"/>
      <c r="G191" s="680"/>
      <c r="H191" s="680"/>
      <c r="I191" s="680"/>
      <c r="J191" s="680"/>
      <c r="K191" s="680"/>
      <c r="L191" s="680"/>
      <c r="M191" s="681"/>
      <c r="N191" s="23"/>
      <c r="O191" s="23"/>
      <c r="P191" s="23"/>
      <c r="Q191" s="29"/>
      <c r="R191" s="29"/>
      <c r="S191" s="29"/>
      <c r="T191" s="127"/>
    </row>
    <row r="192" spans="1:20" ht="54" customHeight="1" x14ac:dyDescent="1.05">
      <c r="A192" s="31" t="s">
        <v>13610</v>
      </c>
      <c r="B192" s="37" t="s">
        <v>11076</v>
      </c>
      <c r="C192" s="31" t="s">
        <v>13611</v>
      </c>
      <c r="D192" s="31" t="s">
        <v>13612</v>
      </c>
      <c r="E192" s="31" t="s">
        <v>688</v>
      </c>
      <c r="F192" s="31" t="s">
        <v>123</v>
      </c>
      <c r="G192" s="31" t="s">
        <v>689</v>
      </c>
      <c r="H192" s="31" t="s">
        <v>13384</v>
      </c>
      <c r="I192" s="38">
        <v>8.3333333333333329E-2</v>
      </c>
      <c r="J192" s="31" t="s">
        <v>2717</v>
      </c>
      <c r="K192" s="31" t="s">
        <v>105</v>
      </c>
      <c r="L192" s="31" t="s">
        <v>125</v>
      </c>
      <c r="M192" s="31" t="s">
        <v>194</v>
      </c>
      <c r="N192" s="23"/>
      <c r="O192" s="23"/>
      <c r="P192" s="23"/>
      <c r="Q192" s="29"/>
      <c r="R192" s="29"/>
      <c r="S192" s="29">
        <v>28130</v>
      </c>
      <c r="T192" s="127"/>
    </row>
    <row r="193" spans="1:20" ht="54" customHeight="1" x14ac:dyDescent="1.05">
      <c r="A193" s="31" t="s">
        <v>13613</v>
      </c>
      <c r="B193" s="37" t="s">
        <v>13614</v>
      </c>
      <c r="C193" s="31" t="s">
        <v>13615</v>
      </c>
      <c r="D193" s="31" t="s">
        <v>13616</v>
      </c>
      <c r="E193" s="31" t="s">
        <v>688</v>
      </c>
      <c r="F193" s="31" t="s">
        <v>123</v>
      </c>
      <c r="G193" s="31" t="s">
        <v>689</v>
      </c>
      <c r="H193" s="31" t="s">
        <v>13384</v>
      </c>
      <c r="I193" s="38">
        <v>8.3333333333333329E-2</v>
      </c>
      <c r="J193" s="31" t="s">
        <v>2717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9"/>
      <c r="S193" s="29">
        <v>38750</v>
      </c>
      <c r="T193" s="127"/>
    </row>
    <row r="194" spans="1:20" ht="54" customHeight="1" x14ac:dyDescent="1.05">
      <c r="A194" s="31" t="s">
        <v>13617</v>
      </c>
      <c r="B194" s="37" t="s">
        <v>13618</v>
      </c>
      <c r="C194" s="31" t="s">
        <v>13619</v>
      </c>
      <c r="D194" s="31" t="s">
        <v>13620</v>
      </c>
      <c r="E194" s="31" t="s">
        <v>688</v>
      </c>
      <c r="F194" s="31" t="s">
        <v>123</v>
      </c>
      <c r="G194" s="31" t="s">
        <v>689</v>
      </c>
      <c r="H194" s="31" t="s">
        <v>13384</v>
      </c>
      <c r="I194" s="38">
        <v>8.3333333333333329E-2</v>
      </c>
      <c r="J194" s="31" t="s">
        <v>2717</v>
      </c>
      <c r="K194" s="31" t="s">
        <v>105</v>
      </c>
      <c r="L194" s="31" t="s">
        <v>106</v>
      </c>
      <c r="M194" s="31" t="s">
        <v>194</v>
      </c>
      <c r="N194" s="23"/>
      <c r="O194" s="23"/>
      <c r="P194" s="23"/>
      <c r="Q194" s="29"/>
      <c r="R194" s="29"/>
      <c r="S194" s="29">
        <v>38750</v>
      </c>
      <c r="T194" s="127"/>
    </row>
    <row r="195" spans="1:20" ht="54" customHeight="1" x14ac:dyDescent="1.05">
      <c r="A195" s="31" t="s">
        <v>13621</v>
      </c>
      <c r="B195" s="37" t="s">
        <v>13622</v>
      </c>
      <c r="C195" s="31" t="s">
        <v>13623</v>
      </c>
      <c r="D195" s="31" t="s">
        <v>13624</v>
      </c>
      <c r="E195" s="31" t="s">
        <v>688</v>
      </c>
      <c r="F195" s="31" t="s">
        <v>123</v>
      </c>
      <c r="G195" s="31" t="s">
        <v>689</v>
      </c>
      <c r="H195" s="31" t="s">
        <v>13384</v>
      </c>
      <c r="I195" s="38">
        <v>8.3333333333333329E-2</v>
      </c>
      <c r="J195" s="31" t="s">
        <v>2717</v>
      </c>
      <c r="K195" s="31" t="s">
        <v>105</v>
      </c>
      <c r="L195" s="31" t="s">
        <v>276</v>
      </c>
      <c r="M195" s="31" t="s">
        <v>194</v>
      </c>
      <c r="N195" s="23"/>
      <c r="O195" s="23"/>
      <c r="P195" s="23"/>
      <c r="Q195" s="29"/>
      <c r="R195" s="29"/>
      <c r="S195" s="29">
        <v>17000</v>
      </c>
      <c r="T195" s="127"/>
    </row>
    <row r="196" spans="1:20" ht="54" customHeight="1" x14ac:dyDescent="1.05">
      <c r="A196" s="31" t="s">
        <v>13625</v>
      </c>
      <c r="B196" s="37" t="s">
        <v>13626</v>
      </c>
      <c r="C196" s="31" t="s">
        <v>13627</v>
      </c>
      <c r="D196" s="31" t="s">
        <v>13628</v>
      </c>
      <c r="E196" s="31" t="s">
        <v>688</v>
      </c>
      <c r="F196" s="31" t="s">
        <v>123</v>
      </c>
      <c r="G196" s="31" t="s">
        <v>689</v>
      </c>
      <c r="H196" s="31" t="s">
        <v>13384</v>
      </c>
      <c r="I196" s="38">
        <v>8.3333333333333329E-2</v>
      </c>
      <c r="J196" s="31" t="s">
        <v>2717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9"/>
      <c r="R196" s="29"/>
      <c r="S196" s="29">
        <v>38750</v>
      </c>
      <c r="T196" s="127"/>
    </row>
    <row r="197" spans="1:20" ht="54" customHeight="1" x14ac:dyDescent="1.05">
      <c r="A197" s="31" t="s">
        <v>13629</v>
      </c>
      <c r="B197" s="37" t="s">
        <v>13630</v>
      </c>
      <c r="C197" s="31" t="s">
        <v>13631</v>
      </c>
      <c r="D197" s="31" t="s">
        <v>13632</v>
      </c>
      <c r="E197" s="31" t="s">
        <v>688</v>
      </c>
      <c r="F197" s="31" t="s">
        <v>123</v>
      </c>
      <c r="G197" s="31" t="s">
        <v>689</v>
      </c>
      <c r="H197" s="31" t="s">
        <v>13384</v>
      </c>
      <c r="I197" s="38">
        <v>8.3333333333333329E-2</v>
      </c>
      <c r="J197" s="31" t="s">
        <v>2717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9"/>
      <c r="S197" s="29">
        <v>38750</v>
      </c>
      <c r="T197" s="127"/>
    </row>
    <row r="198" spans="1:20" ht="54" customHeight="1" x14ac:dyDescent="1.05">
      <c r="A198" s="31" t="s">
        <v>13633</v>
      </c>
      <c r="B198" s="37" t="s">
        <v>13634</v>
      </c>
      <c r="C198" s="31" t="s">
        <v>13635</v>
      </c>
      <c r="D198" s="31" t="s">
        <v>13636</v>
      </c>
      <c r="E198" s="31" t="s">
        <v>687</v>
      </c>
      <c r="F198" s="31" t="s">
        <v>102</v>
      </c>
      <c r="G198" s="31" t="s">
        <v>1127</v>
      </c>
      <c r="H198" s="31" t="s">
        <v>13384</v>
      </c>
      <c r="I198" s="38">
        <v>0.60416666666666663</v>
      </c>
      <c r="J198" s="31" t="s">
        <v>2717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9"/>
      <c r="R198" s="29"/>
      <c r="S198" s="29">
        <v>22000</v>
      </c>
      <c r="T198" s="127"/>
    </row>
    <row r="199" spans="1:20" ht="54" customHeight="1" x14ac:dyDescent="1.3">
      <c r="A199" s="679" t="s">
        <v>15032</v>
      </c>
      <c r="B199" s="689"/>
      <c r="C199" s="689"/>
      <c r="D199" s="689"/>
      <c r="E199" s="689"/>
      <c r="F199" s="689"/>
      <c r="G199" s="689"/>
      <c r="H199" s="689"/>
      <c r="I199" s="689"/>
      <c r="J199" s="689"/>
      <c r="K199" s="689"/>
      <c r="L199" s="689"/>
      <c r="M199" s="690"/>
      <c r="N199" s="23"/>
      <c r="O199" s="23"/>
      <c r="P199" s="23"/>
      <c r="Q199" s="29"/>
      <c r="R199" s="29"/>
      <c r="S199" s="29"/>
      <c r="T199" s="128"/>
    </row>
    <row r="200" spans="1:20" ht="54" customHeight="1" x14ac:dyDescent="1.05">
      <c r="A200" s="31" t="s">
        <v>13808</v>
      </c>
      <c r="B200" s="37" t="s">
        <v>13809</v>
      </c>
      <c r="C200" s="31" t="s">
        <v>13810</v>
      </c>
      <c r="D200" s="31" t="s">
        <v>13811</v>
      </c>
      <c r="E200" s="31" t="s">
        <v>101</v>
      </c>
      <c r="F200" s="31" t="s">
        <v>102</v>
      </c>
      <c r="G200" s="31" t="s">
        <v>572</v>
      </c>
      <c r="H200" s="31" t="s">
        <v>13746</v>
      </c>
      <c r="I200" s="38">
        <v>8.3333333333333329E-2</v>
      </c>
      <c r="J200" s="31" t="s">
        <v>508</v>
      </c>
      <c r="K200" s="31" t="s">
        <v>105</v>
      </c>
      <c r="L200" s="31" t="s">
        <v>106</v>
      </c>
      <c r="M200" s="31" t="s">
        <v>107</v>
      </c>
      <c r="N200" s="23"/>
      <c r="O200" s="23"/>
      <c r="P200" s="23"/>
      <c r="Q200" s="29"/>
      <c r="R200" s="29"/>
      <c r="S200" s="29">
        <v>22000</v>
      </c>
      <c r="T200" s="128"/>
    </row>
    <row r="201" spans="1:20" ht="54" customHeight="1" x14ac:dyDescent="1.3">
      <c r="A201" s="679" t="s">
        <v>15033</v>
      </c>
      <c r="B201" s="680"/>
      <c r="C201" s="680"/>
      <c r="D201" s="680"/>
      <c r="E201" s="680"/>
      <c r="F201" s="680"/>
      <c r="G201" s="680"/>
      <c r="H201" s="680"/>
      <c r="I201" s="680"/>
      <c r="J201" s="680"/>
      <c r="K201" s="680"/>
      <c r="L201" s="680"/>
      <c r="M201" s="681"/>
      <c r="N201" s="23"/>
      <c r="O201" s="23"/>
      <c r="P201" s="23"/>
      <c r="Q201" s="29"/>
      <c r="R201" s="29"/>
      <c r="S201" s="29"/>
      <c r="T201" s="128"/>
    </row>
    <row r="202" spans="1:20" ht="54" customHeight="1" x14ac:dyDescent="1.05">
      <c r="A202" s="31" t="s">
        <v>14257</v>
      </c>
      <c r="B202" s="37" t="s">
        <v>1957</v>
      </c>
      <c r="C202" s="31" t="s">
        <v>14258</v>
      </c>
      <c r="D202" s="31" t="s">
        <v>14259</v>
      </c>
      <c r="E202" s="31" t="s">
        <v>101</v>
      </c>
      <c r="F202" s="31" t="s">
        <v>102</v>
      </c>
      <c r="G202" s="31" t="s">
        <v>572</v>
      </c>
      <c r="H202" s="31" t="s">
        <v>14213</v>
      </c>
      <c r="I202" s="38">
        <v>8.3333333333333329E-2</v>
      </c>
      <c r="J202" s="31" t="s">
        <v>508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9"/>
      <c r="R202" s="29"/>
      <c r="S202" s="29">
        <v>26000</v>
      </c>
      <c r="T202" s="128"/>
    </row>
    <row r="203" spans="1:20" ht="54" customHeight="1" x14ac:dyDescent="1.05">
      <c r="A203" s="304" t="s">
        <v>14260</v>
      </c>
      <c r="B203" s="305" t="s">
        <v>8917</v>
      </c>
      <c r="C203" s="304" t="s">
        <v>14261</v>
      </c>
      <c r="D203" s="304" t="s">
        <v>14262</v>
      </c>
      <c r="E203" s="304" t="s">
        <v>101</v>
      </c>
      <c r="F203" s="304" t="s">
        <v>102</v>
      </c>
      <c r="G203" s="304" t="s">
        <v>572</v>
      </c>
      <c r="H203" s="304" t="s">
        <v>14213</v>
      </c>
      <c r="I203" s="306">
        <v>8.3333333333333329E-2</v>
      </c>
      <c r="J203" s="304" t="s">
        <v>508</v>
      </c>
      <c r="K203" s="304" t="s">
        <v>105</v>
      </c>
      <c r="L203" s="304" t="s">
        <v>106</v>
      </c>
      <c r="M203" s="304" t="s">
        <v>491</v>
      </c>
      <c r="N203" s="307"/>
      <c r="O203" s="307"/>
      <c r="P203" s="307"/>
      <c r="Q203" s="344"/>
      <c r="R203" s="344"/>
      <c r="S203" s="344">
        <v>26000</v>
      </c>
      <c r="T203" s="128"/>
    </row>
    <row r="204" spans="1:20" s="23" customFormat="1" ht="54" customHeight="1" x14ac:dyDescent="1.05">
      <c r="A204" s="31" t="s">
        <v>14263</v>
      </c>
      <c r="B204" s="37" t="s">
        <v>14264</v>
      </c>
      <c r="C204" s="31" t="s">
        <v>14265</v>
      </c>
      <c r="D204" s="31" t="s">
        <v>14266</v>
      </c>
      <c r="E204" s="31" t="s">
        <v>101</v>
      </c>
      <c r="F204" s="31" t="s">
        <v>102</v>
      </c>
      <c r="G204" s="31" t="s">
        <v>572</v>
      </c>
      <c r="H204" s="31" t="s">
        <v>14213</v>
      </c>
      <c r="I204" s="38">
        <v>8.3333333333333329E-2</v>
      </c>
      <c r="J204" s="31" t="s">
        <v>508</v>
      </c>
      <c r="K204" s="31" t="s">
        <v>105</v>
      </c>
      <c r="L204" s="31" t="s">
        <v>106</v>
      </c>
      <c r="M204" s="31" t="s">
        <v>491</v>
      </c>
      <c r="Q204" s="29"/>
      <c r="R204" s="29"/>
      <c r="S204" s="29">
        <v>26000</v>
      </c>
      <c r="T204" s="127"/>
    </row>
    <row r="205" spans="1:20" s="23" customFormat="1" ht="54" customHeight="1" x14ac:dyDescent="1.05">
      <c r="A205" s="31" t="s">
        <v>14293</v>
      </c>
      <c r="B205" s="37" t="s">
        <v>14294</v>
      </c>
      <c r="C205" s="31" t="s">
        <v>14295</v>
      </c>
      <c r="D205" s="31" t="s">
        <v>14296</v>
      </c>
      <c r="E205" s="31" t="s">
        <v>101</v>
      </c>
      <c r="F205" s="31" t="s">
        <v>102</v>
      </c>
      <c r="G205" s="31" t="s">
        <v>572</v>
      </c>
      <c r="H205" s="31" t="s">
        <v>14213</v>
      </c>
      <c r="I205" s="38">
        <v>8.3333333333333329E-2</v>
      </c>
      <c r="J205" s="31" t="s">
        <v>508</v>
      </c>
      <c r="K205" s="31" t="s">
        <v>105</v>
      </c>
      <c r="L205" s="31" t="s">
        <v>106</v>
      </c>
      <c r="M205" s="31" t="s">
        <v>491</v>
      </c>
      <c r="Q205" s="29"/>
      <c r="R205" s="29"/>
      <c r="S205" s="29">
        <v>26000</v>
      </c>
      <c r="T205" s="127"/>
    </row>
    <row r="206" spans="1:20" s="23" customFormat="1" ht="54" customHeight="1" x14ac:dyDescent="1.3">
      <c r="A206" s="712" t="s">
        <v>15034</v>
      </c>
      <c r="B206" s="712"/>
      <c r="C206" s="712"/>
      <c r="D206" s="712"/>
      <c r="E206" s="712"/>
      <c r="F206" s="712"/>
      <c r="G206" s="712"/>
      <c r="H206" s="712"/>
      <c r="I206" s="712"/>
      <c r="J206" s="712"/>
      <c r="K206" s="712"/>
      <c r="L206" s="712"/>
      <c r="M206" s="712"/>
      <c r="Q206" s="29"/>
      <c r="R206" s="29"/>
      <c r="S206" s="29"/>
      <c r="T206" s="127"/>
    </row>
    <row r="207" spans="1:20" s="23" customFormat="1" ht="54" customHeight="1" x14ac:dyDescent="1.05">
      <c r="A207" s="31" t="s">
        <v>14869</v>
      </c>
      <c r="B207" s="37" t="s">
        <v>14870</v>
      </c>
      <c r="C207" s="31" t="s">
        <v>14871</v>
      </c>
      <c r="D207" s="31" t="s">
        <v>14872</v>
      </c>
      <c r="E207" s="31" t="s">
        <v>101</v>
      </c>
      <c r="F207" s="31" t="s">
        <v>1304</v>
      </c>
      <c r="G207" s="31" t="s">
        <v>490</v>
      </c>
      <c r="H207" s="31" t="s">
        <v>14534</v>
      </c>
      <c r="I207" s="38">
        <v>0.25</v>
      </c>
      <c r="J207" s="31" t="s">
        <v>2717</v>
      </c>
      <c r="K207" s="31" t="s">
        <v>105</v>
      </c>
      <c r="L207" s="31" t="s">
        <v>106</v>
      </c>
      <c r="M207" s="31" t="s">
        <v>491</v>
      </c>
      <c r="Q207" s="29"/>
      <c r="R207" s="29"/>
      <c r="S207" s="29">
        <v>26000</v>
      </c>
      <c r="T207" s="127"/>
    </row>
    <row r="208" spans="1:20" s="23" customFormat="1" ht="54" customHeight="1" x14ac:dyDescent="1.05">
      <c r="A208" s="31" t="s">
        <v>10571</v>
      </c>
      <c r="B208" s="37" t="s">
        <v>10572</v>
      </c>
      <c r="C208" s="31" t="s">
        <v>10573</v>
      </c>
      <c r="D208" s="31" t="s">
        <v>10574</v>
      </c>
      <c r="E208" s="31" t="s">
        <v>687</v>
      </c>
      <c r="F208" s="31" t="s">
        <v>123</v>
      </c>
      <c r="G208" s="31" t="s">
        <v>562</v>
      </c>
      <c r="H208" s="31" t="s">
        <v>14534</v>
      </c>
      <c r="I208" s="38">
        <v>0.33333333333333331</v>
      </c>
      <c r="J208" s="31" t="s">
        <v>2717</v>
      </c>
      <c r="K208" s="31" t="s">
        <v>105</v>
      </c>
      <c r="L208" s="31" t="s">
        <v>106</v>
      </c>
      <c r="M208" s="31" t="s">
        <v>995</v>
      </c>
      <c r="Q208" s="29"/>
      <c r="R208" s="29"/>
      <c r="S208" s="29">
        <v>43225</v>
      </c>
      <c r="T208" s="127"/>
    </row>
    <row r="209" spans="1:20" s="23" customFormat="1" ht="54" customHeight="1" x14ac:dyDescent="1.05">
      <c r="A209" s="31" t="s">
        <v>14873</v>
      </c>
      <c r="B209" s="37" t="s">
        <v>789</v>
      </c>
      <c r="C209" s="31" t="s">
        <v>14874</v>
      </c>
      <c r="D209" s="31" t="s">
        <v>14875</v>
      </c>
      <c r="E209" s="31" t="s">
        <v>687</v>
      </c>
      <c r="F209" s="31" t="s">
        <v>123</v>
      </c>
      <c r="G209" s="31" t="s">
        <v>562</v>
      </c>
      <c r="H209" s="31" t="s">
        <v>14534</v>
      </c>
      <c r="I209" s="38">
        <v>0.33333333333333331</v>
      </c>
      <c r="J209" s="31" t="s">
        <v>508</v>
      </c>
      <c r="K209" s="31" t="s">
        <v>105</v>
      </c>
      <c r="L209" s="31" t="s">
        <v>106</v>
      </c>
      <c r="M209" s="31" t="s">
        <v>995</v>
      </c>
      <c r="Q209" s="29"/>
      <c r="R209" s="29"/>
      <c r="S209" s="29">
        <v>43225</v>
      </c>
      <c r="T209" s="127"/>
    </row>
    <row r="210" spans="1:20" s="23" customFormat="1" ht="54" customHeight="1" x14ac:dyDescent="1.05">
      <c r="A210" s="31" t="s">
        <v>14876</v>
      </c>
      <c r="B210" s="37" t="s">
        <v>14877</v>
      </c>
      <c r="C210" s="31" t="s">
        <v>14878</v>
      </c>
      <c r="D210" s="31" t="s">
        <v>14879</v>
      </c>
      <c r="E210" s="31" t="s">
        <v>687</v>
      </c>
      <c r="F210" s="31" t="s">
        <v>123</v>
      </c>
      <c r="G210" s="31" t="s">
        <v>562</v>
      </c>
      <c r="H210" s="31" t="s">
        <v>14534</v>
      </c>
      <c r="I210" s="38">
        <v>0.33333333333333331</v>
      </c>
      <c r="J210" s="31" t="s">
        <v>508</v>
      </c>
      <c r="K210" s="31" t="s">
        <v>105</v>
      </c>
      <c r="L210" s="31" t="s">
        <v>106</v>
      </c>
      <c r="M210" s="31" t="s">
        <v>995</v>
      </c>
      <c r="Q210" s="29"/>
      <c r="R210" s="29"/>
      <c r="S210" s="29">
        <v>43225</v>
      </c>
      <c r="T210" s="127"/>
    </row>
    <row r="211" spans="1:20" s="23" customFormat="1" ht="54" customHeight="1" x14ac:dyDescent="1.05">
      <c r="A211" s="31" t="s">
        <v>14880</v>
      </c>
      <c r="B211" s="37" t="s">
        <v>14881</v>
      </c>
      <c r="C211" s="31" t="s">
        <v>14882</v>
      </c>
      <c r="D211" s="31" t="s">
        <v>14883</v>
      </c>
      <c r="E211" s="31" t="s">
        <v>687</v>
      </c>
      <c r="F211" s="31" t="s">
        <v>123</v>
      </c>
      <c r="G211" s="31" t="s">
        <v>562</v>
      </c>
      <c r="H211" s="31" t="s">
        <v>14534</v>
      </c>
      <c r="I211" s="38">
        <v>0.33333333333333331</v>
      </c>
      <c r="J211" s="31" t="s">
        <v>508</v>
      </c>
      <c r="K211" s="31" t="s">
        <v>105</v>
      </c>
      <c r="L211" s="31" t="s">
        <v>106</v>
      </c>
      <c r="M211" s="31" t="s">
        <v>995</v>
      </c>
      <c r="Q211" s="29"/>
      <c r="R211" s="29"/>
      <c r="S211" s="29">
        <v>43225</v>
      </c>
      <c r="T211" s="127"/>
    </row>
    <row r="212" spans="1:20" s="23" customFormat="1" ht="54" customHeight="1" x14ac:dyDescent="1.05">
      <c r="A212" s="31" t="s">
        <v>14884</v>
      </c>
      <c r="B212" s="37" t="s">
        <v>7495</v>
      </c>
      <c r="C212" s="31" t="s">
        <v>14885</v>
      </c>
      <c r="D212" s="31" t="s">
        <v>14886</v>
      </c>
      <c r="E212" s="31" t="s">
        <v>687</v>
      </c>
      <c r="F212" s="31" t="s">
        <v>123</v>
      </c>
      <c r="G212" s="31" t="s">
        <v>562</v>
      </c>
      <c r="H212" s="31" t="s">
        <v>14534</v>
      </c>
      <c r="I212" s="38">
        <v>0.33333333333333331</v>
      </c>
      <c r="J212" s="31" t="s">
        <v>508</v>
      </c>
      <c r="K212" s="31" t="s">
        <v>105</v>
      </c>
      <c r="L212" s="31" t="s">
        <v>106</v>
      </c>
      <c r="M212" s="31" t="s">
        <v>995</v>
      </c>
      <c r="Q212" s="29"/>
      <c r="R212" s="29"/>
      <c r="S212" s="29">
        <v>43225</v>
      </c>
      <c r="T212" s="127"/>
    </row>
    <row r="213" spans="1:20" s="23" customFormat="1" ht="54" customHeight="1" x14ac:dyDescent="1.05">
      <c r="A213" s="31" t="s">
        <v>14887</v>
      </c>
      <c r="B213" s="37" t="s">
        <v>14888</v>
      </c>
      <c r="C213" s="31" t="s">
        <v>14889</v>
      </c>
      <c r="D213" s="31" t="s">
        <v>14890</v>
      </c>
      <c r="E213" s="31" t="s">
        <v>687</v>
      </c>
      <c r="F213" s="31" t="s">
        <v>123</v>
      </c>
      <c r="G213" s="31" t="s">
        <v>562</v>
      </c>
      <c r="H213" s="31" t="s">
        <v>14534</v>
      </c>
      <c r="I213" s="38">
        <v>0.33333333333333331</v>
      </c>
      <c r="J213" s="31" t="s">
        <v>508</v>
      </c>
      <c r="K213" s="31" t="s">
        <v>105</v>
      </c>
      <c r="L213" s="31" t="s">
        <v>106</v>
      </c>
      <c r="M213" s="31" t="s">
        <v>995</v>
      </c>
      <c r="Q213" s="29"/>
      <c r="R213" s="29"/>
      <c r="S213" s="29">
        <v>43225</v>
      </c>
      <c r="T213" s="127"/>
    </row>
    <row r="214" spans="1:20" s="23" customFormat="1" ht="54" customHeight="1" x14ac:dyDescent="1.05">
      <c r="A214" s="31" t="s">
        <v>14891</v>
      </c>
      <c r="B214" s="37" t="s">
        <v>14680</v>
      </c>
      <c r="C214" s="31" t="s">
        <v>14892</v>
      </c>
      <c r="D214" s="31" t="s">
        <v>14893</v>
      </c>
      <c r="E214" s="31" t="s">
        <v>687</v>
      </c>
      <c r="F214" s="31" t="s">
        <v>123</v>
      </c>
      <c r="G214" s="31" t="s">
        <v>562</v>
      </c>
      <c r="H214" s="31" t="s">
        <v>14534</v>
      </c>
      <c r="I214" s="38">
        <v>0.33333333333333331</v>
      </c>
      <c r="J214" s="31" t="s">
        <v>508</v>
      </c>
      <c r="K214" s="31" t="s">
        <v>105</v>
      </c>
      <c r="L214" s="31" t="s">
        <v>106</v>
      </c>
      <c r="M214" s="31" t="s">
        <v>995</v>
      </c>
      <c r="Q214" s="29"/>
      <c r="R214" s="29"/>
      <c r="S214" s="29">
        <v>43225</v>
      </c>
      <c r="T214" s="127"/>
    </row>
    <row r="215" spans="1:20" s="23" customFormat="1" ht="54" customHeight="1" x14ac:dyDescent="1.05">
      <c r="A215" s="31" t="s">
        <v>14894</v>
      </c>
      <c r="B215" s="37" t="s">
        <v>14895</v>
      </c>
      <c r="C215" s="31" t="s">
        <v>14896</v>
      </c>
      <c r="D215" s="31" t="s">
        <v>14897</v>
      </c>
      <c r="E215" s="31" t="s">
        <v>687</v>
      </c>
      <c r="F215" s="31" t="s">
        <v>123</v>
      </c>
      <c r="G215" s="31" t="s">
        <v>562</v>
      </c>
      <c r="H215" s="31" t="s">
        <v>14534</v>
      </c>
      <c r="I215" s="38">
        <v>0.375</v>
      </c>
      <c r="J215" s="31" t="s">
        <v>508</v>
      </c>
      <c r="K215" s="31" t="s">
        <v>105</v>
      </c>
      <c r="L215" s="31" t="s">
        <v>106</v>
      </c>
      <c r="M215" s="31" t="s">
        <v>995</v>
      </c>
      <c r="Q215" s="29"/>
      <c r="R215" s="29"/>
      <c r="S215" s="29">
        <v>43225</v>
      </c>
      <c r="T215" s="127"/>
    </row>
    <row r="216" spans="1:20" s="23" customFormat="1" ht="54" customHeight="1" x14ac:dyDescent="1.05">
      <c r="A216" s="31" t="s">
        <v>14898</v>
      </c>
      <c r="B216" s="37" t="s">
        <v>14899</v>
      </c>
      <c r="C216" s="31" t="s">
        <v>14900</v>
      </c>
      <c r="D216" s="31" t="s">
        <v>14901</v>
      </c>
      <c r="E216" s="31" t="s">
        <v>687</v>
      </c>
      <c r="F216" s="31" t="s">
        <v>123</v>
      </c>
      <c r="G216" s="31" t="s">
        <v>562</v>
      </c>
      <c r="H216" s="31" t="s">
        <v>14534</v>
      </c>
      <c r="I216" s="38">
        <v>0.375</v>
      </c>
      <c r="J216" s="31" t="s">
        <v>508</v>
      </c>
      <c r="K216" s="31" t="s">
        <v>105</v>
      </c>
      <c r="L216" s="31" t="s">
        <v>106</v>
      </c>
      <c r="M216" s="31" t="s">
        <v>995</v>
      </c>
      <c r="Q216" s="29"/>
      <c r="R216" s="29"/>
      <c r="S216" s="29">
        <v>43225</v>
      </c>
      <c r="T216" s="127"/>
    </row>
    <row r="217" spans="1:20" s="23" customFormat="1" ht="54" customHeight="1" x14ac:dyDescent="1.05">
      <c r="A217" s="31" t="s">
        <v>14902</v>
      </c>
      <c r="B217" s="37" t="s">
        <v>14903</v>
      </c>
      <c r="C217" s="31" t="s">
        <v>14904</v>
      </c>
      <c r="D217" s="31" t="s">
        <v>14905</v>
      </c>
      <c r="E217" s="31" t="s">
        <v>687</v>
      </c>
      <c r="F217" s="31" t="s">
        <v>123</v>
      </c>
      <c r="G217" s="31" t="s">
        <v>562</v>
      </c>
      <c r="H217" s="31" t="s">
        <v>14534</v>
      </c>
      <c r="I217" s="38">
        <v>0.375</v>
      </c>
      <c r="J217" s="31" t="s">
        <v>508</v>
      </c>
      <c r="K217" s="31" t="s">
        <v>105</v>
      </c>
      <c r="L217" s="31" t="s">
        <v>106</v>
      </c>
      <c r="M217" s="31" t="s">
        <v>995</v>
      </c>
      <c r="Q217" s="29"/>
      <c r="R217" s="29"/>
      <c r="S217" s="29">
        <v>43225</v>
      </c>
      <c r="T217" s="127"/>
    </row>
    <row r="218" spans="1:20" s="23" customFormat="1" ht="54" customHeight="1" x14ac:dyDescent="1.05">
      <c r="A218" s="31" t="s">
        <v>14906</v>
      </c>
      <c r="B218" s="37" t="s">
        <v>14907</v>
      </c>
      <c r="C218" s="31" t="s">
        <v>14908</v>
      </c>
      <c r="D218" s="31" t="s">
        <v>14909</v>
      </c>
      <c r="E218" s="31" t="s">
        <v>687</v>
      </c>
      <c r="F218" s="31" t="s">
        <v>123</v>
      </c>
      <c r="G218" s="31" t="s">
        <v>562</v>
      </c>
      <c r="H218" s="31" t="s">
        <v>14534</v>
      </c>
      <c r="I218" s="38">
        <v>0.375</v>
      </c>
      <c r="J218" s="31" t="s">
        <v>508</v>
      </c>
      <c r="K218" s="31" t="s">
        <v>105</v>
      </c>
      <c r="L218" s="31" t="s">
        <v>106</v>
      </c>
      <c r="M218" s="31" t="s">
        <v>995</v>
      </c>
      <c r="Q218" s="29"/>
      <c r="R218" s="29"/>
      <c r="S218" s="29">
        <v>43225</v>
      </c>
      <c r="T218" s="127"/>
    </row>
    <row r="219" spans="1:20" s="23" customFormat="1" ht="54" customHeight="1" x14ac:dyDescent="1.05">
      <c r="A219" s="31" t="s">
        <v>14910</v>
      </c>
      <c r="B219" s="37" t="s">
        <v>1359</v>
      </c>
      <c r="C219" s="31" t="s">
        <v>14911</v>
      </c>
      <c r="D219" s="31" t="s">
        <v>14912</v>
      </c>
      <c r="E219" s="31" t="s">
        <v>687</v>
      </c>
      <c r="F219" s="31" t="s">
        <v>123</v>
      </c>
      <c r="G219" s="31" t="s">
        <v>562</v>
      </c>
      <c r="H219" s="31" t="s">
        <v>14534</v>
      </c>
      <c r="I219" s="38">
        <v>0.375</v>
      </c>
      <c r="J219" s="31" t="s">
        <v>508</v>
      </c>
      <c r="K219" s="31" t="s">
        <v>105</v>
      </c>
      <c r="L219" s="31" t="s">
        <v>106</v>
      </c>
      <c r="M219" s="31" t="s">
        <v>995</v>
      </c>
      <c r="Q219" s="29"/>
      <c r="R219" s="29"/>
      <c r="S219" s="29">
        <v>43225</v>
      </c>
      <c r="T219" s="127"/>
    </row>
    <row r="220" spans="1:20" s="23" customFormat="1" ht="54" customHeight="1" x14ac:dyDescent="1.05">
      <c r="A220" s="31" t="s">
        <v>14913</v>
      </c>
      <c r="B220" s="37" t="s">
        <v>10785</v>
      </c>
      <c r="C220" s="31" t="s">
        <v>14914</v>
      </c>
      <c r="D220" s="31" t="s">
        <v>14915</v>
      </c>
      <c r="E220" s="31" t="s">
        <v>687</v>
      </c>
      <c r="F220" s="31" t="s">
        <v>123</v>
      </c>
      <c r="G220" s="31" t="s">
        <v>562</v>
      </c>
      <c r="H220" s="31" t="s">
        <v>14534</v>
      </c>
      <c r="I220" s="38">
        <v>0.375</v>
      </c>
      <c r="J220" s="31" t="s">
        <v>508</v>
      </c>
      <c r="K220" s="31" t="s">
        <v>105</v>
      </c>
      <c r="L220" s="31" t="s">
        <v>106</v>
      </c>
      <c r="M220" s="31" t="s">
        <v>995</v>
      </c>
      <c r="Q220" s="29"/>
      <c r="R220" s="29"/>
      <c r="S220" s="29">
        <v>43225</v>
      </c>
      <c r="T220" s="127"/>
    </row>
    <row r="221" spans="1:20" s="23" customFormat="1" ht="54" customHeight="1" x14ac:dyDescent="1.05">
      <c r="A221" s="31" t="s">
        <v>12384</v>
      </c>
      <c r="B221" s="37" t="s">
        <v>12385</v>
      </c>
      <c r="C221" s="31" t="s">
        <v>12386</v>
      </c>
      <c r="D221" s="31" t="s">
        <v>12387</v>
      </c>
      <c r="E221" s="31" t="s">
        <v>101</v>
      </c>
      <c r="F221" s="31" t="s">
        <v>1304</v>
      </c>
      <c r="G221" s="31" t="s">
        <v>490</v>
      </c>
      <c r="H221" s="31" t="s">
        <v>14534</v>
      </c>
      <c r="I221" s="38">
        <v>0.375</v>
      </c>
      <c r="J221" s="31" t="s">
        <v>508</v>
      </c>
      <c r="K221" s="31" t="s">
        <v>105</v>
      </c>
      <c r="L221" s="31" t="s">
        <v>106</v>
      </c>
      <c r="M221" s="31" t="s">
        <v>491</v>
      </c>
      <c r="Q221" s="29"/>
      <c r="R221" s="29"/>
      <c r="S221" s="29">
        <v>26000</v>
      </c>
      <c r="T221" s="127"/>
    </row>
    <row r="222" spans="1:20" s="23" customFormat="1" ht="54" customHeight="1" x14ac:dyDescent="1.05">
      <c r="A222" s="31" t="s">
        <v>12380</v>
      </c>
      <c r="B222" s="37" t="s">
        <v>12381</v>
      </c>
      <c r="C222" s="31" t="s">
        <v>12382</v>
      </c>
      <c r="D222" s="31" t="s">
        <v>12383</v>
      </c>
      <c r="E222" s="31" t="s">
        <v>101</v>
      </c>
      <c r="F222" s="31" t="s">
        <v>1304</v>
      </c>
      <c r="G222" s="31" t="s">
        <v>490</v>
      </c>
      <c r="H222" s="31" t="s">
        <v>14534</v>
      </c>
      <c r="I222" s="38">
        <v>0.375</v>
      </c>
      <c r="J222" s="31" t="s">
        <v>508</v>
      </c>
      <c r="K222" s="31" t="s">
        <v>105</v>
      </c>
      <c r="L222" s="31" t="s">
        <v>106</v>
      </c>
      <c r="M222" s="31" t="s">
        <v>491</v>
      </c>
      <c r="Q222" s="29"/>
      <c r="R222" s="29"/>
      <c r="S222" s="29">
        <v>26000</v>
      </c>
      <c r="T222" s="127"/>
    </row>
    <row r="223" spans="1:20" s="23" customFormat="1" ht="54" customHeight="1" x14ac:dyDescent="0.7">
      <c r="A223" s="711"/>
      <c r="B223" s="711"/>
      <c r="C223" s="711"/>
      <c r="D223" s="711"/>
      <c r="E223" s="711"/>
      <c r="F223" s="711"/>
      <c r="G223" s="711"/>
      <c r="H223" s="711"/>
      <c r="I223" s="711"/>
      <c r="J223" s="711"/>
      <c r="K223" s="711"/>
      <c r="L223" s="711"/>
      <c r="M223" s="711"/>
      <c r="Q223" s="29"/>
      <c r="R223" s="29"/>
      <c r="T223" s="496">
        <v>54000</v>
      </c>
    </row>
    <row r="224" spans="1:20" s="23" customFormat="1" ht="54" customHeight="1" x14ac:dyDescent="0.7">
      <c r="A224" s="711"/>
      <c r="B224" s="711"/>
      <c r="C224" s="711"/>
      <c r="D224" s="711"/>
      <c r="E224" s="711"/>
      <c r="F224" s="711"/>
      <c r="G224" s="711"/>
      <c r="H224" s="711"/>
      <c r="I224" s="711"/>
      <c r="J224" s="711"/>
      <c r="K224" s="711"/>
      <c r="L224" s="711"/>
      <c r="M224" s="711"/>
      <c r="Q224" s="29"/>
      <c r="R224" s="29"/>
      <c r="T224" s="496">
        <v>320000</v>
      </c>
    </row>
    <row r="225" spans="1:20" s="23" customFormat="1" ht="54" customHeight="1" x14ac:dyDescent="1.05">
      <c r="A225" s="752" t="s">
        <v>15396</v>
      </c>
      <c r="B225" s="753"/>
      <c r="C225" s="753"/>
      <c r="D225" s="753"/>
      <c r="E225" s="753"/>
      <c r="F225" s="753"/>
      <c r="G225" s="753"/>
      <c r="H225" s="753"/>
      <c r="I225" s="753"/>
      <c r="J225" s="753"/>
      <c r="K225" s="753"/>
      <c r="L225" s="753"/>
      <c r="M225" s="754"/>
      <c r="Q225" s="29"/>
      <c r="R225" s="29"/>
      <c r="S225" s="175"/>
      <c r="T225" s="127"/>
    </row>
    <row r="226" spans="1:20" s="23" customFormat="1" ht="54" customHeight="1" x14ac:dyDescent="1.05">
      <c r="A226" s="31" t="s">
        <v>15318</v>
      </c>
      <c r="B226" s="37" t="s">
        <v>15319</v>
      </c>
      <c r="C226" s="31" t="s">
        <v>15320</v>
      </c>
      <c r="D226" s="31" t="s">
        <v>15321</v>
      </c>
      <c r="E226" s="31" t="s">
        <v>687</v>
      </c>
      <c r="F226" s="31" t="s">
        <v>123</v>
      </c>
      <c r="G226" s="31" t="s">
        <v>490</v>
      </c>
      <c r="H226" s="31" t="s">
        <v>15049</v>
      </c>
      <c r="I226" s="38">
        <v>8.3333333333333329E-2</v>
      </c>
      <c r="J226" s="31" t="s">
        <v>508</v>
      </c>
      <c r="K226" s="31" t="s">
        <v>105</v>
      </c>
      <c r="L226" s="31" t="s">
        <v>106</v>
      </c>
      <c r="M226" s="31" t="s">
        <v>995</v>
      </c>
      <c r="Q226" s="29"/>
      <c r="R226" s="29"/>
      <c r="S226" s="29">
        <v>43225</v>
      </c>
      <c r="T226" s="127"/>
    </row>
    <row r="227" spans="1:20" s="23" customFormat="1" ht="54" customHeight="1" x14ac:dyDescent="1.05">
      <c r="A227" s="31" t="s">
        <v>15322</v>
      </c>
      <c r="B227" s="37" t="s">
        <v>15323</v>
      </c>
      <c r="C227" s="31" t="s">
        <v>15324</v>
      </c>
      <c r="D227" s="31" t="s">
        <v>15325</v>
      </c>
      <c r="E227" s="31" t="s">
        <v>687</v>
      </c>
      <c r="F227" s="31" t="s">
        <v>123</v>
      </c>
      <c r="G227" s="31" t="s">
        <v>490</v>
      </c>
      <c r="H227" s="31" t="s">
        <v>15049</v>
      </c>
      <c r="I227" s="38">
        <v>8.3333333333333329E-2</v>
      </c>
      <c r="J227" s="31" t="s">
        <v>508</v>
      </c>
      <c r="K227" s="31" t="s">
        <v>105</v>
      </c>
      <c r="L227" s="31" t="s">
        <v>106</v>
      </c>
      <c r="M227" s="31" t="s">
        <v>995</v>
      </c>
      <c r="Q227" s="29"/>
      <c r="R227" s="29"/>
      <c r="S227" s="29">
        <v>43225</v>
      </c>
      <c r="T227" s="127"/>
    </row>
    <row r="228" spans="1:20" s="23" customFormat="1" ht="54" customHeight="1" x14ac:dyDescent="1.05">
      <c r="A228" s="26" t="s">
        <v>15326</v>
      </c>
      <c r="B228" s="27" t="s">
        <v>15327</v>
      </c>
      <c r="C228" s="31" t="s">
        <v>15328</v>
      </c>
      <c r="D228" s="26" t="s">
        <v>15329</v>
      </c>
      <c r="E228" s="26" t="s">
        <v>687</v>
      </c>
      <c r="F228" s="26" t="s">
        <v>102</v>
      </c>
      <c r="G228" s="26" t="s">
        <v>1127</v>
      </c>
      <c r="H228" s="26" t="s">
        <v>15049</v>
      </c>
      <c r="I228" s="28">
        <v>0.60416666666666663</v>
      </c>
      <c r="J228" s="26" t="s">
        <v>508</v>
      </c>
      <c r="K228" s="31" t="s">
        <v>105</v>
      </c>
      <c r="L228" s="26" t="s">
        <v>106</v>
      </c>
      <c r="M228" s="26" t="s">
        <v>491</v>
      </c>
      <c r="Q228" s="29"/>
      <c r="R228" s="29"/>
      <c r="S228" s="175">
        <v>25000</v>
      </c>
      <c r="T228" s="127"/>
    </row>
    <row r="229" spans="1:20" s="23" customFormat="1" ht="54" customHeight="1" x14ac:dyDescent="1.05">
      <c r="A229" s="206" t="s">
        <v>15330</v>
      </c>
      <c r="B229" s="331" t="s">
        <v>13656</v>
      </c>
      <c r="C229" s="330" t="s">
        <v>15331</v>
      </c>
      <c r="D229" s="330" t="s">
        <v>15332</v>
      </c>
      <c r="E229" s="330" t="s">
        <v>687</v>
      </c>
      <c r="F229" s="330" t="s">
        <v>102</v>
      </c>
      <c r="G229" s="330" t="s">
        <v>1127</v>
      </c>
      <c r="H229" s="330" t="s">
        <v>15049</v>
      </c>
      <c r="I229" s="332">
        <v>0.60416666666666663</v>
      </c>
      <c r="J229" s="330" t="s">
        <v>508</v>
      </c>
      <c r="K229" s="330" t="s">
        <v>105</v>
      </c>
      <c r="L229" s="330" t="s">
        <v>106</v>
      </c>
      <c r="M229" s="330" t="s">
        <v>491</v>
      </c>
      <c r="Q229" s="29"/>
      <c r="R229" s="29"/>
      <c r="S229" s="29">
        <v>25000</v>
      </c>
      <c r="T229" s="127"/>
    </row>
    <row r="230" spans="1:20" s="23" customFormat="1" ht="54" customHeight="1" x14ac:dyDescent="1.05">
      <c r="A230" s="26" t="s">
        <v>15333</v>
      </c>
      <c r="B230" s="27" t="s">
        <v>15334</v>
      </c>
      <c r="C230" s="31" t="s">
        <v>15335</v>
      </c>
      <c r="D230" s="26" t="s">
        <v>15336</v>
      </c>
      <c r="E230" s="26" t="s">
        <v>687</v>
      </c>
      <c r="F230" s="26" t="s">
        <v>102</v>
      </c>
      <c r="G230" s="26" t="s">
        <v>1127</v>
      </c>
      <c r="H230" s="26" t="s">
        <v>15049</v>
      </c>
      <c r="I230" s="28">
        <v>0.60416666666666663</v>
      </c>
      <c r="J230" s="26" t="s">
        <v>508</v>
      </c>
      <c r="K230" s="31" t="s">
        <v>105</v>
      </c>
      <c r="L230" s="26" t="s">
        <v>106</v>
      </c>
      <c r="M230" s="26" t="s">
        <v>491</v>
      </c>
      <c r="Q230" s="29"/>
      <c r="R230" s="29"/>
      <c r="S230" s="175">
        <v>25000</v>
      </c>
      <c r="T230" s="127"/>
    </row>
    <row r="231" spans="1:20" s="23" customFormat="1" ht="54" customHeight="1" x14ac:dyDescent="0.7">
      <c r="A231" s="698" t="s">
        <v>15402</v>
      </c>
      <c r="B231" s="699"/>
      <c r="C231" s="699"/>
      <c r="D231" s="699"/>
      <c r="E231" s="699"/>
      <c r="F231" s="699"/>
      <c r="G231" s="699"/>
      <c r="H231" s="699"/>
      <c r="I231" s="699"/>
      <c r="J231" s="699"/>
      <c r="K231" s="699"/>
      <c r="L231" s="699"/>
      <c r="M231" s="700"/>
      <c r="Q231" s="29"/>
      <c r="R231" s="29">
        <v>1000</v>
      </c>
      <c r="T231" s="496"/>
    </row>
    <row r="232" spans="1:20" s="23" customFormat="1" ht="54" customHeight="1" x14ac:dyDescent="0.7">
      <c r="A232" s="698" t="s">
        <v>15402</v>
      </c>
      <c r="B232" s="699"/>
      <c r="C232" s="699"/>
      <c r="D232" s="699"/>
      <c r="E232" s="699"/>
      <c r="F232" s="699"/>
      <c r="G232" s="699"/>
      <c r="H232" s="699"/>
      <c r="I232" s="699"/>
      <c r="J232" s="699"/>
      <c r="K232" s="699"/>
      <c r="L232" s="699"/>
      <c r="M232" s="700"/>
      <c r="Q232" s="29"/>
      <c r="R232" s="29"/>
      <c r="T232" s="142">
        <v>357300</v>
      </c>
    </row>
    <row r="233" spans="1:20" s="23" customFormat="1" ht="54" customHeight="1" x14ac:dyDescent="1.05">
      <c r="A233" s="688" t="s">
        <v>15603</v>
      </c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90"/>
      <c r="Q233" s="29"/>
      <c r="S233" s="29"/>
      <c r="T233" s="127"/>
    </row>
    <row r="234" spans="1:20" s="23" customFormat="1" ht="54" customHeight="1" x14ac:dyDescent="1.05">
      <c r="A234" s="26" t="s">
        <v>15578</v>
      </c>
      <c r="B234" s="27" t="s">
        <v>15579</v>
      </c>
      <c r="C234" s="26" t="s">
        <v>15580</v>
      </c>
      <c r="D234" s="26" t="s">
        <v>15581</v>
      </c>
      <c r="E234" s="26" t="s">
        <v>101</v>
      </c>
      <c r="F234" s="26" t="s">
        <v>102</v>
      </c>
      <c r="G234" s="26" t="s">
        <v>567</v>
      </c>
      <c r="H234" s="26" t="s">
        <v>15406</v>
      </c>
      <c r="I234" s="28">
        <v>0.50694444444444442</v>
      </c>
      <c r="J234" s="26" t="s">
        <v>508</v>
      </c>
      <c r="K234" s="26" t="s">
        <v>105</v>
      </c>
      <c r="L234" s="26" t="s">
        <v>125</v>
      </c>
      <c r="M234" s="26" t="s">
        <v>491</v>
      </c>
      <c r="N234" s="30"/>
      <c r="O234" s="30"/>
      <c r="P234" s="30"/>
      <c r="Q234" s="175"/>
      <c r="R234" s="30"/>
      <c r="S234" s="175">
        <v>26000</v>
      </c>
      <c r="T234" s="127"/>
    </row>
    <row r="235" spans="1:20" s="23" customFormat="1" ht="54" customHeight="1" x14ac:dyDescent="0.7">
      <c r="A235" s="139" t="s">
        <v>17287</v>
      </c>
      <c r="B235" s="394"/>
      <c r="C235" s="139"/>
      <c r="D235" s="139">
        <v>45066348</v>
      </c>
      <c r="E235" s="139" t="s">
        <v>17288</v>
      </c>
      <c r="F235" s="139" t="s">
        <v>123</v>
      </c>
      <c r="G235" s="139"/>
      <c r="H235" s="395">
        <v>46208</v>
      </c>
      <c r="I235" s="139"/>
      <c r="J235" s="139"/>
      <c r="K235" s="139"/>
      <c r="L235" s="139"/>
      <c r="M235" s="139" t="s">
        <v>13380</v>
      </c>
      <c r="N235" s="139"/>
      <c r="O235" s="139"/>
      <c r="P235" s="139"/>
      <c r="Q235" s="29"/>
      <c r="R235" s="29"/>
      <c r="S235" s="29">
        <v>43225</v>
      </c>
      <c r="T235" s="496"/>
    </row>
    <row r="236" spans="1:20" s="23" customFormat="1" ht="54" customHeight="1" x14ac:dyDescent="0.7">
      <c r="A236" s="711" t="s">
        <v>20035</v>
      </c>
      <c r="B236" s="711"/>
      <c r="C236" s="711"/>
      <c r="D236" s="711"/>
      <c r="E236" s="711"/>
      <c r="F236" s="711"/>
      <c r="G236" s="711"/>
      <c r="H236" s="711"/>
      <c r="I236" s="711"/>
      <c r="J236" s="711"/>
      <c r="K236" s="711"/>
      <c r="L236" s="711"/>
      <c r="M236" s="711"/>
      <c r="Q236" s="29"/>
      <c r="R236" s="29"/>
      <c r="T236" s="496">
        <v>50000</v>
      </c>
    </row>
    <row r="237" spans="1:20" s="23" customFormat="1" ht="54" customHeight="1" x14ac:dyDescent="0.7">
      <c r="A237" s="711" t="s">
        <v>4068</v>
      </c>
      <c r="B237" s="711"/>
      <c r="C237" s="711"/>
      <c r="D237" s="711"/>
      <c r="E237" s="711"/>
      <c r="F237" s="711"/>
      <c r="G237" s="711"/>
      <c r="H237" s="711"/>
      <c r="I237" s="711"/>
      <c r="J237" s="711"/>
      <c r="K237" s="711"/>
      <c r="L237" s="711"/>
      <c r="M237" s="711"/>
      <c r="Q237" s="29">
        <v>1000</v>
      </c>
      <c r="R237" s="29"/>
      <c r="T237" s="496"/>
    </row>
    <row r="238" spans="1:20" s="23" customFormat="1" ht="54" customHeight="1" x14ac:dyDescent="0.7">
      <c r="A238" s="711" t="s">
        <v>20597</v>
      </c>
      <c r="B238" s="711"/>
      <c r="C238" s="711"/>
      <c r="D238" s="711"/>
      <c r="E238" s="711"/>
      <c r="F238" s="711"/>
      <c r="G238" s="711"/>
      <c r="H238" s="711"/>
      <c r="I238" s="711"/>
      <c r="J238" s="711"/>
      <c r="K238" s="711"/>
      <c r="L238" s="711"/>
      <c r="M238" s="711"/>
      <c r="Q238" s="29"/>
      <c r="R238" s="29"/>
      <c r="T238" s="496">
        <v>51070</v>
      </c>
    </row>
    <row r="239" spans="1:20" s="23" customFormat="1" ht="54" customHeight="1" x14ac:dyDescent="0.7">
      <c r="A239" s="711" t="s">
        <v>20598</v>
      </c>
      <c r="B239" s="711"/>
      <c r="C239" s="711"/>
      <c r="D239" s="711"/>
      <c r="E239" s="711"/>
      <c r="F239" s="711"/>
      <c r="G239" s="711"/>
      <c r="H239" s="711"/>
      <c r="I239" s="711"/>
      <c r="J239" s="711"/>
      <c r="K239" s="711"/>
      <c r="L239" s="711"/>
      <c r="M239" s="711"/>
      <c r="Q239" s="29"/>
      <c r="R239" s="29"/>
      <c r="T239" s="496">
        <v>158800</v>
      </c>
    </row>
    <row r="240" spans="1:20" s="23" customFormat="1" ht="54" customHeight="1" x14ac:dyDescent="1.65">
      <c r="A240" s="861" t="s">
        <v>22864</v>
      </c>
      <c r="B240" s="861"/>
      <c r="C240" s="861"/>
      <c r="D240" s="861"/>
      <c r="E240" s="861"/>
      <c r="F240" s="861"/>
      <c r="G240" s="861"/>
      <c r="H240" s="861"/>
      <c r="I240" s="861"/>
      <c r="J240" s="861"/>
      <c r="K240" s="861"/>
      <c r="L240" s="861"/>
      <c r="M240" s="861"/>
      <c r="N240" s="54"/>
      <c r="O240" s="56"/>
      <c r="P240" s="54"/>
      <c r="Q240" s="54"/>
      <c r="R240" s="54"/>
      <c r="S240" s="117"/>
      <c r="T240" s="127"/>
    </row>
    <row r="241" spans="1:20" s="23" customFormat="1" ht="54" customHeight="1" x14ac:dyDescent="1.65">
      <c r="A241" s="426" t="s">
        <v>22845</v>
      </c>
      <c r="B241" s="426" t="s">
        <v>22846</v>
      </c>
      <c r="C241" s="426" t="s">
        <v>22847</v>
      </c>
      <c r="D241" s="426" t="s">
        <v>22848</v>
      </c>
      <c r="E241" s="426" t="s">
        <v>688</v>
      </c>
      <c r="F241" s="426" t="s">
        <v>123</v>
      </c>
      <c r="G241" s="426" t="s">
        <v>16287</v>
      </c>
      <c r="H241" s="426" t="s">
        <v>21136</v>
      </c>
      <c r="I241" s="427">
        <v>0.95833333333333337</v>
      </c>
      <c r="J241" s="426" t="s">
        <v>508</v>
      </c>
      <c r="K241" s="426" t="s">
        <v>105</v>
      </c>
      <c r="L241" s="426" t="s">
        <v>106</v>
      </c>
      <c r="M241" s="426" t="s">
        <v>194</v>
      </c>
      <c r="N241" s="54"/>
      <c r="O241" s="56"/>
      <c r="P241" s="54"/>
      <c r="Q241" s="54"/>
      <c r="R241" s="54"/>
      <c r="S241" s="117">
        <v>38750</v>
      </c>
      <c r="T241" s="127"/>
    </row>
    <row r="242" spans="1:20" s="23" customFormat="1" ht="54" customHeight="1" x14ac:dyDescent="0.7">
      <c r="A242" s="711" t="s">
        <v>24903</v>
      </c>
      <c r="B242" s="711"/>
      <c r="C242" s="711"/>
      <c r="D242" s="711"/>
      <c r="E242" s="711"/>
      <c r="F242" s="711"/>
      <c r="G242" s="711"/>
      <c r="H242" s="711"/>
      <c r="I242" s="711"/>
      <c r="J242" s="711"/>
      <c r="K242" s="711"/>
      <c r="L242" s="711"/>
      <c r="M242" s="711"/>
      <c r="Q242" s="29"/>
      <c r="R242" s="29"/>
      <c r="T242" s="496">
        <v>100000</v>
      </c>
    </row>
    <row r="243" spans="1:20" s="23" customFormat="1" ht="54" customHeight="1" x14ac:dyDescent="0.7">
      <c r="A243" s="711" t="s">
        <v>26799</v>
      </c>
      <c r="B243" s="711"/>
      <c r="C243" s="711"/>
      <c r="D243" s="711"/>
      <c r="E243" s="711"/>
      <c r="F243" s="711"/>
      <c r="G243" s="711"/>
      <c r="H243" s="711"/>
      <c r="I243" s="711"/>
      <c r="J243" s="711"/>
      <c r="K243" s="711"/>
      <c r="L243" s="711"/>
      <c r="M243" s="711"/>
      <c r="Q243" s="29"/>
      <c r="R243" s="29"/>
      <c r="T243" s="496">
        <v>40000</v>
      </c>
    </row>
    <row r="244" spans="1:20" s="23" customFormat="1" ht="54" customHeight="1" x14ac:dyDescent="0.7">
      <c r="A244" s="711" t="s">
        <v>26799</v>
      </c>
      <c r="B244" s="711"/>
      <c r="C244" s="711"/>
      <c r="D244" s="711"/>
      <c r="E244" s="711"/>
      <c r="F244" s="711"/>
      <c r="G244" s="711"/>
      <c r="H244" s="711"/>
      <c r="I244" s="711"/>
      <c r="J244" s="711"/>
      <c r="K244" s="711"/>
      <c r="L244" s="711"/>
      <c r="M244" s="711"/>
      <c r="Q244" s="29"/>
      <c r="R244" s="29"/>
      <c r="T244" s="496">
        <v>59000</v>
      </c>
    </row>
    <row r="245" spans="1:20" s="23" customFormat="1" ht="54" customHeight="1" x14ac:dyDescent="0.7">
      <c r="A245" s="711" t="s">
        <v>27999</v>
      </c>
      <c r="B245" s="711"/>
      <c r="C245" s="711"/>
      <c r="D245" s="711"/>
      <c r="E245" s="711"/>
      <c r="F245" s="711"/>
      <c r="G245" s="711"/>
      <c r="H245" s="711"/>
      <c r="I245" s="711"/>
      <c r="J245" s="711"/>
      <c r="K245" s="711"/>
      <c r="L245" s="711"/>
      <c r="M245" s="711"/>
      <c r="Q245" s="29"/>
      <c r="R245" s="29"/>
      <c r="T245" s="496">
        <v>30000</v>
      </c>
    </row>
    <row r="246" spans="1:20" s="23" customFormat="1" ht="54" customHeight="1" x14ac:dyDescent="0.7">
      <c r="A246" s="711" t="s">
        <v>27997</v>
      </c>
      <c r="B246" s="711"/>
      <c r="C246" s="711"/>
      <c r="D246" s="711"/>
      <c r="E246" s="711"/>
      <c r="F246" s="711"/>
      <c r="G246" s="711"/>
      <c r="H246" s="711"/>
      <c r="I246" s="711"/>
      <c r="J246" s="711"/>
      <c r="K246" s="711"/>
      <c r="L246" s="711"/>
      <c r="M246" s="711"/>
      <c r="Q246" s="29"/>
      <c r="R246" s="29"/>
      <c r="T246" s="496">
        <v>60000</v>
      </c>
    </row>
    <row r="247" spans="1:20" s="23" customFormat="1" ht="54" customHeight="1" x14ac:dyDescent="0.7">
      <c r="A247" s="711" t="s">
        <v>27998</v>
      </c>
      <c r="B247" s="711"/>
      <c r="C247" s="711"/>
      <c r="D247" s="711"/>
      <c r="E247" s="711"/>
      <c r="F247" s="711"/>
      <c r="G247" s="711"/>
      <c r="H247" s="711"/>
      <c r="I247" s="711"/>
      <c r="J247" s="711"/>
      <c r="K247" s="711"/>
      <c r="L247" s="711"/>
      <c r="M247" s="711"/>
      <c r="Q247" s="29"/>
      <c r="R247" s="29"/>
      <c r="T247" s="512">
        <v>25000</v>
      </c>
    </row>
    <row r="248" spans="1:20" s="23" customFormat="1" ht="54" customHeight="1" x14ac:dyDescent="0.7">
      <c r="A248" s="711" t="s">
        <v>31916</v>
      </c>
      <c r="B248" s="711"/>
      <c r="C248" s="711"/>
      <c r="D248" s="711"/>
      <c r="E248" s="711"/>
      <c r="F248" s="711"/>
      <c r="G248" s="711"/>
      <c r="H248" s="711"/>
      <c r="I248" s="711"/>
      <c r="J248" s="711"/>
      <c r="K248" s="711"/>
      <c r="L248" s="711"/>
      <c r="M248" s="711"/>
      <c r="Q248" s="29"/>
      <c r="R248" s="29"/>
      <c r="T248" s="496">
        <v>65000</v>
      </c>
    </row>
    <row r="249" spans="1:20" s="23" customFormat="1" ht="54" customHeight="1" x14ac:dyDescent="0.7">
      <c r="A249" s="711" t="s">
        <v>31916</v>
      </c>
      <c r="B249" s="711"/>
      <c r="C249" s="711"/>
      <c r="D249" s="711"/>
      <c r="E249" s="711"/>
      <c r="F249" s="711"/>
      <c r="G249" s="711"/>
      <c r="H249" s="711"/>
      <c r="I249" s="711"/>
      <c r="J249" s="711"/>
      <c r="K249" s="711"/>
      <c r="L249" s="711"/>
      <c r="M249" s="711"/>
      <c r="Q249" s="29"/>
      <c r="R249" s="29"/>
      <c r="T249" s="496">
        <v>10000</v>
      </c>
    </row>
    <row r="250" spans="1:20" s="23" customFormat="1" ht="54" customHeight="1" x14ac:dyDescent="0.7">
      <c r="A250" s="711" t="s">
        <v>31916</v>
      </c>
      <c r="B250" s="711"/>
      <c r="C250" s="711"/>
      <c r="D250" s="711"/>
      <c r="E250" s="711"/>
      <c r="F250" s="711"/>
      <c r="G250" s="711"/>
      <c r="H250" s="711"/>
      <c r="I250" s="711"/>
      <c r="J250" s="711"/>
      <c r="K250" s="711"/>
      <c r="L250" s="711"/>
      <c r="M250" s="711"/>
      <c r="Q250" s="29"/>
      <c r="R250" s="29"/>
      <c r="T250" s="496">
        <v>30000</v>
      </c>
    </row>
    <row r="251" spans="1:20" s="23" customFormat="1" ht="54" customHeight="1" x14ac:dyDescent="0.7">
      <c r="A251" s="711" t="s">
        <v>32413</v>
      </c>
      <c r="B251" s="711"/>
      <c r="C251" s="711"/>
      <c r="D251" s="711"/>
      <c r="E251" s="711"/>
      <c r="F251" s="711"/>
      <c r="G251" s="711"/>
      <c r="H251" s="711"/>
      <c r="I251" s="711"/>
      <c r="J251" s="711"/>
      <c r="K251" s="711"/>
      <c r="L251" s="711"/>
      <c r="M251" s="711"/>
      <c r="Q251" s="29"/>
      <c r="R251" s="29"/>
      <c r="T251" s="496">
        <v>60000</v>
      </c>
    </row>
    <row r="252" spans="1:20" s="23" customFormat="1" ht="54" customHeight="1" x14ac:dyDescent="0.7">
      <c r="A252" s="711" t="s">
        <v>32413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Q252" s="29"/>
      <c r="R252" s="29"/>
      <c r="T252" s="496">
        <v>40000</v>
      </c>
    </row>
    <row r="253" spans="1:20" s="23" customFormat="1" ht="54" customHeight="1" x14ac:dyDescent="0.7">
      <c r="A253" s="711" t="s">
        <v>32858</v>
      </c>
      <c r="B253" s="711"/>
      <c r="C253" s="711"/>
      <c r="D253" s="711"/>
      <c r="E253" s="711"/>
      <c r="F253" s="711"/>
      <c r="G253" s="711"/>
      <c r="H253" s="711"/>
      <c r="I253" s="711"/>
      <c r="J253" s="711"/>
      <c r="K253" s="711"/>
      <c r="L253" s="711"/>
      <c r="M253" s="711"/>
      <c r="Q253" s="29"/>
      <c r="R253" s="29"/>
      <c r="T253" s="496">
        <v>65000</v>
      </c>
    </row>
    <row r="254" spans="1:20" s="23" customFormat="1" ht="54" customHeight="1" x14ac:dyDescent="0.7">
      <c r="A254" s="711" t="s">
        <v>32858</v>
      </c>
      <c r="B254" s="711"/>
      <c r="C254" s="711"/>
      <c r="D254" s="711"/>
      <c r="E254" s="711"/>
      <c r="F254" s="711"/>
      <c r="G254" s="711"/>
      <c r="H254" s="711"/>
      <c r="I254" s="711"/>
      <c r="J254" s="711"/>
      <c r="K254" s="711"/>
      <c r="L254" s="711"/>
      <c r="M254" s="711"/>
      <c r="Q254" s="29"/>
      <c r="R254" s="29"/>
      <c r="T254" s="496">
        <v>197000</v>
      </c>
    </row>
    <row r="255" spans="1:20" s="23" customFormat="1" ht="54" customHeight="1" x14ac:dyDescent="0.7">
      <c r="A255" s="711" t="s">
        <v>32858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Q255" s="29"/>
      <c r="R255" s="29"/>
      <c r="T255" s="496">
        <v>20000</v>
      </c>
    </row>
    <row r="256" spans="1:20" s="23" customFormat="1" ht="54" customHeight="1" x14ac:dyDescent="0.7">
      <c r="A256" s="711" t="s">
        <v>32858</v>
      </c>
      <c r="B256" s="711"/>
      <c r="C256" s="711"/>
      <c r="D256" s="711"/>
      <c r="E256" s="711"/>
      <c r="F256" s="711"/>
      <c r="G256" s="711"/>
      <c r="H256" s="711"/>
      <c r="I256" s="711"/>
      <c r="J256" s="711"/>
      <c r="K256" s="711"/>
      <c r="L256" s="711"/>
      <c r="M256" s="711"/>
      <c r="Q256" s="29"/>
      <c r="R256" s="29"/>
      <c r="T256" s="496">
        <v>50000</v>
      </c>
    </row>
    <row r="257" spans="1:20" s="23" customFormat="1" ht="54" customHeight="1" x14ac:dyDescent="0.7">
      <c r="A257" s="711" t="s">
        <v>32858</v>
      </c>
      <c r="B257" s="711"/>
      <c r="C257" s="711"/>
      <c r="D257" s="711"/>
      <c r="E257" s="711"/>
      <c r="F257" s="711"/>
      <c r="G257" s="711"/>
      <c r="H257" s="711"/>
      <c r="I257" s="711"/>
      <c r="J257" s="711"/>
      <c r="K257" s="711"/>
      <c r="L257" s="711"/>
      <c r="M257" s="711"/>
      <c r="Q257" s="29"/>
      <c r="R257" s="29"/>
      <c r="T257" s="496">
        <v>126500</v>
      </c>
    </row>
    <row r="258" spans="1:20" s="23" customFormat="1" ht="54" customHeight="1" x14ac:dyDescent="0.7">
      <c r="A258" s="711" t="s">
        <v>32858</v>
      </c>
      <c r="B258" s="711"/>
      <c r="C258" s="711"/>
      <c r="D258" s="711"/>
      <c r="E258" s="711"/>
      <c r="F258" s="711"/>
      <c r="G258" s="711"/>
      <c r="H258" s="711"/>
      <c r="I258" s="711"/>
      <c r="J258" s="711"/>
      <c r="K258" s="711"/>
      <c r="L258" s="711"/>
      <c r="M258" s="711"/>
      <c r="Q258" s="29"/>
      <c r="R258" s="29"/>
      <c r="T258" s="496">
        <v>19950</v>
      </c>
    </row>
    <row r="259" spans="1:20" s="23" customFormat="1" ht="54" customHeight="1" x14ac:dyDescent="0.7">
      <c r="A259" s="711" t="s">
        <v>32858</v>
      </c>
      <c r="B259" s="711"/>
      <c r="C259" s="711"/>
      <c r="D259" s="711"/>
      <c r="E259" s="711"/>
      <c r="F259" s="711"/>
      <c r="G259" s="711"/>
      <c r="H259" s="711"/>
      <c r="I259" s="711"/>
      <c r="J259" s="711"/>
      <c r="K259" s="711"/>
      <c r="L259" s="711"/>
      <c r="M259" s="711"/>
      <c r="Q259" s="29"/>
      <c r="R259" s="29"/>
      <c r="T259" s="496">
        <v>11050</v>
      </c>
    </row>
    <row r="260" spans="1:20" s="23" customFormat="1" ht="54" customHeight="1" x14ac:dyDescent="1.05">
      <c r="A260" s="688" t="s">
        <v>32865</v>
      </c>
      <c r="B260" s="689"/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90"/>
      <c r="S260" s="29"/>
    </row>
    <row r="261" spans="1:20" s="23" customFormat="1" ht="54" customHeight="1" x14ac:dyDescent="1.05">
      <c r="A261" s="31" t="s">
        <v>33380</v>
      </c>
      <c r="B261" s="31" t="s">
        <v>30778</v>
      </c>
      <c r="C261" s="31" t="s">
        <v>33381</v>
      </c>
      <c r="D261" s="31" t="s">
        <v>33382</v>
      </c>
      <c r="E261" s="31" t="s">
        <v>687</v>
      </c>
      <c r="F261" s="31" t="s">
        <v>123</v>
      </c>
      <c r="G261" s="31" t="s">
        <v>16248</v>
      </c>
      <c r="H261" s="31" t="s">
        <v>32006</v>
      </c>
      <c r="I261" s="38">
        <v>0.53125</v>
      </c>
      <c r="J261" s="31" t="s">
        <v>508</v>
      </c>
      <c r="K261" s="31" t="s">
        <v>105</v>
      </c>
      <c r="L261" s="31" t="s">
        <v>106</v>
      </c>
      <c r="M261" s="31" t="s">
        <v>995</v>
      </c>
      <c r="S261" s="29">
        <v>43425</v>
      </c>
    </row>
    <row r="262" spans="1:20" s="23" customFormat="1" ht="54" customHeight="1" x14ac:dyDescent="1.05">
      <c r="A262" s="31" t="s">
        <v>33383</v>
      </c>
      <c r="B262" s="31" t="s">
        <v>33384</v>
      </c>
      <c r="C262" s="31" t="s">
        <v>33385</v>
      </c>
      <c r="D262" s="31" t="s">
        <v>33386</v>
      </c>
      <c r="E262" s="31" t="s">
        <v>687</v>
      </c>
      <c r="F262" s="31" t="s">
        <v>123</v>
      </c>
      <c r="G262" s="31" t="s">
        <v>16248</v>
      </c>
      <c r="H262" s="31" t="s">
        <v>32006</v>
      </c>
      <c r="I262" s="38">
        <v>0.53125</v>
      </c>
      <c r="J262" s="31" t="s">
        <v>508</v>
      </c>
      <c r="K262" s="31" t="s">
        <v>105</v>
      </c>
      <c r="L262" s="31" t="s">
        <v>106</v>
      </c>
      <c r="M262" s="31" t="s">
        <v>995</v>
      </c>
      <c r="S262" s="29">
        <v>43425</v>
      </c>
    </row>
    <row r="263" spans="1:20" s="23" customFormat="1" ht="54" customHeight="1" x14ac:dyDescent="1.05">
      <c r="A263" s="31" t="s">
        <v>33387</v>
      </c>
      <c r="B263" s="31" t="s">
        <v>33388</v>
      </c>
      <c r="C263" s="31" t="s">
        <v>33389</v>
      </c>
      <c r="D263" s="31" t="s">
        <v>33390</v>
      </c>
      <c r="E263" s="31" t="s">
        <v>687</v>
      </c>
      <c r="F263" s="31" t="s">
        <v>123</v>
      </c>
      <c r="G263" s="31" t="s">
        <v>16248</v>
      </c>
      <c r="H263" s="31" t="s">
        <v>32006</v>
      </c>
      <c r="I263" s="38">
        <v>0.53125</v>
      </c>
      <c r="J263" s="31" t="s">
        <v>508</v>
      </c>
      <c r="K263" s="31" t="s">
        <v>105</v>
      </c>
      <c r="L263" s="31" t="s">
        <v>106</v>
      </c>
      <c r="M263" s="31" t="s">
        <v>995</v>
      </c>
      <c r="S263" s="29">
        <v>43425</v>
      </c>
    </row>
    <row r="264" spans="1:20" s="23" customFormat="1" ht="54" customHeight="1" x14ac:dyDescent="1.05">
      <c r="A264" s="31" t="s">
        <v>33391</v>
      </c>
      <c r="B264" s="31" t="s">
        <v>33392</v>
      </c>
      <c r="C264" s="31" t="s">
        <v>33393</v>
      </c>
      <c r="D264" s="31" t="s">
        <v>33394</v>
      </c>
      <c r="E264" s="31" t="s">
        <v>687</v>
      </c>
      <c r="F264" s="31" t="s">
        <v>123</v>
      </c>
      <c r="G264" s="31" t="s">
        <v>16248</v>
      </c>
      <c r="H264" s="31" t="s">
        <v>32006</v>
      </c>
      <c r="I264" s="38">
        <v>0.53125</v>
      </c>
      <c r="J264" s="31" t="s">
        <v>508</v>
      </c>
      <c r="K264" s="31" t="s">
        <v>105</v>
      </c>
      <c r="L264" s="31" t="s">
        <v>106</v>
      </c>
      <c r="M264" s="31" t="s">
        <v>995</v>
      </c>
      <c r="S264" s="29">
        <v>43425</v>
      </c>
    </row>
    <row r="265" spans="1:20" s="23" customFormat="1" ht="54" customHeight="1" x14ac:dyDescent="1.05">
      <c r="A265" s="31" t="s">
        <v>33395</v>
      </c>
      <c r="B265" s="31" t="s">
        <v>6556</v>
      </c>
      <c r="C265" s="31" t="s">
        <v>33396</v>
      </c>
      <c r="D265" s="31" t="s">
        <v>33397</v>
      </c>
      <c r="E265" s="31" t="s">
        <v>687</v>
      </c>
      <c r="F265" s="31" t="s">
        <v>123</v>
      </c>
      <c r="G265" s="31" t="s">
        <v>16248</v>
      </c>
      <c r="H265" s="31" t="s">
        <v>32006</v>
      </c>
      <c r="I265" s="38">
        <v>0.53125</v>
      </c>
      <c r="J265" s="31" t="s">
        <v>508</v>
      </c>
      <c r="K265" s="31" t="s">
        <v>105</v>
      </c>
      <c r="L265" s="31" t="s">
        <v>106</v>
      </c>
      <c r="M265" s="31" t="s">
        <v>995</v>
      </c>
      <c r="S265" s="29">
        <v>43425</v>
      </c>
    </row>
    <row r="266" spans="1:20" s="23" customFormat="1" ht="54" customHeight="1" x14ac:dyDescent="1.05">
      <c r="A266" s="31" t="s">
        <v>33398</v>
      </c>
      <c r="B266" s="31" t="s">
        <v>33399</v>
      </c>
      <c r="C266" s="31" t="s">
        <v>33400</v>
      </c>
      <c r="D266" s="31" t="s">
        <v>33401</v>
      </c>
      <c r="E266" s="31" t="s">
        <v>687</v>
      </c>
      <c r="F266" s="31" t="s">
        <v>123</v>
      </c>
      <c r="G266" s="31" t="s">
        <v>16248</v>
      </c>
      <c r="H266" s="31" t="s">
        <v>32006</v>
      </c>
      <c r="I266" s="38">
        <v>0.53125</v>
      </c>
      <c r="J266" s="31" t="s">
        <v>508</v>
      </c>
      <c r="K266" s="31" t="s">
        <v>105</v>
      </c>
      <c r="L266" s="31" t="s">
        <v>106</v>
      </c>
      <c r="M266" s="31" t="s">
        <v>995</v>
      </c>
      <c r="S266" s="29">
        <v>43425</v>
      </c>
    </row>
    <row r="267" spans="1:20" s="23" customFormat="1" ht="54" customHeight="1" x14ac:dyDescent="1.05">
      <c r="A267" s="31" t="s">
        <v>33402</v>
      </c>
      <c r="B267" s="31" t="s">
        <v>33403</v>
      </c>
      <c r="C267" s="31" t="s">
        <v>33404</v>
      </c>
      <c r="D267" s="31" t="s">
        <v>33405</v>
      </c>
      <c r="E267" s="31" t="s">
        <v>687</v>
      </c>
      <c r="F267" s="31" t="s">
        <v>123</v>
      </c>
      <c r="G267" s="31" t="s">
        <v>16248</v>
      </c>
      <c r="H267" s="31" t="s">
        <v>32006</v>
      </c>
      <c r="I267" s="38">
        <v>0.53125</v>
      </c>
      <c r="J267" s="31" t="s">
        <v>508</v>
      </c>
      <c r="K267" s="31" t="s">
        <v>105</v>
      </c>
      <c r="L267" s="31" t="s">
        <v>106</v>
      </c>
      <c r="M267" s="31" t="s">
        <v>995</v>
      </c>
      <c r="S267" s="29">
        <v>43425</v>
      </c>
    </row>
    <row r="268" spans="1:20" s="23" customFormat="1" ht="54" customHeight="1" x14ac:dyDescent="1.05">
      <c r="A268" s="31" t="s">
        <v>33406</v>
      </c>
      <c r="B268" s="31" t="s">
        <v>3238</v>
      </c>
      <c r="C268" s="31" t="s">
        <v>33407</v>
      </c>
      <c r="D268" s="31" t="s">
        <v>33408</v>
      </c>
      <c r="E268" s="31" t="s">
        <v>687</v>
      </c>
      <c r="F268" s="31" t="s">
        <v>123</v>
      </c>
      <c r="G268" s="31" t="s">
        <v>16248</v>
      </c>
      <c r="H268" s="31" t="s">
        <v>32006</v>
      </c>
      <c r="I268" s="38">
        <v>0.53125</v>
      </c>
      <c r="J268" s="31" t="s">
        <v>508</v>
      </c>
      <c r="K268" s="31" t="s">
        <v>105</v>
      </c>
      <c r="L268" s="31" t="s">
        <v>106</v>
      </c>
      <c r="M268" s="31" t="s">
        <v>995</v>
      </c>
      <c r="S268" s="29">
        <v>43425</v>
      </c>
    </row>
    <row r="269" spans="1:20" s="23" customFormat="1" ht="54" customHeight="1" x14ac:dyDescent="1.05">
      <c r="A269" s="31" t="s">
        <v>33409</v>
      </c>
      <c r="B269" s="31" t="s">
        <v>4247</v>
      </c>
      <c r="C269" s="31" t="s">
        <v>33410</v>
      </c>
      <c r="D269" s="31" t="s">
        <v>33411</v>
      </c>
      <c r="E269" s="31" t="s">
        <v>687</v>
      </c>
      <c r="F269" s="31" t="s">
        <v>123</v>
      </c>
      <c r="G269" s="31" t="s">
        <v>16248</v>
      </c>
      <c r="H269" s="31" t="s">
        <v>32006</v>
      </c>
      <c r="I269" s="38">
        <v>0.53125</v>
      </c>
      <c r="J269" s="31" t="s">
        <v>508</v>
      </c>
      <c r="K269" s="31" t="s">
        <v>105</v>
      </c>
      <c r="L269" s="31" t="s">
        <v>106</v>
      </c>
      <c r="M269" s="31" t="s">
        <v>995</v>
      </c>
      <c r="S269" s="29">
        <v>43425</v>
      </c>
    </row>
    <row r="270" spans="1:20" s="23" customFormat="1" ht="54" customHeight="1" x14ac:dyDescent="1.05">
      <c r="A270" s="688" t="s">
        <v>35141</v>
      </c>
      <c r="B270" s="689"/>
      <c r="C270" s="689"/>
      <c r="D270" s="689"/>
      <c r="E270" s="689"/>
      <c r="F270" s="689"/>
      <c r="G270" s="689"/>
      <c r="H270" s="689"/>
      <c r="I270" s="689"/>
      <c r="J270" s="689"/>
      <c r="K270" s="689"/>
      <c r="L270" s="689"/>
      <c r="M270" s="690"/>
      <c r="S270" s="29"/>
    </row>
    <row r="271" spans="1:20" s="23" customFormat="1" ht="54" customHeight="1" x14ac:dyDescent="1.05">
      <c r="A271" s="31" t="s">
        <v>35115</v>
      </c>
      <c r="B271" s="31" t="s">
        <v>35116</v>
      </c>
      <c r="C271" s="31" t="s">
        <v>35117</v>
      </c>
      <c r="D271" s="31" t="s">
        <v>35118</v>
      </c>
      <c r="E271" s="31" t="s">
        <v>101</v>
      </c>
      <c r="F271" s="31" t="s">
        <v>102</v>
      </c>
      <c r="G271" s="31" t="s">
        <v>16270</v>
      </c>
      <c r="H271" s="31" t="s">
        <v>29748</v>
      </c>
      <c r="I271" s="38">
        <v>0.375</v>
      </c>
      <c r="J271" s="31" t="s">
        <v>2717</v>
      </c>
      <c r="K271" s="31" t="s">
        <v>105</v>
      </c>
      <c r="L271" s="31" t="s">
        <v>106</v>
      </c>
      <c r="M271" s="31" t="s">
        <v>491</v>
      </c>
      <c r="S271" s="29">
        <v>26200</v>
      </c>
    </row>
    <row r="276" spans="9:10" s="23" customFormat="1" ht="50.1" customHeight="1" x14ac:dyDescent="0.25">
      <c r="I276" s="7" t="s">
        <v>14</v>
      </c>
      <c r="J276" s="7">
        <f>SUM(Q:Q)-SUM(R:R)</f>
        <v>0</v>
      </c>
    </row>
    <row r="277" spans="9:10" s="23" customFormat="1" ht="50.1" customHeight="1" x14ac:dyDescent="0.25">
      <c r="I277" s="7" t="s">
        <v>15</v>
      </c>
      <c r="J277" s="7">
        <f>SUM(S:S)-SUM(T:T)</f>
        <v>3981</v>
      </c>
    </row>
    <row r="278" spans="9:10" s="23" customFormat="1" ht="50.1" customHeight="1" x14ac:dyDescent="0.25">
      <c r="I278" s="731" t="s">
        <v>91</v>
      </c>
      <c r="J278" s="731"/>
    </row>
    <row r="279" spans="9:10" s="23" customFormat="1" ht="50.1" customHeight="1" x14ac:dyDescent="0.25">
      <c r="I279" s="731"/>
      <c r="J279" s="731"/>
    </row>
  </sheetData>
  <autoFilter ref="A1:AX1150" xr:uid="{00000000-0001-0000-0000-000000000000}"/>
  <mergeCells count="92">
    <mergeCell ref="A248:M248"/>
    <mergeCell ref="A249:M249"/>
    <mergeCell ref="A250:M250"/>
    <mergeCell ref="A251:M251"/>
    <mergeCell ref="I278:J279"/>
    <mergeCell ref="A252:M252"/>
    <mergeCell ref="A253:M253"/>
    <mergeCell ref="A254:M254"/>
    <mergeCell ref="A255:M255"/>
    <mergeCell ref="A256:M256"/>
    <mergeCell ref="A257:M257"/>
    <mergeCell ref="A258:M258"/>
    <mergeCell ref="A259:M259"/>
    <mergeCell ref="A260:M260"/>
    <mergeCell ref="A270:M270"/>
    <mergeCell ref="A24:M24"/>
    <mergeCell ref="A25:M25"/>
    <mergeCell ref="A26:M26"/>
    <mergeCell ref="A27:M27"/>
    <mergeCell ref="A28:M28"/>
    <mergeCell ref="A29:M29"/>
    <mergeCell ref="A30:M30"/>
    <mergeCell ref="A31:M31"/>
    <mergeCell ref="A50:M50"/>
    <mergeCell ref="A51:M51"/>
    <mergeCell ref="A52:M52"/>
    <mergeCell ref="A54:M54"/>
    <mergeCell ref="A53:M53"/>
    <mergeCell ref="A117:M117"/>
    <mergeCell ref="A118:M118"/>
    <mergeCell ref="A79:M79"/>
    <mergeCell ref="A17:M17"/>
    <mergeCell ref="A18:M18"/>
    <mergeCell ref="A19:M19"/>
    <mergeCell ref="A243:M243"/>
    <mergeCell ref="A244:M244"/>
    <mergeCell ref="A120:M120"/>
    <mergeCell ref="A110:M110"/>
    <mergeCell ref="A20:M20"/>
    <mergeCell ref="A21:M21"/>
    <mergeCell ref="A22:M22"/>
    <mergeCell ref="A23:M23"/>
    <mergeCell ref="A113:M113"/>
    <mergeCell ref="A114:M114"/>
    <mergeCell ref="A115:M115"/>
    <mergeCell ref="A116:M116"/>
    <mergeCell ref="A96:M96"/>
    <mergeCell ref="A11:M11"/>
    <mergeCell ref="A12:M12"/>
    <mergeCell ref="A13:M13"/>
    <mergeCell ref="A14:T14"/>
    <mergeCell ref="A16:M16"/>
    <mergeCell ref="A3:M3"/>
    <mergeCell ref="A7:M7"/>
    <mergeCell ref="A8:M8"/>
    <mergeCell ref="A9:M9"/>
    <mergeCell ref="A10:M10"/>
    <mergeCell ref="A119:M119"/>
    <mergeCell ref="A121:M121"/>
    <mergeCell ref="A122:M122"/>
    <mergeCell ref="A123:M123"/>
    <mergeCell ref="A199:M199"/>
    <mergeCell ref="A201:M201"/>
    <mergeCell ref="A206:M206"/>
    <mergeCell ref="A124:M124"/>
    <mergeCell ref="A125:M125"/>
    <mergeCell ref="A191:M191"/>
    <mergeCell ref="A189:M189"/>
    <mergeCell ref="A190:M190"/>
    <mergeCell ref="A126:M126"/>
    <mergeCell ref="A127:M127"/>
    <mergeCell ref="A188:M188"/>
    <mergeCell ref="A128:M128"/>
    <mergeCell ref="A178:M178"/>
    <mergeCell ref="A185:M185"/>
    <mergeCell ref="A186:M186"/>
    <mergeCell ref="A187:M187"/>
    <mergeCell ref="A231:M231"/>
    <mergeCell ref="A232:M232"/>
    <mergeCell ref="A225:M225"/>
    <mergeCell ref="A223:M223"/>
    <mergeCell ref="A224:M224"/>
    <mergeCell ref="A237:M237"/>
    <mergeCell ref="A238:M238"/>
    <mergeCell ref="A236:M236"/>
    <mergeCell ref="A233:M233"/>
    <mergeCell ref="A239:M239"/>
    <mergeCell ref="A247:M247"/>
    <mergeCell ref="A245:M245"/>
    <mergeCell ref="A246:M246"/>
    <mergeCell ref="A242:M242"/>
    <mergeCell ref="A240:M240"/>
  </mergeCells>
  <conditionalFormatting sqref="A4:A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89" priority="13"/>
  </conditionalFormatting>
  <conditionalFormatting sqref="C2">
    <cfRule type="duplicateValues" dxfId="988" priority="23"/>
  </conditionalFormatting>
  <conditionalFormatting sqref="D1:D259 D272:D1048576 W260:W271">
    <cfRule type="duplicateValues" dxfId="987" priority="1"/>
  </conditionalFormatting>
  <conditionalFormatting sqref="D241">
    <cfRule type="duplicateValues" dxfId="986" priority="2"/>
  </conditionalFormatting>
  <conditionalFormatting sqref="D272:D1048576 W260:W271 D1:D235 W240:W241">
    <cfRule type="duplicateValues" dxfId="985" priority="3"/>
    <cfRule type="duplicateValues" dxfId="984" priority="4"/>
    <cfRule type="duplicateValues" dxfId="983" priority="5"/>
  </conditionalFormatting>
  <conditionalFormatting sqref="D272:D1048576 W260:W271 D235 D1:D224 W233:W234 W225:W230 W240:W241">
    <cfRule type="duplicateValues" dxfId="982" priority="6"/>
  </conditionalFormatting>
  <conditionalFormatting sqref="D272:D1048576 W260:W271 D235 W233:W234 W225:W230 D1:D190 W191:W222 W240:W241">
    <cfRule type="duplicateValues" dxfId="981" priority="8"/>
  </conditionalFormatting>
  <conditionalFormatting sqref="D272:D1048576 W260:W271 D235 W233:W234 W225:W230 D1:D198 W199:W222 W240:W241">
    <cfRule type="duplicateValues" dxfId="980" priority="7"/>
  </conditionalFormatting>
  <conditionalFormatting sqref="D272:D1048576 W260:W271 D235 W233:W234 W225:W230 W191:W222 D1:D127 W128:W184 W240:W241">
    <cfRule type="duplicateValues" dxfId="979" priority="9"/>
  </conditionalFormatting>
  <conditionalFormatting sqref="D272:D1048576 W260:W271 D235 W233:W234 W225:W230 W191:W222 W128:W184 D1:D95 W96:W112 W240:W241">
    <cfRule type="duplicateValues" dxfId="978" priority="10"/>
  </conditionalFormatting>
  <conditionalFormatting sqref="D272:D1048576 W260:W271 D235 W233:W234 W225:W230 W191:W222 W128:W184 W79:W112 U54:U78 D1:D49 W240:W241">
    <cfRule type="duplicateValues" dxfId="977" priority="11"/>
  </conditionalFormatting>
  <conditionalFormatting sqref="E2">
    <cfRule type="duplicateValues" dxfId="976" priority="24"/>
  </conditionalFormatting>
  <conditionalFormatting sqref="J2 C2">
    <cfRule type="duplicateValues" dxfId="975" priority="15"/>
    <cfRule type="duplicateValues" dxfId="974" priority="16"/>
    <cfRule type="duplicateValues" dxfId="973" priority="17"/>
    <cfRule type="duplicateValues" dxfId="972" priority="18"/>
    <cfRule type="duplicateValues" dxfId="971" priority="19"/>
    <cfRule type="duplicateValues" dxfId="970" priority="20"/>
    <cfRule type="duplicateValues" dxfId="969" priority="21"/>
    <cfRule type="duplicateValues" dxfId="968" priority="22"/>
  </conditionalFormatting>
  <conditionalFormatting sqref="J2">
    <cfRule type="duplicateValues" dxfId="967" priority="14"/>
  </conditionalFormatting>
  <hyperlinks>
    <hyperlink ref="I278:J279" location="الرئيسيه!A1" display="الرئيسيه" xr:uid="{AD8032F6-FA62-0E46-9ED6-A2366D21BD2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76C4-0DE4-D148-9C76-0D85E2C450D5}">
  <sheetPr codeName="Sheet56"/>
  <dimension ref="A1:T87"/>
  <sheetViews>
    <sheetView rightToLeft="1" zoomScale="40" zoomScaleNormal="40" workbookViewId="0">
      <pane ySplit="1" topLeftCell="A75" activePane="bottomLeft" state="frozen"/>
      <selection activeCell="G24" sqref="G24"/>
      <selection pane="bottomLeft" activeCell="A86" sqref="A8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16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>
        <v>558000</v>
      </c>
      <c r="T2" s="117">
        <v>0</v>
      </c>
    </row>
    <row r="3" spans="1:20" s="89" customFormat="1" ht="54" customHeight="1" x14ac:dyDescent="0.25">
      <c r="A3" s="862" t="s">
        <v>1252</v>
      </c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  <c r="M3" s="862"/>
      <c r="S3" s="75"/>
      <c r="T3" s="142"/>
    </row>
    <row r="4" spans="1:20" s="95" customFormat="1" ht="50.1" customHeight="1" x14ac:dyDescent="0.25">
      <c r="A4" s="91" t="s">
        <v>112</v>
      </c>
      <c r="B4" s="92" t="s">
        <v>113</v>
      </c>
      <c r="C4" s="91" t="s">
        <v>114</v>
      </c>
      <c r="D4" s="91" t="s">
        <v>115</v>
      </c>
      <c r="E4" s="91" t="s">
        <v>101</v>
      </c>
      <c r="F4" s="91" t="s">
        <v>116</v>
      </c>
      <c r="G4" s="91" t="s">
        <v>117</v>
      </c>
      <c r="H4" s="91" t="s">
        <v>104</v>
      </c>
      <c r="I4" s="93">
        <v>9.375E-2</v>
      </c>
      <c r="J4" s="91" t="s">
        <v>118</v>
      </c>
      <c r="K4" s="91" t="s">
        <v>105</v>
      </c>
      <c r="L4" s="91" t="s">
        <v>106</v>
      </c>
      <c r="M4" s="91" t="s">
        <v>107</v>
      </c>
      <c r="N4" s="94"/>
      <c r="O4" s="90"/>
      <c r="P4" s="90"/>
      <c r="Q4" s="90"/>
      <c r="R4" s="90"/>
      <c r="S4" s="75">
        <v>18000</v>
      </c>
      <c r="T4" s="142"/>
    </row>
    <row r="5" spans="1:20" s="95" customFormat="1" ht="50.1" customHeight="1" x14ac:dyDescent="0.25">
      <c r="A5" s="94" t="s">
        <v>119</v>
      </c>
      <c r="B5" s="96" t="s">
        <v>120</v>
      </c>
      <c r="C5" s="94" t="s">
        <v>121</v>
      </c>
      <c r="D5" s="94" t="s">
        <v>122</v>
      </c>
      <c r="E5" s="94" t="s">
        <v>101</v>
      </c>
      <c r="F5" s="94" t="s">
        <v>123</v>
      </c>
      <c r="G5" s="94" t="s">
        <v>124</v>
      </c>
      <c r="H5" s="94" t="s">
        <v>104</v>
      </c>
      <c r="I5" s="97">
        <v>0.25</v>
      </c>
      <c r="J5" s="94" t="s">
        <v>118</v>
      </c>
      <c r="K5" s="94" t="s">
        <v>105</v>
      </c>
      <c r="L5" s="94" t="s">
        <v>125</v>
      </c>
      <c r="M5" s="94" t="s">
        <v>107</v>
      </c>
      <c r="N5" s="90"/>
      <c r="O5" s="90"/>
      <c r="P5" s="90"/>
      <c r="Q5" s="90"/>
      <c r="R5" s="90"/>
      <c r="S5" s="75">
        <v>18000</v>
      </c>
      <c r="T5" s="142"/>
    </row>
    <row r="6" spans="1:20" s="95" customFormat="1" ht="50.1" customHeight="1" x14ac:dyDescent="0.25">
      <c r="A6" s="94" t="s">
        <v>126</v>
      </c>
      <c r="B6" s="96" t="s">
        <v>127</v>
      </c>
      <c r="C6" s="94" t="s">
        <v>128</v>
      </c>
      <c r="D6" s="94" t="s">
        <v>129</v>
      </c>
      <c r="E6" s="94" t="s">
        <v>101</v>
      </c>
      <c r="F6" s="94" t="s">
        <v>123</v>
      </c>
      <c r="G6" s="94" t="s">
        <v>124</v>
      </c>
      <c r="H6" s="94" t="s">
        <v>104</v>
      </c>
      <c r="I6" s="97">
        <v>0.25</v>
      </c>
      <c r="J6" s="94" t="s">
        <v>118</v>
      </c>
      <c r="K6" s="94" t="s">
        <v>105</v>
      </c>
      <c r="L6" s="94" t="s">
        <v>106</v>
      </c>
      <c r="M6" s="94" t="s">
        <v>107</v>
      </c>
      <c r="N6" s="90"/>
      <c r="O6" s="90"/>
      <c r="P6" s="90"/>
      <c r="Q6" s="90"/>
      <c r="R6" s="90"/>
      <c r="S6" s="75">
        <v>18000</v>
      </c>
      <c r="T6" s="142"/>
    </row>
    <row r="7" spans="1:20" s="95" customFormat="1" ht="50.1" customHeight="1" x14ac:dyDescent="0.25">
      <c r="A7" s="94" t="s">
        <v>130</v>
      </c>
      <c r="B7" s="96" t="s">
        <v>131</v>
      </c>
      <c r="C7" s="94" t="s">
        <v>132</v>
      </c>
      <c r="D7" s="94" t="s">
        <v>133</v>
      </c>
      <c r="E7" s="94" t="s">
        <v>101</v>
      </c>
      <c r="F7" s="94" t="s">
        <v>123</v>
      </c>
      <c r="G7" s="94" t="s">
        <v>124</v>
      </c>
      <c r="H7" s="94" t="s">
        <v>104</v>
      </c>
      <c r="I7" s="97">
        <v>0.25</v>
      </c>
      <c r="J7" s="94" t="s">
        <v>118</v>
      </c>
      <c r="K7" s="94" t="s">
        <v>105</v>
      </c>
      <c r="L7" s="94" t="s">
        <v>125</v>
      </c>
      <c r="M7" s="94" t="s">
        <v>107</v>
      </c>
      <c r="N7" s="90"/>
      <c r="O7" s="90"/>
      <c r="P7" s="90"/>
      <c r="Q7" s="90"/>
      <c r="R7" s="90"/>
      <c r="S7" s="75">
        <v>18000</v>
      </c>
      <c r="T7" s="142"/>
    </row>
    <row r="8" spans="1:20" s="95" customFormat="1" ht="50.1" customHeight="1" x14ac:dyDescent="0.25">
      <c r="A8" s="94" t="s">
        <v>138</v>
      </c>
      <c r="B8" s="96" t="s">
        <v>139</v>
      </c>
      <c r="C8" s="94" t="s">
        <v>140</v>
      </c>
      <c r="D8" s="94" t="s">
        <v>141</v>
      </c>
      <c r="E8" s="94" t="s">
        <v>101</v>
      </c>
      <c r="F8" s="94" t="s">
        <v>123</v>
      </c>
      <c r="G8" s="94" t="s">
        <v>124</v>
      </c>
      <c r="H8" s="94" t="s">
        <v>104</v>
      </c>
      <c r="I8" s="97">
        <v>0.25</v>
      </c>
      <c r="J8" s="94" t="s">
        <v>118</v>
      </c>
      <c r="K8" s="94" t="s">
        <v>105</v>
      </c>
      <c r="L8" s="94" t="s">
        <v>106</v>
      </c>
      <c r="M8" s="94" t="s">
        <v>107</v>
      </c>
      <c r="N8" s="90"/>
      <c r="O8" s="90"/>
      <c r="P8" s="90"/>
      <c r="Q8" s="90"/>
      <c r="R8" s="90"/>
      <c r="S8" s="75">
        <v>18000</v>
      </c>
      <c r="T8" s="142"/>
    </row>
    <row r="9" spans="1:20" s="95" customFormat="1" ht="50.1" customHeight="1" x14ac:dyDescent="0.25">
      <c r="A9" s="94" t="s">
        <v>142</v>
      </c>
      <c r="B9" s="96" t="s">
        <v>143</v>
      </c>
      <c r="C9" s="94" t="s">
        <v>144</v>
      </c>
      <c r="D9" s="94" t="s">
        <v>145</v>
      </c>
      <c r="E9" s="94" t="s">
        <v>101</v>
      </c>
      <c r="F9" s="94" t="s">
        <v>123</v>
      </c>
      <c r="G9" s="94" t="s">
        <v>124</v>
      </c>
      <c r="H9" s="94" t="s">
        <v>104</v>
      </c>
      <c r="I9" s="97">
        <v>0.25</v>
      </c>
      <c r="J9" s="94" t="s">
        <v>118</v>
      </c>
      <c r="K9" s="94" t="s">
        <v>105</v>
      </c>
      <c r="L9" s="94" t="s">
        <v>106</v>
      </c>
      <c r="M9" s="94" t="s">
        <v>107</v>
      </c>
      <c r="N9" s="90"/>
      <c r="O9" s="90"/>
      <c r="P9" s="90"/>
      <c r="Q9" s="90"/>
      <c r="R9" s="90"/>
      <c r="S9" s="75">
        <v>18000</v>
      </c>
      <c r="T9" s="142"/>
    </row>
    <row r="10" spans="1:20" s="95" customFormat="1" ht="50.1" customHeight="1" x14ac:dyDescent="0.25">
      <c r="A10" s="94" t="s">
        <v>146</v>
      </c>
      <c r="B10" s="96" t="s">
        <v>147</v>
      </c>
      <c r="C10" s="94" t="s">
        <v>148</v>
      </c>
      <c r="D10" s="94" t="s">
        <v>149</v>
      </c>
      <c r="E10" s="94" t="s">
        <v>101</v>
      </c>
      <c r="F10" s="94" t="s">
        <v>123</v>
      </c>
      <c r="G10" s="94" t="s">
        <v>124</v>
      </c>
      <c r="H10" s="94" t="s">
        <v>104</v>
      </c>
      <c r="I10" s="97">
        <v>0.25</v>
      </c>
      <c r="J10" s="94" t="s">
        <v>118</v>
      </c>
      <c r="K10" s="94" t="s">
        <v>105</v>
      </c>
      <c r="L10" s="94" t="s">
        <v>106</v>
      </c>
      <c r="M10" s="94" t="s">
        <v>107</v>
      </c>
      <c r="N10" s="90"/>
      <c r="O10" s="90"/>
      <c r="P10" s="90"/>
      <c r="Q10" s="90"/>
      <c r="R10" s="90"/>
      <c r="S10" s="75">
        <v>18000</v>
      </c>
      <c r="T10" s="142"/>
    </row>
    <row r="11" spans="1:20" s="95" customFormat="1" ht="50.1" customHeight="1" x14ac:dyDescent="0.25">
      <c r="A11" s="94" t="s">
        <v>150</v>
      </c>
      <c r="B11" s="96" t="s">
        <v>151</v>
      </c>
      <c r="C11" s="94" t="s">
        <v>152</v>
      </c>
      <c r="D11" s="94" t="s">
        <v>153</v>
      </c>
      <c r="E11" s="94" t="s">
        <v>101</v>
      </c>
      <c r="F11" s="94" t="s">
        <v>123</v>
      </c>
      <c r="G11" s="94" t="s">
        <v>124</v>
      </c>
      <c r="H11" s="94" t="s">
        <v>104</v>
      </c>
      <c r="I11" s="97">
        <v>0.25</v>
      </c>
      <c r="J11" s="94" t="s">
        <v>118</v>
      </c>
      <c r="K11" s="94" t="s">
        <v>105</v>
      </c>
      <c r="L11" s="94" t="s">
        <v>106</v>
      </c>
      <c r="M11" s="94" t="s">
        <v>107</v>
      </c>
      <c r="N11" s="90"/>
      <c r="O11" s="90"/>
      <c r="P11" s="90"/>
      <c r="Q11" s="90"/>
      <c r="R11" s="90"/>
      <c r="S11" s="75">
        <v>18000</v>
      </c>
      <c r="T11" s="142"/>
    </row>
    <row r="12" spans="1:20" s="95" customFormat="1" ht="50.1" customHeight="1" x14ac:dyDescent="0.25">
      <c r="A12" s="94" t="s">
        <v>154</v>
      </c>
      <c r="B12" s="96" t="s">
        <v>155</v>
      </c>
      <c r="C12" s="94" t="s">
        <v>156</v>
      </c>
      <c r="D12" s="94" t="s">
        <v>157</v>
      </c>
      <c r="E12" s="94" t="s">
        <v>101</v>
      </c>
      <c r="F12" s="94" t="s">
        <v>123</v>
      </c>
      <c r="G12" s="94" t="s">
        <v>124</v>
      </c>
      <c r="H12" s="94" t="s">
        <v>104</v>
      </c>
      <c r="I12" s="97">
        <v>0.25</v>
      </c>
      <c r="J12" s="94" t="s">
        <v>118</v>
      </c>
      <c r="K12" s="94" t="s">
        <v>105</v>
      </c>
      <c r="L12" s="94" t="s">
        <v>106</v>
      </c>
      <c r="M12" s="94" t="s">
        <v>107</v>
      </c>
      <c r="N12" s="90"/>
      <c r="O12" s="90"/>
      <c r="P12" s="90"/>
      <c r="Q12" s="90"/>
      <c r="R12" s="90"/>
      <c r="S12" s="75">
        <v>18000</v>
      </c>
      <c r="T12" s="142"/>
    </row>
    <row r="13" spans="1:20" s="95" customFormat="1" ht="50.1" customHeight="1" x14ac:dyDescent="0.25">
      <c r="A13" s="94" t="s">
        <v>158</v>
      </c>
      <c r="B13" s="96" t="s">
        <v>159</v>
      </c>
      <c r="C13" s="94" t="s">
        <v>160</v>
      </c>
      <c r="D13" s="94" t="s">
        <v>161</v>
      </c>
      <c r="E13" s="94" t="s">
        <v>101</v>
      </c>
      <c r="F13" s="94" t="s">
        <v>123</v>
      </c>
      <c r="G13" s="94" t="s">
        <v>124</v>
      </c>
      <c r="H13" s="94" t="s">
        <v>104</v>
      </c>
      <c r="I13" s="97">
        <v>0.25</v>
      </c>
      <c r="J13" s="94" t="s">
        <v>118</v>
      </c>
      <c r="K13" s="94" t="s">
        <v>105</v>
      </c>
      <c r="L13" s="94" t="s">
        <v>106</v>
      </c>
      <c r="M13" s="94" t="s">
        <v>107</v>
      </c>
      <c r="N13" s="90"/>
      <c r="O13" s="90"/>
      <c r="P13" s="90"/>
      <c r="Q13" s="90"/>
      <c r="R13" s="90"/>
      <c r="S13" s="75">
        <v>18000</v>
      </c>
      <c r="T13" s="142"/>
    </row>
    <row r="14" spans="1:20" s="95" customFormat="1" ht="50.1" customHeight="1" x14ac:dyDescent="0.25">
      <c r="A14" s="94" t="s">
        <v>162</v>
      </c>
      <c r="B14" s="96" t="s">
        <v>163</v>
      </c>
      <c r="C14" s="94" t="s">
        <v>164</v>
      </c>
      <c r="D14" s="94" t="s">
        <v>165</v>
      </c>
      <c r="E14" s="94" t="s">
        <v>101</v>
      </c>
      <c r="F14" s="94" t="s">
        <v>123</v>
      </c>
      <c r="G14" s="94" t="s">
        <v>124</v>
      </c>
      <c r="H14" s="94" t="s">
        <v>104</v>
      </c>
      <c r="I14" s="97">
        <v>0.25</v>
      </c>
      <c r="J14" s="94" t="s">
        <v>118</v>
      </c>
      <c r="K14" s="94" t="s">
        <v>105</v>
      </c>
      <c r="L14" s="94" t="s">
        <v>106</v>
      </c>
      <c r="M14" s="94" t="s">
        <v>107</v>
      </c>
      <c r="N14" s="90"/>
      <c r="O14" s="90"/>
      <c r="P14" s="90"/>
      <c r="Q14" s="90"/>
      <c r="R14" s="90"/>
      <c r="S14" s="75">
        <v>18000</v>
      </c>
      <c r="T14" s="142"/>
    </row>
    <row r="15" spans="1:20" s="95" customFormat="1" ht="50.1" customHeight="1" x14ac:dyDescent="0.25">
      <c r="A15" s="94" t="s">
        <v>166</v>
      </c>
      <c r="B15" s="96" t="s">
        <v>167</v>
      </c>
      <c r="C15" s="94" t="s">
        <v>168</v>
      </c>
      <c r="D15" s="94" t="s">
        <v>169</v>
      </c>
      <c r="E15" s="94" t="s">
        <v>101</v>
      </c>
      <c r="F15" s="94" t="s">
        <v>123</v>
      </c>
      <c r="G15" s="94" t="s">
        <v>124</v>
      </c>
      <c r="H15" s="94" t="s">
        <v>104</v>
      </c>
      <c r="I15" s="97">
        <v>0.25</v>
      </c>
      <c r="J15" s="94" t="s">
        <v>118</v>
      </c>
      <c r="K15" s="94" t="s">
        <v>105</v>
      </c>
      <c r="L15" s="94" t="s">
        <v>106</v>
      </c>
      <c r="M15" s="94" t="s">
        <v>107</v>
      </c>
      <c r="N15" s="90"/>
      <c r="O15" s="90"/>
      <c r="P15" s="90"/>
      <c r="Q15" s="90"/>
      <c r="R15" s="90"/>
      <c r="S15" s="75">
        <v>18000</v>
      </c>
      <c r="T15" s="142"/>
    </row>
    <row r="16" spans="1:20" s="95" customFormat="1" ht="50.1" customHeight="1" x14ac:dyDescent="0.25">
      <c r="A16" s="94" t="s">
        <v>170</v>
      </c>
      <c r="B16" s="96" t="s">
        <v>171</v>
      </c>
      <c r="C16" s="94" t="s">
        <v>172</v>
      </c>
      <c r="D16" s="94" t="s">
        <v>173</v>
      </c>
      <c r="E16" s="94" t="s">
        <v>101</v>
      </c>
      <c r="F16" s="94" t="s">
        <v>123</v>
      </c>
      <c r="G16" s="94" t="s">
        <v>124</v>
      </c>
      <c r="H16" s="94" t="s">
        <v>104</v>
      </c>
      <c r="I16" s="97">
        <v>0.25</v>
      </c>
      <c r="J16" s="94" t="s">
        <v>118</v>
      </c>
      <c r="K16" s="94" t="s">
        <v>105</v>
      </c>
      <c r="L16" s="94" t="s">
        <v>106</v>
      </c>
      <c r="M16" s="94" t="s">
        <v>107</v>
      </c>
      <c r="N16" s="90"/>
      <c r="O16" s="90"/>
      <c r="P16" s="90"/>
      <c r="Q16" s="90"/>
      <c r="R16" s="90"/>
      <c r="S16" s="75">
        <v>18000</v>
      </c>
      <c r="T16" s="142"/>
    </row>
    <row r="17" spans="1:20" s="95" customFormat="1" ht="50.1" customHeight="1" x14ac:dyDescent="0.25">
      <c r="A17" s="94" t="s">
        <v>174</v>
      </c>
      <c r="B17" s="96" t="s">
        <v>175</v>
      </c>
      <c r="C17" s="94" t="s">
        <v>176</v>
      </c>
      <c r="D17" s="94" t="s">
        <v>177</v>
      </c>
      <c r="E17" s="94" t="s">
        <v>101</v>
      </c>
      <c r="F17" s="94" t="s">
        <v>123</v>
      </c>
      <c r="G17" s="94" t="s">
        <v>124</v>
      </c>
      <c r="H17" s="94" t="s">
        <v>104</v>
      </c>
      <c r="I17" s="97">
        <v>0.25</v>
      </c>
      <c r="J17" s="94" t="s">
        <v>118</v>
      </c>
      <c r="K17" s="94" t="s">
        <v>105</v>
      </c>
      <c r="L17" s="94" t="s">
        <v>106</v>
      </c>
      <c r="M17" s="94" t="s">
        <v>107</v>
      </c>
      <c r="N17" s="90"/>
      <c r="O17" s="90"/>
      <c r="P17" s="90"/>
      <c r="Q17" s="90"/>
      <c r="R17" s="90"/>
      <c r="S17" s="75">
        <v>18000</v>
      </c>
      <c r="T17" s="142"/>
    </row>
    <row r="18" spans="1:20" s="95" customFormat="1" ht="50.1" customHeight="1" x14ac:dyDescent="0.25">
      <c r="A18" s="94" t="s">
        <v>178</v>
      </c>
      <c r="B18" s="96" t="s">
        <v>179</v>
      </c>
      <c r="C18" s="94" t="s">
        <v>180</v>
      </c>
      <c r="D18" s="94" t="s">
        <v>181</v>
      </c>
      <c r="E18" s="94" t="s">
        <v>101</v>
      </c>
      <c r="F18" s="94" t="s">
        <v>123</v>
      </c>
      <c r="G18" s="94" t="s">
        <v>124</v>
      </c>
      <c r="H18" s="94" t="s">
        <v>104</v>
      </c>
      <c r="I18" s="97">
        <v>0.25</v>
      </c>
      <c r="J18" s="94" t="s">
        <v>118</v>
      </c>
      <c r="K18" s="94" t="s">
        <v>105</v>
      </c>
      <c r="L18" s="94" t="s">
        <v>106</v>
      </c>
      <c r="M18" s="94" t="s">
        <v>107</v>
      </c>
      <c r="N18" s="90"/>
      <c r="O18" s="90"/>
      <c r="P18" s="90"/>
      <c r="Q18" s="90"/>
      <c r="R18" s="90"/>
      <c r="S18" s="75">
        <v>18000</v>
      </c>
      <c r="T18" s="142"/>
    </row>
    <row r="19" spans="1:20" s="95" customFormat="1" ht="50.1" customHeight="1" x14ac:dyDescent="0.25">
      <c r="A19" s="94" t="s">
        <v>182</v>
      </c>
      <c r="B19" s="96" t="s">
        <v>183</v>
      </c>
      <c r="C19" s="94" t="s">
        <v>184</v>
      </c>
      <c r="D19" s="94" t="s">
        <v>185</v>
      </c>
      <c r="E19" s="94" t="s">
        <v>101</v>
      </c>
      <c r="F19" s="94" t="s">
        <v>123</v>
      </c>
      <c r="G19" s="94" t="s">
        <v>124</v>
      </c>
      <c r="H19" s="94" t="s">
        <v>104</v>
      </c>
      <c r="I19" s="97">
        <v>0.25</v>
      </c>
      <c r="J19" s="94" t="s">
        <v>118</v>
      </c>
      <c r="K19" s="94" t="s">
        <v>105</v>
      </c>
      <c r="L19" s="94" t="s">
        <v>125</v>
      </c>
      <c r="M19" s="94" t="s">
        <v>107</v>
      </c>
      <c r="N19" s="90"/>
      <c r="O19" s="90"/>
      <c r="P19" s="90"/>
      <c r="Q19" s="90"/>
      <c r="R19" s="90"/>
      <c r="S19" s="75">
        <v>18000</v>
      </c>
      <c r="T19" s="142"/>
    </row>
    <row r="20" spans="1:20" s="95" customFormat="1" ht="50.1" customHeight="1" x14ac:dyDescent="0.25">
      <c r="A20" s="94" t="s">
        <v>186</v>
      </c>
      <c r="B20" s="96" t="s">
        <v>187</v>
      </c>
      <c r="C20" s="94" t="s">
        <v>188</v>
      </c>
      <c r="D20" s="94" t="s">
        <v>189</v>
      </c>
      <c r="E20" s="94" t="s">
        <v>101</v>
      </c>
      <c r="F20" s="94" t="s">
        <v>123</v>
      </c>
      <c r="G20" s="94" t="s">
        <v>124</v>
      </c>
      <c r="H20" s="94" t="s">
        <v>104</v>
      </c>
      <c r="I20" s="97">
        <v>0.25</v>
      </c>
      <c r="J20" s="94" t="s">
        <v>118</v>
      </c>
      <c r="K20" s="94" t="s">
        <v>105</v>
      </c>
      <c r="L20" s="94" t="s">
        <v>106</v>
      </c>
      <c r="M20" s="94" t="s">
        <v>107</v>
      </c>
      <c r="N20" s="90"/>
      <c r="O20" s="90"/>
      <c r="P20" s="90"/>
      <c r="Q20" s="90"/>
      <c r="R20" s="90"/>
      <c r="S20" s="75">
        <v>18000</v>
      </c>
      <c r="T20" s="142"/>
    </row>
    <row r="21" spans="1:20" s="95" customFormat="1" ht="50.1" customHeight="1" x14ac:dyDescent="0.25">
      <c r="A21" s="94" t="s">
        <v>190</v>
      </c>
      <c r="B21" s="96" t="s">
        <v>191</v>
      </c>
      <c r="C21" s="94" t="s">
        <v>192</v>
      </c>
      <c r="D21" s="94" t="s">
        <v>193</v>
      </c>
      <c r="E21" s="94" t="s">
        <v>101</v>
      </c>
      <c r="F21" s="94" t="s">
        <v>123</v>
      </c>
      <c r="G21" s="94" t="s">
        <v>124</v>
      </c>
      <c r="H21" s="94" t="s">
        <v>104</v>
      </c>
      <c r="I21" s="97">
        <v>0.25</v>
      </c>
      <c r="J21" s="94" t="s">
        <v>118</v>
      </c>
      <c r="K21" s="94" t="s">
        <v>105</v>
      </c>
      <c r="L21" s="94" t="s">
        <v>106</v>
      </c>
      <c r="M21" s="94" t="s">
        <v>194</v>
      </c>
      <c r="N21" s="90"/>
      <c r="O21" s="90"/>
      <c r="P21" s="90"/>
      <c r="Q21" s="90"/>
      <c r="R21" s="90"/>
      <c r="S21" s="75">
        <v>36750</v>
      </c>
      <c r="T21" s="142"/>
    </row>
    <row r="22" spans="1:20" s="95" customFormat="1" ht="50.1" customHeight="1" x14ac:dyDescent="0.25">
      <c r="A22" s="91" t="s">
        <v>199</v>
      </c>
      <c r="B22" s="92" t="s">
        <v>200</v>
      </c>
      <c r="C22" s="91" t="s">
        <v>201</v>
      </c>
      <c r="D22" s="91" t="s">
        <v>202</v>
      </c>
      <c r="E22" s="91" t="s">
        <v>101</v>
      </c>
      <c r="F22" s="91" t="s">
        <v>123</v>
      </c>
      <c r="G22" s="91" t="s">
        <v>124</v>
      </c>
      <c r="H22" s="91" t="s">
        <v>104</v>
      </c>
      <c r="I22" s="93">
        <v>0.25</v>
      </c>
      <c r="J22" s="91" t="s">
        <v>118</v>
      </c>
      <c r="K22" s="91" t="s">
        <v>105</v>
      </c>
      <c r="L22" s="91" t="s">
        <v>106</v>
      </c>
      <c r="M22" s="91" t="s">
        <v>107</v>
      </c>
      <c r="N22" s="90"/>
      <c r="O22" s="90"/>
      <c r="P22" s="90"/>
      <c r="Q22" s="90"/>
      <c r="R22" s="90"/>
      <c r="S22" s="75">
        <v>18000</v>
      </c>
      <c r="T22" s="142"/>
    </row>
    <row r="23" spans="1:20" s="95" customFormat="1" ht="50.1" customHeight="1" x14ac:dyDescent="0.25">
      <c r="A23" s="94" t="s">
        <v>203</v>
      </c>
      <c r="B23" s="96" t="s">
        <v>204</v>
      </c>
      <c r="C23" s="94" t="s">
        <v>205</v>
      </c>
      <c r="D23" s="94" t="s">
        <v>206</v>
      </c>
      <c r="E23" s="94" t="s">
        <v>101</v>
      </c>
      <c r="F23" s="94" t="s">
        <v>123</v>
      </c>
      <c r="G23" s="94" t="s">
        <v>124</v>
      </c>
      <c r="H23" s="94" t="s">
        <v>104</v>
      </c>
      <c r="I23" s="97">
        <v>0.25</v>
      </c>
      <c r="J23" s="94" t="s">
        <v>118</v>
      </c>
      <c r="K23" s="94" t="s">
        <v>105</v>
      </c>
      <c r="L23" s="94" t="s">
        <v>106</v>
      </c>
      <c r="M23" s="94" t="s">
        <v>107</v>
      </c>
      <c r="N23" s="90"/>
      <c r="O23" s="90"/>
      <c r="P23" s="90"/>
      <c r="Q23" s="90"/>
      <c r="R23" s="90"/>
      <c r="S23" s="75">
        <v>18000</v>
      </c>
      <c r="T23" s="142"/>
    </row>
    <row r="24" spans="1:20" s="95" customFormat="1" ht="50.1" customHeight="1" x14ac:dyDescent="0.25">
      <c r="A24" s="94" t="s">
        <v>207</v>
      </c>
      <c r="B24" s="96" t="s">
        <v>208</v>
      </c>
      <c r="C24" s="94" t="s">
        <v>209</v>
      </c>
      <c r="D24" s="94" t="s">
        <v>210</v>
      </c>
      <c r="E24" s="94" t="s">
        <v>101</v>
      </c>
      <c r="F24" s="94" t="s">
        <v>123</v>
      </c>
      <c r="G24" s="94" t="s">
        <v>124</v>
      </c>
      <c r="H24" s="94" t="s">
        <v>104</v>
      </c>
      <c r="I24" s="97">
        <v>0.25</v>
      </c>
      <c r="J24" s="94" t="s">
        <v>118</v>
      </c>
      <c r="K24" s="94" t="s">
        <v>105</v>
      </c>
      <c r="L24" s="94" t="s">
        <v>106</v>
      </c>
      <c r="M24" s="94" t="s">
        <v>107</v>
      </c>
      <c r="N24" s="90"/>
      <c r="O24" s="90"/>
      <c r="P24" s="90"/>
      <c r="Q24" s="90"/>
      <c r="R24" s="90"/>
      <c r="S24" s="75">
        <v>18000</v>
      </c>
      <c r="T24" s="142"/>
    </row>
    <row r="25" spans="1:20" s="95" customFormat="1" ht="50.1" customHeight="1" x14ac:dyDescent="0.25">
      <c r="A25" s="94" t="s">
        <v>211</v>
      </c>
      <c r="B25" s="96" t="s">
        <v>212</v>
      </c>
      <c r="C25" s="94" t="s">
        <v>213</v>
      </c>
      <c r="D25" s="94" t="s">
        <v>214</v>
      </c>
      <c r="E25" s="94" t="s">
        <v>101</v>
      </c>
      <c r="F25" s="94" t="s">
        <v>123</v>
      </c>
      <c r="G25" s="94" t="s">
        <v>124</v>
      </c>
      <c r="H25" s="94" t="s">
        <v>104</v>
      </c>
      <c r="I25" s="97">
        <v>0.25</v>
      </c>
      <c r="J25" s="94" t="s">
        <v>118</v>
      </c>
      <c r="K25" s="94" t="s">
        <v>105</v>
      </c>
      <c r="L25" s="94" t="s">
        <v>106</v>
      </c>
      <c r="M25" s="94" t="s">
        <v>107</v>
      </c>
      <c r="N25" s="90"/>
      <c r="O25" s="90"/>
      <c r="P25" s="90"/>
      <c r="Q25" s="90"/>
      <c r="R25" s="90"/>
      <c r="S25" s="75">
        <v>18000</v>
      </c>
      <c r="T25" s="142"/>
    </row>
    <row r="26" spans="1:20" s="95" customFormat="1" ht="50.1" customHeight="1" x14ac:dyDescent="0.25">
      <c r="A26" s="94" t="s">
        <v>215</v>
      </c>
      <c r="B26" s="96" t="s">
        <v>216</v>
      </c>
      <c r="C26" s="94" t="s">
        <v>217</v>
      </c>
      <c r="D26" s="94" t="s">
        <v>218</v>
      </c>
      <c r="E26" s="94" t="s">
        <v>101</v>
      </c>
      <c r="F26" s="94" t="s">
        <v>123</v>
      </c>
      <c r="G26" s="94" t="s">
        <v>124</v>
      </c>
      <c r="H26" s="94" t="s">
        <v>104</v>
      </c>
      <c r="I26" s="97">
        <v>0.25</v>
      </c>
      <c r="J26" s="94" t="s">
        <v>118</v>
      </c>
      <c r="K26" s="94" t="s">
        <v>105</v>
      </c>
      <c r="L26" s="94" t="s">
        <v>106</v>
      </c>
      <c r="M26" s="94" t="s">
        <v>107</v>
      </c>
      <c r="N26" s="90"/>
      <c r="O26" s="90"/>
      <c r="P26" s="90"/>
      <c r="Q26" s="90"/>
      <c r="R26" s="90"/>
      <c r="S26" s="75">
        <v>18000</v>
      </c>
      <c r="T26" s="142"/>
    </row>
    <row r="27" spans="1:20" s="95" customFormat="1" ht="50.1" customHeight="1" x14ac:dyDescent="0.25">
      <c r="A27" s="94" t="s">
        <v>219</v>
      </c>
      <c r="B27" s="96" t="s">
        <v>220</v>
      </c>
      <c r="C27" s="94" t="s">
        <v>221</v>
      </c>
      <c r="D27" s="94" t="s">
        <v>222</v>
      </c>
      <c r="E27" s="94" t="s">
        <v>101</v>
      </c>
      <c r="F27" s="94" t="s">
        <v>123</v>
      </c>
      <c r="G27" s="94" t="s">
        <v>124</v>
      </c>
      <c r="H27" s="94" t="s">
        <v>104</v>
      </c>
      <c r="I27" s="97">
        <v>0.25</v>
      </c>
      <c r="J27" s="94" t="s">
        <v>118</v>
      </c>
      <c r="K27" s="94" t="s">
        <v>105</v>
      </c>
      <c r="L27" s="94" t="s">
        <v>106</v>
      </c>
      <c r="M27" s="94" t="s">
        <v>107</v>
      </c>
      <c r="N27" s="90"/>
      <c r="O27" s="90"/>
      <c r="P27" s="90"/>
      <c r="Q27" s="90"/>
      <c r="R27" s="90"/>
      <c r="S27" s="75">
        <v>18000</v>
      </c>
      <c r="T27" s="142"/>
    </row>
    <row r="28" spans="1:20" s="95" customFormat="1" ht="50.1" customHeight="1" x14ac:dyDescent="0.25">
      <c r="A28" s="91" t="s">
        <v>223</v>
      </c>
      <c r="B28" s="92" t="s">
        <v>224</v>
      </c>
      <c r="C28" s="91" t="s">
        <v>225</v>
      </c>
      <c r="D28" s="91" t="s">
        <v>226</v>
      </c>
      <c r="E28" s="91" t="s">
        <v>101</v>
      </c>
      <c r="F28" s="91" t="s">
        <v>123</v>
      </c>
      <c r="G28" s="91" t="s">
        <v>124</v>
      </c>
      <c r="H28" s="91" t="s">
        <v>104</v>
      </c>
      <c r="I28" s="93">
        <v>0.25</v>
      </c>
      <c r="J28" s="91" t="s">
        <v>118</v>
      </c>
      <c r="K28" s="91" t="s">
        <v>105</v>
      </c>
      <c r="L28" s="91" t="s">
        <v>106</v>
      </c>
      <c r="M28" s="91" t="s">
        <v>107</v>
      </c>
      <c r="N28" s="90"/>
      <c r="O28" s="90"/>
      <c r="P28" s="90"/>
      <c r="Q28" s="90"/>
      <c r="R28" s="90"/>
      <c r="S28" s="75">
        <v>18000</v>
      </c>
      <c r="T28" s="142"/>
    </row>
    <row r="29" spans="1:20" s="95" customFormat="1" ht="50.1" customHeight="1" x14ac:dyDescent="0.25">
      <c r="A29" s="94" t="s">
        <v>227</v>
      </c>
      <c r="B29" s="96" t="s">
        <v>228</v>
      </c>
      <c r="C29" s="94" t="s">
        <v>229</v>
      </c>
      <c r="D29" s="94" t="s">
        <v>230</v>
      </c>
      <c r="E29" s="94" t="s">
        <v>101</v>
      </c>
      <c r="F29" s="94" t="s">
        <v>123</v>
      </c>
      <c r="G29" s="94" t="s">
        <v>124</v>
      </c>
      <c r="H29" s="94" t="s">
        <v>104</v>
      </c>
      <c r="I29" s="97">
        <v>0.25</v>
      </c>
      <c r="J29" s="94" t="s">
        <v>118</v>
      </c>
      <c r="K29" s="94" t="s">
        <v>105</v>
      </c>
      <c r="L29" s="94" t="s">
        <v>106</v>
      </c>
      <c r="M29" s="94" t="s">
        <v>107</v>
      </c>
      <c r="N29" s="90"/>
      <c r="O29" s="90"/>
      <c r="P29" s="90"/>
      <c r="Q29" s="90"/>
      <c r="R29" s="90"/>
      <c r="S29" s="75">
        <v>18000</v>
      </c>
      <c r="T29" s="142"/>
    </row>
    <row r="30" spans="1:20" s="95" customFormat="1" ht="50.1" customHeight="1" x14ac:dyDescent="0.25">
      <c r="A30" s="94" t="s">
        <v>235</v>
      </c>
      <c r="B30" s="96" t="s">
        <v>236</v>
      </c>
      <c r="C30" s="94" t="s">
        <v>237</v>
      </c>
      <c r="D30" s="94" t="s">
        <v>238</v>
      </c>
      <c r="E30" s="94" t="s">
        <v>101</v>
      </c>
      <c r="F30" s="94" t="s">
        <v>123</v>
      </c>
      <c r="G30" s="94" t="s">
        <v>124</v>
      </c>
      <c r="H30" s="94" t="s">
        <v>104</v>
      </c>
      <c r="I30" s="97">
        <v>0.25</v>
      </c>
      <c r="J30" s="94" t="s">
        <v>118</v>
      </c>
      <c r="K30" s="94" t="s">
        <v>105</v>
      </c>
      <c r="L30" s="94" t="s">
        <v>106</v>
      </c>
      <c r="M30" s="94" t="s">
        <v>107</v>
      </c>
      <c r="N30" s="90"/>
      <c r="O30" s="90"/>
      <c r="P30" s="90"/>
      <c r="Q30" s="90"/>
      <c r="R30" s="90"/>
      <c r="S30" s="75">
        <v>18000</v>
      </c>
      <c r="T30" s="142"/>
    </row>
    <row r="31" spans="1:20" s="95" customFormat="1" ht="50.1" customHeight="1" x14ac:dyDescent="0.25">
      <c r="A31" s="91" t="s">
        <v>243</v>
      </c>
      <c r="B31" s="92" t="s">
        <v>244</v>
      </c>
      <c r="C31" s="91" t="s">
        <v>245</v>
      </c>
      <c r="D31" s="91" t="s">
        <v>246</v>
      </c>
      <c r="E31" s="91" t="s">
        <v>101</v>
      </c>
      <c r="F31" s="91" t="s">
        <v>123</v>
      </c>
      <c r="G31" s="91" t="s">
        <v>124</v>
      </c>
      <c r="H31" s="91" t="s">
        <v>104</v>
      </c>
      <c r="I31" s="93">
        <v>0.25</v>
      </c>
      <c r="J31" s="91" t="s">
        <v>118</v>
      </c>
      <c r="K31" s="91" t="s">
        <v>105</v>
      </c>
      <c r="L31" s="91" t="s">
        <v>125</v>
      </c>
      <c r="M31" s="91" t="s">
        <v>107</v>
      </c>
      <c r="N31" s="90"/>
      <c r="O31" s="90"/>
      <c r="P31" s="90"/>
      <c r="Q31" s="90"/>
      <c r="R31" s="90"/>
      <c r="S31" s="75">
        <v>18000</v>
      </c>
      <c r="T31" s="142"/>
    </row>
    <row r="32" spans="1:20" s="95" customFormat="1" ht="50.1" customHeight="1" x14ac:dyDescent="0.25">
      <c r="A32" s="94" t="s">
        <v>251</v>
      </c>
      <c r="B32" s="96" t="s">
        <v>252</v>
      </c>
      <c r="C32" s="94" t="s">
        <v>253</v>
      </c>
      <c r="D32" s="94" t="s">
        <v>254</v>
      </c>
      <c r="E32" s="94" t="s">
        <v>101</v>
      </c>
      <c r="F32" s="94" t="s">
        <v>123</v>
      </c>
      <c r="G32" s="94" t="s">
        <v>124</v>
      </c>
      <c r="H32" s="94" t="s">
        <v>104</v>
      </c>
      <c r="I32" s="97">
        <v>0.25</v>
      </c>
      <c r="J32" s="94" t="s">
        <v>118</v>
      </c>
      <c r="K32" s="94" t="s">
        <v>105</v>
      </c>
      <c r="L32" s="94" t="s">
        <v>106</v>
      </c>
      <c r="M32" s="94" t="s">
        <v>107</v>
      </c>
      <c r="N32" s="90"/>
      <c r="O32" s="90"/>
      <c r="P32" s="90"/>
      <c r="Q32" s="90"/>
      <c r="R32" s="90"/>
      <c r="S32" s="75">
        <v>18000</v>
      </c>
      <c r="T32" s="142"/>
    </row>
    <row r="33" spans="1:20" s="95" customFormat="1" ht="50.1" customHeight="1" x14ac:dyDescent="0.25">
      <c r="A33" s="94" t="s">
        <v>255</v>
      </c>
      <c r="B33" s="96" t="s">
        <v>256</v>
      </c>
      <c r="C33" s="94" t="s">
        <v>257</v>
      </c>
      <c r="D33" s="94" t="s">
        <v>258</v>
      </c>
      <c r="E33" s="94" t="s">
        <v>101</v>
      </c>
      <c r="F33" s="94" t="s">
        <v>123</v>
      </c>
      <c r="G33" s="94" t="s">
        <v>124</v>
      </c>
      <c r="H33" s="94" t="s">
        <v>104</v>
      </c>
      <c r="I33" s="97">
        <v>0.25</v>
      </c>
      <c r="J33" s="94" t="s">
        <v>118</v>
      </c>
      <c r="K33" s="94" t="s">
        <v>105</v>
      </c>
      <c r="L33" s="94" t="s">
        <v>106</v>
      </c>
      <c r="M33" s="94" t="s">
        <v>107</v>
      </c>
      <c r="N33" s="90"/>
      <c r="O33" s="90"/>
      <c r="P33" s="90"/>
      <c r="Q33" s="90"/>
      <c r="R33" s="90"/>
      <c r="S33" s="75">
        <v>18000</v>
      </c>
      <c r="T33" s="142"/>
    </row>
    <row r="34" spans="1:20" s="95" customFormat="1" ht="50.1" customHeight="1" x14ac:dyDescent="0.25">
      <c r="A34" s="94" t="s">
        <v>263</v>
      </c>
      <c r="B34" s="96" t="s">
        <v>264</v>
      </c>
      <c r="C34" s="94" t="s">
        <v>265</v>
      </c>
      <c r="D34" s="94" t="s">
        <v>266</v>
      </c>
      <c r="E34" s="94" t="s">
        <v>101</v>
      </c>
      <c r="F34" s="94" t="s">
        <v>123</v>
      </c>
      <c r="G34" s="94" t="s">
        <v>124</v>
      </c>
      <c r="H34" s="94" t="s">
        <v>104</v>
      </c>
      <c r="I34" s="97">
        <v>0.25</v>
      </c>
      <c r="J34" s="94" t="s">
        <v>118</v>
      </c>
      <c r="K34" s="94" t="s">
        <v>105</v>
      </c>
      <c r="L34" s="94" t="s">
        <v>106</v>
      </c>
      <c r="M34" s="94" t="s">
        <v>107</v>
      </c>
      <c r="N34" s="90"/>
      <c r="O34" s="90"/>
      <c r="P34" s="90"/>
      <c r="Q34" s="90"/>
      <c r="R34" s="90"/>
      <c r="S34" s="75">
        <v>18000</v>
      </c>
      <c r="T34" s="142"/>
    </row>
    <row r="35" spans="1:20" s="95" customFormat="1" ht="50.1" customHeight="1" x14ac:dyDescent="0.25">
      <c r="A35" s="94" t="s">
        <v>286</v>
      </c>
      <c r="B35" s="96" t="s">
        <v>287</v>
      </c>
      <c r="C35" s="94" t="s">
        <v>288</v>
      </c>
      <c r="D35" s="94" t="s">
        <v>289</v>
      </c>
      <c r="E35" s="94" t="s">
        <v>101</v>
      </c>
      <c r="F35" s="94" t="s">
        <v>123</v>
      </c>
      <c r="G35" s="94" t="s">
        <v>124</v>
      </c>
      <c r="H35" s="94" t="s">
        <v>104</v>
      </c>
      <c r="I35" s="97">
        <v>0.25</v>
      </c>
      <c r="J35" s="94" t="s">
        <v>118</v>
      </c>
      <c r="K35" s="94" t="s">
        <v>105</v>
      </c>
      <c r="L35" s="94" t="s">
        <v>106</v>
      </c>
      <c r="M35" s="94" t="s">
        <v>107</v>
      </c>
      <c r="N35" s="90"/>
      <c r="O35" s="90"/>
      <c r="P35" s="90"/>
      <c r="Q35" s="90"/>
      <c r="R35" s="90"/>
      <c r="S35" s="75">
        <v>18000</v>
      </c>
      <c r="T35" s="142"/>
    </row>
    <row r="36" spans="1:20" s="95" customFormat="1" ht="50.1" customHeight="1" x14ac:dyDescent="0.25">
      <c r="A36" s="94" t="s">
        <v>290</v>
      </c>
      <c r="B36" s="96" t="s">
        <v>291</v>
      </c>
      <c r="C36" s="94" t="s">
        <v>292</v>
      </c>
      <c r="D36" s="94" t="s">
        <v>293</v>
      </c>
      <c r="E36" s="94" t="s">
        <v>101</v>
      </c>
      <c r="F36" s="94" t="s">
        <v>123</v>
      </c>
      <c r="G36" s="94" t="s">
        <v>124</v>
      </c>
      <c r="H36" s="94" t="s">
        <v>104</v>
      </c>
      <c r="I36" s="97">
        <v>0.25</v>
      </c>
      <c r="J36" s="94" t="s">
        <v>118</v>
      </c>
      <c r="K36" s="94" t="s">
        <v>105</v>
      </c>
      <c r="L36" s="94" t="s">
        <v>106</v>
      </c>
      <c r="M36" s="94" t="s">
        <v>107</v>
      </c>
      <c r="N36" s="90"/>
      <c r="O36" s="90"/>
      <c r="P36" s="90"/>
      <c r="Q36" s="90"/>
      <c r="R36" s="90"/>
      <c r="S36" s="75">
        <v>18000</v>
      </c>
      <c r="T36" s="142"/>
    </row>
    <row r="37" spans="1:20" s="95" customFormat="1" ht="50.1" customHeight="1" x14ac:dyDescent="0.25">
      <c r="A37" s="94" t="s">
        <v>303</v>
      </c>
      <c r="B37" s="96" t="s">
        <v>304</v>
      </c>
      <c r="C37" s="94" t="s">
        <v>305</v>
      </c>
      <c r="D37" s="94" t="s">
        <v>306</v>
      </c>
      <c r="E37" s="94" t="s">
        <v>101</v>
      </c>
      <c r="F37" s="94" t="s">
        <v>123</v>
      </c>
      <c r="G37" s="94" t="s">
        <v>124</v>
      </c>
      <c r="H37" s="94" t="s">
        <v>104</v>
      </c>
      <c r="I37" s="97">
        <v>0.25</v>
      </c>
      <c r="J37" s="94" t="s">
        <v>118</v>
      </c>
      <c r="K37" s="94" t="s">
        <v>105</v>
      </c>
      <c r="L37" s="94" t="s">
        <v>125</v>
      </c>
      <c r="M37" s="94" t="s">
        <v>107</v>
      </c>
      <c r="N37" s="90"/>
      <c r="O37" s="90"/>
      <c r="P37" s="90"/>
      <c r="Q37" s="90"/>
      <c r="R37" s="90"/>
      <c r="S37" s="75">
        <v>18000</v>
      </c>
      <c r="T37" s="142"/>
    </row>
    <row r="38" spans="1:20" s="95" customFormat="1" ht="50.1" customHeight="1" x14ac:dyDescent="0.25">
      <c r="A38" s="94" t="s">
        <v>342</v>
      </c>
      <c r="B38" s="96" t="s">
        <v>343</v>
      </c>
      <c r="C38" s="94" t="s">
        <v>344</v>
      </c>
      <c r="D38" s="94" t="s">
        <v>345</v>
      </c>
      <c r="E38" s="94" t="s">
        <v>101</v>
      </c>
      <c r="F38" s="94" t="s">
        <v>123</v>
      </c>
      <c r="G38" s="94" t="s">
        <v>124</v>
      </c>
      <c r="H38" s="94" t="s">
        <v>104</v>
      </c>
      <c r="I38" s="97">
        <v>0.25</v>
      </c>
      <c r="J38" s="94" t="s">
        <v>118</v>
      </c>
      <c r="K38" s="94" t="s">
        <v>105</v>
      </c>
      <c r="L38" s="94" t="s">
        <v>106</v>
      </c>
      <c r="M38" s="94" t="s">
        <v>107</v>
      </c>
      <c r="N38" s="90"/>
      <c r="O38" s="90"/>
      <c r="P38" s="90"/>
      <c r="Q38" s="90"/>
      <c r="R38" s="90"/>
      <c r="S38" s="75">
        <v>18000</v>
      </c>
      <c r="T38" s="142"/>
    </row>
    <row r="39" spans="1:20" s="95" customFormat="1" ht="50.1" customHeight="1" x14ac:dyDescent="0.25">
      <c r="A39" s="94" t="s">
        <v>346</v>
      </c>
      <c r="B39" s="96" t="s">
        <v>347</v>
      </c>
      <c r="C39" s="94" t="s">
        <v>348</v>
      </c>
      <c r="D39" s="94" t="s">
        <v>349</v>
      </c>
      <c r="E39" s="94" t="s">
        <v>101</v>
      </c>
      <c r="F39" s="94" t="s">
        <v>123</v>
      </c>
      <c r="G39" s="94" t="s">
        <v>124</v>
      </c>
      <c r="H39" s="94" t="s">
        <v>104</v>
      </c>
      <c r="I39" s="97">
        <v>0.25</v>
      </c>
      <c r="J39" s="94" t="s">
        <v>118</v>
      </c>
      <c r="K39" s="94" t="s">
        <v>105</v>
      </c>
      <c r="L39" s="94" t="s">
        <v>125</v>
      </c>
      <c r="M39" s="94" t="s">
        <v>107</v>
      </c>
      <c r="N39" s="90"/>
      <c r="O39" s="90"/>
      <c r="P39" s="90"/>
      <c r="Q39" s="90"/>
      <c r="R39" s="90"/>
      <c r="S39" s="75">
        <v>18000</v>
      </c>
      <c r="T39" s="142"/>
    </row>
    <row r="40" spans="1:20" s="95" customFormat="1" ht="50.1" customHeight="1" x14ac:dyDescent="0.25">
      <c r="A40" s="94" t="s">
        <v>350</v>
      </c>
      <c r="B40" s="96" t="s">
        <v>351</v>
      </c>
      <c r="C40" s="94" t="s">
        <v>352</v>
      </c>
      <c r="D40" s="94" t="s">
        <v>353</v>
      </c>
      <c r="E40" s="94" t="s">
        <v>101</v>
      </c>
      <c r="F40" s="94" t="s">
        <v>123</v>
      </c>
      <c r="G40" s="94" t="s">
        <v>124</v>
      </c>
      <c r="H40" s="94" t="s">
        <v>104</v>
      </c>
      <c r="I40" s="97">
        <v>0.25</v>
      </c>
      <c r="J40" s="94" t="s">
        <v>118</v>
      </c>
      <c r="K40" s="94" t="s">
        <v>105</v>
      </c>
      <c r="L40" s="94" t="s">
        <v>106</v>
      </c>
      <c r="M40" s="94" t="s">
        <v>107</v>
      </c>
      <c r="N40" s="90"/>
      <c r="O40" s="90"/>
      <c r="P40" s="90"/>
      <c r="Q40" s="90"/>
      <c r="R40" s="90"/>
      <c r="S40" s="75">
        <v>18000</v>
      </c>
      <c r="T40" s="142"/>
    </row>
    <row r="41" spans="1:20" s="95" customFormat="1" ht="50.1" customHeight="1" x14ac:dyDescent="0.25">
      <c r="A41" s="94" t="s">
        <v>354</v>
      </c>
      <c r="B41" s="96" t="s">
        <v>355</v>
      </c>
      <c r="C41" s="94" t="s">
        <v>356</v>
      </c>
      <c r="D41" s="94" t="s">
        <v>357</v>
      </c>
      <c r="E41" s="94" t="s">
        <v>101</v>
      </c>
      <c r="F41" s="94" t="s">
        <v>123</v>
      </c>
      <c r="G41" s="94" t="s">
        <v>124</v>
      </c>
      <c r="H41" s="94" t="s">
        <v>104</v>
      </c>
      <c r="I41" s="97">
        <v>0.25</v>
      </c>
      <c r="J41" s="94" t="s">
        <v>118</v>
      </c>
      <c r="K41" s="94" t="s">
        <v>105</v>
      </c>
      <c r="L41" s="94" t="s">
        <v>106</v>
      </c>
      <c r="M41" s="94" t="s">
        <v>107</v>
      </c>
      <c r="N41" s="90"/>
      <c r="O41" s="90"/>
      <c r="P41" s="90"/>
      <c r="Q41" s="90"/>
      <c r="R41" s="90"/>
      <c r="S41" s="75">
        <v>18000</v>
      </c>
      <c r="T41" s="142"/>
    </row>
    <row r="42" spans="1:20" s="95" customFormat="1" ht="50.1" customHeight="1" x14ac:dyDescent="0.25">
      <c r="A42" s="94" t="s">
        <v>362</v>
      </c>
      <c r="B42" s="96" t="s">
        <v>363</v>
      </c>
      <c r="C42" s="94" t="s">
        <v>364</v>
      </c>
      <c r="D42" s="94" t="s">
        <v>365</v>
      </c>
      <c r="E42" s="94" t="s">
        <v>101</v>
      </c>
      <c r="F42" s="94" t="s">
        <v>123</v>
      </c>
      <c r="G42" s="94" t="s">
        <v>124</v>
      </c>
      <c r="H42" s="94" t="s">
        <v>104</v>
      </c>
      <c r="I42" s="97">
        <v>0.25</v>
      </c>
      <c r="J42" s="94" t="s">
        <v>118</v>
      </c>
      <c r="K42" s="94" t="s">
        <v>105</v>
      </c>
      <c r="L42" s="94" t="s">
        <v>106</v>
      </c>
      <c r="M42" s="94" t="s">
        <v>107</v>
      </c>
      <c r="N42" s="90"/>
      <c r="O42" s="90"/>
      <c r="P42" s="90"/>
      <c r="Q42" s="90"/>
      <c r="R42" s="90"/>
      <c r="S42" s="75">
        <v>18000</v>
      </c>
      <c r="T42" s="142"/>
    </row>
    <row r="43" spans="1:20" s="95" customFormat="1" ht="50.1" customHeight="1" x14ac:dyDescent="0.25">
      <c r="A43" s="94" t="s">
        <v>366</v>
      </c>
      <c r="B43" s="96" t="s">
        <v>367</v>
      </c>
      <c r="C43" s="94" t="s">
        <v>368</v>
      </c>
      <c r="D43" s="94" t="s">
        <v>369</v>
      </c>
      <c r="E43" s="94" t="s">
        <v>101</v>
      </c>
      <c r="F43" s="94" t="s">
        <v>123</v>
      </c>
      <c r="G43" s="94" t="s">
        <v>124</v>
      </c>
      <c r="H43" s="94" t="s">
        <v>104</v>
      </c>
      <c r="I43" s="97">
        <v>0.25</v>
      </c>
      <c r="J43" s="94" t="s">
        <v>118</v>
      </c>
      <c r="K43" s="94" t="s">
        <v>105</v>
      </c>
      <c r="L43" s="94" t="s">
        <v>106</v>
      </c>
      <c r="M43" s="94" t="s">
        <v>107</v>
      </c>
      <c r="N43" s="90"/>
      <c r="O43" s="90"/>
      <c r="P43" s="90"/>
      <c r="Q43" s="90"/>
      <c r="R43" s="90"/>
      <c r="S43" s="75">
        <v>18000</v>
      </c>
      <c r="T43" s="142"/>
    </row>
    <row r="44" spans="1:20" s="95" customFormat="1" ht="50.1" customHeight="1" x14ac:dyDescent="0.25">
      <c r="A44" s="94" t="s">
        <v>370</v>
      </c>
      <c r="B44" s="96" t="s">
        <v>371</v>
      </c>
      <c r="C44" s="94" t="s">
        <v>372</v>
      </c>
      <c r="D44" s="94" t="s">
        <v>373</v>
      </c>
      <c r="E44" s="94" t="s">
        <v>101</v>
      </c>
      <c r="F44" s="94" t="s">
        <v>123</v>
      </c>
      <c r="G44" s="94" t="s">
        <v>124</v>
      </c>
      <c r="H44" s="94" t="s">
        <v>104</v>
      </c>
      <c r="I44" s="97">
        <v>0.25</v>
      </c>
      <c r="J44" s="94" t="s">
        <v>118</v>
      </c>
      <c r="K44" s="94" t="s">
        <v>105</v>
      </c>
      <c r="L44" s="94" t="s">
        <v>106</v>
      </c>
      <c r="M44" s="94" t="s">
        <v>107</v>
      </c>
      <c r="N44" s="90"/>
      <c r="O44" s="90"/>
      <c r="P44" s="90"/>
      <c r="Q44" s="90"/>
      <c r="R44" s="90"/>
      <c r="S44" s="75">
        <v>18000</v>
      </c>
      <c r="T44" s="142"/>
    </row>
    <row r="45" spans="1:20" s="95" customFormat="1" ht="50.1" customHeight="1" x14ac:dyDescent="0.25">
      <c r="A45" s="94" t="s">
        <v>374</v>
      </c>
      <c r="B45" s="96" t="s">
        <v>375</v>
      </c>
      <c r="C45" s="94" t="s">
        <v>376</v>
      </c>
      <c r="D45" s="94" t="s">
        <v>377</v>
      </c>
      <c r="E45" s="94" t="s">
        <v>101</v>
      </c>
      <c r="F45" s="94" t="s">
        <v>123</v>
      </c>
      <c r="G45" s="94" t="s">
        <v>124</v>
      </c>
      <c r="H45" s="94" t="s">
        <v>104</v>
      </c>
      <c r="I45" s="97">
        <v>0.25</v>
      </c>
      <c r="J45" s="94" t="s">
        <v>118</v>
      </c>
      <c r="K45" s="94" t="s">
        <v>105</v>
      </c>
      <c r="L45" s="94" t="s">
        <v>106</v>
      </c>
      <c r="M45" s="94" t="s">
        <v>107</v>
      </c>
      <c r="N45" s="90"/>
      <c r="O45" s="90"/>
      <c r="P45" s="90"/>
      <c r="Q45" s="90"/>
      <c r="R45" s="90"/>
      <c r="S45" s="75">
        <v>18000</v>
      </c>
      <c r="T45" s="142"/>
    </row>
    <row r="46" spans="1:20" s="95" customFormat="1" ht="50.1" customHeight="1" x14ac:dyDescent="0.25">
      <c r="A46" s="94" t="s">
        <v>378</v>
      </c>
      <c r="B46" s="96" t="s">
        <v>379</v>
      </c>
      <c r="C46" s="94" t="s">
        <v>380</v>
      </c>
      <c r="D46" s="94" t="s">
        <v>381</v>
      </c>
      <c r="E46" s="94" t="s">
        <v>101</v>
      </c>
      <c r="F46" s="94" t="s">
        <v>123</v>
      </c>
      <c r="G46" s="94" t="s">
        <v>124</v>
      </c>
      <c r="H46" s="94" t="s">
        <v>104</v>
      </c>
      <c r="I46" s="97">
        <v>0.25</v>
      </c>
      <c r="J46" s="94" t="s">
        <v>118</v>
      </c>
      <c r="K46" s="94" t="s">
        <v>105</v>
      </c>
      <c r="L46" s="94" t="s">
        <v>106</v>
      </c>
      <c r="M46" s="94" t="s">
        <v>107</v>
      </c>
      <c r="N46" s="90"/>
      <c r="O46" s="90"/>
      <c r="P46" s="90"/>
      <c r="Q46" s="90"/>
      <c r="R46" s="90"/>
      <c r="S46" s="75">
        <v>18000</v>
      </c>
      <c r="T46" s="142"/>
    </row>
    <row r="47" spans="1:20" s="95" customFormat="1" ht="50.1" customHeight="1" x14ac:dyDescent="0.25">
      <c r="A47" s="94" t="s">
        <v>382</v>
      </c>
      <c r="B47" s="96" t="s">
        <v>383</v>
      </c>
      <c r="C47" s="94" t="s">
        <v>384</v>
      </c>
      <c r="D47" s="94" t="s">
        <v>385</v>
      </c>
      <c r="E47" s="94" t="s">
        <v>101</v>
      </c>
      <c r="F47" s="94" t="s">
        <v>123</v>
      </c>
      <c r="G47" s="94" t="s">
        <v>124</v>
      </c>
      <c r="H47" s="94" t="s">
        <v>104</v>
      </c>
      <c r="I47" s="97">
        <v>0.25</v>
      </c>
      <c r="J47" s="94" t="s">
        <v>118</v>
      </c>
      <c r="K47" s="94" t="s">
        <v>105</v>
      </c>
      <c r="L47" s="94" t="s">
        <v>106</v>
      </c>
      <c r="M47" s="94" t="s">
        <v>107</v>
      </c>
      <c r="N47" s="90"/>
      <c r="O47" s="90"/>
      <c r="P47" s="90"/>
      <c r="Q47" s="90"/>
      <c r="R47" s="90"/>
      <c r="S47" s="75">
        <v>18000</v>
      </c>
      <c r="T47" s="142"/>
    </row>
    <row r="48" spans="1:20" s="95" customFormat="1" ht="50.1" customHeight="1" x14ac:dyDescent="0.25">
      <c r="A48" s="94" t="s">
        <v>386</v>
      </c>
      <c r="B48" s="96" t="s">
        <v>387</v>
      </c>
      <c r="C48" s="94" t="s">
        <v>388</v>
      </c>
      <c r="D48" s="94" t="s">
        <v>389</v>
      </c>
      <c r="E48" s="94" t="s">
        <v>101</v>
      </c>
      <c r="F48" s="94" t="s">
        <v>123</v>
      </c>
      <c r="G48" s="94" t="s">
        <v>124</v>
      </c>
      <c r="H48" s="94" t="s">
        <v>104</v>
      </c>
      <c r="I48" s="97">
        <v>0.25</v>
      </c>
      <c r="J48" s="94" t="s">
        <v>118</v>
      </c>
      <c r="K48" s="94" t="s">
        <v>105</v>
      </c>
      <c r="L48" s="94" t="s">
        <v>106</v>
      </c>
      <c r="M48" s="94" t="s">
        <v>107</v>
      </c>
      <c r="N48" s="90"/>
      <c r="O48" s="90"/>
      <c r="P48" s="90"/>
      <c r="Q48" s="90"/>
      <c r="R48" s="90"/>
      <c r="S48" s="75">
        <v>18000</v>
      </c>
      <c r="T48" s="142"/>
    </row>
    <row r="49" spans="1:20" s="95" customFormat="1" ht="50.1" customHeight="1" x14ac:dyDescent="0.25">
      <c r="A49" s="94" t="s">
        <v>394</v>
      </c>
      <c r="B49" s="96" t="s">
        <v>395</v>
      </c>
      <c r="C49" s="94" t="s">
        <v>396</v>
      </c>
      <c r="D49" s="94" t="s">
        <v>397</v>
      </c>
      <c r="E49" s="94" t="s">
        <v>101</v>
      </c>
      <c r="F49" s="94" t="s">
        <v>123</v>
      </c>
      <c r="G49" s="94" t="s">
        <v>124</v>
      </c>
      <c r="H49" s="94" t="s">
        <v>104</v>
      </c>
      <c r="I49" s="97">
        <v>0.25</v>
      </c>
      <c r="J49" s="94" t="s">
        <v>118</v>
      </c>
      <c r="K49" s="94" t="s">
        <v>105</v>
      </c>
      <c r="L49" s="94" t="s">
        <v>106</v>
      </c>
      <c r="M49" s="94" t="s">
        <v>107</v>
      </c>
      <c r="N49" s="90"/>
      <c r="O49" s="90"/>
      <c r="P49" s="90"/>
      <c r="Q49" s="90"/>
      <c r="R49" s="90"/>
      <c r="S49" s="75">
        <v>18000</v>
      </c>
      <c r="T49" s="142"/>
    </row>
    <row r="50" spans="1:20" s="95" customFormat="1" ht="50.1" customHeight="1" x14ac:dyDescent="0.25">
      <c r="A50" s="91" t="s">
        <v>410</v>
      </c>
      <c r="B50" s="92" t="s">
        <v>411</v>
      </c>
      <c r="C50" s="91" t="s">
        <v>412</v>
      </c>
      <c r="D50" s="91" t="s">
        <v>413</v>
      </c>
      <c r="E50" s="91" t="s">
        <v>101</v>
      </c>
      <c r="F50" s="91" t="s">
        <v>123</v>
      </c>
      <c r="G50" s="91" t="s">
        <v>124</v>
      </c>
      <c r="H50" s="91" t="s">
        <v>104</v>
      </c>
      <c r="I50" s="93">
        <v>0.25</v>
      </c>
      <c r="J50" s="91" t="s">
        <v>118</v>
      </c>
      <c r="K50" s="91" t="s">
        <v>105</v>
      </c>
      <c r="L50" s="91" t="s">
        <v>106</v>
      </c>
      <c r="M50" s="91" t="s">
        <v>107</v>
      </c>
      <c r="N50" s="90"/>
      <c r="O50" s="90"/>
      <c r="P50" s="90"/>
      <c r="Q50" s="90"/>
      <c r="R50" s="90"/>
      <c r="S50" s="75">
        <v>18000</v>
      </c>
      <c r="T50" s="142"/>
    </row>
    <row r="51" spans="1:20" s="95" customFormat="1" ht="50.1" customHeight="1" x14ac:dyDescent="0.25">
      <c r="A51" s="94" t="s">
        <v>414</v>
      </c>
      <c r="B51" s="96" t="s">
        <v>415</v>
      </c>
      <c r="C51" s="94" t="s">
        <v>416</v>
      </c>
      <c r="D51" s="94" t="s">
        <v>417</v>
      </c>
      <c r="E51" s="94" t="s">
        <v>101</v>
      </c>
      <c r="F51" s="94" t="s">
        <v>123</v>
      </c>
      <c r="G51" s="94" t="s">
        <v>124</v>
      </c>
      <c r="H51" s="94" t="s">
        <v>104</v>
      </c>
      <c r="I51" s="97">
        <v>0.25</v>
      </c>
      <c r="J51" s="94" t="s">
        <v>118</v>
      </c>
      <c r="K51" s="94" t="s">
        <v>105</v>
      </c>
      <c r="L51" s="94" t="s">
        <v>106</v>
      </c>
      <c r="M51" s="94" t="s">
        <v>107</v>
      </c>
      <c r="N51" s="90"/>
      <c r="O51" s="90"/>
      <c r="P51" s="90"/>
      <c r="Q51" s="90"/>
      <c r="R51" s="90"/>
      <c r="S51" s="75">
        <v>18000</v>
      </c>
      <c r="T51" s="142"/>
    </row>
    <row r="52" spans="1:20" s="95" customFormat="1" ht="50.1" customHeight="1" x14ac:dyDescent="0.25">
      <c r="A52" s="94" t="s">
        <v>418</v>
      </c>
      <c r="B52" s="96" t="s">
        <v>419</v>
      </c>
      <c r="C52" s="94" t="s">
        <v>420</v>
      </c>
      <c r="D52" s="94" t="s">
        <v>421</v>
      </c>
      <c r="E52" s="94" t="s">
        <v>101</v>
      </c>
      <c r="F52" s="94" t="s">
        <v>123</v>
      </c>
      <c r="G52" s="94" t="s">
        <v>124</v>
      </c>
      <c r="H52" s="94" t="s">
        <v>104</v>
      </c>
      <c r="I52" s="97">
        <v>0.25</v>
      </c>
      <c r="J52" s="94" t="s">
        <v>118</v>
      </c>
      <c r="K52" s="94" t="s">
        <v>105</v>
      </c>
      <c r="L52" s="94" t="s">
        <v>106</v>
      </c>
      <c r="M52" s="94" t="s">
        <v>107</v>
      </c>
      <c r="N52" s="90"/>
      <c r="O52" s="90"/>
      <c r="P52" s="90"/>
      <c r="Q52" s="90"/>
      <c r="R52" s="90"/>
      <c r="S52" s="75">
        <v>18000</v>
      </c>
      <c r="T52" s="142"/>
    </row>
    <row r="53" spans="1:20" s="95" customFormat="1" ht="50.1" customHeight="1" x14ac:dyDescent="0.25">
      <c r="A53" s="94" t="s">
        <v>422</v>
      </c>
      <c r="B53" s="96" t="s">
        <v>423</v>
      </c>
      <c r="C53" s="94" t="s">
        <v>424</v>
      </c>
      <c r="D53" s="94" t="s">
        <v>425</v>
      </c>
      <c r="E53" s="94" t="s">
        <v>101</v>
      </c>
      <c r="F53" s="94" t="s">
        <v>123</v>
      </c>
      <c r="G53" s="94" t="s">
        <v>124</v>
      </c>
      <c r="H53" s="94" t="s">
        <v>104</v>
      </c>
      <c r="I53" s="97">
        <v>0.25</v>
      </c>
      <c r="J53" s="94" t="s">
        <v>118</v>
      </c>
      <c r="K53" s="94" t="s">
        <v>105</v>
      </c>
      <c r="L53" s="94" t="s">
        <v>106</v>
      </c>
      <c r="M53" s="94" t="s">
        <v>107</v>
      </c>
      <c r="N53" s="90"/>
      <c r="O53" s="90"/>
      <c r="P53" s="90"/>
      <c r="Q53" s="90"/>
      <c r="R53" s="90"/>
      <c r="S53" s="75">
        <v>18000</v>
      </c>
      <c r="T53" s="142"/>
    </row>
    <row r="54" spans="1:20" s="95" customFormat="1" ht="50.1" customHeight="1" x14ac:dyDescent="0.25">
      <c r="A54" s="91" t="s">
        <v>426</v>
      </c>
      <c r="B54" s="92" t="s">
        <v>427</v>
      </c>
      <c r="C54" s="91" t="s">
        <v>428</v>
      </c>
      <c r="D54" s="91" t="s">
        <v>429</v>
      </c>
      <c r="E54" s="91" t="s">
        <v>101</v>
      </c>
      <c r="F54" s="91" t="s">
        <v>123</v>
      </c>
      <c r="G54" s="91" t="s">
        <v>124</v>
      </c>
      <c r="H54" s="91" t="s">
        <v>104</v>
      </c>
      <c r="I54" s="93">
        <v>0.25</v>
      </c>
      <c r="J54" s="91" t="s">
        <v>118</v>
      </c>
      <c r="K54" s="91" t="s">
        <v>105</v>
      </c>
      <c r="L54" s="91" t="s">
        <v>106</v>
      </c>
      <c r="M54" s="91" t="s">
        <v>107</v>
      </c>
      <c r="N54" s="90"/>
      <c r="O54" s="90"/>
      <c r="P54" s="90"/>
      <c r="Q54" s="90"/>
      <c r="R54" s="90"/>
      <c r="S54" s="75">
        <v>18000</v>
      </c>
      <c r="T54" s="142"/>
    </row>
    <row r="55" spans="1:20" s="95" customFormat="1" ht="50.1" customHeight="1" x14ac:dyDescent="0.25">
      <c r="A55" s="94" t="s">
        <v>430</v>
      </c>
      <c r="B55" s="96" t="s">
        <v>431</v>
      </c>
      <c r="C55" s="94" t="s">
        <v>432</v>
      </c>
      <c r="D55" s="94" t="s">
        <v>433</v>
      </c>
      <c r="E55" s="94" t="s">
        <v>101</v>
      </c>
      <c r="F55" s="94" t="s">
        <v>123</v>
      </c>
      <c r="G55" s="94" t="s">
        <v>124</v>
      </c>
      <c r="H55" s="94" t="s">
        <v>104</v>
      </c>
      <c r="I55" s="97">
        <v>0.25</v>
      </c>
      <c r="J55" s="94" t="s">
        <v>118</v>
      </c>
      <c r="K55" s="94" t="s">
        <v>105</v>
      </c>
      <c r="L55" s="94" t="s">
        <v>106</v>
      </c>
      <c r="M55" s="94" t="s">
        <v>194</v>
      </c>
      <c r="N55" s="90"/>
      <c r="O55" s="90"/>
      <c r="P55" s="90"/>
      <c r="Q55" s="90"/>
      <c r="R55" s="90"/>
      <c r="S55" s="75">
        <v>36750</v>
      </c>
      <c r="T55" s="142"/>
    </row>
    <row r="56" spans="1:20" s="95" customFormat="1" ht="50.1" customHeight="1" x14ac:dyDescent="0.25">
      <c r="A56" s="94" t="s">
        <v>434</v>
      </c>
      <c r="B56" s="96" t="s">
        <v>435</v>
      </c>
      <c r="C56" s="94" t="s">
        <v>436</v>
      </c>
      <c r="D56" s="94" t="s">
        <v>437</v>
      </c>
      <c r="E56" s="94" t="s">
        <v>101</v>
      </c>
      <c r="F56" s="94" t="s">
        <v>123</v>
      </c>
      <c r="G56" s="94" t="s">
        <v>124</v>
      </c>
      <c r="H56" s="94" t="s">
        <v>104</v>
      </c>
      <c r="I56" s="97">
        <v>0.25</v>
      </c>
      <c r="J56" s="94" t="s">
        <v>118</v>
      </c>
      <c r="K56" s="94" t="s">
        <v>105</v>
      </c>
      <c r="L56" s="94" t="s">
        <v>106</v>
      </c>
      <c r="M56" s="94" t="s">
        <v>107</v>
      </c>
      <c r="N56" s="90"/>
      <c r="O56" s="90"/>
      <c r="P56" s="90"/>
      <c r="Q56" s="90"/>
      <c r="R56" s="90"/>
      <c r="S56" s="75">
        <v>18000</v>
      </c>
      <c r="T56" s="142"/>
    </row>
    <row r="57" spans="1:20" s="95" customFormat="1" ht="50.1" customHeight="1" x14ac:dyDescent="0.25">
      <c r="A57" s="94" t="s">
        <v>438</v>
      </c>
      <c r="B57" s="96" t="s">
        <v>439</v>
      </c>
      <c r="C57" s="94" t="s">
        <v>440</v>
      </c>
      <c r="D57" s="94" t="s">
        <v>441</v>
      </c>
      <c r="E57" s="94" t="s">
        <v>101</v>
      </c>
      <c r="F57" s="94" t="s">
        <v>123</v>
      </c>
      <c r="G57" s="94" t="s">
        <v>124</v>
      </c>
      <c r="H57" s="94" t="s">
        <v>104</v>
      </c>
      <c r="I57" s="97">
        <v>0.25</v>
      </c>
      <c r="J57" s="94" t="s">
        <v>118</v>
      </c>
      <c r="K57" s="94" t="s">
        <v>105</v>
      </c>
      <c r="L57" s="94" t="s">
        <v>106</v>
      </c>
      <c r="M57" s="94" t="s">
        <v>107</v>
      </c>
      <c r="N57" s="90"/>
      <c r="O57" s="90"/>
      <c r="P57" s="90"/>
      <c r="Q57" s="90"/>
      <c r="R57" s="90"/>
      <c r="S57" s="75">
        <v>18000</v>
      </c>
      <c r="T57" s="142"/>
    </row>
    <row r="58" spans="1:20" s="95" customFormat="1" ht="50.1" customHeight="1" x14ac:dyDescent="0.25">
      <c r="A58" s="94" t="s">
        <v>442</v>
      </c>
      <c r="B58" s="96" t="s">
        <v>443</v>
      </c>
      <c r="C58" s="94" t="s">
        <v>444</v>
      </c>
      <c r="D58" s="94" t="s">
        <v>445</v>
      </c>
      <c r="E58" s="94" t="s">
        <v>101</v>
      </c>
      <c r="F58" s="94" t="s">
        <v>123</v>
      </c>
      <c r="G58" s="94" t="s">
        <v>124</v>
      </c>
      <c r="H58" s="94" t="s">
        <v>104</v>
      </c>
      <c r="I58" s="97">
        <v>0.25</v>
      </c>
      <c r="J58" s="94" t="s">
        <v>118</v>
      </c>
      <c r="K58" s="94" t="s">
        <v>105</v>
      </c>
      <c r="L58" s="94" t="s">
        <v>106</v>
      </c>
      <c r="M58" s="94" t="s">
        <v>107</v>
      </c>
      <c r="N58" s="90"/>
      <c r="O58" s="90"/>
      <c r="P58" s="90"/>
      <c r="Q58" s="90"/>
      <c r="R58" s="90"/>
      <c r="S58" s="75">
        <v>18000</v>
      </c>
      <c r="T58" s="142"/>
    </row>
    <row r="59" spans="1:20" s="95" customFormat="1" ht="50.1" customHeight="1" x14ac:dyDescent="0.25">
      <c r="A59" s="94" t="s">
        <v>446</v>
      </c>
      <c r="B59" s="96" t="s">
        <v>447</v>
      </c>
      <c r="C59" s="94" t="s">
        <v>448</v>
      </c>
      <c r="D59" s="94" t="s">
        <v>449</v>
      </c>
      <c r="E59" s="94" t="s">
        <v>101</v>
      </c>
      <c r="F59" s="94" t="s">
        <v>123</v>
      </c>
      <c r="G59" s="94" t="s">
        <v>124</v>
      </c>
      <c r="H59" s="94" t="s">
        <v>104</v>
      </c>
      <c r="I59" s="97">
        <v>0.25</v>
      </c>
      <c r="J59" s="94" t="s">
        <v>118</v>
      </c>
      <c r="K59" s="94" t="s">
        <v>105</v>
      </c>
      <c r="L59" s="94" t="s">
        <v>106</v>
      </c>
      <c r="M59" s="94" t="s">
        <v>107</v>
      </c>
      <c r="N59" s="90"/>
      <c r="O59" s="90"/>
      <c r="P59" s="90"/>
      <c r="Q59" s="90"/>
      <c r="R59" s="90"/>
      <c r="S59" s="75">
        <v>18000</v>
      </c>
      <c r="T59" s="142"/>
    </row>
    <row r="60" spans="1:20" s="95" customFormat="1" ht="50.1" customHeight="1" x14ac:dyDescent="0.25">
      <c r="A60" s="94" t="s">
        <v>454</v>
      </c>
      <c r="B60" s="96" t="s">
        <v>455</v>
      </c>
      <c r="C60" s="94" t="s">
        <v>456</v>
      </c>
      <c r="D60" s="94" t="s">
        <v>457</v>
      </c>
      <c r="E60" s="94" t="s">
        <v>101</v>
      </c>
      <c r="F60" s="94" t="s">
        <v>123</v>
      </c>
      <c r="G60" s="94" t="s">
        <v>124</v>
      </c>
      <c r="H60" s="94" t="s">
        <v>104</v>
      </c>
      <c r="I60" s="97">
        <v>0.25</v>
      </c>
      <c r="J60" s="94" t="s">
        <v>118</v>
      </c>
      <c r="K60" s="94" t="s">
        <v>105</v>
      </c>
      <c r="L60" s="94" t="s">
        <v>106</v>
      </c>
      <c r="M60" s="94" t="s">
        <v>107</v>
      </c>
      <c r="N60" s="90"/>
      <c r="O60" s="90"/>
      <c r="P60" s="90"/>
      <c r="Q60" s="90"/>
      <c r="R60" s="90"/>
      <c r="S60" s="164">
        <v>18000</v>
      </c>
      <c r="T60" s="142"/>
    </row>
    <row r="61" spans="1:20" s="95" customFormat="1" ht="50.1" customHeight="1" x14ac:dyDescent="0.25">
      <c r="A61" s="94" t="s">
        <v>458</v>
      </c>
      <c r="B61" s="96" t="s">
        <v>459</v>
      </c>
      <c r="C61" s="94" t="s">
        <v>460</v>
      </c>
      <c r="D61" s="94" t="s">
        <v>461</v>
      </c>
      <c r="E61" s="94" t="s">
        <v>101</v>
      </c>
      <c r="F61" s="94" t="s">
        <v>123</v>
      </c>
      <c r="G61" s="94" t="s">
        <v>124</v>
      </c>
      <c r="H61" s="94" t="s">
        <v>104</v>
      </c>
      <c r="I61" s="97">
        <v>0.25</v>
      </c>
      <c r="J61" s="94" t="s">
        <v>118</v>
      </c>
      <c r="K61" s="94" t="s">
        <v>105</v>
      </c>
      <c r="L61" s="94" t="s">
        <v>106</v>
      </c>
      <c r="M61" s="94" t="s">
        <v>107</v>
      </c>
      <c r="N61" s="90"/>
      <c r="O61" s="90"/>
      <c r="P61" s="90"/>
      <c r="Q61" s="90"/>
      <c r="R61" s="90"/>
      <c r="S61" s="164">
        <v>18000</v>
      </c>
      <c r="T61" s="142"/>
    </row>
    <row r="62" spans="1:20" s="95" customFormat="1" ht="50.1" customHeight="1" x14ac:dyDescent="0.25">
      <c r="A62" s="94" t="s">
        <v>462</v>
      </c>
      <c r="B62" s="96" t="s">
        <v>463</v>
      </c>
      <c r="C62" s="94" t="s">
        <v>464</v>
      </c>
      <c r="D62" s="94" t="s">
        <v>465</v>
      </c>
      <c r="E62" s="94" t="s">
        <v>101</v>
      </c>
      <c r="F62" s="94" t="s">
        <v>123</v>
      </c>
      <c r="G62" s="94" t="s">
        <v>124</v>
      </c>
      <c r="H62" s="94" t="s">
        <v>104</v>
      </c>
      <c r="I62" s="97">
        <v>0.25</v>
      </c>
      <c r="J62" s="94" t="s">
        <v>118</v>
      </c>
      <c r="K62" s="94" t="s">
        <v>105</v>
      </c>
      <c r="L62" s="94" t="s">
        <v>106</v>
      </c>
      <c r="M62" s="94" t="s">
        <v>107</v>
      </c>
      <c r="N62" s="90"/>
      <c r="O62" s="90"/>
      <c r="P62" s="90"/>
      <c r="Q62" s="90"/>
      <c r="R62" s="90"/>
      <c r="S62" s="164">
        <v>18000</v>
      </c>
      <c r="T62" s="142"/>
    </row>
    <row r="63" spans="1:20" s="95" customFormat="1" ht="50.1" customHeight="1" x14ac:dyDescent="0.25">
      <c r="A63" s="94" t="s">
        <v>466</v>
      </c>
      <c r="B63" s="96" t="s">
        <v>467</v>
      </c>
      <c r="C63" s="94" t="s">
        <v>468</v>
      </c>
      <c r="D63" s="94" t="s">
        <v>469</v>
      </c>
      <c r="E63" s="94" t="s">
        <v>101</v>
      </c>
      <c r="F63" s="94" t="s">
        <v>123</v>
      </c>
      <c r="G63" s="94" t="s">
        <v>124</v>
      </c>
      <c r="H63" s="94" t="s">
        <v>104</v>
      </c>
      <c r="I63" s="97">
        <v>0.25</v>
      </c>
      <c r="J63" s="94" t="s">
        <v>118</v>
      </c>
      <c r="K63" s="94" t="s">
        <v>105</v>
      </c>
      <c r="L63" s="94" t="s">
        <v>125</v>
      </c>
      <c r="M63" s="94" t="s">
        <v>107</v>
      </c>
      <c r="N63" s="90"/>
      <c r="O63" s="90"/>
      <c r="P63" s="90"/>
      <c r="Q63" s="90"/>
      <c r="R63" s="90"/>
      <c r="S63" s="164">
        <v>18000</v>
      </c>
      <c r="T63" s="142"/>
    </row>
    <row r="64" spans="1:20" s="95" customFormat="1" ht="50.1" customHeight="1" x14ac:dyDescent="0.25">
      <c r="A64" s="94" t="s">
        <v>470</v>
      </c>
      <c r="B64" s="96" t="s">
        <v>471</v>
      </c>
      <c r="C64" s="94" t="s">
        <v>472</v>
      </c>
      <c r="D64" s="94" t="s">
        <v>473</v>
      </c>
      <c r="E64" s="94" t="s">
        <v>101</v>
      </c>
      <c r="F64" s="94" t="s">
        <v>123</v>
      </c>
      <c r="G64" s="94" t="s">
        <v>124</v>
      </c>
      <c r="H64" s="94" t="s">
        <v>104</v>
      </c>
      <c r="I64" s="97">
        <v>0.25</v>
      </c>
      <c r="J64" s="94" t="s">
        <v>118</v>
      </c>
      <c r="K64" s="94" t="s">
        <v>105</v>
      </c>
      <c r="L64" s="94" t="s">
        <v>106</v>
      </c>
      <c r="M64" s="94" t="s">
        <v>107</v>
      </c>
      <c r="N64" s="90"/>
      <c r="O64" s="90"/>
      <c r="P64" s="90"/>
      <c r="Q64" s="90"/>
      <c r="R64" s="90"/>
      <c r="S64" s="164">
        <v>18000</v>
      </c>
      <c r="T64" s="142"/>
    </row>
    <row r="65" spans="1:20" s="95" customFormat="1" ht="50.1" customHeight="1" x14ac:dyDescent="0.25">
      <c r="A65" s="94" t="s">
        <v>482</v>
      </c>
      <c r="B65" s="96" t="s">
        <v>483</v>
      </c>
      <c r="C65" s="94" t="s">
        <v>484</v>
      </c>
      <c r="D65" s="94" t="s">
        <v>485</v>
      </c>
      <c r="E65" s="94" t="s">
        <v>101</v>
      </c>
      <c r="F65" s="94" t="s">
        <v>123</v>
      </c>
      <c r="G65" s="94" t="s">
        <v>124</v>
      </c>
      <c r="H65" s="94" t="s">
        <v>104</v>
      </c>
      <c r="I65" s="97">
        <v>0.32291666666666669</v>
      </c>
      <c r="J65" s="94" t="s">
        <v>118</v>
      </c>
      <c r="K65" s="94" t="s">
        <v>105</v>
      </c>
      <c r="L65" s="94" t="s">
        <v>106</v>
      </c>
      <c r="M65" s="94" t="s">
        <v>194</v>
      </c>
      <c r="N65" s="90"/>
      <c r="O65" s="90"/>
      <c r="P65" s="90"/>
      <c r="Q65" s="90"/>
      <c r="R65" s="90"/>
      <c r="S65" s="164">
        <v>18000</v>
      </c>
      <c r="T65" s="142"/>
    </row>
    <row r="66" spans="1:20" ht="50.1" customHeight="1" x14ac:dyDescent="1.05">
      <c r="A66" s="696" t="s">
        <v>1302</v>
      </c>
      <c r="B66" s="696"/>
      <c r="C66" s="696"/>
      <c r="D66" s="696"/>
      <c r="E66" s="696"/>
      <c r="F66" s="696"/>
      <c r="G66" s="696"/>
      <c r="H66" s="696"/>
      <c r="I66" s="696"/>
      <c r="J66" s="696"/>
      <c r="K66" s="696"/>
      <c r="L66" s="696"/>
      <c r="M66" s="696"/>
      <c r="N66" s="696"/>
      <c r="O66" s="696"/>
      <c r="P66" s="696"/>
      <c r="Q66" s="696"/>
      <c r="R66" s="23"/>
      <c r="S66" s="162"/>
      <c r="T66" s="29"/>
    </row>
    <row r="67" spans="1:20" ht="50.1" customHeight="1" x14ac:dyDescent="1.05">
      <c r="A67" s="31" t="s">
        <v>1337</v>
      </c>
      <c r="B67" s="37" t="s">
        <v>1338</v>
      </c>
      <c r="C67" s="31" t="s">
        <v>1339</v>
      </c>
      <c r="D67" s="31" t="s">
        <v>1340</v>
      </c>
      <c r="E67" s="31" t="s">
        <v>101</v>
      </c>
      <c r="F67" s="31" t="s">
        <v>123</v>
      </c>
      <c r="G67" s="31" t="s">
        <v>124</v>
      </c>
      <c r="H67" s="31" t="s">
        <v>1303</v>
      </c>
      <c r="I67" s="38">
        <v>0.32291666666666669</v>
      </c>
      <c r="J67" s="31" t="s">
        <v>118</v>
      </c>
      <c r="K67" s="31" t="s">
        <v>105</v>
      </c>
      <c r="L67" s="31" t="s">
        <v>106</v>
      </c>
      <c r="M67" s="31" t="s">
        <v>107</v>
      </c>
      <c r="N67" s="23"/>
      <c r="O67" s="23"/>
      <c r="P67" s="154"/>
      <c r="Q67" s="23"/>
      <c r="R67" s="23"/>
      <c r="S67" s="29">
        <v>18000</v>
      </c>
      <c r="T67" s="29"/>
    </row>
    <row r="68" spans="1:20" ht="50.1" customHeight="1" x14ac:dyDescent="1.05">
      <c r="A68" s="31" t="s">
        <v>1341</v>
      </c>
      <c r="B68" s="37" t="s">
        <v>1342</v>
      </c>
      <c r="C68" s="31" t="s">
        <v>1343</v>
      </c>
      <c r="D68" s="31" t="s">
        <v>1344</v>
      </c>
      <c r="E68" s="31" t="s">
        <v>101</v>
      </c>
      <c r="F68" s="31" t="s">
        <v>123</v>
      </c>
      <c r="G68" s="31" t="s">
        <v>124</v>
      </c>
      <c r="H68" s="31" t="s">
        <v>1303</v>
      </c>
      <c r="I68" s="38">
        <v>0.32291666666666669</v>
      </c>
      <c r="J68" s="31" t="s">
        <v>118</v>
      </c>
      <c r="K68" s="31" t="s">
        <v>105</v>
      </c>
      <c r="L68" s="31" t="s">
        <v>106</v>
      </c>
      <c r="M68" s="31" t="s">
        <v>107</v>
      </c>
      <c r="N68" s="23"/>
      <c r="O68" s="23"/>
      <c r="P68" s="154"/>
      <c r="Q68" s="23"/>
      <c r="R68" s="23"/>
      <c r="S68" s="29">
        <v>18000</v>
      </c>
      <c r="T68" s="29"/>
    </row>
    <row r="69" spans="1:20" ht="50.1" customHeight="1" x14ac:dyDescent="1.05">
      <c r="A69" s="31" t="s">
        <v>195</v>
      </c>
      <c r="B69" s="37" t="s">
        <v>196</v>
      </c>
      <c r="C69" s="31" t="s">
        <v>197</v>
      </c>
      <c r="D69" s="31" t="s">
        <v>198</v>
      </c>
      <c r="E69" s="31" t="s">
        <v>101</v>
      </c>
      <c r="F69" s="31" t="s">
        <v>123</v>
      </c>
      <c r="G69" s="31" t="s">
        <v>124</v>
      </c>
      <c r="H69" s="31" t="s">
        <v>1303</v>
      </c>
      <c r="I69" s="38">
        <v>0.32291666666666669</v>
      </c>
      <c r="J69" s="31" t="s">
        <v>118</v>
      </c>
      <c r="K69" s="31" t="s">
        <v>105</v>
      </c>
      <c r="L69" s="31" t="s">
        <v>106</v>
      </c>
      <c r="M69" s="31" t="s">
        <v>107</v>
      </c>
      <c r="N69" s="23"/>
      <c r="O69" s="23"/>
      <c r="P69" s="154"/>
      <c r="Q69" s="23"/>
      <c r="R69" s="23"/>
      <c r="S69" s="29">
        <v>18000</v>
      </c>
      <c r="T69" s="29"/>
    </row>
    <row r="70" spans="1:20" ht="50.1" customHeight="1" x14ac:dyDescent="1.05">
      <c r="A70" s="820" t="s">
        <v>3094</v>
      </c>
      <c r="B70" s="820"/>
      <c r="C70" s="820"/>
      <c r="D70" s="820"/>
      <c r="E70" s="820"/>
      <c r="F70" s="820"/>
      <c r="G70" s="820"/>
      <c r="H70" s="820"/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20"/>
      <c r="T70" s="29"/>
    </row>
    <row r="71" spans="1:20" ht="50.1" customHeight="1" x14ac:dyDescent="1.25">
      <c r="A71" s="31" t="s">
        <v>3211</v>
      </c>
      <c r="B71" s="37" t="s">
        <v>3212</v>
      </c>
      <c r="C71" s="31" t="s">
        <v>3213</v>
      </c>
      <c r="D71" s="31" t="s">
        <v>3214</v>
      </c>
      <c r="E71" s="31" t="s">
        <v>101</v>
      </c>
      <c r="F71" s="31" t="s">
        <v>102</v>
      </c>
      <c r="G71" s="31" t="s">
        <v>1544</v>
      </c>
      <c r="H71" s="31" t="s">
        <v>3098</v>
      </c>
      <c r="I71" s="38">
        <v>0.52083333333333337</v>
      </c>
      <c r="J71" s="31" t="s">
        <v>118</v>
      </c>
      <c r="K71" s="31" t="s">
        <v>105</v>
      </c>
      <c r="L71" s="31" t="s">
        <v>106</v>
      </c>
      <c r="M71" s="31" t="s">
        <v>107</v>
      </c>
      <c r="N71" s="29">
        <v>18000</v>
      </c>
      <c r="O71" s="23"/>
      <c r="P71" s="54"/>
      <c r="Q71" s="54"/>
      <c r="R71" s="54"/>
      <c r="S71" s="29">
        <v>18000</v>
      </c>
      <c r="T71" s="29"/>
    </row>
    <row r="72" spans="1:20" ht="50.1" customHeight="1" x14ac:dyDescent="1.25">
      <c r="A72" s="26" t="s">
        <v>3215</v>
      </c>
      <c r="B72" s="27" t="s">
        <v>3216</v>
      </c>
      <c r="C72" s="31" t="s">
        <v>3217</v>
      </c>
      <c r="D72" s="26" t="s">
        <v>3218</v>
      </c>
      <c r="E72" s="26" t="s">
        <v>101</v>
      </c>
      <c r="F72" s="26" t="s">
        <v>102</v>
      </c>
      <c r="G72" s="26" t="s">
        <v>1544</v>
      </c>
      <c r="H72" s="26" t="s">
        <v>3098</v>
      </c>
      <c r="I72" s="28">
        <v>0.52083333333333337</v>
      </c>
      <c r="J72" s="26" t="s">
        <v>118</v>
      </c>
      <c r="K72" s="31" t="s">
        <v>105</v>
      </c>
      <c r="L72" s="26" t="s">
        <v>106</v>
      </c>
      <c r="M72" s="26" t="s">
        <v>107</v>
      </c>
      <c r="N72" s="175">
        <v>18000</v>
      </c>
      <c r="O72" s="23"/>
      <c r="P72" s="54"/>
      <c r="Q72" s="54"/>
      <c r="R72" s="54"/>
      <c r="S72" s="175">
        <v>18000</v>
      </c>
      <c r="T72" s="29"/>
    </row>
    <row r="73" spans="1:20" ht="50.1" customHeight="1" x14ac:dyDescent="1.25">
      <c r="A73" s="26" t="s">
        <v>3219</v>
      </c>
      <c r="B73" s="27" t="s">
        <v>3220</v>
      </c>
      <c r="C73" s="31" t="s">
        <v>3221</v>
      </c>
      <c r="D73" s="26" t="s">
        <v>3222</v>
      </c>
      <c r="E73" s="26" t="s">
        <v>101</v>
      </c>
      <c r="F73" s="26" t="s">
        <v>102</v>
      </c>
      <c r="G73" s="26" t="s">
        <v>1544</v>
      </c>
      <c r="H73" s="26" t="s">
        <v>3098</v>
      </c>
      <c r="I73" s="28">
        <v>0.52083333333333337</v>
      </c>
      <c r="J73" s="26" t="s">
        <v>118</v>
      </c>
      <c r="K73" s="31" t="s">
        <v>105</v>
      </c>
      <c r="L73" s="26" t="s">
        <v>106</v>
      </c>
      <c r="M73" s="26" t="s">
        <v>107</v>
      </c>
      <c r="N73" s="175">
        <v>18000</v>
      </c>
      <c r="O73" s="23"/>
      <c r="P73" s="54"/>
      <c r="Q73" s="54"/>
      <c r="R73" s="54"/>
      <c r="S73" s="175">
        <v>18000</v>
      </c>
      <c r="T73" s="29"/>
    </row>
    <row r="74" spans="1:20" ht="50.1" customHeight="1" x14ac:dyDescent="1.25">
      <c r="A74" s="26" t="s">
        <v>3223</v>
      </c>
      <c r="B74" s="27" t="s">
        <v>2905</v>
      </c>
      <c r="C74" s="31" t="s">
        <v>3224</v>
      </c>
      <c r="D74" s="26" t="s">
        <v>3225</v>
      </c>
      <c r="E74" s="26" t="s">
        <v>101</v>
      </c>
      <c r="F74" s="26" t="s">
        <v>102</v>
      </c>
      <c r="G74" s="26" t="s">
        <v>1544</v>
      </c>
      <c r="H74" s="26" t="s">
        <v>3098</v>
      </c>
      <c r="I74" s="28">
        <v>0.52083333333333337</v>
      </c>
      <c r="J74" s="26" t="s">
        <v>118</v>
      </c>
      <c r="K74" s="31" t="s">
        <v>105</v>
      </c>
      <c r="L74" s="26" t="s">
        <v>106</v>
      </c>
      <c r="M74" s="26" t="s">
        <v>107</v>
      </c>
      <c r="N74" s="175">
        <v>18000</v>
      </c>
      <c r="O74" s="23"/>
      <c r="P74" s="54"/>
      <c r="Q74" s="54"/>
      <c r="R74" s="54"/>
      <c r="S74" s="175">
        <v>18000</v>
      </c>
      <c r="T74" s="29"/>
    </row>
    <row r="75" spans="1:20" ht="50.1" customHeight="1" x14ac:dyDescent="1.25">
      <c r="A75" s="26" t="s">
        <v>3226</v>
      </c>
      <c r="B75" s="27" t="s">
        <v>3227</v>
      </c>
      <c r="C75" s="31" t="s">
        <v>3228</v>
      </c>
      <c r="D75" s="26" t="s">
        <v>3229</v>
      </c>
      <c r="E75" s="26" t="s">
        <v>101</v>
      </c>
      <c r="F75" s="26" t="s">
        <v>102</v>
      </c>
      <c r="G75" s="26" t="s">
        <v>1544</v>
      </c>
      <c r="H75" s="26" t="s">
        <v>3098</v>
      </c>
      <c r="I75" s="28">
        <v>0.52083333333333337</v>
      </c>
      <c r="J75" s="26" t="s">
        <v>118</v>
      </c>
      <c r="K75" s="31" t="s">
        <v>105</v>
      </c>
      <c r="L75" s="26" t="s">
        <v>106</v>
      </c>
      <c r="M75" s="26" t="s">
        <v>107</v>
      </c>
      <c r="N75" s="175">
        <v>18000</v>
      </c>
      <c r="O75" s="23"/>
      <c r="P75" s="54"/>
      <c r="Q75" s="54"/>
      <c r="R75" s="54"/>
      <c r="S75" s="175">
        <v>18000</v>
      </c>
      <c r="T75" s="29"/>
    </row>
    <row r="76" spans="1:20" ht="50.1" customHeight="1" x14ac:dyDescent="1.25">
      <c r="A76" s="26" t="s">
        <v>3230</v>
      </c>
      <c r="B76" s="27" t="s">
        <v>3231</v>
      </c>
      <c r="C76" s="31" t="s">
        <v>3232</v>
      </c>
      <c r="D76" s="26" t="s">
        <v>3233</v>
      </c>
      <c r="E76" s="26" t="s">
        <v>101</v>
      </c>
      <c r="F76" s="26" t="s">
        <v>102</v>
      </c>
      <c r="G76" s="26" t="s">
        <v>1544</v>
      </c>
      <c r="H76" s="26" t="s">
        <v>3098</v>
      </c>
      <c r="I76" s="28">
        <v>0.52083333333333337</v>
      </c>
      <c r="J76" s="26" t="s">
        <v>118</v>
      </c>
      <c r="K76" s="31" t="s">
        <v>105</v>
      </c>
      <c r="L76" s="26" t="s">
        <v>106</v>
      </c>
      <c r="M76" s="26" t="s">
        <v>107</v>
      </c>
      <c r="N76" s="175">
        <v>18000</v>
      </c>
      <c r="O76" s="23"/>
      <c r="P76" s="54"/>
      <c r="Q76" s="54"/>
      <c r="R76" s="54"/>
      <c r="S76" s="175">
        <v>18000</v>
      </c>
      <c r="T76" s="29"/>
    </row>
    <row r="77" spans="1:20" ht="50.1" customHeight="1" x14ac:dyDescent="1.25">
      <c r="A77" s="26" t="s">
        <v>2610</v>
      </c>
      <c r="B77" s="27" t="s">
        <v>3234</v>
      </c>
      <c r="C77" s="31" t="s">
        <v>3235</v>
      </c>
      <c r="D77" s="26" t="s">
        <v>3236</v>
      </c>
      <c r="E77" s="26" t="s">
        <v>101</v>
      </c>
      <c r="F77" s="26" t="s">
        <v>102</v>
      </c>
      <c r="G77" s="26" t="s">
        <v>1544</v>
      </c>
      <c r="H77" s="26" t="s">
        <v>3098</v>
      </c>
      <c r="I77" s="28">
        <v>0.52083333333333337</v>
      </c>
      <c r="J77" s="26" t="s">
        <v>118</v>
      </c>
      <c r="K77" s="31" t="s">
        <v>105</v>
      </c>
      <c r="L77" s="26" t="s">
        <v>106</v>
      </c>
      <c r="M77" s="26" t="s">
        <v>107</v>
      </c>
      <c r="N77" s="175">
        <v>18000</v>
      </c>
      <c r="O77" s="23"/>
      <c r="P77" s="54"/>
      <c r="Q77" s="54"/>
      <c r="R77" s="54"/>
      <c r="S77" s="175">
        <v>18000</v>
      </c>
      <c r="T77" s="29"/>
    </row>
    <row r="78" spans="1:20" ht="50.1" customHeight="1" x14ac:dyDescent="1.25">
      <c r="A78" s="26" t="s">
        <v>3237</v>
      </c>
      <c r="B78" s="27" t="s">
        <v>3238</v>
      </c>
      <c r="C78" s="31" t="s">
        <v>3239</v>
      </c>
      <c r="D78" s="26" t="s">
        <v>3240</v>
      </c>
      <c r="E78" s="26" t="s">
        <v>101</v>
      </c>
      <c r="F78" s="26" t="s">
        <v>102</v>
      </c>
      <c r="G78" s="26" t="s">
        <v>1544</v>
      </c>
      <c r="H78" s="26" t="s">
        <v>3098</v>
      </c>
      <c r="I78" s="28">
        <v>0.52083333333333337</v>
      </c>
      <c r="J78" s="26" t="s">
        <v>118</v>
      </c>
      <c r="K78" s="31" t="s">
        <v>105</v>
      </c>
      <c r="L78" s="26" t="s">
        <v>106</v>
      </c>
      <c r="M78" s="26" t="s">
        <v>107</v>
      </c>
      <c r="N78" s="175">
        <v>18000</v>
      </c>
      <c r="O78" s="23"/>
      <c r="P78" s="54"/>
      <c r="Q78" s="54"/>
      <c r="R78" s="54"/>
      <c r="S78" s="175">
        <v>18000</v>
      </c>
      <c r="T78" s="29"/>
    </row>
    <row r="79" spans="1:20" ht="54" customHeight="1" x14ac:dyDescent="0.7">
      <c r="A79" s="740" t="s">
        <v>4013</v>
      </c>
      <c r="B79" s="740"/>
      <c r="C79" s="740"/>
      <c r="D79" s="740"/>
      <c r="E79" s="740"/>
      <c r="F79" s="740"/>
      <c r="G79" s="740"/>
      <c r="H79" s="740"/>
      <c r="I79" s="740"/>
      <c r="J79" s="740"/>
      <c r="K79" s="740"/>
      <c r="L79" s="740"/>
      <c r="M79" s="740"/>
      <c r="N79" s="23"/>
      <c r="O79" s="23"/>
      <c r="P79" s="23"/>
      <c r="Q79" s="23"/>
      <c r="R79" s="23"/>
      <c r="S79" s="162"/>
      <c r="T79" s="29">
        <v>18000</v>
      </c>
    </row>
    <row r="80" spans="1:20" ht="54" customHeight="1" x14ac:dyDescent="0.7">
      <c r="A80" s="711" t="s">
        <v>5850</v>
      </c>
      <c r="B80" s="711"/>
      <c r="C80" s="711"/>
      <c r="D80" s="711"/>
      <c r="E80" s="711"/>
      <c r="F80" s="711"/>
      <c r="G80" s="711"/>
      <c r="H80" s="711"/>
      <c r="I80" s="711"/>
      <c r="J80" s="711"/>
      <c r="K80" s="711"/>
      <c r="L80" s="711"/>
      <c r="M80" s="711"/>
      <c r="N80" s="23"/>
      <c r="O80" s="23"/>
      <c r="P80" s="23"/>
      <c r="Q80" s="23"/>
      <c r="R80" s="23"/>
      <c r="S80" s="162"/>
      <c r="T80" s="29">
        <v>1891500</v>
      </c>
    </row>
    <row r="84" spans="9:10" ht="50.1" customHeight="1" x14ac:dyDescent="0.7">
      <c r="I84" s="7" t="s">
        <v>14</v>
      </c>
      <c r="J84" s="7">
        <f>SUM(Q:Q)-SUM(R:R)</f>
        <v>0</v>
      </c>
    </row>
    <row r="85" spans="9:10" ht="50.1" customHeight="1" x14ac:dyDescent="0.7">
      <c r="I85" s="7" t="s">
        <v>15</v>
      </c>
      <c r="J85" s="7">
        <f>SUM(S:S)-SUM(T:T)</f>
        <v>0</v>
      </c>
    </row>
    <row r="86" spans="9:10" ht="50.1" customHeight="1" x14ac:dyDescent="0.7">
      <c r="I86" s="731" t="s">
        <v>91</v>
      </c>
      <c r="J86" s="731"/>
    </row>
    <row r="87" spans="9:10" ht="50.1" customHeight="1" x14ac:dyDescent="0.7">
      <c r="I87" s="731"/>
      <c r="J87" s="731"/>
    </row>
  </sheetData>
  <autoFilter ref="A1:AX958" xr:uid="{00000000-0001-0000-0000-000000000000}"/>
  <mergeCells count="6">
    <mergeCell ref="I86:J87"/>
    <mergeCell ref="A3:M3"/>
    <mergeCell ref="A66:Q66"/>
    <mergeCell ref="A70:S70"/>
    <mergeCell ref="A79:M79"/>
    <mergeCell ref="A80:M80"/>
  </mergeCells>
  <conditionalFormatting sqref="A4:A6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66" priority="36"/>
  </conditionalFormatting>
  <conditionalFormatting sqref="C2">
    <cfRule type="duplicateValues" dxfId="965" priority="14"/>
  </conditionalFormatting>
  <conditionalFormatting sqref="D1:D1048576">
    <cfRule type="duplicateValues" dxfId="964" priority="1"/>
  </conditionalFormatting>
  <conditionalFormatting sqref="D81:D1048576 D1:D78">
    <cfRule type="duplicateValues" dxfId="963" priority="2"/>
  </conditionalFormatting>
  <conditionalFormatting sqref="E2">
    <cfRule type="duplicateValues" dxfId="962" priority="15"/>
  </conditionalFormatting>
  <conditionalFormatting sqref="J2 C2">
    <cfRule type="duplicateValues" dxfId="961" priority="6"/>
    <cfRule type="duplicateValues" dxfId="960" priority="7"/>
    <cfRule type="duplicateValues" dxfId="959" priority="8"/>
    <cfRule type="duplicateValues" dxfId="958" priority="9"/>
    <cfRule type="duplicateValues" dxfId="957" priority="10"/>
    <cfRule type="duplicateValues" dxfId="956" priority="11"/>
    <cfRule type="duplicateValues" dxfId="955" priority="12"/>
    <cfRule type="duplicateValues" dxfId="954" priority="13"/>
  </conditionalFormatting>
  <conditionalFormatting sqref="J2">
    <cfRule type="duplicateValues" dxfId="953" priority="5"/>
  </conditionalFormatting>
  <hyperlinks>
    <hyperlink ref="I86:J87" location="الرئيسيه!A1" display="الرئيسيه" xr:uid="{DECC22FC-A827-244A-9F33-B4DC2F2F9782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3B2F-5303-0A4F-953B-4C9DFC173357}">
  <sheetPr codeName="Sheet54"/>
  <dimension ref="A1:BG95"/>
  <sheetViews>
    <sheetView rightToLeft="1" zoomScale="40" zoomScaleNormal="40" workbookViewId="0">
      <pane ySplit="1" topLeftCell="A81" activePane="bottomLeft" state="frozen"/>
      <selection activeCell="G24" sqref="G24"/>
      <selection pane="bottomLeft" activeCell="I81" sqref="I81"/>
    </sheetView>
  </sheetViews>
  <sheetFormatPr defaultColWidth="64.140625" defaultRowHeight="54" customHeight="1" x14ac:dyDescent="0.7"/>
  <cols>
    <col min="1" max="1" width="73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41"/>
    <col min="19" max="19" width="64.140625" style="12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3">
        <v>24070</v>
      </c>
      <c r="R2" s="15">
        <v>0</v>
      </c>
      <c r="S2" s="161">
        <v>220260</v>
      </c>
      <c r="T2" s="117">
        <v>0</v>
      </c>
    </row>
    <row r="3" spans="1:20" s="23" customFormat="1" ht="50.1" customHeight="1" x14ac:dyDescent="1.3">
      <c r="A3" s="696" t="s">
        <v>1302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237"/>
      <c r="O3" s="237"/>
      <c r="P3" s="237"/>
      <c r="Q3" s="202"/>
      <c r="R3" s="19"/>
      <c r="S3" s="168"/>
      <c r="T3" s="170"/>
    </row>
    <row r="4" spans="1:20" s="23" customFormat="1" ht="50.1" customHeight="1" x14ac:dyDescent="1.3">
      <c r="A4" s="31" t="s">
        <v>1842</v>
      </c>
      <c r="B4" s="37" t="s">
        <v>1843</v>
      </c>
      <c r="C4" s="31" t="s">
        <v>1844</v>
      </c>
      <c r="D4" s="31" t="s">
        <v>1845</v>
      </c>
      <c r="E4" s="31" t="s">
        <v>101</v>
      </c>
      <c r="F4" s="31" t="s">
        <v>123</v>
      </c>
      <c r="G4" s="31" t="s">
        <v>124</v>
      </c>
      <c r="H4" s="31" t="s">
        <v>1303</v>
      </c>
      <c r="I4" s="38">
        <v>0.32291666666666669</v>
      </c>
      <c r="J4" s="31" t="s">
        <v>1846</v>
      </c>
      <c r="K4" s="31" t="s">
        <v>105</v>
      </c>
      <c r="L4" s="31" t="s">
        <v>106</v>
      </c>
      <c r="M4" s="31" t="s">
        <v>107</v>
      </c>
      <c r="P4" s="154"/>
      <c r="Q4" s="140"/>
      <c r="R4" s="19"/>
      <c r="S4" s="168">
        <v>18000</v>
      </c>
      <c r="T4" s="170"/>
    </row>
    <row r="5" spans="1:20" s="23" customFormat="1" ht="50.1" customHeight="1" x14ac:dyDescent="1.3">
      <c r="A5" s="696" t="s">
        <v>6798</v>
      </c>
      <c r="B5" s="696"/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237"/>
      <c r="O5" s="237"/>
      <c r="P5" s="237"/>
      <c r="Q5" s="202"/>
      <c r="R5" s="19"/>
      <c r="S5" s="168"/>
      <c r="T5" s="170"/>
    </row>
    <row r="6" spans="1:20" s="23" customFormat="1" ht="50.1" customHeight="1" x14ac:dyDescent="1.05">
      <c r="A6" s="244" t="s">
        <v>6793</v>
      </c>
      <c r="B6" s="287">
        <v>45426</v>
      </c>
      <c r="C6" s="288"/>
      <c r="D6" s="244" t="s">
        <v>6794</v>
      </c>
      <c r="E6" s="244" t="s">
        <v>101</v>
      </c>
      <c r="F6" s="288"/>
      <c r="G6" s="288"/>
      <c r="H6" s="288"/>
      <c r="I6" s="289"/>
      <c r="J6" s="244" t="s">
        <v>1846</v>
      </c>
      <c r="K6" s="288"/>
      <c r="L6" s="244" t="s">
        <v>6795</v>
      </c>
      <c r="M6" s="244" t="s">
        <v>1968</v>
      </c>
      <c r="N6" s="19"/>
      <c r="Q6" s="140">
        <v>250</v>
      </c>
      <c r="S6" s="167"/>
      <c r="T6" s="29"/>
    </row>
    <row r="7" spans="1:20" s="23" customFormat="1" ht="50.1" customHeight="1" x14ac:dyDescent="1.05">
      <c r="A7" s="736" t="s">
        <v>6799</v>
      </c>
      <c r="B7" s="736"/>
      <c r="C7" s="736"/>
      <c r="D7" s="736"/>
      <c r="E7" s="736"/>
      <c r="F7" s="736"/>
      <c r="G7" s="736"/>
      <c r="H7" s="736"/>
      <c r="I7" s="736"/>
      <c r="J7" s="736"/>
      <c r="K7" s="736"/>
      <c r="L7" s="736"/>
      <c r="M7" s="736"/>
      <c r="S7" s="29"/>
      <c r="T7" s="29"/>
    </row>
    <row r="8" spans="1:20" s="23" customFormat="1" ht="50.1" customHeight="1" x14ac:dyDescent="1.05">
      <c r="A8" s="334" t="s">
        <v>10066</v>
      </c>
      <c r="B8" s="335" t="s">
        <v>10067</v>
      </c>
      <c r="C8" s="334" t="s">
        <v>10068</v>
      </c>
      <c r="D8" s="334" t="s">
        <v>10069</v>
      </c>
      <c r="E8" s="334" t="s">
        <v>101</v>
      </c>
      <c r="F8" s="334" t="s">
        <v>102</v>
      </c>
      <c r="G8" s="334" t="s">
        <v>567</v>
      </c>
      <c r="H8" s="334" t="s">
        <v>9573</v>
      </c>
      <c r="I8" s="336">
        <v>0.41666666666666669</v>
      </c>
      <c r="J8" s="334" t="s">
        <v>1846</v>
      </c>
      <c r="K8" s="334" t="s">
        <v>105</v>
      </c>
      <c r="L8" s="334" t="s">
        <v>106</v>
      </c>
      <c r="M8" s="334" t="s">
        <v>491</v>
      </c>
      <c r="S8" s="29">
        <v>26000</v>
      </c>
      <c r="T8" s="29"/>
    </row>
    <row r="9" spans="1:20" s="23" customFormat="1" ht="50.1" customHeight="1" x14ac:dyDescent="1.05">
      <c r="A9" s="334" t="s">
        <v>10070</v>
      </c>
      <c r="B9" s="335" t="s">
        <v>6916</v>
      </c>
      <c r="C9" s="334" t="s">
        <v>10071</v>
      </c>
      <c r="D9" s="334" t="s">
        <v>10072</v>
      </c>
      <c r="E9" s="334" t="s">
        <v>687</v>
      </c>
      <c r="F9" s="334" t="s">
        <v>123</v>
      </c>
      <c r="G9" s="334" t="s">
        <v>103</v>
      </c>
      <c r="H9" s="334" t="s">
        <v>9573</v>
      </c>
      <c r="I9" s="336">
        <v>0.5</v>
      </c>
      <c r="J9" s="334" t="s">
        <v>1846</v>
      </c>
      <c r="K9" s="334" t="s">
        <v>105</v>
      </c>
      <c r="L9" s="334" t="s">
        <v>106</v>
      </c>
      <c r="M9" s="334" t="s">
        <v>107</v>
      </c>
      <c r="S9" s="29">
        <v>22000</v>
      </c>
      <c r="T9" s="29"/>
    </row>
    <row r="10" spans="1:20" s="23" customFormat="1" ht="54" customHeight="1" x14ac:dyDescent="1.05">
      <c r="A10" s="696" t="s">
        <v>20031</v>
      </c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S10" s="29"/>
      <c r="T10" s="29"/>
    </row>
    <row r="11" spans="1:20" s="23" customFormat="1" ht="54" customHeight="1" x14ac:dyDescent="1.05">
      <c r="A11" s="31" t="s">
        <v>19992</v>
      </c>
      <c r="B11" s="31" t="s">
        <v>19993</v>
      </c>
      <c r="C11" s="31" t="s">
        <v>19994</v>
      </c>
      <c r="D11" s="31" t="s">
        <v>19995</v>
      </c>
      <c r="E11" s="31" t="s">
        <v>101</v>
      </c>
      <c r="F11" s="31" t="s">
        <v>123</v>
      </c>
      <c r="G11" s="31" t="s">
        <v>16223</v>
      </c>
      <c r="H11" s="31" t="s">
        <v>16244</v>
      </c>
      <c r="I11" s="38">
        <v>0.16666666666666666</v>
      </c>
      <c r="J11" s="31" t="s">
        <v>1846</v>
      </c>
      <c r="K11" s="31" t="s">
        <v>105</v>
      </c>
      <c r="L11" s="31" t="s">
        <v>106</v>
      </c>
      <c r="M11" s="31" t="s">
        <v>107</v>
      </c>
      <c r="S11" s="29">
        <v>22200</v>
      </c>
      <c r="T11" s="29"/>
    </row>
    <row r="12" spans="1:20" s="23" customFormat="1" ht="54" customHeight="1" x14ac:dyDescent="1.05">
      <c r="A12" s="31" t="s">
        <v>19996</v>
      </c>
      <c r="B12" s="31" t="s">
        <v>19997</v>
      </c>
      <c r="C12" s="31" t="s">
        <v>19998</v>
      </c>
      <c r="D12" s="31" t="s">
        <v>19999</v>
      </c>
      <c r="E12" s="31" t="s">
        <v>101</v>
      </c>
      <c r="F12" s="31" t="s">
        <v>102</v>
      </c>
      <c r="G12" s="31" t="s">
        <v>16216</v>
      </c>
      <c r="H12" s="31" t="s">
        <v>16649</v>
      </c>
      <c r="I12" s="38">
        <v>0.41666666666666669</v>
      </c>
      <c r="J12" s="31" t="s">
        <v>1846</v>
      </c>
      <c r="K12" s="31" t="s">
        <v>105</v>
      </c>
      <c r="L12" s="31" t="s">
        <v>106</v>
      </c>
      <c r="M12" s="31" t="s">
        <v>491</v>
      </c>
      <c r="S12" s="29">
        <v>26200</v>
      </c>
      <c r="T12" s="29"/>
    </row>
    <row r="13" spans="1:20" s="23" customFormat="1" ht="54" customHeight="1" x14ac:dyDescent="1.3">
      <c r="A13" s="679" t="s">
        <v>20595</v>
      </c>
      <c r="B13" s="680"/>
      <c r="C13" s="680"/>
      <c r="D13" s="680"/>
      <c r="E13" s="680"/>
      <c r="F13" s="680"/>
      <c r="G13" s="680"/>
      <c r="H13" s="680"/>
      <c r="I13" s="680"/>
      <c r="J13" s="680"/>
      <c r="K13" s="680"/>
      <c r="L13" s="680"/>
      <c r="M13" s="681"/>
      <c r="S13" s="29"/>
      <c r="T13" s="170"/>
    </row>
    <row r="14" spans="1:20" s="23" customFormat="1" ht="54" customHeight="1" x14ac:dyDescent="1.3">
      <c r="A14" s="31" t="s">
        <v>20454</v>
      </c>
      <c r="B14" s="31" t="s">
        <v>18680</v>
      </c>
      <c r="C14" s="31" t="s">
        <v>20455</v>
      </c>
      <c r="D14" s="31" t="s">
        <v>20456</v>
      </c>
      <c r="E14" s="31" t="s">
        <v>101</v>
      </c>
      <c r="F14" s="31" t="s">
        <v>102</v>
      </c>
      <c r="G14" s="31" t="s">
        <v>16267</v>
      </c>
      <c r="H14" s="31" t="s">
        <v>17126</v>
      </c>
      <c r="I14" s="38">
        <v>0.25</v>
      </c>
      <c r="J14" s="31" t="s">
        <v>1846</v>
      </c>
      <c r="K14" s="31" t="s">
        <v>105</v>
      </c>
      <c r="L14" s="31" t="s">
        <v>106</v>
      </c>
      <c r="M14" s="31" t="s">
        <v>107</v>
      </c>
      <c r="S14" s="29">
        <v>22200</v>
      </c>
      <c r="T14" s="170"/>
    </row>
    <row r="15" spans="1:20" s="23" customFormat="1" ht="54" customHeight="1" x14ac:dyDescent="1.05">
      <c r="A15" s="31" t="s">
        <v>20457</v>
      </c>
      <c r="B15" s="31" t="s">
        <v>20458</v>
      </c>
      <c r="C15" s="31" t="s">
        <v>20459</v>
      </c>
      <c r="D15" s="31" t="s">
        <v>20460</v>
      </c>
      <c r="E15" s="31" t="s">
        <v>101</v>
      </c>
      <c r="F15" s="31" t="s">
        <v>102</v>
      </c>
      <c r="G15" s="31" t="s">
        <v>20461</v>
      </c>
      <c r="H15" s="31" t="s">
        <v>20462</v>
      </c>
      <c r="I15" s="38">
        <v>0.41666666666666669</v>
      </c>
      <c r="J15" s="31" t="s">
        <v>1846</v>
      </c>
      <c r="K15" s="31" t="s">
        <v>105</v>
      </c>
      <c r="L15" s="31" t="s">
        <v>106</v>
      </c>
      <c r="M15" s="31" t="s">
        <v>107</v>
      </c>
      <c r="S15" s="29">
        <v>22200</v>
      </c>
      <c r="T15" s="29"/>
    </row>
    <row r="16" spans="1:20" s="23" customFormat="1" ht="54" customHeight="1" x14ac:dyDescent="1.3">
      <c r="A16" s="688" t="s">
        <v>20953</v>
      </c>
      <c r="B16" s="689"/>
      <c r="C16" s="689"/>
      <c r="D16" s="689"/>
      <c r="E16" s="689"/>
      <c r="F16" s="689"/>
      <c r="G16" s="689"/>
      <c r="H16" s="689"/>
      <c r="I16" s="689"/>
      <c r="J16" s="689"/>
      <c r="K16" s="689"/>
      <c r="L16" s="689"/>
      <c r="M16" s="690"/>
      <c r="N16" s="29"/>
      <c r="P16" s="55"/>
      <c r="Q16" s="55"/>
      <c r="R16" s="55"/>
      <c r="S16" s="29"/>
      <c r="T16" s="170"/>
    </row>
    <row r="17" spans="1:39" s="23" customFormat="1" ht="54" customHeight="1" x14ac:dyDescent="1.3">
      <c r="A17" s="31" t="s">
        <v>20918</v>
      </c>
      <c r="B17" s="31" t="s">
        <v>6857</v>
      </c>
      <c r="C17" s="31" t="s">
        <v>20919</v>
      </c>
      <c r="D17" s="31" t="s">
        <v>20920</v>
      </c>
      <c r="E17" s="31" t="s">
        <v>687</v>
      </c>
      <c r="F17" s="31" t="s">
        <v>102</v>
      </c>
      <c r="G17" s="31" t="s">
        <v>16560</v>
      </c>
      <c r="H17" s="31" t="s">
        <v>20921</v>
      </c>
      <c r="I17" s="38">
        <v>0.41666666666666669</v>
      </c>
      <c r="J17" s="31" t="s">
        <v>1846</v>
      </c>
      <c r="K17" s="31" t="s">
        <v>105</v>
      </c>
      <c r="L17" s="31" t="s">
        <v>106</v>
      </c>
      <c r="M17" s="31" t="s">
        <v>107</v>
      </c>
      <c r="N17" s="29">
        <v>22200</v>
      </c>
      <c r="P17" s="55"/>
      <c r="Q17" s="58"/>
      <c r="R17" s="55"/>
      <c r="S17" s="29">
        <v>22200</v>
      </c>
      <c r="T17" s="170"/>
      <c r="U17" s="31"/>
      <c r="V17" s="31"/>
      <c r="W17" s="31"/>
      <c r="X17" s="31"/>
      <c r="Y17" s="31"/>
      <c r="Z17" s="31"/>
      <c r="AA17" s="31"/>
      <c r="AB17" s="38"/>
      <c r="AC17" s="31"/>
      <c r="AD17" s="31"/>
      <c r="AE17" s="31"/>
      <c r="AF17" s="31"/>
      <c r="AL17" s="29"/>
    </row>
    <row r="18" spans="1:39" s="23" customFormat="1" ht="54" customHeight="1" x14ac:dyDescent="1.3">
      <c r="A18" s="685" t="s">
        <v>20970</v>
      </c>
      <c r="B18" s="686"/>
      <c r="C18" s="686"/>
      <c r="D18" s="686"/>
      <c r="E18" s="686"/>
      <c r="F18" s="686"/>
      <c r="G18" s="686"/>
      <c r="H18" s="686"/>
      <c r="I18" s="686"/>
      <c r="J18" s="686"/>
      <c r="K18" s="686"/>
      <c r="L18" s="686"/>
      <c r="M18" s="687"/>
      <c r="N18" s="29"/>
      <c r="P18" s="55"/>
      <c r="Q18" s="58"/>
      <c r="R18" s="55"/>
      <c r="S18" s="29"/>
      <c r="T18" s="170">
        <v>401260</v>
      </c>
      <c r="U18" s="31"/>
      <c r="V18" s="31"/>
      <c r="W18" s="31"/>
      <c r="X18" s="31"/>
      <c r="Y18" s="31"/>
      <c r="Z18" s="31"/>
      <c r="AA18" s="31"/>
      <c r="AB18" s="38"/>
      <c r="AC18" s="31"/>
      <c r="AD18" s="31"/>
      <c r="AE18" s="31"/>
      <c r="AF18" s="31"/>
      <c r="AL18" s="29"/>
    </row>
    <row r="19" spans="1:39" s="23" customFormat="1" ht="54" customHeight="1" x14ac:dyDescent="1.3">
      <c r="A19" s="688" t="s">
        <v>21789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90"/>
      <c r="S19" s="29"/>
      <c r="T19" s="170"/>
      <c r="U19" s="31"/>
      <c r="V19" s="31"/>
      <c r="W19" s="31"/>
      <c r="X19" s="31"/>
      <c r="Y19" s="31"/>
      <c r="Z19" s="31"/>
      <c r="AA19" s="31"/>
      <c r="AB19" s="38"/>
      <c r="AC19" s="31"/>
      <c r="AD19" s="31"/>
      <c r="AE19" s="31"/>
      <c r="AF19" s="31"/>
      <c r="AG19" s="29"/>
      <c r="AI19" s="55"/>
      <c r="AJ19" s="58"/>
      <c r="AK19" s="55"/>
      <c r="AL19" s="29"/>
      <c r="AM19" s="31"/>
    </row>
    <row r="20" spans="1:39" s="23" customFormat="1" ht="54" customHeight="1" x14ac:dyDescent="1.3">
      <c r="A20" s="31" t="s">
        <v>21620</v>
      </c>
      <c r="B20" s="31" t="s">
        <v>21621</v>
      </c>
      <c r="C20" s="31" t="s">
        <v>21622</v>
      </c>
      <c r="D20" s="31" t="s">
        <v>21623</v>
      </c>
      <c r="E20" s="31" t="s">
        <v>101</v>
      </c>
      <c r="F20" s="31" t="s">
        <v>123</v>
      </c>
      <c r="G20" s="31" t="s">
        <v>16223</v>
      </c>
      <c r="H20" s="31" t="s">
        <v>21136</v>
      </c>
      <c r="I20" s="38">
        <v>0.25</v>
      </c>
      <c r="J20" s="31" t="s">
        <v>1846</v>
      </c>
      <c r="K20" s="31" t="s">
        <v>105</v>
      </c>
      <c r="L20" s="31" t="s">
        <v>106</v>
      </c>
      <c r="M20" s="31" t="s">
        <v>995</v>
      </c>
      <c r="S20" s="29">
        <v>43925</v>
      </c>
      <c r="T20" s="170"/>
      <c r="U20" s="31"/>
      <c r="V20" s="31"/>
      <c r="W20" s="31"/>
      <c r="X20" s="31"/>
      <c r="Y20" s="31"/>
      <c r="Z20" s="31"/>
      <c r="AA20" s="31"/>
      <c r="AB20" s="38"/>
      <c r="AC20" s="31"/>
      <c r="AD20" s="31"/>
      <c r="AE20" s="31"/>
      <c r="AF20" s="31"/>
      <c r="AL20" s="29"/>
    </row>
    <row r="21" spans="1:39" s="23" customFormat="1" ht="54" customHeight="1" x14ac:dyDescent="1.3">
      <c r="A21" s="688" t="s">
        <v>22805</v>
      </c>
      <c r="B21" s="689"/>
      <c r="C21" s="689"/>
      <c r="D21" s="689"/>
      <c r="E21" s="689"/>
      <c r="F21" s="689"/>
      <c r="G21" s="689"/>
      <c r="H21" s="689"/>
      <c r="I21" s="689"/>
      <c r="J21" s="689"/>
      <c r="K21" s="689"/>
      <c r="L21" s="689"/>
      <c r="M21" s="690"/>
      <c r="S21" s="29"/>
      <c r="T21" s="170"/>
      <c r="U21" s="31"/>
      <c r="V21" s="31"/>
      <c r="W21" s="31"/>
      <c r="X21" s="31"/>
      <c r="Y21" s="31"/>
      <c r="Z21" s="31"/>
      <c r="AA21" s="31"/>
      <c r="AB21" s="38"/>
      <c r="AC21" s="31"/>
      <c r="AD21" s="31"/>
      <c r="AE21" s="31"/>
      <c r="AF21" s="31"/>
      <c r="AL21" s="29"/>
      <c r="AM21" s="31"/>
    </row>
    <row r="22" spans="1:39" s="23" customFormat="1" ht="54" customHeight="1" x14ac:dyDescent="1.3">
      <c r="A22" s="31" t="s">
        <v>22761</v>
      </c>
      <c r="B22" s="31" t="s">
        <v>22762</v>
      </c>
      <c r="C22" s="31" t="s">
        <v>22763</v>
      </c>
      <c r="D22" s="31" t="s">
        <v>22764</v>
      </c>
      <c r="E22" s="31" t="s">
        <v>101</v>
      </c>
      <c r="F22" s="31" t="s">
        <v>123</v>
      </c>
      <c r="G22" s="31" t="s">
        <v>16970</v>
      </c>
      <c r="H22" s="31" t="s">
        <v>17126</v>
      </c>
      <c r="I22" s="38">
        <v>0.375</v>
      </c>
      <c r="J22" s="31" t="s">
        <v>1846</v>
      </c>
      <c r="K22" s="31" t="s">
        <v>105</v>
      </c>
      <c r="L22" s="31" t="s">
        <v>106</v>
      </c>
      <c r="M22" s="31" t="s">
        <v>107</v>
      </c>
      <c r="S22" s="29">
        <v>22000</v>
      </c>
      <c r="T22" s="170"/>
      <c r="U22" s="31"/>
      <c r="V22" s="31"/>
      <c r="W22" s="31"/>
      <c r="X22" s="31"/>
      <c r="Y22" s="31"/>
      <c r="Z22" s="31"/>
      <c r="AA22" s="31"/>
      <c r="AB22" s="38"/>
      <c r="AC22" s="31"/>
      <c r="AD22" s="31"/>
      <c r="AE22" s="31"/>
      <c r="AF22" s="31"/>
      <c r="AL22" s="29"/>
      <c r="AM22" s="31"/>
    </row>
    <row r="23" spans="1:39" s="23" customFormat="1" ht="54" customHeight="1" x14ac:dyDescent="1.65">
      <c r="A23" s="863" t="s">
        <v>22864</v>
      </c>
      <c r="B23" s="864"/>
      <c r="C23" s="864"/>
      <c r="D23" s="864"/>
      <c r="E23" s="864"/>
      <c r="F23" s="864"/>
      <c r="G23" s="864"/>
      <c r="H23" s="864"/>
      <c r="I23" s="864"/>
      <c r="J23" s="864"/>
      <c r="K23" s="864"/>
      <c r="L23" s="864"/>
      <c r="M23" s="865"/>
      <c r="N23" s="55"/>
      <c r="O23" s="58"/>
      <c r="P23" s="55"/>
      <c r="Q23" s="55"/>
      <c r="R23" s="55"/>
      <c r="S23" s="190"/>
      <c r="T23" s="170"/>
      <c r="U23" s="31"/>
      <c r="V23" s="31"/>
      <c r="W23" s="31"/>
      <c r="X23" s="31"/>
      <c r="Y23" s="31"/>
      <c r="Z23" s="31"/>
      <c r="AA23" s="31"/>
      <c r="AB23" s="38"/>
      <c r="AC23" s="31"/>
      <c r="AD23" s="31"/>
      <c r="AE23" s="31"/>
      <c r="AF23" s="31"/>
      <c r="AL23" s="29"/>
      <c r="AM23" s="31"/>
    </row>
    <row r="24" spans="1:39" s="23" customFormat="1" ht="54" customHeight="1" x14ac:dyDescent="1.65">
      <c r="A24" s="426" t="s">
        <v>22861</v>
      </c>
      <c r="B24" s="426" t="s">
        <v>18715</v>
      </c>
      <c r="C24" s="426" t="s">
        <v>22862</v>
      </c>
      <c r="D24" s="426" t="s">
        <v>22863</v>
      </c>
      <c r="E24" s="426" t="s">
        <v>101</v>
      </c>
      <c r="F24" s="426" t="s">
        <v>1304</v>
      </c>
      <c r="G24" s="426" t="s">
        <v>16185</v>
      </c>
      <c r="H24" s="426" t="s">
        <v>22838</v>
      </c>
      <c r="I24" s="427">
        <v>0.25</v>
      </c>
      <c r="J24" s="426" t="s">
        <v>1846</v>
      </c>
      <c r="K24" s="426" t="s">
        <v>105</v>
      </c>
      <c r="L24" s="426" t="s">
        <v>106</v>
      </c>
      <c r="M24" s="426" t="s">
        <v>107</v>
      </c>
      <c r="N24" s="55"/>
      <c r="O24" s="58"/>
      <c r="P24" s="55"/>
      <c r="Q24" s="55"/>
      <c r="R24" s="55"/>
      <c r="S24" s="190">
        <v>22000</v>
      </c>
      <c r="T24" s="170"/>
      <c r="U24" s="31"/>
      <c r="V24" s="31"/>
      <c r="W24" s="31"/>
      <c r="X24" s="31"/>
      <c r="Y24" s="31"/>
      <c r="Z24" s="31"/>
      <c r="AA24" s="31"/>
      <c r="AB24" s="38"/>
      <c r="AC24" s="31"/>
      <c r="AD24" s="31"/>
      <c r="AE24" s="31"/>
      <c r="AF24" s="31"/>
      <c r="AL24" s="29"/>
      <c r="AM24" s="31"/>
    </row>
    <row r="25" spans="1:39" s="23" customFormat="1" ht="54" customHeight="1" x14ac:dyDescent="1.3">
      <c r="A25" s="693" t="s">
        <v>22968</v>
      </c>
      <c r="B25" s="694"/>
      <c r="C25" s="694"/>
      <c r="D25" s="694"/>
      <c r="E25" s="694"/>
      <c r="F25" s="694"/>
      <c r="G25" s="694"/>
      <c r="H25" s="694"/>
      <c r="I25" s="694"/>
      <c r="J25" s="694"/>
      <c r="K25" s="694"/>
      <c r="L25" s="694"/>
      <c r="M25" s="695"/>
      <c r="S25" s="29"/>
      <c r="T25" s="170">
        <v>22000</v>
      </c>
      <c r="U25" s="31"/>
      <c r="V25" s="31"/>
      <c r="W25" s="31"/>
      <c r="X25" s="31"/>
      <c r="Y25" s="31"/>
      <c r="Z25" s="31"/>
      <c r="AA25" s="31"/>
      <c r="AB25" s="38"/>
      <c r="AC25" s="31"/>
      <c r="AD25" s="31"/>
      <c r="AE25" s="31"/>
      <c r="AF25" s="31"/>
      <c r="AL25" s="29"/>
      <c r="AM25" s="31"/>
    </row>
    <row r="26" spans="1:39" s="23" customFormat="1" ht="54" customHeight="1" x14ac:dyDescent="1.3">
      <c r="A26" s="682" t="s">
        <v>23919</v>
      </c>
      <c r="B26" s="683"/>
      <c r="C26" s="683"/>
      <c r="D26" s="683"/>
      <c r="E26" s="683"/>
      <c r="F26" s="683"/>
      <c r="G26" s="683"/>
      <c r="H26" s="683"/>
      <c r="I26" s="683"/>
      <c r="J26" s="683"/>
      <c r="K26" s="683"/>
      <c r="L26" s="683"/>
      <c r="M26" s="684"/>
      <c r="S26" s="29"/>
      <c r="T26" s="170"/>
      <c r="U26" s="31"/>
      <c r="V26" s="31"/>
      <c r="W26" s="31"/>
      <c r="X26" s="31"/>
      <c r="Y26" s="31"/>
      <c r="Z26" s="31"/>
      <c r="AA26" s="31"/>
      <c r="AB26" s="38"/>
      <c r="AC26" s="31"/>
      <c r="AD26" s="31"/>
      <c r="AE26" s="31"/>
      <c r="AF26" s="31"/>
      <c r="AL26" s="29"/>
      <c r="AM26" s="31">
        <v>65925</v>
      </c>
    </row>
    <row r="27" spans="1:39" s="23" customFormat="1" ht="54" customHeight="1" x14ac:dyDescent="1.3">
      <c r="A27" s="31" t="s">
        <v>23869</v>
      </c>
      <c r="B27" s="31" t="s">
        <v>23870</v>
      </c>
      <c r="C27" s="31" t="s">
        <v>23871</v>
      </c>
      <c r="D27" s="31" t="s">
        <v>23872</v>
      </c>
      <c r="E27" s="31" t="s">
        <v>101</v>
      </c>
      <c r="F27" s="31" t="s">
        <v>102</v>
      </c>
      <c r="G27" s="31" t="s">
        <v>16236</v>
      </c>
      <c r="H27" s="31" t="s">
        <v>21584</v>
      </c>
      <c r="I27" s="38">
        <v>0.41666666666666669</v>
      </c>
      <c r="J27" s="31" t="s">
        <v>1846</v>
      </c>
      <c r="K27" s="31" t="s">
        <v>105</v>
      </c>
      <c r="L27" s="31" t="s">
        <v>106</v>
      </c>
      <c r="M27" s="31" t="s">
        <v>107</v>
      </c>
      <c r="S27" s="29">
        <v>22200</v>
      </c>
      <c r="T27" s="170"/>
      <c r="U27" s="31"/>
      <c r="V27" s="31"/>
      <c r="W27" s="31"/>
      <c r="X27" s="31"/>
      <c r="Y27" s="31"/>
      <c r="Z27" s="31"/>
      <c r="AA27" s="31"/>
      <c r="AB27" s="38"/>
      <c r="AC27" s="31"/>
      <c r="AD27" s="31"/>
      <c r="AE27" s="31"/>
      <c r="AF27" s="31"/>
      <c r="AL27" s="29"/>
      <c r="AM27" s="31"/>
    </row>
    <row r="28" spans="1:39" s="23" customFormat="1" ht="54" customHeight="1" x14ac:dyDescent="1.3">
      <c r="A28" s="31" t="s">
        <v>23873</v>
      </c>
      <c r="B28" s="31" t="s">
        <v>23874</v>
      </c>
      <c r="C28" s="31" t="s">
        <v>23875</v>
      </c>
      <c r="D28" s="31" t="s">
        <v>23876</v>
      </c>
      <c r="E28" s="31" t="s">
        <v>101</v>
      </c>
      <c r="F28" s="31" t="s">
        <v>102</v>
      </c>
      <c r="G28" s="31" t="s">
        <v>16236</v>
      </c>
      <c r="H28" s="31" t="s">
        <v>21584</v>
      </c>
      <c r="I28" s="38">
        <v>0.41666666666666669</v>
      </c>
      <c r="J28" s="31" t="s">
        <v>1846</v>
      </c>
      <c r="K28" s="31" t="s">
        <v>105</v>
      </c>
      <c r="L28" s="31" t="s">
        <v>106</v>
      </c>
      <c r="M28" s="31" t="s">
        <v>107</v>
      </c>
      <c r="S28" s="29">
        <v>22200</v>
      </c>
      <c r="T28" s="170"/>
      <c r="U28" s="31"/>
      <c r="V28" s="31"/>
      <c r="W28" s="31"/>
      <c r="X28" s="31"/>
      <c r="Y28" s="31"/>
      <c r="Z28" s="31"/>
      <c r="AA28" s="31"/>
      <c r="AB28" s="38"/>
      <c r="AC28" s="31"/>
      <c r="AD28" s="31"/>
      <c r="AE28" s="31"/>
      <c r="AF28" s="31"/>
      <c r="AL28" s="29"/>
      <c r="AM28" s="31"/>
    </row>
    <row r="29" spans="1:39" s="23" customFormat="1" ht="54" customHeight="1" x14ac:dyDescent="1.3">
      <c r="A29" s="31" t="s">
        <v>23877</v>
      </c>
      <c r="B29" s="31" t="s">
        <v>23878</v>
      </c>
      <c r="C29" s="31" t="s">
        <v>23879</v>
      </c>
      <c r="D29" s="31" t="s">
        <v>23880</v>
      </c>
      <c r="E29" s="31" t="s">
        <v>101</v>
      </c>
      <c r="F29" s="31" t="s">
        <v>123</v>
      </c>
      <c r="G29" s="31" t="s">
        <v>16223</v>
      </c>
      <c r="H29" s="31" t="s">
        <v>21584</v>
      </c>
      <c r="I29" s="38">
        <v>0.25</v>
      </c>
      <c r="J29" s="31" t="s">
        <v>1846</v>
      </c>
      <c r="K29" s="31" t="s">
        <v>105</v>
      </c>
      <c r="L29" s="31" t="s">
        <v>106</v>
      </c>
      <c r="M29" s="31" t="s">
        <v>107</v>
      </c>
      <c r="S29" s="29">
        <v>22200</v>
      </c>
      <c r="T29" s="170"/>
      <c r="U29" s="31"/>
      <c r="V29" s="31"/>
      <c r="W29" s="31"/>
      <c r="X29" s="31"/>
      <c r="Y29" s="31"/>
      <c r="Z29" s="31"/>
      <c r="AA29" s="31"/>
      <c r="AB29" s="38"/>
      <c r="AC29" s="31"/>
      <c r="AD29" s="31"/>
      <c r="AE29" s="31"/>
      <c r="AF29" s="31"/>
      <c r="AL29" s="29"/>
      <c r="AM29" s="31"/>
    </row>
    <row r="30" spans="1:39" s="23" customFormat="1" ht="54" customHeight="1" x14ac:dyDescent="1.3">
      <c r="A30" s="685" t="s">
        <v>23923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S30" s="29"/>
      <c r="T30" s="170">
        <v>22500</v>
      </c>
      <c r="U30" s="31"/>
      <c r="V30" s="31"/>
      <c r="W30" s="31"/>
      <c r="X30" s="31"/>
      <c r="Y30" s="31"/>
      <c r="Z30" s="31"/>
      <c r="AA30" s="31"/>
      <c r="AB30" s="38"/>
      <c r="AC30" s="31"/>
      <c r="AD30" s="31"/>
      <c r="AE30" s="31"/>
      <c r="AF30" s="31"/>
      <c r="AL30" s="29"/>
      <c r="AM30" s="31"/>
    </row>
    <row r="31" spans="1:39" s="23" customFormat="1" ht="54" customHeight="1" x14ac:dyDescent="1.3">
      <c r="A31" s="685" t="s">
        <v>23924</v>
      </c>
      <c r="B31" s="686"/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7"/>
      <c r="S31" s="29"/>
      <c r="T31" s="170">
        <v>22500</v>
      </c>
      <c r="U31" s="31"/>
      <c r="V31" s="31"/>
      <c r="W31" s="31"/>
      <c r="X31" s="31"/>
      <c r="Y31" s="31"/>
      <c r="Z31" s="31"/>
      <c r="AA31" s="31"/>
      <c r="AB31" s="38"/>
      <c r="AC31" s="31"/>
      <c r="AD31" s="31"/>
      <c r="AE31" s="31"/>
      <c r="AF31" s="31"/>
      <c r="AL31" s="29"/>
      <c r="AM31" s="31"/>
    </row>
    <row r="32" spans="1:39" s="23" customFormat="1" ht="54" customHeight="1" x14ac:dyDescent="1.3">
      <c r="A32" s="679" t="s">
        <v>23941</v>
      </c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1"/>
      <c r="S32" s="29"/>
      <c r="T32" s="170"/>
      <c r="U32" s="31"/>
      <c r="V32" s="31"/>
      <c r="W32" s="31"/>
      <c r="X32" s="31"/>
      <c r="Y32" s="31"/>
      <c r="Z32" s="31"/>
      <c r="AA32" s="31"/>
      <c r="AB32" s="38"/>
      <c r="AC32" s="31"/>
      <c r="AD32" s="31"/>
      <c r="AE32" s="31"/>
      <c r="AF32" s="31"/>
      <c r="AL32" s="29"/>
      <c r="AM32" s="463"/>
    </row>
    <row r="33" spans="1:20" s="23" customFormat="1" ht="54" customHeight="1" x14ac:dyDescent="1.3">
      <c r="A33" s="31" t="s">
        <v>24758</v>
      </c>
      <c r="B33" s="31" t="s">
        <v>24759</v>
      </c>
      <c r="C33" s="31" t="s">
        <v>24760</v>
      </c>
      <c r="D33" s="31" t="s">
        <v>24761</v>
      </c>
      <c r="E33" s="31" t="s">
        <v>101</v>
      </c>
      <c r="F33" s="31" t="s">
        <v>102</v>
      </c>
      <c r="G33" s="31" t="s">
        <v>16267</v>
      </c>
      <c r="H33" s="31" t="s">
        <v>21584</v>
      </c>
      <c r="I33" s="38">
        <v>0.16666666666666666</v>
      </c>
      <c r="J33" s="31" t="s">
        <v>1846</v>
      </c>
      <c r="K33" s="31" t="s">
        <v>105</v>
      </c>
      <c r="L33" s="31" t="s">
        <v>106</v>
      </c>
      <c r="M33" s="31" t="s">
        <v>107</v>
      </c>
      <c r="S33" s="29">
        <v>22200</v>
      </c>
      <c r="T33" s="170"/>
    </row>
    <row r="34" spans="1:20" s="23" customFormat="1" ht="54" customHeight="1" x14ac:dyDescent="1.3">
      <c r="A34" s="682" t="s">
        <v>25349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4"/>
      <c r="S34" s="29"/>
      <c r="T34" s="170"/>
    </row>
    <row r="35" spans="1:20" s="23" customFormat="1" ht="54" customHeight="1" x14ac:dyDescent="1.3">
      <c r="A35" s="31" t="s">
        <v>25324</v>
      </c>
      <c r="B35" s="31" t="s">
        <v>25325</v>
      </c>
      <c r="C35" s="31" t="s">
        <v>25326</v>
      </c>
      <c r="D35" s="31" t="s">
        <v>25327</v>
      </c>
      <c r="E35" s="31" t="s">
        <v>101</v>
      </c>
      <c r="F35" s="31" t="s">
        <v>102</v>
      </c>
      <c r="G35" s="31" t="s">
        <v>16267</v>
      </c>
      <c r="H35" s="31" t="s">
        <v>19365</v>
      </c>
      <c r="I35" s="38">
        <v>0.25</v>
      </c>
      <c r="J35" s="31" t="s">
        <v>1846</v>
      </c>
      <c r="K35" s="31" t="s">
        <v>105</v>
      </c>
      <c r="L35" s="31" t="s">
        <v>125</v>
      </c>
      <c r="M35" s="31" t="s">
        <v>107</v>
      </c>
      <c r="S35" s="29">
        <v>22200</v>
      </c>
      <c r="T35" s="170"/>
    </row>
    <row r="36" spans="1:20" s="23" customFormat="1" ht="54" customHeight="1" x14ac:dyDescent="1.3">
      <c r="A36" s="679" t="s">
        <v>26790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1"/>
      <c r="S36" s="29"/>
      <c r="T36" s="29"/>
    </row>
    <row r="37" spans="1:20" s="23" customFormat="1" ht="54" customHeight="1" x14ac:dyDescent="1.05">
      <c r="A37" s="31" t="s">
        <v>26697</v>
      </c>
      <c r="B37" s="31" t="s">
        <v>6948</v>
      </c>
      <c r="C37" s="31" t="s">
        <v>26698</v>
      </c>
      <c r="D37" s="31" t="s">
        <v>26699</v>
      </c>
      <c r="E37" s="31" t="s">
        <v>101</v>
      </c>
      <c r="F37" s="31" t="s">
        <v>102</v>
      </c>
      <c r="G37" s="31" t="s">
        <v>16190</v>
      </c>
      <c r="H37" s="31" t="s">
        <v>22838</v>
      </c>
      <c r="I37" s="38">
        <v>0.52430555555555558</v>
      </c>
      <c r="J37" s="31" t="s">
        <v>1846</v>
      </c>
      <c r="K37" s="31" t="s">
        <v>105</v>
      </c>
      <c r="L37" s="31" t="s">
        <v>107</v>
      </c>
      <c r="M37" s="31" t="s">
        <v>106</v>
      </c>
      <c r="S37" s="29">
        <v>22200</v>
      </c>
      <c r="T37" s="29"/>
    </row>
    <row r="38" spans="1:20" s="23" customFormat="1" ht="54" customHeight="1" x14ac:dyDescent="1.05">
      <c r="A38" s="708" t="s">
        <v>26791</v>
      </c>
      <c r="B38" s="708"/>
      <c r="C38" s="708"/>
      <c r="D38" s="708"/>
      <c r="E38" s="708"/>
      <c r="F38" s="708"/>
      <c r="G38" s="708"/>
      <c r="H38" s="708"/>
      <c r="I38" s="708"/>
      <c r="J38" s="708"/>
      <c r="K38" s="708"/>
      <c r="L38" s="708"/>
      <c r="M38" s="708"/>
      <c r="S38" s="29"/>
      <c r="T38" s="29">
        <v>154125</v>
      </c>
    </row>
    <row r="39" spans="1:20" s="23" customFormat="1" ht="56.25" customHeight="1" x14ac:dyDescent="1.3">
      <c r="A39" s="696" t="s">
        <v>27234</v>
      </c>
      <c r="B39" s="696"/>
      <c r="C39" s="696"/>
      <c r="D39" s="696"/>
      <c r="E39" s="696"/>
      <c r="F39" s="696"/>
      <c r="G39" s="696"/>
      <c r="H39" s="696"/>
      <c r="I39" s="696"/>
      <c r="J39" s="696"/>
      <c r="K39" s="696"/>
      <c r="L39" s="696"/>
      <c r="M39" s="696"/>
      <c r="S39" s="29"/>
      <c r="T39" s="170"/>
    </row>
    <row r="40" spans="1:20" s="23" customFormat="1" ht="56.25" customHeight="1" x14ac:dyDescent="1.3">
      <c r="A40" s="31" t="s">
        <v>27189</v>
      </c>
      <c r="B40" s="31" t="s">
        <v>27190</v>
      </c>
      <c r="C40" s="31" t="s">
        <v>27191</v>
      </c>
      <c r="D40" s="31" t="s">
        <v>27192</v>
      </c>
      <c r="E40" s="31" t="s">
        <v>101</v>
      </c>
      <c r="F40" s="31" t="s">
        <v>1304</v>
      </c>
      <c r="G40" s="31" t="s">
        <v>16656</v>
      </c>
      <c r="H40" s="31" t="s">
        <v>25340</v>
      </c>
      <c r="I40" s="38">
        <v>0.83333333333333337</v>
      </c>
      <c r="J40" s="31" t="s">
        <v>1846</v>
      </c>
      <c r="K40" s="31" t="s">
        <v>105</v>
      </c>
      <c r="L40" s="31" t="s">
        <v>107</v>
      </c>
      <c r="M40" s="31" t="s">
        <v>106</v>
      </c>
      <c r="S40" s="29">
        <v>22000</v>
      </c>
      <c r="T40" s="170"/>
    </row>
    <row r="41" spans="1:20" s="23" customFormat="1" ht="56.25" customHeight="1" x14ac:dyDescent="1.3">
      <c r="A41" s="31" t="s">
        <v>27193</v>
      </c>
      <c r="B41" s="31" t="s">
        <v>27194</v>
      </c>
      <c r="C41" s="31" t="s">
        <v>27195</v>
      </c>
      <c r="D41" s="31" t="s">
        <v>27196</v>
      </c>
      <c r="E41" s="31" t="s">
        <v>101</v>
      </c>
      <c r="F41" s="31" t="s">
        <v>102</v>
      </c>
      <c r="G41" s="31" t="s">
        <v>16267</v>
      </c>
      <c r="H41" s="31" t="s">
        <v>21599</v>
      </c>
      <c r="I41" s="38">
        <v>0.25</v>
      </c>
      <c r="J41" s="31" t="s">
        <v>1846</v>
      </c>
      <c r="K41" s="31" t="s">
        <v>105</v>
      </c>
      <c r="L41" s="31" t="s">
        <v>107</v>
      </c>
      <c r="M41" s="31" t="s">
        <v>106</v>
      </c>
      <c r="S41" s="29">
        <v>22000</v>
      </c>
      <c r="T41" s="170"/>
    </row>
    <row r="42" spans="1:20" s="23" customFormat="1" ht="54" customHeight="1" x14ac:dyDescent="1.05">
      <c r="A42" s="708" t="s">
        <v>26791</v>
      </c>
      <c r="B42" s="708"/>
      <c r="C42" s="708"/>
      <c r="D42" s="708"/>
      <c r="E42" s="708"/>
      <c r="F42" s="708"/>
      <c r="G42" s="708"/>
      <c r="H42" s="708"/>
      <c r="I42" s="708"/>
      <c r="J42" s="708"/>
      <c r="K42" s="708"/>
      <c r="L42" s="708"/>
      <c r="M42" s="708"/>
      <c r="S42" s="29"/>
      <c r="T42" s="29">
        <v>44000</v>
      </c>
    </row>
    <row r="43" spans="1:20" ht="54" customHeight="1" x14ac:dyDescent="1.3">
      <c r="A43" s="679" t="s">
        <v>28585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1"/>
      <c r="N43" s="23"/>
      <c r="O43" s="23"/>
      <c r="P43" s="23"/>
      <c r="Q43" s="23"/>
      <c r="R43" s="23"/>
      <c r="S43" s="29"/>
      <c r="T43" s="29"/>
    </row>
    <row r="44" spans="1:20" ht="54" customHeight="1" x14ac:dyDescent="1.05">
      <c r="A44" s="31" t="s">
        <v>28171</v>
      </c>
      <c r="B44" s="31" t="s">
        <v>3082</v>
      </c>
      <c r="C44" s="31" t="s">
        <v>28172</v>
      </c>
      <c r="D44" s="31" t="s">
        <v>28173</v>
      </c>
      <c r="E44" s="31" t="s">
        <v>101</v>
      </c>
      <c r="F44" s="31" t="s">
        <v>1304</v>
      </c>
      <c r="G44" s="31" t="s">
        <v>16185</v>
      </c>
      <c r="H44" s="31" t="s">
        <v>17480</v>
      </c>
      <c r="I44" s="38">
        <v>0.34027777777777779</v>
      </c>
      <c r="J44" s="31" t="s">
        <v>28174</v>
      </c>
      <c r="K44" s="31" t="s">
        <v>105</v>
      </c>
      <c r="L44" s="31" t="s">
        <v>125</v>
      </c>
      <c r="M44" s="31" t="s">
        <v>107</v>
      </c>
      <c r="N44" s="23"/>
      <c r="O44" s="23"/>
      <c r="P44" s="23"/>
      <c r="Q44" s="23"/>
      <c r="R44" s="23"/>
      <c r="S44" s="29">
        <v>22000</v>
      </c>
      <c r="T44" s="29"/>
    </row>
    <row r="45" spans="1:20" s="23" customFormat="1" ht="54" customHeight="1" x14ac:dyDescent="1.05">
      <c r="A45" s="708" t="s">
        <v>26791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S45" s="29"/>
      <c r="T45" s="29">
        <v>22000</v>
      </c>
    </row>
    <row r="46" spans="1:20" ht="54" customHeight="1" x14ac:dyDescent="1.05">
      <c r="A46" s="688" t="s">
        <v>29699</v>
      </c>
      <c r="B46" s="689"/>
      <c r="C46" s="689"/>
      <c r="D46" s="689"/>
      <c r="E46" s="689"/>
      <c r="F46" s="689"/>
      <c r="G46" s="689"/>
      <c r="H46" s="689"/>
      <c r="I46" s="689"/>
      <c r="J46" s="689"/>
      <c r="K46" s="689"/>
      <c r="L46" s="689"/>
      <c r="M46" s="690"/>
      <c r="N46" s="23"/>
      <c r="O46" s="23"/>
      <c r="P46" s="23"/>
      <c r="Q46" s="23"/>
      <c r="R46" s="23"/>
      <c r="S46" s="29"/>
      <c r="T46" s="29"/>
    </row>
    <row r="47" spans="1:20" ht="54" customHeight="1" x14ac:dyDescent="1.05">
      <c r="A47" s="31" t="s">
        <v>29420</v>
      </c>
      <c r="B47" s="31" t="s">
        <v>599</v>
      </c>
      <c r="C47" s="31" t="s">
        <v>29421</v>
      </c>
      <c r="D47" s="31" t="s">
        <v>29422</v>
      </c>
      <c r="E47" s="31" t="s">
        <v>101</v>
      </c>
      <c r="F47" s="31" t="s">
        <v>102</v>
      </c>
      <c r="G47" s="31" t="s">
        <v>16270</v>
      </c>
      <c r="H47" s="31" t="s">
        <v>17480</v>
      </c>
      <c r="I47" s="38">
        <v>0.53125</v>
      </c>
      <c r="J47" s="31" t="s">
        <v>28174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26000</v>
      </c>
      <c r="T47" s="29"/>
    </row>
    <row r="48" spans="1:20" s="23" customFormat="1" ht="54" customHeight="1" x14ac:dyDescent="1.05">
      <c r="A48" s="708" t="s">
        <v>26791</v>
      </c>
      <c r="B48" s="708"/>
      <c r="C48" s="708"/>
      <c r="D48" s="708"/>
      <c r="E48" s="708"/>
      <c r="F48" s="708"/>
      <c r="G48" s="708"/>
      <c r="H48" s="708"/>
      <c r="I48" s="708"/>
      <c r="J48" s="708"/>
      <c r="K48" s="708"/>
      <c r="L48" s="708"/>
      <c r="M48" s="708"/>
      <c r="S48" s="29"/>
      <c r="T48" s="29">
        <v>26000</v>
      </c>
    </row>
    <row r="49" spans="1:20" ht="54" customHeight="1" x14ac:dyDescent="1.3">
      <c r="A49" s="679" t="s">
        <v>30211</v>
      </c>
      <c r="B49" s="680"/>
      <c r="C49" s="680"/>
      <c r="D49" s="680"/>
      <c r="E49" s="680"/>
      <c r="F49" s="680"/>
      <c r="G49" s="680"/>
      <c r="H49" s="680"/>
      <c r="I49" s="680"/>
      <c r="J49" s="680"/>
      <c r="K49" s="680"/>
      <c r="L49" s="680"/>
      <c r="M49" s="681"/>
      <c r="N49" s="23"/>
      <c r="O49" s="23"/>
      <c r="P49" s="23"/>
      <c r="Q49" s="23"/>
      <c r="R49" s="23"/>
      <c r="S49" s="29"/>
      <c r="T49" s="29"/>
    </row>
    <row r="50" spans="1:20" ht="54" customHeight="1" x14ac:dyDescent="1.05">
      <c r="A50" s="31" t="s">
        <v>29851</v>
      </c>
      <c r="B50" s="31" t="s">
        <v>29852</v>
      </c>
      <c r="C50" s="31" t="s">
        <v>29853</v>
      </c>
      <c r="D50" s="31" t="s">
        <v>29854</v>
      </c>
      <c r="E50" s="31" t="s">
        <v>101</v>
      </c>
      <c r="F50" s="31" t="s">
        <v>102</v>
      </c>
      <c r="G50" s="31" t="s">
        <v>16267</v>
      </c>
      <c r="H50" s="31" t="s">
        <v>27113</v>
      </c>
      <c r="I50" s="38">
        <v>0.27083333333333331</v>
      </c>
      <c r="J50" s="31" t="s">
        <v>28174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26000</v>
      </c>
      <c r="T50" s="29"/>
    </row>
    <row r="51" spans="1:20" ht="54" customHeight="1" x14ac:dyDescent="1.05">
      <c r="A51" s="31" t="s">
        <v>29855</v>
      </c>
      <c r="B51" s="31" t="s">
        <v>29856</v>
      </c>
      <c r="C51" s="31" t="s">
        <v>29857</v>
      </c>
      <c r="D51" s="31" t="s">
        <v>29858</v>
      </c>
      <c r="E51" s="31" t="s">
        <v>101</v>
      </c>
      <c r="F51" s="31" t="s">
        <v>123</v>
      </c>
      <c r="G51" s="31" t="s">
        <v>16223</v>
      </c>
      <c r="H51" s="31" t="s">
        <v>29859</v>
      </c>
      <c r="I51" s="38">
        <v>0.32291666666666669</v>
      </c>
      <c r="J51" s="31" t="s">
        <v>28174</v>
      </c>
      <c r="K51" s="31" t="s">
        <v>105</v>
      </c>
      <c r="L51" s="31" t="s">
        <v>106</v>
      </c>
      <c r="M51" s="31" t="s">
        <v>194</v>
      </c>
      <c r="N51" s="23"/>
      <c r="O51" s="23"/>
      <c r="P51" s="23"/>
      <c r="Q51" s="23"/>
      <c r="R51" s="23"/>
      <c r="S51" s="29">
        <v>38750</v>
      </c>
      <c r="T51" s="29"/>
    </row>
    <row r="52" spans="1:20" ht="54" customHeight="1" x14ac:dyDescent="0.7">
      <c r="A52" s="698" t="s">
        <v>30212</v>
      </c>
      <c r="B52" s="699"/>
      <c r="C52" s="699"/>
      <c r="D52" s="699"/>
      <c r="E52" s="699"/>
      <c r="F52" s="699"/>
      <c r="G52" s="699"/>
      <c r="H52" s="699"/>
      <c r="I52" s="699"/>
      <c r="J52" s="699"/>
      <c r="K52" s="699"/>
      <c r="L52" s="699"/>
      <c r="M52" s="700"/>
      <c r="N52" s="23"/>
      <c r="O52" s="23"/>
      <c r="P52" s="23"/>
      <c r="Q52" s="140"/>
      <c r="R52" s="23"/>
      <c r="S52" s="167"/>
      <c r="T52" s="29">
        <v>64750</v>
      </c>
    </row>
    <row r="53" spans="1:20" ht="54" customHeight="1" x14ac:dyDescent="1.3">
      <c r="A53" s="679" t="s">
        <v>31180</v>
      </c>
      <c r="B53" s="680"/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1"/>
      <c r="N53" s="23"/>
      <c r="O53" s="23"/>
      <c r="P53" s="23"/>
      <c r="Q53" s="23"/>
      <c r="R53" s="23"/>
      <c r="S53" s="29"/>
      <c r="T53" s="29"/>
    </row>
    <row r="54" spans="1:20" ht="54" customHeight="1" x14ac:dyDescent="1.05">
      <c r="A54" s="31" t="s">
        <v>30598</v>
      </c>
      <c r="B54" s="31" t="s">
        <v>30599</v>
      </c>
      <c r="C54" s="31" t="s">
        <v>30600</v>
      </c>
      <c r="D54" s="31" t="s">
        <v>30601</v>
      </c>
      <c r="E54" s="31" t="s">
        <v>101</v>
      </c>
      <c r="F54" s="31" t="s">
        <v>123</v>
      </c>
      <c r="G54" s="31" t="s">
        <v>16223</v>
      </c>
      <c r="H54" s="31" t="s">
        <v>24693</v>
      </c>
      <c r="I54" s="38">
        <v>0.125</v>
      </c>
      <c r="J54" s="31" t="s">
        <v>28174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22500</v>
      </c>
      <c r="T54" s="29"/>
    </row>
    <row r="55" spans="1:20" ht="54" customHeight="1" x14ac:dyDescent="0.7">
      <c r="A55" s="698" t="s">
        <v>22967</v>
      </c>
      <c r="B55" s="699"/>
      <c r="C55" s="699"/>
      <c r="D55" s="699"/>
      <c r="E55" s="699"/>
      <c r="F55" s="699"/>
      <c r="G55" s="699"/>
      <c r="H55" s="699"/>
      <c r="I55" s="699"/>
      <c r="J55" s="699"/>
      <c r="K55" s="699"/>
      <c r="L55" s="699"/>
      <c r="M55" s="700"/>
      <c r="N55" s="23"/>
      <c r="O55" s="23"/>
      <c r="P55" s="23"/>
      <c r="Q55" s="140"/>
      <c r="R55" s="23"/>
      <c r="S55" s="167"/>
      <c r="T55" s="29">
        <v>22500</v>
      </c>
    </row>
    <row r="56" spans="1:20" ht="54" customHeight="1" x14ac:dyDescent="1.3">
      <c r="A56" s="688" t="s">
        <v>32412</v>
      </c>
      <c r="B56" s="689"/>
      <c r="C56" s="689"/>
      <c r="D56" s="689"/>
      <c r="E56" s="689"/>
      <c r="F56" s="689"/>
      <c r="G56" s="689"/>
      <c r="H56" s="689"/>
      <c r="I56" s="689"/>
      <c r="J56" s="689"/>
      <c r="K56" s="689"/>
      <c r="L56" s="689"/>
      <c r="M56" s="690"/>
      <c r="N56" s="31"/>
      <c r="O56" s="23"/>
      <c r="P56" s="23"/>
      <c r="Q56" s="23"/>
      <c r="R56" s="23"/>
      <c r="S56" s="29"/>
      <c r="T56" s="170"/>
    </row>
    <row r="57" spans="1:20" ht="54" customHeight="1" x14ac:dyDescent="1.3">
      <c r="A57" s="31" t="s">
        <v>20454</v>
      </c>
      <c r="B57" s="31" t="s">
        <v>32089</v>
      </c>
      <c r="C57" s="31" t="s">
        <v>32090</v>
      </c>
      <c r="D57" s="31" t="s">
        <v>32091</v>
      </c>
      <c r="E57" s="31" t="s">
        <v>101</v>
      </c>
      <c r="F57" s="31" t="s">
        <v>102</v>
      </c>
      <c r="G57" s="31" t="s">
        <v>16267</v>
      </c>
      <c r="H57" s="31" t="s">
        <v>29345</v>
      </c>
      <c r="I57" s="38">
        <v>0.25</v>
      </c>
      <c r="J57" s="31" t="s">
        <v>28174</v>
      </c>
      <c r="K57" s="31" t="s">
        <v>105</v>
      </c>
      <c r="L57" s="31" t="s">
        <v>106</v>
      </c>
      <c r="M57" s="31" t="s">
        <v>107</v>
      </c>
      <c r="N57" s="31" t="s">
        <v>105</v>
      </c>
      <c r="O57" s="23"/>
      <c r="P57" s="23"/>
      <c r="Q57" s="23"/>
      <c r="R57" s="23"/>
      <c r="S57" s="29">
        <v>22000</v>
      </c>
      <c r="T57" s="170"/>
    </row>
    <row r="58" spans="1:20" ht="54" customHeight="1" x14ac:dyDescent="1.3">
      <c r="A58" s="31" t="s">
        <v>32092</v>
      </c>
      <c r="B58" s="31" t="s">
        <v>32093</v>
      </c>
      <c r="C58" s="31" t="s">
        <v>32094</v>
      </c>
      <c r="D58" s="31" t="s">
        <v>32095</v>
      </c>
      <c r="E58" s="31" t="s">
        <v>101</v>
      </c>
      <c r="F58" s="31" t="s">
        <v>102</v>
      </c>
      <c r="G58" s="31" t="s">
        <v>16267</v>
      </c>
      <c r="H58" s="31" t="s">
        <v>29345</v>
      </c>
      <c r="I58" s="38">
        <v>0.25</v>
      </c>
      <c r="J58" s="31" t="s">
        <v>28174</v>
      </c>
      <c r="K58" s="31" t="s">
        <v>105</v>
      </c>
      <c r="L58" s="31" t="s">
        <v>533</v>
      </c>
      <c r="M58" s="31" t="s">
        <v>107</v>
      </c>
      <c r="N58" s="31" t="s">
        <v>105</v>
      </c>
      <c r="O58" s="23"/>
      <c r="P58" s="23"/>
      <c r="Q58" s="23"/>
      <c r="R58" s="23"/>
      <c r="S58" s="29">
        <v>22000</v>
      </c>
      <c r="T58" s="170"/>
    </row>
    <row r="59" spans="1:20" ht="54" customHeight="1" x14ac:dyDescent="1.3">
      <c r="A59" s="31" t="s">
        <v>32096</v>
      </c>
      <c r="B59" s="31" t="s">
        <v>24045</v>
      </c>
      <c r="C59" s="31" t="s">
        <v>32097</v>
      </c>
      <c r="D59" s="31" t="s">
        <v>32098</v>
      </c>
      <c r="E59" s="31" t="s">
        <v>101</v>
      </c>
      <c r="F59" s="31" t="s">
        <v>102</v>
      </c>
      <c r="G59" s="31" t="s">
        <v>16267</v>
      </c>
      <c r="H59" s="31" t="s">
        <v>29345</v>
      </c>
      <c r="I59" s="38">
        <v>0.25</v>
      </c>
      <c r="J59" s="31" t="s">
        <v>28174</v>
      </c>
      <c r="K59" s="31" t="s">
        <v>105</v>
      </c>
      <c r="L59" s="31" t="s">
        <v>125</v>
      </c>
      <c r="M59" s="31" t="s">
        <v>107</v>
      </c>
      <c r="N59" s="31" t="s">
        <v>105</v>
      </c>
      <c r="O59" s="23"/>
      <c r="P59" s="23"/>
      <c r="Q59" s="23"/>
      <c r="R59" s="23"/>
      <c r="S59" s="29">
        <v>22000</v>
      </c>
      <c r="T59" s="170"/>
    </row>
    <row r="60" spans="1:20" ht="54" customHeight="1" x14ac:dyDescent="0.7">
      <c r="A60" s="698" t="s">
        <v>22967</v>
      </c>
      <c r="B60" s="699"/>
      <c r="C60" s="699"/>
      <c r="D60" s="699"/>
      <c r="E60" s="699"/>
      <c r="F60" s="699"/>
      <c r="G60" s="699"/>
      <c r="H60" s="699"/>
      <c r="I60" s="699"/>
      <c r="J60" s="699"/>
      <c r="K60" s="699"/>
      <c r="L60" s="699"/>
      <c r="M60" s="700"/>
      <c r="N60" s="23"/>
      <c r="O60" s="23"/>
      <c r="P60" s="23"/>
      <c r="Q60" s="140"/>
      <c r="R60" s="23"/>
      <c r="S60" s="167"/>
      <c r="T60" s="29">
        <v>66200</v>
      </c>
    </row>
    <row r="61" spans="1:20" ht="54" customHeight="1" x14ac:dyDescent="1.05">
      <c r="A61" s="688" t="s">
        <v>32847</v>
      </c>
      <c r="B61" s="689"/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90"/>
      <c r="N61" s="23"/>
      <c r="O61" s="23"/>
      <c r="P61" s="23"/>
      <c r="Q61" s="23"/>
      <c r="R61" s="23"/>
      <c r="S61" s="29"/>
      <c r="T61" s="169"/>
    </row>
    <row r="62" spans="1:20" ht="54" customHeight="1" x14ac:dyDescent="1.05">
      <c r="A62" s="31" t="s">
        <v>32575</v>
      </c>
      <c r="B62" s="31" t="s">
        <v>22646</v>
      </c>
      <c r="C62" s="31" t="s">
        <v>32576</v>
      </c>
      <c r="D62" s="31" t="s">
        <v>32577</v>
      </c>
      <c r="E62" s="31" t="s">
        <v>101</v>
      </c>
      <c r="F62" s="31" t="s">
        <v>102</v>
      </c>
      <c r="G62" s="31" t="s">
        <v>25542</v>
      </c>
      <c r="H62" s="31" t="s">
        <v>28170</v>
      </c>
      <c r="I62" s="38">
        <v>0.5</v>
      </c>
      <c r="J62" s="31" t="s">
        <v>28174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3"/>
      <c r="R62" s="23"/>
      <c r="S62" s="29">
        <v>22000</v>
      </c>
      <c r="T62" s="169"/>
    </row>
    <row r="63" spans="1:20" ht="54" customHeight="1" x14ac:dyDescent="1.05">
      <c r="A63" s="31" t="s">
        <v>32578</v>
      </c>
      <c r="B63" s="31" t="s">
        <v>32579</v>
      </c>
      <c r="C63" s="31" t="s">
        <v>32580</v>
      </c>
      <c r="D63" s="31" t="s">
        <v>32581</v>
      </c>
      <c r="E63" s="31" t="s">
        <v>101</v>
      </c>
      <c r="F63" s="31" t="s">
        <v>102</v>
      </c>
      <c r="G63" s="31" t="s">
        <v>16267</v>
      </c>
      <c r="H63" s="31" t="s">
        <v>32006</v>
      </c>
      <c r="I63" s="38">
        <v>0.27083333333333331</v>
      </c>
      <c r="J63" s="31" t="s">
        <v>28174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22000</v>
      </c>
      <c r="T63" s="169"/>
    </row>
    <row r="64" spans="1:20" ht="54" customHeight="1" x14ac:dyDescent="1.05">
      <c r="A64" s="688"/>
      <c r="B64" s="689"/>
      <c r="C64" s="689"/>
      <c r="D64" s="689"/>
      <c r="E64" s="689"/>
      <c r="F64" s="689"/>
      <c r="G64" s="689"/>
      <c r="H64" s="689"/>
      <c r="I64" s="689"/>
      <c r="J64" s="689"/>
      <c r="K64" s="689"/>
      <c r="L64" s="689"/>
      <c r="M64" s="690"/>
      <c r="N64" s="23"/>
      <c r="O64" s="23"/>
      <c r="P64" s="23"/>
      <c r="Q64" s="23"/>
      <c r="R64" s="23"/>
      <c r="S64" s="29"/>
      <c r="T64" s="29"/>
    </row>
    <row r="65" spans="1:20" ht="54" customHeight="1" x14ac:dyDescent="1.3">
      <c r="A65" s="679" t="s">
        <v>35160</v>
      </c>
      <c r="B65" s="680"/>
      <c r="C65" s="680"/>
      <c r="D65" s="680"/>
      <c r="E65" s="680"/>
      <c r="F65" s="680"/>
      <c r="G65" s="680"/>
      <c r="H65" s="680"/>
      <c r="I65" s="680"/>
      <c r="J65" s="680"/>
      <c r="K65" s="680"/>
      <c r="L65" s="680"/>
      <c r="M65" s="681"/>
      <c r="N65" s="23"/>
      <c r="O65" s="23"/>
      <c r="P65" s="23"/>
      <c r="Q65" s="23"/>
      <c r="R65" s="23"/>
      <c r="S65" s="29"/>
      <c r="T65" s="169"/>
    </row>
    <row r="66" spans="1:20" ht="54" customHeight="1" x14ac:dyDescent="1.05">
      <c r="A66" s="647" t="s">
        <v>35345</v>
      </c>
      <c r="B66" s="647" t="s">
        <v>4840</v>
      </c>
      <c r="C66" s="647" t="s">
        <v>35346</v>
      </c>
      <c r="D66" s="647" t="s">
        <v>35347</v>
      </c>
      <c r="E66" s="647" t="s">
        <v>687</v>
      </c>
      <c r="F66" s="647" t="s">
        <v>102</v>
      </c>
      <c r="G66" s="647" t="s">
        <v>16560</v>
      </c>
      <c r="H66" s="647" t="s">
        <v>35348</v>
      </c>
      <c r="I66" s="648">
        <v>0.56944444444444442</v>
      </c>
      <c r="J66" s="647" t="s">
        <v>28174</v>
      </c>
      <c r="K66" s="647" t="s">
        <v>105</v>
      </c>
      <c r="L66" s="647" t="s">
        <v>106</v>
      </c>
      <c r="M66" s="647" t="s">
        <v>107</v>
      </c>
      <c r="N66" s="23"/>
      <c r="O66" s="23"/>
      <c r="P66" s="23"/>
      <c r="Q66" s="23"/>
      <c r="R66" s="23"/>
      <c r="S66" s="29">
        <v>22200</v>
      </c>
      <c r="T66" s="169"/>
    </row>
    <row r="67" spans="1:20" ht="54" customHeight="1" x14ac:dyDescent="1.05">
      <c r="A67" s="647" t="s">
        <v>19992</v>
      </c>
      <c r="B67" s="647" t="s">
        <v>19993</v>
      </c>
      <c r="C67" s="647" t="s">
        <v>19994</v>
      </c>
      <c r="D67" s="647" t="s">
        <v>19995</v>
      </c>
      <c r="E67" s="647" t="s">
        <v>101</v>
      </c>
      <c r="F67" s="647" t="s">
        <v>123</v>
      </c>
      <c r="G67" s="647" t="s">
        <v>16223</v>
      </c>
      <c r="H67" s="647" t="s">
        <v>27147</v>
      </c>
      <c r="I67" s="648">
        <v>0.125</v>
      </c>
      <c r="J67" s="647" t="s">
        <v>28174</v>
      </c>
      <c r="K67" s="647" t="s">
        <v>105</v>
      </c>
      <c r="L67" s="647" t="s">
        <v>106</v>
      </c>
      <c r="M67" s="647" t="s">
        <v>107</v>
      </c>
      <c r="N67" s="23"/>
      <c r="O67" s="23"/>
      <c r="P67" s="23"/>
      <c r="Q67" s="23"/>
      <c r="R67" s="23"/>
      <c r="S67" s="29">
        <v>22200</v>
      </c>
      <c r="T67" s="169"/>
    </row>
    <row r="68" spans="1:20" ht="54" customHeight="1" x14ac:dyDescent="1.05">
      <c r="A68" s="647" t="s">
        <v>35349</v>
      </c>
      <c r="B68" s="647" t="s">
        <v>35350</v>
      </c>
      <c r="C68" s="647" t="s">
        <v>35351</v>
      </c>
      <c r="D68" s="647" t="s">
        <v>35352</v>
      </c>
      <c r="E68" s="647" t="s">
        <v>101</v>
      </c>
      <c r="F68" s="647" t="s">
        <v>102</v>
      </c>
      <c r="G68" s="647" t="s">
        <v>16216</v>
      </c>
      <c r="H68" s="647" t="s">
        <v>29943</v>
      </c>
      <c r="I68" s="648">
        <v>0.52083333333333337</v>
      </c>
      <c r="J68" s="647" t="s">
        <v>28174</v>
      </c>
      <c r="K68" s="647" t="s">
        <v>105</v>
      </c>
      <c r="L68" s="647" t="s">
        <v>106</v>
      </c>
      <c r="M68" s="647" t="s">
        <v>107</v>
      </c>
      <c r="N68" s="23"/>
      <c r="O68" s="23"/>
      <c r="P68" s="23"/>
      <c r="Q68" s="23"/>
      <c r="R68" s="23"/>
      <c r="S68" s="29">
        <v>22200</v>
      </c>
      <c r="T68" s="169"/>
    </row>
    <row r="69" spans="1:20" ht="54" customHeight="1" x14ac:dyDescent="1.05">
      <c r="A69" s="693" t="s">
        <v>31916</v>
      </c>
      <c r="B69" s="694"/>
      <c r="C69" s="694"/>
      <c r="D69" s="694"/>
      <c r="E69" s="694"/>
      <c r="F69" s="694"/>
      <c r="G69" s="694"/>
      <c r="H69" s="694"/>
      <c r="I69" s="694"/>
      <c r="J69" s="694"/>
      <c r="K69" s="694"/>
      <c r="L69" s="694"/>
      <c r="M69" s="695"/>
      <c r="N69" s="23"/>
      <c r="O69" s="23"/>
      <c r="P69" s="23"/>
      <c r="Q69" s="23"/>
      <c r="R69" s="23"/>
      <c r="S69" s="29"/>
      <c r="T69" s="29">
        <v>22500</v>
      </c>
    </row>
    <row r="70" spans="1:20" ht="54" customHeight="1" x14ac:dyDescent="1.05">
      <c r="A70" s="693" t="s">
        <v>32413</v>
      </c>
      <c r="B70" s="694"/>
      <c r="C70" s="694"/>
      <c r="D70" s="694"/>
      <c r="E70" s="694"/>
      <c r="F70" s="694"/>
      <c r="G70" s="694"/>
      <c r="H70" s="694"/>
      <c r="I70" s="694"/>
      <c r="J70" s="694"/>
      <c r="K70" s="694"/>
      <c r="L70" s="694"/>
      <c r="M70" s="695"/>
      <c r="N70" s="23"/>
      <c r="O70" s="23"/>
      <c r="P70" s="23"/>
      <c r="Q70" s="23"/>
      <c r="R70" s="23"/>
      <c r="S70" s="29"/>
      <c r="T70" s="29">
        <v>22500</v>
      </c>
    </row>
    <row r="71" spans="1:20" ht="54" customHeight="1" x14ac:dyDescent="1.05">
      <c r="A71" s="693" t="s">
        <v>35142</v>
      </c>
      <c r="B71" s="694"/>
      <c r="C71" s="694"/>
      <c r="D71" s="694"/>
      <c r="E71" s="694"/>
      <c r="F71" s="694"/>
      <c r="G71" s="694"/>
      <c r="H71" s="694"/>
      <c r="I71" s="694"/>
      <c r="J71" s="694"/>
      <c r="K71" s="694"/>
      <c r="L71" s="694"/>
      <c r="M71" s="695"/>
      <c r="N71" s="23"/>
      <c r="O71" s="23"/>
      <c r="P71" s="23"/>
      <c r="Q71" s="23"/>
      <c r="R71" s="23"/>
      <c r="S71" s="29"/>
      <c r="T71" s="29">
        <v>22500</v>
      </c>
    </row>
    <row r="72" spans="1:20" ht="54" customHeight="1" x14ac:dyDescent="1.05">
      <c r="A72" s="693" t="s">
        <v>35142</v>
      </c>
      <c r="B72" s="694"/>
      <c r="C72" s="694"/>
      <c r="D72" s="694"/>
      <c r="E72" s="694"/>
      <c r="F72" s="694"/>
      <c r="G72" s="694"/>
      <c r="H72" s="694"/>
      <c r="I72" s="694"/>
      <c r="J72" s="694"/>
      <c r="K72" s="694"/>
      <c r="L72" s="694"/>
      <c r="M72" s="695"/>
      <c r="N72" s="23"/>
      <c r="O72" s="23"/>
      <c r="P72" s="23"/>
      <c r="Q72" s="23"/>
      <c r="R72" s="23"/>
      <c r="S72" s="29"/>
      <c r="T72" s="29">
        <v>22500</v>
      </c>
    </row>
    <row r="73" spans="1:20" ht="54" customHeight="1" x14ac:dyDescent="1.05">
      <c r="A73" s="688" t="s">
        <v>36473</v>
      </c>
      <c r="B73" s="689"/>
      <c r="C73" s="689"/>
      <c r="D73" s="689"/>
      <c r="E73" s="689"/>
      <c r="F73" s="689"/>
      <c r="G73" s="689"/>
      <c r="H73" s="689"/>
      <c r="I73" s="689"/>
      <c r="J73" s="689"/>
      <c r="K73" s="689"/>
      <c r="L73" s="689"/>
      <c r="M73" s="690"/>
      <c r="N73" s="23"/>
      <c r="O73" s="23"/>
      <c r="P73" s="23"/>
      <c r="Q73" s="23"/>
      <c r="R73" s="23"/>
      <c r="S73" s="29"/>
      <c r="T73" s="169"/>
    </row>
    <row r="74" spans="1:20" ht="54" customHeight="1" x14ac:dyDescent="1.05">
      <c r="A74" s="31" t="s">
        <v>36213</v>
      </c>
      <c r="B74" s="31" t="s">
        <v>36214</v>
      </c>
      <c r="C74" s="31" t="s">
        <v>36215</v>
      </c>
      <c r="D74" s="31" t="s">
        <v>36216</v>
      </c>
      <c r="E74" s="31" t="s">
        <v>101</v>
      </c>
      <c r="F74" s="31" t="s">
        <v>102</v>
      </c>
      <c r="G74" s="31" t="s">
        <v>16216</v>
      </c>
      <c r="H74" s="31" t="s">
        <v>27147</v>
      </c>
      <c r="I74" s="38">
        <v>0.52083333333333337</v>
      </c>
      <c r="J74" s="31" t="s">
        <v>28174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169"/>
    </row>
    <row r="75" spans="1:20" ht="54" customHeight="1" x14ac:dyDescent="1.3">
      <c r="A75" s="679" t="s">
        <v>37346</v>
      </c>
      <c r="B75" s="680"/>
      <c r="C75" s="680"/>
      <c r="D75" s="680"/>
      <c r="E75" s="680"/>
      <c r="F75" s="680"/>
      <c r="G75" s="680"/>
      <c r="H75" s="680"/>
      <c r="I75" s="680"/>
      <c r="J75" s="680"/>
      <c r="K75" s="680"/>
      <c r="L75" s="680"/>
      <c r="M75" s="681"/>
      <c r="N75" s="23"/>
      <c r="O75" s="23"/>
      <c r="P75" s="23"/>
      <c r="Q75" s="23"/>
      <c r="R75" s="23"/>
      <c r="S75" s="29"/>
      <c r="T75" s="169"/>
    </row>
    <row r="76" spans="1:20" ht="54" customHeight="1" x14ac:dyDescent="1.05">
      <c r="A76" s="31" t="s">
        <v>36723</v>
      </c>
      <c r="B76" s="31" t="s">
        <v>5204</v>
      </c>
      <c r="C76" s="31" t="s">
        <v>36724</v>
      </c>
      <c r="D76" s="31" t="s">
        <v>36725</v>
      </c>
      <c r="E76" s="31" t="s">
        <v>101</v>
      </c>
      <c r="F76" s="31" t="s">
        <v>123</v>
      </c>
      <c r="G76" s="31" t="s">
        <v>16223</v>
      </c>
      <c r="H76" s="31" t="s">
        <v>29377</v>
      </c>
      <c r="I76" s="38">
        <v>0.25</v>
      </c>
      <c r="J76" s="31" t="s">
        <v>28174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22200</v>
      </c>
      <c r="T76" s="169"/>
    </row>
    <row r="77" spans="1:20" ht="54" customHeight="1" x14ac:dyDescent="1.05">
      <c r="A77" s="688" t="s">
        <v>37935</v>
      </c>
      <c r="B77" s="689"/>
      <c r="C77" s="689"/>
      <c r="D77" s="689"/>
      <c r="E77" s="689"/>
      <c r="F77" s="689"/>
      <c r="G77" s="689"/>
      <c r="H77" s="689"/>
      <c r="I77" s="689"/>
      <c r="J77" s="689"/>
      <c r="K77" s="689"/>
      <c r="L77" s="689"/>
      <c r="M77" s="690"/>
      <c r="N77" s="23"/>
      <c r="O77" s="23"/>
      <c r="P77" s="23"/>
      <c r="Q77" s="23"/>
      <c r="R77" s="23"/>
      <c r="S77" s="29"/>
      <c r="T77" s="169"/>
    </row>
    <row r="78" spans="1:20" ht="54" customHeight="1" x14ac:dyDescent="1.05">
      <c r="A78" s="31" t="s">
        <v>37613</v>
      </c>
      <c r="B78" s="31" t="s">
        <v>7451</v>
      </c>
      <c r="C78" s="31" t="s">
        <v>37614</v>
      </c>
      <c r="D78" s="31" t="s">
        <v>37615</v>
      </c>
      <c r="E78" s="31" t="s">
        <v>101</v>
      </c>
      <c r="F78" s="31" t="s">
        <v>102</v>
      </c>
      <c r="G78" s="31" t="s">
        <v>16190</v>
      </c>
      <c r="H78" s="31" t="s">
        <v>34007</v>
      </c>
      <c r="I78" s="38">
        <v>0.52430555555555558</v>
      </c>
      <c r="J78" s="31" t="s">
        <v>28174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169"/>
    </row>
    <row r="79" spans="1:20" ht="54" customHeight="1" x14ac:dyDescent="1.05">
      <c r="A79" s="31" t="s">
        <v>37616</v>
      </c>
      <c r="B79" s="31" t="s">
        <v>37617</v>
      </c>
      <c r="C79" s="31" t="s">
        <v>37618</v>
      </c>
      <c r="D79" s="31" t="s">
        <v>37619</v>
      </c>
      <c r="E79" s="31" t="s">
        <v>101</v>
      </c>
      <c r="F79" s="31" t="s">
        <v>123</v>
      </c>
      <c r="G79" s="31" t="s">
        <v>16223</v>
      </c>
      <c r="H79" s="31" t="s">
        <v>17484</v>
      </c>
      <c r="I79" s="38">
        <v>0.25</v>
      </c>
      <c r="J79" s="31" t="s">
        <v>28174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43925</v>
      </c>
      <c r="T79" s="169"/>
    </row>
    <row r="80" spans="1:20" ht="54" customHeight="1" x14ac:dyDescent="1.05">
      <c r="A80" s="688" t="s">
        <v>38405</v>
      </c>
      <c r="B80" s="689"/>
      <c r="C80" s="689"/>
      <c r="D80" s="689"/>
      <c r="E80" s="689"/>
      <c r="F80" s="689"/>
      <c r="G80" s="689"/>
      <c r="H80" s="689"/>
      <c r="I80" s="689"/>
      <c r="J80" s="689"/>
      <c r="K80" s="689"/>
      <c r="L80" s="689"/>
      <c r="M80" s="690"/>
      <c r="N80" s="23"/>
      <c r="O80" s="23"/>
      <c r="P80" s="23"/>
      <c r="Q80" s="23"/>
      <c r="R80" s="23"/>
      <c r="S80" s="29"/>
      <c r="T80" s="169"/>
    </row>
    <row r="81" spans="1:59" ht="54" customHeight="1" x14ac:dyDescent="1.05">
      <c r="A81" s="31" t="s">
        <v>38187</v>
      </c>
      <c r="B81" s="31" t="s">
        <v>38188</v>
      </c>
      <c r="C81" s="31" t="s">
        <v>38189</v>
      </c>
      <c r="D81" s="31" t="s">
        <v>38190</v>
      </c>
      <c r="E81" s="31" t="s">
        <v>101</v>
      </c>
      <c r="F81" s="31" t="s">
        <v>102</v>
      </c>
      <c r="G81" s="31" t="s">
        <v>16270</v>
      </c>
      <c r="H81" s="31" t="s">
        <v>33368</v>
      </c>
      <c r="I81" s="38">
        <v>0.375</v>
      </c>
      <c r="J81" s="31" t="s">
        <v>28174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3"/>
      <c r="R81" s="23"/>
      <c r="S81" s="29">
        <v>26200</v>
      </c>
      <c r="T81" s="169"/>
    </row>
    <row r="82" spans="1:59" ht="54" customHeight="1" x14ac:dyDescent="1.05">
      <c r="A82" s="693" t="s">
        <v>26791</v>
      </c>
      <c r="B82" s="694"/>
      <c r="C82" s="694"/>
      <c r="D82" s="694"/>
      <c r="E82" s="694"/>
      <c r="F82" s="694"/>
      <c r="G82" s="694"/>
      <c r="H82" s="694"/>
      <c r="I82" s="694"/>
      <c r="J82" s="694"/>
      <c r="K82" s="694"/>
      <c r="L82" s="694"/>
      <c r="M82" s="695"/>
      <c r="N82" s="23"/>
      <c r="O82" s="23"/>
      <c r="P82" s="23"/>
      <c r="Q82" s="23"/>
      <c r="R82" s="23"/>
      <c r="S82" s="29"/>
      <c r="T82" s="169">
        <v>157125</v>
      </c>
    </row>
    <row r="83" spans="1:59" ht="54" customHeight="1" x14ac:dyDescent="1.05">
      <c r="A83" s="688" t="s">
        <v>39549</v>
      </c>
      <c r="B83" s="689"/>
      <c r="C83" s="689"/>
      <c r="D83" s="689"/>
      <c r="E83" s="689"/>
      <c r="F83" s="689"/>
      <c r="G83" s="689"/>
      <c r="H83" s="689"/>
      <c r="I83" s="689"/>
      <c r="J83" s="689"/>
      <c r="K83" s="689"/>
      <c r="L83" s="689"/>
      <c r="M83" s="690"/>
      <c r="N83" s="23"/>
      <c r="O83" s="23"/>
      <c r="P83" s="23"/>
      <c r="Q83" s="23"/>
      <c r="R83" s="23"/>
      <c r="S83" s="29"/>
      <c r="T83" s="31"/>
      <c r="U83" s="31"/>
      <c r="V83" s="31"/>
      <c r="W83" s="31"/>
      <c r="X83" s="31"/>
      <c r="Y83" s="31"/>
      <c r="Z83" s="31"/>
      <c r="AA83" s="31"/>
      <c r="AB83" s="38"/>
      <c r="AC83" s="31"/>
      <c r="AD83" s="31"/>
      <c r="AE83" s="31"/>
      <c r="AF83" s="31"/>
      <c r="AG83" s="23"/>
      <c r="AH83" s="23"/>
      <c r="AI83" s="23"/>
      <c r="AJ83" s="23"/>
      <c r="AK83" s="23"/>
      <c r="AL83" s="29"/>
      <c r="AM83" s="23"/>
      <c r="AN83" s="31"/>
      <c r="AO83" s="31"/>
      <c r="AP83" s="31"/>
      <c r="AQ83" s="31"/>
      <c r="AR83" s="31"/>
      <c r="AS83" s="31"/>
      <c r="AT83" s="31"/>
      <c r="AU83" s="31"/>
      <c r="AV83" s="38"/>
      <c r="AW83" s="31"/>
      <c r="AX83" s="31"/>
      <c r="AY83" s="31"/>
      <c r="AZ83" s="31"/>
      <c r="BA83" s="23"/>
      <c r="BB83" s="23"/>
      <c r="BC83" s="23"/>
      <c r="BD83" s="23"/>
      <c r="BE83" s="23"/>
      <c r="BF83" s="29"/>
      <c r="BG83" s="169"/>
    </row>
    <row r="84" spans="1:59" ht="54" customHeight="1" x14ac:dyDescent="1.05">
      <c r="A84" s="31" t="s">
        <v>39269</v>
      </c>
      <c r="B84" s="31" t="s">
        <v>39270</v>
      </c>
      <c r="C84" s="31" t="s">
        <v>39271</v>
      </c>
      <c r="D84" s="31" t="s">
        <v>39272</v>
      </c>
      <c r="E84" s="31" t="s">
        <v>101</v>
      </c>
      <c r="F84" s="31" t="s">
        <v>102</v>
      </c>
      <c r="G84" s="31" t="s">
        <v>16267</v>
      </c>
      <c r="H84" s="31" t="s">
        <v>39273</v>
      </c>
      <c r="I84" s="38">
        <v>0.25</v>
      </c>
      <c r="J84" s="31" t="s">
        <v>28174</v>
      </c>
      <c r="K84" s="31" t="s">
        <v>105</v>
      </c>
      <c r="L84" s="31" t="s">
        <v>125</v>
      </c>
      <c r="M84" s="31" t="s">
        <v>107</v>
      </c>
      <c r="N84" s="23"/>
      <c r="O84" s="23"/>
      <c r="P84" s="23"/>
      <c r="Q84" s="23"/>
      <c r="R84" s="23"/>
      <c r="S84" s="29">
        <v>22200</v>
      </c>
      <c r="T84" s="31"/>
      <c r="U84" s="31"/>
      <c r="V84" s="31"/>
      <c r="W84" s="31"/>
      <c r="X84" s="31"/>
      <c r="Y84" s="31"/>
      <c r="Z84" s="31"/>
      <c r="AA84" s="31"/>
      <c r="AB84" s="38"/>
      <c r="AC84" s="31"/>
      <c r="AD84" s="31"/>
      <c r="AE84" s="31"/>
      <c r="AF84" s="31"/>
      <c r="AG84" s="23"/>
      <c r="AH84" s="23"/>
      <c r="AI84" s="23"/>
      <c r="AJ84" s="23"/>
      <c r="AK84" s="23"/>
      <c r="AL84" s="29"/>
      <c r="AM84" s="23"/>
      <c r="AN84" s="31"/>
      <c r="AO84" s="31"/>
      <c r="AP84" s="31"/>
      <c r="AQ84" s="31"/>
      <c r="AR84" s="31"/>
      <c r="AS84" s="31"/>
      <c r="AT84" s="31"/>
      <c r="AU84" s="31"/>
      <c r="AV84" s="38"/>
      <c r="AW84" s="31"/>
      <c r="AX84" s="31"/>
      <c r="AY84" s="31"/>
      <c r="AZ84" s="31"/>
      <c r="BA84" s="23"/>
      <c r="BB84" s="23"/>
      <c r="BC84" s="23"/>
      <c r="BD84" s="23"/>
      <c r="BE84" s="23"/>
      <c r="BF84" s="29"/>
      <c r="BG84" s="169"/>
    </row>
    <row r="85" spans="1:59" ht="54" customHeight="1" x14ac:dyDescent="1.05">
      <c r="A85" s="31"/>
      <c r="B85" s="31"/>
      <c r="C85" s="31"/>
      <c r="D85" s="31"/>
      <c r="E85" s="31"/>
      <c r="F85" s="31"/>
      <c r="G85" s="31"/>
      <c r="H85" s="31"/>
      <c r="I85" s="38"/>
      <c r="J85" s="31"/>
      <c r="K85" s="31"/>
      <c r="L85" s="31"/>
      <c r="M85" s="31"/>
      <c r="N85" s="23"/>
      <c r="O85" s="23"/>
      <c r="P85" s="23"/>
      <c r="Q85" s="23"/>
      <c r="R85" s="23"/>
      <c r="S85" s="29"/>
      <c r="T85" s="23"/>
      <c r="U85" s="31"/>
      <c r="V85" s="31"/>
      <c r="W85" s="31"/>
      <c r="X85" s="31"/>
      <c r="Y85" s="31"/>
      <c r="Z85" s="31"/>
      <c r="AA85" s="31"/>
      <c r="AB85" s="31"/>
      <c r="AC85" s="38"/>
      <c r="AD85" s="31"/>
      <c r="AE85" s="31"/>
      <c r="AF85" s="31"/>
      <c r="AG85" s="31"/>
      <c r="AH85" s="23"/>
      <c r="AI85" s="23"/>
      <c r="AJ85" s="23"/>
      <c r="AK85" s="23"/>
      <c r="AL85" s="23"/>
      <c r="AM85" s="29"/>
      <c r="AN85" s="169"/>
    </row>
    <row r="86" spans="1:59" ht="54" customHeight="1" x14ac:dyDescent="1.05">
      <c r="A86" s="31"/>
      <c r="B86" s="31"/>
      <c r="C86" s="31"/>
      <c r="D86" s="31"/>
      <c r="E86" s="31"/>
      <c r="F86" s="31"/>
      <c r="G86" s="31"/>
      <c r="H86" s="31"/>
      <c r="I86" s="38"/>
      <c r="J86" s="31"/>
      <c r="K86" s="31"/>
      <c r="L86" s="31"/>
      <c r="M86" s="31"/>
      <c r="N86" s="23"/>
      <c r="O86" s="23"/>
      <c r="P86" s="23"/>
      <c r="Q86" s="23"/>
      <c r="R86" s="23"/>
      <c r="S86" s="29"/>
      <c r="T86" s="23"/>
      <c r="U86" s="31"/>
      <c r="V86" s="31"/>
      <c r="W86" s="31"/>
      <c r="X86" s="31"/>
      <c r="Y86" s="31"/>
      <c r="Z86" s="31"/>
      <c r="AA86" s="31"/>
      <c r="AB86" s="31"/>
      <c r="AC86" s="38"/>
      <c r="AD86" s="31"/>
      <c r="AE86" s="31"/>
      <c r="AF86" s="31"/>
      <c r="AG86" s="31"/>
      <c r="AH86" s="23"/>
      <c r="AI86" s="23"/>
      <c r="AJ86" s="23"/>
      <c r="AK86" s="23"/>
      <c r="AL86" s="23"/>
      <c r="AM86" s="29"/>
      <c r="AN86" s="169"/>
    </row>
    <row r="87" spans="1:59" ht="54" customHeight="1" x14ac:dyDescent="1.05">
      <c r="A87" s="31"/>
      <c r="B87" s="31"/>
      <c r="C87" s="31"/>
      <c r="D87" s="31"/>
      <c r="E87" s="31"/>
      <c r="F87" s="31"/>
      <c r="G87" s="31"/>
      <c r="H87" s="31"/>
      <c r="I87" s="38"/>
      <c r="J87" s="31"/>
      <c r="K87" s="31"/>
      <c r="L87" s="31"/>
      <c r="M87" s="31"/>
      <c r="N87" s="23"/>
      <c r="O87" s="23"/>
      <c r="P87" s="23"/>
      <c r="Q87" s="23"/>
      <c r="R87" s="23"/>
      <c r="S87" s="29"/>
      <c r="T87" s="23"/>
      <c r="U87" s="31"/>
      <c r="V87" s="31"/>
      <c r="W87" s="31"/>
      <c r="X87" s="31"/>
      <c r="Y87" s="31"/>
      <c r="Z87" s="31"/>
      <c r="AA87" s="31"/>
      <c r="AB87" s="31"/>
      <c r="AC87" s="38"/>
      <c r="AD87" s="31"/>
      <c r="AE87" s="31"/>
      <c r="AF87" s="31"/>
      <c r="AG87" s="31"/>
      <c r="AH87" s="23"/>
      <c r="AI87" s="23"/>
      <c r="AJ87" s="23"/>
      <c r="AK87" s="23"/>
      <c r="AL87" s="23"/>
      <c r="AM87" s="29"/>
      <c r="AN87" s="169"/>
    </row>
    <row r="88" spans="1:59" ht="54" customHeight="1" x14ac:dyDescent="1.05">
      <c r="A88" s="31"/>
      <c r="B88" s="31"/>
      <c r="C88" s="31"/>
      <c r="D88" s="31"/>
      <c r="E88" s="31"/>
      <c r="F88" s="31"/>
      <c r="G88" s="31"/>
      <c r="H88" s="31"/>
      <c r="I88" s="38"/>
      <c r="J88" s="31"/>
      <c r="K88" s="31"/>
      <c r="L88" s="31"/>
      <c r="M88" s="31"/>
      <c r="N88" s="23"/>
      <c r="O88" s="23"/>
      <c r="P88" s="23"/>
      <c r="Q88" s="23"/>
      <c r="R88" s="23"/>
      <c r="S88" s="29"/>
      <c r="T88" s="23"/>
      <c r="U88" s="31"/>
      <c r="V88" s="31"/>
      <c r="W88" s="31"/>
      <c r="X88" s="31"/>
      <c r="Y88" s="31"/>
      <c r="Z88" s="31"/>
      <c r="AA88" s="31"/>
      <c r="AB88" s="31"/>
      <c r="AC88" s="38"/>
      <c r="AD88" s="31"/>
      <c r="AE88" s="31"/>
      <c r="AF88" s="31"/>
      <c r="AG88" s="31"/>
      <c r="AH88" s="23"/>
      <c r="AI88" s="23"/>
      <c r="AJ88" s="23"/>
      <c r="AK88" s="23"/>
      <c r="AL88" s="23"/>
      <c r="AM88" s="29"/>
      <c r="AN88" s="169"/>
    </row>
    <row r="89" spans="1:59" ht="54" customHeight="1" x14ac:dyDescent="1.05">
      <c r="A89" s="31"/>
      <c r="B89" s="31"/>
      <c r="C89" s="31"/>
      <c r="D89" s="31"/>
      <c r="E89" s="31"/>
      <c r="F89" s="31"/>
      <c r="G89" s="31"/>
      <c r="H89" s="31"/>
      <c r="I89" s="38"/>
      <c r="J89" s="31"/>
      <c r="K89" s="31"/>
      <c r="L89" s="31"/>
      <c r="M89" s="31"/>
      <c r="N89" s="23"/>
      <c r="O89" s="23"/>
      <c r="P89" s="23"/>
      <c r="Q89" s="23"/>
      <c r="R89" s="23"/>
      <c r="S89" s="29"/>
      <c r="T89" s="23"/>
      <c r="U89" s="31"/>
      <c r="V89" s="31"/>
      <c r="W89" s="31"/>
      <c r="X89" s="31"/>
      <c r="Y89" s="31"/>
      <c r="Z89" s="31"/>
      <c r="AA89" s="31"/>
      <c r="AB89" s="31"/>
      <c r="AC89" s="38"/>
      <c r="AD89" s="31"/>
      <c r="AE89" s="31"/>
      <c r="AF89" s="31"/>
      <c r="AG89" s="31"/>
      <c r="AH89" s="23"/>
      <c r="AI89" s="23"/>
      <c r="AJ89" s="23"/>
      <c r="AK89" s="23"/>
      <c r="AL89" s="23"/>
      <c r="AM89" s="29"/>
      <c r="AN89" s="169"/>
    </row>
    <row r="90" spans="1:59" ht="54" customHeight="1" x14ac:dyDescent="1.05">
      <c r="A90" s="31"/>
      <c r="B90" s="31"/>
      <c r="C90" s="31"/>
      <c r="D90" s="31"/>
      <c r="E90" s="31"/>
      <c r="F90" s="31"/>
      <c r="G90" s="31"/>
      <c r="H90" s="31"/>
      <c r="I90" s="38"/>
      <c r="J90" s="31"/>
      <c r="K90" s="31"/>
      <c r="L90" s="31"/>
      <c r="M90" s="31"/>
      <c r="N90" s="23"/>
      <c r="O90" s="23"/>
      <c r="P90" s="23"/>
      <c r="Q90" s="23"/>
      <c r="R90" s="23"/>
      <c r="S90" s="29"/>
      <c r="T90" s="23"/>
      <c r="U90" s="31"/>
      <c r="V90" s="31"/>
      <c r="W90" s="31"/>
      <c r="X90" s="31"/>
      <c r="Y90" s="31"/>
      <c r="Z90" s="31"/>
      <c r="AA90" s="31"/>
      <c r="AB90" s="31"/>
      <c r="AC90" s="38"/>
      <c r="AD90" s="31"/>
      <c r="AE90" s="31"/>
      <c r="AF90" s="31"/>
      <c r="AG90" s="31"/>
      <c r="AH90" s="23"/>
      <c r="AI90" s="23"/>
      <c r="AJ90" s="23"/>
      <c r="AK90" s="23"/>
      <c r="AL90" s="23"/>
      <c r="AM90" s="29"/>
      <c r="AN90" s="169"/>
    </row>
    <row r="91" spans="1:59" ht="54" customHeight="1" x14ac:dyDescent="1.05">
      <c r="A91" s="31"/>
      <c r="B91" s="31"/>
      <c r="C91" s="31"/>
      <c r="D91" s="31"/>
      <c r="E91" s="31"/>
      <c r="F91" s="31"/>
      <c r="G91" s="31"/>
      <c r="H91" s="31"/>
      <c r="I91" s="38"/>
      <c r="J91" s="31"/>
      <c r="K91" s="31"/>
      <c r="L91" s="31"/>
      <c r="M91" s="31"/>
      <c r="N91" s="23"/>
      <c r="O91" s="23"/>
      <c r="P91" s="23"/>
      <c r="Q91" s="23"/>
      <c r="R91" s="23"/>
      <c r="S91" s="29"/>
      <c r="T91" s="23"/>
      <c r="U91" s="31"/>
      <c r="V91" s="31"/>
      <c r="W91" s="31"/>
      <c r="X91" s="31"/>
      <c r="Y91" s="31"/>
      <c r="Z91" s="31"/>
      <c r="AA91" s="31"/>
      <c r="AB91" s="31"/>
      <c r="AC91" s="38"/>
      <c r="AD91" s="31"/>
      <c r="AE91" s="31"/>
      <c r="AF91" s="31"/>
      <c r="AG91" s="31"/>
      <c r="AH91" s="23"/>
      <c r="AI91" s="23"/>
      <c r="AJ91" s="23"/>
      <c r="AK91" s="23"/>
      <c r="AL91" s="23"/>
      <c r="AM91" s="29"/>
      <c r="AN91" s="169"/>
    </row>
    <row r="92" spans="1:59" s="23" customFormat="1" ht="50.1" customHeight="1" x14ac:dyDescent="0.7">
      <c r="I92" s="7" t="s">
        <v>14</v>
      </c>
      <c r="J92" s="7">
        <f>SUM(Q:Q)-SUM(R:R)</f>
        <v>24320</v>
      </c>
      <c r="T92" s="29"/>
    </row>
    <row r="93" spans="1:59" s="23" customFormat="1" ht="50.1" customHeight="1" x14ac:dyDescent="0.7">
      <c r="I93" s="7" t="s">
        <v>15</v>
      </c>
      <c r="J93" s="7">
        <f>SUM(S:S)-SUM(T:T)</f>
        <v>22200</v>
      </c>
      <c r="T93" s="29"/>
    </row>
    <row r="94" spans="1:59" s="23" customFormat="1" ht="50.1" customHeight="1" x14ac:dyDescent="0.7">
      <c r="I94" s="731" t="s">
        <v>91</v>
      </c>
      <c r="J94" s="731"/>
      <c r="T94" s="29"/>
    </row>
    <row r="95" spans="1:59" s="23" customFormat="1" ht="50.1" customHeight="1" x14ac:dyDescent="0.7">
      <c r="I95" s="731"/>
      <c r="J95" s="731"/>
      <c r="T95" s="29"/>
    </row>
  </sheetData>
  <autoFilter ref="A1:AX966" xr:uid="{00000000-0001-0000-0000-000000000000}"/>
  <mergeCells count="44">
    <mergeCell ref="A65:M65"/>
    <mergeCell ref="A61:M61"/>
    <mergeCell ref="A64:M64"/>
    <mergeCell ref="A60:M60"/>
    <mergeCell ref="I94:J95"/>
    <mergeCell ref="A69:M69"/>
    <mergeCell ref="A70:M70"/>
    <mergeCell ref="A71:M71"/>
    <mergeCell ref="A72:M72"/>
    <mergeCell ref="A73:M73"/>
    <mergeCell ref="A75:M75"/>
    <mergeCell ref="A77:M77"/>
    <mergeCell ref="A80:M80"/>
    <mergeCell ref="A82:M82"/>
    <mergeCell ref="A83:M83"/>
    <mergeCell ref="A30:M30"/>
    <mergeCell ref="A36:M36"/>
    <mergeCell ref="A38:M38"/>
    <mergeCell ref="A5:M5"/>
    <mergeCell ref="A18:M18"/>
    <mergeCell ref="A19:M19"/>
    <mergeCell ref="A21:M21"/>
    <mergeCell ref="A23:M23"/>
    <mergeCell ref="A46:M46"/>
    <mergeCell ref="A48:M48"/>
    <mergeCell ref="A32:M32"/>
    <mergeCell ref="A34:M34"/>
    <mergeCell ref="A3:M3"/>
    <mergeCell ref="A7:M7"/>
    <mergeCell ref="A10:M10"/>
    <mergeCell ref="A13:M13"/>
    <mergeCell ref="A16:M16"/>
    <mergeCell ref="A39:M39"/>
    <mergeCell ref="A42:M42"/>
    <mergeCell ref="A43:M43"/>
    <mergeCell ref="A45:M45"/>
    <mergeCell ref="A31:M31"/>
    <mergeCell ref="A25:M25"/>
    <mergeCell ref="A26:M26"/>
    <mergeCell ref="A56:M56"/>
    <mergeCell ref="A53:M53"/>
    <mergeCell ref="A55:M55"/>
    <mergeCell ref="A49:M49"/>
    <mergeCell ref="A52:M52"/>
  </mergeCells>
  <conditionalFormatting sqref="C2">
    <cfRule type="duplicateValues" dxfId="952" priority="20"/>
  </conditionalFormatting>
  <conditionalFormatting sqref="D24">
    <cfRule type="duplicateValues" dxfId="951" priority="8"/>
  </conditionalFormatting>
  <conditionalFormatting sqref="D92:D1048576 D1:D24 W32:W35 AQ36:AQ38 BJ39:BJ41 W26:W29 BJ43:BJ44 AQ42 BJ46:BJ47 AQ45 AQ52 BJ53:BJ54 BJ49:BJ51 AQ48 BJ69:BJ72 CC73:CC74 CV75:CV76 CV82 DO77:DO81 CC65:CC68 BJ64 CC61:CC63 CC56:CC59 DP85:DP91 EI83:EI84">
    <cfRule type="duplicateValues" dxfId="950" priority="7"/>
  </conditionalFormatting>
  <conditionalFormatting sqref="D92:D1048576 BI35 CC36:CC38 CV39:CV41 AP20 BI21:BI22 BI30:BI31 CB32:CB34 CB26:CB29 BI25 CB23:CB24 D1:D12 W13:W15 AP16:AP18 BI19 CV43:CV44 CC42 CV46:CV47 CC45 CC52 CV53:CV54 CV49:CV51 CC48 CV69:CV72 DO73:DO74 EH75:EH76 EH82 FA77:FA81 DO65:DO68 CV64 DO61:DO63 DO56:DO59 FB85:FB91 FU83:FU84">
    <cfRule type="duplicateValues" dxfId="949" priority="9"/>
  </conditionalFormatting>
  <conditionalFormatting sqref="E2">
    <cfRule type="duplicateValues" dxfId="948" priority="21"/>
  </conditionalFormatting>
  <conditionalFormatting sqref="J2 C2">
    <cfRule type="duplicateValues" dxfId="947" priority="12"/>
    <cfRule type="duplicateValues" dxfId="946" priority="13"/>
    <cfRule type="duplicateValues" dxfId="945" priority="14"/>
    <cfRule type="duplicateValues" dxfId="944" priority="15"/>
    <cfRule type="duplicateValues" dxfId="943" priority="16"/>
    <cfRule type="duplicateValues" dxfId="942" priority="17"/>
    <cfRule type="duplicateValues" dxfId="941" priority="18"/>
    <cfRule type="duplicateValues" dxfId="940" priority="19"/>
  </conditionalFormatting>
  <conditionalFormatting sqref="J2">
    <cfRule type="duplicateValues" dxfId="939" priority="11"/>
  </conditionalFormatting>
  <conditionalFormatting sqref="W13:W14">
    <cfRule type="duplicateValues" dxfId="938" priority="404"/>
  </conditionalFormatting>
  <conditionalFormatting sqref="AQ55">
    <cfRule type="duplicateValues" dxfId="937" priority="5"/>
  </conditionalFormatting>
  <conditionalFormatting sqref="AQ60">
    <cfRule type="duplicateValues" dxfId="936" priority="3"/>
  </conditionalFormatting>
  <conditionalFormatting sqref="CC55">
    <cfRule type="duplicateValues" dxfId="935" priority="6"/>
  </conditionalFormatting>
  <conditionalFormatting sqref="CC60">
    <cfRule type="duplicateValues" dxfId="934" priority="4"/>
  </conditionalFormatting>
  <hyperlinks>
    <hyperlink ref="I94:J95" location="الرئيسيه!A1" display="الرئيسيه" xr:uid="{A3B390D0-9701-F444-BD48-E68106FC9C15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C528-09B6-AC46-AD3B-18AF646A3BCA}">
  <sheetPr codeName="Sheet55">
    <pageSetUpPr fitToPage="1"/>
  </sheetPr>
  <dimension ref="A1:AM303"/>
  <sheetViews>
    <sheetView rightToLeft="1" zoomScale="40" zoomScaleNormal="40" workbookViewId="0">
      <pane ySplit="1" topLeftCell="A290" activePane="bottomLeft" state="frozen"/>
      <selection activeCell="G24" sqref="G24"/>
      <selection pane="bottomLeft" activeCell="I302" sqref="I302:J303"/>
    </sheetView>
  </sheetViews>
  <sheetFormatPr defaultColWidth="64.140625" defaultRowHeight="54" customHeight="1" x14ac:dyDescent="0.7"/>
  <cols>
    <col min="1" max="1" width="65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5.5703125" customWidth="1"/>
    <col min="18" max="18" width="51.42578125" customWidth="1"/>
    <col min="19" max="19" width="51.5703125" style="119" customWidth="1"/>
    <col min="20" max="20" width="49.42578125" style="483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1256</v>
      </c>
      <c r="R1" s="12" t="s">
        <v>12</v>
      </c>
      <c r="S1" s="116" t="s">
        <v>10</v>
      </c>
      <c r="T1" s="52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527">
        <v>75000</v>
      </c>
    </row>
    <row r="3" spans="1:20" ht="50.1" customHeight="1" x14ac:dyDescent="1.3">
      <c r="A3" s="685" t="s">
        <v>4006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7"/>
      <c r="Q3" s="23"/>
      <c r="R3" s="23"/>
      <c r="S3" s="29"/>
      <c r="T3" s="528">
        <v>100000</v>
      </c>
    </row>
    <row r="4" spans="1:20" ht="50.1" customHeight="1" x14ac:dyDescent="1.3">
      <c r="A4" s="696" t="s">
        <v>7858</v>
      </c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23"/>
      <c r="O4" s="54"/>
      <c r="P4" s="131"/>
      <c r="Q4" s="19"/>
      <c r="R4" s="21"/>
      <c r="S4" s="170"/>
      <c r="T4" s="529"/>
    </row>
    <row r="5" spans="1:20" ht="50.1" customHeight="1" x14ac:dyDescent="1.25">
      <c r="A5" s="31" t="s">
        <v>7470</v>
      </c>
      <c r="B5" s="37" t="s">
        <v>7471</v>
      </c>
      <c r="C5" s="31" t="s">
        <v>7472</v>
      </c>
      <c r="D5" s="31" t="s">
        <v>7473</v>
      </c>
      <c r="E5" s="31" t="s">
        <v>101</v>
      </c>
      <c r="F5" s="31" t="s">
        <v>102</v>
      </c>
      <c r="G5" s="31" t="s">
        <v>562</v>
      </c>
      <c r="H5" s="31" t="s">
        <v>6809</v>
      </c>
      <c r="I5" s="38">
        <v>0.625</v>
      </c>
      <c r="J5" s="31" t="s">
        <v>7474</v>
      </c>
      <c r="K5" s="31" t="s">
        <v>105</v>
      </c>
      <c r="L5" s="31" t="s">
        <v>106</v>
      </c>
      <c r="M5" s="31" t="s">
        <v>107</v>
      </c>
      <c r="N5" s="23"/>
      <c r="O5" s="54"/>
      <c r="P5" s="131"/>
      <c r="Q5" s="23"/>
      <c r="R5" s="24"/>
      <c r="S5" s="29">
        <v>22000</v>
      </c>
      <c r="T5" s="530"/>
    </row>
    <row r="6" spans="1:20" ht="50.1" customHeight="1" x14ac:dyDescent="1.25">
      <c r="A6" s="31" t="s">
        <v>7475</v>
      </c>
      <c r="B6" s="37" t="s">
        <v>7476</v>
      </c>
      <c r="C6" s="31" t="s">
        <v>7477</v>
      </c>
      <c r="D6" s="31" t="s">
        <v>7478</v>
      </c>
      <c r="E6" s="31" t="s">
        <v>101</v>
      </c>
      <c r="F6" s="31" t="s">
        <v>102</v>
      </c>
      <c r="G6" s="31" t="s">
        <v>562</v>
      </c>
      <c r="H6" s="31" t="s">
        <v>6809</v>
      </c>
      <c r="I6" s="38">
        <v>0.625</v>
      </c>
      <c r="J6" s="31" t="s">
        <v>7474</v>
      </c>
      <c r="K6" s="31" t="s">
        <v>105</v>
      </c>
      <c r="L6" s="31" t="s">
        <v>106</v>
      </c>
      <c r="M6" s="31" t="s">
        <v>107</v>
      </c>
      <c r="N6" s="23"/>
      <c r="O6" s="54"/>
      <c r="P6" s="131"/>
      <c r="Q6" s="23"/>
      <c r="R6" s="24"/>
      <c r="S6" s="29">
        <v>22000</v>
      </c>
      <c r="T6" s="530"/>
    </row>
    <row r="7" spans="1:20" ht="50.1" customHeight="1" x14ac:dyDescent="1.25">
      <c r="A7" s="31" t="s">
        <v>7479</v>
      </c>
      <c r="B7" s="37" t="s">
        <v>7480</v>
      </c>
      <c r="C7" s="31" t="s">
        <v>7481</v>
      </c>
      <c r="D7" s="31" t="s">
        <v>7482</v>
      </c>
      <c r="E7" s="31" t="s">
        <v>101</v>
      </c>
      <c r="F7" s="31" t="s">
        <v>102</v>
      </c>
      <c r="G7" s="31" t="s">
        <v>562</v>
      </c>
      <c r="H7" s="31" t="s">
        <v>6809</v>
      </c>
      <c r="I7" s="38">
        <v>0.625</v>
      </c>
      <c r="J7" s="31" t="s">
        <v>7474</v>
      </c>
      <c r="K7" s="31" t="s">
        <v>105</v>
      </c>
      <c r="L7" s="31" t="s">
        <v>106</v>
      </c>
      <c r="M7" s="31" t="s">
        <v>107</v>
      </c>
      <c r="N7" s="23"/>
      <c r="O7" s="54"/>
      <c r="P7" s="131"/>
      <c r="Q7" s="23"/>
      <c r="R7" s="24"/>
      <c r="S7" s="29">
        <v>22000</v>
      </c>
      <c r="T7" s="530"/>
    </row>
    <row r="8" spans="1:20" ht="50.1" customHeight="1" x14ac:dyDescent="1.25">
      <c r="A8" s="31" t="s">
        <v>7483</v>
      </c>
      <c r="B8" s="37" t="s">
        <v>1757</v>
      </c>
      <c r="C8" s="31" t="s">
        <v>7484</v>
      </c>
      <c r="D8" s="31" t="s">
        <v>7485</v>
      </c>
      <c r="E8" s="31" t="s">
        <v>101</v>
      </c>
      <c r="F8" s="31" t="s">
        <v>102</v>
      </c>
      <c r="G8" s="31" t="s">
        <v>562</v>
      </c>
      <c r="H8" s="31" t="s">
        <v>6809</v>
      </c>
      <c r="I8" s="38">
        <v>0.625</v>
      </c>
      <c r="J8" s="31" t="s">
        <v>7474</v>
      </c>
      <c r="K8" s="31" t="s">
        <v>105</v>
      </c>
      <c r="L8" s="31" t="s">
        <v>106</v>
      </c>
      <c r="M8" s="31" t="s">
        <v>107</v>
      </c>
      <c r="N8" s="23"/>
      <c r="O8" s="54"/>
      <c r="P8" s="131"/>
      <c r="Q8" s="23"/>
      <c r="R8" s="24"/>
      <c r="S8" s="29">
        <v>22000</v>
      </c>
      <c r="T8" s="530"/>
    </row>
    <row r="9" spans="1:20" ht="50.1" customHeight="1" x14ac:dyDescent="1.3">
      <c r="A9" s="688" t="s">
        <v>9528</v>
      </c>
      <c r="B9" s="689"/>
      <c r="C9" s="689"/>
      <c r="D9" s="689"/>
      <c r="E9" s="689"/>
      <c r="F9" s="689"/>
      <c r="G9" s="689"/>
      <c r="H9" s="689"/>
      <c r="I9" s="689"/>
      <c r="J9" s="689"/>
      <c r="K9" s="689"/>
      <c r="L9" s="689"/>
      <c r="M9" s="690"/>
      <c r="N9" s="23"/>
      <c r="O9" s="23"/>
      <c r="P9" s="23"/>
      <c r="Q9" s="23"/>
      <c r="R9" s="23"/>
      <c r="S9" s="29"/>
      <c r="T9" s="451"/>
    </row>
    <row r="10" spans="1:20" ht="50.1" customHeight="1" x14ac:dyDescent="1.3">
      <c r="A10" s="31" t="s">
        <v>9250</v>
      </c>
      <c r="B10" s="37" t="s">
        <v>9251</v>
      </c>
      <c r="C10" s="31" t="s">
        <v>9252</v>
      </c>
      <c r="D10" s="31" t="s">
        <v>9253</v>
      </c>
      <c r="E10" s="31" t="s">
        <v>101</v>
      </c>
      <c r="F10" s="31" t="s">
        <v>102</v>
      </c>
      <c r="G10" s="31" t="s">
        <v>572</v>
      </c>
      <c r="H10" s="31" t="s">
        <v>8888</v>
      </c>
      <c r="I10" s="38">
        <v>0.52083333333333337</v>
      </c>
      <c r="J10" s="31" t="s">
        <v>7474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451"/>
    </row>
    <row r="11" spans="1:20" ht="50.1" customHeight="1" x14ac:dyDescent="1.3">
      <c r="A11" s="688" t="s">
        <v>9526</v>
      </c>
      <c r="B11" s="689"/>
      <c r="C11" s="689"/>
      <c r="D11" s="689"/>
      <c r="E11" s="689"/>
      <c r="F11" s="689"/>
      <c r="G11" s="689"/>
      <c r="H11" s="689"/>
      <c r="I11" s="689"/>
      <c r="J11" s="689"/>
      <c r="K11" s="689"/>
      <c r="L11" s="689"/>
      <c r="M11" s="690"/>
      <c r="N11" s="23"/>
      <c r="O11" s="23"/>
      <c r="P11" s="23"/>
      <c r="Q11" s="23"/>
      <c r="R11" s="23"/>
      <c r="S11" s="29"/>
      <c r="T11" s="451"/>
    </row>
    <row r="12" spans="1:20" ht="50.1" customHeight="1" x14ac:dyDescent="1.3">
      <c r="A12" s="31" t="s">
        <v>8535</v>
      </c>
      <c r="B12" s="37" t="s">
        <v>8536</v>
      </c>
      <c r="C12" s="31" t="s">
        <v>8537</v>
      </c>
      <c r="D12" s="31" t="s">
        <v>8538</v>
      </c>
      <c r="E12" s="31" t="s">
        <v>101</v>
      </c>
      <c r="F12" s="31" t="s">
        <v>102</v>
      </c>
      <c r="G12" s="31" t="s">
        <v>562</v>
      </c>
      <c r="H12" s="31" t="s">
        <v>7872</v>
      </c>
      <c r="I12" s="38">
        <v>0.41666666666666669</v>
      </c>
      <c r="J12" s="31" t="s">
        <v>7474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22000</v>
      </c>
      <c r="T12" s="451"/>
    </row>
    <row r="13" spans="1:20" ht="50.1" customHeight="1" x14ac:dyDescent="1.3">
      <c r="A13" s="31" t="s">
        <v>8539</v>
      </c>
      <c r="B13" s="37" t="s">
        <v>8540</v>
      </c>
      <c r="C13" s="31" t="s">
        <v>8541</v>
      </c>
      <c r="D13" s="31" t="s">
        <v>8542</v>
      </c>
      <c r="E13" s="31" t="s">
        <v>101</v>
      </c>
      <c r="F13" s="31" t="s">
        <v>102</v>
      </c>
      <c r="G13" s="31" t="s">
        <v>562</v>
      </c>
      <c r="H13" s="31" t="s">
        <v>7872</v>
      </c>
      <c r="I13" s="38">
        <v>0.41666666666666669</v>
      </c>
      <c r="J13" s="31" t="s">
        <v>7474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22000</v>
      </c>
      <c r="T13" s="451"/>
    </row>
    <row r="14" spans="1:20" ht="50.1" customHeight="1" x14ac:dyDescent="1.3">
      <c r="A14" s="31" t="s">
        <v>8543</v>
      </c>
      <c r="B14" s="37" t="s">
        <v>8544</v>
      </c>
      <c r="C14" s="31" t="s">
        <v>8545</v>
      </c>
      <c r="D14" s="31" t="s">
        <v>8546</v>
      </c>
      <c r="E14" s="31" t="s">
        <v>101</v>
      </c>
      <c r="F14" s="31" t="s">
        <v>102</v>
      </c>
      <c r="G14" s="31" t="s">
        <v>562</v>
      </c>
      <c r="H14" s="31" t="s">
        <v>7872</v>
      </c>
      <c r="I14" s="38">
        <v>0.41666666666666669</v>
      </c>
      <c r="J14" s="31" t="s">
        <v>7474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22000</v>
      </c>
      <c r="T14" s="451"/>
    </row>
    <row r="15" spans="1:20" ht="50.1" customHeight="1" x14ac:dyDescent="1.3">
      <c r="A15" s="31" t="s">
        <v>8547</v>
      </c>
      <c r="B15" s="37" t="s">
        <v>8548</v>
      </c>
      <c r="C15" s="31" t="s">
        <v>8549</v>
      </c>
      <c r="D15" s="31" t="s">
        <v>8550</v>
      </c>
      <c r="E15" s="31" t="s">
        <v>101</v>
      </c>
      <c r="F15" s="31" t="s">
        <v>102</v>
      </c>
      <c r="G15" s="31" t="s">
        <v>562</v>
      </c>
      <c r="H15" s="31" t="s">
        <v>7872</v>
      </c>
      <c r="I15" s="38">
        <v>0.41666666666666669</v>
      </c>
      <c r="J15" s="31" t="s">
        <v>7474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22000</v>
      </c>
      <c r="T15" s="451"/>
    </row>
    <row r="16" spans="1:20" ht="50.1" customHeight="1" x14ac:dyDescent="1.3">
      <c r="A16" s="685" t="s">
        <v>13353</v>
      </c>
      <c r="B16" s="686"/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7"/>
      <c r="N16" s="23"/>
      <c r="O16" s="54"/>
      <c r="P16" s="131"/>
      <c r="Q16" s="23"/>
      <c r="R16" s="24"/>
      <c r="S16" s="29"/>
      <c r="T16" s="530">
        <v>70000</v>
      </c>
    </row>
    <row r="17" spans="1:20" ht="50.1" customHeight="1" x14ac:dyDescent="1.3">
      <c r="A17" s="685" t="s">
        <v>14208</v>
      </c>
      <c r="B17" s="686"/>
      <c r="C17" s="686"/>
      <c r="D17" s="686"/>
      <c r="E17" s="686"/>
      <c r="F17" s="686"/>
      <c r="G17" s="686"/>
      <c r="H17" s="686"/>
      <c r="I17" s="686"/>
      <c r="J17" s="686"/>
      <c r="K17" s="686"/>
      <c r="L17" s="686"/>
      <c r="M17" s="687"/>
      <c r="N17" s="23"/>
      <c r="O17" s="54"/>
      <c r="P17" s="131"/>
      <c r="Q17" s="23"/>
      <c r="R17" s="24"/>
      <c r="S17" s="29"/>
      <c r="T17" s="530">
        <v>50000</v>
      </c>
    </row>
    <row r="18" spans="1:20" ht="50.1" customHeight="1" x14ac:dyDescent="1.05">
      <c r="A18" s="682" t="s">
        <v>23919</v>
      </c>
      <c r="B18" s="683"/>
      <c r="C18" s="683"/>
      <c r="D18" s="683"/>
      <c r="E18" s="683"/>
      <c r="F18" s="683"/>
      <c r="G18" s="683"/>
      <c r="H18" s="683"/>
      <c r="I18" s="683"/>
      <c r="J18" s="683"/>
      <c r="K18" s="683"/>
      <c r="L18" s="683"/>
      <c r="M18" s="684"/>
      <c r="N18" s="23"/>
      <c r="O18" s="23"/>
      <c r="P18" s="23"/>
      <c r="Q18" s="23"/>
      <c r="R18" s="23"/>
      <c r="S18" s="29"/>
      <c r="T18" s="520"/>
    </row>
    <row r="19" spans="1:20" ht="50.1" customHeight="1" x14ac:dyDescent="1.05">
      <c r="A19" s="31" t="s">
        <v>23784</v>
      </c>
      <c r="B19" s="31" t="s">
        <v>5562</v>
      </c>
      <c r="C19" s="31" t="s">
        <v>23785</v>
      </c>
      <c r="D19" s="31" t="s">
        <v>23786</v>
      </c>
      <c r="E19" s="31" t="s">
        <v>101</v>
      </c>
      <c r="F19" s="31" t="s">
        <v>102</v>
      </c>
      <c r="G19" s="31" t="s">
        <v>16216</v>
      </c>
      <c r="H19" s="31" t="s">
        <v>21136</v>
      </c>
      <c r="I19" s="38">
        <v>0.375</v>
      </c>
      <c r="J19" s="31" t="s">
        <v>7474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3"/>
      <c r="R19" s="23"/>
      <c r="S19" s="29">
        <v>26200</v>
      </c>
      <c r="T19" s="520"/>
    </row>
    <row r="20" spans="1:20" ht="50.1" customHeight="1" x14ac:dyDescent="1.3">
      <c r="A20" s="685" t="s">
        <v>25354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7"/>
      <c r="M20" s="31"/>
      <c r="N20" s="23"/>
      <c r="O20" s="54"/>
      <c r="P20" s="131"/>
      <c r="Q20" s="23"/>
      <c r="R20" s="24"/>
      <c r="S20" s="29"/>
      <c r="T20" s="530">
        <v>4503000</v>
      </c>
    </row>
    <row r="21" spans="1:20" ht="50.1" customHeight="1" x14ac:dyDescent="1.3">
      <c r="A21" s="679" t="s">
        <v>26790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1"/>
      <c r="N21" s="23"/>
      <c r="O21" s="23"/>
      <c r="P21" s="23"/>
      <c r="Q21" s="23"/>
      <c r="R21" s="23"/>
      <c r="S21" s="29"/>
      <c r="T21" s="517"/>
    </row>
    <row r="22" spans="1:20" ht="50.1" customHeight="1" x14ac:dyDescent="1.05">
      <c r="A22" s="31" t="s">
        <v>25774</v>
      </c>
      <c r="B22" s="31" t="s">
        <v>25775</v>
      </c>
      <c r="C22" s="31" t="s">
        <v>25776</v>
      </c>
      <c r="D22" s="31" t="s">
        <v>25777</v>
      </c>
      <c r="E22" s="31" t="s">
        <v>688</v>
      </c>
      <c r="F22" s="31" t="s">
        <v>123</v>
      </c>
      <c r="G22" s="31" t="s">
        <v>16287</v>
      </c>
      <c r="H22" s="31" t="s">
        <v>22838</v>
      </c>
      <c r="I22" s="38">
        <v>0.41666666666666669</v>
      </c>
      <c r="J22" s="31" t="s">
        <v>7474</v>
      </c>
      <c r="K22" s="31" t="s">
        <v>105</v>
      </c>
      <c r="L22" s="31" t="s">
        <v>107</v>
      </c>
      <c r="M22" s="31" t="s">
        <v>106</v>
      </c>
      <c r="N22" s="23"/>
      <c r="O22" s="23"/>
      <c r="P22" s="23"/>
      <c r="Q22" s="23"/>
      <c r="R22" s="23"/>
      <c r="S22" s="29">
        <v>22200</v>
      </c>
      <c r="T22" s="517"/>
    </row>
    <row r="23" spans="1:20" ht="50.1" customHeight="1" x14ac:dyDescent="1.05">
      <c r="A23" s="31" t="s">
        <v>25778</v>
      </c>
      <c r="B23" s="31" t="s">
        <v>13312</v>
      </c>
      <c r="C23" s="31" t="s">
        <v>25779</v>
      </c>
      <c r="D23" s="31" t="s">
        <v>25780</v>
      </c>
      <c r="E23" s="31" t="s">
        <v>688</v>
      </c>
      <c r="F23" s="31" t="s">
        <v>123</v>
      </c>
      <c r="G23" s="31" t="s">
        <v>16287</v>
      </c>
      <c r="H23" s="31" t="s">
        <v>22838</v>
      </c>
      <c r="I23" s="38">
        <v>0.41666666666666669</v>
      </c>
      <c r="J23" s="31" t="s">
        <v>7474</v>
      </c>
      <c r="K23" s="31" t="s">
        <v>105</v>
      </c>
      <c r="L23" s="31" t="s">
        <v>107</v>
      </c>
      <c r="M23" s="31" t="s">
        <v>106</v>
      </c>
      <c r="N23" s="23"/>
      <c r="O23" s="23"/>
      <c r="P23" s="23"/>
      <c r="Q23" s="23"/>
      <c r="R23" s="23"/>
      <c r="S23" s="29">
        <v>22200</v>
      </c>
      <c r="T23" s="517"/>
    </row>
    <row r="24" spans="1:20" ht="50.1" customHeight="1" x14ac:dyDescent="1.05">
      <c r="A24" s="31" t="s">
        <v>25781</v>
      </c>
      <c r="B24" s="31" t="s">
        <v>1469</v>
      </c>
      <c r="C24" s="31" t="s">
        <v>25782</v>
      </c>
      <c r="D24" s="31" t="s">
        <v>25783</v>
      </c>
      <c r="E24" s="31" t="s">
        <v>688</v>
      </c>
      <c r="F24" s="31" t="s">
        <v>123</v>
      </c>
      <c r="G24" s="31" t="s">
        <v>16287</v>
      </c>
      <c r="H24" s="31" t="s">
        <v>22838</v>
      </c>
      <c r="I24" s="38">
        <v>0.41666666666666669</v>
      </c>
      <c r="J24" s="31" t="s">
        <v>7474</v>
      </c>
      <c r="K24" s="31" t="s">
        <v>105</v>
      </c>
      <c r="L24" s="31" t="s">
        <v>107</v>
      </c>
      <c r="M24" s="31" t="s">
        <v>106</v>
      </c>
      <c r="N24" s="23"/>
      <c r="O24" s="23"/>
      <c r="P24" s="23"/>
      <c r="Q24" s="23"/>
      <c r="R24" s="23"/>
      <c r="S24" s="29">
        <v>22200</v>
      </c>
      <c r="T24" s="517"/>
    </row>
    <row r="25" spans="1:20" ht="50.1" customHeight="1" x14ac:dyDescent="1.05">
      <c r="A25" s="31" t="s">
        <v>25784</v>
      </c>
      <c r="B25" s="31" t="s">
        <v>22540</v>
      </c>
      <c r="C25" s="31" t="s">
        <v>25785</v>
      </c>
      <c r="D25" s="31" t="s">
        <v>25786</v>
      </c>
      <c r="E25" s="31" t="s">
        <v>688</v>
      </c>
      <c r="F25" s="31" t="s">
        <v>123</v>
      </c>
      <c r="G25" s="31" t="s">
        <v>16287</v>
      </c>
      <c r="H25" s="31" t="s">
        <v>22838</v>
      </c>
      <c r="I25" s="38">
        <v>0.41666666666666669</v>
      </c>
      <c r="J25" s="31" t="s">
        <v>7474</v>
      </c>
      <c r="K25" s="31" t="s">
        <v>105</v>
      </c>
      <c r="L25" s="31" t="s">
        <v>107</v>
      </c>
      <c r="M25" s="31" t="s">
        <v>106</v>
      </c>
      <c r="N25" s="23"/>
      <c r="O25" s="23"/>
      <c r="P25" s="23"/>
      <c r="Q25" s="23"/>
      <c r="R25" s="23"/>
      <c r="S25" s="29">
        <v>22200</v>
      </c>
      <c r="T25" s="517"/>
    </row>
    <row r="26" spans="1:20" ht="50.1" customHeight="1" x14ac:dyDescent="1.05">
      <c r="A26" s="31" t="s">
        <v>25787</v>
      </c>
      <c r="B26" s="31" t="s">
        <v>25788</v>
      </c>
      <c r="C26" s="31" t="s">
        <v>25789</v>
      </c>
      <c r="D26" s="31" t="s">
        <v>25790</v>
      </c>
      <c r="E26" s="31" t="s">
        <v>688</v>
      </c>
      <c r="F26" s="31" t="s">
        <v>123</v>
      </c>
      <c r="G26" s="31" t="s">
        <v>16287</v>
      </c>
      <c r="H26" s="31" t="s">
        <v>22838</v>
      </c>
      <c r="I26" s="38">
        <v>0.41666666666666669</v>
      </c>
      <c r="J26" s="31" t="s">
        <v>7474</v>
      </c>
      <c r="K26" s="31" t="s">
        <v>105</v>
      </c>
      <c r="L26" s="31" t="s">
        <v>107</v>
      </c>
      <c r="M26" s="31" t="s">
        <v>106</v>
      </c>
      <c r="N26" s="23"/>
      <c r="O26" s="23"/>
      <c r="P26" s="23"/>
      <c r="Q26" s="23"/>
      <c r="R26" s="23"/>
      <c r="S26" s="29">
        <v>22200</v>
      </c>
      <c r="T26" s="517"/>
    </row>
    <row r="27" spans="1:20" ht="50.1" customHeight="1" x14ac:dyDescent="1.05">
      <c r="A27" s="31" t="s">
        <v>25791</v>
      </c>
      <c r="B27" s="31" t="s">
        <v>25792</v>
      </c>
      <c r="C27" s="31" t="s">
        <v>25793</v>
      </c>
      <c r="D27" s="31" t="s">
        <v>25794</v>
      </c>
      <c r="E27" s="31" t="s">
        <v>688</v>
      </c>
      <c r="F27" s="31" t="s">
        <v>123</v>
      </c>
      <c r="G27" s="31" t="s">
        <v>16287</v>
      </c>
      <c r="H27" s="31" t="s">
        <v>22838</v>
      </c>
      <c r="I27" s="38">
        <v>0.41666666666666669</v>
      </c>
      <c r="J27" s="31" t="s">
        <v>7474</v>
      </c>
      <c r="K27" s="31" t="s">
        <v>105</v>
      </c>
      <c r="L27" s="31" t="s">
        <v>107</v>
      </c>
      <c r="M27" s="31" t="s">
        <v>106</v>
      </c>
      <c r="N27" s="23"/>
      <c r="O27" s="23"/>
      <c r="P27" s="23"/>
      <c r="Q27" s="23"/>
      <c r="R27" s="23"/>
      <c r="S27" s="29">
        <v>22200</v>
      </c>
      <c r="T27" s="517"/>
    </row>
    <row r="28" spans="1:20" ht="50.1" customHeight="1" x14ac:dyDescent="1.05">
      <c r="A28" s="31" t="s">
        <v>25795</v>
      </c>
      <c r="B28" s="31" t="s">
        <v>24288</v>
      </c>
      <c r="C28" s="31" t="s">
        <v>25796</v>
      </c>
      <c r="D28" s="31" t="s">
        <v>25797</v>
      </c>
      <c r="E28" s="31" t="s">
        <v>688</v>
      </c>
      <c r="F28" s="31" t="s">
        <v>123</v>
      </c>
      <c r="G28" s="31" t="s">
        <v>16287</v>
      </c>
      <c r="H28" s="31" t="s">
        <v>22838</v>
      </c>
      <c r="I28" s="38">
        <v>0.41666666666666669</v>
      </c>
      <c r="J28" s="31" t="s">
        <v>7474</v>
      </c>
      <c r="K28" s="31" t="s">
        <v>105</v>
      </c>
      <c r="L28" s="31" t="s">
        <v>107</v>
      </c>
      <c r="M28" s="31" t="s">
        <v>106</v>
      </c>
      <c r="N28" s="23"/>
      <c r="O28" s="23"/>
      <c r="P28" s="23"/>
      <c r="Q28" s="23"/>
      <c r="R28" s="23"/>
      <c r="S28" s="29">
        <v>22200</v>
      </c>
      <c r="T28" s="517"/>
    </row>
    <row r="29" spans="1:20" ht="50.1" customHeight="1" x14ac:dyDescent="1.05">
      <c r="A29" s="31" t="s">
        <v>25798</v>
      </c>
      <c r="B29" s="31" t="s">
        <v>25799</v>
      </c>
      <c r="C29" s="31" t="s">
        <v>25800</v>
      </c>
      <c r="D29" s="31" t="s">
        <v>25801</v>
      </c>
      <c r="E29" s="31" t="s">
        <v>688</v>
      </c>
      <c r="F29" s="31" t="s">
        <v>123</v>
      </c>
      <c r="G29" s="31" t="s">
        <v>16287</v>
      </c>
      <c r="H29" s="31" t="s">
        <v>22838</v>
      </c>
      <c r="I29" s="38">
        <v>0.41666666666666669</v>
      </c>
      <c r="J29" s="31" t="s">
        <v>7474</v>
      </c>
      <c r="K29" s="31" t="s">
        <v>105</v>
      </c>
      <c r="L29" s="31" t="s">
        <v>107</v>
      </c>
      <c r="M29" s="31" t="s">
        <v>106</v>
      </c>
      <c r="N29" s="23"/>
      <c r="O29" s="23"/>
      <c r="P29" s="23"/>
      <c r="Q29" s="23"/>
      <c r="R29" s="23"/>
      <c r="S29" s="29">
        <v>22200</v>
      </c>
      <c r="T29" s="517"/>
    </row>
    <row r="30" spans="1:20" ht="50.1" customHeight="1" x14ac:dyDescent="1.05">
      <c r="A30" s="31" t="s">
        <v>25802</v>
      </c>
      <c r="B30" s="31" t="s">
        <v>25803</v>
      </c>
      <c r="C30" s="31" t="s">
        <v>25804</v>
      </c>
      <c r="D30" s="31" t="s">
        <v>25805</v>
      </c>
      <c r="E30" s="31" t="s">
        <v>688</v>
      </c>
      <c r="F30" s="31" t="s">
        <v>123</v>
      </c>
      <c r="G30" s="31" t="s">
        <v>16287</v>
      </c>
      <c r="H30" s="31" t="s">
        <v>22838</v>
      </c>
      <c r="I30" s="38">
        <v>0.41666666666666669</v>
      </c>
      <c r="J30" s="31" t="s">
        <v>7474</v>
      </c>
      <c r="K30" s="31" t="s">
        <v>105</v>
      </c>
      <c r="L30" s="31" t="s">
        <v>107</v>
      </c>
      <c r="M30" s="31" t="s">
        <v>106</v>
      </c>
      <c r="N30" s="23"/>
      <c r="O30" s="23"/>
      <c r="P30" s="23"/>
      <c r="Q30" s="23"/>
      <c r="R30" s="23"/>
      <c r="S30" s="29">
        <v>22200</v>
      </c>
      <c r="T30" s="517"/>
    </row>
    <row r="31" spans="1:20" ht="50.1" customHeight="1" x14ac:dyDescent="1.05">
      <c r="A31" s="31" t="s">
        <v>25806</v>
      </c>
      <c r="B31" s="31" t="s">
        <v>19518</v>
      </c>
      <c r="C31" s="31" t="s">
        <v>25807</v>
      </c>
      <c r="D31" s="31" t="s">
        <v>25808</v>
      </c>
      <c r="E31" s="31" t="s">
        <v>688</v>
      </c>
      <c r="F31" s="31" t="s">
        <v>123</v>
      </c>
      <c r="G31" s="31" t="s">
        <v>16287</v>
      </c>
      <c r="H31" s="31" t="s">
        <v>22838</v>
      </c>
      <c r="I31" s="38">
        <v>0.41666666666666669</v>
      </c>
      <c r="J31" s="31" t="s">
        <v>7474</v>
      </c>
      <c r="K31" s="31" t="s">
        <v>105</v>
      </c>
      <c r="L31" s="31" t="s">
        <v>107</v>
      </c>
      <c r="M31" s="31" t="s">
        <v>106</v>
      </c>
      <c r="N31" s="23"/>
      <c r="O31" s="23"/>
      <c r="P31" s="23"/>
      <c r="Q31" s="23"/>
      <c r="R31" s="23"/>
      <c r="S31" s="29">
        <v>22200</v>
      </c>
      <c r="T31" s="517"/>
    </row>
    <row r="32" spans="1:20" ht="50.1" customHeight="1" x14ac:dyDescent="1.05">
      <c r="A32" s="31" t="s">
        <v>25809</v>
      </c>
      <c r="B32" s="31" t="s">
        <v>25810</v>
      </c>
      <c r="C32" s="31" t="s">
        <v>25811</v>
      </c>
      <c r="D32" s="31" t="s">
        <v>25812</v>
      </c>
      <c r="E32" s="31" t="s">
        <v>688</v>
      </c>
      <c r="F32" s="31" t="s">
        <v>123</v>
      </c>
      <c r="G32" s="31" t="s">
        <v>16287</v>
      </c>
      <c r="H32" s="31" t="s">
        <v>22838</v>
      </c>
      <c r="I32" s="38">
        <v>0.41666666666666669</v>
      </c>
      <c r="J32" s="31" t="s">
        <v>7474</v>
      </c>
      <c r="K32" s="31" t="s">
        <v>105</v>
      </c>
      <c r="L32" s="31" t="s">
        <v>107</v>
      </c>
      <c r="M32" s="31" t="s">
        <v>106</v>
      </c>
      <c r="N32" s="23"/>
      <c r="O32" s="23"/>
      <c r="P32" s="23"/>
      <c r="Q32" s="23"/>
      <c r="R32" s="23"/>
      <c r="S32" s="29">
        <v>22200</v>
      </c>
      <c r="T32" s="517"/>
    </row>
    <row r="33" spans="1:20" ht="50.1" customHeight="1" x14ac:dyDescent="1.05">
      <c r="A33" s="31" t="s">
        <v>25813</v>
      </c>
      <c r="B33" s="31" t="s">
        <v>4445</v>
      </c>
      <c r="C33" s="31" t="s">
        <v>25814</v>
      </c>
      <c r="D33" s="31" t="s">
        <v>25815</v>
      </c>
      <c r="E33" s="31" t="s">
        <v>688</v>
      </c>
      <c r="F33" s="31" t="s">
        <v>123</v>
      </c>
      <c r="G33" s="31" t="s">
        <v>16287</v>
      </c>
      <c r="H33" s="31" t="s">
        <v>22838</v>
      </c>
      <c r="I33" s="38">
        <v>0.41666666666666669</v>
      </c>
      <c r="J33" s="31" t="s">
        <v>7474</v>
      </c>
      <c r="K33" s="31" t="s">
        <v>105</v>
      </c>
      <c r="L33" s="31" t="s">
        <v>107</v>
      </c>
      <c r="M33" s="31" t="s">
        <v>106</v>
      </c>
      <c r="N33" s="23"/>
      <c r="O33" s="23"/>
      <c r="P33" s="23"/>
      <c r="Q33" s="23"/>
      <c r="R33" s="23"/>
      <c r="S33" s="29">
        <v>22200</v>
      </c>
      <c r="T33" s="517"/>
    </row>
    <row r="34" spans="1:20" ht="50.1" customHeight="1" x14ac:dyDescent="1.05">
      <c r="A34" s="31" t="s">
        <v>25816</v>
      </c>
      <c r="B34" s="31" t="s">
        <v>21766</v>
      </c>
      <c r="C34" s="31" t="s">
        <v>25817</v>
      </c>
      <c r="D34" s="31" t="s">
        <v>25818</v>
      </c>
      <c r="E34" s="31" t="s">
        <v>688</v>
      </c>
      <c r="F34" s="31" t="s">
        <v>123</v>
      </c>
      <c r="G34" s="31" t="s">
        <v>16287</v>
      </c>
      <c r="H34" s="31" t="s">
        <v>22838</v>
      </c>
      <c r="I34" s="38">
        <v>0.41666666666666669</v>
      </c>
      <c r="J34" s="31" t="s">
        <v>7474</v>
      </c>
      <c r="K34" s="31" t="s">
        <v>105</v>
      </c>
      <c r="L34" s="31" t="s">
        <v>107</v>
      </c>
      <c r="M34" s="31" t="s">
        <v>106</v>
      </c>
      <c r="N34" s="23"/>
      <c r="O34" s="23"/>
      <c r="P34" s="23"/>
      <c r="Q34" s="23"/>
      <c r="R34" s="23"/>
      <c r="S34" s="29">
        <v>22200</v>
      </c>
      <c r="T34" s="517"/>
    </row>
    <row r="35" spans="1:20" ht="50.1" customHeight="1" x14ac:dyDescent="1.05">
      <c r="A35" s="31" t="s">
        <v>25819</v>
      </c>
      <c r="B35" s="31" t="s">
        <v>13675</v>
      </c>
      <c r="C35" s="31" t="s">
        <v>25820</v>
      </c>
      <c r="D35" s="31" t="s">
        <v>25821</v>
      </c>
      <c r="E35" s="31" t="s">
        <v>688</v>
      </c>
      <c r="F35" s="31" t="s">
        <v>123</v>
      </c>
      <c r="G35" s="31" t="s">
        <v>16287</v>
      </c>
      <c r="H35" s="31" t="s">
        <v>22838</v>
      </c>
      <c r="I35" s="38">
        <v>0.41666666666666669</v>
      </c>
      <c r="J35" s="31" t="s">
        <v>7474</v>
      </c>
      <c r="K35" s="31" t="s">
        <v>105</v>
      </c>
      <c r="L35" s="31" t="s">
        <v>107</v>
      </c>
      <c r="M35" s="31" t="s">
        <v>106</v>
      </c>
      <c r="N35" s="23"/>
      <c r="O35" s="23"/>
      <c r="P35" s="23"/>
      <c r="Q35" s="23"/>
      <c r="R35" s="23"/>
      <c r="S35" s="29">
        <v>22200</v>
      </c>
      <c r="T35" s="517"/>
    </row>
    <row r="36" spans="1:20" ht="50.1" customHeight="1" x14ac:dyDescent="1.05">
      <c r="A36" s="31" t="s">
        <v>25822</v>
      </c>
      <c r="B36" s="31" t="s">
        <v>16685</v>
      </c>
      <c r="C36" s="31" t="s">
        <v>25823</v>
      </c>
      <c r="D36" s="31" t="s">
        <v>25824</v>
      </c>
      <c r="E36" s="31" t="s">
        <v>688</v>
      </c>
      <c r="F36" s="31" t="s">
        <v>123</v>
      </c>
      <c r="G36" s="31" t="s">
        <v>16287</v>
      </c>
      <c r="H36" s="31" t="s">
        <v>22838</v>
      </c>
      <c r="I36" s="38">
        <v>0.41666666666666669</v>
      </c>
      <c r="J36" s="31" t="s">
        <v>7474</v>
      </c>
      <c r="K36" s="31" t="s">
        <v>105</v>
      </c>
      <c r="L36" s="31" t="s">
        <v>107</v>
      </c>
      <c r="M36" s="31" t="s">
        <v>106</v>
      </c>
      <c r="N36" s="23"/>
      <c r="O36" s="23"/>
      <c r="P36" s="23"/>
      <c r="Q36" s="23"/>
      <c r="R36" s="23"/>
      <c r="S36" s="29">
        <v>22200</v>
      </c>
      <c r="T36" s="517"/>
    </row>
    <row r="37" spans="1:20" ht="50.1" customHeight="1" x14ac:dyDescent="1.05">
      <c r="A37" s="31" t="s">
        <v>25825</v>
      </c>
      <c r="B37" s="31" t="s">
        <v>25826</v>
      </c>
      <c r="C37" s="31" t="s">
        <v>25827</v>
      </c>
      <c r="D37" s="31" t="s">
        <v>25828</v>
      </c>
      <c r="E37" s="31" t="s">
        <v>688</v>
      </c>
      <c r="F37" s="31" t="s">
        <v>123</v>
      </c>
      <c r="G37" s="31" t="s">
        <v>16287</v>
      </c>
      <c r="H37" s="31" t="s">
        <v>22838</v>
      </c>
      <c r="I37" s="38">
        <v>0.41666666666666669</v>
      </c>
      <c r="J37" s="31" t="s">
        <v>7474</v>
      </c>
      <c r="K37" s="31" t="s">
        <v>105</v>
      </c>
      <c r="L37" s="31" t="s">
        <v>107</v>
      </c>
      <c r="M37" s="31" t="s">
        <v>106</v>
      </c>
      <c r="N37" s="23"/>
      <c r="O37" s="23"/>
      <c r="P37" s="23"/>
      <c r="Q37" s="23"/>
      <c r="R37" s="23"/>
      <c r="S37" s="29">
        <v>22200</v>
      </c>
      <c r="T37" s="517"/>
    </row>
    <row r="38" spans="1:20" ht="50.1" customHeight="1" x14ac:dyDescent="1.05">
      <c r="A38" s="31" t="s">
        <v>25829</v>
      </c>
      <c r="B38" s="31" t="s">
        <v>25830</v>
      </c>
      <c r="C38" s="31" t="s">
        <v>25831</v>
      </c>
      <c r="D38" s="31" t="s">
        <v>25832</v>
      </c>
      <c r="E38" s="31" t="s">
        <v>688</v>
      </c>
      <c r="F38" s="31" t="s">
        <v>123</v>
      </c>
      <c r="G38" s="31" t="s">
        <v>16287</v>
      </c>
      <c r="H38" s="31" t="s">
        <v>22838</v>
      </c>
      <c r="I38" s="38">
        <v>0.41666666666666669</v>
      </c>
      <c r="J38" s="31" t="s">
        <v>7474</v>
      </c>
      <c r="K38" s="31" t="s">
        <v>105</v>
      </c>
      <c r="L38" s="31" t="s">
        <v>107</v>
      </c>
      <c r="M38" s="31" t="s">
        <v>106</v>
      </c>
      <c r="N38" s="23"/>
      <c r="O38" s="23"/>
      <c r="P38" s="23"/>
      <c r="Q38" s="23"/>
      <c r="R38" s="23"/>
      <c r="S38" s="29">
        <v>22200</v>
      </c>
      <c r="T38" s="517"/>
    </row>
    <row r="39" spans="1:20" ht="50.1" customHeight="1" x14ac:dyDescent="1.05">
      <c r="A39" s="31" t="s">
        <v>25833</v>
      </c>
      <c r="B39" s="31" t="s">
        <v>2686</v>
      </c>
      <c r="C39" s="31" t="s">
        <v>25834</v>
      </c>
      <c r="D39" s="31" t="s">
        <v>25835</v>
      </c>
      <c r="E39" s="31" t="s">
        <v>688</v>
      </c>
      <c r="F39" s="31" t="s">
        <v>123</v>
      </c>
      <c r="G39" s="31" t="s">
        <v>16287</v>
      </c>
      <c r="H39" s="31" t="s">
        <v>22838</v>
      </c>
      <c r="I39" s="38">
        <v>0.41666666666666669</v>
      </c>
      <c r="J39" s="31" t="s">
        <v>7474</v>
      </c>
      <c r="K39" s="31" t="s">
        <v>105</v>
      </c>
      <c r="L39" s="31" t="s">
        <v>107</v>
      </c>
      <c r="M39" s="31" t="s">
        <v>106</v>
      </c>
      <c r="N39" s="23"/>
      <c r="O39" s="23"/>
      <c r="P39" s="23"/>
      <c r="Q39" s="23"/>
      <c r="R39" s="23"/>
      <c r="S39" s="29">
        <v>22200</v>
      </c>
      <c r="T39" s="517"/>
    </row>
    <row r="40" spans="1:20" ht="50.1" customHeight="1" x14ac:dyDescent="1.05">
      <c r="A40" s="31" t="s">
        <v>25836</v>
      </c>
      <c r="B40" s="31" t="s">
        <v>25837</v>
      </c>
      <c r="C40" s="31" t="s">
        <v>25838</v>
      </c>
      <c r="D40" s="31" t="s">
        <v>25839</v>
      </c>
      <c r="E40" s="31" t="s">
        <v>688</v>
      </c>
      <c r="F40" s="31" t="s">
        <v>123</v>
      </c>
      <c r="G40" s="31" t="s">
        <v>16287</v>
      </c>
      <c r="H40" s="31" t="s">
        <v>22838</v>
      </c>
      <c r="I40" s="38">
        <v>0.41666666666666669</v>
      </c>
      <c r="J40" s="31" t="s">
        <v>7474</v>
      </c>
      <c r="K40" s="31" t="s">
        <v>105</v>
      </c>
      <c r="L40" s="31" t="s">
        <v>107</v>
      </c>
      <c r="M40" s="31" t="s">
        <v>106</v>
      </c>
      <c r="N40" s="23"/>
      <c r="O40" s="23"/>
      <c r="P40" s="23"/>
      <c r="Q40" s="23"/>
      <c r="R40" s="23"/>
      <c r="S40" s="29">
        <v>22200</v>
      </c>
      <c r="T40" s="517"/>
    </row>
    <row r="41" spans="1:20" ht="50.1" customHeight="1" x14ac:dyDescent="1.05">
      <c r="A41" s="31" t="s">
        <v>25840</v>
      </c>
      <c r="B41" s="31" t="s">
        <v>17510</v>
      </c>
      <c r="C41" s="31" t="s">
        <v>25841</v>
      </c>
      <c r="D41" s="31" t="s">
        <v>25842</v>
      </c>
      <c r="E41" s="31" t="s">
        <v>688</v>
      </c>
      <c r="F41" s="31" t="s">
        <v>123</v>
      </c>
      <c r="G41" s="31" t="s">
        <v>16287</v>
      </c>
      <c r="H41" s="31" t="s">
        <v>22838</v>
      </c>
      <c r="I41" s="38">
        <v>0.41666666666666669</v>
      </c>
      <c r="J41" s="31" t="s">
        <v>7474</v>
      </c>
      <c r="K41" s="31" t="s">
        <v>105</v>
      </c>
      <c r="L41" s="31" t="s">
        <v>107</v>
      </c>
      <c r="M41" s="31" t="s">
        <v>106</v>
      </c>
      <c r="N41" s="23"/>
      <c r="O41" s="23"/>
      <c r="P41" s="23"/>
      <c r="Q41" s="23"/>
      <c r="R41" s="23"/>
      <c r="S41" s="29">
        <v>22200</v>
      </c>
      <c r="T41" s="517"/>
    </row>
    <row r="42" spans="1:20" ht="50.1" customHeight="1" x14ac:dyDescent="1.05">
      <c r="A42" s="452" t="s">
        <v>25843</v>
      </c>
      <c r="B42" s="452" t="s">
        <v>1533</v>
      </c>
      <c r="C42" s="452" t="s">
        <v>25844</v>
      </c>
      <c r="D42" s="452" t="s">
        <v>25845</v>
      </c>
      <c r="E42" s="452" t="s">
        <v>688</v>
      </c>
      <c r="F42" s="452" t="s">
        <v>123</v>
      </c>
      <c r="G42" s="452" t="s">
        <v>16287</v>
      </c>
      <c r="H42" s="452" t="s">
        <v>22838</v>
      </c>
      <c r="I42" s="453">
        <v>0.41666666666666669</v>
      </c>
      <c r="J42" s="452" t="s">
        <v>7474</v>
      </c>
      <c r="K42" s="452" t="s">
        <v>105</v>
      </c>
      <c r="L42" s="452" t="s">
        <v>107</v>
      </c>
      <c r="M42" s="452" t="s">
        <v>106</v>
      </c>
      <c r="N42" s="23"/>
      <c r="O42" s="23"/>
      <c r="P42" s="23"/>
      <c r="Q42" s="23"/>
      <c r="R42" s="23"/>
      <c r="S42" s="29"/>
      <c r="T42" s="517"/>
    </row>
    <row r="43" spans="1:20" ht="50.1" customHeight="1" x14ac:dyDescent="1.05">
      <c r="A43" s="31" t="s">
        <v>25846</v>
      </c>
      <c r="B43" s="31" t="s">
        <v>25847</v>
      </c>
      <c r="C43" s="31" t="s">
        <v>25848</v>
      </c>
      <c r="D43" s="31" t="s">
        <v>25849</v>
      </c>
      <c r="E43" s="31" t="s">
        <v>688</v>
      </c>
      <c r="F43" s="31" t="s">
        <v>123</v>
      </c>
      <c r="G43" s="31" t="s">
        <v>16287</v>
      </c>
      <c r="H43" s="31" t="s">
        <v>22838</v>
      </c>
      <c r="I43" s="38">
        <v>0.41666666666666669</v>
      </c>
      <c r="J43" s="31" t="s">
        <v>7474</v>
      </c>
      <c r="K43" s="31" t="s">
        <v>105</v>
      </c>
      <c r="L43" s="31" t="s">
        <v>107</v>
      </c>
      <c r="M43" s="31" t="s">
        <v>106</v>
      </c>
      <c r="N43" s="23"/>
      <c r="O43" s="23"/>
      <c r="P43" s="23"/>
      <c r="Q43" s="23"/>
      <c r="R43" s="23"/>
      <c r="S43" s="29">
        <v>22200</v>
      </c>
      <c r="T43" s="517"/>
    </row>
    <row r="44" spans="1:20" ht="50.1" customHeight="1" x14ac:dyDescent="1.05">
      <c r="A44" s="31" t="s">
        <v>25850</v>
      </c>
      <c r="B44" s="31" t="s">
        <v>25851</v>
      </c>
      <c r="C44" s="31" t="s">
        <v>25852</v>
      </c>
      <c r="D44" s="31" t="s">
        <v>25853</v>
      </c>
      <c r="E44" s="31" t="s">
        <v>688</v>
      </c>
      <c r="F44" s="31" t="s">
        <v>123</v>
      </c>
      <c r="G44" s="31" t="s">
        <v>16287</v>
      </c>
      <c r="H44" s="31" t="s">
        <v>22838</v>
      </c>
      <c r="I44" s="38">
        <v>0.41666666666666669</v>
      </c>
      <c r="J44" s="31" t="s">
        <v>7474</v>
      </c>
      <c r="K44" s="31" t="s">
        <v>105</v>
      </c>
      <c r="L44" s="31" t="s">
        <v>107</v>
      </c>
      <c r="M44" s="31" t="s">
        <v>106</v>
      </c>
      <c r="N44" s="23"/>
      <c r="O44" s="23"/>
      <c r="P44" s="23"/>
      <c r="Q44" s="23"/>
      <c r="R44" s="23"/>
      <c r="S44" s="29">
        <v>22200</v>
      </c>
      <c r="T44" s="517"/>
    </row>
    <row r="45" spans="1:20" ht="50.1" customHeight="1" x14ac:dyDescent="1.05">
      <c r="A45" s="31" t="s">
        <v>25854</v>
      </c>
      <c r="B45" s="31" t="s">
        <v>10602</v>
      </c>
      <c r="C45" s="31" t="s">
        <v>25855</v>
      </c>
      <c r="D45" s="31" t="s">
        <v>25856</v>
      </c>
      <c r="E45" s="31" t="s">
        <v>688</v>
      </c>
      <c r="F45" s="31" t="s">
        <v>123</v>
      </c>
      <c r="G45" s="31" t="s">
        <v>16287</v>
      </c>
      <c r="H45" s="31" t="s">
        <v>22838</v>
      </c>
      <c r="I45" s="38">
        <v>0.41666666666666669</v>
      </c>
      <c r="J45" s="31" t="s">
        <v>7474</v>
      </c>
      <c r="K45" s="31" t="s">
        <v>105</v>
      </c>
      <c r="L45" s="31" t="s">
        <v>107</v>
      </c>
      <c r="M45" s="31" t="s">
        <v>106</v>
      </c>
      <c r="N45" s="23"/>
      <c r="O45" s="23"/>
      <c r="P45" s="23"/>
      <c r="Q45" s="23"/>
      <c r="R45" s="23"/>
      <c r="S45" s="29">
        <v>22200</v>
      </c>
      <c r="T45" s="517"/>
    </row>
    <row r="46" spans="1:20" ht="50.1" customHeight="1" x14ac:dyDescent="1.05">
      <c r="A46" s="31" t="s">
        <v>25857</v>
      </c>
      <c r="B46" s="31" t="s">
        <v>25858</v>
      </c>
      <c r="C46" s="31" t="s">
        <v>25859</v>
      </c>
      <c r="D46" s="31" t="s">
        <v>25860</v>
      </c>
      <c r="E46" s="31" t="s">
        <v>688</v>
      </c>
      <c r="F46" s="31" t="s">
        <v>123</v>
      </c>
      <c r="G46" s="31" t="s">
        <v>16287</v>
      </c>
      <c r="H46" s="31" t="s">
        <v>22838</v>
      </c>
      <c r="I46" s="38">
        <v>0.41666666666666669</v>
      </c>
      <c r="J46" s="31" t="s">
        <v>7474</v>
      </c>
      <c r="K46" s="31" t="s">
        <v>105</v>
      </c>
      <c r="L46" s="31" t="s">
        <v>107</v>
      </c>
      <c r="M46" s="31" t="s">
        <v>106</v>
      </c>
      <c r="N46" s="23"/>
      <c r="O46" s="23"/>
      <c r="P46" s="23"/>
      <c r="Q46" s="23"/>
      <c r="R46" s="23"/>
      <c r="S46" s="29">
        <v>22200</v>
      </c>
      <c r="T46" s="517"/>
    </row>
    <row r="47" spans="1:20" ht="50.1" customHeight="1" x14ac:dyDescent="1.05">
      <c r="A47" s="31" t="s">
        <v>25861</v>
      </c>
      <c r="B47" s="31" t="s">
        <v>2814</v>
      </c>
      <c r="C47" s="31" t="s">
        <v>25862</v>
      </c>
      <c r="D47" s="31" t="s">
        <v>25863</v>
      </c>
      <c r="E47" s="31" t="s">
        <v>688</v>
      </c>
      <c r="F47" s="31" t="s">
        <v>123</v>
      </c>
      <c r="G47" s="31" t="s">
        <v>16287</v>
      </c>
      <c r="H47" s="31" t="s">
        <v>22838</v>
      </c>
      <c r="I47" s="38">
        <v>0.41666666666666669</v>
      </c>
      <c r="J47" s="31" t="s">
        <v>7474</v>
      </c>
      <c r="K47" s="31" t="s">
        <v>105</v>
      </c>
      <c r="L47" s="31" t="s">
        <v>107</v>
      </c>
      <c r="M47" s="31" t="s">
        <v>106</v>
      </c>
      <c r="N47" s="23"/>
      <c r="O47" s="23"/>
      <c r="P47" s="23"/>
      <c r="Q47" s="23"/>
      <c r="R47" s="23"/>
      <c r="S47" s="29">
        <v>22200</v>
      </c>
      <c r="T47" s="517"/>
    </row>
    <row r="48" spans="1:20" ht="50.1" customHeight="1" x14ac:dyDescent="1.05">
      <c r="A48" s="31" t="s">
        <v>25864</v>
      </c>
      <c r="B48" s="31" t="s">
        <v>12259</v>
      </c>
      <c r="C48" s="31" t="s">
        <v>25865</v>
      </c>
      <c r="D48" s="31" t="s">
        <v>25866</v>
      </c>
      <c r="E48" s="31" t="s">
        <v>688</v>
      </c>
      <c r="F48" s="31" t="s">
        <v>123</v>
      </c>
      <c r="G48" s="31" t="s">
        <v>16287</v>
      </c>
      <c r="H48" s="31" t="s">
        <v>22838</v>
      </c>
      <c r="I48" s="38">
        <v>0.41666666666666669</v>
      </c>
      <c r="J48" s="31" t="s">
        <v>7474</v>
      </c>
      <c r="K48" s="31" t="s">
        <v>105</v>
      </c>
      <c r="L48" s="31" t="s">
        <v>107</v>
      </c>
      <c r="M48" s="31" t="s">
        <v>106</v>
      </c>
      <c r="N48" s="23"/>
      <c r="O48" s="23"/>
      <c r="P48" s="23"/>
      <c r="Q48" s="23"/>
      <c r="R48" s="23"/>
      <c r="S48" s="29">
        <v>22200</v>
      </c>
      <c r="T48" s="517"/>
    </row>
    <row r="49" spans="1:20" ht="50.1" customHeight="1" x14ac:dyDescent="1.05">
      <c r="A49" s="31" t="s">
        <v>25867</v>
      </c>
      <c r="B49" s="31" t="s">
        <v>25868</v>
      </c>
      <c r="C49" s="31" t="s">
        <v>25869</v>
      </c>
      <c r="D49" s="31" t="s">
        <v>25870</v>
      </c>
      <c r="E49" s="31" t="s">
        <v>688</v>
      </c>
      <c r="F49" s="31" t="s">
        <v>123</v>
      </c>
      <c r="G49" s="31" t="s">
        <v>16287</v>
      </c>
      <c r="H49" s="31" t="s">
        <v>22838</v>
      </c>
      <c r="I49" s="38">
        <v>0.41666666666666669</v>
      </c>
      <c r="J49" s="31" t="s">
        <v>7474</v>
      </c>
      <c r="K49" s="31" t="s">
        <v>105</v>
      </c>
      <c r="L49" s="31" t="s">
        <v>107</v>
      </c>
      <c r="M49" s="31" t="s">
        <v>106</v>
      </c>
      <c r="N49" s="23"/>
      <c r="O49" s="23"/>
      <c r="P49" s="23"/>
      <c r="Q49" s="23"/>
      <c r="R49" s="23"/>
      <c r="S49" s="29">
        <v>22200</v>
      </c>
      <c r="T49" s="517"/>
    </row>
    <row r="50" spans="1:20" ht="50.1" customHeight="1" x14ac:dyDescent="1.05">
      <c r="A50" s="31" t="s">
        <v>25871</v>
      </c>
      <c r="B50" s="31" t="s">
        <v>11178</v>
      </c>
      <c r="C50" s="31" t="s">
        <v>25872</v>
      </c>
      <c r="D50" s="31" t="s">
        <v>25873</v>
      </c>
      <c r="E50" s="31" t="s">
        <v>688</v>
      </c>
      <c r="F50" s="31" t="s">
        <v>123</v>
      </c>
      <c r="G50" s="31" t="s">
        <v>16287</v>
      </c>
      <c r="H50" s="31" t="s">
        <v>22838</v>
      </c>
      <c r="I50" s="38">
        <v>0.41666666666666669</v>
      </c>
      <c r="J50" s="31" t="s">
        <v>7474</v>
      </c>
      <c r="K50" s="31" t="s">
        <v>105</v>
      </c>
      <c r="L50" s="31" t="s">
        <v>107</v>
      </c>
      <c r="M50" s="31" t="s">
        <v>106</v>
      </c>
      <c r="N50" s="23"/>
      <c r="O50" s="23"/>
      <c r="P50" s="23"/>
      <c r="Q50" s="23"/>
      <c r="R50" s="23"/>
      <c r="S50" s="29">
        <v>22200</v>
      </c>
      <c r="T50" s="517"/>
    </row>
    <row r="51" spans="1:20" ht="50.1" customHeight="1" x14ac:dyDescent="1.05">
      <c r="A51" s="31" t="s">
        <v>25874</v>
      </c>
      <c r="B51" s="31" t="s">
        <v>5635</v>
      </c>
      <c r="C51" s="31" t="s">
        <v>25875</v>
      </c>
      <c r="D51" s="31" t="s">
        <v>25876</v>
      </c>
      <c r="E51" s="31" t="s">
        <v>688</v>
      </c>
      <c r="F51" s="31" t="s">
        <v>123</v>
      </c>
      <c r="G51" s="31" t="s">
        <v>16287</v>
      </c>
      <c r="H51" s="31" t="s">
        <v>22838</v>
      </c>
      <c r="I51" s="38">
        <v>0.41666666666666669</v>
      </c>
      <c r="J51" s="31" t="s">
        <v>7474</v>
      </c>
      <c r="K51" s="31" t="s">
        <v>105</v>
      </c>
      <c r="L51" s="31" t="s">
        <v>107</v>
      </c>
      <c r="M51" s="31" t="s">
        <v>106</v>
      </c>
      <c r="N51" s="23"/>
      <c r="O51" s="23"/>
      <c r="P51" s="23"/>
      <c r="Q51" s="23"/>
      <c r="R51" s="23"/>
      <c r="S51" s="29">
        <v>22200</v>
      </c>
      <c r="T51" s="517"/>
    </row>
    <row r="52" spans="1:20" ht="50.1" customHeight="1" x14ac:dyDescent="1.05">
      <c r="A52" s="31" t="s">
        <v>25877</v>
      </c>
      <c r="B52" s="31" t="s">
        <v>25878</v>
      </c>
      <c r="C52" s="31" t="s">
        <v>25879</v>
      </c>
      <c r="D52" s="31" t="s">
        <v>25880</v>
      </c>
      <c r="E52" s="31" t="s">
        <v>688</v>
      </c>
      <c r="F52" s="31" t="s">
        <v>123</v>
      </c>
      <c r="G52" s="31" t="s">
        <v>16287</v>
      </c>
      <c r="H52" s="31" t="s">
        <v>22838</v>
      </c>
      <c r="I52" s="38">
        <v>0.41666666666666669</v>
      </c>
      <c r="J52" s="31" t="s">
        <v>7474</v>
      </c>
      <c r="K52" s="31" t="s">
        <v>105</v>
      </c>
      <c r="L52" s="31" t="s">
        <v>107</v>
      </c>
      <c r="M52" s="31" t="s">
        <v>106</v>
      </c>
      <c r="N52" s="23"/>
      <c r="O52" s="23"/>
      <c r="P52" s="23"/>
      <c r="Q52" s="23"/>
      <c r="R52" s="23"/>
      <c r="S52" s="29">
        <v>22200</v>
      </c>
      <c r="T52" s="517"/>
    </row>
    <row r="53" spans="1:20" ht="50.1" customHeight="1" x14ac:dyDescent="1.05">
      <c r="A53" s="31" t="s">
        <v>25881</v>
      </c>
      <c r="B53" s="31" t="s">
        <v>25882</v>
      </c>
      <c r="C53" s="31" t="s">
        <v>25883</v>
      </c>
      <c r="D53" s="31" t="s">
        <v>25884</v>
      </c>
      <c r="E53" s="31" t="s">
        <v>688</v>
      </c>
      <c r="F53" s="31" t="s">
        <v>123</v>
      </c>
      <c r="G53" s="31" t="s">
        <v>16287</v>
      </c>
      <c r="H53" s="31" t="s">
        <v>22838</v>
      </c>
      <c r="I53" s="38">
        <v>0.41666666666666669</v>
      </c>
      <c r="J53" s="31" t="s">
        <v>7474</v>
      </c>
      <c r="K53" s="31" t="s">
        <v>105</v>
      </c>
      <c r="L53" s="31" t="s">
        <v>107</v>
      </c>
      <c r="M53" s="31" t="s">
        <v>106</v>
      </c>
      <c r="N53" s="23"/>
      <c r="O53" s="23"/>
      <c r="P53" s="23"/>
      <c r="Q53" s="23"/>
      <c r="R53" s="23"/>
      <c r="S53" s="29">
        <v>22200</v>
      </c>
      <c r="T53" s="517"/>
    </row>
    <row r="54" spans="1:20" ht="50.1" customHeight="1" x14ac:dyDescent="1.05">
      <c r="A54" s="31" t="s">
        <v>25885</v>
      </c>
      <c r="B54" s="31" t="s">
        <v>1359</v>
      </c>
      <c r="C54" s="31" t="s">
        <v>25886</v>
      </c>
      <c r="D54" s="31" t="s">
        <v>25887</v>
      </c>
      <c r="E54" s="31" t="s">
        <v>688</v>
      </c>
      <c r="F54" s="31" t="s">
        <v>123</v>
      </c>
      <c r="G54" s="31" t="s">
        <v>16287</v>
      </c>
      <c r="H54" s="31" t="s">
        <v>22838</v>
      </c>
      <c r="I54" s="38">
        <v>0.41666666666666669</v>
      </c>
      <c r="J54" s="31" t="s">
        <v>7474</v>
      </c>
      <c r="K54" s="31" t="s">
        <v>105</v>
      </c>
      <c r="L54" s="31" t="s">
        <v>107</v>
      </c>
      <c r="M54" s="31" t="s">
        <v>106</v>
      </c>
      <c r="N54" s="23"/>
      <c r="O54" s="23"/>
      <c r="P54" s="23"/>
      <c r="Q54" s="23"/>
      <c r="R54" s="23"/>
      <c r="S54" s="29">
        <v>22200</v>
      </c>
      <c r="T54" s="517"/>
    </row>
    <row r="55" spans="1:20" ht="50.1" customHeight="1" x14ac:dyDescent="1.05">
      <c r="A55" s="31" t="s">
        <v>25888</v>
      </c>
      <c r="B55" s="31" t="s">
        <v>4604</v>
      </c>
      <c r="C55" s="31" t="s">
        <v>25889</v>
      </c>
      <c r="D55" s="31" t="s">
        <v>25890</v>
      </c>
      <c r="E55" s="31" t="s">
        <v>688</v>
      </c>
      <c r="F55" s="31" t="s">
        <v>123</v>
      </c>
      <c r="G55" s="31" t="s">
        <v>16287</v>
      </c>
      <c r="H55" s="31" t="s">
        <v>22838</v>
      </c>
      <c r="I55" s="38">
        <v>0.41666666666666669</v>
      </c>
      <c r="J55" s="31" t="s">
        <v>7474</v>
      </c>
      <c r="K55" s="31" t="s">
        <v>105</v>
      </c>
      <c r="L55" s="31" t="s">
        <v>107</v>
      </c>
      <c r="M55" s="31" t="s">
        <v>106</v>
      </c>
      <c r="N55" s="23"/>
      <c r="O55" s="23"/>
      <c r="P55" s="23"/>
      <c r="Q55" s="23"/>
      <c r="R55" s="23"/>
      <c r="S55" s="29">
        <v>22200</v>
      </c>
      <c r="T55" s="517"/>
    </row>
    <row r="56" spans="1:20" ht="50.1" customHeight="1" x14ac:dyDescent="1.05">
      <c r="A56" s="31" t="s">
        <v>25891</v>
      </c>
      <c r="B56" s="31" t="s">
        <v>13211</v>
      </c>
      <c r="C56" s="31" t="s">
        <v>25892</v>
      </c>
      <c r="D56" s="31" t="s">
        <v>25893</v>
      </c>
      <c r="E56" s="31" t="s">
        <v>688</v>
      </c>
      <c r="F56" s="31" t="s">
        <v>123</v>
      </c>
      <c r="G56" s="31" t="s">
        <v>16287</v>
      </c>
      <c r="H56" s="31" t="s">
        <v>22838</v>
      </c>
      <c r="I56" s="38">
        <v>0.41666666666666669</v>
      </c>
      <c r="J56" s="31" t="s">
        <v>7474</v>
      </c>
      <c r="K56" s="31" t="s">
        <v>105</v>
      </c>
      <c r="L56" s="31" t="s">
        <v>107</v>
      </c>
      <c r="M56" s="31" t="s">
        <v>106</v>
      </c>
      <c r="N56" s="23"/>
      <c r="O56" s="23"/>
      <c r="P56" s="23"/>
      <c r="Q56" s="23"/>
      <c r="R56" s="23"/>
      <c r="S56" s="29">
        <v>22200</v>
      </c>
      <c r="T56" s="517"/>
    </row>
    <row r="57" spans="1:20" ht="50.1" customHeight="1" x14ac:dyDescent="1.05">
      <c r="A57" s="31" t="s">
        <v>25894</v>
      </c>
      <c r="B57" s="31" t="s">
        <v>23686</v>
      </c>
      <c r="C57" s="31" t="s">
        <v>25895</v>
      </c>
      <c r="D57" s="31" t="s">
        <v>25896</v>
      </c>
      <c r="E57" s="31" t="s">
        <v>688</v>
      </c>
      <c r="F57" s="31" t="s">
        <v>123</v>
      </c>
      <c r="G57" s="31" t="s">
        <v>16287</v>
      </c>
      <c r="H57" s="31" t="s">
        <v>22838</v>
      </c>
      <c r="I57" s="38">
        <v>0.41666666666666669</v>
      </c>
      <c r="J57" s="31" t="s">
        <v>7474</v>
      </c>
      <c r="K57" s="31" t="s">
        <v>105</v>
      </c>
      <c r="L57" s="31" t="s">
        <v>107</v>
      </c>
      <c r="M57" s="31" t="s">
        <v>106</v>
      </c>
      <c r="N57" s="23"/>
      <c r="O57" s="23"/>
      <c r="P57" s="23"/>
      <c r="Q57" s="23"/>
      <c r="R57" s="23"/>
      <c r="S57" s="29">
        <v>22200</v>
      </c>
      <c r="T57" s="517"/>
    </row>
    <row r="58" spans="1:20" ht="50.1" customHeight="1" x14ac:dyDescent="1.05">
      <c r="A58" s="31" t="s">
        <v>25897</v>
      </c>
      <c r="B58" s="31" t="s">
        <v>21501</v>
      </c>
      <c r="C58" s="31" t="s">
        <v>25898</v>
      </c>
      <c r="D58" s="31" t="s">
        <v>25899</v>
      </c>
      <c r="E58" s="31" t="s">
        <v>688</v>
      </c>
      <c r="F58" s="31" t="s">
        <v>123</v>
      </c>
      <c r="G58" s="31" t="s">
        <v>16287</v>
      </c>
      <c r="H58" s="31" t="s">
        <v>22838</v>
      </c>
      <c r="I58" s="38">
        <v>0.41666666666666669</v>
      </c>
      <c r="J58" s="31" t="s">
        <v>7474</v>
      </c>
      <c r="K58" s="31" t="s">
        <v>105</v>
      </c>
      <c r="L58" s="31" t="s">
        <v>107</v>
      </c>
      <c r="M58" s="31" t="s">
        <v>106</v>
      </c>
      <c r="N58" s="23"/>
      <c r="O58" s="23"/>
      <c r="P58" s="23"/>
      <c r="Q58" s="23"/>
      <c r="R58" s="23"/>
      <c r="S58" s="29">
        <v>22200</v>
      </c>
      <c r="T58" s="517"/>
    </row>
    <row r="59" spans="1:20" ht="50.1" customHeight="1" x14ac:dyDescent="1.05">
      <c r="A59" s="31" t="s">
        <v>25900</v>
      </c>
      <c r="B59" s="31" t="s">
        <v>19101</v>
      </c>
      <c r="C59" s="31" t="s">
        <v>25901</v>
      </c>
      <c r="D59" s="31" t="s">
        <v>25902</v>
      </c>
      <c r="E59" s="31" t="s">
        <v>688</v>
      </c>
      <c r="F59" s="31" t="s">
        <v>123</v>
      </c>
      <c r="G59" s="31" t="s">
        <v>16287</v>
      </c>
      <c r="H59" s="31" t="s">
        <v>22838</v>
      </c>
      <c r="I59" s="38">
        <v>0.41666666666666669</v>
      </c>
      <c r="J59" s="31" t="s">
        <v>7474</v>
      </c>
      <c r="K59" s="31" t="s">
        <v>105</v>
      </c>
      <c r="L59" s="31" t="s">
        <v>107</v>
      </c>
      <c r="M59" s="31" t="s">
        <v>106</v>
      </c>
      <c r="N59" s="23"/>
      <c r="O59" s="23"/>
      <c r="P59" s="23"/>
      <c r="Q59" s="23"/>
      <c r="R59" s="23"/>
      <c r="S59" s="29">
        <v>22200</v>
      </c>
      <c r="T59" s="517"/>
    </row>
    <row r="60" spans="1:20" ht="50.1" customHeight="1" x14ac:dyDescent="1.05">
      <c r="A60" s="31" t="s">
        <v>25903</v>
      </c>
      <c r="B60" s="31" t="s">
        <v>25325</v>
      </c>
      <c r="C60" s="31" t="s">
        <v>25904</v>
      </c>
      <c r="D60" s="31" t="s">
        <v>25905</v>
      </c>
      <c r="E60" s="31" t="s">
        <v>688</v>
      </c>
      <c r="F60" s="31" t="s">
        <v>123</v>
      </c>
      <c r="G60" s="31" t="s">
        <v>16287</v>
      </c>
      <c r="H60" s="31" t="s">
        <v>22838</v>
      </c>
      <c r="I60" s="38">
        <v>0.41666666666666669</v>
      </c>
      <c r="J60" s="31" t="s">
        <v>7474</v>
      </c>
      <c r="K60" s="31" t="s">
        <v>105</v>
      </c>
      <c r="L60" s="31" t="s">
        <v>107</v>
      </c>
      <c r="M60" s="31" t="s">
        <v>106</v>
      </c>
      <c r="N60" s="23"/>
      <c r="O60" s="23"/>
      <c r="P60" s="23"/>
      <c r="Q60" s="23"/>
      <c r="R60" s="23"/>
      <c r="S60" s="29">
        <v>22200</v>
      </c>
      <c r="T60" s="517"/>
    </row>
    <row r="61" spans="1:20" ht="50.1" customHeight="1" x14ac:dyDescent="1.05">
      <c r="A61" s="31" t="s">
        <v>25906</v>
      </c>
      <c r="B61" s="31" t="s">
        <v>25907</v>
      </c>
      <c r="C61" s="31" t="s">
        <v>25908</v>
      </c>
      <c r="D61" s="31" t="s">
        <v>25909</v>
      </c>
      <c r="E61" s="31" t="s">
        <v>688</v>
      </c>
      <c r="F61" s="31" t="s">
        <v>123</v>
      </c>
      <c r="G61" s="31" t="s">
        <v>16287</v>
      </c>
      <c r="H61" s="31" t="s">
        <v>22838</v>
      </c>
      <c r="I61" s="38">
        <v>0.41666666666666669</v>
      </c>
      <c r="J61" s="31" t="s">
        <v>7474</v>
      </c>
      <c r="K61" s="31" t="s">
        <v>105</v>
      </c>
      <c r="L61" s="31" t="s">
        <v>107</v>
      </c>
      <c r="M61" s="31" t="s">
        <v>106</v>
      </c>
      <c r="N61" s="23"/>
      <c r="O61" s="23"/>
      <c r="P61" s="23"/>
      <c r="Q61" s="23"/>
      <c r="R61" s="23"/>
      <c r="S61" s="29">
        <v>22200</v>
      </c>
      <c r="T61" s="517"/>
    </row>
    <row r="62" spans="1:20" ht="50.1" customHeight="1" x14ac:dyDescent="1.05">
      <c r="A62" s="31" t="s">
        <v>25910</v>
      </c>
      <c r="B62" s="31" t="s">
        <v>25911</v>
      </c>
      <c r="C62" s="31" t="s">
        <v>25912</v>
      </c>
      <c r="D62" s="31" t="s">
        <v>25913</v>
      </c>
      <c r="E62" s="31" t="s">
        <v>688</v>
      </c>
      <c r="F62" s="31" t="s">
        <v>123</v>
      </c>
      <c r="G62" s="31" t="s">
        <v>16287</v>
      </c>
      <c r="H62" s="31" t="s">
        <v>22838</v>
      </c>
      <c r="I62" s="38">
        <v>0.41666666666666669</v>
      </c>
      <c r="J62" s="31" t="s">
        <v>7474</v>
      </c>
      <c r="K62" s="31" t="s">
        <v>105</v>
      </c>
      <c r="L62" s="31" t="s">
        <v>107</v>
      </c>
      <c r="M62" s="31" t="s">
        <v>106</v>
      </c>
      <c r="N62" s="23"/>
      <c r="O62" s="23"/>
      <c r="P62" s="23"/>
      <c r="Q62" s="23"/>
      <c r="R62" s="23"/>
      <c r="S62" s="29">
        <v>22200</v>
      </c>
      <c r="T62" s="517"/>
    </row>
    <row r="63" spans="1:20" ht="50.1" customHeight="1" x14ac:dyDescent="1.05">
      <c r="A63" s="452" t="s">
        <v>25914</v>
      </c>
      <c r="B63" s="452" t="s">
        <v>25915</v>
      </c>
      <c r="C63" s="452" t="s">
        <v>25916</v>
      </c>
      <c r="D63" s="452" t="s">
        <v>25917</v>
      </c>
      <c r="E63" s="452" t="s">
        <v>688</v>
      </c>
      <c r="F63" s="452" t="s">
        <v>123</v>
      </c>
      <c r="G63" s="452" t="s">
        <v>16287</v>
      </c>
      <c r="H63" s="452" t="s">
        <v>22838</v>
      </c>
      <c r="I63" s="453">
        <v>0.41666666666666669</v>
      </c>
      <c r="J63" s="452" t="s">
        <v>7474</v>
      </c>
      <c r="K63" s="452" t="s">
        <v>105</v>
      </c>
      <c r="L63" s="452" t="s">
        <v>107</v>
      </c>
      <c r="M63" s="452" t="s">
        <v>106</v>
      </c>
      <c r="N63" s="23"/>
      <c r="O63" s="23"/>
      <c r="P63" s="23"/>
      <c r="Q63" s="23"/>
      <c r="R63" s="23"/>
      <c r="S63" s="29"/>
      <c r="T63" s="517"/>
    </row>
    <row r="64" spans="1:20" ht="50.1" customHeight="1" x14ac:dyDescent="1.05">
      <c r="A64" s="31" t="s">
        <v>25918</v>
      </c>
      <c r="B64" s="31" t="s">
        <v>25919</v>
      </c>
      <c r="C64" s="31" t="s">
        <v>25920</v>
      </c>
      <c r="D64" s="31" t="s">
        <v>25921</v>
      </c>
      <c r="E64" s="31" t="s">
        <v>688</v>
      </c>
      <c r="F64" s="31" t="s">
        <v>123</v>
      </c>
      <c r="G64" s="31" t="s">
        <v>16287</v>
      </c>
      <c r="H64" s="31" t="s">
        <v>22838</v>
      </c>
      <c r="I64" s="38">
        <v>0.41666666666666669</v>
      </c>
      <c r="J64" s="31" t="s">
        <v>7474</v>
      </c>
      <c r="K64" s="31" t="s">
        <v>105</v>
      </c>
      <c r="L64" s="31" t="s">
        <v>107</v>
      </c>
      <c r="M64" s="31" t="s">
        <v>106</v>
      </c>
      <c r="N64" s="23"/>
      <c r="O64" s="23"/>
      <c r="P64" s="23"/>
      <c r="Q64" s="23"/>
      <c r="R64" s="23"/>
      <c r="S64" s="29">
        <v>22200</v>
      </c>
      <c r="T64" s="517"/>
    </row>
    <row r="65" spans="1:20" ht="50.1" customHeight="1" x14ac:dyDescent="1.05">
      <c r="A65" s="31" t="s">
        <v>25922</v>
      </c>
      <c r="B65" s="31" t="s">
        <v>25923</v>
      </c>
      <c r="C65" s="31" t="s">
        <v>25924</v>
      </c>
      <c r="D65" s="31" t="s">
        <v>25925</v>
      </c>
      <c r="E65" s="31" t="s">
        <v>688</v>
      </c>
      <c r="F65" s="31" t="s">
        <v>123</v>
      </c>
      <c r="G65" s="31" t="s">
        <v>16287</v>
      </c>
      <c r="H65" s="31" t="s">
        <v>22838</v>
      </c>
      <c r="I65" s="38">
        <v>0.41666666666666669</v>
      </c>
      <c r="J65" s="31" t="s">
        <v>7474</v>
      </c>
      <c r="K65" s="31" t="s">
        <v>105</v>
      </c>
      <c r="L65" s="31" t="s">
        <v>107</v>
      </c>
      <c r="M65" s="31" t="s">
        <v>106</v>
      </c>
      <c r="N65" s="23"/>
      <c r="O65" s="23"/>
      <c r="P65" s="23"/>
      <c r="Q65" s="23"/>
      <c r="R65" s="23"/>
      <c r="S65" s="29">
        <v>22200</v>
      </c>
      <c r="T65" s="517"/>
    </row>
    <row r="66" spans="1:20" ht="50.1" customHeight="1" x14ac:dyDescent="1.05">
      <c r="A66" s="31" t="s">
        <v>25926</v>
      </c>
      <c r="B66" s="31" t="s">
        <v>25927</v>
      </c>
      <c r="C66" s="31" t="s">
        <v>25928</v>
      </c>
      <c r="D66" s="31" t="s">
        <v>25929</v>
      </c>
      <c r="E66" s="31" t="s">
        <v>688</v>
      </c>
      <c r="F66" s="31" t="s">
        <v>123</v>
      </c>
      <c r="G66" s="31" t="s">
        <v>16287</v>
      </c>
      <c r="H66" s="31" t="s">
        <v>22838</v>
      </c>
      <c r="I66" s="38">
        <v>0.41666666666666669</v>
      </c>
      <c r="J66" s="31" t="s">
        <v>7474</v>
      </c>
      <c r="K66" s="31" t="s">
        <v>105</v>
      </c>
      <c r="L66" s="31" t="s">
        <v>107</v>
      </c>
      <c r="M66" s="31" t="s">
        <v>106</v>
      </c>
      <c r="N66" s="23"/>
      <c r="O66" s="23"/>
      <c r="P66" s="23"/>
      <c r="Q66" s="23"/>
      <c r="R66" s="23"/>
      <c r="S66" s="29">
        <v>22200</v>
      </c>
      <c r="T66" s="517"/>
    </row>
    <row r="67" spans="1:20" ht="50.1" customHeight="1" x14ac:dyDescent="1.05">
      <c r="A67" s="31" t="s">
        <v>25930</v>
      </c>
      <c r="B67" s="31" t="s">
        <v>25132</v>
      </c>
      <c r="C67" s="31" t="s">
        <v>25931</v>
      </c>
      <c r="D67" s="31" t="s">
        <v>25932</v>
      </c>
      <c r="E67" s="31" t="s">
        <v>688</v>
      </c>
      <c r="F67" s="31" t="s">
        <v>123</v>
      </c>
      <c r="G67" s="31" t="s">
        <v>16287</v>
      </c>
      <c r="H67" s="31" t="s">
        <v>22838</v>
      </c>
      <c r="I67" s="38">
        <v>0.41666666666666669</v>
      </c>
      <c r="J67" s="31" t="s">
        <v>7474</v>
      </c>
      <c r="K67" s="31" t="s">
        <v>105</v>
      </c>
      <c r="L67" s="31" t="s">
        <v>107</v>
      </c>
      <c r="M67" s="31" t="s">
        <v>106</v>
      </c>
      <c r="N67" s="23"/>
      <c r="O67" s="23"/>
      <c r="P67" s="23"/>
      <c r="Q67" s="23"/>
      <c r="R67" s="23"/>
      <c r="S67" s="29">
        <v>22200</v>
      </c>
      <c r="T67" s="517"/>
    </row>
    <row r="68" spans="1:20" ht="50.1" customHeight="1" x14ac:dyDescent="1.05">
      <c r="A68" s="31" t="s">
        <v>25933</v>
      </c>
      <c r="B68" s="31" t="s">
        <v>4734</v>
      </c>
      <c r="C68" s="31" t="s">
        <v>25934</v>
      </c>
      <c r="D68" s="31" t="s">
        <v>25935</v>
      </c>
      <c r="E68" s="31" t="s">
        <v>688</v>
      </c>
      <c r="F68" s="31" t="s">
        <v>123</v>
      </c>
      <c r="G68" s="31" t="s">
        <v>16287</v>
      </c>
      <c r="H68" s="31" t="s">
        <v>22838</v>
      </c>
      <c r="I68" s="38">
        <v>0.41666666666666669</v>
      </c>
      <c r="J68" s="31" t="s">
        <v>7474</v>
      </c>
      <c r="K68" s="31" t="s">
        <v>105</v>
      </c>
      <c r="L68" s="31" t="s">
        <v>107</v>
      </c>
      <c r="M68" s="31" t="s">
        <v>106</v>
      </c>
      <c r="N68" s="23"/>
      <c r="O68" s="23"/>
      <c r="P68" s="23"/>
      <c r="Q68" s="23"/>
      <c r="R68" s="23"/>
      <c r="S68" s="29">
        <v>22200</v>
      </c>
      <c r="T68" s="517"/>
    </row>
    <row r="69" spans="1:20" ht="50.1" customHeight="1" x14ac:dyDescent="1.05">
      <c r="A69" s="31" t="s">
        <v>25936</v>
      </c>
      <c r="B69" s="31" t="s">
        <v>25937</v>
      </c>
      <c r="C69" s="31" t="s">
        <v>25938</v>
      </c>
      <c r="D69" s="31" t="s">
        <v>25939</v>
      </c>
      <c r="E69" s="31" t="s">
        <v>688</v>
      </c>
      <c r="F69" s="31" t="s">
        <v>123</v>
      </c>
      <c r="G69" s="31" t="s">
        <v>16287</v>
      </c>
      <c r="H69" s="31" t="s">
        <v>22838</v>
      </c>
      <c r="I69" s="38">
        <v>0.41666666666666669</v>
      </c>
      <c r="J69" s="31" t="s">
        <v>7474</v>
      </c>
      <c r="K69" s="31" t="s">
        <v>105</v>
      </c>
      <c r="L69" s="31" t="s">
        <v>107</v>
      </c>
      <c r="M69" s="31" t="s">
        <v>106</v>
      </c>
      <c r="N69" s="23"/>
      <c r="O69" s="23"/>
      <c r="P69" s="23"/>
      <c r="Q69" s="23"/>
      <c r="R69" s="23"/>
      <c r="S69" s="29">
        <v>22200</v>
      </c>
      <c r="T69" s="517"/>
    </row>
    <row r="70" spans="1:20" ht="50.1" customHeight="1" x14ac:dyDescent="1.05">
      <c r="A70" s="31" t="s">
        <v>25940</v>
      </c>
      <c r="B70" s="31" t="s">
        <v>25941</v>
      </c>
      <c r="C70" s="31" t="s">
        <v>25942</v>
      </c>
      <c r="D70" s="31" t="s">
        <v>25943</v>
      </c>
      <c r="E70" s="31" t="s">
        <v>688</v>
      </c>
      <c r="F70" s="31" t="s">
        <v>123</v>
      </c>
      <c r="G70" s="31" t="s">
        <v>16287</v>
      </c>
      <c r="H70" s="31" t="s">
        <v>22838</v>
      </c>
      <c r="I70" s="38">
        <v>0.41666666666666669</v>
      </c>
      <c r="J70" s="31" t="s">
        <v>7474</v>
      </c>
      <c r="K70" s="31" t="s">
        <v>105</v>
      </c>
      <c r="L70" s="31" t="s">
        <v>107</v>
      </c>
      <c r="M70" s="31" t="s">
        <v>106</v>
      </c>
      <c r="N70" s="23"/>
      <c r="O70" s="23"/>
      <c r="P70" s="23"/>
      <c r="Q70" s="23"/>
      <c r="R70" s="23"/>
      <c r="S70" s="29">
        <v>22200</v>
      </c>
      <c r="T70" s="517"/>
    </row>
    <row r="71" spans="1:20" ht="50.1" customHeight="1" x14ac:dyDescent="1.05">
      <c r="A71" s="31" t="s">
        <v>25944</v>
      </c>
      <c r="B71" s="31" t="s">
        <v>25495</v>
      </c>
      <c r="C71" s="31" t="s">
        <v>25945</v>
      </c>
      <c r="D71" s="31" t="s">
        <v>25946</v>
      </c>
      <c r="E71" s="31" t="s">
        <v>688</v>
      </c>
      <c r="F71" s="31" t="s">
        <v>123</v>
      </c>
      <c r="G71" s="31" t="s">
        <v>16287</v>
      </c>
      <c r="H71" s="31" t="s">
        <v>22838</v>
      </c>
      <c r="I71" s="38">
        <v>0.41666666666666669</v>
      </c>
      <c r="J71" s="31" t="s">
        <v>7474</v>
      </c>
      <c r="K71" s="31" t="s">
        <v>105</v>
      </c>
      <c r="L71" s="31" t="s">
        <v>107</v>
      </c>
      <c r="M71" s="31" t="s">
        <v>106</v>
      </c>
      <c r="N71" s="23"/>
      <c r="O71" s="23"/>
      <c r="P71" s="23"/>
      <c r="Q71" s="23"/>
      <c r="R71" s="23"/>
      <c r="S71" s="29">
        <v>22200</v>
      </c>
      <c r="T71" s="517"/>
    </row>
    <row r="72" spans="1:20" ht="50.1" customHeight="1" x14ac:dyDescent="1.05">
      <c r="A72" s="31" t="s">
        <v>25947</v>
      </c>
      <c r="B72" s="31" t="s">
        <v>25948</v>
      </c>
      <c r="C72" s="31" t="s">
        <v>25949</v>
      </c>
      <c r="D72" s="31" t="s">
        <v>25950</v>
      </c>
      <c r="E72" s="31" t="s">
        <v>688</v>
      </c>
      <c r="F72" s="31" t="s">
        <v>123</v>
      </c>
      <c r="G72" s="31" t="s">
        <v>16287</v>
      </c>
      <c r="H72" s="31" t="s">
        <v>22838</v>
      </c>
      <c r="I72" s="38">
        <v>0.41666666666666669</v>
      </c>
      <c r="J72" s="31" t="s">
        <v>7474</v>
      </c>
      <c r="K72" s="31" t="s">
        <v>105</v>
      </c>
      <c r="L72" s="31" t="s">
        <v>107</v>
      </c>
      <c r="M72" s="31" t="s">
        <v>106</v>
      </c>
      <c r="N72" s="23"/>
      <c r="O72" s="23"/>
      <c r="P72" s="23"/>
      <c r="Q72" s="23"/>
      <c r="R72" s="23"/>
      <c r="S72" s="29">
        <v>22200</v>
      </c>
      <c r="T72" s="517"/>
    </row>
    <row r="73" spans="1:20" ht="50.1" customHeight="1" x14ac:dyDescent="1.05">
      <c r="A73" s="31" t="s">
        <v>25951</v>
      </c>
      <c r="B73" s="31" t="s">
        <v>11170</v>
      </c>
      <c r="C73" s="31" t="s">
        <v>25952</v>
      </c>
      <c r="D73" s="31" t="s">
        <v>25953</v>
      </c>
      <c r="E73" s="31" t="s">
        <v>688</v>
      </c>
      <c r="F73" s="31" t="s">
        <v>123</v>
      </c>
      <c r="G73" s="31" t="s">
        <v>16287</v>
      </c>
      <c r="H73" s="31" t="s">
        <v>22838</v>
      </c>
      <c r="I73" s="38">
        <v>0.41666666666666669</v>
      </c>
      <c r="J73" s="31" t="s">
        <v>7474</v>
      </c>
      <c r="K73" s="31" t="s">
        <v>105</v>
      </c>
      <c r="L73" s="31" t="s">
        <v>107</v>
      </c>
      <c r="M73" s="31" t="s">
        <v>106</v>
      </c>
      <c r="N73" s="23"/>
      <c r="O73" s="23"/>
      <c r="P73" s="23"/>
      <c r="Q73" s="23"/>
      <c r="R73" s="23"/>
      <c r="S73" s="29">
        <v>22200</v>
      </c>
      <c r="T73" s="517"/>
    </row>
    <row r="74" spans="1:20" ht="50.1" customHeight="1" x14ac:dyDescent="1.05">
      <c r="A74" s="452" t="s">
        <v>25954</v>
      </c>
      <c r="B74" s="452" t="s">
        <v>25955</v>
      </c>
      <c r="C74" s="452" t="s">
        <v>25956</v>
      </c>
      <c r="D74" s="452" t="s">
        <v>25957</v>
      </c>
      <c r="E74" s="452" t="s">
        <v>688</v>
      </c>
      <c r="F74" s="452" t="s">
        <v>123</v>
      </c>
      <c r="G74" s="452" t="s">
        <v>16287</v>
      </c>
      <c r="H74" s="452" t="s">
        <v>22838</v>
      </c>
      <c r="I74" s="453">
        <v>0.41666666666666669</v>
      </c>
      <c r="J74" s="452" t="s">
        <v>7474</v>
      </c>
      <c r="K74" s="452" t="s">
        <v>105</v>
      </c>
      <c r="L74" s="452" t="s">
        <v>107</v>
      </c>
      <c r="M74" s="452" t="s">
        <v>106</v>
      </c>
      <c r="N74" s="23"/>
      <c r="O74" s="23"/>
      <c r="P74" s="23"/>
      <c r="Q74" s="23"/>
      <c r="R74" s="23"/>
      <c r="S74" s="29"/>
      <c r="T74" s="517"/>
    </row>
    <row r="75" spans="1:20" ht="50.1" customHeight="1" x14ac:dyDescent="1.05">
      <c r="A75" s="31" t="s">
        <v>25958</v>
      </c>
      <c r="B75" s="31" t="s">
        <v>25959</v>
      </c>
      <c r="C75" s="31" t="s">
        <v>25960</v>
      </c>
      <c r="D75" s="31" t="s">
        <v>25961</v>
      </c>
      <c r="E75" s="31" t="s">
        <v>688</v>
      </c>
      <c r="F75" s="31" t="s">
        <v>123</v>
      </c>
      <c r="G75" s="31" t="s">
        <v>16287</v>
      </c>
      <c r="H75" s="31" t="s">
        <v>22838</v>
      </c>
      <c r="I75" s="38">
        <v>0.41666666666666669</v>
      </c>
      <c r="J75" s="31" t="s">
        <v>7474</v>
      </c>
      <c r="K75" s="31" t="s">
        <v>105</v>
      </c>
      <c r="L75" s="31" t="s">
        <v>107</v>
      </c>
      <c r="M75" s="31" t="s">
        <v>106</v>
      </c>
      <c r="N75" s="23"/>
      <c r="O75" s="23"/>
      <c r="P75" s="23"/>
      <c r="Q75" s="23"/>
      <c r="R75" s="23"/>
      <c r="S75" s="29">
        <v>22200</v>
      </c>
      <c r="T75" s="517"/>
    </row>
    <row r="76" spans="1:20" ht="50.1" customHeight="1" x14ac:dyDescent="1.05">
      <c r="A76" s="31" t="s">
        <v>25962</v>
      </c>
      <c r="B76" s="31" t="s">
        <v>10119</v>
      </c>
      <c r="C76" s="31" t="s">
        <v>25963</v>
      </c>
      <c r="D76" s="31" t="s">
        <v>25964</v>
      </c>
      <c r="E76" s="31" t="s">
        <v>688</v>
      </c>
      <c r="F76" s="31" t="s">
        <v>123</v>
      </c>
      <c r="G76" s="31" t="s">
        <v>16287</v>
      </c>
      <c r="H76" s="31" t="s">
        <v>22838</v>
      </c>
      <c r="I76" s="38">
        <v>0.41666666666666669</v>
      </c>
      <c r="J76" s="31" t="s">
        <v>7474</v>
      </c>
      <c r="K76" s="31" t="s">
        <v>105</v>
      </c>
      <c r="L76" s="31" t="s">
        <v>107</v>
      </c>
      <c r="M76" s="31" t="s">
        <v>106</v>
      </c>
      <c r="N76" s="23"/>
      <c r="O76" s="23"/>
      <c r="P76" s="23"/>
      <c r="Q76" s="23"/>
      <c r="R76" s="23"/>
      <c r="S76" s="29">
        <v>22200</v>
      </c>
      <c r="T76" s="517"/>
    </row>
    <row r="77" spans="1:20" ht="50.1" customHeight="1" x14ac:dyDescent="1.05">
      <c r="A77" s="31" t="s">
        <v>25965</v>
      </c>
      <c r="B77" s="31" t="s">
        <v>912</v>
      </c>
      <c r="C77" s="31" t="s">
        <v>25966</v>
      </c>
      <c r="D77" s="31" t="s">
        <v>25967</v>
      </c>
      <c r="E77" s="31" t="s">
        <v>688</v>
      </c>
      <c r="F77" s="31" t="s">
        <v>123</v>
      </c>
      <c r="G77" s="31" t="s">
        <v>16287</v>
      </c>
      <c r="H77" s="31" t="s">
        <v>22838</v>
      </c>
      <c r="I77" s="38">
        <v>0.41666666666666669</v>
      </c>
      <c r="J77" s="31" t="s">
        <v>7474</v>
      </c>
      <c r="K77" s="31" t="s">
        <v>105</v>
      </c>
      <c r="L77" s="31" t="s">
        <v>107</v>
      </c>
      <c r="M77" s="31" t="s">
        <v>106</v>
      </c>
      <c r="N77" s="23"/>
      <c r="O77" s="23"/>
      <c r="P77" s="23"/>
      <c r="Q77" s="23"/>
      <c r="R77" s="23"/>
      <c r="S77" s="29">
        <v>22200</v>
      </c>
      <c r="T77" s="517"/>
    </row>
    <row r="78" spans="1:20" ht="50.1" customHeight="1" x14ac:dyDescent="1.05">
      <c r="A78" s="31" t="s">
        <v>25968</v>
      </c>
      <c r="B78" s="31" t="s">
        <v>25969</v>
      </c>
      <c r="C78" s="31" t="s">
        <v>25970</v>
      </c>
      <c r="D78" s="31" t="s">
        <v>25971</v>
      </c>
      <c r="E78" s="31" t="s">
        <v>688</v>
      </c>
      <c r="F78" s="31" t="s">
        <v>123</v>
      </c>
      <c r="G78" s="31" t="s">
        <v>16287</v>
      </c>
      <c r="H78" s="31" t="s">
        <v>22838</v>
      </c>
      <c r="I78" s="38">
        <v>0.41666666666666669</v>
      </c>
      <c r="J78" s="31" t="s">
        <v>7474</v>
      </c>
      <c r="K78" s="31" t="s">
        <v>105</v>
      </c>
      <c r="L78" s="31" t="s">
        <v>107</v>
      </c>
      <c r="M78" s="31" t="s">
        <v>106</v>
      </c>
      <c r="N78" s="23"/>
      <c r="O78" s="23"/>
      <c r="P78" s="23"/>
      <c r="Q78" s="23"/>
      <c r="R78" s="23"/>
      <c r="S78" s="29">
        <v>22200</v>
      </c>
      <c r="T78" s="517"/>
    </row>
    <row r="79" spans="1:20" ht="50.1" customHeight="1" x14ac:dyDescent="1.05">
      <c r="A79" s="31" t="s">
        <v>25972</v>
      </c>
      <c r="B79" s="31" t="s">
        <v>25973</v>
      </c>
      <c r="C79" s="31" t="s">
        <v>25974</v>
      </c>
      <c r="D79" s="31" t="s">
        <v>25975</v>
      </c>
      <c r="E79" s="31" t="s">
        <v>688</v>
      </c>
      <c r="F79" s="31" t="s">
        <v>123</v>
      </c>
      <c r="G79" s="31" t="s">
        <v>16287</v>
      </c>
      <c r="H79" s="31" t="s">
        <v>22838</v>
      </c>
      <c r="I79" s="38">
        <v>0.41666666666666669</v>
      </c>
      <c r="J79" s="31" t="s">
        <v>7474</v>
      </c>
      <c r="K79" s="31" t="s">
        <v>105</v>
      </c>
      <c r="L79" s="31" t="s">
        <v>107</v>
      </c>
      <c r="M79" s="31" t="s">
        <v>106</v>
      </c>
      <c r="N79" s="23"/>
      <c r="O79" s="23"/>
      <c r="P79" s="23"/>
      <c r="Q79" s="23"/>
      <c r="R79" s="23"/>
      <c r="S79" s="29">
        <v>22200</v>
      </c>
      <c r="T79" s="517"/>
    </row>
    <row r="80" spans="1:20" ht="50.1" customHeight="1" x14ac:dyDescent="1.05">
      <c r="A80" s="31" t="s">
        <v>25976</v>
      </c>
      <c r="B80" s="31" t="s">
        <v>23285</v>
      </c>
      <c r="C80" s="31" t="s">
        <v>25977</v>
      </c>
      <c r="D80" s="31" t="s">
        <v>25978</v>
      </c>
      <c r="E80" s="31" t="s">
        <v>688</v>
      </c>
      <c r="F80" s="31" t="s">
        <v>123</v>
      </c>
      <c r="G80" s="31" t="s">
        <v>16287</v>
      </c>
      <c r="H80" s="31" t="s">
        <v>22838</v>
      </c>
      <c r="I80" s="38">
        <v>0.41666666666666669</v>
      </c>
      <c r="J80" s="31" t="s">
        <v>7474</v>
      </c>
      <c r="K80" s="31" t="s">
        <v>105</v>
      </c>
      <c r="L80" s="31" t="s">
        <v>107</v>
      </c>
      <c r="M80" s="31" t="s">
        <v>106</v>
      </c>
      <c r="N80" s="23"/>
      <c r="O80" s="23"/>
      <c r="P80" s="23"/>
      <c r="Q80" s="23"/>
      <c r="R80" s="23"/>
      <c r="S80" s="29">
        <v>22200</v>
      </c>
      <c r="T80" s="517"/>
    </row>
    <row r="81" spans="1:20" ht="50.1" customHeight="1" x14ac:dyDescent="1.05">
      <c r="A81" s="31" t="s">
        <v>25979</v>
      </c>
      <c r="B81" s="31" t="s">
        <v>25980</v>
      </c>
      <c r="C81" s="31" t="s">
        <v>25981</v>
      </c>
      <c r="D81" s="31" t="s">
        <v>25982</v>
      </c>
      <c r="E81" s="31" t="s">
        <v>688</v>
      </c>
      <c r="F81" s="31" t="s">
        <v>123</v>
      </c>
      <c r="G81" s="31" t="s">
        <v>16287</v>
      </c>
      <c r="H81" s="31" t="s">
        <v>22838</v>
      </c>
      <c r="I81" s="38">
        <v>0.41666666666666669</v>
      </c>
      <c r="J81" s="31" t="s">
        <v>7474</v>
      </c>
      <c r="K81" s="31" t="s">
        <v>105</v>
      </c>
      <c r="L81" s="31" t="s">
        <v>107</v>
      </c>
      <c r="M81" s="31" t="s">
        <v>106</v>
      </c>
      <c r="N81" s="23"/>
      <c r="O81" s="23"/>
      <c r="P81" s="23"/>
      <c r="Q81" s="23"/>
      <c r="R81" s="23"/>
      <c r="S81" s="29">
        <v>22200</v>
      </c>
      <c r="T81" s="517"/>
    </row>
    <row r="82" spans="1:20" ht="50.1" customHeight="1" x14ac:dyDescent="1.05">
      <c r="A82" s="31" t="s">
        <v>25983</v>
      </c>
      <c r="B82" s="31" t="s">
        <v>9643</v>
      </c>
      <c r="C82" s="31" t="s">
        <v>25984</v>
      </c>
      <c r="D82" s="31" t="s">
        <v>25985</v>
      </c>
      <c r="E82" s="31" t="s">
        <v>688</v>
      </c>
      <c r="F82" s="31" t="s">
        <v>123</v>
      </c>
      <c r="G82" s="31" t="s">
        <v>16287</v>
      </c>
      <c r="H82" s="31" t="s">
        <v>22838</v>
      </c>
      <c r="I82" s="38">
        <v>0.41666666666666669</v>
      </c>
      <c r="J82" s="31" t="s">
        <v>7474</v>
      </c>
      <c r="K82" s="31" t="s">
        <v>105</v>
      </c>
      <c r="L82" s="31" t="s">
        <v>107</v>
      </c>
      <c r="M82" s="31" t="s">
        <v>106</v>
      </c>
      <c r="N82" s="23"/>
      <c r="O82" s="23"/>
      <c r="P82" s="23"/>
      <c r="Q82" s="23"/>
      <c r="R82" s="23"/>
      <c r="S82" s="29">
        <v>22200</v>
      </c>
      <c r="T82" s="517"/>
    </row>
    <row r="83" spans="1:20" ht="50.1" customHeight="1" x14ac:dyDescent="1.05">
      <c r="A83" s="31" t="s">
        <v>25986</v>
      </c>
      <c r="B83" s="31" t="s">
        <v>25987</v>
      </c>
      <c r="C83" s="31" t="s">
        <v>25988</v>
      </c>
      <c r="D83" s="31" t="s">
        <v>25989</v>
      </c>
      <c r="E83" s="31" t="s">
        <v>688</v>
      </c>
      <c r="F83" s="31" t="s">
        <v>123</v>
      </c>
      <c r="G83" s="31" t="s">
        <v>16287</v>
      </c>
      <c r="H83" s="31" t="s">
        <v>22838</v>
      </c>
      <c r="I83" s="38">
        <v>0.41666666666666669</v>
      </c>
      <c r="J83" s="31" t="s">
        <v>7474</v>
      </c>
      <c r="K83" s="31" t="s">
        <v>105</v>
      </c>
      <c r="L83" s="31" t="s">
        <v>107</v>
      </c>
      <c r="M83" s="31" t="s">
        <v>106</v>
      </c>
      <c r="N83" s="23"/>
      <c r="O83" s="23"/>
      <c r="P83" s="23"/>
      <c r="Q83" s="23"/>
      <c r="R83" s="23"/>
      <c r="S83" s="29">
        <v>22200</v>
      </c>
      <c r="T83" s="517"/>
    </row>
    <row r="84" spans="1:20" ht="50.1" customHeight="1" x14ac:dyDescent="1.05">
      <c r="A84" s="31" t="s">
        <v>25990</v>
      </c>
      <c r="B84" s="31" t="s">
        <v>8168</v>
      </c>
      <c r="C84" s="31" t="s">
        <v>25991</v>
      </c>
      <c r="D84" s="31" t="s">
        <v>25992</v>
      </c>
      <c r="E84" s="31" t="s">
        <v>688</v>
      </c>
      <c r="F84" s="31" t="s">
        <v>123</v>
      </c>
      <c r="G84" s="31" t="s">
        <v>16287</v>
      </c>
      <c r="H84" s="31" t="s">
        <v>22838</v>
      </c>
      <c r="I84" s="38">
        <v>0.41666666666666669</v>
      </c>
      <c r="J84" s="31" t="s">
        <v>7474</v>
      </c>
      <c r="K84" s="31" t="s">
        <v>105</v>
      </c>
      <c r="L84" s="31" t="s">
        <v>107</v>
      </c>
      <c r="M84" s="31" t="s">
        <v>106</v>
      </c>
      <c r="N84" s="23"/>
      <c r="O84" s="23"/>
      <c r="P84" s="23"/>
      <c r="Q84" s="23"/>
      <c r="R84" s="23"/>
      <c r="S84" s="29">
        <v>22200</v>
      </c>
      <c r="T84" s="517"/>
    </row>
    <row r="85" spans="1:20" ht="50.1" customHeight="1" x14ac:dyDescent="1.05">
      <c r="A85" s="31" t="s">
        <v>25993</v>
      </c>
      <c r="B85" s="31" t="s">
        <v>25994</v>
      </c>
      <c r="C85" s="31" t="s">
        <v>25995</v>
      </c>
      <c r="D85" s="31" t="s">
        <v>25996</v>
      </c>
      <c r="E85" s="31" t="s">
        <v>688</v>
      </c>
      <c r="F85" s="31" t="s">
        <v>123</v>
      </c>
      <c r="G85" s="31" t="s">
        <v>16287</v>
      </c>
      <c r="H85" s="31" t="s">
        <v>22838</v>
      </c>
      <c r="I85" s="38">
        <v>0.41666666666666669</v>
      </c>
      <c r="J85" s="31" t="s">
        <v>7474</v>
      </c>
      <c r="K85" s="31" t="s">
        <v>105</v>
      </c>
      <c r="L85" s="31" t="s">
        <v>107</v>
      </c>
      <c r="M85" s="31" t="s">
        <v>106</v>
      </c>
      <c r="N85" s="23"/>
      <c r="O85" s="23"/>
      <c r="P85" s="23"/>
      <c r="Q85" s="23"/>
      <c r="R85" s="23"/>
      <c r="S85" s="29">
        <v>22200</v>
      </c>
      <c r="T85" s="517"/>
    </row>
    <row r="86" spans="1:20" ht="50.1" customHeight="1" x14ac:dyDescent="1.05">
      <c r="A86" s="31" t="s">
        <v>25997</v>
      </c>
      <c r="B86" s="31" t="s">
        <v>12150</v>
      </c>
      <c r="C86" s="31" t="s">
        <v>25998</v>
      </c>
      <c r="D86" s="31" t="s">
        <v>25999</v>
      </c>
      <c r="E86" s="31" t="s">
        <v>688</v>
      </c>
      <c r="F86" s="31" t="s">
        <v>123</v>
      </c>
      <c r="G86" s="31" t="s">
        <v>16287</v>
      </c>
      <c r="H86" s="31" t="s">
        <v>22838</v>
      </c>
      <c r="I86" s="38">
        <v>0.41666666666666669</v>
      </c>
      <c r="J86" s="31" t="s">
        <v>7474</v>
      </c>
      <c r="K86" s="31" t="s">
        <v>105</v>
      </c>
      <c r="L86" s="31" t="s">
        <v>107</v>
      </c>
      <c r="M86" s="31" t="s">
        <v>106</v>
      </c>
      <c r="N86" s="23"/>
      <c r="O86" s="23"/>
      <c r="P86" s="23"/>
      <c r="Q86" s="23"/>
      <c r="R86" s="23"/>
      <c r="S86" s="29">
        <v>22200</v>
      </c>
      <c r="T86" s="517"/>
    </row>
    <row r="87" spans="1:20" ht="50.1" customHeight="1" x14ac:dyDescent="1.05">
      <c r="A87" s="31" t="s">
        <v>26000</v>
      </c>
      <c r="B87" s="31" t="s">
        <v>8361</v>
      </c>
      <c r="C87" s="31" t="s">
        <v>26001</v>
      </c>
      <c r="D87" s="31" t="s">
        <v>26002</v>
      </c>
      <c r="E87" s="31" t="s">
        <v>688</v>
      </c>
      <c r="F87" s="31" t="s">
        <v>123</v>
      </c>
      <c r="G87" s="31" t="s">
        <v>16287</v>
      </c>
      <c r="H87" s="31" t="s">
        <v>22838</v>
      </c>
      <c r="I87" s="38">
        <v>0.41666666666666669</v>
      </c>
      <c r="J87" s="31" t="s">
        <v>7474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23"/>
      <c r="R87" s="23"/>
      <c r="S87" s="29">
        <v>22200</v>
      </c>
      <c r="T87" s="517"/>
    </row>
    <row r="88" spans="1:20" ht="50.1" customHeight="1" x14ac:dyDescent="1.05">
      <c r="A88" s="31" t="s">
        <v>26003</v>
      </c>
      <c r="B88" s="31" t="s">
        <v>26004</v>
      </c>
      <c r="C88" s="31" t="s">
        <v>26005</v>
      </c>
      <c r="D88" s="31" t="s">
        <v>26006</v>
      </c>
      <c r="E88" s="31" t="s">
        <v>688</v>
      </c>
      <c r="F88" s="31" t="s">
        <v>123</v>
      </c>
      <c r="G88" s="31" t="s">
        <v>16287</v>
      </c>
      <c r="H88" s="31" t="s">
        <v>22838</v>
      </c>
      <c r="I88" s="38">
        <v>0.41666666666666669</v>
      </c>
      <c r="J88" s="31" t="s">
        <v>7474</v>
      </c>
      <c r="K88" s="31" t="s">
        <v>105</v>
      </c>
      <c r="L88" s="31" t="s">
        <v>107</v>
      </c>
      <c r="M88" s="31" t="s">
        <v>106</v>
      </c>
      <c r="N88" s="23"/>
      <c r="O88" s="23"/>
      <c r="P88" s="23"/>
      <c r="Q88" s="23"/>
      <c r="R88" s="23"/>
      <c r="S88" s="29">
        <v>22200</v>
      </c>
      <c r="T88" s="517"/>
    </row>
    <row r="89" spans="1:20" ht="50.1" customHeight="1" x14ac:dyDescent="1.05">
      <c r="A89" s="31" t="s">
        <v>26007</v>
      </c>
      <c r="B89" s="31" t="s">
        <v>11713</v>
      </c>
      <c r="C89" s="31" t="s">
        <v>26008</v>
      </c>
      <c r="D89" s="31" t="s">
        <v>26009</v>
      </c>
      <c r="E89" s="31" t="s">
        <v>688</v>
      </c>
      <c r="F89" s="31" t="s">
        <v>123</v>
      </c>
      <c r="G89" s="31" t="s">
        <v>16287</v>
      </c>
      <c r="H89" s="31" t="s">
        <v>22838</v>
      </c>
      <c r="I89" s="38">
        <v>0.41666666666666669</v>
      </c>
      <c r="J89" s="31" t="s">
        <v>7474</v>
      </c>
      <c r="K89" s="31" t="s">
        <v>105</v>
      </c>
      <c r="L89" s="31" t="s">
        <v>107</v>
      </c>
      <c r="M89" s="31" t="s">
        <v>106</v>
      </c>
      <c r="N89" s="23"/>
      <c r="O89" s="23"/>
      <c r="P89" s="23"/>
      <c r="Q89" s="23"/>
      <c r="R89" s="23"/>
      <c r="S89" s="29">
        <v>22200</v>
      </c>
      <c r="T89" s="517"/>
    </row>
    <row r="90" spans="1:20" ht="50.1" customHeight="1" x14ac:dyDescent="1.05">
      <c r="A90" s="31" t="s">
        <v>26010</v>
      </c>
      <c r="B90" s="31" t="s">
        <v>26011</v>
      </c>
      <c r="C90" s="31" t="s">
        <v>26012</v>
      </c>
      <c r="D90" s="31" t="s">
        <v>26013</v>
      </c>
      <c r="E90" s="31" t="s">
        <v>688</v>
      </c>
      <c r="F90" s="31" t="s">
        <v>123</v>
      </c>
      <c r="G90" s="31" t="s">
        <v>16287</v>
      </c>
      <c r="H90" s="31" t="s">
        <v>22838</v>
      </c>
      <c r="I90" s="38">
        <v>0.41666666666666669</v>
      </c>
      <c r="J90" s="31" t="s">
        <v>7474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23"/>
      <c r="R90" s="23"/>
      <c r="S90" s="29">
        <v>22200</v>
      </c>
      <c r="T90" s="517"/>
    </row>
    <row r="91" spans="1:20" ht="50.1" customHeight="1" x14ac:dyDescent="1.05">
      <c r="A91" s="31" t="s">
        <v>26014</v>
      </c>
      <c r="B91" s="31" t="s">
        <v>26015</v>
      </c>
      <c r="C91" s="31" t="s">
        <v>26016</v>
      </c>
      <c r="D91" s="31" t="s">
        <v>26017</v>
      </c>
      <c r="E91" s="31" t="s">
        <v>688</v>
      </c>
      <c r="F91" s="31" t="s">
        <v>123</v>
      </c>
      <c r="G91" s="31" t="s">
        <v>16287</v>
      </c>
      <c r="H91" s="31" t="s">
        <v>22838</v>
      </c>
      <c r="I91" s="38">
        <v>0.41666666666666669</v>
      </c>
      <c r="J91" s="31" t="s">
        <v>7474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23"/>
      <c r="R91" s="23"/>
      <c r="S91" s="29">
        <v>22200</v>
      </c>
      <c r="T91" s="517"/>
    </row>
    <row r="92" spans="1:20" ht="50.1" customHeight="1" x14ac:dyDescent="1.05">
      <c r="A92" s="31" t="s">
        <v>26018</v>
      </c>
      <c r="B92" s="31" t="s">
        <v>16731</v>
      </c>
      <c r="C92" s="31" t="s">
        <v>26019</v>
      </c>
      <c r="D92" s="31" t="s">
        <v>26020</v>
      </c>
      <c r="E92" s="31" t="s">
        <v>688</v>
      </c>
      <c r="F92" s="31" t="s">
        <v>123</v>
      </c>
      <c r="G92" s="31" t="s">
        <v>16287</v>
      </c>
      <c r="H92" s="31" t="s">
        <v>22838</v>
      </c>
      <c r="I92" s="38">
        <v>0.41666666666666669</v>
      </c>
      <c r="J92" s="31" t="s">
        <v>7474</v>
      </c>
      <c r="K92" s="31" t="s">
        <v>105</v>
      </c>
      <c r="L92" s="31" t="s">
        <v>107</v>
      </c>
      <c r="M92" s="31" t="s">
        <v>106</v>
      </c>
      <c r="N92" s="23"/>
      <c r="O92" s="23"/>
      <c r="P92" s="23"/>
      <c r="Q92" s="23"/>
      <c r="R92" s="23"/>
      <c r="S92" s="29">
        <v>22200</v>
      </c>
      <c r="T92" s="517"/>
    </row>
    <row r="93" spans="1:20" ht="50.1" customHeight="1" x14ac:dyDescent="1.05">
      <c r="A93" s="31" t="s">
        <v>26021</v>
      </c>
      <c r="B93" s="31" t="s">
        <v>1409</v>
      </c>
      <c r="C93" s="31" t="s">
        <v>26022</v>
      </c>
      <c r="D93" s="31" t="s">
        <v>26023</v>
      </c>
      <c r="E93" s="31" t="s">
        <v>688</v>
      </c>
      <c r="F93" s="31" t="s">
        <v>123</v>
      </c>
      <c r="G93" s="31" t="s">
        <v>16287</v>
      </c>
      <c r="H93" s="31" t="s">
        <v>22838</v>
      </c>
      <c r="I93" s="38">
        <v>0.41666666666666669</v>
      </c>
      <c r="J93" s="31" t="s">
        <v>7474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23"/>
      <c r="R93" s="23"/>
      <c r="S93" s="29">
        <v>22200</v>
      </c>
      <c r="T93" s="517"/>
    </row>
    <row r="94" spans="1:20" ht="50.1" customHeight="1" x14ac:dyDescent="1.05">
      <c r="A94" s="31" t="s">
        <v>26024</v>
      </c>
      <c r="B94" s="31" t="s">
        <v>10665</v>
      </c>
      <c r="C94" s="31" t="s">
        <v>26025</v>
      </c>
      <c r="D94" s="31" t="s">
        <v>26026</v>
      </c>
      <c r="E94" s="31" t="s">
        <v>688</v>
      </c>
      <c r="F94" s="31" t="s">
        <v>123</v>
      </c>
      <c r="G94" s="31" t="s">
        <v>16287</v>
      </c>
      <c r="H94" s="31" t="s">
        <v>22838</v>
      </c>
      <c r="I94" s="38">
        <v>0.41666666666666669</v>
      </c>
      <c r="J94" s="31" t="s">
        <v>7474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23"/>
      <c r="R94" s="23"/>
      <c r="S94" s="29">
        <v>22200</v>
      </c>
      <c r="T94" s="517"/>
    </row>
    <row r="95" spans="1:20" ht="50.1" customHeight="1" x14ac:dyDescent="1.05">
      <c r="A95" s="31" t="s">
        <v>26027</v>
      </c>
      <c r="B95" s="31" t="s">
        <v>23366</v>
      </c>
      <c r="C95" s="31" t="s">
        <v>26028</v>
      </c>
      <c r="D95" s="31" t="s">
        <v>26029</v>
      </c>
      <c r="E95" s="31" t="s">
        <v>688</v>
      </c>
      <c r="F95" s="31" t="s">
        <v>123</v>
      </c>
      <c r="G95" s="31" t="s">
        <v>16287</v>
      </c>
      <c r="H95" s="31" t="s">
        <v>22838</v>
      </c>
      <c r="I95" s="38">
        <v>0.41666666666666669</v>
      </c>
      <c r="J95" s="31" t="s">
        <v>7474</v>
      </c>
      <c r="K95" s="31" t="s">
        <v>105</v>
      </c>
      <c r="L95" s="31" t="s">
        <v>107</v>
      </c>
      <c r="M95" s="31" t="s">
        <v>106</v>
      </c>
      <c r="N95" s="23"/>
      <c r="O95" s="23"/>
      <c r="P95" s="23"/>
      <c r="Q95" s="23"/>
      <c r="R95" s="23"/>
      <c r="S95" s="29">
        <v>22200</v>
      </c>
      <c r="T95" s="517"/>
    </row>
    <row r="96" spans="1:20" ht="50.1" customHeight="1" x14ac:dyDescent="1.05">
      <c r="A96" s="31" t="s">
        <v>26030</v>
      </c>
      <c r="B96" s="31" t="s">
        <v>18158</v>
      </c>
      <c r="C96" s="31" t="s">
        <v>26031</v>
      </c>
      <c r="D96" s="31" t="s">
        <v>26032</v>
      </c>
      <c r="E96" s="31" t="s">
        <v>688</v>
      </c>
      <c r="F96" s="31" t="s">
        <v>123</v>
      </c>
      <c r="G96" s="31" t="s">
        <v>16287</v>
      </c>
      <c r="H96" s="31" t="s">
        <v>22838</v>
      </c>
      <c r="I96" s="38">
        <v>0.41666666666666669</v>
      </c>
      <c r="J96" s="31" t="s">
        <v>7474</v>
      </c>
      <c r="K96" s="31" t="s">
        <v>105</v>
      </c>
      <c r="L96" s="31" t="s">
        <v>107</v>
      </c>
      <c r="M96" s="31" t="s">
        <v>106</v>
      </c>
      <c r="N96" s="23"/>
      <c r="O96" s="23"/>
      <c r="P96" s="23"/>
      <c r="Q96" s="23"/>
      <c r="R96" s="23"/>
      <c r="S96" s="29">
        <v>22200</v>
      </c>
      <c r="T96" s="517"/>
    </row>
    <row r="97" spans="1:20" ht="50.1" customHeight="1" x14ac:dyDescent="1.05">
      <c r="A97" s="31" t="s">
        <v>26033</v>
      </c>
      <c r="B97" s="31" t="s">
        <v>23004</v>
      </c>
      <c r="C97" s="31" t="s">
        <v>26034</v>
      </c>
      <c r="D97" s="31" t="s">
        <v>26035</v>
      </c>
      <c r="E97" s="31" t="s">
        <v>688</v>
      </c>
      <c r="F97" s="31" t="s">
        <v>123</v>
      </c>
      <c r="G97" s="31" t="s">
        <v>16287</v>
      </c>
      <c r="H97" s="31" t="s">
        <v>22838</v>
      </c>
      <c r="I97" s="38">
        <v>0.41666666666666669</v>
      </c>
      <c r="J97" s="31" t="s">
        <v>7474</v>
      </c>
      <c r="K97" s="31" t="s">
        <v>105</v>
      </c>
      <c r="L97" s="31" t="s">
        <v>107</v>
      </c>
      <c r="M97" s="31" t="s">
        <v>106</v>
      </c>
      <c r="N97" s="23"/>
      <c r="O97" s="23"/>
      <c r="P97" s="23"/>
      <c r="Q97" s="23"/>
      <c r="R97" s="23"/>
      <c r="S97" s="29">
        <v>22200</v>
      </c>
      <c r="T97" s="517"/>
    </row>
    <row r="98" spans="1:20" ht="50.1" customHeight="1" x14ac:dyDescent="1.05">
      <c r="A98" s="31" t="s">
        <v>26036</v>
      </c>
      <c r="B98" s="31" t="s">
        <v>26037</v>
      </c>
      <c r="C98" s="31" t="s">
        <v>26038</v>
      </c>
      <c r="D98" s="31" t="s">
        <v>26039</v>
      </c>
      <c r="E98" s="31" t="s">
        <v>688</v>
      </c>
      <c r="F98" s="31" t="s">
        <v>123</v>
      </c>
      <c r="G98" s="31" t="s">
        <v>16287</v>
      </c>
      <c r="H98" s="31" t="s">
        <v>22838</v>
      </c>
      <c r="I98" s="38">
        <v>0.41666666666666669</v>
      </c>
      <c r="J98" s="31" t="s">
        <v>7474</v>
      </c>
      <c r="K98" s="31" t="s">
        <v>105</v>
      </c>
      <c r="L98" s="31" t="s">
        <v>107</v>
      </c>
      <c r="M98" s="31" t="s">
        <v>106</v>
      </c>
      <c r="N98" s="23"/>
      <c r="O98" s="23"/>
      <c r="P98" s="23"/>
      <c r="Q98" s="23"/>
      <c r="R98" s="23"/>
      <c r="S98" s="29">
        <v>22200</v>
      </c>
      <c r="T98" s="517"/>
    </row>
    <row r="99" spans="1:20" ht="50.1" customHeight="1" x14ac:dyDescent="1.05">
      <c r="A99" s="31" t="s">
        <v>26040</v>
      </c>
      <c r="B99" s="31" t="s">
        <v>23392</v>
      </c>
      <c r="C99" s="31" t="s">
        <v>26041</v>
      </c>
      <c r="D99" s="31" t="s">
        <v>26042</v>
      </c>
      <c r="E99" s="31" t="s">
        <v>688</v>
      </c>
      <c r="F99" s="31" t="s">
        <v>123</v>
      </c>
      <c r="G99" s="31" t="s">
        <v>16287</v>
      </c>
      <c r="H99" s="31" t="s">
        <v>22838</v>
      </c>
      <c r="I99" s="38">
        <v>0.41666666666666669</v>
      </c>
      <c r="J99" s="31" t="s">
        <v>7474</v>
      </c>
      <c r="K99" s="31" t="s">
        <v>105</v>
      </c>
      <c r="L99" s="31" t="s">
        <v>107</v>
      </c>
      <c r="M99" s="31" t="s">
        <v>106</v>
      </c>
      <c r="N99" s="23"/>
      <c r="O99" s="23"/>
      <c r="P99" s="23"/>
      <c r="Q99" s="23"/>
      <c r="R99" s="23"/>
      <c r="S99" s="29">
        <v>22200</v>
      </c>
      <c r="T99" s="517"/>
    </row>
    <row r="100" spans="1:20" ht="50.1" customHeight="1" x14ac:dyDescent="1.05">
      <c r="A100" s="31" t="s">
        <v>26043</v>
      </c>
      <c r="B100" s="31" t="s">
        <v>23091</v>
      </c>
      <c r="C100" s="31" t="s">
        <v>26044</v>
      </c>
      <c r="D100" s="31" t="s">
        <v>26045</v>
      </c>
      <c r="E100" s="31" t="s">
        <v>688</v>
      </c>
      <c r="F100" s="31" t="s">
        <v>123</v>
      </c>
      <c r="G100" s="31" t="s">
        <v>16287</v>
      </c>
      <c r="H100" s="31" t="s">
        <v>22838</v>
      </c>
      <c r="I100" s="38">
        <v>0.41666666666666669</v>
      </c>
      <c r="J100" s="31" t="s">
        <v>7474</v>
      </c>
      <c r="K100" s="31" t="s">
        <v>105</v>
      </c>
      <c r="L100" s="31" t="s">
        <v>107</v>
      </c>
      <c r="M100" s="31" t="s">
        <v>106</v>
      </c>
      <c r="N100" s="23"/>
      <c r="O100" s="23"/>
      <c r="P100" s="23"/>
      <c r="Q100" s="23"/>
      <c r="R100" s="23"/>
      <c r="S100" s="29">
        <v>22200</v>
      </c>
      <c r="T100" s="517"/>
    </row>
    <row r="101" spans="1:20" ht="50.1" customHeight="1" x14ac:dyDescent="1.05">
      <c r="A101" s="31" t="s">
        <v>26046</v>
      </c>
      <c r="B101" s="31" t="s">
        <v>26047</v>
      </c>
      <c r="C101" s="31" t="s">
        <v>26048</v>
      </c>
      <c r="D101" s="31" t="s">
        <v>26049</v>
      </c>
      <c r="E101" s="31" t="s">
        <v>688</v>
      </c>
      <c r="F101" s="31" t="s">
        <v>123</v>
      </c>
      <c r="G101" s="31" t="s">
        <v>16287</v>
      </c>
      <c r="H101" s="31" t="s">
        <v>22838</v>
      </c>
      <c r="I101" s="38">
        <v>0.41666666666666669</v>
      </c>
      <c r="J101" s="31" t="s">
        <v>7474</v>
      </c>
      <c r="K101" s="31" t="s">
        <v>105</v>
      </c>
      <c r="L101" s="31" t="s">
        <v>107</v>
      </c>
      <c r="M101" s="31" t="s">
        <v>106</v>
      </c>
      <c r="N101" s="23"/>
      <c r="O101" s="23"/>
      <c r="P101" s="23"/>
      <c r="Q101" s="23"/>
      <c r="R101" s="23"/>
      <c r="S101" s="29">
        <v>22200</v>
      </c>
      <c r="T101" s="517"/>
    </row>
    <row r="102" spans="1:20" ht="50.1" customHeight="1" x14ac:dyDescent="1.05">
      <c r="A102" s="31" t="s">
        <v>26050</v>
      </c>
      <c r="B102" s="31" t="s">
        <v>16413</v>
      </c>
      <c r="C102" s="31" t="s">
        <v>26051</v>
      </c>
      <c r="D102" s="31" t="s">
        <v>26052</v>
      </c>
      <c r="E102" s="31" t="s">
        <v>688</v>
      </c>
      <c r="F102" s="31" t="s">
        <v>123</v>
      </c>
      <c r="G102" s="31" t="s">
        <v>16287</v>
      </c>
      <c r="H102" s="31" t="s">
        <v>22838</v>
      </c>
      <c r="I102" s="38">
        <v>0.41666666666666669</v>
      </c>
      <c r="J102" s="31" t="s">
        <v>7474</v>
      </c>
      <c r="K102" s="31" t="s">
        <v>105</v>
      </c>
      <c r="L102" s="31" t="s">
        <v>107</v>
      </c>
      <c r="M102" s="31" t="s">
        <v>106</v>
      </c>
      <c r="N102" s="23"/>
      <c r="O102" s="23"/>
      <c r="P102" s="23"/>
      <c r="Q102" s="23"/>
      <c r="R102" s="23"/>
      <c r="S102" s="29">
        <v>22200</v>
      </c>
      <c r="T102" s="517"/>
    </row>
    <row r="103" spans="1:20" ht="50.1" customHeight="1" x14ac:dyDescent="1.05">
      <c r="A103" s="31" t="s">
        <v>26053</v>
      </c>
      <c r="B103" s="31" t="s">
        <v>26054</v>
      </c>
      <c r="C103" s="31" t="s">
        <v>26055</v>
      </c>
      <c r="D103" s="31" t="s">
        <v>26056</v>
      </c>
      <c r="E103" s="31" t="s">
        <v>688</v>
      </c>
      <c r="F103" s="31" t="s">
        <v>123</v>
      </c>
      <c r="G103" s="31" t="s">
        <v>16287</v>
      </c>
      <c r="H103" s="31" t="s">
        <v>22838</v>
      </c>
      <c r="I103" s="38">
        <v>0.41666666666666669</v>
      </c>
      <c r="J103" s="31" t="s">
        <v>7474</v>
      </c>
      <c r="K103" s="31" t="s">
        <v>105</v>
      </c>
      <c r="L103" s="31" t="s">
        <v>107</v>
      </c>
      <c r="M103" s="31" t="s">
        <v>106</v>
      </c>
      <c r="N103" s="23"/>
      <c r="O103" s="23"/>
      <c r="P103" s="23"/>
      <c r="Q103" s="23"/>
      <c r="R103" s="23"/>
      <c r="S103" s="29">
        <v>22200</v>
      </c>
      <c r="T103" s="517"/>
    </row>
    <row r="104" spans="1:20" ht="50.1" customHeight="1" x14ac:dyDescent="1.05">
      <c r="A104" s="31" t="s">
        <v>26057</v>
      </c>
      <c r="B104" s="31" t="s">
        <v>26058</v>
      </c>
      <c r="C104" s="31" t="s">
        <v>26059</v>
      </c>
      <c r="D104" s="31" t="s">
        <v>26060</v>
      </c>
      <c r="E104" s="31" t="s">
        <v>688</v>
      </c>
      <c r="F104" s="31" t="s">
        <v>123</v>
      </c>
      <c r="G104" s="31" t="s">
        <v>16287</v>
      </c>
      <c r="H104" s="31" t="s">
        <v>22838</v>
      </c>
      <c r="I104" s="38">
        <v>0.41666666666666669</v>
      </c>
      <c r="J104" s="31" t="s">
        <v>7474</v>
      </c>
      <c r="K104" s="31" t="s">
        <v>105</v>
      </c>
      <c r="L104" s="31" t="s">
        <v>107</v>
      </c>
      <c r="M104" s="31" t="s">
        <v>106</v>
      </c>
      <c r="N104" s="23"/>
      <c r="O104" s="23"/>
      <c r="P104" s="23"/>
      <c r="Q104" s="23"/>
      <c r="R104" s="23"/>
      <c r="S104" s="29">
        <v>22200</v>
      </c>
      <c r="T104" s="517"/>
    </row>
    <row r="105" spans="1:20" ht="50.1" customHeight="1" x14ac:dyDescent="1.05">
      <c r="A105" s="31" t="s">
        <v>26061</v>
      </c>
      <c r="B105" s="31" t="s">
        <v>22614</v>
      </c>
      <c r="C105" s="31" t="s">
        <v>26062</v>
      </c>
      <c r="D105" s="31" t="s">
        <v>26063</v>
      </c>
      <c r="E105" s="31" t="s">
        <v>688</v>
      </c>
      <c r="F105" s="31" t="s">
        <v>123</v>
      </c>
      <c r="G105" s="31" t="s">
        <v>16287</v>
      </c>
      <c r="H105" s="31" t="s">
        <v>22838</v>
      </c>
      <c r="I105" s="38">
        <v>0.41666666666666669</v>
      </c>
      <c r="J105" s="31" t="s">
        <v>7474</v>
      </c>
      <c r="K105" s="31" t="s">
        <v>105</v>
      </c>
      <c r="L105" s="31" t="s">
        <v>107</v>
      </c>
      <c r="M105" s="31" t="s">
        <v>106</v>
      </c>
      <c r="N105" s="23"/>
      <c r="O105" s="23"/>
      <c r="P105" s="23"/>
      <c r="Q105" s="23"/>
      <c r="R105" s="23"/>
      <c r="S105" s="29">
        <v>22200</v>
      </c>
      <c r="T105" s="517"/>
    </row>
    <row r="106" spans="1:20" ht="50.1" customHeight="1" x14ac:dyDescent="1.05">
      <c r="A106" s="31" t="s">
        <v>26064</v>
      </c>
      <c r="B106" s="31" t="s">
        <v>26065</v>
      </c>
      <c r="C106" s="31" t="s">
        <v>26066</v>
      </c>
      <c r="D106" s="31" t="s">
        <v>26067</v>
      </c>
      <c r="E106" s="31" t="s">
        <v>688</v>
      </c>
      <c r="F106" s="31" t="s">
        <v>123</v>
      </c>
      <c r="G106" s="31" t="s">
        <v>16287</v>
      </c>
      <c r="H106" s="31" t="s">
        <v>22838</v>
      </c>
      <c r="I106" s="38">
        <v>0.41666666666666669</v>
      </c>
      <c r="J106" s="31" t="s">
        <v>7474</v>
      </c>
      <c r="K106" s="31" t="s">
        <v>105</v>
      </c>
      <c r="L106" s="31" t="s">
        <v>107</v>
      </c>
      <c r="M106" s="31" t="s">
        <v>106</v>
      </c>
      <c r="N106" s="23"/>
      <c r="O106" s="23"/>
      <c r="P106" s="23"/>
      <c r="Q106" s="23"/>
      <c r="R106" s="23"/>
      <c r="S106" s="29">
        <v>22200</v>
      </c>
      <c r="T106" s="517"/>
    </row>
    <row r="107" spans="1:20" ht="50.1" customHeight="1" x14ac:dyDescent="1.05">
      <c r="A107" s="31" t="s">
        <v>26068</v>
      </c>
      <c r="B107" s="31" t="s">
        <v>26069</v>
      </c>
      <c r="C107" s="31" t="s">
        <v>26070</v>
      </c>
      <c r="D107" s="31" t="s">
        <v>26071</v>
      </c>
      <c r="E107" s="31" t="s">
        <v>688</v>
      </c>
      <c r="F107" s="31" t="s">
        <v>123</v>
      </c>
      <c r="G107" s="31" t="s">
        <v>16287</v>
      </c>
      <c r="H107" s="31" t="s">
        <v>22838</v>
      </c>
      <c r="I107" s="38">
        <v>0.41666666666666669</v>
      </c>
      <c r="J107" s="31" t="s">
        <v>7474</v>
      </c>
      <c r="K107" s="31" t="s">
        <v>105</v>
      </c>
      <c r="L107" s="31" t="s">
        <v>107</v>
      </c>
      <c r="M107" s="31" t="s">
        <v>106</v>
      </c>
      <c r="N107" s="23"/>
      <c r="O107" s="23"/>
      <c r="P107" s="23"/>
      <c r="Q107" s="23"/>
      <c r="R107" s="23"/>
      <c r="S107" s="29">
        <v>22200</v>
      </c>
      <c r="T107" s="517"/>
    </row>
    <row r="108" spans="1:20" ht="50.1" customHeight="1" x14ac:dyDescent="1.05">
      <c r="A108" s="31" t="s">
        <v>26072</v>
      </c>
      <c r="B108" s="31" t="s">
        <v>26073</v>
      </c>
      <c r="C108" s="31" t="s">
        <v>26074</v>
      </c>
      <c r="D108" s="31" t="s">
        <v>26075</v>
      </c>
      <c r="E108" s="31" t="s">
        <v>688</v>
      </c>
      <c r="F108" s="31" t="s">
        <v>123</v>
      </c>
      <c r="G108" s="31" t="s">
        <v>16287</v>
      </c>
      <c r="H108" s="31" t="s">
        <v>22838</v>
      </c>
      <c r="I108" s="38">
        <v>0.41666666666666669</v>
      </c>
      <c r="J108" s="31" t="s">
        <v>7474</v>
      </c>
      <c r="K108" s="31" t="s">
        <v>105</v>
      </c>
      <c r="L108" s="31" t="s">
        <v>107</v>
      </c>
      <c r="M108" s="31" t="s">
        <v>106</v>
      </c>
      <c r="N108" s="23"/>
      <c r="O108" s="23"/>
      <c r="P108" s="23"/>
      <c r="Q108" s="23"/>
      <c r="R108" s="23"/>
      <c r="S108" s="29">
        <v>22200</v>
      </c>
      <c r="T108" s="517"/>
    </row>
    <row r="109" spans="1:20" ht="50.1" customHeight="1" x14ac:dyDescent="1.05">
      <c r="A109" s="31" t="s">
        <v>26076</v>
      </c>
      <c r="B109" s="31" t="s">
        <v>8674</v>
      </c>
      <c r="C109" s="31" t="s">
        <v>26077</v>
      </c>
      <c r="D109" s="31" t="s">
        <v>26078</v>
      </c>
      <c r="E109" s="31" t="s">
        <v>688</v>
      </c>
      <c r="F109" s="31" t="s">
        <v>123</v>
      </c>
      <c r="G109" s="31" t="s">
        <v>16287</v>
      </c>
      <c r="H109" s="31" t="s">
        <v>22838</v>
      </c>
      <c r="I109" s="38">
        <v>0.41666666666666669</v>
      </c>
      <c r="J109" s="31" t="s">
        <v>7474</v>
      </c>
      <c r="K109" s="31" t="s">
        <v>105</v>
      </c>
      <c r="L109" s="31" t="s">
        <v>107</v>
      </c>
      <c r="M109" s="31" t="s">
        <v>106</v>
      </c>
      <c r="N109" s="23"/>
      <c r="O109" s="23"/>
      <c r="P109" s="23"/>
      <c r="Q109" s="23"/>
      <c r="R109" s="23"/>
      <c r="S109" s="29">
        <v>22200</v>
      </c>
      <c r="T109" s="517"/>
    </row>
    <row r="110" spans="1:20" ht="50.1" customHeight="1" x14ac:dyDescent="1.05">
      <c r="A110" s="31" t="s">
        <v>26079</v>
      </c>
      <c r="B110" s="31" t="s">
        <v>26080</v>
      </c>
      <c r="C110" s="31" t="s">
        <v>26081</v>
      </c>
      <c r="D110" s="31" t="s">
        <v>26082</v>
      </c>
      <c r="E110" s="31" t="s">
        <v>688</v>
      </c>
      <c r="F110" s="31" t="s">
        <v>123</v>
      </c>
      <c r="G110" s="31" t="s">
        <v>16287</v>
      </c>
      <c r="H110" s="31" t="s">
        <v>22838</v>
      </c>
      <c r="I110" s="38">
        <v>0.41666666666666669</v>
      </c>
      <c r="J110" s="31" t="s">
        <v>7474</v>
      </c>
      <c r="K110" s="31" t="s">
        <v>105</v>
      </c>
      <c r="L110" s="31" t="s">
        <v>107</v>
      </c>
      <c r="M110" s="31" t="s">
        <v>106</v>
      </c>
      <c r="N110" s="23"/>
      <c r="O110" s="23"/>
      <c r="P110" s="23"/>
      <c r="Q110" s="23"/>
      <c r="R110" s="23"/>
      <c r="S110" s="29">
        <v>22200</v>
      </c>
      <c r="T110" s="517"/>
    </row>
    <row r="111" spans="1:20" ht="50.1" customHeight="1" x14ac:dyDescent="1.05">
      <c r="A111" s="452" t="s">
        <v>26083</v>
      </c>
      <c r="B111" s="452" t="s">
        <v>26084</v>
      </c>
      <c r="C111" s="452" t="s">
        <v>26085</v>
      </c>
      <c r="D111" s="452" t="s">
        <v>26086</v>
      </c>
      <c r="E111" s="452" t="s">
        <v>688</v>
      </c>
      <c r="F111" s="452" t="s">
        <v>123</v>
      </c>
      <c r="G111" s="452" t="s">
        <v>16287</v>
      </c>
      <c r="H111" s="452" t="s">
        <v>22838</v>
      </c>
      <c r="I111" s="453">
        <v>0.41666666666666669</v>
      </c>
      <c r="J111" s="452" t="s">
        <v>7474</v>
      </c>
      <c r="K111" s="452" t="s">
        <v>105</v>
      </c>
      <c r="L111" s="452" t="s">
        <v>107</v>
      </c>
      <c r="M111" s="452" t="s">
        <v>106</v>
      </c>
      <c r="N111" s="23"/>
      <c r="O111" s="23"/>
      <c r="P111" s="23"/>
      <c r="Q111" s="23"/>
      <c r="R111" s="23"/>
      <c r="S111" s="29"/>
      <c r="T111" s="517"/>
    </row>
    <row r="112" spans="1:20" ht="50.1" customHeight="1" x14ac:dyDescent="1.05">
      <c r="A112" s="31" t="s">
        <v>26087</v>
      </c>
      <c r="B112" s="31" t="s">
        <v>9003</v>
      </c>
      <c r="C112" s="31" t="s">
        <v>26088</v>
      </c>
      <c r="D112" s="31" t="s">
        <v>26089</v>
      </c>
      <c r="E112" s="31" t="s">
        <v>688</v>
      </c>
      <c r="F112" s="31" t="s">
        <v>123</v>
      </c>
      <c r="G112" s="31" t="s">
        <v>16287</v>
      </c>
      <c r="H112" s="31" t="s">
        <v>22838</v>
      </c>
      <c r="I112" s="38">
        <v>0.41666666666666669</v>
      </c>
      <c r="J112" s="31" t="s">
        <v>7474</v>
      </c>
      <c r="K112" s="31" t="s">
        <v>105</v>
      </c>
      <c r="L112" s="31" t="s">
        <v>107</v>
      </c>
      <c r="M112" s="31" t="s">
        <v>106</v>
      </c>
      <c r="N112" s="23"/>
      <c r="O112" s="23"/>
      <c r="P112" s="23"/>
      <c r="Q112" s="23"/>
      <c r="R112" s="23"/>
      <c r="S112" s="29">
        <v>22200</v>
      </c>
      <c r="T112" s="517"/>
    </row>
    <row r="113" spans="1:20" ht="50.1" customHeight="1" x14ac:dyDescent="1.05">
      <c r="A113" s="31" t="s">
        <v>26090</v>
      </c>
      <c r="B113" s="31" t="s">
        <v>16663</v>
      </c>
      <c r="C113" s="31" t="s">
        <v>26091</v>
      </c>
      <c r="D113" s="31" t="s">
        <v>26092</v>
      </c>
      <c r="E113" s="31" t="s">
        <v>688</v>
      </c>
      <c r="F113" s="31" t="s">
        <v>123</v>
      </c>
      <c r="G113" s="31" t="s">
        <v>16287</v>
      </c>
      <c r="H113" s="31" t="s">
        <v>22838</v>
      </c>
      <c r="I113" s="38">
        <v>0.41666666666666669</v>
      </c>
      <c r="J113" s="31" t="s">
        <v>7474</v>
      </c>
      <c r="K113" s="31" t="s">
        <v>105</v>
      </c>
      <c r="L113" s="31" t="s">
        <v>107</v>
      </c>
      <c r="M113" s="31" t="s">
        <v>106</v>
      </c>
      <c r="N113" s="23"/>
      <c r="O113" s="23"/>
      <c r="P113" s="23"/>
      <c r="Q113" s="23"/>
      <c r="R113" s="23"/>
      <c r="S113" s="29">
        <v>22200</v>
      </c>
      <c r="T113" s="517"/>
    </row>
    <row r="114" spans="1:20" ht="50.1" customHeight="1" x14ac:dyDescent="1.05">
      <c r="A114" s="31" t="s">
        <v>26093</v>
      </c>
      <c r="B114" s="31" t="s">
        <v>26094</v>
      </c>
      <c r="C114" s="31" t="s">
        <v>26095</v>
      </c>
      <c r="D114" s="31" t="s">
        <v>26096</v>
      </c>
      <c r="E114" s="31" t="s">
        <v>688</v>
      </c>
      <c r="F114" s="31" t="s">
        <v>123</v>
      </c>
      <c r="G114" s="31" t="s">
        <v>16287</v>
      </c>
      <c r="H114" s="31" t="s">
        <v>22838</v>
      </c>
      <c r="I114" s="38">
        <v>0.41666666666666669</v>
      </c>
      <c r="J114" s="31" t="s">
        <v>7474</v>
      </c>
      <c r="K114" s="31" t="s">
        <v>105</v>
      </c>
      <c r="L114" s="31" t="s">
        <v>107</v>
      </c>
      <c r="M114" s="31" t="s">
        <v>106</v>
      </c>
      <c r="N114" s="23"/>
      <c r="O114" s="23"/>
      <c r="P114" s="23"/>
      <c r="Q114" s="23"/>
      <c r="R114" s="23"/>
      <c r="S114" s="29">
        <v>22200</v>
      </c>
      <c r="T114" s="517"/>
    </row>
    <row r="115" spans="1:20" ht="50.1" customHeight="1" x14ac:dyDescent="1.05">
      <c r="A115" s="31" t="s">
        <v>26097</v>
      </c>
      <c r="B115" s="31" t="s">
        <v>5053</v>
      </c>
      <c r="C115" s="31" t="s">
        <v>26098</v>
      </c>
      <c r="D115" s="31" t="s">
        <v>26099</v>
      </c>
      <c r="E115" s="31" t="s">
        <v>688</v>
      </c>
      <c r="F115" s="31" t="s">
        <v>123</v>
      </c>
      <c r="G115" s="31" t="s">
        <v>16287</v>
      </c>
      <c r="H115" s="31" t="s">
        <v>22838</v>
      </c>
      <c r="I115" s="38">
        <v>0.41666666666666669</v>
      </c>
      <c r="J115" s="31" t="s">
        <v>7474</v>
      </c>
      <c r="K115" s="31" t="s">
        <v>105</v>
      </c>
      <c r="L115" s="31" t="s">
        <v>107</v>
      </c>
      <c r="M115" s="31" t="s">
        <v>106</v>
      </c>
      <c r="N115" s="23"/>
      <c r="O115" s="23"/>
      <c r="P115" s="23"/>
      <c r="Q115" s="23"/>
      <c r="R115" s="23"/>
      <c r="S115" s="29">
        <v>22200</v>
      </c>
      <c r="T115" s="517"/>
    </row>
    <row r="116" spans="1:20" ht="50.1" customHeight="1" x14ac:dyDescent="1.05">
      <c r="A116" s="31" t="s">
        <v>26100</v>
      </c>
      <c r="B116" s="31" t="s">
        <v>26101</v>
      </c>
      <c r="C116" s="31" t="s">
        <v>26102</v>
      </c>
      <c r="D116" s="31" t="s">
        <v>26103</v>
      </c>
      <c r="E116" s="31" t="s">
        <v>688</v>
      </c>
      <c r="F116" s="31" t="s">
        <v>123</v>
      </c>
      <c r="G116" s="31" t="s">
        <v>16287</v>
      </c>
      <c r="H116" s="31" t="s">
        <v>22838</v>
      </c>
      <c r="I116" s="38">
        <v>0.41666666666666669</v>
      </c>
      <c r="J116" s="31" t="s">
        <v>7474</v>
      </c>
      <c r="K116" s="31" t="s">
        <v>105</v>
      </c>
      <c r="L116" s="31" t="s">
        <v>107</v>
      </c>
      <c r="M116" s="31" t="s">
        <v>106</v>
      </c>
      <c r="N116" s="23"/>
      <c r="O116" s="23"/>
      <c r="P116" s="23"/>
      <c r="Q116" s="23"/>
      <c r="R116" s="23"/>
      <c r="S116" s="29">
        <v>22200</v>
      </c>
      <c r="T116" s="517"/>
    </row>
    <row r="117" spans="1:20" ht="50.1" customHeight="1" x14ac:dyDescent="1.05">
      <c r="A117" s="31" t="s">
        <v>26104</v>
      </c>
      <c r="B117" s="31" t="s">
        <v>26105</v>
      </c>
      <c r="C117" s="31" t="s">
        <v>26106</v>
      </c>
      <c r="D117" s="31" t="s">
        <v>26107</v>
      </c>
      <c r="E117" s="31" t="s">
        <v>688</v>
      </c>
      <c r="F117" s="31" t="s">
        <v>123</v>
      </c>
      <c r="G117" s="31" t="s">
        <v>16287</v>
      </c>
      <c r="H117" s="31" t="s">
        <v>22838</v>
      </c>
      <c r="I117" s="38">
        <v>0.41666666666666669</v>
      </c>
      <c r="J117" s="31" t="s">
        <v>7474</v>
      </c>
      <c r="K117" s="31" t="s">
        <v>105</v>
      </c>
      <c r="L117" s="31" t="s">
        <v>107</v>
      </c>
      <c r="M117" s="31" t="s">
        <v>106</v>
      </c>
      <c r="N117" s="23"/>
      <c r="O117" s="23"/>
      <c r="P117" s="23"/>
      <c r="Q117" s="23"/>
      <c r="R117" s="23"/>
      <c r="S117" s="29">
        <v>22200</v>
      </c>
      <c r="T117" s="517"/>
    </row>
    <row r="118" spans="1:20" ht="50.1" customHeight="1" x14ac:dyDescent="1.05">
      <c r="A118" s="31" t="s">
        <v>26108</v>
      </c>
      <c r="B118" s="31" t="s">
        <v>26109</v>
      </c>
      <c r="C118" s="31" t="s">
        <v>26110</v>
      </c>
      <c r="D118" s="31" t="s">
        <v>26111</v>
      </c>
      <c r="E118" s="31" t="s">
        <v>688</v>
      </c>
      <c r="F118" s="31" t="s">
        <v>123</v>
      </c>
      <c r="G118" s="31" t="s">
        <v>16287</v>
      </c>
      <c r="H118" s="31" t="s">
        <v>22838</v>
      </c>
      <c r="I118" s="38">
        <v>0.41666666666666669</v>
      </c>
      <c r="J118" s="31" t="s">
        <v>7474</v>
      </c>
      <c r="K118" s="31" t="s">
        <v>105</v>
      </c>
      <c r="L118" s="31" t="s">
        <v>107</v>
      </c>
      <c r="M118" s="31" t="s">
        <v>106</v>
      </c>
      <c r="N118" s="23"/>
      <c r="O118" s="23"/>
      <c r="P118" s="23"/>
      <c r="Q118" s="23"/>
      <c r="R118" s="23"/>
      <c r="S118" s="29">
        <v>22200</v>
      </c>
      <c r="T118" s="517"/>
    </row>
    <row r="119" spans="1:20" ht="50.1" customHeight="1" x14ac:dyDescent="1.05">
      <c r="A119" s="31" t="s">
        <v>26112</v>
      </c>
      <c r="B119" s="31" t="s">
        <v>23152</v>
      </c>
      <c r="C119" s="31" t="s">
        <v>26113</v>
      </c>
      <c r="D119" s="31" t="s">
        <v>26114</v>
      </c>
      <c r="E119" s="31" t="s">
        <v>688</v>
      </c>
      <c r="F119" s="31" t="s">
        <v>123</v>
      </c>
      <c r="G119" s="31" t="s">
        <v>16287</v>
      </c>
      <c r="H119" s="31" t="s">
        <v>22838</v>
      </c>
      <c r="I119" s="38">
        <v>0.41666666666666669</v>
      </c>
      <c r="J119" s="31" t="s">
        <v>7474</v>
      </c>
      <c r="K119" s="31" t="s">
        <v>105</v>
      </c>
      <c r="L119" s="31" t="s">
        <v>107</v>
      </c>
      <c r="M119" s="31" t="s">
        <v>106</v>
      </c>
      <c r="N119" s="23"/>
      <c r="O119" s="23"/>
      <c r="P119" s="23"/>
      <c r="Q119" s="23"/>
      <c r="R119" s="23"/>
      <c r="S119" s="29">
        <v>22200</v>
      </c>
      <c r="T119" s="517"/>
    </row>
    <row r="120" spans="1:20" ht="50.1" customHeight="1" x14ac:dyDescent="1.05">
      <c r="A120" s="31" t="s">
        <v>26115</v>
      </c>
      <c r="B120" s="31" t="s">
        <v>26116</v>
      </c>
      <c r="C120" s="31" t="s">
        <v>26117</v>
      </c>
      <c r="D120" s="31" t="s">
        <v>26118</v>
      </c>
      <c r="E120" s="31" t="s">
        <v>688</v>
      </c>
      <c r="F120" s="31" t="s">
        <v>123</v>
      </c>
      <c r="G120" s="31" t="s">
        <v>16287</v>
      </c>
      <c r="H120" s="31" t="s">
        <v>22838</v>
      </c>
      <c r="I120" s="38">
        <v>0.41666666666666669</v>
      </c>
      <c r="J120" s="31" t="s">
        <v>7474</v>
      </c>
      <c r="K120" s="31" t="s">
        <v>105</v>
      </c>
      <c r="L120" s="31" t="s">
        <v>107</v>
      </c>
      <c r="M120" s="31" t="s">
        <v>106</v>
      </c>
      <c r="N120" s="23"/>
      <c r="O120" s="23"/>
      <c r="P120" s="23"/>
      <c r="Q120" s="23"/>
      <c r="R120" s="23"/>
      <c r="S120" s="29">
        <v>22200</v>
      </c>
      <c r="T120" s="517"/>
    </row>
    <row r="121" spans="1:20" ht="50.1" customHeight="1" x14ac:dyDescent="1.05">
      <c r="A121" s="31" t="s">
        <v>26119</v>
      </c>
      <c r="B121" s="31" t="s">
        <v>3546</v>
      </c>
      <c r="C121" s="31" t="s">
        <v>26120</v>
      </c>
      <c r="D121" s="31" t="s">
        <v>26121</v>
      </c>
      <c r="E121" s="31" t="s">
        <v>688</v>
      </c>
      <c r="F121" s="31" t="s">
        <v>123</v>
      </c>
      <c r="G121" s="31" t="s">
        <v>16287</v>
      </c>
      <c r="H121" s="31" t="s">
        <v>22838</v>
      </c>
      <c r="I121" s="38">
        <v>0.41666666666666669</v>
      </c>
      <c r="J121" s="31" t="s">
        <v>7474</v>
      </c>
      <c r="K121" s="31" t="s">
        <v>105</v>
      </c>
      <c r="L121" s="31" t="s">
        <v>107</v>
      </c>
      <c r="M121" s="31" t="s">
        <v>106</v>
      </c>
      <c r="N121" s="23"/>
      <c r="O121" s="23"/>
      <c r="P121" s="23"/>
      <c r="Q121" s="23"/>
      <c r="R121" s="23"/>
      <c r="S121" s="29">
        <v>22200</v>
      </c>
      <c r="T121" s="517"/>
    </row>
    <row r="122" spans="1:20" ht="50.1" customHeight="1" x14ac:dyDescent="1.05">
      <c r="A122" s="31" t="s">
        <v>26122</v>
      </c>
      <c r="B122" s="31" t="s">
        <v>983</v>
      </c>
      <c r="C122" s="31" t="s">
        <v>26123</v>
      </c>
      <c r="D122" s="31" t="s">
        <v>26124</v>
      </c>
      <c r="E122" s="31" t="s">
        <v>688</v>
      </c>
      <c r="F122" s="31" t="s">
        <v>123</v>
      </c>
      <c r="G122" s="31" t="s">
        <v>16287</v>
      </c>
      <c r="H122" s="31" t="s">
        <v>22838</v>
      </c>
      <c r="I122" s="38">
        <v>0.41666666666666669</v>
      </c>
      <c r="J122" s="31" t="s">
        <v>7474</v>
      </c>
      <c r="K122" s="31" t="s">
        <v>105</v>
      </c>
      <c r="L122" s="31" t="s">
        <v>107</v>
      </c>
      <c r="M122" s="31" t="s">
        <v>106</v>
      </c>
      <c r="N122" s="23"/>
      <c r="O122" s="23"/>
      <c r="P122" s="23"/>
      <c r="Q122" s="23"/>
      <c r="R122" s="23"/>
      <c r="S122" s="29">
        <v>22200</v>
      </c>
      <c r="T122" s="517"/>
    </row>
    <row r="123" spans="1:20" ht="50.1" customHeight="1" x14ac:dyDescent="1.05">
      <c r="A123" s="31" t="s">
        <v>26125</v>
      </c>
      <c r="B123" s="31" t="s">
        <v>26126</v>
      </c>
      <c r="C123" s="31" t="s">
        <v>26127</v>
      </c>
      <c r="D123" s="31" t="s">
        <v>26128</v>
      </c>
      <c r="E123" s="31" t="s">
        <v>688</v>
      </c>
      <c r="F123" s="31" t="s">
        <v>123</v>
      </c>
      <c r="G123" s="31" t="s">
        <v>16287</v>
      </c>
      <c r="H123" s="31" t="s">
        <v>22838</v>
      </c>
      <c r="I123" s="38">
        <v>0.41666666666666669</v>
      </c>
      <c r="J123" s="31" t="s">
        <v>7474</v>
      </c>
      <c r="K123" s="31" t="s">
        <v>105</v>
      </c>
      <c r="L123" s="31" t="s">
        <v>107</v>
      </c>
      <c r="M123" s="31" t="s">
        <v>106</v>
      </c>
      <c r="N123" s="23"/>
      <c r="O123" s="23"/>
      <c r="P123" s="23"/>
      <c r="Q123" s="23"/>
      <c r="R123" s="23"/>
      <c r="S123" s="29">
        <v>22200</v>
      </c>
      <c r="T123" s="517"/>
    </row>
    <row r="124" spans="1:20" ht="50.1" customHeight="1" x14ac:dyDescent="1.05">
      <c r="A124" s="31" t="s">
        <v>26129</v>
      </c>
      <c r="B124" s="31" t="s">
        <v>1319</v>
      </c>
      <c r="C124" s="31" t="s">
        <v>26130</v>
      </c>
      <c r="D124" s="31" t="s">
        <v>26131</v>
      </c>
      <c r="E124" s="31" t="s">
        <v>688</v>
      </c>
      <c r="F124" s="31" t="s">
        <v>123</v>
      </c>
      <c r="G124" s="31" t="s">
        <v>16287</v>
      </c>
      <c r="H124" s="31" t="s">
        <v>22838</v>
      </c>
      <c r="I124" s="38">
        <v>0.41666666666666669</v>
      </c>
      <c r="J124" s="31" t="s">
        <v>7474</v>
      </c>
      <c r="K124" s="31" t="s">
        <v>105</v>
      </c>
      <c r="L124" s="31" t="s">
        <v>107</v>
      </c>
      <c r="M124" s="31" t="s">
        <v>106</v>
      </c>
      <c r="N124" s="23"/>
      <c r="O124" s="23"/>
      <c r="P124" s="23"/>
      <c r="Q124" s="23"/>
      <c r="R124" s="23"/>
      <c r="S124" s="29">
        <v>22200</v>
      </c>
      <c r="T124" s="517"/>
    </row>
    <row r="125" spans="1:20" ht="50.1" customHeight="1" x14ac:dyDescent="1.05">
      <c r="A125" s="31" t="s">
        <v>26132</v>
      </c>
      <c r="B125" s="31" t="s">
        <v>15109</v>
      </c>
      <c r="C125" s="31" t="s">
        <v>26133</v>
      </c>
      <c r="D125" s="31" t="s">
        <v>26134</v>
      </c>
      <c r="E125" s="31" t="s">
        <v>688</v>
      </c>
      <c r="F125" s="31" t="s">
        <v>123</v>
      </c>
      <c r="G125" s="31" t="s">
        <v>16287</v>
      </c>
      <c r="H125" s="31" t="s">
        <v>22838</v>
      </c>
      <c r="I125" s="38">
        <v>0.41666666666666669</v>
      </c>
      <c r="J125" s="31" t="s">
        <v>7474</v>
      </c>
      <c r="K125" s="31" t="s">
        <v>105</v>
      </c>
      <c r="L125" s="31" t="s">
        <v>107</v>
      </c>
      <c r="M125" s="31" t="s">
        <v>106</v>
      </c>
      <c r="N125" s="23"/>
      <c r="O125" s="23"/>
      <c r="P125" s="23"/>
      <c r="Q125" s="23"/>
      <c r="R125" s="23"/>
      <c r="S125" s="29">
        <v>22200</v>
      </c>
      <c r="T125" s="517"/>
    </row>
    <row r="126" spans="1:20" ht="50.1" customHeight="1" x14ac:dyDescent="1.05">
      <c r="A126" s="31" t="s">
        <v>26135</v>
      </c>
      <c r="B126" s="31" t="s">
        <v>1972</v>
      </c>
      <c r="C126" s="31" t="s">
        <v>26136</v>
      </c>
      <c r="D126" s="31" t="s">
        <v>26137</v>
      </c>
      <c r="E126" s="31" t="s">
        <v>688</v>
      </c>
      <c r="F126" s="31" t="s">
        <v>123</v>
      </c>
      <c r="G126" s="31" t="s">
        <v>16287</v>
      </c>
      <c r="H126" s="31" t="s">
        <v>22838</v>
      </c>
      <c r="I126" s="38">
        <v>0.41666666666666669</v>
      </c>
      <c r="J126" s="31" t="s">
        <v>7474</v>
      </c>
      <c r="K126" s="31" t="s">
        <v>105</v>
      </c>
      <c r="L126" s="31" t="s">
        <v>107</v>
      </c>
      <c r="M126" s="31" t="s">
        <v>106</v>
      </c>
      <c r="N126" s="23"/>
      <c r="O126" s="23"/>
      <c r="P126" s="23"/>
      <c r="Q126" s="23"/>
      <c r="R126" s="23"/>
      <c r="S126" s="29">
        <v>22200</v>
      </c>
      <c r="T126" s="517"/>
    </row>
    <row r="127" spans="1:20" ht="50.1" customHeight="1" x14ac:dyDescent="1.05">
      <c r="A127" s="31" t="s">
        <v>26138</v>
      </c>
      <c r="B127" s="31" t="s">
        <v>15411</v>
      </c>
      <c r="C127" s="31" t="s">
        <v>26139</v>
      </c>
      <c r="D127" s="31" t="s">
        <v>26140</v>
      </c>
      <c r="E127" s="31" t="s">
        <v>688</v>
      </c>
      <c r="F127" s="31" t="s">
        <v>123</v>
      </c>
      <c r="G127" s="31" t="s">
        <v>16287</v>
      </c>
      <c r="H127" s="31" t="s">
        <v>22838</v>
      </c>
      <c r="I127" s="38">
        <v>0.41666666666666669</v>
      </c>
      <c r="J127" s="31" t="s">
        <v>7474</v>
      </c>
      <c r="K127" s="31" t="s">
        <v>105</v>
      </c>
      <c r="L127" s="31" t="s">
        <v>107</v>
      </c>
      <c r="M127" s="31" t="s">
        <v>106</v>
      </c>
      <c r="N127" s="23"/>
      <c r="O127" s="23"/>
      <c r="P127" s="23"/>
      <c r="Q127" s="23"/>
      <c r="R127" s="23"/>
      <c r="S127" s="29">
        <v>22200</v>
      </c>
      <c r="T127" s="517"/>
    </row>
    <row r="128" spans="1:20" ht="50.1" customHeight="1" x14ac:dyDescent="1.05">
      <c r="A128" s="31" t="s">
        <v>26141</v>
      </c>
      <c r="B128" s="31" t="s">
        <v>26142</v>
      </c>
      <c r="C128" s="31" t="s">
        <v>26143</v>
      </c>
      <c r="D128" s="31" t="s">
        <v>26144</v>
      </c>
      <c r="E128" s="31" t="s">
        <v>688</v>
      </c>
      <c r="F128" s="31" t="s">
        <v>123</v>
      </c>
      <c r="G128" s="31" t="s">
        <v>16287</v>
      </c>
      <c r="H128" s="31" t="s">
        <v>22838</v>
      </c>
      <c r="I128" s="38">
        <v>0.41666666666666669</v>
      </c>
      <c r="J128" s="31" t="s">
        <v>7474</v>
      </c>
      <c r="K128" s="31" t="s">
        <v>105</v>
      </c>
      <c r="L128" s="31" t="s">
        <v>107</v>
      </c>
      <c r="M128" s="31" t="s">
        <v>106</v>
      </c>
      <c r="N128" s="23"/>
      <c r="O128" s="23"/>
      <c r="P128" s="23"/>
      <c r="Q128" s="23"/>
      <c r="R128" s="23"/>
      <c r="S128" s="29">
        <v>22200</v>
      </c>
      <c r="T128" s="517"/>
    </row>
    <row r="129" spans="1:20" ht="50.1" customHeight="1" x14ac:dyDescent="1.05">
      <c r="A129" s="31" t="s">
        <v>26145</v>
      </c>
      <c r="B129" s="31" t="s">
        <v>26146</v>
      </c>
      <c r="C129" s="31" t="s">
        <v>26147</v>
      </c>
      <c r="D129" s="31" t="s">
        <v>26148</v>
      </c>
      <c r="E129" s="31" t="s">
        <v>688</v>
      </c>
      <c r="F129" s="31" t="s">
        <v>123</v>
      </c>
      <c r="G129" s="31" t="s">
        <v>16287</v>
      </c>
      <c r="H129" s="31" t="s">
        <v>22838</v>
      </c>
      <c r="I129" s="38">
        <v>0.41666666666666669</v>
      </c>
      <c r="J129" s="31" t="s">
        <v>7474</v>
      </c>
      <c r="K129" s="31" t="s">
        <v>105</v>
      </c>
      <c r="L129" s="31" t="s">
        <v>107</v>
      </c>
      <c r="M129" s="31" t="s">
        <v>106</v>
      </c>
      <c r="N129" s="23"/>
      <c r="O129" s="23"/>
      <c r="P129" s="23"/>
      <c r="Q129" s="23"/>
      <c r="R129" s="23"/>
      <c r="S129" s="29">
        <v>22200</v>
      </c>
      <c r="T129" s="517"/>
    </row>
    <row r="130" spans="1:20" ht="50.1" customHeight="1" x14ac:dyDescent="1.05">
      <c r="A130" s="31" t="s">
        <v>26149</v>
      </c>
      <c r="B130" s="31" t="s">
        <v>7249</v>
      </c>
      <c r="C130" s="31" t="s">
        <v>26150</v>
      </c>
      <c r="D130" s="31" t="s">
        <v>26151</v>
      </c>
      <c r="E130" s="31" t="s">
        <v>688</v>
      </c>
      <c r="F130" s="31" t="s">
        <v>123</v>
      </c>
      <c r="G130" s="31" t="s">
        <v>16287</v>
      </c>
      <c r="H130" s="31" t="s">
        <v>22838</v>
      </c>
      <c r="I130" s="38">
        <v>0.41666666666666669</v>
      </c>
      <c r="J130" s="31" t="s">
        <v>7474</v>
      </c>
      <c r="K130" s="31" t="s">
        <v>105</v>
      </c>
      <c r="L130" s="31" t="s">
        <v>107</v>
      </c>
      <c r="M130" s="31" t="s">
        <v>106</v>
      </c>
      <c r="N130" s="23"/>
      <c r="O130" s="23"/>
      <c r="P130" s="23"/>
      <c r="Q130" s="23"/>
      <c r="R130" s="23"/>
      <c r="S130" s="29">
        <v>22200</v>
      </c>
      <c r="T130" s="517"/>
    </row>
    <row r="131" spans="1:20" ht="50.1" customHeight="1" x14ac:dyDescent="1.05">
      <c r="A131" s="31" t="s">
        <v>26152</v>
      </c>
      <c r="B131" s="31" t="s">
        <v>3570</v>
      </c>
      <c r="C131" s="31" t="s">
        <v>26153</v>
      </c>
      <c r="D131" s="31" t="s">
        <v>26154</v>
      </c>
      <c r="E131" s="31" t="s">
        <v>688</v>
      </c>
      <c r="F131" s="31" t="s">
        <v>123</v>
      </c>
      <c r="G131" s="31" t="s">
        <v>16287</v>
      </c>
      <c r="H131" s="31" t="s">
        <v>22838</v>
      </c>
      <c r="I131" s="38">
        <v>0.41666666666666669</v>
      </c>
      <c r="J131" s="31" t="s">
        <v>7474</v>
      </c>
      <c r="K131" s="31" t="s">
        <v>105</v>
      </c>
      <c r="L131" s="31" t="s">
        <v>107</v>
      </c>
      <c r="M131" s="31" t="s">
        <v>106</v>
      </c>
      <c r="N131" s="23"/>
      <c r="O131" s="23"/>
      <c r="P131" s="23"/>
      <c r="Q131" s="23"/>
      <c r="R131" s="23"/>
      <c r="S131" s="29">
        <v>22200</v>
      </c>
      <c r="T131" s="517"/>
    </row>
    <row r="132" spans="1:20" ht="50.1" customHeight="1" x14ac:dyDescent="1.05">
      <c r="A132" s="31" t="s">
        <v>26155</v>
      </c>
      <c r="B132" s="31" t="s">
        <v>25589</v>
      </c>
      <c r="C132" s="31" t="s">
        <v>26156</v>
      </c>
      <c r="D132" s="31" t="s">
        <v>26157</v>
      </c>
      <c r="E132" s="31" t="s">
        <v>688</v>
      </c>
      <c r="F132" s="31" t="s">
        <v>123</v>
      </c>
      <c r="G132" s="31" t="s">
        <v>16287</v>
      </c>
      <c r="H132" s="31" t="s">
        <v>22838</v>
      </c>
      <c r="I132" s="38">
        <v>0.41666666666666669</v>
      </c>
      <c r="J132" s="31" t="s">
        <v>7474</v>
      </c>
      <c r="K132" s="31" t="s">
        <v>105</v>
      </c>
      <c r="L132" s="31" t="s">
        <v>107</v>
      </c>
      <c r="M132" s="31" t="s">
        <v>106</v>
      </c>
      <c r="N132" s="23"/>
      <c r="O132" s="23"/>
      <c r="P132" s="23"/>
      <c r="Q132" s="23"/>
      <c r="R132" s="23"/>
      <c r="S132" s="29">
        <v>22200</v>
      </c>
      <c r="T132" s="517"/>
    </row>
    <row r="133" spans="1:20" ht="50.1" customHeight="1" x14ac:dyDescent="1.05">
      <c r="A133" s="31" t="s">
        <v>26158</v>
      </c>
      <c r="B133" s="31" t="s">
        <v>26159</v>
      </c>
      <c r="C133" s="31" t="s">
        <v>26160</v>
      </c>
      <c r="D133" s="31" t="s">
        <v>26161</v>
      </c>
      <c r="E133" s="31" t="s">
        <v>688</v>
      </c>
      <c r="F133" s="31" t="s">
        <v>123</v>
      </c>
      <c r="G133" s="31" t="s">
        <v>16287</v>
      </c>
      <c r="H133" s="31" t="s">
        <v>22838</v>
      </c>
      <c r="I133" s="38">
        <v>0.41666666666666669</v>
      </c>
      <c r="J133" s="31" t="s">
        <v>7474</v>
      </c>
      <c r="K133" s="31" t="s">
        <v>105</v>
      </c>
      <c r="L133" s="31" t="s">
        <v>107</v>
      </c>
      <c r="M133" s="31" t="s">
        <v>106</v>
      </c>
      <c r="N133" s="23"/>
      <c r="O133" s="23"/>
      <c r="P133" s="23"/>
      <c r="Q133" s="23"/>
      <c r="R133" s="23"/>
      <c r="S133" s="29">
        <v>22200</v>
      </c>
      <c r="T133" s="517"/>
    </row>
    <row r="134" spans="1:20" ht="50.1" customHeight="1" x14ac:dyDescent="1.05">
      <c r="A134" s="31" t="s">
        <v>26162</v>
      </c>
      <c r="B134" s="31" t="s">
        <v>26163</v>
      </c>
      <c r="C134" s="31" t="s">
        <v>26164</v>
      </c>
      <c r="D134" s="31" t="s">
        <v>26165</v>
      </c>
      <c r="E134" s="31" t="s">
        <v>688</v>
      </c>
      <c r="F134" s="31" t="s">
        <v>123</v>
      </c>
      <c r="G134" s="31" t="s">
        <v>16287</v>
      </c>
      <c r="H134" s="31" t="s">
        <v>22838</v>
      </c>
      <c r="I134" s="38">
        <v>0.41666666666666669</v>
      </c>
      <c r="J134" s="31" t="s">
        <v>7474</v>
      </c>
      <c r="K134" s="31" t="s">
        <v>105</v>
      </c>
      <c r="L134" s="31" t="s">
        <v>107</v>
      </c>
      <c r="M134" s="31" t="s">
        <v>106</v>
      </c>
      <c r="N134" s="23"/>
      <c r="O134" s="23"/>
      <c r="P134" s="23"/>
      <c r="Q134" s="23"/>
      <c r="R134" s="23"/>
      <c r="S134" s="29">
        <v>22200</v>
      </c>
      <c r="T134" s="517"/>
    </row>
    <row r="135" spans="1:20" ht="50.1" customHeight="1" x14ac:dyDescent="1.05">
      <c r="A135" s="31" t="s">
        <v>26166</v>
      </c>
      <c r="B135" s="31" t="s">
        <v>26167</v>
      </c>
      <c r="C135" s="31" t="s">
        <v>26168</v>
      </c>
      <c r="D135" s="31" t="s">
        <v>26169</v>
      </c>
      <c r="E135" s="31" t="s">
        <v>688</v>
      </c>
      <c r="F135" s="31" t="s">
        <v>123</v>
      </c>
      <c r="G135" s="31" t="s">
        <v>16287</v>
      </c>
      <c r="H135" s="31" t="s">
        <v>22838</v>
      </c>
      <c r="I135" s="38">
        <v>0.41666666666666669</v>
      </c>
      <c r="J135" s="31" t="s">
        <v>7474</v>
      </c>
      <c r="K135" s="31" t="s">
        <v>105</v>
      </c>
      <c r="L135" s="31" t="s">
        <v>107</v>
      </c>
      <c r="M135" s="31" t="s">
        <v>106</v>
      </c>
      <c r="N135" s="23"/>
      <c r="O135" s="23"/>
      <c r="P135" s="23"/>
      <c r="Q135" s="23"/>
      <c r="R135" s="23"/>
      <c r="S135" s="29">
        <v>22200</v>
      </c>
      <c r="T135" s="517"/>
    </row>
    <row r="136" spans="1:20" ht="50.1" customHeight="1" x14ac:dyDescent="1.05">
      <c r="A136" s="31" t="s">
        <v>26170</v>
      </c>
      <c r="B136" s="31" t="s">
        <v>26171</v>
      </c>
      <c r="C136" s="31" t="s">
        <v>26172</v>
      </c>
      <c r="D136" s="31" t="s">
        <v>26173</v>
      </c>
      <c r="E136" s="31" t="s">
        <v>688</v>
      </c>
      <c r="F136" s="31" t="s">
        <v>123</v>
      </c>
      <c r="G136" s="31" t="s">
        <v>16287</v>
      </c>
      <c r="H136" s="31" t="s">
        <v>22838</v>
      </c>
      <c r="I136" s="38">
        <v>0.41666666666666669</v>
      </c>
      <c r="J136" s="31" t="s">
        <v>7474</v>
      </c>
      <c r="K136" s="31" t="s">
        <v>105</v>
      </c>
      <c r="L136" s="31" t="s">
        <v>107</v>
      </c>
      <c r="M136" s="31" t="s">
        <v>106</v>
      </c>
      <c r="N136" s="23"/>
      <c r="O136" s="23"/>
      <c r="P136" s="23"/>
      <c r="Q136" s="23"/>
      <c r="R136" s="23"/>
      <c r="S136" s="29">
        <v>22200</v>
      </c>
      <c r="T136" s="517"/>
    </row>
    <row r="137" spans="1:20" ht="50.1" customHeight="1" x14ac:dyDescent="1.05">
      <c r="A137" s="31" t="s">
        <v>26174</v>
      </c>
      <c r="B137" s="31" t="s">
        <v>26175</v>
      </c>
      <c r="C137" s="31" t="s">
        <v>26176</v>
      </c>
      <c r="D137" s="31" t="s">
        <v>26177</v>
      </c>
      <c r="E137" s="31" t="s">
        <v>688</v>
      </c>
      <c r="F137" s="31" t="s">
        <v>123</v>
      </c>
      <c r="G137" s="31" t="s">
        <v>16287</v>
      </c>
      <c r="H137" s="31" t="s">
        <v>22838</v>
      </c>
      <c r="I137" s="38">
        <v>0.41666666666666669</v>
      </c>
      <c r="J137" s="31" t="s">
        <v>7474</v>
      </c>
      <c r="K137" s="31" t="s">
        <v>105</v>
      </c>
      <c r="L137" s="31" t="s">
        <v>107</v>
      </c>
      <c r="M137" s="31" t="s">
        <v>106</v>
      </c>
      <c r="N137" s="23"/>
      <c r="O137" s="23"/>
      <c r="P137" s="23"/>
      <c r="Q137" s="23"/>
      <c r="R137" s="23"/>
      <c r="S137" s="29">
        <v>22200</v>
      </c>
      <c r="T137" s="517"/>
    </row>
    <row r="138" spans="1:20" ht="50.1" customHeight="1" x14ac:dyDescent="1.05">
      <c r="A138" s="31" t="s">
        <v>26178</v>
      </c>
      <c r="B138" s="31" t="s">
        <v>1389</v>
      </c>
      <c r="C138" s="31" t="s">
        <v>26179</v>
      </c>
      <c r="D138" s="31" t="s">
        <v>26180</v>
      </c>
      <c r="E138" s="31" t="s">
        <v>688</v>
      </c>
      <c r="F138" s="31" t="s">
        <v>123</v>
      </c>
      <c r="G138" s="31" t="s">
        <v>16287</v>
      </c>
      <c r="H138" s="31" t="s">
        <v>22838</v>
      </c>
      <c r="I138" s="38">
        <v>0.41666666666666669</v>
      </c>
      <c r="J138" s="31" t="s">
        <v>7474</v>
      </c>
      <c r="K138" s="31" t="s">
        <v>105</v>
      </c>
      <c r="L138" s="31" t="s">
        <v>107</v>
      </c>
      <c r="M138" s="31" t="s">
        <v>106</v>
      </c>
      <c r="N138" s="23"/>
      <c r="O138" s="23"/>
      <c r="P138" s="23"/>
      <c r="Q138" s="23"/>
      <c r="R138" s="23"/>
      <c r="S138" s="29">
        <v>22200</v>
      </c>
      <c r="T138" s="517"/>
    </row>
    <row r="139" spans="1:20" ht="50.1" customHeight="1" x14ac:dyDescent="1.05">
      <c r="A139" s="31" t="s">
        <v>26181</v>
      </c>
      <c r="B139" s="31" t="s">
        <v>9864</v>
      </c>
      <c r="C139" s="31" t="s">
        <v>26182</v>
      </c>
      <c r="D139" s="31" t="s">
        <v>26183</v>
      </c>
      <c r="E139" s="31" t="s">
        <v>688</v>
      </c>
      <c r="F139" s="31" t="s">
        <v>123</v>
      </c>
      <c r="G139" s="31" t="s">
        <v>16287</v>
      </c>
      <c r="H139" s="31" t="s">
        <v>22838</v>
      </c>
      <c r="I139" s="38">
        <v>0.41666666666666669</v>
      </c>
      <c r="J139" s="31" t="s">
        <v>7474</v>
      </c>
      <c r="K139" s="31" t="s">
        <v>105</v>
      </c>
      <c r="L139" s="31" t="s">
        <v>107</v>
      </c>
      <c r="M139" s="31" t="s">
        <v>106</v>
      </c>
      <c r="N139" s="23"/>
      <c r="O139" s="23"/>
      <c r="P139" s="23"/>
      <c r="Q139" s="23"/>
      <c r="R139" s="23"/>
      <c r="S139" s="29">
        <v>22200</v>
      </c>
      <c r="T139" s="517"/>
    </row>
    <row r="140" spans="1:20" ht="50.1" customHeight="1" x14ac:dyDescent="1.05">
      <c r="A140" s="31" t="s">
        <v>26184</v>
      </c>
      <c r="B140" s="31" t="s">
        <v>1972</v>
      </c>
      <c r="C140" s="31" t="s">
        <v>26185</v>
      </c>
      <c r="D140" s="31" t="s">
        <v>26186</v>
      </c>
      <c r="E140" s="31" t="s">
        <v>688</v>
      </c>
      <c r="F140" s="31" t="s">
        <v>123</v>
      </c>
      <c r="G140" s="31" t="s">
        <v>16287</v>
      </c>
      <c r="H140" s="31" t="s">
        <v>22838</v>
      </c>
      <c r="I140" s="38">
        <v>0.41666666666666669</v>
      </c>
      <c r="J140" s="31" t="s">
        <v>7474</v>
      </c>
      <c r="K140" s="31" t="s">
        <v>105</v>
      </c>
      <c r="L140" s="31" t="s">
        <v>107</v>
      </c>
      <c r="M140" s="31" t="s">
        <v>106</v>
      </c>
      <c r="N140" s="23"/>
      <c r="O140" s="23"/>
      <c r="P140" s="23"/>
      <c r="Q140" s="23"/>
      <c r="R140" s="23"/>
      <c r="S140" s="29">
        <v>22200</v>
      </c>
      <c r="T140" s="517"/>
    </row>
    <row r="141" spans="1:20" ht="50.1" customHeight="1" x14ac:dyDescent="1.05">
      <c r="A141" s="31" t="s">
        <v>26187</v>
      </c>
      <c r="B141" s="31" t="s">
        <v>1978</v>
      </c>
      <c r="C141" s="31" t="s">
        <v>26188</v>
      </c>
      <c r="D141" s="31" t="s">
        <v>26189</v>
      </c>
      <c r="E141" s="31" t="s">
        <v>688</v>
      </c>
      <c r="F141" s="31" t="s">
        <v>123</v>
      </c>
      <c r="G141" s="31" t="s">
        <v>16287</v>
      </c>
      <c r="H141" s="31" t="s">
        <v>22838</v>
      </c>
      <c r="I141" s="38">
        <v>0.41666666666666669</v>
      </c>
      <c r="J141" s="31" t="s">
        <v>7474</v>
      </c>
      <c r="K141" s="31" t="s">
        <v>105</v>
      </c>
      <c r="L141" s="31" t="s">
        <v>107</v>
      </c>
      <c r="M141" s="31" t="s">
        <v>106</v>
      </c>
      <c r="N141" s="23"/>
      <c r="O141" s="23"/>
      <c r="P141" s="23"/>
      <c r="Q141" s="23"/>
      <c r="R141" s="23"/>
      <c r="S141" s="29">
        <v>22200</v>
      </c>
      <c r="T141" s="517"/>
    </row>
    <row r="142" spans="1:20" ht="50.1" customHeight="1" x14ac:dyDescent="1.05">
      <c r="A142" s="31" t="s">
        <v>26190</v>
      </c>
      <c r="B142" s="31" t="s">
        <v>26191</v>
      </c>
      <c r="C142" s="31" t="s">
        <v>26192</v>
      </c>
      <c r="D142" s="31" t="s">
        <v>26193</v>
      </c>
      <c r="E142" s="31" t="s">
        <v>688</v>
      </c>
      <c r="F142" s="31" t="s">
        <v>123</v>
      </c>
      <c r="G142" s="31" t="s">
        <v>16287</v>
      </c>
      <c r="H142" s="31" t="s">
        <v>22838</v>
      </c>
      <c r="I142" s="38">
        <v>0.41666666666666669</v>
      </c>
      <c r="J142" s="31" t="s">
        <v>7474</v>
      </c>
      <c r="K142" s="31" t="s">
        <v>105</v>
      </c>
      <c r="L142" s="31" t="s">
        <v>107</v>
      </c>
      <c r="M142" s="31" t="s">
        <v>106</v>
      </c>
      <c r="N142" s="23"/>
      <c r="O142" s="23"/>
      <c r="P142" s="23"/>
      <c r="Q142" s="23"/>
      <c r="R142" s="23"/>
      <c r="S142" s="29">
        <v>22200</v>
      </c>
      <c r="T142" s="517"/>
    </row>
    <row r="143" spans="1:20" ht="50.1" customHeight="1" x14ac:dyDescent="1.05">
      <c r="A143" s="31" t="s">
        <v>26194</v>
      </c>
      <c r="B143" s="31" t="s">
        <v>26195</v>
      </c>
      <c r="C143" s="31" t="s">
        <v>26196</v>
      </c>
      <c r="D143" s="31" t="s">
        <v>26197</v>
      </c>
      <c r="E143" s="31" t="s">
        <v>688</v>
      </c>
      <c r="F143" s="31" t="s">
        <v>123</v>
      </c>
      <c r="G143" s="31" t="s">
        <v>16287</v>
      </c>
      <c r="H143" s="31" t="s">
        <v>22838</v>
      </c>
      <c r="I143" s="38">
        <v>0.41666666666666669</v>
      </c>
      <c r="J143" s="31" t="s">
        <v>7474</v>
      </c>
      <c r="K143" s="31" t="s">
        <v>105</v>
      </c>
      <c r="L143" s="31" t="s">
        <v>107</v>
      </c>
      <c r="M143" s="31" t="s">
        <v>106</v>
      </c>
      <c r="N143" s="23"/>
      <c r="O143" s="23"/>
      <c r="P143" s="23"/>
      <c r="Q143" s="23"/>
      <c r="R143" s="23"/>
      <c r="S143" s="29">
        <v>22200</v>
      </c>
      <c r="T143" s="517"/>
    </row>
    <row r="144" spans="1:20" ht="50.1" customHeight="1" x14ac:dyDescent="1.05">
      <c r="A144" s="31" t="s">
        <v>26198</v>
      </c>
      <c r="B144" s="31" t="s">
        <v>26199</v>
      </c>
      <c r="C144" s="31" t="s">
        <v>26200</v>
      </c>
      <c r="D144" s="31" t="s">
        <v>26201</v>
      </c>
      <c r="E144" s="31" t="s">
        <v>688</v>
      </c>
      <c r="F144" s="31" t="s">
        <v>123</v>
      </c>
      <c r="G144" s="31" t="s">
        <v>16287</v>
      </c>
      <c r="H144" s="31" t="s">
        <v>22838</v>
      </c>
      <c r="I144" s="38">
        <v>0.41666666666666669</v>
      </c>
      <c r="J144" s="31" t="s">
        <v>7474</v>
      </c>
      <c r="K144" s="31" t="s">
        <v>105</v>
      </c>
      <c r="L144" s="31" t="s">
        <v>107</v>
      </c>
      <c r="M144" s="31" t="s">
        <v>106</v>
      </c>
      <c r="N144" s="23"/>
      <c r="O144" s="23"/>
      <c r="P144" s="23"/>
      <c r="Q144" s="23"/>
      <c r="R144" s="23"/>
      <c r="S144" s="29">
        <v>22200</v>
      </c>
      <c r="T144" s="517"/>
    </row>
    <row r="145" spans="1:20" ht="50.1" customHeight="1" x14ac:dyDescent="1.05">
      <c r="A145" s="31" t="s">
        <v>26202</v>
      </c>
      <c r="B145" s="31" t="s">
        <v>1864</v>
      </c>
      <c r="C145" s="31" t="s">
        <v>26203</v>
      </c>
      <c r="D145" s="31" t="s">
        <v>26204</v>
      </c>
      <c r="E145" s="31" t="s">
        <v>688</v>
      </c>
      <c r="F145" s="31" t="s">
        <v>123</v>
      </c>
      <c r="G145" s="31" t="s">
        <v>16287</v>
      </c>
      <c r="H145" s="31" t="s">
        <v>22838</v>
      </c>
      <c r="I145" s="38">
        <v>0.41666666666666669</v>
      </c>
      <c r="J145" s="31" t="s">
        <v>7474</v>
      </c>
      <c r="K145" s="31" t="s">
        <v>105</v>
      </c>
      <c r="L145" s="31" t="s">
        <v>107</v>
      </c>
      <c r="M145" s="31" t="s">
        <v>106</v>
      </c>
      <c r="N145" s="23"/>
      <c r="O145" s="23"/>
      <c r="P145" s="23"/>
      <c r="Q145" s="23"/>
      <c r="R145" s="23"/>
      <c r="S145" s="29">
        <v>22200</v>
      </c>
      <c r="T145" s="517"/>
    </row>
    <row r="146" spans="1:20" ht="50.1" customHeight="1" x14ac:dyDescent="1.05">
      <c r="A146" s="31" t="s">
        <v>26205</v>
      </c>
      <c r="B146" s="31" t="s">
        <v>26206</v>
      </c>
      <c r="C146" s="31" t="s">
        <v>26207</v>
      </c>
      <c r="D146" s="31" t="s">
        <v>26208</v>
      </c>
      <c r="E146" s="31" t="s">
        <v>688</v>
      </c>
      <c r="F146" s="31" t="s">
        <v>123</v>
      </c>
      <c r="G146" s="31" t="s">
        <v>16287</v>
      </c>
      <c r="H146" s="31" t="s">
        <v>22838</v>
      </c>
      <c r="I146" s="38">
        <v>0.41666666666666669</v>
      </c>
      <c r="J146" s="31" t="s">
        <v>7474</v>
      </c>
      <c r="K146" s="31" t="s">
        <v>105</v>
      </c>
      <c r="L146" s="31" t="s">
        <v>107</v>
      </c>
      <c r="M146" s="31" t="s">
        <v>106</v>
      </c>
      <c r="N146" s="23"/>
      <c r="O146" s="23"/>
      <c r="P146" s="23"/>
      <c r="Q146" s="23"/>
      <c r="R146" s="23"/>
      <c r="S146" s="29">
        <v>22200</v>
      </c>
      <c r="T146" s="517"/>
    </row>
    <row r="147" spans="1:20" ht="50.1" customHeight="1" x14ac:dyDescent="1.05">
      <c r="A147" s="31" t="s">
        <v>26209</v>
      </c>
      <c r="B147" s="31" t="s">
        <v>256</v>
      </c>
      <c r="C147" s="31" t="s">
        <v>26210</v>
      </c>
      <c r="D147" s="31" t="s">
        <v>26211</v>
      </c>
      <c r="E147" s="31" t="s">
        <v>688</v>
      </c>
      <c r="F147" s="31" t="s">
        <v>123</v>
      </c>
      <c r="G147" s="31" t="s">
        <v>16287</v>
      </c>
      <c r="H147" s="31" t="s">
        <v>22838</v>
      </c>
      <c r="I147" s="38">
        <v>0.41666666666666669</v>
      </c>
      <c r="J147" s="31" t="s">
        <v>7474</v>
      </c>
      <c r="K147" s="31" t="s">
        <v>105</v>
      </c>
      <c r="L147" s="31" t="s">
        <v>107</v>
      </c>
      <c r="M147" s="31" t="s">
        <v>106</v>
      </c>
      <c r="N147" s="23"/>
      <c r="O147" s="23"/>
      <c r="P147" s="23"/>
      <c r="Q147" s="23"/>
      <c r="R147" s="23"/>
      <c r="S147" s="29">
        <v>22200</v>
      </c>
      <c r="T147" s="517"/>
    </row>
    <row r="148" spans="1:20" ht="50.1" customHeight="1" x14ac:dyDescent="1.05">
      <c r="A148" s="31" t="s">
        <v>26212</v>
      </c>
      <c r="B148" s="31" t="s">
        <v>26213</v>
      </c>
      <c r="C148" s="31" t="s">
        <v>26214</v>
      </c>
      <c r="D148" s="31" t="s">
        <v>26215</v>
      </c>
      <c r="E148" s="31" t="s">
        <v>688</v>
      </c>
      <c r="F148" s="31" t="s">
        <v>123</v>
      </c>
      <c r="G148" s="31" t="s">
        <v>16287</v>
      </c>
      <c r="H148" s="31" t="s">
        <v>22838</v>
      </c>
      <c r="I148" s="38">
        <v>0.41666666666666669</v>
      </c>
      <c r="J148" s="31" t="s">
        <v>7474</v>
      </c>
      <c r="K148" s="31" t="s">
        <v>105</v>
      </c>
      <c r="L148" s="31" t="s">
        <v>107</v>
      </c>
      <c r="M148" s="31" t="s">
        <v>106</v>
      </c>
      <c r="N148" s="23"/>
      <c r="O148" s="23"/>
      <c r="P148" s="23"/>
      <c r="Q148" s="23"/>
      <c r="R148" s="23"/>
      <c r="S148" s="29">
        <v>22200</v>
      </c>
      <c r="T148" s="517"/>
    </row>
    <row r="149" spans="1:20" ht="50.1" customHeight="1" x14ac:dyDescent="1.05">
      <c r="A149" s="31" t="s">
        <v>26216</v>
      </c>
      <c r="B149" s="31" t="s">
        <v>830</v>
      </c>
      <c r="C149" s="31" t="s">
        <v>26217</v>
      </c>
      <c r="D149" s="31" t="s">
        <v>26218</v>
      </c>
      <c r="E149" s="31" t="s">
        <v>688</v>
      </c>
      <c r="F149" s="31" t="s">
        <v>123</v>
      </c>
      <c r="G149" s="31" t="s">
        <v>16287</v>
      </c>
      <c r="H149" s="31" t="s">
        <v>22838</v>
      </c>
      <c r="I149" s="38">
        <v>0.41666666666666669</v>
      </c>
      <c r="J149" s="31" t="s">
        <v>7474</v>
      </c>
      <c r="K149" s="31" t="s">
        <v>105</v>
      </c>
      <c r="L149" s="31" t="s">
        <v>107</v>
      </c>
      <c r="M149" s="31" t="s">
        <v>106</v>
      </c>
      <c r="N149" s="23"/>
      <c r="O149" s="23"/>
      <c r="P149" s="23"/>
      <c r="Q149" s="23"/>
      <c r="R149" s="23"/>
      <c r="S149" s="29">
        <v>22200</v>
      </c>
      <c r="T149" s="517"/>
    </row>
    <row r="150" spans="1:20" ht="50.1" customHeight="1" x14ac:dyDescent="1.05">
      <c r="A150" s="31" t="s">
        <v>26219</v>
      </c>
      <c r="B150" s="31" t="s">
        <v>26220</v>
      </c>
      <c r="C150" s="31" t="s">
        <v>26221</v>
      </c>
      <c r="D150" s="31" t="s">
        <v>26222</v>
      </c>
      <c r="E150" s="31" t="s">
        <v>688</v>
      </c>
      <c r="F150" s="31" t="s">
        <v>123</v>
      </c>
      <c r="G150" s="31" t="s">
        <v>16287</v>
      </c>
      <c r="H150" s="31" t="s">
        <v>22838</v>
      </c>
      <c r="I150" s="38">
        <v>0.41666666666666669</v>
      </c>
      <c r="J150" s="31" t="s">
        <v>7474</v>
      </c>
      <c r="K150" s="31" t="s">
        <v>105</v>
      </c>
      <c r="L150" s="31" t="s">
        <v>107</v>
      </c>
      <c r="M150" s="31" t="s">
        <v>106</v>
      </c>
      <c r="N150" s="23"/>
      <c r="O150" s="23"/>
      <c r="P150" s="23"/>
      <c r="Q150" s="23"/>
      <c r="R150" s="23"/>
      <c r="S150" s="29">
        <v>22200</v>
      </c>
      <c r="T150" s="517"/>
    </row>
    <row r="151" spans="1:20" ht="50.1" customHeight="1" x14ac:dyDescent="1.05">
      <c r="A151" s="31" t="s">
        <v>26223</v>
      </c>
      <c r="B151" s="31" t="s">
        <v>2379</v>
      </c>
      <c r="C151" s="31" t="s">
        <v>26224</v>
      </c>
      <c r="D151" s="31" t="s">
        <v>26225</v>
      </c>
      <c r="E151" s="31" t="s">
        <v>688</v>
      </c>
      <c r="F151" s="31" t="s">
        <v>123</v>
      </c>
      <c r="G151" s="31" t="s">
        <v>16287</v>
      </c>
      <c r="H151" s="31" t="s">
        <v>22838</v>
      </c>
      <c r="I151" s="38">
        <v>0.41666666666666669</v>
      </c>
      <c r="J151" s="31" t="s">
        <v>7474</v>
      </c>
      <c r="K151" s="31" t="s">
        <v>105</v>
      </c>
      <c r="L151" s="31" t="s">
        <v>107</v>
      </c>
      <c r="M151" s="31" t="s">
        <v>106</v>
      </c>
      <c r="N151" s="23"/>
      <c r="O151" s="23"/>
      <c r="P151" s="23"/>
      <c r="Q151" s="23"/>
      <c r="R151" s="23"/>
      <c r="S151" s="29">
        <v>22200</v>
      </c>
      <c r="T151" s="517"/>
    </row>
    <row r="152" spans="1:20" ht="50.1" customHeight="1" x14ac:dyDescent="1.05">
      <c r="A152" s="31" t="s">
        <v>26226</v>
      </c>
      <c r="B152" s="31" t="s">
        <v>26227</v>
      </c>
      <c r="C152" s="31" t="s">
        <v>26228</v>
      </c>
      <c r="D152" s="31" t="s">
        <v>26229</v>
      </c>
      <c r="E152" s="31" t="s">
        <v>688</v>
      </c>
      <c r="F152" s="31" t="s">
        <v>123</v>
      </c>
      <c r="G152" s="31" t="s">
        <v>16287</v>
      </c>
      <c r="H152" s="31" t="s">
        <v>22838</v>
      </c>
      <c r="I152" s="38">
        <v>0.41666666666666669</v>
      </c>
      <c r="J152" s="31" t="s">
        <v>7474</v>
      </c>
      <c r="K152" s="31" t="s">
        <v>105</v>
      </c>
      <c r="L152" s="31" t="s">
        <v>107</v>
      </c>
      <c r="M152" s="31" t="s">
        <v>106</v>
      </c>
      <c r="N152" s="23"/>
      <c r="O152" s="23"/>
      <c r="P152" s="23"/>
      <c r="Q152" s="23"/>
      <c r="R152" s="23"/>
      <c r="S152" s="29">
        <v>22200</v>
      </c>
      <c r="T152" s="517"/>
    </row>
    <row r="153" spans="1:20" ht="50.1" customHeight="1" x14ac:dyDescent="1.05">
      <c r="A153" s="31" t="s">
        <v>26230</v>
      </c>
      <c r="B153" s="31" t="s">
        <v>26231</v>
      </c>
      <c r="C153" s="31" t="s">
        <v>26232</v>
      </c>
      <c r="D153" s="31" t="s">
        <v>26233</v>
      </c>
      <c r="E153" s="31" t="s">
        <v>688</v>
      </c>
      <c r="F153" s="31" t="s">
        <v>123</v>
      </c>
      <c r="G153" s="31" t="s">
        <v>16287</v>
      </c>
      <c r="H153" s="31" t="s">
        <v>22838</v>
      </c>
      <c r="I153" s="38">
        <v>0.41666666666666669</v>
      </c>
      <c r="J153" s="31" t="s">
        <v>7474</v>
      </c>
      <c r="K153" s="31" t="s">
        <v>105</v>
      </c>
      <c r="L153" s="31" t="s">
        <v>107</v>
      </c>
      <c r="M153" s="31" t="s">
        <v>106</v>
      </c>
      <c r="N153" s="23"/>
      <c r="O153" s="23"/>
      <c r="P153" s="23"/>
      <c r="Q153" s="23"/>
      <c r="R153" s="23"/>
      <c r="S153" s="29">
        <v>22200</v>
      </c>
      <c r="T153" s="517"/>
    </row>
    <row r="154" spans="1:20" ht="50.1" customHeight="1" x14ac:dyDescent="1.05">
      <c r="A154" s="452" t="s">
        <v>26234</v>
      </c>
      <c r="B154" s="452" t="s">
        <v>26235</v>
      </c>
      <c r="C154" s="452" t="s">
        <v>26236</v>
      </c>
      <c r="D154" s="452" t="s">
        <v>26237</v>
      </c>
      <c r="E154" s="452" t="s">
        <v>688</v>
      </c>
      <c r="F154" s="452" t="s">
        <v>123</v>
      </c>
      <c r="G154" s="452" t="s">
        <v>16287</v>
      </c>
      <c r="H154" s="452" t="s">
        <v>22838</v>
      </c>
      <c r="I154" s="453">
        <v>0.41666666666666669</v>
      </c>
      <c r="J154" s="452" t="s">
        <v>7474</v>
      </c>
      <c r="K154" s="452" t="s">
        <v>105</v>
      </c>
      <c r="L154" s="452" t="s">
        <v>107</v>
      </c>
      <c r="M154" s="452" t="s">
        <v>106</v>
      </c>
      <c r="N154" s="23"/>
      <c r="O154" s="23"/>
      <c r="P154" s="23"/>
      <c r="Q154" s="23"/>
      <c r="R154" s="23"/>
      <c r="S154" s="29"/>
      <c r="T154" s="517"/>
    </row>
    <row r="155" spans="1:20" ht="50.1" customHeight="1" x14ac:dyDescent="1.05">
      <c r="A155" s="31" t="s">
        <v>26238</v>
      </c>
      <c r="B155" s="31" t="s">
        <v>26239</v>
      </c>
      <c r="C155" s="31" t="s">
        <v>26240</v>
      </c>
      <c r="D155" s="31" t="s">
        <v>26241</v>
      </c>
      <c r="E155" s="31" t="s">
        <v>688</v>
      </c>
      <c r="F155" s="31" t="s">
        <v>123</v>
      </c>
      <c r="G155" s="31" t="s">
        <v>16287</v>
      </c>
      <c r="H155" s="31" t="s">
        <v>22838</v>
      </c>
      <c r="I155" s="38">
        <v>0.41666666666666669</v>
      </c>
      <c r="J155" s="31" t="s">
        <v>7474</v>
      </c>
      <c r="K155" s="31" t="s">
        <v>105</v>
      </c>
      <c r="L155" s="31" t="s">
        <v>107</v>
      </c>
      <c r="M155" s="31" t="s">
        <v>106</v>
      </c>
      <c r="N155" s="23"/>
      <c r="O155" s="23"/>
      <c r="P155" s="23"/>
      <c r="Q155" s="23"/>
      <c r="R155" s="23"/>
      <c r="S155" s="29">
        <v>22200</v>
      </c>
      <c r="T155" s="517"/>
    </row>
    <row r="156" spans="1:20" ht="50.1" customHeight="1" x14ac:dyDescent="1.05">
      <c r="A156" s="31" t="s">
        <v>26242</v>
      </c>
      <c r="B156" s="31" t="s">
        <v>6513</v>
      </c>
      <c r="C156" s="31" t="s">
        <v>26243</v>
      </c>
      <c r="D156" s="31" t="s">
        <v>26244</v>
      </c>
      <c r="E156" s="31" t="s">
        <v>688</v>
      </c>
      <c r="F156" s="31" t="s">
        <v>123</v>
      </c>
      <c r="G156" s="31" t="s">
        <v>16287</v>
      </c>
      <c r="H156" s="31" t="s">
        <v>22838</v>
      </c>
      <c r="I156" s="38">
        <v>0.41666666666666669</v>
      </c>
      <c r="J156" s="31" t="s">
        <v>7474</v>
      </c>
      <c r="K156" s="31" t="s">
        <v>105</v>
      </c>
      <c r="L156" s="31" t="s">
        <v>107</v>
      </c>
      <c r="M156" s="31" t="s">
        <v>106</v>
      </c>
      <c r="N156" s="23"/>
      <c r="O156" s="23"/>
      <c r="P156" s="23"/>
      <c r="Q156" s="23"/>
      <c r="R156" s="23"/>
      <c r="S156" s="29">
        <v>22200</v>
      </c>
      <c r="T156" s="517"/>
    </row>
    <row r="157" spans="1:20" ht="50.1" customHeight="1" x14ac:dyDescent="1.05">
      <c r="A157" s="31" t="s">
        <v>26245</v>
      </c>
      <c r="B157" s="31" t="s">
        <v>26246</v>
      </c>
      <c r="C157" s="31" t="s">
        <v>26247</v>
      </c>
      <c r="D157" s="31" t="s">
        <v>26248</v>
      </c>
      <c r="E157" s="31" t="s">
        <v>688</v>
      </c>
      <c r="F157" s="31" t="s">
        <v>123</v>
      </c>
      <c r="G157" s="31" t="s">
        <v>16287</v>
      </c>
      <c r="H157" s="31" t="s">
        <v>22838</v>
      </c>
      <c r="I157" s="38">
        <v>0.41666666666666669</v>
      </c>
      <c r="J157" s="31" t="s">
        <v>7474</v>
      </c>
      <c r="K157" s="31" t="s">
        <v>105</v>
      </c>
      <c r="L157" s="31" t="s">
        <v>107</v>
      </c>
      <c r="M157" s="31" t="s">
        <v>106</v>
      </c>
      <c r="N157" s="23"/>
      <c r="O157" s="23"/>
      <c r="P157" s="23"/>
      <c r="Q157" s="23"/>
      <c r="R157" s="23"/>
      <c r="S157" s="29">
        <v>22200</v>
      </c>
      <c r="T157" s="517"/>
    </row>
    <row r="158" spans="1:20" ht="50.1" customHeight="1" x14ac:dyDescent="1.05">
      <c r="A158" s="31" t="s">
        <v>26249</v>
      </c>
      <c r="B158" s="31" t="s">
        <v>16035</v>
      </c>
      <c r="C158" s="31" t="s">
        <v>26250</v>
      </c>
      <c r="D158" s="31" t="s">
        <v>26251</v>
      </c>
      <c r="E158" s="31" t="s">
        <v>688</v>
      </c>
      <c r="F158" s="31" t="s">
        <v>123</v>
      </c>
      <c r="G158" s="31" t="s">
        <v>16287</v>
      </c>
      <c r="H158" s="31" t="s">
        <v>22838</v>
      </c>
      <c r="I158" s="38">
        <v>0.41666666666666669</v>
      </c>
      <c r="J158" s="31" t="s">
        <v>7474</v>
      </c>
      <c r="K158" s="31" t="s">
        <v>105</v>
      </c>
      <c r="L158" s="31" t="s">
        <v>107</v>
      </c>
      <c r="M158" s="31" t="s">
        <v>106</v>
      </c>
      <c r="N158" s="23"/>
      <c r="O158" s="23"/>
      <c r="P158" s="23"/>
      <c r="Q158" s="23"/>
      <c r="R158" s="23"/>
      <c r="S158" s="29">
        <v>22200</v>
      </c>
      <c r="T158" s="517"/>
    </row>
    <row r="159" spans="1:20" ht="50.1" customHeight="1" x14ac:dyDescent="1.05">
      <c r="A159" s="31" t="s">
        <v>26252</v>
      </c>
      <c r="B159" s="31" t="s">
        <v>26253</v>
      </c>
      <c r="C159" s="31" t="s">
        <v>26254</v>
      </c>
      <c r="D159" s="31" t="s">
        <v>26255</v>
      </c>
      <c r="E159" s="31" t="s">
        <v>688</v>
      </c>
      <c r="F159" s="31" t="s">
        <v>123</v>
      </c>
      <c r="G159" s="31" t="s">
        <v>16287</v>
      </c>
      <c r="H159" s="31" t="s">
        <v>22838</v>
      </c>
      <c r="I159" s="38">
        <v>0.41666666666666669</v>
      </c>
      <c r="J159" s="31" t="s">
        <v>7474</v>
      </c>
      <c r="K159" s="31" t="s">
        <v>105</v>
      </c>
      <c r="L159" s="31" t="s">
        <v>107</v>
      </c>
      <c r="M159" s="31" t="s">
        <v>106</v>
      </c>
      <c r="N159" s="23"/>
      <c r="O159" s="23"/>
      <c r="P159" s="23"/>
      <c r="Q159" s="23"/>
      <c r="R159" s="23"/>
      <c r="S159" s="29">
        <v>22200</v>
      </c>
      <c r="T159" s="517"/>
    </row>
    <row r="160" spans="1:20" ht="50.1" customHeight="1" x14ac:dyDescent="1.05">
      <c r="A160" s="31" t="s">
        <v>26256</v>
      </c>
      <c r="B160" s="31" t="s">
        <v>9441</v>
      </c>
      <c r="C160" s="31" t="s">
        <v>26257</v>
      </c>
      <c r="D160" s="31" t="s">
        <v>26258</v>
      </c>
      <c r="E160" s="31" t="s">
        <v>688</v>
      </c>
      <c r="F160" s="31" t="s">
        <v>123</v>
      </c>
      <c r="G160" s="31" t="s">
        <v>16287</v>
      </c>
      <c r="H160" s="31" t="s">
        <v>22838</v>
      </c>
      <c r="I160" s="38">
        <v>0.41666666666666669</v>
      </c>
      <c r="J160" s="31" t="s">
        <v>7474</v>
      </c>
      <c r="K160" s="31" t="s">
        <v>105</v>
      </c>
      <c r="L160" s="31" t="s">
        <v>107</v>
      </c>
      <c r="M160" s="31" t="s">
        <v>106</v>
      </c>
      <c r="N160" s="23"/>
      <c r="O160" s="23"/>
      <c r="P160" s="23"/>
      <c r="Q160" s="23"/>
      <c r="R160" s="23"/>
      <c r="S160" s="29">
        <v>22200</v>
      </c>
      <c r="T160" s="517"/>
    </row>
    <row r="161" spans="1:20" ht="50.1" customHeight="1" x14ac:dyDescent="1.05">
      <c r="A161" s="31" t="s">
        <v>26259</v>
      </c>
      <c r="B161" s="31" t="s">
        <v>26260</v>
      </c>
      <c r="C161" s="31" t="s">
        <v>26261</v>
      </c>
      <c r="D161" s="31" t="s">
        <v>26262</v>
      </c>
      <c r="E161" s="31" t="s">
        <v>688</v>
      </c>
      <c r="F161" s="31" t="s">
        <v>123</v>
      </c>
      <c r="G161" s="31" t="s">
        <v>16287</v>
      </c>
      <c r="H161" s="31" t="s">
        <v>22838</v>
      </c>
      <c r="I161" s="38">
        <v>0.41666666666666669</v>
      </c>
      <c r="J161" s="31" t="s">
        <v>7474</v>
      </c>
      <c r="K161" s="31" t="s">
        <v>105</v>
      </c>
      <c r="L161" s="31" t="s">
        <v>107</v>
      </c>
      <c r="M161" s="31" t="s">
        <v>106</v>
      </c>
      <c r="N161" s="23"/>
      <c r="O161" s="23"/>
      <c r="P161" s="23"/>
      <c r="Q161" s="23"/>
      <c r="R161" s="23"/>
      <c r="S161" s="29">
        <v>22200</v>
      </c>
      <c r="T161" s="517"/>
    </row>
    <row r="162" spans="1:20" ht="50.1" customHeight="1" x14ac:dyDescent="1.05">
      <c r="A162" s="31" t="s">
        <v>26263</v>
      </c>
      <c r="B162" s="31" t="s">
        <v>26264</v>
      </c>
      <c r="C162" s="31" t="s">
        <v>26265</v>
      </c>
      <c r="D162" s="31" t="s">
        <v>26266</v>
      </c>
      <c r="E162" s="31" t="s">
        <v>688</v>
      </c>
      <c r="F162" s="31" t="s">
        <v>123</v>
      </c>
      <c r="G162" s="31" t="s">
        <v>16287</v>
      </c>
      <c r="H162" s="31" t="s">
        <v>22838</v>
      </c>
      <c r="I162" s="38">
        <v>0.41666666666666669</v>
      </c>
      <c r="J162" s="31" t="s">
        <v>7474</v>
      </c>
      <c r="K162" s="31" t="s">
        <v>105</v>
      </c>
      <c r="L162" s="31" t="s">
        <v>107</v>
      </c>
      <c r="M162" s="31" t="s">
        <v>106</v>
      </c>
      <c r="N162" s="23"/>
      <c r="O162" s="23"/>
      <c r="P162" s="23"/>
      <c r="Q162" s="23"/>
      <c r="R162" s="23"/>
      <c r="S162" s="29">
        <v>22200</v>
      </c>
      <c r="T162" s="517"/>
    </row>
    <row r="163" spans="1:20" ht="50.1" customHeight="1" x14ac:dyDescent="1.05">
      <c r="A163" s="31" t="s">
        <v>26267</v>
      </c>
      <c r="B163" s="31" t="s">
        <v>15484</v>
      </c>
      <c r="C163" s="31" t="s">
        <v>26268</v>
      </c>
      <c r="D163" s="31" t="s">
        <v>26269</v>
      </c>
      <c r="E163" s="31" t="s">
        <v>688</v>
      </c>
      <c r="F163" s="31" t="s">
        <v>123</v>
      </c>
      <c r="G163" s="31" t="s">
        <v>16287</v>
      </c>
      <c r="H163" s="31" t="s">
        <v>22838</v>
      </c>
      <c r="I163" s="38">
        <v>0.41666666666666669</v>
      </c>
      <c r="J163" s="31" t="s">
        <v>7474</v>
      </c>
      <c r="K163" s="31" t="s">
        <v>105</v>
      </c>
      <c r="L163" s="31" t="s">
        <v>107</v>
      </c>
      <c r="M163" s="31" t="s">
        <v>106</v>
      </c>
      <c r="N163" s="23"/>
      <c r="O163" s="23"/>
      <c r="P163" s="23"/>
      <c r="Q163" s="23"/>
      <c r="R163" s="23"/>
      <c r="S163" s="29">
        <v>22200</v>
      </c>
      <c r="T163" s="517"/>
    </row>
    <row r="164" spans="1:20" ht="50.1" customHeight="1" x14ac:dyDescent="1.05">
      <c r="A164" s="31" t="s">
        <v>26270</v>
      </c>
      <c r="B164" s="31" t="s">
        <v>26271</v>
      </c>
      <c r="C164" s="31" t="s">
        <v>26272</v>
      </c>
      <c r="D164" s="31" t="s">
        <v>26273</v>
      </c>
      <c r="E164" s="31" t="s">
        <v>688</v>
      </c>
      <c r="F164" s="31" t="s">
        <v>123</v>
      </c>
      <c r="G164" s="31" t="s">
        <v>16287</v>
      </c>
      <c r="H164" s="31" t="s">
        <v>22838</v>
      </c>
      <c r="I164" s="38">
        <v>0.41666666666666669</v>
      </c>
      <c r="J164" s="31" t="s">
        <v>7474</v>
      </c>
      <c r="K164" s="31" t="s">
        <v>105</v>
      </c>
      <c r="L164" s="31" t="s">
        <v>107</v>
      </c>
      <c r="M164" s="31" t="s">
        <v>106</v>
      </c>
      <c r="N164" s="23"/>
      <c r="O164" s="23"/>
      <c r="P164" s="23"/>
      <c r="Q164" s="23"/>
      <c r="R164" s="23"/>
      <c r="S164" s="29">
        <v>22200</v>
      </c>
      <c r="T164" s="517"/>
    </row>
    <row r="165" spans="1:20" ht="50.1" customHeight="1" x14ac:dyDescent="1.05">
      <c r="A165" s="31" t="s">
        <v>26274</v>
      </c>
      <c r="B165" s="31" t="s">
        <v>25257</v>
      </c>
      <c r="C165" s="31" t="s">
        <v>26275</v>
      </c>
      <c r="D165" s="31" t="s">
        <v>26276</v>
      </c>
      <c r="E165" s="31" t="s">
        <v>688</v>
      </c>
      <c r="F165" s="31" t="s">
        <v>123</v>
      </c>
      <c r="G165" s="31" t="s">
        <v>16287</v>
      </c>
      <c r="H165" s="31" t="s">
        <v>22838</v>
      </c>
      <c r="I165" s="38">
        <v>0.41666666666666669</v>
      </c>
      <c r="J165" s="31" t="s">
        <v>7474</v>
      </c>
      <c r="K165" s="31" t="s">
        <v>105</v>
      </c>
      <c r="L165" s="31" t="s">
        <v>107</v>
      </c>
      <c r="M165" s="31" t="s">
        <v>106</v>
      </c>
      <c r="N165" s="23"/>
      <c r="O165" s="23"/>
      <c r="P165" s="23"/>
      <c r="Q165" s="23"/>
      <c r="R165" s="23"/>
      <c r="S165" s="29">
        <v>22200</v>
      </c>
      <c r="T165" s="517"/>
    </row>
    <row r="166" spans="1:20" ht="50.1" customHeight="1" x14ac:dyDescent="1.05">
      <c r="A166" s="31" t="s">
        <v>26277</v>
      </c>
      <c r="B166" s="31" t="s">
        <v>26278</v>
      </c>
      <c r="C166" s="31" t="s">
        <v>26279</v>
      </c>
      <c r="D166" s="31" t="s">
        <v>26280</v>
      </c>
      <c r="E166" s="31" t="s">
        <v>688</v>
      </c>
      <c r="F166" s="31" t="s">
        <v>123</v>
      </c>
      <c r="G166" s="31" t="s">
        <v>16287</v>
      </c>
      <c r="H166" s="31" t="s">
        <v>22838</v>
      </c>
      <c r="I166" s="38">
        <v>0.41666666666666669</v>
      </c>
      <c r="J166" s="31" t="s">
        <v>7474</v>
      </c>
      <c r="K166" s="31" t="s">
        <v>105</v>
      </c>
      <c r="L166" s="31" t="s">
        <v>107</v>
      </c>
      <c r="M166" s="31" t="s">
        <v>106</v>
      </c>
      <c r="N166" s="23"/>
      <c r="O166" s="23"/>
      <c r="P166" s="23"/>
      <c r="Q166" s="23"/>
      <c r="R166" s="23"/>
      <c r="S166" s="29">
        <v>22200</v>
      </c>
      <c r="T166" s="517"/>
    </row>
    <row r="167" spans="1:20" ht="50.1" customHeight="1" x14ac:dyDescent="1.05">
      <c r="A167" s="31" t="s">
        <v>26281</v>
      </c>
      <c r="B167" s="31" t="s">
        <v>26282</v>
      </c>
      <c r="C167" s="31" t="s">
        <v>26283</v>
      </c>
      <c r="D167" s="31" t="s">
        <v>26284</v>
      </c>
      <c r="E167" s="31" t="s">
        <v>688</v>
      </c>
      <c r="F167" s="31" t="s">
        <v>123</v>
      </c>
      <c r="G167" s="31" t="s">
        <v>16287</v>
      </c>
      <c r="H167" s="31" t="s">
        <v>22838</v>
      </c>
      <c r="I167" s="38">
        <v>0.41666666666666669</v>
      </c>
      <c r="J167" s="31" t="s">
        <v>7474</v>
      </c>
      <c r="K167" s="31" t="s">
        <v>105</v>
      </c>
      <c r="L167" s="31" t="s">
        <v>107</v>
      </c>
      <c r="M167" s="31" t="s">
        <v>106</v>
      </c>
      <c r="N167" s="23"/>
      <c r="O167" s="23"/>
      <c r="P167" s="23"/>
      <c r="Q167" s="23"/>
      <c r="R167" s="23"/>
      <c r="S167" s="29">
        <v>22200</v>
      </c>
      <c r="T167" s="517"/>
    </row>
    <row r="168" spans="1:20" ht="50.1" customHeight="1" x14ac:dyDescent="1.05">
      <c r="A168" s="31" t="s">
        <v>26285</v>
      </c>
      <c r="B168" s="31" t="s">
        <v>26286</v>
      </c>
      <c r="C168" s="31" t="s">
        <v>26287</v>
      </c>
      <c r="D168" s="31" t="s">
        <v>26288</v>
      </c>
      <c r="E168" s="31" t="s">
        <v>688</v>
      </c>
      <c r="F168" s="31" t="s">
        <v>123</v>
      </c>
      <c r="G168" s="31" t="s">
        <v>16287</v>
      </c>
      <c r="H168" s="31" t="s">
        <v>22838</v>
      </c>
      <c r="I168" s="38">
        <v>0.41666666666666669</v>
      </c>
      <c r="J168" s="31" t="s">
        <v>7474</v>
      </c>
      <c r="K168" s="31" t="s">
        <v>105</v>
      </c>
      <c r="L168" s="31" t="s">
        <v>107</v>
      </c>
      <c r="M168" s="31" t="s">
        <v>106</v>
      </c>
      <c r="N168" s="23"/>
      <c r="O168" s="23"/>
      <c r="P168" s="23"/>
      <c r="Q168" s="23"/>
      <c r="R168" s="23"/>
      <c r="S168" s="29">
        <v>22200</v>
      </c>
      <c r="T168" s="517"/>
    </row>
    <row r="169" spans="1:20" ht="50.1" customHeight="1" x14ac:dyDescent="1.05">
      <c r="A169" s="31" t="s">
        <v>26289</v>
      </c>
      <c r="B169" s="31" t="s">
        <v>26290</v>
      </c>
      <c r="C169" s="31" t="s">
        <v>26291</v>
      </c>
      <c r="D169" s="31" t="s">
        <v>26292</v>
      </c>
      <c r="E169" s="31" t="s">
        <v>688</v>
      </c>
      <c r="F169" s="31" t="s">
        <v>123</v>
      </c>
      <c r="G169" s="31" t="s">
        <v>16287</v>
      </c>
      <c r="H169" s="31" t="s">
        <v>22838</v>
      </c>
      <c r="I169" s="38">
        <v>0.41666666666666669</v>
      </c>
      <c r="J169" s="31" t="s">
        <v>7474</v>
      </c>
      <c r="K169" s="31" t="s">
        <v>105</v>
      </c>
      <c r="L169" s="31" t="s">
        <v>107</v>
      </c>
      <c r="M169" s="31" t="s">
        <v>106</v>
      </c>
      <c r="N169" s="23"/>
      <c r="O169" s="23"/>
      <c r="P169" s="23"/>
      <c r="Q169" s="23"/>
      <c r="R169" s="23"/>
      <c r="S169" s="29">
        <v>22200</v>
      </c>
      <c r="T169" s="517"/>
    </row>
    <row r="170" spans="1:20" ht="50.1" customHeight="1" x14ac:dyDescent="1.05">
      <c r="A170" s="31" t="s">
        <v>26293</v>
      </c>
      <c r="B170" s="31" t="s">
        <v>14202</v>
      </c>
      <c r="C170" s="31" t="s">
        <v>26294</v>
      </c>
      <c r="D170" s="31" t="s">
        <v>26295</v>
      </c>
      <c r="E170" s="31" t="s">
        <v>688</v>
      </c>
      <c r="F170" s="31" t="s">
        <v>123</v>
      </c>
      <c r="G170" s="31" t="s">
        <v>16287</v>
      </c>
      <c r="H170" s="31" t="s">
        <v>22838</v>
      </c>
      <c r="I170" s="38">
        <v>0.41666666666666669</v>
      </c>
      <c r="J170" s="31" t="s">
        <v>7474</v>
      </c>
      <c r="K170" s="31" t="s">
        <v>105</v>
      </c>
      <c r="L170" s="31" t="s">
        <v>107</v>
      </c>
      <c r="M170" s="31" t="s">
        <v>106</v>
      </c>
      <c r="N170" s="23"/>
      <c r="O170" s="23"/>
      <c r="P170" s="23"/>
      <c r="Q170" s="23"/>
      <c r="R170" s="23"/>
      <c r="S170" s="29">
        <v>22200</v>
      </c>
      <c r="T170" s="517"/>
    </row>
    <row r="171" spans="1:20" ht="50.1" customHeight="1" x14ac:dyDescent="1.05">
      <c r="A171" s="31" t="s">
        <v>26296</v>
      </c>
      <c r="B171" s="31" t="s">
        <v>12635</v>
      </c>
      <c r="C171" s="31" t="s">
        <v>26297</v>
      </c>
      <c r="D171" s="31" t="s">
        <v>26298</v>
      </c>
      <c r="E171" s="31" t="s">
        <v>688</v>
      </c>
      <c r="F171" s="31" t="s">
        <v>123</v>
      </c>
      <c r="G171" s="31" t="s">
        <v>16287</v>
      </c>
      <c r="H171" s="31" t="s">
        <v>22838</v>
      </c>
      <c r="I171" s="38">
        <v>0.41666666666666669</v>
      </c>
      <c r="J171" s="31" t="s">
        <v>7474</v>
      </c>
      <c r="K171" s="31" t="s">
        <v>105</v>
      </c>
      <c r="L171" s="31" t="s">
        <v>107</v>
      </c>
      <c r="M171" s="31" t="s">
        <v>106</v>
      </c>
      <c r="N171" s="23"/>
      <c r="O171" s="23"/>
      <c r="P171" s="23"/>
      <c r="Q171" s="23"/>
      <c r="R171" s="23"/>
      <c r="S171" s="29">
        <v>22200</v>
      </c>
      <c r="T171" s="517"/>
    </row>
    <row r="172" spans="1:20" ht="50.1" customHeight="1" x14ac:dyDescent="1.05">
      <c r="A172" s="31" t="s">
        <v>26299</v>
      </c>
      <c r="B172" s="31" t="s">
        <v>26300</v>
      </c>
      <c r="C172" s="31" t="s">
        <v>26301</v>
      </c>
      <c r="D172" s="31" t="s">
        <v>26302</v>
      </c>
      <c r="E172" s="31" t="s">
        <v>688</v>
      </c>
      <c r="F172" s="31" t="s">
        <v>123</v>
      </c>
      <c r="G172" s="31" t="s">
        <v>16287</v>
      </c>
      <c r="H172" s="31" t="s">
        <v>22838</v>
      </c>
      <c r="I172" s="38">
        <v>0.41666666666666669</v>
      </c>
      <c r="J172" s="31" t="s">
        <v>7474</v>
      </c>
      <c r="K172" s="31" t="s">
        <v>105</v>
      </c>
      <c r="L172" s="31" t="s">
        <v>107</v>
      </c>
      <c r="M172" s="31" t="s">
        <v>106</v>
      </c>
      <c r="N172" s="23"/>
      <c r="O172" s="23"/>
      <c r="P172" s="23"/>
      <c r="Q172" s="23"/>
      <c r="R172" s="23"/>
      <c r="S172" s="29">
        <v>22200</v>
      </c>
      <c r="T172" s="517"/>
    </row>
    <row r="173" spans="1:20" ht="50.1" customHeight="1" x14ac:dyDescent="1.05">
      <c r="A173" s="31" t="s">
        <v>26303</v>
      </c>
      <c r="B173" s="31" t="s">
        <v>26304</v>
      </c>
      <c r="C173" s="31" t="s">
        <v>26305</v>
      </c>
      <c r="D173" s="31" t="s">
        <v>26306</v>
      </c>
      <c r="E173" s="31" t="s">
        <v>688</v>
      </c>
      <c r="F173" s="31" t="s">
        <v>123</v>
      </c>
      <c r="G173" s="31" t="s">
        <v>16287</v>
      </c>
      <c r="H173" s="31" t="s">
        <v>22838</v>
      </c>
      <c r="I173" s="38">
        <v>0.41666666666666669</v>
      </c>
      <c r="J173" s="31" t="s">
        <v>7474</v>
      </c>
      <c r="K173" s="31" t="s">
        <v>105</v>
      </c>
      <c r="L173" s="31" t="s">
        <v>107</v>
      </c>
      <c r="M173" s="31" t="s">
        <v>106</v>
      </c>
      <c r="N173" s="23"/>
      <c r="O173" s="23"/>
      <c r="P173" s="23"/>
      <c r="Q173" s="23"/>
      <c r="R173" s="23"/>
      <c r="S173" s="29">
        <v>22200</v>
      </c>
      <c r="T173" s="517"/>
    </row>
    <row r="174" spans="1:20" ht="50.1" customHeight="1" x14ac:dyDescent="1.05">
      <c r="A174" s="31" t="s">
        <v>26307</v>
      </c>
      <c r="B174" s="31" t="s">
        <v>3329</v>
      </c>
      <c r="C174" s="31" t="s">
        <v>26308</v>
      </c>
      <c r="D174" s="31" t="s">
        <v>26309</v>
      </c>
      <c r="E174" s="31" t="s">
        <v>688</v>
      </c>
      <c r="F174" s="31" t="s">
        <v>123</v>
      </c>
      <c r="G174" s="31" t="s">
        <v>16287</v>
      </c>
      <c r="H174" s="31" t="s">
        <v>22838</v>
      </c>
      <c r="I174" s="38">
        <v>0.41666666666666669</v>
      </c>
      <c r="J174" s="31" t="s">
        <v>7474</v>
      </c>
      <c r="K174" s="31" t="s">
        <v>105</v>
      </c>
      <c r="L174" s="31" t="s">
        <v>107</v>
      </c>
      <c r="M174" s="31" t="s">
        <v>106</v>
      </c>
      <c r="N174" s="23"/>
      <c r="O174" s="23"/>
      <c r="P174" s="23"/>
      <c r="Q174" s="23"/>
      <c r="R174" s="23"/>
      <c r="S174" s="29">
        <v>22200</v>
      </c>
      <c r="T174" s="517"/>
    </row>
    <row r="175" spans="1:20" ht="50.1" customHeight="1" x14ac:dyDescent="1.05">
      <c r="A175" s="31" t="s">
        <v>26310</v>
      </c>
      <c r="B175" s="31" t="s">
        <v>26311</v>
      </c>
      <c r="C175" s="31" t="s">
        <v>26312</v>
      </c>
      <c r="D175" s="31" t="s">
        <v>26313</v>
      </c>
      <c r="E175" s="31" t="s">
        <v>688</v>
      </c>
      <c r="F175" s="31" t="s">
        <v>123</v>
      </c>
      <c r="G175" s="31" t="s">
        <v>16287</v>
      </c>
      <c r="H175" s="31" t="s">
        <v>22838</v>
      </c>
      <c r="I175" s="38">
        <v>0.41666666666666669</v>
      </c>
      <c r="J175" s="31" t="s">
        <v>7474</v>
      </c>
      <c r="K175" s="31" t="s">
        <v>105</v>
      </c>
      <c r="L175" s="31" t="s">
        <v>107</v>
      </c>
      <c r="M175" s="31" t="s">
        <v>106</v>
      </c>
      <c r="N175" s="23"/>
      <c r="O175" s="23"/>
      <c r="P175" s="23"/>
      <c r="Q175" s="23"/>
      <c r="R175" s="23"/>
      <c r="S175" s="29">
        <v>22200</v>
      </c>
      <c r="T175" s="517"/>
    </row>
    <row r="176" spans="1:20" ht="50.1" customHeight="1" x14ac:dyDescent="1.05">
      <c r="A176" s="31" t="s">
        <v>26314</v>
      </c>
      <c r="B176" s="31" t="s">
        <v>26315</v>
      </c>
      <c r="C176" s="31" t="s">
        <v>26316</v>
      </c>
      <c r="D176" s="31" t="s">
        <v>26317</v>
      </c>
      <c r="E176" s="31" t="s">
        <v>688</v>
      </c>
      <c r="F176" s="31" t="s">
        <v>123</v>
      </c>
      <c r="G176" s="31" t="s">
        <v>16287</v>
      </c>
      <c r="H176" s="31" t="s">
        <v>22838</v>
      </c>
      <c r="I176" s="38">
        <v>0.41666666666666669</v>
      </c>
      <c r="J176" s="31" t="s">
        <v>7474</v>
      </c>
      <c r="K176" s="31" t="s">
        <v>105</v>
      </c>
      <c r="L176" s="31" t="s">
        <v>107</v>
      </c>
      <c r="M176" s="31" t="s">
        <v>106</v>
      </c>
      <c r="N176" s="23"/>
      <c r="O176" s="23"/>
      <c r="P176" s="23"/>
      <c r="Q176" s="23"/>
      <c r="R176" s="23"/>
      <c r="S176" s="29">
        <v>22200</v>
      </c>
      <c r="T176" s="517"/>
    </row>
    <row r="177" spans="1:20" ht="50.1" customHeight="1" x14ac:dyDescent="1.05">
      <c r="A177" s="31" t="s">
        <v>26318</v>
      </c>
      <c r="B177" s="31" t="s">
        <v>26319</v>
      </c>
      <c r="C177" s="31" t="s">
        <v>26320</v>
      </c>
      <c r="D177" s="31" t="s">
        <v>26321</v>
      </c>
      <c r="E177" s="31" t="s">
        <v>688</v>
      </c>
      <c r="F177" s="31" t="s">
        <v>123</v>
      </c>
      <c r="G177" s="31" t="s">
        <v>16287</v>
      </c>
      <c r="H177" s="31" t="s">
        <v>22838</v>
      </c>
      <c r="I177" s="38">
        <v>0.41666666666666669</v>
      </c>
      <c r="J177" s="31" t="s">
        <v>7474</v>
      </c>
      <c r="K177" s="31" t="s">
        <v>105</v>
      </c>
      <c r="L177" s="31" t="s">
        <v>107</v>
      </c>
      <c r="M177" s="31" t="s">
        <v>106</v>
      </c>
      <c r="N177" s="23"/>
      <c r="O177" s="23"/>
      <c r="P177" s="23"/>
      <c r="Q177" s="23"/>
      <c r="R177" s="23"/>
      <c r="S177" s="29">
        <v>22200</v>
      </c>
      <c r="T177" s="517"/>
    </row>
    <row r="178" spans="1:20" ht="50.1" customHeight="1" x14ac:dyDescent="1.05">
      <c r="A178" s="31" t="s">
        <v>26322</v>
      </c>
      <c r="B178" s="31" t="s">
        <v>26323</v>
      </c>
      <c r="C178" s="31" t="s">
        <v>26324</v>
      </c>
      <c r="D178" s="31" t="s">
        <v>26325</v>
      </c>
      <c r="E178" s="31" t="s">
        <v>688</v>
      </c>
      <c r="F178" s="31" t="s">
        <v>123</v>
      </c>
      <c r="G178" s="31" t="s">
        <v>16287</v>
      </c>
      <c r="H178" s="31" t="s">
        <v>22838</v>
      </c>
      <c r="I178" s="38">
        <v>0.41666666666666669</v>
      </c>
      <c r="J178" s="31" t="s">
        <v>7474</v>
      </c>
      <c r="K178" s="31" t="s">
        <v>105</v>
      </c>
      <c r="L178" s="31" t="s">
        <v>107</v>
      </c>
      <c r="M178" s="31" t="s">
        <v>106</v>
      </c>
      <c r="N178" s="23"/>
      <c r="O178" s="23"/>
      <c r="P178" s="23"/>
      <c r="Q178" s="23"/>
      <c r="R178" s="23"/>
      <c r="S178" s="29">
        <v>22200</v>
      </c>
      <c r="T178" s="517"/>
    </row>
    <row r="179" spans="1:20" ht="50.1" customHeight="1" x14ac:dyDescent="1.05">
      <c r="A179" s="31" t="s">
        <v>26326</v>
      </c>
      <c r="B179" s="31" t="s">
        <v>26327</v>
      </c>
      <c r="C179" s="31" t="s">
        <v>26328</v>
      </c>
      <c r="D179" s="31" t="s">
        <v>26329</v>
      </c>
      <c r="E179" s="31" t="s">
        <v>688</v>
      </c>
      <c r="F179" s="31" t="s">
        <v>123</v>
      </c>
      <c r="G179" s="31" t="s">
        <v>16287</v>
      </c>
      <c r="H179" s="31" t="s">
        <v>22838</v>
      </c>
      <c r="I179" s="38">
        <v>0.41666666666666669</v>
      </c>
      <c r="J179" s="31" t="s">
        <v>7474</v>
      </c>
      <c r="K179" s="31" t="s">
        <v>105</v>
      </c>
      <c r="L179" s="31" t="s">
        <v>107</v>
      </c>
      <c r="M179" s="31" t="s">
        <v>106</v>
      </c>
      <c r="N179" s="23"/>
      <c r="O179" s="23"/>
      <c r="P179" s="23"/>
      <c r="Q179" s="23"/>
      <c r="R179" s="23"/>
      <c r="S179" s="29">
        <v>22200</v>
      </c>
      <c r="T179" s="517"/>
    </row>
    <row r="180" spans="1:20" ht="50.1" customHeight="1" x14ac:dyDescent="1.05">
      <c r="A180" s="31" t="s">
        <v>26330</v>
      </c>
      <c r="B180" s="31" t="s">
        <v>1205</v>
      </c>
      <c r="C180" s="31" t="s">
        <v>26331</v>
      </c>
      <c r="D180" s="31" t="s">
        <v>26332</v>
      </c>
      <c r="E180" s="31" t="s">
        <v>688</v>
      </c>
      <c r="F180" s="31" t="s">
        <v>123</v>
      </c>
      <c r="G180" s="31" t="s">
        <v>16287</v>
      </c>
      <c r="H180" s="31" t="s">
        <v>22838</v>
      </c>
      <c r="I180" s="38">
        <v>0.41666666666666669</v>
      </c>
      <c r="J180" s="31" t="s">
        <v>7474</v>
      </c>
      <c r="K180" s="31" t="s">
        <v>105</v>
      </c>
      <c r="L180" s="31" t="s">
        <v>107</v>
      </c>
      <c r="M180" s="31" t="s">
        <v>106</v>
      </c>
      <c r="N180" s="23"/>
      <c r="O180" s="23"/>
      <c r="P180" s="23"/>
      <c r="Q180" s="23"/>
      <c r="R180" s="23"/>
      <c r="S180" s="29">
        <v>22200</v>
      </c>
      <c r="T180" s="517"/>
    </row>
    <row r="181" spans="1:20" ht="50.1" customHeight="1" x14ac:dyDescent="1.05">
      <c r="A181" s="31" t="s">
        <v>26333</v>
      </c>
      <c r="B181" s="31" t="s">
        <v>26334</v>
      </c>
      <c r="C181" s="31" t="s">
        <v>26335</v>
      </c>
      <c r="D181" s="31" t="s">
        <v>26336</v>
      </c>
      <c r="E181" s="31" t="s">
        <v>688</v>
      </c>
      <c r="F181" s="31" t="s">
        <v>123</v>
      </c>
      <c r="G181" s="31" t="s">
        <v>16287</v>
      </c>
      <c r="H181" s="31" t="s">
        <v>22838</v>
      </c>
      <c r="I181" s="38">
        <v>0.41666666666666669</v>
      </c>
      <c r="J181" s="31" t="s">
        <v>7474</v>
      </c>
      <c r="K181" s="31" t="s">
        <v>105</v>
      </c>
      <c r="L181" s="31" t="s">
        <v>107</v>
      </c>
      <c r="M181" s="31" t="s">
        <v>106</v>
      </c>
      <c r="N181" s="23"/>
      <c r="O181" s="23"/>
      <c r="P181" s="23"/>
      <c r="Q181" s="23"/>
      <c r="R181" s="23"/>
      <c r="S181" s="29">
        <v>22200</v>
      </c>
      <c r="T181" s="517"/>
    </row>
    <row r="182" spans="1:20" ht="50.1" customHeight="1" x14ac:dyDescent="1.05">
      <c r="A182" s="31" t="s">
        <v>26337</v>
      </c>
      <c r="B182" s="31" t="s">
        <v>183</v>
      </c>
      <c r="C182" s="31" t="s">
        <v>26338</v>
      </c>
      <c r="D182" s="31" t="s">
        <v>26339</v>
      </c>
      <c r="E182" s="31" t="s">
        <v>688</v>
      </c>
      <c r="F182" s="31" t="s">
        <v>123</v>
      </c>
      <c r="G182" s="31" t="s">
        <v>16287</v>
      </c>
      <c r="H182" s="31" t="s">
        <v>22838</v>
      </c>
      <c r="I182" s="38">
        <v>0.41666666666666669</v>
      </c>
      <c r="J182" s="31" t="s">
        <v>7474</v>
      </c>
      <c r="K182" s="31" t="s">
        <v>105</v>
      </c>
      <c r="L182" s="31" t="s">
        <v>107</v>
      </c>
      <c r="M182" s="31" t="s">
        <v>106</v>
      </c>
      <c r="N182" s="23"/>
      <c r="O182" s="23"/>
      <c r="P182" s="23"/>
      <c r="Q182" s="23"/>
      <c r="R182" s="23"/>
      <c r="S182" s="29">
        <v>22200</v>
      </c>
      <c r="T182" s="517"/>
    </row>
    <row r="183" spans="1:20" ht="50.1" customHeight="1" x14ac:dyDescent="1.05">
      <c r="A183" s="31" t="s">
        <v>26340</v>
      </c>
      <c r="B183" s="31" t="s">
        <v>1088</v>
      </c>
      <c r="C183" s="31" t="s">
        <v>26341</v>
      </c>
      <c r="D183" s="31" t="s">
        <v>26342</v>
      </c>
      <c r="E183" s="31" t="s">
        <v>688</v>
      </c>
      <c r="F183" s="31" t="s">
        <v>123</v>
      </c>
      <c r="G183" s="31" t="s">
        <v>16287</v>
      </c>
      <c r="H183" s="31" t="s">
        <v>22838</v>
      </c>
      <c r="I183" s="38">
        <v>0.41666666666666669</v>
      </c>
      <c r="J183" s="31" t="s">
        <v>7474</v>
      </c>
      <c r="K183" s="31" t="s">
        <v>105</v>
      </c>
      <c r="L183" s="31" t="s">
        <v>107</v>
      </c>
      <c r="M183" s="31" t="s">
        <v>106</v>
      </c>
      <c r="N183" s="23"/>
      <c r="O183" s="23"/>
      <c r="P183" s="23"/>
      <c r="Q183" s="23"/>
      <c r="R183" s="23"/>
      <c r="S183" s="29">
        <v>22200</v>
      </c>
      <c r="T183" s="517"/>
    </row>
    <row r="184" spans="1:20" ht="50.1" customHeight="1" x14ac:dyDescent="1.05">
      <c r="A184" s="31" t="s">
        <v>26343</v>
      </c>
      <c r="B184" s="31" t="s">
        <v>13683</v>
      </c>
      <c r="C184" s="31" t="s">
        <v>26344</v>
      </c>
      <c r="D184" s="31" t="s">
        <v>26345</v>
      </c>
      <c r="E184" s="31" t="s">
        <v>688</v>
      </c>
      <c r="F184" s="31" t="s">
        <v>123</v>
      </c>
      <c r="G184" s="31" t="s">
        <v>16287</v>
      </c>
      <c r="H184" s="31" t="s">
        <v>22838</v>
      </c>
      <c r="I184" s="38">
        <v>0.41666666666666669</v>
      </c>
      <c r="J184" s="31" t="s">
        <v>7474</v>
      </c>
      <c r="K184" s="31" t="s">
        <v>105</v>
      </c>
      <c r="L184" s="31" t="s">
        <v>107</v>
      </c>
      <c r="M184" s="31" t="s">
        <v>106</v>
      </c>
      <c r="N184" s="23"/>
      <c r="O184" s="23"/>
      <c r="P184" s="23"/>
      <c r="Q184" s="23"/>
      <c r="R184" s="23"/>
      <c r="S184" s="29">
        <v>22200</v>
      </c>
      <c r="T184" s="517"/>
    </row>
    <row r="185" spans="1:20" ht="50.1" customHeight="1" x14ac:dyDescent="1.05">
      <c r="A185" s="452" t="s">
        <v>26346</v>
      </c>
      <c r="B185" s="452" t="s">
        <v>26347</v>
      </c>
      <c r="C185" s="452" t="s">
        <v>26348</v>
      </c>
      <c r="D185" s="452" t="s">
        <v>26349</v>
      </c>
      <c r="E185" s="452" t="s">
        <v>688</v>
      </c>
      <c r="F185" s="452" t="s">
        <v>123</v>
      </c>
      <c r="G185" s="452" t="s">
        <v>16287</v>
      </c>
      <c r="H185" s="452" t="s">
        <v>22838</v>
      </c>
      <c r="I185" s="453">
        <v>0.41666666666666669</v>
      </c>
      <c r="J185" s="452" t="s">
        <v>7474</v>
      </c>
      <c r="K185" s="452" t="s">
        <v>105</v>
      </c>
      <c r="L185" s="452" t="s">
        <v>107</v>
      </c>
      <c r="M185" s="452" t="s">
        <v>106</v>
      </c>
      <c r="N185" s="23"/>
      <c r="O185" s="23"/>
      <c r="P185" s="23"/>
      <c r="Q185" s="23"/>
      <c r="R185" s="23"/>
      <c r="S185" s="29"/>
      <c r="T185" s="517"/>
    </row>
    <row r="186" spans="1:20" ht="50.1" customHeight="1" x14ac:dyDescent="1.05">
      <c r="A186" s="31" t="s">
        <v>26350</v>
      </c>
      <c r="B186" s="31" t="s">
        <v>26351</v>
      </c>
      <c r="C186" s="31" t="s">
        <v>26352</v>
      </c>
      <c r="D186" s="31" t="s">
        <v>26353</v>
      </c>
      <c r="E186" s="31" t="s">
        <v>688</v>
      </c>
      <c r="F186" s="31" t="s">
        <v>123</v>
      </c>
      <c r="G186" s="31" t="s">
        <v>16287</v>
      </c>
      <c r="H186" s="31" t="s">
        <v>22838</v>
      </c>
      <c r="I186" s="38">
        <v>0.41666666666666669</v>
      </c>
      <c r="J186" s="31" t="s">
        <v>7474</v>
      </c>
      <c r="K186" s="31" t="s">
        <v>105</v>
      </c>
      <c r="L186" s="31" t="s">
        <v>107</v>
      </c>
      <c r="M186" s="31" t="s">
        <v>106</v>
      </c>
      <c r="N186" s="23"/>
      <c r="O186" s="23"/>
      <c r="P186" s="23"/>
      <c r="Q186" s="23"/>
      <c r="R186" s="23"/>
      <c r="S186" s="29">
        <v>22200</v>
      </c>
      <c r="T186" s="517"/>
    </row>
    <row r="187" spans="1:20" ht="50.1" customHeight="1" x14ac:dyDescent="1.05">
      <c r="A187" s="31" t="s">
        <v>26354</v>
      </c>
      <c r="B187" s="31" t="s">
        <v>26355</v>
      </c>
      <c r="C187" s="31" t="s">
        <v>26356</v>
      </c>
      <c r="D187" s="31" t="s">
        <v>26357</v>
      </c>
      <c r="E187" s="31" t="s">
        <v>688</v>
      </c>
      <c r="F187" s="31" t="s">
        <v>123</v>
      </c>
      <c r="G187" s="31" t="s">
        <v>16287</v>
      </c>
      <c r="H187" s="31" t="s">
        <v>22838</v>
      </c>
      <c r="I187" s="38">
        <v>0.41666666666666669</v>
      </c>
      <c r="J187" s="31" t="s">
        <v>7474</v>
      </c>
      <c r="K187" s="31" t="s">
        <v>105</v>
      </c>
      <c r="L187" s="31" t="s">
        <v>107</v>
      </c>
      <c r="M187" s="31" t="s">
        <v>106</v>
      </c>
      <c r="N187" s="23"/>
      <c r="O187" s="23"/>
      <c r="P187" s="23"/>
      <c r="Q187" s="23"/>
      <c r="R187" s="23"/>
      <c r="S187" s="29">
        <v>22200</v>
      </c>
      <c r="T187" s="517"/>
    </row>
    <row r="188" spans="1:20" ht="50.1" customHeight="1" x14ac:dyDescent="1.05">
      <c r="A188" s="31" t="s">
        <v>26358</v>
      </c>
      <c r="B188" s="31" t="s">
        <v>26359</v>
      </c>
      <c r="C188" s="31" t="s">
        <v>26360</v>
      </c>
      <c r="D188" s="31" t="s">
        <v>26361</v>
      </c>
      <c r="E188" s="31" t="s">
        <v>688</v>
      </c>
      <c r="F188" s="31" t="s">
        <v>123</v>
      </c>
      <c r="G188" s="31" t="s">
        <v>16287</v>
      </c>
      <c r="H188" s="31" t="s">
        <v>22838</v>
      </c>
      <c r="I188" s="38">
        <v>0.41666666666666669</v>
      </c>
      <c r="J188" s="31" t="s">
        <v>7474</v>
      </c>
      <c r="K188" s="31" t="s">
        <v>105</v>
      </c>
      <c r="L188" s="31" t="s">
        <v>107</v>
      </c>
      <c r="M188" s="31" t="s">
        <v>106</v>
      </c>
      <c r="N188" s="23"/>
      <c r="O188" s="23"/>
      <c r="P188" s="23"/>
      <c r="Q188" s="23"/>
      <c r="R188" s="23"/>
      <c r="S188" s="29">
        <v>22200</v>
      </c>
      <c r="T188" s="517"/>
    </row>
    <row r="189" spans="1:20" ht="50.1" customHeight="1" x14ac:dyDescent="1.05">
      <c r="A189" s="31" t="s">
        <v>26362</v>
      </c>
      <c r="B189" s="31" t="s">
        <v>9255</v>
      </c>
      <c r="C189" s="31" t="s">
        <v>26363</v>
      </c>
      <c r="D189" s="31" t="s">
        <v>26364</v>
      </c>
      <c r="E189" s="31" t="s">
        <v>688</v>
      </c>
      <c r="F189" s="31" t="s">
        <v>123</v>
      </c>
      <c r="G189" s="31" t="s">
        <v>16287</v>
      </c>
      <c r="H189" s="31" t="s">
        <v>22838</v>
      </c>
      <c r="I189" s="38">
        <v>0.41666666666666669</v>
      </c>
      <c r="J189" s="31" t="s">
        <v>7474</v>
      </c>
      <c r="K189" s="31" t="s">
        <v>105</v>
      </c>
      <c r="L189" s="31" t="s">
        <v>107</v>
      </c>
      <c r="M189" s="31" t="s">
        <v>106</v>
      </c>
      <c r="N189" s="23"/>
      <c r="O189" s="23"/>
      <c r="P189" s="23"/>
      <c r="Q189" s="23"/>
      <c r="R189" s="23"/>
      <c r="S189" s="29">
        <v>22200</v>
      </c>
      <c r="T189" s="517"/>
    </row>
    <row r="190" spans="1:20" ht="50.1" customHeight="1" x14ac:dyDescent="1.05">
      <c r="A190" s="31" t="s">
        <v>26365</v>
      </c>
      <c r="B190" s="31" t="s">
        <v>26366</v>
      </c>
      <c r="C190" s="31" t="s">
        <v>26367</v>
      </c>
      <c r="D190" s="31" t="s">
        <v>26368</v>
      </c>
      <c r="E190" s="31" t="s">
        <v>688</v>
      </c>
      <c r="F190" s="31" t="s">
        <v>123</v>
      </c>
      <c r="G190" s="31" t="s">
        <v>16287</v>
      </c>
      <c r="H190" s="31" t="s">
        <v>22838</v>
      </c>
      <c r="I190" s="38">
        <v>0.41666666666666669</v>
      </c>
      <c r="J190" s="31" t="s">
        <v>7474</v>
      </c>
      <c r="K190" s="31" t="s">
        <v>105</v>
      </c>
      <c r="L190" s="31" t="s">
        <v>107</v>
      </c>
      <c r="M190" s="31" t="s">
        <v>106</v>
      </c>
      <c r="N190" s="23"/>
      <c r="O190" s="23"/>
      <c r="P190" s="23"/>
      <c r="Q190" s="23"/>
      <c r="R190" s="23"/>
      <c r="S190" s="29">
        <v>22200</v>
      </c>
      <c r="T190" s="517"/>
    </row>
    <row r="191" spans="1:20" ht="50.1" customHeight="1" x14ac:dyDescent="1.05">
      <c r="A191" s="31" t="s">
        <v>26369</v>
      </c>
      <c r="B191" s="31" t="s">
        <v>26370</v>
      </c>
      <c r="C191" s="31" t="s">
        <v>26371</v>
      </c>
      <c r="D191" s="31" t="s">
        <v>26372</v>
      </c>
      <c r="E191" s="31" t="s">
        <v>688</v>
      </c>
      <c r="F191" s="31" t="s">
        <v>123</v>
      </c>
      <c r="G191" s="31" t="s">
        <v>16287</v>
      </c>
      <c r="H191" s="31" t="s">
        <v>22838</v>
      </c>
      <c r="I191" s="38">
        <v>0.41666666666666669</v>
      </c>
      <c r="J191" s="31" t="s">
        <v>7474</v>
      </c>
      <c r="K191" s="31" t="s">
        <v>105</v>
      </c>
      <c r="L191" s="31" t="s">
        <v>107</v>
      </c>
      <c r="M191" s="31" t="s">
        <v>106</v>
      </c>
      <c r="N191" s="23"/>
      <c r="O191" s="23"/>
      <c r="P191" s="23"/>
      <c r="Q191" s="23"/>
      <c r="R191" s="23"/>
      <c r="S191" s="29">
        <v>22200</v>
      </c>
      <c r="T191" s="517"/>
    </row>
    <row r="192" spans="1:20" ht="50.1" customHeight="1" x14ac:dyDescent="1.05">
      <c r="A192" s="31" t="s">
        <v>26373</v>
      </c>
      <c r="B192" s="31" t="s">
        <v>26374</v>
      </c>
      <c r="C192" s="31" t="s">
        <v>26375</v>
      </c>
      <c r="D192" s="31" t="s">
        <v>26376</v>
      </c>
      <c r="E192" s="31" t="s">
        <v>688</v>
      </c>
      <c r="F192" s="31" t="s">
        <v>123</v>
      </c>
      <c r="G192" s="31" t="s">
        <v>16287</v>
      </c>
      <c r="H192" s="31" t="s">
        <v>22838</v>
      </c>
      <c r="I192" s="38">
        <v>0.41666666666666669</v>
      </c>
      <c r="J192" s="31" t="s">
        <v>7474</v>
      </c>
      <c r="K192" s="31" t="s">
        <v>105</v>
      </c>
      <c r="L192" s="31" t="s">
        <v>107</v>
      </c>
      <c r="M192" s="31" t="s">
        <v>106</v>
      </c>
      <c r="N192" s="23"/>
      <c r="O192" s="23"/>
      <c r="P192" s="23"/>
      <c r="Q192" s="23"/>
      <c r="R192" s="23"/>
      <c r="S192" s="29">
        <v>22200</v>
      </c>
      <c r="T192" s="517"/>
    </row>
    <row r="193" spans="1:20" ht="50.1" customHeight="1" x14ac:dyDescent="1.05">
      <c r="A193" s="31" t="s">
        <v>26377</v>
      </c>
      <c r="B193" s="31" t="s">
        <v>26378</v>
      </c>
      <c r="C193" s="31" t="s">
        <v>26379</v>
      </c>
      <c r="D193" s="31" t="s">
        <v>26380</v>
      </c>
      <c r="E193" s="31" t="s">
        <v>688</v>
      </c>
      <c r="F193" s="31" t="s">
        <v>123</v>
      </c>
      <c r="G193" s="31" t="s">
        <v>16287</v>
      </c>
      <c r="H193" s="31" t="s">
        <v>22838</v>
      </c>
      <c r="I193" s="38">
        <v>0.41666666666666669</v>
      </c>
      <c r="J193" s="31" t="s">
        <v>7474</v>
      </c>
      <c r="K193" s="31" t="s">
        <v>105</v>
      </c>
      <c r="L193" s="31" t="s">
        <v>107</v>
      </c>
      <c r="M193" s="31" t="s">
        <v>106</v>
      </c>
      <c r="N193" s="23"/>
      <c r="O193" s="23"/>
      <c r="P193" s="23"/>
      <c r="Q193" s="23"/>
      <c r="R193" s="23"/>
      <c r="S193" s="29">
        <v>22200</v>
      </c>
      <c r="T193" s="517"/>
    </row>
    <row r="194" spans="1:20" ht="50.1" customHeight="1" x14ac:dyDescent="1.05">
      <c r="A194" s="31" t="s">
        <v>26381</v>
      </c>
      <c r="B194" s="31" t="s">
        <v>6226</v>
      </c>
      <c r="C194" s="31" t="s">
        <v>26382</v>
      </c>
      <c r="D194" s="31" t="s">
        <v>26383</v>
      </c>
      <c r="E194" s="31" t="s">
        <v>688</v>
      </c>
      <c r="F194" s="31" t="s">
        <v>123</v>
      </c>
      <c r="G194" s="31" t="s">
        <v>16287</v>
      </c>
      <c r="H194" s="31" t="s">
        <v>22838</v>
      </c>
      <c r="I194" s="38">
        <v>0.41666666666666669</v>
      </c>
      <c r="J194" s="31" t="s">
        <v>7474</v>
      </c>
      <c r="K194" s="31" t="s">
        <v>105</v>
      </c>
      <c r="L194" s="31" t="s">
        <v>107</v>
      </c>
      <c r="M194" s="31" t="s">
        <v>106</v>
      </c>
      <c r="N194" s="23"/>
      <c r="O194" s="23"/>
      <c r="P194" s="23"/>
      <c r="Q194" s="23"/>
      <c r="R194" s="23"/>
      <c r="S194" s="29">
        <v>22200</v>
      </c>
      <c r="T194" s="517"/>
    </row>
    <row r="195" spans="1:20" ht="50.1" customHeight="1" x14ac:dyDescent="1.05">
      <c r="A195" s="31" t="s">
        <v>26384</v>
      </c>
      <c r="B195" s="31" t="s">
        <v>12353</v>
      </c>
      <c r="C195" s="31" t="s">
        <v>26385</v>
      </c>
      <c r="D195" s="31" t="s">
        <v>26386</v>
      </c>
      <c r="E195" s="31" t="s">
        <v>688</v>
      </c>
      <c r="F195" s="31" t="s">
        <v>123</v>
      </c>
      <c r="G195" s="31" t="s">
        <v>16287</v>
      </c>
      <c r="H195" s="31" t="s">
        <v>22838</v>
      </c>
      <c r="I195" s="38">
        <v>0.41666666666666669</v>
      </c>
      <c r="J195" s="31" t="s">
        <v>7474</v>
      </c>
      <c r="K195" s="31" t="s">
        <v>105</v>
      </c>
      <c r="L195" s="31" t="s">
        <v>107</v>
      </c>
      <c r="M195" s="31" t="s">
        <v>106</v>
      </c>
      <c r="N195" s="23"/>
      <c r="O195" s="23"/>
      <c r="P195" s="23"/>
      <c r="Q195" s="23"/>
      <c r="R195" s="23"/>
      <c r="S195" s="29">
        <v>22200</v>
      </c>
      <c r="T195" s="517"/>
    </row>
    <row r="196" spans="1:20" ht="50.1" customHeight="1" x14ac:dyDescent="1.05">
      <c r="A196" s="31" t="s">
        <v>26387</v>
      </c>
      <c r="B196" s="31" t="s">
        <v>26388</v>
      </c>
      <c r="C196" s="31" t="s">
        <v>26389</v>
      </c>
      <c r="D196" s="31" t="s">
        <v>26390</v>
      </c>
      <c r="E196" s="31" t="s">
        <v>688</v>
      </c>
      <c r="F196" s="31" t="s">
        <v>123</v>
      </c>
      <c r="G196" s="31" t="s">
        <v>16287</v>
      </c>
      <c r="H196" s="31" t="s">
        <v>22838</v>
      </c>
      <c r="I196" s="38">
        <v>0.41666666666666669</v>
      </c>
      <c r="J196" s="31" t="s">
        <v>7474</v>
      </c>
      <c r="K196" s="31" t="s">
        <v>105</v>
      </c>
      <c r="L196" s="31" t="s">
        <v>107</v>
      </c>
      <c r="M196" s="31" t="s">
        <v>106</v>
      </c>
      <c r="N196" s="23"/>
      <c r="O196" s="23"/>
      <c r="P196" s="23"/>
      <c r="Q196" s="23"/>
      <c r="R196" s="23"/>
      <c r="S196" s="29">
        <v>22200</v>
      </c>
      <c r="T196" s="517"/>
    </row>
    <row r="197" spans="1:20" ht="50.1" customHeight="1" x14ac:dyDescent="1.05">
      <c r="A197" s="31" t="s">
        <v>26391</v>
      </c>
      <c r="B197" s="31" t="s">
        <v>26392</v>
      </c>
      <c r="C197" s="31" t="s">
        <v>26393</v>
      </c>
      <c r="D197" s="31" t="s">
        <v>26394</v>
      </c>
      <c r="E197" s="31" t="s">
        <v>688</v>
      </c>
      <c r="F197" s="31" t="s">
        <v>123</v>
      </c>
      <c r="G197" s="31" t="s">
        <v>16287</v>
      </c>
      <c r="H197" s="31" t="s">
        <v>22838</v>
      </c>
      <c r="I197" s="38">
        <v>0.41666666666666669</v>
      </c>
      <c r="J197" s="31" t="s">
        <v>7474</v>
      </c>
      <c r="K197" s="31" t="s">
        <v>105</v>
      </c>
      <c r="L197" s="31" t="s">
        <v>107</v>
      </c>
      <c r="M197" s="31" t="s">
        <v>106</v>
      </c>
      <c r="N197" s="23"/>
      <c r="O197" s="23"/>
      <c r="P197" s="23"/>
      <c r="Q197" s="23"/>
      <c r="R197" s="23"/>
      <c r="S197" s="29">
        <v>22200</v>
      </c>
      <c r="T197" s="517"/>
    </row>
    <row r="198" spans="1:20" ht="50.1" customHeight="1" x14ac:dyDescent="1.05">
      <c r="A198" s="31" t="s">
        <v>26395</v>
      </c>
      <c r="B198" s="31" t="s">
        <v>16203</v>
      </c>
      <c r="C198" s="31" t="s">
        <v>26396</v>
      </c>
      <c r="D198" s="31" t="s">
        <v>26397</v>
      </c>
      <c r="E198" s="31" t="s">
        <v>688</v>
      </c>
      <c r="F198" s="31" t="s">
        <v>123</v>
      </c>
      <c r="G198" s="31" t="s">
        <v>16287</v>
      </c>
      <c r="H198" s="31" t="s">
        <v>22838</v>
      </c>
      <c r="I198" s="38">
        <v>0.41666666666666669</v>
      </c>
      <c r="J198" s="31" t="s">
        <v>7474</v>
      </c>
      <c r="K198" s="31" t="s">
        <v>105</v>
      </c>
      <c r="L198" s="31" t="s">
        <v>107</v>
      </c>
      <c r="M198" s="31" t="s">
        <v>106</v>
      </c>
      <c r="N198" s="23"/>
      <c r="O198" s="23"/>
      <c r="P198" s="23"/>
      <c r="Q198" s="23"/>
      <c r="R198" s="23"/>
      <c r="S198" s="29">
        <v>22200</v>
      </c>
      <c r="T198" s="517"/>
    </row>
    <row r="199" spans="1:20" ht="50.1" customHeight="1" x14ac:dyDescent="1.05">
      <c r="A199" s="31" t="s">
        <v>26398</v>
      </c>
      <c r="B199" s="31" t="s">
        <v>9700</v>
      </c>
      <c r="C199" s="31" t="s">
        <v>26399</v>
      </c>
      <c r="D199" s="31" t="s">
        <v>26400</v>
      </c>
      <c r="E199" s="31" t="s">
        <v>688</v>
      </c>
      <c r="F199" s="31" t="s">
        <v>123</v>
      </c>
      <c r="G199" s="31" t="s">
        <v>16287</v>
      </c>
      <c r="H199" s="31" t="s">
        <v>22838</v>
      </c>
      <c r="I199" s="38">
        <v>0.41666666666666669</v>
      </c>
      <c r="J199" s="31" t="s">
        <v>7474</v>
      </c>
      <c r="K199" s="31" t="s">
        <v>105</v>
      </c>
      <c r="L199" s="31" t="s">
        <v>107</v>
      </c>
      <c r="M199" s="31" t="s">
        <v>106</v>
      </c>
      <c r="N199" s="23"/>
      <c r="O199" s="23"/>
      <c r="P199" s="23"/>
      <c r="Q199" s="23"/>
      <c r="R199" s="23"/>
      <c r="S199" s="29">
        <v>22200</v>
      </c>
      <c r="T199" s="517"/>
    </row>
    <row r="200" spans="1:20" ht="50.1" customHeight="1" x14ac:dyDescent="1.05">
      <c r="A200" s="31" t="s">
        <v>26401</v>
      </c>
      <c r="B200" s="31" t="s">
        <v>12631</v>
      </c>
      <c r="C200" s="31" t="s">
        <v>26402</v>
      </c>
      <c r="D200" s="31" t="s">
        <v>26403</v>
      </c>
      <c r="E200" s="31" t="s">
        <v>688</v>
      </c>
      <c r="F200" s="31" t="s">
        <v>123</v>
      </c>
      <c r="G200" s="31" t="s">
        <v>16287</v>
      </c>
      <c r="H200" s="31" t="s">
        <v>22838</v>
      </c>
      <c r="I200" s="38">
        <v>0.41666666666666669</v>
      </c>
      <c r="J200" s="31" t="s">
        <v>7474</v>
      </c>
      <c r="K200" s="31" t="s">
        <v>105</v>
      </c>
      <c r="L200" s="31" t="s">
        <v>107</v>
      </c>
      <c r="M200" s="31" t="s">
        <v>106</v>
      </c>
      <c r="N200" s="23"/>
      <c r="O200" s="23"/>
      <c r="P200" s="23"/>
      <c r="Q200" s="23"/>
      <c r="R200" s="23"/>
      <c r="S200" s="29">
        <v>22200</v>
      </c>
      <c r="T200" s="517"/>
    </row>
    <row r="201" spans="1:20" ht="50.1" customHeight="1" x14ac:dyDescent="1.05">
      <c r="A201" s="31" t="s">
        <v>26404</v>
      </c>
      <c r="B201" s="31" t="s">
        <v>26405</v>
      </c>
      <c r="C201" s="31" t="s">
        <v>26406</v>
      </c>
      <c r="D201" s="31" t="s">
        <v>26407</v>
      </c>
      <c r="E201" s="31" t="s">
        <v>688</v>
      </c>
      <c r="F201" s="31" t="s">
        <v>123</v>
      </c>
      <c r="G201" s="31" t="s">
        <v>16287</v>
      </c>
      <c r="H201" s="31" t="s">
        <v>22838</v>
      </c>
      <c r="I201" s="38">
        <v>0.41666666666666669</v>
      </c>
      <c r="J201" s="31" t="s">
        <v>7474</v>
      </c>
      <c r="K201" s="31" t="s">
        <v>105</v>
      </c>
      <c r="L201" s="31" t="s">
        <v>107</v>
      </c>
      <c r="M201" s="31" t="s">
        <v>106</v>
      </c>
      <c r="N201" s="23"/>
      <c r="O201" s="23"/>
      <c r="P201" s="23"/>
      <c r="Q201" s="23"/>
      <c r="R201" s="23"/>
      <c r="S201" s="29">
        <v>22200</v>
      </c>
      <c r="T201" s="517"/>
    </row>
    <row r="202" spans="1:20" ht="50.1" customHeight="1" x14ac:dyDescent="1.05">
      <c r="A202" s="31" t="s">
        <v>26408</v>
      </c>
      <c r="B202" s="31" t="s">
        <v>26409</v>
      </c>
      <c r="C202" s="31" t="s">
        <v>26410</v>
      </c>
      <c r="D202" s="31" t="s">
        <v>26411</v>
      </c>
      <c r="E202" s="31" t="s">
        <v>688</v>
      </c>
      <c r="F202" s="31" t="s">
        <v>123</v>
      </c>
      <c r="G202" s="31" t="s">
        <v>16287</v>
      </c>
      <c r="H202" s="31" t="s">
        <v>22838</v>
      </c>
      <c r="I202" s="38">
        <v>0.41666666666666669</v>
      </c>
      <c r="J202" s="31" t="s">
        <v>7474</v>
      </c>
      <c r="K202" s="31" t="s">
        <v>105</v>
      </c>
      <c r="L202" s="31" t="s">
        <v>107</v>
      </c>
      <c r="M202" s="31" t="s">
        <v>106</v>
      </c>
      <c r="N202" s="23"/>
      <c r="O202" s="23"/>
      <c r="P202" s="23"/>
      <c r="Q202" s="23"/>
      <c r="R202" s="23"/>
      <c r="S202" s="29">
        <v>22200</v>
      </c>
      <c r="T202" s="517"/>
    </row>
    <row r="203" spans="1:20" ht="50.1" customHeight="1" x14ac:dyDescent="1.05">
      <c r="A203" s="31" t="s">
        <v>26412</v>
      </c>
      <c r="B203" s="31" t="s">
        <v>14583</v>
      </c>
      <c r="C203" s="31" t="s">
        <v>26413</v>
      </c>
      <c r="D203" s="31" t="s">
        <v>26414</v>
      </c>
      <c r="E203" s="31" t="s">
        <v>688</v>
      </c>
      <c r="F203" s="31" t="s">
        <v>123</v>
      </c>
      <c r="G203" s="31" t="s">
        <v>16287</v>
      </c>
      <c r="H203" s="31" t="s">
        <v>22838</v>
      </c>
      <c r="I203" s="38">
        <v>0.41666666666666669</v>
      </c>
      <c r="J203" s="31" t="s">
        <v>7474</v>
      </c>
      <c r="K203" s="31" t="s">
        <v>105</v>
      </c>
      <c r="L203" s="31" t="s">
        <v>107</v>
      </c>
      <c r="M203" s="31" t="s">
        <v>106</v>
      </c>
      <c r="N203" s="23"/>
      <c r="O203" s="23"/>
      <c r="P203" s="23"/>
      <c r="Q203" s="23"/>
      <c r="R203" s="23"/>
      <c r="S203" s="29">
        <v>22200</v>
      </c>
      <c r="T203" s="517"/>
    </row>
    <row r="204" spans="1:20" ht="50.1" customHeight="1" x14ac:dyDescent="1.05">
      <c r="A204" s="31" t="s">
        <v>26415</v>
      </c>
      <c r="B204" s="31" t="s">
        <v>26416</v>
      </c>
      <c r="C204" s="31" t="s">
        <v>26417</v>
      </c>
      <c r="D204" s="31" t="s">
        <v>26418</v>
      </c>
      <c r="E204" s="31" t="s">
        <v>688</v>
      </c>
      <c r="F204" s="31" t="s">
        <v>123</v>
      </c>
      <c r="G204" s="31" t="s">
        <v>16287</v>
      </c>
      <c r="H204" s="31" t="s">
        <v>22838</v>
      </c>
      <c r="I204" s="38">
        <v>0.41666666666666669</v>
      </c>
      <c r="J204" s="31" t="s">
        <v>7474</v>
      </c>
      <c r="K204" s="31" t="s">
        <v>105</v>
      </c>
      <c r="L204" s="31" t="s">
        <v>107</v>
      </c>
      <c r="M204" s="31" t="s">
        <v>106</v>
      </c>
      <c r="N204" s="23"/>
      <c r="O204" s="23"/>
      <c r="P204" s="23"/>
      <c r="Q204" s="23"/>
      <c r="R204" s="23"/>
      <c r="S204" s="29">
        <v>22200</v>
      </c>
      <c r="T204" s="517"/>
    </row>
    <row r="205" spans="1:20" ht="50.1" customHeight="1" x14ac:dyDescent="1.05">
      <c r="A205" s="31" t="s">
        <v>26419</v>
      </c>
      <c r="B205" s="31" t="s">
        <v>26420</v>
      </c>
      <c r="C205" s="31" t="s">
        <v>26421</v>
      </c>
      <c r="D205" s="31" t="s">
        <v>26422</v>
      </c>
      <c r="E205" s="31" t="s">
        <v>688</v>
      </c>
      <c r="F205" s="31" t="s">
        <v>123</v>
      </c>
      <c r="G205" s="31" t="s">
        <v>16287</v>
      </c>
      <c r="H205" s="31" t="s">
        <v>22838</v>
      </c>
      <c r="I205" s="38">
        <v>0.41666666666666669</v>
      </c>
      <c r="J205" s="31" t="s">
        <v>7474</v>
      </c>
      <c r="K205" s="31" t="s">
        <v>105</v>
      </c>
      <c r="L205" s="31" t="s">
        <v>107</v>
      </c>
      <c r="M205" s="31" t="s">
        <v>106</v>
      </c>
      <c r="N205" s="23"/>
      <c r="O205" s="23"/>
      <c r="P205" s="23"/>
      <c r="Q205" s="23"/>
      <c r="R205" s="23"/>
      <c r="S205" s="29">
        <v>22200</v>
      </c>
      <c r="T205" s="517"/>
    </row>
    <row r="206" spans="1:20" ht="50.1" customHeight="1" x14ac:dyDescent="1.05">
      <c r="A206" s="31" t="s">
        <v>26423</v>
      </c>
      <c r="B206" s="31" t="s">
        <v>7804</v>
      </c>
      <c r="C206" s="31" t="s">
        <v>26424</v>
      </c>
      <c r="D206" s="31" t="s">
        <v>26425</v>
      </c>
      <c r="E206" s="31" t="s">
        <v>688</v>
      </c>
      <c r="F206" s="31" t="s">
        <v>123</v>
      </c>
      <c r="G206" s="31" t="s">
        <v>16287</v>
      </c>
      <c r="H206" s="31" t="s">
        <v>22838</v>
      </c>
      <c r="I206" s="38">
        <v>0.41666666666666669</v>
      </c>
      <c r="J206" s="31" t="s">
        <v>7474</v>
      </c>
      <c r="K206" s="31" t="s">
        <v>105</v>
      </c>
      <c r="L206" s="31" t="s">
        <v>107</v>
      </c>
      <c r="M206" s="31" t="s">
        <v>106</v>
      </c>
      <c r="N206" s="23"/>
      <c r="O206" s="23"/>
      <c r="P206" s="23"/>
      <c r="Q206" s="23"/>
      <c r="R206" s="23"/>
      <c r="S206" s="29">
        <v>22200</v>
      </c>
      <c r="T206" s="517"/>
    </row>
    <row r="207" spans="1:20" ht="50.1" customHeight="1" x14ac:dyDescent="1.05">
      <c r="A207" s="31" t="s">
        <v>26426</v>
      </c>
      <c r="B207" s="31" t="s">
        <v>26427</v>
      </c>
      <c r="C207" s="31" t="s">
        <v>26428</v>
      </c>
      <c r="D207" s="31" t="s">
        <v>26429</v>
      </c>
      <c r="E207" s="31" t="s">
        <v>688</v>
      </c>
      <c r="F207" s="31" t="s">
        <v>123</v>
      </c>
      <c r="G207" s="31" t="s">
        <v>16287</v>
      </c>
      <c r="H207" s="31" t="s">
        <v>22838</v>
      </c>
      <c r="I207" s="38">
        <v>0.41666666666666669</v>
      </c>
      <c r="J207" s="31" t="s">
        <v>7474</v>
      </c>
      <c r="K207" s="31" t="s">
        <v>105</v>
      </c>
      <c r="L207" s="31" t="s">
        <v>107</v>
      </c>
      <c r="M207" s="31" t="s">
        <v>106</v>
      </c>
      <c r="N207" s="23"/>
      <c r="O207" s="23"/>
      <c r="P207" s="23"/>
      <c r="Q207" s="23"/>
      <c r="R207" s="23"/>
      <c r="S207" s="29">
        <v>22200</v>
      </c>
      <c r="T207" s="517"/>
    </row>
    <row r="208" spans="1:20" ht="50.1" customHeight="1" x14ac:dyDescent="1.05">
      <c r="A208" s="31" t="s">
        <v>26430</v>
      </c>
      <c r="B208" s="31" t="s">
        <v>4177</v>
      </c>
      <c r="C208" s="31" t="s">
        <v>26431</v>
      </c>
      <c r="D208" s="31" t="s">
        <v>26432</v>
      </c>
      <c r="E208" s="31" t="s">
        <v>688</v>
      </c>
      <c r="F208" s="31" t="s">
        <v>123</v>
      </c>
      <c r="G208" s="31" t="s">
        <v>16287</v>
      </c>
      <c r="H208" s="31" t="s">
        <v>22838</v>
      </c>
      <c r="I208" s="38">
        <v>0.41666666666666669</v>
      </c>
      <c r="J208" s="31" t="s">
        <v>7474</v>
      </c>
      <c r="K208" s="31" t="s">
        <v>105</v>
      </c>
      <c r="L208" s="31" t="s">
        <v>107</v>
      </c>
      <c r="M208" s="31" t="s">
        <v>106</v>
      </c>
      <c r="N208" s="23"/>
      <c r="O208" s="23"/>
      <c r="P208" s="23"/>
      <c r="Q208" s="23"/>
      <c r="R208" s="23"/>
      <c r="S208" s="29">
        <v>22200</v>
      </c>
      <c r="T208" s="517"/>
    </row>
    <row r="209" spans="1:20" ht="50.1" customHeight="1" x14ac:dyDescent="1.05">
      <c r="A209" s="452" t="s">
        <v>26433</v>
      </c>
      <c r="B209" s="452" t="s">
        <v>6333</v>
      </c>
      <c r="C209" s="452" t="s">
        <v>26434</v>
      </c>
      <c r="D209" s="452" t="s">
        <v>26435</v>
      </c>
      <c r="E209" s="452" t="s">
        <v>688</v>
      </c>
      <c r="F209" s="452" t="s">
        <v>123</v>
      </c>
      <c r="G209" s="452" t="s">
        <v>16287</v>
      </c>
      <c r="H209" s="452" t="s">
        <v>22838</v>
      </c>
      <c r="I209" s="453">
        <v>0.41666666666666669</v>
      </c>
      <c r="J209" s="452" t="s">
        <v>7474</v>
      </c>
      <c r="K209" s="452" t="s">
        <v>105</v>
      </c>
      <c r="L209" s="452" t="s">
        <v>107</v>
      </c>
      <c r="M209" s="452" t="s">
        <v>106</v>
      </c>
      <c r="N209" s="23"/>
      <c r="O209" s="23"/>
      <c r="P209" s="23"/>
      <c r="Q209" s="23"/>
      <c r="R209" s="23"/>
      <c r="S209" s="29"/>
      <c r="T209" s="517"/>
    </row>
    <row r="210" spans="1:20" ht="50.1" customHeight="1" x14ac:dyDescent="1.05">
      <c r="A210" s="31" t="s">
        <v>26436</v>
      </c>
      <c r="B210" s="31" t="s">
        <v>6401</v>
      </c>
      <c r="C210" s="31" t="s">
        <v>26437</v>
      </c>
      <c r="D210" s="31" t="s">
        <v>26438</v>
      </c>
      <c r="E210" s="31" t="s">
        <v>688</v>
      </c>
      <c r="F210" s="31" t="s">
        <v>123</v>
      </c>
      <c r="G210" s="31" t="s">
        <v>16287</v>
      </c>
      <c r="H210" s="31" t="s">
        <v>22838</v>
      </c>
      <c r="I210" s="38">
        <v>0.41666666666666669</v>
      </c>
      <c r="J210" s="31" t="s">
        <v>7474</v>
      </c>
      <c r="K210" s="31" t="s">
        <v>105</v>
      </c>
      <c r="L210" s="31" t="s">
        <v>107</v>
      </c>
      <c r="M210" s="31" t="s">
        <v>106</v>
      </c>
      <c r="N210" s="23"/>
      <c r="O210" s="23"/>
      <c r="P210" s="23"/>
      <c r="Q210" s="23"/>
      <c r="R210" s="23"/>
      <c r="S210" s="29">
        <v>22200</v>
      </c>
      <c r="T210" s="517"/>
    </row>
    <row r="211" spans="1:20" ht="50.1" customHeight="1" x14ac:dyDescent="1.05">
      <c r="A211" s="31" t="s">
        <v>26439</v>
      </c>
      <c r="B211" s="31" t="s">
        <v>26440</v>
      </c>
      <c r="C211" s="31" t="s">
        <v>26441</v>
      </c>
      <c r="D211" s="31" t="s">
        <v>26442</v>
      </c>
      <c r="E211" s="31" t="s">
        <v>688</v>
      </c>
      <c r="F211" s="31" t="s">
        <v>123</v>
      </c>
      <c r="G211" s="31" t="s">
        <v>16287</v>
      </c>
      <c r="H211" s="31" t="s">
        <v>22838</v>
      </c>
      <c r="I211" s="38">
        <v>0.41666666666666669</v>
      </c>
      <c r="J211" s="31" t="s">
        <v>7474</v>
      </c>
      <c r="K211" s="31" t="s">
        <v>105</v>
      </c>
      <c r="L211" s="31" t="s">
        <v>107</v>
      </c>
      <c r="M211" s="31" t="s">
        <v>106</v>
      </c>
      <c r="N211" s="23"/>
      <c r="O211" s="23"/>
      <c r="P211" s="23"/>
      <c r="Q211" s="23"/>
      <c r="R211" s="23"/>
      <c r="S211" s="29">
        <v>22200</v>
      </c>
      <c r="T211" s="517"/>
    </row>
    <row r="212" spans="1:20" ht="50.1" customHeight="1" x14ac:dyDescent="1.05">
      <c r="A212" s="31" t="s">
        <v>26443</v>
      </c>
      <c r="B212" s="31" t="s">
        <v>9033</v>
      </c>
      <c r="C212" s="31" t="s">
        <v>26444</v>
      </c>
      <c r="D212" s="31" t="s">
        <v>26445</v>
      </c>
      <c r="E212" s="31" t="s">
        <v>688</v>
      </c>
      <c r="F212" s="31" t="s">
        <v>123</v>
      </c>
      <c r="G212" s="31" t="s">
        <v>16287</v>
      </c>
      <c r="H212" s="31" t="s">
        <v>22838</v>
      </c>
      <c r="I212" s="38">
        <v>0.41666666666666669</v>
      </c>
      <c r="J212" s="31" t="s">
        <v>7474</v>
      </c>
      <c r="K212" s="31" t="s">
        <v>105</v>
      </c>
      <c r="L212" s="31" t="s">
        <v>107</v>
      </c>
      <c r="M212" s="31" t="s">
        <v>106</v>
      </c>
      <c r="N212" s="23"/>
      <c r="O212" s="23"/>
      <c r="P212" s="23"/>
      <c r="Q212" s="23"/>
      <c r="R212" s="23"/>
      <c r="S212" s="29">
        <v>22200</v>
      </c>
      <c r="T212" s="517"/>
    </row>
    <row r="213" spans="1:20" ht="50.1" customHeight="1" x14ac:dyDescent="1.05">
      <c r="A213" s="31" t="s">
        <v>26446</v>
      </c>
      <c r="B213" s="31" t="s">
        <v>18893</v>
      </c>
      <c r="C213" s="31" t="s">
        <v>26447</v>
      </c>
      <c r="D213" s="31" t="s">
        <v>26448</v>
      </c>
      <c r="E213" s="31" t="s">
        <v>688</v>
      </c>
      <c r="F213" s="31" t="s">
        <v>123</v>
      </c>
      <c r="G213" s="31" t="s">
        <v>16287</v>
      </c>
      <c r="H213" s="31" t="s">
        <v>22838</v>
      </c>
      <c r="I213" s="38">
        <v>0.41666666666666669</v>
      </c>
      <c r="J213" s="31" t="s">
        <v>7474</v>
      </c>
      <c r="K213" s="31" t="s">
        <v>105</v>
      </c>
      <c r="L213" s="31" t="s">
        <v>107</v>
      </c>
      <c r="M213" s="31" t="s">
        <v>106</v>
      </c>
      <c r="N213" s="23"/>
      <c r="O213" s="23"/>
      <c r="P213" s="23"/>
      <c r="Q213" s="23"/>
      <c r="R213" s="23"/>
      <c r="S213" s="29">
        <v>22200</v>
      </c>
      <c r="T213" s="517"/>
    </row>
    <row r="214" spans="1:20" ht="50.1" customHeight="1" x14ac:dyDescent="1.05">
      <c r="A214" s="31" t="s">
        <v>26449</v>
      </c>
      <c r="B214" s="31" t="s">
        <v>12714</v>
      </c>
      <c r="C214" s="31" t="s">
        <v>26450</v>
      </c>
      <c r="D214" s="31" t="s">
        <v>26451</v>
      </c>
      <c r="E214" s="31" t="s">
        <v>688</v>
      </c>
      <c r="F214" s="31" t="s">
        <v>123</v>
      </c>
      <c r="G214" s="31" t="s">
        <v>16287</v>
      </c>
      <c r="H214" s="31" t="s">
        <v>22838</v>
      </c>
      <c r="I214" s="38">
        <v>0.41666666666666669</v>
      </c>
      <c r="J214" s="31" t="s">
        <v>7474</v>
      </c>
      <c r="K214" s="31" t="s">
        <v>105</v>
      </c>
      <c r="L214" s="31" t="s">
        <v>107</v>
      </c>
      <c r="M214" s="31" t="s">
        <v>106</v>
      </c>
      <c r="N214" s="23"/>
      <c r="O214" s="23"/>
      <c r="P214" s="23"/>
      <c r="Q214" s="23"/>
      <c r="R214" s="23"/>
      <c r="S214" s="29">
        <v>22200</v>
      </c>
      <c r="T214" s="517"/>
    </row>
    <row r="215" spans="1:20" ht="50.1" customHeight="1" x14ac:dyDescent="1.05">
      <c r="A215" s="31" t="s">
        <v>26452</v>
      </c>
      <c r="B215" s="31" t="s">
        <v>26453</v>
      </c>
      <c r="C215" s="31" t="s">
        <v>26454</v>
      </c>
      <c r="D215" s="31" t="s">
        <v>26455</v>
      </c>
      <c r="E215" s="31" t="s">
        <v>688</v>
      </c>
      <c r="F215" s="31" t="s">
        <v>123</v>
      </c>
      <c r="G215" s="31" t="s">
        <v>16287</v>
      </c>
      <c r="H215" s="31" t="s">
        <v>22838</v>
      </c>
      <c r="I215" s="38">
        <v>0.41666666666666669</v>
      </c>
      <c r="J215" s="31" t="s">
        <v>7474</v>
      </c>
      <c r="K215" s="31" t="s">
        <v>105</v>
      </c>
      <c r="L215" s="31" t="s">
        <v>107</v>
      </c>
      <c r="M215" s="31" t="s">
        <v>106</v>
      </c>
      <c r="N215" s="23"/>
      <c r="O215" s="23"/>
      <c r="P215" s="23"/>
      <c r="Q215" s="23"/>
      <c r="R215" s="23"/>
      <c r="S215" s="29">
        <v>22200</v>
      </c>
      <c r="T215" s="517"/>
    </row>
    <row r="216" spans="1:20" ht="50.1" customHeight="1" x14ac:dyDescent="1.05">
      <c r="A216" s="31" t="s">
        <v>26456</v>
      </c>
      <c r="B216" s="31" t="s">
        <v>16599</v>
      </c>
      <c r="C216" s="31" t="s">
        <v>26457</v>
      </c>
      <c r="D216" s="31" t="s">
        <v>26458</v>
      </c>
      <c r="E216" s="31" t="s">
        <v>688</v>
      </c>
      <c r="F216" s="31" t="s">
        <v>123</v>
      </c>
      <c r="G216" s="31" t="s">
        <v>16287</v>
      </c>
      <c r="H216" s="31" t="s">
        <v>22838</v>
      </c>
      <c r="I216" s="38">
        <v>0.41666666666666669</v>
      </c>
      <c r="J216" s="31" t="s">
        <v>7474</v>
      </c>
      <c r="K216" s="31" t="s">
        <v>105</v>
      </c>
      <c r="L216" s="31" t="s">
        <v>107</v>
      </c>
      <c r="M216" s="31" t="s">
        <v>106</v>
      </c>
      <c r="N216" s="23"/>
      <c r="O216" s="23"/>
      <c r="P216" s="23"/>
      <c r="Q216" s="23"/>
      <c r="R216" s="23"/>
      <c r="S216" s="29">
        <v>22200</v>
      </c>
      <c r="T216" s="517"/>
    </row>
    <row r="217" spans="1:20" ht="50.1" customHeight="1" x14ac:dyDescent="1.05">
      <c r="A217" s="31" t="s">
        <v>26459</v>
      </c>
      <c r="B217" s="31" t="s">
        <v>5312</v>
      </c>
      <c r="C217" s="31" t="s">
        <v>26460</v>
      </c>
      <c r="D217" s="31" t="s">
        <v>26461</v>
      </c>
      <c r="E217" s="31" t="s">
        <v>688</v>
      </c>
      <c r="F217" s="31" t="s">
        <v>123</v>
      </c>
      <c r="G217" s="31" t="s">
        <v>16287</v>
      </c>
      <c r="H217" s="31" t="s">
        <v>22838</v>
      </c>
      <c r="I217" s="38">
        <v>0.41666666666666669</v>
      </c>
      <c r="J217" s="31" t="s">
        <v>7474</v>
      </c>
      <c r="K217" s="31" t="s">
        <v>105</v>
      </c>
      <c r="L217" s="31" t="s">
        <v>107</v>
      </c>
      <c r="M217" s="31" t="s">
        <v>106</v>
      </c>
      <c r="N217" s="23"/>
      <c r="O217" s="23"/>
      <c r="P217" s="23"/>
      <c r="Q217" s="23"/>
      <c r="R217" s="23"/>
      <c r="S217" s="29">
        <v>22200</v>
      </c>
      <c r="T217" s="517"/>
    </row>
    <row r="218" spans="1:20" ht="50.1" customHeight="1" x14ac:dyDescent="1.05">
      <c r="A218" s="31" t="s">
        <v>26462</v>
      </c>
      <c r="B218" s="31" t="s">
        <v>26463</v>
      </c>
      <c r="C218" s="31" t="s">
        <v>26464</v>
      </c>
      <c r="D218" s="31" t="s">
        <v>26465</v>
      </c>
      <c r="E218" s="31" t="s">
        <v>688</v>
      </c>
      <c r="F218" s="31" t="s">
        <v>123</v>
      </c>
      <c r="G218" s="31" t="s">
        <v>16287</v>
      </c>
      <c r="H218" s="31" t="s">
        <v>22838</v>
      </c>
      <c r="I218" s="38">
        <v>0.41666666666666669</v>
      </c>
      <c r="J218" s="31" t="s">
        <v>7474</v>
      </c>
      <c r="K218" s="31" t="s">
        <v>105</v>
      </c>
      <c r="L218" s="31" t="s">
        <v>107</v>
      </c>
      <c r="M218" s="31" t="s">
        <v>106</v>
      </c>
      <c r="N218" s="23"/>
      <c r="O218" s="23"/>
      <c r="P218" s="23"/>
      <c r="Q218" s="23"/>
      <c r="R218" s="23"/>
      <c r="S218" s="29">
        <v>22200</v>
      </c>
      <c r="T218" s="517"/>
    </row>
    <row r="219" spans="1:20" ht="50.1" customHeight="1" x14ac:dyDescent="1.05">
      <c r="A219" s="31" t="s">
        <v>26466</v>
      </c>
      <c r="B219" s="31" t="s">
        <v>26467</v>
      </c>
      <c r="C219" s="31" t="s">
        <v>26468</v>
      </c>
      <c r="D219" s="31" t="s">
        <v>26469</v>
      </c>
      <c r="E219" s="31" t="s">
        <v>688</v>
      </c>
      <c r="F219" s="31" t="s">
        <v>123</v>
      </c>
      <c r="G219" s="31" t="s">
        <v>16287</v>
      </c>
      <c r="H219" s="31" t="s">
        <v>22838</v>
      </c>
      <c r="I219" s="38">
        <v>0.41666666666666669</v>
      </c>
      <c r="J219" s="31" t="s">
        <v>7474</v>
      </c>
      <c r="K219" s="31" t="s">
        <v>105</v>
      </c>
      <c r="L219" s="31" t="s">
        <v>107</v>
      </c>
      <c r="M219" s="31" t="s">
        <v>106</v>
      </c>
      <c r="N219" s="23"/>
      <c r="O219" s="23"/>
      <c r="P219" s="23"/>
      <c r="Q219" s="23"/>
      <c r="R219" s="23"/>
      <c r="S219" s="29">
        <v>22200</v>
      </c>
      <c r="T219" s="517"/>
    </row>
    <row r="220" spans="1:20" ht="50.1" customHeight="1" x14ac:dyDescent="1.05">
      <c r="A220" s="31" t="s">
        <v>26470</v>
      </c>
      <c r="B220" s="31" t="s">
        <v>7556</v>
      </c>
      <c r="C220" s="31" t="s">
        <v>26471</v>
      </c>
      <c r="D220" s="31" t="s">
        <v>26472</v>
      </c>
      <c r="E220" s="31" t="s">
        <v>688</v>
      </c>
      <c r="F220" s="31" t="s">
        <v>123</v>
      </c>
      <c r="G220" s="31" t="s">
        <v>16287</v>
      </c>
      <c r="H220" s="31" t="s">
        <v>22838</v>
      </c>
      <c r="I220" s="38">
        <v>0.41666666666666669</v>
      </c>
      <c r="J220" s="31" t="s">
        <v>7474</v>
      </c>
      <c r="K220" s="31" t="s">
        <v>105</v>
      </c>
      <c r="L220" s="31" t="s">
        <v>107</v>
      </c>
      <c r="M220" s="31" t="s">
        <v>106</v>
      </c>
      <c r="N220" s="23"/>
      <c r="O220" s="23"/>
      <c r="P220" s="23"/>
      <c r="Q220" s="23"/>
      <c r="R220" s="23"/>
      <c r="S220" s="29">
        <v>22200</v>
      </c>
      <c r="T220" s="517"/>
    </row>
    <row r="221" spans="1:20" ht="50.1" customHeight="1" x14ac:dyDescent="1.05">
      <c r="A221" s="31" t="s">
        <v>26473</v>
      </c>
      <c r="B221" s="31" t="s">
        <v>5873</v>
      </c>
      <c r="C221" s="31" t="s">
        <v>26474</v>
      </c>
      <c r="D221" s="31" t="s">
        <v>26475</v>
      </c>
      <c r="E221" s="31" t="s">
        <v>688</v>
      </c>
      <c r="F221" s="31" t="s">
        <v>123</v>
      </c>
      <c r="G221" s="31" t="s">
        <v>16287</v>
      </c>
      <c r="H221" s="31" t="s">
        <v>22838</v>
      </c>
      <c r="I221" s="38">
        <v>0.41666666666666669</v>
      </c>
      <c r="J221" s="31" t="s">
        <v>7474</v>
      </c>
      <c r="K221" s="31" t="s">
        <v>105</v>
      </c>
      <c r="L221" s="31" t="s">
        <v>107</v>
      </c>
      <c r="M221" s="31" t="s">
        <v>106</v>
      </c>
      <c r="N221" s="23"/>
      <c r="O221" s="23"/>
      <c r="P221" s="23"/>
      <c r="Q221" s="23"/>
      <c r="R221" s="23"/>
      <c r="S221" s="29">
        <v>22200</v>
      </c>
      <c r="T221" s="517"/>
    </row>
    <row r="222" spans="1:20" ht="50.1" customHeight="1" x14ac:dyDescent="1.05">
      <c r="A222" s="31" t="s">
        <v>26476</v>
      </c>
      <c r="B222" s="31" t="s">
        <v>26477</v>
      </c>
      <c r="C222" s="31" t="s">
        <v>26478</v>
      </c>
      <c r="D222" s="31" t="s">
        <v>26479</v>
      </c>
      <c r="E222" s="31" t="s">
        <v>688</v>
      </c>
      <c r="F222" s="31" t="s">
        <v>123</v>
      </c>
      <c r="G222" s="31" t="s">
        <v>16287</v>
      </c>
      <c r="H222" s="31" t="s">
        <v>22838</v>
      </c>
      <c r="I222" s="38">
        <v>0.41666666666666669</v>
      </c>
      <c r="J222" s="31" t="s">
        <v>7474</v>
      </c>
      <c r="K222" s="31" t="s">
        <v>105</v>
      </c>
      <c r="L222" s="31" t="s">
        <v>107</v>
      </c>
      <c r="M222" s="31" t="s">
        <v>106</v>
      </c>
      <c r="N222" s="23"/>
      <c r="O222" s="23"/>
      <c r="P222" s="23"/>
      <c r="Q222" s="23"/>
      <c r="R222" s="23"/>
      <c r="S222" s="29">
        <v>22200</v>
      </c>
      <c r="T222" s="517"/>
    </row>
    <row r="223" spans="1:20" ht="50.1" customHeight="1" x14ac:dyDescent="1.05">
      <c r="A223" s="31" t="s">
        <v>26480</v>
      </c>
      <c r="B223" s="31" t="s">
        <v>26481</v>
      </c>
      <c r="C223" s="31" t="s">
        <v>26482</v>
      </c>
      <c r="D223" s="31" t="s">
        <v>26483</v>
      </c>
      <c r="E223" s="31" t="s">
        <v>688</v>
      </c>
      <c r="F223" s="31" t="s">
        <v>123</v>
      </c>
      <c r="G223" s="31" t="s">
        <v>16287</v>
      </c>
      <c r="H223" s="31" t="s">
        <v>22838</v>
      </c>
      <c r="I223" s="38">
        <v>0.41666666666666669</v>
      </c>
      <c r="J223" s="31" t="s">
        <v>7474</v>
      </c>
      <c r="K223" s="31" t="s">
        <v>105</v>
      </c>
      <c r="L223" s="31" t="s">
        <v>107</v>
      </c>
      <c r="M223" s="31" t="s">
        <v>106</v>
      </c>
      <c r="N223" s="23"/>
      <c r="O223" s="23"/>
      <c r="P223" s="23"/>
      <c r="Q223" s="23"/>
      <c r="R223" s="23"/>
      <c r="S223" s="29">
        <v>22200</v>
      </c>
      <c r="T223" s="517"/>
    </row>
    <row r="224" spans="1:20" ht="50.1" customHeight="1" x14ac:dyDescent="1.05">
      <c r="A224" s="31" t="s">
        <v>26484</v>
      </c>
      <c r="B224" s="31" t="s">
        <v>26485</v>
      </c>
      <c r="C224" s="31" t="s">
        <v>26486</v>
      </c>
      <c r="D224" s="31" t="s">
        <v>26487</v>
      </c>
      <c r="E224" s="31" t="s">
        <v>688</v>
      </c>
      <c r="F224" s="31" t="s">
        <v>123</v>
      </c>
      <c r="G224" s="31" t="s">
        <v>16287</v>
      </c>
      <c r="H224" s="31" t="s">
        <v>22838</v>
      </c>
      <c r="I224" s="38">
        <v>0.41666666666666669</v>
      </c>
      <c r="J224" s="31" t="s">
        <v>7474</v>
      </c>
      <c r="K224" s="31" t="s">
        <v>105</v>
      </c>
      <c r="L224" s="31" t="s">
        <v>107</v>
      </c>
      <c r="M224" s="31" t="s">
        <v>106</v>
      </c>
      <c r="N224" s="23"/>
      <c r="O224" s="23"/>
      <c r="P224" s="23"/>
      <c r="Q224" s="23"/>
      <c r="R224" s="23"/>
      <c r="S224" s="29">
        <v>22200</v>
      </c>
      <c r="T224" s="517"/>
    </row>
    <row r="225" spans="1:20" ht="50.1" customHeight="1" x14ac:dyDescent="1.05">
      <c r="A225" s="31" t="s">
        <v>26488</v>
      </c>
      <c r="B225" s="31" t="s">
        <v>26489</v>
      </c>
      <c r="C225" s="31" t="s">
        <v>26490</v>
      </c>
      <c r="D225" s="31" t="s">
        <v>26491</v>
      </c>
      <c r="E225" s="31" t="s">
        <v>688</v>
      </c>
      <c r="F225" s="31" t="s">
        <v>123</v>
      </c>
      <c r="G225" s="31" t="s">
        <v>16287</v>
      </c>
      <c r="H225" s="31" t="s">
        <v>22838</v>
      </c>
      <c r="I225" s="38">
        <v>0.41666666666666669</v>
      </c>
      <c r="J225" s="31" t="s">
        <v>7474</v>
      </c>
      <c r="K225" s="31" t="s">
        <v>105</v>
      </c>
      <c r="L225" s="31" t="s">
        <v>107</v>
      </c>
      <c r="M225" s="31" t="s">
        <v>106</v>
      </c>
      <c r="N225" s="23"/>
      <c r="O225" s="23"/>
      <c r="P225" s="23"/>
      <c r="Q225" s="23"/>
      <c r="R225" s="23"/>
      <c r="S225" s="29">
        <v>22200</v>
      </c>
      <c r="T225" s="517"/>
    </row>
    <row r="226" spans="1:20" ht="50.1" customHeight="1" x14ac:dyDescent="1.05">
      <c r="A226" s="31" t="s">
        <v>26492</v>
      </c>
      <c r="B226" s="31" t="s">
        <v>5320</v>
      </c>
      <c r="C226" s="31" t="s">
        <v>26493</v>
      </c>
      <c r="D226" s="31" t="s">
        <v>26494</v>
      </c>
      <c r="E226" s="31" t="s">
        <v>688</v>
      </c>
      <c r="F226" s="31" t="s">
        <v>123</v>
      </c>
      <c r="G226" s="31" t="s">
        <v>16287</v>
      </c>
      <c r="H226" s="31" t="s">
        <v>22838</v>
      </c>
      <c r="I226" s="38">
        <v>0.41666666666666669</v>
      </c>
      <c r="J226" s="31" t="s">
        <v>7474</v>
      </c>
      <c r="K226" s="31" t="s">
        <v>105</v>
      </c>
      <c r="L226" s="31" t="s">
        <v>107</v>
      </c>
      <c r="M226" s="31" t="s">
        <v>106</v>
      </c>
      <c r="N226" s="23"/>
      <c r="O226" s="23"/>
      <c r="P226" s="23"/>
      <c r="Q226" s="23"/>
      <c r="R226" s="23"/>
      <c r="S226" s="29">
        <v>22200</v>
      </c>
      <c r="T226" s="517"/>
    </row>
    <row r="227" spans="1:20" ht="50.1" customHeight="1" x14ac:dyDescent="1.05">
      <c r="A227" s="31" t="s">
        <v>26495</v>
      </c>
      <c r="B227" s="31" t="s">
        <v>13809</v>
      </c>
      <c r="C227" s="31" t="s">
        <v>26496</v>
      </c>
      <c r="D227" s="31" t="s">
        <v>26497</v>
      </c>
      <c r="E227" s="31" t="s">
        <v>688</v>
      </c>
      <c r="F227" s="31" t="s">
        <v>123</v>
      </c>
      <c r="G227" s="31" t="s">
        <v>16287</v>
      </c>
      <c r="H227" s="31" t="s">
        <v>22838</v>
      </c>
      <c r="I227" s="38">
        <v>0.41666666666666669</v>
      </c>
      <c r="J227" s="31" t="s">
        <v>7474</v>
      </c>
      <c r="K227" s="31" t="s">
        <v>105</v>
      </c>
      <c r="L227" s="31" t="s">
        <v>107</v>
      </c>
      <c r="M227" s="31" t="s">
        <v>106</v>
      </c>
      <c r="N227" s="23"/>
      <c r="O227" s="23"/>
      <c r="P227" s="23"/>
      <c r="Q227" s="23"/>
      <c r="R227" s="23"/>
      <c r="S227" s="29">
        <v>22200</v>
      </c>
      <c r="T227" s="517"/>
    </row>
    <row r="228" spans="1:20" ht="50.1" customHeight="1" x14ac:dyDescent="1.05">
      <c r="A228" s="31" t="s">
        <v>26498</v>
      </c>
      <c r="B228" s="31" t="s">
        <v>26499</v>
      </c>
      <c r="C228" s="31" t="s">
        <v>26500</v>
      </c>
      <c r="D228" s="31" t="s">
        <v>26501</v>
      </c>
      <c r="E228" s="31" t="s">
        <v>688</v>
      </c>
      <c r="F228" s="31" t="s">
        <v>123</v>
      </c>
      <c r="G228" s="31" t="s">
        <v>16287</v>
      </c>
      <c r="H228" s="31" t="s">
        <v>22838</v>
      </c>
      <c r="I228" s="38">
        <v>0.41666666666666669</v>
      </c>
      <c r="J228" s="31" t="s">
        <v>7474</v>
      </c>
      <c r="K228" s="31" t="s">
        <v>105</v>
      </c>
      <c r="L228" s="31" t="s">
        <v>107</v>
      </c>
      <c r="M228" s="31" t="s">
        <v>106</v>
      </c>
      <c r="N228" s="23"/>
      <c r="O228" s="23"/>
      <c r="P228" s="23"/>
      <c r="Q228" s="23"/>
      <c r="R228" s="23"/>
      <c r="S228" s="29">
        <v>22200</v>
      </c>
      <c r="T228" s="517"/>
    </row>
    <row r="229" spans="1:20" ht="50.1" customHeight="1" x14ac:dyDescent="1.05">
      <c r="A229" s="31" t="s">
        <v>26502</v>
      </c>
      <c r="B229" s="31" t="s">
        <v>26503</v>
      </c>
      <c r="C229" s="31" t="s">
        <v>26504</v>
      </c>
      <c r="D229" s="31" t="s">
        <v>26505</v>
      </c>
      <c r="E229" s="31" t="s">
        <v>688</v>
      </c>
      <c r="F229" s="31" t="s">
        <v>123</v>
      </c>
      <c r="G229" s="31" t="s">
        <v>16287</v>
      </c>
      <c r="H229" s="31" t="s">
        <v>22838</v>
      </c>
      <c r="I229" s="38">
        <v>0.41666666666666669</v>
      </c>
      <c r="J229" s="31" t="s">
        <v>7474</v>
      </c>
      <c r="K229" s="31" t="s">
        <v>105</v>
      </c>
      <c r="L229" s="31" t="s">
        <v>107</v>
      </c>
      <c r="M229" s="31" t="s">
        <v>106</v>
      </c>
      <c r="N229" s="23"/>
      <c r="O229" s="23"/>
      <c r="P229" s="23"/>
      <c r="Q229" s="23"/>
      <c r="R229" s="23"/>
      <c r="S229" s="29">
        <v>22200</v>
      </c>
      <c r="T229" s="517"/>
    </row>
    <row r="230" spans="1:20" ht="50.1" customHeight="1" x14ac:dyDescent="1.05">
      <c r="A230" s="31" t="s">
        <v>26506</v>
      </c>
      <c r="B230" s="31" t="s">
        <v>26507</v>
      </c>
      <c r="C230" s="31" t="s">
        <v>26508</v>
      </c>
      <c r="D230" s="31" t="s">
        <v>26509</v>
      </c>
      <c r="E230" s="31" t="s">
        <v>688</v>
      </c>
      <c r="F230" s="31" t="s">
        <v>123</v>
      </c>
      <c r="G230" s="31" t="s">
        <v>16287</v>
      </c>
      <c r="H230" s="31" t="s">
        <v>22838</v>
      </c>
      <c r="I230" s="38">
        <v>0.41666666666666669</v>
      </c>
      <c r="J230" s="31" t="s">
        <v>7474</v>
      </c>
      <c r="K230" s="31" t="s">
        <v>105</v>
      </c>
      <c r="L230" s="31" t="s">
        <v>107</v>
      </c>
      <c r="M230" s="31" t="s">
        <v>106</v>
      </c>
      <c r="N230" s="23"/>
      <c r="O230" s="23"/>
      <c r="P230" s="23"/>
      <c r="Q230" s="23"/>
      <c r="R230" s="23"/>
      <c r="S230" s="29">
        <v>22200</v>
      </c>
      <c r="T230" s="517"/>
    </row>
    <row r="231" spans="1:20" ht="50.1" customHeight="1" x14ac:dyDescent="1.05">
      <c r="A231" s="31" t="s">
        <v>26510</v>
      </c>
      <c r="B231" s="31" t="s">
        <v>4776</v>
      </c>
      <c r="C231" s="31" t="s">
        <v>26511</v>
      </c>
      <c r="D231" s="31" t="s">
        <v>26512</v>
      </c>
      <c r="E231" s="31" t="s">
        <v>688</v>
      </c>
      <c r="F231" s="31" t="s">
        <v>123</v>
      </c>
      <c r="G231" s="31" t="s">
        <v>16287</v>
      </c>
      <c r="H231" s="31" t="s">
        <v>22838</v>
      </c>
      <c r="I231" s="38">
        <v>0.41666666666666669</v>
      </c>
      <c r="J231" s="31" t="s">
        <v>7474</v>
      </c>
      <c r="K231" s="31" t="s">
        <v>105</v>
      </c>
      <c r="L231" s="31" t="s">
        <v>107</v>
      </c>
      <c r="M231" s="31" t="s">
        <v>106</v>
      </c>
      <c r="N231" s="23"/>
      <c r="O231" s="23"/>
      <c r="P231" s="23"/>
      <c r="Q231" s="23"/>
      <c r="R231" s="23"/>
      <c r="S231" s="29">
        <v>22200</v>
      </c>
      <c r="T231" s="517"/>
    </row>
    <row r="232" spans="1:20" ht="50.1" customHeight="1" x14ac:dyDescent="1.05">
      <c r="A232" s="31" t="s">
        <v>26513</v>
      </c>
      <c r="B232" s="31" t="s">
        <v>6580</v>
      </c>
      <c r="C232" s="31" t="s">
        <v>26514</v>
      </c>
      <c r="D232" s="31" t="s">
        <v>26515</v>
      </c>
      <c r="E232" s="31" t="s">
        <v>688</v>
      </c>
      <c r="F232" s="31" t="s">
        <v>123</v>
      </c>
      <c r="G232" s="31" t="s">
        <v>16287</v>
      </c>
      <c r="H232" s="31" t="s">
        <v>22838</v>
      </c>
      <c r="I232" s="38">
        <v>0.41666666666666669</v>
      </c>
      <c r="J232" s="31" t="s">
        <v>7474</v>
      </c>
      <c r="K232" s="31" t="s">
        <v>105</v>
      </c>
      <c r="L232" s="31" t="s">
        <v>107</v>
      </c>
      <c r="M232" s="31" t="s">
        <v>106</v>
      </c>
      <c r="N232" s="23"/>
      <c r="O232" s="23"/>
      <c r="P232" s="23"/>
      <c r="Q232" s="23"/>
      <c r="R232" s="23"/>
      <c r="S232" s="29">
        <v>22200</v>
      </c>
      <c r="T232" s="517"/>
    </row>
    <row r="233" spans="1:20" ht="50.1" customHeight="1" x14ac:dyDescent="1.05">
      <c r="A233" s="31" t="s">
        <v>26516</v>
      </c>
      <c r="B233" s="31" t="s">
        <v>7124</v>
      </c>
      <c r="C233" s="31" t="s">
        <v>26517</v>
      </c>
      <c r="D233" s="31" t="s">
        <v>26518</v>
      </c>
      <c r="E233" s="31" t="s">
        <v>688</v>
      </c>
      <c r="F233" s="31" t="s">
        <v>123</v>
      </c>
      <c r="G233" s="31" t="s">
        <v>16287</v>
      </c>
      <c r="H233" s="31" t="s">
        <v>22838</v>
      </c>
      <c r="I233" s="38">
        <v>0.41666666666666669</v>
      </c>
      <c r="J233" s="31" t="s">
        <v>7474</v>
      </c>
      <c r="K233" s="31" t="s">
        <v>105</v>
      </c>
      <c r="L233" s="31" t="s">
        <v>107</v>
      </c>
      <c r="M233" s="31" t="s">
        <v>106</v>
      </c>
      <c r="N233" s="23"/>
      <c r="O233" s="23"/>
      <c r="P233" s="23"/>
      <c r="Q233" s="23"/>
      <c r="R233" s="23"/>
      <c r="S233" s="29">
        <v>22200</v>
      </c>
      <c r="T233" s="517"/>
    </row>
    <row r="234" spans="1:20" ht="50.1" customHeight="1" x14ac:dyDescent="1.05">
      <c r="A234" s="31" t="s">
        <v>26519</v>
      </c>
      <c r="B234" s="31" t="s">
        <v>26520</v>
      </c>
      <c r="C234" s="31" t="s">
        <v>26521</v>
      </c>
      <c r="D234" s="31" t="s">
        <v>26522</v>
      </c>
      <c r="E234" s="31" t="s">
        <v>688</v>
      </c>
      <c r="F234" s="31" t="s">
        <v>123</v>
      </c>
      <c r="G234" s="31" t="s">
        <v>16287</v>
      </c>
      <c r="H234" s="31" t="s">
        <v>22838</v>
      </c>
      <c r="I234" s="38">
        <v>0.41666666666666669</v>
      </c>
      <c r="J234" s="31" t="s">
        <v>7474</v>
      </c>
      <c r="K234" s="31" t="s">
        <v>105</v>
      </c>
      <c r="L234" s="31" t="s">
        <v>107</v>
      </c>
      <c r="M234" s="31" t="s">
        <v>106</v>
      </c>
      <c r="N234" s="23"/>
      <c r="O234" s="23"/>
      <c r="P234" s="23"/>
      <c r="Q234" s="23"/>
      <c r="R234" s="23"/>
      <c r="S234" s="29">
        <v>22200</v>
      </c>
      <c r="T234" s="517"/>
    </row>
    <row r="235" spans="1:20" ht="50.1" customHeight="1" x14ac:dyDescent="1.05">
      <c r="A235" s="31" t="s">
        <v>26523</v>
      </c>
      <c r="B235" s="31" t="s">
        <v>830</v>
      </c>
      <c r="C235" s="31" t="s">
        <v>26524</v>
      </c>
      <c r="D235" s="31" t="s">
        <v>26525</v>
      </c>
      <c r="E235" s="31" t="s">
        <v>688</v>
      </c>
      <c r="F235" s="31" t="s">
        <v>123</v>
      </c>
      <c r="G235" s="31" t="s">
        <v>16287</v>
      </c>
      <c r="H235" s="31" t="s">
        <v>22838</v>
      </c>
      <c r="I235" s="38">
        <v>0.41666666666666669</v>
      </c>
      <c r="J235" s="31" t="s">
        <v>7474</v>
      </c>
      <c r="K235" s="31" t="s">
        <v>105</v>
      </c>
      <c r="L235" s="31" t="s">
        <v>107</v>
      </c>
      <c r="M235" s="31" t="s">
        <v>106</v>
      </c>
      <c r="N235" s="23"/>
      <c r="O235" s="23"/>
      <c r="P235" s="23"/>
      <c r="Q235" s="23"/>
      <c r="R235" s="23"/>
      <c r="S235" s="29">
        <v>22200</v>
      </c>
      <c r="T235" s="517"/>
    </row>
    <row r="236" spans="1:20" ht="50.1" customHeight="1" x14ac:dyDescent="1.05">
      <c r="A236" s="31" t="s">
        <v>26526</v>
      </c>
      <c r="B236" s="31" t="s">
        <v>26527</v>
      </c>
      <c r="C236" s="31" t="s">
        <v>26528</v>
      </c>
      <c r="D236" s="31" t="s">
        <v>26529</v>
      </c>
      <c r="E236" s="31" t="s">
        <v>688</v>
      </c>
      <c r="F236" s="31" t="s">
        <v>123</v>
      </c>
      <c r="G236" s="31" t="s">
        <v>16287</v>
      </c>
      <c r="H236" s="31" t="s">
        <v>22838</v>
      </c>
      <c r="I236" s="38">
        <v>0.41666666666666669</v>
      </c>
      <c r="J236" s="31" t="s">
        <v>7474</v>
      </c>
      <c r="K236" s="31" t="s">
        <v>105</v>
      </c>
      <c r="L236" s="31" t="s">
        <v>107</v>
      </c>
      <c r="M236" s="31" t="s">
        <v>106</v>
      </c>
      <c r="N236" s="23"/>
      <c r="O236" s="23"/>
      <c r="P236" s="23"/>
      <c r="Q236" s="23"/>
      <c r="R236" s="23"/>
      <c r="S236" s="29">
        <v>22200</v>
      </c>
      <c r="T236" s="517"/>
    </row>
    <row r="237" spans="1:20" ht="50.1" customHeight="1" x14ac:dyDescent="1.05">
      <c r="A237" s="31" t="s">
        <v>26530</v>
      </c>
      <c r="B237" s="31" t="s">
        <v>26531</v>
      </c>
      <c r="C237" s="31" t="s">
        <v>26532</v>
      </c>
      <c r="D237" s="31" t="s">
        <v>26533</v>
      </c>
      <c r="E237" s="31" t="s">
        <v>688</v>
      </c>
      <c r="F237" s="31" t="s">
        <v>123</v>
      </c>
      <c r="G237" s="31" t="s">
        <v>16287</v>
      </c>
      <c r="H237" s="31" t="s">
        <v>22838</v>
      </c>
      <c r="I237" s="38">
        <v>0.41666666666666669</v>
      </c>
      <c r="J237" s="31" t="s">
        <v>7474</v>
      </c>
      <c r="K237" s="31" t="s">
        <v>105</v>
      </c>
      <c r="L237" s="31" t="s">
        <v>107</v>
      </c>
      <c r="M237" s="31" t="s">
        <v>106</v>
      </c>
      <c r="N237" s="23"/>
      <c r="O237" s="23"/>
      <c r="P237" s="23"/>
      <c r="Q237" s="23"/>
      <c r="R237" s="23"/>
      <c r="S237" s="29">
        <v>22200</v>
      </c>
      <c r="T237" s="517"/>
    </row>
    <row r="238" spans="1:20" ht="50.1" customHeight="1" x14ac:dyDescent="1.05">
      <c r="A238" s="31" t="s">
        <v>26534</v>
      </c>
      <c r="B238" s="31" t="s">
        <v>26535</v>
      </c>
      <c r="C238" s="31" t="s">
        <v>26536</v>
      </c>
      <c r="D238" s="31" t="s">
        <v>26537</v>
      </c>
      <c r="E238" s="31" t="s">
        <v>688</v>
      </c>
      <c r="F238" s="31" t="s">
        <v>123</v>
      </c>
      <c r="G238" s="31" t="s">
        <v>16287</v>
      </c>
      <c r="H238" s="31" t="s">
        <v>22838</v>
      </c>
      <c r="I238" s="38">
        <v>0.41666666666666669</v>
      </c>
      <c r="J238" s="31" t="s">
        <v>7474</v>
      </c>
      <c r="K238" s="31" t="s">
        <v>105</v>
      </c>
      <c r="L238" s="31" t="s">
        <v>107</v>
      </c>
      <c r="M238" s="31" t="s">
        <v>106</v>
      </c>
      <c r="N238" s="23"/>
      <c r="O238" s="23"/>
      <c r="P238" s="23"/>
      <c r="Q238" s="23"/>
      <c r="R238" s="23"/>
      <c r="S238" s="29">
        <v>22200</v>
      </c>
      <c r="T238" s="517"/>
    </row>
    <row r="239" spans="1:20" ht="50.1" customHeight="1" x14ac:dyDescent="1.05">
      <c r="A239" s="31" t="s">
        <v>26538</v>
      </c>
      <c r="B239" s="31" t="s">
        <v>26539</v>
      </c>
      <c r="C239" s="31" t="s">
        <v>26540</v>
      </c>
      <c r="D239" s="31" t="s">
        <v>26541</v>
      </c>
      <c r="E239" s="31" t="s">
        <v>688</v>
      </c>
      <c r="F239" s="31" t="s">
        <v>123</v>
      </c>
      <c r="G239" s="31" t="s">
        <v>16287</v>
      </c>
      <c r="H239" s="31" t="s">
        <v>22838</v>
      </c>
      <c r="I239" s="38">
        <v>0.41666666666666669</v>
      </c>
      <c r="J239" s="31" t="s">
        <v>7474</v>
      </c>
      <c r="K239" s="31" t="s">
        <v>105</v>
      </c>
      <c r="L239" s="31" t="s">
        <v>107</v>
      </c>
      <c r="M239" s="31" t="s">
        <v>106</v>
      </c>
      <c r="N239" s="23"/>
      <c r="O239" s="23"/>
      <c r="P239" s="23"/>
      <c r="Q239" s="23"/>
      <c r="R239" s="23"/>
      <c r="S239" s="29">
        <v>22200</v>
      </c>
      <c r="T239" s="517"/>
    </row>
    <row r="240" spans="1:20" ht="50.1" customHeight="1" x14ac:dyDescent="1.05">
      <c r="A240" s="31" t="s">
        <v>26542</v>
      </c>
      <c r="B240" s="31" t="s">
        <v>26543</v>
      </c>
      <c r="C240" s="31" t="s">
        <v>26544</v>
      </c>
      <c r="D240" s="31" t="s">
        <v>26545</v>
      </c>
      <c r="E240" s="31" t="s">
        <v>688</v>
      </c>
      <c r="F240" s="31" t="s">
        <v>123</v>
      </c>
      <c r="G240" s="31" t="s">
        <v>16287</v>
      </c>
      <c r="H240" s="31" t="s">
        <v>22838</v>
      </c>
      <c r="I240" s="38">
        <v>0.41666666666666669</v>
      </c>
      <c r="J240" s="31" t="s">
        <v>7474</v>
      </c>
      <c r="K240" s="31" t="s">
        <v>105</v>
      </c>
      <c r="L240" s="31" t="s">
        <v>107</v>
      </c>
      <c r="M240" s="31" t="s">
        <v>106</v>
      </c>
      <c r="N240" s="23"/>
      <c r="O240" s="23"/>
      <c r="P240" s="23"/>
      <c r="Q240" s="23"/>
      <c r="R240" s="23"/>
      <c r="S240" s="29">
        <v>22200</v>
      </c>
      <c r="T240" s="517"/>
    </row>
    <row r="241" spans="1:20" ht="50.1" customHeight="1" x14ac:dyDescent="1.05">
      <c r="A241" s="31" t="s">
        <v>26546</v>
      </c>
      <c r="B241" s="31" t="s">
        <v>19048</v>
      </c>
      <c r="C241" s="31" t="s">
        <v>26547</v>
      </c>
      <c r="D241" s="31" t="s">
        <v>26548</v>
      </c>
      <c r="E241" s="31" t="s">
        <v>688</v>
      </c>
      <c r="F241" s="31" t="s">
        <v>123</v>
      </c>
      <c r="G241" s="31" t="s">
        <v>16287</v>
      </c>
      <c r="H241" s="31" t="s">
        <v>22838</v>
      </c>
      <c r="I241" s="38">
        <v>0.41666666666666669</v>
      </c>
      <c r="J241" s="31" t="s">
        <v>7474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3"/>
      <c r="R241" s="23"/>
      <c r="S241" s="29">
        <v>22200</v>
      </c>
      <c r="T241" s="517"/>
    </row>
    <row r="242" spans="1:20" ht="50.1" customHeight="1" x14ac:dyDescent="1.05">
      <c r="A242" s="31" t="s">
        <v>26549</v>
      </c>
      <c r="B242" s="31" t="s">
        <v>6936</v>
      </c>
      <c r="C242" s="31" t="s">
        <v>26550</v>
      </c>
      <c r="D242" s="31" t="s">
        <v>26551</v>
      </c>
      <c r="E242" s="31" t="s">
        <v>688</v>
      </c>
      <c r="F242" s="31" t="s">
        <v>123</v>
      </c>
      <c r="G242" s="31" t="s">
        <v>16287</v>
      </c>
      <c r="H242" s="31" t="s">
        <v>22838</v>
      </c>
      <c r="I242" s="38">
        <v>0.41666666666666669</v>
      </c>
      <c r="J242" s="31" t="s">
        <v>7474</v>
      </c>
      <c r="K242" s="31" t="s">
        <v>105</v>
      </c>
      <c r="L242" s="31" t="s">
        <v>107</v>
      </c>
      <c r="M242" s="31" t="s">
        <v>106</v>
      </c>
      <c r="N242" s="23"/>
      <c r="O242" s="23"/>
      <c r="P242" s="23"/>
      <c r="Q242" s="23"/>
      <c r="R242" s="23"/>
      <c r="S242" s="29">
        <v>22200</v>
      </c>
      <c r="T242" s="517"/>
    </row>
    <row r="243" spans="1:20" ht="50.1" customHeight="1" x14ac:dyDescent="1.05">
      <c r="A243" s="31" t="s">
        <v>26552</v>
      </c>
      <c r="B243" s="31" t="s">
        <v>25495</v>
      </c>
      <c r="C243" s="31" t="s">
        <v>26553</v>
      </c>
      <c r="D243" s="31" t="s">
        <v>26554</v>
      </c>
      <c r="E243" s="31" t="s">
        <v>688</v>
      </c>
      <c r="F243" s="31" t="s">
        <v>123</v>
      </c>
      <c r="G243" s="31" t="s">
        <v>16287</v>
      </c>
      <c r="H243" s="31" t="s">
        <v>22838</v>
      </c>
      <c r="I243" s="38">
        <v>0.41666666666666669</v>
      </c>
      <c r="J243" s="31" t="s">
        <v>7474</v>
      </c>
      <c r="K243" s="31" t="s">
        <v>105</v>
      </c>
      <c r="L243" s="31" t="s">
        <v>107</v>
      </c>
      <c r="M243" s="31" t="s">
        <v>106</v>
      </c>
      <c r="N243" s="23"/>
      <c r="O243" s="23"/>
      <c r="P243" s="23"/>
      <c r="Q243" s="23"/>
      <c r="R243" s="23"/>
      <c r="S243" s="29">
        <v>22200</v>
      </c>
      <c r="T243" s="517"/>
    </row>
    <row r="244" spans="1:20" ht="50.1" customHeight="1" x14ac:dyDescent="1.05">
      <c r="A244" s="31" t="s">
        <v>26555</v>
      </c>
      <c r="B244" s="31" t="s">
        <v>23912</v>
      </c>
      <c r="C244" s="31" t="s">
        <v>26556</v>
      </c>
      <c r="D244" s="31" t="s">
        <v>26557</v>
      </c>
      <c r="E244" s="31" t="s">
        <v>688</v>
      </c>
      <c r="F244" s="31" t="s">
        <v>123</v>
      </c>
      <c r="G244" s="31" t="s">
        <v>16287</v>
      </c>
      <c r="H244" s="31" t="s">
        <v>22838</v>
      </c>
      <c r="I244" s="38">
        <v>0.41666666666666669</v>
      </c>
      <c r="J244" s="31" t="s">
        <v>7474</v>
      </c>
      <c r="K244" s="31" t="s">
        <v>105</v>
      </c>
      <c r="L244" s="31" t="s">
        <v>107</v>
      </c>
      <c r="M244" s="31" t="s">
        <v>106</v>
      </c>
      <c r="N244" s="23"/>
      <c r="O244" s="23"/>
      <c r="P244" s="23"/>
      <c r="Q244" s="23"/>
      <c r="R244" s="23"/>
      <c r="S244" s="29">
        <v>22200</v>
      </c>
      <c r="T244" s="517"/>
    </row>
    <row r="245" spans="1:20" ht="50.1" customHeight="1" x14ac:dyDescent="1.05">
      <c r="A245" s="31" t="s">
        <v>26558</v>
      </c>
      <c r="B245" s="31" t="s">
        <v>26559</v>
      </c>
      <c r="C245" s="31" t="s">
        <v>26560</v>
      </c>
      <c r="D245" s="31" t="s">
        <v>26561</v>
      </c>
      <c r="E245" s="31" t="s">
        <v>688</v>
      </c>
      <c r="F245" s="31" t="s">
        <v>123</v>
      </c>
      <c r="G245" s="31" t="s">
        <v>16287</v>
      </c>
      <c r="H245" s="31" t="s">
        <v>22838</v>
      </c>
      <c r="I245" s="38">
        <v>0.41666666666666669</v>
      </c>
      <c r="J245" s="31" t="s">
        <v>7474</v>
      </c>
      <c r="K245" s="31" t="s">
        <v>105</v>
      </c>
      <c r="L245" s="31" t="s">
        <v>107</v>
      </c>
      <c r="M245" s="31" t="s">
        <v>106</v>
      </c>
      <c r="N245" s="23"/>
      <c r="O245" s="23"/>
      <c r="P245" s="23"/>
      <c r="Q245" s="23"/>
      <c r="R245" s="23"/>
      <c r="S245" s="29">
        <v>22200</v>
      </c>
      <c r="T245" s="517"/>
    </row>
    <row r="246" spans="1:20" ht="50.1" customHeight="1" x14ac:dyDescent="1.05">
      <c r="A246" s="31" t="s">
        <v>26562</v>
      </c>
      <c r="B246" s="31" t="s">
        <v>5200</v>
      </c>
      <c r="C246" s="31" t="s">
        <v>26563</v>
      </c>
      <c r="D246" s="31" t="s">
        <v>26564</v>
      </c>
      <c r="E246" s="31" t="s">
        <v>688</v>
      </c>
      <c r="F246" s="31" t="s">
        <v>123</v>
      </c>
      <c r="G246" s="31" t="s">
        <v>16287</v>
      </c>
      <c r="H246" s="31" t="s">
        <v>22838</v>
      </c>
      <c r="I246" s="38">
        <v>0.41666666666666669</v>
      </c>
      <c r="J246" s="31" t="s">
        <v>7474</v>
      </c>
      <c r="K246" s="31" t="s">
        <v>105</v>
      </c>
      <c r="L246" s="31" t="s">
        <v>107</v>
      </c>
      <c r="M246" s="31" t="s">
        <v>106</v>
      </c>
      <c r="N246" s="23"/>
      <c r="O246" s="23"/>
      <c r="P246" s="23"/>
      <c r="Q246" s="23"/>
      <c r="R246" s="23"/>
      <c r="S246" s="29">
        <v>22200</v>
      </c>
      <c r="T246" s="517"/>
    </row>
    <row r="247" spans="1:20" ht="50.1" customHeight="1" x14ac:dyDescent="1.05">
      <c r="A247" s="31" t="s">
        <v>26565</v>
      </c>
      <c r="B247" s="31" t="s">
        <v>7609</v>
      </c>
      <c r="C247" s="31" t="s">
        <v>26566</v>
      </c>
      <c r="D247" s="31" t="s">
        <v>26567</v>
      </c>
      <c r="E247" s="31" t="s">
        <v>688</v>
      </c>
      <c r="F247" s="31" t="s">
        <v>123</v>
      </c>
      <c r="G247" s="31" t="s">
        <v>16287</v>
      </c>
      <c r="H247" s="31" t="s">
        <v>22838</v>
      </c>
      <c r="I247" s="38">
        <v>0.41666666666666669</v>
      </c>
      <c r="J247" s="31" t="s">
        <v>7474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22200</v>
      </c>
      <c r="T247" s="517"/>
    </row>
    <row r="248" spans="1:20" ht="50.1" customHeight="1" x14ac:dyDescent="1.05">
      <c r="A248" s="31" t="s">
        <v>26568</v>
      </c>
      <c r="B248" s="31" t="s">
        <v>26569</v>
      </c>
      <c r="C248" s="31" t="s">
        <v>26570</v>
      </c>
      <c r="D248" s="31" t="s">
        <v>26571</v>
      </c>
      <c r="E248" s="31" t="s">
        <v>688</v>
      </c>
      <c r="F248" s="31" t="s">
        <v>123</v>
      </c>
      <c r="G248" s="31" t="s">
        <v>16287</v>
      </c>
      <c r="H248" s="31" t="s">
        <v>22838</v>
      </c>
      <c r="I248" s="38">
        <v>0.41666666666666669</v>
      </c>
      <c r="J248" s="31" t="s">
        <v>7474</v>
      </c>
      <c r="K248" s="31" t="s">
        <v>105</v>
      </c>
      <c r="L248" s="31" t="s">
        <v>107</v>
      </c>
      <c r="M248" s="31" t="s">
        <v>106</v>
      </c>
      <c r="N248" s="23"/>
      <c r="O248" s="23"/>
      <c r="P248" s="23"/>
      <c r="Q248" s="23"/>
      <c r="R248" s="23"/>
      <c r="S248" s="29">
        <v>22200</v>
      </c>
      <c r="T248" s="517"/>
    </row>
    <row r="249" spans="1:20" ht="50.1" customHeight="1" x14ac:dyDescent="1.05">
      <c r="A249" s="31" t="s">
        <v>26572</v>
      </c>
      <c r="B249" s="31" t="s">
        <v>5283</v>
      </c>
      <c r="C249" s="31" t="s">
        <v>26573</v>
      </c>
      <c r="D249" s="31" t="s">
        <v>26574</v>
      </c>
      <c r="E249" s="31" t="s">
        <v>688</v>
      </c>
      <c r="F249" s="31" t="s">
        <v>123</v>
      </c>
      <c r="G249" s="31" t="s">
        <v>16287</v>
      </c>
      <c r="H249" s="31" t="s">
        <v>22838</v>
      </c>
      <c r="I249" s="38">
        <v>0.41666666666666669</v>
      </c>
      <c r="J249" s="31" t="s">
        <v>7474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22200</v>
      </c>
      <c r="T249" s="517"/>
    </row>
    <row r="250" spans="1:20" ht="50.1" customHeight="1" x14ac:dyDescent="1.05">
      <c r="A250" s="31" t="s">
        <v>26575</v>
      </c>
      <c r="B250" s="31" t="s">
        <v>16647</v>
      </c>
      <c r="C250" s="31" t="s">
        <v>26576</v>
      </c>
      <c r="D250" s="31" t="s">
        <v>26577</v>
      </c>
      <c r="E250" s="31" t="s">
        <v>688</v>
      </c>
      <c r="F250" s="31" t="s">
        <v>123</v>
      </c>
      <c r="G250" s="31" t="s">
        <v>16287</v>
      </c>
      <c r="H250" s="31" t="s">
        <v>22838</v>
      </c>
      <c r="I250" s="38">
        <v>0.41666666666666669</v>
      </c>
      <c r="J250" s="31" t="s">
        <v>7474</v>
      </c>
      <c r="K250" s="31" t="s">
        <v>105</v>
      </c>
      <c r="L250" s="31" t="s">
        <v>107</v>
      </c>
      <c r="M250" s="31" t="s">
        <v>106</v>
      </c>
      <c r="N250" s="23"/>
      <c r="O250" s="23"/>
      <c r="P250" s="23"/>
      <c r="Q250" s="23"/>
      <c r="R250" s="23"/>
      <c r="S250" s="29">
        <v>22200</v>
      </c>
      <c r="T250" s="517"/>
    </row>
    <row r="251" spans="1:20" ht="50.1" customHeight="1" x14ac:dyDescent="1.05">
      <c r="A251" s="31" t="s">
        <v>26578</v>
      </c>
      <c r="B251" s="31" t="s">
        <v>6433</v>
      </c>
      <c r="C251" s="31" t="s">
        <v>26579</v>
      </c>
      <c r="D251" s="31" t="s">
        <v>26580</v>
      </c>
      <c r="E251" s="31" t="s">
        <v>688</v>
      </c>
      <c r="F251" s="31" t="s">
        <v>123</v>
      </c>
      <c r="G251" s="31" t="s">
        <v>16287</v>
      </c>
      <c r="H251" s="31" t="s">
        <v>22838</v>
      </c>
      <c r="I251" s="38">
        <v>0.41666666666666669</v>
      </c>
      <c r="J251" s="31" t="s">
        <v>7474</v>
      </c>
      <c r="K251" s="31" t="s">
        <v>105</v>
      </c>
      <c r="L251" s="31" t="s">
        <v>107</v>
      </c>
      <c r="M251" s="31" t="s">
        <v>106</v>
      </c>
      <c r="N251" s="23"/>
      <c r="O251" s="23"/>
      <c r="P251" s="23"/>
      <c r="Q251" s="23"/>
      <c r="R251" s="23"/>
      <c r="S251" s="29">
        <v>22200</v>
      </c>
      <c r="T251" s="517"/>
    </row>
    <row r="252" spans="1:20" ht="50.1" customHeight="1" x14ac:dyDescent="1.05">
      <c r="A252" s="31" t="s">
        <v>26581</v>
      </c>
      <c r="B252" s="31" t="s">
        <v>26582</v>
      </c>
      <c r="C252" s="31" t="s">
        <v>26583</v>
      </c>
      <c r="D252" s="31" t="s">
        <v>26584</v>
      </c>
      <c r="E252" s="31" t="s">
        <v>688</v>
      </c>
      <c r="F252" s="31" t="s">
        <v>123</v>
      </c>
      <c r="G252" s="31" t="s">
        <v>16287</v>
      </c>
      <c r="H252" s="31" t="s">
        <v>22838</v>
      </c>
      <c r="I252" s="38">
        <v>0.41666666666666669</v>
      </c>
      <c r="J252" s="31" t="s">
        <v>7474</v>
      </c>
      <c r="K252" s="31" t="s">
        <v>105</v>
      </c>
      <c r="L252" s="31" t="s">
        <v>107</v>
      </c>
      <c r="M252" s="31" t="s">
        <v>106</v>
      </c>
      <c r="N252" s="23"/>
      <c r="O252" s="23"/>
      <c r="P252" s="23"/>
      <c r="Q252" s="23"/>
      <c r="R252" s="23"/>
      <c r="S252" s="29">
        <v>22200</v>
      </c>
      <c r="T252" s="517"/>
    </row>
    <row r="253" spans="1:20" ht="50.1" customHeight="1" x14ac:dyDescent="1.05">
      <c r="A253" s="31" t="s">
        <v>26585</v>
      </c>
      <c r="B253" s="31" t="s">
        <v>26586</v>
      </c>
      <c r="C253" s="31" t="s">
        <v>26587</v>
      </c>
      <c r="D253" s="31" t="s">
        <v>26588</v>
      </c>
      <c r="E253" s="31" t="s">
        <v>688</v>
      </c>
      <c r="F253" s="31" t="s">
        <v>123</v>
      </c>
      <c r="G253" s="31" t="s">
        <v>16287</v>
      </c>
      <c r="H253" s="31" t="s">
        <v>22838</v>
      </c>
      <c r="I253" s="38">
        <v>0.41666666666666669</v>
      </c>
      <c r="J253" s="31" t="s">
        <v>7474</v>
      </c>
      <c r="K253" s="31" t="s">
        <v>105</v>
      </c>
      <c r="L253" s="31" t="s">
        <v>107</v>
      </c>
      <c r="M253" s="31" t="s">
        <v>106</v>
      </c>
      <c r="N253" s="23"/>
      <c r="O253" s="23"/>
      <c r="P253" s="23"/>
      <c r="Q253" s="23"/>
      <c r="R253" s="23"/>
      <c r="S253" s="29">
        <v>22200</v>
      </c>
      <c r="T253" s="517"/>
    </row>
    <row r="254" spans="1:20" ht="50.1" customHeight="1" x14ac:dyDescent="1.05">
      <c r="A254" s="31" t="s">
        <v>26589</v>
      </c>
      <c r="B254" s="31" t="s">
        <v>26590</v>
      </c>
      <c r="C254" s="31" t="s">
        <v>26591</v>
      </c>
      <c r="D254" s="31" t="s">
        <v>26592</v>
      </c>
      <c r="E254" s="31" t="s">
        <v>688</v>
      </c>
      <c r="F254" s="31" t="s">
        <v>123</v>
      </c>
      <c r="G254" s="31" t="s">
        <v>16287</v>
      </c>
      <c r="H254" s="31" t="s">
        <v>22838</v>
      </c>
      <c r="I254" s="38">
        <v>0.41666666666666669</v>
      </c>
      <c r="J254" s="31" t="s">
        <v>7474</v>
      </c>
      <c r="K254" s="31" t="s">
        <v>105</v>
      </c>
      <c r="L254" s="31" t="s">
        <v>107</v>
      </c>
      <c r="M254" s="31" t="s">
        <v>106</v>
      </c>
      <c r="N254" s="23"/>
      <c r="O254" s="23"/>
      <c r="P254" s="23"/>
      <c r="Q254" s="23"/>
      <c r="R254" s="23"/>
      <c r="S254" s="29">
        <v>22200</v>
      </c>
      <c r="T254" s="517"/>
    </row>
    <row r="255" spans="1:20" ht="50.1" customHeight="1" x14ac:dyDescent="1.05">
      <c r="A255" s="31" t="s">
        <v>26593</v>
      </c>
      <c r="B255" s="31" t="s">
        <v>26594</v>
      </c>
      <c r="C255" s="31" t="s">
        <v>26595</v>
      </c>
      <c r="D255" s="31" t="s">
        <v>26596</v>
      </c>
      <c r="E255" s="31" t="s">
        <v>688</v>
      </c>
      <c r="F255" s="31" t="s">
        <v>123</v>
      </c>
      <c r="G255" s="31" t="s">
        <v>16287</v>
      </c>
      <c r="H255" s="31" t="s">
        <v>22838</v>
      </c>
      <c r="I255" s="38">
        <v>0.41666666666666669</v>
      </c>
      <c r="J255" s="31" t="s">
        <v>7474</v>
      </c>
      <c r="K255" s="31" t="s">
        <v>105</v>
      </c>
      <c r="L255" s="31" t="s">
        <v>107</v>
      </c>
      <c r="M255" s="31" t="s">
        <v>106</v>
      </c>
      <c r="N255" s="23"/>
      <c r="O255" s="23"/>
      <c r="P255" s="23"/>
      <c r="Q255" s="23"/>
      <c r="R255" s="23"/>
      <c r="S255" s="29">
        <v>22200</v>
      </c>
      <c r="T255" s="517"/>
    </row>
    <row r="256" spans="1:20" ht="50.1" customHeight="1" x14ac:dyDescent="1.05">
      <c r="A256" s="31" t="s">
        <v>26597</v>
      </c>
      <c r="B256" s="31" t="s">
        <v>1924</v>
      </c>
      <c r="C256" s="31" t="s">
        <v>26598</v>
      </c>
      <c r="D256" s="31" t="s">
        <v>26599</v>
      </c>
      <c r="E256" s="31" t="s">
        <v>688</v>
      </c>
      <c r="F256" s="31" t="s">
        <v>123</v>
      </c>
      <c r="G256" s="31" t="s">
        <v>16287</v>
      </c>
      <c r="H256" s="31" t="s">
        <v>22838</v>
      </c>
      <c r="I256" s="38">
        <v>0.41666666666666669</v>
      </c>
      <c r="J256" s="31" t="s">
        <v>7474</v>
      </c>
      <c r="K256" s="31" t="s">
        <v>105</v>
      </c>
      <c r="L256" s="31" t="s">
        <v>107</v>
      </c>
      <c r="M256" s="31" t="s">
        <v>106</v>
      </c>
      <c r="N256" s="23"/>
      <c r="O256" s="23"/>
      <c r="P256" s="23"/>
      <c r="Q256" s="23"/>
      <c r="R256" s="23"/>
      <c r="S256" s="29">
        <v>22200</v>
      </c>
      <c r="T256" s="517"/>
    </row>
    <row r="257" spans="1:20" ht="50.1" customHeight="1" x14ac:dyDescent="1.05">
      <c r="A257" s="31" t="s">
        <v>26600</v>
      </c>
      <c r="B257" s="31" t="s">
        <v>26601</v>
      </c>
      <c r="C257" s="31" t="s">
        <v>26602</v>
      </c>
      <c r="D257" s="31" t="s">
        <v>26603</v>
      </c>
      <c r="E257" s="31" t="s">
        <v>688</v>
      </c>
      <c r="F257" s="31" t="s">
        <v>123</v>
      </c>
      <c r="G257" s="31" t="s">
        <v>16287</v>
      </c>
      <c r="H257" s="31" t="s">
        <v>22838</v>
      </c>
      <c r="I257" s="38">
        <v>0.41666666666666669</v>
      </c>
      <c r="J257" s="31" t="s">
        <v>7474</v>
      </c>
      <c r="K257" s="31" t="s">
        <v>105</v>
      </c>
      <c r="L257" s="31" t="s">
        <v>107</v>
      </c>
      <c r="M257" s="31" t="s">
        <v>106</v>
      </c>
      <c r="N257" s="23"/>
      <c r="O257" s="23"/>
      <c r="P257" s="23"/>
      <c r="Q257" s="23"/>
      <c r="R257" s="23"/>
      <c r="S257" s="29">
        <v>22200</v>
      </c>
      <c r="T257" s="517"/>
    </row>
    <row r="258" spans="1:20" ht="50.1" customHeight="1" x14ac:dyDescent="1.05">
      <c r="A258" s="31" t="s">
        <v>26604</v>
      </c>
      <c r="B258" s="31" t="s">
        <v>26605</v>
      </c>
      <c r="C258" s="31" t="s">
        <v>26606</v>
      </c>
      <c r="D258" s="31" t="s">
        <v>26607</v>
      </c>
      <c r="E258" s="31" t="s">
        <v>688</v>
      </c>
      <c r="F258" s="31" t="s">
        <v>123</v>
      </c>
      <c r="G258" s="31" t="s">
        <v>16287</v>
      </c>
      <c r="H258" s="31" t="s">
        <v>22838</v>
      </c>
      <c r="I258" s="38">
        <v>0.41666666666666669</v>
      </c>
      <c r="J258" s="31" t="s">
        <v>7474</v>
      </c>
      <c r="K258" s="31" t="s">
        <v>105</v>
      </c>
      <c r="L258" s="31" t="s">
        <v>107</v>
      </c>
      <c r="M258" s="31" t="s">
        <v>106</v>
      </c>
      <c r="N258" s="23"/>
      <c r="O258" s="23"/>
      <c r="P258" s="23"/>
      <c r="Q258" s="23"/>
      <c r="R258" s="23"/>
      <c r="S258" s="29">
        <v>22200</v>
      </c>
      <c r="T258" s="517"/>
    </row>
    <row r="259" spans="1:20" ht="50.1" customHeight="1" x14ac:dyDescent="1.05">
      <c r="A259" s="31" t="s">
        <v>26608</v>
      </c>
      <c r="B259" s="31" t="s">
        <v>9206</v>
      </c>
      <c r="C259" s="31" t="s">
        <v>26609</v>
      </c>
      <c r="D259" s="31" t="s">
        <v>26610</v>
      </c>
      <c r="E259" s="31" t="s">
        <v>688</v>
      </c>
      <c r="F259" s="31" t="s">
        <v>123</v>
      </c>
      <c r="G259" s="31" t="s">
        <v>16287</v>
      </c>
      <c r="H259" s="31" t="s">
        <v>22838</v>
      </c>
      <c r="I259" s="38">
        <v>0.41666666666666669</v>
      </c>
      <c r="J259" s="31" t="s">
        <v>7474</v>
      </c>
      <c r="K259" s="31" t="s">
        <v>105</v>
      </c>
      <c r="L259" s="31" t="s">
        <v>107</v>
      </c>
      <c r="M259" s="31" t="s">
        <v>106</v>
      </c>
      <c r="N259" s="23"/>
      <c r="O259" s="23"/>
      <c r="P259" s="23"/>
      <c r="Q259" s="23"/>
      <c r="R259" s="23"/>
      <c r="S259" s="29">
        <v>22200</v>
      </c>
      <c r="T259" s="517"/>
    </row>
    <row r="260" spans="1:20" ht="50.1" customHeight="1" x14ac:dyDescent="1.05">
      <c r="A260" s="31" t="s">
        <v>26611</v>
      </c>
      <c r="B260" s="31" t="s">
        <v>26612</v>
      </c>
      <c r="C260" s="31" t="s">
        <v>26613</v>
      </c>
      <c r="D260" s="31" t="s">
        <v>26614</v>
      </c>
      <c r="E260" s="31" t="s">
        <v>688</v>
      </c>
      <c r="F260" s="31" t="s">
        <v>123</v>
      </c>
      <c r="G260" s="31" t="s">
        <v>16287</v>
      </c>
      <c r="H260" s="31" t="s">
        <v>22838</v>
      </c>
      <c r="I260" s="38">
        <v>0.41666666666666669</v>
      </c>
      <c r="J260" s="31" t="s">
        <v>7474</v>
      </c>
      <c r="K260" s="31" t="s">
        <v>105</v>
      </c>
      <c r="L260" s="31" t="s">
        <v>107</v>
      </c>
      <c r="M260" s="31" t="s">
        <v>106</v>
      </c>
      <c r="N260" s="23"/>
      <c r="O260" s="23"/>
      <c r="P260" s="23"/>
      <c r="Q260" s="23"/>
      <c r="R260" s="23"/>
      <c r="S260" s="29">
        <v>22200</v>
      </c>
      <c r="T260" s="517"/>
    </row>
    <row r="261" spans="1:20" ht="50.1" customHeight="1" x14ac:dyDescent="1.05">
      <c r="A261" s="31" t="s">
        <v>26615</v>
      </c>
      <c r="B261" s="31" t="s">
        <v>17145</v>
      </c>
      <c r="C261" s="31" t="s">
        <v>26616</v>
      </c>
      <c r="D261" s="31" t="s">
        <v>26617</v>
      </c>
      <c r="E261" s="31" t="s">
        <v>688</v>
      </c>
      <c r="F261" s="31" t="s">
        <v>123</v>
      </c>
      <c r="G261" s="31" t="s">
        <v>16287</v>
      </c>
      <c r="H261" s="31" t="s">
        <v>22838</v>
      </c>
      <c r="I261" s="38">
        <v>0.41666666666666669</v>
      </c>
      <c r="J261" s="31" t="s">
        <v>7474</v>
      </c>
      <c r="K261" s="31" t="s">
        <v>105</v>
      </c>
      <c r="L261" s="31" t="s">
        <v>107</v>
      </c>
      <c r="M261" s="31" t="s">
        <v>106</v>
      </c>
      <c r="N261" s="23"/>
      <c r="O261" s="23"/>
      <c r="P261" s="23"/>
      <c r="Q261" s="23"/>
      <c r="R261" s="23"/>
      <c r="S261" s="29">
        <v>22200</v>
      </c>
      <c r="T261" s="517"/>
    </row>
    <row r="262" spans="1:20" ht="50.1" customHeight="1" x14ac:dyDescent="1.05">
      <c r="A262" s="31" t="s">
        <v>26618</v>
      </c>
      <c r="B262" s="31" t="s">
        <v>15522</v>
      </c>
      <c r="C262" s="31" t="s">
        <v>26619</v>
      </c>
      <c r="D262" s="31" t="s">
        <v>26620</v>
      </c>
      <c r="E262" s="31" t="s">
        <v>688</v>
      </c>
      <c r="F262" s="31" t="s">
        <v>123</v>
      </c>
      <c r="G262" s="31" t="s">
        <v>16287</v>
      </c>
      <c r="H262" s="31" t="s">
        <v>22838</v>
      </c>
      <c r="I262" s="38">
        <v>0.41666666666666669</v>
      </c>
      <c r="J262" s="31" t="s">
        <v>7474</v>
      </c>
      <c r="K262" s="31" t="s">
        <v>105</v>
      </c>
      <c r="L262" s="31" t="s">
        <v>107</v>
      </c>
      <c r="M262" s="31" t="s">
        <v>106</v>
      </c>
      <c r="N262" s="23"/>
      <c r="O262" s="23"/>
      <c r="P262" s="23"/>
      <c r="Q262" s="23"/>
      <c r="R262" s="23"/>
      <c r="S262" s="29">
        <v>22200</v>
      </c>
      <c r="T262" s="517"/>
    </row>
    <row r="263" spans="1:20" ht="50.1" customHeight="1" x14ac:dyDescent="1.05">
      <c r="A263" s="31" t="s">
        <v>26621</v>
      </c>
      <c r="B263" s="31" t="s">
        <v>26622</v>
      </c>
      <c r="C263" s="31" t="s">
        <v>26623</v>
      </c>
      <c r="D263" s="31" t="s">
        <v>26624</v>
      </c>
      <c r="E263" s="31" t="s">
        <v>688</v>
      </c>
      <c r="F263" s="31" t="s">
        <v>123</v>
      </c>
      <c r="G263" s="31" t="s">
        <v>16287</v>
      </c>
      <c r="H263" s="31" t="s">
        <v>22838</v>
      </c>
      <c r="I263" s="38">
        <v>0.41666666666666669</v>
      </c>
      <c r="J263" s="31" t="s">
        <v>7474</v>
      </c>
      <c r="K263" s="31" t="s">
        <v>105</v>
      </c>
      <c r="L263" s="31" t="s">
        <v>107</v>
      </c>
      <c r="M263" s="31" t="s">
        <v>106</v>
      </c>
      <c r="N263" s="23"/>
      <c r="O263" s="23"/>
      <c r="P263" s="23"/>
      <c r="Q263" s="23"/>
      <c r="R263" s="23"/>
      <c r="S263" s="29">
        <v>22200</v>
      </c>
      <c r="T263" s="517"/>
    </row>
    <row r="264" spans="1:20" ht="50.1" customHeight="1" x14ac:dyDescent="1.05">
      <c r="A264" s="31" t="s">
        <v>26625</v>
      </c>
      <c r="B264" s="31" t="s">
        <v>26626</v>
      </c>
      <c r="C264" s="31" t="s">
        <v>26627</v>
      </c>
      <c r="D264" s="31" t="s">
        <v>26628</v>
      </c>
      <c r="E264" s="31" t="s">
        <v>688</v>
      </c>
      <c r="F264" s="31" t="s">
        <v>123</v>
      </c>
      <c r="G264" s="31" t="s">
        <v>16287</v>
      </c>
      <c r="H264" s="31" t="s">
        <v>22838</v>
      </c>
      <c r="I264" s="38">
        <v>0.41666666666666669</v>
      </c>
      <c r="J264" s="31" t="s">
        <v>7474</v>
      </c>
      <c r="K264" s="31" t="s">
        <v>105</v>
      </c>
      <c r="L264" s="31" t="s">
        <v>107</v>
      </c>
      <c r="M264" s="31" t="s">
        <v>106</v>
      </c>
      <c r="N264" s="23"/>
      <c r="O264" s="23"/>
      <c r="P264" s="23"/>
      <c r="Q264" s="23"/>
      <c r="R264" s="23"/>
      <c r="S264" s="29">
        <v>22200</v>
      </c>
      <c r="T264" s="517"/>
    </row>
    <row r="265" spans="1:20" ht="50.1" customHeight="1" x14ac:dyDescent="1.05">
      <c r="A265" s="31" t="s">
        <v>26629</v>
      </c>
      <c r="B265" s="31" t="s">
        <v>22540</v>
      </c>
      <c r="C265" s="31" t="s">
        <v>26630</v>
      </c>
      <c r="D265" s="31" t="s">
        <v>26631</v>
      </c>
      <c r="E265" s="31" t="s">
        <v>101</v>
      </c>
      <c r="F265" s="31" t="s">
        <v>123</v>
      </c>
      <c r="G265" s="31" t="s">
        <v>16205</v>
      </c>
      <c r="H265" s="31" t="s">
        <v>21610</v>
      </c>
      <c r="I265" s="38">
        <v>0.41666666666666669</v>
      </c>
      <c r="J265" s="31" t="s">
        <v>7474</v>
      </c>
      <c r="K265" s="31" t="s">
        <v>105</v>
      </c>
      <c r="L265" s="31" t="s">
        <v>995</v>
      </c>
      <c r="M265" s="31" t="s">
        <v>106</v>
      </c>
      <c r="N265" s="23"/>
      <c r="O265" s="23"/>
      <c r="P265" s="23"/>
      <c r="Q265" s="23"/>
      <c r="R265" s="23"/>
      <c r="S265" s="29">
        <v>43925</v>
      </c>
      <c r="T265" s="517"/>
    </row>
    <row r="266" spans="1:20" ht="50.1" customHeight="1" x14ac:dyDescent="1.05">
      <c r="A266" s="696" t="s">
        <v>27234</v>
      </c>
      <c r="B266" s="696"/>
      <c r="C266" s="696"/>
      <c r="D266" s="696"/>
      <c r="E266" s="696"/>
      <c r="F266" s="696"/>
      <c r="G266" s="696"/>
      <c r="H266" s="696"/>
      <c r="I266" s="696"/>
      <c r="J266" s="696"/>
      <c r="K266" s="696"/>
      <c r="L266" s="696"/>
      <c r="M266" s="696"/>
      <c r="N266" s="23"/>
      <c r="O266" s="23"/>
      <c r="P266" s="23"/>
      <c r="Q266" s="23"/>
      <c r="R266" s="23"/>
      <c r="S266" s="29"/>
      <c r="T266" s="520"/>
    </row>
    <row r="267" spans="1:20" ht="50.1" customHeight="1" x14ac:dyDescent="1.05">
      <c r="A267" s="31" t="s">
        <v>27079</v>
      </c>
      <c r="B267" s="31" t="s">
        <v>27080</v>
      </c>
      <c r="C267" s="31" t="s">
        <v>27081</v>
      </c>
      <c r="D267" s="31" t="s">
        <v>27082</v>
      </c>
      <c r="E267" s="31" t="s">
        <v>101</v>
      </c>
      <c r="F267" s="31" t="s">
        <v>123</v>
      </c>
      <c r="G267" s="31" t="s">
        <v>16205</v>
      </c>
      <c r="H267" s="31" t="s">
        <v>21610</v>
      </c>
      <c r="I267" s="38">
        <v>0.41666666666666669</v>
      </c>
      <c r="J267" s="31" t="s">
        <v>7474</v>
      </c>
      <c r="K267" s="31" t="s">
        <v>105</v>
      </c>
      <c r="L267" s="31" t="s">
        <v>995</v>
      </c>
      <c r="M267" s="31" t="s">
        <v>106</v>
      </c>
      <c r="N267" s="23"/>
      <c r="O267" s="23"/>
      <c r="P267" s="23"/>
      <c r="Q267" s="23"/>
      <c r="R267" s="23"/>
      <c r="S267" s="29">
        <v>43925</v>
      </c>
      <c r="T267" s="520"/>
    </row>
    <row r="268" spans="1:20" ht="50.1" customHeight="1" x14ac:dyDescent="1.05">
      <c r="A268" s="31" t="s">
        <v>27083</v>
      </c>
      <c r="B268" s="31" t="s">
        <v>27084</v>
      </c>
      <c r="C268" s="31" t="s">
        <v>27085</v>
      </c>
      <c r="D268" s="31" t="s">
        <v>27086</v>
      </c>
      <c r="E268" s="31" t="s">
        <v>101</v>
      </c>
      <c r="F268" s="31" t="s">
        <v>123</v>
      </c>
      <c r="G268" s="31" t="s">
        <v>16205</v>
      </c>
      <c r="H268" s="31" t="s">
        <v>21610</v>
      </c>
      <c r="I268" s="38">
        <v>0.41666666666666669</v>
      </c>
      <c r="J268" s="31" t="s">
        <v>7474</v>
      </c>
      <c r="K268" s="31" t="s">
        <v>105</v>
      </c>
      <c r="L268" s="31" t="s">
        <v>995</v>
      </c>
      <c r="M268" s="31" t="s">
        <v>106</v>
      </c>
      <c r="N268" s="23"/>
      <c r="O268" s="23"/>
      <c r="P268" s="23"/>
      <c r="Q268" s="23" t="s">
        <v>30246</v>
      </c>
      <c r="R268" s="23"/>
      <c r="S268" s="29">
        <v>43925</v>
      </c>
      <c r="T268" s="520"/>
    </row>
    <row r="269" spans="1:20" ht="54" customHeight="1" x14ac:dyDescent="0.7">
      <c r="A269" s="698" t="s">
        <v>28596</v>
      </c>
      <c r="B269" s="699"/>
      <c r="C269" s="699"/>
      <c r="D269" s="699"/>
      <c r="E269" s="699"/>
      <c r="F269" s="699"/>
      <c r="G269" s="699"/>
      <c r="H269" s="699"/>
      <c r="I269" s="699"/>
      <c r="J269" s="699"/>
      <c r="K269" s="699"/>
      <c r="L269" s="699"/>
      <c r="M269" s="700"/>
      <c r="N269" s="23"/>
      <c r="O269" s="23"/>
      <c r="P269" s="23"/>
      <c r="Q269" s="23"/>
      <c r="R269" s="23"/>
      <c r="S269" s="29"/>
      <c r="T269" s="536">
        <v>1000000</v>
      </c>
    </row>
    <row r="270" spans="1:20" ht="54" customHeight="1" x14ac:dyDescent="0.7">
      <c r="A270" s="682" t="s">
        <v>29178</v>
      </c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4"/>
      <c r="N270" s="23"/>
      <c r="O270" s="23"/>
      <c r="P270" s="23"/>
      <c r="Q270" s="23"/>
      <c r="R270" s="23"/>
      <c r="S270" s="29"/>
      <c r="T270" s="23"/>
    </row>
    <row r="271" spans="1:20" ht="54" customHeight="1" x14ac:dyDescent="1.05">
      <c r="A271" s="31" t="s">
        <v>29099</v>
      </c>
      <c r="B271" s="31" t="s">
        <v>14974</v>
      </c>
      <c r="C271" s="31" t="s">
        <v>29100</v>
      </c>
      <c r="D271" s="31" t="s">
        <v>29101</v>
      </c>
      <c r="E271" s="31" t="s">
        <v>101</v>
      </c>
      <c r="F271" s="31" t="s">
        <v>102</v>
      </c>
      <c r="G271" s="31" t="s">
        <v>16270</v>
      </c>
      <c r="H271" s="31" t="s">
        <v>17480</v>
      </c>
      <c r="I271" s="38">
        <v>0.53125</v>
      </c>
      <c r="J271" s="31" t="s">
        <v>7474</v>
      </c>
      <c r="K271" s="31" t="s">
        <v>105</v>
      </c>
      <c r="L271" s="31" t="s">
        <v>106</v>
      </c>
      <c r="M271" s="31" t="s">
        <v>491</v>
      </c>
      <c r="N271" s="23"/>
      <c r="O271" s="23"/>
      <c r="P271" s="23"/>
      <c r="Q271" s="23"/>
      <c r="R271" s="23"/>
      <c r="S271" s="29">
        <v>26200</v>
      </c>
      <c r="T271" s="23"/>
    </row>
    <row r="272" spans="1:20" ht="54" customHeight="1" x14ac:dyDescent="0.7">
      <c r="A272" s="698" t="s">
        <v>30216</v>
      </c>
      <c r="B272" s="699"/>
      <c r="C272" s="699"/>
      <c r="D272" s="699"/>
      <c r="E272" s="699"/>
      <c r="F272" s="699"/>
      <c r="G272" s="699"/>
      <c r="H272" s="699"/>
      <c r="I272" s="699"/>
      <c r="J272" s="699"/>
      <c r="K272" s="699"/>
      <c r="L272" s="699"/>
      <c r="M272" s="700"/>
      <c r="N272" s="23"/>
      <c r="O272" s="23"/>
      <c r="P272" s="23"/>
      <c r="Q272" s="23"/>
      <c r="R272" s="23"/>
      <c r="S272" s="29"/>
      <c r="T272" s="536">
        <v>70000</v>
      </c>
    </row>
    <row r="273" spans="1:39" ht="54" customHeight="1" x14ac:dyDescent="1.3">
      <c r="A273" s="679" t="s">
        <v>31180</v>
      </c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1"/>
      <c r="N273" s="23"/>
      <c r="O273" s="23"/>
      <c r="P273" s="23"/>
      <c r="Q273" s="23"/>
      <c r="R273" s="23"/>
      <c r="S273" s="29"/>
      <c r="T273" s="23"/>
    </row>
    <row r="274" spans="1:39" ht="54" customHeight="1" x14ac:dyDescent="1.05">
      <c r="A274" s="31" t="s">
        <v>30981</v>
      </c>
      <c r="B274" s="31" t="s">
        <v>10039</v>
      </c>
      <c r="C274" s="31" t="s">
        <v>30982</v>
      </c>
      <c r="D274" s="31" t="s">
        <v>30983</v>
      </c>
      <c r="E274" s="31" t="s">
        <v>101</v>
      </c>
      <c r="F274" s="31" t="s">
        <v>102</v>
      </c>
      <c r="G274" s="31" t="s">
        <v>16267</v>
      </c>
      <c r="H274" s="31" t="s">
        <v>17480</v>
      </c>
      <c r="I274" s="38">
        <v>0.125</v>
      </c>
      <c r="J274" s="31" t="s">
        <v>7474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22200</v>
      </c>
      <c r="T274" s="23"/>
    </row>
    <row r="275" spans="1:39" ht="54" customHeight="1" x14ac:dyDescent="1.05">
      <c r="A275" s="31" t="s">
        <v>30984</v>
      </c>
      <c r="B275" s="31" t="s">
        <v>459</v>
      </c>
      <c r="C275" s="31" t="s">
        <v>30985</v>
      </c>
      <c r="D275" s="31" t="s">
        <v>30986</v>
      </c>
      <c r="E275" s="31" t="s">
        <v>687</v>
      </c>
      <c r="F275" s="31" t="s">
        <v>123</v>
      </c>
      <c r="G275" s="31" t="s">
        <v>18959</v>
      </c>
      <c r="H275" s="31" t="s">
        <v>17480</v>
      </c>
      <c r="I275" s="38">
        <v>0.53125</v>
      </c>
      <c r="J275" s="31" t="s">
        <v>7474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43425</v>
      </c>
      <c r="T275" s="23"/>
    </row>
    <row r="276" spans="1:39" ht="54" customHeight="1" x14ac:dyDescent="1.05">
      <c r="A276" s="31" t="s">
        <v>30987</v>
      </c>
      <c r="B276" s="31" t="s">
        <v>20840</v>
      </c>
      <c r="C276" s="31" t="s">
        <v>30988</v>
      </c>
      <c r="D276" s="31" t="s">
        <v>30989</v>
      </c>
      <c r="E276" s="31" t="s">
        <v>687</v>
      </c>
      <c r="F276" s="31" t="s">
        <v>123</v>
      </c>
      <c r="G276" s="31" t="s">
        <v>18959</v>
      </c>
      <c r="H276" s="31" t="s">
        <v>17480</v>
      </c>
      <c r="I276" s="38">
        <v>0.53125</v>
      </c>
      <c r="J276" s="31" t="s">
        <v>7474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43425</v>
      </c>
      <c r="T276" s="23"/>
    </row>
    <row r="277" spans="1:39" ht="54" customHeight="1" x14ac:dyDescent="1.05">
      <c r="A277" s="31" t="s">
        <v>30990</v>
      </c>
      <c r="B277" s="31" t="s">
        <v>24385</v>
      </c>
      <c r="C277" s="31" t="s">
        <v>30991</v>
      </c>
      <c r="D277" s="31" t="s">
        <v>30992</v>
      </c>
      <c r="E277" s="31" t="s">
        <v>687</v>
      </c>
      <c r="F277" s="31" t="s">
        <v>123</v>
      </c>
      <c r="G277" s="31" t="s">
        <v>18959</v>
      </c>
      <c r="H277" s="31" t="s">
        <v>17480</v>
      </c>
      <c r="I277" s="38">
        <v>0.53125</v>
      </c>
      <c r="J277" s="31" t="s">
        <v>7474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43425</v>
      </c>
      <c r="T277" s="23"/>
    </row>
    <row r="278" spans="1:39" ht="54" customHeight="1" x14ac:dyDescent="1.05">
      <c r="A278" s="31" t="s">
        <v>30993</v>
      </c>
      <c r="B278" s="31" t="s">
        <v>24053</v>
      </c>
      <c r="C278" s="31" t="s">
        <v>30994</v>
      </c>
      <c r="D278" s="31" t="s">
        <v>30995</v>
      </c>
      <c r="E278" s="31" t="s">
        <v>687</v>
      </c>
      <c r="F278" s="31" t="s">
        <v>123</v>
      </c>
      <c r="G278" s="31" t="s">
        <v>18959</v>
      </c>
      <c r="H278" s="31" t="s">
        <v>17480</v>
      </c>
      <c r="I278" s="38">
        <v>0.53125</v>
      </c>
      <c r="J278" s="31" t="s">
        <v>7474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43425</v>
      </c>
      <c r="T278" s="23"/>
    </row>
    <row r="279" spans="1:39" ht="54" customHeight="1" x14ac:dyDescent="1.05">
      <c r="A279" s="688" t="s">
        <v>32865</v>
      </c>
      <c r="B279" s="689"/>
      <c r="C279" s="689"/>
      <c r="D279" s="689"/>
      <c r="E279" s="689"/>
      <c r="F279" s="689"/>
      <c r="G279" s="689"/>
      <c r="H279" s="689"/>
      <c r="I279" s="689"/>
      <c r="J279" s="689"/>
      <c r="K279" s="689"/>
      <c r="L279" s="689"/>
      <c r="M279" s="690"/>
      <c r="N279" s="23"/>
      <c r="O279" s="23"/>
      <c r="P279" s="23"/>
      <c r="Q279" s="23"/>
      <c r="R279" s="23"/>
      <c r="S279" s="29"/>
      <c r="T279" s="23"/>
    </row>
    <row r="280" spans="1:39" ht="54" customHeight="1" x14ac:dyDescent="1.05">
      <c r="A280" s="31" t="s">
        <v>33365</v>
      </c>
      <c r="B280" s="31" t="s">
        <v>19890</v>
      </c>
      <c r="C280" s="31" t="s">
        <v>33366</v>
      </c>
      <c r="D280" s="31" t="s">
        <v>33367</v>
      </c>
      <c r="E280" s="31" t="s">
        <v>101</v>
      </c>
      <c r="F280" s="31" t="s">
        <v>123</v>
      </c>
      <c r="G280" s="31" t="s">
        <v>16223</v>
      </c>
      <c r="H280" s="31" t="s">
        <v>33368</v>
      </c>
      <c r="I280" s="38">
        <v>0.125</v>
      </c>
      <c r="J280" s="31" t="s">
        <v>7474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43925</v>
      </c>
      <c r="T280" s="23"/>
    </row>
    <row r="281" spans="1:39" ht="54" customHeight="1" x14ac:dyDescent="0.7">
      <c r="A281" s="698" t="s">
        <v>34415</v>
      </c>
      <c r="B281" s="699"/>
      <c r="C281" s="699"/>
      <c r="D281" s="699"/>
      <c r="E281" s="699"/>
      <c r="F281" s="699"/>
      <c r="G281" s="699"/>
      <c r="H281" s="699"/>
      <c r="I281" s="699"/>
      <c r="J281" s="699"/>
      <c r="K281" s="699"/>
      <c r="L281" s="699"/>
      <c r="M281" s="700"/>
      <c r="N281" s="23"/>
      <c r="O281" s="23"/>
      <c r="P281" s="23"/>
      <c r="Q281" s="23"/>
      <c r="R281" s="23"/>
      <c r="S281" s="29"/>
      <c r="T281" s="481">
        <v>150000</v>
      </c>
    </row>
    <row r="282" spans="1:39" ht="54" customHeight="1" x14ac:dyDescent="1.05">
      <c r="A282" s="688" t="s">
        <v>35141</v>
      </c>
      <c r="B282" s="689"/>
      <c r="C282" s="689"/>
      <c r="D282" s="689"/>
      <c r="E282" s="689"/>
      <c r="F282" s="689"/>
      <c r="G282" s="689"/>
      <c r="H282" s="689"/>
      <c r="I282" s="689"/>
      <c r="J282" s="689"/>
      <c r="K282" s="689"/>
      <c r="L282" s="689"/>
      <c r="M282" s="690"/>
      <c r="N282" s="23"/>
      <c r="O282" s="23"/>
      <c r="P282" s="23"/>
      <c r="Q282" s="23"/>
      <c r="R282" s="23"/>
      <c r="S282" s="29"/>
      <c r="T282" s="23"/>
    </row>
    <row r="283" spans="1:39" ht="54" customHeight="1" x14ac:dyDescent="1.05">
      <c r="A283" s="210" t="s">
        <v>35096</v>
      </c>
      <c r="B283" s="31" t="s">
        <v>35097</v>
      </c>
      <c r="C283" s="31" t="s">
        <v>35098</v>
      </c>
      <c r="D283" s="31" t="s">
        <v>35099</v>
      </c>
      <c r="E283" s="31" t="s">
        <v>101</v>
      </c>
      <c r="F283" s="31" t="s">
        <v>123</v>
      </c>
      <c r="G283" s="31" t="s">
        <v>16223</v>
      </c>
      <c r="H283" s="31" t="s">
        <v>33477</v>
      </c>
      <c r="I283" s="38">
        <v>0.25</v>
      </c>
      <c r="J283" s="31" t="s">
        <v>7474</v>
      </c>
      <c r="K283" s="31" t="s">
        <v>105</v>
      </c>
      <c r="L283" s="31" t="s">
        <v>125</v>
      </c>
      <c r="M283" s="31" t="s">
        <v>995</v>
      </c>
      <c r="N283" s="23"/>
      <c r="O283" s="23"/>
      <c r="P283" s="23"/>
      <c r="Q283" s="23"/>
      <c r="R283" s="23"/>
      <c r="S283" s="29">
        <v>36740</v>
      </c>
      <c r="T283" s="23"/>
    </row>
    <row r="284" spans="1:39" ht="54" customHeight="1" x14ac:dyDescent="1.3">
      <c r="A284" s="679" t="s">
        <v>35160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1"/>
      <c r="N284" s="23"/>
      <c r="O284" s="23"/>
      <c r="P284" s="23"/>
      <c r="Q284" s="23"/>
      <c r="R284" s="23"/>
      <c r="S284" s="29"/>
      <c r="T284" s="23"/>
    </row>
    <row r="285" spans="1:39" ht="54" customHeight="1" x14ac:dyDescent="1.05">
      <c r="A285" s="647" t="s">
        <v>35529</v>
      </c>
      <c r="B285" s="647" t="s">
        <v>35530</v>
      </c>
      <c r="C285" s="647" t="s">
        <v>35531</v>
      </c>
      <c r="D285" s="647" t="s">
        <v>35532</v>
      </c>
      <c r="E285" s="647" t="s">
        <v>688</v>
      </c>
      <c r="F285" s="647" t="s">
        <v>123</v>
      </c>
      <c r="G285" s="647" t="s">
        <v>16287</v>
      </c>
      <c r="H285" s="647" t="s">
        <v>29687</v>
      </c>
      <c r="I285" s="648">
        <v>0.95833333333333337</v>
      </c>
      <c r="J285" s="647" t="s">
        <v>7474</v>
      </c>
      <c r="K285" s="647" t="s">
        <v>105</v>
      </c>
      <c r="L285" s="647" t="s">
        <v>106</v>
      </c>
      <c r="M285" s="647" t="s">
        <v>194</v>
      </c>
      <c r="N285" s="23"/>
      <c r="O285" s="23"/>
      <c r="P285" s="23"/>
      <c r="Q285" s="23"/>
      <c r="R285" s="23"/>
      <c r="S285" s="29">
        <v>38950</v>
      </c>
      <c r="T285" s="23"/>
    </row>
    <row r="286" spans="1:39" ht="54" customHeight="1" x14ac:dyDescent="1.3">
      <c r="A286" s="691" t="s">
        <v>40963</v>
      </c>
      <c r="B286" s="691"/>
      <c r="C286" s="691"/>
      <c r="D286" s="691"/>
      <c r="E286" s="691"/>
      <c r="F286" s="691"/>
      <c r="G286" s="691"/>
      <c r="H286" s="691"/>
      <c r="I286" s="691"/>
      <c r="J286" s="691"/>
      <c r="K286" s="691"/>
      <c r="L286" s="691"/>
      <c r="M286" s="692"/>
      <c r="N286" s="31"/>
      <c r="O286" s="31"/>
      <c r="P286" s="31"/>
      <c r="Q286" s="31"/>
      <c r="R286" s="31"/>
      <c r="S286" s="170"/>
      <c r="T286" s="23"/>
      <c r="U286" s="24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481"/>
    </row>
    <row r="287" spans="1:39" ht="54" customHeight="1" x14ac:dyDescent="1.05">
      <c r="A287" s="31" t="s">
        <v>40844</v>
      </c>
      <c r="B287" s="31" t="s">
        <v>26253</v>
      </c>
      <c r="C287" s="31" t="s">
        <v>40845</v>
      </c>
      <c r="D287" s="31" t="s">
        <v>40846</v>
      </c>
      <c r="E287" s="31" t="s">
        <v>101</v>
      </c>
      <c r="F287" s="31" t="s">
        <v>123</v>
      </c>
      <c r="G287" s="31" t="s">
        <v>16223</v>
      </c>
      <c r="H287" s="31" t="s">
        <v>39091</v>
      </c>
      <c r="I287" s="38">
        <v>0.41666666666666669</v>
      </c>
      <c r="J287" s="31" t="s">
        <v>7474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45200</v>
      </c>
      <c r="T287" s="23"/>
      <c r="U287" s="24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481"/>
    </row>
    <row r="288" spans="1:39" ht="54" customHeight="1" x14ac:dyDescent="0.7">
      <c r="A288" s="698" t="s">
        <v>42245</v>
      </c>
      <c r="B288" s="699"/>
      <c r="C288" s="699"/>
      <c r="D288" s="699"/>
      <c r="E288" s="699"/>
      <c r="F288" s="699"/>
      <c r="G288" s="699"/>
      <c r="H288" s="699"/>
      <c r="I288" s="699"/>
      <c r="J288" s="699"/>
      <c r="K288" s="699"/>
      <c r="L288" s="699"/>
      <c r="M288" s="700"/>
      <c r="N288" s="23"/>
      <c r="O288" s="23"/>
      <c r="P288" s="23"/>
      <c r="Q288" s="23"/>
      <c r="R288" s="23"/>
      <c r="S288" s="29"/>
      <c r="T288" s="536">
        <v>200000</v>
      </c>
    </row>
    <row r="289" spans="1:39" ht="54" customHeight="1" x14ac:dyDescent="0.7">
      <c r="A289" s="745" t="s">
        <v>42255</v>
      </c>
      <c r="B289" s="746"/>
      <c r="C289" s="746"/>
      <c r="D289" s="746"/>
      <c r="E289" s="746"/>
      <c r="F289" s="746"/>
      <c r="G289" s="746"/>
      <c r="H289" s="746"/>
      <c r="I289" s="746"/>
      <c r="J289" s="746"/>
      <c r="K289" s="746"/>
      <c r="L289" s="746"/>
      <c r="M289" s="747"/>
      <c r="N289" s="23"/>
      <c r="O289" s="23"/>
      <c r="P289" s="23"/>
      <c r="Q289" s="23"/>
      <c r="R289" s="23"/>
      <c r="S289" s="29">
        <v>14756</v>
      </c>
      <c r="T289" s="481"/>
    </row>
    <row r="290" spans="1:39" ht="54" customHeight="1" x14ac:dyDescent="1.3">
      <c r="A290" s="679" t="s">
        <v>42589</v>
      </c>
      <c r="B290" s="680"/>
      <c r="C290" s="680"/>
      <c r="D290" s="680"/>
      <c r="E290" s="680"/>
      <c r="F290" s="680"/>
      <c r="G290" s="680"/>
      <c r="H290" s="680"/>
      <c r="I290" s="680"/>
      <c r="J290" s="680"/>
      <c r="K290" s="680"/>
      <c r="L290" s="680"/>
      <c r="M290" s="681"/>
      <c r="N290" s="23"/>
      <c r="O290" s="23"/>
      <c r="P290" s="23"/>
      <c r="Q290" s="23"/>
      <c r="R290" s="23"/>
      <c r="S290" s="29"/>
      <c r="T290" s="23"/>
      <c r="U290" s="24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9"/>
      <c r="AM290" s="481"/>
    </row>
    <row r="291" spans="1:39" ht="54" customHeight="1" x14ac:dyDescent="1.05">
      <c r="A291" s="31" t="s">
        <v>42516</v>
      </c>
      <c r="B291" s="31" t="s">
        <v>42517</v>
      </c>
      <c r="C291" s="31" t="s">
        <v>42518</v>
      </c>
      <c r="D291" s="31" t="s">
        <v>42519</v>
      </c>
      <c r="E291" s="31" t="s">
        <v>101</v>
      </c>
      <c r="F291" s="31" t="s">
        <v>102</v>
      </c>
      <c r="G291" s="31" t="s">
        <v>16270</v>
      </c>
      <c r="H291" s="31" t="s">
        <v>39091</v>
      </c>
      <c r="I291" s="38">
        <v>0.41666666666666669</v>
      </c>
      <c r="J291" s="31" t="s">
        <v>7474</v>
      </c>
      <c r="K291" s="31" t="s">
        <v>105</v>
      </c>
      <c r="L291" s="31" t="s">
        <v>106</v>
      </c>
      <c r="M291" s="31" t="s">
        <v>491</v>
      </c>
      <c r="N291" s="23"/>
      <c r="O291" s="23"/>
      <c r="P291" s="23"/>
      <c r="Q291" s="23"/>
      <c r="R291" s="23"/>
      <c r="S291" s="29">
        <v>27200</v>
      </c>
      <c r="T291" s="23"/>
      <c r="U291" s="24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9"/>
      <c r="AM291" s="481"/>
    </row>
    <row r="292" spans="1:39" ht="54" customHeight="1" x14ac:dyDescent="1.05">
      <c r="A292" s="31" t="s">
        <v>42520</v>
      </c>
      <c r="B292" s="31" t="s">
        <v>42521</v>
      </c>
      <c r="C292" s="31" t="s">
        <v>42522</v>
      </c>
      <c r="D292" s="31" t="s">
        <v>42523</v>
      </c>
      <c r="E292" s="31" t="s">
        <v>101</v>
      </c>
      <c r="F292" s="31" t="s">
        <v>102</v>
      </c>
      <c r="G292" s="31" t="s">
        <v>16270</v>
      </c>
      <c r="H292" s="31" t="s">
        <v>39091</v>
      </c>
      <c r="I292" s="38">
        <v>0.41666666666666669</v>
      </c>
      <c r="J292" s="31" t="s">
        <v>7474</v>
      </c>
      <c r="K292" s="31" t="s">
        <v>105</v>
      </c>
      <c r="L292" s="31" t="s">
        <v>106</v>
      </c>
      <c r="M292" s="31" t="s">
        <v>491</v>
      </c>
      <c r="N292" s="23"/>
      <c r="O292" s="23"/>
      <c r="P292" s="23"/>
      <c r="Q292" s="23"/>
      <c r="R292" s="23"/>
      <c r="S292" s="29">
        <v>27200</v>
      </c>
      <c r="T292" s="23"/>
      <c r="U292" s="24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9"/>
      <c r="AM292" s="481"/>
    </row>
    <row r="293" spans="1:39" ht="54" customHeight="1" x14ac:dyDescent="0.7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9"/>
      <c r="T293" s="481"/>
    </row>
    <row r="294" spans="1:39" ht="54" hidden="1" customHeight="1" x14ac:dyDescent="0.7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9"/>
      <c r="T294" s="481"/>
    </row>
    <row r="295" spans="1:39" ht="54" hidden="1" customHeight="1" x14ac:dyDescent="0.7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9"/>
      <c r="T295" s="481"/>
    </row>
    <row r="296" spans="1:39" ht="54" hidden="1" customHeight="1" x14ac:dyDescent="0.7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9"/>
      <c r="T296" s="481"/>
    </row>
    <row r="297" spans="1:39" ht="54" hidden="1" customHeight="1" x14ac:dyDescent="0.7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9"/>
      <c r="T297" s="481"/>
    </row>
    <row r="298" spans="1:39" ht="54" customHeight="1" x14ac:dyDescent="0.7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9"/>
      <c r="T298" s="481"/>
    </row>
    <row r="299" spans="1:39" ht="54" customHeight="1" x14ac:dyDescent="0.7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9"/>
      <c r="T299" s="481"/>
    </row>
    <row r="300" spans="1:39" ht="50.1" customHeight="1" x14ac:dyDescent="0.7">
      <c r="A300" s="23"/>
      <c r="B300" s="24"/>
      <c r="C300" s="23"/>
      <c r="D300" s="23"/>
      <c r="E300" s="23"/>
      <c r="F300" s="23"/>
      <c r="G300" s="23"/>
      <c r="H300" s="23"/>
      <c r="I300" s="7" t="s">
        <v>14</v>
      </c>
      <c r="J300" s="7">
        <f>SUM(Q:Q)-SUM(R:R)</f>
        <v>0</v>
      </c>
      <c r="K300" s="23"/>
      <c r="L300" s="23"/>
      <c r="M300" s="23"/>
      <c r="N300" s="23"/>
      <c r="O300" s="23"/>
      <c r="P300" s="23"/>
      <c r="Q300" s="23"/>
      <c r="R300" s="23"/>
      <c r="S300" s="29"/>
      <c r="T300" s="481"/>
    </row>
    <row r="301" spans="1:39" s="128" customFormat="1" ht="50.1" customHeight="1" x14ac:dyDescent="0.7">
      <c r="A301" s="127"/>
      <c r="B301" s="127"/>
      <c r="C301" s="127"/>
      <c r="D301" s="127"/>
      <c r="E301" s="127"/>
      <c r="F301" s="127"/>
      <c r="G301" s="127"/>
      <c r="H301" s="127"/>
      <c r="I301" s="422" t="s">
        <v>15</v>
      </c>
      <c r="J301" s="422">
        <f>SUM(S:S)-SUM(T:T)</f>
        <v>-166754</v>
      </c>
      <c r="K301" s="127"/>
      <c r="L301" s="127"/>
      <c r="M301" s="127"/>
      <c r="N301" s="127"/>
      <c r="O301" s="127"/>
      <c r="P301" s="127"/>
      <c r="Q301" s="127"/>
      <c r="R301" s="127"/>
      <c r="S301" s="29"/>
      <c r="T301" s="127"/>
    </row>
    <row r="302" spans="1:39" ht="50.1" customHeight="1" x14ac:dyDescent="0.7">
      <c r="I302" s="730" t="s">
        <v>91</v>
      </c>
      <c r="J302" s="730"/>
    </row>
    <row r="303" spans="1:39" ht="50.1" customHeight="1" x14ac:dyDescent="0.7">
      <c r="I303" s="731"/>
      <c r="J303" s="731"/>
    </row>
  </sheetData>
  <autoFilter ref="A1:AX1174" xr:uid="{00000000-0001-0000-0000-000000000000}"/>
  <mergeCells count="23">
    <mergeCell ref="A3:P3"/>
    <mergeCell ref="I302:J303"/>
    <mergeCell ref="A4:M4"/>
    <mergeCell ref="A9:M9"/>
    <mergeCell ref="A11:M11"/>
    <mergeCell ref="A16:M16"/>
    <mergeCell ref="A17:M17"/>
    <mergeCell ref="A18:M18"/>
    <mergeCell ref="A20:L20"/>
    <mergeCell ref="A21:M21"/>
    <mergeCell ref="A266:M266"/>
    <mergeCell ref="A269:M269"/>
    <mergeCell ref="A270:M270"/>
    <mergeCell ref="A284:M284"/>
    <mergeCell ref="A272:M272"/>
    <mergeCell ref="A282:M282"/>
    <mergeCell ref="A290:M290"/>
    <mergeCell ref="A289:M289"/>
    <mergeCell ref="A286:M286"/>
    <mergeCell ref="A273:M273"/>
    <mergeCell ref="A279:M279"/>
    <mergeCell ref="A281:M281"/>
    <mergeCell ref="A288:M288"/>
  </mergeCells>
  <conditionalFormatting sqref="C2">
    <cfRule type="duplicateValues" dxfId="933" priority="12"/>
  </conditionalFormatting>
  <conditionalFormatting sqref="D293:D1048576 W290:W292 W282:W287 W273:W280 W270:W271 W266:W268 X21:X265 W18:W19 D1:D2 D4:D15">
    <cfRule type="duplicateValues" dxfId="932" priority="1"/>
    <cfRule type="duplicateValues" dxfId="931" priority="2"/>
  </conditionalFormatting>
  <conditionalFormatting sqref="E2">
    <cfRule type="duplicateValues" dxfId="930" priority="13"/>
  </conditionalFormatting>
  <conditionalFormatting sqref="J2 C2">
    <cfRule type="duplicateValues" dxfId="929" priority="4"/>
    <cfRule type="duplicateValues" dxfId="928" priority="5"/>
    <cfRule type="duplicateValues" dxfId="927" priority="6"/>
    <cfRule type="duplicateValues" dxfId="926" priority="7"/>
    <cfRule type="duplicateValues" dxfId="925" priority="8"/>
    <cfRule type="duplicateValues" dxfId="924" priority="9"/>
    <cfRule type="duplicateValues" dxfId="923" priority="10"/>
    <cfRule type="duplicateValues" dxfId="922" priority="11"/>
  </conditionalFormatting>
  <conditionalFormatting sqref="J2">
    <cfRule type="duplicateValues" dxfId="921" priority="3"/>
  </conditionalFormatting>
  <hyperlinks>
    <hyperlink ref="I302:J303" location="الرئيسيه!A1" display="الرئيسيه" xr:uid="{F7088D31-4D27-954B-A745-2787C4F3CEC1}"/>
  </hyperlinks>
  <pageMargins left="0.7" right="0.7" top="0.75" bottom="0.75" header="0.3" footer="0.3"/>
  <pageSetup scale="19" fitToHeight="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27EB-AAB1-5C47-BE3C-E29DED014F4D}">
  <sheetPr codeName="Sheet53">
    <pageSetUpPr fitToPage="1"/>
  </sheetPr>
  <dimension ref="A1:BF136"/>
  <sheetViews>
    <sheetView rightToLeft="1" zoomScale="40" zoomScaleNormal="40" workbookViewId="0">
      <pane ySplit="1" topLeftCell="A129" activePane="bottomLeft" state="frozen"/>
      <selection activeCell="G24" sqref="G24"/>
      <selection pane="bottomLeft" activeCell="I135" sqref="I135:J13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20" width="64.140625" style="119"/>
  </cols>
  <sheetData>
    <row r="1" spans="1:33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  <c r="U1" s="15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6510</v>
      </c>
      <c r="U2" s="232"/>
    </row>
    <row r="3" spans="1:33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5"/>
      <c r="R3" s="235"/>
      <c r="S3" s="117"/>
      <c r="T3" s="117"/>
      <c r="U3" s="233"/>
      <c r="V3" s="54"/>
      <c r="W3" s="54"/>
      <c r="X3" s="54"/>
      <c r="Y3" s="54"/>
      <c r="Z3" s="54"/>
      <c r="AA3" s="54"/>
      <c r="AB3" s="54"/>
    </row>
    <row r="4" spans="1:33" s="55" customFormat="1" ht="50.1" customHeight="1" x14ac:dyDescent="1.65">
      <c r="A4" s="50" t="s">
        <v>134</v>
      </c>
      <c r="B4" s="52" t="s">
        <v>135</v>
      </c>
      <c r="C4" s="50" t="s">
        <v>136</v>
      </c>
      <c r="D4" s="50" t="s">
        <v>137</v>
      </c>
      <c r="E4" s="50" t="s">
        <v>101</v>
      </c>
      <c r="F4" s="50" t="s">
        <v>123</v>
      </c>
      <c r="G4" s="50" t="s">
        <v>124</v>
      </c>
      <c r="H4" s="50" t="s">
        <v>104</v>
      </c>
      <c r="I4" s="53">
        <v>0.25</v>
      </c>
      <c r="J4" s="50" t="s">
        <v>27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142">
        <v>18000</v>
      </c>
      <c r="T4" s="117"/>
      <c r="U4" s="233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33" ht="50.1" customHeight="1" x14ac:dyDescent="1.05">
      <c r="A5" s="696" t="s">
        <v>1285</v>
      </c>
      <c r="B5" s="733"/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733"/>
      <c r="N5" s="19"/>
      <c r="O5" s="23"/>
      <c r="P5" s="23"/>
      <c r="Q5" s="23"/>
      <c r="R5" s="23"/>
      <c r="S5" s="29">
        <v>9500</v>
      </c>
      <c r="T5" s="29"/>
      <c r="U5" s="234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 spans="1:33" ht="50.1" customHeight="1" x14ac:dyDescent="1.3">
      <c r="A6" s="696" t="s">
        <v>1302</v>
      </c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  <c r="R6" s="19"/>
      <c r="S6" s="170"/>
      <c r="T6" s="170"/>
      <c r="U6" s="159"/>
      <c r="V6" s="19"/>
      <c r="W6" s="19"/>
      <c r="X6" s="19"/>
      <c r="Y6" s="19"/>
      <c r="Z6" s="22"/>
      <c r="AA6" s="19"/>
      <c r="AB6" s="19"/>
      <c r="AC6" s="19"/>
      <c r="AD6" s="19"/>
      <c r="AE6" s="19"/>
      <c r="AF6" s="23"/>
      <c r="AG6" s="23"/>
    </row>
    <row r="7" spans="1:33" ht="50.1" customHeight="1" x14ac:dyDescent="1.3">
      <c r="A7" s="31" t="s">
        <v>1583</v>
      </c>
      <c r="B7" s="37" t="s">
        <v>1584</v>
      </c>
      <c r="C7" s="31" t="s">
        <v>1585</v>
      </c>
      <c r="D7" s="31" t="s">
        <v>1586</v>
      </c>
      <c r="E7" s="31" t="s">
        <v>101</v>
      </c>
      <c r="F7" s="31" t="s">
        <v>1304</v>
      </c>
      <c r="G7" s="31" t="s">
        <v>124</v>
      </c>
      <c r="H7" s="31" t="s">
        <v>1303</v>
      </c>
      <c r="I7" s="38">
        <v>0.79513888888888884</v>
      </c>
      <c r="J7" s="31" t="s">
        <v>27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19"/>
      <c r="S7" s="187">
        <v>18000</v>
      </c>
      <c r="T7" s="170"/>
      <c r="U7" s="159"/>
      <c r="V7" s="19"/>
      <c r="W7" s="19"/>
      <c r="X7" s="19"/>
      <c r="Y7" s="19"/>
      <c r="Z7" s="22"/>
      <c r="AA7" s="19"/>
      <c r="AB7" s="19"/>
      <c r="AC7" s="19"/>
      <c r="AD7" s="19"/>
      <c r="AE7" s="19"/>
      <c r="AF7" s="23"/>
      <c r="AG7" s="23"/>
    </row>
    <row r="8" spans="1:33" ht="50.1" customHeight="1" x14ac:dyDescent="1.3">
      <c r="A8" s="696" t="s">
        <v>3093</v>
      </c>
      <c r="B8" s="696"/>
      <c r="C8" s="696"/>
      <c r="D8" s="696"/>
      <c r="E8" s="696"/>
      <c r="F8" s="696"/>
      <c r="G8" s="696"/>
      <c r="H8" s="696"/>
      <c r="I8" s="696"/>
      <c r="J8" s="696"/>
      <c r="K8" s="696"/>
      <c r="L8" s="696"/>
      <c r="M8" s="696"/>
      <c r="N8" s="236"/>
      <c r="O8" s="236"/>
      <c r="P8" s="236"/>
      <c r="Q8" s="236"/>
      <c r="R8" s="236"/>
      <c r="S8" s="408"/>
      <c r="T8" s="325"/>
      <c r="U8" s="866"/>
      <c r="V8" s="866"/>
      <c r="W8" s="866"/>
      <c r="X8" s="866"/>
      <c r="Y8" s="866"/>
      <c r="Z8" s="866"/>
      <c r="AA8" s="866"/>
      <c r="AB8" s="866"/>
      <c r="AC8" s="866"/>
      <c r="AD8" s="866"/>
      <c r="AE8" s="866"/>
      <c r="AF8" s="866"/>
      <c r="AG8" s="867"/>
    </row>
    <row r="9" spans="1:33" ht="50.1" customHeight="1" x14ac:dyDescent="1.65">
      <c r="A9" s="31" t="s">
        <v>2378</v>
      </c>
      <c r="B9" s="37" t="s">
        <v>2379</v>
      </c>
      <c r="C9" s="31" t="s">
        <v>2380</v>
      </c>
      <c r="D9" s="31" t="s">
        <v>2381</v>
      </c>
      <c r="E9" s="31" t="s">
        <v>101</v>
      </c>
      <c r="F9" s="31" t="s">
        <v>102</v>
      </c>
      <c r="G9" s="31" t="s">
        <v>124</v>
      </c>
      <c r="H9" s="31" t="s">
        <v>2017</v>
      </c>
      <c r="I9" s="38">
        <v>0.27083333333333331</v>
      </c>
      <c r="J9" s="31" t="s">
        <v>27</v>
      </c>
      <c r="K9" s="31" t="s">
        <v>105</v>
      </c>
      <c r="L9" s="31" t="s">
        <v>106</v>
      </c>
      <c r="M9" s="31" t="s">
        <v>107</v>
      </c>
      <c r="N9" s="29"/>
      <c r="O9" s="23"/>
      <c r="P9" s="54"/>
      <c r="Q9" s="54"/>
      <c r="R9" s="54"/>
      <c r="S9" s="29">
        <v>18000</v>
      </c>
      <c r="T9" s="117"/>
      <c r="U9" s="234"/>
      <c r="V9" s="24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50.1" customHeight="1" x14ac:dyDescent="1.65">
      <c r="A10" s="31" t="s">
        <v>2382</v>
      </c>
      <c r="B10" s="37" t="s">
        <v>2383</v>
      </c>
      <c r="C10" s="31" t="s">
        <v>2384</v>
      </c>
      <c r="D10" s="31" t="s">
        <v>2385</v>
      </c>
      <c r="E10" s="31" t="s">
        <v>101</v>
      </c>
      <c r="F10" s="31" t="s">
        <v>102</v>
      </c>
      <c r="G10" s="31" t="s">
        <v>490</v>
      </c>
      <c r="H10" s="31" t="s">
        <v>2017</v>
      </c>
      <c r="I10" s="38">
        <v>0.50694444444444442</v>
      </c>
      <c r="J10" s="31" t="s">
        <v>27</v>
      </c>
      <c r="K10" s="31" t="s">
        <v>105</v>
      </c>
      <c r="L10" s="31" t="s">
        <v>125</v>
      </c>
      <c r="M10" s="31" t="s">
        <v>107</v>
      </c>
      <c r="N10" s="29"/>
      <c r="O10" s="23"/>
      <c r="P10" s="54"/>
      <c r="Q10" s="54"/>
      <c r="R10" s="54"/>
      <c r="S10" s="29">
        <v>18000</v>
      </c>
      <c r="T10" s="117"/>
      <c r="U10" s="234"/>
      <c r="V10" s="24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50.1" customHeight="1" x14ac:dyDescent="1.3">
      <c r="A11" s="696" t="s">
        <v>3094</v>
      </c>
      <c r="B11" s="696"/>
      <c r="C11" s="696"/>
      <c r="D11" s="696"/>
      <c r="E11" s="696"/>
      <c r="F11" s="696"/>
      <c r="G11" s="696"/>
      <c r="H11" s="696"/>
      <c r="I11" s="696"/>
      <c r="J11" s="696"/>
      <c r="K11" s="696"/>
      <c r="L11" s="696"/>
      <c r="M11" s="696"/>
      <c r="N11" s="237"/>
      <c r="O11" s="237"/>
      <c r="P11" s="237"/>
      <c r="Q11" s="237"/>
      <c r="R11" s="237"/>
      <c r="S11" s="408"/>
      <c r="T11" s="170"/>
      <c r="U11" s="240"/>
      <c r="V11" s="31"/>
      <c r="W11" s="31"/>
      <c r="X11" s="31"/>
      <c r="Y11" s="31"/>
      <c r="Z11" s="31"/>
      <c r="AA11" s="31"/>
      <c r="AB11" s="38"/>
      <c r="AC11" s="31"/>
      <c r="AD11" s="31"/>
      <c r="AE11" s="31"/>
      <c r="AF11" s="31"/>
      <c r="AG11" s="29"/>
    </row>
    <row r="12" spans="1:33" ht="50.1" customHeight="1" x14ac:dyDescent="1.3">
      <c r="A12" s="31" t="s">
        <v>3470</v>
      </c>
      <c r="B12" s="37" t="s">
        <v>3471</v>
      </c>
      <c r="C12" s="31" t="s">
        <v>3472</v>
      </c>
      <c r="D12" s="31" t="s">
        <v>3473</v>
      </c>
      <c r="E12" s="31" t="s">
        <v>101</v>
      </c>
      <c r="F12" s="31" t="s">
        <v>102</v>
      </c>
      <c r="G12" s="31" t="s">
        <v>562</v>
      </c>
      <c r="H12" s="31" t="s">
        <v>3098</v>
      </c>
      <c r="I12" s="38">
        <v>0.41666666666666669</v>
      </c>
      <c r="J12" s="31" t="s">
        <v>27</v>
      </c>
      <c r="K12" s="31" t="s">
        <v>105</v>
      </c>
      <c r="L12" s="31" t="s">
        <v>106</v>
      </c>
      <c r="M12" s="31" t="s">
        <v>107</v>
      </c>
      <c r="N12" s="29">
        <v>18000</v>
      </c>
      <c r="O12" s="23"/>
      <c r="P12" s="54"/>
      <c r="Q12" s="54"/>
      <c r="R12" s="54"/>
      <c r="S12" s="29">
        <v>18000</v>
      </c>
      <c r="T12" s="170"/>
      <c r="U12" s="240"/>
      <c r="V12" s="31"/>
      <c r="W12" s="31"/>
      <c r="X12" s="31"/>
      <c r="Y12" s="31"/>
      <c r="Z12" s="31"/>
      <c r="AA12" s="31"/>
      <c r="AB12" s="38"/>
      <c r="AC12" s="31"/>
      <c r="AD12" s="31"/>
      <c r="AE12" s="31"/>
      <c r="AF12" s="31"/>
      <c r="AG12" s="29"/>
    </row>
    <row r="13" spans="1:33" ht="50.1" customHeight="1" x14ac:dyDescent="1.3">
      <c r="A13" s="712" t="s">
        <v>6765</v>
      </c>
      <c r="B13" s="712"/>
      <c r="C13" s="712"/>
      <c r="D13" s="712"/>
      <c r="E13" s="712"/>
      <c r="F13" s="712"/>
      <c r="G13" s="712"/>
      <c r="H13" s="712"/>
      <c r="I13" s="712"/>
      <c r="J13" s="712"/>
      <c r="K13" s="712"/>
      <c r="L13" s="712"/>
      <c r="M13" s="712"/>
      <c r="N13" s="23"/>
      <c r="O13" s="23"/>
      <c r="P13" s="29"/>
      <c r="Q13" s="23"/>
      <c r="R13" s="54"/>
      <c r="S13" s="29"/>
      <c r="T13" s="170"/>
      <c r="U13" s="259"/>
      <c r="V13" s="166"/>
      <c r="W13" s="166"/>
      <c r="X13" s="166"/>
      <c r="Y13" s="166"/>
      <c r="Z13" s="166"/>
      <c r="AA13" s="166"/>
      <c r="AB13" s="260"/>
      <c r="AC13" s="166"/>
      <c r="AD13" s="166"/>
      <c r="AE13" s="166"/>
      <c r="AF13" s="166"/>
      <c r="AG13" s="119"/>
    </row>
    <row r="14" spans="1:33" ht="50.1" customHeight="1" x14ac:dyDescent="1.3">
      <c r="A14" s="31" t="s">
        <v>5807</v>
      </c>
      <c r="B14" s="37" t="s">
        <v>5808</v>
      </c>
      <c r="C14" s="31" t="s">
        <v>5809</v>
      </c>
      <c r="D14" s="31" t="s">
        <v>5810</v>
      </c>
      <c r="E14" s="31" t="s">
        <v>101</v>
      </c>
      <c r="F14" s="31" t="s">
        <v>123</v>
      </c>
      <c r="G14" s="31" t="s">
        <v>124</v>
      </c>
      <c r="H14" s="31" t="s">
        <v>5801</v>
      </c>
      <c r="I14" s="38">
        <v>0.32291666666666669</v>
      </c>
      <c r="J14" s="31" t="s">
        <v>27</v>
      </c>
      <c r="K14" s="31" t="s">
        <v>105</v>
      </c>
      <c r="L14" s="31" t="s">
        <v>106</v>
      </c>
      <c r="M14" s="31" t="s">
        <v>107</v>
      </c>
      <c r="N14" s="23"/>
      <c r="O14" s="23"/>
      <c r="P14" s="29"/>
      <c r="Q14" s="23"/>
      <c r="R14" s="54"/>
      <c r="S14" s="29">
        <v>22000</v>
      </c>
      <c r="T14" s="170"/>
      <c r="U14" s="259"/>
      <c r="V14" s="166"/>
      <c r="W14" s="166"/>
      <c r="X14" s="166"/>
      <c r="Y14" s="166"/>
      <c r="Z14" s="166"/>
      <c r="AA14" s="166"/>
      <c r="AB14" s="260"/>
      <c r="AC14" s="166"/>
      <c r="AD14" s="166"/>
      <c r="AE14" s="166"/>
      <c r="AF14" s="166"/>
      <c r="AG14" s="119"/>
    </row>
    <row r="15" spans="1:33" ht="50.1" customHeight="1" x14ac:dyDescent="1.3">
      <c r="A15" s="31" t="s">
        <v>5815</v>
      </c>
      <c r="B15" s="37" t="s">
        <v>5816</v>
      </c>
      <c r="C15" s="31" t="s">
        <v>5817</v>
      </c>
      <c r="D15" s="31" t="s">
        <v>5818</v>
      </c>
      <c r="E15" s="31" t="s">
        <v>101</v>
      </c>
      <c r="F15" s="31" t="s">
        <v>123</v>
      </c>
      <c r="G15" s="31" t="s">
        <v>103</v>
      </c>
      <c r="H15" s="31" t="s">
        <v>5801</v>
      </c>
      <c r="I15" s="38">
        <v>0.33333333333333331</v>
      </c>
      <c r="J15" s="31" t="s">
        <v>27</v>
      </c>
      <c r="K15" s="31" t="s">
        <v>105</v>
      </c>
      <c r="L15" s="31" t="s">
        <v>106</v>
      </c>
      <c r="M15" s="31" t="s">
        <v>107</v>
      </c>
      <c r="N15" s="23"/>
      <c r="O15" s="23"/>
      <c r="P15" s="29"/>
      <c r="Q15" s="23"/>
      <c r="R15" s="54"/>
      <c r="S15" s="29">
        <v>22000</v>
      </c>
      <c r="T15" s="170"/>
      <c r="U15" s="259"/>
      <c r="V15" s="166"/>
      <c r="W15" s="166"/>
      <c r="X15" s="166"/>
      <c r="Y15" s="166"/>
      <c r="Z15" s="166"/>
      <c r="AA15" s="166"/>
      <c r="AB15" s="260"/>
      <c r="AC15" s="166"/>
      <c r="AD15" s="166"/>
      <c r="AE15" s="166"/>
      <c r="AF15" s="166"/>
      <c r="AG15" s="119"/>
    </row>
    <row r="16" spans="1:33" ht="50.1" customHeight="1" x14ac:dyDescent="1.3">
      <c r="A16" s="31" t="s">
        <v>5811</v>
      </c>
      <c r="B16" s="37" t="s">
        <v>5812</v>
      </c>
      <c r="C16" s="31" t="s">
        <v>5813</v>
      </c>
      <c r="D16" s="31" t="s">
        <v>5814</v>
      </c>
      <c r="E16" s="31" t="s">
        <v>101</v>
      </c>
      <c r="F16" s="31" t="s">
        <v>123</v>
      </c>
      <c r="G16" s="31" t="s">
        <v>103</v>
      </c>
      <c r="H16" s="31" t="s">
        <v>5801</v>
      </c>
      <c r="I16" s="38">
        <v>0.33333333333333331</v>
      </c>
      <c r="J16" s="31" t="s">
        <v>27</v>
      </c>
      <c r="K16" s="31" t="s">
        <v>105</v>
      </c>
      <c r="L16" s="31" t="s">
        <v>106</v>
      </c>
      <c r="M16" s="31" t="s">
        <v>107</v>
      </c>
      <c r="N16" s="23"/>
      <c r="O16" s="23"/>
      <c r="P16" s="29"/>
      <c r="Q16" s="23"/>
      <c r="R16" s="54"/>
      <c r="S16" s="29">
        <v>22000</v>
      </c>
      <c r="T16" s="170"/>
      <c r="U16" s="259"/>
      <c r="V16" s="166"/>
      <c r="W16" s="166"/>
      <c r="X16" s="166"/>
      <c r="Y16" s="166"/>
      <c r="Z16" s="166"/>
      <c r="AA16" s="166"/>
      <c r="AB16" s="260"/>
      <c r="AC16" s="166"/>
      <c r="AD16" s="166"/>
      <c r="AE16" s="166"/>
      <c r="AF16" s="166"/>
      <c r="AG16" s="119"/>
    </row>
    <row r="17" spans="1:20" ht="54" customHeight="1" x14ac:dyDescent="1.3">
      <c r="A17" s="712" t="s">
        <v>10732</v>
      </c>
      <c r="B17" s="712"/>
      <c r="C17" s="712"/>
      <c r="D17" s="712"/>
      <c r="E17" s="712"/>
      <c r="F17" s="712"/>
      <c r="G17" s="712"/>
      <c r="H17" s="712"/>
      <c r="I17" s="712"/>
      <c r="J17" s="712"/>
      <c r="K17" s="712"/>
      <c r="L17" s="712"/>
      <c r="M17" s="712"/>
      <c r="N17" s="23"/>
      <c r="O17" s="23"/>
      <c r="P17" s="23"/>
      <c r="Q17" s="23"/>
      <c r="R17" s="23"/>
      <c r="S17" s="29"/>
      <c r="T17" s="29"/>
    </row>
    <row r="18" spans="1:20" ht="54" customHeight="1" x14ac:dyDescent="1.05">
      <c r="A18" s="334" t="s">
        <v>10438</v>
      </c>
      <c r="B18" s="335" t="s">
        <v>10439</v>
      </c>
      <c r="C18" s="334" t="s">
        <v>10440</v>
      </c>
      <c r="D18" s="334" t="s">
        <v>10441</v>
      </c>
      <c r="E18" s="334" t="s">
        <v>101</v>
      </c>
      <c r="F18" s="334" t="s">
        <v>123</v>
      </c>
      <c r="G18" s="334" t="s">
        <v>103</v>
      </c>
      <c r="H18" s="334" t="s">
        <v>10166</v>
      </c>
      <c r="I18" s="336">
        <v>0.41666666666666669</v>
      </c>
      <c r="J18" s="334" t="s">
        <v>27</v>
      </c>
      <c r="K18" s="334" t="s">
        <v>105</v>
      </c>
      <c r="L18" s="334" t="s">
        <v>106</v>
      </c>
      <c r="M18" s="334" t="s">
        <v>107</v>
      </c>
      <c r="N18" s="23"/>
      <c r="O18" s="23"/>
      <c r="P18" s="23"/>
      <c r="Q18" s="23"/>
      <c r="R18" s="23"/>
      <c r="S18" s="29">
        <v>22000</v>
      </c>
      <c r="T18" s="29"/>
    </row>
    <row r="19" spans="1:20" ht="54" customHeight="1" x14ac:dyDescent="0.7">
      <c r="A19" s="711" t="s">
        <v>11360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23"/>
      <c r="O19" s="23"/>
      <c r="P19" s="23"/>
      <c r="Q19" s="23"/>
      <c r="R19" s="23"/>
      <c r="S19" s="29"/>
      <c r="T19" s="29">
        <v>200000</v>
      </c>
    </row>
    <row r="20" spans="1:20" ht="54" customHeight="1" x14ac:dyDescent="1.3">
      <c r="A20" s="712" t="s">
        <v>13351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23"/>
      <c r="O20" s="23"/>
      <c r="P20" s="23"/>
      <c r="Q20" s="23"/>
      <c r="R20" s="23"/>
      <c r="S20" s="29"/>
      <c r="T20" s="29"/>
    </row>
    <row r="21" spans="1:20" ht="54" customHeight="1" x14ac:dyDescent="1.05">
      <c r="A21" s="31" t="s">
        <v>12017</v>
      </c>
      <c r="B21" s="37" t="s">
        <v>12018</v>
      </c>
      <c r="C21" s="31" t="s">
        <v>12019</v>
      </c>
      <c r="D21" s="31" t="s">
        <v>12020</v>
      </c>
      <c r="E21" s="31" t="s">
        <v>101</v>
      </c>
      <c r="F21" s="31" t="s">
        <v>102</v>
      </c>
      <c r="G21" s="31" t="s">
        <v>562</v>
      </c>
      <c r="H21" s="31" t="s">
        <v>11366</v>
      </c>
      <c r="I21" s="38">
        <v>0.41666666666666669</v>
      </c>
      <c r="J21" s="31" t="s">
        <v>27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29"/>
    </row>
    <row r="22" spans="1:20" ht="54" customHeight="1" x14ac:dyDescent="1.3">
      <c r="A22" s="712" t="s">
        <v>13729</v>
      </c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23"/>
      <c r="O22" s="23"/>
      <c r="P22" s="23"/>
      <c r="Q22" s="23"/>
      <c r="R22" s="23"/>
      <c r="S22" s="29"/>
      <c r="T22" s="29"/>
    </row>
    <row r="23" spans="1:20" ht="54" customHeight="1" x14ac:dyDescent="1.05">
      <c r="A23" s="31" t="s">
        <v>13545</v>
      </c>
      <c r="B23" s="37" t="s">
        <v>13546</v>
      </c>
      <c r="C23" s="31" t="s">
        <v>13547</v>
      </c>
      <c r="D23" s="31" t="s">
        <v>13548</v>
      </c>
      <c r="E23" s="31" t="s">
        <v>101</v>
      </c>
      <c r="F23" s="31" t="s">
        <v>102</v>
      </c>
      <c r="G23" s="31" t="s">
        <v>567</v>
      </c>
      <c r="H23" s="31" t="s">
        <v>13384</v>
      </c>
      <c r="I23" s="38">
        <v>0.375</v>
      </c>
      <c r="J23" s="31" t="s">
        <v>27</v>
      </c>
      <c r="K23" s="31" t="s">
        <v>105</v>
      </c>
      <c r="L23" s="31" t="s">
        <v>106</v>
      </c>
      <c r="M23" s="31" t="s">
        <v>491</v>
      </c>
      <c r="N23" s="23"/>
      <c r="O23" s="23"/>
      <c r="P23" s="23"/>
      <c r="Q23" s="23"/>
      <c r="R23" s="23"/>
      <c r="S23" s="29">
        <v>26000</v>
      </c>
      <c r="T23" s="29"/>
    </row>
    <row r="24" spans="1:20" ht="54" customHeight="1" x14ac:dyDescent="1.05">
      <c r="A24" s="31" t="s">
        <v>13549</v>
      </c>
      <c r="B24" s="37" t="s">
        <v>13550</v>
      </c>
      <c r="C24" s="31" t="s">
        <v>13551</v>
      </c>
      <c r="D24" s="31" t="s">
        <v>13552</v>
      </c>
      <c r="E24" s="31" t="s">
        <v>101</v>
      </c>
      <c r="F24" s="31" t="s">
        <v>102</v>
      </c>
      <c r="G24" s="31" t="s">
        <v>103</v>
      </c>
      <c r="H24" s="31" t="s">
        <v>13384</v>
      </c>
      <c r="I24" s="38">
        <v>0.41666666666666669</v>
      </c>
      <c r="J24" s="31" t="s">
        <v>27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23"/>
      <c r="R24" s="23"/>
      <c r="S24" s="29">
        <v>22000</v>
      </c>
      <c r="T24" s="29"/>
    </row>
    <row r="25" spans="1:20" ht="54" customHeight="1" x14ac:dyDescent="1.05">
      <c r="A25" s="31" t="s">
        <v>13553</v>
      </c>
      <c r="B25" s="37" t="s">
        <v>10252</v>
      </c>
      <c r="C25" s="31" t="s">
        <v>13554</v>
      </c>
      <c r="D25" s="31" t="s">
        <v>13555</v>
      </c>
      <c r="E25" s="31" t="s">
        <v>101</v>
      </c>
      <c r="F25" s="31" t="s">
        <v>102</v>
      </c>
      <c r="G25" s="31" t="s">
        <v>572</v>
      </c>
      <c r="H25" s="31" t="s">
        <v>13384</v>
      </c>
      <c r="I25" s="38">
        <v>0.41666666666666669</v>
      </c>
      <c r="J25" s="31" t="s">
        <v>27</v>
      </c>
      <c r="K25" s="31" t="s">
        <v>105</v>
      </c>
      <c r="L25" s="31" t="s">
        <v>125</v>
      </c>
      <c r="M25" s="31" t="s">
        <v>107</v>
      </c>
      <c r="N25" s="23"/>
      <c r="O25" s="23"/>
      <c r="P25" s="23"/>
      <c r="Q25" s="23"/>
      <c r="R25" s="23"/>
      <c r="S25" s="29">
        <v>22000</v>
      </c>
      <c r="T25" s="29"/>
    </row>
    <row r="26" spans="1:20" ht="54" customHeight="1" x14ac:dyDescent="1.3">
      <c r="A26" s="712" t="s">
        <v>15032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23"/>
      <c r="O26" s="23"/>
      <c r="P26" s="23"/>
      <c r="Q26" s="23"/>
      <c r="R26" s="23"/>
      <c r="S26" s="29"/>
      <c r="T26" s="29"/>
    </row>
    <row r="27" spans="1:20" ht="54" customHeight="1" x14ac:dyDescent="1.05">
      <c r="A27" s="31" t="s">
        <v>14073</v>
      </c>
      <c r="B27" s="37" t="s">
        <v>14074</v>
      </c>
      <c r="C27" s="31" t="s">
        <v>14075</v>
      </c>
      <c r="D27" s="31" t="s">
        <v>14076</v>
      </c>
      <c r="E27" s="31" t="s">
        <v>101</v>
      </c>
      <c r="F27" s="31" t="s">
        <v>123</v>
      </c>
      <c r="G27" s="31" t="s">
        <v>103</v>
      </c>
      <c r="H27" s="31" t="s">
        <v>13746</v>
      </c>
      <c r="I27" s="38">
        <v>0.41666666666666669</v>
      </c>
      <c r="J27" s="31" t="s">
        <v>27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29"/>
    </row>
    <row r="28" spans="1:20" ht="54" customHeight="1" x14ac:dyDescent="1.3">
      <c r="A28" s="712" t="s">
        <v>15033</v>
      </c>
      <c r="B28" s="712"/>
      <c r="C28" s="712"/>
      <c r="D28" s="712"/>
      <c r="E28" s="712"/>
      <c r="F28" s="712"/>
      <c r="G28" s="712"/>
      <c r="H28" s="712"/>
      <c r="I28" s="712"/>
      <c r="J28" s="712"/>
      <c r="K28" s="712"/>
      <c r="L28" s="712"/>
      <c r="M28" s="712"/>
      <c r="N28" s="23"/>
      <c r="O28" s="23"/>
      <c r="P28" s="23"/>
      <c r="Q28" s="23"/>
      <c r="R28" s="23"/>
      <c r="S28" s="29"/>
      <c r="T28" s="29"/>
    </row>
    <row r="29" spans="1:20" ht="54" customHeight="1" x14ac:dyDescent="1.05">
      <c r="A29" s="31" t="s">
        <v>14214</v>
      </c>
      <c r="B29" s="37" t="s">
        <v>14215</v>
      </c>
      <c r="C29" s="31" t="s">
        <v>14216</v>
      </c>
      <c r="D29" s="31" t="s">
        <v>14217</v>
      </c>
      <c r="E29" s="31" t="s">
        <v>101</v>
      </c>
      <c r="F29" s="31" t="s">
        <v>123</v>
      </c>
      <c r="G29" s="31" t="s">
        <v>124</v>
      </c>
      <c r="H29" s="31" t="s">
        <v>14213</v>
      </c>
      <c r="I29" s="38">
        <v>4.1666666666666664E-2</v>
      </c>
      <c r="J29" s="31" t="s">
        <v>27</v>
      </c>
      <c r="K29" s="31" t="s">
        <v>105</v>
      </c>
      <c r="L29" s="31" t="s">
        <v>106</v>
      </c>
      <c r="M29" s="31" t="s">
        <v>107</v>
      </c>
      <c r="N29" s="23"/>
      <c r="O29" s="23"/>
      <c r="P29" s="23"/>
      <c r="Q29" s="23"/>
      <c r="R29" s="23"/>
      <c r="S29" s="29">
        <v>22000</v>
      </c>
      <c r="T29" s="29"/>
    </row>
    <row r="30" spans="1:20" ht="54" customHeight="1" x14ac:dyDescent="1.05">
      <c r="A30" s="688" t="s">
        <v>15603</v>
      </c>
      <c r="B30" s="689"/>
      <c r="C30" s="689"/>
      <c r="D30" s="689"/>
      <c r="E30" s="689"/>
      <c r="F30" s="689"/>
      <c r="G30" s="689"/>
      <c r="H30" s="689"/>
      <c r="I30" s="689"/>
      <c r="J30" s="689"/>
      <c r="K30" s="689"/>
      <c r="L30" s="689"/>
      <c r="M30" s="690"/>
      <c r="N30" s="23"/>
      <c r="O30" s="23"/>
      <c r="P30" s="23"/>
      <c r="Q30" s="23"/>
      <c r="R30" s="23"/>
      <c r="S30" s="29"/>
      <c r="T30" s="29"/>
    </row>
    <row r="31" spans="1:20" ht="54" customHeight="1" x14ac:dyDescent="1.05">
      <c r="A31" s="31" t="s">
        <v>15513</v>
      </c>
      <c r="B31" s="37" t="s">
        <v>15514</v>
      </c>
      <c r="C31" s="31" t="s">
        <v>15515</v>
      </c>
      <c r="D31" s="31" t="s">
        <v>15516</v>
      </c>
      <c r="E31" s="31" t="s">
        <v>101</v>
      </c>
      <c r="F31" s="31" t="s">
        <v>123</v>
      </c>
      <c r="G31" s="31" t="s">
        <v>103</v>
      </c>
      <c r="H31" s="31" t="s">
        <v>15406</v>
      </c>
      <c r="I31" s="38">
        <v>0.375</v>
      </c>
      <c r="J31" s="31" t="s">
        <v>27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9"/>
    </row>
    <row r="32" spans="1:20" ht="54" customHeight="1" x14ac:dyDescent="1.05">
      <c r="A32" s="31" t="s">
        <v>15519</v>
      </c>
      <c r="B32" s="37" t="s">
        <v>15517</v>
      </c>
      <c r="C32" s="31" t="s">
        <v>15518</v>
      </c>
      <c r="D32" s="31" t="s">
        <v>15520</v>
      </c>
      <c r="E32" s="31" t="s">
        <v>101</v>
      </c>
      <c r="F32" s="31" t="s">
        <v>102</v>
      </c>
      <c r="G32" s="31" t="s">
        <v>567</v>
      </c>
      <c r="H32" s="31" t="s">
        <v>15406</v>
      </c>
      <c r="I32" s="38">
        <v>0.50694444444444442</v>
      </c>
      <c r="J32" s="31" t="s">
        <v>27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3"/>
      <c r="R32" s="23"/>
      <c r="S32" s="29">
        <v>26000</v>
      </c>
      <c r="T32" s="29"/>
    </row>
    <row r="33" spans="1:20" ht="54" customHeight="1" x14ac:dyDescent="0.7">
      <c r="A33" s="698" t="s">
        <v>15611</v>
      </c>
      <c r="B33" s="699"/>
      <c r="C33" s="699"/>
      <c r="D33" s="699"/>
      <c r="E33" s="699"/>
      <c r="F33" s="699"/>
      <c r="G33" s="699"/>
      <c r="H33" s="699"/>
      <c r="I33" s="699"/>
      <c r="J33" s="699"/>
      <c r="K33" s="699"/>
      <c r="L33" s="699"/>
      <c r="M33" s="700"/>
      <c r="N33" s="23"/>
      <c r="O33" s="23"/>
      <c r="P33" s="23"/>
      <c r="Q33" s="23"/>
      <c r="R33" s="23"/>
      <c r="S33" s="29"/>
      <c r="T33" s="29">
        <v>150000</v>
      </c>
    </row>
    <row r="34" spans="1:20" ht="54" customHeight="1" x14ac:dyDescent="1.05">
      <c r="A34" s="688" t="s">
        <v>16177</v>
      </c>
      <c r="B34" s="689"/>
      <c r="C34" s="689"/>
      <c r="D34" s="689"/>
      <c r="E34" s="689"/>
      <c r="F34" s="689"/>
      <c r="G34" s="689"/>
      <c r="H34" s="689"/>
      <c r="I34" s="689"/>
      <c r="J34" s="689"/>
      <c r="K34" s="689"/>
      <c r="L34" s="689"/>
      <c r="M34" s="690"/>
      <c r="N34" s="23"/>
      <c r="O34" s="23"/>
      <c r="P34" s="23"/>
      <c r="Q34" s="23"/>
      <c r="R34" s="23"/>
      <c r="S34" s="29"/>
      <c r="T34" s="29"/>
    </row>
    <row r="35" spans="1:20" ht="54" customHeight="1" x14ac:dyDescent="1.05">
      <c r="A35" s="31" t="s">
        <v>15862</v>
      </c>
      <c r="B35" s="37" t="s">
        <v>15863</v>
      </c>
      <c r="C35" s="31" t="s">
        <v>15864</v>
      </c>
      <c r="D35" s="31" t="s">
        <v>15865</v>
      </c>
      <c r="E35" s="31" t="s">
        <v>101</v>
      </c>
      <c r="F35" s="31" t="s">
        <v>102</v>
      </c>
      <c r="G35" s="31" t="s">
        <v>562</v>
      </c>
      <c r="H35" s="31" t="s">
        <v>15633</v>
      </c>
      <c r="I35" s="38">
        <v>0.41666666666666669</v>
      </c>
      <c r="J35" s="31" t="s">
        <v>27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22400</v>
      </c>
      <c r="T35" s="29"/>
    </row>
    <row r="36" spans="1:20" ht="54" customHeight="1" x14ac:dyDescent="1.05">
      <c r="A36" s="688" t="s">
        <v>16735</v>
      </c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90"/>
      <c r="N36" s="31"/>
      <c r="O36" s="31"/>
      <c r="P36" s="31"/>
      <c r="Q36" s="23"/>
      <c r="R36" s="23"/>
      <c r="S36" s="29"/>
      <c r="T36" s="29"/>
    </row>
    <row r="37" spans="1:20" ht="54" customHeight="1" x14ac:dyDescent="1.05">
      <c r="A37" s="31" t="s">
        <v>16509</v>
      </c>
      <c r="B37" s="31" t="s">
        <v>2106</v>
      </c>
      <c r="C37" s="31" t="s">
        <v>16183</v>
      </c>
      <c r="D37" s="31" t="s">
        <v>16510</v>
      </c>
      <c r="E37" s="31" t="s">
        <v>688</v>
      </c>
      <c r="F37" s="31" t="s">
        <v>123</v>
      </c>
      <c r="G37" s="31" t="s">
        <v>16287</v>
      </c>
      <c r="H37" s="31" t="s">
        <v>16224</v>
      </c>
      <c r="I37" s="31"/>
      <c r="J37" s="31" t="s">
        <v>27</v>
      </c>
      <c r="K37" s="31"/>
      <c r="L37" s="31" t="s">
        <v>106</v>
      </c>
      <c r="M37" s="31" t="s">
        <v>107</v>
      </c>
      <c r="N37" s="31" t="s">
        <v>105</v>
      </c>
      <c r="O37" s="31"/>
      <c r="P37" s="31"/>
      <c r="Q37" s="23"/>
      <c r="R37" s="23"/>
      <c r="S37" s="29">
        <v>22400</v>
      </c>
      <c r="T37" s="29"/>
    </row>
    <row r="38" spans="1:20" ht="54" customHeight="1" x14ac:dyDescent="1.05">
      <c r="A38" s="688" t="s">
        <v>17242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90"/>
      <c r="N38" s="23"/>
      <c r="O38" s="23"/>
      <c r="P38" s="23"/>
      <c r="Q38" s="23"/>
      <c r="R38" s="23"/>
      <c r="S38" s="29"/>
      <c r="T38" s="29"/>
    </row>
    <row r="39" spans="1:20" ht="54" customHeight="1" x14ac:dyDescent="1.05">
      <c r="A39" s="31" t="s">
        <v>17030</v>
      </c>
      <c r="B39" s="31" t="s">
        <v>17031</v>
      </c>
      <c r="C39" s="31" t="s">
        <v>16750</v>
      </c>
      <c r="D39" s="31" t="s">
        <v>17032</v>
      </c>
      <c r="E39" s="31" t="s">
        <v>101</v>
      </c>
      <c r="F39" s="31" t="s">
        <v>123</v>
      </c>
      <c r="G39" s="31" t="s">
        <v>16223</v>
      </c>
      <c r="H39" s="31" t="s">
        <v>16649</v>
      </c>
      <c r="I39" s="31" t="s">
        <v>16752</v>
      </c>
      <c r="J39" s="31" t="s">
        <v>27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3"/>
      <c r="R39" s="23"/>
      <c r="S39" s="29">
        <v>22400</v>
      </c>
      <c r="T39" s="29"/>
    </row>
    <row r="40" spans="1:20" ht="54" customHeight="1" x14ac:dyDescent="1.05">
      <c r="A40" s="31" t="s">
        <v>17033</v>
      </c>
      <c r="B40" s="31" t="s">
        <v>17034</v>
      </c>
      <c r="C40" s="31" t="s">
        <v>16750</v>
      </c>
      <c r="D40" s="31" t="s">
        <v>17035</v>
      </c>
      <c r="E40" s="31" t="s">
        <v>101</v>
      </c>
      <c r="F40" s="31" t="s">
        <v>123</v>
      </c>
      <c r="G40" s="31" t="s">
        <v>16223</v>
      </c>
      <c r="H40" s="31" t="s">
        <v>16649</v>
      </c>
      <c r="I40" s="31" t="s">
        <v>16752</v>
      </c>
      <c r="J40" s="31" t="s">
        <v>27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22400</v>
      </c>
      <c r="T40" s="29"/>
    </row>
    <row r="41" spans="1:20" ht="54" customHeight="1" x14ac:dyDescent="1.05">
      <c r="A41" s="31" t="s">
        <v>17036</v>
      </c>
      <c r="B41" s="31" t="s">
        <v>14215</v>
      </c>
      <c r="C41" s="31" t="s">
        <v>16750</v>
      </c>
      <c r="D41" s="31" t="s">
        <v>14217</v>
      </c>
      <c r="E41" s="31" t="s">
        <v>101</v>
      </c>
      <c r="F41" s="31" t="s">
        <v>123</v>
      </c>
      <c r="G41" s="31" t="s">
        <v>16223</v>
      </c>
      <c r="H41" s="31" t="s">
        <v>16967</v>
      </c>
      <c r="I41" s="31" t="s">
        <v>16752</v>
      </c>
      <c r="J41" s="31" t="s">
        <v>27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22400</v>
      </c>
      <c r="T41" s="29"/>
    </row>
    <row r="42" spans="1:20" ht="54" customHeight="1" x14ac:dyDescent="1.05">
      <c r="A42" s="223" t="s">
        <v>17304</v>
      </c>
      <c r="B42" s="225"/>
      <c r="C42" s="223"/>
      <c r="D42" s="223">
        <v>44860649</v>
      </c>
      <c r="E42" s="223" t="s">
        <v>1304</v>
      </c>
      <c r="F42" s="223"/>
      <c r="G42" s="223"/>
      <c r="H42" s="380">
        <v>46207</v>
      </c>
      <c r="I42" s="223"/>
      <c r="J42" s="223"/>
      <c r="K42" s="223"/>
      <c r="L42" s="223"/>
      <c r="M42" s="31" t="s">
        <v>107</v>
      </c>
      <c r="N42" s="223"/>
      <c r="O42" s="223"/>
      <c r="P42" s="223"/>
      <c r="Q42" s="223"/>
      <c r="R42" s="223"/>
      <c r="S42" s="29">
        <v>22000</v>
      </c>
      <c r="T42" s="29"/>
    </row>
    <row r="43" spans="1:20" ht="54" customHeight="1" x14ac:dyDescent="0.7">
      <c r="A43" s="698" t="s">
        <v>17966</v>
      </c>
      <c r="B43" s="699"/>
      <c r="C43" s="699"/>
      <c r="D43" s="699"/>
      <c r="E43" s="699"/>
      <c r="F43" s="699"/>
      <c r="G43" s="699"/>
      <c r="H43" s="699"/>
      <c r="I43" s="699"/>
      <c r="J43" s="699"/>
      <c r="K43" s="699"/>
      <c r="L43" s="699"/>
      <c r="M43" s="700"/>
      <c r="N43" s="213"/>
      <c r="O43" s="213"/>
      <c r="P43" s="213"/>
      <c r="Q43" s="213"/>
      <c r="R43" s="213"/>
      <c r="S43" s="29"/>
      <c r="T43" s="29">
        <v>100000</v>
      </c>
    </row>
    <row r="44" spans="1:20" ht="54" customHeight="1" x14ac:dyDescent="0.7">
      <c r="A44" s="698" t="s">
        <v>20034</v>
      </c>
      <c r="B44" s="699"/>
      <c r="C44" s="699"/>
      <c r="D44" s="699"/>
      <c r="E44" s="699"/>
      <c r="F44" s="699"/>
      <c r="G44" s="699"/>
      <c r="H44" s="699"/>
      <c r="I44" s="699"/>
      <c r="J44" s="699"/>
      <c r="K44" s="699"/>
      <c r="L44" s="699"/>
      <c r="M44" s="700"/>
      <c r="N44" s="213"/>
      <c r="O44" s="213"/>
      <c r="P44" s="213"/>
      <c r="Q44" s="213"/>
      <c r="R44" s="213"/>
      <c r="S44" s="29"/>
      <c r="T44" s="29">
        <v>50000</v>
      </c>
    </row>
    <row r="45" spans="1:20" ht="54" customHeight="1" x14ac:dyDescent="0.7">
      <c r="A45" s="698" t="s">
        <v>20034</v>
      </c>
      <c r="B45" s="699"/>
      <c r="C45" s="699"/>
      <c r="D45" s="699"/>
      <c r="E45" s="699"/>
      <c r="F45" s="699"/>
      <c r="G45" s="699"/>
      <c r="H45" s="699"/>
      <c r="I45" s="699"/>
      <c r="J45" s="699"/>
      <c r="K45" s="699"/>
      <c r="L45" s="699"/>
      <c r="M45" s="700"/>
      <c r="N45" s="213"/>
      <c r="O45" s="213"/>
      <c r="P45" s="213"/>
      <c r="Q45" s="213"/>
      <c r="R45" s="213"/>
      <c r="S45" s="29"/>
      <c r="T45" s="29">
        <v>50000</v>
      </c>
    </row>
    <row r="46" spans="1:20" ht="54" customHeight="1" x14ac:dyDescent="0.7">
      <c r="A46" s="698" t="s">
        <v>20033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700"/>
      <c r="N46" s="213"/>
      <c r="O46" s="213"/>
      <c r="P46" s="213"/>
      <c r="Q46" s="213"/>
      <c r="R46" s="213"/>
      <c r="S46" s="29"/>
      <c r="T46" s="29">
        <v>50000</v>
      </c>
    </row>
    <row r="47" spans="1:20" ht="54" customHeight="1" x14ac:dyDescent="1.3">
      <c r="A47" s="679" t="s">
        <v>20595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1"/>
      <c r="N47" s="23"/>
      <c r="O47" s="23"/>
      <c r="P47" s="23"/>
      <c r="Q47" s="23"/>
      <c r="R47" s="23"/>
      <c r="S47" s="29"/>
      <c r="T47" s="29"/>
    </row>
    <row r="48" spans="1:20" ht="54" customHeight="1" x14ac:dyDescent="1.05">
      <c r="A48" s="31" t="s">
        <v>20234</v>
      </c>
      <c r="B48" s="31" t="s">
        <v>19455</v>
      </c>
      <c r="C48" s="31" t="s">
        <v>20235</v>
      </c>
      <c r="D48" s="31" t="s">
        <v>20236</v>
      </c>
      <c r="E48" s="31" t="s">
        <v>101</v>
      </c>
      <c r="F48" s="31" t="s">
        <v>123</v>
      </c>
      <c r="G48" s="31" t="s">
        <v>16223</v>
      </c>
      <c r="H48" s="31" t="s">
        <v>18842</v>
      </c>
      <c r="I48" s="38">
        <v>0.25</v>
      </c>
      <c r="J48" s="31" t="s">
        <v>27</v>
      </c>
      <c r="K48" s="31" t="s">
        <v>105</v>
      </c>
      <c r="L48" s="31" t="s">
        <v>106</v>
      </c>
      <c r="M48" s="31" t="s">
        <v>107</v>
      </c>
      <c r="N48" s="23"/>
      <c r="O48" s="23"/>
      <c r="P48" s="23"/>
      <c r="Q48" s="23"/>
      <c r="R48" s="23"/>
      <c r="S48" s="29">
        <v>22200</v>
      </c>
      <c r="T48" s="29"/>
    </row>
    <row r="49" spans="1:20" ht="54" customHeight="1" x14ac:dyDescent="1.05">
      <c r="A49" s="31" t="s">
        <v>20237</v>
      </c>
      <c r="B49" s="31" t="s">
        <v>4604</v>
      </c>
      <c r="C49" s="31" t="s">
        <v>20238</v>
      </c>
      <c r="D49" s="31" t="s">
        <v>20239</v>
      </c>
      <c r="E49" s="31" t="s">
        <v>101</v>
      </c>
      <c r="F49" s="31" t="s">
        <v>123</v>
      </c>
      <c r="G49" s="31" t="s">
        <v>16223</v>
      </c>
      <c r="H49" s="31" t="s">
        <v>18842</v>
      </c>
      <c r="I49" s="38">
        <v>0.25</v>
      </c>
      <c r="J49" s="31" t="s">
        <v>27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29"/>
    </row>
    <row r="50" spans="1:20" ht="54" customHeight="1" x14ac:dyDescent="1.05">
      <c r="A50" s="31" t="s">
        <v>20240</v>
      </c>
      <c r="B50" s="31" t="s">
        <v>7966</v>
      </c>
      <c r="C50" s="31" t="s">
        <v>20241</v>
      </c>
      <c r="D50" s="31" t="s">
        <v>20242</v>
      </c>
      <c r="E50" s="31" t="s">
        <v>101</v>
      </c>
      <c r="F50" s="31" t="s">
        <v>123</v>
      </c>
      <c r="G50" s="31" t="s">
        <v>16223</v>
      </c>
      <c r="H50" s="31" t="s">
        <v>18842</v>
      </c>
      <c r="I50" s="38">
        <v>0.25</v>
      </c>
      <c r="J50" s="31" t="s">
        <v>27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29"/>
    </row>
    <row r="51" spans="1:20" ht="54" customHeight="1" x14ac:dyDescent="1.05">
      <c r="A51" s="31" t="s">
        <v>20243</v>
      </c>
      <c r="B51" s="31" t="s">
        <v>1173</v>
      </c>
      <c r="C51" s="31" t="s">
        <v>20244</v>
      </c>
      <c r="D51" s="31" t="s">
        <v>20245</v>
      </c>
      <c r="E51" s="31" t="s">
        <v>101</v>
      </c>
      <c r="F51" s="31" t="s">
        <v>123</v>
      </c>
      <c r="G51" s="31" t="s">
        <v>16223</v>
      </c>
      <c r="H51" s="31" t="s">
        <v>18842</v>
      </c>
      <c r="I51" s="38">
        <v>0.25</v>
      </c>
      <c r="J51" s="31" t="s">
        <v>27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23"/>
      <c r="R51" s="23"/>
      <c r="S51" s="29">
        <v>22200</v>
      </c>
      <c r="T51" s="29"/>
    </row>
    <row r="52" spans="1:20" ht="54" customHeight="1" x14ac:dyDescent="0.7">
      <c r="A52" s="698" t="s">
        <v>21798</v>
      </c>
      <c r="B52" s="699"/>
      <c r="C52" s="699"/>
      <c r="D52" s="699"/>
      <c r="E52" s="699"/>
      <c r="F52" s="699"/>
      <c r="G52" s="699"/>
      <c r="H52" s="699"/>
      <c r="I52" s="699"/>
      <c r="J52" s="699"/>
      <c r="K52" s="699"/>
      <c r="L52" s="699"/>
      <c r="M52" s="700"/>
      <c r="N52" s="213"/>
      <c r="O52" s="213"/>
      <c r="P52" s="213"/>
      <c r="Q52" s="213"/>
      <c r="R52" s="213"/>
      <c r="S52" s="29"/>
      <c r="T52" s="29">
        <v>25000</v>
      </c>
    </row>
    <row r="53" spans="1:20" ht="54" customHeight="1" x14ac:dyDescent="1.05">
      <c r="A53" s="688" t="s">
        <v>22805</v>
      </c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90"/>
      <c r="N53" s="23"/>
      <c r="O53" s="23"/>
      <c r="P53" s="23"/>
      <c r="Q53" s="23"/>
      <c r="R53" s="23"/>
      <c r="S53" s="29"/>
      <c r="T53" s="29"/>
    </row>
    <row r="54" spans="1:20" ht="54" customHeight="1" x14ac:dyDescent="1.05">
      <c r="A54" s="31" t="s">
        <v>22543</v>
      </c>
      <c r="B54" s="31" t="s">
        <v>1100</v>
      </c>
      <c r="C54" s="31" t="s">
        <v>22544</v>
      </c>
      <c r="D54" s="31" t="s">
        <v>22545</v>
      </c>
      <c r="E54" s="31" t="s">
        <v>101</v>
      </c>
      <c r="F54" s="31" t="s">
        <v>102</v>
      </c>
      <c r="G54" s="31" t="s">
        <v>16267</v>
      </c>
      <c r="H54" s="31" t="s">
        <v>17112</v>
      </c>
      <c r="I54" s="38">
        <v>0.91666666666666663</v>
      </c>
      <c r="J54" s="31" t="s">
        <v>27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29"/>
    </row>
    <row r="55" spans="1:20" ht="54" customHeight="1" x14ac:dyDescent="1.3">
      <c r="A55" s="685" t="s">
        <v>22224</v>
      </c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7"/>
      <c r="N55" s="23"/>
      <c r="O55" s="23"/>
      <c r="P55" s="23"/>
      <c r="Q55" s="23"/>
      <c r="R55" s="23"/>
      <c r="S55" s="29"/>
      <c r="T55" s="29">
        <v>25000</v>
      </c>
    </row>
    <row r="56" spans="1:20" ht="54" customHeight="1" x14ac:dyDescent="1.3">
      <c r="A56" s="685" t="s">
        <v>23925</v>
      </c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7"/>
      <c r="N56" s="23"/>
      <c r="O56" s="23"/>
      <c r="P56" s="23"/>
      <c r="Q56" s="23"/>
      <c r="R56" s="23"/>
      <c r="S56" s="29"/>
      <c r="T56" s="29">
        <v>50000</v>
      </c>
    </row>
    <row r="57" spans="1:20" ht="54" customHeight="1" x14ac:dyDescent="1.3">
      <c r="A57" s="712" t="s">
        <v>23941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23"/>
      <c r="O57" s="23"/>
      <c r="P57" s="23"/>
      <c r="Q57" s="23"/>
      <c r="R57" s="23"/>
      <c r="S57" s="29"/>
      <c r="T57" s="170"/>
    </row>
    <row r="58" spans="1:20" ht="54" customHeight="1" x14ac:dyDescent="1.3">
      <c r="A58" s="31" t="s">
        <v>2378</v>
      </c>
      <c r="B58" s="31" t="s">
        <v>2379</v>
      </c>
      <c r="C58" s="31" t="s">
        <v>2380</v>
      </c>
      <c r="D58" s="31" t="s">
        <v>2381</v>
      </c>
      <c r="E58" s="31" t="s">
        <v>101</v>
      </c>
      <c r="F58" s="31" t="s">
        <v>102</v>
      </c>
      <c r="G58" s="31" t="s">
        <v>16267</v>
      </c>
      <c r="H58" s="31" t="s">
        <v>21584</v>
      </c>
      <c r="I58" s="38">
        <v>0.16666666666666666</v>
      </c>
      <c r="J58" s="31" t="s">
        <v>27</v>
      </c>
      <c r="K58" s="31" t="s">
        <v>105</v>
      </c>
      <c r="L58" s="31" t="s">
        <v>106</v>
      </c>
      <c r="M58" s="31" t="s">
        <v>107</v>
      </c>
      <c r="N58" s="23"/>
      <c r="O58" s="23"/>
      <c r="P58" s="23"/>
      <c r="Q58" s="23"/>
      <c r="R58" s="23"/>
      <c r="S58" s="29">
        <v>22200</v>
      </c>
      <c r="T58" s="170"/>
    </row>
    <row r="59" spans="1:20" ht="54" customHeight="1" x14ac:dyDescent="1.3">
      <c r="A59" s="31" t="s">
        <v>24396</v>
      </c>
      <c r="B59" s="31" t="s">
        <v>24397</v>
      </c>
      <c r="C59" s="31" t="s">
        <v>24398</v>
      </c>
      <c r="D59" s="31" t="s">
        <v>24399</v>
      </c>
      <c r="E59" s="31" t="s">
        <v>101</v>
      </c>
      <c r="F59" s="31" t="s">
        <v>123</v>
      </c>
      <c r="G59" s="31" t="s">
        <v>16223</v>
      </c>
      <c r="H59" s="31" t="s">
        <v>21619</v>
      </c>
      <c r="I59" s="38">
        <v>0.25</v>
      </c>
      <c r="J59" s="31" t="s">
        <v>27</v>
      </c>
      <c r="K59" s="31" t="s">
        <v>105</v>
      </c>
      <c r="L59" s="31" t="s">
        <v>106</v>
      </c>
      <c r="M59" s="31" t="s">
        <v>107</v>
      </c>
      <c r="N59" s="23"/>
      <c r="O59" s="23"/>
      <c r="P59" s="23"/>
      <c r="Q59" s="23"/>
      <c r="R59" s="23"/>
      <c r="S59" s="29">
        <v>22200</v>
      </c>
      <c r="T59" s="170"/>
    </row>
    <row r="60" spans="1:20" ht="54" customHeight="1" x14ac:dyDescent="1.3">
      <c r="A60" s="31" t="s">
        <v>24400</v>
      </c>
      <c r="B60" s="31" t="s">
        <v>6731</v>
      </c>
      <c r="C60" s="31" t="s">
        <v>24401</v>
      </c>
      <c r="D60" s="31" t="s">
        <v>24402</v>
      </c>
      <c r="E60" s="31" t="s">
        <v>101</v>
      </c>
      <c r="F60" s="31" t="s">
        <v>123</v>
      </c>
      <c r="G60" s="31" t="s">
        <v>16223</v>
      </c>
      <c r="H60" s="31" t="s">
        <v>19365</v>
      </c>
      <c r="I60" s="38">
        <v>0.25</v>
      </c>
      <c r="J60" s="31" t="s">
        <v>27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23"/>
      <c r="R60" s="23"/>
      <c r="S60" s="29">
        <v>22200</v>
      </c>
      <c r="T60" s="170"/>
    </row>
    <row r="61" spans="1:20" ht="54" customHeight="1" x14ac:dyDescent="1.3">
      <c r="A61" s="31" t="s">
        <v>24403</v>
      </c>
      <c r="B61" s="31" t="s">
        <v>24404</v>
      </c>
      <c r="C61" s="31" t="s">
        <v>24405</v>
      </c>
      <c r="D61" s="31" t="s">
        <v>24406</v>
      </c>
      <c r="E61" s="31" t="s">
        <v>101</v>
      </c>
      <c r="F61" s="31" t="s">
        <v>102</v>
      </c>
      <c r="G61" s="31" t="s">
        <v>16190</v>
      </c>
      <c r="H61" s="31" t="s">
        <v>20921</v>
      </c>
      <c r="I61" s="38">
        <v>0.375</v>
      </c>
      <c r="J61" s="31" t="s">
        <v>27</v>
      </c>
      <c r="K61" s="31" t="s">
        <v>105</v>
      </c>
      <c r="L61" s="31" t="s">
        <v>106</v>
      </c>
      <c r="M61" s="31" t="s">
        <v>491</v>
      </c>
      <c r="N61" s="23"/>
      <c r="O61" s="23"/>
      <c r="P61" s="23"/>
      <c r="Q61" s="23"/>
      <c r="R61" s="23"/>
      <c r="S61" s="29">
        <v>26200</v>
      </c>
      <c r="T61" s="170"/>
    </row>
    <row r="62" spans="1:20" ht="54" customHeight="1" x14ac:dyDescent="1.3">
      <c r="A62" s="751" t="s">
        <v>13743</v>
      </c>
      <c r="B62" s="751"/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23"/>
      <c r="O62" s="23"/>
      <c r="P62" s="23"/>
      <c r="Q62" s="23"/>
      <c r="R62" s="23"/>
      <c r="S62" s="29"/>
      <c r="T62" s="29">
        <v>30000</v>
      </c>
    </row>
    <row r="63" spans="1:20" ht="54" customHeight="1" x14ac:dyDescent="1.3">
      <c r="A63" s="696" t="s">
        <v>27234</v>
      </c>
      <c r="B63" s="696"/>
      <c r="C63" s="696"/>
      <c r="D63" s="696"/>
      <c r="E63" s="696"/>
      <c r="F63" s="696"/>
      <c r="G63" s="696"/>
      <c r="H63" s="696"/>
      <c r="I63" s="696"/>
      <c r="J63" s="696"/>
      <c r="K63" s="696"/>
      <c r="L63" s="696"/>
      <c r="M63" s="696"/>
      <c r="N63" s="23"/>
      <c r="O63" s="23"/>
      <c r="P63" s="23"/>
      <c r="Q63" s="23"/>
      <c r="R63" s="23"/>
      <c r="S63" s="29"/>
      <c r="T63" s="170"/>
    </row>
    <row r="64" spans="1:20" ht="54" customHeight="1" x14ac:dyDescent="1.3">
      <c r="A64" s="31" t="s">
        <v>27040</v>
      </c>
      <c r="B64" s="31" t="s">
        <v>27041</v>
      </c>
      <c r="C64" s="31" t="s">
        <v>27042</v>
      </c>
      <c r="D64" s="31" t="s">
        <v>27043</v>
      </c>
      <c r="E64" s="31" t="s">
        <v>687</v>
      </c>
      <c r="F64" s="31" t="s">
        <v>102</v>
      </c>
      <c r="G64" s="31" t="s">
        <v>17122</v>
      </c>
      <c r="H64" s="31" t="s">
        <v>21610</v>
      </c>
      <c r="I64" s="38">
        <v>0.53472222222222221</v>
      </c>
      <c r="J64" s="31" t="s">
        <v>27</v>
      </c>
      <c r="K64" s="31" t="s">
        <v>105</v>
      </c>
      <c r="L64" s="31" t="s">
        <v>491</v>
      </c>
      <c r="M64" s="31" t="s">
        <v>106</v>
      </c>
      <c r="N64" s="23"/>
      <c r="O64" s="23"/>
      <c r="P64" s="23"/>
      <c r="Q64" s="23"/>
      <c r="R64" s="23"/>
      <c r="S64" s="29">
        <v>25200</v>
      </c>
      <c r="T64" s="170"/>
    </row>
    <row r="65" spans="1:20" ht="54" customHeight="1" x14ac:dyDescent="0.7">
      <c r="A65" s="868" t="s">
        <v>29185</v>
      </c>
      <c r="B65" s="869"/>
      <c r="C65" s="869"/>
      <c r="D65" s="869"/>
      <c r="E65" s="869"/>
      <c r="F65" s="869"/>
      <c r="G65" s="869"/>
      <c r="H65" s="869"/>
      <c r="I65" s="869"/>
      <c r="J65" s="869"/>
      <c r="K65" s="869"/>
      <c r="L65" s="869"/>
      <c r="M65" s="870"/>
      <c r="N65" s="23"/>
      <c r="O65" s="23"/>
      <c r="P65" s="23"/>
      <c r="Q65" s="23"/>
      <c r="R65" s="23"/>
      <c r="S65" s="29"/>
      <c r="T65" s="29">
        <v>23000</v>
      </c>
    </row>
    <row r="66" spans="1:20" ht="54" customHeight="1" x14ac:dyDescent="0.7">
      <c r="A66" s="868" t="s">
        <v>29185</v>
      </c>
      <c r="B66" s="869"/>
      <c r="C66" s="869"/>
      <c r="D66" s="869"/>
      <c r="E66" s="869"/>
      <c r="F66" s="869"/>
      <c r="G66" s="869"/>
      <c r="H66" s="869"/>
      <c r="I66" s="869"/>
      <c r="J66" s="869"/>
      <c r="K66" s="869"/>
      <c r="L66" s="869"/>
      <c r="M66" s="870"/>
      <c r="N66" s="23"/>
      <c r="O66" s="23"/>
      <c r="P66" s="23"/>
      <c r="Q66" s="23"/>
      <c r="R66" s="23"/>
      <c r="S66" s="29"/>
      <c r="T66" s="29">
        <v>22000</v>
      </c>
    </row>
    <row r="67" spans="1:20" ht="54" customHeight="1" x14ac:dyDescent="1.3">
      <c r="A67" s="679" t="s">
        <v>30211</v>
      </c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1"/>
      <c r="N67" s="23"/>
      <c r="O67" s="23"/>
      <c r="P67" s="23"/>
      <c r="Q67" s="23"/>
      <c r="R67" s="23"/>
      <c r="S67" s="29"/>
      <c r="T67" s="29"/>
    </row>
    <row r="68" spans="1:20" ht="54" customHeight="1" x14ac:dyDescent="1.05">
      <c r="A68" s="31" t="s">
        <v>29936</v>
      </c>
      <c r="B68" s="31" t="s">
        <v>29937</v>
      </c>
      <c r="C68" s="31" t="s">
        <v>29938</v>
      </c>
      <c r="D68" s="31" t="s">
        <v>29939</v>
      </c>
      <c r="E68" s="31" t="s">
        <v>101</v>
      </c>
      <c r="F68" s="31" t="s">
        <v>123</v>
      </c>
      <c r="G68" s="31" t="s">
        <v>16970</v>
      </c>
      <c r="H68" s="31" t="s">
        <v>29345</v>
      </c>
      <c r="I68" s="38">
        <v>0.375</v>
      </c>
      <c r="J68" s="31" t="s">
        <v>27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3"/>
      <c r="R68" s="23"/>
      <c r="S68" s="29">
        <v>22200</v>
      </c>
      <c r="T68" s="29"/>
    </row>
    <row r="69" spans="1:20" ht="54" customHeight="1" x14ac:dyDescent="1.05">
      <c r="A69" s="31" t="s">
        <v>29940</v>
      </c>
      <c r="B69" s="31" t="s">
        <v>18680</v>
      </c>
      <c r="C69" s="31" t="s">
        <v>29941</v>
      </c>
      <c r="D69" s="31" t="s">
        <v>29942</v>
      </c>
      <c r="E69" s="31" t="s">
        <v>687</v>
      </c>
      <c r="F69" s="31" t="s">
        <v>1304</v>
      </c>
      <c r="G69" s="31" t="s">
        <v>19231</v>
      </c>
      <c r="H69" s="31" t="s">
        <v>29943</v>
      </c>
      <c r="I69" s="38">
        <v>0.93402777777777779</v>
      </c>
      <c r="J69" s="31" t="s">
        <v>27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3"/>
      <c r="R69" s="23"/>
      <c r="S69" s="29">
        <v>22200</v>
      </c>
      <c r="T69" s="29"/>
    </row>
    <row r="70" spans="1:20" ht="54" customHeight="1" x14ac:dyDescent="1.05">
      <c r="A70" s="31" t="s">
        <v>29944</v>
      </c>
      <c r="B70" s="31" t="s">
        <v>4948</v>
      </c>
      <c r="C70" s="31" t="s">
        <v>29945</v>
      </c>
      <c r="D70" s="31" t="s">
        <v>29946</v>
      </c>
      <c r="E70" s="31" t="s">
        <v>101</v>
      </c>
      <c r="F70" s="31" t="s">
        <v>123</v>
      </c>
      <c r="G70" s="31" t="s">
        <v>16223</v>
      </c>
      <c r="H70" s="31" t="s">
        <v>25515</v>
      </c>
      <c r="I70" s="38">
        <v>0.32291666666666669</v>
      </c>
      <c r="J70" s="31" t="s">
        <v>27</v>
      </c>
      <c r="K70" s="31" t="s">
        <v>105</v>
      </c>
      <c r="L70" s="31" t="s">
        <v>125</v>
      </c>
      <c r="M70" s="31" t="s">
        <v>107</v>
      </c>
      <c r="N70" s="23"/>
      <c r="O70" s="23"/>
      <c r="P70" s="23"/>
      <c r="Q70" s="23"/>
      <c r="R70" s="23"/>
      <c r="S70" s="29">
        <v>22200</v>
      </c>
      <c r="T70" s="29"/>
    </row>
    <row r="71" spans="1:20" ht="54" customHeight="1" x14ac:dyDescent="0.7">
      <c r="A71" s="868" t="s">
        <v>30214</v>
      </c>
      <c r="B71" s="869"/>
      <c r="C71" s="869"/>
      <c r="D71" s="869"/>
      <c r="E71" s="869"/>
      <c r="F71" s="869"/>
      <c r="G71" s="869"/>
      <c r="H71" s="869"/>
      <c r="I71" s="869"/>
      <c r="J71" s="869"/>
      <c r="K71" s="869"/>
      <c r="L71" s="869"/>
      <c r="M71" s="870"/>
      <c r="N71" s="23"/>
      <c r="O71" s="23"/>
      <c r="P71" s="23"/>
      <c r="Q71" s="23"/>
      <c r="R71" s="23"/>
      <c r="S71" s="29"/>
      <c r="T71" s="29">
        <v>20000</v>
      </c>
    </row>
    <row r="72" spans="1:20" ht="54" customHeight="1" x14ac:dyDescent="0.7">
      <c r="A72" s="868" t="s">
        <v>31916</v>
      </c>
      <c r="B72" s="869"/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70"/>
      <c r="N72" s="23"/>
      <c r="O72" s="23"/>
      <c r="P72" s="23"/>
      <c r="Q72" s="23"/>
      <c r="R72" s="23"/>
      <c r="S72" s="29"/>
      <c r="T72" s="29">
        <v>22000</v>
      </c>
    </row>
    <row r="73" spans="1:20" ht="54" customHeight="1" x14ac:dyDescent="1.3">
      <c r="A73" s="688" t="s">
        <v>32847</v>
      </c>
      <c r="B73" s="689"/>
      <c r="C73" s="689"/>
      <c r="D73" s="689"/>
      <c r="E73" s="689"/>
      <c r="F73" s="689"/>
      <c r="G73" s="689"/>
      <c r="H73" s="689"/>
      <c r="I73" s="689"/>
      <c r="J73" s="689"/>
      <c r="K73" s="689"/>
      <c r="L73" s="689"/>
      <c r="M73" s="690"/>
      <c r="N73" s="23"/>
      <c r="O73" s="23"/>
      <c r="P73" s="23"/>
      <c r="Q73" s="23"/>
      <c r="R73" s="23"/>
      <c r="S73" s="29"/>
      <c r="T73" s="170"/>
    </row>
    <row r="74" spans="1:20" ht="54" customHeight="1" x14ac:dyDescent="1.3">
      <c r="A74" s="31" t="s">
        <v>32585</v>
      </c>
      <c r="B74" s="31" t="s">
        <v>32586</v>
      </c>
      <c r="C74" s="31" t="s">
        <v>32587</v>
      </c>
      <c r="D74" s="31" t="s">
        <v>32588</v>
      </c>
      <c r="E74" s="31" t="s">
        <v>101</v>
      </c>
      <c r="F74" s="31" t="s">
        <v>102</v>
      </c>
      <c r="G74" s="31" t="s">
        <v>16216</v>
      </c>
      <c r="H74" s="31" t="s">
        <v>24693</v>
      </c>
      <c r="I74" s="38">
        <v>0.41666666666666669</v>
      </c>
      <c r="J74" s="31" t="s">
        <v>27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170"/>
    </row>
    <row r="75" spans="1:20" ht="54" customHeight="1" x14ac:dyDescent="0.7">
      <c r="A75" s="868" t="s">
        <v>33506</v>
      </c>
      <c r="B75" s="869"/>
      <c r="C75" s="869"/>
      <c r="D75" s="869"/>
      <c r="E75" s="869"/>
      <c r="F75" s="869"/>
      <c r="G75" s="869"/>
      <c r="H75" s="869"/>
      <c r="I75" s="869"/>
      <c r="J75" s="869"/>
      <c r="K75" s="869"/>
      <c r="L75" s="869"/>
      <c r="M75" s="870"/>
      <c r="N75" s="23"/>
      <c r="O75" s="23"/>
      <c r="P75" s="23"/>
      <c r="Q75" s="23"/>
      <c r="R75" s="23"/>
      <c r="S75" s="29"/>
      <c r="T75" s="29">
        <v>230000</v>
      </c>
    </row>
    <row r="76" spans="1:20" ht="54" customHeight="1" x14ac:dyDescent="1.3">
      <c r="A76" s="688" t="s">
        <v>34414</v>
      </c>
      <c r="B76" s="689"/>
      <c r="C76" s="689"/>
      <c r="D76" s="689"/>
      <c r="E76" s="689"/>
      <c r="F76" s="689"/>
      <c r="G76" s="689"/>
      <c r="H76" s="689"/>
      <c r="I76" s="689"/>
      <c r="J76" s="689"/>
      <c r="K76" s="689"/>
      <c r="L76" s="689"/>
      <c r="M76" s="690"/>
      <c r="N76" s="23"/>
      <c r="O76" s="23"/>
      <c r="P76" s="23"/>
      <c r="Q76" s="23"/>
      <c r="R76" s="23"/>
      <c r="S76" s="29"/>
      <c r="T76" s="170"/>
    </row>
    <row r="77" spans="1:20" ht="54" customHeight="1" x14ac:dyDescent="1.3">
      <c r="A77" s="31" t="s">
        <v>33999</v>
      </c>
      <c r="B77" s="31" t="s">
        <v>23796</v>
      </c>
      <c r="C77" s="31" t="s">
        <v>34000</v>
      </c>
      <c r="D77" s="31" t="s">
        <v>34001</v>
      </c>
      <c r="E77" s="31" t="s">
        <v>101</v>
      </c>
      <c r="F77" s="31" t="s">
        <v>123</v>
      </c>
      <c r="G77" s="31" t="s">
        <v>16223</v>
      </c>
      <c r="H77" s="31" t="s">
        <v>29345</v>
      </c>
      <c r="I77" s="38">
        <v>0.32291666666666669</v>
      </c>
      <c r="J77" s="31" t="s">
        <v>27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23"/>
      <c r="R77" s="23"/>
      <c r="S77" s="29">
        <v>22200</v>
      </c>
      <c r="T77" s="170"/>
    </row>
    <row r="78" spans="1:20" ht="54" customHeight="1" x14ac:dyDescent="1.3">
      <c r="A78" s="31" t="s">
        <v>134</v>
      </c>
      <c r="B78" s="31" t="s">
        <v>2304</v>
      </c>
      <c r="C78" s="31" t="s">
        <v>34002</v>
      </c>
      <c r="D78" s="31" t="s">
        <v>137</v>
      </c>
      <c r="E78" s="31" t="s">
        <v>101</v>
      </c>
      <c r="F78" s="31" t="s">
        <v>123</v>
      </c>
      <c r="G78" s="31" t="s">
        <v>16223</v>
      </c>
      <c r="H78" s="31" t="s">
        <v>27147</v>
      </c>
      <c r="I78" s="38">
        <v>0.32291666666666669</v>
      </c>
      <c r="J78" s="31" t="s">
        <v>27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170"/>
    </row>
    <row r="79" spans="1:20" ht="54" customHeight="1" x14ac:dyDescent="1.3">
      <c r="A79" s="31" t="s">
        <v>34003</v>
      </c>
      <c r="B79" s="31" t="s">
        <v>34004</v>
      </c>
      <c r="C79" s="31" t="s">
        <v>34005</v>
      </c>
      <c r="D79" s="31" t="s">
        <v>34006</v>
      </c>
      <c r="E79" s="31" t="s">
        <v>101</v>
      </c>
      <c r="F79" s="31" t="s">
        <v>102</v>
      </c>
      <c r="G79" s="31" t="s">
        <v>16270</v>
      </c>
      <c r="H79" s="31" t="s">
        <v>34007</v>
      </c>
      <c r="I79" s="38">
        <v>0.53125</v>
      </c>
      <c r="J79" s="31" t="s">
        <v>27</v>
      </c>
      <c r="K79" s="31" t="s">
        <v>105</v>
      </c>
      <c r="L79" s="31" t="s">
        <v>106</v>
      </c>
      <c r="M79" s="31" t="s">
        <v>491</v>
      </c>
      <c r="N79" s="23"/>
      <c r="O79" s="23"/>
      <c r="P79" s="23"/>
      <c r="Q79" s="23"/>
      <c r="R79" s="23"/>
      <c r="S79" s="29">
        <v>26200</v>
      </c>
      <c r="T79" s="170"/>
    </row>
    <row r="80" spans="1:20" ht="54" customHeight="1" x14ac:dyDescent="1.3">
      <c r="A80" s="31" t="s">
        <v>34008</v>
      </c>
      <c r="B80" s="31" t="s">
        <v>34009</v>
      </c>
      <c r="C80" s="31" t="s">
        <v>34010</v>
      </c>
      <c r="D80" s="31" t="s">
        <v>34011</v>
      </c>
      <c r="E80" s="31" t="s">
        <v>101</v>
      </c>
      <c r="F80" s="31" t="s">
        <v>123</v>
      </c>
      <c r="G80" s="31" t="s">
        <v>16970</v>
      </c>
      <c r="H80" s="31" t="s">
        <v>29345</v>
      </c>
      <c r="I80" s="38">
        <v>0.375</v>
      </c>
      <c r="J80" s="31" t="s">
        <v>27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3"/>
      <c r="R80" s="23"/>
      <c r="S80" s="29">
        <v>22200</v>
      </c>
      <c r="T80" s="170"/>
    </row>
    <row r="81" spans="1:20" ht="54" customHeight="1" x14ac:dyDescent="1.3">
      <c r="A81" s="31" t="s">
        <v>34012</v>
      </c>
      <c r="B81" s="31" t="s">
        <v>34013</v>
      </c>
      <c r="C81" s="31" t="s">
        <v>34014</v>
      </c>
      <c r="D81" s="31" t="s">
        <v>34015</v>
      </c>
      <c r="E81" s="31" t="s">
        <v>101</v>
      </c>
      <c r="F81" s="31" t="s">
        <v>123</v>
      </c>
      <c r="G81" s="31" t="s">
        <v>16223</v>
      </c>
      <c r="H81" s="31" t="s">
        <v>29345</v>
      </c>
      <c r="I81" s="38">
        <v>0.32291666666666669</v>
      </c>
      <c r="J81" s="31" t="s">
        <v>27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23"/>
      <c r="R81" s="23"/>
      <c r="S81" s="29">
        <v>22200</v>
      </c>
      <c r="T81" s="170"/>
    </row>
    <row r="82" spans="1:20" ht="54" customHeight="1" x14ac:dyDescent="1.3">
      <c r="A82" s="31" t="s">
        <v>34016</v>
      </c>
      <c r="B82" s="31" t="s">
        <v>34017</v>
      </c>
      <c r="C82" s="31" t="s">
        <v>34018</v>
      </c>
      <c r="D82" s="31" t="s">
        <v>34019</v>
      </c>
      <c r="E82" s="31" t="s">
        <v>101</v>
      </c>
      <c r="F82" s="31" t="s">
        <v>102</v>
      </c>
      <c r="G82" s="31" t="s">
        <v>16236</v>
      </c>
      <c r="H82" s="31" t="s">
        <v>29748</v>
      </c>
      <c r="I82" s="38">
        <v>0.52083333333333337</v>
      </c>
      <c r="J82" s="31" t="s">
        <v>27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23"/>
      <c r="R82" s="23"/>
      <c r="S82" s="29">
        <v>22200</v>
      </c>
      <c r="T82" s="170"/>
    </row>
    <row r="83" spans="1:20" ht="54" customHeight="1" x14ac:dyDescent="1.3">
      <c r="A83" s="31" t="s">
        <v>34020</v>
      </c>
      <c r="B83" s="31" t="s">
        <v>34021</v>
      </c>
      <c r="C83" s="31" t="s">
        <v>34022</v>
      </c>
      <c r="D83" s="31" t="s">
        <v>34023</v>
      </c>
      <c r="E83" s="31" t="s">
        <v>101</v>
      </c>
      <c r="F83" s="31" t="s">
        <v>123</v>
      </c>
      <c r="G83" s="31" t="s">
        <v>16223</v>
      </c>
      <c r="H83" s="31" t="s">
        <v>29345</v>
      </c>
      <c r="I83" s="38">
        <v>0.32291666666666669</v>
      </c>
      <c r="J83" s="31" t="s">
        <v>27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23"/>
      <c r="R83" s="23"/>
      <c r="S83" s="29">
        <v>22200</v>
      </c>
      <c r="T83" s="170"/>
    </row>
    <row r="84" spans="1:20" ht="54" customHeight="1" x14ac:dyDescent="1.3">
      <c r="A84" s="688" t="s">
        <v>35141</v>
      </c>
      <c r="B84" s="689"/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90"/>
      <c r="N84" s="23"/>
      <c r="O84" s="23"/>
      <c r="P84" s="23"/>
      <c r="Q84" s="23"/>
      <c r="R84" s="23"/>
      <c r="S84" s="29"/>
      <c r="T84" s="170"/>
    </row>
    <row r="85" spans="1:20" ht="54" customHeight="1" x14ac:dyDescent="1.3">
      <c r="A85" s="31" t="s">
        <v>34744</v>
      </c>
      <c r="B85" s="31" t="s">
        <v>34745</v>
      </c>
      <c r="C85" s="31" t="s">
        <v>34746</v>
      </c>
      <c r="D85" s="31" t="s">
        <v>34747</v>
      </c>
      <c r="E85" s="31" t="s">
        <v>101</v>
      </c>
      <c r="F85" s="31" t="s">
        <v>123</v>
      </c>
      <c r="G85" s="31" t="s">
        <v>16223</v>
      </c>
      <c r="H85" s="31" t="s">
        <v>33674</v>
      </c>
      <c r="I85" s="38">
        <v>0.375</v>
      </c>
      <c r="J85" s="31" t="s">
        <v>27</v>
      </c>
      <c r="K85" s="31" t="s">
        <v>105</v>
      </c>
      <c r="L85" s="31" t="s">
        <v>106</v>
      </c>
      <c r="M85" s="31" t="s">
        <v>107</v>
      </c>
      <c r="N85" s="23"/>
      <c r="O85" s="23"/>
      <c r="P85" s="23"/>
      <c r="Q85" s="23"/>
      <c r="R85" s="23"/>
      <c r="S85" s="29">
        <v>22200</v>
      </c>
      <c r="T85" s="170"/>
    </row>
    <row r="86" spans="1:20" ht="54" customHeight="1" x14ac:dyDescent="1.3">
      <c r="A86" s="31" t="s">
        <v>34748</v>
      </c>
      <c r="B86" s="31" t="s">
        <v>8568</v>
      </c>
      <c r="C86" s="31" t="s">
        <v>34749</v>
      </c>
      <c r="D86" s="31" t="s">
        <v>34750</v>
      </c>
      <c r="E86" s="31" t="s">
        <v>687</v>
      </c>
      <c r="F86" s="31" t="s">
        <v>102</v>
      </c>
      <c r="G86" s="31" t="s">
        <v>16324</v>
      </c>
      <c r="H86" s="31" t="s">
        <v>29377</v>
      </c>
      <c r="I86" s="38">
        <v>0.60416666666666663</v>
      </c>
      <c r="J86" s="31" t="s">
        <v>27</v>
      </c>
      <c r="K86" s="31" t="s">
        <v>105</v>
      </c>
      <c r="L86" s="31" t="s">
        <v>106</v>
      </c>
      <c r="M86" s="31" t="s">
        <v>491</v>
      </c>
      <c r="N86" s="23"/>
      <c r="O86" s="23"/>
      <c r="P86" s="23"/>
      <c r="Q86" s="23"/>
      <c r="R86" s="23"/>
      <c r="S86" s="29">
        <v>25200</v>
      </c>
      <c r="T86" s="170"/>
    </row>
    <row r="87" spans="1:20" ht="54" customHeight="1" x14ac:dyDescent="0.7">
      <c r="A87" s="868" t="s">
        <v>35154</v>
      </c>
      <c r="B87" s="869"/>
      <c r="C87" s="869"/>
      <c r="D87" s="869"/>
      <c r="E87" s="869"/>
      <c r="F87" s="869"/>
      <c r="G87" s="869"/>
      <c r="H87" s="869"/>
      <c r="I87" s="869"/>
      <c r="J87" s="869"/>
      <c r="K87" s="869"/>
      <c r="L87" s="869"/>
      <c r="M87" s="870"/>
      <c r="N87" s="23"/>
      <c r="O87" s="23"/>
      <c r="P87" s="23"/>
      <c r="Q87" s="23"/>
      <c r="R87" s="23"/>
      <c r="S87" s="29"/>
      <c r="T87" s="29">
        <v>49600</v>
      </c>
    </row>
    <row r="88" spans="1:20" ht="54" customHeight="1" x14ac:dyDescent="1.3">
      <c r="A88" s="679" t="s">
        <v>35160</v>
      </c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1"/>
      <c r="N88" s="23"/>
      <c r="O88" s="23"/>
      <c r="P88" s="23"/>
      <c r="Q88" s="23"/>
      <c r="R88" s="23"/>
      <c r="S88" s="29"/>
      <c r="T88" s="170"/>
    </row>
    <row r="89" spans="1:20" ht="54" customHeight="1" x14ac:dyDescent="1.3">
      <c r="A89" s="647" t="s">
        <v>35468</v>
      </c>
      <c r="B89" s="647" t="s">
        <v>35469</v>
      </c>
      <c r="C89" s="647" t="s">
        <v>35470</v>
      </c>
      <c r="D89" s="647" t="s">
        <v>35471</v>
      </c>
      <c r="E89" s="647" t="s">
        <v>101</v>
      </c>
      <c r="F89" s="647" t="s">
        <v>123</v>
      </c>
      <c r="G89" s="647" t="s">
        <v>16223</v>
      </c>
      <c r="H89" s="647" t="s">
        <v>29345</v>
      </c>
      <c r="I89" s="648">
        <v>0.32291666666666669</v>
      </c>
      <c r="J89" s="647" t="s">
        <v>27</v>
      </c>
      <c r="K89" s="647" t="s">
        <v>105</v>
      </c>
      <c r="L89" s="647" t="s">
        <v>106</v>
      </c>
      <c r="M89" s="647" t="s">
        <v>107</v>
      </c>
      <c r="N89" s="23"/>
      <c r="O89" s="23"/>
      <c r="P89" s="23"/>
      <c r="Q89" s="23"/>
      <c r="R89" s="23"/>
      <c r="S89" s="29">
        <v>22200</v>
      </c>
      <c r="T89" s="170"/>
    </row>
    <row r="90" spans="1:20" ht="54" customHeight="1" x14ac:dyDescent="1.3">
      <c r="A90" s="647" t="s">
        <v>35472</v>
      </c>
      <c r="B90" s="647" t="s">
        <v>35473</v>
      </c>
      <c r="C90" s="647" t="s">
        <v>35474</v>
      </c>
      <c r="D90" s="647" t="s">
        <v>35475</v>
      </c>
      <c r="E90" s="647" t="s">
        <v>101</v>
      </c>
      <c r="F90" s="647" t="s">
        <v>102</v>
      </c>
      <c r="G90" s="647" t="s">
        <v>16267</v>
      </c>
      <c r="H90" s="647" t="s">
        <v>28481</v>
      </c>
      <c r="I90" s="648">
        <v>0.27083333333333331</v>
      </c>
      <c r="J90" s="647" t="s">
        <v>27</v>
      </c>
      <c r="K90" s="647" t="s">
        <v>105</v>
      </c>
      <c r="L90" s="647" t="s">
        <v>106</v>
      </c>
      <c r="M90" s="647" t="s">
        <v>491</v>
      </c>
      <c r="N90" s="23"/>
      <c r="O90" s="23"/>
      <c r="P90" s="23"/>
      <c r="Q90" s="23"/>
      <c r="R90" s="23"/>
      <c r="S90" s="29">
        <v>26200</v>
      </c>
      <c r="T90" s="170"/>
    </row>
    <row r="91" spans="1:20" ht="54" customHeight="1" x14ac:dyDescent="1.3">
      <c r="A91" s="688" t="s">
        <v>36473</v>
      </c>
      <c r="B91" s="689"/>
      <c r="C91" s="689"/>
      <c r="D91" s="689"/>
      <c r="E91" s="689"/>
      <c r="F91" s="689"/>
      <c r="G91" s="689"/>
      <c r="H91" s="689"/>
      <c r="I91" s="689"/>
      <c r="J91" s="689"/>
      <c r="K91" s="689"/>
      <c r="L91" s="689"/>
      <c r="M91" s="690"/>
      <c r="N91" s="23"/>
      <c r="O91" s="23"/>
      <c r="P91" s="23"/>
      <c r="Q91" s="23"/>
      <c r="R91" s="23"/>
      <c r="S91" s="29"/>
      <c r="T91" s="170"/>
    </row>
    <row r="92" spans="1:20" ht="54" customHeight="1" x14ac:dyDescent="1.3">
      <c r="A92" s="31" t="s">
        <v>36309</v>
      </c>
      <c r="B92" s="31" t="s">
        <v>36310</v>
      </c>
      <c r="C92" s="31" t="s">
        <v>36311</v>
      </c>
      <c r="D92" s="31" t="s">
        <v>36312</v>
      </c>
      <c r="E92" s="31" t="s">
        <v>101</v>
      </c>
      <c r="F92" s="31" t="s">
        <v>102</v>
      </c>
      <c r="G92" s="31" t="s">
        <v>16216</v>
      </c>
      <c r="H92" s="31" t="s">
        <v>33674</v>
      </c>
      <c r="I92" s="38">
        <v>0.52083333333333337</v>
      </c>
      <c r="J92" s="31" t="s">
        <v>27</v>
      </c>
      <c r="K92" s="31" t="s">
        <v>105</v>
      </c>
      <c r="L92" s="31" t="s">
        <v>106</v>
      </c>
      <c r="M92" s="31" t="s">
        <v>107</v>
      </c>
      <c r="N92" s="23"/>
      <c r="O92" s="23"/>
      <c r="P92" s="23"/>
      <c r="Q92" s="23"/>
      <c r="R92" s="23"/>
      <c r="S92" s="29">
        <v>22200</v>
      </c>
      <c r="T92" s="170"/>
    </row>
    <row r="93" spans="1:20" ht="54" customHeight="1" x14ac:dyDescent="0.7">
      <c r="A93" s="868" t="s">
        <v>35979</v>
      </c>
      <c r="B93" s="869"/>
      <c r="C93" s="869"/>
      <c r="D93" s="869"/>
      <c r="E93" s="869"/>
      <c r="F93" s="869"/>
      <c r="G93" s="869"/>
      <c r="H93" s="869"/>
      <c r="I93" s="869"/>
      <c r="J93" s="869"/>
      <c r="K93" s="869"/>
      <c r="L93" s="869"/>
      <c r="M93" s="870"/>
      <c r="N93" s="23"/>
      <c r="O93" s="23"/>
      <c r="P93" s="23"/>
      <c r="Q93" s="23"/>
      <c r="R93" s="23"/>
      <c r="S93" s="29"/>
      <c r="T93" s="207">
        <v>65000</v>
      </c>
    </row>
    <row r="94" spans="1:20" ht="54" customHeight="1" x14ac:dyDescent="1.3">
      <c r="A94" s="679" t="s">
        <v>37346</v>
      </c>
      <c r="B94" s="680"/>
      <c r="C94" s="680"/>
      <c r="D94" s="680"/>
      <c r="E94" s="680"/>
      <c r="F94" s="680"/>
      <c r="G94" s="680"/>
      <c r="H94" s="680"/>
      <c r="I94" s="680"/>
      <c r="J94" s="680"/>
      <c r="K94" s="680"/>
      <c r="L94" s="680"/>
      <c r="M94" s="681"/>
      <c r="N94" s="31"/>
      <c r="O94" s="31"/>
      <c r="P94" s="31"/>
      <c r="Q94" s="31"/>
      <c r="R94" s="31"/>
      <c r="S94" s="170"/>
      <c r="T94" s="170"/>
    </row>
    <row r="95" spans="1:20" ht="54" customHeight="1" x14ac:dyDescent="1.3">
      <c r="A95" s="31" t="s">
        <v>2378</v>
      </c>
      <c r="B95" s="31" t="s">
        <v>2379</v>
      </c>
      <c r="C95" s="31" t="s">
        <v>2380</v>
      </c>
      <c r="D95" s="31" t="s">
        <v>2381</v>
      </c>
      <c r="E95" s="31" t="s">
        <v>101</v>
      </c>
      <c r="F95" s="31" t="s">
        <v>102</v>
      </c>
      <c r="G95" s="31" t="s">
        <v>16267</v>
      </c>
      <c r="H95" s="31" t="s">
        <v>28481</v>
      </c>
      <c r="I95" s="38">
        <v>0.125</v>
      </c>
      <c r="J95" s="31" t="s">
        <v>27</v>
      </c>
      <c r="K95" s="31" t="s">
        <v>105</v>
      </c>
      <c r="L95" s="31" t="s">
        <v>106</v>
      </c>
      <c r="M95" s="31" t="s">
        <v>107</v>
      </c>
      <c r="N95" s="31"/>
      <c r="O95" s="31"/>
      <c r="P95" s="31"/>
      <c r="Q95" s="31"/>
      <c r="R95" s="31"/>
      <c r="S95" s="170">
        <v>22200</v>
      </c>
      <c r="T95" s="170"/>
    </row>
    <row r="96" spans="1:20" ht="54" customHeight="1" x14ac:dyDescent="1.3">
      <c r="A96" s="693" t="s">
        <v>37352</v>
      </c>
      <c r="B96" s="694"/>
      <c r="C96" s="694"/>
      <c r="D96" s="694"/>
      <c r="E96" s="694"/>
      <c r="F96" s="694"/>
      <c r="G96" s="694"/>
      <c r="H96" s="694"/>
      <c r="I96" s="694"/>
      <c r="J96" s="694"/>
      <c r="K96" s="694"/>
      <c r="L96" s="694"/>
      <c r="M96" s="695"/>
      <c r="N96" s="31"/>
      <c r="O96" s="31"/>
      <c r="P96" s="31"/>
      <c r="Q96" s="31"/>
      <c r="R96" s="31"/>
      <c r="S96" s="170"/>
      <c r="T96" s="170">
        <v>10000</v>
      </c>
    </row>
    <row r="97" spans="1:39" ht="54" customHeight="1" x14ac:dyDescent="1.05">
      <c r="A97" s="688" t="s">
        <v>38405</v>
      </c>
      <c r="B97" s="689"/>
      <c r="C97" s="689"/>
      <c r="D97" s="689"/>
      <c r="E97" s="689"/>
      <c r="F97" s="689"/>
      <c r="G97" s="689"/>
      <c r="H97" s="689"/>
      <c r="I97" s="689"/>
      <c r="J97" s="689"/>
      <c r="K97" s="689"/>
      <c r="L97" s="689"/>
      <c r="M97" s="690"/>
      <c r="N97" s="23"/>
      <c r="O97" s="23"/>
      <c r="P97" s="23"/>
      <c r="Q97" s="23"/>
      <c r="R97" s="23"/>
      <c r="S97" s="29"/>
      <c r="T97" s="31"/>
    </row>
    <row r="98" spans="1:39" ht="54" customHeight="1" x14ac:dyDescent="1.05">
      <c r="A98" s="31" t="s">
        <v>38250</v>
      </c>
      <c r="B98" s="31" t="s">
        <v>18081</v>
      </c>
      <c r="C98" s="31" t="s">
        <v>38251</v>
      </c>
      <c r="D98" s="31" t="s">
        <v>38252</v>
      </c>
      <c r="E98" s="31" t="s">
        <v>101</v>
      </c>
      <c r="F98" s="31" t="s">
        <v>102</v>
      </c>
      <c r="G98" s="31" t="s">
        <v>16267</v>
      </c>
      <c r="H98" s="31" t="s">
        <v>33674</v>
      </c>
      <c r="I98" s="38">
        <v>0.53125</v>
      </c>
      <c r="J98" s="31" t="s">
        <v>27</v>
      </c>
      <c r="K98" s="31" t="s">
        <v>105</v>
      </c>
      <c r="L98" s="31" t="s">
        <v>125</v>
      </c>
      <c r="M98" s="31" t="s">
        <v>491</v>
      </c>
      <c r="N98" s="23"/>
      <c r="O98" s="23"/>
      <c r="P98" s="23"/>
      <c r="Q98" s="23"/>
      <c r="R98" s="23"/>
      <c r="S98" s="29">
        <v>26200</v>
      </c>
      <c r="T98" s="31"/>
    </row>
    <row r="99" spans="1:39" ht="54" customHeight="1" x14ac:dyDescent="1.05">
      <c r="A99" s="31" t="s">
        <v>38253</v>
      </c>
      <c r="B99" s="31" t="s">
        <v>38254</v>
      </c>
      <c r="C99" s="31" t="s">
        <v>38255</v>
      </c>
      <c r="D99" s="31" t="s">
        <v>38256</v>
      </c>
      <c r="E99" s="31" t="s">
        <v>101</v>
      </c>
      <c r="F99" s="31" t="s">
        <v>102</v>
      </c>
      <c r="G99" s="31" t="s">
        <v>16267</v>
      </c>
      <c r="H99" s="31" t="s">
        <v>33674</v>
      </c>
      <c r="I99" s="38">
        <v>0.53125</v>
      </c>
      <c r="J99" s="31" t="s">
        <v>27</v>
      </c>
      <c r="K99" s="31" t="s">
        <v>105</v>
      </c>
      <c r="L99" s="31" t="s">
        <v>125</v>
      </c>
      <c r="M99" s="31" t="s">
        <v>491</v>
      </c>
      <c r="N99" s="23"/>
      <c r="O99" s="23"/>
      <c r="P99" s="23"/>
      <c r="Q99" s="23"/>
      <c r="R99" s="23"/>
      <c r="S99" s="29">
        <v>26200</v>
      </c>
      <c r="T99" s="31"/>
    </row>
    <row r="100" spans="1:39" ht="54" customHeight="1" x14ac:dyDescent="1.3">
      <c r="A100" s="693" t="s">
        <v>38413</v>
      </c>
      <c r="B100" s="694"/>
      <c r="C100" s="694"/>
      <c r="D100" s="694"/>
      <c r="E100" s="694"/>
      <c r="F100" s="694"/>
      <c r="G100" s="694"/>
      <c r="H100" s="694"/>
      <c r="I100" s="694"/>
      <c r="J100" s="694"/>
      <c r="K100" s="694"/>
      <c r="L100" s="694"/>
      <c r="M100" s="695"/>
      <c r="N100" s="31"/>
      <c r="O100" s="31"/>
      <c r="P100" s="31"/>
      <c r="Q100" s="31"/>
      <c r="R100" s="31"/>
      <c r="S100" s="170"/>
      <c r="T100" s="170">
        <v>23000</v>
      </c>
    </row>
    <row r="101" spans="1:39" ht="54" customHeight="1" x14ac:dyDescent="1.3">
      <c r="A101" s="688" t="s">
        <v>38942</v>
      </c>
      <c r="B101" s="689"/>
      <c r="C101" s="689"/>
      <c r="D101" s="689"/>
      <c r="E101" s="689"/>
      <c r="F101" s="689"/>
      <c r="G101" s="689"/>
      <c r="H101" s="689"/>
      <c r="I101" s="689"/>
      <c r="J101" s="689"/>
      <c r="K101" s="689"/>
      <c r="L101" s="689"/>
      <c r="M101" s="690"/>
      <c r="N101" s="23"/>
      <c r="O101" s="23"/>
      <c r="P101" s="23"/>
      <c r="Q101" s="23"/>
      <c r="R101" s="23"/>
      <c r="S101" s="29"/>
      <c r="T101" s="31"/>
      <c r="U101" s="31"/>
      <c r="V101" s="31"/>
      <c r="W101" s="31"/>
      <c r="X101" s="31"/>
      <c r="Y101" s="31"/>
      <c r="Z101" s="31"/>
      <c r="AA101" s="31"/>
      <c r="AB101" s="38"/>
      <c r="AC101" s="31"/>
      <c r="AD101" s="31"/>
      <c r="AE101" s="31"/>
      <c r="AF101" s="31"/>
      <c r="AG101" s="31"/>
      <c r="AH101" s="31"/>
      <c r="AI101" s="31"/>
      <c r="AJ101" s="31"/>
      <c r="AK101" s="31"/>
      <c r="AL101" s="170"/>
      <c r="AM101" s="170"/>
    </row>
    <row r="102" spans="1:39" ht="54" customHeight="1" x14ac:dyDescent="1.3">
      <c r="A102" s="31" t="s">
        <v>38765</v>
      </c>
      <c r="B102" s="31" t="s">
        <v>15557</v>
      </c>
      <c r="C102" s="31" t="s">
        <v>38766</v>
      </c>
      <c r="D102" s="31" t="s">
        <v>38767</v>
      </c>
      <c r="E102" s="31" t="s">
        <v>101</v>
      </c>
      <c r="F102" s="31" t="s">
        <v>102</v>
      </c>
      <c r="G102" s="31" t="s">
        <v>16267</v>
      </c>
      <c r="H102" s="31" t="s">
        <v>35348</v>
      </c>
      <c r="I102" s="38">
        <v>0.16666666666666666</v>
      </c>
      <c r="J102" s="31" t="s">
        <v>27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31"/>
      <c r="U102" s="31"/>
      <c r="V102" s="31"/>
      <c r="W102" s="31"/>
      <c r="X102" s="31"/>
      <c r="Y102" s="31"/>
      <c r="Z102" s="31"/>
      <c r="AA102" s="31"/>
      <c r="AB102" s="38"/>
      <c r="AC102" s="31"/>
      <c r="AD102" s="31"/>
      <c r="AE102" s="31"/>
      <c r="AF102" s="31"/>
      <c r="AG102" s="31"/>
      <c r="AH102" s="31"/>
      <c r="AI102" s="31"/>
      <c r="AJ102" s="31"/>
      <c r="AK102" s="31"/>
      <c r="AL102" s="170"/>
      <c r="AM102" s="170"/>
    </row>
    <row r="103" spans="1:39" ht="54" customHeight="1" x14ac:dyDescent="1.3">
      <c r="A103" s="693" t="s">
        <v>40513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5"/>
      <c r="N103" s="31"/>
      <c r="O103" s="31"/>
      <c r="P103" s="31"/>
      <c r="Q103" s="31"/>
      <c r="R103" s="31"/>
      <c r="S103" s="170"/>
      <c r="T103" s="170">
        <v>20000</v>
      </c>
    </row>
    <row r="104" spans="1:39" ht="54" customHeight="1" x14ac:dyDescent="1.3">
      <c r="A104" s="693" t="s">
        <v>40511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5"/>
      <c r="N104" s="31"/>
      <c r="O104" s="31"/>
      <c r="P104" s="31"/>
      <c r="Q104" s="31"/>
      <c r="R104" s="31"/>
      <c r="S104" s="170"/>
      <c r="T104" s="170">
        <v>30000</v>
      </c>
    </row>
    <row r="105" spans="1:39" ht="54" customHeight="1" x14ac:dyDescent="1.3">
      <c r="A105" s="693" t="s">
        <v>40973</v>
      </c>
      <c r="B105" s="694"/>
      <c r="C105" s="694"/>
      <c r="D105" s="694"/>
      <c r="E105" s="694"/>
      <c r="F105" s="694"/>
      <c r="G105" s="694"/>
      <c r="H105" s="694"/>
      <c r="I105" s="694"/>
      <c r="J105" s="694"/>
      <c r="K105" s="694"/>
      <c r="L105" s="694"/>
      <c r="M105" s="695"/>
      <c r="N105" s="31"/>
      <c r="O105" s="31"/>
      <c r="P105" s="31"/>
      <c r="Q105" s="31"/>
      <c r="R105" s="31"/>
      <c r="S105" s="170"/>
      <c r="T105" s="170">
        <v>330000</v>
      </c>
    </row>
    <row r="106" spans="1:39" ht="54" customHeight="1" x14ac:dyDescent="1.3">
      <c r="A106" s="688" t="s">
        <v>41448</v>
      </c>
      <c r="B106" s="716"/>
      <c r="C106" s="716"/>
      <c r="D106" s="716"/>
      <c r="E106" s="716"/>
      <c r="F106" s="716"/>
      <c r="G106" s="716"/>
      <c r="H106" s="716"/>
      <c r="I106" s="716"/>
      <c r="J106" s="716"/>
      <c r="K106" s="716"/>
      <c r="L106" s="716"/>
      <c r="M106" s="717"/>
      <c r="N106" s="23"/>
      <c r="O106" s="23"/>
      <c r="P106" s="23"/>
      <c r="Q106" s="23"/>
      <c r="R106" s="23"/>
      <c r="S106" s="29"/>
      <c r="T106" s="31"/>
      <c r="U106" s="31"/>
      <c r="V106" s="31"/>
      <c r="W106" s="31"/>
      <c r="X106" s="31"/>
      <c r="Y106" s="31"/>
      <c r="Z106" s="31"/>
      <c r="AA106" s="31"/>
      <c r="AB106" s="38"/>
      <c r="AC106" s="31"/>
      <c r="AD106" s="31"/>
      <c r="AE106" s="31"/>
      <c r="AF106" s="31"/>
      <c r="AG106" s="31"/>
      <c r="AH106" s="31"/>
      <c r="AI106" s="31"/>
      <c r="AJ106" s="31"/>
      <c r="AK106" s="31"/>
      <c r="AL106" s="170"/>
      <c r="AM106" s="170"/>
    </row>
    <row r="107" spans="1:39" ht="54" customHeight="1" x14ac:dyDescent="1.3">
      <c r="A107" s="675" t="s">
        <v>15513</v>
      </c>
      <c r="B107" s="675" t="s">
        <v>15514</v>
      </c>
      <c r="C107" s="675" t="s">
        <v>15515</v>
      </c>
      <c r="D107" s="675" t="s">
        <v>15516</v>
      </c>
      <c r="E107" s="675" t="s">
        <v>101</v>
      </c>
      <c r="F107" s="675" t="s">
        <v>123</v>
      </c>
      <c r="G107" s="675" t="s">
        <v>16223</v>
      </c>
      <c r="H107" s="675" t="s">
        <v>37612</v>
      </c>
      <c r="I107" s="676">
        <v>0.125</v>
      </c>
      <c r="J107" s="675" t="s">
        <v>27</v>
      </c>
      <c r="K107" s="675" t="s">
        <v>105</v>
      </c>
      <c r="L107" s="675" t="s">
        <v>106</v>
      </c>
      <c r="M107" s="675" t="s">
        <v>491</v>
      </c>
      <c r="N107" s="23"/>
      <c r="O107" s="23"/>
      <c r="P107" s="23"/>
      <c r="Q107" s="23"/>
      <c r="R107" s="23"/>
      <c r="S107" s="29">
        <v>34700</v>
      </c>
      <c r="T107" s="31"/>
      <c r="U107" s="31"/>
      <c r="V107" s="31"/>
      <c r="W107" s="31"/>
      <c r="X107" s="31"/>
      <c r="Y107" s="31"/>
      <c r="Z107" s="31"/>
      <c r="AA107" s="31"/>
      <c r="AB107" s="38"/>
      <c r="AC107" s="31"/>
      <c r="AD107" s="31"/>
      <c r="AE107" s="31"/>
      <c r="AF107" s="31"/>
      <c r="AG107" s="31"/>
      <c r="AH107" s="31"/>
      <c r="AI107" s="31"/>
      <c r="AJ107" s="31"/>
      <c r="AK107" s="31"/>
      <c r="AL107" s="170"/>
      <c r="AM107" s="170"/>
    </row>
    <row r="108" spans="1:39" ht="54" customHeight="1" x14ac:dyDescent="1.3">
      <c r="A108" s="688" t="s">
        <v>42243</v>
      </c>
      <c r="B108" s="689"/>
      <c r="C108" s="689"/>
      <c r="D108" s="689"/>
      <c r="E108" s="689"/>
      <c r="F108" s="689"/>
      <c r="G108" s="689"/>
      <c r="H108" s="689"/>
      <c r="I108" s="689"/>
      <c r="J108" s="689"/>
      <c r="K108" s="689"/>
      <c r="L108" s="689"/>
      <c r="M108" s="690"/>
      <c r="N108" s="23"/>
      <c r="O108" s="23"/>
      <c r="P108" s="23"/>
      <c r="Q108" s="23"/>
      <c r="R108" s="23"/>
      <c r="S108" s="29"/>
      <c r="T108" s="31"/>
      <c r="U108" s="31"/>
      <c r="V108" s="31"/>
      <c r="W108" s="31"/>
      <c r="X108" s="31"/>
      <c r="Y108" s="31"/>
      <c r="Z108" s="31"/>
      <c r="AA108" s="31"/>
      <c r="AB108" s="38"/>
      <c r="AC108" s="31"/>
      <c r="AD108" s="31"/>
      <c r="AE108" s="31"/>
      <c r="AF108" s="31"/>
      <c r="AG108" s="31"/>
      <c r="AH108" s="31"/>
      <c r="AI108" s="31"/>
      <c r="AJ108" s="31"/>
      <c r="AK108" s="31"/>
      <c r="AL108" s="170"/>
      <c r="AM108" s="170"/>
    </row>
    <row r="109" spans="1:39" ht="54" customHeight="1" x14ac:dyDescent="1.3">
      <c r="A109" s="31" t="s">
        <v>13549</v>
      </c>
      <c r="B109" s="31" t="s">
        <v>13550</v>
      </c>
      <c r="C109" s="31" t="s">
        <v>13551</v>
      </c>
      <c r="D109" s="31" t="s">
        <v>13552</v>
      </c>
      <c r="E109" s="31" t="s">
        <v>101</v>
      </c>
      <c r="F109" s="31" t="s">
        <v>102</v>
      </c>
      <c r="G109" s="31" t="s">
        <v>16267</v>
      </c>
      <c r="H109" s="31" t="s">
        <v>33669</v>
      </c>
      <c r="I109" s="38">
        <v>0.27083333333333331</v>
      </c>
      <c r="J109" s="31" t="s">
        <v>27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23"/>
      <c r="R109" s="23"/>
      <c r="S109" s="29">
        <v>25200</v>
      </c>
      <c r="T109" s="31"/>
      <c r="U109" s="31"/>
      <c r="V109" s="31"/>
      <c r="W109" s="31"/>
      <c r="X109" s="31"/>
      <c r="Y109" s="31"/>
      <c r="Z109" s="31"/>
      <c r="AA109" s="31"/>
      <c r="AB109" s="38"/>
      <c r="AC109" s="31"/>
      <c r="AD109" s="31"/>
      <c r="AE109" s="31"/>
      <c r="AF109" s="31"/>
      <c r="AG109" s="31"/>
      <c r="AH109" s="31"/>
      <c r="AI109" s="31"/>
      <c r="AJ109" s="31"/>
      <c r="AK109" s="31"/>
      <c r="AL109" s="170"/>
      <c r="AM109" s="170"/>
    </row>
    <row r="110" spans="1:39" ht="54" customHeight="1" x14ac:dyDescent="1.3">
      <c r="A110" s="31" t="s">
        <v>41890</v>
      </c>
      <c r="B110" s="31" t="s">
        <v>41891</v>
      </c>
      <c r="C110" s="31" t="s">
        <v>41892</v>
      </c>
      <c r="D110" s="31" t="s">
        <v>41893</v>
      </c>
      <c r="E110" s="31" t="s">
        <v>101</v>
      </c>
      <c r="F110" s="31" t="s">
        <v>102</v>
      </c>
      <c r="G110" s="31" t="s">
        <v>16267</v>
      </c>
      <c r="H110" s="31" t="s">
        <v>33669</v>
      </c>
      <c r="I110" s="38">
        <v>0.27083333333333331</v>
      </c>
      <c r="J110" s="31" t="s">
        <v>27</v>
      </c>
      <c r="K110" s="31" t="s">
        <v>105</v>
      </c>
      <c r="L110" s="31" t="s">
        <v>125</v>
      </c>
      <c r="M110" s="31" t="s">
        <v>107</v>
      </c>
      <c r="N110" s="23"/>
      <c r="O110" s="23"/>
      <c r="P110" s="23"/>
      <c r="Q110" s="23"/>
      <c r="R110" s="23"/>
      <c r="S110" s="29">
        <v>25200</v>
      </c>
      <c r="T110" s="31"/>
      <c r="U110" s="31"/>
      <c r="V110" s="31"/>
      <c r="W110" s="31"/>
      <c r="X110" s="31"/>
      <c r="Y110" s="31"/>
      <c r="Z110" s="31"/>
      <c r="AA110" s="31"/>
      <c r="AB110" s="38"/>
      <c r="AC110" s="31"/>
      <c r="AD110" s="31"/>
      <c r="AE110" s="31"/>
      <c r="AF110" s="31"/>
      <c r="AG110" s="31"/>
      <c r="AH110" s="31"/>
      <c r="AI110" s="31"/>
      <c r="AJ110" s="31"/>
      <c r="AK110" s="31"/>
      <c r="AL110" s="170"/>
      <c r="AM110" s="170"/>
    </row>
    <row r="111" spans="1:39" ht="54" customHeight="1" x14ac:dyDescent="1.3">
      <c r="A111" s="31" t="s">
        <v>41894</v>
      </c>
      <c r="B111" s="31" t="s">
        <v>2188</v>
      </c>
      <c r="C111" s="31" t="s">
        <v>41895</v>
      </c>
      <c r="D111" s="31" t="s">
        <v>41896</v>
      </c>
      <c r="E111" s="31" t="s">
        <v>101</v>
      </c>
      <c r="F111" s="31" t="s">
        <v>102</v>
      </c>
      <c r="G111" s="31" t="s">
        <v>16267</v>
      </c>
      <c r="H111" s="31" t="s">
        <v>33669</v>
      </c>
      <c r="I111" s="38">
        <v>0.27083333333333331</v>
      </c>
      <c r="J111" s="31" t="s">
        <v>27</v>
      </c>
      <c r="K111" s="31" t="s">
        <v>105</v>
      </c>
      <c r="L111" s="31" t="s">
        <v>125</v>
      </c>
      <c r="M111" s="31" t="s">
        <v>107</v>
      </c>
      <c r="N111" s="23"/>
      <c r="O111" s="23"/>
      <c r="P111" s="23"/>
      <c r="Q111" s="23"/>
      <c r="R111" s="23"/>
      <c r="S111" s="29">
        <v>25200</v>
      </c>
      <c r="T111" s="31"/>
      <c r="U111" s="31"/>
      <c r="V111" s="31"/>
      <c r="W111" s="31"/>
      <c r="X111" s="31"/>
      <c r="Y111" s="31"/>
      <c r="Z111" s="31"/>
      <c r="AA111" s="31"/>
      <c r="AB111" s="38"/>
      <c r="AC111" s="31"/>
      <c r="AD111" s="31"/>
      <c r="AE111" s="31"/>
      <c r="AF111" s="31"/>
      <c r="AG111" s="31"/>
      <c r="AH111" s="31"/>
      <c r="AI111" s="31"/>
      <c r="AJ111" s="31"/>
      <c r="AK111" s="31"/>
      <c r="AL111" s="170"/>
      <c r="AM111" s="170"/>
    </row>
    <row r="112" spans="1:39" ht="54" customHeight="1" x14ac:dyDescent="1.3">
      <c r="A112" s="31" t="s">
        <v>41897</v>
      </c>
      <c r="B112" s="31" t="s">
        <v>41898</v>
      </c>
      <c r="C112" s="31" t="s">
        <v>41899</v>
      </c>
      <c r="D112" s="31" t="s">
        <v>41900</v>
      </c>
      <c r="E112" s="31" t="s">
        <v>101</v>
      </c>
      <c r="F112" s="31" t="s">
        <v>102</v>
      </c>
      <c r="G112" s="31" t="s">
        <v>16267</v>
      </c>
      <c r="H112" s="31" t="s">
        <v>39091</v>
      </c>
      <c r="I112" s="38">
        <v>0.27083333333333331</v>
      </c>
      <c r="J112" s="31" t="s">
        <v>27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23"/>
      <c r="R112" s="23"/>
      <c r="S112" s="29">
        <v>25200</v>
      </c>
      <c r="T112" s="31"/>
      <c r="U112" s="31"/>
      <c r="V112" s="31"/>
      <c r="W112" s="31"/>
      <c r="X112" s="31"/>
      <c r="Y112" s="31"/>
      <c r="Z112" s="31"/>
      <c r="AA112" s="31"/>
      <c r="AB112" s="38"/>
      <c r="AC112" s="31"/>
      <c r="AD112" s="31"/>
      <c r="AE112" s="31"/>
      <c r="AF112" s="31"/>
      <c r="AG112" s="31"/>
      <c r="AH112" s="31"/>
      <c r="AI112" s="31"/>
      <c r="AJ112" s="31"/>
      <c r="AK112" s="31"/>
      <c r="AL112" s="170"/>
      <c r="AM112" s="170"/>
    </row>
    <row r="113" spans="1:58" ht="54" customHeight="1" x14ac:dyDescent="1.3">
      <c r="A113" s="31" t="s">
        <v>41901</v>
      </c>
      <c r="B113" s="31" t="s">
        <v>41902</v>
      </c>
      <c r="C113" s="31" t="s">
        <v>41903</v>
      </c>
      <c r="D113" s="31" t="s">
        <v>41904</v>
      </c>
      <c r="E113" s="31" t="s">
        <v>101</v>
      </c>
      <c r="F113" s="31" t="s">
        <v>102</v>
      </c>
      <c r="G113" s="31" t="s">
        <v>16267</v>
      </c>
      <c r="H113" s="31" t="s">
        <v>33669</v>
      </c>
      <c r="I113" s="38">
        <v>0.27083333333333331</v>
      </c>
      <c r="J113" s="31" t="s">
        <v>27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23"/>
      <c r="R113" s="23"/>
      <c r="S113" s="29">
        <v>25200</v>
      </c>
      <c r="T113" s="31"/>
      <c r="U113" s="31"/>
      <c r="V113" s="31"/>
      <c r="W113" s="31"/>
      <c r="X113" s="31"/>
      <c r="Y113" s="31"/>
      <c r="Z113" s="31"/>
      <c r="AA113" s="31"/>
      <c r="AB113" s="38"/>
      <c r="AC113" s="31"/>
      <c r="AD113" s="31"/>
      <c r="AE113" s="31"/>
      <c r="AF113" s="31"/>
      <c r="AG113" s="31"/>
      <c r="AH113" s="31"/>
      <c r="AI113" s="31"/>
      <c r="AJ113" s="31"/>
      <c r="AK113" s="31"/>
      <c r="AL113" s="170"/>
      <c r="AM113" s="170"/>
    </row>
    <row r="114" spans="1:58" ht="54" customHeight="1" x14ac:dyDescent="1.3">
      <c r="A114" s="31" t="s">
        <v>41905</v>
      </c>
      <c r="B114" s="31" t="s">
        <v>9130</v>
      </c>
      <c r="C114" s="31" t="s">
        <v>41906</v>
      </c>
      <c r="D114" s="31" t="s">
        <v>41907</v>
      </c>
      <c r="E114" s="31" t="s">
        <v>101</v>
      </c>
      <c r="F114" s="31" t="s">
        <v>102</v>
      </c>
      <c r="G114" s="31" t="s">
        <v>16236</v>
      </c>
      <c r="H114" s="31" t="s">
        <v>29943</v>
      </c>
      <c r="I114" s="38">
        <v>0.52083333333333337</v>
      </c>
      <c r="J114" s="31" t="s">
        <v>27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23"/>
      <c r="R114" s="23"/>
      <c r="S114" s="29">
        <v>25200</v>
      </c>
      <c r="T114" s="31"/>
      <c r="U114" s="31"/>
      <c r="V114" s="31"/>
      <c r="W114" s="31"/>
      <c r="X114" s="31"/>
      <c r="Y114" s="31"/>
      <c r="Z114" s="31"/>
      <c r="AA114" s="31"/>
      <c r="AB114" s="38"/>
      <c r="AC114" s="31"/>
      <c r="AD114" s="31"/>
      <c r="AE114" s="31"/>
      <c r="AF114" s="31"/>
      <c r="AG114" s="31"/>
      <c r="AH114" s="31"/>
      <c r="AI114" s="31"/>
      <c r="AJ114" s="31"/>
      <c r="AK114" s="31"/>
      <c r="AL114" s="170"/>
      <c r="AM114" s="170"/>
    </row>
    <row r="115" spans="1:58" ht="54" customHeight="1" x14ac:dyDescent="1.3">
      <c r="A115" s="31" t="s">
        <v>41908</v>
      </c>
      <c r="B115" s="31" t="s">
        <v>41909</v>
      </c>
      <c r="C115" s="31" t="s">
        <v>41910</v>
      </c>
      <c r="D115" s="31" t="s">
        <v>41911</v>
      </c>
      <c r="E115" s="31" t="s">
        <v>101</v>
      </c>
      <c r="F115" s="31" t="s">
        <v>102</v>
      </c>
      <c r="G115" s="31" t="s">
        <v>16236</v>
      </c>
      <c r="H115" s="31" t="s">
        <v>29943</v>
      </c>
      <c r="I115" s="38">
        <v>0.52083333333333337</v>
      </c>
      <c r="J115" s="31" t="s">
        <v>27</v>
      </c>
      <c r="K115" s="31" t="s">
        <v>105</v>
      </c>
      <c r="L115" s="31" t="s">
        <v>533</v>
      </c>
      <c r="M115" s="31" t="s">
        <v>107</v>
      </c>
      <c r="N115" s="23"/>
      <c r="O115" s="23"/>
      <c r="P115" s="23"/>
      <c r="Q115" s="23"/>
      <c r="R115" s="23"/>
      <c r="S115" s="29">
        <v>25200</v>
      </c>
      <c r="T115" s="31"/>
      <c r="U115" s="31"/>
      <c r="V115" s="31"/>
      <c r="W115" s="31"/>
      <c r="X115" s="31"/>
      <c r="Y115" s="31"/>
      <c r="Z115" s="31"/>
      <c r="AA115" s="31"/>
      <c r="AB115" s="38"/>
      <c r="AC115" s="31"/>
      <c r="AD115" s="31"/>
      <c r="AE115" s="31"/>
      <c r="AF115" s="31"/>
      <c r="AG115" s="31"/>
      <c r="AH115" s="31"/>
      <c r="AI115" s="31"/>
      <c r="AJ115" s="31"/>
      <c r="AK115" s="31"/>
      <c r="AL115" s="170"/>
      <c r="AM115" s="170"/>
    </row>
    <row r="116" spans="1:58" ht="54" customHeight="1" x14ac:dyDescent="1.3">
      <c r="A116" s="31" t="s">
        <v>41912</v>
      </c>
      <c r="B116" s="31" t="s">
        <v>6042</v>
      </c>
      <c r="C116" s="31" t="s">
        <v>41913</v>
      </c>
      <c r="D116" s="31" t="s">
        <v>41914</v>
      </c>
      <c r="E116" s="31" t="s">
        <v>101</v>
      </c>
      <c r="F116" s="31" t="s">
        <v>102</v>
      </c>
      <c r="G116" s="31" t="s">
        <v>16267</v>
      </c>
      <c r="H116" s="31" t="s">
        <v>33669</v>
      </c>
      <c r="I116" s="38">
        <v>0.27083333333333331</v>
      </c>
      <c r="J116" s="31" t="s">
        <v>27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3"/>
      <c r="R116" s="23"/>
      <c r="S116" s="29">
        <v>25200</v>
      </c>
      <c r="T116" s="31"/>
      <c r="U116" s="31"/>
      <c r="V116" s="31"/>
      <c r="W116" s="31"/>
      <c r="X116" s="31"/>
      <c r="Y116" s="31"/>
      <c r="Z116" s="31"/>
      <c r="AA116" s="31"/>
      <c r="AB116" s="38"/>
      <c r="AC116" s="31"/>
      <c r="AD116" s="31"/>
      <c r="AE116" s="31"/>
      <c r="AF116" s="31"/>
      <c r="AG116" s="31"/>
      <c r="AH116" s="31"/>
      <c r="AI116" s="31"/>
      <c r="AJ116" s="31"/>
      <c r="AK116" s="31"/>
      <c r="AL116" s="170"/>
      <c r="AM116" s="170"/>
    </row>
    <row r="117" spans="1:58" ht="54" customHeight="1" x14ac:dyDescent="1.3">
      <c r="A117" s="31" t="s">
        <v>41915</v>
      </c>
      <c r="B117" s="31" t="s">
        <v>6473</v>
      </c>
      <c r="C117" s="31" t="s">
        <v>41916</v>
      </c>
      <c r="D117" s="31" t="s">
        <v>41917</v>
      </c>
      <c r="E117" s="31" t="s">
        <v>101</v>
      </c>
      <c r="F117" s="31" t="s">
        <v>102</v>
      </c>
      <c r="G117" s="31" t="s">
        <v>16236</v>
      </c>
      <c r="H117" s="31" t="s">
        <v>29943</v>
      </c>
      <c r="I117" s="38">
        <v>0.52083333333333337</v>
      </c>
      <c r="J117" s="31" t="s">
        <v>27</v>
      </c>
      <c r="K117" s="31" t="s">
        <v>105</v>
      </c>
      <c r="L117" s="31" t="s">
        <v>125</v>
      </c>
      <c r="M117" s="31" t="s">
        <v>107</v>
      </c>
      <c r="N117" s="23"/>
      <c r="O117" s="23"/>
      <c r="P117" s="23"/>
      <c r="Q117" s="23"/>
      <c r="R117" s="23"/>
      <c r="S117" s="29">
        <v>25200</v>
      </c>
      <c r="T117" s="31"/>
      <c r="U117" s="31"/>
      <c r="V117" s="31"/>
      <c r="W117" s="31"/>
      <c r="X117" s="31"/>
      <c r="Y117" s="31"/>
      <c r="Z117" s="31"/>
      <c r="AA117" s="31"/>
      <c r="AB117" s="38"/>
      <c r="AC117" s="31"/>
      <c r="AD117" s="31"/>
      <c r="AE117" s="31"/>
      <c r="AF117" s="31"/>
      <c r="AG117" s="31"/>
      <c r="AH117" s="31"/>
      <c r="AI117" s="31"/>
      <c r="AJ117" s="31"/>
      <c r="AK117" s="31"/>
      <c r="AL117" s="170"/>
      <c r="AM117" s="170"/>
    </row>
    <row r="118" spans="1:58" ht="54" customHeight="1" x14ac:dyDescent="1.3">
      <c r="A118" s="31" t="s">
        <v>41918</v>
      </c>
      <c r="B118" s="31" t="s">
        <v>41919</v>
      </c>
      <c r="C118" s="31" t="s">
        <v>41920</v>
      </c>
      <c r="D118" s="31" t="s">
        <v>41921</v>
      </c>
      <c r="E118" s="31" t="s">
        <v>101</v>
      </c>
      <c r="F118" s="31" t="s">
        <v>102</v>
      </c>
      <c r="G118" s="31" t="s">
        <v>16267</v>
      </c>
      <c r="H118" s="31" t="s">
        <v>39091</v>
      </c>
      <c r="I118" s="38">
        <v>0.27083333333333331</v>
      </c>
      <c r="J118" s="31" t="s">
        <v>27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23"/>
      <c r="R118" s="23"/>
      <c r="S118" s="29">
        <v>25200</v>
      </c>
      <c r="T118" s="31"/>
      <c r="U118" s="31"/>
      <c r="V118" s="31"/>
      <c r="W118" s="31"/>
      <c r="X118" s="31"/>
      <c r="Y118" s="31"/>
      <c r="Z118" s="31"/>
      <c r="AA118" s="31"/>
      <c r="AB118" s="38"/>
      <c r="AC118" s="31"/>
      <c r="AD118" s="31"/>
      <c r="AE118" s="31"/>
      <c r="AF118" s="31"/>
      <c r="AG118" s="31"/>
      <c r="AH118" s="31"/>
      <c r="AI118" s="31"/>
      <c r="AJ118" s="31"/>
      <c r="AK118" s="31"/>
      <c r="AL118" s="170"/>
      <c r="AM118" s="170"/>
    </row>
    <row r="119" spans="1:58" ht="54" customHeight="1" x14ac:dyDescent="1.3">
      <c r="A119" s="31" t="s">
        <v>41922</v>
      </c>
      <c r="B119" s="31" t="s">
        <v>41923</v>
      </c>
      <c r="C119" s="31" t="s">
        <v>41924</v>
      </c>
      <c r="D119" s="31" t="s">
        <v>41925</v>
      </c>
      <c r="E119" s="31" t="s">
        <v>101</v>
      </c>
      <c r="F119" s="31" t="s">
        <v>102</v>
      </c>
      <c r="G119" s="31" t="s">
        <v>16267</v>
      </c>
      <c r="H119" s="31" t="s">
        <v>39091</v>
      </c>
      <c r="I119" s="38">
        <v>0.27083333333333331</v>
      </c>
      <c r="J119" s="31" t="s">
        <v>27</v>
      </c>
      <c r="K119" s="31" t="s">
        <v>105</v>
      </c>
      <c r="L119" s="31" t="s">
        <v>125</v>
      </c>
      <c r="M119" s="31" t="s">
        <v>107</v>
      </c>
      <c r="N119" s="23"/>
      <c r="O119" s="23"/>
      <c r="P119" s="23"/>
      <c r="Q119" s="23"/>
      <c r="R119" s="23"/>
      <c r="S119" s="29">
        <v>25200</v>
      </c>
      <c r="T119" s="31"/>
      <c r="U119" s="31"/>
      <c r="V119" s="31"/>
      <c r="W119" s="31"/>
      <c r="X119" s="31"/>
      <c r="Y119" s="31"/>
      <c r="Z119" s="31"/>
      <c r="AA119" s="31"/>
      <c r="AB119" s="38"/>
      <c r="AC119" s="31"/>
      <c r="AD119" s="31"/>
      <c r="AE119" s="31"/>
      <c r="AF119" s="31"/>
      <c r="AG119" s="31"/>
      <c r="AH119" s="31"/>
      <c r="AI119" s="31"/>
      <c r="AJ119" s="31"/>
      <c r="AK119" s="31"/>
      <c r="AL119" s="170"/>
      <c r="AM119" s="170"/>
    </row>
    <row r="120" spans="1:58" ht="54" customHeight="1" x14ac:dyDescent="1.3">
      <c r="A120" s="31" t="s">
        <v>41926</v>
      </c>
      <c r="B120" s="31" t="s">
        <v>41927</v>
      </c>
      <c r="C120" s="31" t="s">
        <v>41928</v>
      </c>
      <c r="D120" s="31" t="s">
        <v>41929</v>
      </c>
      <c r="E120" s="31" t="s">
        <v>101</v>
      </c>
      <c r="F120" s="31" t="s">
        <v>102</v>
      </c>
      <c r="G120" s="31" t="s">
        <v>25542</v>
      </c>
      <c r="H120" s="31" t="s">
        <v>39273</v>
      </c>
      <c r="I120" s="38">
        <v>0.86111111111111116</v>
      </c>
      <c r="J120" s="31" t="s">
        <v>27</v>
      </c>
      <c r="K120" s="31" t="s">
        <v>105</v>
      </c>
      <c r="L120" s="31" t="s">
        <v>125</v>
      </c>
      <c r="M120" s="31" t="s">
        <v>107</v>
      </c>
      <c r="N120" s="23"/>
      <c r="O120" s="23"/>
      <c r="P120" s="23"/>
      <c r="Q120" s="23"/>
      <c r="R120" s="23"/>
      <c r="S120" s="29">
        <v>25200</v>
      </c>
      <c r="T120" s="31"/>
      <c r="U120" s="31"/>
      <c r="V120" s="31"/>
      <c r="W120" s="31"/>
      <c r="X120" s="31"/>
      <c r="Y120" s="31"/>
      <c r="Z120" s="31"/>
      <c r="AA120" s="31"/>
      <c r="AB120" s="38"/>
      <c r="AC120" s="31"/>
      <c r="AD120" s="31"/>
      <c r="AE120" s="31"/>
      <c r="AF120" s="31"/>
      <c r="AG120" s="31"/>
      <c r="AH120" s="31"/>
      <c r="AI120" s="31"/>
      <c r="AJ120" s="31"/>
      <c r="AK120" s="31"/>
      <c r="AL120" s="170"/>
      <c r="AM120" s="170"/>
    </row>
    <row r="121" spans="1:58" ht="54" customHeight="1" x14ac:dyDescent="1.05">
      <c r="A121" s="31" t="s">
        <v>41930</v>
      </c>
      <c r="B121" s="31" t="s">
        <v>41931</v>
      </c>
      <c r="C121" s="31" t="s">
        <v>41932</v>
      </c>
      <c r="D121" s="31" t="s">
        <v>41933</v>
      </c>
      <c r="E121" s="31" t="s">
        <v>101</v>
      </c>
      <c r="F121" s="31" t="s">
        <v>102</v>
      </c>
      <c r="G121" s="31" t="s">
        <v>25542</v>
      </c>
      <c r="H121" s="31" t="s">
        <v>39273</v>
      </c>
      <c r="I121" s="38">
        <v>0.86111111111111116</v>
      </c>
      <c r="J121" s="31" t="s">
        <v>27</v>
      </c>
      <c r="K121" s="31" t="s">
        <v>105</v>
      </c>
      <c r="L121" s="31" t="s">
        <v>106</v>
      </c>
      <c r="M121" s="31" t="s">
        <v>107</v>
      </c>
      <c r="N121" s="23"/>
      <c r="O121" s="23"/>
      <c r="P121" s="23"/>
      <c r="Q121" s="23"/>
      <c r="R121" s="23"/>
      <c r="S121" s="29">
        <v>25200</v>
      </c>
      <c r="T121" s="31"/>
      <c r="U121" s="31"/>
      <c r="V121" s="31"/>
      <c r="W121" s="31"/>
      <c r="X121" s="31"/>
      <c r="Y121" s="31"/>
      <c r="Z121" s="31"/>
      <c r="AA121" s="31"/>
      <c r="AB121" s="38"/>
      <c r="AC121" s="31"/>
      <c r="AD121" s="31"/>
      <c r="AE121" s="31"/>
      <c r="AF121" s="31"/>
      <c r="AG121" s="23"/>
      <c r="AH121" s="23"/>
      <c r="AI121" s="23"/>
      <c r="AJ121" s="23"/>
      <c r="AK121" s="23"/>
      <c r="AL121" s="29"/>
      <c r="AM121" s="29"/>
    </row>
    <row r="122" spans="1:58" ht="54" customHeight="1" x14ac:dyDescent="1.3">
      <c r="A122" s="693" t="s">
        <v>42252</v>
      </c>
      <c r="B122" s="694"/>
      <c r="C122" s="694"/>
      <c r="D122" s="694"/>
      <c r="E122" s="694"/>
      <c r="F122" s="694"/>
      <c r="G122" s="694"/>
      <c r="H122" s="694"/>
      <c r="I122" s="694"/>
      <c r="J122" s="694"/>
      <c r="K122" s="694"/>
      <c r="L122" s="694"/>
      <c r="M122" s="695"/>
      <c r="N122" s="31"/>
      <c r="O122" s="31"/>
      <c r="P122" s="31"/>
      <c r="Q122" s="31"/>
      <c r="R122" s="31"/>
      <c r="S122" s="170"/>
      <c r="T122" s="170">
        <v>60000</v>
      </c>
    </row>
    <row r="123" spans="1:58" ht="54" customHeight="1" x14ac:dyDescent="1.3">
      <c r="A123" s="679" t="s">
        <v>42589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1"/>
      <c r="N123" s="23"/>
      <c r="O123" s="23"/>
      <c r="P123" s="23"/>
      <c r="Q123" s="23"/>
      <c r="R123" s="23"/>
      <c r="S123" s="29"/>
      <c r="T123" s="31"/>
      <c r="U123" s="31"/>
      <c r="V123" s="31"/>
      <c r="W123" s="31"/>
      <c r="X123" s="31"/>
      <c r="Y123" s="31"/>
      <c r="Z123" s="31"/>
      <c r="AA123" s="31"/>
      <c r="AB123" s="38"/>
      <c r="AC123" s="31"/>
      <c r="AD123" s="31"/>
      <c r="AE123" s="31"/>
      <c r="AF123" s="31"/>
      <c r="AG123" s="23"/>
      <c r="AH123" s="23"/>
      <c r="AI123" s="23"/>
      <c r="AJ123" s="23"/>
      <c r="AK123" s="23"/>
      <c r="AL123" s="29"/>
      <c r="AM123" s="31"/>
      <c r="AN123" s="166"/>
      <c r="AO123" s="166"/>
      <c r="AP123" s="166"/>
      <c r="AQ123" s="166"/>
      <c r="AR123" s="166"/>
      <c r="AS123" s="166"/>
      <c r="AT123" s="166"/>
      <c r="AU123" s="260"/>
      <c r="AV123" s="166"/>
      <c r="AW123" s="166"/>
      <c r="AX123" s="166"/>
      <c r="AY123" s="166"/>
      <c r="BE123" s="119"/>
      <c r="BF123" s="119"/>
    </row>
    <row r="124" spans="1:58" ht="54" customHeight="1" x14ac:dyDescent="1.05">
      <c r="A124" s="31" t="s">
        <v>42429</v>
      </c>
      <c r="B124" s="31" t="s">
        <v>42430</v>
      </c>
      <c r="C124" s="31" t="s">
        <v>42431</v>
      </c>
      <c r="D124" s="31" t="s">
        <v>42432</v>
      </c>
      <c r="E124" s="31" t="s">
        <v>101</v>
      </c>
      <c r="F124" s="31" t="s">
        <v>123</v>
      </c>
      <c r="G124" s="31" t="s">
        <v>16223</v>
      </c>
      <c r="H124" s="31" t="s">
        <v>17484</v>
      </c>
      <c r="I124" s="38">
        <v>0.32291666666666669</v>
      </c>
      <c r="J124" s="31" t="s">
        <v>27</v>
      </c>
      <c r="K124" s="31" t="s">
        <v>105</v>
      </c>
      <c r="L124" s="31" t="s">
        <v>106</v>
      </c>
      <c r="M124" s="31" t="s">
        <v>107</v>
      </c>
      <c r="N124" s="23"/>
      <c r="O124" s="23"/>
      <c r="P124" s="23"/>
      <c r="Q124" s="23"/>
      <c r="R124" s="23"/>
      <c r="S124" s="29">
        <v>25200</v>
      </c>
      <c r="T124" s="31"/>
      <c r="U124" s="31"/>
      <c r="V124" s="31"/>
      <c r="W124" s="31"/>
      <c r="X124" s="31"/>
      <c r="Y124" s="31"/>
      <c r="Z124" s="31"/>
      <c r="AA124" s="31"/>
      <c r="AB124" s="38"/>
      <c r="AC124" s="31"/>
      <c r="AD124" s="31"/>
      <c r="AE124" s="31"/>
      <c r="AF124" s="31"/>
      <c r="AG124" s="23"/>
      <c r="AH124" s="23"/>
      <c r="AI124" s="23"/>
      <c r="AJ124" s="23"/>
      <c r="AK124" s="23"/>
      <c r="AL124" s="29"/>
      <c r="AM124" s="31"/>
      <c r="AN124" s="166"/>
      <c r="AO124" s="166"/>
      <c r="AP124" s="166"/>
      <c r="AQ124" s="166"/>
      <c r="AR124" s="166"/>
      <c r="AS124" s="166"/>
      <c r="AT124" s="166"/>
      <c r="AU124" s="260"/>
      <c r="AV124" s="166"/>
      <c r="AW124" s="166"/>
      <c r="AX124" s="166"/>
      <c r="AY124" s="166"/>
      <c r="BE124" s="119"/>
      <c r="BF124" s="119"/>
    </row>
    <row r="125" spans="1:58" ht="54" customHeight="1" x14ac:dyDescent="1.05">
      <c r="A125" s="31" t="s">
        <v>42433</v>
      </c>
      <c r="B125" s="31" t="s">
        <v>42434</v>
      </c>
      <c r="C125" s="31" t="s">
        <v>42435</v>
      </c>
      <c r="D125" s="31" t="s">
        <v>42436</v>
      </c>
      <c r="E125" s="31" t="s">
        <v>101</v>
      </c>
      <c r="F125" s="31" t="s">
        <v>102</v>
      </c>
      <c r="G125" s="31" t="s">
        <v>16267</v>
      </c>
      <c r="H125" s="31" t="s">
        <v>39091</v>
      </c>
      <c r="I125" s="38">
        <v>0.27083333333333331</v>
      </c>
      <c r="J125" s="31" t="s">
        <v>27</v>
      </c>
      <c r="K125" s="31" t="s">
        <v>105</v>
      </c>
      <c r="L125" s="31" t="s">
        <v>106</v>
      </c>
      <c r="M125" s="31" t="s">
        <v>107</v>
      </c>
      <c r="N125" s="23"/>
      <c r="O125" s="23"/>
      <c r="P125" s="23"/>
      <c r="Q125" s="23"/>
      <c r="R125" s="23"/>
      <c r="S125" s="29">
        <v>25200</v>
      </c>
      <c r="T125" s="31"/>
      <c r="U125" s="31"/>
      <c r="V125" s="31"/>
      <c r="W125" s="31"/>
      <c r="X125" s="31"/>
      <c r="Y125" s="31"/>
      <c r="Z125" s="31"/>
      <c r="AA125" s="31"/>
      <c r="AB125" s="38"/>
      <c r="AC125" s="31"/>
      <c r="AD125" s="31"/>
      <c r="AE125" s="31"/>
      <c r="AF125" s="31"/>
      <c r="AG125" s="23"/>
      <c r="AH125" s="23"/>
      <c r="AI125" s="23"/>
      <c r="AJ125" s="23"/>
      <c r="AK125" s="23"/>
      <c r="AL125" s="29"/>
      <c r="AM125" s="31"/>
      <c r="AN125" s="166"/>
      <c r="AO125" s="166"/>
      <c r="AP125" s="166"/>
      <c r="AQ125" s="166"/>
      <c r="AR125" s="166"/>
      <c r="AS125" s="166"/>
      <c r="AT125" s="166"/>
      <c r="AU125" s="260"/>
      <c r="AV125" s="166"/>
      <c r="AW125" s="166"/>
      <c r="AX125" s="166"/>
      <c r="AY125" s="166"/>
      <c r="BE125" s="119"/>
      <c r="BF125" s="119"/>
    </row>
    <row r="126" spans="1:58" ht="54" customHeight="1" x14ac:dyDescent="1.05">
      <c r="A126" s="31" t="s">
        <v>42437</v>
      </c>
      <c r="B126" s="31" t="s">
        <v>42438</v>
      </c>
      <c r="C126" s="31" t="s">
        <v>42439</v>
      </c>
      <c r="D126" s="31" t="s">
        <v>42440</v>
      </c>
      <c r="E126" s="31" t="s">
        <v>101</v>
      </c>
      <c r="F126" s="31" t="s">
        <v>102</v>
      </c>
      <c r="G126" s="31" t="s">
        <v>16267</v>
      </c>
      <c r="H126" s="31" t="s">
        <v>40261</v>
      </c>
      <c r="I126" s="38">
        <v>0.27083333333333331</v>
      </c>
      <c r="J126" s="31" t="s">
        <v>27</v>
      </c>
      <c r="K126" s="31" t="s">
        <v>105</v>
      </c>
      <c r="L126" s="31" t="s">
        <v>106</v>
      </c>
      <c r="M126" s="31" t="s">
        <v>491</v>
      </c>
      <c r="N126" s="23"/>
      <c r="O126" s="23"/>
      <c r="P126" s="23"/>
      <c r="Q126" s="23"/>
      <c r="R126" s="23"/>
      <c r="S126" s="29">
        <v>27200</v>
      </c>
      <c r="T126" s="31"/>
      <c r="U126" s="31"/>
      <c r="V126" s="31"/>
      <c r="W126" s="31"/>
      <c r="X126" s="31"/>
      <c r="Y126" s="31"/>
      <c r="Z126" s="31"/>
      <c r="AA126" s="31"/>
      <c r="AB126" s="38"/>
      <c r="AC126" s="31"/>
      <c r="AD126" s="31"/>
      <c r="AE126" s="31"/>
      <c r="AF126" s="31"/>
      <c r="AG126" s="23"/>
      <c r="AH126" s="23"/>
      <c r="AI126" s="23"/>
      <c r="AJ126" s="23"/>
      <c r="AK126" s="23"/>
      <c r="AL126" s="29"/>
      <c r="AM126" s="31"/>
      <c r="AN126" s="166"/>
      <c r="AO126" s="166"/>
      <c r="AP126" s="166"/>
      <c r="AQ126" s="166"/>
      <c r="AR126" s="166"/>
      <c r="AS126" s="166"/>
      <c r="AT126" s="166"/>
      <c r="AU126" s="260"/>
      <c r="AV126" s="166"/>
      <c r="AW126" s="166"/>
      <c r="AX126" s="166"/>
      <c r="AY126" s="166"/>
      <c r="BE126" s="119"/>
      <c r="BF126" s="119"/>
    </row>
    <row r="127" spans="1:58" ht="54" customHeight="1" x14ac:dyDescent="1.05">
      <c r="A127" s="31"/>
      <c r="B127" s="31"/>
      <c r="C127" s="31"/>
      <c r="D127" s="31"/>
      <c r="E127" s="31"/>
      <c r="F127" s="31"/>
      <c r="G127" s="31"/>
      <c r="H127" s="31"/>
      <c r="I127" s="38"/>
      <c r="J127" s="31"/>
      <c r="K127" s="31"/>
      <c r="L127" s="31"/>
      <c r="M127" s="31"/>
      <c r="N127" s="23"/>
      <c r="O127" s="23"/>
      <c r="P127" s="23"/>
      <c r="Q127" s="23"/>
      <c r="R127" s="23"/>
      <c r="S127" s="29"/>
      <c r="T127" s="31"/>
      <c r="U127" s="166"/>
      <c r="V127" s="166"/>
      <c r="W127" s="166"/>
      <c r="X127" s="166"/>
      <c r="Y127" s="166"/>
      <c r="Z127" s="166"/>
      <c r="AA127" s="166"/>
      <c r="AB127" s="260"/>
      <c r="AC127" s="166"/>
      <c r="AD127" s="166"/>
      <c r="AE127" s="166"/>
      <c r="AF127" s="166"/>
      <c r="AL127" s="119"/>
      <c r="AM127" s="119"/>
    </row>
    <row r="128" spans="1:58" ht="54" customHeight="1" x14ac:dyDescent="1.05">
      <c r="A128" s="31"/>
      <c r="B128" s="31"/>
      <c r="C128" s="31"/>
      <c r="D128" s="31"/>
      <c r="E128" s="31"/>
      <c r="F128" s="31"/>
      <c r="G128" s="31"/>
      <c r="H128" s="31"/>
      <c r="I128" s="38"/>
      <c r="J128" s="31"/>
      <c r="K128" s="31"/>
      <c r="L128" s="31"/>
      <c r="M128" s="31"/>
      <c r="N128" s="23"/>
      <c r="O128" s="23"/>
      <c r="P128" s="23"/>
      <c r="Q128" s="23"/>
      <c r="R128" s="23"/>
      <c r="S128" s="29"/>
      <c r="T128" s="31"/>
      <c r="U128" s="166"/>
      <c r="V128" s="166"/>
      <c r="W128" s="166"/>
      <c r="X128" s="166"/>
      <c r="Y128" s="166"/>
      <c r="Z128" s="166"/>
      <c r="AA128" s="166"/>
      <c r="AB128" s="260"/>
      <c r="AC128" s="166"/>
      <c r="AD128" s="166"/>
      <c r="AE128" s="166"/>
      <c r="AF128" s="166"/>
      <c r="AL128" s="119"/>
      <c r="AM128" s="119"/>
    </row>
    <row r="129" spans="1:39" ht="54" customHeight="1" x14ac:dyDescent="1.05">
      <c r="A129" s="31"/>
      <c r="B129" s="31"/>
      <c r="C129" s="31"/>
      <c r="D129" s="31"/>
      <c r="E129" s="31"/>
      <c r="F129" s="31"/>
      <c r="G129" s="31"/>
      <c r="H129" s="31"/>
      <c r="I129" s="38"/>
      <c r="J129" s="31"/>
      <c r="K129" s="31"/>
      <c r="L129" s="31"/>
      <c r="M129" s="31"/>
      <c r="N129" s="23"/>
      <c r="O129" s="23"/>
      <c r="P129" s="23"/>
      <c r="Q129" s="23"/>
      <c r="R129" s="23"/>
      <c r="S129" s="29"/>
      <c r="T129" s="31"/>
      <c r="U129" s="166"/>
      <c r="V129" s="166"/>
      <c r="W129" s="166"/>
      <c r="X129" s="166"/>
      <c r="Y129" s="166"/>
      <c r="Z129" s="166"/>
      <c r="AA129" s="166"/>
      <c r="AB129" s="260"/>
      <c r="AC129" s="166"/>
      <c r="AD129" s="166"/>
      <c r="AE129" s="166"/>
      <c r="AF129" s="166"/>
      <c r="AL129" s="119"/>
      <c r="AM129" s="119"/>
    </row>
    <row r="130" spans="1:39" ht="54" customHeight="1" x14ac:dyDescent="1.05">
      <c r="A130" s="31"/>
      <c r="B130" s="31"/>
      <c r="C130" s="31"/>
      <c r="D130" s="31"/>
      <c r="E130" s="31"/>
      <c r="F130" s="31"/>
      <c r="G130" s="31"/>
      <c r="H130" s="31"/>
      <c r="I130" s="38"/>
      <c r="J130" s="31"/>
      <c r="K130" s="31"/>
      <c r="L130" s="31"/>
      <c r="M130" s="31"/>
      <c r="N130" s="23"/>
      <c r="O130" s="23"/>
      <c r="P130" s="23"/>
      <c r="Q130" s="23"/>
      <c r="R130" s="23"/>
      <c r="S130" s="29"/>
      <c r="T130" s="31"/>
      <c r="U130" s="166"/>
      <c r="V130" s="166"/>
      <c r="W130" s="166"/>
      <c r="X130" s="166"/>
      <c r="Y130" s="166"/>
      <c r="Z130" s="166"/>
      <c r="AA130" s="166"/>
      <c r="AB130" s="260"/>
      <c r="AC130" s="166"/>
      <c r="AD130" s="166"/>
      <c r="AE130" s="166"/>
      <c r="AF130" s="166"/>
      <c r="AL130" s="119"/>
      <c r="AM130" s="119"/>
    </row>
    <row r="131" spans="1:39" ht="54" customHeight="1" x14ac:dyDescent="1.05">
      <c r="A131" s="31"/>
      <c r="B131" s="31"/>
      <c r="C131" s="31"/>
      <c r="D131" s="31"/>
      <c r="E131" s="31"/>
      <c r="F131" s="31"/>
      <c r="G131" s="31"/>
      <c r="H131" s="31"/>
      <c r="I131" s="38"/>
      <c r="J131" s="31"/>
      <c r="K131" s="31"/>
      <c r="L131" s="31"/>
      <c r="M131" s="31"/>
      <c r="N131" s="23"/>
      <c r="O131" s="23"/>
      <c r="P131" s="23"/>
      <c r="Q131" s="23"/>
      <c r="R131" s="23"/>
      <c r="S131" s="29"/>
      <c r="T131" s="31"/>
      <c r="U131" s="166"/>
      <c r="V131" s="166"/>
      <c r="W131" s="166"/>
      <c r="X131" s="166"/>
      <c r="Y131" s="166"/>
      <c r="Z131" s="166"/>
      <c r="AA131" s="166"/>
      <c r="AB131" s="260"/>
      <c r="AC131" s="166"/>
      <c r="AD131" s="166"/>
      <c r="AE131" s="166"/>
      <c r="AF131" s="166"/>
      <c r="AL131" s="119"/>
      <c r="AM131" s="119"/>
    </row>
    <row r="132" spans="1:39" ht="54" customHeight="1" x14ac:dyDescent="1.05">
      <c r="A132" s="31"/>
      <c r="B132" s="31"/>
      <c r="C132" s="31"/>
      <c r="D132" s="31"/>
      <c r="E132" s="31"/>
      <c r="F132" s="31"/>
      <c r="G132" s="31"/>
      <c r="H132" s="31"/>
      <c r="I132" s="38"/>
      <c r="J132" s="31"/>
      <c r="K132" s="31"/>
      <c r="L132" s="31"/>
      <c r="M132" s="31"/>
      <c r="N132" s="23"/>
      <c r="O132" s="23"/>
      <c r="P132" s="23"/>
      <c r="Q132" s="23"/>
      <c r="R132" s="23"/>
      <c r="S132" s="29"/>
      <c r="T132" s="31"/>
      <c r="U132" s="166"/>
      <c r="V132" s="166"/>
      <c r="W132" s="166"/>
      <c r="X132" s="166"/>
      <c r="Y132" s="166"/>
      <c r="Z132" s="166"/>
      <c r="AA132" s="166"/>
      <c r="AB132" s="260"/>
      <c r="AC132" s="166"/>
      <c r="AD132" s="166"/>
      <c r="AE132" s="166"/>
      <c r="AF132" s="166"/>
      <c r="AL132" s="119"/>
      <c r="AM132" s="119"/>
    </row>
    <row r="133" spans="1:39" ht="50.1" customHeight="1" x14ac:dyDescent="0.7">
      <c r="A133" s="23"/>
      <c r="B133" s="24"/>
      <c r="C133" s="23"/>
      <c r="D133" s="23"/>
      <c r="E133" s="23"/>
      <c r="F133" s="23"/>
      <c r="G133" s="23"/>
      <c r="H133" s="23"/>
      <c r="I133" s="7" t="s">
        <v>14</v>
      </c>
      <c r="J133" s="7">
        <f>SUM(Q:Q)-SUM(R:R)</f>
        <v>0</v>
      </c>
      <c r="K133" s="23"/>
      <c r="L133" s="23"/>
      <c r="M133" s="23"/>
      <c r="N133" s="23"/>
      <c r="O133" s="23"/>
      <c r="P133" s="23"/>
      <c r="Q133" s="23"/>
      <c r="R133" s="23"/>
      <c r="S133" s="29"/>
      <c r="T133" s="29"/>
    </row>
    <row r="134" spans="1:39" ht="50.1" customHeight="1" x14ac:dyDescent="0.7">
      <c r="A134" s="23"/>
      <c r="B134" s="24"/>
      <c r="C134" s="23"/>
      <c r="D134" s="23"/>
      <c r="E134" s="23"/>
      <c r="F134" s="23"/>
      <c r="G134" s="23"/>
      <c r="H134" s="23"/>
      <c r="I134" s="7" t="s">
        <v>15</v>
      </c>
      <c r="J134" s="7">
        <f>SUM(S:S)-SUM(T:T)</f>
        <v>-3710</v>
      </c>
      <c r="K134" s="23"/>
      <c r="L134" s="23"/>
      <c r="M134" s="23"/>
      <c r="N134" s="23"/>
      <c r="O134" s="23"/>
      <c r="P134" s="23"/>
      <c r="Q134" s="23"/>
      <c r="R134" s="23"/>
      <c r="S134" s="29"/>
      <c r="T134" s="29"/>
    </row>
    <row r="135" spans="1:39" ht="50.1" customHeight="1" x14ac:dyDescent="0.7">
      <c r="I135" s="730" t="s">
        <v>91</v>
      </c>
      <c r="J135" s="730"/>
    </row>
    <row r="136" spans="1:39" ht="50.1" customHeight="1" x14ac:dyDescent="0.7">
      <c r="I136" s="731"/>
      <c r="J136" s="731"/>
    </row>
  </sheetData>
  <autoFilter ref="A1:AX1007" xr:uid="{00000000-0001-0000-0000-000000000000}"/>
  <mergeCells count="56">
    <mergeCell ref="I135:J136"/>
    <mergeCell ref="A36:M36"/>
    <mergeCell ref="A38:M38"/>
    <mergeCell ref="A43:M43"/>
    <mergeCell ref="A44:M44"/>
    <mergeCell ref="A52:M52"/>
    <mergeCell ref="A53:M53"/>
    <mergeCell ref="A55:M55"/>
    <mergeCell ref="A56:M56"/>
    <mergeCell ref="A57:M57"/>
    <mergeCell ref="A62:M62"/>
    <mergeCell ref="A63:M63"/>
    <mergeCell ref="A65:M65"/>
    <mergeCell ref="A71:M71"/>
    <mergeCell ref="A67:M67"/>
    <mergeCell ref="A75:M75"/>
    <mergeCell ref="A94:M94"/>
    <mergeCell ref="A88:M88"/>
    <mergeCell ref="A87:M87"/>
    <mergeCell ref="A84:M84"/>
    <mergeCell ref="A73:M73"/>
    <mergeCell ref="A76:M76"/>
    <mergeCell ref="A91:M91"/>
    <mergeCell ref="A93:M93"/>
    <mergeCell ref="A72:M72"/>
    <mergeCell ref="A28:M28"/>
    <mergeCell ref="A30:M30"/>
    <mergeCell ref="A33:M33"/>
    <mergeCell ref="A3:M3"/>
    <mergeCell ref="A5:M5"/>
    <mergeCell ref="A6:Q6"/>
    <mergeCell ref="A19:M19"/>
    <mergeCell ref="A20:M20"/>
    <mergeCell ref="A96:M96"/>
    <mergeCell ref="A104:M104"/>
    <mergeCell ref="A103:M103"/>
    <mergeCell ref="A101:M101"/>
    <mergeCell ref="U8:AG8"/>
    <mergeCell ref="A13:M13"/>
    <mergeCell ref="A11:M11"/>
    <mergeCell ref="A8:M8"/>
    <mergeCell ref="A17:M17"/>
    <mergeCell ref="A34:M34"/>
    <mergeCell ref="A45:M45"/>
    <mergeCell ref="A47:M47"/>
    <mergeCell ref="A66:M66"/>
    <mergeCell ref="A46:M46"/>
    <mergeCell ref="A22:M22"/>
    <mergeCell ref="A26:M26"/>
    <mergeCell ref="A123:M123"/>
    <mergeCell ref="A106:M106"/>
    <mergeCell ref="A105:M105"/>
    <mergeCell ref="A100:M100"/>
    <mergeCell ref="A97:M97"/>
    <mergeCell ref="A122:M122"/>
    <mergeCell ref="A108:M108"/>
  </mergeCells>
  <conditionalFormatting sqref="A4">
    <cfRule type="duplicateValues" dxfId="920" priority="40"/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919" priority="50"/>
  </conditionalFormatting>
  <conditionalFormatting sqref="D133:D1048576 AP121 BC94:BC96 BV97:BV99 W53:W56 D42 D1:D7 W34:W41 W20:W32 W13:W18 D12 D9:D10 W47:W51 W65:W66 AP67:AP69 AP63:AP64 W62 AP57:AP61 W70:W72 AP73:AP74 BI88:BI92 BI76:BI86 BV101:BV102 BC100 BC103:BC105 BV106:BV120 AP127:AP132 BI123:BI126">
    <cfRule type="duplicateValues" dxfId="918" priority="38"/>
  </conditionalFormatting>
  <conditionalFormatting sqref="D133:D1048576 AP121 BC94:BC96 BV97:BV99 W53:W56 D42 D1:D16 W34:W41 W20:W32 W17:W18 W47:W51 W65:W66 AP67:AP69 AP63:AP64 W62 AP57:AP61 W70:W72 AP73:AP74 BI88:BI92 BI76:BI86 BV101:BV102 BC100 BC103:BC105 BV106:BV120 AP127:AP132 BI123:BI126">
    <cfRule type="duplicateValues" dxfId="917" priority="37"/>
  </conditionalFormatting>
  <conditionalFormatting sqref="D133:D1048576 AP121 BC94:BC96 BV97:BV99 W53:W56 D42 D1:D18 W34:W41 W20:W32 W47:W51 W65:W66 AP67:AP69 AP63:AP64 W62 AP57:AP61 W70:W72 AP73:AP74 BI88:BI92 BI76:BI86 BV101:BV102 BC100 BC103:BC105 BV106:BV120 AP127:AP132 BI123:BI126">
    <cfRule type="duplicateValues" dxfId="916" priority="36"/>
  </conditionalFormatting>
  <conditionalFormatting sqref="D133:D1048576 AP121 BC94:BC96 BV97:BV99 W53:W56 D42 D1:D21 W34:W41 W22:W32 W47:W51 W65:W66 AP67:AP69 AP63:AP64 W62 AP57:AP61 W70:W72 AP73:AP74 BI88:BI92 BI76:BI86 BV101:BV102 BC100 BC103:BC105 BV106:BV120 AP127:AP132 BI123:BI126">
    <cfRule type="duplicateValues" dxfId="915" priority="35"/>
  </conditionalFormatting>
  <conditionalFormatting sqref="D133:D1048576 AP121 BC94:BC96 BV97:BV99 W53:W56 D42 D1:D25 W34:W41 W26:W32 W47:W51 W65:W66 AP67:AP69 AP63:AP64 W62 AP57:AP61 W70:W72 AP73:AP74 BI88:BI92 BI76:BI86 BV101:BV102 BC100 BC103:BC105 BV106:BV120 AP127:AP132 BI123:BI126">
    <cfRule type="duplicateValues" dxfId="914" priority="34"/>
  </conditionalFormatting>
  <conditionalFormatting sqref="D133:D1048576 AP121 BC94:BC96 BV97:BV99 W53:W56 W65:W66 AP67:AP69 AP63:AP64 W62 D1:D35 D42 W36:W41 W47:W51 AP57:AP61 W70:W72 AP73:AP74 BI88:BI92 BI76:BI86 BV101:BV102 BC100 BC103:BC105 BV106:BV120 AP127:AP132 BI123:BI126">
    <cfRule type="duplicateValues" dxfId="913" priority="32"/>
  </conditionalFormatting>
  <conditionalFormatting sqref="D133:D1048576 AP121 BC94:BC96 BV97:BV99 W53:W56 W65:W66 AP67:AP69 AP63:AP64 W62 D42 D1:D29 W34:W41 W30:W32 W47:W51 AP57:AP61 W70:W72 AP73:AP74 BI88:BI92 BI76:BI86 BV101:BV102 BC100 BC103:BC105 BV106:BV120 AP127:AP132 BI123:BI126">
    <cfRule type="duplicateValues" dxfId="912" priority="33"/>
  </conditionalFormatting>
  <conditionalFormatting sqref="E2">
    <cfRule type="duplicateValues" dxfId="911" priority="51"/>
  </conditionalFormatting>
  <conditionalFormatting sqref="J2 C2">
    <cfRule type="duplicateValues" dxfId="910" priority="45"/>
    <cfRule type="duplicateValues" dxfId="909" priority="49"/>
    <cfRule type="duplicateValues" dxfId="908" priority="48"/>
    <cfRule type="duplicateValues" dxfId="907" priority="47"/>
    <cfRule type="duplicateValues" dxfId="906" priority="46"/>
    <cfRule type="duplicateValues" dxfId="905" priority="44"/>
    <cfRule type="duplicateValues" dxfId="904" priority="43"/>
    <cfRule type="duplicateValues" dxfId="903" priority="42"/>
  </conditionalFormatting>
  <conditionalFormatting sqref="J2">
    <cfRule type="duplicateValues" dxfId="902" priority="41"/>
  </conditionalFormatting>
  <conditionalFormatting sqref="W75">
    <cfRule type="duplicateValues" dxfId="901" priority="28"/>
    <cfRule type="duplicateValues" dxfId="900" priority="22"/>
    <cfRule type="duplicateValues" dxfId="899" priority="23"/>
    <cfRule type="duplicateValues" dxfId="898" priority="24"/>
    <cfRule type="duplicateValues" dxfId="897" priority="25"/>
    <cfRule type="duplicateValues" dxfId="896" priority="26"/>
    <cfRule type="duplicateValues" dxfId="895" priority="27"/>
  </conditionalFormatting>
  <conditionalFormatting sqref="W87">
    <cfRule type="duplicateValues" dxfId="894" priority="21"/>
    <cfRule type="duplicateValues" dxfId="893" priority="20"/>
    <cfRule type="duplicateValues" dxfId="892" priority="19"/>
    <cfRule type="duplicateValues" dxfId="891" priority="18"/>
    <cfRule type="duplicateValues" dxfId="890" priority="17"/>
    <cfRule type="duplicateValues" dxfId="889" priority="16"/>
    <cfRule type="duplicateValues" dxfId="888" priority="15"/>
  </conditionalFormatting>
  <conditionalFormatting sqref="W93">
    <cfRule type="duplicateValues" dxfId="887" priority="13"/>
    <cfRule type="duplicateValues" dxfId="886" priority="14"/>
    <cfRule type="duplicateValues" dxfId="885" priority="12"/>
    <cfRule type="duplicateValues" dxfId="884" priority="11"/>
    <cfRule type="duplicateValues" dxfId="883" priority="10"/>
    <cfRule type="duplicateValues" dxfId="882" priority="9"/>
    <cfRule type="duplicateValues" dxfId="881" priority="8"/>
  </conditionalFormatting>
  <conditionalFormatting sqref="BC122">
    <cfRule type="duplicateValues" dxfId="880" priority="7"/>
    <cfRule type="duplicateValues" dxfId="879" priority="1"/>
    <cfRule type="duplicateValues" dxfId="878" priority="6"/>
    <cfRule type="duplicateValues" dxfId="877" priority="5"/>
    <cfRule type="duplicateValues" dxfId="876" priority="4"/>
    <cfRule type="duplicateValues" dxfId="875" priority="3"/>
    <cfRule type="duplicateValues" dxfId="874" priority="2"/>
  </conditionalFormatting>
  <hyperlinks>
    <hyperlink ref="I135:J136" location="الرئيسيه!A1" display="الرئيسيه" xr:uid="{078E7CA8-2471-4941-9F4D-5AAEA78F0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9A95-402B-9841-B0A6-52C49B36E49E}">
  <sheetPr codeName="Sheet5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M1" sqref="M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9" max="19" width="64.140625" style="153"/>
    <col min="20" max="20" width="64.140625" style="158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85325</v>
      </c>
      <c r="T2" s="157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152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52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52"/>
      <c r="T5" s="156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52"/>
      <c r="T6" s="156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52"/>
      <c r="T7" s="156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52"/>
      <c r="T8" s="156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52"/>
      <c r="T9" s="156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52"/>
      <c r="T10" s="156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52"/>
      <c r="T11" s="156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85325</v>
      </c>
      <c r="K12" s="23"/>
      <c r="L12" s="23"/>
      <c r="M12" s="23"/>
      <c r="N12" s="23"/>
      <c r="O12" s="23"/>
      <c r="P12" s="23"/>
      <c r="Q12" s="23"/>
      <c r="R12" s="23"/>
      <c r="S12" s="152"/>
      <c r="T12" s="156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52"/>
      <c r="T13" s="156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52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873" priority="10"/>
  </conditionalFormatting>
  <conditionalFormatting sqref="E2">
    <cfRule type="duplicateValues" dxfId="872" priority="11"/>
  </conditionalFormatting>
  <conditionalFormatting sqref="J2 C2">
    <cfRule type="duplicateValues" dxfId="871" priority="2"/>
    <cfRule type="duplicateValues" dxfId="870" priority="3"/>
    <cfRule type="duplicateValues" dxfId="869" priority="4"/>
    <cfRule type="duplicateValues" dxfId="868" priority="5"/>
    <cfRule type="duplicateValues" dxfId="867" priority="6"/>
    <cfRule type="duplicateValues" dxfId="866" priority="7"/>
    <cfRule type="duplicateValues" dxfId="865" priority="8"/>
    <cfRule type="duplicateValues" dxfId="864" priority="9"/>
  </conditionalFormatting>
  <conditionalFormatting sqref="J2">
    <cfRule type="duplicateValues" dxfId="863" priority="1"/>
  </conditionalFormatting>
  <hyperlinks>
    <hyperlink ref="I13:J14" location="الرئيسيه!A1" display="الرئيسيه" xr:uid="{7EB95E8E-2310-C04E-B7E9-7E55CE63367F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6F25-49F0-0A43-B63C-8F646644A6EB}">
  <sheetPr codeName="Sheet52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149650</v>
      </c>
      <c r="T2" s="15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149650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autoFilter ref="A1:AX885" xr:uid="{00000000-0001-0000-0000-000000000000}"/>
  <mergeCells count="1">
    <mergeCell ref="I13:J14"/>
  </mergeCells>
  <conditionalFormatting sqref="C2">
    <cfRule type="duplicateValues" dxfId="862" priority="10"/>
  </conditionalFormatting>
  <conditionalFormatting sqref="E2">
    <cfRule type="duplicateValues" dxfId="861" priority="11"/>
  </conditionalFormatting>
  <conditionalFormatting sqref="J2 C2">
    <cfRule type="duplicateValues" dxfId="860" priority="2"/>
    <cfRule type="duplicateValues" dxfId="859" priority="3"/>
    <cfRule type="duplicateValues" dxfId="858" priority="4"/>
    <cfRule type="duplicateValues" dxfId="857" priority="5"/>
    <cfRule type="duplicateValues" dxfId="856" priority="6"/>
    <cfRule type="duplicateValues" dxfId="855" priority="7"/>
    <cfRule type="duplicateValues" dxfId="854" priority="8"/>
    <cfRule type="duplicateValues" dxfId="853" priority="9"/>
  </conditionalFormatting>
  <conditionalFormatting sqref="J2">
    <cfRule type="duplicateValues" dxfId="852" priority="1"/>
  </conditionalFormatting>
  <hyperlinks>
    <hyperlink ref="I13:J14" location="الرئيسيه!A1" display="الرئيسيه" xr:uid="{31F6CC8D-4CC3-5341-9F62-4E1B5DC90198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1776-8F14-3F48-B93A-C261ACE77429}">
  <sheetPr codeName="Sheet51">
    <pageSetUpPr fitToPage="1"/>
  </sheetPr>
  <dimension ref="A1:AM56"/>
  <sheetViews>
    <sheetView rightToLeft="1" zoomScale="40" zoomScaleNormal="42" workbookViewId="0">
      <pane ySplit="1" topLeftCell="A48" activePane="bottomLeft" state="frozen"/>
      <selection activeCell="G24" sqref="G24"/>
      <selection pane="bottomLeft" activeCell="L59" sqref="L59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6.85546875" customWidth="1"/>
    <col min="18" max="18" width="41.5703125" customWidth="1"/>
    <col min="19" max="19" width="49.85546875" style="128" customWidth="1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9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0">
        <v>21000</v>
      </c>
      <c r="T2" s="117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41"/>
      <c r="R3" s="241"/>
      <c r="S3" s="126"/>
      <c r="T3" s="117"/>
    </row>
    <row r="4" spans="1:20" s="55" customFormat="1" ht="50.1" customHeight="1" x14ac:dyDescent="1.65">
      <c r="A4" s="50" t="s">
        <v>969</v>
      </c>
      <c r="B4" s="52" t="s">
        <v>970</v>
      </c>
      <c r="C4" s="50" t="s">
        <v>971</v>
      </c>
      <c r="D4" s="50" t="s">
        <v>972</v>
      </c>
      <c r="E4" s="50" t="s">
        <v>687</v>
      </c>
      <c r="F4" s="50" t="s">
        <v>123</v>
      </c>
      <c r="G4" s="50" t="s">
        <v>103</v>
      </c>
      <c r="H4" s="50" t="s">
        <v>104</v>
      </c>
      <c r="I4" s="53">
        <v>0.625</v>
      </c>
      <c r="J4" s="50" t="s">
        <v>973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117">
        <v>18000</v>
      </c>
      <c r="T4" s="117"/>
    </row>
    <row r="5" spans="1:20" s="47" customFormat="1" ht="54" customHeight="1" x14ac:dyDescent="1.65">
      <c r="A5" s="707" t="s">
        <v>1252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235"/>
      <c r="O5" s="235"/>
      <c r="P5" s="235"/>
      <c r="Q5" s="241"/>
      <c r="R5" s="241"/>
      <c r="S5" s="126"/>
      <c r="T5" s="117"/>
    </row>
    <row r="6" spans="1:20" ht="50.1" customHeight="1" x14ac:dyDescent="1.3">
      <c r="A6" s="31" t="s">
        <v>1532</v>
      </c>
      <c r="B6" s="37" t="s">
        <v>1533</v>
      </c>
      <c r="C6" s="31" t="s">
        <v>1534</v>
      </c>
      <c r="D6" s="31" t="s">
        <v>1535</v>
      </c>
      <c r="E6" s="31" t="s">
        <v>101</v>
      </c>
      <c r="F6" s="31" t="s">
        <v>102</v>
      </c>
      <c r="G6" s="31" t="s">
        <v>562</v>
      </c>
      <c r="H6" s="31" t="s">
        <v>1303</v>
      </c>
      <c r="I6" s="38">
        <v>0.41666666666666669</v>
      </c>
      <c r="J6" s="31" t="s">
        <v>973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3"/>
      <c r="R6" s="23"/>
      <c r="S6" s="170">
        <v>18000</v>
      </c>
      <c r="T6" s="23"/>
    </row>
    <row r="7" spans="1:20" ht="50.1" customHeight="1" x14ac:dyDescent="1.3">
      <c r="A7" s="31" t="s">
        <v>1560</v>
      </c>
      <c r="B7" s="37" t="s">
        <v>1561</v>
      </c>
      <c r="C7" s="31" t="s">
        <v>1562</v>
      </c>
      <c r="D7" s="31" t="s">
        <v>1563</v>
      </c>
      <c r="E7" s="31" t="s">
        <v>101</v>
      </c>
      <c r="F7" s="31" t="s">
        <v>102</v>
      </c>
      <c r="G7" s="31" t="s">
        <v>562</v>
      </c>
      <c r="H7" s="31" t="s">
        <v>1303</v>
      </c>
      <c r="I7" s="38">
        <v>0.41666666666666669</v>
      </c>
      <c r="J7" s="31" t="s">
        <v>973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23"/>
      <c r="S7" s="170">
        <v>18000</v>
      </c>
      <c r="T7" s="23"/>
    </row>
    <row r="8" spans="1:20" ht="49.5" customHeight="1" x14ac:dyDescent="1.3">
      <c r="A8" s="751" t="s">
        <v>1265</v>
      </c>
      <c r="B8" s="751"/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19"/>
      <c r="O8" s="23"/>
      <c r="P8" s="23"/>
      <c r="Q8" s="23"/>
      <c r="R8" s="23"/>
      <c r="S8" s="127"/>
      <c r="T8" s="29">
        <v>85000</v>
      </c>
    </row>
    <row r="9" spans="1:20" ht="50.1" customHeight="1" x14ac:dyDescent="1.05">
      <c r="A9" s="696" t="s">
        <v>9526</v>
      </c>
      <c r="B9" s="696"/>
      <c r="C9" s="696"/>
      <c r="D9" s="696"/>
      <c r="E9" s="696"/>
      <c r="F9" s="696"/>
      <c r="G9" s="696"/>
      <c r="H9" s="696"/>
      <c r="I9" s="696"/>
      <c r="J9" s="696"/>
      <c r="K9" s="696"/>
      <c r="L9" s="696"/>
      <c r="M9" s="696"/>
      <c r="N9" s="23"/>
      <c r="O9" s="23"/>
      <c r="P9" s="23"/>
      <c r="Q9" s="23"/>
      <c r="R9" s="23"/>
      <c r="S9" s="29"/>
      <c r="T9" s="19"/>
    </row>
    <row r="10" spans="1:20" ht="50.1" customHeight="1" x14ac:dyDescent="1.05">
      <c r="A10" s="31" t="s">
        <v>8658</v>
      </c>
      <c r="B10" s="37" t="s">
        <v>8659</v>
      </c>
      <c r="C10" s="31" t="s">
        <v>8660</v>
      </c>
      <c r="D10" s="31" t="s">
        <v>8661</v>
      </c>
      <c r="E10" s="31" t="s">
        <v>101</v>
      </c>
      <c r="F10" s="31" t="s">
        <v>102</v>
      </c>
      <c r="G10" s="31" t="s">
        <v>1544</v>
      </c>
      <c r="H10" s="31" t="s">
        <v>7872</v>
      </c>
      <c r="I10" s="38">
        <v>0.41666666666666669</v>
      </c>
      <c r="J10" s="31" t="s">
        <v>973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19"/>
    </row>
    <row r="11" spans="1:20" ht="50.1" customHeight="1" x14ac:dyDescent="1.05">
      <c r="A11" s="31" t="s">
        <v>8662</v>
      </c>
      <c r="B11" s="37" t="s">
        <v>5604</v>
      </c>
      <c r="C11" s="31" t="s">
        <v>8663</v>
      </c>
      <c r="D11" s="31" t="s">
        <v>8664</v>
      </c>
      <c r="E11" s="31" t="s">
        <v>101</v>
      </c>
      <c r="F11" s="31" t="s">
        <v>102</v>
      </c>
      <c r="G11" s="31" t="s">
        <v>1544</v>
      </c>
      <c r="H11" s="31" t="s">
        <v>7872</v>
      </c>
      <c r="I11" s="38">
        <v>0.41666666666666669</v>
      </c>
      <c r="J11" s="31" t="s">
        <v>973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23"/>
    </row>
    <row r="12" spans="1:20" ht="50.1" customHeight="1" x14ac:dyDescent="1.05">
      <c r="A12" s="304" t="s">
        <v>8665</v>
      </c>
      <c r="B12" s="305" t="s">
        <v>8666</v>
      </c>
      <c r="C12" s="304" t="s">
        <v>8667</v>
      </c>
      <c r="D12" s="304" t="s">
        <v>8668</v>
      </c>
      <c r="E12" s="304" t="s">
        <v>101</v>
      </c>
      <c r="F12" s="304" t="s">
        <v>102</v>
      </c>
      <c r="G12" s="304" t="s">
        <v>1544</v>
      </c>
      <c r="H12" s="304" t="s">
        <v>7872</v>
      </c>
      <c r="I12" s="306">
        <v>0.41666666666666669</v>
      </c>
      <c r="J12" s="304" t="s">
        <v>973</v>
      </c>
      <c r="K12" s="304" t="s">
        <v>105</v>
      </c>
      <c r="L12" s="304" t="s">
        <v>106</v>
      </c>
      <c r="M12" s="304" t="s">
        <v>107</v>
      </c>
      <c r="N12" s="307"/>
      <c r="O12" s="307"/>
      <c r="P12" s="307"/>
      <c r="Q12" s="307"/>
      <c r="R12" s="307"/>
      <c r="S12" s="344">
        <v>22000</v>
      </c>
      <c r="T12" s="307"/>
    </row>
    <row r="13" spans="1:20" s="23" customFormat="1" ht="50.1" customHeight="1" x14ac:dyDescent="1.05">
      <c r="A13" s="31" t="s">
        <v>8669</v>
      </c>
      <c r="B13" s="37" t="s">
        <v>8670</v>
      </c>
      <c r="C13" s="31" t="s">
        <v>8671</v>
      </c>
      <c r="D13" s="31" t="s">
        <v>8672</v>
      </c>
      <c r="E13" s="31" t="s">
        <v>101</v>
      </c>
      <c r="F13" s="31" t="s">
        <v>102</v>
      </c>
      <c r="G13" s="31" t="s">
        <v>1544</v>
      </c>
      <c r="H13" s="31" t="s">
        <v>7872</v>
      </c>
      <c r="I13" s="38">
        <v>0.41666666666666669</v>
      </c>
      <c r="J13" s="31" t="s">
        <v>973</v>
      </c>
      <c r="K13" s="31" t="s">
        <v>105</v>
      </c>
      <c r="L13" s="31" t="s">
        <v>106</v>
      </c>
      <c r="M13" s="31" t="s">
        <v>107</v>
      </c>
      <c r="S13" s="29">
        <v>22000</v>
      </c>
    </row>
    <row r="14" spans="1:20" s="23" customFormat="1" ht="50.1" customHeight="1" x14ac:dyDescent="1.05">
      <c r="A14" s="31" t="s">
        <v>8309</v>
      </c>
      <c r="B14" s="37" t="s">
        <v>785</v>
      </c>
      <c r="C14" s="31" t="s">
        <v>8310</v>
      </c>
      <c r="D14" s="31" t="s">
        <v>8311</v>
      </c>
      <c r="E14" s="31" t="s">
        <v>101</v>
      </c>
      <c r="F14" s="31" t="s">
        <v>102</v>
      </c>
      <c r="G14" s="31" t="s">
        <v>562</v>
      </c>
      <c r="H14" s="31" t="s">
        <v>7872</v>
      </c>
      <c r="I14" s="38">
        <v>0.41666666666666669</v>
      </c>
      <c r="J14" s="31" t="s">
        <v>64</v>
      </c>
      <c r="K14" s="31" t="s">
        <v>105</v>
      </c>
      <c r="L14" s="31" t="s">
        <v>106</v>
      </c>
      <c r="M14" s="31" t="s">
        <v>107</v>
      </c>
      <c r="S14" s="29">
        <v>22000</v>
      </c>
    </row>
    <row r="15" spans="1:20" s="23" customFormat="1" ht="50.1" customHeight="1" x14ac:dyDescent="1.05">
      <c r="A15" s="31" t="s">
        <v>8312</v>
      </c>
      <c r="B15" s="37" t="s">
        <v>8313</v>
      </c>
      <c r="C15" s="31" t="s">
        <v>8314</v>
      </c>
      <c r="D15" s="31" t="s">
        <v>8315</v>
      </c>
      <c r="E15" s="31" t="s">
        <v>101</v>
      </c>
      <c r="F15" s="31" t="s">
        <v>102</v>
      </c>
      <c r="G15" s="31" t="s">
        <v>562</v>
      </c>
      <c r="H15" s="31" t="s">
        <v>7872</v>
      </c>
      <c r="I15" s="38">
        <v>0.41666666666666669</v>
      </c>
      <c r="J15" s="31" t="s">
        <v>64</v>
      </c>
      <c r="K15" s="31" t="s">
        <v>105</v>
      </c>
      <c r="L15" s="31" t="s">
        <v>106</v>
      </c>
      <c r="M15" s="31" t="s">
        <v>107</v>
      </c>
      <c r="S15" s="29">
        <v>22000</v>
      </c>
    </row>
    <row r="16" spans="1:20" s="23" customFormat="1" ht="50.1" customHeight="1" x14ac:dyDescent="0.7">
      <c r="A16" s="711" t="s">
        <v>11357</v>
      </c>
      <c r="B16" s="711"/>
      <c r="C16" s="711"/>
      <c r="D16" s="711"/>
      <c r="E16" s="711"/>
      <c r="F16" s="711"/>
      <c r="G16" s="711"/>
      <c r="H16" s="711"/>
      <c r="I16" s="711"/>
      <c r="J16" s="711"/>
      <c r="K16" s="711"/>
      <c r="L16" s="711"/>
      <c r="M16" s="711"/>
      <c r="S16" s="127"/>
      <c r="T16" s="29">
        <v>70000</v>
      </c>
    </row>
    <row r="17" spans="1:20" s="23" customFormat="1" ht="50.1" customHeight="1" x14ac:dyDescent="0.7">
      <c r="A17" s="711" t="s">
        <v>10743</v>
      </c>
      <c r="B17" s="711"/>
      <c r="C17" s="711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S17" s="127"/>
      <c r="T17" s="29">
        <v>50000</v>
      </c>
    </row>
    <row r="18" spans="1:20" s="23" customFormat="1" ht="50.1" customHeight="1" x14ac:dyDescent="1.3">
      <c r="A18" s="712" t="s">
        <v>13348</v>
      </c>
      <c r="B18" s="712"/>
      <c r="C18" s="712"/>
      <c r="D18" s="712"/>
      <c r="E18" s="712"/>
      <c r="F18" s="712"/>
      <c r="G18" s="712"/>
      <c r="H18" s="712"/>
      <c r="I18" s="712"/>
      <c r="J18" s="712"/>
      <c r="K18" s="712"/>
      <c r="L18" s="712"/>
      <c r="M18" s="712"/>
      <c r="S18" s="29"/>
    </row>
    <row r="19" spans="1:20" s="23" customFormat="1" ht="50.1" customHeight="1" x14ac:dyDescent="1.05">
      <c r="A19" s="31" t="s">
        <v>13095</v>
      </c>
      <c r="B19" s="37" t="s">
        <v>13096</v>
      </c>
      <c r="C19" s="31" t="s">
        <v>13097</v>
      </c>
      <c r="D19" s="31" t="s">
        <v>13098</v>
      </c>
      <c r="E19" s="31" t="s">
        <v>101</v>
      </c>
      <c r="F19" s="31" t="s">
        <v>102</v>
      </c>
      <c r="G19" s="31" t="s">
        <v>562</v>
      </c>
      <c r="H19" s="31" t="s">
        <v>12839</v>
      </c>
      <c r="I19" s="38">
        <v>4.1666666666666664E-2</v>
      </c>
      <c r="J19" s="31" t="s">
        <v>64</v>
      </c>
      <c r="K19" s="31" t="s">
        <v>105</v>
      </c>
      <c r="L19" s="31" t="s">
        <v>106</v>
      </c>
      <c r="M19" s="31" t="s">
        <v>107</v>
      </c>
      <c r="S19" s="29">
        <v>22000</v>
      </c>
    </row>
    <row r="20" spans="1:20" s="23" customFormat="1" ht="54" customHeight="1" x14ac:dyDescent="1.05">
      <c r="A20" s="688" t="s">
        <v>15603</v>
      </c>
      <c r="B20" s="68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90"/>
      <c r="S20" s="29"/>
    </row>
    <row r="21" spans="1:20" s="23" customFormat="1" ht="54" customHeight="1" thickBot="1" x14ac:dyDescent="1.1000000000000001">
      <c r="A21" s="31" t="s">
        <v>15588</v>
      </c>
      <c r="B21" s="37" t="s">
        <v>15589</v>
      </c>
      <c r="C21" s="31" t="s">
        <v>15590</v>
      </c>
      <c r="D21" s="31" t="s">
        <v>15591</v>
      </c>
      <c r="E21" s="31" t="s">
        <v>101</v>
      </c>
      <c r="F21" s="31" t="s">
        <v>102</v>
      </c>
      <c r="G21" s="31" t="s">
        <v>562</v>
      </c>
      <c r="H21" s="31" t="s">
        <v>15406</v>
      </c>
      <c r="I21" s="38">
        <v>0.25</v>
      </c>
      <c r="J21" s="31" t="s">
        <v>973</v>
      </c>
      <c r="K21" s="31" t="s">
        <v>105</v>
      </c>
      <c r="L21" s="31" t="s">
        <v>106</v>
      </c>
      <c r="M21" s="31" t="s">
        <v>107</v>
      </c>
      <c r="S21" s="29">
        <v>22000</v>
      </c>
    </row>
    <row r="22" spans="1:20" s="23" customFormat="1" ht="54" customHeight="1" thickTop="1" thickBot="1" x14ac:dyDescent="0.75">
      <c r="A22" s="727" t="s">
        <v>15618</v>
      </c>
      <c r="B22" s="728"/>
      <c r="C22" s="728"/>
      <c r="D22" s="728"/>
      <c r="E22" s="728"/>
      <c r="F22" s="728"/>
      <c r="G22" s="728"/>
      <c r="H22" s="728"/>
      <c r="I22" s="728"/>
      <c r="J22" s="728"/>
      <c r="K22" s="728"/>
      <c r="L22" s="728"/>
      <c r="M22" s="729"/>
      <c r="S22" s="127"/>
      <c r="T22" s="383">
        <v>67200</v>
      </c>
    </row>
    <row r="23" spans="1:20" s="23" customFormat="1" ht="54" customHeight="1" thickTop="1" thickBot="1" x14ac:dyDescent="0.75">
      <c r="A23" s="727" t="s">
        <v>15618</v>
      </c>
      <c r="B23" s="728"/>
      <c r="C23" s="728"/>
      <c r="D23" s="728"/>
      <c r="E23" s="728"/>
      <c r="F23" s="728"/>
      <c r="G23" s="728"/>
      <c r="H23" s="728"/>
      <c r="I23" s="728"/>
      <c r="J23" s="728"/>
      <c r="K23" s="728"/>
      <c r="L23" s="728"/>
      <c r="M23" s="729"/>
      <c r="S23" s="127"/>
      <c r="T23" s="383">
        <v>64000</v>
      </c>
    </row>
    <row r="24" spans="1:20" s="23" customFormat="1" ht="54" customHeight="1" thickTop="1" x14ac:dyDescent="1.05">
      <c r="A24" s="688" t="s">
        <v>16177</v>
      </c>
      <c r="B24" s="689"/>
      <c r="C24" s="689"/>
      <c r="D24" s="689"/>
      <c r="E24" s="689"/>
      <c r="F24" s="689"/>
      <c r="G24" s="689"/>
      <c r="H24" s="689"/>
      <c r="I24" s="689"/>
      <c r="J24" s="689"/>
      <c r="K24" s="689"/>
      <c r="L24" s="689"/>
      <c r="M24" s="690"/>
      <c r="S24" s="29"/>
    </row>
    <row r="25" spans="1:20" s="23" customFormat="1" ht="54" customHeight="1" x14ac:dyDescent="1.05">
      <c r="A25" s="244" t="s">
        <v>15866</v>
      </c>
      <c r="B25" s="37" t="s">
        <v>15867</v>
      </c>
      <c r="C25" s="31" t="s">
        <v>15868</v>
      </c>
      <c r="D25" s="31" t="s">
        <v>15869</v>
      </c>
      <c r="E25" s="31" t="s">
        <v>101</v>
      </c>
      <c r="F25" s="31" t="s">
        <v>102</v>
      </c>
      <c r="G25" s="31" t="s">
        <v>562</v>
      </c>
      <c r="H25" s="31" t="s">
        <v>15633</v>
      </c>
      <c r="I25" s="38">
        <v>0.14583333333333334</v>
      </c>
      <c r="J25" s="31" t="s">
        <v>64</v>
      </c>
      <c r="K25" s="31" t="s">
        <v>105</v>
      </c>
      <c r="L25" s="31" t="s">
        <v>106</v>
      </c>
      <c r="M25" s="31" t="s">
        <v>107</v>
      </c>
      <c r="S25" s="29">
        <v>22400</v>
      </c>
    </row>
    <row r="26" spans="1:20" s="23" customFormat="1" ht="54" customHeight="1" x14ac:dyDescent="1.05">
      <c r="A26" s="244" t="s">
        <v>15870</v>
      </c>
      <c r="B26" s="37" t="s">
        <v>12444</v>
      </c>
      <c r="C26" s="31" t="s">
        <v>15871</v>
      </c>
      <c r="D26" s="31" t="s">
        <v>15872</v>
      </c>
      <c r="E26" s="31" t="s">
        <v>687</v>
      </c>
      <c r="F26" s="31" t="s">
        <v>1304</v>
      </c>
      <c r="G26" s="31" t="s">
        <v>103</v>
      </c>
      <c r="H26" s="31" t="s">
        <v>15633</v>
      </c>
      <c r="I26" s="38">
        <v>0.15625</v>
      </c>
      <c r="J26" s="31" t="s">
        <v>64</v>
      </c>
      <c r="K26" s="31" t="s">
        <v>105</v>
      </c>
      <c r="L26" s="31" t="s">
        <v>106</v>
      </c>
      <c r="M26" s="31" t="s">
        <v>107</v>
      </c>
      <c r="S26" s="29">
        <v>22400</v>
      </c>
    </row>
    <row r="27" spans="1:20" s="23" customFormat="1" ht="54" customHeight="1" x14ac:dyDescent="1.05">
      <c r="A27" s="688" t="s">
        <v>19287</v>
      </c>
      <c r="B27" s="689"/>
      <c r="C27" s="689"/>
      <c r="D27" s="689"/>
      <c r="E27" s="689"/>
      <c r="F27" s="689"/>
      <c r="G27" s="689"/>
      <c r="H27" s="689"/>
      <c r="I27" s="689"/>
      <c r="J27" s="689"/>
      <c r="K27" s="689"/>
      <c r="L27" s="689"/>
      <c r="M27" s="690"/>
      <c r="S27" s="29"/>
    </row>
    <row r="28" spans="1:20" s="23" customFormat="1" ht="54" customHeight="1" x14ac:dyDescent="1.05">
      <c r="A28" s="31" t="s">
        <v>19134</v>
      </c>
      <c r="B28" s="31" t="s">
        <v>15085</v>
      </c>
      <c r="C28" s="31" t="s">
        <v>19135</v>
      </c>
      <c r="D28" s="31" t="s">
        <v>19136</v>
      </c>
      <c r="E28" s="31" t="s">
        <v>101</v>
      </c>
      <c r="F28" s="31" t="s">
        <v>102</v>
      </c>
      <c r="G28" s="31" t="s">
        <v>17639</v>
      </c>
      <c r="H28" s="31" t="s">
        <v>16649</v>
      </c>
      <c r="I28" s="38">
        <v>0.25</v>
      </c>
      <c r="J28" s="31" t="s">
        <v>64</v>
      </c>
      <c r="K28" s="31" t="s">
        <v>105</v>
      </c>
      <c r="L28" s="31" t="s">
        <v>106</v>
      </c>
      <c r="M28" s="31" t="s">
        <v>107</v>
      </c>
      <c r="S28" s="29"/>
    </row>
    <row r="29" spans="1:20" s="23" customFormat="1" ht="54" customHeight="1" x14ac:dyDescent="1.3">
      <c r="A29" s="679" t="s">
        <v>23941</v>
      </c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1"/>
      <c r="S29" s="29"/>
    </row>
    <row r="30" spans="1:20" s="23" customFormat="1" ht="54" customHeight="1" x14ac:dyDescent="1.05">
      <c r="A30" s="31" t="s">
        <v>24713</v>
      </c>
      <c r="B30" s="31" t="s">
        <v>24714</v>
      </c>
      <c r="C30" s="31" t="s">
        <v>24715</v>
      </c>
      <c r="D30" s="31" t="s">
        <v>24716</v>
      </c>
      <c r="E30" s="31" t="s">
        <v>101</v>
      </c>
      <c r="F30" s="31" t="s">
        <v>102</v>
      </c>
      <c r="G30" s="31" t="s">
        <v>16267</v>
      </c>
      <c r="H30" s="31" t="s">
        <v>19365</v>
      </c>
      <c r="I30" s="38">
        <v>0.25</v>
      </c>
      <c r="J30" s="31" t="s">
        <v>973</v>
      </c>
      <c r="K30" s="31" t="s">
        <v>105</v>
      </c>
      <c r="L30" s="31" t="s">
        <v>106</v>
      </c>
      <c r="M30" s="31" t="s">
        <v>107</v>
      </c>
      <c r="S30" s="29">
        <v>22200</v>
      </c>
    </row>
    <row r="31" spans="1:20" ht="54" customHeight="1" x14ac:dyDescent="0.7">
      <c r="A31" s="871" t="s">
        <v>27998</v>
      </c>
      <c r="B31" s="871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R31" s="307"/>
      <c r="S31" s="500"/>
      <c r="T31" s="542">
        <v>4000</v>
      </c>
    </row>
    <row r="32" spans="1:20" ht="54" customHeight="1" x14ac:dyDescent="0.7">
      <c r="A32" s="682" t="s">
        <v>29178</v>
      </c>
      <c r="B32" s="683"/>
      <c r="C32" s="683"/>
      <c r="D32" s="683"/>
      <c r="E32" s="683"/>
      <c r="F32" s="683"/>
      <c r="G32" s="683"/>
      <c r="H32" s="683"/>
      <c r="I32" s="683"/>
      <c r="J32" s="683"/>
      <c r="K32" s="683"/>
      <c r="L32" s="683"/>
      <c r="M32" s="684"/>
      <c r="N32" s="23"/>
      <c r="O32" s="23"/>
      <c r="P32" s="23"/>
      <c r="Q32" s="23"/>
      <c r="R32" s="23"/>
      <c r="S32" s="29"/>
      <c r="T32" s="23"/>
    </row>
    <row r="33" spans="1:39" ht="54" customHeight="1" x14ac:dyDescent="1.05">
      <c r="A33" s="31" t="s">
        <v>29140</v>
      </c>
      <c r="B33" s="31" t="s">
        <v>29141</v>
      </c>
      <c r="C33" s="31" t="s">
        <v>29142</v>
      </c>
      <c r="D33" s="31" t="s">
        <v>29143</v>
      </c>
      <c r="E33" s="31" t="s">
        <v>101</v>
      </c>
      <c r="F33" s="31" t="s">
        <v>102</v>
      </c>
      <c r="G33" s="31" t="s">
        <v>16267</v>
      </c>
      <c r="H33" s="31" t="s">
        <v>17480</v>
      </c>
      <c r="I33" s="38">
        <v>0.27083333333333331</v>
      </c>
      <c r="J33" s="31" t="s">
        <v>973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23"/>
      <c r="R33" s="23"/>
      <c r="S33" s="29">
        <v>22200</v>
      </c>
      <c r="T33" s="23"/>
    </row>
    <row r="34" spans="1:39" ht="54" customHeight="1" x14ac:dyDescent="1.05">
      <c r="A34" s="688" t="s">
        <v>40262</v>
      </c>
      <c r="B34" s="689"/>
      <c r="C34" s="689"/>
      <c r="D34" s="689"/>
      <c r="E34" s="689"/>
      <c r="F34" s="689"/>
      <c r="G34" s="689"/>
      <c r="H34" s="689"/>
      <c r="I34" s="689"/>
      <c r="J34" s="689"/>
      <c r="K34" s="689"/>
      <c r="L34" s="689"/>
      <c r="M34" s="690"/>
      <c r="N34" s="23"/>
      <c r="O34" s="23"/>
      <c r="P34" s="23"/>
      <c r="Q34" s="23"/>
      <c r="R34" s="23"/>
      <c r="S34" s="29"/>
      <c r="T34" s="23"/>
      <c r="U34" s="24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27"/>
      <c r="AM34" s="29"/>
    </row>
    <row r="35" spans="1:39" ht="54" customHeight="1" x14ac:dyDescent="1.05">
      <c r="A35" s="31" t="s">
        <v>40188</v>
      </c>
      <c r="B35" s="31" t="s">
        <v>712</v>
      </c>
      <c r="C35" s="31" t="s">
        <v>40189</v>
      </c>
      <c r="D35" s="31" t="s">
        <v>40190</v>
      </c>
      <c r="E35" s="31" t="s">
        <v>101</v>
      </c>
      <c r="F35" s="31" t="s">
        <v>102</v>
      </c>
      <c r="G35" s="31" t="s">
        <v>16216</v>
      </c>
      <c r="H35" s="31" t="s">
        <v>40191</v>
      </c>
      <c r="I35" s="38">
        <v>0.52083333333333337</v>
      </c>
      <c r="J35" s="31" t="s">
        <v>973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22200</v>
      </c>
      <c r="T35" s="23"/>
      <c r="U35" s="24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27"/>
      <c r="AM35" s="29"/>
    </row>
    <row r="36" spans="1:39" ht="54" customHeight="1" x14ac:dyDescent="1.05">
      <c r="A36" s="31" t="s">
        <v>40192</v>
      </c>
      <c r="B36" s="31" t="s">
        <v>40193</v>
      </c>
      <c r="C36" s="31" t="s">
        <v>40194</v>
      </c>
      <c r="D36" s="31" t="s">
        <v>40195</v>
      </c>
      <c r="E36" s="31" t="s">
        <v>101</v>
      </c>
      <c r="F36" s="31" t="s">
        <v>102</v>
      </c>
      <c r="G36" s="31" t="s">
        <v>16236</v>
      </c>
      <c r="H36" s="31" t="s">
        <v>37612</v>
      </c>
      <c r="I36" s="38">
        <v>0.52083333333333337</v>
      </c>
      <c r="J36" s="31" t="s">
        <v>973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22200</v>
      </c>
      <c r="T36" s="23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27"/>
      <c r="AM36" s="29"/>
    </row>
    <row r="37" spans="1:39" ht="54" customHeight="1" x14ac:dyDescent="1.05">
      <c r="A37" s="31" t="s">
        <v>40196</v>
      </c>
      <c r="B37" s="31" t="s">
        <v>40197</v>
      </c>
      <c r="C37" s="31" t="s">
        <v>40198</v>
      </c>
      <c r="D37" s="31" t="s">
        <v>40199</v>
      </c>
      <c r="E37" s="31" t="s">
        <v>101</v>
      </c>
      <c r="F37" s="31" t="s">
        <v>102</v>
      </c>
      <c r="G37" s="31" t="s">
        <v>16216</v>
      </c>
      <c r="H37" s="31" t="s">
        <v>39273</v>
      </c>
      <c r="I37" s="38">
        <v>0.52083333333333337</v>
      </c>
      <c r="J37" s="31" t="s">
        <v>973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22200</v>
      </c>
      <c r="T37" s="23"/>
      <c r="U37" s="24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27"/>
      <c r="AM37" s="29"/>
    </row>
    <row r="38" spans="1:39" ht="54" customHeight="1" x14ac:dyDescent="1.05">
      <c r="A38" s="31" t="s">
        <v>40200</v>
      </c>
      <c r="B38" s="31" t="s">
        <v>39416</v>
      </c>
      <c r="C38" s="31" t="s">
        <v>40201</v>
      </c>
      <c r="D38" s="31" t="s">
        <v>40202</v>
      </c>
      <c r="E38" s="31" t="s">
        <v>101</v>
      </c>
      <c r="F38" s="31" t="s">
        <v>102</v>
      </c>
      <c r="G38" s="31" t="s">
        <v>16267</v>
      </c>
      <c r="H38" s="31" t="s">
        <v>33148</v>
      </c>
      <c r="I38" s="38">
        <v>0.27083333333333331</v>
      </c>
      <c r="J38" s="31" t="s">
        <v>973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22200</v>
      </c>
      <c r="T38" s="23"/>
      <c r="U38" s="24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27"/>
      <c r="AM38" s="29"/>
    </row>
    <row r="39" spans="1:39" ht="54" customHeight="1" x14ac:dyDescent="1.05">
      <c r="A39" s="31" t="s">
        <v>40203</v>
      </c>
      <c r="B39" s="31" t="s">
        <v>40204</v>
      </c>
      <c r="C39" s="31" t="s">
        <v>40205</v>
      </c>
      <c r="D39" s="31" t="s">
        <v>40206</v>
      </c>
      <c r="E39" s="31" t="s">
        <v>101</v>
      </c>
      <c r="F39" s="31" t="s">
        <v>102</v>
      </c>
      <c r="G39" s="31" t="s">
        <v>16236</v>
      </c>
      <c r="H39" s="31" t="s">
        <v>39273</v>
      </c>
      <c r="I39" s="38">
        <v>0.52083333333333337</v>
      </c>
      <c r="J39" s="31" t="s">
        <v>973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3"/>
      <c r="R39" s="23"/>
      <c r="S39" s="29">
        <v>22200</v>
      </c>
      <c r="T39" s="23"/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27"/>
      <c r="AM39" s="29"/>
    </row>
    <row r="40" spans="1:39" ht="54" customHeight="1" x14ac:dyDescent="1.05">
      <c r="A40" s="31" t="s">
        <v>40207</v>
      </c>
      <c r="B40" s="31" t="s">
        <v>40208</v>
      </c>
      <c r="C40" s="31" t="s">
        <v>40209</v>
      </c>
      <c r="D40" s="31" t="s">
        <v>40210</v>
      </c>
      <c r="E40" s="31" t="s">
        <v>101</v>
      </c>
      <c r="F40" s="31" t="s">
        <v>102</v>
      </c>
      <c r="G40" s="31" t="s">
        <v>16267</v>
      </c>
      <c r="H40" s="31" t="s">
        <v>37612</v>
      </c>
      <c r="I40" s="38">
        <v>0.27083333333333331</v>
      </c>
      <c r="J40" s="31" t="s">
        <v>973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22200</v>
      </c>
      <c r="T40" s="23"/>
      <c r="U40" s="24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27"/>
      <c r="AM40" s="29"/>
    </row>
    <row r="41" spans="1:39" ht="54" customHeight="1" x14ac:dyDescent="1.05">
      <c r="A41" s="31" t="s">
        <v>40211</v>
      </c>
      <c r="B41" s="31" t="s">
        <v>40212</v>
      </c>
      <c r="C41" s="31" t="s">
        <v>40213</v>
      </c>
      <c r="D41" s="31" t="s">
        <v>40214</v>
      </c>
      <c r="E41" s="31" t="s">
        <v>101</v>
      </c>
      <c r="F41" s="31" t="s">
        <v>102</v>
      </c>
      <c r="G41" s="31" t="s">
        <v>16267</v>
      </c>
      <c r="H41" s="31" t="s">
        <v>37612</v>
      </c>
      <c r="I41" s="38">
        <v>0.27083333333333331</v>
      </c>
      <c r="J41" s="31" t="s">
        <v>973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22200</v>
      </c>
      <c r="T41" s="23"/>
      <c r="U41" s="24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27"/>
      <c r="AM41" s="29"/>
    </row>
    <row r="42" spans="1:39" ht="54" customHeight="1" x14ac:dyDescent="1.05">
      <c r="A42" s="31" t="s">
        <v>40215</v>
      </c>
      <c r="B42" s="31" t="s">
        <v>26746</v>
      </c>
      <c r="C42" s="31" t="s">
        <v>40216</v>
      </c>
      <c r="D42" s="31" t="s">
        <v>40217</v>
      </c>
      <c r="E42" s="31" t="s">
        <v>101</v>
      </c>
      <c r="F42" s="31" t="s">
        <v>102</v>
      </c>
      <c r="G42" s="31" t="s">
        <v>16267</v>
      </c>
      <c r="H42" s="31" t="s">
        <v>37612</v>
      </c>
      <c r="I42" s="38">
        <v>0.27083333333333331</v>
      </c>
      <c r="J42" s="31" t="s">
        <v>973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22200</v>
      </c>
      <c r="T42" s="23"/>
      <c r="U42" s="24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27"/>
      <c r="AM42" s="29"/>
    </row>
    <row r="43" spans="1:39" ht="54" customHeight="1" x14ac:dyDescent="1.05">
      <c r="A43" s="31" t="s">
        <v>40218</v>
      </c>
      <c r="B43" s="31" t="s">
        <v>40219</v>
      </c>
      <c r="C43" s="31" t="s">
        <v>40220</v>
      </c>
      <c r="D43" s="31" t="s">
        <v>40221</v>
      </c>
      <c r="E43" s="31" t="s">
        <v>101</v>
      </c>
      <c r="F43" s="31" t="s">
        <v>102</v>
      </c>
      <c r="G43" s="31" t="s">
        <v>16267</v>
      </c>
      <c r="H43" s="31" t="s">
        <v>37612</v>
      </c>
      <c r="I43" s="38">
        <v>0.27083333333333331</v>
      </c>
      <c r="J43" s="31" t="s">
        <v>973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22200</v>
      </c>
      <c r="T43" s="23"/>
      <c r="U43" s="24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27"/>
      <c r="AM43" s="29"/>
    </row>
    <row r="44" spans="1:39" ht="54" customHeight="1" x14ac:dyDescent="1.05">
      <c r="A44" s="31" t="s">
        <v>40222</v>
      </c>
      <c r="B44" s="31" t="s">
        <v>34331</v>
      </c>
      <c r="C44" s="31" t="s">
        <v>40223</v>
      </c>
      <c r="D44" s="31" t="s">
        <v>40224</v>
      </c>
      <c r="E44" s="31" t="s">
        <v>101</v>
      </c>
      <c r="F44" s="31" t="s">
        <v>102</v>
      </c>
      <c r="G44" s="31" t="s">
        <v>16216</v>
      </c>
      <c r="H44" s="31" t="s">
        <v>33148</v>
      </c>
      <c r="I44" s="38">
        <v>0.52083333333333337</v>
      </c>
      <c r="J44" s="31" t="s">
        <v>973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22200</v>
      </c>
      <c r="T44" s="23"/>
      <c r="U44" s="24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27"/>
      <c r="AM44" s="29"/>
    </row>
    <row r="45" spans="1:39" ht="54" customHeight="1" x14ac:dyDescent="0.7">
      <c r="A45" s="871" t="s">
        <v>40269</v>
      </c>
      <c r="B45" s="871"/>
      <c r="C45" s="871"/>
      <c r="D45" s="871"/>
      <c r="E45" s="871"/>
      <c r="F45" s="871"/>
      <c r="G45" s="871"/>
      <c r="H45" s="871"/>
      <c r="I45" s="871"/>
      <c r="J45" s="871"/>
      <c r="K45" s="871"/>
      <c r="L45" s="871"/>
      <c r="M45" s="871"/>
      <c r="R45" s="307"/>
      <c r="S45" s="500"/>
      <c r="T45" s="542">
        <v>198000</v>
      </c>
    </row>
    <row r="46" spans="1:39" ht="54" customHeight="1" x14ac:dyDescent="0.7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27"/>
      <c r="T46" s="29"/>
    </row>
    <row r="47" spans="1:39" ht="54" customHeight="1" x14ac:dyDescent="0.7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27"/>
      <c r="T47" s="29"/>
    </row>
    <row r="48" spans="1:39" ht="54" customHeight="1" x14ac:dyDescent="0.7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27"/>
      <c r="T48" s="29"/>
    </row>
    <row r="49" spans="1:20" ht="54" customHeight="1" x14ac:dyDescent="0.7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27"/>
      <c r="T49" s="29"/>
    </row>
    <row r="50" spans="1:20" ht="54" customHeight="1" x14ac:dyDescent="0.7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127"/>
      <c r="T50" s="29"/>
    </row>
    <row r="51" spans="1:20" ht="54" customHeight="1" x14ac:dyDescent="0.7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127"/>
      <c r="T51" s="29"/>
    </row>
    <row r="52" spans="1:20" ht="54" customHeight="1" x14ac:dyDescent="0.7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127"/>
      <c r="T52" s="29"/>
    </row>
    <row r="53" spans="1:20" s="23" customFormat="1" ht="50.1" customHeight="1" x14ac:dyDescent="0.25">
      <c r="I53" s="7" t="s">
        <v>14</v>
      </c>
      <c r="J53" s="7">
        <f>SUM(Q:Q)-SUM(R:R)</f>
        <v>0</v>
      </c>
    </row>
    <row r="54" spans="1:20" s="23" customFormat="1" ht="50.1" customHeight="1" x14ac:dyDescent="0.25">
      <c r="I54" s="7" t="s">
        <v>15</v>
      </c>
      <c r="J54" s="7">
        <f>SUM(S:S)-SUM(T:T)</f>
        <v>24000</v>
      </c>
    </row>
    <row r="55" spans="1:20" s="23" customFormat="1" ht="50.1" customHeight="1" x14ac:dyDescent="0.25">
      <c r="I55" s="731" t="s">
        <v>91</v>
      </c>
      <c r="J55" s="731"/>
    </row>
    <row r="56" spans="1:20" s="23" customFormat="1" ht="50.1" customHeight="1" x14ac:dyDescent="0.25">
      <c r="I56" s="731"/>
      <c r="J56" s="731"/>
    </row>
  </sheetData>
  <autoFilter ref="A1:AX927" xr:uid="{00000000-0001-0000-0000-000000000000}"/>
  <mergeCells count="18">
    <mergeCell ref="A24:M24"/>
    <mergeCell ref="A27:M27"/>
    <mergeCell ref="A17:M17"/>
    <mergeCell ref="A18:M18"/>
    <mergeCell ref="A20:M20"/>
    <mergeCell ref="A22:M22"/>
    <mergeCell ref="A23:M23"/>
    <mergeCell ref="A3:M3"/>
    <mergeCell ref="A8:M8"/>
    <mergeCell ref="A5:M5"/>
    <mergeCell ref="A9:M9"/>
    <mergeCell ref="A16:M16"/>
    <mergeCell ref="A29:M29"/>
    <mergeCell ref="A31:M31"/>
    <mergeCell ref="A32:M32"/>
    <mergeCell ref="A34:M34"/>
    <mergeCell ref="I55:J56"/>
    <mergeCell ref="A45:M45"/>
  </mergeCells>
  <conditionalFormatting sqref="A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51" priority="10"/>
  </conditionalFormatting>
  <conditionalFormatting sqref="A6">
    <cfRule type="duplicateValues" dxfId="850" priority="8"/>
  </conditionalFormatting>
  <conditionalFormatting sqref="A7">
    <cfRule type="duplicateValues" dxfId="849" priority="7"/>
  </conditionalFormatting>
  <conditionalFormatting sqref="C2">
    <cfRule type="duplicateValues" dxfId="848" priority="20"/>
  </conditionalFormatting>
  <conditionalFormatting sqref="D46:D1048576 D1:D28 W32:W44 W29:W30">
    <cfRule type="duplicateValues" dxfId="847" priority="1"/>
  </conditionalFormatting>
  <conditionalFormatting sqref="D46:D1048576 W32:W44 D1:D23 W24:W30">
    <cfRule type="duplicateValues" dxfId="846" priority="3"/>
  </conditionalFormatting>
  <conditionalFormatting sqref="D46:D1048576 W32:W44 D1:D26 W27:W30">
    <cfRule type="duplicateValues" dxfId="845" priority="2"/>
  </conditionalFormatting>
  <conditionalFormatting sqref="D46:D1048576 W32:W44 W24:W30 D1:D15 W18:W21">
    <cfRule type="duplicateValues" dxfId="844" priority="6"/>
  </conditionalFormatting>
  <conditionalFormatting sqref="D46:D1048576 W32:W44 W24:W30 D1:D17 W18:W21">
    <cfRule type="duplicateValues" dxfId="843" priority="5"/>
  </conditionalFormatting>
  <conditionalFormatting sqref="D46:D1048576 W32:W44 W24:W30 D1:D18 W19:W21">
    <cfRule type="duplicateValues" dxfId="842" priority="4"/>
  </conditionalFormatting>
  <conditionalFormatting sqref="E2">
    <cfRule type="duplicateValues" dxfId="841" priority="21"/>
  </conditionalFormatting>
  <conditionalFormatting sqref="J2 C2">
    <cfRule type="duplicateValues" dxfId="840" priority="12"/>
    <cfRule type="duplicateValues" dxfId="839" priority="13"/>
    <cfRule type="duplicateValues" dxfId="838" priority="14"/>
    <cfRule type="duplicateValues" dxfId="837" priority="15"/>
    <cfRule type="duplicateValues" dxfId="836" priority="16"/>
    <cfRule type="duplicateValues" dxfId="835" priority="17"/>
    <cfRule type="duplicateValues" dxfId="834" priority="18"/>
    <cfRule type="duplicateValues" dxfId="833" priority="19"/>
  </conditionalFormatting>
  <conditionalFormatting sqref="J2">
    <cfRule type="duplicateValues" dxfId="832" priority="11"/>
  </conditionalFormatting>
  <hyperlinks>
    <hyperlink ref="I55:J56" location="الرئيسيه!A1" display="الرئيسيه" xr:uid="{201F4DAA-6F31-8E4F-9B1A-0AE7765D833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29F9-6F27-314D-AE59-465764B82E01}">
  <sheetPr codeName="Sheet49">
    <pageSetUpPr fitToPage="1"/>
  </sheetPr>
  <dimension ref="A1:T81"/>
  <sheetViews>
    <sheetView rightToLeft="1" zoomScale="40" zoomScaleNormal="40" workbookViewId="0">
      <pane ySplit="1" topLeftCell="A69" activePane="bottomLeft" state="frozen"/>
      <selection activeCell="G24" sqref="G24"/>
      <selection pane="bottomLeft" activeCell="A74" sqref="A74:XFD75"/>
    </sheetView>
  </sheetViews>
  <sheetFormatPr defaultColWidth="64.140625" defaultRowHeight="54" customHeight="1" x14ac:dyDescent="0.7"/>
  <cols>
    <col min="1" max="1" width="74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2.42578125" customWidth="1"/>
    <col min="18" max="18" width="35.7109375" customWidth="1"/>
    <col min="19" max="19" width="42.140625" customWidth="1"/>
    <col min="20" max="20" width="53.5703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17">
        <v>55100</v>
      </c>
    </row>
    <row r="3" spans="1:20" ht="50.1" customHeight="1" x14ac:dyDescent="1.05">
      <c r="A3" s="708" t="s">
        <v>3093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</row>
    <row r="4" spans="1:20" ht="50.1" customHeight="1" x14ac:dyDescent="1.65">
      <c r="A4" s="31" t="s">
        <v>2113</v>
      </c>
      <c r="B4" s="37" t="s">
        <v>2114</v>
      </c>
      <c r="C4" s="31" t="s">
        <v>2115</v>
      </c>
      <c r="D4" s="31" t="s">
        <v>2116</v>
      </c>
      <c r="E4" s="31" t="s">
        <v>101</v>
      </c>
      <c r="F4" s="31" t="s">
        <v>102</v>
      </c>
      <c r="G4" s="31" t="s">
        <v>490</v>
      </c>
      <c r="H4" s="31" t="s">
        <v>2017</v>
      </c>
      <c r="I4" s="38">
        <v>0.50694444444444442</v>
      </c>
      <c r="J4" s="31" t="s">
        <v>61</v>
      </c>
      <c r="K4" s="31" t="s">
        <v>105</v>
      </c>
      <c r="L4" s="31" t="s">
        <v>106</v>
      </c>
      <c r="M4" s="31" t="s">
        <v>107</v>
      </c>
      <c r="N4" s="29"/>
      <c r="O4" s="23"/>
      <c r="P4" s="54"/>
      <c r="Q4" s="54"/>
      <c r="R4" s="54"/>
      <c r="S4" s="29">
        <v>18000</v>
      </c>
      <c r="T4" s="222"/>
    </row>
    <row r="5" spans="1:20" ht="50.1" customHeight="1" x14ac:dyDescent="1.65">
      <c r="A5" s="31" t="s">
        <v>2121</v>
      </c>
      <c r="B5" s="37" t="s">
        <v>2122</v>
      </c>
      <c r="C5" s="31" t="s">
        <v>2123</v>
      </c>
      <c r="D5" s="31" t="s">
        <v>2124</v>
      </c>
      <c r="E5" s="31" t="s">
        <v>101</v>
      </c>
      <c r="F5" s="31" t="s">
        <v>102</v>
      </c>
      <c r="G5" s="31" t="s">
        <v>1544</v>
      </c>
      <c r="H5" s="31" t="s">
        <v>2017</v>
      </c>
      <c r="I5" s="38">
        <v>0.52083333333333337</v>
      </c>
      <c r="J5" s="31" t="s">
        <v>61</v>
      </c>
      <c r="K5" s="31" t="s">
        <v>105</v>
      </c>
      <c r="L5" s="31" t="s">
        <v>106</v>
      </c>
      <c r="M5" s="31" t="s">
        <v>107</v>
      </c>
      <c r="N5" s="29"/>
      <c r="O5" s="23"/>
      <c r="P5" s="54"/>
      <c r="Q5" s="54"/>
      <c r="R5" s="54"/>
      <c r="S5" s="29">
        <v>18000</v>
      </c>
      <c r="T5" s="222"/>
    </row>
    <row r="6" spans="1:20" ht="50.1" customHeight="1" x14ac:dyDescent="1.65">
      <c r="A6" s="31" t="s">
        <v>2128</v>
      </c>
      <c r="B6" s="37" t="s">
        <v>624</v>
      </c>
      <c r="C6" s="31" t="s">
        <v>2129</v>
      </c>
      <c r="D6" s="31" t="s">
        <v>2130</v>
      </c>
      <c r="E6" s="31" t="s">
        <v>101</v>
      </c>
      <c r="F6" s="31" t="s">
        <v>102</v>
      </c>
      <c r="G6" s="31" t="s">
        <v>567</v>
      </c>
      <c r="H6" s="31" t="s">
        <v>2017</v>
      </c>
      <c r="I6" s="38">
        <v>0.52430555555555558</v>
      </c>
      <c r="J6" s="31" t="s">
        <v>61</v>
      </c>
      <c r="K6" s="31" t="s">
        <v>105</v>
      </c>
      <c r="L6" s="31" t="s">
        <v>106</v>
      </c>
      <c r="M6" s="31" t="s">
        <v>107</v>
      </c>
      <c r="N6" s="29"/>
      <c r="O6" s="23"/>
      <c r="P6" s="54"/>
      <c r="Q6" s="54"/>
      <c r="R6" s="54"/>
      <c r="S6" s="29">
        <v>18000</v>
      </c>
      <c r="T6" s="222"/>
    </row>
    <row r="7" spans="1:20" ht="54" customHeight="1" x14ac:dyDescent="0.7">
      <c r="A7" s="711" t="s">
        <v>4042</v>
      </c>
      <c r="B7" s="711"/>
      <c r="C7" s="711"/>
      <c r="D7" s="711"/>
      <c r="E7" s="711"/>
      <c r="F7" s="711"/>
      <c r="G7" s="711"/>
      <c r="H7" s="711"/>
      <c r="I7" s="711"/>
      <c r="J7" s="711"/>
      <c r="K7" s="711"/>
      <c r="L7" s="711"/>
      <c r="M7" s="711"/>
      <c r="N7" s="23"/>
      <c r="O7" s="23"/>
      <c r="P7" s="23"/>
      <c r="Q7" s="23"/>
      <c r="R7" s="23"/>
      <c r="S7" s="23"/>
      <c r="T7" s="29">
        <v>100000</v>
      </c>
    </row>
    <row r="8" spans="1:20" ht="54" customHeight="1" x14ac:dyDescent="1.3">
      <c r="A8" s="697" t="s">
        <v>5860</v>
      </c>
      <c r="B8" s="697"/>
      <c r="C8" s="697"/>
      <c r="D8" s="697"/>
      <c r="E8" s="697"/>
      <c r="F8" s="697"/>
      <c r="G8" s="697"/>
      <c r="H8" s="697"/>
      <c r="I8" s="697"/>
      <c r="J8" s="697"/>
      <c r="K8" s="697"/>
      <c r="L8" s="697"/>
      <c r="M8" s="697"/>
      <c r="N8" s="29"/>
      <c r="O8" s="23"/>
      <c r="P8" s="54"/>
      <c r="Q8" s="56"/>
      <c r="R8" s="54"/>
      <c r="S8" s="29"/>
      <c r="T8" s="23"/>
    </row>
    <row r="9" spans="1:20" ht="54" customHeight="1" x14ac:dyDescent="1.25">
      <c r="A9" s="31" t="s">
        <v>5165</v>
      </c>
      <c r="B9" s="37" t="s">
        <v>4251</v>
      </c>
      <c r="C9" s="31" t="s">
        <v>4252</v>
      </c>
      <c r="D9" s="31" t="s">
        <v>4253</v>
      </c>
      <c r="E9" s="31" t="s">
        <v>101</v>
      </c>
      <c r="F9" s="31" t="s">
        <v>102</v>
      </c>
      <c r="G9" s="31" t="s">
        <v>567</v>
      </c>
      <c r="H9" s="31" t="s">
        <v>4090</v>
      </c>
      <c r="I9" s="38">
        <v>0.375</v>
      </c>
      <c r="J9" s="31" t="s">
        <v>61</v>
      </c>
      <c r="K9" s="31" t="s">
        <v>105</v>
      </c>
      <c r="L9" s="31" t="s">
        <v>106</v>
      </c>
      <c r="M9" s="31" t="s">
        <v>107</v>
      </c>
      <c r="N9" s="29"/>
      <c r="O9" s="23"/>
      <c r="P9" s="54"/>
      <c r="Q9" s="56"/>
      <c r="R9" s="54"/>
      <c r="S9" s="29">
        <v>18000</v>
      </c>
      <c r="T9" s="23"/>
    </row>
    <row r="10" spans="1:20" ht="54" customHeight="1" x14ac:dyDescent="1.25">
      <c r="A10" s="31" t="s">
        <v>5296</v>
      </c>
      <c r="B10" s="37" t="s">
        <v>4262</v>
      </c>
      <c r="C10" s="31" t="s">
        <v>4263</v>
      </c>
      <c r="D10" s="31" t="s">
        <v>4264</v>
      </c>
      <c r="E10" s="31" t="s">
        <v>101</v>
      </c>
      <c r="F10" s="31" t="s">
        <v>102</v>
      </c>
      <c r="G10" s="31" t="s">
        <v>567</v>
      </c>
      <c r="H10" s="31" t="s">
        <v>4090</v>
      </c>
      <c r="I10" s="38">
        <v>0.375</v>
      </c>
      <c r="J10" s="31" t="s">
        <v>61</v>
      </c>
      <c r="K10" s="31" t="s">
        <v>105</v>
      </c>
      <c r="L10" s="31" t="s">
        <v>106</v>
      </c>
      <c r="M10" s="31" t="s">
        <v>107</v>
      </c>
      <c r="N10" s="29"/>
      <c r="O10" s="23"/>
      <c r="P10" s="54"/>
      <c r="Q10" s="56"/>
      <c r="R10" s="54"/>
      <c r="S10" s="29">
        <v>18000</v>
      </c>
      <c r="T10" s="23"/>
    </row>
    <row r="11" spans="1:20" ht="54" customHeight="1" x14ac:dyDescent="1.25">
      <c r="A11" s="31" t="s">
        <v>5195</v>
      </c>
      <c r="B11" s="37" t="s">
        <v>4255</v>
      </c>
      <c r="C11" s="31" t="s">
        <v>4256</v>
      </c>
      <c r="D11" s="31" t="s">
        <v>4257</v>
      </c>
      <c r="E11" s="31" t="s">
        <v>101</v>
      </c>
      <c r="F11" s="31" t="s">
        <v>102</v>
      </c>
      <c r="G11" s="31" t="s">
        <v>567</v>
      </c>
      <c r="H11" s="31" t="s">
        <v>4090</v>
      </c>
      <c r="I11" s="38">
        <v>0.375</v>
      </c>
      <c r="J11" s="31" t="s">
        <v>61</v>
      </c>
      <c r="K11" s="31" t="s">
        <v>105</v>
      </c>
      <c r="L11" s="31" t="s">
        <v>106</v>
      </c>
      <c r="M11" s="31" t="s">
        <v>107</v>
      </c>
      <c r="N11" s="29"/>
      <c r="O11" s="23"/>
      <c r="P11" s="54"/>
      <c r="Q11" s="56"/>
      <c r="R11" s="54"/>
      <c r="S11" s="29">
        <v>18000</v>
      </c>
      <c r="T11" s="23"/>
    </row>
    <row r="12" spans="1:20" ht="54" customHeight="1" x14ac:dyDescent="1.25">
      <c r="A12" s="31" t="s">
        <v>5219</v>
      </c>
      <c r="B12" s="37" t="s">
        <v>2607</v>
      </c>
      <c r="C12" s="31" t="s">
        <v>4259</v>
      </c>
      <c r="D12" s="31" t="s">
        <v>4260</v>
      </c>
      <c r="E12" s="31" t="s">
        <v>101</v>
      </c>
      <c r="F12" s="31" t="s">
        <v>102</v>
      </c>
      <c r="G12" s="31" t="s">
        <v>567</v>
      </c>
      <c r="H12" s="31" t="s">
        <v>4090</v>
      </c>
      <c r="I12" s="38">
        <v>0.375</v>
      </c>
      <c r="J12" s="31" t="s">
        <v>61</v>
      </c>
      <c r="K12" s="31" t="s">
        <v>105</v>
      </c>
      <c r="L12" s="31" t="s">
        <v>106</v>
      </c>
      <c r="M12" s="31" t="s">
        <v>107</v>
      </c>
      <c r="N12" s="29"/>
      <c r="O12" s="23"/>
      <c r="P12" s="54"/>
      <c r="Q12" s="56"/>
      <c r="R12" s="54"/>
      <c r="S12" s="29">
        <v>18000</v>
      </c>
      <c r="T12" s="23"/>
    </row>
    <row r="13" spans="1:20" ht="54" customHeight="1" x14ac:dyDescent="0.25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4"/>
      <c r="S13" s="23"/>
      <c r="T13" s="23"/>
    </row>
    <row r="14" spans="1:20" ht="54" customHeight="1" x14ac:dyDescent="1.25">
      <c r="A14" s="696" t="s">
        <v>7858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23"/>
      <c r="O14" s="54"/>
      <c r="P14" s="131"/>
      <c r="Q14" s="23"/>
      <c r="R14" s="24"/>
      <c r="S14" s="23"/>
      <c r="T14" s="23"/>
    </row>
    <row r="15" spans="1:20" ht="54" customHeight="1" x14ac:dyDescent="1.25">
      <c r="A15" s="31" t="s">
        <v>6915</v>
      </c>
      <c r="B15" s="37" t="s">
        <v>6916</v>
      </c>
      <c r="C15" s="31" t="s">
        <v>6917</v>
      </c>
      <c r="D15" s="31" t="s">
        <v>6918</v>
      </c>
      <c r="E15" s="31" t="s">
        <v>687</v>
      </c>
      <c r="F15" s="31" t="s">
        <v>102</v>
      </c>
      <c r="G15" s="31" t="s">
        <v>490</v>
      </c>
      <c r="H15" s="31" t="s">
        <v>6809</v>
      </c>
      <c r="I15" s="38">
        <v>0.375</v>
      </c>
      <c r="J15" s="31" t="s">
        <v>61</v>
      </c>
      <c r="K15" s="31" t="s">
        <v>105</v>
      </c>
      <c r="L15" s="31" t="s">
        <v>106</v>
      </c>
      <c r="M15" s="31" t="s">
        <v>107</v>
      </c>
      <c r="N15" s="23"/>
      <c r="O15" s="54"/>
      <c r="P15" s="131"/>
      <c r="Q15" s="23"/>
      <c r="R15" s="24"/>
      <c r="S15" s="131">
        <v>22000</v>
      </c>
      <c r="T15" s="29"/>
    </row>
    <row r="16" spans="1:20" ht="54" customHeight="1" x14ac:dyDescent="1.25">
      <c r="A16" s="31" t="s">
        <v>6919</v>
      </c>
      <c r="B16" s="37" t="s">
        <v>6920</v>
      </c>
      <c r="C16" s="31" t="s">
        <v>6921</v>
      </c>
      <c r="D16" s="31" t="s">
        <v>6922</v>
      </c>
      <c r="E16" s="31" t="s">
        <v>101</v>
      </c>
      <c r="F16" s="31" t="s">
        <v>102</v>
      </c>
      <c r="G16" s="31" t="s">
        <v>1544</v>
      </c>
      <c r="H16" s="31" t="s">
        <v>6809</v>
      </c>
      <c r="I16" s="38">
        <v>0.41666666666666669</v>
      </c>
      <c r="J16" s="31" t="s">
        <v>61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131">
        <v>22000</v>
      </c>
      <c r="T16" s="29"/>
    </row>
    <row r="17" spans="1:20" ht="54" customHeight="1" x14ac:dyDescent="1.05">
      <c r="A17" s="696" t="s">
        <v>9526</v>
      </c>
      <c r="B17" s="696"/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23"/>
      <c r="O17" s="23"/>
      <c r="P17" s="23"/>
      <c r="Q17" s="23"/>
      <c r="R17" s="23"/>
      <c r="S17" s="29"/>
      <c r="T17" s="23"/>
    </row>
    <row r="18" spans="1:20" ht="54" customHeight="1" x14ac:dyDescent="1.05">
      <c r="A18" s="31" t="s">
        <v>7903</v>
      </c>
      <c r="B18" s="37" t="s">
        <v>7904</v>
      </c>
      <c r="C18" s="31" t="s">
        <v>7905</v>
      </c>
      <c r="D18" s="31" t="s">
        <v>7906</v>
      </c>
      <c r="E18" s="31" t="s">
        <v>101</v>
      </c>
      <c r="F18" s="31" t="s">
        <v>102</v>
      </c>
      <c r="G18" s="31" t="s">
        <v>1127</v>
      </c>
      <c r="H18" s="31" t="s">
        <v>7872</v>
      </c>
      <c r="I18" s="38">
        <v>0.66666666666666663</v>
      </c>
      <c r="J18" s="31" t="s">
        <v>61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23"/>
      <c r="R18" s="23"/>
      <c r="S18" s="29">
        <v>22000</v>
      </c>
      <c r="T18" s="23"/>
    </row>
    <row r="19" spans="1:20" ht="54" customHeight="1" x14ac:dyDescent="0.7">
      <c r="A19" s="711" t="s">
        <v>9545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23"/>
      <c r="O19" s="23"/>
      <c r="P19" s="23"/>
      <c r="Q19" s="23"/>
      <c r="R19" s="23"/>
      <c r="S19" s="23"/>
      <c r="T19" s="29">
        <v>150000</v>
      </c>
    </row>
    <row r="20" spans="1:20" ht="54" customHeight="1" x14ac:dyDescent="1.05">
      <c r="A20" s="736" t="s">
        <v>6799</v>
      </c>
      <c r="B20" s="736"/>
      <c r="C20" s="736"/>
      <c r="D20" s="736"/>
      <c r="E20" s="736"/>
      <c r="F20" s="736"/>
      <c r="G20" s="736"/>
      <c r="H20" s="736"/>
      <c r="I20" s="736"/>
      <c r="J20" s="736"/>
      <c r="K20" s="736"/>
      <c r="L20" s="736"/>
      <c r="M20" s="736"/>
      <c r="N20" s="23"/>
      <c r="O20" s="23"/>
      <c r="P20" s="23"/>
      <c r="Q20" s="23"/>
      <c r="R20" s="23"/>
      <c r="S20" s="29"/>
      <c r="T20" s="23"/>
    </row>
    <row r="21" spans="1:20" ht="54" customHeight="1" x14ac:dyDescent="1.05">
      <c r="A21" s="334" t="s">
        <v>6927</v>
      </c>
      <c r="B21" s="335" t="s">
        <v>6928</v>
      </c>
      <c r="C21" s="334" t="s">
        <v>6929</v>
      </c>
      <c r="D21" s="334" t="s">
        <v>6930</v>
      </c>
      <c r="E21" s="334" t="s">
        <v>101</v>
      </c>
      <c r="F21" s="334" t="s">
        <v>123</v>
      </c>
      <c r="G21" s="334" t="s">
        <v>490</v>
      </c>
      <c r="H21" s="334" t="s">
        <v>9573</v>
      </c>
      <c r="I21" s="336">
        <v>0.2638888888888889</v>
      </c>
      <c r="J21" s="334" t="s">
        <v>61</v>
      </c>
      <c r="K21" s="334" t="s">
        <v>105</v>
      </c>
      <c r="L21" s="334" t="s">
        <v>106</v>
      </c>
      <c r="M21" s="334" t="s">
        <v>107</v>
      </c>
      <c r="N21" s="23"/>
      <c r="O21" s="23"/>
      <c r="P21" s="23"/>
      <c r="Q21" s="23"/>
      <c r="R21" s="23"/>
      <c r="S21" s="29">
        <v>22000</v>
      </c>
      <c r="T21" s="23"/>
    </row>
    <row r="22" spans="1:20" ht="54" customHeight="1" x14ac:dyDescent="1.05">
      <c r="A22" s="334" t="s">
        <v>6923</v>
      </c>
      <c r="B22" s="335" t="s">
        <v>6924</v>
      </c>
      <c r="C22" s="334" t="s">
        <v>6925</v>
      </c>
      <c r="D22" s="334" t="s">
        <v>6926</v>
      </c>
      <c r="E22" s="334" t="s">
        <v>101</v>
      </c>
      <c r="F22" s="334" t="s">
        <v>123</v>
      </c>
      <c r="G22" s="334" t="s">
        <v>490</v>
      </c>
      <c r="H22" s="334" t="s">
        <v>9573</v>
      </c>
      <c r="I22" s="336">
        <v>0.2638888888888889</v>
      </c>
      <c r="J22" s="334" t="s">
        <v>61</v>
      </c>
      <c r="K22" s="334" t="s">
        <v>105</v>
      </c>
      <c r="L22" s="334" t="s">
        <v>106</v>
      </c>
      <c r="M22" s="334" t="s">
        <v>107</v>
      </c>
      <c r="N22" s="23"/>
      <c r="O22" s="23"/>
      <c r="P22" s="23"/>
      <c r="Q22" s="23"/>
      <c r="R22" s="23"/>
      <c r="S22" s="29">
        <v>22000</v>
      </c>
      <c r="T22" s="23"/>
    </row>
    <row r="23" spans="1:20" ht="54" customHeight="1" x14ac:dyDescent="1.05">
      <c r="A23" s="334" t="s">
        <v>9574</v>
      </c>
      <c r="B23" s="335" t="s">
        <v>9575</v>
      </c>
      <c r="C23" s="334" t="s">
        <v>9576</v>
      </c>
      <c r="D23" s="334" t="s">
        <v>9577</v>
      </c>
      <c r="E23" s="334" t="s">
        <v>101</v>
      </c>
      <c r="F23" s="334" t="s">
        <v>102</v>
      </c>
      <c r="G23" s="334" t="s">
        <v>567</v>
      </c>
      <c r="H23" s="334" t="s">
        <v>9573</v>
      </c>
      <c r="I23" s="336">
        <v>0.41666666666666669</v>
      </c>
      <c r="J23" s="334" t="s">
        <v>61</v>
      </c>
      <c r="K23" s="334" t="s">
        <v>105</v>
      </c>
      <c r="L23" s="334" t="s">
        <v>106</v>
      </c>
      <c r="M23" s="334" t="s">
        <v>107</v>
      </c>
      <c r="N23" s="23"/>
      <c r="O23" s="23"/>
      <c r="P23" s="23"/>
      <c r="Q23" s="23"/>
      <c r="R23" s="23"/>
      <c r="S23" s="29">
        <v>22000</v>
      </c>
      <c r="T23" s="23"/>
    </row>
    <row r="24" spans="1:20" ht="54" customHeight="1" x14ac:dyDescent="1.05">
      <c r="A24" s="334" t="s">
        <v>9578</v>
      </c>
      <c r="B24" s="335" t="s">
        <v>9579</v>
      </c>
      <c r="C24" s="334" t="s">
        <v>9580</v>
      </c>
      <c r="D24" s="334" t="s">
        <v>9581</v>
      </c>
      <c r="E24" s="334" t="s">
        <v>101</v>
      </c>
      <c r="F24" s="334" t="s">
        <v>102</v>
      </c>
      <c r="G24" s="334" t="s">
        <v>1544</v>
      </c>
      <c r="H24" s="334" t="s">
        <v>9573</v>
      </c>
      <c r="I24" s="336">
        <v>0.41666666666666669</v>
      </c>
      <c r="J24" s="334" t="s">
        <v>61</v>
      </c>
      <c r="K24" s="334" t="s">
        <v>105</v>
      </c>
      <c r="L24" s="334" t="s">
        <v>106</v>
      </c>
      <c r="M24" s="334" t="s">
        <v>107</v>
      </c>
      <c r="N24" s="23"/>
      <c r="O24" s="23"/>
      <c r="P24" s="23"/>
      <c r="Q24" s="23"/>
      <c r="R24" s="23"/>
      <c r="S24" s="29">
        <v>22000</v>
      </c>
      <c r="T24" s="23"/>
    </row>
    <row r="25" spans="1:20" ht="54" customHeight="1" x14ac:dyDescent="1.3">
      <c r="A25" s="712" t="s">
        <v>10732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23"/>
      <c r="O25" s="23"/>
      <c r="P25" s="23"/>
      <c r="Q25" s="23"/>
      <c r="R25" s="23"/>
      <c r="S25" s="29"/>
      <c r="T25" s="23"/>
    </row>
    <row r="26" spans="1:20" ht="54" customHeight="1" x14ac:dyDescent="1.05">
      <c r="A26" s="334" t="s">
        <v>2125</v>
      </c>
      <c r="B26" s="335" t="s">
        <v>760</v>
      </c>
      <c r="C26" s="334" t="s">
        <v>2126</v>
      </c>
      <c r="D26" s="334" t="s">
        <v>2127</v>
      </c>
      <c r="E26" s="334" t="s">
        <v>101</v>
      </c>
      <c r="F26" s="334" t="s">
        <v>102</v>
      </c>
      <c r="G26" s="334" t="s">
        <v>1544</v>
      </c>
      <c r="H26" s="334" t="s">
        <v>10166</v>
      </c>
      <c r="I26" s="336">
        <v>0.41666666666666669</v>
      </c>
      <c r="J26" s="334" t="s">
        <v>61</v>
      </c>
      <c r="K26" s="334" t="s">
        <v>105</v>
      </c>
      <c r="L26" s="334" t="s">
        <v>106</v>
      </c>
      <c r="M26" s="334" t="s">
        <v>107</v>
      </c>
      <c r="N26" s="23"/>
      <c r="O26" s="23"/>
      <c r="P26" s="23"/>
      <c r="Q26" s="23"/>
      <c r="R26" s="23"/>
      <c r="S26" s="29">
        <v>22000</v>
      </c>
      <c r="T26" s="23"/>
    </row>
    <row r="27" spans="1:20" ht="54" customHeight="1" x14ac:dyDescent="1.05">
      <c r="A27" s="334" t="s">
        <v>2117</v>
      </c>
      <c r="B27" s="335" t="s">
        <v>2118</v>
      </c>
      <c r="C27" s="334" t="s">
        <v>2119</v>
      </c>
      <c r="D27" s="334" t="s">
        <v>2120</v>
      </c>
      <c r="E27" s="334" t="s">
        <v>101</v>
      </c>
      <c r="F27" s="334" t="s">
        <v>102</v>
      </c>
      <c r="G27" s="334" t="s">
        <v>1544</v>
      </c>
      <c r="H27" s="334" t="s">
        <v>10166</v>
      </c>
      <c r="I27" s="336">
        <v>0.41666666666666669</v>
      </c>
      <c r="J27" s="334" t="s">
        <v>61</v>
      </c>
      <c r="K27" s="334" t="s">
        <v>105</v>
      </c>
      <c r="L27" s="334" t="s">
        <v>106</v>
      </c>
      <c r="M27" s="334" t="s">
        <v>107</v>
      </c>
      <c r="N27" s="23"/>
      <c r="O27" s="23"/>
      <c r="P27" s="23"/>
      <c r="Q27" s="23"/>
      <c r="R27" s="23"/>
      <c r="S27" s="29">
        <v>22000</v>
      </c>
      <c r="T27" s="23"/>
    </row>
    <row r="28" spans="1:20" ht="54" customHeight="1" x14ac:dyDescent="1.05">
      <c r="A28" s="334" t="s">
        <v>10268</v>
      </c>
      <c r="B28" s="335" t="s">
        <v>785</v>
      </c>
      <c r="C28" s="334" t="s">
        <v>10269</v>
      </c>
      <c r="D28" s="334" t="s">
        <v>10270</v>
      </c>
      <c r="E28" s="334" t="s">
        <v>101</v>
      </c>
      <c r="F28" s="334" t="s">
        <v>102</v>
      </c>
      <c r="G28" s="334" t="s">
        <v>1544</v>
      </c>
      <c r="H28" s="334" t="s">
        <v>10166</v>
      </c>
      <c r="I28" s="336">
        <v>0.41666666666666669</v>
      </c>
      <c r="J28" s="334" t="s">
        <v>61</v>
      </c>
      <c r="K28" s="334" t="s">
        <v>105</v>
      </c>
      <c r="L28" s="334" t="s">
        <v>106</v>
      </c>
      <c r="M28" s="334" t="s">
        <v>107</v>
      </c>
      <c r="N28" s="23"/>
      <c r="O28" s="23"/>
      <c r="P28" s="23"/>
      <c r="Q28" s="23"/>
      <c r="R28" s="23"/>
      <c r="S28" s="29">
        <v>22000</v>
      </c>
      <c r="T28" s="23"/>
    </row>
    <row r="29" spans="1:20" ht="54" customHeight="1" x14ac:dyDescent="0.7">
      <c r="A29" s="711" t="s">
        <v>11345</v>
      </c>
      <c r="B29" s="71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23"/>
      <c r="O29" s="23"/>
      <c r="P29" s="23"/>
      <c r="Q29" s="23"/>
      <c r="R29" s="23"/>
      <c r="S29" s="23"/>
      <c r="T29" s="29">
        <v>50000</v>
      </c>
    </row>
    <row r="30" spans="1:20" ht="54" customHeight="1" x14ac:dyDescent="1.3">
      <c r="A30" s="712" t="s">
        <v>13349</v>
      </c>
      <c r="B30" s="712"/>
      <c r="C30" s="712"/>
      <c r="D30" s="712"/>
      <c r="E30" s="712"/>
      <c r="F30" s="712"/>
      <c r="G30" s="712"/>
      <c r="H30" s="712"/>
      <c r="I30" s="712"/>
      <c r="J30" s="712"/>
      <c r="K30" s="712"/>
      <c r="L30" s="712"/>
      <c r="M30" s="712"/>
      <c r="N30" s="23"/>
      <c r="O30" s="23"/>
      <c r="P30" s="23"/>
      <c r="Q30" s="23"/>
      <c r="R30" s="23"/>
      <c r="S30" s="29"/>
      <c r="T30" s="23"/>
    </row>
    <row r="31" spans="1:20" ht="54" customHeight="1" x14ac:dyDescent="1.05">
      <c r="A31" s="31" t="s">
        <v>11544</v>
      </c>
      <c r="B31" s="37" t="s">
        <v>1549</v>
      </c>
      <c r="C31" s="31" t="s">
        <v>11545</v>
      </c>
      <c r="D31" s="31" t="s">
        <v>11546</v>
      </c>
      <c r="E31" s="31" t="s">
        <v>101</v>
      </c>
      <c r="F31" s="31" t="s">
        <v>1304</v>
      </c>
      <c r="G31" s="31" t="s">
        <v>103</v>
      </c>
      <c r="H31" s="31" t="s">
        <v>11366</v>
      </c>
      <c r="I31" s="38">
        <v>0.75</v>
      </c>
      <c r="J31" s="31" t="s">
        <v>61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3"/>
    </row>
    <row r="32" spans="1:20" ht="54" customHeight="1" x14ac:dyDescent="1.3">
      <c r="A32" s="712" t="s">
        <v>13348</v>
      </c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23"/>
      <c r="O32" s="23"/>
      <c r="P32" s="23"/>
      <c r="Q32" s="23"/>
      <c r="R32" s="23"/>
      <c r="S32" s="29"/>
      <c r="T32" s="23"/>
    </row>
    <row r="33" spans="1:20" ht="54" customHeight="1" x14ac:dyDescent="1.05">
      <c r="A33" s="31" t="s">
        <v>12867</v>
      </c>
      <c r="B33" s="37" t="s">
        <v>12868</v>
      </c>
      <c r="C33" s="31" t="s">
        <v>12869</v>
      </c>
      <c r="D33" s="31" t="s">
        <v>12870</v>
      </c>
      <c r="E33" s="31" t="s">
        <v>101</v>
      </c>
      <c r="F33" s="31" t="s">
        <v>102</v>
      </c>
      <c r="G33" s="31" t="s">
        <v>1544</v>
      </c>
      <c r="H33" s="31" t="s">
        <v>12839</v>
      </c>
      <c r="I33" s="38">
        <v>4.1666666666666664E-2</v>
      </c>
      <c r="J33" s="31" t="s">
        <v>61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23"/>
      <c r="R33" s="23"/>
      <c r="S33" s="29">
        <v>22000</v>
      </c>
      <c r="T33" s="29"/>
    </row>
    <row r="34" spans="1:20" ht="54" customHeight="1" x14ac:dyDescent="1.3">
      <c r="A34" s="712" t="s">
        <v>15032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23"/>
      <c r="O34" s="23"/>
      <c r="P34" s="23"/>
      <c r="Q34" s="23"/>
      <c r="R34" s="23"/>
      <c r="S34" s="29"/>
      <c r="T34" s="23"/>
    </row>
    <row r="35" spans="1:20" ht="54" customHeight="1" x14ac:dyDescent="1.05">
      <c r="A35" s="31" t="s">
        <v>13933</v>
      </c>
      <c r="B35" s="37" t="s">
        <v>13934</v>
      </c>
      <c r="C35" s="31" t="s">
        <v>13935</v>
      </c>
      <c r="D35" s="31" t="s">
        <v>13936</v>
      </c>
      <c r="E35" s="31" t="s">
        <v>101</v>
      </c>
      <c r="F35" s="31" t="s">
        <v>1304</v>
      </c>
      <c r="G35" s="31" t="s">
        <v>124</v>
      </c>
      <c r="H35" s="31" t="s">
        <v>13746</v>
      </c>
      <c r="I35" s="38">
        <v>0.16666666666666666</v>
      </c>
      <c r="J35" s="31" t="s">
        <v>61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22000</v>
      </c>
      <c r="T35" s="23"/>
    </row>
    <row r="36" spans="1:20" ht="54" customHeight="1" x14ac:dyDescent="1.05">
      <c r="A36" s="31" t="s">
        <v>13958</v>
      </c>
      <c r="B36" s="37" t="s">
        <v>13959</v>
      </c>
      <c r="C36" s="31" t="s">
        <v>13960</v>
      </c>
      <c r="D36" s="31" t="s">
        <v>13961</v>
      </c>
      <c r="E36" s="31" t="s">
        <v>101</v>
      </c>
      <c r="F36" s="31" t="s">
        <v>1304</v>
      </c>
      <c r="G36" s="31" t="s">
        <v>124</v>
      </c>
      <c r="H36" s="31" t="s">
        <v>13746</v>
      </c>
      <c r="I36" s="38">
        <v>0.16666666666666666</v>
      </c>
      <c r="J36" s="31" t="s">
        <v>61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22000</v>
      </c>
      <c r="T36" s="23"/>
    </row>
    <row r="37" spans="1:20" ht="54" customHeight="1" x14ac:dyDescent="1.05">
      <c r="A37" s="31" t="s">
        <v>13969</v>
      </c>
      <c r="B37" s="37" t="s">
        <v>13970</v>
      </c>
      <c r="C37" s="31" t="s">
        <v>13971</v>
      </c>
      <c r="D37" s="31" t="s">
        <v>13972</v>
      </c>
      <c r="E37" s="31" t="s">
        <v>101</v>
      </c>
      <c r="F37" s="31" t="s">
        <v>1304</v>
      </c>
      <c r="G37" s="31" t="s">
        <v>124</v>
      </c>
      <c r="H37" s="31" t="s">
        <v>13746</v>
      </c>
      <c r="I37" s="38">
        <v>0.16666666666666666</v>
      </c>
      <c r="J37" s="31" t="s">
        <v>61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22000</v>
      </c>
      <c r="T37" s="23"/>
    </row>
    <row r="38" spans="1:20" ht="54" customHeight="1" x14ac:dyDescent="1.05">
      <c r="A38" s="31" t="s">
        <v>13973</v>
      </c>
      <c r="B38" s="37" t="s">
        <v>13974</v>
      </c>
      <c r="C38" s="31" t="s">
        <v>13975</v>
      </c>
      <c r="D38" s="31" t="s">
        <v>13976</v>
      </c>
      <c r="E38" s="31" t="s">
        <v>101</v>
      </c>
      <c r="F38" s="31" t="s">
        <v>1304</v>
      </c>
      <c r="G38" s="31" t="s">
        <v>124</v>
      </c>
      <c r="H38" s="31" t="s">
        <v>13746</v>
      </c>
      <c r="I38" s="38">
        <v>0.16666666666666666</v>
      </c>
      <c r="J38" s="31" t="s">
        <v>61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22000</v>
      </c>
      <c r="T38" s="23"/>
    </row>
    <row r="39" spans="1:20" ht="54" customHeight="1" x14ac:dyDescent="1.3">
      <c r="A39" s="712" t="s">
        <v>15033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23"/>
      <c r="O39" s="23"/>
      <c r="P39" s="23"/>
      <c r="Q39" s="23"/>
      <c r="R39" s="23"/>
      <c r="S39" s="29"/>
      <c r="T39" s="23"/>
    </row>
    <row r="40" spans="1:20" ht="54" customHeight="1" x14ac:dyDescent="1.05">
      <c r="A40" s="31" t="s">
        <v>14522</v>
      </c>
      <c r="B40" s="37" t="s">
        <v>7556</v>
      </c>
      <c r="C40" s="31" t="s">
        <v>14523</v>
      </c>
      <c r="D40" s="31" t="s">
        <v>14524</v>
      </c>
      <c r="E40" s="31" t="s">
        <v>687</v>
      </c>
      <c r="F40" s="31" t="s">
        <v>123</v>
      </c>
      <c r="G40" s="31" t="s">
        <v>103</v>
      </c>
      <c r="H40" s="31" t="s">
        <v>14213</v>
      </c>
      <c r="I40" s="38">
        <v>0.83333333333333337</v>
      </c>
      <c r="J40" s="31" t="s">
        <v>61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22000</v>
      </c>
      <c r="T40" s="23"/>
    </row>
    <row r="41" spans="1:20" ht="54" customHeight="1" x14ac:dyDescent="1.05">
      <c r="A41" s="752" t="s">
        <v>15396</v>
      </c>
      <c r="B41" s="753"/>
      <c r="C41" s="753"/>
      <c r="D41" s="753"/>
      <c r="E41" s="753"/>
      <c r="F41" s="753"/>
      <c r="G41" s="753"/>
      <c r="H41" s="753"/>
      <c r="I41" s="753"/>
      <c r="J41" s="753"/>
      <c r="K41" s="753"/>
      <c r="L41" s="753"/>
      <c r="M41" s="754"/>
      <c r="N41" s="23"/>
      <c r="O41" s="23"/>
      <c r="P41" s="23"/>
      <c r="Q41" s="23"/>
      <c r="R41" s="23"/>
      <c r="S41" s="175"/>
      <c r="T41" s="23"/>
    </row>
    <row r="42" spans="1:20" ht="54" customHeight="1" x14ac:dyDescent="1.05">
      <c r="A42" s="31" t="s">
        <v>15135</v>
      </c>
      <c r="B42" s="37" t="s">
        <v>13863</v>
      </c>
      <c r="C42" s="31" t="s">
        <v>15136</v>
      </c>
      <c r="D42" s="31" t="s">
        <v>15137</v>
      </c>
      <c r="E42" s="31" t="s">
        <v>687</v>
      </c>
      <c r="F42" s="31" t="s">
        <v>102</v>
      </c>
      <c r="G42" s="31" t="s">
        <v>562</v>
      </c>
      <c r="H42" s="31" t="s">
        <v>15049</v>
      </c>
      <c r="I42" s="38">
        <v>0.56944444444444442</v>
      </c>
      <c r="J42" s="31" t="s">
        <v>61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22000</v>
      </c>
      <c r="T42" s="23"/>
    </row>
    <row r="43" spans="1:20" ht="54" customHeight="1" x14ac:dyDescent="0.7">
      <c r="A43" s="698" t="s">
        <v>15402</v>
      </c>
      <c r="B43" s="699"/>
      <c r="C43" s="699"/>
      <c r="D43" s="699"/>
      <c r="E43" s="699"/>
      <c r="F43" s="699"/>
      <c r="G43" s="699"/>
      <c r="H43" s="699"/>
      <c r="I43" s="699"/>
      <c r="J43" s="699"/>
      <c r="K43" s="699"/>
      <c r="L43" s="699"/>
      <c r="M43" s="700"/>
      <c r="N43" s="23"/>
      <c r="O43" s="23"/>
      <c r="P43" s="23"/>
      <c r="Q43" s="23"/>
      <c r="R43" s="23"/>
      <c r="S43" s="23"/>
      <c r="T43" s="29">
        <v>150000</v>
      </c>
    </row>
    <row r="44" spans="1:20" ht="54" customHeight="1" x14ac:dyDescent="1.05">
      <c r="A44" s="688" t="s">
        <v>16177</v>
      </c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90"/>
      <c r="N44" s="23"/>
      <c r="O44" s="23"/>
      <c r="P44" s="23"/>
      <c r="Q44" s="23"/>
      <c r="R44" s="23"/>
      <c r="S44" s="29"/>
      <c r="T44" s="23"/>
    </row>
    <row r="45" spans="1:20" ht="54" customHeight="1" x14ac:dyDescent="1.05">
      <c r="A45" s="31" t="s">
        <v>15646</v>
      </c>
      <c r="B45" s="37" t="s">
        <v>15647</v>
      </c>
      <c r="C45" s="31" t="s">
        <v>15648</v>
      </c>
      <c r="D45" s="31" t="s">
        <v>15649</v>
      </c>
      <c r="E45" s="31" t="s">
        <v>101</v>
      </c>
      <c r="F45" s="31" t="s">
        <v>102</v>
      </c>
      <c r="G45" s="31" t="s">
        <v>1544</v>
      </c>
      <c r="H45" s="31" t="s">
        <v>15633</v>
      </c>
      <c r="I45" s="38">
        <v>8.3333333333333329E-2</v>
      </c>
      <c r="J45" s="31" t="s">
        <v>61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22400</v>
      </c>
      <c r="T45" s="23"/>
    </row>
    <row r="46" spans="1:20" ht="54" customHeight="1" x14ac:dyDescent="1.05">
      <c r="A46" s="31" t="s">
        <v>15650</v>
      </c>
      <c r="B46" s="37" t="s">
        <v>2347</v>
      </c>
      <c r="C46" s="31" t="s">
        <v>15651</v>
      </c>
      <c r="D46" s="31" t="s">
        <v>15652</v>
      </c>
      <c r="E46" s="31" t="s">
        <v>687</v>
      </c>
      <c r="F46" s="31" t="s">
        <v>1304</v>
      </c>
      <c r="G46" s="31" t="s">
        <v>103</v>
      </c>
      <c r="H46" s="31" t="s">
        <v>15633</v>
      </c>
      <c r="I46" s="38">
        <v>0.93402777777777779</v>
      </c>
      <c r="J46" s="31" t="s">
        <v>61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23"/>
      <c r="R46" s="23"/>
      <c r="S46" s="29">
        <v>22400</v>
      </c>
      <c r="T46" s="23"/>
    </row>
    <row r="47" spans="1:20" ht="54" customHeight="1" x14ac:dyDescent="1.05">
      <c r="A47" s="688" t="s">
        <v>16735</v>
      </c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90"/>
      <c r="N47" s="31"/>
      <c r="O47" s="31"/>
      <c r="P47" s="31"/>
      <c r="Q47" s="23"/>
      <c r="R47" s="23"/>
      <c r="S47" s="29"/>
      <c r="T47" s="23"/>
    </row>
    <row r="48" spans="1:20" ht="54" customHeight="1" x14ac:dyDescent="1.05">
      <c r="A48" s="31" t="s">
        <v>16220</v>
      </c>
      <c r="B48" s="31" t="s">
        <v>16221</v>
      </c>
      <c r="C48" s="31" t="s">
        <v>16183</v>
      </c>
      <c r="D48" s="31" t="s">
        <v>16222</v>
      </c>
      <c r="E48" s="31" t="s">
        <v>101</v>
      </c>
      <c r="F48" s="31" t="s">
        <v>123</v>
      </c>
      <c r="G48" s="31" t="s">
        <v>16223</v>
      </c>
      <c r="H48" s="31" t="s">
        <v>16224</v>
      </c>
      <c r="I48" s="31"/>
      <c r="J48" s="31" t="s">
        <v>61</v>
      </c>
      <c r="K48" s="31"/>
      <c r="L48" s="31" t="s">
        <v>106</v>
      </c>
      <c r="M48" s="31" t="s">
        <v>107</v>
      </c>
      <c r="N48" s="31" t="s">
        <v>105</v>
      </c>
      <c r="O48" s="31"/>
      <c r="P48" s="31"/>
      <c r="Q48" s="23"/>
      <c r="R48" s="23"/>
      <c r="S48" s="29">
        <v>22400</v>
      </c>
      <c r="T48" s="23"/>
    </row>
    <row r="49" spans="1:20" ht="54" customHeight="1" x14ac:dyDescent="1.05">
      <c r="A49" s="688" t="s">
        <v>17242</v>
      </c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90"/>
      <c r="N49" s="23"/>
      <c r="O49" s="23"/>
      <c r="P49" s="23"/>
      <c r="Q49" s="23"/>
      <c r="R49" s="23"/>
      <c r="S49" s="29"/>
      <c r="T49" s="23"/>
    </row>
    <row r="50" spans="1:20" ht="54" customHeight="1" x14ac:dyDescent="1.05">
      <c r="A50" s="31" t="s">
        <v>16799</v>
      </c>
      <c r="B50" s="31" t="s">
        <v>16800</v>
      </c>
      <c r="C50" s="31" t="s">
        <v>16750</v>
      </c>
      <c r="D50" s="31" t="s">
        <v>16801</v>
      </c>
      <c r="E50" s="31" t="s">
        <v>101</v>
      </c>
      <c r="F50" s="31" t="s">
        <v>102</v>
      </c>
      <c r="G50" s="31" t="s">
        <v>16190</v>
      </c>
      <c r="H50" s="31" t="s">
        <v>16224</v>
      </c>
      <c r="I50" s="31" t="s">
        <v>16752</v>
      </c>
      <c r="J50" s="31" t="s">
        <v>61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22400</v>
      </c>
      <c r="T50" s="23"/>
    </row>
    <row r="51" spans="1:20" ht="54" customHeight="1" x14ac:dyDescent="1.05">
      <c r="A51" s="31" t="s">
        <v>16802</v>
      </c>
      <c r="B51" s="31" t="s">
        <v>16803</v>
      </c>
      <c r="C51" s="31" t="s">
        <v>16750</v>
      </c>
      <c r="D51" s="31" t="s">
        <v>16804</v>
      </c>
      <c r="E51" s="31" t="s">
        <v>101</v>
      </c>
      <c r="F51" s="31" t="s">
        <v>102</v>
      </c>
      <c r="G51" s="31" t="s">
        <v>16190</v>
      </c>
      <c r="H51" s="31" t="s">
        <v>16224</v>
      </c>
      <c r="I51" s="31" t="s">
        <v>16752</v>
      </c>
      <c r="J51" s="31" t="s">
        <v>61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23"/>
      <c r="R51" s="23"/>
      <c r="S51" s="29">
        <v>22400</v>
      </c>
      <c r="T51" s="23"/>
    </row>
    <row r="52" spans="1:20" ht="54" customHeight="1" x14ac:dyDescent="1.05">
      <c r="A52" s="31" t="s">
        <v>16805</v>
      </c>
      <c r="B52" s="31" t="s">
        <v>16806</v>
      </c>
      <c r="C52" s="31" t="s">
        <v>16750</v>
      </c>
      <c r="D52" s="31" t="s">
        <v>16807</v>
      </c>
      <c r="E52" s="31" t="s">
        <v>101</v>
      </c>
      <c r="F52" s="31" t="s">
        <v>102</v>
      </c>
      <c r="G52" s="31" t="s">
        <v>16267</v>
      </c>
      <c r="H52" s="31" t="s">
        <v>16224</v>
      </c>
      <c r="I52" s="31" t="s">
        <v>16752</v>
      </c>
      <c r="J52" s="31" t="s">
        <v>61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22400</v>
      </c>
      <c r="T52" s="23"/>
    </row>
    <row r="53" spans="1:20" ht="54" customHeight="1" x14ac:dyDescent="1.05">
      <c r="A53" s="31" t="s">
        <v>16808</v>
      </c>
      <c r="B53" s="31" t="s">
        <v>12841</v>
      </c>
      <c r="C53" s="31" t="s">
        <v>16750</v>
      </c>
      <c r="D53" s="31" t="s">
        <v>16809</v>
      </c>
      <c r="E53" s="31" t="s">
        <v>101</v>
      </c>
      <c r="F53" s="31" t="s">
        <v>102</v>
      </c>
      <c r="G53" s="31" t="s">
        <v>16236</v>
      </c>
      <c r="H53" s="31" t="s">
        <v>16224</v>
      </c>
      <c r="I53" s="31" t="s">
        <v>16752</v>
      </c>
      <c r="J53" s="31" t="s">
        <v>61</v>
      </c>
      <c r="K53" s="31" t="s">
        <v>105</v>
      </c>
      <c r="L53" s="31" t="s">
        <v>106</v>
      </c>
      <c r="M53" s="31" t="s">
        <v>107</v>
      </c>
      <c r="N53" s="23"/>
      <c r="O53" s="23"/>
      <c r="P53" s="23"/>
      <c r="Q53" s="23"/>
      <c r="R53" s="23"/>
      <c r="S53" s="29">
        <v>22400</v>
      </c>
      <c r="T53" s="23"/>
    </row>
    <row r="54" spans="1:20" ht="54" customHeight="1" x14ac:dyDescent="1.05">
      <c r="A54" s="31" t="s">
        <v>16810</v>
      </c>
      <c r="B54" s="31" t="s">
        <v>16811</v>
      </c>
      <c r="C54" s="31" t="s">
        <v>16750</v>
      </c>
      <c r="D54" s="31" t="s">
        <v>16812</v>
      </c>
      <c r="E54" s="31" t="s">
        <v>101</v>
      </c>
      <c r="F54" s="31" t="s">
        <v>102</v>
      </c>
      <c r="G54" s="31" t="s">
        <v>16190</v>
      </c>
      <c r="H54" s="31" t="s">
        <v>16224</v>
      </c>
      <c r="I54" s="31" t="s">
        <v>16752</v>
      </c>
      <c r="J54" s="31" t="s">
        <v>61</v>
      </c>
      <c r="K54" s="31" t="s">
        <v>105</v>
      </c>
      <c r="L54" s="31" t="s">
        <v>533</v>
      </c>
      <c r="M54" s="31" t="s">
        <v>107</v>
      </c>
      <c r="N54" s="23"/>
      <c r="O54" s="23"/>
      <c r="P54" s="23"/>
      <c r="Q54" s="23"/>
      <c r="R54" s="23"/>
      <c r="S54" s="29">
        <v>22400</v>
      </c>
      <c r="T54" s="23"/>
    </row>
    <row r="55" spans="1:20" ht="54" customHeight="1" x14ac:dyDescent="1.05">
      <c r="A55" s="31" t="s">
        <v>16813</v>
      </c>
      <c r="B55" s="31" t="s">
        <v>3737</v>
      </c>
      <c r="C55" s="31" t="s">
        <v>16750</v>
      </c>
      <c r="D55" s="31" t="s">
        <v>16814</v>
      </c>
      <c r="E55" s="31" t="s">
        <v>101</v>
      </c>
      <c r="F55" s="31" t="s">
        <v>102</v>
      </c>
      <c r="G55" s="31" t="s">
        <v>16190</v>
      </c>
      <c r="H55" s="31" t="s">
        <v>16224</v>
      </c>
      <c r="I55" s="31" t="s">
        <v>16752</v>
      </c>
      <c r="J55" s="31" t="s">
        <v>61</v>
      </c>
      <c r="K55" s="31" t="s">
        <v>105</v>
      </c>
      <c r="L55" s="31" t="s">
        <v>125</v>
      </c>
      <c r="M55" s="31" t="s">
        <v>107</v>
      </c>
      <c r="N55" s="23"/>
      <c r="O55" s="23"/>
      <c r="P55" s="23"/>
      <c r="Q55" s="23"/>
      <c r="R55" s="23"/>
      <c r="S55" s="29">
        <v>22400</v>
      </c>
      <c r="T55" s="23"/>
    </row>
    <row r="56" spans="1:20" ht="54" customHeight="1" x14ac:dyDescent="1.05">
      <c r="A56" s="31" t="s">
        <v>16815</v>
      </c>
      <c r="B56" s="31" t="s">
        <v>16816</v>
      </c>
      <c r="C56" s="31" t="s">
        <v>16750</v>
      </c>
      <c r="D56" s="31" t="s">
        <v>16817</v>
      </c>
      <c r="E56" s="31" t="s">
        <v>101</v>
      </c>
      <c r="F56" s="31" t="s">
        <v>102</v>
      </c>
      <c r="G56" s="31" t="s">
        <v>16267</v>
      </c>
      <c r="H56" s="31" t="s">
        <v>16224</v>
      </c>
      <c r="I56" s="31" t="s">
        <v>16752</v>
      </c>
      <c r="J56" s="31" t="s">
        <v>61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23"/>
      <c r="R56" s="23"/>
      <c r="S56" s="29">
        <v>22400</v>
      </c>
      <c r="T56" s="23"/>
    </row>
    <row r="57" spans="1:20" ht="54" customHeight="1" x14ac:dyDescent="1.05">
      <c r="A57" s="31" t="s">
        <v>16818</v>
      </c>
      <c r="B57" s="31" t="s">
        <v>16819</v>
      </c>
      <c r="C57" s="31" t="s">
        <v>16750</v>
      </c>
      <c r="D57" s="31" t="s">
        <v>16820</v>
      </c>
      <c r="E57" s="31" t="s">
        <v>101</v>
      </c>
      <c r="F57" s="31" t="s">
        <v>102</v>
      </c>
      <c r="G57" s="31" t="s">
        <v>16267</v>
      </c>
      <c r="H57" s="31" t="s">
        <v>16224</v>
      </c>
      <c r="I57" s="31" t="s">
        <v>16752</v>
      </c>
      <c r="J57" s="31" t="s">
        <v>61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22400</v>
      </c>
      <c r="T57" s="23"/>
    </row>
    <row r="58" spans="1:20" ht="54" customHeight="1" x14ac:dyDescent="0.7">
      <c r="A58" s="698" t="s">
        <v>17244</v>
      </c>
      <c r="B58" s="699"/>
      <c r="C58" s="699"/>
      <c r="D58" s="699"/>
      <c r="E58" s="699"/>
      <c r="F58" s="699"/>
      <c r="G58" s="699"/>
      <c r="H58" s="699"/>
      <c r="I58" s="699"/>
      <c r="J58" s="699"/>
      <c r="K58" s="699"/>
      <c r="L58" s="699"/>
      <c r="M58" s="700"/>
      <c r="N58" s="23"/>
      <c r="O58" s="23"/>
      <c r="P58" s="23"/>
      <c r="Q58" s="23"/>
      <c r="R58" s="23"/>
      <c r="S58" s="23"/>
      <c r="T58" s="29">
        <v>130000</v>
      </c>
    </row>
    <row r="59" spans="1:20" ht="54" customHeight="1" x14ac:dyDescent="0.7">
      <c r="A59" s="223" t="s">
        <v>17260</v>
      </c>
      <c r="B59" s="225"/>
      <c r="C59" s="223"/>
      <c r="D59" s="223">
        <v>44627215</v>
      </c>
      <c r="E59" s="223" t="s">
        <v>17253</v>
      </c>
      <c r="F59" s="223" t="s">
        <v>102</v>
      </c>
      <c r="G59" s="223" t="s">
        <v>572</v>
      </c>
      <c r="H59" s="380">
        <v>46192</v>
      </c>
      <c r="I59" s="223"/>
      <c r="J59" s="223"/>
      <c r="K59" s="223"/>
      <c r="L59" s="223"/>
      <c r="M59" s="223" t="s">
        <v>11351</v>
      </c>
      <c r="N59" s="139"/>
      <c r="O59" s="139"/>
      <c r="P59" s="139"/>
      <c r="Q59" s="139"/>
      <c r="R59" s="139"/>
      <c r="S59" s="139">
        <v>18000</v>
      </c>
      <c r="T59" s="29"/>
    </row>
    <row r="60" spans="1:20" ht="54" customHeight="1" x14ac:dyDescent="0.7">
      <c r="A60" s="727" t="s">
        <v>17966</v>
      </c>
      <c r="B60" s="728"/>
      <c r="C60" s="728"/>
      <c r="D60" s="728"/>
      <c r="E60" s="728"/>
      <c r="F60" s="728"/>
      <c r="G60" s="728"/>
      <c r="H60" s="728"/>
      <c r="I60" s="728"/>
      <c r="J60" s="728"/>
      <c r="K60" s="728"/>
      <c r="L60" s="728"/>
      <c r="M60" s="729"/>
      <c r="N60" s="127"/>
      <c r="O60" s="127"/>
      <c r="P60" s="127"/>
      <c r="Q60" s="127"/>
      <c r="R60" s="127"/>
      <c r="S60" s="127"/>
      <c r="T60" s="29">
        <v>50000</v>
      </c>
    </row>
    <row r="61" spans="1:20" ht="54" customHeight="1" x14ac:dyDescent="0.7">
      <c r="A61" s="727" t="s">
        <v>17966</v>
      </c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9"/>
      <c r="N61" s="127"/>
      <c r="O61" s="127"/>
      <c r="P61" s="127"/>
      <c r="Q61" s="127"/>
      <c r="R61" s="127"/>
      <c r="S61" s="127"/>
      <c r="T61" s="29">
        <v>100000</v>
      </c>
    </row>
    <row r="62" spans="1:20" ht="54" customHeight="1" x14ac:dyDescent="1.05">
      <c r="A62" s="688" t="s">
        <v>19287</v>
      </c>
      <c r="B62" s="689"/>
      <c r="C62" s="689"/>
      <c r="D62" s="689"/>
      <c r="E62" s="689"/>
      <c r="F62" s="689"/>
      <c r="G62" s="689"/>
      <c r="H62" s="689"/>
      <c r="I62" s="689"/>
      <c r="J62" s="689"/>
      <c r="K62" s="689"/>
      <c r="L62" s="689"/>
      <c r="M62" s="690"/>
      <c r="N62" s="23"/>
      <c r="O62" s="23"/>
      <c r="P62" s="23"/>
      <c r="Q62" s="23"/>
      <c r="R62" s="23"/>
      <c r="S62" s="29"/>
      <c r="T62" s="23"/>
    </row>
    <row r="63" spans="1:20" ht="54" customHeight="1" x14ac:dyDescent="1.05">
      <c r="A63" s="31" t="s">
        <v>18814</v>
      </c>
      <c r="B63" s="31" t="s">
        <v>3422</v>
      </c>
      <c r="C63" s="31" t="s">
        <v>18815</v>
      </c>
      <c r="D63" s="31" t="s">
        <v>18816</v>
      </c>
      <c r="E63" s="31" t="s">
        <v>101</v>
      </c>
      <c r="F63" s="31" t="s">
        <v>123</v>
      </c>
      <c r="G63" s="31" t="s">
        <v>16223</v>
      </c>
      <c r="H63" s="31" t="s">
        <v>17473</v>
      </c>
      <c r="I63" s="38">
        <v>0.83333333333333337</v>
      </c>
      <c r="J63" s="31" t="s">
        <v>61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22200</v>
      </c>
      <c r="T63" s="23"/>
    </row>
    <row r="64" spans="1:20" ht="54" customHeight="1" x14ac:dyDescent="1.05">
      <c r="A64" s="31" t="s">
        <v>18817</v>
      </c>
      <c r="B64" s="31" t="s">
        <v>4776</v>
      </c>
      <c r="C64" s="31" t="s">
        <v>18818</v>
      </c>
      <c r="D64" s="31" t="s">
        <v>18819</v>
      </c>
      <c r="E64" s="31" t="s">
        <v>101</v>
      </c>
      <c r="F64" s="31" t="s">
        <v>123</v>
      </c>
      <c r="G64" s="31" t="s">
        <v>16223</v>
      </c>
      <c r="H64" s="31" t="s">
        <v>17473</v>
      </c>
      <c r="I64" s="38">
        <v>0.83333333333333337</v>
      </c>
      <c r="J64" s="31" t="s">
        <v>61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23"/>
      <c r="R64" s="23"/>
      <c r="S64" s="29">
        <v>22200</v>
      </c>
      <c r="T64" s="23"/>
    </row>
    <row r="65" spans="1:20" ht="54" customHeight="1" x14ac:dyDescent="1.05">
      <c r="A65" s="31" t="s">
        <v>18820</v>
      </c>
      <c r="B65" s="31" t="s">
        <v>18821</v>
      </c>
      <c r="C65" s="31" t="s">
        <v>18822</v>
      </c>
      <c r="D65" s="31" t="s">
        <v>18823</v>
      </c>
      <c r="E65" s="31" t="s">
        <v>101</v>
      </c>
      <c r="F65" s="31" t="s">
        <v>102</v>
      </c>
      <c r="G65" s="31" t="s">
        <v>16216</v>
      </c>
      <c r="H65" s="31" t="s">
        <v>16649</v>
      </c>
      <c r="I65" s="38">
        <v>0.83333333333333337</v>
      </c>
      <c r="J65" s="31" t="s">
        <v>61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23"/>
    </row>
    <row r="66" spans="1:20" ht="54" customHeight="1" x14ac:dyDescent="1.65">
      <c r="A66" s="688" t="s">
        <v>20030</v>
      </c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5"/>
      <c r="N66" s="54"/>
      <c r="O66" s="56"/>
      <c r="P66" s="54"/>
      <c r="Q66" s="54"/>
      <c r="R66" s="54"/>
      <c r="S66" s="117"/>
      <c r="T66" s="23"/>
    </row>
    <row r="67" spans="1:20" ht="54" customHeight="1" x14ac:dyDescent="1.65">
      <c r="A67" s="405" t="s">
        <v>19301</v>
      </c>
      <c r="B67" s="405" t="s">
        <v>19302</v>
      </c>
      <c r="C67" s="405" t="s">
        <v>19303</v>
      </c>
      <c r="D67" s="405" t="s">
        <v>19304</v>
      </c>
      <c r="E67" s="405" t="s">
        <v>101</v>
      </c>
      <c r="F67" s="405" t="s">
        <v>1304</v>
      </c>
      <c r="G67" s="405" t="s">
        <v>16656</v>
      </c>
      <c r="H67" s="405" t="s">
        <v>16186</v>
      </c>
      <c r="I67" s="406">
        <v>0.95833333333333337</v>
      </c>
      <c r="J67" s="405" t="s">
        <v>61</v>
      </c>
      <c r="K67" s="405" t="s">
        <v>105</v>
      </c>
      <c r="L67" s="405" t="s">
        <v>106</v>
      </c>
      <c r="M67" s="405" t="s">
        <v>107</v>
      </c>
      <c r="N67" s="54"/>
      <c r="O67" s="56"/>
      <c r="P67" s="54"/>
      <c r="Q67" s="54"/>
      <c r="R67" s="54"/>
      <c r="S67" s="117">
        <v>22200</v>
      </c>
      <c r="T67" s="23"/>
    </row>
    <row r="68" spans="1:20" ht="54" customHeight="1" x14ac:dyDescent="1.65">
      <c r="A68" s="405" t="s">
        <v>19457</v>
      </c>
      <c r="B68" s="405" t="s">
        <v>6139</v>
      </c>
      <c r="C68" s="405" t="s">
        <v>19458</v>
      </c>
      <c r="D68" s="405" t="s">
        <v>19459</v>
      </c>
      <c r="E68" s="405" t="s">
        <v>101</v>
      </c>
      <c r="F68" s="405" t="s">
        <v>123</v>
      </c>
      <c r="G68" s="405" t="s">
        <v>16223</v>
      </c>
      <c r="H68" s="405" t="s">
        <v>16697</v>
      </c>
      <c r="I68" s="406">
        <v>0.32291666666666669</v>
      </c>
      <c r="J68" s="405" t="s">
        <v>61</v>
      </c>
      <c r="K68" s="405" t="s">
        <v>105</v>
      </c>
      <c r="L68" s="405" t="s">
        <v>106</v>
      </c>
      <c r="M68" s="405" t="s">
        <v>107</v>
      </c>
      <c r="N68" s="54"/>
      <c r="O68" s="56"/>
      <c r="P68" s="54"/>
      <c r="Q68" s="54"/>
      <c r="R68" s="54"/>
      <c r="S68" s="117">
        <v>22200</v>
      </c>
      <c r="T68" s="23"/>
    </row>
    <row r="69" spans="1:20" ht="54" customHeight="1" x14ac:dyDescent="1.65">
      <c r="A69" s="405" t="s">
        <v>19460</v>
      </c>
      <c r="B69" s="405" t="s">
        <v>19461</v>
      </c>
      <c r="C69" s="405" t="s">
        <v>19462</v>
      </c>
      <c r="D69" s="405" t="s">
        <v>19463</v>
      </c>
      <c r="E69" s="405" t="s">
        <v>101</v>
      </c>
      <c r="F69" s="405" t="s">
        <v>123</v>
      </c>
      <c r="G69" s="405" t="s">
        <v>16223</v>
      </c>
      <c r="H69" s="405" t="s">
        <v>16697</v>
      </c>
      <c r="I69" s="406">
        <v>0.32291666666666669</v>
      </c>
      <c r="J69" s="405" t="s">
        <v>61</v>
      </c>
      <c r="K69" s="405" t="s">
        <v>105</v>
      </c>
      <c r="L69" s="405" t="s">
        <v>106</v>
      </c>
      <c r="M69" s="405" t="s">
        <v>107</v>
      </c>
      <c r="N69" s="54"/>
      <c r="O69" s="56"/>
      <c r="P69" s="54"/>
      <c r="Q69" s="54"/>
      <c r="R69" s="54"/>
      <c r="S69" s="117">
        <v>22200</v>
      </c>
      <c r="T69" s="23"/>
    </row>
    <row r="70" spans="1:20" ht="54" customHeight="1" x14ac:dyDescent="1.65">
      <c r="A70" s="405" t="s">
        <v>19464</v>
      </c>
      <c r="B70" s="405" t="s">
        <v>19465</v>
      </c>
      <c r="C70" s="405" t="s">
        <v>19466</v>
      </c>
      <c r="D70" s="405" t="s">
        <v>19467</v>
      </c>
      <c r="E70" s="405" t="s">
        <v>101</v>
      </c>
      <c r="F70" s="405" t="s">
        <v>1304</v>
      </c>
      <c r="G70" s="405" t="s">
        <v>16185</v>
      </c>
      <c r="H70" s="405" t="s">
        <v>16186</v>
      </c>
      <c r="I70" s="406">
        <v>0.125</v>
      </c>
      <c r="J70" s="405" t="s">
        <v>61</v>
      </c>
      <c r="K70" s="405" t="s">
        <v>105</v>
      </c>
      <c r="L70" s="405" t="s">
        <v>106</v>
      </c>
      <c r="M70" s="405" t="s">
        <v>107</v>
      </c>
      <c r="N70" s="54"/>
      <c r="O70" s="56"/>
      <c r="P70" s="54"/>
      <c r="Q70" s="54"/>
      <c r="R70" s="54"/>
      <c r="S70" s="117">
        <v>22200</v>
      </c>
      <c r="T70" s="23"/>
    </row>
    <row r="71" spans="1:20" ht="54" customHeight="1" x14ac:dyDescent="0.7">
      <c r="A71" s="698" t="s">
        <v>20033</v>
      </c>
      <c r="B71" s="699"/>
      <c r="C71" s="699"/>
      <c r="D71" s="699"/>
      <c r="E71" s="699"/>
      <c r="F71" s="699"/>
      <c r="G71" s="699"/>
      <c r="H71" s="699"/>
      <c r="I71" s="699"/>
      <c r="J71" s="699"/>
      <c r="K71" s="699"/>
      <c r="L71" s="699"/>
      <c r="M71" s="700"/>
      <c r="N71" s="23"/>
      <c r="O71" s="23"/>
      <c r="P71" s="23"/>
      <c r="Q71" s="23"/>
      <c r="R71" s="23"/>
      <c r="S71" s="23"/>
      <c r="T71" s="29">
        <v>50000</v>
      </c>
    </row>
    <row r="72" spans="1:20" ht="54" customHeight="1" x14ac:dyDescent="0.7">
      <c r="A72" s="698" t="s">
        <v>21798</v>
      </c>
      <c r="B72" s="699"/>
      <c r="C72" s="699"/>
      <c r="D72" s="699"/>
      <c r="E72" s="699"/>
      <c r="F72" s="699"/>
      <c r="G72" s="699"/>
      <c r="H72" s="699"/>
      <c r="I72" s="699"/>
      <c r="J72" s="699"/>
      <c r="K72" s="699"/>
      <c r="L72" s="699"/>
      <c r="M72" s="700"/>
      <c r="N72" s="23"/>
      <c r="O72" s="23"/>
      <c r="P72" s="23"/>
      <c r="Q72" s="23"/>
      <c r="R72" s="23"/>
      <c r="S72" s="23"/>
      <c r="T72" s="29">
        <v>100000</v>
      </c>
    </row>
    <row r="73" spans="1:20" ht="54" customHeight="1" x14ac:dyDescent="0.7">
      <c r="A73" s="698" t="s">
        <v>32876</v>
      </c>
      <c r="B73" s="699"/>
      <c r="C73" s="699"/>
      <c r="D73" s="699"/>
      <c r="E73" s="699"/>
      <c r="F73" s="699"/>
      <c r="G73" s="699"/>
      <c r="H73" s="699"/>
      <c r="I73" s="699"/>
      <c r="J73" s="699"/>
      <c r="K73" s="699"/>
      <c r="L73" s="699"/>
      <c r="M73" s="700"/>
      <c r="N73" s="23"/>
      <c r="O73" s="23"/>
      <c r="P73" s="23"/>
      <c r="Q73" s="23"/>
      <c r="R73" s="23"/>
      <c r="S73" s="23"/>
      <c r="T73" s="29">
        <v>6700</v>
      </c>
    </row>
    <row r="76" spans="1:20" ht="54" customHeight="1" x14ac:dyDescent="0.7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9"/>
    </row>
    <row r="77" spans="1:20" ht="54" customHeight="1" x14ac:dyDescent="0.7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9"/>
    </row>
    <row r="78" spans="1:20" ht="50.1" customHeight="1" x14ac:dyDescent="0.7">
      <c r="A78" s="23"/>
      <c r="B78" s="24"/>
      <c r="C78" s="23"/>
      <c r="D78" s="23"/>
      <c r="E78" s="23"/>
      <c r="F78" s="23"/>
      <c r="G78" s="23"/>
      <c r="H78" s="23"/>
      <c r="I78" s="7" t="s">
        <v>14</v>
      </c>
      <c r="J78" s="7">
        <f>SUM(Q:Q)-SUM(R:R)</f>
        <v>0</v>
      </c>
      <c r="K78" s="23"/>
      <c r="L78" s="23"/>
      <c r="M78" s="23"/>
      <c r="N78" s="23"/>
      <c r="O78" s="23"/>
      <c r="P78" s="23"/>
      <c r="Q78" s="23"/>
      <c r="R78" s="23"/>
      <c r="S78" s="23"/>
      <c r="T78" s="29"/>
    </row>
    <row r="79" spans="1:20" ht="50.1" customHeight="1" x14ac:dyDescent="0.7">
      <c r="A79" s="23"/>
      <c r="B79" s="24"/>
      <c r="C79" s="23"/>
      <c r="D79" s="23"/>
      <c r="E79" s="23"/>
      <c r="F79" s="23"/>
      <c r="G79" s="23"/>
      <c r="H79" s="23"/>
      <c r="I79" s="7" t="s">
        <v>15</v>
      </c>
      <c r="J79" s="7">
        <f>SUM(S:S)-SUM(T:T)</f>
        <v>0</v>
      </c>
      <c r="K79" s="23"/>
      <c r="L79" s="23"/>
      <c r="M79" s="23"/>
      <c r="N79" s="23"/>
      <c r="O79" s="23"/>
      <c r="P79" s="23"/>
      <c r="Q79" s="23"/>
      <c r="R79" s="23"/>
      <c r="S79" s="23"/>
      <c r="T79" s="29"/>
    </row>
    <row r="80" spans="1:20" ht="50.1" customHeight="1" x14ac:dyDescent="0.7">
      <c r="I80" s="730" t="s">
        <v>91</v>
      </c>
      <c r="J80" s="730"/>
    </row>
    <row r="81" spans="9:10" ht="50.1" customHeight="1" x14ac:dyDescent="0.7">
      <c r="I81" s="731"/>
      <c r="J81" s="731"/>
    </row>
  </sheetData>
  <autoFilter ref="A1:AX952" xr:uid="{00000000-0001-0000-0000-000000000000}"/>
  <mergeCells count="27">
    <mergeCell ref="A32:M32"/>
    <mergeCell ref="A34:M34"/>
    <mergeCell ref="A19:M19"/>
    <mergeCell ref="A20:M20"/>
    <mergeCell ref="A25:M25"/>
    <mergeCell ref="A29:M29"/>
    <mergeCell ref="A30:M30"/>
    <mergeCell ref="A3:T3"/>
    <mergeCell ref="A7:M7"/>
    <mergeCell ref="A8:M8"/>
    <mergeCell ref="A14:M14"/>
    <mergeCell ref="A17:M17"/>
    <mergeCell ref="A39:M39"/>
    <mergeCell ref="A41:M41"/>
    <mergeCell ref="A43:M43"/>
    <mergeCell ref="A44:M44"/>
    <mergeCell ref="I80:J81"/>
    <mergeCell ref="A47:M47"/>
    <mergeCell ref="A49:M49"/>
    <mergeCell ref="A58:M58"/>
    <mergeCell ref="A60:M60"/>
    <mergeCell ref="A61:M61"/>
    <mergeCell ref="A62:M62"/>
    <mergeCell ref="A66:M66"/>
    <mergeCell ref="A71:M71"/>
    <mergeCell ref="A72:M72"/>
    <mergeCell ref="A73:M73"/>
  </mergeCells>
  <conditionalFormatting sqref="C2">
    <cfRule type="duplicateValues" dxfId="831" priority="16"/>
  </conditionalFormatting>
  <conditionalFormatting sqref="D1:D28 D59 W44:W57 W30:W42 D76:D1048576 W62:W70">
    <cfRule type="duplicateValues" dxfId="830" priority="5"/>
  </conditionalFormatting>
  <conditionalFormatting sqref="D1:D33 D59 W44:W57 W34:W42 D76:D1048576 W62:W70">
    <cfRule type="duplicateValues" dxfId="829" priority="4"/>
  </conditionalFormatting>
  <conditionalFormatting sqref="D1:D40 D59 W44:W57 W41:W42 D76:D1048576 W62:W70">
    <cfRule type="duplicateValues" dxfId="828" priority="3"/>
  </conditionalFormatting>
  <conditionalFormatting sqref="D1:D70 D76:D1048576">
    <cfRule type="duplicateValues" dxfId="827" priority="1"/>
  </conditionalFormatting>
  <conditionalFormatting sqref="D59 W44:W57 W30:W42 D1:D12 W20:W28 W17:W18 T13:T16 D76:D1048576 W62:W70">
    <cfRule type="duplicateValues" dxfId="826" priority="54"/>
  </conditionalFormatting>
  <conditionalFormatting sqref="D67:D70">
    <cfRule type="duplicateValues" dxfId="825" priority="2"/>
  </conditionalFormatting>
  <conditionalFormatting sqref="E2">
    <cfRule type="duplicateValues" dxfId="824" priority="17"/>
  </conditionalFormatting>
  <conditionalFormatting sqref="J2 C2">
    <cfRule type="duplicateValues" dxfId="823" priority="8"/>
    <cfRule type="duplicateValues" dxfId="822" priority="9"/>
    <cfRule type="duplicateValues" dxfId="821" priority="10"/>
    <cfRule type="duplicateValues" dxfId="820" priority="11"/>
    <cfRule type="duplicateValues" dxfId="819" priority="12"/>
    <cfRule type="duplicateValues" dxfId="818" priority="13"/>
    <cfRule type="duplicateValues" dxfId="817" priority="14"/>
    <cfRule type="duplicateValues" dxfId="816" priority="15"/>
  </conditionalFormatting>
  <conditionalFormatting sqref="J2">
    <cfRule type="duplicateValues" dxfId="815" priority="7"/>
  </conditionalFormatting>
  <hyperlinks>
    <hyperlink ref="I80:J81" location="الرئيسيه!A1" display="الرئيسيه" xr:uid="{4FAF2D7B-A692-B240-A1A4-69CE176D12B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0C7B-66D1-2F49-A9E3-01E062FEF86A}">
  <sheetPr codeName="Sheet48">
    <pageSetUpPr fitToPage="1"/>
  </sheetPr>
  <dimension ref="A1:BF226"/>
  <sheetViews>
    <sheetView rightToLeft="1" zoomScale="40" zoomScaleNormal="40" workbookViewId="0">
      <pane ySplit="1" topLeftCell="A217" activePane="bottomLeft" state="frozen"/>
      <selection activeCell="G24" sqref="G24"/>
      <selection pane="bottomLeft" activeCell="I225" sqref="I225:J226"/>
    </sheetView>
  </sheetViews>
  <sheetFormatPr defaultColWidth="64.140625" defaultRowHeight="54" customHeight="1" x14ac:dyDescent="0.7"/>
  <cols>
    <col min="1" max="1" width="68.85546875" customWidth="1"/>
    <col min="2" max="2" width="35.42578125" style="25" bestFit="1" customWidth="1"/>
    <col min="3" max="3" width="37.42578125" hidden="1" customWidth="1"/>
    <col min="4" max="4" width="53.7109375" customWidth="1"/>
    <col min="5" max="5" width="26.140625" bestFit="1" customWidth="1"/>
    <col min="6" max="6" width="34.140625" bestFit="1" customWidth="1"/>
    <col min="7" max="7" width="73.85546875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27.85546875" style="132" customWidth="1"/>
    <col min="18" max="18" width="41.5703125" style="132" customWidth="1"/>
    <col min="19" max="19" width="52" style="123" customWidth="1"/>
    <col min="20" max="20" width="52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33">
        <v>47417</v>
      </c>
      <c r="T2" s="117">
        <v>0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38"/>
      <c r="R3" s="238"/>
      <c r="S3" s="167"/>
      <c r="T3" s="29"/>
    </row>
    <row r="4" spans="1:20" ht="50.1" customHeight="1" x14ac:dyDescent="1.3">
      <c r="A4" s="19" t="s">
        <v>108</v>
      </c>
      <c r="B4" s="21" t="s">
        <v>109</v>
      </c>
      <c r="C4" s="40" t="s">
        <v>110</v>
      </c>
      <c r="D4" s="19" t="s">
        <v>111</v>
      </c>
      <c r="E4" s="19" t="s">
        <v>101</v>
      </c>
      <c r="F4" s="19" t="s">
        <v>102</v>
      </c>
      <c r="G4" s="19" t="s">
        <v>103</v>
      </c>
      <c r="H4" s="19" t="s">
        <v>104</v>
      </c>
      <c r="I4" s="22">
        <v>2.0833333333333332E-2</v>
      </c>
      <c r="J4" s="19" t="s">
        <v>80</v>
      </c>
      <c r="K4" s="19" t="s">
        <v>105</v>
      </c>
      <c r="L4" s="19" t="s">
        <v>106</v>
      </c>
      <c r="M4" s="19" t="s">
        <v>107</v>
      </c>
      <c r="N4" s="19"/>
      <c r="O4" s="23"/>
      <c r="P4" s="23"/>
      <c r="Q4" s="131"/>
      <c r="R4" s="131"/>
      <c r="S4" s="29">
        <v>18000</v>
      </c>
      <c r="T4" s="29"/>
    </row>
    <row r="5" spans="1:20" ht="50.1" customHeight="1" x14ac:dyDescent="1.3">
      <c r="A5" s="19" t="s">
        <v>239</v>
      </c>
      <c r="B5" s="21" t="s">
        <v>240</v>
      </c>
      <c r="C5" s="40" t="s">
        <v>241</v>
      </c>
      <c r="D5" s="19" t="s">
        <v>242</v>
      </c>
      <c r="E5" s="19" t="s">
        <v>101</v>
      </c>
      <c r="F5" s="19" t="s">
        <v>123</v>
      </c>
      <c r="G5" s="19" t="s">
        <v>124</v>
      </c>
      <c r="H5" s="19" t="s">
        <v>104</v>
      </c>
      <c r="I5" s="22">
        <v>0.25</v>
      </c>
      <c r="J5" s="19" t="s">
        <v>80</v>
      </c>
      <c r="K5" s="19" t="s">
        <v>105</v>
      </c>
      <c r="L5" s="19" t="s">
        <v>106</v>
      </c>
      <c r="M5" s="19" t="s">
        <v>107</v>
      </c>
      <c r="N5" s="23"/>
      <c r="O5" s="23"/>
      <c r="P5" s="23"/>
      <c r="Q5" s="131"/>
      <c r="R5" s="131"/>
      <c r="S5" s="29">
        <v>18000</v>
      </c>
      <c r="T5" s="29"/>
    </row>
    <row r="6" spans="1:20" ht="50.1" customHeight="1" x14ac:dyDescent="1.05">
      <c r="A6" s="708" t="s">
        <v>1276</v>
      </c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19"/>
      <c r="O6" s="23"/>
      <c r="P6" s="23"/>
      <c r="Q6" s="131"/>
      <c r="R6" s="131"/>
      <c r="S6" s="167"/>
      <c r="T6" s="29">
        <v>170000</v>
      </c>
    </row>
    <row r="7" spans="1:20" ht="50.1" customHeight="1" x14ac:dyDescent="1.3">
      <c r="A7" s="696" t="s">
        <v>1302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696"/>
      <c r="N7" s="696"/>
      <c r="O7" s="696"/>
      <c r="P7" s="696"/>
      <c r="Q7" s="696"/>
      <c r="R7" s="170"/>
      <c r="S7" s="168"/>
      <c r="T7" s="170"/>
    </row>
    <row r="8" spans="1:20" ht="50.1" customHeight="1" x14ac:dyDescent="1.3">
      <c r="A8" s="31" t="s">
        <v>1529</v>
      </c>
      <c r="B8" s="37" t="s">
        <v>728</v>
      </c>
      <c r="C8" s="31" t="s">
        <v>1530</v>
      </c>
      <c r="D8" s="31" t="s">
        <v>1531</v>
      </c>
      <c r="E8" s="31" t="s">
        <v>101</v>
      </c>
      <c r="F8" s="31" t="s">
        <v>102</v>
      </c>
      <c r="G8" s="31" t="s">
        <v>124</v>
      </c>
      <c r="H8" s="31" t="s">
        <v>1303</v>
      </c>
      <c r="I8" s="38">
        <v>0.27083333333333331</v>
      </c>
      <c r="J8" s="31" t="s">
        <v>80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131"/>
      <c r="R8" s="170"/>
      <c r="S8" s="170">
        <v>18000</v>
      </c>
      <c r="T8" s="170"/>
    </row>
    <row r="9" spans="1:20" ht="50.1" customHeight="1" x14ac:dyDescent="1.3">
      <c r="A9" s="31" t="s">
        <v>406</v>
      </c>
      <c r="B9" s="37" t="s">
        <v>407</v>
      </c>
      <c r="C9" s="31" t="s">
        <v>408</v>
      </c>
      <c r="D9" s="31" t="s">
        <v>409</v>
      </c>
      <c r="E9" s="31" t="s">
        <v>101</v>
      </c>
      <c r="F9" s="31" t="s">
        <v>102</v>
      </c>
      <c r="G9" s="31" t="s">
        <v>124</v>
      </c>
      <c r="H9" s="31" t="s">
        <v>1303</v>
      </c>
      <c r="I9" s="38">
        <v>0.27083333333333331</v>
      </c>
      <c r="J9" s="31" t="s">
        <v>80</v>
      </c>
      <c r="K9" s="31" t="s">
        <v>105</v>
      </c>
      <c r="L9" s="31" t="s">
        <v>125</v>
      </c>
      <c r="M9" s="31" t="s">
        <v>107</v>
      </c>
      <c r="N9" s="23"/>
      <c r="O9" s="23"/>
      <c r="P9" s="154"/>
      <c r="Q9" s="131"/>
      <c r="R9" s="131"/>
      <c r="S9" s="170">
        <v>18000</v>
      </c>
      <c r="T9" s="154"/>
    </row>
    <row r="10" spans="1:20" ht="50.1" customHeight="1" x14ac:dyDescent="1.3">
      <c r="A10" s="31" t="s">
        <v>1536</v>
      </c>
      <c r="B10" s="37" t="s">
        <v>1537</v>
      </c>
      <c r="C10" s="31" t="s">
        <v>1538</v>
      </c>
      <c r="D10" s="31" t="s">
        <v>1539</v>
      </c>
      <c r="E10" s="31" t="s">
        <v>101</v>
      </c>
      <c r="F10" s="31" t="s">
        <v>102</v>
      </c>
      <c r="G10" s="31" t="s">
        <v>562</v>
      </c>
      <c r="H10" s="31" t="s">
        <v>1303</v>
      </c>
      <c r="I10" s="38">
        <v>0.41666666666666669</v>
      </c>
      <c r="J10" s="31" t="s">
        <v>80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131"/>
      <c r="R10" s="131"/>
      <c r="S10" s="170">
        <v>18000</v>
      </c>
      <c r="T10" s="154"/>
    </row>
    <row r="11" spans="1:20" ht="50.1" customHeight="1" x14ac:dyDescent="1.3">
      <c r="A11" s="31" t="s">
        <v>1556</v>
      </c>
      <c r="B11" s="37" t="s">
        <v>1557</v>
      </c>
      <c r="C11" s="31" t="s">
        <v>1558</v>
      </c>
      <c r="D11" s="31" t="s">
        <v>1559</v>
      </c>
      <c r="E11" s="31" t="s">
        <v>687</v>
      </c>
      <c r="F11" s="31" t="s">
        <v>102</v>
      </c>
      <c r="G11" s="31" t="s">
        <v>562</v>
      </c>
      <c r="H11" s="31" t="s">
        <v>1303</v>
      </c>
      <c r="I11" s="38">
        <v>0.41666666666666669</v>
      </c>
      <c r="J11" s="31" t="s">
        <v>80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31"/>
      <c r="R11" s="131"/>
      <c r="S11" s="170">
        <v>18000</v>
      </c>
      <c r="T11" s="154"/>
    </row>
    <row r="12" spans="1:20" ht="50.1" customHeight="1" x14ac:dyDescent="1.3">
      <c r="A12" s="696" t="s">
        <v>3093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236"/>
      <c r="O12" s="236"/>
      <c r="P12" s="236"/>
      <c r="Q12" s="325"/>
      <c r="R12" s="325"/>
      <c r="S12" s="202"/>
      <c r="T12" s="408"/>
    </row>
    <row r="13" spans="1:20" ht="50.1" customHeight="1" x14ac:dyDescent="1.65">
      <c r="A13" s="31" t="s">
        <v>2315</v>
      </c>
      <c r="B13" s="37" t="s">
        <v>2316</v>
      </c>
      <c r="C13" s="31" t="s">
        <v>2317</v>
      </c>
      <c r="D13" s="31" t="s">
        <v>2318</v>
      </c>
      <c r="E13" s="31" t="s">
        <v>101</v>
      </c>
      <c r="F13" s="31" t="s">
        <v>102</v>
      </c>
      <c r="G13" s="31" t="s">
        <v>124</v>
      </c>
      <c r="H13" s="31" t="s">
        <v>2017</v>
      </c>
      <c r="I13" s="38">
        <v>0.27083333333333331</v>
      </c>
      <c r="J13" s="31" t="s">
        <v>80</v>
      </c>
      <c r="K13" s="31" t="s">
        <v>105</v>
      </c>
      <c r="L13" s="31" t="s">
        <v>106</v>
      </c>
      <c r="M13" s="31" t="s">
        <v>107</v>
      </c>
      <c r="N13" s="29"/>
      <c r="O13" s="23"/>
      <c r="P13" s="54"/>
      <c r="Q13" s="130"/>
      <c r="R13" s="130"/>
      <c r="S13" s="29">
        <v>18000</v>
      </c>
      <c r="T13" s="222"/>
    </row>
    <row r="14" spans="1:20" ht="50.1" customHeight="1" x14ac:dyDescent="1.65">
      <c r="A14" s="31" t="s">
        <v>2319</v>
      </c>
      <c r="B14" s="37" t="s">
        <v>2320</v>
      </c>
      <c r="C14" s="31" t="s">
        <v>2321</v>
      </c>
      <c r="D14" s="31" t="s">
        <v>2322</v>
      </c>
      <c r="E14" s="31" t="s">
        <v>101</v>
      </c>
      <c r="F14" s="31" t="s">
        <v>102</v>
      </c>
      <c r="G14" s="31" t="s">
        <v>124</v>
      </c>
      <c r="H14" s="31" t="s">
        <v>2017</v>
      </c>
      <c r="I14" s="38">
        <v>0.27083333333333331</v>
      </c>
      <c r="J14" s="31" t="s">
        <v>80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130"/>
      <c r="R14" s="130"/>
      <c r="S14" s="29">
        <v>18000</v>
      </c>
      <c r="T14" s="222"/>
    </row>
    <row r="15" spans="1:20" ht="50.1" customHeight="1" x14ac:dyDescent="0.7">
      <c r="A15" s="711" t="s">
        <v>4007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1"/>
      <c r="N15" s="23"/>
      <c r="O15" s="23"/>
      <c r="P15" s="23"/>
      <c r="Q15" s="131"/>
      <c r="R15" s="131"/>
      <c r="S15" s="167"/>
      <c r="T15" s="29">
        <v>160000</v>
      </c>
    </row>
    <row r="16" spans="1:20" ht="54" customHeight="1" x14ac:dyDescent="1.65">
      <c r="A16" s="697" t="s">
        <v>5860</v>
      </c>
      <c r="B16" s="697"/>
      <c r="C16" s="697"/>
      <c r="D16" s="697"/>
      <c r="E16" s="697"/>
      <c r="F16" s="697"/>
      <c r="G16" s="697"/>
      <c r="H16" s="697"/>
      <c r="I16" s="697"/>
      <c r="J16" s="697"/>
      <c r="K16" s="697"/>
      <c r="L16" s="697"/>
      <c r="M16" s="697"/>
      <c r="N16" s="29"/>
      <c r="O16" s="23"/>
      <c r="P16" s="54"/>
      <c r="Q16" s="130"/>
      <c r="R16" s="130"/>
      <c r="S16" s="29"/>
      <c r="T16" s="154"/>
    </row>
    <row r="17" spans="1:20" ht="54" customHeight="1" x14ac:dyDescent="1.65">
      <c r="A17" s="31" t="s">
        <v>5149</v>
      </c>
      <c r="B17" s="37" t="s">
        <v>4587</v>
      </c>
      <c r="C17" s="31" t="s">
        <v>4588</v>
      </c>
      <c r="D17" s="31" t="s">
        <v>4589</v>
      </c>
      <c r="E17" s="31" t="s">
        <v>101</v>
      </c>
      <c r="F17" s="31" t="s">
        <v>102</v>
      </c>
      <c r="G17" s="31" t="s">
        <v>567</v>
      </c>
      <c r="H17" s="31" t="s">
        <v>4090</v>
      </c>
      <c r="I17" s="38">
        <v>0.375</v>
      </c>
      <c r="J17" s="31" t="s">
        <v>80</v>
      </c>
      <c r="K17" s="31" t="s">
        <v>105</v>
      </c>
      <c r="L17" s="31" t="s">
        <v>106</v>
      </c>
      <c r="M17" s="31" t="s">
        <v>107</v>
      </c>
      <c r="N17" s="29"/>
      <c r="O17" s="23"/>
      <c r="P17" s="54"/>
      <c r="Q17" s="130"/>
      <c r="R17" s="130"/>
      <c r="S17" s="29">
        <v>18000</v>
      </c>
      <c r="T17" s="154"/>
    </row>
    <row r="18" spans="1:20" ht="54" customHeight="1" x14ac:dyDescent="1.65">
      <c r="A18" s="712" t="s">
        <v>6765</v>
      </c>
      <c r="B18" s="712"/>
      <c r="C18" s="712"/>
      <c r="D18" s="712"/>
      <c r="E18" s="712"/>
      <c r="F18" s="712"/>
      <c r="G18" s="712"/>
      <c r="H18" s="712"/>
      <c r="I18" s="712"/>
      <c r="J18" s="712"/>
      <c r="K18" s="712"/>
      <c r="L18" s="712"/>
      <c r="M18" s="712"/>
      <c r="N18" s="23"/>
      <c r="O18" s="23"/>
      <c r="P18" s="29"/>
      <c r="Q18" s="131"/>
      <c r="R18" s="130"/>
      <c r="S18" s="29"/>
      <c r="T18" s="154"/>
    </row>
    <row r="19" spans="1:20" ht="54" customHeight="1" x14ac:dyDescent="1.65">
      <c r="A19" s="210" t="s">
        <v>6244</v>
      </c>
      <c r="B19" s="37" t="s">
        <v>6245</v>
      </c>
      <c r="C19" s="31" t="s">
        <v>6246</v>
      </c>
      <c r="D19" s="31" t="s">
        <v>6247</v>
      </c>
      <c r="E19" s="31" t="s">
        <v>101</v>
      </c>
      <c r="F19" s="31" t="s">
        <v>123</v>
      </c>
      <c r="G19" s="31" t="s">
        <v>103</v>
      </c>
      <c r="H19" s="31" t="s">
        <v>5801</v>
      </c>
      <c r="I19" s="38">
        <v>0.33333333333333331</v>
      </c>
      <c r="J19" s="31" t="s">
        <v>80</v>
      </c>
      <c r="K19" s="31" t="s">
        <v>105</v>
      </c>
      <c r="L19" s="31" t="s">
        <v>106</v>
      </c>
      <c r="M19" s="31" t="s">
        <v>107</v>
      </c>
      <c r="N19" s="23"/>
      <c r="O19" s="23"/>
      <c r="P19" s="29"/>
      <c r="Q19" s="131"/>
      <c r="R19" s="130"/>
      <c r="S19" s="29">
        <v>22000</v>
      </c>
      <c r="T19" s="154"/>
    </row>
    <row r="20" spans="1:20" ht="54" customHeight="1" x14ac:dyDescent="1.65">
      <c r="A20" s="31" t="s">
        <v>6248</v>
      </c>
      <c r="B20" s="37" t="s">
        <v>6249</v>
      </c>
      <c r="C20" s="31" t="s">
        <v>6250</v>
      </c>
      <c r="D20" s="31" t="s">
        <v>6251</v>
      </c>
      <c r="E20" s="31" t="s">
        <v>101</v>
      </c>
      <c r="F20" s="31" t="s">
        <v>102</v>
      </c>
      <c r="G20" s="31" t="s">
        <v>103</v>
      </c>
      <c r="H20" s="31" t="s">
        <v>5801</v>
      </c>
      <c r="I20" s="38">
        <v>0.54166666666666663</v>
      </c>
      <c r="J20" s="31" t="s">
        <v>80</v>
      </c>
      <c r="K20" s="31" t="s">
        <v>105</v>
      </c>
      <c r="L20" s="31" t="s">
        <v>106</v>
      </c>
      <c r="M20" s="31" t="s">
        <v>107</v>
      </c>
      <c r="N20" s="23"/>
      <c r="O20" s="23"/>
      <c r="P20" s="29"/>
      <c r="Q20" s="131"/>
      <c r="R20" s="130"/>
      <c r="S20" s="29">
        <v>22000</v>
      </c>
      <c r="T20" s="154"/>
    </row>
    <row r="21" spans="1:20" ht="54" customHeight="1" x14ac:dyDescent="1.25">
      <c r="A21" s="696" t="s">
        <v>7858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23"/>
      <c r="O21" s="54"/>
      <c r="P21" s="131"/>
      <c r="Q21" s="131"/>
      <c r="R21" s="131"/>
      <c r="S21" s="23"/>
      <c r="T21" s="154"/>
    </row>
    <row r="22" spans="1:20" ht="54" customHeight="1" x14ac:dyDescent="1.25">
      <c r="A22" s="31" t="s">
        <v>7135</v>
      </c>
      <c r="B22" s="37" t="s">
        <v>7136</v>
      </c>
      <c r="C22" s="31" t="s">
        <v>7137</v>
      </c>
      <c r="D22" s="31" t="s">
        <v>7138</v>
      </c>
      <c r="E22" s="31" t="s">
        <v>101</v>
      </c>
      <c r="F22" s="31" t="s">
        <v>102</v>
      </c>
      <c r="G22" s="31" t="s">
        <v>1544</v>
      </c>
      <c r="H22" s="31" t="s">
        <v>6809</v>
      </c>
      <c r="I22" s="38">
        <v>0.41666666666666669</v>
      </c>
      <c r="J22" s="31" t="s">
        <v>80</v>
      </c>
      <c r="K22" s="31" t="s">
        <v>105</v>
      </c>
      <c r="L22" s="31" t="s">
        <v>106</v>
      </c>
      <c r="M22" s="31" t="s">
        <v>107</v>
      </c>
      <c r="N22" s="23"/>
      <c r="O22" s="54"/>
      <c r="P22" s="131"/>
      <c r="Q22" s="131"/>
      <c r="R22" s="131"/>
      <c r="S22" s="29">
        <v>22000</v>
      </c>
      <c r="T22" s="154"/>
    </row>
    <row r="23" spans="1:20" ht="54" customHeight="1" x14ac:dyDescent="1.25">
      <c r="A23" s="31" t="s">
        <v>7139</v>
      </c>
      <c r="B23" s="37" t="s">
        <v>7140</v>
      </c>
      <c r="C23" s="31" t="s">
        <v>7141</v>
      </c>
      <c r="D23" s="31" t="s">
        <v>7142</v>
      </c>
      <c r="E23" s="31" t="s">
        <v>101</v>
      </c>
      <c r="F23" s="31" t="s">
        <v>102</v>
      </c>
      <c r="G23" s="31" t="s">
        <v>562</v>
      </c>
      <c r="H23" s="31" t="s">
        <v>6809</v>
      </c>
      <c r="I23" s="38">
        <v>0.625</v>
      </c>
      <c r="J23" s="31" t="s">
        <v>80</v>
      </c>
      <c r="K23" s="31" t="s">
        <v>105</v>
      </c>
      <c r="L23" s="31" t="s">
        <v>106</v>
      </c>
      <c r="M23" s="31" t="s">
        <v>107</v>
      </c>
      <c r="N23" s="23"/>
      <c r="O23" s="54"/>
      <c r="P23" s="131"/>
      <c r="Q23" s="131"/>
      <c r="R23" s="131"/>
      <c r="S23" s="29">
        <v>22000</v>
      </c>
      <c r="T23" s="154"/>
    </row>
    <row r="24" spans="1:20" ht="54" customHeight="1" x14ac:dyDescent="1.05">
      <c r="A24" s="696" t="s">
        <v>9528</v>
      </c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23"/>
      <c r="O24" s="23"/>
      <c r="P24" s="23"/>
      <c r="Q24" s="131"/>
      <c r="R24" s="131"/>
      <c r="S24" s="131"/>
      <c r="T24" s="154"/>
    </row>
    <row r="25" spans="1:20" ht="54" customHeight="1" x14ac:dyDescent="1.05">
      <c r="A25" s="31" t="s">
        <v>9153</v>
      </c>
      <c r="B25" s="37" t="s">
        <v>9154</v>
      </c>
      <c r="C25" s="31" t="s">
        <v>9155</v>
      </c>
      <c r="D25" s="31" t="s">
        <v>9156</v>
      </c>
      <c r="E25" s="31" t="s">
        <v>101</v>
      </c>
      <c r="F25" s="31" t="s">
        <v>102</v>
      </c>
      <c r="G25" s="31" t="s">
        <v>124</v>
      </c>
      <c r="H25" s="31" t="s">
        <v>8888</v>
      </c>
      <c r="I25" s="38">
        <v>0.27083333333333331</v>
      </c>
      <c r="J25" s="31" t="s">
        <v>80</v>
      </c>
      <c r="K25" s="31" t="s">
        <v>105</v>
      </c>
      <c r="L25" s="31" t="s">
        <v>106</v>
      </c>
      <c r="M25" s="31" t="s">
        <v>107</v>
      </c>
      <c r="N25" s="23"/>
      <c r="O25" s="23"/>
      <c r="P25" s="23"/>
      <c r="Q25" s="131"/>
      <c r="R25" s="131"/>
      <c r="S25" s="29">
        <v>22000</v>
      </c>
      <c r="T25" s="154"/>
    </row>
    <row r="26" spans="1:20" ht="54" customHeight="1" x14ac:dyDescent="1.05">
      <c r="A26" s="31" t="s">
        <v>9157</v>
      </c>
      <c r="B26" s="37" t="s">
        <v>2976</v>
      </c>
      <c r="C26" s="31" t="s">
        <v>9158</v>
      </c>
      <c r="D26" s="31" t="s">
        <v>9159</v>
      </c>
      <c r="E26" s="31" t="s">
        <v>101</v>
      </c>
      <c r="F26" s="31" t="s">
        <v>102</v>
      </c>
      <c r="G26" s="31" t="s">
        <v>124</v>
      </c>
      <c r="H26" s="31" t="s">
        <v>8888</v>
      </c>
      <c r="I26" s="38">
        <v>0.27083333333333331</v>
      </c>
      <c r="J26" s="31" t="s">
        <v>80</v>
      </c>
      <c r="K26" s="31" t="s">
        <v>105</v>
      </c>
      <c r="L26" s="31" t="s">
        <v>106</v>
      </c>
      <c r="M26" s="31" t="s">
        <v>107</v>
      </c>
      <c r="N26" s="23"/>
      <c r="O26" s="23"/>
      <c r="P26" s="23"/>
      <c r="Q26" s="131"/>
      <c r="R26" s="131"/>
      <c r="S26" s="29">
        <v>22000</v>
      </c>
      <c r="T26" s="154"/>
    </row>
    <row r="27" spans="1:20" ht="54" customHeight="1" x14ac:dyDescent="1.05">
      <c r="A27" s="696" t="s">
        <v>9527</v>
      </c>
      <c r="B27" s="696"/>
      <c r="C27" s="696"/>
      <c r="D27" s="696"/>
      <c r="E27" s="696"/>
      <c r="F27" s="696"/>
      <c r="G27" s="696"/>
      <c r="H27" s="696"/>
      <c r="I27" s="696"/>
      <c r="J27" s="696"/>
      <c r="K27" s="696"/>
      <c r="L27" s="696"/>
      <c r="M27" s="696"/>
      <c r="N27" s="23"/>
      <c r="O27" s="23"/>
      <c r="P27" s="23"/>
      <c r="Q27" s="131"/>
      <c r="R27" s="131"/>
      <c r="S27" s="29"/>
      <c r="T27" s="154"/>
    </row>
    <row r="28" spans="1:20" ht="54" customHeight="1" x14ac:dyDescent="1.05">
      <c r="A28" s="31" t="s">
        <v>8228</v>
      </c>
      <c r="B28" s="37" t="s">
        <v>8229</v>
      </c>
      <c r="C28" s="31" t="s">
        <v>8230</v>
      </c>
      <c r="D28" s="31" t="s">
        <v>8231</v>
      </c>
      <c r="E28" s="31" t="s">
        <v>101</v>
      </c>
      <c r="F28" s="31" t="s">
        <v>102</v>
      </c>
      <c r="G28" s="31" t="s">
        <v>124</v>
      </c>
      <c r="H28" s="31" t="s">
        <v>7872</v>
      </c>
      <c r="I28" s="38">
        <v>0.125</v>
      </c>
      <c r="J28" s="31" t="s">
        <v>80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131"/>
      <c r="R28" s="131"/>
      <c r="S28" s="29">
        <v>22000</v>
      </c>
      <c r="T28" s="154"/>
    </row>
    <row r="29" spans="1:20" ht="54" customHeight="1" x14ac:dyDescent="1.05">
      <c r="A29" s="31" t="s">
        <v>8232</v>
      </c>
      <c r="B29" s="37" t="s">
        <v>8233</v>
      </c>
      <c r="C29" s="31" t="s">
        <v>8234</v>
      </c>
      <c r="D29" s="31" t="s">
        <v>8235</v>
      </c>
      <c r="E29" s="31" t="s">
        <v>687</v>
      </c>
      <c r="F29" s="31" t="s">
        <v>102</v>
      </c>
      <c r="G29" s="31" t="s">
        <v>562</v>
      </c>
      <c r="H29" s="31" t="s">
        <v>7872</v>
      </c>
      <c r="I29" s="38">
        <v>0.41666666666666669</v>
      </c>
      <c r="J29" s="31" t="s">
        <v>80</v>
      </c>
      <c r="K29" s="31" t="s">
        <v>105</v>
      </c>
      <c r="L29" s="31" t="s">
        <v>106</v>
      </c>
      <c r="M29" s="31" t="s">
        <v>107</v>
      </c>
      <c r="N29" s="23"/>
      <c r="O29" s="23"/>
      <c r="P29" s="23"/>
      <c r="Q29" s="131"/>
      <c r="R29" s="131"/>
      <c r="S29" s="29">
        <v>22000</v>
      </c>
      <c r="T29" s="154"/>
    </row>
    <row r="30" spans="1:20" ht="54" customHeight="1" x14ac:dyDescent="1.05">
      <c r="A30" s="31" t="s">
        <v>8236</v>
      </c>
      <c r="B30" s="37" t="s">
        <v>8237</v>
      </c>
      <c r="C30" s="31" t="s">
        <v>8238</v>
      </c>
      <c r="D30" s="31" t="s">
        <v>8239</v>
      </c>
      <c r="E30" s="31" t="s">
        <v>101</v>
      </c>
      <c r="F30" s="31" t="s">
        <v>102</v>
      </c>
      <c r="G30" s="31" t="s">
        <v>1544</v>
      </c>
      <c r="H30" s="31" t="s">
        <v>7872</v>
      </c>
      <c r="I30" s="38">
        <v>0.41666666666666669</v>
      </c>
      <c r="J30" s="31" t="s">
        <v>80</v>
      </c>
      <c r="K30" s="31" t="s">
        <v>105</v>
      </c>
      <c r="L30" s="31" t="s">
        <v>125</v>
      </c>
      <c r="M30" s="31" t="s">
        <v>107</v>
      </c>
      <c r="N30" s="23"/>
      <c r="O30" s="23"/>
      <c r="P30" s="23"/>
      <c r="Q30" s="131"/>
      <c r="R30" s="131"/>
      <c r="S30" s="29">
        <v>22000</v>
      </c>
      <c r="T30" s="154"/>
    </row>
    <row r="31" spans="1:20" ht="54" customHeight="1" x14ac:dyDescent="1.05">
      <c r="A31" s="31" t="s">
        <v>8240</v>
      </c>
      <c r="B31" s="37" t="s">
        <v>8241</v>
      </c>
      <c r="C31" s="31" t="s">
        <v>8242</v>
      </c>
      <c r="D31" s="31" t="s">
        <v>8243</v>
      </c>
      <c r="E31" s="31" t="s">
        <v>101</v>
      </c>
      <c r="F31" s="31" t="s">
        <v>102</v>
      </c>
      <c r="G31" s="31" t="s">
        <v>1544</v>
      </c>
      <c r="H31" s="31" t="s">
        <v>7872</v>
      </c>
      <c r="I31" s="38">
        <v>0.41666666666666669</v>
      </c>
      <c r="J31" s="31" t="s">
        <v>80</v>
      </c>
      <c r="K31" s="31" t="s">
        <v>105</v>
      </c>
      <c r="L31" s="31" t="s">
        <v>125</v>
      </c>
      <c r="M31" s="31" t="s">
        <v>107</v>
      </c>
      <c r="N31" s="23"/>
      <c r="O31" s="23"/>
      <c r="P31" s="23"/>
      <c r="Q31" s="131"/>
      <c r="R31" s="131"/>
      <c r="S31" s="29">
        <v>22000</v>
      </c>
      <c r="T31" s="154"/>
    </row>
    <row r="32" spans="1:20" ht="54" customHeight="1" x14ac:dyDescent="1.05">
      <c r="A32" s="31" t="s">
        <v>8244</v>
      </c>
      <c r="B32" s="37" t="s">
        <v>8245</v>
      </c>
      <c r="C32" s="31" t="s">
        <v>8246</v>
      </c>
      <c r="D32" s="31" t="s">
        <v>8247</v>
      </c>
      <c r="E32" s="31" t="s">
        <v>101</v>
      </c>
      <c r="F32" s="31" t="s">
        <v>102</v>
      </c>
      <c r="G32" s="31" t="s">
        <v>1544</v>
      </c>
      <c r="H32" s="31" t="s">
        <v>7872</v>
      </c>
      <c r="I32" s="38">
        <v>0.41666666666666669</v>
      </c>
      <c r="J32" s="31" t="s">
        <v>80</v>
      </c>
      <c r="K32" s="31" t="s">
        <v>105</v>
      </c>
      <c r="L32" s="31" t="s">
        <v>125</v>
      </c>
      <c r="M32" s="31" t="s">
        <v>107</v>
      </c>
      <c r="N32" s="23"/>
      <c r="O32" s="23"/>
      <c r="P32" s="23"/>
      <c r="Q32" s="131"/>
      <c r="R32" s="131"/>
      <c r="S32" s="29">
        <v>22000</v>
      </c>
      <c r="T32" s="154"/>
    </row>
    <row r="33" spans="1:20" ht="54" customHeight="1" x14ac:dyDescent="1.05">
      <c r="A33" s="31" t="s">
        <v>8248</v>
      </c>
      <c r="B33" s="37" t="s">
        <v>3447</v>
      </c>
      <c r="C33" s="31" t="s">
        <v>8249</v>
      </c>
      <c r="D33" s="31" t="s">
        <v>8250</v>
      </c>
      <c r="E33" s="31" t="s">
        <v>101</v>
      </c>
      <c r="F33" s="31" t="s">
        <v>102</v>
      </c>
      <c r="G33" s="31" t="s">
        <v>1544</v>
      </c>
      <c r="H33" s="31" t="s">
        <v>7872</v>
      </c>
      <c r="I33" s="38">
        <v>0.41666666666666669</v>
      </c>
      <c r="J33" s="31" t="s">
        <v>80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131"/>
      <c r="R33" s="131"/>
      <c r="S33" s="29">
        <v>22000</v>
      </c>
      <c r="T33" s="154"/>
    </row>
    <row r="34" spans="1:20" ht="54" customHeight="1" x14ac:dyDescent="1.05">
      <c r="A34" s="31" t="s">
        <v>8251</v>
      </c>
      <c r="B34" s="37" t="s">
        <v>8252</v>
      </c>
      <c r="C34" s="31" t="s">
        <v>8253</v>
      </c>
      <c r="D34" s="31" t="s">
        <v>8254</v>
      </c>
      <c r="E34" s="31" t="s">
        <v>101</v>
      </c>
      <c r="F34" s="31" t="s">
        <v>102</v>
      </c>
      <c r="G34" s="31" t="s">
        <v>1544</v>
      </c>
      <c r="H34" s="31" t="s">
        <v>7872</v>
      </c>
      <c r="I34" s="38">
        <v>0.41666666666666669</v>
      </c>
      <c r="J34" s="31" t="s">
        <v>80</v>
      </c>
      <c r="K34" s="31" t="s">
        <v>105</v>
      </c>
      <c r="L34" s="31" t="s">
        <v>106</v>
      </c>
      <c r="M34" s="31" t="s">
        <v>107</v>
      </c>
      <c r="N34" s="23"/>
      <c r="O34" s="23"/>
      <c r="P34" s="23"/>
      <c r="Q34" s="131"/>
      <c r="R34" s="131"/>
      <c r="S34" s="29">
        <v>22000</v>
      </c>
      <c r="T34" s="154"/>
    </row>
    <row r="35" spans="1:20" ht="54" customHeight="1" x14ac:dyDescent="1.05">
      <c r="A35" s="736" t="s">
        <v>6799</v>
      </c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6"/>
      <c r="M35" s="736"/>
      <c r="N35" s="23"/>
      <c r="O35" s="23"/>
      <c r="P35" s="23"/>
      <c r="Q35" s="131"/>
      <c r="R35" s="131"/>
      <c r="S35" s="29"/>
      <c r="T35" s="154"/>
    </row>
    <row r="36" spans="1:20" ht="54" customHeight="1" x14ac:dyDescent="1.05">
      <c r="A36" s="334" t="s">
        <v>9871</v>
      </c>
      <c r="B36" s="335" t="s">
        <v>9872</v>
      </c>
      <c r="C36" s="334" t="s">
        <v>9873</v>
      </c>
      <c r="D36" s="334" t="s">
        <v>9874</v>
      </c>
      <c r="E36" s="334" t="s">
        <v>101</v>
      </c>
      <c r="F36" s="334" t="s">
        <v>102</v>
      </c>
      <c r="G36" s="334" t="s">
        <v>124</v>
      </c>
      <c r="H36" s="334" t="s">
        <v>9573</v>
      </c>
      <c r="I36" s="336">
        <v>0.125</v>
      </c>
      <c r="J36" s="334" t="s">
        <v>80</v>
      </c>
      <c r="K36" s="334" t="s">
        <v>105</v>
      </c>
      <c r="L36" s="334" t="s">
        <v>106</v>
      </c>
      <c r="M36" s="334" t="s">
        <v>107</v>
      </c>
      <c r="N36" s="23"/>
      <c r="O36" s="23"/>
      <c r="P36" s="23"/>
      <c r="Q36" s="131"/>
      <c r="R36" s="131"/>
      <c r="S36" s="29">
        <v>22000</v>
      </c>
      <c r="T36" s="154"/>
    </row>
    <row r="37" spans="1:20" ht="54" customHeight="1" x14ac:dyDescent="1.3">
      <c r="A37" s="712" t="s">
        <v>11343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23"/>
      <c r="O37" s="23"/>
      <c r="P37" s="23"/>
      <c r="Q37" s="131"/>
      <c r="R37" s="131"/>
      <c r="S37" s="29"/>
      <c r="T37" s="154"/>
    </row>
    <row r="38" spans="1:20" ht="54" customHeight="1" x14ac:dyDescent="1.05">
      <c r="A38" s="31" t="s">
        <v>10947</v>
      </c>
      <c r="B38" s="37" t="s">
        <v>10948</v>
      </c>
      <c r="C38" s="31" t="s">
        <v>10949</v>
      </c>
      <c r="D38" s="31" t="s">
        <v>10950</v>
      </c>
      <c r="E38" s="31" t="s">
        <v>687</v>
      </c>
      <c r="F38" s="31" t="s">
        <v>102</v>
      </c>
      <c r="G38" s="31" t="s">
        <v>562</v>
      </c>
      <c r="H38" s="31" t="s">
        <v>10749</v>
      </c>
      <c r="I38" s="38">
        <v>0.41666666666666669</v>
      </c>
      <c r="J38" s="31" t="s">
        <v>80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131"/>
      <c r="R38" s="131"/>
      <c r="S38" s="29">
        <v>22000</v>
      </c>
      <c r="T38" s="154"/>
    </row>
    <row r="39" spans="1:20" ht="54" customHeight="1" x14ac:dyDescent="1.05">
      <c r="A39" s="31" t="s">
        <v>10951</v>
      </c>
      <c r="B39" s="37" t="s">
        <v>10952</v>
      </c>
      <c r="C39" s="31" t="s">
        <v>10953</v>
      </c>
      <c r="D39" s="31" t="s">
        <v>10954</v>
      </c>
      <c r="E39" s="31" t="s">
        <v>687</v>
      </c>
      <c r="F39" s="31" t="s">
        <v>102</v>
      </c>
      <c r="G39" s="31" t="s">
        <v>562</v>
      </c>
      <c r="H39" s="31" t="s">
        <v>10749</v>
      </c>
      <c r="I39" s="38">
        <v>0.41666666666666669</v>
      </c>
      <c r="J39" s="31" t="s">
        <v>80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131"/>
      <c r="R39" s="131"/>
      <c r="S39" s="29">
        <v>22000</v>
      </c>
      <c r="T39" s="154"/>
    </row>
    <row r="40" spans="1:20" ht="54" customHeight="1" x14ac:dyDescent="1.3">
      <c r="A40" s="712" t="s">
        <v>12834</v>
      </c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  <c r="N40" s="23"/>
      <c r="O40" s="23"/>
      <c r="P40" s="23"/>
      <c r="Q40" s="131"/>
      <c r="R40" s="131"/>
      <c r="S40" s="29"/>
      <c r="T40" s="170"/>
    </row>
    <row r="41" spans="1:20" ht="54" customHeight="1" x14ac:dyDescent="1.3">
      <c r="A41" s="31" t="s">
        <v>11789</v>
      </c>
      <c r="B41" s="37" t="s">
        <v>11790</v>
      </c>
      <c r="C41" s="31" t="s">
        <v>11791</v>
      </c>
      <c r="D41" s="31" t="s">
        <v>11792</v>
      </c>
      <c r="E41" s="31" t="s">
        <v>101</v>
      </c>
      <c r="F41" s="31" t="s">
        <v>102</v>
      </c>
      <c r="G41" s="31" t="s">
        <v>124</v>
      </c>
      <c r="H41" s="31" t="s">
        <v>11366</v>
      </c>
      <c r="I41" s="38">
        <v>0.125</v>
      </c>
      <c r="J41" s="31" t="s">
        <v>80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131"/>
      <c r="R41" s="131"/>
      <c r="S41" s="29">
        <v>22000</v>
      </c>
      <c r="T41" s="170"/>
    </row>
    <row r="42" spans="1:20" ht="54" customHeight="1" x14ac:dyDescent="1.3">
      <c r="A42" s="31" t="s">
        <v>11793</v>
      </c>
      <c r="B42" s="37" t="s">
        <v>5366</v>
      </c>
      <c r="C42" s="31" t="s">
        <v>11794</v>
      </c>
      <c r="D42" s="31" t="s">
        <v>11795</v>
      </c>
      <c r="E42" s="31" t="s">
        <v>101</v>
      </c>
      <c r="F42" s="31" t="s">
        <v>102</v>
      </c>
      <c r="G42" s="31" t="s">
        <v>124</v>
      </c>
      <c r="H42" s="31" t="s">
        <v>11366</v>
      </c>
      <c r="I42" s="38">
        <v>0.125</v>
      </c>
      <c r="J42" s="31" t="s">
        <v>80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131"/>
      <c r="R42" s="131"/>
      <c r="S42" s="29">
        <v>22000</v>
      </c>
      <c r="T42" s="170"/>
    </row>
    <row r="43" spans="1:20" ht="54" customHeight="1" x14ac:dyDescent="1.3">
      <c r="A43" s="31" t="s">
        <v>11796</v>
      </c>
      <c r="B43" s="37" t="s">
        <v>11797</v>
      </c>
      <c r="C43" s="31" t="s">
        <v>11798</v>
      </c>
      <c r="D43" s="31" t="s">
        <v>11799</v>
      </c>
      <c r="E43" s="31" t="s">
        <v>101</v>
      </c>
      <c r="F43" s="31" t="s">
        <v>102</v>
      </c>
      <c r="G43" s="31" t="s">
        <v>124</v>
      </c>
      <c r="H43" s="31" t="s">
        <v>11366</v>
      </c>
      <c r="I43" s="38">
        <v>0.125</v>
      </c>
      <c r="J43" s="31" t="s">
        <v>80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131"/>
      <c r="R43" s="131"/>
      <c r="S43" s="29">
        <v>22000</v>
      </c>
      <c r="T43" s="170"/>
    </row>
    <row r="44" spans="1:20" ht="54" customHeight="1" x14ac:dyDescent="1.3">
      <c r="A44" s="712" t="s">
        <v>15033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23"/>
      <c r="O44" s="23"/>
      <c r="P44" s="23"/>
      <c r="Q44" s="131"/>
      <c r="R44" s="131"/>
      <c r="S44" s="29"/>
      <c r="T44" s="154"/>
    </row>
    <row r="45" spans="1:20" ht="54" customHeight="1" x14ac:dyDescent="1.05">
      <c r="A45" s="31" t="s">
        <v>9875</v>
      </c>
      <c r="B45" s="37" t="s">
        <v>9876</v>
      </c>
      <c r="C45" s="31" t="s">
        <v>9877</v>
      </c>
      <c r="D45" s="31" t="s">
        <v>9878</v>
      </c>
      <c r="E45" s="31" t="s">
        <v>687</v>
      </c>
      <c r="F45" s="31" t="s">
        <v>102</v>
      </c>
      <c r="G45" s="31" t="s">
        <v>562</v>
      </c>
      <c r="H45" s="31" t="s">
        <v>14213</v>
      </c>
      <c r="I45" s="38">
        <v>8.3333333333333329E-2</v>
      </c>
      <c r="J45" s="31" t="s">
        <v>80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131"/>
      <c r="R45" s="131"/>
      <c r="S45" s="29">
        <v>22000</v>
      </c>
      <c r="T45" s="154"/>
    </row>
    <row r="46" spans="1:20" ht="54" customHeight="1" x14ac:dyDescent="0.7">
      <c r="A46" s="698" t="s">
        <v>15040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700"/>
      <c r="N46" s="23"/>
      <c r="O46" s="23"/>
      <c r="P46" s="23"/>
      <c r="Q46" s="131"/>
      <c r="R46" s="131"/>
      <c r="S46" s="167"/>
      <c r="T46" s="29">
        <v>500000</v>
      </c>
    </row>
    <row r="47" spans="1:20" ht="54" customHeight="1" x14ac:dyDescent="1.05">
      <c r="A47" s="688" t="s">
        <v>16735</v>
      </c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90"/>
      <c r="N47" s="31"/>
      <c r="O47" s="31"/>
      <c r="P47" s="31"/>
      <c r="Q47" s="131"/>
      <c r="R47" s="131"/>
      <c r="S47" s="29"/>
      <c r="T47" s="154"/>
    </row>
    <row r="48" spans="1:20" ht="54" customHeight="1" x14ac:dyDescent="1.05">
      <c r="A48" s="31" t="s">
        <v>16412</v>
      </c>
      <c r="B48" s="31" t="s">
        <v>16413</v>
      </c>
      <c r="C48" s="31" t="s">
        <v>16183</v>
      </c>
      <c r="D48" s="31" t="s">
        <v>16414</v>
      </c>
      <c r="E48" s="31" t="s">
        <v>101</v>
      </c>
      <c r="F48" s="31" t="s">
        <v>102</v>
      </c>
      <c r="G48" s="31" t="s">
        <v>16267</v>
      </c>
      <c r="H48" s="31" t="s">
        <v>16186</v>
      </c>
      <c r="I48" s="31"/>
      <c r="J48" s="31" t="s">
        <v>80</v>
      </c>
      <c r="K48" s="31"/>
      <c r="L48" s="31" t="s">
        <v>106</v>
      </c>
      <c r="M48" s="31" t="s">
        <v>107</v>
      </c>
      <c r="N48" s="31" t="s">
        <v>105</v>
      </c>
      <c r="O48" s="31"/>
      <c r="P48" s="31"/>
      <c r="Q48" s="131"/>
      <c r="R48" s="131"/>
      <c r="S48" s="29">
        <v>22400</v>
      </c>
      <c r="T48" s="154"/>
    </row>
    <row r="49" spans="1:20" ht="54" customHeight="1" x14ac:dyDescent="1.05">
      <c r="A49" s="688" t="s">
        <v>17242</v>
      </c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90"/>
      <c r="N49" s="23"/>
      <c r="O49" s="23"/>
      <c r="P49" s="23"/>
      <c r="Q49" s="131"/>
      <c r="R49" s="131"/>
      <c r="S49" s="29"/>
      <c r="T49" s="154"/>
    </row>
    <row r="50" spans="1:20" ht="54" customHeight="1" x14ac:dyDescent="1.05">
      <c r="A50" s="31" t="s">
        <v>16982</v>
      </c>
      <c r="B50" s="31" t="s">
        <v>13663</v>
      </c>
      <c r="C50" s="31" t="s">
        <v>16750</v>
      </c>
      <c r="D50" s="31" t="s">
        <v>16983</v>
      </c>
      <c r="E50" s="31" t="s">
        <v>101</v>
      </c>
      <c r="F50" s="31" t="s">
        <v>102</v>
      </c>
      <c r="G50" s="31" t="s">
        <v>16190</v>
      </c>
      <c r="H50" s="31" t="s">
        <v>16249</v>
      </c>
      <c r="I50" s="31" t="s">
        <v>16752</v>
      </c>
      <c r="J50" s="31" t="s">
        <v>80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131"/>
      <c r="R50" s="131"/>
      <c r="S50" s="29">
        <v>22400</v>
      </c>
      <c r="T50" s="154"/>
    </row>
    <row r="51" spans="1:20" ht="54" customHeight="1" x14ac:dyDescent="1.05">
      <c r="A51" s="31" t="s">
        <v>16984</v>
      </c>
      <c r="B51" s="31" t="s">
        <v>16985</v>
      </c>
      <c r="C51" s="31" t="s">
        <v>16750</v>
      </c>
      <c r="D51" s="31" t="s">
        <v>16986</v>
      </c>
      <c r="E51" s="31" t="s">
        <v>101</v>
      </c>
      <c r="F51" s="31" t="s">
        <v>102</v>
      </c>
      <c r="G51" s="31" t="s">
        <v>16190</v>
      </c>
      <c r="H51" s="31" t="s">
        <v>16249</v>
      </c>
      <c r="I51" s="31" t="s">
        <v>16752</v>
      </c>
      <c r="J51" s="31" t="s">
        <v>80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131"/>
      <c r="R51" s="131"/>
      <c r="S51" s="29">
        <v>22400</v>
      </c>
      <c r="T51" s="154"/>
    </row>
    <row r="52" spans="1:20" ht="54" customHeight="1" x14ac:dyDescent="1.05">
      <c r="A52" s="223" t="s">
        <v>17306</v>
      </c>
      <c r="B52" s="225"/>
      <c r="C52" s="223"/>
      <c r="D52" s="223">
        <v>37876348</v>
      </c>
      <c r="E52" s="223" t="s">
        <v>17253</v>
      </c>
      <c r="F52" s="31" t="s">
        <v>102</v>
      </c>
      <c r="G52" s="223"/>
      <c r="H52" s="380">
        <v>46200</v>
      </c>
      <c r="I52" s="223"/>
      <c r="J52" s="223"/>
      <c r="K52" s="223"/>
      <c r="L52" s="223"/>
      <c r="M52" s="31" t="s">
        <v>107</v>
      </c>
      <c r="N52" s="223"/>
      <c r="O52" s="223"/>
      <c r="P52" s="223"/>
      <c r="Q52" s="29"/>
      <c r="R52" s="29"/>
      <c r="S52" s="29">
        <v>22000</v>
      </c>
      <c r="T52" s="29"/>
    </row>
    <row r="53" spans="1:20" ht="54" customHeight="1" x14ac:dyDescent="1.05">
      <c r="A53" s="223" t="s">
        <v>17307</v>
      </c>
      <c r="B53" s="225"/>
      <c r="C53" s="223"/>
      <c r="D53" s="223">
        <v>30230447</v>
      </c>
      <c r="E53" s="223" t="s">
        <v>17253</v>
      </c>
      <c r="F53" s="31" t="s">
        <v>102</v>
      </c>
      <c r="G53" s="223"/>
      <c r="H53" s="380">
        <v>46200</v>
      </c>
      <c r="I53" s="223"/>
      <c r="J53" s="223"/>
      <c r="K53" s="223"/>
      <c r="L53" s="223"/>
      <c r="M53" s="31" t="s">
        <v>107</v>
      </c>
      <c r="N53" s="223"/>
      <c r="O53" s="223"/>
      <c r="P53" s="223"/>
      <c r="Q53" s="29"/>
      <c r="R53" s="29"/>
      <c r="S53" s="29">
        <v>22000</v>
      </c>
      <c r="T53" s="29"/>
    </row>
    <row r="54" spans="1:20" ht="54" customHeight="1" x14ac:dyDescent="1.05">
      <c r="A54" s="223" t="s">
        <v>17308</v>
      </c>
      <c r="B54" s="225"/>
      <c r="C54" s="223"/>
      <c r="D54" s="223">
        <v>45346593</v>
      </c>
      <c r="E54" s="223" t="s">
        <v>17263</v>
      </c>
      <c r="F54" s="31" t="s">
        <v>102</v>
      </c>
      <c r="G54" s="223"/>
      <c r="H54" s="380">
        <v>46208</v>
      </c>
      <c r="I54" s="223"/>
      <c r="J54" s="223"/>
      <c r="K54" s="223"/>
      <c r="L54" s="223"/>
      <c r="M54" s="223" t="s">
        <v>17247</v>
      </c>
      <c r="N54" s="223"/>
      <c r="O54" s="223"/>
      <c r="P54" s="223"/>
      <c r="Q54" s="29"/>
      <c r="R54" s="29"/>
      <c r="S54" s="29">
        <v>25000</v>
      </c>
      <c r="T54" s="29"/>
    </row>
    <row r="55" spans="1:20" ht="54" customHeight="1" x14ac:dyDescent="1.05">
      <c r="A55" s="688" t="s">
        <v>18796</v>
      </c>
      <c r="B55" s="689"/>
      <c r="C55" s="689"/>
      <c r="D55" s="689"/>
      <c r="E55" s="689"/>
      <c r="F55" s="689"/>
      <c r="G55" s="689"/>
      <c r="H55" s="689"/>
      <c r="I55" s="689"/>
      <c r="J55" s="689"/>
      <c r="K55" s="689"/>
      <c r="L55" s="689"/>
      <c r="M55" s="690"/>
      <c r="N55" s="23"/>
      <c r="O55" s="23"/>
      <c r="P55" s="23"/>
      <c r="Q55" s="131"/>
      <c r="R55" s="131"/>
      <c r="S55" s="29"/>
      <c r="T55" s="154"/>
    </row>
    <row r="56" spans="1:20" ht="54" customHeight="1" x14ac:dyDescent="1.05">
      <c r="A56" s="31" t="s">
        <v>18154</v>
      </c>
      <c r="B56" s="31" t="s">
        <v>1876</v>
      </c>
      <c r="C56" s="31" t="s">
        <v>18155</v>
      </c>
      <c r="D56" s="31" t="s">
        <v>18156</v>
      </c>
      <c r="E56" s="31" t="s">
        <v>101</v>
      </c>
      <c r="F56" s="31" t="s">
        <v>102</v>
      </c>
      <c r="G56" s="31" t="s">
        <v>16236</v>
      </c>
      <c r="H56" s="31" t="s">
        <v>16244</v>
      </c>
      <c r="I56" s="38">
        <v>0.4375</v>
      </c>
      <c r="J56" s="31" t="s">
        <v>80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131"/>
      <c r="R56" s="131"/>
      <c r="S56" s="29">
        <v>22200</v>
      </c>
      <c r="T56" s="154"/>
    </row>
    <row r="57" spans="1:20" ht="54" customHeight="1" x14ac:dyDescent="1.05">
      <c r="A57" s="688" t="s">
        <v>20031</v>
      </c>
      <c r="B57" s="689"/>
      <c r="C57" s="689"/>
      <c r="D57" s="689"/>
      <c r="E57" s="689"/>
      <c r="F57" s="689"/>
      <c r="G57" s="689"/>
      <c r="H57" s="689"/>
      <c r="I57" s="689"/>
      <c r="J57" s="689"/>
      <c r="K57" s="689"/>
      <c r="L57" s="689"/>
      <c r="M57" s="690"/>
      <c r="N57" s="23"/>
      <c r="O57" s="23"/>
      <c r="P57" s="23"/>
      <c r="Q57" s="131"/>
      <c r="R57" s="131"/>
      <c r="S57" s="29"/>
      <c r="T57" s="154"/>
    </row>
    <row r="58" spans="1:20" ht="54" customHeight="1" x14ac:dyDescent="1.05">
      <c r="A58" s="31" t="s">
        <v>19633</v>
      </c>
      <c r="B58" s="31" t="s">
        <v>19634</v>
      </c>
      <c r="C58" s="31" t="s">
        <v>19635</v>
      </c>
      <c r="D58" s="31" t="s">
        <v>19636</v>
      </c>
      <c r="E58" s="31" t="s">
        <v>101</v>
      </c>
      <c r="F58" s="31" t="s">
        <v>102</v>
      </c>
      <c r="G58" s="31" t="s">
        <v>16267</v>
      </c>
      <c r="H58" s="31" t="s">
        <v>16967</v>
      </c>
      <c r="I58" s="38">
        <v>0.25</v>
      </c>
      <c r="J58" s="31" t="s">
        <v>80</v>
      </c>
      <c r="K58" s="31" t="s">
        <v>105</v>
      </c>
      <c r="L58" s="31" t="s">
        <v>125</v>
      </c>
      <c r="M58" s="31" t="s">
        <v>107</v>
      </c>
      <c r="N58" s="23"/>
      <c r="O58" s="23"/>
      <c r="P58" s="23"/>
      <c r="Q58" s="131"/>
      <c r="R58" s="131"/>
      <c r="S58" s="29">
        <v>22200</v>
      </c>
      <c r="T58" s="154"/>
    </row>
    <row r="59" spans="1:20" ht="54" customHeight="1" x14ac:dyDescent="0.7">
      <c r="A59" s="698" t="s">
        <v>20598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700"/>
      <c r="N59" s="23"/>
      <c r="O59" s="23"/>
      <c r="P59" s="23"/>
      <c r="Q59" s="131"/>
      <c r="R59" s="131"/>
      <c r="S59" s="167"/>
      <c r="T59" s="29">
        <v>300000</v>
      </c>
    </row>
    <row r="60" spans="1:20" ht="54" customHeight="1" x14ac:dyDescent="1.65">
      <c r="A60" s="688" t="s">
        <v>20953</v>
      </c>
      <c r="B60" s="689"/>
      <c r="C60" s="689"/>
      <c r="D60" s="689"/>
      <c r="E60" s="689"/>
      <c r="F60" s="689"/>
      <c r="G60" s="689"/>
      <c r="H60" s="689"/>
      <c r="I60" s="689"/>
      <c r="J60" s="689"/>
      <c r="K60" s="689"/>
      <c r="L60" s="689"/>
      <c r="M60" s="690"/>
      <c r="N60" s="29"/>
      <c r="O60" s="23"/>
      <c r="P60" s="55"/>
      <c r="Q60" s="130"/>
      <c r="R60" s="130"/>
      <c r="S60" s="29"/>
      <c r="T60" s="154"/>
    </row>
    <row r="61" spans="1:20" ht="54" customHeight="1" x14ac:dyDescent="1.65">
      <c r="A61" s="31" t="s">
        <v>20819</v>
      </c>
      <c r="B61" s="31" t="s">
        <v>5011</v>
      </c>
      <c r="C61" s="31" t="s">
        <v>20820</v>
      </c>
      <c r="D61" s="31" t="s">
        <v>20821</v>
      </c>
      <c r="E61" s="31" t="s">
        <v>687</v>
      </c>
      <c r="F61" s="31" t="s">
        <v>123</v>
      </c>
      <c r="G61" s="31" t="s">
        <v>17645</v>
      </c>
      <c r="H61" s="31" t="s">
        <v>16967</v>
      </c>
      <c r="I61" s="38">
        <v>0.41666666666666669</v>
      </c>
      <c r="J61" s="31" t="s">
        <v>80</v>
      </c>
      <c r="K61" s="31" t="s">
        <v>105</v>
      </c>
      <c r="L61" s="31" t="s">
        <v>106</v>
      </c>
      <c r="M61" s="31" t="s">
        <v>107</v>
      </c>
      <c r="N61" s="29">
        <v>22200</v>
      </c>
      <c r="O61" s="23"/>
      <c r="P61" s="55"/>
      <c r="Q61" s="130"/>
      <c r="R61" s="130"/>
      <c r="S61" s="29">
        <v>22200</v>
      </c>
      <c r="T61" s="154"/>
    </row>
    <row r="62" spans="1:20" ht="54" customHeight="1" x14ac:dyDescent="1.65">
      <c r="A62" s="31" t="s">
        <v>20822</v>
      </c>
      <c r="B62" s="31" t="s">
        <v>20823</v>
      </c>
      <c r="C62" s="31" t="s">
        <v>20824</v>
      </c>
      <c r="D62" s="31" t="s">
        <v>20825</v>
      </c>
      <c r="E62" s="31" t="s">
        <v>101</v>
      </c>
      <c r="F62" s="31" t="s">
        <v>123</v>
      </c>
      <c r="G62" s="31" t="s">
        <v>16223</v>
      </c>
      <c r="H62" s="31" t="s">
        <v>16967</v>
      </c>
      <c r="I62" s="38">
        <v>0.125</v>
      </c>
      <c r="J62" s="31" t="s">
        <v>80</v>
      </c>
      <c r="K62" s="31" t="s">
        <v>105</v>
      </c>
      <c r="L62" s="31" t="s">
        <v>106</v>
      </c>
      <c r="M62" s="31" t="s">
        <v>107</v>
      </c>
      <c r="N62" s="29">
        <v>22200</v>
      </c>
      <c r="O62" s="23"/>
      <c r="P62" s="55"/>
      <c r="Q62" s="130"/>
      <c r="R62" s="130"/>
      <c r="S62" s="29">
        <v>22200</v>
      </c>
      <c r="T62" s="154"/>
    </row>
    <row r="63" spans="1:20" ht="54" customHeight="1" x14ac:dyDescent="1.65">
      <c r="A63" s="31" t="s">
        <v>20826</v>
      </c>
      <c r="B63" s="31" t="s">
        <v>20827</v>
      </c>
      <c r="C63" s="31" t="s">
        <v>20828</v>
      </c>
      <c r="D63" s="31" t="s">
        <v>20829</v>
      </c>
      <c r="E63" s="31" t="s">
        <v>101</v>
      </c>
      <c r="F63" s="31" t="s">
        <v>102</v>
      </c>
      <c r="G63" s="31" t="s">
        <v>16267</v>
      </c>
      <c r="H63" s="31" t="s">
        <v>18842</v>
      </c>
      <c r="I63" s="38">
        <v>0.125</v>
      </c>
      <c r="J63" s="31" t="s">
        <v>80</v>
      </c>
      <c r="K63" s="31" t="s">
        <v>105</v>
      </c>
      <c r="L63" s="31" t="s">
        <v>106</v>
      </c>
      <c r="M63" s="31" t="s">
        <v>107</v>
      </c>
      <c r="N63" s="29">
        <v>22200</v>
      </c>
      <c r="O63" s="23"/>
      <c r="P63" s="55"/>
      <c r="Q63" s="130"/>
      <c r="R63" s="130"/>
      <c r="S63" s="29">
        <v>22200</v>
      </c>
      <c r="T63" s="154"/>
    </row>
    <row r="64" spans="1:20" ht="54" customHeight="1" x14ac:dyDescent="1.65">
      <c r="A64" s="31" t="s">
        <v>20830</v>
      </c>
      <c r="B64" s="31" t="s">
        <v>20831</v>
      </c>
      <c r="C64" s="31" t="s">
        <v>20832</v>
      </c>
      <c r="D64" s="31" t="s">
        <v>20833</v>
      </c>
      <c r="E64" s="31" t="s">
        <v>101</v>
      </c>
      <c r="F64" s="31" t="s">
        <v>102</v>
      </c>
      <c r="G64" s="31" t="s">
        <v>16267</v>
      </c>
      <c r="H64" s="31" t="s">
        <v>18842</v>
      </c>
      <c r="I64" s="38">
        <v>0.25</v>
      </c>
      <c r="J64" s="31" t="s">
        <v>80</v>
      </c>
      <c r="K64" s="31" t="s">
        <v>105</v>
      </c>
      <c r="L64" s="31" t="s">
        <v>106</v>
      </c>
      <c r="M64" s="31" t="s">
        <v>107</v>
      </c>
      <c r="N64" s="29">
        <v>22200</v>
      </c>
      <c r="O64" s="23"/>
      <c r="P64" s="55"/>
      <c r="Q64" s="130"/>
      <c r="R64" s="130"/>
      <c r="S64" s="29">
        <v>22200</v>
      </c>
      <c r="T64" s="154"/>
    </row>
    <row r="65" spans="1:20" ht="54" customHeight="1" x14ac:dyDescent="1.65">
      <c r="A65" s="31" t="s">
        <v>20834</v>
      </c>
      <c r="B65" s="31" t="s">
        <v>20835</v>
      </c>
      <c r="C65" s="31" t="s">
        <v>20836</v>
      </c>
      <c r="D65" s="31" t="s">
        <v>20837</v>
      </c>
      <c r="E65" s="31" t="s">
        <v>101</v>
      </c>
      <c r="F65" s="31" t="s">
        <v>102</v>
      </c>
      <c r="G65" s="31" t="s">
        <v>16190</v>
      </c>
      <c r="H65" s="31" t="s">
        <v>17126</v>
      </c>
      <c r="I65" s="38">
        <v>0.44791666666666669</v>
      </c>
      <c r="J65" s="31" t="s">
        <v>80</v>
      </c>
      <c r="K65" s="31" t="s">
        <v>105</v>
      </c>
      <c r="L65" s="31" t="s">
        <v>106</v>
      </c>
      <c r="M65" s="31" t="s">
        <v>107</v>
      </c>
      <c r="N65" s="29">
        <v>22200</v>
      </c>
      <c r="O65" s="23"/>
      <c r="P65" s="55"/>
      <c r="Q65" s="130"/>
      <c r="R65" s="130"/>
      <c r="S65" s="29">
        <v>22200</v>
      </c>
      <c r="T65" s="154"/>
    </row>
    <row r="66" spans="1:20" ht="54" customHeight="1" x14ac:dyDescent="1.65">
      <c r="A66" s="31" t="s">
        <v>20838</v>
      </c>
      <c r="B66" s="31" t="s">
        <v>1557</v>
      </c>
      <c r="C66" s="31" t="s">
        <v>1558</v>
      </c>
      <c r="D66" s="31" t="s">
        <v>1559</v>
      </c>
      <c r="E66" s="31" t="s">
        <v>687</v>
      </c>
      <c r="F66" s="31" t="s">
        <v>102</v>
      </c>
      <c r="G66" s="31" t="s">
        <v>16560</v>
      </c>
      <c r="H66" s="31" t="s">
        <v>18842</v>
      </c>
      <c r="I66" s="38">
        <v>0.41666666666666669</v>
      </c>
      <c r="J66" s="31" t="s">
        <v>80</v>
      </c>
      <c r="K66" s="31" t="s">
        <v>105</v>
      </c>
      <c r="L66" s="31" t="s">
        <v>106</v>
      </c>
      <c r="M66" s="31" t="s">
        <v>107</v>
      </c>
      <c r="N66" s="29">
        <v>22200</v>
      </c>
      <c r="O66" s="23"/>
      <c r="P66" s="55"/>
      <c r="Q66" s="130"/>
      <c r="R66" s="130"/>
      <c r="S66" s="29">
        <v>22200</v>
      </c>
      <c r="T66" s="154"/>
    </row>
    <row r="67" spans="1:20" ht="54" customHeight="1" x14ac:dyDescent="1.3">
      <c r="A67" s="679" t="s">
        <v>22223</v>
      </c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1"/>
      <c r="N67" s="23"/>
      <c r="O67" s="23"/>
      <c r="P67" s="23"/>
      <c r="Q67" s="131"/>
      <c r="R67" s="131"/>
      <c r="S67" s="29"/>
      <c r="T67" s="154"/>
    </row>
    <row r="68" spans="1:20" ht="54" customHeight="1" x14ac:dyDescent="1.05">
      <c r="A68" s="31" t="s">
        <v>21931</v>
      </c>
      <c r="B68" s="31" t="s">
        <v>3857</v>
      </c>
      <c r="C68" s="31" t="s">
        <v>21932</v>
      </c>
      <c r="D68" s="31" t="s">
        <v>21933</v>
      </c>
      <c r="E68" s="31" t="s">
        <v>101</v>
      </c>
      <c r="F68" s="31" t="s">
        <v>123</v>
      </c>
      <c r="G68" s="31" t="s">
        <v>16205</v>
      </c>
      <c r="H68" s="31" t="s">
        <v>17112</v>
      </c>
      <c r="I68" s="38">
        <v>1.5277777777777777E-2</v>
      </c>
      <c r="J68" s="31" t="s">
        <v>80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131"/>
      <c r="R68" s="131"/>
      <c r="S68" s="29">
        <v>43925</v>
      </c>
      <c r="T68" s="154"/>
    </row>
    <row r="69" spans="1:20" ht="54" customHeight="1" x14ac:dyDescent="1.05">
      <c r="A69" s="688" t="s">
        <v>22805</v>
      </c>
      <c r="B69" s="689"/>
      <c r="C69" s="689"/>
      <c r="D69" s="689"/>
      <c r="E69" s="689"/>
      <c r="F69" s="689"/>
      <c r="G69" s="689"/>
      <c r="H69" s="689"/>
      <c r="I69" s="689"/>
      <c r="J69" s="689"/>
      <c r="K69" s="689"/>
      <c r="L69" s="689"/>
      <c r="M69" s="690"/>
      <c r="N69" s="23"/>
      <c r="O69" s="23"/>
      <c r="P69" s="23"/>
      <c r="Q69" s="131"/>
      <c r="R69" s="131"/>
      <c r="S69" s="29"/>
      <c r="T69" s="154"/>
    </row>
    <row r="70" spans="1:20" ht="54" customHeight="1" x14ac:dyDescent="1.05">
      <c r="A70" s="31" t="s">
        <v>22377</v>
      </c>
      <c r="B70" s="31" t="s">
        <v>22378</v>
      </c>
      <c r="C70" s="31" t="s">
        <v>22379</v>
      </c>
      <c r="D70" s="31" t="s">
        <v>22380</v>
      </c>
      <c r="E70" s="31" t="s">
        <v>101</v>
      </c>
      <c r="F70" s="31" t="s">
        <v>102</v>
      </c>
      <c r="G70" s="31" t="s">
        <v>20461</v>
      </c>
      <c r="H70" s="31" t="s">
        <v>17126</v>
      </c>
      <c r="I70" s="38">
        <v>0.41666666666666669</v>
      </c>
      <c r="J70" s="31" t="s">
        <v>80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131"/>
      <c r="R70" s="131"/>
      <c r="S70" s="29">
        <v>22200</v>
      </c>
      <c r="T70" s="154"/>
    </row>
    <row r="71" spans="1:20" ht="54" customHeight="1" x14ac:dyDescent="1.05">
      <c r="A71" s="31" t="s">
        <v>22381</v>
      </c>
      <c r="B71" s="31" t="s">
        <v>22382</v>
      </c>
      <c r="C71" s="31" t="s">
        <v>22383</v>
      </c>
      <c r="D71" s="31" t="s">
        <v>22384</v>
      </c>
      <c r="E71" s="31" t="s">
        <v>101</v>
      </c>
      <c r="F71" s="31" t="s">
        <v>102</v>
      </c>
      <c r="G71" s="31" t="s">
        <v>20461</v>
      </c>
      <c r="H71" s="31" t="s">
        <v>17126</v>
      </c>
      <c r="I71" s="38">
        <v>0.41666666666666669</v>
      </c>
      <c r="J71" s="31" t="s">
        <v>80</v>
      </c>
      <c r="K71" s="31" t="s">
        <v>105</v>
      </c>
      <c r="L71" s="31" t="s">
        <v>125</v>
      </c>
      <c r="M71" s="31" t="s">
        <v>107</v>
      </c>
      <c r="N71" s="23"/>
      <c r="O71" s="23"/>
      <c r="P71" s="23"/>
      <c r="Q71" s="131"/>
      <c r="R71" s="131"/>
      <c r="S71" s="29">
        <v>22200</v>
      </c>
      <c r="T71" s="154"/>
    </row>
    <row r="72" spans="1:20" ht="54" customHeight="1" x14ac:dyDescent="1.05">
      <c r="A72" s="31" t="s">
        <v>22385</v>
      </c>
      <c r="B72" s="31" t="s">
        <v>22386</v>
      </c>
      <c r="C72" s="31" t="s">
        <v>22387</v>
      </c>
      <c r="D72" s="31" t="s">
        <v>22388</v>
      </c>
      <c r="E72" s="31" t="s">
        <v>101</v>
      </c>
      <c r="F72" s="31" t="s">
        <v>102</v>
      </c>
      <c r="G72" s="31" t="s">
        <v>20461</v>
      </c>
      <c r="H72" s="31" t="s">
        <v>17126</v>
      </c>
      <c r="I72" s="38">
        <v>0.41666666666666669</v>
      </c>
      <c r="J72" s="31" t="s">
        <v>80</v>
      </c>
      <c r="K72" s="31" t="s">
        <v>105</v>
      </c>
      <c r="L72" s="31" t="s">
        <v>106</v>
      </c>
      <c r="M72" s="31" t="s">
        <v>107</v>
      </c>
      <c r="N72" s="23"/>
      <c r="O72" s="23"/>
      <c r="P72" s="23"/>
      <c r="Q72" s="131"/>
      <c r="R72" s="131"/>
      <c r="S72" s="29">
        <v>22200</v>
      </c>
      <c r="T72" s="154"/>
    </row>
    <row r="73" spans="1:20" ht="54" customHeight="1" x14ac:dyDescent="1.05">
      <c r="A73" s="31" t="s">
        <v>22389</v>
      </c>
      <c r="B73" s="31" t="s">
        <v>22390</v>
      </c>
      <c r="C73" s="31" t="s">
        <v>22391</v>
      </c>
      <c r="D73" s="31" t="s">
        <v>22392</v>
      </c>
      <c r="E73" s="31" t="s">
        <v>101</v>
      </c>
      <c r="F73" s="31" t="s">
        <v>102</v>
      </c>
      <c r="G73" s="31" t="s">
        <v>20461</v>
      </c>
      <c r="H73" s="31" t="s">
        <v>17126</v>
      </c>
      <c r="I73" s="38">
        <v>0.41666666666666669</v>
      </c>
      <c r="J73" s="31" t="s">
        <v>80</v>
      </c>
      <c r="K73" s="31" t="s">
        <v>105</v>
      </c>
      <c r="L73" s="31" t="s">
        <v>125</v>
      </c>
      <c r="M73" s="31" t="s">
        <v>107</v>
      </c>
      <c r="N73" s="23"/>
      <c r="O73" s="23"/>
      <c r="P73" s="23"/>
      <c r="Q73" s="131"/>
      <c r="R73" s="131"/>
      <c r="S73" s="29">
        <v>22200</v>
      </c>
      <c r="T73" s="154"/>
    </row>
    <row r="74" spans="1:20" ht="54" customHeight="1" x14ac:dyDescent="1.05">
      <c r="A74" s="31" t="s">
        <v>22393</v>
      </c>
      <c r="B74" s="31" t="s">
        <v>22394</v>
      </c>
      <c r="C74" s="31" t="s">
        <v>22395</v>
      </c>
      <c r="D74" s="31" t="s">
        <v>22396</v>
      </c>
      <c r="E74" s="31" t="s">
        <v>101</v>
      </c>
      <c r="F74" s="31" t="s">
        <v>102</v>
      </c>
      <c r="G74" s="31" t="s">
        <v>20461</v>
      </c>
      <c r="H74" s="31" t="s">
        <v>17126</v>
      </c>
      <c r="I74" s="38">
        <v>0.41666666666666669</v>
      </c>
      <c r="J74" s="31" t="s">
        <v>80</v>
      </c>
      <c r="K74" s="31" t="s">
        <v>105</v>
      </c>
      <c r="L74" s="31" t="s">
        <v>533</v>
      </c>
      <c r="M74" s="31" t="s">
        <v>107</v>
      </c>
      <c r="N74" s="23"/>
      <c r="O74" s="23"/>
      <c r="P74" s="23"/>
      <c r="Q74" s="131"/>
      <c r="R74" s="131"/>
      <c r="S74" s="29">
        <v>22200</v>
      </c>
      <c r="T74" s="154"/>
    </row>
    <row r="75" spans="1:20" ht="54" customHeight="1" x14ac:dyDescent="1.3">
      <c r="A75" s="679" t="s">
        <v>22957</v>
      </c>
      <c r="B75" s="680"/>
      <c r="C75" s="680"/>
      <c r="D75" s="680"/>
      <c r="E75" s="680"/>
      <c r="F75" s="680"/>
      <c r="G75" s="680"/>
      <c r="H75" s="680"/>
      <c r="I75" s="680"/>
      <c r="J75" s="680"/>
      <c r="K75" s="680"/>
      <c r="L75" s="680"/>
      <c r="M75" s="680"/>
      <c r="N75" s="680"/>
      <c r="O75" s="680"/>
      <c r="P75" s="681"/>
      <c r="Q75" s="131"/>
      <c r="R75" s="131"/>
      <c r="S75" s="29"/>
      <c r="T75" s="154"/>
    </row>
    <row r="76" spans="1:20" ht="54" customHeight="1" x14ac:dyDescent="1.05">
      <c r="A76" s="31" t="s">
        <v>22902</v>
      </c>
      <c r="B76" s="31" t="s">
        <v>22903</v>
      </c>
      <c r="C76" s="31" t="s">
        <v>22904</v>
      </c>
      <c r="D76" s="31" t="s">
        <v>22905</v>
      </c>
      <c r="E76" s="31" t="s">
        <v>101</v>
      </c>
      <c r="F76" s="31" t="s">
        <v>102</v>
      </c>
      <c r="G76" s="31" t="s">
        <v>16236</v>
      </c>
      <c r="H76" s="31" t="s">
        <v>17112</v>
      </c>
      <c r="I76" s="38">
        <v>0.41666666666666669</v>
      </c>
      <c r="J76" s="31" t="s">
        <v>80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131"/>
      <c r="R76" s="131"/>
      <c r="S76" s="29">
        <v>22200</v>
      </c>
      <c r="T76" s="154"/>
    </row>
    <row r="77" spans="1:20" ht="54" customHeight="1" x14ac:dyDescent="1.3">
      <c r="A77" s="682" t="s">
        <v>23235</v>
      </c>
      <c r="B77" s="683"/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4"/>
      <c r="N77" s="23"/>
      <c r="O77" s="23"/>
      <c r="P77" s="23"/>
      <c r="Q77" s="131"/>
      <c r="R77" s="131"/>
      <c r="S77" s="29"/>
      <c r="T77" s="170"/>
    </row>
    <row r="78" spans="1:20" ht="54" customHeight="1" x14ac:dyDescent="1.3">
      <c r="A78" s="31" t="s">
        <v>23094</v>
      </c>
      <c r="B78" s="31" t="s">
        <v>18897</v>
      </c>
      <c r="C78" s="31" t="s">
        <v>23095</v>
      </c>
      <c r="D78" s="31" t="s">
        <v>23096</v>
      </c>
      <c r="E78" s="31" t="s">
        <v>687</v>
      </c>
      <c r="F78" s="31" t="s">
        <v>1304</v>
      </c>
      <c r="G78" s="31" t="s">
        <v>19231</v>
      </c>
      <c r="H78" s="31" t="s">
        <v>17112</v>
      </c>
      <c r="I78" s="38">
        <v>0.41666666666666669</v>
      </c>
      <c r="J78" s="31" t="s">
        <v>80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131"/>
      <c r="R78" s="131"/>
      <c r="S78" s="29">
        <v>22200</v>
      </c>
      <c r="T78" s="170"/>
    </row>
    <row r="79" spans="1:20" ht="54" customHeight="1" x14ac:dyDescent="1.3">
      <c r="A79" s="693" t="s">
        <v>23242</v>
      </c>
      <c r="B79" s="694"/>
      <c r="C79" s="694"/>
      <c r="D79" s="694"/>
      <c r="E79" s="694"/>
      <c r="F79" s="694"/>
      <c r="G79" s="694"/>
      <c r="H79" s="694"/>
      <c r="I79" s="694"/>
      <c r="J79" s="694"/>
      <c r="K79" s="694"/>
      <c r="L79" s="694"/>
      <c r="M79" s="695"/>
      <c r="N79" s="23"/>
      <c r="O79" s="23"/>
      <c r="P79" s="23"/>
      <c r="Q79" s="131"/>
      <c r="R79" s="131"/>
      <c r="S79" s="29"/>
      <c r="T79" s="170">
        <v>30000</v>
      </c>
    </row>
    <row r="80" spans="1:20" ht="54" customHeight="1" x14ac:dyDescent="1.3">
      <c r="A80" s="693" t="s">
        <v>23242</v>
      </c>
      <c r="B80" s="694"/>
      <c r="C80" s="694"/>
      <c r="D80" s="694"/>
      <c r="E80" s="694"/>
      <c r="F80" s="694"/>
      <c r="G80" s="694"/>
      <c r="H80" s="694"/>
      <c r="I80" s="694"/>
      <c r="J80" s="694"/>
      <c r="K80" s="694"/>
      <c r="L80" s="694"/>
      <c r="M80" s="695"/>
      <c r="N80" s="23"/>
      <c r="O80" s="23"/>
      <c r="P80" s="23"/>
      <c r="Q80" s="131"/>
      <c r="R80" s="131"/>
      <c r="S80" s="29"/>
      <c r="T80" s="170">
        <v>70000</v>
      </c>
    </row>
    <row r="81" spans="1:20" ht="54" customHeight="1" x14ac:dyDescent="1.3">
      <c r="A81" s="682" t="s">
        <v>23919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4"/>
      <c r="N81" s="23"/>
      <c r="O81" s="23"/>
      <c r="P81" s="23"/>
      <c r="Q81" s="131"/>
      <c r="R81" s="131"/>
      <c r="S81" s="29"/>
      <c r="T81" s="170"/>
    </row>
    <row r="82" spans="1:20" ht="54" customHeight="1" x14ac:dyDescent="1.3">
      <c r="A82" s="31" t="s">
        <v>23621</v>
      </c>
      <c r="B82" s="31" t="s">
        <v>23622</v>
      </c>
      <c r="C82" s="31" t="s">
        <v>23623</v>
      </c>
      <c r="D82" s="31" t="s">
        <v>23624</v>
      </c>
      <c r="E82" s="31" t="s">
        <v>101</v>
      </c>
      <c r="F82" s="31" t="s">
        <v>102</v>
      </c>
      <c r="G82" s="31" t="s">
        <v>16267</v>
      </c>
      <c r="H82" s="31" t="s">
        <v>21584</v>
      </c>
      <c r="I82" s="38">
        <v>0.16666666666666666</v>
      </c>
      <c r="J82" s="31" t="s">
        <v>80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131"/>
      <c r="R82" s="131"/>
      <c r="S82" s="29">
        <v>22200</v>
      </c>
      <c r="T82" s="170"/>
    </row>
    <row r="83" spans="1:20" ht="54" customHeight="1" x14ac:dyDescent="1.3">
      <c r="A83" s="31" t="s">
        <v>23625</v>
      </c>
      <c r="B83" s="31" t="s">
        <v>23626</v>
      </c>
      <c r="C83" s="31" t="s">
        <v>23627</v>
      </c>
      <c r="D83" s="31" t="s">
        <v>23628</v>
      </c>
      <c r="E83" s="31" t="s">
        <v>101</v>
      </c>
      <c r="F83" s="31" t="s">
        <v>102</v>
      </c>
      <c r="G83" s="31" t="s">
        <v>16267</v>
      </c>
      <c r="H83" s="31" t="s">
        <v>21584</v>
      </c>
      <c r="I83" s="38">
        <v>0.16666666666666666</v>
      </c>
      <c r="J83" s="31" t="s">
        <v>80</v>
      </c>
      <c r="K83" s="31" t="s">
        <v>105</v>
      </c>
      <c r="L83" s="31" t="s">
        <v>125</v>
      </c>
      <c r="M83" s="31" t="s">
        <v>107</v>
      </c>
      <c r="N83" s="23"/>
      <c r="O83" s="23"/>
      <c r="P83" s="23"/>
      <c r="Q83" s="131"/>
      <c r="R83" s="131"/>
      <c r="S83" s="29">
        <v>22200</v>
      </c>
      <c r="T83" s="170"/>
    </row>
    <row r="84" spans="1:20" ht="54" customHeight="1" x14ac:dyDescent="1.3">
      <c r="A84" s="31" t="s">
        <v>23629</v>
      </c>
      <c r="B84" s="31" t="s">
        <v>23630</v>
      </c>
      <c r="C84" s="31" t="s">
        <v>23631</v>
      </c>
      <c r="D84" s="31" t="s">
        <v>23632</v>
      </c>
      <c r="E84" s="31" t="s">
        <v>101</v>
      </c>
      <c r="F84" s="31" t="s">
        <v>102</v>
      </c>
      <c r="G84" s="31" t="s">
        <v>16236</v>
      </c>
      <c r="H84" s="31" t="s">
        <v>20921</v>
      </c>
      <c r="I84" s="38">
        <v>0.41666666666666669</v>
      </c>
      <c r="J84" s="31" t="s">
        <v>80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131"/>
      <c r="R84" s="131"/>
      <c r="S84" s="29">
        <v>22200</v>
      </c>
      <c r="T84" s="170"/>
    </row>
    <row r="85" spans="1:20" ht="54" customHeight="1" x14ac:dyDescent="1.3">
      <c r="A85" s="31" t="s">
        <v>23633</v>
      </c>
      <c r="B85" s="31" t="s">
        <v>23634</v>
      </c>
      <c r="C85" s="31" t="s">
        <v>23635</v>
      </c>
      <c r="D85" s="31" t="s">
        <v>23636</v>
      </c>
      <c r="E85" s="31" t="s">
        <v>101</v>
      </c>
      <c r="F85" s="31" t="s">
        <v>123</v>
      </c>
      <c r="G85" s="31" t="s">
        <v>16223</v>
      </c>
      <c r="H85" s="31" t="s">
        <v>21136</v>
      </c>
      <c r="I85" s="38">
        <v>0.25</v>
      </c>
      <c r="J85" s="31" t="s">
        <v>80</v>
      </c>
      <c r="K85" s="31" t="s">
        <v>105</v>
      </c>
      <c r="L85" s="31" t="s">
        <v>125</v>
      </c>
      <c r="M85" s="31" t="s">
        <v>107</v>
      </c>
      <c r="N85" s="23"/>
      <c r="O85" s="23"/>
      <c r="P85" s="23"/>
      <c r="Q85" s="131"/>
      <c r="R85" s="131"/>
      <c r="S85" s="29">
        <v>22200</v>
      </c>
      <c r="T85" s="170"/>
    </row>
    <row r="86" spans="1:20" ht="54" customHeight="1" x14ac:dyDescent="1.3">
      <c r="A86" s="31" t="s">
        <v>23637</v>
      </c>
      <c r="B86" s="31" t="s">
        <v>16413</v>
      </c>
      <c r="C86" s="31" t="s">
        <v>23638</v>
      </c>
      <c r="D86" s="31" t="s">
        <v>16414</v>
      </c>
      <c r="E86" s="31" t="s">
        <v>101</v>
      </c>
      <c r="F86" s="31" t="s">
        <v>102</v>
      </c>
      <c r="G86" s="31" t="s">
        <v>16267</v>
      </c>
      <c r="H86" s="31" t="s">
        <v>20921</v>
      </c>
      <c r="I86" s="38">
        <v>0.25</v>
      </c>
      <c r="J86" s="31" t="s">
        <v>80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131"/>
      <c r="R86" s="131"/>
      <c r="S86" s="29">
        <v>22200</v>
      </c>
      <c r="T86" s="170"/>
    </row>
    <row r="87" spans="1:20" ht="54" customHeight="1" x14ac:dyDescent="1.3">
      <c r="A87" s="693" t="s">
        <v>23245</v>
      </c>
      <c r="B87" s="694"/>
      <c r="C87" s="694"/>
      <c r="D87" s="694"/>
      <c r="E87" s="694"/>
      <c r="F87" s="694"/>
      <c r="G87" s="694"/>
      <c r="H87" s="694"/>
      <c r="I87" s="694"/>
      <c r="J87" s="694"/>
      <c r="K87" s="694"/>
      <c r="L87" s="694"/>
      <c r="M87" s="695"/>
      <c r="N87" s="23"/>
      <c r="O87" s="23"/>
      <c r="P87" s="23"/>
      <c r="Q87" s="131"/>
      <c r="R87" s="131"/>
      <c r="S87" s="29"/>
      <c r="T87" s="170">
        <v>150000</v>
      </c>
    </row>
    <row r="88" spans="1:20" ht="54" customHeight="1" x14ac:dyDescent="1.3">
      <c r="A88" s="693" t="s">
        <v>13743</v>
      </c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5"/>
      <c r="N88" s="23"/>
      <c r="O88" s="23"/>
      <c r="P88" s="23"/>
      <c r="Q88" s="131"/>
      <c r="R88" s="131"/>
      <c r="S88" s="29"/>
      <c r="T88" s="170">
        <v>150000</v>
      </c>
    </row>
    <row r="89" spans="1:20" ht="54" customHeight="1" x14ac:dyDescent="1.3">
      <c r="A89" s="679" t="s">
        <v>26790</v>
      </c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1"/>
      <c r="N89" s="23"/>
      <c r="O89" s="23"/>
      <c r="P89" s="23"/>
      <c r="Q89" s="131"/>
      <c r="R89" s="131"/>
      <c r="S89" s="29"/>
      <c r="T89" s="170"/>
    </row>
    <row r="90" spans="1:20" ht="54" customHeight="1" x14ac:dyDescent="1.3">
      <c r="A90" s="31" t="s">
        <v>25557</v>
      </c>
      <c r="B90" s="31" t="s">
        <v>13320</v>
      </c>
      <c r="C90" s="31" t="s">
        <v>13321</v>
      </c>
      <c r="D90" s="31" t="s">
        <v>13322</v>
      </c>
      <c r="E90" s="31" t="s">
        <v>101</v>
      </c>
      <c r="F90" s="31" t="s">
        <v>102</v>
      </c>
      <c r="G90" s="31" t="s">
        <v>16267</v>
      </c>
      <c r="H90" s="31" t="s">
        <v>19365</v>
      </c>
      <c r="I90" s="38">
        <v>0.125</v>
      </c>
      <c r="J90" s="31" t="s">
        <v>80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131"/>
      <c r="R90" s="131"/>
      <c r="S90" s="29">
        <v>22200</v>
      </c>
      <c r="T90" s="170"/>
    </row>
    <row r="91" spans="1:20" ht="54" customHeight="1" x14ac:dyDescent="1.3">
      <c r="A91" s="31" t="s">
        <v>25558</v>
      </c>
      <c r="B91" s="31" t="s">
        <v>25559</v>
      </c>
      <c r="C91" s="31" t="s">
        <v>25560</v>
      </c>
      <c r="D91" s="31" t="s">
        <v>25561</v>
      </c>
      <c r="E91" s="31" t="s">
        <v>101</v>
      </c>
      <c r="F91" s="31" t="s">
        <v>102</v>
      </c>
      <c r="G91" s="31" t="s">
        <v>16267</v>
      </c>
      <c r="H91" s="31" t="s">
        <v>21619</v>
      </c>
      <c r="I91" s="38">
        <v>0.125</v>
      </c>
      <c r="J91" s="31" t="s">
        <v>80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131"/>
      <c r="R91" s="131"/>
      <c r="S91" s="29">
        <v>22200</v>
      </c>
      <c r="T91" s="170"/>
    </row>
    <row r="92" spans="1:20" ht="54" customHeight="1" x14ac:dyDescent="1.3">
      <c r="A92" s="31" t="s">
        <v>25562</v>
      </c>
      <c r="B92" s="31" t="s">
        <v>25563</v>
      </c>
      <c r="C92" s="31" t="s">
        <v>25564</v>
      </c>
      <c r="D92" s="31" t="s">
        <v>25565</v>
      </c>
      <c r="E92" s="31" t="s">
        <v>101</v>
      </c>
      <c r="F92" s="31" t="s">
        <v>102</v>
      </c>
      <c r="G92" s="31" t="s">
        <v>16190</v>
      </c>
      <c r="H92" s="31" t="s">
        <v>19365</v>
      </c>
      <c r="I92" s="38">
        <v>0.375</v>
      </c>
      <c r="J92" s="31" t="s">
        <v>80</v>
      </c>
      <c r="K92" s="31" t="s">
        <v>105</v>
      </c>
      <c r="L92" s="31" t="s">
        <v>107</v>
      </c>
      <c r="M92" s="31" t="s">
        <v>125</v>
      </c>
      <c r="N92" s="23"/>
      <c r="O92" s="23"/>
      <c r="P92" s="23"/>
      <c r="Q92" s="131"/>
      <c r="R92" s="131"/>
      <c r="S92" s="29">
        <v>22200</v>
      </c>
      <c r="T92" s="170"/>
    </row>
    <row r="93" spans="1:20" ht="54" customHeight="1" x14ac:dyDescent="1.3">
      <c r="A93" s="31" t="s">
        <v>25566</v>
      </c>
      <c r="B93" s="31" t="s">
        <v>25567</v>
      </c>
      <c r="C93" s="31" t="s">
        <v>25568</v>
      </c>
      <c r="D93" s="31" t="s">
        <v>25569</v>
      </c>
      <c r="E93" s="31" t="s">
        <v>101</v>
      </c>
      <c r="F93" s="31" t="s">
        <v>102</v>
      </c>
      <c r="G93" s="31" t="s">
        <v>16190</v>
      </c>
      <c r="H93" s="31" t="s">
        <v>21619</v>
      </c>
      <c r="I93" s="38">
        <v>0.41666666666666669</v>
      </c>
      <c r="J93" s="31" t="s">
        <v>80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131"/>
      <c r="R93" s="131"/>
      <c r="S93" s="29">
        <v>22200</v>
      </c>
      <c r="T93" s="170"/>
    </row>
    <row r="94" spans="1:20" ht="54" customHeight="1" x14ac:dyDescent="1.3">
      <c r="A94" s="31" t="s">
        <v>25570</v>
      </c>
      <c r="B94" s="31" t="s">
        <v>25571</v>
      </c>
      <c r="C94" s="31" t="s">
        <v>25572</v>
      </c>
      <c r="D94" s="31" t="s">
        <v>25573</v>
      </c>
      <c r="E94" s="31" t="s">
        <v>101</v>
      </c>
      <c r="F94" s="31" t="s">
        <v>102</v>
      </c>
      <c r="G94" s="31" t="s">
        <v>16216</v>
      </c>
      <c r="H94" s="31" t="s">
        <v>21619</v>
      </c>
      <c r="I94" s="38">
        <v>0.41666666666666669</v>
      </c>
      <c r="J94" s="31" t="s">
        <v>80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131"/>
      <c r="R94" s="131"/>
      <c r="S94" s="29">
        <v>22200</v>
      </c>
      <c r="T94" s="170"/>
    </row>
    <row r="95" spans="1:20" ht="54" customHeight="1" x14ac:dyDescent="1.3">
      <c r="A95" s="688" t="s">
        <v>27234</v>
      </c>
      <c r="B95" s="689"/>
      <c r="C95" s="689"/>
      <c r="D95" s="689"/>
      <c r="E95" s="689"/>
      <c r="F95" s="689"/>
      <c r="G95" s="689"/>
      <c r="H95" s="689"/>
      <c r="I95" s="689"/>
      <c r="J95" s="689"/>
      <c r="K95" s="689"/>
      <c r="L95" s="689"/>
      <c r="M95" s="690"/>
      <c r="N95" s="23"/>
      <c r="O95" s="23"/>
      <c r="P95" s="23"/>
      <c r="Q95" s="131"/>
      <c r="R95" s="131"/>
      <c r="S95" s="29"/>
      <c r="T95" s="170"/>
    </row>
    <row r="96" spans="1:20" ht="54" customHeight="1" x14ac:dyDescent="1.3">
      <c r="A96" s="31" t="s">
        <v>26961</v>
      </c>
      <c r="B96" s="31" t="s">
        <v>24077</v>
      </c>
      <c r="C96" s="31" t="s">
        <v>26962</v>
      </c>
      <c r="D96" s="31" t="s">
        <v>26963</v>
      </c>
      <c r="E96" s="31" t="s">
        <v>101</v>
      </c>
      <c r="F96" s="31" t="s">
        <v>102</v>
      </c>
      <c r="G96" s="31" t="s">
        <v>16190</v>
      </c>
      <c r="H96" s="31" t="s">
        <v>21610</v>
      </c>
      <c r="I96" s="38">
        <v>0.52083333333333337</v>
      </c>
      <c r="J96" s="31" t="s">
        <v>80</v>
      </c>
      <c r="K96" s="31" t="s">
        <v>105</v>
      </c>
      <c r="L96" s="31" t="s">
        <v>491</v>
      </c>
      <c r="M96" s="31" t="s">
        <v>106</v>
      </c>
      <c r="N96" s="23"/>
      <c r="O96" s="23"/>
      <c r="P96" s="23"/>
      <c r="Q96" s="131"/>
      <c r="R96" s="131"/>
      <c r="S96" s="29">
        <v>26200</v>
      </c>
      <c r="T96" s="170"/>
    </row>
    <row r="97" spans="1:20" ht="54" customHeight="1" x14ac:dyDescent="1.3">
      <c r="A97" s="31" t="s">
        <v>26964</v>
      </c>
      <c r="B97" s="31" t="s">
        <v>26965</v>
      </c>
      <c r="C97" s="31" t="s">
        <v>26966</v>
      </c>
      <c r="D97" s="31" t="s">
        <v>26967</v>
      </c>
      <c r="E97" s="31" t="s">
        <v>101</v>
      </c>
      <c r="F97" s="31" t="s">
        <v>102</v>
      </c>
      <c r="G97" s="31" t="s">
        <v>16190</v>
      </c>
      <c r="H97" s="31" t="s">
        <v>21610</v>
      </c>
      <c r="I97" s="38">
        <v>0.52083333333333337</v>
      </c>
      <c r="J97" s="31" t="s">
        <v>80</v>
      </c>
      <c r="K97" s="31" t="s">
        <v>105</v>
      </c>
      <c r="L97" s="31" t="s">
        <v>491</v>
      </c>
      <c r="M97" s="31" t="s">
        <v>106</v>
      </c>
      <c r="N97" s="23"/>
      <c r="O97" s="23"/>
      <c r="P97" s="23"/>
      <c r="Q97" s="131"/>
      <c r="R97" s="131"/>
      <c r="S97" s="29">
        <v>26200</v>
      </c>
      <c r="T97" s="170"/>
    </row>
    <row r="98" spans="1:20" ht="54" customHeight="1" x14ac:dyDescent="1.3">
      <c r="A98" s="31" t="s">
        <v>26968</v>
      </c>
      <c r="B98" s="31" t="s">
        <v>26969</v>
      </c>
      <c r="C98" s="31" t="s">
        <v>26970</v>
      </c>
      <c r="D98" s="31" t="s">
        <v>26971</v>
      </c>
      <c r="E98" s="31" t="s">
        <v>101</v>
      </c>
      <c r="F98" s="31" t="s">
        <v>102</v>
      </c>
      <c r="G98" s="31" t="s">
        <v>16267</v>
      </c>
      <c r="H98" s="31" t="s">
        <v>21610</v>
      </c>
      <c r="I98" s="38">
        <v>0.27083333333333331</v>
      </c>
      <c r="J98" s="31" t="s">
        <v>80</v>
      </c>
      <c r="K98" s="31" t="s">
        <v>105</v>
      </c>
      <c r="L98" s="31" t="s">
        <v>107</v>
      </c>
      <c r="M98" s="31" t="s">
        <v>106</v>
      </c>
      <c r="N98" s="23"/>
      <c r="O98" s="23"/>
      <c r="P98" s="23"/>
      <c r="Q98" s="131"/>
      <c r="R98" s="131"/>
      <c r="S98" s="29">
        <v>22200</v>
      </c>
      <c r="T98" s="170"/>
    </row>
    <row r="99" spans="1:20" ht="54" customHeight="1" x14ac:dyDescent="1.3">
      <c r="A99" s="31" t="s">
        <v>26972</v>
      </c>
      <c r="B99" s="31" t="s">
        <v>26973</v>
      </c>
      <c r="C99" s="31" t="s">
        <v>26974</v>
      </c>
      <c r="D99" s="31" t="s">
        <v>26975</v>
      </c>
      <c r="E99" s="31" t="s">
        <v>101</v>
      </c>
      <c r="F99" s="31" t="s">
        <v>102</v>
      </c>
      <c r="G99" s="31" t="s">
        <v>16267</v>
      </c>
      <c r="H99" s="31" t="s">
        <v>21619</v>
      </c>
      <c r="I99" s="38">
        <v>0.27083333333333331</v>
      </c>
      <c r="J99" s="31" t="s">
        <v>80</v>
      </c>
      <c r="K99" s="31" t="s">
        <v>105</v>
      </c>
      <c r="L99" s="31" t="s">
        <v>107</v>
      </c>
      <c r="M99" s="31" t="s">
        <v>106</v>
      </c>
      <c r="N99" s="23"/>
      <c r="O99" s="23"/>
      <c r="P99" s="23"/>
      <c r="Q99" s="131"/>
      <c r="R99" s="131"/>
      <c r="S99" s="29">
        <v>22200</v>
      </c>
      <c r="T99" s="170"/>
    </row>
    <row r="100" spans="1:20" ht="54" customHeight="1" x14ac:dyDescent="1.3">
      <c r="A100" s="31" t="s">
        <v>26976</v>
      </c>
      <c r="B100" s="31" t="s">
        <v>26977</v>
      </c>
      <c r="C100" s="31" t="s">
        <v>26978</v>
      </c>
      <c r="D100" s="31" t="s">
        <v>26979</v>
      </c>
      <c r="E100" s="31" t="s">
        <v>101</v>
      </c>
      <c r="F100" s="31" t="s">
        <v>102</v>
      </c>
      <c r="G100" s="31" t="s">
        <v>16267</v>
      </c>
      <c r="H100" s="31" t="s">
        <v>21610</v>
      </c>
      <c r="I100" s="38">
        <v>0.27083333333333331</v>
      </c>
      <c r="J100" s="31" t="s">
        <v>80</v>
      </c>
      <c r="K100" s="31" t="s">
        <v>105</v>
      </c>
      <c r="L100" s="31" t="s">
        <v>107</v>
      </c>
      <c r="M100" s="31" t="s">
        <v>106</v>
      </c>
      <c r="N100" s="23"/>
      <c r="O100" s="23"/>
      <c r="P100" s="23"/>
      <c r="Q100" s="131"/>
      <c r="R100" s="131"/>
      <c r="S100" s="29">
        <v>22200</v>
      </c>
      <c r="T100" s="170"/>
    </row>
    <row r="101" spans="1:20" ht="54" customHeight="1" x14ac:dyDescent="1.3">
      <c r="A101" s="31" t="s">
        <v>26980</v>
      </c>
      <c r="B101" s="31" t="s">
        <v>26981</v>
      </c>
      <c r="C101" s="31" t="s">
        <v>26982</v>
      </c>
      <c r="D101" s="31" t="s">
        <v>26983</v>
      </c>
      <c r="E101" s="31" t="s">
        <v>101</v>
      </c>
      <c r="F101" s="31" t="s">
        <v>102</v>
      </c>
      <c r="G101" s="31" t="s">
        <v>16216</v>
      </c>
      <c r="H101" s="31" t="s">
        <v>22838</v>
      </c>
      <c r="I101" s="38">
        <v>0.52083333333333337</v>
      </c>
      <c r="J101" s="31" t="s">
        <v>80</v>
      </c>
      <c r="K101" s="31" t="s">
        <v>105</v>
      </c>
      <c r="L101" s="31" t="s">
        <v>107</v>
      </c>
      <c r="M101" s="31" t="s">
        <v>106</v>
      </c>
      <c r="N101" s="23"/>
      <c r="O101" s="23"/>
      <c r="P101" s="23"/>
      <c r="Q101" s="131"/>
      <c r="R101" s="131"/>
      <c r="S101" s="29">
        <v>22200</v>
      </c>
      <c r="T101" s="170"/>
    </row>
    <row r="102" spans="1:20" ht="54" customHeight="1" x14ac:dyDescent="1.3">
      <c r="A102" s="693" t="s">
        <v>27735</v>
      </c>
      <c r="B102" s="694"/>
      <c r="C102" s="694"/>
      <c r="D102" s="694"/>
      <c r="E102" s="694"/>
      <c r="F102" s="694"/>
      <c r="G102" s="694"/>
      <c r="H102" s="694"/>
      <c r="I102" s="694"/>
      <c r="J102" s="694"/>
      <c r="K102" s="694"/>
      <c r="L102" s="694"/>
      <c r="M102" s="695"/>
      <c r="N102" s="23"/>
      <c r="O102" s="23"/>
      <c r="P102" s="23"/>
      <c r="Q102" s="131"/>
      <c r="R102" s="131"/>
      <c r="S102" s="29"/>
      <c r="T102" s="170">
        <v>320000</v>
      </c>
    </row>
    <row r="103" spans="1:20" ht="54" customHeight="1" x14ac:dyDescent="1.3">
      <c r="A103" s="693" t="s">
        <v>27735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5"/>
      <c r="N103" s="23"/>
      <c r="O103" s="23"/>
      <c r="P103" s="23"/>
      <c r="Q103" s="131"/>
      <c r="R103" s="131">
        <v>2000</v>
      </c>
      <c r="S103" s="29"/>
      <c r="T103" s="170"/>
    </row>
    <row r="104" spans="1:20" ht="54" customHeight="1" x14ac:dyDescent="1.3">
      <c r="A104" s="679" t="s">
        <v>28585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1"/>
      <c r="N104" s="23"/>
      <c r="O104" s="23"/>
      <c r="P104" s="23"/>
      <c r="Q104" s="131"/>
      <c r="R104" s="131"/>
      <c r="S104" s="29"/>
      <c r="T104" s="170"/>
    </row>
    <row r="105" spans="1:20" ht="54" customHeight="1" x14ac:dyDescent="1.3">
      <c r="A105" s="31" t="s">
        <v>28175</v>
      </c>
      <c r="B105" s="31" t="s">
        <v>28176</v>
      </c>
      <c r="C105" s="31" t="s">
        <v>28177</v>
      </c>
      <c r="D105" s="31" t="s">
        <v>28178</v>
      </c>
      <c r="E105" s="31" t="s">
        <v>101</v>
      </c>
      <c r="F105" s="31" t="s">
        <v>102</v>
      </c>
      <c r="G105" s="31" t="s">
        <v>16267</v>
      </c>
      <c r="H105" s="31" t="s">
        <v>20462</v>
      </c>
      <c r="I105" s="38">
        <v>0.27083333333333331</v>
      </c>
      <c r="J105" s="31" t="s">
        <v>80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131"/>
      <c r="R105" s="131"/>
      <c r="S105" s="29">
        <v>22200</v>
      </c>
      <c r="T105" s="170"/>
    </row>
    <row r="106" spans="1:20" ht="54" customHeight="1" x14ac:dyDescent="1.3">
      <c r="A106" s="31" t="s">
        <v>28179</v>
      </c>
      <c r="B106" s="31" t="s">
        <v>28180</v>
      </c>
      <c r="C106" s="31" t="s">
        <v>28181</v>
      </c>
      <c r="D106" s="31" t="s">
        <v>28182</v>
      </c>
      <c r="E106" s="31" t="s">
        <v>101</v>
      </c>
      <c r="F106" s="31" t="s">
        <v>102</v>
      </c>
      <c r="G106" s="31" t="s">
        <v>16267</v>
      </c>
      <c r="H106" s="31" t="s">
        <v>25340</v>
      </c>
      <c r="I106" s="38">
        <v>0.27083333333333331</v>
      </c>
      <c r="J106" s="31" t="s">
        <v>80</v>
      </c>
      <c r="K106" s="31" t="s">
        <v>105</v>
      </c>
      <c r="L106" s="31" t="s">
        <v>106</v>
      </c>
      <c r="M106" s="31" t="s">
        <v>107</v>
      </c>
      <c r="N106" s="23"/>
      <c r="O106" s="23"/>
      <c r="P106" s="23"/>
      <c r="Q106" s="131"/>
      <c r="R106" s="131"/>
      <c r="S106" s="29">
        <v>22200</v>
      </c>
      <c r="T106" s="170"/>
    </row>
    <row r="107" spans="1:20" ht="54" customHeight="1" x14ac:dyDescent="1.3">
      <c r="A107" s="31" t="s">
        <v>28183</v>
      </c>
      <c r="B107" s="31" t="s">
        <v>28184</v>
      </c>
      <c r="C107" s="31" t="s">
        <v>28185</v>
      </c>
      <c r="D107" s="31" t="s">
        <v>28186</v>
      </c>
      <c r="E107" s="31" t="s">
        <v>101</v>
      </c>
      <c r="F107" s="31" t="s">
        <v>102</v>
      </c>
      <c r="G107" s="31" t="s">
        <v>25542</v>
      </c>
      <c r="H107" s="31" t="s">
        <v>20462</v>
      </c>
      <c r="I107" s="38">
        <v>0.86111111111111116</v>
      </c>
      <c r="J107" s="31" t="s">
        <v>80</v>
      </c>
      <c r="K107" s="31" t="s">
        <v>105</v>
      </c>
      <c r="L107" s="31" t="s">
        <v>106</v>
      </c>
      <c r="M107" s="31" t="s">
        <v>107</v>
      </c>
      <c r="N107" s="23"/>
      <c r="O107" s="23"/>
      <c r="P107" s="23"/>
      <c r="Q107" s="131"/>
      <c r="R107" s="131"/>
      <c r="S107" s="29">
        <v>22200</v>
      </c>
      <c r="T107" s="170"/>
    </row>
    <row r="108" spans="1:20" ht="54" customHeight="1" x14ac:dyDescent="1.3">
      <c r="A108" s="31" t="s">
        <v>28187</v>
      </c>
      <c r="B108" s="31" t="s">
        <v>28188</v>
      </c>
      <c r="C108" s="31" t="s">
        <v>28189</v>
      </c>
      <c r="D108" s="31" t="s">
        <v>28190</v>
      </c>
      <c r="E108" s="31" t="s">
        <v>101</v>
      </c>
      <c r="F108" s="31" t="s">
        <v>102</v>
      </c>
      <c r="G108" s="31" t="s">
        <v>25542</v>
      </c>
      <c r="H108" s="31" t="s">
        <v>20462</v>
      </c>
      <c r="I108" s="38">
        <v>0.86111111111111116</v>
      </c>
      <c r="J108" s="31" t="s">
        <v>80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131"/>
      <c r="R108" s="131"/>
      <c r="S108" s="29">
        <v>22200</v>
      </c>
      <c r="T108" s="170"/>
    </row>
    <row r="109" spans="1:20" ht="54" customHeight="1" x14ac:dyDescent="1.3">
      <c r="A109" s="31" t="s">
        <v>9871</v>
      </c>
      <c r="B109" s="31" t="s">
        <v>9872</v>
      </c>
      <c r="C109" s="31" t="s">
        <v>9873</v>
      </c>
      <c r="D109" s="31" t="s">
        <v>9874</v>
      </c>
      <c r="E109" s="31" t="s">
        <v>101</v>
      </c>
      <c r="F109" s="31" t="s">
        <v>102</v>
      </c>
      <c r="G109" s="31" t="s">
        <v>16267</v>
      </c>
      <c r="H109" s="31" t="s">
        <v>20462</v>
      </c>
      <c r="I109" s="38">
        <v>0.27083333333333331</v>
      </c>
      <c r="J109" s="31" t="s">
        <v>80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131"/>
      <c r="R109" s="131"/>
      <c r="S109" s="29">
        <v>22200</v>
      </c>
      <c r="T109" s="170"/>
    </row>
    <row r="110" spans="1:20" ht="54" customHeight="1" x14ac:dyDescent="1.3">
      <c r="A110" s="31" t="s">
        <v>6248</v>
      </c>
      <c r="B110" s="31" t="s">
        <v>6249</v>
      </c>
      <c r="C110" s="31" t="s">
        <v>6250</v>
      </c>
      <c r="D110" s="31" t="s">
        <v>6251</v>
      </c>
      <c r="E110" s="31" t="s">
        <v>101</v>
      </c>
      <c r="F110" s="31" t="s">
        <v>102</v>
      </c>
      <c r="G110" s="31" t="s">
        <v>16216</v>
      </c>
      <c r="H110" s="31" t="s">
        <v>25340</v>
      </c>
      <c r="I110" s="38">
        <v>0.52083333333333337</v>
      </c>
      <c r="J110" s="31" t="s">
        <v>80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131"/>
      <c r="R110" s="131"/>
      <c r="S110" s="29">
        <v>22200</v>
      </c>
      <c r="T110" s="170"/>
    </row>
    <row r="111" spans="1:20" ht="54" customHeight="1" x14ac:dyDescent="1.3">
      <c r="A111" s="688" t="s">
        <v>29699</v>
      </c>
      <c r="B111" s="689"/>
      <c r="C111" s="689"/>
      <c r="D111" s="689"/>
      <c r="E111" s="689"/>
      <c r="F111" s="689"/>
      <c r="G111" s="689"/>
      <c r="H111" s="689"/>
      <c r="I111" s="689"/>
      <c r="J111" s="689"/>
      <c r="K111" s="689"/>
      <c r="L111" s="689"/>
      <c r="M111" s="690"/>
      <c r="N111" s="23"/>
      <c r="O111" s="23"/>
      <c r="P111" s="23"/>
      <c r="Q111" s="131"/>
      <c r="R111" s="131"/>
      <c r="S111" s="29"/>
      <c r="T111" s="170"/>
    </row>
    <row r="112" spans="1:20" ht="54" customHeight="1" x14ac:dyDescent="1.3">
      <c r="A112" s="31" t="s">
        <v>29423</v>
      </c>
      <c r="B112" s="31" t="s">
        <v>29424</v>
      </c>
      <c r="C112" s="31" t="s">
        <v>29425</v>
      </c>
      <c r="D112" s="31" t="s">
        <v>29426</v>
      </c>
      <c r="E112" s="31" t="s">
        <v>101</v>
      </c>
      <c r="F112" s="31" t="s">
        <v>102</v>
      </c>
      <c r="G112" s="31" t="s">
        <v>25542</v>
      </c>
      <c r="H112" s="31" t="s">
        <v>25515</v>
      </c>
      <c r="I112" s="38">
        <v>0.86111111111111116</v>
      </c>
      <c r="J112" s="31" t="s">
        <v>80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131"/>
      <c r="R112" s="131"/>
      <c r="S112" s="29">
        <v>22200</v>
      </c>
      <c r="T112" s="170"/>
    </row>
    <row r="113" spans="1:20" ht="54" customHeight="1" x14ac:dyDescent="1.3">
      <c r="A113" s="31" t="s">
        <v>29427</v>
      </c>
      <c r="B113" s="31" t="s">
        <v>19574</v>
      </c>
      <c r="C113" s="31" t="s">
        <v>29428</v>
      </c>
      <c r="D113" s="31" t="s">
        <v>29429</v>
      </c>
      <c r="E113" s="31" t="s">
        <v>101</v>
      </c>
      <c r="F113" s="31" t="s">
        <v>102</v>
      </c>
      <c r="G113" s="31" t="s">
        <v>25542</v>
      </c>
      <c r="H113" s="31" t="s">
        <v>25515</v>
      </c>
      <c r="I113" s="38">
        <v>0.86111111111111116</v>
      </c>
      <c r="J113" s="31" t="s">
        <v>80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131"/>
      <c r="R113" s="131"/>
      <c r="S113" s="29">
        <v>22200</v>
      </c>
      <c r="T113" s="170"/>
    </row>
    <row r="114" spans="1:20" ht="54" customHeight="1" x14ac:dyDescent="1.3">
      <c r="A114" s="679" t="s">
        <v>30211</v>
      </c>
      <c r="B114" s="680"/>
      <c r="C114" s="680"/>
      <c r="D114" s="680"/>
      <c r="E114" s="680"/>
      <c r="F114" s="680"/>
      <c r="G114" s="680"/>
      <c r="H114" s="680"/>
      <c r="I114" s="680"/>
      <c r="J114" s="680"/>
      <c r="K114" s="680"/>
      <c r="L114" s="680"/>
      <c r="M114" s="681"/>
      <c r="N114" s="23"/>
      <c r="O114" s="23"/>
      <c r="P114" s="23"/>
      <c r="Q114" s="131"/>
      <c r="R114" s="131"/>
      <c r="S114" s="29"/>
      <c r="T114" s="170"/>
    </row>
    <row r="115" spans="1:20" ht="54" customHeight="1" x14ac:dyDescent="1.3">
      <c r="A115" s="31" t="s">
        <v>29860</v>
      </c>
      <c r="B115" s="31" t="s">
        <v>4730</v>
      </c>
      <c r="C115" s="31" t="s">
        <v>29861</v>
      </c>
      <c r="D115" s="31" t="s">
        <v>29862</v>
      </c>
      <c r="E115" s="31" t="s">
        <v>101</v>
      </c>
      <c r="F115" s="31" t="s">
        <v>102</v>
      </c>
      <c r="G115" s="31" t="s">
        <v>16267</v>
      </c>
      <c r="H115" s="31" t="s">
        <v>21599</v>
      </c>
      <c r="I115" s="38">
        <v>0.27083333333333331</v>
      </c>
      <c r="J115" s="31" t="s">
        <v>80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131"/>
      <c r="R115" s="131"/>
      <c r="S115" s="29">
        <v>22200</v>
      </c>
      <c r="T115" s="170"/>
    </row>
    <row r="116" spans="1:20" ht="54" customHeight="1" x14ac:dyDescent="1.3">
      <c r="A116" s="31" t="s">
        <v>29863</v>
      </c>
      <c r="B116" s="31" t="s">
        <v>29864</v>
      </c>
      <c r="C116" s="31" t="s">
        <v>29865</v>
      </c>
      <c r="D116" s="31" t="s">
        <v>29866</v>
      </c>
      <c r="E116" s="31" t="s">
        <v>101</v>
      </c>
      <c r="F116" s="31" t="s">
        <v>102</v>
      </c>
      <c r="G116" s="31" t="s">
        <v>16267</v>
      </c>
      <c r="H116" s="31" t="s">
        <v>21599</v>
      </c>
      <c r="I116" s="38">
        <v>0.27083333333333331</v>
      </c>
      <c r="J116" s="31" t="s">
        <v>80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131"/>
      <c r="R116" s="131"/>
      <c r="S116" s="29">
        <v>22200</v>
      </c>
      <c r="T116" s="170"/>
    </row>
    <row r="117" spans="1:20" ht="54" customHeight="1" x14ac:dyDescent="1.3">
      <c r="A117" s="31" t="s">
        <v>29867</v>
      </c>
      <c r="B117" s="31" t="s">
        <v>29868</v>
      </c>
      <c r="C117" s="31" t="s">
        <v>29869</v>
      </c>
      <c r="D117" s="31" t="s">
        <v>29870</v>
      </c>
      <c r="E117" s="31" t="s">
        <v>101</v>
      </c>
      <c r="F117" s="31" t="s">
        <v>102</v>
      </c>
      <c r="G117" s="31" t="s">
        <v>16267</v>
      </c>
      <c r="H117" s="31" t="s">
        <v>21599</v>
      </c>
      <c r="I117" s="38">
        <v>0.27083333333333331</v>
      </c>
      <c r="J117" s="31" t="s">
        <v>80</v>
      </c>
      <c r="K117" s="31" t="s">
        <v>105</v>
      </c>
      <c r="L117" s="31" t="s">
        <v>125</v>
      </c>
      <c r="M117" s="31" t="s">
        <v>107</v>
      </c>
      <c r="N117" s="23"/>
      <c r="O117" s="23"/>
      <c r="P117" s="23"/>
      <c r="Q117" s="131"/>
      <c r="R117" s="131"/>
      <c r="S117" s="29">
        <v>22200</v>
      </c>
      <c r="T117" s="170"/>
    </row>
    <row r="118" spans="1:20" ht="54" customHeight="1" x14ac:dyDescent="1.3">
      <c r="A118" s="31" t="s">
        <v>29871</v>
      </c>
      <c r="B118" s="31" t="s">
        <v>884</v>
      </c>
      <c r="C118" s="31" t="s">
        <v>29872</v>
      </c>
      <c r="D118" s="31" t="s">
        <v>29873</v>
      </c>
      <c r="E118" s="31" t="s">
        <v>101</v>
      </c>
      <c r="F118" s="31" t="s">
        <v>102</v>
      </c>
      <c r="G118" s="31" t="s">
        <v>16267</v>
      </c>
      <c r="H118" s="31" t="s">
        <v>21599</v>
      </c>
      <c r="I118" s="38">
        <v>0.27083333333333331</v>
      </c>
      <c r="J118" s="31" t="s">
        <v>80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31"/>
      <c r="R118" s="131"/>
      <c r="S118" s="29">
        <v>22200</v>
      </c>
      <c r="T118" s="170"/>
    </row>
    <row r="119" spans="1:20" ht="54" customHeight="1" x14ac:dyDescent="1.3">
      <c r="A119" s="685" t="s">
        <v>30214</v>
      </c>
      <c r="B119" s="686"/>
      <c r="C119" s="686"/>
      <c r="D119" s="686"/>
      <c r="E119" s="686"/>
      <c r="F119" s="686"/>
      <c r="G119" s="686"/>
      <c r="H119" s="686"/>
      <c r="I119" s="686"/>
      <c r="J119" s="686"/>
      <c r="K119" s="686"/>
      <c r="L119" s="686"/>
      <c r="M119" s="687"/>
      <c r="N119" s="23"/>
      <c r="O119" s="23"/>
      <c r="P119" s="23"/>
      <c r="Q119" s="131"/>
      <c r="R119" s="131"/>
      <c r="S119" s="29"/>
      <c r="T119" s="170">
        <v>201000</v>
      </c>
    </row>
    <row r="120" spans="1:20" ht="54" customHeight="1" x14ac:dyDescent="1.3">
      <c r="A120" s="688" t="s">
        <v>30220</v>
      </c>
      <c r="B120" s="689"/>
      <c r="C120" s="689"/>
      <c r="D120" s="689"/>
      <c r="E120" s="689"/>
      <c r="F120" s="689"/>
      <c r="G120" s="689"/>
      <c r="H120" s="689"/>
      <c r="I120" s="689"/>
      <c r="J120" s="689"/>
      <c r="K120" s="689"/>
      <c r="L120" s="689"/>
      <c r="M120" s="690"/>
      <c r="N120" s="23"/>
      <c r="O120" s="23"/>
      <c r="P120" s="23"/>
      <c r="Q120" s="131">
        <f>2*375</f>
        <v>750</v>
      </c>
      <c r="R120" s="131"/>
      <c r="S120" s="29"/>
      <c r="T120" s="170"/>
    </row>
    <row r="121" spans="1:20" ht="54" customHeight="1" x14ac:dyDescent="1.3">
      <c r="A121" s="415"/>
      <c r="B121" s="416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180"/>
      <c r="N121" s="180"/>
      <c r="O121" s="180"/>
      <c r="P121" s="415"/>
      <c r="Q121" s="170"/>
      <c r="R121" s="170"/>
      <c r="S121" s="31"/>
      <c r="T121" s="170"/>
    </row>
    <row r="122" spans="1:20" ht="54" customHeight="1" x14ac:dyDescent="1.3">
      <c r="A122" s="31" t="s">
        <v>30221</v>
      </c>
      <c r="B122" s="37" t="s">
        <v>30222</v>
      </c>
      <c r="C122" s="181">
        <v>46267</v>
      </c>
      <c r="D122" s="31" t="s">
        <v>30224</v>
      </c>
      <c r="E122" s="31" t="s">
        <v>101</v>
      </c>
      <c r="F122" s="31" t="s">
        <v>123</v>
      </c>
      <c r="G122" s="31" t="s">
        <v>30223</v>
      </c>
      <c r="H122" s="31"/>
      <c r="I122" s="38"/>
      <c r="J122" s="31" t="s">
        <v>80</v>
      </c>
      <c r="K122" s="31"/>
      <c r="L122" s="31"/>
      <c r="M122" s="31" t="s">
        <v>1967</v>
      </c>
      <c r="N122" s="31"/>
      <c r="O122" s="31"/>
      <c r="P122" s="31"/>
      <c r="Q122" s="170">
        <v>125</v>
      </c>
      <c r="R122" s="170"/>
      <c r="S122" s="180" t="s">
        <v>105</v>
      </c>
      <c r="T122" s="170"/>
    </row>
    <row r="123" spans="1:20" ht="54" customHeight="1" x14ac:dyDescent="1.3">
      <c r="A123" s="31" t="s">
        <v>30225</v>
      </c>
      <c r="B123" s="37" t="s">
        <v>2160</v>
      </c>
      <c r="C123" s="181">
        <v>46267</v>
      </c>
      <c r="D123" s="31" t="s">
        <v>30227</v>
      </c>
      <c r="E123" s="31" t="s">
        <v>101</v>
      </c>
      <c r="F123" s="31" t="s">
        <v>102</v>
      </c>
      <c r="G123" s="31" t="s">
        <v>30226</v>
      </c>
      <c r="H123" s="31"/>
      <c r="I123" s="38"/>
      <c r="J123" s="31" t="s">
        <v>80</v>
      </c>
      <c r="K123" s="31"/>
      <c r="L123" s="31"/>
      <c r="M123" s="31" t="s">
        <v>1967</v>
      </c>
      <c r="N123" s="31"/>
      <c r="O123" s="31"/>
      <c r="P123" s="31"/>
      <c r="Q123" s="170">
        <v>125</v>
      </c>
      <c r="R123" s="170"/>
      <c r="S123" s="180" t="s">
        <v>105</v>
      </c>
      <c r="T123" s="170"/>
    </row>
    <row r="124" spans="1:20" ht="54" customHeight="1" x14ac:dyDescent="1.3">
      <c r="A124" s="31" t="s">
        <v>30228</v>
      </c>
      <c r="B124" s="37" t="s">
        <v>30229</v>
      </c>
      <c r="C124" s="181">
        <v>46267</v>
      </c>
      <c r="D124" s="31" t="s">
        <v>30230</v>
      </c>
      <c r="E124" s="31" t="s">
        <v>101</v>
      </c>
      <c r="F124" s="31" t="s">
        <v>102</v>
      </c>
      <c r="G124" s="31" t="s">
        <v>30226</v>
      </c>
      <c r="H124" s="31"/>
      <c r="I124" s="38"/>
      <c r="J124" s="31" t="s">
        <v>80</v>
      </c>
      <c r="K124" s="31"/>
      <c r="L124" s="31"/>
      <c r="M124" s="31" t="s">
        <v>1967</v>
      </c>
      <c r="N124" s="31"/>
      <c r="O124" s="31"/>
      <c r="P124" s="31"/>
      <c r="Q124" s="170">
        <v>125</v>
      </c>
      <c r="R124" s="170"/>
      <c r="S124" s="180" t="s">
        <v>105</v>
      </c>
      <c r="T124" s="170"/>
    </row>
    <row r="125" spans="1:20" ht="54" customHeight="1" x14ac:dyDescent="1.3">
      <c r="A125" s="31" t="s">
        <v>30231</v>
      </c>
      <c r="B125" s="37" t="s">
        <v>10302</v>
      </c>
      <c r="C125" s="181">
        <v>46267</v>
      </c>
      <c r="D125" s="31" t="s">
        <v>30232</v>
      </c>
      <c r="E125" s="31" t="s">
        <v>101</v>
      </c>
      <c r="F125" s="31" t="s">
        <v>102</v>
      </c>
      <c r="G125" s="31" t="s">
        <v>30226</v>
      </c>
      <c r="H125" s="31"/>
      <c r="I125" s="38"/>
      <c r="J125" s="31" t="s">
        <v>80</v>
      </c>
      <c r="K125" s="31"/>
      <c r="L125" s="31"/>
      <c r="M125" s="31" t="s">
        <v>1967</v>
      </c>
      <c r="N125" s="31"/>
      <c r="O125" s="31"/>
      <c r="P125" s="31"/>
      <c r="Q125" s="170">
        <v>125</v>
      </c>
      <c r="R125" s="170"/>
      <c r="S125" s="180" t="s">
        <v>105</v>
      </c>
      <c r="T125" s="170"/>
    </row>
    <row r="126" spans="1:20" ht="54" customHeight="1" x14ac:dyDescent="1.3">
      <c r="A126" s="31" t="s">
        <v>30233</v>
      </c>
      <c r="B126" s="37" t="s">
        <v>8645</v>
      </c>
      <c r="C126" s="181">
        <v>46267</v>
      </c>
      <c r="D126" s="31" t="s">
        <v>30234</v>
      </c>
      <c r="E126" s="31" t="s">
        <v>101</v>
      </c>
      <c r="F126" s="31" t="s">
        <v>123</v>
      </c>
      <c r="G126" s="31" t="s">
        <v>30223</v>
      </c>
      <c r="H126" s="31"/>
      <c r="I126" s="38"/>
      <c r="J126" s="31" t="s">
        <v>80</v>
      </c>
      <c r="K126" s="31"/>
      <c r="L126" s="31"/>
      <c r="M126" s="31" t="s">
        <v>1967</v>
      </c>
      <c r="N126" s="31"/>
      <c r="O126" s="31"/>
      <c r="P126" s="31"/>
      <c r="Q126" s="170">
        <v>125</v>
      </c>
      <c r="R126" s="170"/>
      <c r="S126" s="180" t="s">
        <v>105</v>
      </c>
      <c r="T126" s="170"/>
    </row>
    <row r="127" spans="1:20" ht="54" customHeight="1" x14ac:dyDescent="1.3">
      <c r="A127" s="31" t="s">
        <v>30235</v>
      </c>
      <c r="B127" s="37" t="s">
        <v>27337</v>
      </c>
      <c r="C127" s="181">
        <v>46243</v>
      </c>
      <c r="D127" s="31" t="s">
        <v>30236</v>
      </c>
      <c r="E127" s="31" t="s">
        <v>101</v>
      </c>
      <c r="F127" s="31" t="s">
        <v>123</v>
      </c>
      <c r="G127" s="31" t="s">
        <v>30223</v>
      </c>
      <c r="H127" s="31"/>
      <c r="I127" s="38"/>
      <c r="J127" s="31" t="s">
        <v>80</v>
      </c>
      <c r="K127" s="31"/>
      <c r="L127" s="31"/>
      <c r="M127" s="31" t="s">
        <v>1967</v>
      </c>
      <c r="N127" s="31"/>
      <c r="O127" s="31"/>
      <c r="P127" s="31"/>
      <c r="Q127" s="170">
        <v>125</v>
      </c>
      <c r="R127" s="170"/>
      <c r="S127" s="180" t="s">
        <v>105</v>
      </c>
      <c r="T127" s="170"/>
    </row>
    <row r="128" spans="1:20" ht="54" customHeight="1" x14ac:dyDescent="1.3">
      <c r="A128" s="31" t="s">
        <v>30237</v>
      </c>
      <c r="B128" s="37" t="s">
        <v>30238</v>
      </c>
      <c r="C128" s="181">
        <v>46243</v>
      </c>
      <c r="D128" s="31" t="s">
        <v>30239</v>
      </c>
      <c r="E128" s="31" t="s">
        <v>101</v>
      </c>
      <c r="F128" s="31" t="s">
        <v>102</v>
      </c>
      <c r="G128" s="31" t="s">
        <v>20616</v>
      </c>
      <c r="H128" s="31"/>
      <c r="I128" s="38"/>
      <c r="J128" s="31" t="s">
        <v>80</v>
      </c>
      <c r="K128" s="31"/>
      <c r="L128" s="31"/>
      <c r="M128" s="31" t="s">
        <v>1967</v>
      </c>
      <c r="N128" s="31"/>
      <c r="O128" s="31"/>
      <c r="P128" s="31"/>
      <c r="Q128" s="170">
        <v>125</v>
      </c>
      <c r="R128" s="170"/>
      <c r="S128" s="180" t="s">
        <v>105</v>
      </c>
      <c r="T128" s="170"/>
    </row>
    <row r="129" spans="1:19" ht="54" customHeight="1" x14ac:dyDescent="1.3">
      <c r="A129" s="679" t="s">
        <v>31180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1"/>
      <c r="N129" s="23"/>
      <c r="O129" s="23"/>
      <c r="P129" s="23"/>
      <c r="Q129" s="131"/>
      <c r="R129" s="131"/>
      <c r="S129" s="29"/>
    </row>
    <row r="130" spans="1:19" ht="54" customHeight="1" x14ac:dyDescent="1.05">
      <c r="A130" s="31" t="s">
        <v>30602</v>
      </c>
      <c r="B130" s="31" t="s">
        <v>7392</v>
      </c>
      <c r="C130" s="31" t="s">
        <v>30603</v>
      </c>
      <c r="D130" s="31" t="s">
        <v>30604</v>
      </c>
      <c r="E130" s="31" t="s">
        <v>101</v>
      </c>
      <c r="F130" s="31" t="s">
        <v>102</v>
      </c>
      <c r="G130" s="31" t="s">
        <v>16190</v>
      </c>
      <c r="H130" s="31" t="s">
        <v>17480</v>
      </c>
      <c r="I130" s="38">
        <v>0.52430555555555558</v>
      </c>
      <c r="J130" s="31" t="s">
        <v>80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131"/>
      <c r="R130" s="131"/>
      <c r="S130" s="29">
        <v>22200</v>
      </c>
    </row>
    <row r="131" spans="1:19" ht="54" customHeight="1" x14ac:dyDescent="1.05">
      <c r="A131" s="31" t="s">
        <v>30605</v>
      </c>
      <c r="B131" s="31" t="s">
        <v>30606</v>
      </c>
      <c r="C131" s="31" t="s">
        <v>30607</v>
      </c>
      <c r="D131" s="31" t="s">
        <v>30608</v>
      </c>
      <c r="E131" s="31" t="s">
        <v>101</v>
      </c>
      <c r="F131" s="31" t="s">
        <v>123</v>
      </c>
      <c r="G131" s="31" t="s">
        <v>16223</v>
      </c>
      <c r="H131" s="31" t="s">
        <v>27113</v>
      </c>
      <c r="I131" s="38">
        <v>0.125</v>
      </c>
      <c r="J131" s="31" t="s">
        <v>80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131"/>
      <c r="R131" s="131"/>
      <c r="S131" s="29">
        <v>22200</v>
      </c>
    </row>
    <row r="132" spans="1:19" ht="54" customHeight="1" x14ac:dyDescent="1.05">
      <c r="A132" s="31" t="s">
        <v>30609</v>
      </c>
      <c r="B132" s="31" t="s">
        <v>675</v>
      </c>
      <c r="C132" s="31" t="s">
        <v>676</v>
      </c>
      <c r="D132" s="31" t="s">
        <v>677</v>
      </c>
      <c r="E132" s="31" t="s">
        <v>101</v>
      </c>
      <c r="F132" s="31" t="s">
        <v>102</v>
      </c>
      <c r="G132" s="31" t="s">
        <v>20461</v>
      </c>
      <c r="H132" s="31" t="s">
        <v>24693</v>
      </c>
      <c r="I132" s="38">
        <v>0.4375</v>
      </c>
      <c r="J132" s="31" t="s">
        <v>80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131"/>
      <c r="R132" s="131"/>
      <c r="S132" s="29">
        <v>22200</v>
      </c>
    </row>
    <row r="133" spans="1:19" ht="54" customHeight="1" x14ac:dyDescent="1.05">
      <c r="A133" s="31" t="s">
        <v>30610</v>
      </c>
      <c r="B133" s="31" t="s">
        <v>30611</v>
      </c>
      <c r="C133" s="31" t="s">
        <v>30612</v>
      </c>
      <c r="D133" s="31" t="s">
        <v>30613</v>
      </c>
      <c r="E133" s="31" t="s">
        <v>101</v>
      </c>
      <c r="F133" s="31" t="s">
        <v>102</v>
      </c>
      <c r="G133" s="31" t="s">
        <v>20461</v>
      </c>
      <c r="H133" s="31" t="s">
        <v>25515</v>
      </c>
      <c r="I133" s="38">
        <v>0.41666666666666669</v>
      </c>
      <c r="J133" s="31" t="s">
        <v>80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131"/>
      <c r="R133" s="131"/>
      <c r="S133" s="29">
        <v>22200</v>
      </c>
    </row>
    <row r="134" spans="1:19" ht="54" customHeight="1" x14ac:dyDescent="1.3">
      <c r="A134" s="679" t="s">
        <v>31908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1"/>
      <c r="N134" s="23"/>
      <c r="O134" s="23"/>
      <c r="P134" s="23"/>
      <c r="Q134" s="131"/>
      <c r="R134" s="131"/>
      <c r="S134" s="29"/>
    </row>
    <row r="135" spans="1:19" ht="54" customHeight="1" x14ac:dyDescent="1.05">
      <c r="A135" s="31" t="s">
        <v>31397</v>
      </c>
      <c r="B135" s="31" t="s">
        <v>29508</v>
      </c>
      <c r="C135" s="31" t="s">
        <v>31398</v>
      </c>
      <c r="D135" s="31" t="s">
        <v>31399</v>
      </c>
      <c r="E135" s="31" t="s">
        <v>101</v>
      </c>
      <c r="F135" s="31" t="s">
        <v>102</v>
      </c>
      <c r="G135" s="31" t="s">
        <v>16236</v>
      </c>
      <c r="H135" s="31" t="s">
        <v>27113</v>
      </c>
      <c r="I135" s="38">
        <v>0.52083333333333337</v>
      </c>
      <c r="J135" s="31" t="s">
        <v>80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131"/>
      <c r="R135" s="131"/>
      <c r="S135" s="29">
        <v>22200</v>
      </c>
    </row>
    <row r="136" spans="1:19" ht="54" customHeight="1" x14ac:dyDescent="1.05">
      <c r="A136" s="31" t="s">
        <v>31400</v>
      </c>
      <c r="B136" s="31" t="s">
        <v>31401</v>
      </c>
      <c r="C136" s="31" t="s">
        <v>31402</v>
      </c>
      <c r="D136" s="31" t="s">
        <v>31403</v>
      </c>
      <c r="E136" s="31" t="s">
        <v>101</v>
      </c>
      <c r="F136" s="31" t="s">
        <v>102</v>
      </c>
      <c r="G136" s="31" t="s">
        <v>16267</v>
      </c>
      <c r="H136" s="31" t="s">
        <v>27113</v>
      </c>
      <c r="I136" s="38">
        <v>0.27083333333333331</v>
      </c>
      <c r="J136" s="31" t="s">
        <v>80</v>
      </c>
      <c r="K136" s="31" t="s">
        <v>105</v>
      </c>
      <c r="L136" s="31" t="s">
        <v>125</v>
      </c>
      <c r="M136" s="31" t="s">
        <v>107</v>
      </c>
      <c r="N136" s="23"/>
      <c r="O136" s="23"/>
      <c r="P136" s="23"/>
      <c r="Q136" s="131"/>
      <c r="R136" s="131"/>
      <c r="S136" s="29">
        <v>22200</v>
      </c>
    </row>
    <row r="137" spans="1:19" ht="54" customHeight="1" x14ac:dyDescent="1.3">
      <c r="A137" s="853" t="s">
        <v>31930</v>
      </c>
      <c r="B137" s="854"/>
      <c r="C137" s="854"/>
      <c r="D137" s="854"/>
      <c r="E137" s="854"/>
      <c r="F137" s="854"/>
      <c r="G137" s="854"/>
      <c r="H137" s="854"/>
      <c r="I137" s="854"/>
      <c r="J137" s="854"/>
      <c r="K137" s="854"/>
      <c r="L137" s="855"/>
      <c r="M137" s="180"/>
      <c r="N137" s="180"/>
      <c r="O137" s="180"/>
      <c r="P137" s="415"/>
      <c r="Q137" s="170"/>
      <c r="R137" s="170"/>
      <c r="S137" s="31"/>
    </row>
    <row r="138" spans="1:19" ht="54" customHeight="1" x14ac:dyDescent="1.3">
      <c r="A138" s="31" t="s">
        <v>31924</v>
      </c>
      <c r="B138" s="37" t="s">
        <v>16031</v>
      </c>
      <c r="C138" s="181">
        <v>46242</v>
      </c>
      <c r="D138" s="31" t="s">
        <v>31925</v>
      </c>
      <c r="E138" s="38">
        <v>0.5625</v>
      </c>
      <c r="F138" s="31" t="s">
        <v>102</v>
      </c>
      <c r="G138" s="31" t="s">
        <v>20605</v>
      </c>
      <c r="H138" s="31" t="s">
        <v>31926</v>
      </c>
      <c r="I138" s="31" t="s">
        <v>1967</v>
      </c>
      <c r="J138" s="31" t="s">
        <v>101</v>
      </c>
      <c r="K138" s="31" t="s">
        <v>20618</v>
      </c>
      <c r="L138" s="31" t="s">
        <v>1968</v>
      </c>
      <c r="M138" s="180"/>
      <c r="N138" s="180"/>
      <c r="O138" s="180" t="s">
        <v>105</v>
      </c>
      <c r="P138" s="182"/>
      <c r="Q138" s="170">
        <v>100</v>
      </c>
      <c r="R138" s="170"/>
      <c r="S138" s="31"/>
    </row>
    <row r="139" spans="1:19" ht="54" customHeight="1" x14ac:dyDescent="1.3">
      <c r="A139" s="31" t="s">
        <v>31927</v>
      </c>
      <c r="B139" s="37" t="s">
        <v>31928</v>
      </c>
      <c r="C139" s="181">
        <v>46242</v>
      </c>
      <c r="D139" s="31" t="s">
        <v>31925</v>
      </c>
      <c r="E139" s="38">
        <v>0.5625</v>
      </c>
      <c r="F139" s="31" t="s">
        <v>102</v>
      </c>
      <c r="G139" s="31" t="s">
        <v>20605</v>
      </c>
      <c r="H139" s="31" t="s">
        <v>31929</v>
      </c>
      <c r="I139" s="31" t="s">
        <v>1967</v>
      </c>
      <c r="J139" s="31" t="s">
        <v>101</v>
      </c>
      <c r="K139" s="31" t="s">
        <v>20618</v>
      </c>
      <c r="L139" s="31" t="s">
        <v>1968</v>
      </c>
      <c r="M139" s="180"/>
      <c r="N139" s="180"/>
      <c r="O139" s="180" t="s">
        <v>105</v>
      </c>
      <c r="P139" s="182"/>
      <c r="Q139" s="170">
        <v>100</v>
      </c>
      <c r="R139" s="170"/>
      <c r="S139" s="31"/>
    </row>
    <row r="140" spans="1:19" ht="54" customHeight="1" x14ac:dyDescent="1.05">
      <c r="A140" s="688" t="s">
        <v>32412</v>
      </c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90"/>
      <c r="N140" s="31"/>
      <c r="O140" s="23"/>
      <c r="P140" s="23"/>
      <c r="Q140" s="131"/>
      <c r="R140" s="131"/>
      <c r="S140" s="29"/>
    </row>
    <row r="141" spans="1:19" ht="54" customHeight="1" x14ac:dyDescent="1.05">
      <c r="A141" s="31" t="s">
        <v>32099</v>
      </c>
      <c r="B141" s="31" t="s">
        <v>32100</v>
      </c>
      <c r="C141" s="31" t="s">
        <v>32101</v>
      </c>
      <c r="D141" s="31" t="s">
        <v>32102</v>
      </c>
      <c r="E141" s="31" t="s">
        <v>101</v>
      </c>
      <c r="F141" s="31" t="s">
        <v>102</v>
      </c>
      <c r="G141" s="31" t="s">
        <v>25542</v>
      </c>
      <c r="H141" s="31" t="s">
        <v>28170</v>
      </c>
      <c r="I141" s="38">
        <v>0.86111111111111116</v>
      </c>
      <c r="J141" s="31" t="s">
        <v>80</v>
      </c>
      <c r="K141" s="31" t="s">
        <v>105</v>
      </c>
      <c r="L141" s="31" t="s">
        <v>106</v>
      </c>
      <c r="M141" s="31" t="s">
        <v>107</v>
      </c>
      <c r="N141" s="31" t="s">
        <v>105</v>
      </c>
      <c r="O141" s="23"/>
      <c r="P141" s="23"/>
      <c r="Q141" s="131"/>
      <c r="R141" s="131"/>
      <c r="S141" s="29">
        <v>22200</v>
      </c>
    </row>
    <row r="142" spans="1:19" ht="54" customHeight="1" x14ac:dyDescent="1.05">
      <c r="A142" s="31" t="s">
        <v>32103</v>
      </c>
      <c r="B142" s="31" t="s">
        <v>2132</v>
      </c>
      <c r="C142" s="31" t="s">
        <v>32104</v>
      </c>
      <c r="D142" s="31" t="s">
        <v>32105</v>
      </c>
      <c r="E142" s="31" t="s">
        <v>101</v>
      </c>
      <c r="F142" s="31" t="s">
        <v>102</v>
      </c>
      <c r="G142" s="31" t="s">
        <v>16270</v>
      </c>
      <c r="H142" s="31" t="s">
        <v>28170</v>
      </c>
      <c r="I142" s="38">
        <v>0.53125</v>
      </c>
      <c r="J142" s="31" t="s">
        <v>80</v>
      </c>
      <c r="K142" s="31" t="s">
        <v>105</v>
      </c>
      <c r="L142" s="31" t="s">
        <v>106</v>
      </c>
      <c r="M142" s="31" t="s">
        <v>491</v>
      </c>
      <c r="N142" s="31" t="s">
        <v>105</v>
      </c>
      <c r="O142" s="23"/>
      <c r="P142" s="23"/>
      <c r="Q142" s="131"/>
      <c r="R142" s="131"/>
      <c r="S142" s="29">
        <v>26200</v>
      </c>
    </row>
    <row r="143" spans="1:19" ht="54" customHeight="1" x14ac:dyDescent="1.05">
      <c r="A143" s="31" t="s">
        <v>32106</v>
      </c>
      <c r="B143" s="31" t="s">
        <v>32107</v>
      </c>
      <c r="C143" s="31" t="s">
        <v>32108</v>
      </c>
      <c r="D143" s="31" t="s">
        <v>32109</v>
      </c>
      <c r="E143" s="31" t="s">
        <v>101</v>
      </c>
      <c r="F143" s="31" t="s">
        <v>102</v>
      </c>
      <c r="G143" s="31" t="s">
        <v>17639</v>
      </c>
      <c r="H143" s="31" t="s">
        <v>24693</v>
      </c>
      <c r="I143" s="38">
        <v>0.41666666666666669</v>
      </c>
      <c r="J143" s="31" t="s">
        <v>80</v>
      </c>
      <c r="K143" s="31" t="s">
        <v>105</v>
      </c>
      <c r="L143" s="31" t="s">
        <v>106</v>
      </c>
      <c r="M143" s="31" t="s">
        <v>107</v>
      </c>
      <c r="N143" s="31" t="s">
        <v>105</v>
      </c>
      <c r="O143" s="23"/>
      <c r="P143" s="23"/>
      <c r="Q143" s="131"/>
      <c r="R143" s="131"/>
      <c r="S143" s="29">
        <v>22200</v>
      </c>
    </row>
    <row r="144" spans="1:19" ht="54" customHeight="1" x14ac:dyDescent="1.05">
      <c r="A144" s="31" t="s">
        <v>32110</v>
      </c>
      <c r="B144" s="31" t="s">
        <v>32111</v>
      </c>
      <c r="C144" s="31" t="s">
        <v>32112</v>
      </c>
      <c r="D144" s="31" t="s">
        <v>32113</v>
      </c>
      <c r="E144" s="31" t="s">
        <v>101</v>
      </c>
      <c r="F144" s="31" t="s">
        <v>102</v>
      </c>
      <c r="G144" s="31" t="s">
        <v>16267</v>
      </c>
      <c r="H144" s="31" t="s">
        <v>24693</v>
      </c>
      <c r="I144" s="38">
        <v>0.27083333333333331</v>
      </c>
      <c r="J144" s="31" t="s">
        <v>80</v>
      </c>
      <c r="K144" s="31" t="s">
        <v>105</v>
      </c>
      <c r="L144" s="31" t="s">
        <v>106</v>
      </c>
      <c r="M144" s="31" t="s">
        <v>107</v>
      </c>
      <c r="N144" s="31" t="s">
        <v>105</v>
      </c>
      <c r="O144" s="23"/>
      <c r="P144" s="23"/>
      <c r="Q144" s="131"/>
      <c r="R144" s="131"/>
      <c r="S144" s="29">
        <v>22200</v>
      </c>
    </row>
    <row r="145" spans="1:20" ht="54" customHeight="1" x14ac:dyDescent="1.3">
      <c r="A145" s="688" t="s">
        <v>32847</v>
      </c>
      <c r="B145" s="689"/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90"/>
      <c r="N145" s="23"/>
      <c r="O145" s="23"/>
      <c r="P145" s="23"/>
      <c r="Q145" s="131"/>
      <c r="R145" s="131"/>
      <c r="S145" s="29"/>
      <c r="T145" s="170"/>
    </row>
    <row r="146" spans="1:20" ht="54" customHeight="1" x14ac:dyDescent="1.3">
      <c r="A146" s="31" t="s">
        <v>32582</v>
      </c>
      <c r="B146" s="31" t="s">
        <v>1701</v>
      </c>
      <c r="C146" s="31" t="s">
        <v>32583</v>
      </c>
      <c r="D146" s="31" t="s">
        <v>32584</v>
      </c>
      <c r="E146" s="31" t="s">
        <v>101</v>
      </c>
      <c r="F146" s="31" t="s">
        <v>102</v>
      </c>
      <c r="G146" s="31" t="s">
        <v>16267</v>
      </c>
      <c r="H146" s="31" t="s">
        <v>28170</v>
      </c>
      <c r="I146" s="38">
        <v>0.27083333333333331</v>
      </c>
      <c r="J146" s="31" t="s">
        <v>80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131"/>
      <c r="R146" s="131"/>
      <c r="S146" s="29">
        <v>26200</v>
      </c>
      <c r="T146" s="170"/>
    </row>
    <row r="147" spans="1:20" ht="54" customHeight="1" x14ac:dyDescent="1.3">
      <c r="A147" s="693" t="s">
        <v>32861</v>
      </c>
      <c r="B147" s="694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5"/>
      <c r="N147" s="23"/>
      <c r="O147" s="23"/>
      <c r="P147" s="23"/>
      <c r="Q147" s="131"/>
      <c r="R147" s="131"/>
      <c r="S147" s="29"/>
      <c r="T147" s="170">
        <v>131000</v>
      </c>
    </row>
    <row r="148" spans="1:20" ht="54" customHeight="1" x14ac:dyDescent="1.3">
      <c r="A148" s="688" t="s">
        <v>32865</v>
      </c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90"/>
      <c r="N148" s="23"/>
      <c r="O148" s="23"/>
      <c r="P148" s="23"/>
      <c r="Q148" s="131"/>
      <c r="R148" s="131"/>
      <c r="S148" s="29"/>
      <c r="T148" s="170"/>
    </row>
    <row r="149" spans="1:20" ht="54" customHeight="1" x14ac:dyDescent="1.3">
      <c r="A149" s="31" t="s">
        <v>33149</v>
      </c>
      <c r="B149" s="31" t="s">
        <v>33150</v>
      </c>
      <c r="C149" s="31" t="s">
        <v>33151</v>
      </c>
      <c r="D149" s="31" t="s">
        <v>33152</v>
      </c>
      <c r="E149" s="31" t="s">
        <v>101</v>
      </c>
      <c r="F149" s="31" t="s">
        <v>102</v>
      </c>
      <c r="G149" s="31" t="s">
        <v>16236</v>
      </c>
      <c r="H149" s="31" t="s">
        <v>28170</v>
      </c>
      <c r="I149" s="38">
        <v>0.52083333333333337</v>
      </c>
      <c r="J149" s="31" t="s">
        <v>80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131"/>
      <c r="R149" s="131"/>
      <c r="S149" s="29">
        <v>22200</v>
      </c>
      <c r="T149" s="170"/>
    </row>
    <row r="150" spans="1:20" ht="54" customHeight="1" x14ac:dyDescent="1.3">
      <c r="A150" s="688" t="s">
        <v>35141</v>
      </c>
      <c r="B150" s="689"/>
      <c r="C150" s="689"/>
      <c r="D150" s="689"/>
      <c r="E150" s="689"/>
      <c r="F150" s="689"/>
      <c r="G150" s="689"/>
      <c r="H150" s="689"/>
      <c r="I150" s="689"/>
      <c r="J150" s="689"/>
      <c r="K150" s="689"/>
      <c r="L150" s="689"/>
      <c r="M150" s="690"/>
      <c r="N150" s="23"/>
      <c r="O150" s="23"/>
      <c r="P150" s="23"/>
      <c r="Q150" s="131"/>
      <c r="R150" s="131"/>
      <c r="S150" s="29"/>
      <c r="T150" s="170"/>
    </row>
    <row r="151" spans="1:20" ht="54" customHeight="1" x14ac:dyDescent="1.3">
      <c r="A151" s="31" t="s">
        <v>34733</v>
      </c>
      <c r="B151" s="31" t="s">
        <v>9134</v>
      </c>
      <c r="C151" s="31" t="s">
        <v>34734</v>
      </c>
      <c r="D151" s="31" t="s">
        <v>34735</v>
      </c>
      <c r="E151" s="31" t="s">
        <v>101</v>
      </c>
      <c r="F151" s="31" t="s">
        <v>102</v>
      </c>
      <c r="G151" s="31" t="s">
        <v>16216</v>
      </c>
      <c r="H151" s="31" t="s">
        <v>29748</v>
      </c>
      <c r="I151" s="38">
        <v>0.41666666666666669</v>
      </c>
      <c r="J151" s="31" t="s">
        <v>80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131"/>
      <c r="R151" s="131"/>
      <c r="S151" s="29">
        <v>22200</v>
      </c>
      <c r="T151" s="170"/>
    </row>
    <row r="152" spans="1:20" ht="54" customHeight="1" x14ac:dyDescent="1.3">
      <c r="A152" s="679" t="s">
        <v>35160</v>
      </c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681"/>
      <c r="N152" s="23"/>
      <c r="O152" s="23"/>
      <c r="P152" s="23"/>
      <c r="Q152" s="131"/>
      <c r="R152" s="131"/>
      <c r="S152" s="29"/>
      <c r="T152" s="170"/>
    </row>
    <row r="153" spans="1:20" ht="54" customHeight="1" x14ac:dyDescent="1.3">
      <c r="A153" s="647" t="s">
        <v>35353</v>
      </c>
      <c r="B153" s="647" t="s">
        <v>8229</v>
      </c>
      <c r="C153" s="647" t="s">
        <v>8230</v>
      </c>
      <c r="D153" s="647" t="s">
        <v>8231</v>
      </c>
      <c r="E153" s="647" t="s">
        <v>101</v>
      </c>
      <c r="F153" s="647" t="s">
        <v>102</v>
      </c>
      <c r="G153" s="647" t="s">
        <v>16190</v>
      </c>
      <c r="H153" s="647" t="s">
        <v>27147</v>
      </c>
      <c r="I153" s="648">
        <v>0.52430555555555558</v>
      </c>
      <c r="J153" s="647" t="s">
        <v>80</v>
      </c>
      <c r="K153" s="647" t="s">
        <v>105</v>
      </c>
      <c r="L153" s="647" t="s">
        <v>106</v>
      </c>
      <c r="M153" s="647" t="s">
        <v>107</v>
      </c>
      <c r="N153" s="23"/>
      <c r="O153" s="23"/>
      <c r="P153" s="23"/>
      <c r="Q153" s="131"/>
      <c r="R153" s="131"/>
      <c r="S153" s="29">
        <v>22200</v>
      </c>
      <c r="T153" s="170"/>
    </row>
    <row r="154" spans="1:20" ht="54" customHeight="1" x14ac:dyDescent="1.3">
      <c r="A154" s="647" t="s">
        <v>35354</v>
      </c>
      <c r="B154" s="647" t="s">
        <v>33839</v>
      </c>
      <c r="C154" s="647" t="s">
        <v>35355</v>
      </c>
      <c r="D154" s="647" t="s">
        <v>35356</v>
      </c>
      <c r="E154" s="647" t="s">
        <v>101</v>
      </c>
      <c r="F154" s="647" t="s">
        <v>102</v>
      </c>
      <c r="G154" s="647" t="s">
        <v>16190</v>
      </c>
      <c r="H154" s="647" t="s">
        <v>29345</v>
      </c>
      <c r="I154" s="648">
        <v>0.52430555555555558</v>
      </c>
      <c r="J154" s="647" t="s">
        <v>80</v>
      </c>
      <c r="K154" s="647" t="s">
        <v>105</v>
      </c>
      <c r="L154" s="647" t="s">
        <v>106</v>
      </c>
      <c r="M154" s="647" t="s">
        <v>107</v>
      </c>
      <c r="N154" s="23"/>
      <c r="O154" s="23"/>
      <c r="P154" s="23"/>
      <c r="Q154" s="131"/>
      <c r="R154" s="131"/>
      <c r="S154" s="29">
        <v>22200</v>
      </c>
      <c r="T154" s="170"/>
    </row>
    <row r="155" spans="1:20" ht="54" customHeight="1" x14ac:dyDescent="1.3">
      <c r="A155" s="688" t="s">
        <v>35971</v>
      </c>
      <c r="B155" s="689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90"/>
      <c r="N155" s="23"/>
      <c r="O155" s="23"/>
      <c r="P155" s="23"/>
      <c r="Q155" s="131"/>
      <c r="R155" s="131"/>
      <c r="S155" s="506"/>
      <c r="T155" s="170"/>
    </row>
    <row r="156" spans="1:20" ht="54" customHeight="1" x14ac:dyDescent="1.3">
      <c r="A156" s="31" t="s">
        <v>35781</v>
      </c>
      <c r="B156" s="31" t="s">
        <v>35782</v>
      </c>
      <c r="C156" s="31" t="s">
        <v>35783</v>
      </c>
      <c r="D156" s="31" t="s">
        <v>35784</v>
      </c>
      <c r="E156" s="31" t="s">
        <v>101</v>
      </c>
      <c r="F156" s="31" t="s">
        <v>102</v>
      </c>
      <c r="G156" s="31" t="s">
        <v>16216</v>
      </c>
      <c r="H156" s="31" t="s">
        <v>27147</v>
      </c>
      <c r="I156" s="38">
        <v>0.52083333333333337</v>
      </c>
      <c r="J156" s="31" t="s">
        <v>80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131"/>
      <c r="R156" s="131"/>
      <c r="S156" s="506">
        <v>22200</v>
      </c>
      <c r="T156" s="170"/>
    </row>
    <row r="157" spans="1:20" ht="54" customHeight="1" x14ac:dyDescent="1.3">
      <c r="A157" s="31" t="s">
        <v>35785</v>
      </c>
      <c r="B157" s="31" t="s">
        <v>35786</v>
      </c>
      <c r="C157" s="31" t="s">
        <v>35787</v>
      </c>
      <c r="D157" s="31" t="s">
        <v>35788</v>
      </c>
      <c r="E157" s="31" t="s">
        <v>101</v>
      </c>
      <c r="F157" s="31" t="s">
        <v>102</v>
      </c>
      <c r="G157" s="31" t="s">
        <v>16236</v>
      </c>
      <c r="H157" s="31" t="s">
        <v>27147</v>
      </c>
      <c r="I157" s="38">
        <v>0.52083333333333337</v>
      </c>
      <c r="J157" s="31" t="s">
        <v>80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131"/>
      <c r="R157" s="131"/>
      <c r="S157" s="506">
        <v>22200</v>
      </c>
      <c r="T157" s="170"/>
    </row>
    <row r="158" spans="1:20" ht="54" customHeight="1" x14ac:dyDescent="1.05">
      <c r="A158" s="688" t="s">
        <v>36473</v>
      </c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90"/>
      <c r="N158" s="23"/>
      <c r="O158" s="23"/>
      <c r="P158" s="23"/>
      <c r="Q158" s="131"/>
      <c r="R158" s="131"/>
      <c r="S158" s="29"/>
      <c r="T158" s="154"/>
    </row>
    <row r="159" spans="1:20" ht="54" customHeight="1" x14ac:dyDescent="1.05">
      <c r="A159" s="31" t="s">
        <v>36217</v>
      </c>
      <c r="B159" s="31" t="s">
        <v>36218</v>
      </c>
      <c r="C159" s="31" t="s">
        <v>36219</v>
      </c>
      <c r="D159" s="31" t="s">
        <v>36220</v>
      </c>
      <c r="E159" s="31" t="s">
        <v>101</v>
      </c>
      <c r="F159" s="31" t="s">
        <v>102</v>
      </c>
      <c r="G159" s="31" t="s">
        <v>16267</v>
      </c>
      <c r="H159" s="31" t="s">
        <v>27147</v>
      </c>
      <c r="I159" s="38">
        <v>0.27083333333333331</v>
      </c>
      <c r="J159" s="31" t="s">
        <v>80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131"/>
      <c r="R159" s="131"/>
      <c r="S159" s="29">
        <v>22200</v>
      </c>
      <c r="T159" s="154"/>
    </row>
    <row r="160" spans="1:20" ht="54" customHeight="1" x14ac:dyDescent="1.3">
      <c r="A160" s="685" t="s">
        <v>35977</v>
      </c>
      <c r="B160" s="686"/>
      <c r="C160" s="686"/>
      <c r="D160" s="686"/>
      <c r="E160" s="686"/>
      <c r="F160" s="686"/>
      <c r="G160" s="686"/>
      <c r="H160" s="686"/>
      <c r="I160" s="686"/>
      <c r="J160" s="686"/>
      <c r="K160" s="686"/>
      <c r="L160" s="686"/>
      <c r="M160" s="687"/>
      <c r="N160" s="23"/>
      <c r="O160" s="23"/>
      <c r="P160" s="23"/>
      <c r="Q160" s="131"/>
      <c r="R160" s="131"/>
      <c r="S160" s="29"/>
      <c r="T160" s="170">
        <v>200000</v>
      </c>
    </row>
    <row r="161" spans="1:39" ht="54" customHeight="1" x14ac:dyDescent="1.3">
      <c r="A161" s="679" t="s">
        <v>37346</v>
      </c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1"/>
      <c r="N161" s="23"/>
      <c r="O161" s="23"/>
      <c r="P161" s="23"/>
      <c r="Q161" s="131"/>
      <c r="R161" s="131"/>
      <c r="S161" s="29"/>
      <c r="T161" s="170"/>
    </row>
    <row r="162" spans="1:39" ht="54" customHeight="1" x14ac:dyDescent="1.3">
      <c r="A162" s="31" t="s">
        <v>36726</v>
      </c>
      <c r="B162" s="31" t="s">
        <v>36727</v>
      </c>
      <c r="C162" s="31" t="s">
        <v>36728</v>
      </c>
      <c r="D162" s="31" t="s">
        <v>36729</v>
      </c>
      <c r="E162" s="31" t="s">
        <v>101</v>
      </c>
      <c r="F162" s="31" t="s">
        <v>102</v>
      </c>
      <c r="G162" s="31" t="s">
        <v>16267</v>
      </c>
      <c r="H162" s="31" t="s">
        <v>28481</v>
      </c>
      <c r="I162" s="38">
        <v>0.27083333333333331</v>
      </c>
      <c r="J162" s="31" t="s">
        <v>80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31"/>
      <c r="R162" s="131"/>
      <c r="S162" s="29">
        <v>22200</v>
      </c>
      <c r="T162" s="170"/>
    </row>
    <row r="163" spans="1:39" ht="54" customHeight="1" x14ac:dyDescent="1.3">
      <c r="A163" s="31" t="s">
        <v>36730</v>
      </c>
      <c r="B163" s="31" t="s">
        <v>36731</v>
      </c>
      <c r="C163" s="31" t="s">
        <v>36732</v>
      </c>
      <c r="D163" s="31" t="s">
        <v>36733</v>
      </c>
      <c r="E163" s="31" t="s">
        <v>101</v>
      </c>
      <c r="F163" s="31" t="s">
        <v>102</v>
      </c>
      <c r="G163" s="31" t="s">
        <v>16267</v>
      </c>
      <c r="H163" s="31" t="s">
        <v>33674</v>
      </c>
      <c r="I163" s="38">
        <v>0.27083333333333331</v>
      </c>
      <c r="J163" s="31" t="s">
        <v>80</v>
      </c>
      <c r="K163" s="31" t="s">
        <v>105</v>
      </c>
      <c r="L163" s="31" t="s">
        <v>125</v>
      </c>
      <c r="M163" s="31" t="s">
        <v>107</v>
      </c>
      <c r="N163" s="23"/>
      <c r="O163" s="23"/>
      <c r="P163" s="23"/>
      <c r="Q163" s="131"/>
      <c r="R163" s="131"/>
      <c r="S163" s="29">
        <v>22200</v>
      </c>
      <c r="T163" s="170"/>
    </row>
    <row r="164" spans="1:39" ht="54" customHeight="1" x14ac:dyDescent="1.3">
      <c r="A164" s="688" t="s">
        <v>37935</v>
      </c>
      <c r="B164" s="689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90"/>
      <c r="N164" s="23"/>
      <c r="O164" s="23"/>
      <c r="P164" s="23"/>
      <c r="Q164" s="131"/>
      <c r="R164" s="131"/>
      <c r="S164" s="29"/>
      <c r="T164" s="170"/>
    </row>
    <row r="165" spans="1:39" ht="54" customHeight="1" x14ac:dyDescent="1.3">
      <c r="A165" s="31" t="s">
        <v>16665</v>
      </c>
      <c r="B165" s="31" t="s">
        <v>16666</v>
      </c>
      <c r="C165" s="31" t="s">
        <v>37620</v>
      </c>
      <c r="D165" s="31" t="s">
        <v>16667</v>
      </c>
      <c r="E165" s="31" t="s">
        <v>101</v>
      </c>
      <c r="F165" s="31" t="s">
        <v>102</v>
      </c>
      <c r="G165" s="31" t="s">
        <v>16267</v>
      </c>
      <c r="H165" s="31" t="s">
        <v>35348</v>
      </c>
      <c r="I165" s="38">
        <v>0.27083333333333331</v>
      </c>
      <c r="J165" s="31" t="s">
        <v>80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131"/>
      <c r="S165" s="29">
        <v>22200</v>
      </c>
      <c r="T165" s="170"/>
    </row>
    <row r="166" spans="1:39" ht="54" customHeight="1" x14ac:dyDescent="1.3">
      <c r="A166" s="31" t="s">
        <v>37621</v>
      </c>
      <c r="B166" s="31" t="s">
        <v>16212</v>
      </c>
      <c r="C166" s="31" t="s">
        <v>37622</v>
      </c>
      <c r="D166" s="31" t="s">
        <v>37623</v>
      </c>
      <c r="E166" s="31" t="s">
        <v>101</v>
      </c>
      <c r="F166" s="31" t="s">
        <v>102</v>
      </c>
      <c r="G166" s="31" t="s">
        <v>16267</v>
      </c>
      <c r="H166" s="31" t="s">
        <v>34007</v>
      </c>
      <c r="I166" s="38">
        <v>0.27083333333333331</v>
      </c>
      <c r="J166" s="31" t="s">
        <v>80</v>
      </c>
      <c r="K166" s="31" t="s">
        <v>105</v>
      </c>
      <c r="L166" s="31" t="s">
        <v>125</v>
      </c>
      <c r="M166" s="31" t="s">
        <v>107</v>
      </c>
      <c r="N166" s="23"/>
      <c r="O166" s="23"/>
      <c r="P166" s="23"/>
      <c r="Q166" s="131"/>
      <c r="R166" s="131"/>
      <c r="S166" s="29">
        <v>22200</v>
      </c>
      <c r="T166" s="170"/>
    </row>
    <row r="167" spans="1:39" ht="54" customHeight="1" x14ac:dyDescent="1.3">
      <c r="A167" s="31" t="s">
        <v>37624</v>
      </c>
      <c r="B167" s="31" t="s">
        <v>37625</v>
      </c>
      <c r="C167" s="31" t="s">
        <v>37626</v>
      </c>
      <c r="D167" s="31" t="s">
        <v>37627</v>
      </c>
      <c r="E167" s="31" t="s">
        <v>101</v>
      </c>
      <c r="F167" s="31" t="s">
        <v>102</v>
      </c>
      <c r="G167" s="31" t="s">
        <v>16267</v>
      </c>
      <c r="H167" s="31" t="s">
        <v>35348</v>
      </c>
      <c r="I167" s="38">
        <v>0.27083333333333331</v>
      </c>
      <c r="J167" s="31" t="s">
        <v>80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131"/>
      <c r="R167" s="131"/>
      <c r="S167" s="29">
        <v>22200</v>
      </c>
      <c r="T167" s="170"/>
    </row>
    <row r="168" spans="1:39" ht="54" customHeight="1" x14ac:dyDescent="1.3">
      <c r="A168" s="31" t="s">
        <v>37628</v>
      </c>
      <c r="B168" s="31" t="s">
        <v>37629</v>
      </c>
      <c r="C168" s="31" t="s">
        <v>37630</v>
      </c>
      <c r="D168" s="31" t="s">
        <v>37631</v>
      </c>
      <c r="E168" s="31" t="s">
        <v>101</v>
      </c>
      <c r="F168" s="31" t="s">
        <v>102</v>
      </c>
      <c r="G168" s="31" t="s">
        <v>16267</v>
      </c>
      <c r="H168" s="31" t="s">
        <v>35348</v>
      </c>
      <c r="I168" s="38">
        <v>0.27083333333333331</v>
      </c>
      <c r="J168" s="31" t="s">
        <v>80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31"/>
      <c r="R168" s="131"/>
      <c r="S168" s="29">
        <v>22200</v>
      </c>
      <c r="T168" s="170"/>
    </row>
    <row r="169" spans="1:39" ht="54" customHeight="1" x14ac:dyDescent="1.3">
      <c r="A169" s="685" t="s">
        <v>38412</v>
      </c>
      <c r="B169" s="686"/>
      <c r="C169" s="686"/>
      <c r="D169" s="686"/>
      <c r="E169" s="686"/>
      <c r="F169" s="686"/>
      <c r="G169" s="686"/>
      <c r="H169" s="686"/>
      <c r="I169" s="686"/>
      <c r="J169" s="686"/>
      <c r="K169" s="686"/>
      <c r="L169" s="686"/>
      <c r="M169" s="687"/>
      <c r="N169" s="23"/>
      <c r="O169" s="23"/>
      <c r="P169" s="23"/>
      <c r="Q169" s="131"/>
      <c r="R169" s="131"/>
      <c r="S169" s="29"/>
      <c r="T169" s="170">
        <v>70000</v>
      </c>
    </row>
    <row r="170" spans="1:39" ht="54" customHeight="1" x14ac:dyDescent="1.3">
      <c r="A170" s="688" t="s">
        <v>38942</v>
      </c>
      <c r="B170" s="689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90"/>
      <c r="N170" s="23"/>
      <c r="O170" s="23"/>
      <c r="P170" s="23"/>
      <c r="Q170" s="131"/>
      <c r="R170" s="131"/>
      <c r="S170" s="29"/>
      <c r="T170" s="170"/>
      <c r="U170" s="31"/>
      <c r="V170" s="31"/>
      <c r="W170" s="31"/>
      <c r="X170" s="31"/>
      <c r="Y170" s="31"/>
      <c r="Z170" s="31"/>
      <c r="AA170" s="31"/>
      <c r="AB170" s="38"/>
      <c r="AC170" s="31"/>
      <c r="AD170" s="31"/>
      <c r="AE170" s="31"/>
      <c r="AF170" s="31"/>
      <c r="AG170" s="23"/>
      <c r="AH170" s="23"/>
      <c r="AI170" s="23"/>
      <c r="AJ170" s="23"/>
      <c r="AK170" s="23"/>
      <c r="AL170" s="29"/>
      <c r="AM170" s="170"/>
    </row>
    <row r="171" spans="1:39" ht="54" customHeight="1" x14ac:dyDescent="1.3">
      <c r="A171" s="31" t="s">
        <v>38675</v>
      </c>
      <c r="B171" s="31" t="s">
        <v>38676</v>
      </c>
      <c r="C171" s="31" t="s">
        <v>38677</v>
      </c>
      <c r="D171" s="31" t="s">
        <v>38678</v>
      </c>
      <c r="E171" s="31" t="s">
        <v>101</v>
      </c>
      <c r="F171" s="31" t="s">
        <v>1304</v>
      </c>
      <c r="G171" s="31" t="s">
        <v>16185</v>
      </c>
      <c r="H171" s="31" t="s">
        <v>34007</v>
      </c>
      <c r="I171" s="38">
        <v>0.34027777777777779</v>
      </c>
      <c r="J171" s="31" t="s">
        <v>80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131"/>
      <c r="R171" s="131"/>
      <c r="S171" s="29">
        <v>26200</v>
      </c>
      <c r="T171" s="170"/>
      <c r="U171" s="31"/>
      <c r="V171" s="31"/>
      <c r="W171" s="31"/>
      <c r="X171" s="31"/>
      <c r="Y171" s="31"/>
      <c r="Z171" s="31"/>
      <c r="AA171" s="31"/>
      <c r="AB171" s="38"/>
      <c r="AC171" s="31"/>
      <c r="AD171" s="31"/>
      <c r="AE171" s="31"/>
      <c r="AF171" s="31"/>
      <c r="AG171" s="23"/>
      <c r="AH171" s="23"/>
      <c r="AI171" s="23"/>
      <c r="AJ171" s="23"/>
      <c r="AK171" s="23"/>
      <c r="AL171" s="29"/>
      <c r="AM171" s="170"/>
    </row>
    <row r="172" spans="1:39" ht="54" customHeight="1" x14ac:dyDescent="1.3">
      <c r="A172" s="31" t="s">
        <v>38679</v>
      </c>
      <c r="B172" s="31" t="s">
        <v>38680</v>
      </c>
      <c r="C172" s="31" t="s">
        <v>38681</v>
      </c>
      <c r="D172" s="31" t="s">
        <v>38682</v>
      </c>
      <c r="E172" s="31" t="s">
        <v>101</v>
      </c>
      <c r="F172" s="31" t="s">
        <v>1304</v>
      </c>
      <c r="G172" s="31" t="s">
        <v>16185</v>
      </c>
      <c r="H172" s="31" t="s">
        <v>34007</v>
      </c>
      <c r="I172" s="38">
        <v>0.34027777777777779</v>
      </c>
      <c r="J172" s="31" t="s">
        <v>80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131"/>
      <c r="R172" s="131"/>
      <c r="S172" s="29">
        <v>26200</v>
      </c>
      <c r="T172" s="170"/>
      <c r="U172" s="31"/>
      <c r="V172" s="31"/>
      <c r="W172" s="31"/>
      <c r="X172" s="31"/>
      <c r="Y172" s="31"/>
      <c r="Z172" s="31"/>
      <c r="AA172" s="31"/>
      <c r="AB172" s="38"/>
      <c r="AC172" s="31"/>
      <c r="AD172" s="31"/>
      <c r="AE172" s="31"/>
      <c r="AF172" s="31"/>
      <c r="AG172" s="23"/>
      <c r="AH172" s="23"/>
      <c r="AI172" s="23"/>
      <c r="AJ172" s="23"/>
      <c r="AK172" s="23"/>
      <c r="AL172" s="29"/>
      <c r="AM172" s="170"/>
    </row>
    <row r="173" spans="1:39" ht="54" customHeight="1" x14ac:dyDescent="1.3">
      <c r="A173" s="685" t="s">
        <v>38944</v>
      </c>
      <c r="B173" s="686"/>
      <c r="C173" s="686"/>
      <c r="D173" s="686"/>
      <c r="E173" s="686"/>
      <c r="F173" s="686"/>
      <c r="G173" s="686"/>
      <c r="H173" s="686"/>
      <c r="I173" s="686"/>
      <c r="J173" s="686"/>
      <c r="K173" s="686"/>
      <c r="L173" s="686"/>
      <c r="M173" s="687"/>
      <c r="N173" s="23"/>
      <c r="O173" s="23"/>
      <c r="P173" s="23"/>
      <c r="Q173" s="131"/>
      <c r="R173" s="131"/>
      <c r="S173" s="29"/>
      <c r="T173" s="170">
        <v>200000</v>
      </c>
    </row>
    <row r="174" spans="1:39" ht="54" customHeight="1" x14ac:dyDescent="1.3">
      <c r="A174" s="688" t="s">
        <v>39549</v>
      </c>
      <c r="B174" s="689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90"/>
      <c r="N174" s="23"/>
      <c r="O174" s="23"/>
      <c r="P174" s="23"/>
      <c r="Q174" s="131"/>
      <c r="R174" s="131"/>
      <c r="S174" s="29"/>
      <c r="T174" s="170"/>
      <c r="U174" s="31"/>
      <c r="V174" s="31"/>
      <c r="W174" s="31"/>
      <c r="X174" s="31"/>
      <c r="Y174" s="31"/>
      <c r="Z174" s="31"/>
      <c r="AA174" s="31"/>
      <c r="AB174" s="38"/>
      <c r="AC174" s="31"/>
      <c r="AD174" s="31"/>
      <c r="AE174" s="31"/>
      <c r="AF174" s="31"/>
      <c r="AG174" s="23"/>
      <c r="AH174" s="23"/>
      <c r="AI174" s="23"/>
      <c r="AJ174" s="23"/>
      <c r="AK174" s="23"/>
      <c r="AL174" s="29"/>
      <c r="AM174" s="170"/>
    </row>
    <row r="175" spans="1:39" ht="54" customHeight="1" x14ac:dyDescent="1.3">
      <c r="A175" s="31" t="s">
        <v>39274</v>
      </c>
      <c r="B175" s="31" t="s">
        <v>1557</v>
      </c>
      <c r="C175" s="31" t="s">
        <v>1558</v>
      </c>
      <c r="D175" s="31" t="s">
        <v>1559</v>
      </c>
      <c r="E175" s="31" t="s">
        <v>101</v>
      </c>
      <c r="F175" s="31" t="s">
        <v>102</v>
      </c>
      <c r="G175" s="31" t="s">
        <v>16267</v>
      </c>
      <c r="H175" s="31" t="s">
        <v>33148</v>
      </c>
      <c r="I175" s="38">
        <v>0.125</v>
      </c>
      <c r="J175" s="31" t="s">
        <v>80</v>
      </c>
      <c r="K175" s="31" t="s">
        <v>105</v>
      </c>
      <c r="L175" s="31" t="s">
        <v>106</v>
      </c>
      <c r="M175" s="31" t="s">
        <v>13363</v>
      </c>
      <c r="N175" s="23"/>
      <c r="O175" s="23"/>
      <c r="P175" s="23"/>
      <c r="Q175" s="131"/>
      <c r="R175" s="131"/>
      <c r="S175" s="29">
        <v>25200</v>
      </c>
      <c r="T175" s="170"/>
      <c r="U175" s="31"/>
      <c r="V175" s="31"/>
      <c r="W175" s="31"/>
      <c r="X175" s="31"/>
      <c r="Y175" s="31"/>
      <c r="Z175" s="31"/>
      <c r="AA175" s="31"/>
      <c r="AB175" s="38"/>
      <c r="AC175" s="31"/>
      <c r="AD175" s="31"/>
      <c r="AE175" s="31"/>
      <c r="AF175" s="31"/>
      <c r="AG175" s="23"/>
      <c r="AH175" s="23"/>
      <c r="AI175" s="23"/>
      <c r="AJ175" s="23"/>
      <c r="AK175" s="23"/>
      <c r="AL175" s="29"/>
      <c r="AM175" s="170"/>
    </row>
    <row r="176" spans="1:39" ht="54" customHeight="1" x14ac:dyDescent="1.3">
      <c r="A176" s="31" t="s">
        <v>26976</v>
      </c>
      <c r="B176" s="31" t="s">
        <v>26977</v>
      </c>
      <c r="C176" s="31" t="s">
        <v>26978</v>
      </c>
      <c r="D176" s="31" t="s">
        <v>26979</v>
      </c>
      <c r="E176" s="31" t="s">
        <v>101</v>
      </c>
      <c r="F176" s="31" t="s">
        <v>102</v>
      </c>
      <c r="G176" s="31" t="s">
        <v>16267</v>
      </c>
      <c r="H176" s="31" t="s">
        <v>34007</v>
      </c>
      <c r="I176" s="38">
        <v>0.125</v>
      </c>
      <c r="J176" s="31" t="s">
        <v>80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131"/>
      <c r="R176" s="131"/>
      <c r="S176" s="29">
        <v>22200</v>
      </c>
      <c r="T176" s="170"/>
      <c r="U176" s="31"/>
      <c r="V176" s="31"/>
      <c r="W176" s="31"/>
      <c r="X176" s="31"/>
      <c r="Y176" s="31"/>
      <c r="Z176" s="31"/>
      <c r="AA176" s="31"/>
      <c r="AB176" s="38"/>
      <c r="AC176" s="31"/>
      <c r="AD176" s="31"/>
      <c r="AE176" s="31"/>
      <c r="AF176" s="31"/>
      <c r="AG176" s="23"/>
      <c r="AH176" s="23"/>
      <c r="AI176" s="23"/>
      <c r="AJ176" s="23"/>
      <c r="AK176" s="23"/>
      <c r="AL176" s="29"/>
      <c r="AM176" s="170"/>
    </row>
    <row r="177" spans="1:58" ht="54" customHeight="1" x14ac:dyDescent="1.3">
      <c r="A177" s="31" t="s">
        <v>39275</v>
      </c>
      <c r="B177" s="31" t="s">
        <v>39276</v>
      </c>
      <c r="C177" s="31" t="s">
        <v>39277</v>
      </c>
      <c r="D177" s="31" t="s">
        <v>39278</v>
      </c>
      <c r="E177" s="31" t="s">
        <v>101</v>
      </c>
      <c r="F177" s="31" t="s">
        <v>102</v>
      </c>
      <c r="G177" s="31" t="s">
        <v>16267</v>
      </c>
      <c r="H177" s="31" t="s">
        <v>33148</v>
      </c>
      <c r="I177" s="38">
        <v>0.125</v>
      </c>
      <c r="J177" s="31" t="s">
        <v>80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131"/>
      <c r="R177" s="131"/>
      <c r="S177" s="29">
        <v>22200</v>
      </c>
      <c r="T177" s="170"/>
      <c r="U177" s="31"/>
      <c r="V177" s="31"/>
      <c r="W177" s="31"/>
      <c r="X177" s="31"/>
      <c r="Y177" s="31"/>
      <c r="Z177" s="31"/>
      <c r="AA177" s="31"/>
      <c r="AB177" s="38"/>
      <c r="AC177" s="31"/>
      <c r="AD177" s="31"/>
      <c r="AE177" s="31"/>
      <c r="AF177" s="31"/>
      <c r="AG177" s="23"/>
      <c r="AH177" s="23"/>
      <c r="AI177" s="23"/>
      <c r="AJ177" s="23"/>
      <c r="AK177" s="23"/>
      <c r="AL177" s="29"/>
      <c r="AM177" s="170"/>
    </row>
    <row r="178" spans="1:58" ht="54" customHeight="1" x14ac:dyDescent="1.3">
      <c r="A178" s="31" t="s">
        <v>39279</v>
      </c>
      <c r="B178" s="31" t="s">
        <v>5150</v>
      </c>
      <c r="C178" s="31" t="s">
        <v>39280</v>
      </c>
      <c r="D178" s="31" t="s">
        <v>39281</v>
      </c>
      <c r="E178" s="31" t="s">
        <v>101</v>
      </c>
      <c r="F178" s="31" t="s">
        <v>102</v>
      </c>
      <c r="G178" s="31" t="s">
        <v>16267</v>
      </c>
      <c r="H178" s="31" t="s">
        <v>33148</v>
      </c>
      <c r="I178" s="38">
        <v>0.125</v>
      </c>
      <c r="J178" s="31" t="s">
        <v>80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31"/>
      <c r="R178" s="131"/>
      <c r="S178" s="29">
        <v>22200</v>
      </c>
      <c r="T178" s="170"/>
      <c r="U178" s="31"/>
      <c r="V178" s="31"/>
      <c r="W178" s="31"/>
      <c r="X178" s="31"/>
      <c r="Y178" s="31"/>
      <c r="Z178" s="31"/>
      <c r="AA178" s="31"/>
      <c r="AB178" s="38"/>
      <c r="AC178" s="31"/>
      <c r="AD178" s="31"/>
      <c r="AE178" s="31"/>
      <c r="AF178" s="31"/>
      <c r="AG178" s="23"/>
      <c r="AH178" s="23"/>
      <c r="AI178" s="23"/>
      <c r="AJ178" s="23"/>
      <c r="AK178" s="23"/>
      <c r="AL178" s="29"/>
      <c r="AM178" s="170"/>
    </row>
    <row r="179" spans="1:58" ht="54" customHeight="1" x14ac:dyDescent="1.3">
      <c r="A179" s="31" t="s">
        <v>26972</v>
      </c>
      <c r="B179" s="31" t="s">
        <v>26973</v>
      </c>
      <c r="C179" s="31" t="s">
        <v>26974</v>
      </c>
      <c r="D179" s="31" t="s">
        <v>26975</v>
      </c>
      <c r="E179" s="31" t="s">
        <v>101</v>
      </c>
      <c r="F179" s="31" t="s">
        <v>102</v>
      </c>
      <c r="G179" s="31" t="s">
        <v>16267</v>
      </c>
      <c r="H179" s="31" t="s">
        <v>33148</v>
      </c>
      <c r="I179" s="38">
        <v>0.125</v>
      </c>
      <c r="J179" s="31" t="s">
        <v>80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131"/>
      <c r="R179" s="131"/>
      <c r="S179" s="29">
        <v>22200</v>
      </c>
      <c r="T179" s="170"/>
      <c r="U179" s="31"/>
      <c r="V179" s="31"/>
      <c r="W179" s="31"/>
      <c r="X179" s="31"/>
      <c r="Y179" s="31"/>
      <c r="Z179" s="31"/>
      <c r="AA179" s="31"/>
      <c r="AB179" s="38"/>
      <c r="AC179" s="31"/>
      <c r="AD179" s="31"/>
      <c r="AE179" s="31"/>
      <c r="AF179" s="31"/>
      <c r="AG179" s="23"/>
      <c r="AH179" s="23"/>
      <c r="AI179" s="23"/>
      <c r="AJ179" s="23"/>
      <c r="AK179" s="23"/>
      <c r="AL179" s="29"/>
      <c r="AM179" s="170"/>
    </row>
    <row r="180" spans="1:58" ht="54" customHeight="1" x14ac:dyDescent="1.3">
      <c r="A180" s="31" t="s">
        <v>39282</v>
      </c>
      <c r="B180" s="31" t="s">
        <v>23257</v>
      </c>
      <c r="C180" s="31" t="s">
        <v>39283</v>
      </c>
      <c r="D180" s="31" t="s">
        <v>39284</v>
      </c>
      <c r="E180" s="31" t="s">
        <v>101</v>
      </c>
      <c r="F180" s="31" t="s">
        <v>102</v>
      </c>
      <c r="G180" s="31" t="s">
        <v>16267</v>
      </c>
      <c r="H180" s="31" t="s">
        <v>37612</v>
      </c>
      <c r="I180" s="38">
        <v>0.27083333333333331</v>
      </c>
      <c r="J180" s="31" t="s">
        <v>80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131"/>
      <c r="R180" s="131"/>
      <c r="S180" s="29">
        <v>26200</v>
      </c>
      <c r="T180" s="170"/>
      <c r="U180" s="31"/>
      <c r="V180" s="31"/>
      <c r="W180" s="31"/>
      <c r="X180" s="31"/>
      <c r="Y180" s="31"/>
      <c r="Z180" s="31"/>
      <c r="AA180" s="31"/>
      <c r="AB180" s="38"/>
      <c r="AC180" s="31"/>
      <c r="AD180" s="31"/>
      <c r="AE180" s="31"/>
      <c r="AF180" s="31"/>
      <c r="AG180" s="23"/>
      <c r="AH180" s="23"/>
      <c r="AI180" s="23"/>
      <c r="AJ180" s="23"/>
      <c r="AK180" s="23"/>
      <c r="AL180" s="29"/>
      <c r="AM180" s="170"/>
    </row>
    <row r="181" spans="1:58" ht="54" customHeight="1" x14ac:dyDescent="1.3">
      <c r="A181" s="31" t="s">
        <v>39285</v>
      </c>
      <c r="B181" s="31" t="s">
        <v>1025</v>
      </c>
      <c r="C181" s="31" t="s">
        <v>39286</v>
      </c>
      <c r="D181" s="31" t="s">
        <v>39287</v>
      </c>
      <c r="E181" s="31" t="s">
        <v>101</v>
      </c>
      <c r="F181" s="31" t="s">
        <v>102</v>
      </c>
      <c r="G181" s="31" t="s">
        <v>16267</v>
      </c>
      <c r="H181" s="31" t="s">
        <v>33477</v>
      </c>
      <c r="I181" s="38">
        <v>0.27083333333333331</v>
      </c>
      <c r="J181" s="31" t="s">
        <v>80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31"/>
      <c r="R181" s="131"/>
      <c r="S181" s="29">
        <v>22200</v>
      </c>
      <c r="T181" s="170"/>
      <c r="U181" s="31"/>
      <c r="V181" s="31"/>
      <c r="W181" s="31"/>
      <c r="X181" s="31"/>
      <c r="Y181" s="31"/>
      <c r="Z181" s="31"/>
      <c r="AA181" s="31"/>
      <c r="AB181" s="38"/>
      <c r="AC181" s="31"/>
      <c r="AD181" s="31"/>
      <c r="AE181" s="31"/>
      <c r="AF181" s="31"/>
      <c r="AG181" s="23"/>
      <c r="AH181" s="23"/>
      <c r="AI181" s="23"/>
      <c r="AJ181" s="23"/>
      <c r="AK181" s="23"/>
      <c r="AL181" s="29"/>
      <c r="AM181" s="170"/>
    </row>
    <row r="182" spans="1:58" ht="54" customHeight="1" x14ac:dyDescent="1.3">
      <c r="A182" s="31" t="s">
        <v>39288</v>
      </c>
      <c r="B182" s="31" t="s">
        <v>8893</v>
      </c>
      <c r="C182" s="31" t="s">
        <v>39289</v>
      </c>
      <c r="D182" s="31" t="s">
        <v>39290</v>
      </c>
      <c r="E182" s="31" t="s">
        <v>101</v>
      </c>
      <c r="F182" s="31" t="s">
        <v>102</v>
      </c>
      <c r="G182" s="31" t="s">
        <v>16267</v>
      </c>
      <c r="H182" s="31" t="s">
        <v>33148</v>
      </c>
      <c r="I182" s="38">
        <v>0.27083333333333331</v>
      </c>
      <c r="J182" s="31" t="s">
        <v>80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131"/>
      <c r="R182" s="131"/>
      <c r="S182" s="29">
        <v>26200</v>
      </c>
      <c r="T182" s="170"/>
      <c r="U182" s="31"/>
      <c r="V182" s="31"/>
      <c r="W182" s="31"/>
      <c r="X182" s="31"/>
      <c r="Y182" s="31"/>
      <c r="Z182" s="31"/>
      <c r="AA182" s="31"/>
      <c r="AB182" s="38"/>
      <c r="AC182" s="31"/>
      <c r="AD182" s="31"/>
      <c r="AE182" s="31"/>
      <c r="AF182" s="31"/>
      <c r="AG182" s="23"/>
      <c r="AH182" s="23"/>
      <c r="AI182" s="23"/>
      <c r="AJ182" s="23"/>
      <c r="AK182" s="23"/>
      <c r="AL182" s="29"/>
      <c r="AM182" s="170"/>
    </row>
    <row r="183" spans="1:58" ht="54" customHeight="1" x14ac:dyDescent="1.3">
      <c r="A183" s="688" t="s">
        <v>40262</v>
      </c>
      <c r="B183" s="689"/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90"/>
      <c r="N183" s="23"/>
      <c r="O183" s="23"/>
      <c r="P183" s="23"/>
      <c r="Q183" s="131"/>
      <c r="R183" s="131"/>
      <c r="S183" s="29"/>
      <c r="T183" s="170"/>
      <c r="U183" s="31"/>
      <c r="V183" s="31"/>
      <c r="W183" s="31"/>
      <c r="X183" s="31"/>
      <c r="Y183" s="31"/>
      <c r="Z183" s="31"/>
      <c r="AA183" s="31"/>
      <c r="AB183" s="38"/>
      <c r="AC183" s="31"/>
      <c r="AD183" s="31"/>
      <c r="AE183" s="31"/>
      <c r="AF183" s="31"/>
      <c r="AG183" s="23"/>
      <c r="AH183" s="23"/>
      <c r="AI183" s="23"/>
      <c r="AJ183" s="23"/>
      <c r="AK183" s="23"/>
      <c r="AL183" s="29"/>
      <c r="AM183" s="31"/>
      <c r="AN183" s="166"/>
      <c r="AO183" s="166"/>
      <c r="AP183" s="166"/>
      <c r="AQ183" s="166"/>
      <c r="AR183" s="166"/>
      <c r="AS183" s="166"/>
      <c r="AT183" s="166"/>
      <c r="AU183" s="260"/>
      <c r="AV183" s="166"/>
      <c r="AW183" s="166"/>
      <c r="AX183" s="166"/>
      <c r="AY183" s="166"/>
      <c r="BE183" s="119"/>
      <c r="BF183" s="670"/>
    </row>
    <row r="184" spans="1:58" ht="54" customHeight="1" x14ac:dyDescent="1.3">
      <c r="A184" s="31" t="s">
        <v>39773</v>
      </c>
      <c r="B184" s="31" t="s">
        <v>17573</v>
      </c>
      <c r="C184" s="31" t="s">
        <v>39774</v>
      </c>
      <c r="D184" s="31" t="s">
        <v>39775</v>
      </c>
      <c r="E184" s="31" t="s">
        <v>687</v>
      </c>
      <c r="F184" s="31" t="s">
        <v>102</v>
      </c>
      <c r="G184" s="31" t="s">
        <v>16560</v>
      </c>
      <c r="H184" s="31" t="s">
        <v>39273</v>
      </c>
      <c r="I184" s="38">
        <v>0.41666666666666669</v>
      </c>
      <c r="J184" s="31" t="s">
        <v>80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31"/>
      <c r="R184" s="131"/>
      <c r="S184" s="29">
        <v>22200</v>
      </c>
      <c r="T184" s="170"/>
      <c r="U184" s="31"/>
      <c r="V184" s="31"/>
      <c r="W184" s="31"/>
      <c r="X184" s="31"/>
      <c r="Y184" s="31"/>
      <c r="Z184" s="31"/>
      <c r="AA184" s="31"/>
      <c r="AB184" s="38"/>
      <c r="AC184" s="31"/>
      <c r="AD184" s="31"/>
      <c r="AE184" s="31"/>
      <c r="AF184" s="31"/>
      <c r="AG184" s="23"/>
      <c r="AH184" s="23"/>
      <c r="AI184" s="23"/>
      <c r="AJ184" s="23"/>
      <c r="AK184" s="23"/>
      <c r="AL184" s="29"/>
      <c r="AM184" s="31"/>
      <c r="AN184" s="166"/>
      <c r="AO184" s="166"/>
      <c r="AP184" s="166"/>
      <c r="AQ184" s="166"/>
      <c r="AR184" s="166"/>
      <c r="AS184" s="166"/>
      <c r="AT184" s="166"/>
      <c r="AU184" s="260"/>
      <c r="AV184" s="166"/>
      <c r="AW184" s="166"/>
      <c r="AX184" s="166"/>
      <c r="AY184" s="166"/>
      <c r="BE184" s="119"/>
      <c r="BF184" s="670"/>
    </row>
    <row r="185" spans="1:58" ht="54" customHeight="1" x14ac:dyDescent="1.3">
      <c r="A185" s="31" t="s">
        <v>39776</v>
      </c>
      <c r="B185" s="31" t="s">
        <v>39777</v>
      </c>
      <c r="C185" s="31" t="s">
        <v>39778</v>
      </c>
      <c r="D185" s="31" t="s">
        <v>39779</v>
      </c>
      <c r="E185" s="31" t="s">
        <v>687</v>
      </c>
      <c r="F185" s="31" t="s">
        <v>102</v>
      </c>
      <c r="G185" s="31" t="s">
        <v>16324</v>
      </c>
      <c r="H185" s="31" t="s">
        <v>39273</v>
      </c>
      <c r="I185" s="38">
        <v>0.83333333333333337</v>
      </c>
      <c r="J185" s="31" t="s">
        <v>80</v>
      </c>
      <c r="K185" s="31" t="s">
        <v>105</v>
      </c>
      <c r="L185" s="31" t="s">
        <v>106</v>
      </c>
      <c r="M185" s="31" t="s">
        <v>491</v>
      </c>
      <c r="N185" s="23"/>
      <c r="O185" s="23"/>
      <c r="P185" s="23"/>
      <c r="Q185" s="131"/>
      <c r="R185" s="131"/>
      <c r="S185" s="29">
        <v>25200</v>
      </c>
      <c r="T185" s="170"/>
      <c r="U185" s="31"/>
      <c r="V185" s="31"/>
      <c r="W185" s="31"/>
      <c r="X185" s="31"/>
      <c r="Y185" s="31"/>
      <c r="Z185" s="31"/>
      <c r="AA185" s="31"/>
      <c r="AB185" s="38"/>
      <c r="AC185" s="31"/>
      <c r="AD185" s="31"/>
      <c r="AE185" s="31"/>
      <c r="AF185" s="31"/>
      <c r="AG185" s="23"/>
      <c r="AH185" s="23"/>
      <c r="AI185" s="23"/>
      <c r="AJ185" s="23"/>
      <c r="AK185" s="23"/>
      <c r="AL185" s="29"/>
      <c r="AM185" s="31"/>
      <c r="AN185" s="166"/>
      <c r="AO185" s="166"/>
      <c r="AP185" s="166"/>
      <c r="AQ185" s="166"/>
      <c r="AR185" s="166"/>
      <c r="AS185" s="166"/>
      <c r="AT185" s="166"/>
      <c r="AU185" s="260"/>
      <c r="AV185" s="166"/>
      <c r="AW185" s="166"/>
      <c r="AX185" s="166"/>
      <c r="AY185" s="166"/>
      <c r="BE185" s="119"/>
      <c r="BF185" s="670"/>
    </row>
    <row r="186" spans="1:58" ht="54" customHeight="1" x14ac:dyDescent="1.3">
      <c r="A186" s="31" t="s">
        <v>13238</v>
      </c>
      <c r="B186" s="31" t="s">
        <v>13239</v>
      </c>
      <c r="C186" s="31" t="s">
        <v>39780</v>
      </c>
      <c r="D186" s="31" t="s">
        <v>13241</v>
      </c>
      <c r="E186" s="31" t="s">
        <v>101</v>
      </c>
      <c r="F186" s="31" t="s">
        <v>123</v>
      </c>
      <c r="G186" s="31" t="s">
        <v>16223</v>
      </c>
      <c r="H186" s="31" t="s">
        <v>39091</v>
      </c>
      <c r="I186" s="38">
        <v>0.54166666666666663</v>
      </c>
      <c r="J186" s="31" t="s">
        <v>80</v>
      </c>
      <c r="K186" s="31" t="s">
        <v>105</v>
      </c>
      <c r="L186" s="31" t="s">
        <v>106</v>
      </c>
      <c r="M186" s="31" t="s">
        <v>107</v>
      </c>
      <c r="N186" s="23"/>
      <c r="O186" s="23"/>
      <c r="P186" s="23"/>
      <c r="Q186" s="131"/>
      <c r="R186" s="131"/>
      <c r="S186" s="29">
        <v>22200</v>
      </c>
      <c r="T186" s="170"/>
      <c r="U186" s="31"/>
      <c r="V186" s="31"/>
      <c r="W186" s="31"/>
      <c r="X186" s="31"/>
      <c r="Y186" s="31"/>
      <c r="Z186" s="31"/>
      <c r="AA186" s="31"/>
      <c r="AB186" s="38"/>
      <c r="AC186" s="31"/>
      <c r="AD186" s="31"/>
      <c r="AE186" s="31"/>
      <c r="AF186" s="31"/>
      <c r="AG186" s="23"/>
      <c r="AH186" s="23"/>
      <c r="AI186" s="23"/>
      <c r="AJ186" s="23"/>
      <c r="AK186" s="23"/>
      <c r="AL186" s="29"/>
      <c r="AM186" s="31"/>
      <c r="AN186" s="166"/>
      <c r="AO186" s="166"/>
      <c r="AP186" s="166"/>
      <c r="AQ186" s="166"/>
      <c r="AR186" s="166"/>
      <c r="AS186" s="166"/>
      <c r="AT186" s="166"/>
      <c r="AU186" s="260"/>
      <c r="AV186" s="166"/>
      <c r="AW186" s="166"/>
      <c r="AX186" s="166"/>
      <c r="AY186" s="166"/>
      <c r="BE186" s="119"/>
      <c r="BF186" s="670"/>
    </row>
    <row r="187" spans="1:58" ht="54" customHeight="1" x14ac:dyDescent="1.3">
      <c r="A187" s="31" t="s">
        <v>39781</v>
      </c>
      <c r="B187" s="31" t="s">
        <v>39782</v>
      </c>
      <c r="C187" s="31" t="s">
        <v>39783</v>
      </c>
      <c r="D187" s="31" t="s">
        <v>39784</v>
      </c>
      <c r="E187" s="31" t="s">
        <v>101</v>
      </c>
      <c r="F187" s="31" t="s">
        <v>102</v>
      </c>
      <c r="G187" s="31" t="s">
        <v>16190</v>
      </c>
      <c r="H187" s="31" t="s">
        <v>33477</v>
      </c>
      <c r="I187" s="38">
        <v>0.52430555555555558</v>
      </c>
      <c r="J187" s="31" t="s">
        <v>80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131"/>
      <c r="R187" s="131"/>
      <c r="S187" s="29">
        <v>22200</v>
      </c>
      <c r="T187" s="170"/>
      <c r="U187" s="31"/>
      <c r="V187" s="31"/>
      <c r="W187" s="31"/>
      <c r="X187" s="31"/>
      <c r="Y187" s="31"/>
      <c r="Z187" s="31"/>
      <c r="AA187" s="31"/>
      <c r="AB187" s="38"/>
      <c r="AC187" s="31"/>
      <c r="AD187" s="31"/>
      <c r="AE187" s="31"/>
      <c r="AF187" s="31"/>
      <c r="AG187" s="23"/>
      <c r="AH187" s="23"/>
      <c r="AI187" s="23"/>
      <c r="AJ187" s="23"/>
      <c r="AK187" s="23"/>
      <c r="AL187" s="29"/>
      <c r="AM187" s="31"/>
      <c r="AN187" s="166"/>
      <c r="AO187" s="166"/>
      <c r="AP187" s="166"/>
      <c r="AQ187" s="166"/>
      <c r="AR187" s="166"/>
      <c r="AS187" s="166"/>
      <c r="AT187" s="166"/>
      <c r="AU187" s="260"/>
      <c r="AV187" s="166"/>
      <c r="AW187" s="166"/>
      <c r="AX187" s="166"/>
      <c r="AY187" s="166"/>
      <c r="BE187" s="119"/>
      <c r="BF187" s="670"/>
    </row>
    <row r="188" spans="1:58" ht="54" customHeight="1" x14ac:dyDescent="1.3">
      <c r="A188" s="31" t="s">
        <v>39785</v>
      </c>
      <c r="B188" s="31" t="s">
        <v>13235</v>
      </c>
      <c r="C188" s="31" t="s">
        <v>13236</v>
      </c>
      <c r="D188" s="31" t="s">
        <v>13237</v>
      </c>
      <c r="E188" s="31" t="s">
        <v>101</v>
      </c>
      <c r="F188" s="31" t="s">
        <v>123</v>
      </c>
      <c r="G188" s="31" t="s">
        <v>16223</v>
      </c>
      <c r="H188" s="31" t="s">
        <v>39091</v>
      </c>
      <c r="I188" s="38">
        <v>0.54166666666666663</v>
      </c>
      <c r="J188" s="31" t="s">
        <v>80</v>
      </c>
      <c r="K188" s="31" t="s">
        <v>105</v>
      </c>
      <c r="L188" s="31" t="s">
        <v>106</v>
      </c>
      <c r="M188" s="31" t="s">
        <v>107</v>
      </c>
      <c r="N188" s="23"/>
      <c r="O188" s="23"/>
      <c r="P188" s="23"/>
      <c r="Q188" s="131"/>
      <c r="R188" s="131"/>
      <c r="S188" s="29">
        <v>22200</v>
      </c>
      <c r="T188" s="170"/>
      <c r="U188" s="31"/>
      <c r="V188" s="31"/>
      <c r="W188" s="31"/>
      <c r="X188" s="31"/>
      <c r="Y188" s="31"/>
      <c r="Z188" s="31"/>
      <c r="AA188" s="31"/>
      <c r="AB188" s="38"/>
      <c r="AC188" s="31"/>
      <c r="AD188" s="31"/>
      <c r="AE188" s="31"/>
      <c r="AF188" s="31"/>
      <c r="AG188" s="23"/>
      <c r="AH188" s="23"/>
      <c r="AI188" s="23"/>
      <c r="AJ188" s="23"/>
      <c r="AK188" s="23"/>
      <c r="AL188" s="29"/>
      <c r="AM188" s="31"/>
      <c r="AN188" s="166"/>
      <c r="AO188" s="166"/>
      <c r="AP188" s="166"/>
      <c r="AQ188" s="166"/>
      <c r="AR188" s="166"/>
      <c r="AS188" s="166"/>
      <c r="AT188" s="166"/>
      <c r="AU188" s="260"/>
      <c r="AV188" s="166"/>
      <c r="AW188" s="166"/>
      <c r="AX188" s="166"/>
      <c r="AY188" s="166"/>
      <c r="BE188" s="119"/>
      <c r="BF188" s="670"/>
    </row>
    <row r="189" spans="1:58" ht="54" customHeight="1" x14ac:dyDescent="1.3">
      <c r="A189" s="685" t="s">
        <v>40267</v>
      </c>
      <c r="B189" s="686"/>
      <c r="C189" s="686"/>
      <c r="D189" s="686"/>
      <c r="E189" s="686"/>
      <c r="F189" s="686"/>
      <c r="G189" s="686"/>
      <c r="H189" s="686"/>
      <c r="I189" s="686"/>
      <c r="J189" s="686"/>
      <c r="K189" s="686"/>
      <c r="L189" s="686"/>
      <c r="M189" s="687"/>
      <c r="N189" s="23"/>
      <c r="O189" s="23"/>
      <c r="P189" s="23"/>
      <c r="Q189" s="131"/>
      <c r="R189" s="131">
        <v>1000</v>
      </c>
      <c r="S189" s="29"/>
      <c r="T189" s="170"/>
      <c r="U189" s="166"/>
      <c r="V189" s="166"/>
      <c r="W189" s="166"/>
      <c r="X189" s="166"/>
      <c r="Y189" s="166"/>
      <c r="Z189" s="166"/>
      <c r="AA189" s="166"/>
      <c r="AB189" s="260"/>
      <c r="AC189" s="166"/>
      <c r="AD189" s="166"/>
      <c r="AE189" s="166"/>
      <c r="AF189" s="166"/>
      <c r="AL189" s="119"/>
      <c r="AM189" s="670"/>
    </row>
    <row r="190" spans="1:58" ht="54" customHeight="1" x14ac:dyDescent="1.3">
      <c r="A190" s="685" t="s">
        <v>40267</v>
      </c>
      <c r="B190" s="686"/>
      <c r="C190" s="686"/>
      <c r="D190" s="686"/>
      <c r="E190" s="686"/>
      <c r="F190" s="686"/>
      <c r="G190" s="686"/>
      <c r="H190" s="686"/>
      <c r="I190" s="686"/>
      <c r="J190" s="686"/>
      <c r="K190" s="686"/>
      <c r="L190" s="686"/>
      <c r="M190" s="687"/>
      <c r="N190" s="23"/>
      <c r="O190" s="23"/>
      <c r="P190" s="23"/>
      <c r="Q190" s="131"/>
      <c r="R190" s="131"/>
      <c r="S190" s="29"/>
      <c r="T190" s="170">
        <v>300000</v>
      </c>
      <c r="U190" s="166"/>
      <c r="V190" s="166"/>
      <c r="W190" s="166"/>
      <c r="X190" s="166"/>
      <c r="Y190" s="166"/>
      <c r="Z190" s="166"/>
      <c r="AA190" s="166"/>
      <c r="AB190" s="260"/>
      <c r="AC190" s="166"/>
      <c r="AD190" s="166"/>
      <c r="AE190" s="166"/>
      <c r="AF190" s="166"/>
      <c r="AL190" s="119"/>
      <c r="AM190" s="670"/>
    </row>
    <row r="191" spans="1:58" ht="54" customHeight="1" x14ac:dyDescent="1.3">
      <c r="A191" s="688" t="s">
        <v>40504</v>
      </c>
      <c r="B191" s="689"/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90"/>
      <c r="N191" s="23"/>
      <c r="O191" s="23"/>
      <c r="P191" s="23"/>
      <c r="Q191" s="131"/>
      <c r="R191" s="23"/>
      <c r="S191" s="29"/>
      <c r="T191" s="31"/>
      <c r="U191" s="31"/>
      <c r="V191" s="31"/>
      <c r="W191" s="31"/>
      <c r="X191" s="31"/>
      <c r="Y191" s="31"/>
      <c r="Z191" s="31"/>
      <c r="AA191" s="31"/>
      <c r="AB191" s="38"/>
      <c r="AC191" s="31"/>
      <c r="AD191" s="31"/>
      <c r="AE191" s="31"/>
      <c r="AF191" s="31"/>
      <c r="AG191" s="23"/>
      <c r="AH191" s="23"/>
      <c r="AI191" s="23"/>
      <c r="AJ191" s="23"/>
      <c r="AK191" s="131"/>
      <c r="AL191" s="29"/>
      <c r="AM191" s="170"/>
      <c r="AN191" s="166"/>
      <c r="AO191" s="166"/>
      <c r="AP191" s="166"/>
      <c r="AQ191" s="166"/>
      <c r="AR191" s="166"/>
      <c r="AS191" s="166"/>
      <c r="AT191" s="166"/>
      <c r="AU191" s="260"/>
      <c r="AV191" s="166"/>
      <c r="AW191" s="166"/>
      <c r="AX191" s="166"/>
      <c r="AY191" s="166"/>
      <c r="BE191" s="119"/>
      <c r="BF191" s="670"/>
    </row>
    <row r="192" spans="1:58" ht="54" customHeight="1" x14ac:dyDescent="1.3">
      <c r="A192" s="31" t="s">
        <v>40428</v>
      </c>
      <c r="B192" s="31" t="s">
        <v>7773</v>
      </c>
      <c r="C192" s="31" t="s">
        <v>40429</v>
      </c>
      <c r="D192" s="31" t="s">
        <v>40430</v>
      </c>
      <c r="E192" s="31" t="s">
        <v>687</v>
      </c>
      <c r="F192" s="31" t="s">
        <v>123</v>
      </c>
      <c r="G192" s="31" t="s">
        <v>16248</v>
      </c>
      <c r="H192" s="31" t="s">
        <v>33148</v>
      </c>
      <c r="I192" s="38">
        <v>0.25</v>
      </c>
      <c r="J192" s="31" t="s">
        <v>80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131"/>
      <c r="R192" s="23"/>
      <c r="S192" s="29">
        <v>44700</v>
      </c>
      <c r="T192" s="31"/>
      <c r="U192" s="31"/>
      <c r="V192" s="31"/>
      <c r="W192" s="31"/>
      <c r="X192" s="31"/>
      <c r="Y192" s="31"/>
      <c r="Z192" s="31"/>
      <c r="AA192" s="31"/>
      <c r="AB192" s="38"/>
      <c r="AC192" s="31"/>
      <c r="AD192" s="31"/>
      <c r="AE192" s="31"/>
      <c r="AF192" s="31"/>
      <c r="AG192" s="23"/>
      <c r="AH192" s="23"/>
      <c r="AI192" s="23"/>
      <c r="AJ192" s="23"/>
      <c r="AK192" s="131"/>
      <c r="AL192" s="29"/>
      <c r="AM192" s="170"/>
      <c r="AN192" s="166"/>
      <c r="AO192" s="166"/>
      <c r="AP192" s="166"/>
      <c r="AQ192" s="166"/>
      <c r="AR192" s="166"/>
      <c r="AS192" s="166"/>
      <c r="AT192" s="166"/>
      <c r="AU192" s="260"/>
      <c r="AV192" s="166"/>
      <c r="AW192" s="166"/>
      <c r="AX192" s="166"/>
      <c r="AY192" s="166"/>
      <c r="BE192" s="119"/>
      <c r="BF192" s="670"/>
    </row>
    <row r="193" spans="1:58" ht="54" customHeight="1" x14ac:dyDescent="1.3">
      <c r="A193" s="31" t="s">
        <v>40431</v>
      </c>
      <c r="B193" s="31" t="s">
        <v>26427</v>
      </c>
      <c r="C193" s="31" t="s">
        <v>40432</v>
      </c>
      <c r="D193" s="31" t="s">
        <v>40433</v>
      </c>
      <c r="E193" s="31" t="s">
        <v>101</v>
      </c>
      <c r="F193" s="31" t="s">
        <v>102</v>
      </c>
      <c r="G193" s="31" t="s">
        <v>16267</v>
      </c>
      <c r="H193" s="31" t="s">
        <v>37612</v>
      </c>
      <c r="I193" s="38">
        <v>0.27083333333333331</v>
      </c>
      <c r="J193" s="31" t="s">
        <v>80</v>
      </c>
      <c r="K193" s="31" t="s">
        <v>105</v>
      </c>
      <c r="L193" s="31" t="s">
        <v>125</v>
      </c>
      <c r="M193" s="31" t="s">
        <v>491</v>
      </c>
      <c r="N193" s="23"/>
      <c r="O193" s="23"/>
      <c r="P193" s="23"/>
      <c r="Q193" s="131"/>
      <c r="R193" s="23"/>
      <c r="S193" s="29">
        <v>27200</v>
      </c>
      <c r="T193" s="31"/>
      <c r="U193" s="31"/>
      <c r="V193" s="31"/>
      <c r="W193" s="31"/>
      <c r="X193" s="31"/>
      <c r="Y193" s="31"/>
      <c r="Z193" s="31"/>
      <c r="AA193" s="31"/>
      <c r="AB193" s="38"/>
      <c r="AC193" s="31"/>
      <c r="AD193" s="31"/>
      <c r="AE193" s="31"/>
      <c r="AF193" s="31"/>
      <c r="AG193" s="23"/>
      <c r="AH193" s="23"/>
      <c r="AI193" s="23"/>
      <c r="AJ193" s="23"/>
      <c r="AK193" s="131"/>
      <c r="AL193" s="29"/>
      <c r="AM193" s="170"/>
      <c r="AN193" s="166"/>
      <c r="AO193" s="166"/>
      <c r="AP193" s="166"/>
      <c r="AQ193" s="166"/>
      <c r="AR193" s="166"/>
      <c r="AS193" s="166"/>
      <c r="AT193" s="166"/>
      <c r="AU193" s="260"/>
      <c r="AV193" s="166"/>
      <c r="AW193" s="166"/>
      <c r="AX193" s="166"/>
      <c r="AY193" s="166"/>
      <c r="BE193" s="119"/>
      <c r="BF193" s="670"/>
    </row>
    <row r="194" spans="1:58" ht="54" customHeight="1" x14ac:dyDescent="1.3">
      <c r="A194" s="31" t="s">
        <v>40434</v>
      </c>
      <c r="B194" s="31" t="s">
        <v>40435</v>
      </c>
      <c r="C194" s="31" t="s">
        <v>40436</v>
      </c>
      <c r="D194" s="31" t="s">
        <v>40437</v>
      </c>
      <c r="E194" s="31" t="s">
        <v>101</v>
      </c>
      <c r="F194" s="31" t="s">
        <v>102</v>
      </c>
      <c r="G194" s="31" t="s">
        <v>16267</v>
      </c>
      <c r="H194" s="31" t="s">
        <v>37612</v>
      </c>
      <c r="I194" s="38">
        <v>0.27083333333333331</v>
      </c>
      <c r="J194" s="31" t="s">
        <v>80</v>
      </c>
      <c r="K194" s="31" t="s">
        <v>105</v>
      </c>
      <c r="L194" s="31" t="s">
        <v>533</v>
      </c>
      <c r="M194" s="31" t="s">
        <v>491</v>
      </c>
      <c r="N194" s="23"/>
      <c r="O194" s="23"/>
      <c r="P194" s="23"/>
      <c r="Q194" s="131"/>
      <c r="R194" s="23"/>
      <c r="S194" s="29">
        <v>26700</v>
      </c>
      <c r="T194" s="31"/>
      <c r="U194" s="31"/>
      <c r="V194" s="31"/>
      <c r="W194" s="31"/>
      <c r="X194" s="31"/>
      <c r="Y194" s="31"/>
      <c r="Z194" s="31"/>
      <c r="AA194" s="31"/>
      <c r="AB194" s="38"/>
      <c r="AC194" s="31"/>
      <c r="AD194" s="31"/>
      <c r="AE194" s="31"/>
      <c r="AF194" s="31"/>
      <c r="AG194" s="23"/>
      <c r="AH194" s="23"/>
      <c r="AI194" s="23"/>
      <c r="AJ194" s="23"/>
      <c r="AK194" s="131"/>
      <c r="AL194" s="29"/>
      <c r="AM194" s="170"/>
      <c r="AN194" s="166"/>
      <c r="AO194" s="166"/>
      <c r="AP194" s="166"/>
      <c r="AQ194" s="166"/>
      <c r="AR194" s="166"/>
      <c r="AS194" s="166"/>
      <c r="AT194" s="166"/>
      <c r="AU194" s="260"/>
      <c r="AV194" s="166"/>
      <c r="AW194" s="166"/>
      <c r="AX194" s="166"/>
      <c r="AY194" s="166"/>
      <c r="BE194" s="119"/>
      <c r="BF194" s="670"/>
    </row>
    <row r="195" spans="1:58" ht="54" customHeight="1" x14ac:dyDescent="1.3">
      <c r="A195" s="31" t="s">
        <v>40438</v>
      </c>
      <c r="B195" s="31" t="s">
        <v>991</v>
      </c>
      <c r="C195" s="31" t="s">
        <v>40439</v>
      </c>
      <c r="D195" s="31" t="s">
        <v>40440</v>
      </c>
      <c r="E195" s="31" t="s">
        <v>101</v>
      </c>
      <c r="F195" s="31" t="s">
        <v>102</v>
      </c>
      <c r="G195" s="31" t="s">
        <v>16267</v>
      </c>
      <c r="H195" s="31" t="s">
        <v>37612</v>
      </c>
      <c r="I195" s="38">
        <v>0.27083333333333331</v>
      </c>
      <c r="J195" s="31" t="s">
        <v>80</v>
      </c>
      <c r="K195" s="31" t="s">
        <v>105</v>
      </c>
      <c r="L195" s="31" t="s">
        <v>106</v>
      </c>
      <c r="M195" s="31" t="s">
        <v>491</v>
      </c>
      <c r="N195" s="23"/>
      <c r="O195" s="23"/>
      <c r="P195" s="23"/>
      <c r="Q195" s="131"/>
      <c r="R195" s="23"/>
      <c r="S195" s="29">
        <v>27200</v>
      </c>
      <c r="T195" s="31"/>
      <c r="U195" s="31"/>
      <c r="V195" s="31"/>
      <c r="W195" s="31"/>
      <c r="X195" s="31"/>
      <c r="Y195" s="31"/>
      <c r="Z195" s="31"/>
      <c r="AA195" s="31"/>
      <c r="AB195" s="38"/>
      <c r="AC195" s="31"/>
      <c r="AD195" s="31"/>
      <c r="AE195" s="31"/>
      <c r="AF195" s="31"/>
      <c r="AG195" s="23"/>
      <c r="AH195" s="23"/>
      <c r="AI195" s="23"/>
      <c r="AJ195" s="23"/>
      <c r="AK195" s="131"/>
      <c r="AL195" s="29"/>
      <c r="AM195" s="170"/>
      <c r="AN195" s="166"/>
      <c r="AO195" s="166"/>
      <c r="AP195" s="166"/>
      <c r="AQ195" s="166"/>
      <c r="AR195" s="166"/>
      <c r="AS195" s="166"/>
      <c r="AT195" s="166"/>
      <c r="AU195" s="260"/>
      <c r="AV195" s="166"/>
      <c r="AW195" s="166"/>
      <c r="AX195" s="166"/>
      <c r="AY195" s="166"/>
      <c r="BE195" s="119"/>
      <c r="BF195" s="670"/>
    </row>
    <row r="196" spans="1:58" ht="54" customHeight="1" x14ac:dyDescent="1.3">
      <c r="A196" s="685" t="s">
        <v>40269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7"/>
      <c r="N196" s="23"/>
      <c r="O196" s="23"/>
      <c r="P196" s="23"/>
      <c r="Q196" s="131"/>
      <c r="R196" s="131"/>
      <c r="S196" s="29"/>
      <c r="T196" s="170">
        <v>50000</v>
      </c>
    </row>
    <row r="197" spans="1:58" ht="54" customHeight="1" x14ac:dyDescent="1.3">
      <c r="A197" s="688" t="s">
        <v>40509</v>
      </c>
      <c r="B197" s="689"/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90"/>
      <c r="N197" s="23"/>
      <c r="O197" s="23"/>
      <c r="P197" s="23"/>
      <c r="Q197" s="131">
        <v>375</v>
      </c>
      <c r="R197" s="131"/>
      <c r="S197" s="29"/>
      <c r="T197" s="170"/>
      <c r="U197" s="166"/>
      <c r="V197" s="166"/>
      <c r="W197" s="166"/>
      <c r="X197" s="166"/>
      <c r="Y197" s="166"/>
      <c r="Z197" s="166"/>
      <c r="AA197" s="166"/>
      <c r="AB197" s="260"/>
      <c r="AC197" s="166"/>
      <c r="AD197" s="166"/>
      <c r="AE197" s="166"/>
      <c r="AF197" s="166"/>
      <c r="AL197" s="119"/>
      <c r="AM197" s="670"/>
    </row>
    <row r="198" spans="1:58" ht="54" customHeight="1" x14ac:dyDescent="1.3">
      <c r="A198" s="691" t="s">
        <v>40963</v>
      </c>
      <c r="B198" s="691"/>
      <c r="C198" s="691"/>
      <c r="D198" s="691"/>
      <c r="E198" s="691"/>
      <c r="F198" s="691"/>
      <c r="G198" s="691"/>
      <c r="H198" s="691"/>
      <c r="I198" s="691"/>
      <c r="J198" s="691"/>
      <c r="K198" s="691"/>
      <c r="L198" s="691"/>
      <c r="M198" s="692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8"/>
      <c r="AC198" s="31"/>
      <c r="AD198" s="31"/>
      <c r="AE198" s="31"/>
      <c r="AF198" s="31"/>
      <c r="AG198" s="23"/>
      <c r="AH198" s="23"/>
      <c r="AI198" s="23"/>
      <c r="AJ198" s="131"/>
      <c r="AK198" s="131"/>
      <c r="AL198" s="29"/>
      <c r="AM198" s="170"/>
      <c r="AN198" s="166"/>
      <c r="AO198" s="166"/>
      <c r="AP198" s="166"/>
      <c r="AQ198" s="166"/>
      <c r="AR198" s="166"/>
      <c r="AS198" s="166"/>
      <c r="AT198" s="166"/>
      <c r="AU198" s="260"/>
      <c r="AV198" s="166"/>
      <c r="AW198" s="166"/>
      <c r="AX198" s="166"/>
      <c r="AY198" s="166"/>
      <c r="BE198" s="119"/>
      <c r="BF198" s="670"/>
    </row>
    <row r="199" spans="1:58" ht="54" customHeight="1" x14ac:dyDescent="1.3">
      <c r="A199" s="31" t="s">
        <v>19633</v>
      </c>
      <c r="B199" s="31" t="s">
        <v>19634</v>
      </c>
      <c r="C199" s="31" t="s">
        <v>19635</v>
      </c>
      <c r="D199" s="31" t="s">
        <v>19636</v>
      </c>
      <c r="E199" s="31" t="s">
        <v>101</v>
      </c>
      <c r="F199" s="31" t="s">
        <v>102</v>
      </c>
      <c r="G199" s="31" t="s">
        <v>16267</v>
      </c>
      <c r="H199" s="31" t="s">
        <v>29943</v>
      </c>
      <c r="I199" s="38">
        <v>0.125</v>
      </c>
      <c r="J199" s="31" t="s">
        <v>80</v>
      </c>
      <c r="K199" s="31" t="s">
        <v>105</v>
      </c>
      <c r="L199" s="31" t="s">
        <v>125</v>
      </c>
      <c r="M199" s="31" t="s">
        <v>107</v>
      </c>
      <c r="N199" s="23"/>
      <c r="O199" s="23"/>
      <c r="P199" s="23"/>
      <c r="Q199" s="23"/>
      <c r="R199" s="23"/>
      <c r="S199" s="29">
        <v>25200</v>
      </c>
      <c r="T199" s="31"/>
      <c r="U199" s="31"/>
      <c r="V199" s="31"/>
      <c r="W199" s="31"/>
      <c r="X199" s="31"/>
      <c r="Y199" s="31"/>
      <c r="Z199" s="31"/>
      <c r="AA199" s="31"/>
      <c r="AB199" s="38"/>
      <c r="AC199" s="31"/>
      <c r="AD199" s="31"/>
      <c r="AE199" s="31"/>
      <c r="AF199" s="31"/>
      <c r="AG199" s="23"/>
      <c r="AH199" s="23"/>
      <c r="AI199" s="23"/>
      <c r="AJ199" s="131"/>
      <c r="AK199" s="131"/>
      <c r="AL199" s="29"/>
      <c r="AM199" s="170"/>
      <c r="AN199" s="166"/>
      <c r="AO199" s="166"/>
      <c r="AP199" s="166"/>
      <c r="AQ199" s="166"/>
      <c r="AR199" s="166"/>
      <c r="AS199" s="166"/>
      <c r="AT199" s="166"/>
      <c r="AU199" s="260"/>
      <c r="AV199" s="166"/>
      <c r="AW199" s="166"/>
      <c r="AX199" s="166"/>
      <c r="AY199" s="166"/>
      <c r="BE199" s="119"/>
      <c r="BF199" s="670"/>
    </row>
    <row r="200" spans="1:58" ht="54" customHeight="1" x14ac:dyDescent="1.3">
      <c r="A200" s="31" t="s">
        <v>40635</v>
      </c>
      <c r="B200" s="31" t="s">
        <v>40636</v>
      </c>
      <c r="C200" s="31" t="s">
        <v>40637</v>
      </c>
      <c r="D200" s="31" t="s">
        <v>40638</v>
      </c>
      <c r="E200" s="31" t="s">
        <v>101</v>
      </c>
      <c r="F200" s="31" t="s">
        <v>102</v>
      </c>
      <c r="G200" s="31" t="s">
        <v>16267</v>
      </c>
      <c r="H200" s="31" t="s">
        <v>37612</v>
      </c>
      <c r="I200" s="38">
        <v>0.125</v>
      </c>
      <c r="J200" s="31" t="s">
        <v>80</v>
      </c>
      <c r="K200" s="31" t="s">
        <v>105</v>
      </c>
      <c r="L200" s="31" t="s">
        <v>106</v>
      </c>
      <c r="M200" s="31" t="s">
        <v>491</v>
      </c>
      <c r="N200" s="23"/>
      <c r="O200" s="23"/>
      <c r="P200" s="23"/>
      <c r="Q200" s="23"/>
      <c r="R200" s="23"/>
      <c r="S200" s="29">
        <v>27200</v>
      </c>
      <c r="T200" s="31"/>
      <c r="U200" s="31"/>
      <c r="V200" s="31"/>
      <c r="W200" s="31"/>
      <c r="X200" s="31"/>
      <c r="Y200" s="31"/>
      <c r="Z200" s="31"/>
      <c r="AA200" s="31"/>
      <c r="AB200" s="38"/>
      <c r="AC200" s="31"/>
      <c r="AD200" s="31"/>
      <c r="AE200" s="31"/>
      <c r="AF200" s="31"/>
      <c r="AG200" s="23"/>
      <c r="AH200" s="23"/>
      <c r="AI200" s="23"/>
      <c r="AJ200" s="131"/>
      <c r="AK200" s="131"/>
      <c r="AL200" s="29"/>
      <c r="AM200" s="170"/>
      <c r="AN200" s="166"/>
      <c r="AO200" s="166"/>
      <c r="AP200" s="166"/>
      <c r="AQ200" s="166"/>
      <c r="AR200" s="166"/>
      <c r="AS200" s="166"/>
      <c r="AT200" s="166"/>
      <c r="AU200" s="260"/>
      <c r="AV200" s="166"/>
      <c r="AW200" s="166"/>
      <c r="AX200" s="166"/>
      <c r="AY200" s="166"/>
      <c r="BE200" s="119"/>
      <c r="BF200" s="670"/>
    </row>
    <row r="201" spans="1:58" ht="54" customHeight="1" x14ac:dyDescent="1.3">
      <c r="A201" s="31" t="s">
        <v>40639</v>
      </c>
      <c r="B201" s="31" t="s">
        <v>40640</v>
      </c>
      <c r="C201" s="31" t="s">
        <v>40641</v>
      </c>
      <c r="D201" s="31" t="s">
        <v>40642</v>
      </c>
      <c r="E201" s="31" t="s">
        <v>101</v>
      </c>
      <c r="F201" s="31" t="s">
        <v>102</v>
      </c>
      <c r="G201" s="31" t="s">
        <v>16267</v>
      </c>
      <c r="H201" s="31" t="s">
        <v>37612</v>
      </c>
      <c r="I201" s="38">
        <v>0.125</v>
      </c>
      <c r="J201" s="31" t="s">
        <v>80</v>
      </c>
      <c r="K201" s="31" t="s">
        <v>105</v>
      </c>
      <c r="L201" s="31" t="s">
        <v>106</v>
      </c>
      <c r="M201" s="31" t="s">
        <v>491</v>
      </c>
      <c r="N201" s="23"/>
      <c r="O201" s="23"/>
      <c r="P201" s="23"/>
      <c r="Q201" s="23"/>
      <c r="R201" s="23"/>
      <c r="S201" s="29">
        <v>27200</v>
      </c>
      <c r="T201" s="31"/>
      <c r="U201" s="31"/>
      <c r="V201" s="31"/>
      <c r="W201" s="31"/>
      <c r="X201" s="31"/>
      <c r="Y201" s="31"/>
      <c r="Z201" s="31"/>
      <c r="AA201" s="31"/>
      <c r="AB201" s="38"/>
      <c r="AC201" s="31"/>
      <c r="AD201" s="31"/>
      <c r="AE201" s="31"/>
      <c r="AF201" s="31"/>
      <c r="AG201" s="23"/>
      <c r="AH201" s="23"/>
      <c r="AI201" s="23"/>
      <c r="AJ201" s="131"/>
      <c r="AK201" s="131"/>
      <c r="AL201" s="29"/>
      <c r="AM201" s="170"/>
      <c r="AN201" s="166"/>
      <c r="AO201" s="166"/>
      <c r="AP201" s="166"/>
      <c r="AQ201" s="166"/>
      <c r="AR201" s="166"/>
      <c r="AS201" s="166"/>
      <c r="AT201" s="166"/>
      <c r="AU201" s="260"/>
      <c r="AV201" s="166"/>
      <c r="AW201" s="166"/>
      <c r="AX201" s="166"/>
      <c r="AY201" s="166"/>
      <c r="BE201" s="119"/>
      <c r="BF201" s="670"/>
    </row>
    <row r="202" spans="1:58" ht="54" customHeight="1" x14ac:dyDescent="1.3">
      <c r="A202" s="31" t="s">
        <v>40643</v>
      </c>
      <c r="B202" s="31" t="s">
        <v>3278</v>
      </c>
      <c r="C202" s="31" t="s">
        <v>40644</v>
      </c>
      <c r="D202" s="31" t="s">
        <v>40645</v>
      </c>
      <c r="E202" s="31" t="s">
        <v>101</v>
      </c>
      <c r="F202" s="31" t="s">
        <v>102</v>
      </c>
      <c r="G202" s="31" t="s">
        <v>16267</v>
      </c>
      <c r="H202" s="31" t="s">
        <v>37612</v>
      </c>
      <c r="I202" s="38">
        <v>0.125</v>
      </c>
      <c r="J202" s="31" t="s">
        <v>80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3"/>
      <c r="R202" s="23"/>
      <c r="S202" s="29">
        <v>27200</v>
      </c>
      <c r="T202" s="31"/>
      <c r="U202" s="31"/>
      <c r="V202" s="31"/>
      <c r="W202" s="31"/>
      <c r="X202" s="31"/>
      <c r="Y202" s="31"/>
      <c r="Z202" s="31"/>
      <c r="AA202" s="31"/>
      <c r="AB202" s="38"/>
      <c r="AC202" s="31"/>
      <c r="AD202" s="31"/>
      <c r="AE202" s="31"/>
      <c r="AF202" s="31"/>
      <c r="AG202" s="23"/>
      <c r="AH202" s="23"/>
      <c r="AI202" s="23"/>
      <c r="AJ202" s="131"/>
      <c r="AK202" s="131"/>
      <c r="AL202" s="29"/>
      <c r="AM202" s="170"/>
      <c r="AN202" s="166"/>
      <c r="AO202" s="166"/>
      <c r="AP202" s="166"/>
      <c r="AQ202" s="166"/>
      <c r="AR202" s="166"/>
      <c r="AS202" s="166"/>
      <c r="AT202" s="166"/>
      <c r="AU202" s="260"/>
      <c r="AV202" s="166"/>
      <c r="AW202" s="166"/>
      <c r="AX202" s="166"/>
      <c r="AY202" s="166"/>
      <c r="BE202" s="119"/>
      <c r="BF202" s="670"/>
    </row>
    <row r="203" spans="1:58" ht="54" customHeight="1" x14ac:dyDescent="1.3">
      <c r="A203" s="688" t="s">
        <v>41448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7"/>
      <c r="N203" s="23"/>
      <c r="O203" s="23"/>
      <c r="P203" s="23"/>
      <c r="Q203" s="23"/>
      <c r="R203" s="23"/>
      <c r="S203" s="29"/>
      <c r="T203" s="31"/>
      <c r="U203" s="31"/>
      <c r="V203" s="31"/>
      <c r="W203" s="31"/>
      <c r="X203" s="31"/>
      <c r="Y203" s="31"/>
      <c r="Z203" s="31"/>
      <c r="AA203" s="31"/>
      <c r="AB203" s="38"/>
      <c r="AC203" s="31"/>
      <c r="AD203" s="31"/>
      <c r="AE203" s="31"/>
      <c r="AF203" s="31"/>
      <c r="AG203" s="23"/>
      <c r="AH203" s="23"/>
      <c r="AI203" s="23"/>
      <c r="AJ203" s="131"/>
      <c r="AK203" s="131"/>
      <c r="AL203" s="29"/>
      <c r="AM203" s="170"/>
      <c r="AN203" s="166"/>
      <c r="AO203" s="166"/>
      <c r="AP203" s="166"/>
      <c r="AQ203" s="166"/>
      <c r="AR203" s="166"/>
      <c r="AS203" s="166"/>
      <c r="AT203" s="166"/>
      <c r="AU203" s="260"/>
      <c r="AV203" s="166"/>
      <c r="AW203" s="166"/>
      <c r="AX203" s="166"/>
      <c r="AY203" s="166"/>
      <c r="BE203" s="119"/>
      <c r="BF203" s="670"/>
    </row>
    <row r="204" spans="1:58" ht="54" customHeight="1" x14ac:dyDescent="1.3">
      <c r="A204" s="675" t="s">
        <v>41198</v>
      </c>
      <c r="B204" s="675" t="s">
        <v>651</v>
      </c>
      <c r="C204" s="675" t="s">
        <v>41199</v>
      </c>
      <c r="D204" s="675" t="s">
        <v>41200</v>
      </c>
      <c r="E204" s="675" t="s">
        <v>101</v>
      </c>
      <c r="F204" s="675" t="s">
        <v>123</v>
      </c>
      <c r="G204" s="675" t="s">
        <v>16223</v>
      </c>
      <c r="H204" s="675" t="s">
        <v>29859</v>
      </c>
      <c r="I204" s="676">
        <v>0.32291666666666669</v>
      </c>
      <c r="J204" s="675" t="s">
        <v>80</v>
      </c>
      <c r="K204" s="675" t="s">
        <v>105</v>
      </c>
      <c r="L204" s="675" t="s">
        <v>106</v>
      </c>
      <c r="M204" s="675" t="s">
        <v>107</v>
      </c>
      <c r="N204" s="23"/>
      <c r="O204" s="23"/>
      <c r="P204" s="23"/>
      <c r="Q204" s="23"/>
      <c r="R204" s="23"/>
      <c r="S204" s="29">
        <v>25200</v>
      </c>
      <c r="T204" s="31"/>
      <c r="U204" s="31"/>
      <c r="V204" s="31"/>
      <c r="W204" s="31"/>
      <c r="X204" s="31"/>
      <c r="Y204" s="31"/>
      <c r="Z204" s="31"/>
      <c r="AA204" s="31"/>
      <c r="AB204" s="38"/>
      <c r="AC204" s="31"/>
      <c r="AD204" s="31"/>
      <c r="AE204" s="31"/>
      <c r="AF204" s="31"/>
      <c r="AG204" s="23"/>
      <c r="AH204" s="23"/>
      <c r="AI204" s="23"/>
      <c r="AJ204" s="131"/>
      <c r="AK204" s="131"/>
      <c r="AL204" s="29"/>
      <c r="AM204" s="170"/>
      <c r="AN204" s="166"/>
      <c r="AO204" s="166"/>
      <c r="AP204" s="166"/>
      <c r="AQ204" s="166"/>
      <c r="AR204" s="166"/>
      <c r="AS204" s="166"/>
      <c r="AT204" s="166"/>
      <c r="AU204" s="260"/>
      <c r="AV204" s="166"/>
      <c r="AW204" s="166"/>
      <c r="AX204" s="166"/>
      <c r="AY204" s="166"/>
      <c r="BE204" s="119"/>
      <c r="BF204" s="670"/>
    </row>
    <row r="205" spans="1:58" ht="54" customHeight="1" x14ac:dyDescent="1.3">
      <c r="A205" s="675" t="s">
        <v>41201</v>
      </c>
      <c r="B205" s="675" t="s">
        <v>41202</v>
      </c>
      <c r="C205" s="675" t="s">
        <v>41203</v>
      </c>
      <c r="D205" s="675" t="s">
        <v>41204</v>
      </c>
      <c r="E205" s="675" t="s">
        <v>101</v>
      </c>
      <c r="F205" s="675" t="s">
        <v>123</v>
      </c>
      <c r="G205" s="675" t="s">
        <v>16223</v>
      </c>
      <c r="H205" s="675" t="s">
        <v>29859</v>
      </c>
      <c r="I205" s="676">
        <v>0.32291666666666669</v>
      </c>
      <c r="J205" s="675" t="s">
        <v>80</v>
      </c>
      <c r="K205" s="675" t="s">
        <v>105</v>
      </c>
      <c r="L205" s="675" t="s">
        <v>106</v>
      </c>
      <c r="M205" s="675" t="s">
        <v>107</v>
      </c>
      <c r="N205" s="23"/>
      <c r="O205" s="23"/>
      <c r="P205" s="23"/>
      <c r="Q205" s="23"/>
      <c r="R205" s="23"/>
      <c r="S205" s="29">
        <v>25200</v>
      </c>
      <c r="T205" s="31"/>
      <c r="U205" s="31"/>
      <c r="V205" s="31"/>
      <c r="W205" s="31"/>
      <c r="X205" s="31"/>
      <c r="Y205" s="31"/>
      <c r="Z205" s="31"/>
      <c r="AA205" s="31"/>
      <c r="AB205" s="38"/>
      <c r="AC205" s="31"/>
      <c r="AD205" s="31"/>
      <c r="AE205" s="31"/>
      <c r="AF205" s="31"/>
      <c r="AG205" s="23"/>
      <c r="AH205" s="23"/>
      <c r="AI205" s="23"/>
      <c r="AJ205" s="131"/>
      <c r="AK205" s="131"/>
      <c r="AL205" s="29"/>
      <c r="AM205" s="170"/>
      <c r="AN205" s="166"/>
      <c r="AO205" s="166"/>
      <c r="AP205" s="166"/>
      <c r="AQ205" s="166"/>
      <c r="AR205" s="166"/>
      <c r="AS205" s="166"/>
      <c r="AT205" s="166"/>
      <c r="AU205" s="260"/>
      <c r="AV205" s="166"/>
      <c r="AW205" s="166"/>
      <c r="AX205" s="166"/>
      <c r="AY205" s="166"/>
      <c r="BE205" s="119"/>
      <c r="BF205" s="670"/>
    </row>
    <row r="206" spans="1:58" ht="54" customHeight="1" x14ac:dyDescent="1.3">
      <c r="A206" s="675" t="s">
        <v>41205</v>
      </c>
      <c r="B206" s="675" t="s">
        <v>41206</v>
      </c>
      <c r="C206" s="675" t="s">
        <v>41207</v>
      </c>
      <c r="D206" s="675" t="s">
        <v>41208</v>
      </c>
      <c r="E206" s="675" t="s">
        <v>101</v>
      </c>
      <c r="F206" s="675" t="s">
        <v>123</v>
      </c>
      <c r="G206" s="675" t="s">
        <v>16223</v>
      </c>
      <c r="H206" s="675" t="s">
        <v>29859</v>
      </c>
      <c r="I206" s="676">
        <v>0.32291666666666669</v>
      </c>
      <c r="J206" s="675" t="s">
        <v>80</v>
      </c>
      <c r="K206" s="675" t="s">
        <v>105</v>
      </c>
      <c r="L206" s="675" t="s">
        <v>106</v>
      </c>
      <c r="M206" s="675" t="s">
        <v>107</v>
      </c>
      <c r="N206" s="23"/>
      <c r="O206" s="23"/>
      <c r="P206" s="23"/>
      <c r="Q206" s="23"/>
      <c r="R206" s="23"/>
      <c r="S206" s="29">
        <v>25200</v>
      </c>
      <c r="T206" s="31"/>
      <c r="U206" s="31"/>
      <c r="V206" s="31"/>
      <c r="W206" s="31"/>
      <c r="X206" s="31"/>
      <c r="Y206" s="31"/>
      <c r="Z206" s="31"/>
      <c r="AA206" s="31"/>
      <c r="AB206" s="38"/>
      <c r="AC206" s="31"/>
      <c r="AD206" s="31"/>
      <c r="AE206" s="31"/>
      <c r="AF206" s="31"/>
      <c r="AG206" s="23"/>
      <c r="AH206" s="23"/>
      <c r="AI206" s="23"/>
      <c r="AJ206" s="131"/>
      <c r="AK206" s="131"/>
      <c r="AL206" s="29"/>
      <c r="AM206" s="170"/>
      <c r="AN206" s="166"/>
      <c r="AO206" s="166"/>
      <c r="AP206" s="166"/>
      <c r="AQ206" s="166"/>
      <c r="AR206" s="166"/>
      <c r="AS206" s="166"/>
      <c r="AT206" s="166"/>
      <c r="AU206" s="260"/>
      <c r="AV206" s="166"/>
      <c r="AW206" s="166"/>
      <c r="AX206" s="166"/>
      <c r="AY206" s="166"/>
      <c r="BE206" s="119"/>
      <c r="BF206" s="670"/>
    </row>
    <row r="207" spans="1:58" ht="54" customHeight="1" x14ac:dyDescent="1.3">
      <c r="A207" s="688" t="s">
        <v>42243</v>
      </c>
      <c r="B207" s="689"/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90"/>
      <c r="N207" s="23"/>
      <c r="O207" s="23"/>
      <c r="P207" s="23"/>
      <c r="Q207" s="23"/>
      <c r="R207" s="23"/>
      <c r="S207" s="29"/>
      <c r="T207" s="31"/>
      <c r="U207" s="31"/>
      <c r="V207" s="31"/>
      <c r="W207" s="31"/>
      <c r="X207" s="31"/>
      <c r="Y207" s="31"/>
      <c r="Z207" s="31"/>
      <c r="AA207" s="31"/>
      <c r="AB207" s="38"/>
      <c r="AC207" s="31"/>
      <c r="AD207" s="31"/>
      <c r="AE207" s="31"/>
      <c r="AF207" s="31"/>
      <c r="AG207" s="23"/>
      <c r="AH207" s="23"/>
      <c r="AI207" s="23"/>
      <c r="AJ207" s="131"/>
      <c r="AK207" s="131"/>
      <c r="AL207" s="29"/>
      <c r="AM207" s="170"/>
      <c r="AN207" s="166"/>
      <c r="AO207" s="166"/>
      <c r="AP207" s="166"/>
      <c r="AQ207" s="166"/>
      <c r="AR207" s="166"/>
      <c r="AS207" s="166"/>
      <c r="AT207" s="166"/>
      <c r="AU207" s="260"/>
      <c r="AV207" s="166"/>
      <c r="AW207" s="166"/>
      <c r="AX207" s="166"/>
      <c r="AY207" s="166"/>
      <c r="BE207" s="119"/>
      <c r="BF207" s="670"/>
    </row>
    <row r="208" spans="1:58" ht="54" customHeight="1" x14ac:dyDescent="1.3">
      <c r="A208" s="31" t="s">
        <v>41795</v>
      </c>
      <c r="B208" s="31" t="s">
        <v>41796</v>
      </c>
      <c r="C208" s="31" t="s">
        <v>41797</v>
      </c>
      <c r="D208" s="31" t="s">
        <v>41798</v>
      </c>
      <c r="E208" s="31" t="s">
        <v>101</v>
      </c>
      <c r="F208" s="31" t="s">
        <v>102</v>
      </c>
      <c r="G208" s="31" t="s">
        <v>16267</v>
      </c>
      <c r="H208" s="31" t="s">
        <v>39091</v>
      </c>
      <c r="I208" s="38">
        <v>0.3263888888888889</v>
      </c>
      <c r="J208" s="31" t="s">
        <v>80</v>
      </c>
      <c r="K208" s="31" t="s">
        <v>105</v>
      </c>
      <c r="L208" s="31" t="s">
        <v>106</v>
      </c>
      <c r="M208" s="31" t="s">
        <v>107</v>
      </c>
      <c r="N208" s="23"/>
      <c r="O208" s="23"/>
      <c r="P208" s="23"/>
      <c r="Q208" s="23"/>
      <c r="R208" s="23"/>
      <c r="S208" s="29">
        <v>25200</v>
      </c>
      <c r="T208" s="31"/>
      <c r="U208" s="31"/>
      <c r="V208" s="31"/>
      <c r="W208" s="31"/>
      <c r="X208" s="31"/>
      <c r="Y208" s="31"/>
      <c r="Z208" s="31"/>
      <c r="AA208" s="31"/>
      <c r="AB208" s="38"/>
      <c r="AC208" s="31"/>
      <c r="AD208" s="31"/>
      <c r="AE208" s="31"/>
      <c r="AF208" s="31"/>
      <c r="AG208" s="23"/>
      <c r="AH208" s="23"/>
      <c r="AI208" s="23"/>
      <c r="AJ208" s="131"/>
      <c r="AK208" s="131"/>
      <c r="AL208" s="29"/>
      <c r="AM208" s="170"/>
      <c r="AN208" s="166"/>
      <c r="AO208" s="166"/>
      <c r="AP208" s="166"/>
      <c r="AQ208" s="166"/>
      <c r="AR208" s="166"/>
      <c r="AS208" s="166"/>
      <c r="AT208" s="166"/>
      <c r="AU208" s="260"/>
      <c r="AV208" s="166"/>
      <c r="AW208" s="166"/>
      <c r="AX208" s="166"/>
      <c r="AY208" s="166"/>
      <c r="BE208" s="119"/>
      <c r="BF208" s="670"/>
    </row>
    <row r="209" spans="1:58" ht="54" customHeight="1" x14ac:dyDescent="1.3">
      <c r="A209" s="31" t="s">
        <v>1529</v>
      </c>
      <c r="B209" s="31" t="s">
        <v>728</v>
      </c>
      <c r="C209" s="31" t="s">
        <v>1530</v>
      </c>
      <c r="D209" s="31" t="s">
        <v>1531</v>
      </c>
      <c r="E209" s="31" t="s">
        <v>101</v>
      </c>
      <c r="F209" s="31" t="s">
        <v>102</v>
      </c>
      <c r="G209" s="31" t="s">
        <v>16267</v>
      </c>
      <c r="H209" s="31" t="s">
        <v>39091</v>
      </c>
      <c r="I209" s="38">
        <v>0.3263888888888889</v>
      </c>
      <c r="J209" s="31" t="s">
        <v>80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23"/>
      <c r="R209" s="23"/>
      <c r="S209" s="29">
        <v>25200</v>
      </c>
      <c r="T209" s="31"/>
      <c r="U209" s="31"/>
      <c r="V209" s="31"/>
      <c r="W209" s="31"/>
      <c r="X209" s="31"/>
      <c r="Y209" s="31"/>
      <c r="Z209" s="31"/>
      <c r="AA209" s="31"/>
      <c r="AB209" s="38"/>
      <c r="AC209" s="31"/>
      <c r="AD209" s="31"/>
      <c r="AE209" s="31"/>
      <c r="AF209" s="31"/>
      <c r="AG209" s="23"/>
      <c r="AH209" s="23"/>
      <c r="AI209" s="23"/>
      <c r="AJ209" s="131"/>
      <c r="AK209" s="131"/>
      <c r="AL209" s="29"/>
      <c r="AM209" s="170"/>
      <c r="AN209" s="166"/>
      <c r="AO209" s="166"/>
      <c r="AP209" s="166"/>
      <c r="AQ209" s="166"/>
      <c r="AR209" s="166"/>
      <c r="AS209" s="166"/>
      <c r="AT209" s="166"/>
      <c r="AU209" s="260"/>
      <c r="AV209" s="166"/>
      <c r="AW209" s="166"/>
      <c r="AX209" s="166"/>
      <c r="AY209" s="166"/>
      <c r="BE209" s="119"/>
      <c r="BF209" s="670"/>
    </row>
    <row r="210" spans="1:58" ht="54" customHeight="1" x14ac:dyDescent="1.3">
      <c r="A210" s="31" t="s">
        <v>41799</v>
      </c>
      <c r="B210" s="31" t="s">
        <v>41800</v>
      </c>
      <c r="C210" s="31" t="s">
        <v>41801</v>
      </c>
      <c r="D210" s="31" t="s">
        <v>41802</v>
      </c>
      <c r="E210" s="31" t="s">
        <v>101</v>
      </c>
      <c r="F210" s="31" t="s">
        <v>102</v>
      </c>
      <c r="G210" s="31" t="s">
        <v>16267</v>
      </c>
      <c r="H210" s="31" t="s">
        <v>29943</v>
      </c>
      <c r="I210" s="38">
        <v>0.33333333333333331</v>
      </c>
      <c r="J210" s="31" t="s">
        <v>80</v>
      </c>
      <c r="K210" s="31" t="s">
        <v>105</v>
      </c>
      <c r="L210" s="31" t="s">
        <v>106</v>
      </c>
      <c r="M210" s="31" t="s">
        <v>107</v>
      </c>
      <c r="N210" s="23"/>
      <c r="O210" s="23"/>
      <c r="P210" s="23"/>
      <c r="Q210" s="23"/>
      <c r="R210" s="23"/>
      <c r="S210" s="29">
        <v>25200</v>
      </c>
      <c r="T210" s="31"/>
      <c r="U210" s="31"/>
      <c r="V210" s="31"/>
      <c r="W210" s="31"/>
      <c r="X210" s="31"/>
      <c r="Y210" s="31"/>
      <c r="Z210" s="31"/>
      <c r="AA210" s="31"/>
      <c r="AB210" s="38"/>
      <c r="AC210" s="31"/>
      <c r="AD210" s="31"/>
      <c r="AE210" s="31"/>
      <c r="AF210" s="31"/>
      <c r="AG210" s="23"/>
      <c r="AH210" s="23"/>
      <c r="AI210" s="23"/>
      <c r="AJ210" s="131"/>
      <c r="AK210" s="131"/>
      <c r="AL210" s="29"/>
      <c r="AM210" s="170"/>
      <c r="AN210" s="166"/>
      <c r="AO210" s="166"/>
      <c r="AP210" s="166"/>
      <c r="AQ210" s="166"/>
      <c r="AR210" s="166"/>
      <c r="AS210" s="166"/>
      <c r="AT210" s="166"/>
      <c r="AU210" s="260"/>
      <c r="AV210" s="166"/>
      <c r="AW210" s="166"/>
      <c r="AX210" s="166"/>
      <c r="AY210" s="166"/>
      <c r="BE210" s="119"/>
      <c r="BF210" s="670"/>
    </row>
    <row r="211" spans="1:58" ht="54" customHeight="1" x14ac:dyDescent="1.3">
      <c r="A211" s="685" t="s">
        <v>42245</v>
      </c>
      <c r="B211" s="686"/>
      <c r="C211" s="686"/>
      <c r="D211" s="686"/>
      <c r="E211" s="686"/>
      <c r="F211" s="686"/>
      <c r="G211" s="686"/>
      <c r="H211" s="686"/>
      <c r="I211" s="686"/>
      <c r="J211" s="686"/>
      <c r="K211" s="686"/>
      <c r="L211" s="686"/>
      <c r="M211" s="687"/>
      <c r="N211" s="23"/>
      <c r="O211" s="23"/>
      <c r="P211" s="23"/>
      <c r="Q211" s="131"/>
      <c r="R211" s="131"/>
      <c r="S211" s="29"/>
      <c r="T211" s="170">
        <v>200000</v>
      </c>
    </row>
    <row r="212" spans="1:58" ht="54" customHeight="1" x14ac:dyDescent="1.3">
      <c r="A212" s="679" t="s">
        <v>42589</v>
      </c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1"/>
      <c r="N212" s="23"/>
      <c r="O212" s="23"/>
      <c r="P212" s="23"/>
      <c r="Q212" s="23"/>
      <c r="R212" s="23"/>
      <c r="S212" s="29"/>
      <c r="T212" s="31"/>
      <c r="U212" s="31"/>
      <c r="V212" s="31"/>
      <c r="W212" s="31"/>
      <c r="X212" s="31"/>
      <c r="Y212" s="31"/>
      <c r="Z212" s="31"/>
      <c r="AA212" s="31"/>
      <c r="AB212" s="38"/>
      <c r="AC212" s="31"/>
      <c r="AD212" s="31"/>
      <c r="AE212" s="31"/>
      <c r="AF212" s="31"/>
      <c r="AG212" s="23"/>
      <c r="AH212" s="23"/>
      <c r="AI212" s="23"/>
      <c r="AJ212" s="131"/>
      <c r="AK212" s="131"/>
      <c r="AL212" s="29"/>
      <c r="AM212" s="170"/>
      <c r="AN212" s="166"/>
      <c r="AO212" s="166"/>
      <c r="AP212" s="166"/>
      <c r="AQ212" s="166"/>
      <c r="AR212" s="166"/>
      <c r="AS212" s="166"/>
      <c r="AT212" s="166"/>
      <c r="AU212" s="260"/>
      <c r="AV212" s="166"/>
      <c r="AW212" s="166"/>
      <c r="AX212" s="166"/>
      <c r="AY212" s="166"/>
      <c r="BE212" s="119"/>
      <c r="BF212" s="670"/>
    </row>
    <row r="213" spans="1:58" ht="54" customHeight="1" x14ac:dyDescent="1.3">
      <c r="A213" s="31" t="s">
        <v>42352</v>
      </c>
      <c r="B213" s="31" t="s">
        <v>42353</v>
      </c>
      <c r="C213" s="31" t="s">
        <v>42354</v>
      </c>
      <c r="D213" s="31" t="s">
        <v>42355</v>
      </c>
      <c r="E213" s="31" t="s">
        <v>101</v>
      </c>
      <c r="F213" s="31" t="s">
        <v>102</v>
      </c>
      <c r="G213" s="31" t="s">
        <v>16267</v>
      </c>
      <c r="H213" s="31" t="s">
        <v>29859</v>
      </c>
      <c r="I213" s="38">
        <v>0.125</v>
      </c>
      <c r="J213" s="31" t="s">
        <v>80</v>
      </c>
      <c r="K213" s="31" t="s">
        <v>105</v>
      </c>
      <c r="L213" s="31" t="s">
        <v>106</v>
      </c>
      <c r="M213" s="31" t="s">
        <v>107</v>
      </c>
      <c r="N213" s="23"/>
      <c r="O213" s="23"/>
      <c r="P213" s="23"/>
      <c r="Q213" s="23"/>
      <c r="R213" s="23"/>
      <c r="S213" s="29">
        <v>25200</v>
      </c>
      <c r="T213" s="31"/>
      <c r="U213" s="31"/>
      <c r="V213" s="31"/>
      <c r="W213" s="31"/>
      <c r="X213" s="31"/>
      <c r="Y213" s="31"/>
      <c r="Z213" s="31"/>
      <c r="AA213" s="31"/>
      <c r="AB213" s="38"/>
      <c r="AC213" s="31"/>
      <c r="AD213" s="31"/>
      <c r="AE213" s="31"/>
      <c r="AF213" s="31"/>
      <c r="AG213" s="23"/>
      <c r="AH213" s="23"/>
      <c r="AI213" s="23"/>
      <c r="AJ213" s="131"/>
      <c r="AK213" s="131"/>
      <c r="AL213" s="29"/>
      <c r="AM213" s="170"/>
      <c r="AN213" s="166"/>
      <c r="AO213" s="166"/>
      <c r="AP213" s="166"/>
      <c r="AQ213" s="166"/>
      <c r="AR213" s="166"/>
      <c r="AS213" s="166"/>
      <c r="AT213" s="166"/>
      <c r="AU213" s="260"/>
      <c r="AV213" s="166"/>
      <c r="AW213" s="166"/>
      <c r="AX213" s="166"/>
      <c r="AY213" s="166"/>
      <c r="BE213" s="119"/>
      <c r="BF213" s="670"/>
    </row>
    <row r="214" spans="1:58" ht="54" customHeight="1" x14ac:dyDescent="1.3">
      <c r="A214" s="31" t="s">
        <v>42356</v>
      </c>
      <c r="B214" s="31" t="s">
        <v>3014</v>
      </c>
      <c r="C214" s="31" t="s">
        <v>42357</v>
      </c>
      <c r="D214" s="31" t="s">
        <v>42358</v>
      </c>
      <c r="E214" s="31" t="s">
        <v>101</v>
      </c>
      <c r="F214" s="31" t="s">
        <v>102</v>
      </c>
      <c r="G214" s="31" t="s">
        <v>16190</v>
      </c>
      <c r="H214" s="31" t="s">
        <v>39091</v>
      </c>
      <c r="I214" s="38">
        <v>0.375</v>
      </c>
      <c r="J214" s="31" t="s">
        <v>80</v>
      </c>
      <c r="K214" s="31" t="s">
        <v>105</v>
      </c>
      <c r="L214" s="31" t="s">
        <v>106</v>
      </c>
      <c r="M214" s="31" t="s">
        <v>107</v>
      </c>
      <c r="N214" s="23"/>
      <c r="O214" s="23"/>
      <c r="P214" s="23"/>
      <c r="Q214" s="23"/>
      <c r="R214" s="23"/>
      <c r="S214" s="29">
        <v>25200</v>
      </c>
      <c r="T214" s="31"/>
      <c r="U214" s="31"/>
      <c r="V214" s="31"/>
      <c r="W214" s="31"/>
      <c r="X214" s="31"/>
      <c r="Y214" s="31"/>
      <c r="Z214" s="31"/>
      <c r="AA214" s="31"/>
      <c r="AB214" s="38"/>
      <c r="AC214" s="31"/>
      <c r="AD214" s="31"/>
      <c r="AE214" s="31"/>
      <c r="AF214" s="31"/>
      <c r="AG214" s="23"/>
      <c r="AH214" s="23"/>
      <c r="AI214" s="23"/>
      <c r="AJ214" s="131"/>
      <c r="AK214" s="131"/>
      <c r="AL214" s="29"/>
      <c r="AM214" s="170"/>
      <c r="AN214" s="166"/>
      <c r="AO214" s="166"/>
      <c r="AP214" s="166"/>
      <c r="AQ214" s="166"/>
      <c r="AR214" s="166"/>
      <c r="AS214" s="166"/>
      <c r="AT214" s="166"/>
      <c r="AU214" s="260"/>
      <c r="AV214" s="166"/>
      <c r="AW214" s="166"/>
      <c r="AX214" s="166"/>
      <c r="AY214" s="166"/>
      <c r="BE214" s="119"/>
      <c r="BF214" s="670"/>
    </row>
    <row r="215" spans="1:58" ht="54" customHeight="1" x14ac:dyDescent="1.3">
      <c r="A215" s="31" t="s">
        <v>42359</v>
      </c>
      <c r="B215" s="31" t="s">
        <v>42360</v>
      </c>
      <c r="C215" s="31" t="s">
        <v>42361</v>
      </c>
      <c r="D215" s="31" t="s">
        <v>42362</v>
      </c>
      <c r="E215" s="31" t="s">
        <v>101</v>
      </c>
      <c r="F215" s="31" t="s">
        <v>102</v>
      </c>
      <c r="G215" s="31" t="s">
        <v>16267</v>
      </c>
      <c r="H215" s="31" t="s">
        <v>40191</v>
      </c>
      <c r="I215" s="38">
        <v>0.125</v>
      </c>
      <c r="J215" s="31" t="s">
        <v>80</v>
      </c>
      <c r="K215" s="31" t="s">
        <v>105</v>
      </c>
      <c r="L215" s="31" t="s">
        <v>106</v>
      </c>
      <c r="M215" s="31" t="s">
        <v>107</v>
      </c>
      <c r="N215" s="23"/>
      <c r="O215" s="23"/>
      <c r="P215" s="23"/>
      <c r="Q215" s="23"/>
      <c r="R215" s="23"/>
      <c r="S215" s="29">
        <v>25200</v>
      </c>
      <c r="T215" s="31"/>
      <c r="U215" s="31"/>
      <c r="V215" s="31"/>
      <c r="W215" s="31"/>
      <c r="X215" s="31"/>
      <c r="Y215" s="31"/>
      <c r="Z215" s="31"/>
      <c r="AA215" s="31"/>
      <c r="AB215" s="38"/>
      <c r="AC215" s="31"/>
      <c r="AD215" s="31"/>
      <c r="AE215" s="31"/>
      <c r="AF215" s="31"/>
      <c r="AG215" s="23"/>
      <c r="AH215" s="23"/>
      <c r="AI215" s="23"/>
      <c r="AJ215" s="131"/>
      <c r="AK215" s="131"/>
      <c r="AL215" s="29"/>
      <c r="AM215" s="170"/>
      <c r="AN215" s="166"/>
      <c r="AO215" s="166"/>
      <c r="AP215" s="166"/>
      <c r="AQ215" s="166"/>
      <c r="AR215" s="166"/>
      <c r="AS215" s="166"/>
      <c r="AT215" s="166"/>
      <c r="AU215" s="260"/>
      <c r="AV215" s="166"/>
      <c r="AW215" s="166"/>
      <c r="AX215" s="166"/>
      <c r="AY215" s="166"/>
      <c r="BE215" s="119"/>
      <c r="BF215" s="670"/>
    </row>
    <row r="216" spans="1:58" ht="54" customHeight="1" x14ac:dyDescent="1.3">
      <c r="A216" s="31" t="s">
        <v>42363</v>
      </c>
      <c r="B216" s="31" t="s">
        <v>42364</v>
      </c>
      <c r="C216" s="31" t="s">
        <v>42365</v>
      </c>
      <c r="D216" s="31" t="s">
        <v>42366</v>
      </c>
      <c r="E216" s="31" t="s">
        <v>101</v>
      </c>
      <c r="F216" s="31" t="s">
        <v>102</v>
      </c>
      <c r="G216" s="31" t="s">
        <v>16216</v>
      </c>
      <c r="H216" s="31" t="s">
        <v>33669</v>
      </c>
      <c r="I216" s="38">
        <v>0.41666666666666669</v>
      </c>
      <c r="J216" s="31" t="s">
        <v>80</v>
      </c>
      <c r="K216" s="31" t="s">
        <v>105</v>
      </c>
      <c r="L216" s="31" t="s">
        <v>125</v>
      </c>
      <c r="M216" s="31" t="s">
        <v>107</v>
      </c>
      <c r="N216" s="23"/>
      <c r="O216" s="23"/>
      <c r="P216" s="23"/>
      <c r="Q216" s="23"/>
      <c r="R216" s="23"/>
      <c r="S216" s="29">
        <v>25200</v>
      </c>
      <c r="T216" s="31"/>
      <c r="U216" s="31"/>
      <c r="V216" s="31"/>
      <c r="W216" s="31"/>
      <c r="X216" s="31"/>
      <c r="Y216" s="31"/>
      <c r="Z216" s="31"/>
      <c r="AA216" s="31"/>
      <c r="AB216" s="38"/>
      <c r="AC216" s="31"/>
      <c r="AD216" s="31"/>
      <c r="AE216" s="31"/>
      <c r="AF216" s="31"/>
      <c r="AG216" s="23"/>
      <c r="AH216" s="23"/>
      <c r="AI216" s="23"/>
      <c r="AJ216" s="131"/>
      <c r="AK216" s="131"/>
      <c r="AL216" s="29"/>
      <c r="AM216" s="170"/>
      <c r="AN216" s="166"/>
      <c r="AO216" s="166"/>
      <c r="AP216" s="166"/>
      <c r="AQ216" s="166"/>
      <c r="AR216" s="166"/>
      <c r="AS216" s="166"/>
      <c r="AT216" s="166"/>
      <c r="AU216" s="260"/>
      <c r="AV216" s="166"/>
      <c r="AW216" s="166"/>
      <c r="AX216" s="166"/>
      <c r="AY216" s="166"/>
      <c r="BE216" s="119"/>
      <c r="BF216" s="670"/>
    </row>
    <row r="217" spans="1:58" ht="54" customHeight="1" x14ac:dyDescent="1.3">
      <c r="A217" s="31"/>
      <c r="B217" s="31"/>
      <c r="C217" s="31"/>
      <c r="D217" s="31"/>
      <c r="E217" s="31"/>
      <c r="F217" s="31"/>
      <c r="G217" s="31"/>
      <c r="H217" s="31"/>
      <c r="I217" s="38"/>
      <c r="J217" s="31"/>
      <c r="K217" s="31"/>
      <c r="L217" s="31"/>
      <c r="M217" s="31"/>
      <c r="N217" s="23"/>
      <c r="O217" s="23"/>
      <c r="P217" s="23"/>
      <c r="Q217" s="131"/>
      <c r="R217" s="131"/>
      <c r="S217" s="29"/>
      <c r="T217" s="170"/>
      <c r="U217" s="166"/>
      <c r="V217" s="166"/>
      <c r="W217" s="166"/>
      <c r="X217" s="166"/>
      <c r="Y217" s="166"/>
      <c r="Z217" s="166"/>
      <c r="AA217" s="166"/>
      <c r="AB217" s="260"/>
      <c r="AC217" s="166"/>
      <c r="AD217" s="166"/>
      <c r="AE217" s="166"/>
      <c r="AF217" s="166"/>
      <c r="AL217" s="119"/>
      <c r="AM217" s="670"/>
    </row>
    <row r="218" spans="1:58" ht="54" customHeight="1" x14ac:dyDescent="1.3">
      <c r="A218" s="31"/>
      <c r="B218" s="31"/>
      <c r="C218" s="31"/>
      <c r="D218" s="31"/>
      <c r="E218" s="31"/>
      <c r="F218" s="31"/>
      <c r="G218" s="31"/>
      <c r="H218" s="31"/>
      <c r="I218" s="38"/>
      <c r="J218" s="31"/>
      <c r="K218" s="31"/>
      <c r="L218" s="31"/>
      <c r="M218" s="31"/>
      <c r="N218" s="23"/>
      <c r="O218" s="23"/>
      <c r="P218" s="23"/>
      <c r="Q218" s="131"/>
      <c r="R218" s="131"/>
      <c r="S218" s="29"/>
      <c r="T218" s="170"/>
      <c r="U218" s="166"/>
      <c r="V218" s="166"/>
      <c r="W218" s="166"/>
      <c r="X218" s="166"/>
      <c r="Y218" s="166"/>
      <c r="Z218" s="166"/>
      <c r="AA218" s="166"/>
      <c r="AB218" s="260"/>
      <c r="AC218" s="166"/>
      <c r="AD218" s="166"/>
      <c r="AE218" s="166"/>
      <c r="AF218" s="166"/>
      <c r="AL218" s="119"/>
      <c r="AM218" s="670"/>
    </row>
    <row r="219" spans="1:58" ht="54" customHeight="1" x14ac:dyDescent="1.3">
      <c r="A219" s="31"/>
      <c r="B219" s="31"/>
      <c r="C219" s="31"/>
      <c r="D219" s="31"/>
      <c r="E219" s="31"/>
      <c r="F219" s="31"/>
      <c r="G219" s="31"/>
      <c r="H219" s="31"/>
      <c r="I219" s="38"/>
      <c r="J219" s="31"/>
      <c r="K219" s="31"/>
      <c r="L219" s="31"/>
      <c r="M219" s="31"/>
      <c r="N219" s="23"/>
      <c r="O219" s="23"/>
      <c r="P219" s="23"/>
      <c r="Q219" s="131"/>
      <c r="R219" s="131"/>
      <c r="S219" s="29"/>
      <c r="T219" s="170"/>
      <c r="U219" s="166"/>
      <c r="V219" s="166"/>
      <c r="W219" s="166"/>
      <c r="X219" s="166"/>
      <c r="Y219" s="166"/>
      <c r="Z219" s="166"/>
      <c r="AA219" s="166"/>
      <c r="AB219" s="260"/>
      <c r="AC219" s="166"/>
      <c r="AD219" s="166"/>
      <c r="AE219" s="166"/>
      <c r="AF219" s="166"/>
      <c r="AL219" s="119"/>
      <c r="AM219" s="670"/>
    </row>
    <row r="220" spans="1:58" ht="54" customHeight="1" x14ac:dyDescent="1.3">
      <c r="A220" s="31"/>
      <c r="B220" s="31"/>
      <c r="C220" s="31"/>
      <c r="D220" s="31"/>
      <c r="E220" s="31"/>
      <c r="F220" s="31"/>
      <c r="G220" s="31"/>
      <c r="H220" s="31"/>
      <c r="I220" s="38"/>
      <c r="J220" s="31"/>
      <c r="K220" s="31"/>
      <c r="L220" s="31"/>
      <c r="M220" s="31"/>
      <c r="N220" s="23"/>
      <c r="O220" s="23"/>
      <c r="P220" s="23"/>
      <c r="Q220" s="131"/>
      <c r="R220" s="131"/>
      <c r="S220" s="29"/>
      <c r="T220" s="170"/>
      <c r="U220" s="166"/>
      <c r="V220" s="166"/>
      <c r="W220" s="166"/>
      <c r="X220" s="166"/>
      <c r="Y220" s="166"/>
      <c r="Z220" s="166"/>
      <c r="AA220" s="166"/>
      <c r="AB220" s="260"/>
      <c r="AC220" s="166"/>
      <c r="AD220" s="166"/>
      <c r="AE220" s="166"/>
      <c r="AF220" s="166"/>
      <c r="AL220" s="119"/>
      <c r="AM220" s="670"/>
    </row>
    <row r="221" spans="1:58" ht="54" customHeight="1" x14ac:dyDescent="1.3">
      <c r="A221" s="31"/>
      <c r="B221" s="31"/>
      <c r="C221" s="31"/>
      <c r="D221" s="31"/>
      <c r="E221" s="31"/>
      <c r="F221" s="31"/>
      <c r="G221" s="31"/>
      <c r="H221" s="31"/>
      <c r="I221" s="38"/>
      <c r="J221" s="31"/>
      <c r="K221" s="31"/>
      <c r="L221" s="31"/>
      <c r="M221" s="31"/>
      <c r="N221" s="23"/>
      <c r="O221" s="23"/>
      <c r="P221" s="23"/>
      <c r="Q221" s="131"/>
      <c r="R221" s="131"/>
      <c r="S221" s="29"/>
      <c r="T221" s="170"/>
      <c r="U221" s="166"/>
      <c r="V221" s="166"/>
      <c r="W221" s="166"/>
      <c r="X221" s="166"/>
      <c r="Y221" s="166"/>
      <c r="Z221" s="166"/>
      <c r="AA221" s="166"/>
      <c r="AB221" s="260"/>
      <c r="AC221" s="166"/>
      <c r="AD221" s="166"/>
      <c r="AE221" s="166"/>
      <c r="AF221" s="166"/>
      <c r="AL221" s="119"/>
      <c r="AM221" s="670"/>
    </row>
    <row r="222" spans="1:58" ht="54" customHeight="1" x14ac:dyDescent="1.3">
      <c r="A222" s="31"/>
      <c r="B222" s="31"/>
      <c r="C222" s="31"/>
      <c r="D222" s="31"/>
      <c r="E222" s="31"/>
      <c r="F222" s="31"/>
      <c r="G222" s="31"/>
      <c r="H222" s="31"/>
      <c r="I222" s="38"/>
      <c r="J222" s="31"/>
      <c r="K222" s="31"/>
      <c r="L222" s="31"/>
      <c r="M222" s="31"/>
      <c r="N222" s="23"/>
      <c r="O222" s="23"/>
      <c r="P222" s="23"/>
      <c r="Q222" s="131"/>
      <c r="R222" s="131"/>
      <c r="S222" s="29"/>
      <c r="T222" s="170"/>
      <c r="U222" s="166"/>
      <c r="V222" s="166"/>
      <c r="W222" s="166"/>
      <c r="X222" s="166"/>
      <c r="Y222" s="166"/>
      <c r="Z222" s="166"/>
      <c r="AA222" s="166"/>
      <c r="AB222" s="260"/>
      <c r="AC222" s="166"/>
      <c r="AD222" s="166"/>
      <c r="AE222" s="166"/>
      <c r="AF222" s="166"/>
      <c r="AL222" s="119"/>
      <c r="AM222" s="670"/>
    </row>
    <row r="223" spans="1:58" ht="50.1" customHeight="1" x14ac:dyDescent="0.7">
      <c r="A223" s="23"/>
      <c r="B223" s="24"/>
      <c r="C223" s="23"/>
      <c r="D223" s="23"/>
      <c r="E223" s="23"/>
      <c r="F223" s="23"/>
      <c r="G223" s="23"/>
      <c r="H223" s="23"/>
      <c r="I223" s="7" t="s">
        <v>14</v>
      </c>
      <c r="J223" s="7">
        <f>SUM(Q:Q)-SUM(R:R)</f>
        <v>-800</v>
      </c>
      <c r="K223" s="23"/>
      <c r="L223" s="23"/>
      <c r="M223" s="23"/>
      <c r="N223" s="23"/>
      <c r="O223" s="23"/>
      <c r="P223" s="23"/>
      <c r="Q223" s="131"/>
      <c r="R223" s="131"/>
      <c r="S223" s="167"/>
      <c r="T223" s="29"/>
    </row>
    <row r="224" spans="1:58" ht="50.1" customHeight="1" x14ac:dyDescent="0.7">
      <c r="A224" s="23"/>
      <c r="B224" s="24"/>
      <c r="C224" s="23"/>
      <c r="D224" s="23"/>
      <c r="E224" s="23"/>
      <c r="F224" s="23"/>
      <c r="G224" s="23"/>
      <c r="H224" s="23"/>
      <c r="I224" s="7" t="s">
        <v>15</v>
      </c>
      <c r="J224" s="7">
        <f>SUM(S:S)-SUM(T:T)</f>
        <v>-29458</v>
      </c>
      <c r="K224" s="23"/>
      <c r="L224" s="23"/>
      <c r="M224" s="23"/>
      <c r="N224" s="23"/>
      <c r="O224" s="23"/>
      <c r="P224" s="23"/>
      <c r="Q224" s="131"/>
      <c r="R224" s="131"/>
      <c r="S224" s="167"/>
      <c r="T224" s="29"/>
    </row>
    <row r="225" spans="9:10" ht="50.1" customHeight="1" x14ac:dyDescent="0.7">
      <c r="I225" s="730" t="s">
        <v>91</v>
      </c>
      <c r="J225" s="730"/>
    </row>
    <row r="226" spans="9:10" ht="50.1" customHeight="1" x14ac:dyDescent="0.7">
      <c r="I226" s="731"/>
      <c r="J226" s="731"/>
    </row>
  </sheetData>
  <autoFilter ref="A1:AX1097" xr:uid="{00000000-0001-0000-0000-000000000000}"/>
  <mergeCells count="69">
    <mergeCell ref="A211:M211"/>
    <mergeCell ref="A207:M207"/>
    <mergeCell ref="A198:M198"/>
    <mergeCell ref="A191:M191"/>
    <mergeCell ref="A183:M183"/>
    <mergeCell ref="A173:M173"/>
    <mergeCell ref="A203:M203"/>
    <mergeCell ref="A170:M170"/>
    <mergeCell ref="A197:M197"/>
    <mergeCell ref="A169:M169"/>
    <mergeCell ref="A189:M189"/>
    <mergeCell ref="A190:M190"/>
    <mergeCell ref="A174:M174"/>
    <mergeCell ref="A40:M40"/>
    <mergeCell ref="A44:M44"/>
    <mergeCell ref="A88:M88"/>
    <mergeCell ref="A81:M81"/>
    <mergeCell ref="A80:M80"/>
    <mergeCell ref="A87:M87"/>
    <mergeCell ref="A49:M49"/>
    <mergeCell ref="A46:M46"/>
    <mergeCell ref="A47:M47"/>
    <mergeCell ref="A69:M69"/>
    <mergeCell ref="A75:P75"/>
    <mergeCell ref="A55:M55"/>
    <mergeCell ref="A57:M57"/>
    <mergeCell ref="A59:M59"/>
    <mergeCell ref="A60:M60"/>
    <mergeCell ref="A3:M3"/>
    <mergeCell ref="A6:M6"/>
    <mergeCell ref="A7:Q7"/>
    <mergeCell ref="A15:M15"/>
    <mergeCell ref="A16:M16"/>
    <mergeCell ref="A12:M12"/>
    <mergeCell ref="A37:M37"/>
    <mergeCell ref="A18:M18"/>
    <mergeCell ref="A21:M21"/>
    <mergeCell ref="A24:M24"/>
    <mergeCell ref="A27:M27"/>
    <mergeCell ref="A35:M35"/>
    <mergeCell ref="A164:M164"/>
    <mergeCell ref="A158:M158"/>
    <mergeCell ref="A89:M89"/>
    <mergeCell ref="A67:M67"/>
    <mergeCell ref="A145:M145"/>
    <mergeCell ref="A129:M129"/>
    <mergeCell ref="A77:M77"/>
    <mergeCell ref="A79:M79"/>
    <mergeCell ref="A111:M111"/>
    <mergeCell ref="A104:M104"/>
    <mergeCell ref="A102:M102"/>
    <mergeCell ref="A103:M103"/>
    <mergeCell ref="A95:M95"/>
    <mergeCell ref="A212:M212"/>
    <mergeCell ref="I225:J226"/>
    <mergeCell ref="A114:M114"/>
    <mergeCell ref="A119:M119"/>
    <mergeCell ref="A120:M120"/>
    <mergeCell ref="A134:M134"/>
    <mergeCell ref="A140:M140"/>
    <mergeCell ref="A137:L137"/>
    <mergeCell ref="A147:M147"/>
    <mergeCell ref="A148:M148"/>
    <mergeCell ref="A150:M150"/>
    <mergeCell ref="A152:M152"/>
    <mergeCell ref="A155:M155"/>
    <mergeCell ref="A160:M160"/>
    <mergeCell ref="A196:M196"/>
    <mergeCell ref="A161:M161"/>
  </mergeCells>
  <conditionalFormatting sqref="A4:A5">
    <cfRule type="duplicateValues" dxfId="814" priority="85"/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21 H121">
    <cfRule type="duplicateValues" dxfId="813" priority="28"/>
    <cfRule type="duplicateValues" dxfId="812" priority="29"/>
    <cfRule type="duplicateValues" dxfId="811" priority="27"/>
  </conditionalFormatting>
  <conditionalFormatting sqref="A137">
    <cfRule type="duplicateValues" dxfId="810" priority="7"/>
    <cfRule type="duplicateValues" dxfId="809" priority="6"/>
    <cfRule type="duplicateValues" dxfId="808" priority="8"/>
  </conditionalFormatting>
  <conditionalFormatting sqref="A223:A1048576 BY189:BY190 CR191:CR195 CR183:CR188 BY182 BG122:BG128 AM101:AM103 AM119:AM120 AM147 BF148:BF149 BY150:BY151 BY169 CR170:CR172 CR161:CR168 BY160 CR152:CR157 BF140:BF146 BC137:BC139 BF129:BF136 BC121 BF104:BF118 T76 AM77:AM80 BF81:BF86 A1:A15 T24:T39 T52:T54 AM60:AM75 T59 AM55:AM58 AM47:AM51 T46 AM40:AM45 Q21:Q23 T16:T20 AM87:AM88 BF89:BF100 BY173 CR174:CR181 BY196:BY197 CR198:CR210 BY217:BY222 CR212:CR216 BY211">
    <cfRule type="duplicateValues" dxfId="807" priority="43"/>
  </conditionalFormatting>
  <conditionalFormatting sqref="B223:B1048576 BZ189:BZ190 CS191:CS195 CS183:CS188 BZ182 BH122:BH128 AN101:AN103 AN119:AN120 AN147 BG148:BG149 BZ150:BZ151 BZ169 CS170:CS172 CS161:CS168 BZ160 CS152:CS157 BG140:BG146 BD137:BD139 BG129:BG136 BD121 BG104:BG118 U60:U76 AN77:AN80 BG81:BG86 B52:B54 U55:U58 U47:U51 B1:B43 U44:U45 AN87:AN88 BG89:BG100 BZ173 CS174:CS181 BZ196:BZ197 CS198:CS210 BZ217:BZ222 CS212:CS216 BZ211">
    <cfRule type="duplicateValues" dxfId="806" priority="42"/>
  </conditionalFormatting>
  <conditionalFormatting sqref="C2">
    <cfRule type="duplicateValues" dxfId="805" priority="55"/>
  </conditionalFormatting>
  <conditionalFormatting sqref="D122:D128">
    <cfRule type="duplicateValues" dxfId="804" priority="22"/>
    <cfRule type="duplicateValues" dxfId="803" priority="20"/>
    <cfRule type="duplicateValues" dxfId="802" priority="21"/>
    <cfRule type="duplicateValues" dxfId="801" priority="23"/>
    <cfRule type="duplicateValues" dxfId="800" priority="24"/>
    <cfRule type="duplicateValues" dxfId="799" priority="25"/>
    <cfRule type="duplicateValues" dxfId="798" priority="26"/>
    <cfRule type="duplicateValues" dxfId="797" priority="18"/>
    <cfRule type="duplicateValues" dxfId="796" priority="19"/>
  </conditionalFormatting>
  <conditionalFormatting sqref="D223:D1048576 CB189:CB190 CU191:CU195 CU183:CU188 CB182 BJ122:BJ128 AP101:AP103 AP119:AP120 AP147 BI148:BI149 CB150:CB151 CB169 CU170:CU172 CU161:CU168 CB160 CU152:CU157 BI140:BI146 BF137:BF139 BI129:BI136 BF121 BI104:BI118 D1:D58 W60:W76 AP77:AP80 BI81:BI86 AP87:AP88 BI89:BI100 CB173 CU174:CU181 CB196:CB197 CU198:CU210 CB217:CB222 CU212:CU216 CB211">
    <cfRule type="duplicateValues" dxfId="795" priority="39"/>
  </conditionalFormatting>
  <conditionalFormatting sqref="D223:D1048576 CB189:CB190 CU191:CU195 CU183:CU188 CB182 BJ122:BJ128 AP101:AP103 AP119:AP120 AP147 BI148:BI149 CB150:CB151 CB169 CU170:CU172 CU161:CU168 CB160 CU152:CU157 BI140:BI146 BF137:BF139 BI129:BI136 BF121 BI104:BI118 W60:W76 AP77:AP80 BI81:BI86 D1:D45 D52:D54 W55:W58 W47:W51 AP87:AP88 BI89:BI100 CB173 CU174:CU181 CB196:CB197 CU198:CU210 CB217:CB222 CU212:CU216 CB211">
    <cfRule type="duplicateValues" dxfId="794" priority="41"/>
  </conditionalFormatting>
  <conditionalFormatting sqref="E2">
    <cfRule type="duplicateValues" dxfId="793" priority="56"/>
  </conditionalFormatting>
  <conditionalFormatting sqref="H138:H139 A138:A139">
    <cfRule type="duplicateValues" dxfId="792" priority="14"/>
    <cfRule type="duplicateValues" dxfId="791" priority="15"/>
    <cfRule type="duplicateValues" dxfId="790" priority="16"/>
    <cfRule type="duplicateValues" dxfId="789" priority="17"/>
    <cfRule type="duplicateValues" dxfId="788" priority="13"/>
    <cfRule type="duplicateValues" dxfId="787" priority="9"/>
    <cfRule type="duplicateValues" dxfId="786" priority="10"/>
    <cfRule type="duplicateValues" dxfId="785" priority="11"/>
    <cfRule type="duplicateValues" dxfId="784" priority="12"/>
  </conditionalFormatting>
  <conditionalFormatting sqref="J2 C2">
    <cfRule type="duplicateValues" dxfId="783" priority="47"/>
    <cfRule type="duplicateValues" dxfId="782" priority="48"/>
    <cfRule type="duplicateValues" dxfId="781" priority="49"/>
    <cfRule type="duplicateValues" dxfId="780" priority="50"/>
    <cfRule type="duplicateValues" dxfId="779" priority="51"/>
    <cfRule type="duplicateValues" dxfId="778" priority="52"/>
    <cfRule type="duplicateValues" dxfId="777" priority="53"/>
    <cfRule type="duplicateValues" dxfId="776" priority="54"/>
  </conditionalFormatting>
  <conditionalFormatting sqref="J2">
    <cfRule type="duplicateValues" dxfId="775" priority="46"/>
  </conditionalFormatting>
  <conditionalFormatting sqref="L122:L128 A122:A128">
    <cfRule type="duplicateValues" dxfId="774" priority="33"/>
    <cfRule type="duplicateValues" dxfId="773" priority="34"/>
    <cfRule type="duplicateValues" dxfId="772" priority="35"/>
    <cfRule type="duplicateValues" dxfId="771" priority="36"/>
    <cfRule type="duplicateValues" dxfId="770" priority="37"/>
    <cfRule type="duplicateValues" dxfId="769" priority="38"/>
    <cfRule type="duplicateValues" dxfId="768" priority="30"/>
    <cfRule type="duplicateValues" dxfId="767" priority="31"/>
    <cfRule type="duplicateValues" dxfId="766" priority="32"/>
  </conditionalFormatting>
  <conditionalFormatting sqref="W158:W159">
    <cfRule type="duplicateValues" dxfId="765" priority="5"/>
    <cfRule type="duplicateValues" dxfId="764" priority="4"/>
    <cfRule type="duplicateValues" dxfId="763" priority="3"/>
    <cfRule type="duplicateValues" dxfId="762" priority="2"/>
    <cfRule type="duplicateValues" dxfId="761" priority="1"/>
  </conditionalFormatting>
  <hyperlinks>
    <hyperlink ref="I225:J226" location="الرئيسيه!A1" display="الرئيسيه" xr:uid="{4C3597D2-232E-694C-BEB0-A33157C0AF9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E7F5-34F3-F047-B9E4-08D48AAD4512}">
  <sheetPr codeName="Sheet47">
    <pageSetUpPr fitToPage="1"/>
  </sheetPr>
  <dimension ref="A1:T65"/>
  <sheetViews>
    <sheetView rightToLeft="1" topLeftCell="F1" zoomScale="40" zoomScaleNormal="40" workbookViewId="0">
      <pane ySplit="1" topLeftCell="A54" activePane="bottomLeft" state="frozen"/>
      <selection activeCell="G24" sqref="G24"/>
      <selection pane="bottomLeft" activeCell="G60" sqref="G6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0.5703125" style="158" customWidth="1"/>
    <col min="18" max="18" width="51.42578125" customWidth="1"/>
    <col min="19" max="19" width="41.85546875" customWidth="1"/>
    <col min="20" max="20" width="54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/>
      <c r="R2" s="1"/>
      <c r="S2" s="1"/>
      <c r="T2" s="142">
        <v>18000</v>
      </c>
    </row>
    <row r="3" spans="1:20" ht="50.1" customHeight="1" x14ac:dyDescent="1.3">
      <c r="A3" s="751" t="s">
        <v>4021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19"/>
      <c r="O3" s="23"/>
      <c r="P3" s="23"/>
      <c r="Q3" s="156"/>
      <c r="R3" s="23"/>
      <c r="S3" s="23"/>
      <c r="T3" s="195">
        <v>26000</v>
      </c>
    </row>
    <row r="4" spans="1:20" ht="50.1" customHeight="1" x14ac:dyDescent="1.3">
      <c r="A4" s="751" t="s">
        <v>4021</v>
      </c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19"/>
      <c r="O4" s="23"/>
      <c r="P4" s="23"/>
      <c r="Q4" s="156"/>
      <c r="R4" s="23"/>
      <c r="S4" s="23"/>
      <c r="T4" s="29">
        <v>45000</v>
      </c>
    </row>
    <row r="5" spans="1:20" ht="50.1" customHeight="1" x14ac:dyDescent="1.3">
      <c r="A5" s="751" t="s">
        <v>4021</v>
      </c>
      <c r="B5" s="751"/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19"/>
      <c r="O5" s="23"/>
      <c r="P5" s="23"/>
      <c r="Q5" s="156"/>
      <c r="R5" s="23"/>
      <c r="S5" s="23"/>
      <c r="T5" s="29">
        <v>70000</v>
      </c>
    </row>
    <row r="6" spans="1:20" ht="50.1" customHeight="1" x14ac:dyDescent="1.3">
      <c r="A6" s="751" t="s">
        <v>4071</v>
      </c>
      <c r="B6" s="751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23"/>
      <c r="O6" s="23"/>
      <c r="P6" s="23"/>
      <c r="Q6" s="156"/>
      <c r="R6" s="23"/>
      <c r="S6" s="23"/>
      <c r="T6" s="29">
        <v>40000</v>
      </c>
    </row>
    <row r="7" spans="1:20" ht="50.1" customHeight="1" x14ac:dyDescent="1.3">
      <c r="A7" s="751" t="s">
        <v>4071</v>
      </c>
      <c r="B7" s="751"/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23"/>
      <c r="O7" s="23"/>
      <c r="P7" s="23"/>
      <c r="Q7" s="156"/>
      <c r="R7" s="23"/>
      <c r="S7" s="23"/>
      <c r="T7" s="29">
        <v>84000</v>
      </c>
    </row>
    <row r="8" spans="1:20" ht="50.1" customHeight="1" x14ac:dyDescent="1.3">
      <c r="A8" s="751" t="s">
        <v>4071</v>
      </c>
      <c r="B8" s="751"/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23"/>
      <c r="O8" s="23"/>
      <c r="P8" s="23"/>
      <c r="Q8" s="156"/>
      <c r="R8" s="23"/>
      <c r="S8" s="23"/>
      <c r="T8" s="29">
        <v>108000</v>
      </c>
    </row>
    <row r="9" spans="1:20" ht="54" customHeight="1" x14ac:dyDescent="1.3">
      <c r="A9" s="712" t="s">
        <v>6765</v>
      </c>
      <c r="B9" s="712"/>
      <c r="C9" s="712"/>
      <c r="D9" s="712"/>
      <c r="E9" s="712"/>
      <c r="F9" s="712"/>
      <c r="G9" s="712"/>
      <c r="H9" s="712"/>
      <c r="I9" s="712"/>
      <c r="J9" s="712"/>
      <c r="K9" s="712"/>
      <c r="L9" s="712"/>
      <c r="M9" s="712"/>
      <c r="N9" s="23"/>
      <c r="O9" s="23"/>
      <c r="P9" s="29"/>
      <c r="Q9" s="23"/>
      <c r="R9" s="54"/>
      <c r="S9" s="29"/>
      <c r="T9" s="29"/>
    </row>
    <row r="10" spans="1:20" ht="54" customHeight="1" x14ac:dyDescent="1.25">
      <c r="A10" s="210" t="s">
        <v>5802</v>
      </c>
      <c r="B10" s="37" t="s">
        <v>5803</v>
      </c>
      <c r="C10" s="31" t="s">
        <v>5804</v>
      </c>
      <c r="D10" s="31" t="s">
        <v>5805</v>
      </c>
      <c r="E10" s="31" t="s">
        <v>101</v>
      </c>
      <c r="F10" s="31" t="s">
        <v>1304</v>
      </c>
      <c r="G10" s="31" t="s">
        <v>124</v>
      </c>
      <c r="H10" s="31" t="s">
        <v>5801</v>
      </c>
      <c r="I10" s="38">
        <v>0.34027777777777779</v>
      </c>
      <c r="J10" s="31" t="s">
        <v>37</v>
      </c>
      <c r="K10" s="31" t="s">
        <v>105</v>
      </c>
      <c r="L10" s="31" t="s">
        <v>106</v>
      </c>
      <c r="M10" s="31" t="s">
        <v>107</v>
      </c>
      <c r="N10" s="23"/>
      <c r="O10" s="23"/>
      <c r="P10" s="29"/>
      <c r="Q10" s="23"/>
      <c r="R10" s="54"/>
      <c r="S10" s="29">
        <v>22000</v>
      </c>
      <c r="T10" s="29"/>
    </row>
    <row r="11" spans="1:20" ht="50.1" customHeight="1" x14ac:dyDescent="1.3">
      <c r="A11" s="751" t="s">
        <v>4071</v>
      </c>
      <c r="B11" s="751"/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23"/>
      <c r="O11" s="23"/>
      <c r="P11" s="23"/>
      <c r="Q11" s="156"/>
      <c r="R11" s="23"/>
      <c r="S11" s="23"/>
      <c r="T11" s="29">
        <v>250000</v>
      </c>
    </row>
    <row r="12" spans="1:20" ht="54" customHeight="1" x14ac:dyDescent="1.3">
      <c r="A12" s="751" t="s">
        <v>4071</v>
      </c>
      <c r="B12" s="751"/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23"/>
      <c r="O12" s="23"/>
      <c r="P12" s="23"/>
      <c r="Q12" s="156"/>
      <c r="R12" s="23"/>
      <c r="S12" s="23"/>
      <c r="T12" s="29">
        <v>50000</v>
      </c>
    </row>
    <row r="13" spans="1:20" ht="54" customHeight="1" x14ac:dyDescent="1.3">
      <c r="A13" s="751" t="s">
        <v>4071</v>
      </c>
      <c r="B13" s="751"/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  <c r="N13" s="23"/>
      <c r="O13" s="23"/>
      <c r="P13" s="23"/>
      <c r="Q13" s="156"/>
      <c r="R13" s="23"/>
      <c r="S13" s="23"/>
      <c r="T13" s="29">
        <v>90000</v>
      </c>
    </row>
    <row r="14" spans="1:20" ht="54" customHeight="1" x14ac:dyDescent="1.3">
      <c r="A14" s="751" t="s">
        <v>6770</v>
      </c>
      <c r="B14" s="751"/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23"/>
      <c r="O14" s="23"/>
      <c r="P14" s="23"/>
      <c r="Q14" s="156"/>
      <c r="R14" s="23"/>
      <c r="S14" s="23"/>
      <c r="T14" s="29">
        <v>10000</v>
      </c>
    </row>
    <row r="15" spans="1:20" ht="54" customHeight="1" x14ac:dyDescent="1.3">
      <c r="A15" s="751" t="s">
        <v>6770</v>
      </c>
      <c r="B15" s="751"/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23"/>
      <c r="O15" s="23"/>
      <c r="P15" s="23"/>
      <c r="Q15" s="156"/>
      <c r="R15" s="23"/>
      <c r="S15" s="23"/>
      <c r="T15" s="29">
        <v>8000</v>
      </c>
    </row>
    <row r="16" spans="1:20" ht="54" customHeight="1" x14ac:dyDescent="1.05">
      <c r="A16" s="701" t="s">
        <v>6799</v>
      </c>
      <c r="B16" s="702"/>
      <c r="C16" s="702"/>
      <c r="D16" s="702"/>
      <c r="E16" s="702"/>
      <c r="F16" s="702"/>
      <c r="G16" s="702"/>
      <c r="H16" s="702"/>
      <c r="I16" s="702"/>
      <c r="J16" s="702"/>
      <c r="K16" s="702"/>
      <c r="L16" s="702"/>
      <c r="M16" s="703"/>
      <c r="N16" s="23"/>
      <c r="O16" s="23"/>
      <c r="P16" s="23"/>
      <c r="Q16" s="23"/>
      <c r="R16" s="23"/>
      <c r="S16" s="29"/>
      <c r="T16" s="29"/>
    </row>
    <row r="17" spans="1:20" ht="54" customHeight="1" x14ac:dyDescent="1.05">
      <c r="A17" s="334" t="s">
        <v>9832</v>
      </c>
      <c r="B17" s="335" t="s">
        <v>9833</v>
      </c>
      <c r="C17" s="334" t="s">
        <v>9834</v>
      </c>
      <c r="D17" s="334" t="s">
        <v>9835</v>
      </c>
      <c r="E17" s="334" t="s">
        <v>101</v>
      </c>
      <c r="F17" s="334" t="s">
        <v>102</v>
      </c>
      <c r="G17" s="334" t="s">
        <v>567</v>
      </c>
      <c r="H17" s="334" t="s">
        <v>9573</v>
      </c>
      <c r="I17" s="336">
        <v>0.41666666666666669</v>
      </c>
      <c r="J17" s="334" t="s">
        <v>37</v>
      </c>
      <c r="K17" s="334" t="s">
        <v>105</v>
      </c>
      <c r="L17" s="334" t="s">
        <v>106</v>
      </c>
      <c r="M17" s="334" t="s">
        <v>491</v>
      </c>
      <c r="N17" s="23"/>
      <c r="O17" s="23"/>
      <c r="P17" s="23"/>
      <c r="Q17" s="23"/>
      <c r="R17" s="23"/>
      <c r="S17" s="29">
        <v>26000</v>
      </c>
      <c r="T17" s="29"/>
    </row>
    <row r="18" spans="1:20" ht="54" customHeight="1" x14ac:dyDescent="1.3">
      <c r="A18" s="679" t="s">
        <v>11343</v>
      </c>
      <c r="B18" s="680"/>
      <c r="C18" s="680"/>
      <c r="D18" s="680"/>
      <c r="E18" s="680"/>
      <c r="F18" s="680"/>
      <c r="G18" s="680"/>
      <c r="H18" s="680"/>
      <c r="I18" s="680"/>
      <c r="J18" s="680"/>
      <c r="K18" s="680"/>
      <c r="L18" s="680"/>
      <c r="M18" s="681"/>
      <c r="N18" s="23"/>
      <c r="O18" s="23"/>
      <c r="P18" s="23"/>
      <c r="Q18" s="23"/>
      <c r="R18" s="23"/>
      <c r="S18" s="29"/>
      <c r="T18" s="29"/>
    </row>
    <row r="19" spans="1:20" ht="54" customHeight="1" x14ac:dyDescent="1.05">
      <c r="A19" s="31" t="s">
        <v>10875</v>
      </c>
      <c r="B19" s="37" t="s">
        <v>10876</v>
      </c>
      <c r="C19" s="31" t="s">
        <v>10877</v>
      </c>
      <c r="D19" s="31" t="s">
        <v>10878</v>
      </c>
      <c r="E19" s="31" t="s">
        <v>687</v>
      </c>
      <c r="F19" s="31" t="s">
        <v>123</v>
      </c>
      <c r="G19" s="31" t="s">
        <v>572</v>
      </c>
      <c r="H19" s="31" t="s">
        <v>10749</v>
      </c>
      <c r="I19" s="38">
        <v>0.83333333333333337</v>
      </c>
      <c r="J19" s="31" t="s">
        <v>37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29"/>
    </row>
    <row r="20" spans="1:20" ht="54" customHeight="1" x14ac:dyDescent="1.05">
      <c r="A20" s="31" t="s">
        <v>10879</v>
      </c>
      <c r="B20" s="37" t="s">
        <v>10880</v>
      </c>
      <c r="C20" s="31" t="s">
        <v>10881</v>
      </c>
      <c r="D20" s="31" t="s">
        <v>10882</v>
      </c>
      <c r="E20" s="31" t="s">
        <v>687</v>
      </c>
      <c r="F20" s="31" t="s">
        <v>123</v>
      </c>
      <c r="G20" s="31" t="s">
        <v>572</v>
      </c>
      <c r="H20" s="31" t="s">
        <v>10749</v>
      </c>
      <c r="I20" s="38">
        <v>0.83333333333333337</v>
      </c>
      <c r="J20" s="31" t="s">
        <v>37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29"/>
    </row>
    <row r="21" spans="1:20" ht="54" customHeight="1" x14ac:dyDescent="1.05">
      <c r="A21" s="31" t="s">
        <v>10883</v>
      </c>
      <c r="B21" s="37" t="s">
        <v>10884</v>
      </c>
      <c r="C21" s="31" t="s">
        <v>10885</v>
      </c>
      <c r="D21" s="31" t="s">
        <v>10886</v>
      </c>
      <c r="E21" s="31" t="s">
        <v>687</v>
      </c>
      <c r="F21" s="31" t="s">
        <v>123</v>
      </c>
      <c r="G21" s="31" t="s">
        <v>572</v>
      </c>
      <c r="H21" s="31" t="s">
        <v>10749</v>
      </c>
      <c r="I21" s="38">
        <v>0.83333333333333337</v>
      </c>
      <c r="J21" s="31" t="s">
        <v>37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29"/>
    </row>
    <row r="22" spans="1:20" ht="54" customHeight="1" x14ac:dyDescent="1.05">
      <c r="A22" s="31" t="s">
        <v>10887</v>
      </c>
      <c r="B22" s="37" t="s">
        <v>10888</v>
      </c>
      <c r="C22" s="31" t="s">
        <v>10889</v>
      </c>
      <c r="D22" s="31" t="s">
        <v>10890</v>
      </c>
      <c r="E22" s="31" t="s">
        <v>687</v>
      </c>
      <c r="F22" s="31" t="s">
        <v>123</v>
      </c>
      <c r="G22" s="31" t="s">
        <v>572</v>
      </c>
      <c r="H22" s="31" t="s">
        <v>10749</v>
      </c>
      <c r="I22" s="38">
        <v>0.83333333333333337</v>
      </c>
      <c r="J22" s="31" t="s">
        <v>37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29"/>
    </row>
    <row r="23" spans="1:20" ht="54" customHeight="1" x14ac:dyDescent="1.05">
      <c r="A23" s="31" t="s">
        <v>10891</v>
      </c>
      <c r="B23" s="37" t="s">
        <v>10892</v>
      </c>
      <c r="C23" s="31" t="s">
        <v>10893</v>
      </c>
      <c r="D23" s="31" t="s">
        <v>10894</v>
      </c>
      <c r="E23" s="31" t="s">
        <v>687</v>
      </c>
      <c r="F23" s="31" t="s">
        <v>123</v>
      </c>
      <c r="G23" s="31" t="s">
        <v>572</v>
      </c>
      <c r="H23" s="31" t="s">
        <v>10749</v>
      </c>
      <c r="I23" s="38">
        <v>0.83333333333333337</v>
      </c>
      <c r="J23" s="31" t="s">
        <v>37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29"/>
    </row>
    <row r="24" spans="1:20" ht="54" customHeight="1" x14ac:dyDescent="1.05">
      <c r="A24" s="31" t="s">
        <v>10895</v>
      </c>
      <c r="B24" s="37" t="s">
        <v>10896</v>
      </c>
      <c r="C24" s="31" t="s">
        <v>10897</v>
      </c>
      <c r="D24" s="31" t="s">
        <v>10898</v>
      </c>
      <c r="E24" s="31" t="s">
        <v>687</v>
      </c>
      <c r="F24" s="31" t="s">
        <v>123</v>
      </c>
      <c r="G24" s="31" t="s">
        <v>572</v>
      </c>
      <c r="H24" s="31" t="s">
        <v>10749</v>
      </c>
      <c r="I24" s="38">
        <v>0.83333333333333337</v>
      </c>
      <c r="J24" s="31" t="s">
        <v>37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29"/>
    </row>
    <row r="25" spans="1:20" ht="54" customHeight="1" x14ac:dyDescent="1.05">
      <c r="A25" s="31" t="s">
        <v>10899</v>
      </c>
      <c r="B25" s="37" t="s">
        <v>10900</v>
      </c>
      <c r="C25" s="31" t="s">
        <v>10901</v>
      </c>
      <c r="D25" s="31" t="s">
        <v>10902</v>
      </c>
      <c r="E25" s="31" t="s">
        <v>687</v>
      </c>
      <c r="F25" s="31" t="s">
        <v>123</v>
      </c>
      <c r="G25" s="31" t="s">
        <v>572</v>
      </c>
      <c r="H25" s="31" t="s">
        <v>10749</v>
      </c>
      <c r="I25" s="38">
        <v>0.83333333333333337</v>
      </c>
      <c r="J25" s="31" t="s">
        <v>37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29"/>
    </row>
    <row r="26" spans="1:20" ht="54" customHeight="1" x14ac:dyDescent="1.05">
      <c r="A26" s="31" t="s">
        <v>10903</v>
      </c>
      <c r="B26" s="37" t="s">
        <v>6349</v>
      </c>
      <c r="C26" s="31" t="s">
        <v>10904</v>
      </c>
      <c r="D26" s="31" t="s">
        <v>10905</v>
      </c>
      <c r="E26" s="31" t="s">
        <v>687</v>
      </c>
      <c r="F26" s="31" t="s">
        <v>123</v>
      </c>
      <c r="G26" s="31" t="s">
        <v>572</v>
      </c>
      <c r="H26" s="31" t="s">
        <v>10749</v>
      </c>
      <c r="I26" s="38">
        <v>0.83333333333333337</v>
      </c>
      <c r="J26" s="31" t="s">
        <v>37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29"/>
    </row>
    <row r="27" spans="1:20" ht="54" customHeight="1" x14ac:dyDescent="1.05">
      <c r="A27" s="31" t="s">
        <v>10906</v>
      </c>
      <c r="B27" s="37" t="s">
        <v>10907</v>
      </c>
      <c r="C27" s="31" t="s">
        <v>10908</v>
      </c>
      <c r="D27" s="31" t="s">
        <v>10909</v>
      </c>
      <c r="E27" s="31" t="s">
        <v>687</v>
      </c>
      <c r="F27" s="31" t="s">
        <v>123</v>
      </c>
      <c r="G27" s="31" t="s">
        <v>572</v>
      </c>
      <c r="H27" s="31" t="s">
        <v>10749</v>
      </c>
      <c r="I27" s="38">
        <v>0.83333333333333337</v>
      </c>
      <c r="J27" s="31" t="s">
        <v>37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29"/>
    </row>
    <row r="28" spans="1:20" ht="54" customHeight="1" x14ac:dyDescent="1.05">
      <c r="A28" s="31" t="s">
        <v>10910</v>
      </c>
      <c r="B28" s="37" t="s">
        <v>2686</v>
      </c>
      <c r="C28" s="31" t="s">
        <v>10911</v>
      </c>
      <c r="D28" s="31" t="s">
        <v>10912</v>
      </c>
      <c r="E28" s="31" t="s">
        <v>687</v>
      </c>
      <c r="F28" s="31" t="s">
        <v>123</v>
      </c>
      <c r="G28" s="31" t="s">
        <v>572</v>
      </c>
      <c r="H28" s="31" t="s">
        <v>10749</v>
      </c>
      <c r="I28" s="38">
        <v>0.83333333333333337</v>
      </c>
      <c r="J28" s="31" t="s">
        <v>37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29"/>
    </row>
    <row r="29" spans="1:20" ht="54" customHeight="1" x14ac:dyDescent="1.05">
      <c r="A29" s="31" t="s">
        <v>10913</v>
      </c>
      <c r="B29" s="37" t="s">
        <v>10914</v>
      </c>
      <c r="C29" s="31" t="s">
        <v>10915</v>
      </c>
      <c r="D29" s="31" t="s">
        <v>10916</v>
      </c>
      <c r="E29" s="31" t="s">
        <v>687</v>
      </c>
      <c r="F29" s="31" t="s">
        <v>123</v>
      </c>
      <c r="G29" s="31" t="s">
        <v>572</v>
      </c>
      <c r="H29" s="31" t="s">
        <v>10749</v>
      </c>
      <c r="I29" s="38">
        <v>0.83333333333333337</v>
      </c>
      <c r="J29" s="31" t="s">
        <v>37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29"/>
    </row>
    <row r="30" spans="1:20" ht="54" customHeight="1" x14ac:dyDescent="1.05">
      <c r="A30" s="31" t="s">
        <v>10917</v>
      </c>
      <c r="B30" s="37" t="s">
        <v>10918</v>
      </c>
      <c r="C30" s="31" t="s">
        <v>10919</v>
      </c>
      <c r="D30" s="31" t="s">
        <v>10920</v>
      </c>
      <c r="E30" s="31" t="s">
        <v>687</v>
      </c>
      <c r="F30" s="31" t="s">
        <v>123</v>
      </c>
      <c r="G30" s="31" t="s">
        <v>572</v>
      </c>
      <c r="H30" s="31" t="s">
        <v>10749</v>
      </c>
      <c r="I30" s="38">
        <v>0.83333333333333337</v>
      </c>
      <c r="J30" s="31" t="s">
        <v>37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29"/>
    </row>
    <row r="31" spans="1:20" ht="54" customHeight="1" x14ac:dyDescent="1.05">
      <c r="A31" s="31" t="s">
        <v>10921</v>
      </c>
      <c r="B31" s="37" t="s">
        <v>10922</v>
      </c>
      <c r="C31" s="31" t="s">
        <v>10923</v>
      </c>
      <c r="D31" s="31" t="s">
        <v>10924</v>
      </c>
      <c r="E31" s="31" t="s">
        <v>687</v>
      </c>
      <c r="F31" s="31" t="s">
        <v>123</v>
      </c>
      <c r="G31" s="31" t="s">
        <v>572</v>
      </c>
      <c r="H31" s="31" t="s">
        <v>10749</v>
      </c>
      <c r="I31" s="38">
        <v>0.83333333333333337</v>
      </c>
      <c r="J31" s="31" t="s">
        <v>37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29"/>
    </row>
    <row r="32" spans="1:20" ht="54" customHeight="1" x14ac:dyDescent="1.05">
      <c r="A32" s="31" t="s">
        <v>10925</v>
      </c>
      <c r="B32" s="37" t="s">
        <v>10926</v>
      </c>
      <c r="C32" s="31" t="s">
        <v>10927</v>
      </c>
      <c r="D32" s="31" t="s">
        <v>10928</v>
      </c>
      <c r="E32" s="31" t="s">
        <v>687</v>
      </c>
      <c r="F32" s="31" t="s">
        <v>123</v>
      </c>
      <c r="G32" s="31" t="s">
        <v>572</v>
      </c>
      <c r="H32" s="31" t="s">
        <v>10749</v>
      </c>
      <c r="I32" s="38">
        <v>0.83333333333333337</v>
      </c>
      <c r="J32" s="31" t="s">
        <v>37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29"/>
    </row>
    <row r="33" spans="1:20" ht="54" customHeight="1" x14ac:dyDescent="1.05">
      <c r="A33" s="31" t="s">
        <v>10929</v>
      </c>
      <c r="B33" s="37" t="s">
        <v>4991</v>
      </c>
      <c r="C33" s="31" t="s">
        <v>10930</v>
      </c>
      <c r="D33" s="31" t="s">
        <v>10931</v>
      </c>
      <c r="E33" s="31" t="s">
        <v>687</v>
      </c>
      <c r="F33" s="31" t="s">
        <v>123</v>
      </c>
      <c r="G33" s="31" t="s">
        <v>572</v>
      </c>
      <c r="H33" s="31" t="s">
        <v>10749</v>
      </c>
      <c r="I33" s="38">
        <v>0.83333333333333337</v>
      </c>
      <c r="J33" s="31" t="s">
        <v>37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9"/>
    </row>
    <row r="34" spans="1:20" ht="54" customHeight="1" x14ac:dyDescent="1.05">
      <c r="A34" s="31" t="s">
        <v>10932</v>
      </c>
      <c r="B34" s="37" t="s">
        <v>10933</v>
      </c>
      <c r="C34" s="31" t="s">
        <v>10934</v>
      </c>
      <c r="D34" s="31" t="s">
        <v>10935</v>
      </c>
      <c r="E34" s="31" t="s">
        <v>687</v>
      </c>
      <c r="F34" s="31" t="s">
        <v>123</v>
      </c>
      <c r="G34" s="31" t="s">
        <v>572</v>
      </c>
      <c r="H34" s="31" t="s">
        <v>10749</v>
      </c>
      <c r="I34" s="38">
        <v>0.83333333333333337</v>
      </c>
      <c r="J34" s="31" t="s">
        <v>37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9"/>
    </row>
    <row r="35" spans="1:20" ht="54" customHeight="1" x14ac:dyDescent="1.05">
      <c r="A35" s="31" t="s">
        <v>10936</v>
      </c>
      <c r="B35" s="37" t="s">
        <v>10937</v>
      </c>
      <c r="C35" s="31" t="s">
        <v>10938</v>
      </c>
      <c r="D35" s="31" t="s">
        <v>10939</v>
      </c>
      <c r="E35" s="31" t="s">
        <v>687</v>
      </c>
      <c r="F35" s="31" t="s">
        <v>123</v>
      </c>
      <c r="G35" s="31" t="s">
        <v>572</v>
      </c>
      <c r="H35" s="31" t="s">
        <v>10749</v>
      </c>
      <c r="I35" s="38">
        <v>0.83333333333333337</v>
      </c>
      <c r="J35" s="31" t="s">
        <v>37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9"/>
    </row>
    <row r="36" spans="1:20" ht="54" customHeight="1" x14ac:dyDescent="1.05">
      <c r="A36" s="31" t="s">
        <v>10940</v>
      </c>
      <c r="B36" s="37" t="s">
        <v>10941</v>
      </c>
      <c r="C36" s="31" t="s">
        <v>10942</v>
      </c>
      <c r="D36" s="31" t="s">
        <v>10943</v>
      </c>
      <c r="E36" s="31" t="s">
        <v>687</v>
      </c>
      <c r="F36" s="31" t="s">
        <v>123</v>
      </c>
      <c r="G36" s="31" t="s">
        <v>572</v>
      </c>
      <c r="H36" s="31" t="s">
        <v>10749</v>
      </c>
      <c r="I36" s="38">
        <v>0.83333333333333337</v>
      </c>
      <c r="J36" s="31" t="s">
        <v>37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9"/>
    </row>
    <row r="37" spans="1:20" ht="54" customHeight="1" x14ac:dyDescent="0.7">
      <c r="A37" s="698" t="s">
        <v>13743</v>
      </c>
      <c r="B37" s="699"/>
      <c r="C37" s="699"/>
      <c r="D37" s="699"/>
      <c r="E37" s="699"/>
      <c r="F37" s="699"/>
      <c r="G37" s="699"/>
      <c r="H37" s="699"/>
      <c r="I37" s="699"/>
      <c r="J37" s="699"/>
      <c r="K37" s="699"/>
      <c r="L37" s="699"/>
      <c r="M37" s="700"/>
      <c r="N37" s="23"/>
      <c r="O37" s="23"/>
      <c r="P37" s="23"/>
      <c r="Q37" s="156"/>
      <c r="R37" s="23"/>
      <c r="S37" s="23"/>
      <c r="T37" s="29">
        <v>45000</v>
      </c>
    </row>
    <row r="38" spans="1:20" ht="54" customHeight="1" x14ac:dyDescent="0.7">
      <c r="A38" s="698" t="s">
        <v>15035</v>
      </c>
      <c r="B38" s="699"/>
      <c r="C38" s="699"/>
      <c r="D38" s="699"/>
      <c r="E38" s="699"/>
      <c r="F38" s="699"/>
      <c r="G38" s="699"/>
      <c r="H38" s="699"/>
      <c r="I38" s="699"/>
      <c r="J38" s="699"/>
      <c r="K38" s="699"/>
      <c r="L38" s="699"/>
      <c r="M38" s="700"/>
      <c r="N38" s="23"/>
      <c r="O38" s="23"/>
      <c r="P38" s="23"/>
      <c r="Q38" s="156"/>
      <c r="R38" s="23"/>
      <c r="S38" s="23"/>
      <c r="T38" s="29">
        <v>44000</v>
      </c>
    </row>
    <row r="39" spans="1:20" ht="54" customHeight="1" x14ac:dyDescent="0.7">
      <c r="A39" s="698" t="s">
        <v>15622</v>
      </c>
      <c r="B39" s="699"/>
      <c r="C39" s="699"/>
      <c r="D39" s="699"/>
      <c r="E39" s="699"/>
      <c r="F39" s="699"/>
      <c r="G39" s="699"/>
      <c r="H39" s="699"/>
      <c r="I39" s="699"/>
      <c r="J39" s="699"/>
      <c r="K39" s="699"/>
      <c r="L39" s="699"/>
      <c r="M39" s="700"/>
      <c r="N39" s="23"/>
      <c r="O39" s="23"/>
      <c r="P39" s="23"/>
      <c r="Q39" s="156"/>
      <c r="R39" s="23"/>
      <c r="S39" s="23"/>
      <c r="T39" s="29">
        <v>26000</v>
      </c>
    </row>
    <row r="40" spans="1:20" ht="54" customHeight="1" x14ac:dyDescent="0.7">
      <c r="A40" s="698" t="s">
        <v>12834</v>
      </c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700"/>
      <c r="N40" s="23"/>
      <c r="O40" s="23"/>
      <c r="P40" s="23"/>
      <c r="Q40" s="156"/>
      <c r="R40" s="23"/>
      <c r="S40" s="23"/>
      <c r="T40" s="29"/>
    </row>
    <row r="41" spans="1:20" ht="54" customHeight="1" x14ac:dyDescent="1.05">
      <c r="A41" s="31" t="s">
        <v>12905</v>
      </c>
      <c r="B41" s="37" t="s">
        <v>12906</v>
      </c>
      <c r="C41" s="31" t="s">
        <v>12907</v>
      </c>
      <c r="D41" s="31" t="s">
        <v>12908</v>
      </c>
      <c r="E41" s="31" t="s">
        <v>687</v>
      </c>
      <c r="F41" s="31" t="s">
        <v>102</v>
      </c>
      <c r="G41" s="31" t="s">
        <v>490</v>
      </c>
      <c r="H41" s="31" t="s">
        <v>12839</v>
      </c>
      <c r="I41" s="38">
        <v>0.83333333333333337</v>
      </c>
      <c r="J41" s="31" t="s">
        <v>37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23"/>
      <c r="R41" s="23"/>
      <c r="S41" s="29">
        <v>25000</v>
      </c>
      <c r="T41" s="29"/>
    </row>
    <row r="42" spans="1:20" ht="54" customHeight="1" x14ac:dyDescent="1.05">
      <c r="A42" s="696" t="s">
        <v>16177</v>
      </c>
      <c r="B42" s="696"/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23"/>
      <c r="O42" s="23"/>
      <c r="P42" s="23"/>
      <c r="Q42" s="23"/>
      <c r="R42" s="23"/>
      <c r="S42" s="29"/>
      <c r="T42" s="29"/>
    </row>
    <row r="43" spans="1:20" ht="54" customHeight="1" x14ac:dyDescent="1.05">
      <c r="A43" s="210" t="s">
        <v>15811</v>
      </c>
      <c r="B43" s="37" t="s">
        <v>15812</v>
      </c>
      <c r="C43" s="31" t="s">
        <v>15813</v>
      </c>
      <c r="D43" s="31" t="s">
        <v>15814</v>
      </c>
      <c r="E43" s="31" t="s">
        <v>101</v>
      </c>
      <c r="F43" s="31" t="s">
        <v>123</v>
      </c>
      <c r="G43" s="31" t="s">
        <v>124</v>
      </c>
      <c r="H43" s="31" t="s">
        <v>15633</v>
      </c>
      <c r="I43" s="38">
        <v>0.125</v>
      </c>
      <c r="J43" s="31" t="s">
        <v>37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22400</v>
      </c>
      <c r="T43" s="29"/>
    </row>
    <row r="44" spans="1:20" ht="54" customHeight="1" x14ac:dyDescent="1.05">
      <c r="A44" s="210" t="s">
        <v>15815</v>
      </c>
      <c r="B44" s="37" t="s">
        <v>15816</v>
      </c>
      <c r="C44" s="31" t="s">
        <v>15817</v>
      </c>
      <c r="D44" s="31" t="s">
        <v>15818</v>
      </c>
      <c r="E44" s="31" t="s">
        <v>101</v>
      </c>
      <c r="F44" s="31" t="s">
        <v>123</v>
      </c>
      <c r="G44" s="31" t="s">
        <v>124</v>
      </c>
      <c r="H44" s="31" t="s">
        <v>15633</v>
      </c>
      <c r="I44" s="38">
        <v>0.125</v>
      </c>
      <c r="J44" s="31" t="s">
        <v>37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22400</v>
      </c>
      <c r="T44" s="29"/>
    </row>
    <row r="45" spans="1:20" ht="54" customHeight="1" x14ac:dyDescent="1.05">
      <c r="A45" s="696" t="s">
        <v>29711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23"/>
      <c r="O45" s="23"/>
      <c r="P45" s="23"/>
      <c r="Q45" s="23"/>
      <c r="R45" s="23"/>
      <c r="S45" s="29"/>
      <c r="T45" s="29"/>
    </row>
    <row r="46" spans="1:20" s="548" customFormat="1" ht="54" customHeight="1" x14ac:dyDescent="1.05">
      <c r="A46" s="244" t="s">
        <v>29710</v>
      </c>
      <c r="B46" s="244"/>
      <c r="C46" s="244"/>
      <c r="D46" s="244"/>
      <c r="E46" s="244" t="s">
        <v>17253</v>
      </c>
      <c r="F46" s="244" t="s">
        <v>1304</v>
      </c>
      <c r="G46" s="244"/>
      <c r="H46" s="244"/>
      <c r="I46" s="244"/>
      <c r="J46" s="244"/>
      <c r="K46" s="244"/>
      <c r="L46" s="244"/>
      <c r="M46" s="244" t="s">
        <v>13363</v>
      </c>
      <c r="N46" s="270"/>
      <c r="O46" s="270"/>
      <c r="P46" s="270"/>
      <c r="Q46" s="270"/>
      <c r="R46" s="270"/>
      <c r="S46" s="191">
        <v>26200</v>
      </c>
      <c r="T46" s="191"/>
    </row>
    <row r="47" spans="1:20" ht="54" customHeight="1" x14ac:dyDescent="0.7">
      <c r="A47" s="711" t="s">
        <v>20643</v>
      </c>
      <c r="B47" s="711"/>
      <c r="C47" s="711"/>
      <c r="D47" s="711"/>
      <c r="E47" s="711"/>
      <c r="F47" s="711"/>
      <c r="G47" s="711"/>
      <c r="H47" s="711"/>
      <c r="I47" s="711"/>
      <c r="J47" s="711"/>
      <c r="K47" s="711"/>
      <c r="L47" s="711"/>
      <c r="M47" s="711"/>
      <c r="N47" s="23"/>
      <c r="O47" s="23"/>
      <c r="P47" s="23"/>
      <c r="Q47" s="156"/>
      <c r="R47" s="23"/>
      <c r="S47" s="23"/>
      <c r="T47" s="29">
        <v>3050</v>
      </c>
    </row>
    <row r="48" spans="1:20" ht="54" customHeight="1" x14ac:dyDescent="0.7">
      <c r="A48" s="711" t="s">
        <v>29186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23"/>
      <c r="O48" s="23"/>
      <c r="P48" s="23"/>
      <c r="Q48" s="156"/>
      <c r="R48" s="23"/>
      <c r="S48" s="23"/>
      <c r="T48" s="29">
        <v>26400</v>
      </c>
    </row>
    <row r="49" spans="1:20" ht="54" customHeight="1" x14ac:dyDescent="1.05">
      <c r="A49" s="688" t="s">
        <v>29699</v>
      </c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90"/>
      <c r="N49" s="23"/>
      <c r="O49" s="23"/>
      <c r="P49" s="23"/>
      <c r="Q49" s="23"/>
      <c r="R49" s="23"/>
      <c r="S49" s="29"/>
      <c r="T49" s="29"/>
    </row>
    <row r="50" spans="1:20" ht="54" customHeight="1" x14ac:dyDescent="1.05">
      <c r="A50" s="31" t="s">
        <v>29416</v>
      </c>
      <c r="B50" s="31" t="s">
        <v>29417</v>
      </c>
      <c r="C50" s="31" t="s">
        <v>29418</v>
      </c>
      <c r="D50" s="31" t="s">
        <v>29419</v>
      </c>
      <c r="E50" s="31" t="s">
        <v>101</v>
      </c>
      <c r="F50" s="31" t="s">
        <v>1304</v>
      </c>
      <c r="G50" s="31" t="s">
        <v>16185</v>
      </c>
      <c r="H50" s="31" t="s">
        <v>17480</v>
      </c>
      <c r="I50" s="38">
        <v>0.125</v>
      </c>
      <c r="J50" s="31" t="s">
        <v>37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26200</v>
      </c>
      <c r="T50" s="29"/>
    </row>
    <row r="51" spans="1:20" ht="54" customHeight="1" x14ac:dyDescent="1.05">
      <c r="A51" s="693" t="s">
        <v>20970</v>
      </c>
      <c r="B51" s="694"/>
      <c r="C51" s="694"/>
      <c r="D51" s="694"/>
      <c r="E51" s="694"/>
      <c r="F51" s="694"/>
      <c r="G51" s="694"/>
      <c r="H51" s="694"/>
      <c r="I51" s="694"/>
      <c r="J51" s="694"/>
      <c r="K51" s="694"/>
      <c r="L51" s="694"/>
      <c r="M51" s="695"/>
      <c r="N51" s="23"/>
      <c r="O51" s="23"/>
      <c r="P51" s="23"/>
      <c r="Q51" s="23"/>
      <c r="R51" s="23"/>
      <c r="S51" s="29"/>
      <c r="T51" s="29">
        <v>4800</v>
      </c>
    </row>
    <row r="52" spans="1:20" ht="54" customHeight="1" x14ac:dyDescent="0.7">
      <c r="A52" s="711" t="s">
        <v>33506</v>
      </c>
      <c r="B52" s="711"/>
      <c r="C52" s="711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23"/>
      <c r="O52" s="23"/>
      <c r="P52" s="23"/>
      <c r="Q52" s="156"/>
      <c r="R52" s="23"/>
      <c r="S52" s="23"/>
      <c r="T52" s="29">
        <v>22400</v>
      </c>
    </row>
    <row r="53" spans="1:20" ht="54" customHeight="1" x14ac:dyDescent="1.05">
      <c r="A53" s="688" t="s">
        <v>35141</v>
      </c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90"/>
      <c r="N53" s="23"/>
      <c r="O53" s="23"/>
      <c r="P53" s="23"/>
      <c r="Q53" s="23"/>
      <c r="R53" s="23"/>
      <c r="S53" s="29"/>
      <c r="T53" s="31"/>
    </row>
    <row r="54" spans="1:20" ht="54" customHeight="1" x14ac:dyDescent="1.05">
      <c r="A54" s="31" t="s">
        <v>34730</v>
      </c>
      <c r="B54" s="31" t="s">
        <v>17110</v>
      </c>
      <c r="C54" s="31" t="s">
        <v>34731</v>
      </c>
      <c r="D54" s="31" t="s">
        <v>34732</v>
      </c>
      <c r="E54" s="31" t="s">
        <v>101</v>
      </c>
      <c r="F54" s="31" t="s">
        <v>102</v>
      </c>
      <c r="G54" s="31" t="s">
        <v>25542</v>
      </c>
      <c r="H54" s="31" t="s">
        <v>29687</v>
      </c>
      <c r="I54" s="38">
        <v>0.54166666666666663</v>
      </c>
      <c r="J54" s="31" t="s">
        <v>37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31"/>
    </row>
    <row r="55" spans="1:20" ht="54" customHeight="1" x14ac:dyDescent="1.05">
      <c r="A55" s="31"/>
      <c r="B55" s="31"/>
      <c r="C55" s="31"/>
      <c r="D55" s="31"/>
      <c r="E55" s="31"/>
      <c r="F55" s="31"/>
      <c r="G55" s="31"/>
      <c r="H55" s="31"/>
      <c r="I55" s="38"/>
      <c r="J55" s="31"/>
      <c r="K55" s="31"/>
      <c r="L55" s="31"/>
      <c r="M55" s="31"/>
      <c r="N55" s="23"/>
      <c r="O55" s="23"/>
      <c r="P55" s="23"/>
      <c r="Q55" s="23"/>
      <c r="R55" s="23"/>
      <c r="S55" s="29"/>
      <c r="T55" s="29"/>
    </row>
    <row r="56" spans="1:20" ht="54" customHeight="1" x14ac:dyDescent="1.05">
      <c r="A56" s="31"/>
      <c r="B56" s="31"/>
      <c r="C56" s="31"/>
      <c r="D56" s="31"/>
      <c r="E56" s="31"/>
      <c r="F56" s="31"/>
      <c r="G56" s="31"/>
      <c r="H56" s="31"/>
      <c r="I56" s="38"/>
      <c r="J56" s="31"/>
      <c r="K56" s="31"/>
      <c r="L56" s="31"/>
      <c r="M56" s="31"/>
      <c r="N56" s="23"/>
      <c r="O56" s="23"/>
      <c r="P56" s="23"/>
      <c r="Q56" s="23"/>
      <c r="R56" s="23"/>
      <c r="S56" s="29"/>
      <c r="T56" s="29"/>
    </row>
    <row r="57" spans="1:20" ht="54" customHeight="1" x14ac:dyDescent="1.05">
      <c r="A57" s="31"/>
      <c r="B57" s="31"/>
      <c r="C57" s="31"/>
      <c r="D57" s="31"/>
      <c r="E57" s="31"/>
      <c r="F57" s="31"/>
      <c r="G57" s="31"/>
      <c r="H57" s="31"/>
      <c r="I57" s="38"/>
      <c r="J57" s="31"/>
      <c r="K57" s="31"/>
      <c r="L57" s="31"/>
      <c r="M57" s="31"/>
      <c r="N57" s="23"/>
      <c r="O57" s="23"/>
      <c r="P57" s="23"/>
      <c r="Q57" s="23"/>
      <c r="R57" s="23"/>
      <c r="S57" s="29"/>
      <c r="T57" s="29"/>
    </row>
    <row r="58" spans="1:20" ht="54" customHeight="1" x14ac:dyDescent="1.05">
      <c r="A58" s="31"/>
      <c r="B58" s="31"/>
      <c r="C58" s="31"/>
      <c r="D58" s="31"/>
      <c r="E58" s="31"/>
      <c r="F58" s="31"/>
      <c r="G58" s="31"/>
      <c r="H58" s="31"/>
      <c r="I58" s="38"/>
      <c r="J58" s="31"/>
      <c r="K58" s="31"/>
      <c r="L58" s="31"/>
      <c r="M58" s="31"/>
      <c r="N58" s="23"/>
      <c r="O58" s="23"/>
      <c r="P58" s="23"/>
      <c r="Q58" s="23"/>
      <c r="R58" s="23"/>
      <c r="S58" s="29"/>
      <c r="T58" s="29"/>
    </row>
    <row r="59" spans="1:20" ht="54" customHeight="1" x14ac:dyDescent="1.05">
      <c r="A59" s="31"/>
      <c r="B59" s="31"/>
      <c r="C59" s="31"/>
      <c r="D59" s="31"/>
      <c r="E59" s="31"/>
      <c r="F59" s="31"/>
      <c r="G59" s="31"/>
      <c r="H59" s="31"/>
      <c r="I59" s="38"/>
      <c r="J59" s="31"/>
      <c r="K59" s="31"/>
      <c r="L59" s="31"/>
      <c r="M59" s="31"/>
      <c r="N59" s="23"/>
      <c r="O59" s="23"/>
      <c r="P59" s="23"/>
      <c r="Q59" s="23"/>
      <c r="R59" s="23"/>
      <c r="S59" s="29"/>
      <c r="T59" s="29"/>
    </row>
    <row r="60" spans="1:20" ht="54" customHeight="1" x14ac:dyDescent="0.7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156"/>
      <c r="R60" s="23"/>
      <c r="S60" s="23"/>
      <c r="T60" s="29"/>
    </row>
    <row r="61" spans="1:20" ht="54" customHeight="1" x14ac:dyDescent="0.7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156"/>
      <c r="R61" s="23"/>
      <c r="S61" s="23"/>
      <c r="T61" s="29"/>
    </row>
    <row r="62" spans="1:20" ht="50.1" customHeight="1" x14ac:dyDescent="0.7">
      <c r="A62" s="23"/>
      <c r="B62" s="24"/>
      <c r="C62" s="23"/>
      <c r="D62" s="23"/>
      <c r="E62" s="23"/>
      <c r="F62" s="23"/>
      <c r="G62" s="23"/>
      <c r="H62" s="23"/>
      <c r="I62" s="7" t="s">
        <v>14</v>
      </c>
      <c r="J62" s="7">
        <f>SUM(Q:Q)-SUM(R:R)</f>
        <v>0</v>
      </c>
      <c r="K62" s="23"/>
      <c r="L62" s="23"/>
      <c r="M62" s="23"/>
      <c r="N62" s="23"/>
      <c r="O62" s="23"/>
      <c r="P62" s="23"/>
      <c r="Q62" s="156"/>
      <c r="R62" s="23"/>
      <c r="S62" s="23"/>
      <c r="T62" s="29"/>
    </row>
    <row r="63" spans="1:20" ht="50.1" customHeight="1" x14ac:dyDescent="0.7">
      <c r="A63" s="23"/>
      <c r="B63" s="24"/>
      <c r="C63" s="23"/>
      <c r="D63" s="23"/>
      <c r="E63" s="23"/>
      <c r="F63" s="23"/>
      <c r="G63" s="23"/>
      <c r="H63" s="23"/>
      <c r="I63" s="7" t="s">
        <v>15</v>
      </c>
      <c r="J63" s="7">
        <f>SUM(S:S)-SUM(T:T)</f>
        <v>-200</v>
      </c>
      <c r="K63" s="23"/>
      <c r="L63" s="23"/>
      <c r="M63" s="23"/>
      <c r="N63" s="23"/>
      <c r="O63" s="23"/>
      <c r="P63" s="23"/>
      <c r="Q63" s="156"/>
      <c r="R63" s="23"/>
      <c r="S63" s="23"/>
      <c r="T63" s="29"/>
    </row>
    <row r="64" spans="1:20" ht="50.1" customHeight="1" x14ac:dyDescent="0.7">
      <c r="A64" s="23"/>
      <c r="B64" s="24"/>
      <c r="C64" s="23"/>
      <c r="D64" s="23"/>
      <c r="E64" s="23"/>
      <c r="F64" s="23"/>
      <c r="G64" s="23"/>
      <c r="H64" s="23"/>
      <c r="I64" s="731" t="s">
        <v>91</v>
      </c>
      <c r="J64" s="731"/>
      <c r="K64" s="23"/>
      <c r="L64" s="23"/>
      <c r="M64" s="23"/>
      <c r="N64" s="23"/>
      <c r="O64" s="23"/>
      <c r="P64" s="23"/>
      <c r="Q64" s="156"/>
      <c r="R64" s="23"/>
      <c r="S64" s="23"/>
      <c r="T64" s="29"/>
    </row>
    <row r="65" spans="9:10" ht="50.1" customHeight="1" x14ac:dyDescent="0.7">
      <c r="I65" s="731"/>
      <c r="J65" s="731"/>
    </row>
  </sheetData>
  <autoFilter ref="A1:AX936" xr:uid="{00000000-0001-0000-0000-000000000000}"/>
  <mergeCells count="27">
    <mergeCell ref="A14:M14"/>
    <mergeCell ref="A15:M15"/>
    <mergeCell ref="A16:M16"/>
    <mergeCell ref="A8:M8"/>
    <mergeCell ref="A9:M9"/>
    <mergeCell ref="A11:M11"/>
    <mergeCell ref="A12:M12"/>
    <mergeCell ref="A13:M13"/>
    <mergeCell ref="A3:M3"/>
    <mergeCell ref="A4:M4"/>
    <mergeCell ref="A5:M5"/>
    <mergeCell ref="A6:M6"/>
    <mergeCell ref="A7:M7"/>
    <mergeCell ref="A18:M18"/>
    <mergeCell ref="A37:M37"/>
    <mergeCell ref="A38:M38"/>
    <mergeCell ref="A39:M39"/>
    <mergeCell ref="I64:J65"/>
    <mergeCell ref="A40:M40"/>
    <mergeCell ref="A42:M42"/>
    <mergeCell ref="A47:M47"/>
    <mergeCell ref="A48:M48"/>
    <mergeCell ref="A49:M49"/>
    <mergeCell ref="A45:M45"/>
    <mergeCell ref="A51:M51"/>
    <mergeCell ref="A52:M52"/>
    <mergeCell ref="A53:M53"/>
  </mergeCells>
  <phoneticPr fontId="50" type="noConversion"/>
  <conditionalFormatting sqref="C2">
    <cfRule type="duplicateValues" dxfId="760" priority="17"/>
  </conditionalFormatting>
  <conditionalFormatting sqref="D41">
    <cfRule type="duplicateValues" dxfId="759" priority="1"/>
    <cfRule type="duplicateValues" dxfId="758" priority="2"/>
    <cfRule type="duplicateValues" dxfId="757" priority="3"/>
    <cfRule type="duplicateValues" dxfId="756" priority="4"/>
  </conditionalFormatting>
  <conditionalFormatting sqref="E2">
    <cfRule type="duplicateValues" dxfId="755" priority="18"/>
  </conditionalFormatting>
  <conditionalFormatting sqref="J2 C2">
    <cfRule type="duplicateValues" dxfId="754" priority="9"/>
    <cfRule type="duplicateValues" dxfId="753" priority="10"/>
    <cfRule type="duplicateValues" dxfId="752" priority="11"/>
    <cfRule type="duplicateValues" dxfId="751" priority="12"/>
    <cfRule type="duplicateValues" dxfId="750" priority="13"/>
    <cfRule type="duplicateValues" dxfId="749" priority="14"/>
    <cfRule type="duplicateValues" dxfId="748" priority="15"/>
    <cfRule type="duplicateValues" dxfId="747" priority="16"/>
  </conditionalFormatting>
  <conditionalFormatting sqref="J2">
    <cfRule type="duplicateValues" dxfId="746" priority="8"/>
  </conditionalFormatting>
  <conditionalFormatting sqref="W41">
    <cfRule type="duplicateValues" dxfId="745" priority="5"/>
    <cfRule type="duplicateValues" dxfId="744" priority="6"/>
    <cfRule type="duplicateValues" dxfId="743" priority="7"/>
  </conditionalFormatting>
  <hyperlinks>
    <hyperlink ref="I64:J65" location="الرئيسيه!A1" display="الرئيسيه" xr:uid="{A1616707-6272-8640-AFCE-A45E84B3EC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9CFC-6D47-484C-AB70-C807445AE52C}">
  <sheetPr codeName="Sheet46">
    <pageSetUpPr fitToPage="1"/>
  </sheetPr>
  <dimension ref="A1:T46"/>
  <sheetViews>
    <sheetView rightToLeft="1" topLeftCell="H1" zoomScale="40" zoomScaleNormal="40" workbookViewId="0">
      <pane ySplit="1" topLeftCell="A34" activePane="bottomLeft" state="frozen"/>
      <selection activeCell="G24" sqref="G24"/>
      <selection pane="bottomLeft" activeCell="R48" sqref="R4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19"/>
    <col min="18" max="18" width="64.140625" style="460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456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457">
        <v>2000</v>
      </c>
      <c r="S2" s="133">
        <v>36000</v>
      </c>
      <c r="T2" s="117">
        <v>0</v>
      </c>
    </row>
    <row r="3" spans="1:20" s="47" customFormat="1" ht="54" customHeight="1" x14ac:dyDescent="1.65">
      <c r="A3" s="755" t="s">
        <v>1252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Q3" s="450"/>
      <c r="R3" s="458"/>
      <c r="S3" s="54"/>
      <c r="T3" s="117"/>
    </row>
    <row r="4" spans="1:20" s="102" customFormat="1" ht="50.1" customHeight="1" x14ac:dyDescent="1.65">
      <c r="A4" s="104" t="s">
        <v>1000</v>
      </c>
      <c r="B4" s="103" t="s">
        <v>1001</v>
      </c>
      <c r="C4" s="104" t="s">
        <v>1002</v>
      </c>
      <c r="D4" s="104" t="s">
        <v>1003</v>
      </c>
      <c r="E4" s="104" t="s">
        <v>687</v>
      </c>
      <c r="F4" s="104" t="s">
        <v>123</v>
      </c>
      <c r="G4" s="104" t="s">
        <v>994</v>
      </c>
      <c r="H4" s="104" t="s">
        <v>104</v>
      </c>
      <c r="I4" s="105">
        <v>0.83333333333333337</v>
      </c>
      <c r="J4" s="104" t="s">
        <v>77</v>
      </c>
      <c r="K4" s="104" t="s">
        <v>105</v>
      </c>
      <c r="L4" s="104" t="s">
        <v>106</v>
      </c>
      <c r="M4" s="104" t="s">
        <v>995</v>
      </c>
      <c r="N4" s="101"/>
      <c r="O4" s="101"/>
      <c r="P4" s="101"/>
      <c r="Q4" s="118"/>
      <c r="R4" s="459"/>
      <c r="S4" s="42">
        <v>43225</v>
      </c>
      <c r="T4" s="118"/>
    </row>
    <row r="5" spans="1:20" ht="50.1" customHeight="1" x14ac:dyDescent="1.3">
      <c r="A5" s="679" t="s">
        <v>15034</v>
      </c>
      <c r="B5" s="680"/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1"/>
      <c r="N5" s="23"/>
      <c r="O5" s="23"/>
      <c r="P5" s="23"/>
      <c r="Q5" s="29"/>
      <c r="R5" s="127"/>
      <c r="S5" s="29"/>
      <c r="T5" s="170"/>
    </row>
    <row r="6" spans="1:20" ht="50.1" customHeight="1" x14ac:dyDescent="1.3">
      <c r="A6" s="31" t="s">
        <v>14954</v>
      </c>
      <c r="B6" s="37" t="s">
        <v>14955</v>
      </c>
      <c r="C6" s="31" t="s">
        <v>14956</v>
      </c>
      <c r="D6" s="31" t="s">
        <v>14957</v>
      </c>
      <c r="E6" s="31" t="s">
        <v>101</v>
      </c>
      <c r="F6" s="31" t="s">
        <v>123</v>
      </c>
      <c r="G6" s="31" t="s">
        <v>124</v>
      </c>
      <c r="H6" s="31" t="s">
        <v>14534</v>
      </c>
      <c r="I6" s="38">
        <v>0.25</v>
      </c>
      <c r="J6" s="31" t="s">
        <v>77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9"/>
      <c r="R6" s="127"/>
      <c r="S6" s="29">
        <v>44000</v>
      </c>
      <c r="T6" s="170"/>
    </row>
    <row r="7" spans="1:20" ht="50.1" customHeight="1" x14ac:dyDescent="1.3">
      <c r="A7" s="31" t="s">
        <v>14958</v>
      </c>
      <c r="B7" s="37" t="s">
        <v>1945</v>
      </c>
      <c r="C7" s="31" t="s">
        <v>14959</v>
      </c>
      <c r="D7" s="31" t="s">
        <v>14960</v>
      </c>
      <c r="E7" s="31" t="s">
        <v>101</v>
      </c>
      <c r="F7" s="31" t="s">
        <v>123</v>
      </c>
      <c r="G7" s="31" t="s">
        <v>124</v>
      </c>
      <c r="H7" s="31" t="s">
        <v>14534</v>
      </c>
      <c r="I7" s="38">
        <v>0.25</v>
      </c>
      <c r="J7" s="31" t="s">
        <v>77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27"/>
      <c r="S7" s="29">
        <v>44000</v>
      </c>
      <c r="T7" s="170"/>
    </row>
    <row r="8" spans="1:20" ht="50.1" customHeight="1" x14ac:dyDescent="1.05">
      <c r="A8" s="31" t="s">
        <v>14961</v>
      </c>
      <c r="B8" s="37" t="s">
        <v>14962</v>
      </c>
      <c r="C8" s="31" t="s">
        <v>14963</v>
      </c>
      <c r="D8" s="31" t="s">
        <v>14964</v>
      </c>
      <c r="E8" s="31" t="s">
        <v>101</v>
      </c>
      <c r="F8" s="31" t="s">
        <v>123</v>
      </c>
      <c r="G8" s="31" t="s">
        <v>124</v>
      </c>
      <c r="H8" s="31" t="s">
        <v>14534</v>
      </c>
      <c r="I8" s="38">
        <v>0.25</v>
      </c>
      <c r="J8" s="31" t="s">
        <v>77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9"/>
      <c r="R8" s="127"/>
      <c r="S8" s="29">
        <v>44000</v>
      </c>
      <c r="T8" s="154"/>
    </row>
    <row r="9" spans="1:20" ht="50.1" customHeight="1" x14ac:dyDescent="1.05">
      <c r="A9" s="31" t="s">
        <v>14965</v>
      </c>
      <c r="B9" s="37" t="s">
        <v>14966</v>
      </c>
      <c r="C9" s="31" t="s">
        <v>14967</v>
      </c>
      <c r="D9" s="31" t="s">
        <v>14968</v>
      </c>
      <c r="E9" s="31" t="s">
        <v>101</v>
      </c>
      <c r="F9" s="31" t="s">
        <v>123</v>
      </c>
      <c r="G9" s="31" t="s">
        <v>124</v>
      </c>
      <c r="H9" s="31" t="s">
        <v>14534</v>
      </c>
      <c r="I9" s="38">
        <v>0.25</v>
      </c>
      <c r="J9" s="31" t="s">
        <v>77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9"/>
      <c r="R9" s="127"/>
      <c r="S9" s="29">
        <v>44000</v>
      </c>
      <c r="T9" s="154"/>
    </row>
    <row r="10" spans="1:20" ht="50.1" customHeight="1" x14ac:dyDescent="1.05">
      <c r="A10" s="31" t="s">
        <v>14969</v>
      </c>
      <c r="B10" s="37" t="s">
        <v>14970</v>
      </c>
      <c r="C10" s="31" t="s">
        <v>14971</v>
      </c>
      <c r="D10" s="31" t="s">
        <v>14972</v>
      </c>
      <c r="E10" s="31" t="s">
        <v>101</v>
      </c>
      <c r="F10" s="31" t="s">
        <v>123</v>
      </c>
      <c r="G10" s="31" t="s">
        <v>124</v>
      </c>
      <c r="H10" s="31" t="s">
        <v>14534</v>
      </c>
      <c r="I10" s="38">
        <v>0.25</v>
      </c>
      <c r="J10" s="31" t="s">
        <v>77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9"/>
      <c r="R10" s="127"/>
      <c r="S10" s="29">
        <v>44000</v>
      </c>
      <c r="T10" s="154"/>
    </row>
    <row r="11" spans="1:20" ht="50.1" customHeight="1" x14ac:dyDescent="1.05">
      <c r="A11" s="31" t="s">
        <v>14973</v>
      </c>
      <c r="B11" s="37" t="s">
        <v>14974</v>
      </c>
      <c r="C11" s="31" t="s">
        <v>14975</v>
      </c>
      <c r="D11" s="31" t="s">
        <v>14976</v>
      </c>
      <c r="E11" s="31" t="s">
        <v>101</v>
      </c>
      <c r="F11" s="31" t="s">
        <v>123</v>
      </c>
      <c r="G11" s="31" t="s">
        <v>124</v>
      </c>
      <c r="H11" s="31" t="s">
        <v>14534</v>
      </c>
      <c r="I11" s="38">
        <v>0.25</v>
      </c>
      <c r="J11" s="31" t="s">
        <v>77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9"/>
      <c r="R11" s="127"/>
      <c r="S11" s="29">
        <v>44000</v>
      </c>
      <c r="T11" s="154"/>
    </row>
    <row r="12" spans="1:20" ht="50.1" customHeight="1" x14ac:dyDescent="1.05">
      <c r="A12" s="31" t="s">
        <v>14977</v>
      </c>
      <c r="B12" s="37" t="s">
        <v>5275</v>
      </c>
      <c r="C12" s="31" t="s">
        <v>14978</v>
      </c>
      <c r="D12" s="31" t="s">
        <v>14979</v>
      </c>
      <c r="E12" s="31" t="s">
        <v>101</v>
      </c>
      <c r="F12" s="31" t="s">
        <v>123</v>
      </c>
      <c r="G12" s="31" t="s">
        <v>124</v>
      </c>
      <c r="H12" s="31" t="s">
        <v>14534</v>
      </c>
      <c r="I12" s="38">
        <v>0.25</v>
      </c>
      <c r="J12" s="31" t="s">
        <v>77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9"/>
      <c r="R12" s="127"/>
      <c r="S12" s="29">
        <v>44000</v>
      </c>
      <c r="T12" s="154"/>
    </row>
    <row r="13" spans="1:20" ht="50.1" customHeight="1" x14ac:dyDescent="1.05">
      <c r="A13" s="31" t="s">
        <v>14980</v>
      </c>
      <c r="B13" s="37" t="s">
        <v>14981</v>
      </c>
      <c r="C13" s="31" t="s">
        <v>14982</v>
      </c>
      <c r="D13" s="31" t="s">
        <v>14983</v>
      </c>
      <c r="E13" s="31" t="s">
        <v>101</v>
      </c>
      <c r="F13" s="31" t="s">
        <v>123</v>
      </c>
      <c r="G13" s="31" t="s">
        <v>124</v>
      </c>
      <c r="H13" s="31" t="s">
        <v>14534</v>
      </c>
      <c r="I13" s="38">
        <v>0.25</v>
      </c>
      <c r="J13" s="31" t="s">
        <v>77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9"/>
      <c r="R13" s="127"/>
      <c r="S13" s="29">
        <v>44000</v>
      </c>
      <c r="T13" s="154"/>
    </row>
    <row r="14" spans="1:20" ht="50.1" customHeight="1" x14ac:dyDescent="1.05">
      <c r="A14" s="31" t="s">
        <v>14984</v>
      </c>
      <c r="B14" s="37" t="s">
        <v>3010</v>
      </c>
      <c r="C14" s="31" t="s">
        <v>14985</v>
      </c>
      <c r="D14" s="31" t="s">
        <v>14986</v>
      </c>
      <c r="E14" s="31" t="s">
        <v>101</v>
      </c>
      <c r="F14" s="31" t="s">
        <v>123</v>
      </c>
      <c r="G14" s="31" t="s">
        <v>124</v>
      </c>
      <c r="H14" s="31" t="s">
        <v>14534</v>
      </c>
      <c r="I14" s="38">
        <v>0.25</v>
      </c>
      <c r="J14" s="31" t="s">
        <v>77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9"/>
      <c r="R14" s="127"/>
      <c r="S14" s="29">
        <v>44000</v>
      </c>
      <c r="T14" s="154"/>
    </row>
    <row r="15" spans="1:20" ht="50.1" customHeight="1" x14ac:dyDescent="1.05">
      <c r="A15" s="31" t="s">
        <v>14987</v>
      </c>
      <c r="B15" s="37" t="s">
        <v>14988</v>
      </c>
      <c r="C15" s="31" t="s">
        <v>14989</v>
      </c>
      <c r="D15" s="31" t="s">
        <v>14990</v>
      </c>
      <c r="E15" s="31" t="s">
        <v>101</v>
      </c>
      <c r="F15" s="31" t="s">
        <v>123</v>
      </c>
      <c r="G15" s="31" t="s">
        <v>124</v>
      </c>
      <c r="H15" s="31" t="s">
        <v>14534</v>
      </c>
      <c r="I15" s="38">
        <v>0.25</v>
      </c>
      <c r="J15" s="31" t="s">
        <v>77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9"/>
      <c r="R15" s="127"/>
      <c r="S15" s="29">
        <v>44000</v>
      </c>
      <c r="T15" s="154"/>
    </row>
    <row r="16" spans="1:20" ht="50.1" customHeight="1" x14ac:dyDescent="1.05">
      <c r="A16" s="31" t="s">
        <v>14991</v>
      </c>
      <c r="B16" s="37" t="s">
        <v>11419</v>
      </c>
      <c r="C16" s="31" t="s">
        <v>14992</v>
      </c>
      <c r="D16" s="31" t="s">
        <v>14993</v>
      </c>
      <c r="E16" s="31" t="s">
        <v>101</v>
      </c>
      <c r="F16" s="31" t="s">
        <v>123</v>
      </c>
      <c r="G16" s="31" t="s">
        <v>124</v>
      </c>
      <c r="H16" s="31" t="s">
        <v>14534</v>
      </c>
      <c r="I16" s="38">
        <v>0.25</v>
      </c>
      <c r="J16" s="31" t="s">
        <v>77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9"/>
      <c r="R16" s="127"/>
      <c r="S16" s="29">
        <v>44000</v>
      </c>
      <c r="T16" s="154"/>
    </row>
    <row r="17" spans="1:20" ht="50.1" customHeight="1" x14ac:dyDescent="1.05">
      <c r="A17" s="31" t="s">
        <v>14994</v>
      </c>
      <c r="B17" s="37" t="s">
        <v>14995</v>
      </c>
      <c r="C17" s="31" t="s">
        <v>14996</v>
      </c>
      <c r="D17" s="31" t="s">
        <v>14997</v>
      </c>
      <c r="E17" s="31" t="s">
        <v>101</v>
      </c>
      <c r="F17" s="31" t="s">
        <v>123</v>
      </c>
      <c r="G17" s="31" t="s">
        <v>124</v>
      </c>
      <c r="H17" s="31" t="s">
        <v>14534</v>
      </c>
      <c r="I17" s="38">
        <v>0.25</v>
      </c>
      <c r="J17" s="31" t="s">
        <v>77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9"/>
      <c r="R17" s="127"/>
      <c r="S17" s="29">
        <v>44000</v>
      </c>
      <c r="T17" s="154"/>
    </row>
    <row r="18" spans="1:20" ht="50.1" customHeight="1" x14ac:dyDescent="1.05">
      <c r="A18" s="31" t="s">
        <v>14998</v>
      </c>
      <c r="B18" s="37" t="s">
        <v>14999</v>
      </c>
      <c r="C18" s="31" t="s">
        <v>15000</v>
      </c>
      <c r="D18" s="31" t="s">
        <v>15001</v>
      </c>
      <c r="E18" s="31" t="s">
        <v>101</v>
      </c>
      <c r="F18" s="31" t="s">
        <v>123</v>
      </c>
      <c r="G18" s="31" t="s">
        <v>124</v>
      </c>
      <c r="H18" s="31" t="s">
        <v>14534</v>
      </c>
      <c r="I18" s="38">
        <v>0.25</v>
      </c>
      <c r="J18" s="31" t="s">
        <v>77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9"/>
      <c r="R18" s="127"/>
      <c r="S18" s="29">
        <v>44000</v>
      </c>
      <c r="T18" s="154"/>
    </row>
    <row r="19" spans="1:20" ht="50.1" customHeight="1" x14ac:dyDescent="1.05">
      <c r="A19" s="31" t="s">
        <v>15002</v>
      </c>
      <c r="B19" s="37" t="s">
        <v>2686</v>
      </c>
      <c r="C19" s="31" t="s">
        <v>15003</v>
      </c>
      <c r="D19" s="31" t="s">
        <v>15004</v>
      </c>
      <c r="E19" s="31" t="s">
        <v>101</v>
      </c>
      <c r="F19" s="31" t="s">
        <v>123</v>
      </c>
      <c r="G19" s="31" t="s">
        <v>124</v>
      </c>
      <c r="H19" s="31" t="s">
        <v>14534</v>
      </c>
      <c r="I19" s="38">
        <v>0.25</v>
      </c>
      <c r="J19" s="31" t="s">
        <v>77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9"/>
      <c r="R19" s="127"/>
      <c r="S19" s="29">
        <v>44000</v>
      </c>
      <c r="T19" s="154"/>
    </row>
    <row r="20" spans="1:20" ht="50.1" customHeight="1" x14ac:dyDescent="1.05">
      <c r="A20" s="31" t="s">
        <v>15005</v>
      </c>
      <c r="B20" s="37" t="s">
        <v>15006</v>
      </c>
      <c r="C20" s="31" t="s">
        <v>15007</v>
      </c>
      <c r="D20" s="31" t="s">
        <v>15008</v>
      </c>
      <c r="E20" s="31" t="s">
        <v>101</v>
      </c>
      <c r="F20" s="31" t="s">
        <v>123</v>
      </c>
      <c r="G20" s="31" t="s">
        <v>124</v>
      </c>
      <c r="H20" s="31" t="s">
        <v>14534</v>
      </c>
      <c r="I20" s="38">
        <v>0.25</v>
      </c>
      <c r="J20" s="31" t="s">
        <v>77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9"/>
      <c r="R20" s="127"/>
      <c r="S20" s="29">
        <v>44000</v>
      </c>
      <c r="T20" s="154"/>
    </row>
    <row r="21" spans="1:20" ht="50.1" customHeight="1" x14ac:dyDescent="1.05">
      <c r="A21" s="31" t="s">
        <v>15009</v>
      </c>
      <c r="B21" s="37" t="s">
        <v>15010</v>
      </c>
      <c r="C21" s="31" t="s">
        <v>15011</v>
      </c>
      <c r="D21" s="31" t="s">
        <v>15012</v>
      </c>
      <c r="E21" s="31" t="s">
        <v>101</v>
      </c>
      <c r="F21" s="31" t="s">
        <v>123</v>
      </c>
      <c r="G21" s="31" t="s">
        <v>124</v>
      </c>
      <c r="H21" s="31" t="s">
        <v>14534</v>
      </c>
      <c r="I21" s="38">
        <v>0.25</v>
      </c>
      <c r="J21" s="31" t="s">
        <v>77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9"/>
      <c r="R21" s="127"/>
      <c r="S21" s="29">
        <v>44000</v>
      </c>
      <c r="T21" s="154"/>
    </row>
    <row r="22" spans="1:20" ht="49.5" customHeight="1" x14ac:dyDescent="1.05">
      <c r="A22" s="31" t="s">
        <v>15013</v>
      </c>
      <c r="B22" s="37" t="s">
        <v>6034</v>
      </c>
      <c r="C22" s="31" t="s">
        <v>15014</v>
      </c>
      <c r="D22" s="31" t="s">
        <v>15015</v>
      </c>
      <c r="E22" s="31" t="s">
        <v>101</v>
      </c>
      <c r="F22" s="31" t="s">
        <v>123</v>
      </c>
      <c r="G22" s="31" t="s">
        <v>124</v>
      </c>
      <c r="H22" s="31" t="s">
        <v>14534</v>
      </c>
      <c r="I22" s="38">
        <v>0.25</v>
      </c>
      <c r="J22" s="31" t="s">
        <v>77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9"/>
      <c r="R22" s="127"/>
      <c r="S22" s="29">
        <v>44000</v>
      </c>
      <c r="T22" s="154"/>
    </row>
    <row r="23" spans="1:20" ht="49.5" customHeight="1" x14ac:dyDescent="1.05">
      <c r="A23" s="31" t="s">
        <v>15016</v>
      </c>
      <c r="B23" s="37" t="s">
        <v>15017</v>
      </c>
      <c r="C23" s="31" t="s">
        <v>15018</v>
      </c>
      <c r="D23" s="31" t="s">
        <v>15019</v>
      </c>
      <c r="E23" s="31" t="s">
        <v>101</v>
      </c>
      <c r="F23" s="31" t="s">
        <v>123</v>
      </c>
      <c r="G23" s="31" t="s">
        <v>124</v>
      </c>
      <c r="H23" s="31" t="s">
        <v>14534</v>
      </c>
      <c r="I23" s="38">
        <v>0.25</v>
      </c>
      <c r="J23" s="31" t="s">
        <v>77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9"/>
      <c r="R23" s="127"/>
      <c r="S23" s="29">
        <v>44000</v>
      </c>
      <c r="T23" s="154"/>
    </row>
    <row r="24" spans="1:20" ht="49.5" customHeight="1" x14ac:dyDescent="1.05">
      <c r="A24" s="31" t="s">
        <v>15020</v>
      </c>
      <c r="B24" s="37" t="s">
        <v>15021</v>
      </c>
      <c r="C24" s="31" t="s">
        <v>15022</v>
      </c>
      <c r="D24" s="31" t="s">
        <v>15023</v>
      </c>
      <c r="E24" s="31" t="s">
        <v>101</v>
      </c>
      <c r="F24" s="31" t="s">
        <v>123</v>
      </c>
      <c r="G24" s="31" t="s">
        <v>124</v>
      </c>
      <c r="H24" s="31" t="s">
        <v>14534</v>
      </c>
      <c r="I24" s="38">
        <v>0.25</v>
      </c>
      <c r="J24" s="31" t="s">
        <v>77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9"/>
      <c r="R24" s="127"/>
      <c r="S24" s="29">
        <v>44000</v>
      </c>
      <c r="T24" s="154"/>
    </row>
    <row r="25" spans="1:20" ht="49.5" customHeight="1" x14ac:dyDescent="1.05">
      <c r="A25" s="31" t="s">
        <v>15024</v>
      </c>
      <c r="B25" s="37" t="s">
        <v>15025</v>
      </c>
      <c r="C25" s="31" t="s">
        <v>15026</v>
      </c>
      <c r="D25" s="31" t="s">
        <v>15027</v>
      </c>
      <c r="E25" s="31" t="s">
        <v>101</v>
      </c>
      <c r="F25" s="31" t="s">
        <v>123</v>
      </c>
      <c r="G25" s="31" t="s">
        <v>124</v>
      </c>
      <c r="H25" s="31" t="s">
        <v>14534</v>
      </c>
      <c r="I25" s="38">
        <v>0.25</v>
      </c>
      <c r="J25" s="31" t="s">
        <v>77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9"/>
      <c r="R25" s="127"/>
      <c r="S25" s="29">
        <v>44000</v>
      </c>
      <c r="T25" s="154"/>
    </row>
    <row r="26" spans="1:20" ht="49.5" customHeight="1" x14ac:dyDescent="1.05">
      <c r="A26" s="752" t="s">
        <v>15396</v>
      </c>
      <c r="B26" s="753"/>
      <c r="C26" s="753"/>
      <c r="D26" s="753"/>
      <c r="E26" s="753"/>
      <c r="F26" s="753"/>
      <c r="G26" s="753"/>
      <c r="H26" s="753"/>
      <c r="I26" s="753"/>
      <c r="J26" s="753"/>
      <c r="K26" s="753"/>
      <c r="L26" s="753"/>
      <c r="M26" s="754"/>
      <c r="N26" s="23"/>
      <c r="O26" s="23"/>
      <c r="P26" s="23"/>
      <c r="Q26" s="29"/>
      <c r="R26" s="127"/>
      <c r="S26" s="175"/>
      <c r="T26" s="154"/>
    </row>
    <row r="27" spans="1:20" ht="49.5" customHeight="1" x14ac:dyDescent="1.05">
      <c r="A27" s="31" t="s">
        <v>15392</v>
      </c>
      <c r="B27" s="37" t="s">
        <v>15393</v>
      </c>
      <c r="C27" s="31" t="s">
        <v>15394</v>
      </c>
      <c r="D27" s="31" t="s">
        <v>15395</v>
      </c>
      <c r="E27" s="31" t="s">
        <v>101</v>
      </c>
      <c r="F27" s="31" t="s">
        <v>123</v>
      </c>
      <c r="G27" s="31" t="s">
        <v>124</v>
      </c>
      <c r="H27" s="31" t="s">
        <v>15049</v>
      </c>
      <c r="I27" s="38">
        <v>8.3333333333333329E-2</v>
      </c>
      <c r="J27" s="31" t="s">
        <v>77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9"/>
      <c r="R27" s="127"/>
      <c r="S27" s="29">
        <v>22000</v>
      </c>
      <c r="T27" s="154"/>
    </row>
    <row r="28" spans="1:20" ht="49.5" customHeight="1" x14ac:dyDescent="0.7">
      <c r="A28" s="698" t="s">
        <v>23249</v>
      </c>
      <c r="B28" s="699"/>
      <c r="C28" s="699"/>
      <c r="D28" s="699"/>
      <c r="E28" s="699"/>
      <c r="F28" s="699"/>
      <c r="G28" s="699"/>
      <c r="H28" s="699"/>
      <c r="I28" s="699"/>
      <c r="J28" s="699"/>
      <c r="K28" s="699"/>
      <c r="L28" s="699"/>
      <c r="M28" s="700"/>
      <c r="N28" s="23"/>
      <c r="O28" s="23"/>
      <c r="P28" s="23"/>
      <c r="Q28" s="29"/>
      <c r="R28" s="131">
        <v>17700</v>
      </c>
      <c r="S28" s="23"/>
      <c r="T28" s="29"/>
    </row>
    <row r="29" spans="1:20" ht="49.5" customHeight="1" x14ac:dyDescent="0.7">
      <c r="A29" s="698" t="s">
        <v>4068</v>
      </c>
      <c r="B29" s="699"/>
      <c r="C29" s="699"/>
      <c r="D29" s="699"/>
      <c r="E29" s="699"/>
      <c r="F29" s="699"/>
      <c r="G29" s="699"/>
      <c r="H29" s="699"/>
      <c r="I29" s="699"/>
      <c r="J29" s="699"/>
      <c r="K29" s="699"/>
      <c r="L29" s="699"/>
      <c r="M29" s="700"/>
      <c r="N29" s="23"/>
      <c r="O29" s="23"/>
      <c r="P29" s="23"/>
      <c r="Q29" s="29">
        <v>19700</v>
      </c>
      <c r="R29" s="320"/>
      <c r="S29" s="23"/>
      <c r="T29" s="29"/>
    </row>
    <row r="30" spans="1:20" ht="49.5" customHeight="1" x14ac:dyDescent="0.7">
      <c r="A30" s="698" t="s">
        <v>23250</v>
      </c>
      <c r="B30" s="699"/>
      <c r="C30" s="699"/>
      <c r="D30" s="699"/>
      <c r="E30" s="699"/>
      <c r="F30" s="699"/>
      <c r="G30" s="699"/>
      <c r="H30" s="699"/>
      <c r="I30" s="699"/>
      <c r="J30" s="699"/>
      <c r="K30" s="699"/>
      <c r="L30" s="699"/>
      <c r="M30" s="700"/>
      <c r="N30" s="23"/>
      <c r="O30" s="23"/>
      <c r="P30" s="23"/>
      <c r="Q30" s="29"/>
      <c r="R30" s="320"/>
      <c r="S30" s="23"/>
      <c r="T30" s="29">
        <v>1010019</v>
      </c>
    </row>
    <row r="31" spans="1:20" ht="49.5" customHeight="1" x14ac:dyDescent="0.7">
      <c r="A31" s="779" t="s">
        <v>29699</v>
      </c>
      <c r="B31" s="780"/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1"/>
      <c r="N31" s="23"/>
      <c r="O31" s="23"/>
      <c r="P31" s="23"/>
      <c r="Q31" s="29"/>
      <c r="R31" s="320"/>
      <c r="S31" s="23"/>
      <c r="T31" s="29"/>
    </row>
    <row r="32" spans="1:20" ht="50.1" customHeight="1" x14ac:dyDescent="0.7">
      <c r="A32" s="215" t="s">
        <v>29708</v>
      </c>
      <c r="B32" s="274">
        <v>30195</v>
      </c>
      <c r="C32" s="215"/>
      <c r="D32" s="215" t="s">
        <v>29709</v>
      </c>
      <c r="E32" s="215" t="s">
        <v>17253</v>
      </c>
      <c r="F32" s="215" t="s">
        <v>123</v>
      </c>
      <c r="G32" s="215"/>
      <c r="H32" s="215"/>
      <c r="I32" s="215"/>
      <c r="J32" s="215"/>
      <c r="K32" s="215"/>
      <c r="L32" s="215" t="s">
        <v>1976</v>
      </c>
      <c r="M32" s="215" t="s">
        <v>1968</v>
      </c>
      <c r="N32" s="23"/>
      <c r="O32" s="23"/>
      <c r="P32" s="23"/>
      <c r="Q32" s="29">
        <v>125</v>
      </c>
      <c r="R32" s="320"/>
      <c r="S32" s="131">
        <v>28794</v>
      </c>
      <c r="T32" s="29"/>
    </row>
    <row r="33" spans="1:20" ht="50.1" customHeight="1" x14ac:dyDescent="1.05">
      <c r="A33" s="688" t="s">
        <v>32412</v>
      </c>
      <c r="B33" s="689"/>
      <c r="C33" s="689"/>
      <c r="D33" s="689"/>
      <c r="E33" s="689"/>
      <c r="F33" s="689"/>
      <c r="G33" s="689"/>
      <c r="H33" s="689"/>
      <c r="I33" s="689"/>
      <c r="J33" s="689"/>
      <c r="K33" s="689"/>
      <c r="L33" s="689"/>
      <c r="M33" s="690"/>
      <c r="N33" s="31"/>
      <c r="O33" s="23"/>
      <c r="P33" s="23"/>
      <c r="Q33" s="23"/>
      <c r="R33" s="23"/>
      <c r="S33" s="29"/>
      <c r="T33" s="23"/>
    </row>
    <row r="34" spans="1:20" ht="50.1" customHeight="1" x14ac:dyDescent="1.05">
      <c r="A34" s="31" t="s">
        <v>32405</v>
      </c>
      <c r="B34" s="31" t="s">
        <v>32406</v>
      </c>
      <c r="C34" s="31" t="s">
        <v>32407</v>
      </c>
      <c r="D34" s="31" t="s">
        <v>32408</v>
      </c>
      <c r="E34" s="31" t="s">
        <v>687</v>
      </c>
      <c r="F34" s="31" t="s">
        <v>123</v>
      </c>
      <c r="G34" s="31" t="s">
        <v>16504</v>
      </c>
      <c r="H34" s="31" t="s">
        <v>28170</v>
      </c>
      <c r="I34" s="38">
        <v>0.41666666666666669</v>
      </c>
      <c r="J34" s="31" t="s">
        <v>77</v>
      </c>
      <c r="K34" s="31" t="s">
        <v>105</v>
      </c>
      <c r="L34" s="31" t="s">
        <v>106</v>
      </c>
      <c r="M34" s="31" t="s">
        <v>995</v>
      </c>
      <c r="N34" s="31" t="s">
        <v>105</v>
      </c>
      <c r="O34" s="23"/>
      <c r="P34" s="23"/>
      <c r="Q34" s="23"/>
      <c r="R34" s="23"/>
      <c r="S34" s="29">
        <v>43425</v>
      </c>
      <c r="T34" s="23"/>
    </row>
    <row r="35" spans="1:20" ht="50.1" customHeight="1" x14ac:dyDescent="1.05">
      <c r="A35" s="31" t="s">
        <v>32409</v>
      </c>
      <c r="B35" s="31" t="s">
        <v>4130</v>
      </c>
      <c r="C35" s="31" t="s">
        <v>32410</v>
      </c>
      <c r="D35" s="31" t="s">
        <v>32411</v>
      </c>
      <c r="E35" s="31" t="s">
        <v>687</v>
      </c>
      <c r="F35" s="31" t="s">
        <v>123</v>
      </c>
      <c r="G35" s="31" t="s">
        <v>16504</v>
      </c>
      <c r="H35" s="31" t="s">
        <v>28170</v>
      </c>
      <c r="I35" s="38">
        <v>0.41666666666666669</v>
      </c>
      <c r="J35" s="31" t="s">
        <v>77</v>
      </c>
      <c r="K35" s="31" t="s">
        <v>105</v>
      </c>
      <c r="L35" s="31" t="s">
        <v>106</v>
      </c>
      <c r="M35" s="31" t="s">
        <v>995</v>
      </c>
      <c r="N35" s="31" t="s">
        <v>105</v>
      </c>
      <c r="O35" s="23"/>
      <c r="P35" s="23"/>
      <c r="Q35" s="23"/>
      <c r="R35" s="23"/>
      <c r="S35" s="29">
        <v>43425</v>
      </c>
      <c r="T35" s="23"/>
    </row>
    <row r="36" spans="1:20" ht="50.1" customHeight="1" x14ac:dyDescent="0.7">
      <c r="A36" s="23"/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9"/>
      <c r="R36" s="320"/>
      <c r="S36" s="23"/>
      <c r="T36" s="29"/>
    </row>
    <row r="37" spans="1:20" ht="50.1" customHeight="1" x14ac:dyDescent="0.7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9"/>
      <c r="R37" s="320"/>
      <c r="S37" s="23"/>
      <c r="T37" s="29"/>
    </row>
    <row r="38" spans="1:20" ht="50.1" customHeight="1" x14ac:dyDescent="0.7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9"/>
      <c r="R38" s="320"/>
      <c r="S38" s="23"/>
      <c r="T38" s="29"/>
    </row>
    <row r="39" spans="1:20" ht="50.1" customHeight="1" x14ac:dyDescent="0.7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9"/>
      <c r="R39" s="320"/>
      <c r="S39" s="23"/>
      <c r="T39" s="29"/>
    </row>
    <row r="40" spans="1:20" ht="50.1" customHeight="1" x14ac:dyDescent="0.7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9"/>
      <c r="R40" s="320"/>
      <c r="S40" s="23"/>
      <c r="T40" s="29"/>
    </row>
    <row r="41" spans="1:20" ht="50.1" customHeight="1" x14ac:dyDescent="0.7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9"/>
      <c r="R41" s="320"/>
      <c r="S41" s="23"/>
      <c r="T41" s="29"/>
    </row>
    <row r="42" spans="1:20" ht="50.1" customHeight="1" x14ac:dyDescent="0.7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9"/>
      <c r="R42" s="320"/>
      <c r="S42" s="23"/>
      <c r="T42" s="29"/>
    </row>
    <row r="43" spans="1:20" ht="50.1" customHeight="1" x14ac:dyDescent="0.7">
      <c r="A43" s="23"/>
      <c r="B43" s="24"/>
      <c r="C43" s="23"/>
      <c r="D43" s="23"/>
      <c r="E43" s="23"/>
      <c r="F43" s="23"/>
      <c r="G43" s="23"/>
      <c r="H43" s="23"/>
      <c r="I43" s="7" t="s">
        <v>14</v>
      </c>
      <c r="J43" s="7">
        <f>SUM(Q:Q)-SUM(R:R)</f>
        <v>125</v>
      </c>
      <c r="K43" s="23"/>
      <c r="L43" s="23"/>
      <c r="M43" s="23"/>
      <c r="N43" s="23"/>
      <c r="O43" s="23"/>
      <c r="P43" s="23"/>
      <c r="Q43" s="29"/>
      <c r="R43" s="320"/>
      <c r="S43" s="23"/>
      <c r="T43" s="29"/>
    </row>
    <row r="44" spans="1:20" ht="50.1" customHeight="1" x14ac:dyDescent="0.7">
      <c r="I44" s="7" t="s">
        <v>15</v>
      </c>
      <c r="J44" s="7">
        <f>SUM(S:S)-SUM(T:T)</f>
        <v>86850</v>
      </c>
    </row>
    <row r="45" spans="1:20" ht="50.1" customHeight="1" x14ac:dyDescent="0.7">
      <c r="I45" s="769" t="s">
        <v>91</v>
      </c>
      <c r="J45" s="770"/>
    </row>
    <row r="46" spans="1:20" ht="50.1" customHeight="1" x14ac:dyDescent="0.7">
      <c r="I46" s="764"/>
      <c r="J46" s="765"/>
    </row>
  </sheetData>
  <autoFilter ref="A1:AX917" xr:uid="{00000000-0001-0000-0000-000000000000}"/>
  <mergeCells count="9">
    <mergeCell ref="I45:J46"/>
    <mergeCell ref="A3:M3"/>
    <mergeCell ref="A5:M5"/>
    <mergeCell ref="A26:M26"/>
    <mergeCell ref="A28:M28"/>
    <mergeCell ref="A29:M29"/>
    <mergeCell ref="A30:M30"/>
    <mergeCell ref="A31:M31"/>
    <mergeCell ref="A33:M33"/>
  </mergeCells>
  <conditionalFormatting sqref="A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742" priority="3"/>
  </conditionalFormatting>
  <conditionalFormatting sqref="C2">
    <cfRule type="duplicateValues" dxfId="741" priority="13"/>
  </conditionalFormatting>
  <conditionalFormatting sqref="D36:D1048576 W33:W35 D32 D1:D25 W26:W27">
    <cfRule type="duplicateValues" dxfId="740" priority="1"/>
  </conditionalFormatting>
  <conditionalFormatting sqref="E2">
    <cfRule type="duplicateValues" dxfId="739" priority="14"/>
  </conditionalFormatting>
  <conditionalFormatting sqref="J2 C2">
    <cfRule type="duplicateValues" dxfId="738" priority="5"/>
    <cfRule type="duplicateValues" dxfId="737" priority="6"/>
    <cfRule type="duplicateValues" dxfId="736" priority="7"/>
    <cfRule type="duplicateValues" dxfId="735" priority="8"/>
    <cfRule type="duplicateValues" dxfId="734" priority="9"/>
    <cfRule type="duplicateValues" dxfId="733" priority="10"/>
    <cfRule type="duplicateValues" dxfId="732" priority="11"/>
    <cfRule type="duplicateValues" dxfId="731" priority="12"/>
  </conditionalFormatting>
  <conditionalFormatting sqref="J2">
    <cfRule type="duplicateValues" dxfId="730" priority="4"/>
  </conditionalFormatting>
  <hyperlinks>
    <hyperlink ref="I45:J46" location="الرئيسيه!A1" display="الرئيسيه" xr:uid="{7F2C67F3-6257-614D-B070-6A44077BECC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779F-1700-E744-8777-DE25E0105F0C}">
  <sheetPr codeName="Sheet45"/>
  <dimension ref="A1:T14"/>
  <sheetViews>
    <sheetView rightToLeft="1" topLeftCell="J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36000</v>
      </c>
      <c r="T2" s="15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36000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autoFilter ref="A1:AX885" xr:uid="{00000000-0001-0000-0000-000000000000}"/>
  <mergeCells count="1">
    <mergeCell ref="I13:J14"/>
  </mergeCells>
  <conditionalFormatting sqref="C2">
    <cfRule type="duplicateValues" dxfId="729" priority="10"/>
  </conditionalFormatting>
  <conditionalFormatting sqref="E2">
    <cfRule type="duplicateValues" dxfId="728" priority="11"/>
  </conditionalFormatting>
  <conditionalFormatting sqref="J2 C2">
    <cfRule type="duplicateValues" dxfId="727" priority="2"/>
    <cfRule type="duplicateValues" dxfId="726" priority="3"/>
    <cfRule type="duplicateValues" dxfId="725" priority="4"/>
    <cfRule type="duplicateValues" dxfId="724" priority="5"/>
    <cfRule type="duplicateValues" dxfId="723" priority="6"/>
    <cfRule type="duplicateValues" dxfId="722" priority="7"/>
    <cfRule type="duplicateValues" dxfId="721" priority="8"/>
    <cfRule type="duplicateValues" dxfId="720" priority="9"/>
  </conditionalFormatting>
  <conditionalFormatting sqref="J2">
    <cfRule type="duplicateValues" dxfId="719" priority="1"/>
  </conditionalFormatting>
  <hyperlinks>
    <hyperlink ref="I13:J14" location="الرئيسيه!A1" display="الرئيسيه" xr:uid="{16A78618-4248-5E48-B91D-4476E52AC3AA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A2FD-D5B7-5F42-B5CA-CDAFB1AFAAC4}">
  <sheetPr codeName="Sheet44">
    <pageSetUpPr fitToPage="1"/>
  </sheetPr>
  <dimension ref="A1:T86"/>
  <sheetViews>
    <sheetView rightToLeft="1" topLeftCell="B1" zoomScale="40" zoomScaleNormal="40" workbookViewId="0">
      <pane ySplit="1" topLeftCell="A74" activePane="bottomLeft" state="frozen"/>
      <selection activeCell="G24" sqref="G24"/>
      <selection pane="bottomLeft" activeCell="B84" sqref="B84"/>
    </sheetView>
  </sheetViews>
  <sheetFormatPr defaultColWidth="64.140625" defaultRowHeight="54" customHeight="1" x14ac:dyDescent="0.7"/>
  <cols>
    <col min="1" max="1" width="81.7109375" customWidth="1"/>
    <col min="2" max="2" width="35.42578125" style="25" bestFit="1" customWidth="1"/>
    <col min="3" max="3" width="37.42578125" hidden="1" customWidth="1"/>
    <col min="4" max="4" width="48.28515625" customWidth="1"/>
    <col min="5" max="5" width="26.140625" bestFit="1" customWidth="1"/>
    <col min="6" max="6" width="44.5703125" customWidth="1"/>
    <col min="7" max="7" width="51.42578125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9.42578125" style="226" customWidth="1"/>
    <col min="18" max="18" width="50.85546875" style="119" customWidth="1"/>
    <col min="19" max="19" width="50.85546875" style="155" customWidth="1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93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17">
        <v>730</v>
      </c>
      <c r="S2" s="122">
        <v>32000</v>
      </c>
      <c r="T2" s="117">
        <v>0</v>
      </c>
    </row>
    <row r="3" spans="1:20" ht="50.1" customHeight="1" x14ac:dyDescent="1.3">
      <c r="A3" s="853" t="s">
        <v>1962</v>
      </c>
      <c r="B3" s="854"/>
      <c r="C3" s="854"/>
      <c r="D3" s="854"/>
      <c r="E3" s="854"/>
      <c r="F3" s="854"/>
      <c r="G3" s="854"/>
      <c r="H3" s="854"/>
      <c r="I3" s="854"/>
      <c r="J3" s="854"/>
      <c r="K3" s="854"/>
      <c r="L3" s="854"/>
      <c r="M3" s="854"/>
      <c r="N3" s="854"/>
      <c r="O3" s="855"/>
      <c r="P3" s="180"/>
      <c r="Q3" s="187"/>
      <c r="R3" s="466"/>
      <c r="S3" s="184"/>
      <c r="T3" s="29"/>
    </row>
    <row r="4" spans="1:20" ht="50.1" customHeight="1" x14ac:dyDescent="1.3">
      <c r="A4" s="31" t="s">
        <v>1977</v>
      </c>
      <c r="B4" s="37" t="s">
        <v>1978</v>
      </c>
      <c r="C4" s="31" t="s">
        <v>1977</v>
      </c>
      <c r="D4" s="31" t="s">
        <v>1980</v>
      </c>
      <c r="E4" s="181">
        <v>46200</v>
      </c>
      <c r="F4" s="31"/>
      <c r="G4" s="31" t="s">
        <v>1979</v>
      </c>
      <c r="H4" s="185">
        <v>46200</v>
      </c>
      <c r="I4" s="38">
        <v>0.32291666666666669</v>
      </c>
      <c r="J4" s="31" t="s">
        <v>26</v>
      </c>
      <c r="K4" s="31" t="s">
        <v>1981</v>
      </c>
      <c r="L4" s="31" t="s">
        <v>1983</v>
      </c>
      <c r="M4" s="31" t="s">
        <v>1982</v>
      </c>
      <c r="N4" s="31" t="s">
        <v>1968</v>
      </c>
      <c r="O4" s="180" t="s">
        <v>101</v>
      </c>
      <c r="P4" s="180"/>
      <c r="Q4" s="187">
        <v>125</v>
      </c>
      <c r="R4" s="170"/>
      <c r="S4" s="180" t="s">
        <v>105</v>
      </c>
      <c r="T4" s="29"/>
    </row>
    <row r="5" spans="1:20" ht="50.1" customHeight="1" x14ac:dyDescent="1.3">
      <c r="A5" s="679" t="s">
        <v>10732</v>
      </c>
      <c r="B5" s="680"/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1"/>
      <c r="N5" s="23"/>
      <c r="O5" s="23"/>
      <c r="P5" s="23"/>
      <c r="Q5" s="195"/>
      <c r="R5" s="154"/>
      <c r="S5" s="29"/>
      <c r="T5" s="170"/>
    </row>
    <row r="6" spans="1:20" ht="50.1" customHeight="1" x14ac:dyDescent="1.05">
      <c r="A6" s="334" t="s">
        <v>10514</v>
      </c>
      <c r="B6" s="335" t="s">
        <v>10515</v>
      </c>
      <c r="C6" s="334" t="s">
        <v>10516</v>
      </c>
      <c r="D6" s="334" t="s">
        <v>10517</v>
      </c>
      <c r="E6" s="334" t="s">
        <v>101</v>
      </c>
      <c r="F6" s="334" t="s">
        <v>1304</v>
      </c>
      <c r="G6" s="334" t="s">
        <v>490</v>
      </c>
      <c r="H6" s="334" t="s">
        <v>10166</v>
      </c>
      <c r="I6" s="336">
        <v>0.66666666666666663</v>
      </c>
      <c r="J6" s="334" t="s">
        <v>10518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195"/>
      <c r="R6" s="154"/>
      <c r="S6" s="29">
        <v>22000</v>
      </c>
      <c r="T6" s="154"/>
    </row>
    <row r="7" spans="1:20" ht="50.1" customHeight="1" x14ac:dyDescent="1.05">
      <c r="A7" s="334" t="s">
        <v>10519</v>
      </c>
      <c r="B7" s="335" t="s">
        <v>10520</v>
      </c>
      <c r="C7" s="334" t="s">
        <v>10521</v>
      </c>
      <c r="D7" s="334" t="s">
        <v>10522</v>
      </c>
      <c r="E7" s="334" t="s">
        <v>101</v>
      </c>
      <c r="F7" s="334" t="s">
        <v>123</v>
      </c>
      <c r="G7" s="334" t="s">
        <v>124</v>
      </c>
      <c r="H7" s="334" t="s">
        <v>10166</v>
      </c>
      <c r="I7" s="336">
        <v>0.78819444444444442</v>
      </c>
      <c r="J7" s="334" t="s">
        <v>10518</v>
      </c>
      <c r="K7" s="334" t="s">
        <v>105</v>
      </c>
      <c r="L7" s="334" t="s">
        <v>106</v>
      </c>
      <c r="M7" s="334" t="s">
        <v>107</v>
      </c>
      <c r="N7" s="23"/>
      <c r="O7" s="23"/>
      <c r="P7" s="23"/>
      <c r="Q7" s="195"/>
      <c r="R7" s="154"/>
      <c r="S7" s="29">
        <v>22000</v>
      </c>
      <c r="T7" s="154"/>
    </row>
    <row r="8" spans="1:20" ht="50.1" customHeight="1" x14ac:dyDescent="1.05">
      <c r="A8" s="334" t="s">
        <v>10523</v>
      </c>
      <c r="B8" s="335" t="s">
        <v>7609</v>
      </c>
      <c r="C8" s="334" t="s">
        <v>10524</v>
      </c>
      <c r="D8" s="334" t="s">
        <v>10525</v>
      </c>
      <c r="E8" s="334" t="s">
        <v>101</v>
      </c>
      <c r="F8" s="334" t="s">
        <v>123</v>
      </c>
      <c r="G8" s="334" t="s">
        <v>124</v>
      </c>
      <c r="H8" s="334" t="s">
        <v>10166</v>
      </c>
      <c r="I8" s="336">
        <v>0.78819444444444442</v>
      </c>
      <c r="J8" s="334" t="s">
        <v>10518</v>
      </c>
      <c r="K8" s="334" t="s">
        <v>105</v>
      </c>
      <c r="L8" s="334" t="s">
        <v>106</v>
      </c>
      <c r="M8" s="334" t="s">
        <v>107</v>
      </c>
      <c r="N8" s="23"/>
      <c r="O8" s="23"/>
      <c r="P8" s="23"/>
      <c r="Q8" s="195"/>
      <c r="R8" s="154"/>
      <c r="S8" s="29">
        <v>22000</v>
      </c>
      <c r="T8" s="154"/>
    </row>
    <row r="9" spans="1:20" ht="50.1" customHeight="1" x14ac:dyDescent="1.05">
      <c r="A9" s="334" t="s">
        <v>10526</v>
      </c>
      <c r="B9" s="335" t="s">
        <v>10077</v>
      </c>
      <c r="C9" s="334" t="s">
        <v>10527</v>
      </c>
      <c r="D9" s="334" t="s">
        <v>10528</v>
      </c>
      <c r="E9" s="334" t="s">
        <v>101</v>
      </c>
      <c r="F9" s="334" t="s">
        <v>123</v>
      </c>
      <c r="G9" s="334" t="s">
        <v>124</v>
      </c>
      <c r="H9" s="334" t="s">
        <v>10166</v>
      </c>
      <c r="I9" s="336">
        <v>0.78819444444444442</v>
      </c>
      <c r="J9" s="334" t="s">
        <v>10518</v>
      </c>
      <c r="K9" s="334" t="s">
        <v>105</v>
      </c>
      <c r="L9" s="334" t="s">
        <v>106</v>
      </c>
      <c r="M9" s="334" t="s">
        <v>107</v>
      </c>
      <c r="N9" s="23"/>
      <c r="O9" s="23"/>
      <c r="P9" s="23"/>
      <c r="Q9" s="195"/>
      <c r="R9" s="154"/>
      <c r="S9" s="29">
        <v>22000</v>
      </c>
      <c r="T9" s="154"/>
    </row>
    <row r="10" spans="1:20" ht="50.1" customHeight="1" x14ac:dyDescent="1.3">
      <c r="A10" s="679" t="s">
        <v>13348</v>
      </c>
      <c r="B10" s="680"/>
      <c r="C10" s="680"/>
      <c r="D10" s="680"/>
      <c r="E10" s="680"/>
      <c r="F10" s="680"/>
      <c r="G10" s="680"/>
      <c r="H10" s="680"/>
      <c r="I10" s="680"/>
      <c r="J10" s="680"/>
      <c r="K10" s="680"/>
      <c r="L10" s="680"/>
      <c r="M10" s="681"/>
      <c r="N10" s="23"/>
      <c r="O10" s="23"/>
      <c r="P10" s="23"/>
      <c r="Q10" s="195"/>
      <c r="R10" s="154"/>
      <c r="S10" s="29"/>
      <c r="T10" s="154"/>
    </row>
    <row r="11" spans="1:20" ht="50.1" customHeight="1" x14ac:dyDescent="1.05">
      <c r="A11" s="31" t="s">
        <v>13165</v>
      </c>
      <c r="B11" s="37" t="s">
        <v>13166</v>
      </c>
      <c r="C11" s="31" t="s">
        <v>13167</v>
      </c>
      <c r="D11" s="31" t="s">
        <v>13168</v>
      </c>
      <c r="E11" s="31" t="s">
        <v>101</v>
      </c>
      <c r="F11" s="31" t="s">
        <v>123</v>
      </c>
      <c r="G11" s="31" t="s">
        <v>124</v>
      </c>
      <c r="H11" s="31" t="s">
        <v>12839</v>
      </c>
      <c r="I11" s="38">
        <v>0.125</v>
      </c>
      <c r="J11" s="31" t="s">
        <v>10518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195"/>
      <c r="R11" s="154"/>
      <c r="S11" s="29">
        <v>22000</v>
      </c>
      <c r="T11" s="154"/>
    </row>
    <row r="12" spans="1:20" ht="50.1" customHeight="1" x14ac:dyDescent="1.05">
      <c r="A12" s="31" t="s">
        <v>13169</v>
      </c>
      <c r="B12" s="37" t="s">
        <v>13170</v>
      </c>
      <c r="C12" s="31" t="s">
        <v>13171</v>
      </c>
      <c r="D12" s="31" t="s">
        <v>13172</v>
      </c>
      <c r="E12" s="31" t="s">
        <v>101</v>
      </c>
      <c r="F12" s="31" t="s">
        <v>123</v>
      </c>
      <c r="G12" s="31" t="s">
        <v>124</v>
      </c>
      <c r="H12" s="31" t="s">
        <v>12839</v>
      </c>
      <c r="I12" s="38">
        <v>0.125</v>
      </c>
      <c r="J12" s="31" t="s">
        <v>10518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195"/>
      <c r="R12" s="154"/>
      <c r="S12" s="29">
        <v>22000</v>
      </c>
      <c r="T12" s="154"/>
    </row>
    <row r="13" spans="1:20" ht="50.1" customHeight="1" x14ac:dyDescent="0.7">
      <c r="A13" s="698" t="s">
        <v>10743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23"/>
      <c r="O13" s="23"/>
      <c r="P13" s="23"/>
      <c r="Q13" s="195"/>
      <c r="R13" s="29"/>
      <c r="S13" s="154"/>
      <c r="T13" s="29">
        <v>50000</v>
      </c>
    </row>
    <row r="14" spans="1:20" ht="50.1" customHeight="1" x14ac:dyDescent="0.7">
      <c r="A14" s="698" t="s">
        <v>10743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23"/>
      <c r="O14" s="23"/>
      <c r="P14" s="23"/>
      <c r="Q14" s="195"/>
      <c r="R14" s="29"/>
      <c r="S14" s="154"/>
      <c r="T14" s="29">
        <v>30000</v>
      </c>
    </row>
    <row r="15" spans="1:20" ht="50.1" customHeight="1" x14ac:dyDescent="0.7">
      <c r="A15" s="698" t="s">
        <v>13353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23"/>
      <c r="O15" s="23"/>
      <c r="P15" s="23"/>
      <c r="Q15" s="195"/>
      <c r="R15" s="29"/>
      <c r="S15" s="154"/>
      <c r="T15" s="29">
        <v>50000</v>
      </c>
    </row>
    <row r="16" spans="1:20" ht="50.1" customHeight="1" x14ac:dyDescent="0.7">
      <c r="A16" s="698" t="s">
        <v>13367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700"/>
      <c r="N16" s="23"/>
      <c r="O16" s="23"/>
      <c r="P16" s="23"/>
      <c r="Q16" s="195"/>
      <c r="R16" s="29"/>
      <c r="S16" s="154"/>
      <c r="T16" s="29">
        <v>50000</v>
      </c>
    </row>
    <row r="17" spans="1:20" ht="50.1" customHeight="1" x14ac:dyDescent="0.7">
      <c r="A17" s="698" t="s">
        <v>13378</v>
      </c>
      <c r="B17" s="699"/>
      <c r="C17" s="699"/>
      <c r="D17" s="699"/>
      <c r="E17" s="699"/>
      <c r="F17" s="699"/>
      <c r="G17" s="699"/>
      <c r="H17" s="699"/>
      <c r="I17" s="699"/>
      <c r="J17" s="699"/>
      <c r="K17" s="699"/>
      <c r="L17" s="699"/>
      <c r="M17" s="700"/>
      <c r="N17" s="23"/>
      <c r="O17" s="23"/>
      <c r="P17" s="23"/>
      <c r="Q17" s="195"/>
      <c r="R17" s="29"/>
      <c r="S17" s="154"/>
      <c r="T17" s="29">
        <v>50000</v>
      </c>
    </row>
    <row r="18" spans="1:20" ht="50.1" customHeight="1" x14ac:dyDescent="1.3">
      <c r="A18" s="679" t="s">
        <v>15032</v>
      </c>
      <c r="B18" s="689"/>
      <c r="C18" s="689"/>
      <c r="D18" s="689"/>
      <c r="E18" s="689"/>
      <c r="F18" s="689"/>
      <c r="G18" s="689"/>
      <c r="H18" s="689"/>
      <c r="I18" s="689"/>
      <c r="J18" s="689"/>
      <c r="K18" s="689"/>
      <c r="L18" s="689"/>
      <c r="M18" s="690"/>
      <c r="N18" s="23"/>
      <c r="O18" s="23"/>
      <c r="P18" s="23"/>
      <c r="Q18" s="195"/>
      <c r="R18" s="154"/>
      <c r="S18" s="29"/>
      <c r="T18" s="23"/>
    </row>
    <row r="19" spans="1:20" ht="50.1" customHeight="1" x14ac:dyDescent="1.05">
      <c r="A19" s="31" t="s">
        <v>13862</v>
      </c>
      <c r="B19" s="37" t="s">
        <v>13863</v>
      </c>
      <c r="C19" s="31" t="s">
        <v>13864</v>
      </c>
      <c r="D19" s="31" t="s">
        <v>13865</v>
      </c>
      <c r="E19" s="31" t="s">
        <v>101</v>
      </c>
      <c r="F19" s="31" t="s">
        <v>102</v>
      </c>
      <c r="G19" s="31" t="s">
        <v>124</v>
      </c>
      <c r="H19" s="31" t="s">
        <v>13746</v>
      </c>
      <c r="I19" s="38">
        <v>0.125</v>
      </c>
      <c r="J19" s="31" t="s">
        <v>26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195"/>
      <c r="R19" s="154"/>
      <c r="S19" s="29">
        <v>22000</v>
      </c>
      <c r="T19" s="23"/>
    </row>
    <row r="20" spans="1:20" ht="50.1" customHeight="1" x14ac:dyDescent="1.05">
      <c r="A20" s="31" t="s">
        <v>13866</v>
      </c>
      <c r="B20" s="37" t="s">
        <v>13867</v>
      </c>
      <c r="C20" s="31" t="s">
        <v>13868</v>
      </c>
      <c r="D20" s="31" t="s">
        <v>13869</v>
      </c>
      <c r="E20" s="31" t="s">
        <v>101</v>
      </c>
      <c r="F20" s="31" t="s">
        <v>102</v>
      </c>
      <c r="G20" s="31" t="s">
        <v>124</v>
      </c>
      <c r="H20" s="31" t="s">
        <v>13746</v>
      </c>
      <c r="I20" s="38">
        <v>0.125</v>
      </c>
      <c r="J20" s="31" t="s">
        <v>26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195"/>
      <c r="R20" s="154"/>
      <c r="S20" s="29">
        <v>22000</v>
      </c>
      <c r="T20" s="23"/>
    </row>
    <row r="21" spans="1:20" ht="50.1" customHeight="1" x14ac:dyDescent="1.05">
      <c r="A21" s="31" t="s">
        <v>13870</v>
      </c>
      <c r="B21" s="37" t="s">
        <v>5774</v>
      </c>
      <c r="C21" s="31" t="s">
        <v>13871</v>
      </c>
      <c r="D21" s="31" t="s">
        <v>13872</v>
      </c>
      <c r="E21" s="31" t="s">
        <v>101</v>
      </c>
      <c r="F21" s="31" t="s">
        <v>102</v>
      </c>
      <c r="G21" s="31" t="s">
        <v>124</v>
      </c>
      <c r="H21" s="31" t="s">
        <v>13746</v>
      </c>
      <c r="I21" s="38">
        <v>0.125</v>
      </c>
      <c r="J21" s="31" t="s">
        <v>26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195"/>
      <c r="R21" s="154"/>
      <c r="S21" s="29">
        <v>22000</v>
      </c>
      <c r="T21" s="23"/>
    </row>
    <row r="22" spans="1:20" ht="50.1" customHeight="1" x14ac:dyDescent="1.05">
      <c r="A22" s="31" t="s">
        <v>13885</v>
      </c>
      <c r="B22" s="37" t="s">
        <v>13886</v>
      </c>
      <c r="C22" s="31" t="s">
        <v>13887</v>
      </c>
      <c r="D22" s="31" t="s">
        <v>13888</v>
      </c>
      <c r="E22" s="31" t="s">
        <v>101</v>
      </c>
      <c r="F22" s="31" t="s">
        <v>102</v>
      </c>
      <c r="G22" s="31" t="s">
        <v>124</v>
      </c>
      <c r="H22" s="31" t="s">
        <v>13746</v>
      </c>
      <c r="I22" s="38">
        <v>0.125</v>
      </c>
      <c r="J22" s="31" t="s">
        <v>26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195"/>
      <c r="R22" s="154"/>
      <c r="S22" s="29">
        <v>22000</v>
      </c>
      <c r="T22" s="23"/>
    </row>
    <row r="23" spans="1:20" ht="50.1" customHeight="1" x14ac:dyDescent="1.05">
      <c r="A23" s="31" t="s">
        <v>13889</v>
      </c>
      <c r="B23" s="37" t="s">
        <v>13890</v>
      </c>
      <c r="C23" s="31" t="s">
        <v>13891</v>
      </c>
      <c r="D23" s="31" t="s">
        <v>13892</v>
      </c>
      <c r="E23" s="31" t="s">
        <v>101</v>
      </c>
      <c r="F23" s="31" t="s">
        <v>102</v>
      </c>
      <c r="G23" s="31" t="s">
        <v>124</v>
      </c>
      <c r="H23" s="31" t="s">
        <v>13746</v>
      </c>
      <c r="I23" s="38">
        <v>0.125</v>
      </c>
      <c r="J23" s="31" t="s">
        <v>26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195"/>
      <c r="R23" s="154"/>
      <c r="S23" s="29">
        <v>22000</v>
      </c>
      <c r="T23" s="23"/>
    </row>
    <row r="24" spans="1:20" ht="50.1" customHeight="1" x14ac:dyDescent="1.05">
      <c r="A24" s="31" t="s">
        <v>13893</v>
      </c>
      <c r="B24" s="37" t="s">
        <v>813</v>
      </c>
      <c r="C24" s="31" t="s">
        <v>13894</v>
      </c>
      <c r="D24" s="31" t="s">
        <v>13895</v>
      </c>
      <c r="E24" s="31" t="s">
        <v>101</v>
      </c>
      <c r="F24" s="31" t="s">
        <v>102</v>
      </c>
      <c r="G24" s="31" t="s">
        <v>124</v>
      </c>
      <c r="H24" s="31" t="s">
        <v>13746</v>
      </c>
      <c r="I24" s="38">
        <v>0.125</v>
      </c>
      <c r="J24" s="31" t="s">
        <v>26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195"/>
      <c r="R24" s="154"/>
      <c r="S24" s="29">
        <v>22000</v>
      </c>
      <c r="T24" s="23"/>
    </row>
    <row r="25" spans="1:20" ht="50.1" customHeight="1" x14ac:dyDescent="0.7">
      <c r="A25" s="698" t="s">
        <v>15041</v>
      </c>
      <c r="B25" s="699"/>
      <c r="C25" s="699"/>
      <c r="D25" s="699"/>
      <c r="E25" s="699"/>
      <c r="F25" s="699"/>
      <c r="G25" s="699"/>
      <c r="H25" s="699"/>
      <c r="I25" s="699"/>
      <c r="J25" s="699"/>
      <c r="K25" s="699"/>
      <c r="L25" s="699"/>
      <c r="M25" s="700"/>
      <c r="N25" s="23"/>
      <c r="O25" s="23"/>
      <c r="P25" s="23"/>
      <c r="Q25" s="195"/>
      <c r="R25" s="29"/>
      <c r="S25" s="154"/>
      <c r="T25" s="29">
        <v>50000</v>
      </c>
    </row>
    <row r="26" spans="1:20" ht="50.1" customHeight="1" x14ac:dyDescent="0.7">
      <c r="A26" s="698" t="s">
        <v>15612</v>
      </c>
      <c r="B26" s="699"/>
      <c r="C26" s="699"/>
      <c r="D26" s="699"/>
      <c r="E26" s="699"/>
      <c r="F26" s="699"/>
      <c r="G26" s="699"/>
      <c r="H26" s="699"/>
      <c r="I26" s="699"/>
      <c r="J26" s="699"/>
      <c r="K26" s="699"/>
      <c r="L26" s="699"/>
      <c r="M26" s="700"/>
      <c r="N26" s="23"/>
      <c r="O26" s="23"/>
      <c r="P26" s="23"/>
      <c r="Q26" s="195"/>
      <c r="R26" s="29"/>
      <c r="S26" s="154"/>
      <c r="T26" s="29">
        <v>200000</v>
      </c>
    </row>
    <row r="27" spans="1:20" ht="50.1" customHeight="1" x14ac:dyDescent="0.7">
      <c r="A27" s="698" t="s">
        <v>15617</v>
      </c>
      <c r="B27" s="699"/>
      <c r="C27" s="699"/>
      <c r="D27" s="699"/>
      <c r="E27" s="699"/>
      <c r="F27" s="699"/>
      <c r="G27" s="699"/>
      <c r="H27" s="699"/>
      <c r="I27" s="699"/>
      <c r="J27" s="699"/>
      <c r="K27" s="699"/>
      <c r="L27" s="699"/>
      <c r="M27" s="700"/>
      <c r="N27" s="23"/>
      <c r="O27" s="23"/>
      <c r="P27" s="23"/>
      <c r="Q27" s="195"/>
      <c r="R27" s="29"/>
      <c r="S27" s="154"/>
      <c r="T27" s="29">
        <v>50000</v>
      </c>
    </row>
    <row r="28" spans="1:20" ht="50.1" customHeight="1" x14ac:dyDescent="0.7">
      <c r="A28" s="698" t="s">
        <v>15617</v>
      </c>
      <c r="B28" s="699"/>
      <c r="C28" s="699"/>
      <c r="D28" s="699"/>
      <c r="E28" s="699"/>
      <c r="F28" s="699"/>
      <c r="G28" s="699"/>
      <c r="H28" s="699"/>
      <c r="I28" s="699"/>
      <c r="J28" s="699"/>
      <c r="K28" s="699"/>
      <c r="L28" s="699"/>
      <c r="M28" s="700"/>
      <c r="N28" s="23"/>
      <c r="O28" s="23"/>
      <c r="P28" s="23"/>
      <c r="Q28" s="195"/>
      <c r="R28" s="29"/>
      <c r="S28" s="154"/>
      <c r="T28" s="29">
        <v>50000</v>
      </c>
    </row>
    <row r="29" spans="1:20" ht="50.1" customHeight="1" x14ac:dyDescent="1.05">
      <c r="A29" s="688" t="s">
        <v>16177</v>
      </c>
      <c r="B29" s="689"/>
      <c r="C29" s="689"/>
      <c r="D29" s="689"/>
      <c r="E29" s="689"/>
      <c r="F29" s="689"/>
      <c r="G29" s="689"/>
      <c r="H29" s="689"/>
      <c r="I29" s="689"/>
      <c r="J29" s="689"/>
      <c r="K29" s="689"/>
      <c r="L29" s="689"/>
      <c r="M29" s="690"/>
      <c r="N29" s="23"/>
      <c r="O29" s="23"/>
      <c r="P29" s="23"/>
      <c r="Q29" s="195"/>
      <c r="R29" s="154"/>
      <c r="S29" s="29"/>
      <c r="T29" s="23"/>
    </row>
    <row r="30" spans="1:20" ht="50.1" customHeight="1" x14ac:dyDescent="1.05">
      <c r="A30" s="31" t="s">
        <v>15998</v>
      </c>
      <c r="B30" s="37" t="s">
        <v>15999</v>
      </c>
      <c r="C30" s="31" t="s">
        <v>16000</v>
      </c>
      <c r="D30" s="31" t="s">
        <v>16001</v>
      </c>
      <c r="E30" s="31" t="s">
        <v>687</v>
      </c>
      <c r="F30" s="31" t="s">
        <v>102</v>
      </c>
      <c r="G30" s="31" t="s">
        <v>490</v>
      </c>
      <c r="H30" s="31" t="s">
        <v>15633</v>
      </c>
      <c r="I30" s="38">
        <v>8.3333333333333329E-2</v>
      </c>
      <c r="J30" s="31" t="s">
        <v>26</v>
      </c>
      <c r="K30" s="31" t="s">
        <v>105</v>
      </c>
      <c r="L30" s="31" t="s">
        <v>106</v>
      </c>
      <c r="M30" s="31" t="s">
        <v>491</v>
      </c>
      <c r="N30" s="23"/>
      <c r="O30" s="23"/>
      <c r="P30" s="23"/>
      <c r="Q30" s="195"/>
      <c r="R30" s="154"/>
      <c r="S30" s="29">
        <v>25400</v>
      </c>
      <c r="T30" s="23"/>
    </row>
    <row r="31" spans="1:20" ht="50.1" customHeight="1" x14ac:dyDescent="1.05">
      <c r="A31" s="31" t="s">
        <v>16002</v>
      </c>
      <c r="B31" s="37" t="s">
        <v>2830</v>
      </c>
      <c r="C31" s="31" t="s">
        <v>16003</v>
      </c>
      <c r="D31" s="31" t="s">
        <v>16004</v>
      </c>
      <c r="E31" s="31" t="s">
        <v>687</v>
      </c>
      <c r="F31" s="31" t="s">
        <v>102</v>
      </c>
      <c r="G31" s="31" t="s">
        <v>490</v>
      </c>
      <c r="H31" s="31" t="s">
        <v>15633</v>
      </c>
      <c r="I31" s="38">
        <v>8.3333333333333329E-2</v>
      </c>
      <c r="J31" s="31" t="s">
        <v>26</v>
      </c>
      <c r="K31" s="31" t="s">
        <v>105</v>
      </c>
      <c r="L31" s="31" t="s">
        <v>106</v>
      </c>
      <c r="M31" s="31" t="s">
        <v>491</v>
      </c>
      <c r="N31" s="23"/>
      <c r="O31" s="23"/>
      <c r="P31" s="23"/>
      <c r="Q31" s="195"/>
      <c r="R31" s="154"/>
      <c r="S31" s="29">
        <v>25400</v>
      </c>
      <c r="T31" s="23"/>
    </row>
    <row r="32" spans="1:20" ht="50.1" customHeight="1" x14ac:dyDescent="1.05">
      <c r="A32" s="31" t="s">
        <v>16005</v>
      </c>
      <c r="B32" s="37" t="s">
        <v>16006</v>
      </c>
      <c r="C32" s="31" t="s">
        <v>16007</v>
      </c>
      <c r="D32" s="31" t="s">
        <v>16008</v>
      </c>
      <c r="E32" s="31" t="s">
        <v>687</v>
      </c>
      <c r="F32" s="31" t="s">
        <v>102</v>
      </c>
      <c r="G32" s="31" t="s">
        <v>490</v>
      </c>
      <c r="H32" s="31" t="s">
        <v>15633</v>
      </c>
      <c r="I32" s="38">
        <v>8.3333333333333329E-2</v>
      </c>
      <c r="J32" s="31" t="s">
        <v>26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195"/>
      <c r="R32" s="154"/>
      <c r="S32" s="29">
        <v>25400</v>
      </c>
      <c r="T32" s="23"/>
    </row>
    <row r="33" spans="1:20" ht="50.1" customHeight="1" x14ac:dyDescent="1.05">
      <c r="A33" s="31" t="s">
        <v>16009</v>
      </c>
      <c r="B33" s="37" t="s">
        <v>1888</v>
      </c>
      <c r="C33" s="31" t="s">
        <v>16010</v>
      </c>
      <c r="D33" s="31" t="s">
        <v>16011</v>
      </c>
      <c r="E33" s="31" t="s">
        <v>687</v>
      </c>
      <c r="F33" s="31" t="s">
        <v>102</v>
      </c>
      <c r="G33" s="31" t="s">
        <v>490</v>
      </c>
      <c r="H33" s="31" t="s">
        <v>15633</v>
      </c>
      <c r="I33" s="38">
        <v>8.3333333333333329E-2</v>
      </c>
      <c r="J33" s="31" t="s">
        <v>26</v>
      </c>
      <c r="K33" s="31" t="s">
        <v>105</v>
      </c>
      <c r="L33" s="31" t="s">
        <v>106</v>
      </c>
      <c r="M33" s="31" t="s">
        <v>491</v>
      </c>
      <c r="N33" s="23"/>
      <c r="O33" s="23"/>
      <c r="P33" s="23"/>
      <c r="Q33" s="195"/>
      <c r="R33" s="154"/>
      <c r="S33" s="29">
        <v>25400</v>
      </c>
      <c r="T33" s="23"/>
    </row>
    <row r="34" spans="1:20" ht="50.1" customHeight="1" x14ac:dyDescent="1.05">
      <c r="A34" s="31" t="s">
        <v>16012</v>
      </c>
      <c r="B34" s="37" t="s">
        <v>16013</v>
      </c>
      <c r="C34" s="31" t="s">
        <v>16014</v>
      </c>
      <c r="D34" s="31" t="s">
        <v>16015</v>
      </c>
      <c r="E34" s="31" t="s">
        <v>687</v>
      </c>
      <c r="F34" s="31" t="s">
        <v>102</v>
      </c>
      <c r="G34" s="31" t="s">
        <v>490</v>
      </c>
      <c r="H34" s="31" t="s">
        <v>15633</v>
      </c>
      <c r="I34" s="38">
        <v>8.3333333333333329E-2</v>
      </c>
      <c r="J34" s="31" t="s">
        <v>26</v>
      </c>
      <c r="K34" s="31" t="s">
        <v>105</v>
      </c>
      <c r="L34" s="31" t="s">
        <v>106</v>
      </c>
      <c r="M34" s="31" t="s">
        <v>491</v>
      </c>
      <c r="N34" s="23"/>
      <c r="O34" s="23"/>
      <c r="P34" s="23"/>
      <c r="Q34" s="195"/>
      <c r="R34" s="154"/>
      <c r="S34" s="29">
        <v>25400</v>
      </c>
      <c r="T34" s="23"/>
    </row>
    <row r="35" spans="1:20" ht="50.1" customHeight="1" x14ac:dyDescent="1.05">
      <c r="A35" s="31" t="s">
        <v>16016</v>
      </c>
      <c r="B35" s="37" t="s">
        <v>16017</v>
      </c>
      <c r="C35" s="31" t="s">
        <v>16018</v>
      </c>
      <c r="D35" s="31" t="s">
        <v>16019</v>
      </c>
      <c r="E35" s="31" t="s">
        <v>687</v>
      </c>
      <c r="F35" s="31" t="s">
        <v>102</v>
      </c>
      <c r="G35" s="31" t="s">
        <v>490</v>
      </c>
      <c r="H35" s="31" t="s">
        <v>15633</v>
      </c>
      <c r="I35" s="38">
        <v>8.3333333333333329E-2</v>
      </c>
      <c r="J35" s="31" t="s">
        <v>26</v>
      </c>
      <c r="K35" s="31" t="s">
        <v>105</v>
      </c>
      <c r="L35" s="31" t="s">
        <v>106</v>
      </c>
      <c r="M35" s="31" t="s">
        <v>491</v>
      </c>
      <c r="N35" s="23"/>
      <c r="O35" s="23"/>
      <c r="P35" s="23"/>
      <c r="Q35" s="195"/>
      <c r="R35" s="154"/>
      <c r="S35" s="29">
        <v>25400</v>
      </c>
      <c r="T35" s="23"/>
    </row>
    <row r="36" spans="1:20" ht="50.1" customHeight="1" x14ac:dyDescent="1.05">
      <c r="A36" s="31" t="s">
        <v>16020</v>
      </c>
      <c r="B36" s="37" t="s">
        <v>1600</v>
      </c>
      <c r="C36" s="31" t="s">
        <v>16021</v>
      </c>
      <c r="D36" s="31" t="s">
        <v>16022</v>
      </c>
      <c r="E36" s="31" t="s">
        <v>687</v>
      </c>
      <c r="F36" s="31" t="s">
        <v>102</v>
      </c>
      <c r="G36" s="31" t="s">
        <v>490</v>
      </c>
      <c r="H36" s="31" t="s">
        <v>15633</v>
      </c>
      <c r="I36" s="38">
        <v>8.3333333333333329E-2</v>
      </c>
      <c r="J36" s="31" t="s">
        <v>26</v>
      </c>
      <c r="K36" s="31" t="s">
        <v>105</v>
      </c>
      <c r="L36" s="31" t="s">
        <v>106</v>
      </c>
      <c r="M36" s="31" t="s">
        <v>491</v>
      </c>
      <c r="N36" s="23"/>
      <c r="O36" s="23"/>
      <c r="P36" s="23"/>
      <c r="Q36" s="195"/>
      <c r="R36" s="154"/>
      <c r="S36" s="29">
        <v>25400</v>
      </c>
      <c r="T36" s="23"/>
    </row>
    <row r="37" spans="1:20" ht="50.1" customHeight="1" x14ac:dyDescent="1.05">
      <c r="A37" s="31" t="s">
        <v>16023</v>
      </c>
      <c r="B37" s="37" t="s">
        <v>14995</v>
      </c>
      <c r="C37" s="31" t="s">
        <v>16024</v>
      </c>
      <c r="D37" s="31" t="s">
        <v>16025</v>
      </c>
      <c r="E37" s="31" t="s">
        <v>687</v>
      </c>
      <c r="F37" s="31" t="s">
        <v>102</v>
      </c>
      <c r="G37" s="31" t="s">
        <v>490</v>
      </c>
      <c r="H37" s="31" t="s">
        <v>15633</v>
      </c>
      <c r="I37" s="38">
        <v>8.3333333333333329E-2</v>
      </c>
      <c r="J37" s="31" t="s">
        <v>26</v>
      </c>
      <c r="K37" s="31" t="s">
        <v>105</v>
      </c>
      <c r="L37" s="31" t="s">
        <v>106</v>
      </c>
      <c r="M37" s="31" t="s">
        <v>491</v>
      </c>
      <c r="N37" s="23"/>
      <c r="O37" s="23"/>
      <c r="P37" s="23"/>
      <c r="Q37" s="195"/>
      <c r="R37" s="154"/>
      <c r="S37" s="29">
        <v>25400</v>
      </c>
      <c r="T37" s="23"/>
    </row>
    <row r="38" spans="1:20" ht="50.1" customHeight="1" x14ac:dyDescent="1.05">
      <c r="A38" s="31" t="s">
        <v>16026</v>
      </c>
      <c r="B38" s="37" t="s">
        <v>16027</v>
      </c>
      <c r="C38" s="31" t="s">
        <v>16028</v>
      </c>
      <c r="D38" s="31" t="s">
        <v>16029</v>
      </c>
      <c r="E38" s="31" t="s">
        <v>687</v>
      </c>
      <c r="F38" s="31" t="s">
        <v>102</v>
      </c>
      <c r="G38" s="31" t="s">
        <v>490</v>
      </c>
      <c r="H38" s="31" t="s">
        <v>15633</v>
      </c>
      <c r="I38" s="38">
        <v>8.3333333333333329E-2</v>
      </c>
      <c r="J38" s="31" t="s">
        <v>26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195"/>
      <c r="R38" s="154"/>
      <c r="S38" s="29">
        <v>25400</v>
      </c>
      <c r="T38" s="23"/>
    </row>
    <row r="39" spans="1:20" ht="50.1" customHeight="1" x14ac:dyDescent="1.05">
      <c r="A39" s="31" t="s">
        <v>16030</v>
      </c>
      <c r="B39" s="37" t="s">
        <v>16031</v>
      </c>
      <c r="C39" s="31" t="s">
        <v>16032</v>
      </c>
      <c r="D39" s="31" t="s">
        <v>16033</v>
      </c>
      <c r="E39" s="31" t="s">
        <v>687</v>
      </c>
      <c r="F39" s="31" t="s">
        <v>102</v>
      </c>
      <c r="G39" s="31" t="s">
        <v>490</v>
      </c>
      <c r="H39" s="31" t="s">
        <v>15633</v>
      </c>
      <c r="I39" s="38">
        <v>8.3333333333333329E-2</v>
      </c>
      <c r="J39" s="31" t="s">
        <v>26</v>
      </c>
      <c r="K39" s="31" t="s">
        <v>105</v>
      </c>
      <c r="L39" s="31" t="s">
        <v>106</v>
      </c>
      <c r="M39" s="31" t="s">
        <v>491</v>
      </c>
      <c r="N39" s="23"/>
      <c r="O39" s="23"/>
      <c r="P39" s="23"/>
      <c r="Q39" s="195"/>
      <c r="R39" s="154"/>
      <c r="S39" s="29">
        <v>25400</v>
      </c>
      <c r="T39" s="23"/>
    </row>
    <row r="40" spans="1:20" ht="50.1" customHeight="1" x14ac:dyDescent="1.05">
      <c r="A40" s="31" t="s">
        <v>16034</v>
      </c>
      <c r="B40" s="37" t="s">
        <v>16035</v>
      </c>
      <c r="C40" s="31" t="s">
        <v>16036</v>
      </c>
      <c r="D40" s="31" t="s">
        <v>16037</v>
      </c>
      <c r="E40" s="31" t="s">
        <v>687</v>
      </c>
      <c r="F40" s="31" t="s">
        <v>102</v>
      </c>
      <c r="G40" s="31" t="s">
        <v>490</v>
      </c>
      <c r="H40" s="31" t="s">
        <v>15633</v>
      </c>
      <c r="I40" s="38">
        <v>8.3333333333333329E-2</v>
      </c>
      <c r="J40" s="31" t="s">
        <v>26</v>
      </c>
      <c r="K40" s="31" t="s">
        <v>105</v>
      </c>
      <c r="L40" s="31" t="s">
        <v>106</v>
      </c>
      <c r="M40" s="31" t="s">
        <v>491</v>
      </c>
      <c r="N40" s="23"/>
      <c r="O40" s="23"/>
      <c r="P40" s="23"/>
      <c r="Q40" s="195"/>
      <c r="R40" s="154"/>
      <c r="S40" s="29">
        <v>25400</v>
      </c>
      <c r="T40" s="23"/>
    </row>
    <row r="41" spans="1:20" ht="50.1" customHeight="1" x14ac:dyDescent="1.05">
      <c r="A41" s="31" t="s">
        <v>16038</v>
      </c>
      <c r="B41" s="37" t="s">
        <v>6940</v>
      </c>
      <c r="C41" s="31" t="s">
        <v>16039</v>
      </c>
      <c r="D41" s="31" t="s">
        <v>16040</v>
      </c>
      <c r="E41" s="31" t="s">
        <v>687</v>
      </c>
      <c r="F41" s="31" t="s">
        <v>102</v>
      </c>
      <c r="G41" s="31" t="s">
        <v>490</v>
      </c>
      <c r="H41" s="31" t="s">
        <v>15633</v>
      </c>
      <c r="I41" s="38">
        <v>8.3333333333333329E-2</v>
      </c>
      <c r="J41" s="31" t="s">
        <v>26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195"/>
      <c r="R41" s="154"/>
      <c r="S41" s="29">
        <v>25400</v>
      </c>
      <c r="T41" s="23"/>
    </row>
    <row r="42" spans="1:20" ht="50.1" customHeight="1" x14ac:dyDescent="0.7">
      <c r="A42" s="698" t="s">
        <v>20955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700"/>
      <c r="N42" s="213"/>
      <c r="O42" s="213"/>
      <c r="P42" s="213"/>
      <c r="Q42" s="195"/>
      <c r="R42" s="29"/>
      <c r="S42" s="298"/>
      <c r="T42" s="140">
        <v>20000</v>
      </c>
    </row>
    <row r="43" spans="1:20" ht="50.1" customHeight="1" x14ac:dyDescent="0.7">
      <c r="A43" s="698" t="s">
        <v>4068</v>
      </c>
      <c r="B43" s="699"/>
      <c r="C43" s="699"/>
      <c r="D43" s="699"/>
      <c r="E43" s="699"/>
      <c r="F43" s="699"/>
      <c r="G43" s="699"/>
      <c r="H43" s="699"/>
      <c r="I43" s="699"/>
      <c r="J43" s="699"/>
      <c r="K43" s="699"/>
      <c r="L43" s="699"/>
      <c r="M43" s="700"/>
      <c r="N43" s="213"/>
      <c r="O43" s="213"/>
      <c r="P43" s="213"/>
      <c r="Q43" s="195">
        <v>605</v>
      </c>
      <c r="R43" s="29"/>
      <c r="S43" s="298"/>
      <c r="T43" s="140"/>
    </row>
    <row r="44" spans="1:20" ht="50.1" customHeight="1" x14ac:dyDescent="0.7">
      <c r="A44" s="698" t="s">
        <v>20956</v>
      </c>
      <c r="B44" s="699"/>
      <c r="C44" s="699"/>
      <c r="D44" s="699"/>
      <c r="E44" s="699"/>
      <c r="F44" s="699"/>
      <c r="G44" s="699"/>
      <c r="H44" s="699"/>
      <c r="I44" s="699"/>
      <c r="J44" s="699"/>
      <c r="K44" s="699"/>
      <c r="L44" s="699"/>
      <c r="M44" s="700"/>
      <c r="N44" s="213"/>
      <c r="O44" s="213"/>
      <c r="P44" s="213"/>
      <c r="Q44" s="195"/>
      <c r="R44" s="29"/>
      <c r="S44" s="298"/>
      <c r="T44" s="140">
        <v>30812</v>
      </c>
    </row>
    <row r="45" spans="1:20" ht="50.1" customHeight="1" x14ac:dyDescent="1.05">
      <c r="A45" s="688" t="s">
        <v>21789</v>
      </c>
      <c r="B45" s="689"/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90"/>
      <c r="N45" s="23"/>
      <c r="O45" s="23"/>
      <c r="P45" s="23"/>
      <c r="Q45" s="195"/>
      <c r="R45" s="154"/>
      <c r="S45" s="29"/>
      <c r="T45" s="213"/>
    </row>
    <row r="46" spans="1:20" ht="50.1" customHeight="1" x14ac:dyDescent="1.05">
      <c r="A46" s="31" t="s">
        <v>21542</v>
      </c>
      <c r="B46" s="31" t="s">
        <v>21543</v>
      </c>
      <c r="C46" s="31" t="s">
        <v>21544</v>
      </c>
      <c r="D46" s="31" t="s">
        <v>21545</v>
      </c>
      <c r="E46" s="31" t="s">
        <v>101</v>
      </c>
      <c r="F46" s="31" t="s">
        <v>123</v>
      </c>
      <c r="G46" s="31" t="s">
        <v>16227</v>
      </c>
      <c r="H46" s="31" t="s">
        <v>16967</v>
      </c>
      <c r="I46" s="38">
        <v>0.41666666666666669</v>
      </c>
      <c r="J46" s="31" t="s">
        <v>26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195"/>
      <c r="R46" s="154"/>
      <c r="S46" s="29">
        <v>22200</v>
      </c>
      <c r="T46" s="213"/>
    </row>
    <row r="47" spans="1:20" ht="50.1" customHeight="1" x14ac:dyDescent="1.3">
      <c r="A47" s="853" t="s">
        <v>21812</v>
      </c>
      <c r="B47" s="854"/>
      <c r="C47" s="854"/>
      <c r="D47" s="854"/>
      <c r="E47" s="854"/>
      <c r="F47" s="854"/>
      <c r="G47" s="854"/>
      <c r="H47" s="854"/>
      <c r="I47" s="854"/>
      <c r="J47" s="854"/>
      <c r="K47" s="854"/>
      <c r="L47" s="854"/>
      <c r="M47" s="855"/>
      <c r="N47" s="415"/>
      <c r="O47" s="415"/>
      <c r="P47" s="180"/>
      <c r="Q47" s="187"/>
      <c r="R47" s="466"/>
      <c r="S47" s="184"/>
      <c r="T47" s="213"/>
    </row>
    <row r="48" spans="1:20" ht="50.1" customHeight="1" x14ac:dyDescent="1.3">
      <c r="A48" s="31" t="s">
        <v>26</v>
      </c>
      <c r="B48" s="37" t="s">
        <v>21635</v>
      </c>
      <c r="C48" s="31" t="s">
        <v>21813</v>
      </c>
      <c r="D48" s="31" t="s">
        <v>21814</v>
      </c>
      <c r="E48" s="181"/>
      <c r="F48" s="31"/>
      <c r="G48" s="31" t="s">
        <v>1988</v>
      </c>
      <c r="H48" s="181">
        <v>46238</v>
      </c>
      <c r="I48" s="38">
        <v>0.54166666666666663</v>
      </c>
      <c r="J48" s="31" t="s">
        <v>21814</v>
      </c>
      <c r="K48" s="31" t="s">
        <v>1967</v>
      </c>
      <c r="L48" s="31" t="s">
        <v>101</v>
      </c>
      <c r="M48" s="31" t="s">
        <v>20605</v>
      </c>
      <c r="N48" s="31" t="s">
        <v>1968</v>
      </c>
      <c r="O48" s="180" t="s">
        <v>21815</v>
      </c>
      <c r="P48" s="180" t="s">
        <v>21816</v>
      </c>
      <c r="Q48" s="187">
        <v>125</v>
      </c>
      <c r="R48" s="170"/>
      <c r="S48" s="180" t="s">
        <v>105</v>
      </c>
      <c r="T48" s="213"/>
    </row>
    <row r="49" spans="1:20" ht="50.1" customHeight="1" x14ac:dyDescent="1.3">
      <c r="A49" s="31" t="s">
        <v>26</v>
      </c>
      <c r="B49" s="37" t="s">
        <v>21818</v>
      </c>
      <c r="C49" s="31" t="s">
        <v>21817</v>
      </c>
      <c r="D49" s="31" t="s">
        <v>21819</v>
      </c>
      <c r="E49" s="181"/>
      <c r="F49" s="31"/>
      <c r="G49" s="31" t="s">
        <v>1988</v>
      </c>
      <c r="H49" s="181">
        <v>46238</v>
      </c>
      <c r="I49" s="38">
        <v>0.54166666666666663</v>
      </c>
      <c r="J49" s="31" t="s">
        <v>21819</v>
      </c>
      <c r="K49" s="31" t="s">
        <v>1967</v>
      </c>
      <c r="L49" s="31" t="s">
        <v>101</v>
      </c>
      <c r="M49" s="31" t="s">
        <v>20605</v>
      </c>
      <c r="N49" s="31" t="s">
        <v>1968</v>
      </c>
      <c r="O49" s="180" t="s">
        <v>21815</v>
      </c>
      <c r="P49" s="180" t="s">
        <v>21816</v>
      </c>
      <c r="Q49" s="187">
        <v>125</v>
      </c>
      <c r="R49" s="170"/>
      <c r="S49" s="180" t="s">
        <v>105</v>
      </c>
      <c r="T49" s="23"/>
    </row>
    <row r="50" spans="1:20" ht="50.1" customHeight="1" x14ac:dyDescent="0.7">
      <c r="A50" s="698" t="s">
        <v>23928</v>
      </c>
      <c r="B50" s="699"/>
      <c r="C50" s="699"/>
      <c r="D50" s="699"/>
      <c r="E50" s="699"/>
      <c r="F50" s="699"/>
      <c r="G50" s="699"/>
      <c r="H50" s="699"/>
      <c r="I50" s="699"/>
      <c r="J50" s="699"/>
      <c r="K50" s="699"/>
      <c r="L50" s="699"/>
      <c r="M50" s="700"/>
      <c r="N50" s="23"/>
      <c r="O50" s="23"/>
      <c r="P50" s="23"/>
      <c r="Q50" s="195"/>
      <c r="R50" s="29"/>
      <c r="S50" s="154"/>
      <c r="T50" s="29">
        <v>70000</v>
      </c>
    </row>
    <row r="51" spans="1:20" ht="50.1" customHeight="1" x14ac:dyDescent="1.3">
      <c r="A51" s="679" t="s">
        <v>23941</v>
      </c>
      <c r="B51" s="680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1"/>
      <c r="N51" s="23"/>
      <c r="O51" s="23"/>
      <c r="P51" s="23"/>
      <c r="Q51" s="195"/>
      <c r="R51" s="154"/>
      <c r="S51" s="29"/>
      <c r="T51" s="23"/>
    </row>
    <row r="52" spans="1:20" ht="50.1" customHeight="1" x14ac:dyDescent="1.05">
      <c r="A52" s="31" t="s">
        <v>24650</v>
      </c>
      <c r="B52" s="31" t="s">
        <v>19108</v>
      </c>
      <c r="C52" s="31" t="s">
        <v>24651</v>
      </c>
      <c r="D52" s="31" t="s">
        <v>24652</v>
      </c>
      <c r="E52" s="31" t="s">
        <v>688</v>
      </c>
      <c r="F52" s="31" t="s">
        <v>123</v>
      </c>
      <c r="G52" s="31" t="s">
        <v>16287</v>
      </c>
      <c r="H52" s="31" t="s">
        <v>21610</v>
      </c>
      <c r="I52" s="38">
        <v>0.5</v>
      </c>
      <c r="J52" s="31" t="s">
        <v>26</v>
      </c>
      <c r="K52" s="31" t="s">
        <v>105</v>
      </c>
      <c r="L52" s="31" t="s">
        <v>106</v>
      </c>
      <c r="M52" s="31" t="s">
        <v>194</v>
      </c>
      <c r="N52" s="23"/>
      <c r="O52" s="23"/>
      <c r="P52" s="23"/>
      <c r="Q52" s="195"/>
      <c r="R52" s="154"/>
      <c r="S52" s="29">
        <v>38950</v>
      </c>
      <c r="T52" s="23"/>
    </row>
    <row r="53" spans="1:20" ht="50.1" customHeight="1" x14ac:dyDescent="1.3">
      <c r="A53" s="679" t="s">
        <v>25349</v>
      </c>
      <c r="B53" s="680"/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1"/>
      <c r="N53" s="23"/>
      <c r="O53" s="23"/>
      <c r="P53" s="23"/>
      <c r="Q53" s="195"/>
      <c r="R53" s="154"/>
      <c r="S53" s="29"/>
      <c r="T53" s="23"/>
    </row>
    <row r="54" spans="1:20" ht="50.1" customHeight="1" x14ac:dyDescent="0.7">
      <c r="A54" s="223" t="s">
        <v>26796</v>
      </c>
      <c r="B54" s="225">
        <v>37336</v>
      </c>
      <c r="C54" s="223"/>
      <c r="D54" s="223" t="s">
        <v>26794</v>
      </c>
      <c r="E54" s="223" t="s">
        <v>17253</v>
      </c>
      <c r="F54" s="223"/>
      <c r="G54" s="223"/>
      <c r="H54" s="223"/>
      <c r="I54" s="223"/>
      <c r="J54" s="223" t="s">
        <v>26</v>
      </c>
      <c r="K54" s="223"/>
      <c r="L54" s="223" t="s">
        <v>26793</v>
      </c>
      <c r="M54" s="223" t="s">
        <v>1968</v>
      </c>
      <c r="N54" s="23"/>
      <c r="O54" s="23"/>
      <c r="P54" s="23"/>
      <c r="Q54" s="195">
        <v>1000</v>
      </c>
      <c r="R54" s="29"/>
      <c r="S54" s="154"/>
      <c r="T54" s="29"/>
    </row>
    <row r="55" spans="1:20" ht="50.1" customHeight="1" x14ac:dyDescent="0.7">
      <c r="A55" s="223" t="s">
        <v>26797</v>
      </c>
      <c r="B55" s="225">
        <v>36276</v>
      </c>
      <c r="C55" s="223"/>
      <c r="D55" s="223" t="s">
        <v>26795</v>
      </c>
      <c r="E55" s="223" t="s">
        <v>17253</v>
      </c>
      <c r="F55" s="223"/>
      <c r="G55" s="223"/>
      <c r="H55" s="223"/>
      <c r="I55" s="223"/>
      <c r="J55" s="223" t="s">
        <v>26</v>
      </c>
      <c r="K55" s="223"/>
      <c r="L55" s="223" t="s">
        <v>26793</v>
      </c>
      <c r="M55" s="223" t="s">
        <v>1968</v>
      </c>
      <c r="N55" s="23"/>
      <c r="O55" s="23"/>
      <c r="P55" s="23"/>
      <c r="Q55" s="195">
        <v>1000</v>
      </c>
      <c r="R55" s="29"/>
      <c r="S55" s="154"/>
      <c r="T55" s="29"/>
    </row>
    <row r="56" spans="1:20" ht="50.1" customHeight="1" x14ac:dyDescent="0.7">
      <c r="A56" s="698" t="s">
        <v>26804</v>
      </c>
      <c r="B56" s="699"/>
      <c r="C56" s="699"/>
      <c r="D56" s="699"/>
      <c r="E56" s="699"/>
      <c r="F56" s="699"/>
      <c r="G56" s="699"/>
      <c r="H56" s="699"/>
      <c r="I56" s="699"/>
      <c r="J56" s="699"/>
      <c r="K56" s="699"/>
      <c r="L56" s="699"/>
      <c r="M56" s="700"/>
      <c r="N56" s="23"/>
      <c r="O56" s="23"/>
      <c r="P56" s="23"/>
      <c r="Q56" s="195"/>
      <c r="R56" s="29">
        <v>2000</v>
      </c>
      <c r="S56" s="154"/>
      <c r="T56" s="29"/>
    </row>
    <row r="57" spans="1:20" ht="50.1" customHeight="1" x14ac:dyDescent="0.7">
      <c r="A57" s="698" t="s">
        <v>26804</v>
      </c>
      <c r="B57" s="699"/>
      <c r="C57" s="699"/>
      <c r="D57" s="699"/>
      <c r="E57" s="699"/>
      <c r="F57" s="699"/>
      <c r="G57" s="699"/>
      <c r="H57" s="699"/>
      <c r="I57" s="699"/>
      <c r="J57" s="699"/>
      <c r="K57" s="699"/>
      <c r="L57" s="699"/>
      <c r="M57" s="700"/>
      <c r="N57" s="23"/>
      <c r="O57" s="23"/>
      <c r="P57" s="23"/>
      <c r="Q57" s="195"/>
      <c r="R57" s="29"/>
      <c r="S57" s="154"/>
      <c r="T57" s="29">
        <v>20000</v>
      </c>
    </row>
    <row r="58" spans="1:20" ht="50.1" customHeight="1" x14ac:dyDescent="0.7">
      <c r="A58" s="779" t="s">
        <v>26790</v>
      </c>
      <c r="B58" s="780"/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1"/>
      <c r="N58" s="23"/>
      <c r="O58" s="23"/>
      <c r="P58" s="23"/>
      <c r="Q58" s="195"/>
      <c r="R58" s="29"/>
      <c r="S58" s="154"/>
      <c r="T58" s="29"/>
    </row>
    <row r="59" spans="1:20" ht="50.1" customHeight="1" x14ac:dyDescent="0.7">
      <c r="A59" s="320" t="s">
        <v>27240</v>
      </c>
      <c r="B59" s="326">
        <v>38372</v>
      </c>
      <c r="C59" s="320"/>
      <c r="D59" s="320" t="s">
        <v>27244</v>
      </c>
      <c r="E59" s="320" t="s">
        <v>17253</v>
      </c>
      <c r="F59" s="320" t="s">
        <v>102</v>
      </c>
      <c r="G59" s="320"/>
      <c r="H59" s="320"/>
      <c r="I59" s="320"/>
      <c r="J59" s="320" t="s">
        <v>26</v>
      </c>
      <c r="K59" s="320"/>
      <c r="L59" s="320" t="s">
        <v>1976</v>
      </c>
      <c r="M59" s="320" t="s">
        <v>1968</v>
      </c>
      <c r="N59" s="23"/>
      <c r="O59" s="23"/>
      <c r="P59" s="23"/>
      <c r="Q59" s="195">
        <v>125</v>
      </c>
      <c r="R59" s="29"/>
      <c r="S59" s="154"/>
      <c r="T59" s="29"/>
    </row>
    <row r="60" spans="1:20" ht="50.1" customHeight="1" x14ac:dyDescent="0.7">
      <c r="A60" s="320" t="s">
        <v>27241</v>
      </c>
      <c r="B60" s="326">
        <v>37467</v>
      </c>
      <c r="C60" s="320"/>
      <c r="D60" s="320" t="s">
        <v>27245</v>
      </c>
      <c r="E60" s="320" t="s">
        <v>17253</v>
      </c>
      <c r="F60" s="320" t="s">
        <v>102</v>
      </c>
      <c r="G60" s="320"/>
      <c r="H60" s="320"/>
      <c r="I60" s="320"/>
      <c r="J60" s="320" t="s">
        <v>26</v>
      </c>
      <c r="K60" s="320"/>
      <c r="L60" s="320" t="s">
        <v>1976</v>
      </c>
      <c r="M60" s="320" t="s">
        <v>1968</v>
      </c>
      <c r="N60" s="23"/>
      <c r="O60" s="23"/>
      <c r="P60" s="23"/>
      <c r="Q60" s="195">
        <v>125</v>
      </c>
      <c r="R60" s="29"/>
      <c r="S60" s="154"/>
      <c r="T60" s="29"/>
    </row>
    <row r="61" spans="1:20" ht="50.1" customHeight="1" x14ac:dyDescent="1.3">
      <c r="A61" s="679" t="s">
        <v>27728</v>
      </c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1"/>
      <c r="N61" s="23"/>
      <c r="O61" s="23"/>
      <c r="P61" s="23"/>
      <c r="Q61" s="271"/>
      <c r="R61" s="23"/>
      <c r="S61" s="29"/>
      <c r="T61" s="127"/>
    </row>
    <row r="62" spans="1:20" ht="50.1" customHeight="1" x14ac:dyDescent="1.05">
      <c r="A62" s="31" t="s">
        <v>27492</v>
      </c>
      <c r="B62" s="31" t="s">
        <v>10646</v>
      </c>
      <c r="C62" s="31" t="s">
        <v>27493</v>
      </c>
      <c r="D62" s="31" t="s">
        <v>27494</v>
      </c>
      <c r="E62" s="31" t="s">
        <v>687</v>
      </c>
      <c r="F62" s="31" t="s">
        <v>123</v>
      </c>
      <c r="G62" s="31" t="s">
        <v>16504</v>
      </c>
      <c r="H62" s="31" t="s">
        <v>21610</v>
      </c>
      <c r="I62" s="38">
        <v>0.20833333333333334</v>
      </c>
      <c r="J62" s="31" t="s">
        <v>26</v>
      </c>
      <c r="K62" s="31" t="s">
        <v>105</v>
      </c>
      <c r="L62" s="31" t="s">
        <v>995</v>
      </c>
      <c r="M62" s="31" t="s">
        <v>106</v>
      </c>
      <c r="N62" s="23"/>
      <c r="O62" s="23"/>
      <c r="P62" s="23"/>
      <c r="Q62" s="271"/>
      <c r="R62" s="23"/>
      <c r="S62" s="29">
        <v>43425</v>
      </c>
      <c r="T62" s="23"/>
    </row>
    <row r="63" spans="1:20" ht="50.1" customHeight="1" x14ac:dyDescent="0.7">
      <c r="A63" s="698" t="s">
        <v>27998</v>
      </c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700"/>
      <c r="N63" s="23"/>
      <c r="O63" s="23"/>
      <c r="P63" s="23"/>
      <c r="Q63" s="195"/>
      <c r="R63" s="29"/>
      <c r="S63" s="154"/>
      <c r="T63" s="191">
        <v>50000</v>
      </c>
    </row>
    <row r="64" spans="1:20" ht="50.1" customHeight="1" x14ac:dyDescent="1.3">
      <c r="A64" s="679" t="s">
        <v>28585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1"/>
      <c r="N64" s="23"/>
      <c r="O64" s="23"/>
      <c r="P64" s="23"/>
      <c r="Q64" s="271"/>
      <c r="R64" s="23"/>
      <c r="S64" s="29"/>
      <c r="T64" s="23"/>
    </row>
    <row r="65" spans="1:20" ht="50.1" customHeight="1" x14ac:dyDescent="1.05">
      <c r="A65" s="31" t="s">
        <v>28427</v>
      </c>
      <c r="B65" s="31" t="s">
        <v>28428</v>
      </c>
      <c r="C65" s="31" t="s">
        <v>28429</v>
      </c>
      <c r="D65" s="31" t="s">
        <v>28430</v>
      </c>
      <c r="E65" s="31" t="s">
        <v>101</v>
      </c>
      <c r="F65" s="31" t="s">
        <v>123</v>
      </c>
      <c r="G65" s="31" t="s">
        <v>16223</v>
      </c>
      <c r="H65" s="31" t="s">
        <v>25340</v>
      </c>
      <c r="I65" s="38">
        <v>0.25</v>
      </c>
      <c r="J65" s="31" t="s">
        <v>26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71"/>
      <c r="R65" s="23"/>
      <c r="S65" s="29">
        <v>22200</v>
      </c>
      <c r="T65" s="23"/>
    </row>
    <row r="66" spans="1:20" ht="50.1" customHeight="1" x14ac:dyDescent="0.7">
      <c r="A66" s="698" t="s">
        <v>27998</v>
      </c>
      <c r="B66" s="699"/>
      <c r="C66" s="699"/>
      <c r="D66" s="699"/>
      <c r="E66" s="699"/>
      <c r="F66" s="699"/>
      <c r="G66" s="699"/>
      <c r="H66" s="699"/>
      <c r="I66" s="699"/>
      <c r="J66" s="699"/>
      <c r="K66" s="699"/>
      <c r="L66" s="699"/>
      <c r="M66" s="700"/>
      <c r="N66" s="23"/>
      <c r="O66" s="23"/>
      <c r="P66" s="23"/>
      <c r="Q66" s="195"/>
      <c r="R66" s="29"/>
      <c r="S66" s="154"/>
      <c r="T66" s="191">
        <v>50000</v>
      </c>
    </row>
    <row r="67" spans="1:20" ht="50.1" customHeight="1" x14ac:dyDescent="0.7">
      <c r="A67" s="682" t="s">
        <v>29178</v>
      </c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4"/>
      <c r="N67" s="23"/>
      <c r="O67" s="23"/>
      <c r="P67" s="23"/>
      <c r="Q67" s="271"/>
      <c r="R67" s="23"/>
      <c r="S67" s="29"/>
      <c r="T67" s="23"/>
    </row>
    <row r="68" spans="1:20" ht="50.1" customHeight="1" x14ac:dyDescent="1.05">
      <c r="A68" s="31" t="s">
        <v>29090</v>
      </c>
      <c r="B68" s="31" t="s">
        <v>4227</v>
      </c>
      <c r="C68" s="31" t="s">
        <v>29091</v>
      </c>
      <c r="D68" s="31" t="s">
        <v>29092</v>
      </c>
      <c r="E68" s="31" t="s">
        <v>101</v>
      </c>
      <c r="F68" s="31" t="s">
        <v>1304</v>
      </c>
      <c r="G68" s="31" t="s">
        <v>16185</v>
      </c>
      <c r="H68" s="31" t="s">
        <v>25340</v>
      </c>
      <c r="I68" s="38">
        <v>0.25</v>
      </c>
      <c r="J68" s="31" t="s">
        <v>26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71"/>
      <c r="R68" s="23"/>
      <c r="S68" s="29">
        <v>22200</v>
      </c>
      <c r="T68" s="23"/>
    </row>
    <row r="69" spans="1:20" ht="50.1" customHeight="1" x14ac:dyDescent="1.05">
      <c r="A69" s="31" t="s">
        <v>29093</v>
      </c>
      <c r="B69" s="31" t="s">
        <v>11988</v>
      </c>
      <c r="C69" s="31" t="s">
        <v>29094</v>
      </c>
      <c r="D69" s="31" t="s">
        <v>29095</v>
      </c>
      <c r="E69" s="31" t="s">
        <v>101</v>
      </c>
      <c r="F69" s="31" t="s">
        <v>1304</v>
      </c>
      <c r="G69" s="31" t="s">
        <v>16185</v>
      </c>
      <c r="H69" s="31" t="s">
        <v>25340</v>
      </c>
      <c r="I69" s="38">
        <v>0.25</v>
      </c>
      <c r="J69" s="31" t="s">
        <v>26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71"/>
      <c r="R69" s="23"/>
      <c r="S69" s="29">
        <v>22200</v>
      </c>
      <c r="T69" s="23"/>
    </row>
    <row r="70" spans="1:20" ht="50.1" customHeight="1" x14ac:dyDescent="1.05">
      <c r="A70" s="31" t="s">
        <v>29096</v>
      </c>
      <c r="B70" s="31" t="s">
        <v>10918</v>
      </c>
      <c r="C70" s="31" t="s">
        <v>29097</v>
      </c>
      <c r="D70" s="31" t="s">
        <v>29098</v>
      </c>
      <c r="E70" s="31" t="s">
        <v>101</v>
      </c>
      <c r="F70" s="31" t="s">
        <v>1304</v>
      </c>
      <c r="G70" s="31" t="s">
        <v>16185</v>
      </c>
      <c r="H70" s="31" t="s">
        <v>25340</v>
      </c>
      <c r="I70" s="38">
        <v>0.25</v>
      </c>
      <c r="J70" s="31" t="s">
        <v>26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71"/>
      <c r="R70" s="23"/>
      <c r="S70" s="29">
        <v>22200</v>
      </c>
      <c r="T70" s="23"/>
    </row>
    <row r="71" spans="1:20" ht="50.1" customHeight="1" x14ac:dyDescent="0.7">
      <c r="A71" s="872" t="s">
        <v>30213</v>
      </c>
      <c r="B71" s="699"/>
      <c r="C71" s="699"/>
      <c r="D71" s="699"/>
      <c r="E71" s="699"/>
      <c r="F71" s="699"/>
      <c r="G71" s="699"/>
      <c r="H71" s="699"/>
      <c r="I71" s="699"/>
      <c r="J71" s="699"/>
      <c r="K71" s="699"/>
      <c r="L71" s="699"/>
      <c r="M71" s="700"/>
      <c r="N71" s="23"/>
      <c r="O71" s="23"/>
      <c r="P71" s="23"/>
      <c r="Q71" s="195"/>
      <c r="R71" s="29"/>
      <c r="S71" s="154"/>
      <c r="T71" s="29">
        <v>40000</v>
      </c>
    </row>
    <row r="72" spans="1:20" ht="50.1" customHeight="1" x14ac:dyDescent="0.7">
      <c r="A72" s="872" t="s">
        <v>30213</v>
      </c>
      <c r="B72" s="699"/>
      <c r="C72" s="699"/>
      <c r="D72" s="699"/>
      <c r="E72" s="699"/>
      <c r="F72" s="699"/>
      <c r="G72" s="699"/>
      <c r="H72" s="699"/>
      <c r="I72" s="699"/>
      <c r="J72" s="699"/>
      <c r="K72" s="699"/>
      <c r="L72" s="699"/>
      <c r="M72" s="700"/>
      <c r="N72" s="23"/>
      <c r="O72" s="23"/>
      <c r="P72" s="23"/>
      <c r="Q72" s="195"/>
      <c r="R72" s="29">
        <v>1500</v>
      </c>
      <c r="S72" s="154"/>
      <c r="T72" s="29"/>
    </row>
    <row r="73" spans="1:20" ht="50.1" customHeight="1" x14ac:dyDescent="0.7">
      <c r="A73" s="560"/>
      <c r="B73" s="558"/>
      <c r="C73" s="558"/>
      <c r="D73" s="558"/>
      <c r="E73" s="558"/>
      <c r="F73" s="558"/>
      <c r="G73" s="558"/>
      <c r="H73" s="558"/>
      <c r="I73" s="558"/>
      <c r="J73" s="558"/>
      <c r="K73" s="558"/>
      <c r="L73" s="558"/>
      <c r="M73" s="559"/>
      <c r="N73" s="23"/>
      <c r="O73" s="23"/>
      <c r="P73" s="23"/>
      <c r="Q73" s="195"/>
      <c r="R73" s="29"/>
      <c r="S73" s="154"/>
      <c r="T73" s="29"/>
    </row>
    <row r="74" spans="1:20" ht="50.1" customHeight="1" x14ac:dyDescent="1.05">
      <c r="A74" s="31" t="s">
        <v>30240</v>
      </c>
      <c r="B74" s="37" t="s">
        <v>30241</v>
      </c>
      <c r="C74" s="181">
        <v>46240</v>
      </c>
      <c r="D74" s="31" t="s">
        <v>30245</v>
      </c>
      <c r="E74" s="31"/>
      <c r="F74" s="38">
        <v>0.64930555555555558</v>
      </c>
      <c r="G74" s="31" t="s">
        <v>30243</v>
      </c>
      <c r="H74" s="31" t="s">
        <v>30242</v>
      </c>
      <c r="I74" s="31" t="s">
        <v>30244</v>
      </c>
      <c r="J74" s="31" t="s">
        <v>26</v>
      </c>
      <c r="K74" s="23"/>
      <c r="L74" s="24"/>
      <c r="M74" s="23"/>
      <c r="N74" s="23"/>
      <c r="O74" s="23"/>
      <c r="P74" s="23"/>
      <c r="Q74" s="271">
        <v>125</v>
      </c>
      <c r="R74" s="23"/>
      <c r="S74" s="131"/>
      <c r="T74" s="23"/>
    </row>
    <row r="75" spans="1:20" ht="50.1" customHeight="1" x14ac:dyDescent="1.05">
      <c r="A75" s="415"/>
      <c r="B75" s="416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180"/>
      <c r="N75" s="180"/>
      <c r="O75" s="180"/>
      <c r="P75" s="415"/>
      <c r="Q75" s="187"/>
      <c r="R75" s="37"/>
      <c r="S75" s="181"/>
      <c r="T75" s="31"/>
    </row>
    <row r="76" spans="1:20" ht="50.1" customHeight="1" x14ac:dyDescent="1.3">
      <c r="A76" s="575" t="s">
        <v>31918</v>
      </c>
      <c r="B76" s="576" t="s">
        <v>31919</v>
      </c>
      <c r="C76" s="577">
        <v>46249</v>
      </c>
      <c r="D76" s="575" t="s">
        <v>31922</v>
      </c>
      <c r="F76" s="38" t="s">
        <v>101</v>
      </c>
      <c r="G76" s="575" t="s">
        <v>31921</v>
      </c>
      <c r="H76" s="575" t="s">
        <v>31920</v>
      </c>
      <c r="I76" s="575"/>
      <c r="J76" s="575" t="s">
        <v>31923</v>
      </c>
      <c r="K76" s="31" t="s">
        <v>26</v>
      </c>
      <c r="L76" s="575"/>
      <c r="M76" s="575"/>
      <c r="N76" s="180" t="s">
        <v>1968</v>
      </c>
      <c r="O76" s="578"/>
      <c r="P76" s="578" t="s">
        <v>105</v>
      </c>
      <c r="Q76" s="187">
        <v>125</v>
      </c>
      <c r="R76" s="170"/>
      <c r="S76" s="37"/>
      <c r="T76" s="181"/>
    </row>
    <row r="77" spans="1:20" ht="50.1" customHeight="1" x14ac:dyDescent="1.3">
      <c r="A77" s="679" t="s">
        <v>35160</v>
      </c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1"/>
      <c r="N77" s="23"/>
      <c r="O77" s="23"/>
      <c r="P77" s="23"/>
      <c r="Q77" s="23"/>
      <c r="R77" s="23"/>
      <c r="S77" s="29"/>
      <c r="T77" s="31"/>
    </row>
    <row r="78" spans="1:20" ht="50.1" customHeight="1" x14ac:dyDescent="1.05">
      <c r="A78" s="647" t="s">
        <v>35518</v>
      </c>
      <c r="B78" s="647" t="s">
        <v>35519</v>
      </c>
      <c r="C78" s="647" t="s">
        <v>35520</v>
      </c>
      <c r="D78" s="647" t="s">
        <v>35521</v>
      </c>
      <c r="E78" s="647" t="s">
        <v>101</v>
      </c>
      <c r="F78" s="647" t="s">
        <v>102</v>
      </c>
      <c r="G78" s="647" t="s">
        <v>16267</v>
      </c>
      <c r="H78" s="647" t="s">
        <v>33368</v>
      </c>
      <c r="I78" s="648">
        <v>0.27083333333333331</v>
      </c>
      <c r="J78" s="647" t="s">
        <v>26</v>
      </c>
      <c r="K78" s="647" t="s">
        <v>105</v>
      </c>
      <c r="L78" s="647" t="s">
        <v>106</v>
      </c>
      <c r="M78" s="647" t="s">
        <v>107</v>
      </c>
      <c r="N78" s="23"/>
      <c r="O78" s="23"/>
      <c r="P78" s="23"/>
      <c r="Q78" s="23"/>
      <c r="R78" s="23"/>
      <c r="S78" s="29">
        <v>22200</v>
      </c>
      <c r="T78" s="31"/>
    </row>
    <row r="79" spans="1:20" ht="50.1" customHeight="1" x14ac:dyDescent="1.05">
      <c r="A79" s="647" t="s">
        <v>35522</v>
      </c>
      <c r="B79" s="647" t="s">
        <v>35361</v>
      </c>
      <c r="C79" s="647" t="s">
        <v>35523</v>
      </c>
      <c r="D79" s="647" t="s">
        <v>35524</v>
      </c>
      <c r="E79" s="647" t="s">
        <v>101</v>
      </c>
      <c r="F79" s="647" t="s">
        <v>102</v>
      </c>
      <c r="G79" s="647" t="s">
        <v>16267</v>
      </c>
      <c r="H79" s="647" t="s">
        <v>33368</v>
      </c>
      <c r="I79" s="648">
        <v>0.27083333333333331</v>
      </c>
      <c r="J79" s="647" t="s">
        <v>26</v>
      </c>
      <c r="K79" s="647" t="s">
        <v>105</v>
      </c>
      <c r="L79" s="647" t="s">
        <v>106</v>
      </c>
      <c r="M79" s="647" t="s">
        <v>107</v>
      </c>
      <c r="N79" s="23"/>
      <c r="O79" s="23"/>
      <c r="P79" s="23"/>
      <c r="Q79" s="23"/>
      <c r="R79" s="23"/>
      <c r="S79" s="29">
        <v>22200</v>
      </c>
      <c r="T79" s="31"/>
    </row>
    <row r="80" spans="1:20" ht="50.1" customHeight="1" x14ac:dyDescent="1.05">
      <c r="A80" s="647" t="s">
        <v>35525</v>
      </c>
      <c r="B80" s="647" t="s">
        <v>35526</v>
      </c>
      <c r="C80" s="647" t="s">
        <v>35527</v>
      </c>
      <c r="D80" s="647" t="s">
        <v>35528</v>
      </c>
      <c r="E80" s="647" t="s">
        <v>101</v>
      </c>
      <c r="F80" s="647" t="s">
        <v>102</v>
      </c>
      <c r="G80" s="647" t="s">
        <v>16267</v>
      </c>
      <c r="H80" s="647" t="s">
        <v>33368</v>
      </c>
      <c r="I80" s="648">
        <v>0.27083333333333331</v>
      </c>
      <c r="J80" s="647" t="s">
        <v>26</v>
      </c>
      <c r="K80" s="647" t="s">
        <v>105</v>
      </c>
      <c r="L80" s="647" t="s">
        <v>106</v>
      </c>
      <c r="M80" s="647" t="s">
        <v>107</v>
      </c>
      <c r="N80" s="23"/>
      <c r="O80" s="23"/>
      <c r="P80" s="23"/>
      <c r="Q80" s="23"/>
      <c r="R80" s="23"/>
      <c r="S80" s="29">
        <v>22200</v>
      </c>
      <c r="T80" s="31"/>
    </row>
    <row r="83" spans="9:10" ht="50.1" customHeight="1" x14ac:dyDescent="0.7">
      <c r="I83" s="7" t="s">
        <v>14</v>
      </c>
      <c r="J83" s="7">
        <f>SUM(Q:Q)-SUM(R:R)</f>
        <v>-750</v>
      </c>
    </row>
    <row r="84" spans="9:10" ht="50.1" customHeight="1" x14ac:dyDescent="0.7">
      <c r="I84" s="7" t="s">
        <v>15</v>
      </c>
      <c r="J84" s="7">
        <f>SUM(S:S)-SUM(T:T)</f>
        <v>-37</v>
      </c>
    </row>
    <row r="85" spans="9:10" ht="50.1" customHeight="1" x14ac:dyDescent="0.7">
      <c r="I85" s="769" t="s">
        <v>91</v>
      </c>
      <c r="J85" s="770"/>
    </row>
    <row r="86" spans="9:10" ht="50.1" customHeight="1" x14ac:dyDescent="0.7">
      <c r="I86" s="764"/>
      <c r="J86" s="765"/>
    </row>
  </sheetData>
  <autoFilter ref="A1:AX957" xr:uid="{00000000-0001-0000-0000-000000000000}"/>
  <mergeCells count="34">
    <mergeCell ref="A44:M44"/>
    <mergeCell ref="A26:M26"/>
    <mergeCell ref="A77:M77"/>
    <mergeCell ref="A27:M27"/>
    <mergeCell ref="A28:M28"/>
    <mergeCell ref="A29:M29"/>
    <mergeCell ref="A42:M42"/>
    <mergeCell ref="A43:M43"/>
    <mergeCell ref="I85:J86"/>
    <mergeCell ref="A45:M45"/>
    <mergeCell ref="A47:M47"/>
    <mergeCell ref="A50:M50"/>
    <mergeCell ref="A51:M51"/>
    <mergeCell ref="A53:M53"/>
    <mergeCell ref="A56:M56"/>
    <mergeCell ref="A57:M57"/>
    <mergeCell ref="A58:M58"/>
    <mergeCell ref="A61:M61"/>
    <mergeCell ref="A63:M63"/>
    <mergeCell ref="A64:M64"/>
    <mergeCell ref="A66:M66"/>
    <mergeCell ref="A72:M72"/>
    <mergeCell ref="A67:M67"/>
    <mergeCell ref="A71:M71"/>
    <mergeCell ref="A3:O3"/>
    <mergeCell ref="A5:M5"/>
    <mergeCell ref="A10:M10"/>
    <mergeCell ref="A13:M13"/>
    <mergeCell ref="A14:M14"/>
    <mergeCell ref="A15:M15"/>
    <mergeCell ref="A16:M16"/>
    <mergeCell ref="A17:M17"/>
    <mergeCell ref="A18:M18"/>
    <mergeCell ref="A25:M25"/>
  </mergeCells>
  <conditionalFormatting sqref="A4">
    <cfRule type="duplicateValues" dxfId="718" priority="59"/>
    <cfRule type="duplicateValues" dxfId="717" priority="52"/>
    <cfRule type="duplicateValues" dxfId="716" priority="53"/>
    <cfRule type="duplicateValues" dxfId="715" priority="54"/>
    <cfRule type="duplicateValues" dxfId="714" priority="55"/>
    <cfRule type="duplicateValues" dxfId="713" priority="56"/>
    <cfRule type="duplicateValues" dxfId="712" priority="57"/>
    <cfRule type="duplicateValues" dxfId="711" priority="58"/>
  </conditionalFormatting>
  <conditionalFormatting sqref="A75 H75">
    <cfRule type="duplicateValues" dxfId="710" priority="1"/>
    <cfRule type="duplicateValues" dxfId="709" priority="2"/>
    <cfRule type="duplicateValues" dxfId="708" priority="3"/>
  </conditionalFormatting>
  <conditionalFormatting sqref="C2">
    <cfRule type="duplicateValues" dxfId="707" priority="78"/>
  </conditionalFormatting>
  <conditionalFormatting sqref="D48:D49">
    <cfRule type="duplicateValues" dxfId="706" priority="39"/>
    <cfRule type="duplicateValues" dxfId="705" priority="31"/>
    <cfRule type="duplicateValues" dxfId="704" priority="32"/>
    <cfRule type="duplicateValues" dxfId="703" priority="33"/>
    <cfRule type="duplicateValues" dxfId="702" priority="34"/>
    <cfRule type="duplicateValues" dxfId="701" priority="35"/>
    <cfRule type="duplicateValues" dxfId="700" priority="36"/>
    <cfRule type="duplicateValues" dxfId="699" priority="37"/>
    <cfRule type="duplicateValues" dxfId="698" priority="38"/>
  </conditionalFormatting>
  <conditionalFormatting sqref="D76 A76">
    <cfRule type="duplicateValues" dxfId="697" priority="4"/>
    <cfRule type="duplicateValues" dxfId="696" priority="5"/>
    <cfRule type="duplicateValues" dxfId="695" priority="6"/>
    <cfRule type="duplicateValues" dxfId="694" priority="7"/>
    <cfRule type="duplicateValues" dxfId="693" priority="8"/>
    <cfRule type="duplicateValues" dxfId="692" priority="9"/>
    <cfRule type="duplicateValues" dxfId="691" priority="10"/>
    <cfRule type="duplicateValues" dxfId="690" priority="11"/>
    <cfRule type="duplicateValues" dxfId="689" priority="12"/>
  </conditionalFormatting>
  <conditionalFormatting sqref="D81 W77:W80 T75 U76 D74">
    <cfRule type="duplicateValues" dxfId="688" priority="20"/>
    <cfRule type="duplicateValues" dxfId="687" priority="19"/>
    <cfRule type="duplicateValues" dxfId="686" priority="18"/>
    <cfRule type="duplicateValues" dxfId="685" priority="17"/>
    <cfRule type="duplicateValues" dxfId="684" priority="16"/>
    <cfRule type="duplicateValues" dxfId="683" priority="15"/>
    <cfRule type="duplicateValues" dxfId="682" priority="14"/>
    <cfRule type="duplicateValues" dxfId="681" priority="13"/>
    <cfRule type="duplicateValues" dxfId="680" priority="21"/>
  </conditionalFormatting>
  <conditionalFormatting sqref="E2">
    <cfRule type="duplicateValues" dxfId="679" priority="79"/>
  </conditionalFormatting>
  <conditionalFormatting sqref="J2 C2">
    <cfRule type="duplicateValues" dxfId="678" priority="71"/>
    <cfRule type="duplicateValues" dxfId="677" priority="72"/>
    <cfRule type="duplicateValues" dxfId="676" priority="73"/>
    <cfRule type="duplicateValues" dxfId="675" priority="74"/>
    <cfRule type="duplicateValues" dxfId="674" priority="75"/>
    <cfRule type="duplicateValues" dxfId="673" priority="76"/>
    <cfRule type="duplicateValues" dxfId="672" priority="77"/>
    <cfRule type="duplicateValues" dxfId="671" priority="70"/>
  </conditionalFormatting>
  <conditionalFormatting sqref="J2">
    <cfRule type="duplicateValues" dxfId="670" priority="69"/>
  </conditionalFormatting>
  <conditionalFormatting sqref="J4 C4:D4">
    <cfRule type="duplicateValues" dxfId="669" priority="62"/>
    <cfRule type="duplicateValues" dxfId="668" priority="63"/>
    <cfRule type="duplicateValues" dxfId="667" priority="64"/>
    <cfRule type="duplicateValues" dxfId="666" priority="65"/>
    <cfRule type="duplicateValues" dxfId="665" priority="66"/>
    <cfRule type="duplicateValues" dxfId="664" priority="67"/>
    <cfRule type="duplicateValues" dxfId="663" priority="68"/>
    <cfRule type="duplicateValues" dxfId="662" priority="61"/>
  </conditionalFormatting>
  <conditionalFormatting sqref="J48:J49 C48:C49">
    <cfRule type="duplicateValues" dxfId="661" priority="41"/>
    <cfRule type="duplicateValues" dxfId="660" priority="49"/>
    <cfRule type="duplicateValues" dxfId="659" priority="42"/>
    <cfRule type="duplicateValues" dxfId="658" priority="43"/>
    <cfRule type="duplicateValues" dxfId="657" priority="44"/>
    <cfRule type="duplicateValues" dxfId="656" priority="45"/>
    <cfRule type="duplicateValues" dxfId="655" priority="46"/>
    <cfRule type="duplicateValues" dxfId="654" priority="47"/>
    <cfRule type="duplicateValues" dxfId="653" priority="48"/>
  </conditionalFormatting>
  <conditionalFormatting sqref="AC77:AC78 J81 AC80 AD79 Z75 AA76 J74 A81 T77:T80 Q75 R76 A74">
    <cfRule type="duplicateValues" dxfId="652" priority="29"/>
    <cfRule type="duplicateValues" dxfId="651" priority="28"/>
    <cfRule type="duplicateValues" dxfId="650" priority="27"/>
    <cfRule type="duplicateValues" dxfId="649" priority="26"/>
    <cfRule type="duplicateValues" dxfId="648" priority="25"/>
    <cfRule type="duplicateValues" dxfId="647" priority="24"/>
    <cfRule type="duplicateValues" dxfId="646" priority="23"/>
    <cfRule type="duplicateValues" dxfId="645" priority="22"/>
    <cfRule type="duplicateValues" dxfId="644" priority="30"/>
  </conditionalFormatting>
  <conditionalFormatting sqref="AG77:AG78 D82:D1048576 N81 AG80 AH79 AD75 AE76 N74 W67:W70 D59:D60 W64:W65 W61:W62 D54:D55 D1:D28 W45:W49 W29:W41 W51:W53">
    <cfRule type="duplicateValues" dxfId="643" priority="51"/>
  </conditionalFormatting>
  <conditionalFormatting sqref="AG77:AG78 D82:D1048576 N81 AG80 AH79 AD75 AE76 N74 W67:W70 D59:D60 W64:W65 W61:W62 D54:D55 D1:D41 W45:W49 W51:W53">
    <cfRule type="duplicateValues" dxfId="642" priority="50"/>
  </conditionalFormatting>
  <hyperlinks>
    <hyperlink ref="I85:J86" location="الرئيسيه!A1" display="الرئيسيه" xr:uid="{3465E2C2-FC2B-3144-AD97-280F11E2DE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73C-04B1-6146-82C0-4147D3DB3F82}">
  <sheetPr codeName="Sheet4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8" sqref="E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7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18000</v>
      </c>
      <c r="T2" s="117">
        <v>0</v>
      </c>
    </row>
    <row r="3" spans="1:20" ht="50.1" customHeight="1" x14ac:dyDescent="1.3">
      <c r="A3" s="685" t="s">
        <v>20970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156"/>
      <c r="R3" s="156"/>
      <c r="S3" s="154"/>
      <c r="T3" s="29">
        <v>18000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29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29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156"/>
      <c r="R13" s="156"/>
      <c r="S13" s="154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156"/>
      <c r="R14" s="156"/>
      <c r="S14" s="154"/>
      <c r="T14" s="29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641" priority="10"/>
  </conditionalFormatting>
  <conditionalFormatting sqref="E2">
    <cfRule type="duplicateValues" dxfId="640" priority="11"/>
  </conditionalFormatting>
  <conditionalFormatting sqref="J2 C2">
    <cfRule type="duplicateValues" dxfId="639" priority="2"/>
    <cfRule type="duplicateValues" dxfId="638" priority="3"/>
    <cfRule type="duplicateValues" dxfId="637" priority="4"/>
    <cfRule type="duplicateValues" dxfId="636" priority="5"/>
    <cfRule type="duplicateValues" dxfId="635" priority="6"/>
    <cfRule type="duplicateValues" dxfId="634" priority="7"/>
    <cfRule type="duplicateValues" dxfId="633" priority="8"/>
    <cfRule type="duplicateValues" dxfId="632" priority="9"/>
  </conditionalFormatting>
  <conditionalFormatting sqref="J2">
    <cfRule type="duplicateValues" dxfId="631" priority="1"/>
  </conditionalFormatting>
  <hyperlinks>
    <hyperlink ref="I13:J14" location="الرئيسيه!A1" display="الرئيسيه" xr:uid="{167DFA50-C6CC-EB44-94C4-8F755328340F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2042-B14E-F148-A1F8-670BE5F2A384}">
  <sheetPr codeName="Sheet43">
    <pageSetUpPr fitToPage="1"/>
  </sheetPr>
  <dimension ref="A1:AM38"/>
  <sheetViews>
    <sheetView rightToLeft="1" zoomScale="40" zoomScaleNormal="40" workbookViewId="0">
      <pane ySplit="1" topLeftCell="A32" activePane="bottomLeft" state="frozen"/>
      <selection activeCell="G24" sqref="G24"/>
      <selection pane="bottomLeft" activeCell="I37" sqref="I37:J38"/>
    </sheetView>
  </sheetViews>
  <sheetFormatPr defaultColWidth="64.140625" defaultRowHeight="54" customHeight="1" x14ac:dyDescent="0.7"/>
  <cols>
    <col min="1" max="1" width="66.7109375" customWidth="1"/>
    <col min="2" max="2" width="35.42578125" style="25" bestFit="1" customWidth="1"/>
    <col min="3" max="3" width="48.5703125" hidden="1" customWidth="1"/>
    <col min="4" max="4" width="31.1406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64.140625" style="119"/>
    <col min="18" max="18" width="64.140625" style="132"/>
    <col min="19" max="19" width="64.140625" style="491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93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0</v>
      </c>
      <c r="T2" s="117">
        <v>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8"/>
      <c r="R3" s="238"/>
      <c r="S3" s="490"/>
      <c r="T3" s="117"/>
    </row>
    <row r="4" spans="1:20" s="55" customFormat="1" ht="50.1" customHeight="1" x14ac:dyDescent="1.65">
      <c r="A4" s="104" t="s">
        <v>271</v>
      </c>
      <c r="B4" s="103" t="s">
        <v>272</v>
      </c>
      <c r="C4" s="104" t="s">
        <v>273</v>
      </c>
      <c r="D4" s="104" t="s">
        <v>274</v>
      </c>
      <c r="E4" s="104" t="s">
        <v>101</v>
      </c>
      <c r="F4" s="104" t="s">
        <v>102</v>
      </c>
      <c r="G4" s="104" t="s">
        <v>124</v>
      </c>
      <c r="H4" s="104" t="s">
        <v>104</v>
      </c>
      <c r="I4" s="105">
        <v>0.25</v>
      </c>
      <c r="J4" s="104" t="s">
        <v>275</v>
      </c>
      <c r="K4" s="104" t="s">
        <v>105</v>
      </c>
      <c r="L4" s="104" t="s">
        <v>106</v>
      </c>
      <c r="M4" s="104" t="s">
        <v>107</v>
      </c>
      <c r="N4" s="54"/>
      <c r="O4" s="54"/>
      <c r="P4" s="54"/>
      <c r="Q4" s="117"/>
      <c r="R4" s="130"/>
      <c r="S4" s="142">
        <v>18000</v>
      </c>
      <c r="T4" s="117"/>
    </row>
    <row r="5" spans="1:20" s="55" customFormat="1" ht="50.1" customHeight="1" x14ac:dyDescent="1.65">
      <c r="A5" s="484" t="s">
        <v>27742</v>
      </c>
      <c r="B5" s="485">
        <v>25853</v>
      </c>
      <c r="C5" s="486" t="s">
        <v>27743</v>
      </c>
      <c r="D5" s="486" t="s">
        <v>27744</v>
      </c>
      <c r="E5" s="484" t="s">
        <v>27745</v>
      </c>
      <c r="F5" s="486" t="s">
        <v>27746</v>
      </c>
      <c r="G5" s="487"/>
      <c r="H5" s="488" t="s">
        <v>27747</v>
      </c>
      <c r="I5" s="489" t="s">
        <v>27748</v>
      </c>
      <c r="J5" s="489" t="s">
        <v>17253</v>
      </c>
      <c r="K5" s="104"/>
      <c r="L5" s="103"/>
      <c r="M5" s="104"/>
      <c r="N5" s="104"/>
      <c r="O5" s="104"/>
      <c r="P5" s="104"/>
      <c r="Q5" s="118"/>
      <c r="R5" s="118"/>
      <c r="S5" s="142">
        <v>18000</v>
      </c>
      <c r="T5" s="104"/>
    </row>
    <row r="6" spans="1:20" ht="50.1" customHeight="1" x14ac:dyDescent="1.3">
      <c r="A6" s="741" t="s">
        <v>15396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23"/>
      <c r="O6" s="23"/>
      <c r="P6" s="23"/>
      <c r="Q6" s="29"/>
      <c r="R6" s="152"/>
      <c r="S6" s="196"/>
      <c r="T6" s="170"/>
    </row>
    <row r="7" spans="1:20" ht="50.1" customHeight="1" x14ac:dyDescent="1.3">
      <c r="A7" s="31" t="s">
        <v>15315</v>
      </c>
      <c r="B7" s="37" t="s">
        <v>5397</v>
      </c>
      <c r="C7" s="31" t="s">
        <v>15316</v>
      </c>
      <c r="D7" s="31" t="s">
        <v>15317</v>
      </c>
      <c r="E7" s="31" t="s">
        <v>687</v>
      </c>
      <c r="F7" s="31" t="s">
        <v>123</v>
      </c>
      <c r="G7" s="31" t="s">
        <v>1127</v>
      </c>
      <c r="H7" s="31" t="s">
        <v>15049</v>
      </c>
      <c r="I7" s="38">
        <v>0.375</v>
      </c>
      <c r="J7" s="31" t="s">
        <v>275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52"/>
      <c r="S7" s="195">
        <v>43225</v>
      </c>
      <c r="T7" s="170"/>
    </row>
    <row r="8" spans="1:20" ht="50.1" customHeight="1" x14ac:dyDescent="1.3">
      <c r="A8" s="802" t="s">
        <v>17937</v>
      </c>
      <c r="B8" s="802"/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  <c r="O8" s="23"/>
      <c r="P8" s="23"/>
      <c r="Q8" s="29"/>
      <c r="R8" s="152"/>
      <c r="S8" s="195"/>
      <c r="T8" s="170"/>
    </row>
    <row r="9" spans="1:20" ht="50.1" customHeight="1" x14ac:dyDescent="1.05">
      <c r="A9" s="399" t="s">
        <v>17784</v>
      </c>
      <c r="B9" s="399" t="s">
        <v>17785</v>
      </c>
      <c r="C9" s="399" t="s">
        <v>17786</v>
      </c>
      <c r="D9" s="399" t="s">
        <v>17787</v>
      </c>
      <c r="E9" s="399" t="s">
        <v>101</v>
      </c>
      <c r="F9" s="399" t="s">
        <v>102</v>
      </c>
      <c r="G9" s="399" t="s">
        <v>16267</v>
      </c>
      <c r="H9" s="399" t="s">
        <v>17640</v>
      </c>
      <c r="I9" s="400">
        <v>0.125</v>
      </c>
      <c r="J9" s="399" t="s">
        <v>275</v>
      </c>
      <c r="K9" s="399" t="s">
        <v>105</v>
      </c>
      <c r="L9" s="399" t="s">
        <v>106</v>
      </c>
      <c r="M9" s="399" t="s">
        <v>107</v>
      </c>
      <c r="N9" s="399" t="s">
        <v>107</v>
      </c>
      <c r="O9" s="23"/>
      <c r="P9" s="23"/>
      <c r="Q9" s="29"/>
      <c r="R9" s="152"/>
      <c r="S9" s="195">
        <v>22200</v>
      </c>
      <c r="T9" s="154"/>
    </row>
    <row r="10" spans="1:20" ht="50.1" customHeight="1" x14ac:dyDescent="1.05">
      <c r="A10" s="399" t="s">
        <v>17788</v>
      </c>
      <c r="B10" s="399" t="s">
        <v>13550</v>
      </c>
      <c r="C10" s="399" t="s">
        <v>17789</v>
      </c>
      <c r="D10" s="399" t="s">
        <v>17790</v>
      </c>
      <c r="E10" s="399" t="s">
        <v>101</v>
      </c>
      <c r="F10" s="399" t="s">
        <v>102</v>
      </c>
      <c r="G10" s="399" t="s">
        <v>16267</v>
      </c>
      <c r="H10" s="399" t="s">
        <v>17640</v>
      </c>
      <c r="I10" s="400">
        <v>0.125</v>
      </c>
      <c r="J10" s="399" t="s">
        <v>275</v>
      </c>
      <c r="K10" s="399" t="s">
        <v>105</v>
      </c>
      <c r="L10" s="399" t="s">
        <v>106</v>
      </c>
      <c r="M10" s="399" t="s">
        <v>107</v>
      </c>
      <c r="N10" s="399" t="s">
        <v>107</v>
      </c>
      <c r="O10" s="23"/>
      <c r="P10" s="23"/>
      <c r="Q10" s="29"/>
      <c r="R10" s="152"/>
      <c r="S10" s="195">
        <v>22200</v>
      </c>
      <c r="T10" s="154"/>
    </row>
    <row r="11" spans="1:20" ht="50.1" customHeight="1" x14ac:dyDescent="0.7">
      <c r="A11" s="873"/>
      <c r="B11" s="873"/>
      <c r="C11" s="873"/>
      <c r="D11" s="873"/>
      <c r="E11" s="873"/>
      <c r="F11" s="873"/>
      <c r="G11" s="873"/>
      <c r="H11" s="873"/>
      <c r="I11" s="873"/>
      <c r="J11" s="873"/>
      <c r="K11" s="873"/>
      <c r="L11" s="873"/>
      <c r="M11" s="873"/>
      <c r="N11" s="23"/>
      <c r="O11" s="23"/>
      <c r="P11" s="23"/>
      <c r="Q11" s="29"/>
      <c r="R11" s="131"/>
      <c r="S11" s="271"/>
      <c r="T11" s="29"/>
    </row>
    <row r="12" spans="1:20" ht="50.1" customHeight="1" x14ac:dyDescent="0.7">
      <c r="A12" s="223" t="s">
        <v>23239</v>
      </c>
      <c r="B12" s="225">
        <v>31386</v>
      </c>
      <c r="C12" s="223"/>
      <c r="D12" s="223" t="s">
        <v>23241</v>
      </c>
      <c r="E12" s="223" t="s">
        <v>101</v>
      </c>
      <c r="F12" s="223" t="s">
        <v>102</v>
      </c>
      <c r="G12" s="223" t="s">
        <v>23240</v>
      </c>
      <c r="H12" s="223"/>
      <c r="I12" s="223"/>
      <c r="J12" s="223" t="s">
        <v>275</v>
      </c>
      <c r="K12" s="223"/>
      <c r="L12" s="223" t="s">
        <v>1976</v>
      </c>
      <c r="M12" s="223" t="s">
        <v>1968</v>
      </c>
      <c r="N12" s="23"/>
      <c r="O12" s="23"/>
      <c r="P12" s="23"/>
      <c r="Q12" s="29">
        <v>125</v>
      </c>
      <c r="R12" s="131"/>
      <c r="S12" s="271"/>
      <c r="T12" s="29"/>
    </row>
    <row r="13" spans="1:20" ht="50.1" customHeight="1" x14ac:dyDescent="0.7">
      <c r="A13" s="757" t="s">
        <v>25366</v>
      </c>
      <c r="B13" s="757"/>
      <c r="C13" s="757"/>
      <c r="D13" s="757"/>
      <c r="E13" s="757"/>
      <c r="F13" s="757"/>
      <c r="G13" s="757"/>
      <c r="H13" s="757"/>
      <c r="I13" s="757"/>
      <c r="J13" s="757"/>
      <c r="K13" s="757"/>
      <c r="L13" s="757"/>
      <c r="M13" s="757"/>
      <c r="N13" s="23"/>
      <c r="O13" s="23"/>
      <c r="P13" s="23"/>
      <c r="Q13" s="29"/>
      <c r="R13" s="131"/>
      <c r="S13" s="271"/>
      <c r="T13" s="29">
        <v>47000</v>
      </c>
    </row>
    <row r="14" spans="1:20" ht="54" customHeight="1" x14ac:dyDescent="0.7">
      <c r="A14" s="711" t="s">
        <v>4068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1"/>
      <c r="N14" s="711"/>
      <c r="O14" s="23"/>
      <c r="P14" s="23"/>
      <c r="Q14" s="29"/>
      <c r="R14" s="29">
        <v>125</v>
      </c>
      <c r="S14" s="271"/>
      <c r="T14" s="29"/>
    </row>
    <row r="15" spans="1:20" ht="54" customHeight="1" x14ac:dyDescent="0.7">
      <c r="A15" s="711" t="s">
        <v>27749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1"/>
      <c r="N15" s="711"/>
      <c r="O15" s="23"/>
      <c r="P15" s="23"/>
      <c r="Q15" s="29"/>
      <c r="R15" s="131"/>
      <c r="S15" s="195">
        <v>6394</v>
      </c>
      <c r="T15" s="29"/>
    </row>
    <row r="16" spans="1:20" ht="54" customHeight="1" x14ac:dyDescent="0.7">
      <c r="A16" s="698" t="s">
        <v>27998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700"/>
      <c r="N16" s="23"/>
      <c r="O16" s="23"/>
      <c r="P16" s="23"/>
      <c r="Q16" s="29"/>
      <c r="R16" s="131"/>
      <c r="S16" s="271"/>
      <c r="T16" s="29">
        <v>83020</v>
      </c>
    </row>
    <row r="17" spans="1:39" ht="54" customHeight="1" x14ac:dyDescent="1.05">
      <c r="A17" s="857" t="s">
        <v>31930</v>
      </c>
      <c r="B17" s="858"/>
      <c r="C17" s="858"/>
      <c r="D17" s="858"/>
      <c r="E17" s="858"/>
      <c r="F17" s="858"/>
      <c r="G17" s="858"/>
      <c r="H17" s="858"/>
      <c r="I17" s="858"/>
      <c r="J17" s="858"/>
      <c r="K17" s="858"/>
      <c r="L17" s="858"/>
      <c r="M17" s="859"/>
      <c r="N17" s="180"/>
      <c r="O17" s="180"/>
      <c r="P17" s="415"/>
      <c r="Q17" s="131"/>
      <c r="R17" s="24"/>
      <c r="S17" s="23"/>
      <c r="T17" s="23"/>
    </row>
    <row r="18" spans="1:39" ht="54" customHeight="1" x14ac:dyDescent="1.05">
      <c r="A18" s="31" t="s">
        <v>31933</v>
      </c>
      <c r="B18" s="37" t="s">
        <v>15968</v>
      </c>
      <c r="C18" s="181">
        <v>46242</v>
      </c>
      <c r="D18" s="31" t="s">
        <v>31934</v>
      </c>
      <c r="E18" s="38">
        <v>0.48958333333333331</v>
      </c>
      <c r="F18" s="31" t="s">
        <v>102</v>
      </c>
      <c r="G18" s="31" t="s">
        <v>20605</v>
      </c>
      <c r="H18" s="31" t="s">
        <v>31935</v>
      </c>
      <c r="I18" s="31" t="s">
        <v>1967</v>
      </c>
      <c r="J18" s="31" t="s">
        <v>101</v>
      </c>
      <c r="K18" s="31" t="s">
        <v>20618</v>
      </c>
      <c r="L18" s="31" t="s">
        <v>1968</v>
      </c>
      <c r="M18" s="180"/>
      <c r="N18" s="180"/>
      <c r="O18" s="180" t="s">
        <v>105</v>
      </c>
      <c r="P18" s="182"/>
      <c r="Q18" s="131">
        <v>125</v>
      </c>
      <c r="R18" s="24"/>
      <c r="S18" s="23"/>
      <c r="T18" s="23"/>
    </row>
    <row r="19" spans="1:39" ht="54" customHeight="1" x14ac:dyDescent="0.7">
      <c r="A19" s="745" t="s">
        <v>31908</v>
      </c>
      <c r="B19" s="746"/>
      <c r="C19" s="746"/>
      <c r="D19" s="746"/>
      <c r="E19" s="746"/>
      <c r="F19" s="746"/>
      <c r="G19" s="746"/>
      <c r="H19" s="746"/>
      <c r="I19" s="746"/>
      <c r="J19" s="746"/>
      <c r="K19" s="746"/>
      <c r="L19" s="746"/>
      <c r="M19" s="747"/>
      <c r="N19" s="23"/>
      <c r="O19" s="23"/>
      <c r="P19" s="23"/>
      <c r="Q19" s="29"/>
      <c r="R19" s="131"/>
      <c r="S19" s="271"/>
      <c r="T19" s="29"/>
    </row>
    <row r="20" spans="1:39" ht="54" customHeight="1" x14ac:dyDescent="1.05">
      <c r="A20" s="579" t="s">
        <v>31949</v>
      </c>
      <c r="B20" s="213"/>
      <c r="C20" s="213"/>
      <c r="D20" s="213" t="s">
        <v>31950</v>
      </c>
      <c r="E20" s="31" t="s">
        <v>687</v>
      </c>
      <c r="F20" s="31" t="s">
        <v>123</v>
      </c>
      <c r="G20" s="31" t="s">
        <v>16504</v>
      </c>
      <c r="H20" s="213"/>
      <c r="I20" s="213"/>
      <c r="J20" s="31" t="s">
        <v>275</v>
      </c>
      <c r="K20" s="213"/>
      <c r="L20" s="31" t="s">
        <v>106</v>
      </c>
      <c r="M20" s="31" t="s">
        <v>995</v>
      </c>
      <c r="N20" s="213"/>
      <c r="O20" s="213"/>
      <c r="P20" s="213"/>
      <c r="Q20" s="213"/>
      <c r="R20" s="213"/>
      <c r="S20" s="518">
        <v>43425</v>
      </c>
      <c r="T20" s="213"/>
    </row>
    <row r="21" spans="1:39" ht="54" customHeight="1" x14ac:dyDescent="1.05">
      <c r="A21" s="320" t="s">
        <v>32422</v>
      </c>
      <c r="B21" s="326"/>
      <c r="C21" s="320"/>
      <c r="D21" s="320"/>
      <c r="E21" s="320" t="s">
        <v>17253</v>
      </c>
      <c r="F21" s="320" t="s">
        <v>102</v>
      </c>
      <c r="G21" s="320"/>
      <c r="H21" s="320"/>
      <c r="I21" s="320"/>
      <c r="J21" s="31" t="s">
        <v>275</v>
      </c>
      <c r="K21" s="320"/>
      <c r="L21" s="31" t="s">
        <v>106</v>
      </c>
      <c r="M21" s="320" t="s">
        <v>13363</v>
      </c>
      <c r="N21" s="23"/>
      <c r="O21" s="23"/>
      <c r="P21" s="23"/>
      <c r="Q21" s="29"/>
      <c r="R21" s="131"/>
      <c r="S21" s="271">
        <v>26200</v>
      </c>
      <c r="T21" s="29"/>
    </row>
    <row r="22" spans="1:39" ht="54" customHeight="1" x14ac:dyDescent="0.7">
      <c r="A22" s="727" t="s">
        <v>32877</v>
      </c>
      <c r="B22" s="728"/>
      <c r="C22" s="728"/>
      <c r="D22" s="728"/>
      <c r="E22" s="728"/>
      <c r="F22" s="728"/>
      <c r="G22" s="728"/>
      <c r="H22" s="728"/>
      <c r="I22" s="728"/>
      <c r="J22" s="728"/>
      <c r="K22" s="728"/>
      <c r="L22" s="728"/>
      <c r="M22" s="729"/>
      <c r="N22" s="23"/>
      <c r="O22" s="23"/>
      <c r="P22" s="23"/>
      <c r="Q22" s="29"/>
      <c r="R22" s="131">
        <v>125</v>
      </c>
      <c r="S22" s="271"/>
      <c r="T22" s="29"/>
    </row>
    <row r="23" spans="1:39" ht="54" customHeight="1" x14ac:dyDescent="0.7">
      <c r="A23" s="727" t="s">
        <v>32877</v>
      </c>
      <c r="B23" s="728"/>
      <c r="C23" s="728"/>
      <c r="D23" s="728"/>
      <c r="E23" s="728"/>
      <c r="F23" s="728"/>
      <c r="G23" s="728"/>
      <c r="H23" s="728"/>
      <c r="I23" s="728"/>
      <c r="J23" s="728"/>
      <c r="K23" s="728"/>
      <c r="L23" s="728"/>
      <c r="M23" s="729"/>
      <c r="N23" s="23"/>
      <c r="O23" s="23"/>
      <c r="P23" s="23"/>
      <c r="Q23" s="29"/>
      <c r="R23" s="131"/>
      <c r="S23" s="271"/>
      <c r="T23" s="29">
        <v>69624</v>
      </c>
    </row>
    <row r="24" spans="1:39" ht="54" customHeight="1" x14ac:dyDescent="1.3">
      <c r="A24" s="679" t="s">
        <v>42589</v>
      </c>
      <c r="B24" s="680"/>
      <c r="C24" s="680"/>
      <c r="D24" s="680"/>
      <c r="E24" s="680"/>
      <c r="F24" s="680"/>
      <c r="G24" s="680"/>
      <c r="H24" s="680"/>
      <c r="I24" s="680"/>
      <c r="J24" s="680"/>
      <c r="K24" s="680"/>
      <c r="L24" s="680"/>
      <c r="M24" s="681"/>
      <c r="N24" s="23"/>
      <c r="O24" s="23"/>
      <c r="P24" s="23"/>
      <c r="Q24" s="23"/>
      <c r="R24" s="23"/>
      <c r="S24" s="29"/>
      <c r="T24" s="23"/>
      <c r="U24" s="24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9"/>
      <c r="AK24" s="131"/>
      <c r="AL24" s="271"/>
      <c r="AM24" s="29"/>
    </row>
    <row r="25" spans="1:39" ht="54" customHeight="1" x14ac:dyDescent="1.05">
      <c r="A25" s="31" t="s">
        <v>42552</v>
      </c>
      <c r="B25" s="31" t="s">
        <v>17443</v>
      </c>
      <c r="C25" s="31" t="s">
        <v>42553</v>
      </c>
      <c r="D25" s="31" t="s">
        <v>42554</v>
      </c>
      <c r="E25" s="31" t="s">
        <v>101</v>
      </c>
      <c r="F25" s="31" t="s">
        <v>102</v>
      </c>
      <c r="G25" s="31" t="s">
        <v>16270</v>
      </c>
      <c r="H25" s="31" t="s">
        <v>39091</v>
      </c>
      <c r="I25" s="38">
        <v>0.41666666666666669</v>
      </c>
      <c r="J25" s="31" t="s">
        <v>275</v>
      </c>
      <c r="K25" s="31" t="s">
        <v>105</v>
      </c>
      <c r="L25" s="31" t="s">
        <v>106</v>
      </c>
      <c r="M25" s="31" t="s">
        <v>491</v>
      </c>
      <c r="N25" s="23"/>
      <c r="O25" s="23"/>
      <c r="P25" s="23"/>
      <c r="Q25" s="23"/>
      <c r="R25" s="23"/>
      <c r="S25" s="29">
        <v>27200</v>
      </c>
      <c r="T25" s="23"/>
      <c r="U25" s="24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9"/>
      <c r="AK25" s="131"/>
      <c r="AL25" s="271"/>
      <c r="AM25" s="29"/>
    </row>
    <row r="26" spans="1:39" ht="54" customHeight="1" x14ac:dyDescent="0.7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9"/>
      <c r="R26" s="131"/>
      <c r="S26" s="271"/>
      <c r="T26" s="29"/>
    </row>
    <row r="27" spans="1:39" ht="54" customHeight="1" x14ac:dyDescent="0.7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9"/>
      <c r="R27" s="131"/>
      <c r="S27" s="271"/>
      <c r="T27" s="29"/>
    </row>
    <row r="28" spans="1:39" ht="54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9"/>
      <c r="R28" s="131"/>
      <c r="S28" s="271"/>
      <c r="T28" s="29"/>
    </row>
    <row r="29" spans="1:39" ht="54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9"/>
      <c r="R29" s="131"/>
      <c r="S29" s="271"/>
      <c r="T29" s="29"/>
    </row>
    <row r="30" spans="1:39" ht="54" customHeight="1" x14ac:dyDescent="0.7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9"/>
      <c r="R30" s="131"/>
      <c r="S30" s="271"/>
      <c r="T30" s="29"/>
    </row>
    <row r="31" spans="1:39" ht="54" customHeight="1" x14ac:dyDescent="0.7">
      <c r="A31" s="23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9"/>
      <c r="R31" s="131"/>
      <c r="S31" s="271"/>
      <c r="T31" s="29"/>
    </row>
    <row r="32" spans="1:39" ht="54" customHeight="1" x14ac:dyDescent="0.7">
      <c r="A32" s="23"/>
      <c r="B32" s="2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9"/>
      <c r="R32" s="131"/>
      <c r="S32" s="271"/>
      <c r="T32" s="29"/>
    </row>
    <row r="33" spans="1:20" ht="54" customHeight="1" x14ac:dyDescent="0.7">
      <c r="A33" s="23"/>
      <c r="B33" s="2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9"/>
      <c r="R33" s="131"/>
      <c r="S33" s="271"/>
      <c r="T33" s="29"/>
    </row>
    <row r="34" spans="1:20" ht="54" customHeight="1" x14ac:dyDescent="0.7">
      <c r="A34" s="23"/>
      <c r="B34" s="2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9"/>
      <c r="R34" s="131"/>
      <c r="S34" s="271"/>
      <c r="T34" s="29"/>
    </row>
    <row r="35" spans="1:20" ht="50.1" customHeight="1" x14ac:dyDescent="0.7">
      <c r="A35" s="23"/>
      <c r="B35" s="24"/>
      <c r="C35" s="23"/>
      <c r="D35" s="23"/>
      <c r="E35" s="23"/>
      <c r="F35" s="23"/>
      <c r="G35" s="23"/>
      <c r="H35" s="23"/>
      <c r="I35" s="7" t="s">
        <v>14</v>
      </c>
      <c r="J35" s="7">
        <f>SUM(Q:Q)-SUM(R:R)</f>
        <v>0</v>
      </c>
      <c r="K35" s="23"/>
      <c r="L35" s="23"/>
      <c r="M35" s="23"/>
      <c r="N35" s="23"/>
      <c r="O35" s="23"/>
      <c r="P35" s="23"/>
      <c r="Q35" s="29"/>
      <c r="R35" s="131"/>
      <c r="S35" s="271"/>
      <c r="T35" s="29"/>
    </row>
    <row r="36" spans="1:20" ht="50.1" customHeight="1" x14ac:dyDescent="0.7">
      <c r="A36" s="23"/>
      <c r="B36" s="24"/>
      <c r="C36" s="23"/>
      <c r="D36" s="23"/>
      <c r="E36" s="23"/>
      <c r="F36" s="23"/>
      <c r="G36" s="23"/>
      <c r="H36" s="23"/>
      <c r="I36" s="7" t="s">
        <v>15</v>
      </c>
      <c r="J36" s="7">
        <f>SUM(S:S)-SUM(T:T)</f>
        <v>27200</v>
      </c>
      <c r="K36" s="23"/>
      <c r="L36" s="23"/>
      <c r="M36" s="23"/>
      <c r="N36" s="23"/>
      <c r="O36" s="23"/>
      <c r="P36" s="23"/>
      <c r="Q36" s="29"/>
      <c r="R36" s="131"/>
      <c r="S36" s="271"/>
      <c r="T36" s="29"/>
    </row>
    <row r="37" spans="1:20" ht="50.1" customHeight="1" x14ac:dyDescent="0.7">
      <c r="I37" s="762" t="s">
        <v>91</v>
      </c>
      <c r="J37" s="763"/>
    </row>
    <row r="38" spans="1:20" ht="50.1" customHeight="1" x14ac:dyDescent="0.7">
      <c r="I38" s="764"/>
      <c r="J38" s="765"/>
    </row>
  </sheetData>
  <autoFilter ref="A1:AX909" xr:uid="{00000000-0001-0000-0000-000000000000}"/>
  <mergeCells count="14">
    <mergeCell ref="I37:J38"/>
    <mergeCell ref="A3:M3"/>
    <mergeCell ref="A6:M6"/>
    <mergeCell ref="A8:N8"/>
    <mergeCell ref="A11:M11"/>
    <mergeCell ref="A13:M13"/>
    <mergeCell ref="A14:N14"/>
    <mergeCell ref="A15:N15"/>
    <mergeCell ref="A16:M16"/>
    <mergeCell ref="A17:M17"/>
    <mergeCell ref="A19:M19"/>
    <mergeCell ref="A22:M22"/>
    <mergeCell ref="A23:M23"/>
    <mergeCell ref="A24:M24"/>
  </mergeCells>
  <conditionalFormatting sqref="A4 K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630" priority="15"/>
  </conditionalFormatting>
  <conditionalFormatting sqref="A5 E5">
    <cfRule type="duplicateValues" dxfId="629" priority="13"/>
  </conditionalFormatting>
  <conditionalFormatting sqref="A17">
    <cfRule type="duplicateValues" dxfId="628" priority="1"/>
    <cfRule type="duplicateValues" dxfId="627" priority="2"/>
    <cfRule type="duplicateValues" dxfId="626" priority="3"/>
  </conditionalFormatting>
  <conditionalFormatting sqref="A18 H18">
    <cfRule type="duplicateValues" dxfId="625" priority="4"/>
    <cfRule type="duplicateValues" dxfId="624" priority="5"/>
    <cfRule type="duplicateValues" dxfId="623" priority="6"/>
    <cfRule type="duplicateValues" dxfId="622" priority="7"/>
    <cfRule type="duplicateValues" dxfId="621" priority="8"/>
    <cfRule type="duplicateValues" dxfId="620" priority="9"/>
    <cfRule type="duplicateValues" dxfId="619" priority="10"/>
    <cfRule type="duplicateValues" dxfId="618" priority="11"/>
    <cfRule type="duplicateValues" dxfId="617" priority="12"/>
  </conditionalFormatting>
  <conditionalFormatting sqref="C2">
    <cfRule type="duplicateValues" dxfId="616" priority="25"/>
  </conditionalFormatting>
  <conditionalFormatting sqref="E2">
    <cfRule type="duplicateValues" dxfId="615" priority="26"/>
  </conditionalFormatting>
  <conditionalFormatting sqref="J2 C2">
    <cfRule type="duplicateValues" dxfId="614" priority="17"/>
    <cfRule type="duplicateValues" dxfId="613" priority="18"/>
    <cfRule type="duplicateValues" dxfId="612" priority="19"/>
    <cfRule type="duplicateValues" dxfId="611" priority="20"/>
    <cfRule type="duplicateValues" dxfId="610" priority="21"/>
    <cfRule type="duplicateValues" dxfId="609" priority="22"/>
    <cfRule type="duplicateValues" dxfId="608" priority="23"/>
    <cfRule type="duplicateValues" dxfId="607" priority="24"/>
  </conditionalFormatting>
  <conditionalFormatting sqref="J2">
    <cfRule type="duplicateValues" dxfId="606" priority="16"/>
  </conditionalFormatting>
  <dataValidations count="1">
    <dataValidation type="textLength" allowBlank="1" showInputMessage="1" showErrorMessage="1" sqref="C5" xr:uid="{D232C213-6E86-40FC-B8EF-8D4E4210CC59}">
      <formula1>9</formula1>
      <formula2>9</formula2>
    </dataValidation>
  </dataValidations>
  <hyperlinks>
    <hyperlink ref="I37:J38" location="الرئيسيه!A1" display="الرئيسيه" xr:uid="{8F30508D-1B7A-4C4C-82AE-6F1B0AB7C0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AABE-DD90-1449-8A83-A921E97A093C}">
  <sheetPr codeName="Sheet40">
    <pageSetUpPr fitToPage="1"/>
  </sheetPr>
  <dimension ref="A1:T21"/>
  <sheetViews>
    <sheetView rightToLeft="1" topLeftCell="H1" zoomScale="40" zoomScaleNormal="40" workbookViewId="0">
      <pane ySplit="1" topLeftCell="A9" activePane="bottomLeft" state="frozen"/>
      <selection activeCell="G24" sqref="G24"/>
      <selection pane="bottomLeft" activeCell="S22" sqref="S2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64.140625" style="158"/>
    <col min="19" max="19" width="64.140625" style="15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17920</v>
      </c>
      <c r="T2" s="117">
        <v>0</v>
      </c>
    </row>
    <row r="3" spans="1:20" ht="50.1" customHeight="1" x14ac:dyDescent="1.3">
      <c r="A3" s="696" t="s">
        <v>1302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19"/>
      <c r="S3" s="168"/>
      <c r="T3" s="170"/>
    </row>
    <row r="4" spans="1:20" ht="50.1" customHeight="1" x14ac:dyDescent="1.3">
      <c r="A4" s="31" t="s">
        <v>1789</v>
      </c>
      <c r="B4" s="37" t="s">
        <v>1790</v>
      </c>
      <c r="C4" s="31" t="s">
        <v>1791</v>
      </c>
      <c r="D4" s="31" t="s">
        <v>1792</v>
      </c>
      <c r="E4" s="31" t="s">
        <v>101</v>
      </c>
      <c r="F4" s="31" t="s">
        <v>102</v>
      </c>
      <c r="G4" s="31" t="s">
        <v>124</v>
      </c>
      <c r="H4" s="31" t="s">
        <v>1303</v>
      </c>
      <c r="I4" s="38">
        <v>0.27083333333333331</v>
      </c>
      <c r="J4" s="31" t="s">
        <v>1793</v>
      </c>
      <c r="K4" s="31" t="s">
        <v>105</v>
      </c>
      <c r="L4" s="31" t="s">
        <v>106</v>
      </c>
      <c r="M4" s="31" t="s">
        <v>107</v>
      </c>
      <c r="N4" s="23"/>
      <c r="O4" s="23"/>
      <c r="P4" s="154"/>
      <c r="Q4" s="23"/>
      <c r="R4" s="19"/>
      <c r="S4" s="168">
        <v>18000</v>
      </c>
      <c r="T4" s="170"/>
    </row>
    <row r="5" spans="1:20" ht="50.1" customHeight="1" x14ac:dyDescent="1.05">
      <c r="A5" s="708" t="s">
        <v>2005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19"/>
      <c r="O5" s="23"/>
      <c r="P5" s="23"/>
      <c r="Q5" s="156"/>
      <c r="R5" s="156"/>
      <c r="S5" s="152"/>
      <c r="T5" s="29">
        <v>72000</v>
      </c>
    </row>
    <row r="6" spans="1:20" ht="54" customHeight="1" x14ac:dyDescent="1.05">
      <c r="A6" s="874" t="s">
        <v>9525</v>
      </c>
      <c r="B6" s="874"/>
      <c r="C6" s="874"/>
      <c r="D6" s="874"/>
      <c r="E6" s="874"/>
      <c r="F6" s="874"/>
      <c r="G6" s="874"/>
      <c r="H6" s="874"/>
      <c r="I6" s="874"/>
      <c r="J6" s="874"/>
      <c r="K6" s="874"/>
      <c r="L6" s="874"/>
      <c r="M6" s="874"/>
      <c r="N6" s="307"/>
      <c r="O6" s="307"/>
      <c r="P6" s="307"/>
      <c r="Q6" s="307"/>
      <c r="R6" s="307"/>
      <c r="S6" s="377"/>
      <c r="T6" s="307"/>
    </row>
    <row r="7" spans="1:20" s="23" customFormat="1" ht="54" customHeight="1" x14ac:dyDescent="1.05">
      <c r="A7" s="31" t="s">
        <v>9351</v>
      </c>
      <c r="B7" s="37" t="s">
        <v>9352</v>
      </c>
      <c r="C7" s="31" t="s">
        <v>9353</v>
      </c>
      <c r="D7" s="31" t="s">
        <v>9354</v>
      </c>
      <c r="E7" s="31" t="s">
        <v>101</v>
      </c>
      <c r="F7" s="31" t="s">
        <v>123</v>
      </c>
      <c r="G7" s="31" t="s">
        <v>124</v>
      </c>
      <c r="H7" s="31" t="s">
        <v>8888</v>
      </c>
      <c r="I7" s="38">
        <v>0.78819444444444442</v>
      </c>
      <c r="J7" s="31" t="s">
        <v>1793</v>
      </c>
      <c r="K7" s="31" t="s">
        <v>105</v>
      </c>
      <c r="L7" s="31" t="s">
        <v>106</v>
      </c>
      <c r="M7" s="31" t="s">
        <v>107</v>
      </c>
      <c r="S7" s="131">
        <v>22000</v>
      </c>
    </row>
    <row r="8" spans="1:20" s="23" customFormat="1" ht="54" customHeight="1" x14ac:dyDescent="1.3">
      <c r="A8" s="712" t="s">
        <v>13348</v>
      </c>
      <c r="B8" s="712"/>
      <c r="C8" s="712"/>
      <c r="D8" s="712"/>
      <c r="E8" s="712"/>
      <c r="F8" s="712"/>
      <c r="G8" s="712"/>
      <c r="H8" s="712"/>
      <c r="I8" s="712"/>
      <c r="J8" s="712"/>
      <c r="K8" s="712"/>
      <c r="L8" s="712"/>
      <c r="M8" s="712"/>
      <c r="S8" s="29"/>
    </row>
    <row r="9" spans="1:20" s="23" customFormat="1" ht="54" customHeight="1" x14ac:dyDescent="1.05">
      <c r="A9" s="31" t="s">
        <v>13267</v>
      </c>
      <c r="B9" s="37" t="s">
        <v>13268</v>
      </c>
      <c r="C9" s="31" t="s">
        <v>13269</v>
      </c>
      <c r="D9" s="31" t="s">
        <v>13270</v>
      </c>
      <c r="E9" s="31" t="s">
        <v>101</v>
      </c>
      <c r="F9" s="31" t="s">
        <v>102</v>
      </c>
      <c r="G9" s="31" t="s">
        <v>124</v>
      </c>
      <c r="H9" s="31" t="s">
        <v>12839</v>
      </c>
      <c r="I9" s="38">
        <v>0.29166666666666669</v>
      </c>
      <c r="J9" s="31" t="s">
        <v>1793</v>
      </c>
      <c r="K9" s="31" t="s">
        <v>105</v>
      </c>
      <c r="L9" s="31" t="s">
        <v>106</v>
      </c>
      <c r="M9" s="31" t="s">
        <v>107</v>
      </c>
      <c r="S9" s="29">
        <v>22000</v>
      </c>
    </row>
    <row r="10" spans="1:20" s="23" customFormat="1" ht="54" customHeight="1" x14ac:dyDescent="0.7">
      <c r="A10" s="711" t="s">
        <v>15046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Q10" s="156"/>
      <c r="R10" s="156"/>
      <c r="S10" s="152"/>
      <c r="T10" s="29">
        <v>30400</v>
      </c>
    </row>
    <row r="11" spans="1:20" s="23" customFormat="1" ht="54" customHeight="1" x14ac:dyDescent="0.7">
      <c r="A11" s="711" t="s">
        <v>26804</v>
      </c>
      <c r="B11" s="711"/>
      <c r="C11" s="711"/>
      <c r="D11" s="711"/>
      <c r="E11" s="711"/>
      <c r="F11" s="711"/>
      <c r="G11" s="711"/>
      <c r="H11" s="711"/>
      <c r="I11" s="711"/>
      <c r="J11" s="711"/>
      <c r="K11" s="711"/>
      <c r="L11" s="711"/>
      <c r="M11" s="711"/>
      <c r="Q11" s="156"/>
      <c r="R11" s="156"/>
      <c r="S11" s="152"/>
      <c r="T11" s="29">
        <v>110000</v>
      </c>
    </row>
    <row r="12" spans="1:20" s="23" customFormat="1" ht="54" customHeight="1" x14ac:dyDescent="1.05">
      <c r="A12" s="696" t="s">
        <v>27234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S12" s="29"/>
    </row>
    <row r="13" spans="1:20" s="23" customFormat="1" ht="54" customHeight="1" x14ac:dyDescent="1.05">
      <c r="A13" s="31" t="s">
        <v>27154</v>
      </c>
      <c r="B13" s="31" t="s">
        <v>27155</v>
      </c>
      <c r="C13" s="31" t="s">
        <v>27156</v>
      </c>
      <c r="D13" s="31" t="s">
        <v>27157</v>
      </c>
      <c r="E13" s="31" t="s">
        <v>687</v>
      </c>
      <c r="F13" s="31" t="s">
        <v>123</v>
      </c>
      <c r="G13" s="31" t="s">
        <v>20129</v>
      </c>
      <c r="H13" s="31" t="s">
        <v>27158</v>
      </c>
      <c r="I13" s="38">
        <v>0.29166666666666669</v>
      </c>
      <c r="J13" s="31" t="s">
        <v>1793</v>
      </c>
      <c r="K13" s="31" t="s">
        <v>105</v>
      </c>
      <c r="L13" s="31" t="s">
        <v>995</v>
      </c>
      <c r="M13" s="31" t="s">
        <v>106</v>
      </c>
      <c r="S13" s="29">
        <v>43425</v>
      </c>
    </row>
    <row r="14" spans="1:20" s="23" customFormat="1" ht="54" customHeight="1" x14ac:dyDescent="1.05">
      <c r="A14" s="31" t="s">
        <v>27159</v>
      </c>
      <c r="B14" s="31" t="s">
        <v>27160</v>
      </c>
      <c r="C14" s="31" t="s">
        <v>27161</v>
      </c>
      <c r="D14" s="31" t="s">
        <v>27162</v>
      </c>
      <c r="E14" s="31" t="s">
        <v>687</v>
      </c>
      <c r="F14" s="31" t="s">
        <v>123</v>
      </c>
      <c r="G14" s="31" t="s">
        <v>20129</v>
      </c>
      <c r="H14" s="31" t="s">
        <v>27158</v>
      </c>
      <c r="I14" s="38">
        <v>0.29166666666666669</v>
      </c>
      <c r="J14" s="31" t="s">
        <v>1793</v>
      </c>
      <c r="K14" s="31" t="s">
        <v>105</v>
      </c>
      <c r="L14" s="31" t="s">
        <v>995</v>
      </c>
      <c r="M14" s="31" t="s">
        <v>106</v>
      </c>
      <c r="S14" s="29">
        <v>43425</v>
      </c>
    </row>
    <row r="15" spans="1:20" s="23" customFormat="1" ht="54" customHeight="1" x14ac:dyDescent="1.05">
      <c r="A15" s="31" t="s">
        <v>27163</v>
      </c>
      <c r="B15" s="31" t="s">
        <v>15070</v>
      </c>
      <c r="C15" s="31" t="s">
        <v>27164</v>
      </c>
      <c r="D15" s="31" t="s">
        <v>27165</v>
      </c>
      <c r="E15" s="31" t="s">
        <v>687</v>
      </c>
      <c r="F15" s="31" t="s">
        <v>123</v>
      </c>
      <c r="G15" s="31" t="s">
        <v>20129</v>
      </c>
      <c r="H15" s="31" t="s">
        <v>27158</v>
      </c>
      <c r="I15" s="38">
        <v>0.29166666666666669</v>
      </c>
      <c r="J15" s="31" t="s">
        <v>1793</v>
      </c>
      <c r="K15" s="31" t="s">
        <v>105</v>
      </c>
      <c r="L15" s="31" t="s">
        <v>995</v>
      </c>
      <c r="M15" s="31" t="s">
        <v>106</v>
      </c>
      <c r="S15" s="29">
        <v>43425</v>
      </c>
    </row>
    <row r="18" spans="9:10" s="23" customFormat="1" ht="50.1" customHeight="1" x14ac:dyDescent="0.25">
      <c r="I18" s="7" t="s">
        <v>14</v>
      </c>
      <c r="J18" s="7">
        <f>SUM(Q:Q)-SUM(R:R)</f>
        <v>0</v>
      </c>
    </row>
    <row r="19" spans="9:10" s="23" customFormat="1" ht="50.1" customHeight="1" x14ac:dyDescent="0.25">
      <c r="I19" s="7" t="s">
        <v>15</v>
      </c>
      <c r="J19" s="7">
        <f>SUM(S:S)-SUM(T:T)</f>
        <v>-2205</v>
      </c>
    </row>
    <row r="20" spans="9:10" s="23" customFormat="1" ht="50.1" customHeight="1" x14ac:dyDescent="0.25">
      <c r="I20" s="731" t="s">
        <v>91</v>
      </c>
      <c r="J20" s="731"/>
    </row>
    <row r="21" spans="9:10" s="23" customFormat="1" ht="50.1" customHeight="1" x14ac:dyDescent="0.25">
      <c r="I21" s="731"/>
      <c r="J21" s="731"/>
    </row>
  </sheetData>
  <autoFilter ref="A1:AX892" xr:uid="{00000000-0001-0000-0000-000000000000}"/>
  <mergeCells count="8">
    <mergeCell ref="I20:J21"/>
    <mergeCell ref="A3:Q3"/>
    <mergeCell ref="A5:M5"/>
    <mergeCell ref="A6:M6"/>
    <mergeCell ref="A8:M8"/>
    <mergeCell ref="A10:M10"/>
    <mergeCell ref="A11:M11"/>
    <mergeCell ref="A12:M12"/>
  </mergeCells>
  <conditionalFormatting sqref="C2">
    <cfRule type="duplicateValues" dxfId="605" priority="11"/>
  </conditionalFormatting>
  <conditionalFormatting sqref="D1:D11 D16:D1048576 W12:W15">
    <cfRule type="duplicateValues" dxfId="604" priority="1"/>
  </conditionalFormatting>
  <conditionalFormatting sqref="E2">
    <cfRule type="duplicateValues" dxfId="603" priority="12"/>
  </conditionalFormatting>
  <conditionalFormatting sqref="J2 C2">
    <cfRule type="duplicateValues" dxfId="602" priority="3"/>
    <cfRule type="duplicateValues" dxfId="601" priority="4"/>
    <cfRule type="duplicateValues" dxfId="600" priority="5"/>
    <cfRule type="duplicateValues" dxfId="599" priority="6"/>
    <cfRule type="duplicateValues" dxfId="598" priority="7"/>
    <cfRule type="duplicateValues" dxfId="597" priority="8"/>
    <cfRule type="duplicateValues" dxfId="596" priority="9"/>
    <cfRule type="duplicateValues" dxfId="595" priority="10"/>
  </conditionalFormatting>
  <conditionalFormatting sqref="J2">
    <cfRule type="duplicateValues" dxfId="594" priority="2"/>
  </conditionalFormatting>
  <hyperlinks>
    <hyperlink ref="I20:J21" location="الرئيسيه!A1" display="الرئيسيه" xr:uid="{825797ED-D3BF-E24D-8DEB-236C223BC2A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4816-44D7-9243-A980-13F7356F417A}">
  <sheetPr codeName="Sheet3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9" sqref="A9"/>
    </sheetView>
  </sheetViews>
  <sheetFormatPr defaultColWidth="64.140625" defaultRowHeight="54" customHeight="1" x14ac:dyDescent="0.7"/>
  <cols>
    <col min="1" max="1" width="58.42578125" bestFit="1" customWidth="1"/>
    <col min="2" max="2" width="50.140625" style="25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7" max="18" width="64.140625" style="158"/>
    <col min="19" max="19" width="64.140625" style="155"/>
    <col min="20" max="20" width="64.140625" style="14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1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15000</v>
      </c>
      <c r="T2" s="125">
        <v>0</v>
      </c>
    </row>
    <row r="3" spans="1:20" ht="50.1" customHeight="1" x14ac:dyDescent="1.3">
      <c r="A3" s="685" t="s">
        <v>20970</v>
      </c>
      <c r="B3" s="686"/>
      <c r="C3" s="686"/>
      <c r="D3" s="686"/>
      <c r="E3" s="686"/>
      <c r="F3" s="686"/>
      <c r="G3" s="686"/>
      <c r="H3" s="686"/>
      <c r="I3" s="686"/>
      <c r="J3" s="687"/>
      <c r="K3" s="19"/>
      <c r="L3" s="19"/>
      <c r="M3" s="19"/>
      <c r="N3" s="19"/>
      <c r="O3" s="23"/>
      <c r="P3" s="23"/>
      <c r="Q3" s="156"/>
      <c r="R3" s="156"/>
      <c r="S3" s="154"/>
      <c r="T3" s="140">
        <v>15000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140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140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140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140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140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140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140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140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140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156"/>
      <c r="R13" s="156"/>
      <c r="S13" s="154"/>
      <c r="T13" s="140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156"/>
      <c r="R14" s="156"/>
      <c r="S14" s="154"/>
      <c r="T14" s="140"/>
    </row>
  </sheetData>
  <autoFilter ref="A1:AX885" xr:uid="{00000000-0001-0000-0000-000000000000}"/>
  <mergeCells count="2">
    <mergeCell ref="I13:J14"/>
    <mergeCell ref="A3:J3"/>
  </mergeCells>
  <conditionalFormatting sqref="C2">
    <cfRule type="duplicateValues" dxfId="593" priority="10"/>
  </conditionalFormatting>
  <conditionalFormatting sqref="E2">
    <cfRule type="duplicateValues" dxfId="592" priority="11"/>
  </conditionalFormatting>
  <conditionalFormatting sqref="J2 C2">
    <cfRule type="duplicateValues" dxfId="591" priority="2"/>
    <cfRule type="duplicateValues" dxfId="590" priority="3"/>
    <cfRule type="duplicateValues" dxfId="589" priority="4"/>
    <cfRule type="duplicateValues" dxfId="588" priority="5"/>
    <cfRule type="duplicateValues" dxfId="587" priority="6"/>
    <cfRule type="duplicateValues" dxfId="586" priority="7"/>
    <cfRule type="duplicateValues" dxfId="585" priority="8"/>
    <cfRule type="duplicateValues" dxfId="584" priority="9"/>
  </conditionalFormatting>
  <conditionalFormatting sqref="J2">
    <cfRule type="duplicateValues" dxfId="583" priority="1"/>
  </conditionalFormatting>
  <hyperlinks>
    <hyperlink ref="I13:J14" location="الرئيسيه!A1" display="الرئيسيه" xr:uid="{1F51D09B-8675-0642-8140-CA446171634C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48BC-C89D-4E45-8F15-B67CCBF0539C}">
  <sheetPr codeName="Sheet38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6" sqref="A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13700</v>
      </c>
      <c r="T2" s="117">
        <v>0</v>
      </c>
    </row>
    <row r="3" spans="1:20" ht="50.1" customHeight="1" x14ac:dyDescent="1.3">
      <c r="A3" s="685" t="s">
        <v>23248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156"/>
      <c r="R3" s="156"/>
      <c r="S3" s="154"/>
      <c r="T3" s="29">
        <v>100000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29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29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-86300</v>
      </c>
      <c r="K12" s="23"/>
      <c r="L12" s="23"/>
      <c r="M12" s="23"/>
      <c r="N12" s="23"/>
      <c r="O12" s="23"/>
      <c r="P12" s="23"/>
      <c r="Q12" s="156"/>
      <c r="R12" s="156"/>
      <c r="S12" s="154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156"/>
      <c r="R13" s="156"/>
      <c r="S13" s="154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156"/>
      <c r="R14" s="156"/>
      <c r="S14" s="154"/>
      <c r="T14" s="29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82" priority="10"/>
  </conditionalFormatting>
  <conditionalFormatting sqref="E2">
    <cfRule type="duplicateValues" dxfId="581" priority="11"/>
  </conditionalFormatting>
  <conditionalFormatting sqref="J2 C2">
    <cfRule type="duplicateValues" dxfId="580" priority="2"/>
    <cfRule type="duplicateValues" dxfId="579" priority="3"/>
    <cfRule type="duplicateValues" dxfId="578" priority="4"/>
    <cfRule type="duplicateValues" dxfId="577" priority="5"/>
    <cfRule type="duplicateValues" dxfId="576" priority="6"/>
    <cfRule type="duplicateValues" dxfId="575" priority="7"/>
    <cfRule type="duplicateValues" dxfId="574" priority="8"/>
    <cfRule type="duplicateValues" dxfId="573" priority="9"/>
  </conditionalFormatting>
  <conditionalFormatting sqref="J2">
    <cfRule type="duplicateValues" dxfId="572" priority="1"/>
  </conditionalFormatting>
  <hyperlinks>
    <hyperlink ref="I13:J14" location="الرئيسيه!A1" display="الرئيسيه" xr:uid="{A8E0638D-011E-1D4C-9F14-7A411F7BAC06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C2CD-CD67-7442-82BB-BC7FCE831927}">
  <sheetPr codeName="Sheet37"/>
  <dimension ref="A1:T22"/>
  <sheetViews>
    <sheetView rightToLeft="1" zoomScale="40" zoomScaleNormal="40" workbookViewId="0">
      <pane ySplit="1" topLeftCell="A8" activePane="bottomLeft" state="frozen"/>
      <selection activeCell="G24" sqref="G24"/>
      <selection pane="bottomLeft" activeCell="E16" sqref="E1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>
        <v>11385</v>
      </c>
    </row>
    <row r="3" spans="1:20" ht="50.1" customHeight="1" x14ac:dyDescent="1.3">
      <c r="A3" s="685" t="s">
        <v>28008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156"/>
      <c r="R3" s="156"/>
      <c r="S3" s="23"/>
      <c r="T3" s="131">
        <v>50000</v>
      </c>
    </row>
    <row r="4" spans="1:20" ht="50.1" customHeight="1" x14ac:dyDescent="1.05">
      <c r="A4" s="688" t="s">
        <v>29699</v>
      </c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90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29382</v>
      </c>
      <c r="B5" s="31" t="s">
        <v>29383</v>
      </c>
      <c r="C5" s="31" t="s">
        <v>29384</v>
      </c>
      <c r="D5" s="31" t="s">
        <v>29385</v>
      </c>
      <c r="E5" s="31" t="s">
        <v>101</v>
      </c>
      <c r="F5" s="31" t="s">
        <v>123</v>
      </c>
      <c r="G5" s="31" t="s">
        <v>16223</v>
      </c>
      <c r="H5" s="31" t="s">
        <v>29345</v>
      </c>
      <c r="I5" s="38">
        <v>0.32291666666666669</v>
      </c>
      <c r="J5" s="31" t="s">
        <v>28587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22200</v>
      </c>
      <c r="T5" s="19"/>
    </row>
    <row r="6" spans="1:20" ht="50.1" customHeight="1" x14ac:dyDescent="1.3">
      <c r="A6" s="679" t="s">
        <v>37346</v>
      </c>
      <c r="B6" s="680"/>
      <c r="C6" s="680"/>
      <c r="D6" s="680"/>
      <c r="E6" s="680"/>
      <c r="F6" s="680"/>
      <c r="G6" s="680"/>
      <c r="H6" s="680"/>
      <c r="I6" s="680"/>
      <c r="J6" s="680"/>
      <c r="K6" s="680"/>
      <c r="L6" s="680"/>
      <c r="M6" s="681"/>
      <c r="N6" s="23"/>
      <c r="O6" s="23"/>
      <c r="P6" s="23"/>
      <c r="Q6" s="23"/>
      <c r="R6" s="23"/>
      <c r="S6" s="29"/>
      <c r="T6" s="23"/>
    </row>
    <row r="7" spans="1:20" ht="50.1" customHeight="1" x14ac:dyDescent="1.05">
      <c r="A7" s="31" t="s">
        <v>36701</v>
      </c>
      <c r="B7" s="31" t="s">
        <v>36702</v>
      </c>
      <c r="C7" s="31" t="s">
        <v>36703</v>
      </c>
      <c r="D7" s="31" t="s">
        <v>36704</v>
      </c>
      <c r="E7" s="31" t="s">
        <v>101</v>
      </c>
      <c r="F7" s="31" t="s">
        <v>123</v>
      </c>
      <c r="G7" s="31" t="s">
        <v>16223</v>
      </c>
      <c r="H7" s="31" t="s">
        <v>28481</v>
      </c>
      <c r="I7" s="38">
        <v>0.32291666666666669</v>
      </c>
      <c r="J7" s="31" t="s">
        <v>28587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22200</v>
      </c>
      <c r="T7" s="23"/>
    </row>
    <row r="8" spans="1:20" ht="50.1" customHeight="1" x14ac:dyDescent="1.3">
      <c r="A8" s="685" t="s">
        <v>40966</v>
      </c>
      <c r="B8" s="686"/>
      <c r="C8" s="686"/>
      <c r="D8" s="686"/>
      <c r="E8" s="686"/>
      <c r="F8" s="686"/>
      <c r="G8" s="686"/>
      <c r="H8" s="686"/>
      <c r="I8" s="686"/>
      <c r="J8" s="686"/>
      <c r="K8" s="686"/>
      <c r="L8" s="686"/>
      <c r="M8" s="687"/>
      <c r="N8" s="19"/>
      <c r="O8" s="23"/>
      <c r="P8" s="23"/>
      <c r="Q8" s="156"/>
      <c r="R8" s="156"/>
      <c r="S8" s="23"/>
      <c r="T8" s="131">
        <v>25000</v>
      </c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23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23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156"/>
      <c r="R11" s="156"/>
      <c r="S11" s="23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156"/>
      <c r="R12" s="156"/>
      <c r="S12" s="23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156"/>
      <c r="R13" s="156"/>
      <c r="S13" s="23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156"/>
      <c r="R14" s="156"/>
      <c r="S14" s="23"/>
      <c r="T14" s="131"/>
    </row>
    <row r="15" spans="1:20" ht="50.1" customHeight="1" x14ac:dyDescent="0.7">
      <c r="A15" s="23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156"/>
      <c r="R15" s="156"/>
      <c r="S15" s="23"/>
      <c r="T15" s="131"/>
    </row>
    <row r="16" spans="1:20" ht="50.1" customHeight="1" x14ac:dyDescent="0.7">
      <c r="A16" s="23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156"/>
      <c r="R16" s="156"/>
      <c r="S16" s="23"/>
      <c r="T16" s="131"/>
    </row>
    <row r="17" spans="1:20" ht="50.1" customHeight="1" x14ac:dyDescent="0.7">
      <c r="A17" s="23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56"/>
      <c r="R17" s="156"/>
      <c r="S17" s="23"/>
      <c r="T17" s="131"/>
    </row>
    <row r="18" spans="1:20" ht="50.1" customHeight="1" x14ac:dyDescent="0.7">
      <c r="A18" s="23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56"/>
      <c r="R18" s="156"/>
      <c r="S18" s="23"/>
      <c r="T18" s="131"/>
    </row>
    <row r="19" spans="1:20" ht="50.1" customHeight="1" x14ac:dyDescent="0.7">
      <c r="A19" s="23"/>
      <c r="B19" s="24"/>
      <c r="C19" s="23"/>
      <c r="D19" s="23"/>
      <c r="E19" s="23"/>
      <c r="F19" s="23"/>
      <c r="G19" s="23"/>
      <c r="H19" s="23"/>
      <c r="I19" s="7" t="s">
        <v>14</v>
      </c>
      <c r="J19" s="7">
        <f>SUM(Q:Q)-SUM(R:R)</f>
        <v>0</v>
      </c>
      <c r="K19" s="23"/>
      <c r="L19" s="23"/>
      <c r="M19" s="23"/>
      <c r="N19" s="23"/>
      <c r="O19" s="23"/>
      <c r="P19" s="23"/>
      <c r="Q19" s="156"/>
      <c r="R19" s="156"/>
      <c r="S19" s="23"/>
      <c r="T19" s="131"/>
    </row>
    <row r="20" spans="1:20" ht="50.1" customHeight="1" x14ac:dyDescent="0.7">
      <c r="A20" s="23"/>
      <c r="B20" s="24"/>
      <c r="C20" s="23"/>
      <c r="D20" s="23"/>
      <c r="E20" s="23"/>
      <c r="F20" s="23"/>
      <c r="G20" s="23"/>
      <c r="H20" s="23"/>
      <c r="I20" s="7" t="s">
        <v>15</v>
      </c>
      <c r="J20" s="7">
        <f>SUM(S:S)-SUM(T:T)</f>
        <v>-41985</v>
      </c>
      <c r="K20" s="23"/>
      <c r="L20" s="23"/>
      <c r="M20" s="23"/>
      <c r="N20" s="23"/>
      <c r="O20" s="23"/>
      <c r="P20" s="23"/>
      <c r="Q20" s="156"/>
      <c r="R20" s="156"/>
      <c r="S20" s="23"/>
      <c r="T20" s="131"/>
    </row>
    <row r="21" spans="1:20" ht="50.1" customHeight="1" x14ac:dyDescent="0.7">
      <c r="A21" s="23"/>
      <c r="B21" s="24"/>
      <c r="C21" s="23"/>
      <c r="D21" s="23"/>
      <c r="E21" s="23"/>
      <c r="F21" s="23"/>
      <c r="G21" s="23"/>
      <c r="H21" s="23"/>
      <c r="I21" s="769" t="s">
        <v>91</v>
      </c>
      <c r="J21" s="770"/>
      <c r="K21" s="23"/>
      <c r="L21" s="23"/>
      <c r="M21" s="23"/>
      <c r="N21" s="23"/>
      <c r="O21" s="23"/>
      <c r="P21" s="23"/>
      <c r="Q21" s="156"/>
      <c r="R21" s="156"/>
      <c r="S21" s="23"/>
      <c r="T21" s="131"/>
    </row>
    <row r="22" spans="1:20" ht="50.1" customHeight="1" x14ac:dyDescent="0.7">
      <c r="A22" s="23"/>
      <c r="B22" s="24"/>
      <c r="C22" s="23"/>
      <c r="D22" s="23"/>
      <c r="E22" s="23"/>
      <c r="F22" s="23"/>
      <c r="G22" s="23"/>
      <c r="H22" s="23"/>
      <c r="I22" s="764"/>
      <c r="J22" s="765"/>
      <c r="K22" s="23"/>
      <c r="L22" s="23"/>
      <c r="M22" s="23"/>
      <c r="N22" s="23"/>
      <c r="O22" s="23"/>
      <c r="P22" s="23"/>
      <c r="Q22" s="156"/>
      <c r="R22" s="156"/>
      <c r="S22" s="23"/>
      <c r="T22" s="131"/>
    </row>
  </sheetData>
  <autoFilter ref="A1:AX893" xr:uid="{00000000-0001-0000-0000-000000000000}"/>
  <mergeCells count="5">
    <mergeCell ref="I21:J22"/>
    <mergeCell ref="A3:M3"/>
    <mergeCell ref="A4:M4"/>
    <mergeCell ref="A6:M6"/>
    <mergeCell ref="A8:M8"/>
  </mergeCells>
  <conditionalFormatting sqref="C2">
    <cfRule type="duplicateValues" dxfId="571" priority="10"/>
  </conditionalFormatting>
  <conditionalFormatting sqref="E2">
    <cfRule type="duplicateValues" dxfId="570" priority="11"/>
  </conditionalFormatting>
  <conditionalFormatting sqref="J2 C2">
    <cfRule type="duplicateValues" dxfId="569" priority="2"/>
    <cfRule type="duplicateValues" dxfId="568" priority="3"/>
    <cfRule type="duplicateValues" dxfId="567" priority="4"/>
    <cfRule type="duplicateValues" dxfId="566" priority="5"/>
    <cfRule type="duplicateValues" dxfId="565" priority="6"/>
    <cfRule type="duplicateValues" dxfId="564" priority="7"/>
    <cfRule type="duplicateValues" dxfId="563" priority="8"/>
    <cfRule type="duplicateValues" dxfId="562" priority="9"/>
  </conditionalFormatting>
  <conditionalFormatting sqref="J2">
    <cfRule type="duplicateValues" dxfId="561" priority="1"/>
  </conditionalFormatting>
  <hyperlinks>
    <hyperlink ref="I21:J22" location="الرئيسيه!A1" display="الرئيسيه" xr:uid="{F28B7ECB-592B-FA40-8E78-9D65DA9A3528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F3DD-E3B2-744A-9F84-040925D2402E}">
  <sheetPr codeName="Sheet33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1" sqref="B1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19" max="19" width="64.140625" style="155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5500</v>
      </c>
      <c r="T2" s="117">
        <v>0</v>
      </c>
    </row>
    <row r="3" spans="1:20" ht="50.1" customHeight="1" x14ac:dyDescent="1.3">
      <c r="A3" s="685" t="s">
        <v>20970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156"/>
      <c r="R3" s="156"/>
      <c r="S3" s="154"/>
      <c r="T3" s="131">
        <v>5500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156"/>
      <c r="R13" s="156"/>
      <c r="S13" s="154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156"/>
      <c r="R14" s="156"/>
      <c r="S14" s="154"/>
      <c r="T14" s="131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60" priority="10"/>
  </conditionalFormatting>
  <conditionalFormatting sqref="E2">
    <cfRule type="duplicateValues" dxfId="559" priority="11"/>
  </conditionalFormatting>
  <conditionalFormatting sqref="J2 C2">
    <cfRule type="duplicateValues" dxfId="558" priority="2"/>
    <cfRule type="duplicateValues" dxfId="557" priority="3"/>
    <cfRule type="duplicateValues" dxfId="556" priority="4"/>
    <cfRule type="duplicateValues" dxfId="555" priority="5"/>
    <cfRule type="duplicateValues" dxfId="554" priority="6"/>
    <cfRule type="duplicateValues" dxfId="553" priority="7"/>
    <cfRule type="duplicateValues" dxfId="552" priority="8"/>
    <cfRule type="duplicateValues" dxfId="551" priority="9"/>
  </conditionalFormatting>
  <conditionalFormatting sqref="J2">
    <cfRule type="duplicateValues" dxfId="550" priority="1"/>
  </conditionalFormatting>
  <hyperlinks>
    <hyperlink ref="I13:J14" location="الرئيسيه!A1" display="الرئيسيه" xr:uid="{FDE060AA-957F-EF40-9333-0493BC330128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B066-B6E4-3B41-B957-E686B52EEF03}">
  <sheetPr codeName="Sheet36"/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14" sqref="F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0.140625" style="158" customWidth="1"/>
    <col min="18" max="18" width="51.5703125" style="158" customWidth="1"/>
    <col min="19" max="19" width="51.42578125" style="119" customWidth="1"/>
    <col min="20" max="20" width="50.85546875" style="366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>
        <v>150</v>
      </c>
      <c r="S2" s="117">
        <v>0</v>
      </c>
      <c r="T2" s="157">
        <v>0</v>
      </c>
    </row>
    <row r="3" spans="1:20" ht="50.1" customHeight="1" x14ac:dyDescent="1.05">
      <c r="A3" s="693" t="s">
        <v>13379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3"/>
      <c r="N3" s="19"/>
      <c r="O3" s="23"/>
      <c r="P3" s="23"/>
      <c r="Q3" s="156"/>
      <c r="R3" s="156"/>
      <c r="S3" s="29"/>
      <c r="T3" s="223">
        <v>88000</v>
      </c>
    </row>
    <row r="4" spans="1:20" ht="50.1" customHeight="1" x14ac:dyDescent="1.05">
      <c r="A4" s="688" t="s">
        <v>16177</v>
      </c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90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16130</v>
      </c>
      <c r="B5" s="37" t="s">
        <v>11702</v>
      </c>
      <c r="C5" s="31" t="s">
        <v>16131</v>
      </c>
      <c r="D5" s="31" t="s">
        <v>16132</v>
      </c>
      <c r="E5" s="31" t="s">
        <v>687</v>
      </c>
      <c r="F5" s="31" t="s">
        <v>123</v>
      </c>
      <c r="G5" s="31" t="s">
        <v>1127</v>
      </c>
      <c r="H5" s="31" t="s">
        <v>15633</v>
      </c>
      <c r="I5" s="38">
        <v>8.3333333333333329E-2</v>
      </c>
      <c r="J5" s="31" t="s">
        <v>13744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3"/>
      <c r="R5" s="23"/>
      <c r="S5" s="29">
        <v>44000</v>
      </c>
      <c r="T5" s="23"/>
    </row>
    <row r="6" spans="1:20" ht="50.1" customHeight="1" x14ac:dyDescent="1.05">
      <c r="A6" s="31" t="s">
        <v>16133</v>
      </c>
      <c r="B6" s="37" t="s">
        <v>16134</v>
      </c>
      <c r="C6" s="31" t="s">
        <v>16135</v>
      </c>
      <c r="D6" s="31" t="s">
        <v>16136</v>
      </c>
      <c r="E6" s="31" t="s">
        <v>687</v>
      </c>
      <c r="F6" s="31" t="s">
        <v>123</v>
      </c>
      <c r="G6" s="31" t="s">
        <v>1127</v>
      </c>
      <c r="H6" s="31" t="s">
        <v>15633</v>
      </c>
      <c r="I6" s="38">
        <v>8.3333333333333329E-2</v>
      </c>
      <c r="J6" s="31" t="s">
        <v>13744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44000</v>
      </c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29"/>
      <c r="T7" s="215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29"/>
      <c r="T8" s="215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29"/>
      <c r="T9" s="215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7" t="s">
        <v>14</v>
      </c>
      <c r="J10" s="7">
        <f>SUM(Q:Q)-SUM(R:R)</f>
        <v>-150</v>
      </c>
      <c r="K10" s="23"/>
      <c r="L10" s="23"/>
      <c r="M10" s="23"/>
      <c r="N10" s="23"/>
      <c r="O10" s="23"/>
      <c r="P10" s="23"/>
      <c r="Q10" s="156"/>
      <c r="R10" s="156"/>
      <c r="S10" s="29"/>
      <c r="T10" s="215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15</v>
      </c>
      <c r="J11" s="7">
        <f>SUM(S:S)-SUM(T:T)</f>
        <v>0</v>
      </c>
      <c r="K11" s="23"/>
      <c r="L11" s="23"/>
      <c r="M11" s="23"/>
      <c r="N11" s="23"/>
      <c r="O11" s="23"/>
      <c r="P11" s="23"/>
      <c r="Q11" s="156"/>
      <c r="R11" s="156"/>
      <c r="S11" s="29"/>
      <c r="T11" s="215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69" t="s">
        <v>91</v>
      </c>
      <c r="J12" s="770"/>
      <c r="K12" s="23"/>
      <c r="L12" s="23"/>
      <c r="M12" s="23"/>
      <c r="N12" s="23"/>
      <c r="O12" s="23"/>
      <c r="P12" s="23"/>
      <c r="Q12" s="156"/>
      <c r="R12" s="156"/>
      <c r="S12" s="29"/>
      <c r="T12" s="215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4"/>
      <c r="J13" s="765"/>
      <c r="K13" s="23"/>
      <c r="L13" s="23"/>
      <c r="M13" s="23"/>
      <c r="N13" s="23"/>
      <c r="O13" s="23"/>
      <c r="P13" s="23"/>
      <c r="Q13" s="156"/>
      <c r="R13" s="156"/>
      <c r="S13" s="29"/>
      <c r="T13" s="215"/>
    </row>
  </sheetData>
  <autoFilter ref="A1:AX884" xr:uid="{00000000-0001-0000-0000-000000000000}"/>
  <mergeCells count="3">
    <mergeCell ref="I12:J13"/>
    <mergeCell ref="A3:M3"/>
    <mergeCell ref="A4:M4"/>
  </mergeCells>
  <conditionalFormatting sqref="C2">
    <cfRule type="duplicateValues" dxfId="549" priority="10"/>
  </conditionalFormatting>
  <conditionalFormatting sqref="E2">
    <cfRule type="duplicateValues" dxfId="548" priority="11"/>
  </conditionalFormatting>
  <conditionalFormatting sqref="J2 C2">
    <cfRule type="duplicateValues" dxfId="547" priority="2"/>
    <cfRule type="duplicateValues" dxfId="546" priority="3"/>
    <cfRule type="duplicateValues" dxfId="545" priority="4"/>
    <cfRule type="duplicateValues" dxfId="544" priority="5"/>
    <cfRule type="duplicateValues" dxfId="543" priority="6"/>
    <cfRule type="duplicateValues" dxfId="542" priority="7"/>
    <cfRule type="duplicateValues" dxfId="541" priority="8"/>
    <cfRule type="duplicateValues" dxfId="540" priority="9"/>
  </conditionalFormatting>
  <conditionalFormatting sqref="J2">
    <cfRule type="duplicateValues" dxfId="539" priority="1"/>
  </conditionalFormatting>
  <hyperlinks>
    <hyperlink ref="I12:J13" location="الرئيسيه!A1" display="الرئيسيه" xr:uid="{9C48977A-18C9-CE40-BACA-491B89DA6EEE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06B6-AA5C-C545-A524-FA29218CCEA7}">
  <sheetPr codeName="Sheet35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>
        <v>375</v>
      </c>
      <c r="S2" s="157">
        <v>0</v>
      </c>
      <c r="T2" s="157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156"/>
      <c r="S3" s="156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56"/>
      <c r="S4" s="156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56"/>
      <c r="S5" s="156"/>
      <c r="T5" s="156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56"/>
      <c r="S6" s="156"/>
      <c r="T6" s="156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56"/>
      <c r="S7" s="156"/>
      <c r="T7" s="156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56"/>
      <c r="S8" s="156"/>
      <c r="T8" s="156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56"/>
      <c r="S9" s="156"/>
      <c r="T9" s="156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56"/>
      <c r="S10" s="156"/>
      <c r="T10" s="156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-375</v>
      </c>
      <c r="K11" s="23"/>
      <c r="L11" s="23"/>
      <c r="M11" s="23"/>
      <c r="N11" s="23"/>
      <c r="O11" s="23"/>
      <c r="P11" s="23"/>
      <c r="Q11" s="23"/>
      <c r="R11" s="156"/>
      <c r="S11" s="156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56"/>
      <c r="S12" s="156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156"/>
      <c r="S13" s="156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156"/>
      <c r="S14" s="156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538" priority="10"/>
  </conditionalFormatting>
  <conditionalFormatting sqref="E2">
    <cfRule type="duplicateValues" dxfId="537" priority="11"/>
  </conditionalFormatting>
  <conditionalFormatting sqref="J2 C2">
    <cfRule type="duplicateValues" dxfId="536" priority="2"/>
    <cfRule type="duplicateValues" dxfId="535" priority="3"/>
    <cfRule type="duplicateValues" dxfId="534" priority="4"/>
    <cfRule type="duplicateValues" dxfId="533" priority="5"/>
    <cfRule type="duplicateValues" dxfId="532" priority="6"/>
    <cfRule type="duplicateValues" dxfId="531" priority="7"/>
    <cfRule type="duplicateValues" dxfId="530" priority="8"/>
    <cfRule type="duplicateValues" dxfId="529" priority="9"/>
  </conditionalFormatting>
  <conditionalFormatting sqref="J2">
    <cfRule type="duplicateValues" dxfId="528" priority="1"/>
  </conditionalFormatting>
  <hyperlinks>
    <hyperlink ref="I13:J14" location="الرئيسيه!A1" display="الرئيسيه" xr:uid="{32BC7831-FFAC-FF41-92B7-A0237D211A76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669-3090-4140-9D1E-773263E01268}">
  <sheetPr codeName="Sheet32"/>
  <dimension ref="A1:T28"/>
  <sheetViews>
    <sheetView rightToLeft="1" zoomScale="40" zoomScaleNormal="40" workbookViewId="0">
      <pane ySplit="1" topLeftCell="A18" activePane="bottomLeft" state="frozen"/>
      <selection activeCell="G24" sqref="G24"/>
      <selection pane="bottomLeft" activeCell="I27" sqref="I27:J2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614"/>
    <col min="18" max="18" width="64.140625" style="132"/>
    <col min="19" max="19" width="64.140625" style="158"/>
    <col min="20" max="20" width="64.140625" style="614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16" t="s">
        <v>12</v>
      </c>
      <c r="S1" s="12" t="s">
        <v>10</v>
      </c>
      <c r="T1" s="121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3"/>
      <c r="R2" s="117">
        <v>1600</v>
      </c>
      <c r="S2" s="157">
        <v>0</v>
      </c>
      <c r="T2" s="125">
        <v>0</v>
      </c>
    </row>
    <row r="3" spans="1:20" ht="50.1" customHeight="1" x14ac:dyDescent="1.05">
      <c r="A3" s="693" t="s">
        <v>34415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3"/>
      <c r="N3" s="19"/>
      <c r="O3" s="23"/>
      <c r="P3" s="23"/>
      <c r="Q3" s="587"/>
      <c r="R3" s="131">
        <v>3000</v>
      </c>
      <c r="S3" s="156"/>
      <c r="T3" s="587"/>
    </row>
    <row r="4" spans="1:20" ht="50.1" customHeight="1" x14ac:dyDescent="1.05">
      <c r="A4" s="693" t="s">
        <v>4068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3"/>
      <c r="N4" s="19"/>
      <c r="O4" s="23"/>
      <c r="P4" s="23"/>
      <c r="Q4" s="587">
        <v>4600</v>
      </c>
      <c r="R4" s="131"/>
      <c r="S4" s="156"/>
      <c r="T4" s="587"/>
    </row>
    <row r="5" spans="1:20" ht="50.1" customHeight="1" x14ac:dyDescent="1.05">
      <c r="A5" s="693" t="s">
        <v>34420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3"/>
      <c r="N5" s="19"/>
      <c r="O5" s="23"/>
      <c r="P5" s="23"/>
      <c r="Q5" s="587"/>
      <c r="R5" s="131"/>
      <c r="S5" s="156"/>
      <c r="T5" s="587">
        <f>50.17*4600</f>
        <v>230782</v>
      </c>
    </row>
    <row r="6" spans="1:20" ht="50.1" customHeight="1" x14ac:dyDescent="1.05">
      <c r="A6" s="688" t="s">
        <v>35141</v>
      </c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  <c r="M6" s="690"/>
      <c r="N6" s="23"/>
      <c r="O6" s="23"/>
      <c r="P6" s="23"/>
      <c r="Q6" s="23"/>
      <c r="R6" s="23"/>
      <c r="S6" s="29"/>
      <c r="T6" s="23"/>
    </row>
    <row r="7" spans="1:20" ht="50.1" customHeight="1" x14ac:dyDescent="1.05">
      <c r="A7" s="31" t="s">
        <v>34935</v>
      </c>
      <c r="B7" s="31" t="s">
        <v>34936</v>
      </c>
      <c r="C7" s="31" t="s">
        <v>34937</v>
      </c>
      <c r="D7" s="31" t="s">
        <v>34938</v>
      </c>
      <c r="E7" s="31" t="s">
        <v>687</v>
      </c>
      <c r="F7" s="31" t="s">
        <v>123</v>
      </c>
      <c r="G7" s="31" t="s">
        <v>20129</v>
      </c>
      <c r="H7" s="31" t="s">
        <v>29687</v>
      </c>
      <c r="I7" s="38">
        <v>0.29166666666666669</v>
      </c>
      <c r="J7" s="31" t="s">
        <v>34939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22200</v>
      </c>
      <c r="T7" s="23"/>
    </row>
    <row r="8" spans="1:20" ht="50.1" customHeight="1" x14ac:dyDescent="1.05">
      <c r="A8" s="31" t="s">
        <v>34940</v>
      </c>
      <c r="B8" s="31" t="s">
        <v>34941</v>
      </c>
      <c r="C8" s="31" t="s">
        <v>34942</v>
      </c>
      <c r="D8" s="31" t="s">
        <v>34943</v>
      </c>
      <c r="E8" s="31" t="s">
        <v>687</v>
      </c>
      <c r="F8" s="31" t="s">
        <v>123</v>
      </c>
      <c r="G8" s="31" t="s">
        <v>20129</v>
      </c>
      <c r="H8" s="31" t="s">
        <v>29687</v>
      </c>
      <c r="I8" s="38">
        <v>0.29166666666666669</v>
      </c>
      <c r="J8" s="31" t="s">
        <v>34939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23"/>
      <c r="R8" s="23"/>
      <c r="S8" s="29">
        <v>22200</v>
      </c>
      <c r="T8" s="23"/>
    </row>
    <row r="9" spans="1:20" ht="50.1" customHeight="1" x14ac:dyDescent="1.05">
      <c r="A9" s="31" t="s">
        <v>34944</v>
      </c>
      <c r="B9" s="31" t="s">
        <v>3337</v>
      </c>
      <c r="C9" s="31" t="s">
        <v>34945</v>
      </c>
      <c r="D9" s="31" t="s">
        <v>34946</v>
      </c>
      <c r="E9" s="31" t="s">
        <v>687</v>
      </c>
      <c r="F9" s="31" t="s">
        <v>123</v>
      </c>
      <c r="G9" s="31" t="s">
        <v>20129</v>
      </c>
      <c r="H9" s="31" t="s">
        <v>29687</v>
      </c>
      <c r="I9" s="38">
        <v>0.29166666666666669</v>
      </c>
      <c r="J9" s="31" t="s">
        <v>34939</v>
      </c>
      <c r="K9" s="31" t="s">
        <v>105</v>
      </c>
      <c r="L9" s="31" t="s">
        <v>106</v>
      </c>
      <c r="M9" s="31" t="s">
        <v>107</v>
      </c>
      <c r="N9" s="23"/>
      <c r="O9" s="23"/>
      <c r="P9" s="23"/>
      <c r="Q9" s="23"/>
      <c r="R9" s="23"/>
      <c r="S9" s="29">
        <v>22200</v>
      </c>
      <c r="T9" s="23"/>
    </row>
    <row r="10" spans="1:20" ht="50.1" customHeight="1" x14ac:dyDescent="1.05">
      <c r="A10" s="31" t="s">
        <v>34947</v>
      </c>
      <c r="B10" s="31" t="s">
        <v>34948</v>
      </c>
      <c r="C10" s="31" t="s">
        <v>34949</v>
      </c>
      <c r="D10" s="31" t="s">
        <v>34950</v>
      </c>
      <c r="E10" s="31" t="s">
        <v>687</v>
      </c>
      <c r="F10" s="31" t="s">
        <v>123</v>
      </c>
      <c r="G10" s="31" t="s">
        <v>20129</v>
      </c>
      <c r="H10" s="31" t="s">
        <v>29687</v>
      </c>
      <c r="I10" s="38">
        <v>0.29166666666666669</v>
      </c>
      <c r="J10" s="31" t="s">
        <v>34939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22200</v>
      </c>
      <c r="T10" s="23"/>
    </row>
    <row r="11" spans="1:20" ht="50.1" customHeight="1" x14ac:dyDescent="1.05">
      <c r="A11" s="31" t="s">
        <v>34951</v>
      </c>
      <c r="B11" s="31" t="s">
        <v>34952</v>
      </c>
      <c r="C11" s="31" t="s">
        <v>34953</v>
      </c>
      <c r="D11" s="31" t="s">
        <v>34954</v>
      </c>
      <c r="E11" s="31" t="s">
        <v>687</v>
      </c>
      <c r="F11" s="31" t="s">
        <v>123</v>
      </c>
      <c r="G11" s="31" t="s">
        <v>20129</v>
      </c>
      <c r="H11" s="31" t="s">
        <v>29687</v>
      </c>
      <c r="I11" s="38">
        <v>0.29166666666666669</v>
      </c>
      <c r="J11" s="31" t="s">
        <v>34939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3"/>
    </row>
    <row r="12" spans="1:20" ht="50.1" customHeight="1" x14ac:dyDescent="1.05">
      <c r="A12" s="31" t="s">
        <v>34955</v>
      </c>
      <c r="B12" s="31" t="s">
        <v>21394</v>
      </c>
      <c r="C12" s="31" t="s">
        <v>34956</v>
      </c>
      <c r="D12" s="31" t="s">
        <v>34957</v>
      </c>
      <c r="E12" s="31" t="s">
        <v>101</v>
      </c>
      <c r="F12" s="31" t="s">
        <v>102</v>
      </c>
      <c r="G12" s="31" t="s">
        <v>16267</v>
      </c>
      <c r="H12" s="31" t="s">
        <v>27147</v>
      </c>
      <c r="I12" s="38">
        <v>0.27083333333333331</v>
      </c>
      <c r="J12" s="31" t="s">
        <v>34939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31" t="s">
        <v>34958</v>
      </c>
      <c r="B13" s="31" t="s">
        <v>34959</v>
      </c>
      <c r="C13" s="31" t="s">
        <v>34960</v>
      </c>
      <c r="D13" s="31" t="s">
        <v>34961</v>
      </c>
      <c r="E13" s="31" t="s">
        <v>687</v>
      </c>
      <c r="F13" s="31" t="s">
        <v>123</v>
      </c>
      <c r="G13" s="31" t="s">
        <v>20129</v>
      </c>
      <c r="H13" s="31" t="s">
        <v>29687</v>
      </c>
      <c r="I13" s="38">
        <v>0.29166666666666669</v>
      </c>
      <c r="J13" s="31" t="s">
        <v>34939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31" t="s">
        <v>34962</v>
      </c>
      <c r="B14" s="31" t="s">
        <v>34963</v>
      </c>
      <c r="C14" s="31" t="s">
        <v>34964</v>
      </c>
      <c r="D14" s="31" t="s">
        <v>34965</v>
      </c>
      <c r="E14" s="31" t="s">
        <v>687</v>
      </c>
      <c r="F14" s="31" t="s">
        <v>123</v>
      </c>
      <c r="G14" s="31" t="s">
        <v>20129</v>
      </c>
      <c r="H14" s="31" t="s">
        <v>29687</v>
      </c>
      <c r="I14" s="38">
        <v>0.29166666666666669</v>
      </c>
      <c r="J14" s="31" t="s">
        <v>34939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3"/>
    </row>
    <row r="15" spans="1:20" ht="50.1" customHeight="1" x14ac:dyDescent="1.05">
      <c r="A15" s="31" t="s">
        <v>34966</v>
      </c>
      <c r="B15" s="31" t="s">
        <v>34967</v>
      </c>
      <c r="C15" s="31" t="s">
        <v>34968</v>
      </c>
      <c r="D15" s="31" t="s">
        <v>34969</v>
      </c>
      <c r="E15" s="31" t="s">
        <v>687</v>
      </c>
      <c r="F15" s="31" t="s">
        <v>123</v>
      </c>
      <c r="G15" s="31" t="s">
        <v>20129</v>
      </c>
      <c r="H15" s="31" t="s">
        <v>29687</v>
      </c>
      <c r="I15" s="38">
        <v>0.29166666666666669</v>
      </c>
      <c r="J15" s="31" t="s">
        <v>34939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22200</v>
      </c>
      <c r="T15" s="23"/>
    </row>
    <row r="25" spans="9:10" ht="50.1" customHeight="1" x14ac:dyDescent="0.7">
      <c r="I25" s="7" t="s">
        <v>14</v>
      </c>
      <c r="J25" s="7">
        <f>SUM(Q:Q)-SUM(R:R)</f>
        <v>0</v>
      </c>
    </row>
    <row r="26" spans="9:10" ht="50.1" customHeight="1" x14ac:dyDescent="0.7">
      <c r="I26" s="7" t="s">
        <v>15</v>
      </c>
      <c r="J26" s="7">
        <f>SUM(S:S)-SUM(T:T)</f>
        <v>-30982</v>
      </c>
    </row>
    <row r="27" spans="9:10" ht="50.1" customHeight="1" x14ac:dyDescent="0.7">
      <c r="I27" s="769" t="s">
        <v>91</v>
      </c>
      <c r="J27" s="770"/>
    </row>
    <row r="28" spans="9:10" ht="50.1" customHeight="1" x14ac:dyDescent="0.7">
      <c r="I28" s="764"/>
      <c r="J28" s="765"/>
    </row>
  </sheetData>
  <autoFilter ref="A1:AX899" xr:uid="{00000000-0001-0000-0000-000000000000}"/>
  <mergeCells count="5">
    <mergeCell ref="I27:J28"/>
    <mergeCell ref="A3:M3"/>
    <mergeCell ref="A4:M4"/>
    <mergeCell ref="A5:M5"/>
    <mergeCell ref="A6:M6"/>
  </mergeCells>
  <conditionalFormatting sqref="C2">
    <cfRule type="duplicateValues" dxfId="527" priority="10"/>
  </conditionalFormatting>
  <conditionalFormatting sqref="E2">
    <cfRule type="duplicateValues" dxfId="526" priority="11"/>
  </conditionalFormatting>
  <conditionalFormatting sqref="J2 C2">
    <cfRule type="duplicateValues" dxfId="525" priority="2"/>
    <cfRule type="duplicateValues" dxfId="524" priority="3"/>
    <cfRule type="duplicateValues" dxfId="523" priority="4"/>
    <cfRule type="duplicateValues" dxfId="522" priority="5"/>
    <cfRule type="duplicateValues" dxfId="521" priority="6"/>
    <cfRule type="duplicateValues" dxfId="520" priority="7"/>
    <cfRule type="duplicateValues" dxfId="519" priority="8"/>
    <cfRule type="duplicateValues" dxfId="518" priority="9"/>
  </conditionalFormatting>
  <conditionalFormatting sqref="J2">
    <cfRule type="duplicateValues" dxfId="517" priority="1"/>
  </conditionalFormatting>
  <hyperlinks>
    <hyperlink ref="I27:J28" location="الرئيسيه!A1" display="الرئيسيه" xr:uid="{ED6961B1-A663-C141-890F-2CF9BDBB37BB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C143-3879-4443-80F2-A1EEE6E569FA}">
  <sheetPr codeName="Sheet3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6" sqref="F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bestFit="1" customWidth="1"/>
    <col min="18" max="18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16" t="s">
        <v>12</v>
      </c>
      <c r="S1" s="12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>
        <v>3250</v>
      </c>
      <c r="R2" s="117">
        <v>0</v>
      </c>
      <c r="S2" s="15">
        <v>0</v>
      </c>
      <c r="T2" s="15">
        <v>0</v>
      </c>
    </row>
    <row r="3" spans="1:20" ht="50.1" customHeight="1" x14ac:dyDescent="1.25">
      <c r="A3" s="875" t="s">
        <v>20970</v>
      </c>
      <c r="B3" s="876"/>
      <c r="C3" s="876"/>
      <c r="D3" s="876"/>
      <c r="E3" s="876"/>
      <c r="F3" s="876"/>
      <c r="G3" s="876"/>
      <c r="H3" s="876"/>
      <c r="I3" s="876"/>
      <c r="J3" s="876"/>
      <c r="K3" s="876"/>
      <c r="L3" s="877"/>
      <c r="M3" s="19"/>
      <c r="N3" s="19"/>
      <c r="O3" s="23"/>
      <c r="P3" s="23"/>
      <c r="Q3" s="23"/>
      <c r="R3" s="131">
        <v>3250</v>
      </c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31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31"/>
      <c r="S5" s="23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31"/>
      <c r="S6" s="23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31"/>
      <c r="S7" s="23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31"/>
      <c r="S8" s="23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31"/>
      <c r="S9" s="23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31"/>
      <c r="S10" s="23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131"/>
      <c r="S11" s="23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31"/>
      <c r="S12" s="23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131"/>
      <c r="S13" s="23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131"/>
      <c r="S14" s="23"/>
      <c r="T14" s="23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516" priority="10"/>
  </conditionalFormatting>
  <conditionalFormatting sqref="E2">
    <cfRule type="duplicateValues" dxfId="515" priority="11"/>
  </conditionalFormatting>
  <conditionalFormatting sqref="J2 C2">
    <cfRule type="duplicateValues" dxfId="514" priority="2"/>
    <cfRule type="duplicateValues" dxfId="513" priority="3"/>
    <cfRule type="duplicateValues" dxfId="512" priority="4"/>
    <cfRule type="duplicateValues" dxfId="511" priority="5"/>
    <cfRule type="duplicateValues" dxfId="510" priority="6"/>
    <cfRule type="duplicateValues" dxfId="509" priority="7"/>
    <cfRule type="duplicateValues" dxfId="508" priority="8"/>
    <cfRule type="duplicateValues" dxfId="507" priority="9"/>
  </conditionalFormatting>
  <conditionalFormatting sqref="J2">
    <cfRule type="duplicateValues" dxfId="506" priority="1"/>
  </conditionalFormatting>
  <hyperlinks>
    <hyperlink ref="I13:J14" location="الرئيسيه!A1" display="الرئيسيه" xr:uid="{AA8550C6-CADC-A347-9BFA-D60F04C39481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B339-EAAE-0147-B28F-66450392F36C}">
  <sheetPr codeName="Sheet3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8" max="18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16" t="s">
        <v>12</v>
      </c>
      <c r="S1" s="12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>
        <v>250</v>
      </c>
      <c r="R2" s="117">
        <v>0</v>
      </c>
      <c r="S2" s="15">
        <v>0</v>
      </c>
      <c r="T2" s="15">
        <v>0</v>
      </c>
    </row>
    <row r="3" spans="1:20" ht="50.1" customHeight="1" x14ac:dyDescent="1.3">
      <c r="A3" s="19"/>
      <c r="B3" s="21"/>
      <c r="C3" s="19"/>
      <c r="D3" s="19"/>
      <c r="E3" s="19"/>
      <c r="F3" s="19"/>
      <c r="G3" s="679" t="s">
        <v>29184</v>
      </c>
      <c r="H3" s="680"/>
      <c r="I3" s="680"/>
      <c r="J3" s="680"/>
      <c r="K3" s="680"/>
      <c r="L3" s="680"/>
      <c r="M3" s="681"/>
      <c r="N3" s="19"/>
      <c r="O3" s="23"/>
      <c r="P3" s="23"/>
      <c r="Q3" s="23"/>
      <c r="R3" s="131">
        <v>250</v>
      </c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31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31"/>
      <c r="S5" s="23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31"/>
      <c r="S6" s="23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31"/>
      <c r="S7" s="23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31"/>
      <c r="S8" s="23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31"/>
      <c r="S9" s="23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31"/>
      <c r="S10" s="23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131"/>
      <c r="S11" s="23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31"/>
      <c r="S12" s="23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131"/>
      <c r="S13" s="23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131"/>
      <c r="S14" s="23"/>
      <c r="T14" s="23"/>
    </row>
  </sheetData>
  <autoFilter ref="A1:AX885" xr:uid="{00000000-0001-0000-0000-000000000000}"/>
  <mergeCells count="2">
    <mergeCell ref="I13:J14"/>
    <mergeCell ref="G3:M3"/>
  </mergeCells>
  <conditionalFormatting sqref="C2">
    <cfRule type="duplicateValues" dxfId="505" priority="10"/>
  </conditionalFormatting>
  <conditionalFormatting sqref="E2">
    <cfRule type="duplicateValues" dxfId="504" priority="11"/>
  </conditionalFormatting>
  <conditionalFormatting sqref="J2 C2">
    <cfRule type="duplicateValues" dxfId="503" priority="2"/>
    <cfRule type="duplicateValues" dxfId="502" priority="3"/>
    <cfRule type="duplicateValues" dxfId="501" priority="4"/>
    <cfRule type="duplicateValues" dxfId="500" priority="5"/>
    <cfRule type="duplicateValues" dxfId="499" priority="6"/>
    <cfRule type="duplicateValues" dxfId="498" priority="7"/>
    <cfRule type="duplicateValues" dxfId="497" priority="8"/>
    <cfRule type="duplicateValues" dxfId="496" priority="9"/>
  </conditionalFormatting>
  <conditionalFormatting sqref="J2">
    <cfRule type="duplicateValues" dxfId="495" priority="1"/>
  </conditionalFormatting>
  <hyperlinks>
    <hyperlink ref="I13:J14" location="الرئيسيه!A1" display="الرئيسيه" xr:uid="{C3ED34E8-9C28-2948-B1BB-740352FE7408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E79B-358D-4F46-B492-96D28DED2755}">
  <sheetPr codeName="Sheet2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2" sqref="B1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85</v>
      </c>
    </row>
    <row r="3" spans="1:20" ht="50.1" customHeight="1" x14ac:dyDescent="1.05">
      <c r="A3" s="688" t="s">
        <v>20970</v>
      </c>
      <c r="B3" s="774"/>
      <c r="C3" s="774"/>
      <c r="D3" s="774"/>
      <c r="E3" s="774"/>
      <c r="F3" s="774"/>
      <c r="G3" s="774"/>
      <c r="H3" s="775"/>
      <c r="I3" s="22"/>
      <c r="J3" s="19"/>
      <c r="K3" s="19"/>
      <c r="L3" s="19"/>
      <c r="M3" s="19"/>
      <c r="N3" s="19"/>
      <c r="O3" s="23"/>
      <c r="P3" s="23"/>
      <c r="Q3" s="23"/>
      <c r="R3" s="23"/>
      <c r="S3" s="131">
        <v>85</v>
      </c>
      <c r="T3" s="131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31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31"/>
      <c r="T14" s="131"/>
    </row>
  </sheetData>
  <autoFilter ref="A1:AX885" xr:uid="{00000000-0001-0000-0000-000000000000}"/>
  <mergeCells count="2">
    <mergeCell ref="I13:J14"/>
    <mergeCell ref="A3:H3"/>
  </mergeCells>
  <conditionalFormatting sqref="C2">
    <cfRule type="duplicateValues" dxfId="494" priority="10"/>
  </conditionalFormatting>
  <conditionalFormatting sqref="E2">
    <cfRule type="duplicateValues" dxfId="493" priority="11"/>
  </conditionalFormatting>
  <conditionalFormatting sqref="J2 C2">
    <cfRule type="duplicateValues" dxfId="492" priority="2"/>
    <cfRule type="duplicateValues" dxfId="491" priority="3"/>
    <cfRule type="duplicateValues" dxfId="490" priority="4"/>
    <cfRule type="duplicateValues" dxfId="489" priority="5"/>
    <cfRule type="duplicateValues" dxfId="488" priority="6"/>
    <cfRule type="duplicateValues" dxfId="487" priority="7"/>
    <cfRule type="duplicateValues" dxfId="486" priority="8"/>
    <cfRule type="duplicateValues" dxfId="485" priority="9"/>
  </conditionalFormatting>
  <conditionalFormatting sqref="J2">
    <cfRule type="duplicateValues" dxfId="484" priority="1"/>
  </conditionalFormatting>
  <hyperlinks>
    <hyperlink ref="I13:J14" location="الرئيسيه!A1" display="الرئيسيه" xr:uid="{D32E0DED-879A-7743-8166-777CC2A0C892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60AD-F0F6-514B-A498-802FCE021DDC}">
  <sheetPr codeName="Sheet28">
    <pageSetUpPr fitToPage="1"/>
  </sheetPr>
  <dimension ref="A1:T46"/>
  <sheetViews>
    <sheetView rightToLeft="1" zoomScale="40" zoomScaleNormal="40" workbookViewId="0">
      <pane ySplit="1" topLeftCell="A33" activePane="bottomLeft" state="frozen"/>
      <selection activeCell="G24" sqref="G24"/>
      <selection pane="bottomLeft" activeCell="I45" sqref="I45:J46"/>
    </sheetView>
  </sheetViews>
  <sheetFormatPr defaultColWidth="64.140625" defaultRowHeight="54" customHeight="1" x14ac:dyDescent="0.7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style="119" customWidth="1"/>
    <col min="20" max="20" width="51.42578125" style="115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/>
      <c r="T2" s="74">
        <v>75000</v>
      </c>
    </row>
    <row r="3" spans="1:20" ht="55.5" customHeight="1" x14ac:dyDescent="1.05">
      <c r="A3" s="708" t="s">
        <v>1263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156"/>
      <c r="R3" s="156"/>
      <c r="S3" s="29"/>
      <c r="T3" s="114">
        <v>18000</v>
      </c>
    </row>
    <row r="4" spans="1:20" ht="55.5" customHeight="1" x14ac:dyDescent="1.05">
      <c r="A4" s="708" t="s">
        <v>1262</v>
      </c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09"/>
      <c r="Q4" s="156"/>
      <c r="R4" s="156"/>
      <c r="S4" s="29"/>
      <c r="T4" s="114">
        <v>18000</v>
      </c>
    </row>
    <row r="5" spans="1:20" ht="55.5" customHeight="1" x14ac:dyDescent="1.05">
      <c r="A5" s="708" t="s">
        <v>1264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156"/>
      <c r="R5" s="156"/>
      <c r="S5" s="29"/>
      <c r="T5" s="114">
        <v>18000</v>
      </c>
    </row>
    <row r="6" spans="1:20" ht="55.5" customHeight="1" x14ac:dyDescent="1.05">
      <c r="A6" s="708" t="s">
        <v>1261</v>
      </c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156"/>
      <c r="R6" s="156"/>
      <c r="S6" s="29"/>
      <c r="T6" s="114">
        <v>18000</v>
      </c>
    </row>
    <row r="7" spans="1:20" ht="50.1" customHeight="1" x14ac:dyDescent="0.7">
      <c r="A7" s="711" t="s">
        <v>4001</v>
      </c>
      <c r="B7" s="711"/>
      <c r="C7" s="711"/>
      <c r="D7" s="711"/>
      <c r="E7" s="711"/>
      <c r="F7" s="711"/>
      <c r="G7" s="711"/>
      <c r="H7" s="711"/>
      <c r="I7" s="711"/>
      <c r="J7" s="711"/>
      <c r="K7" s="711"/>
      <c r="L7" s="711"/>
      <c r="M7" s="711"/>
      <c r="N7" s="23"/>
      <c r="O7" s="23"/>
      <c r="P7" s="23"/>
      <c r="Q7" s="156"/>
      <c r="R7" s="156"/>
      <c r="S7" s="29"/>
      <c r="T7" s="114">
        <v>22000</v>
      </c>
    </row>
    <row r="8" spans="1:20" ht="50.1" customHeight="1" x14ac:dyDescent="1.3">
      <c r="A8" s="712" t="s">
        <v>6765</v>
      </c>
      <c r="B8" s="712"/>
      <c r="C8" s="712"/>
      <c r="D8" s="712"/>
      <c r="E8" s="712"/>
      <c r="F8" s="712"/>
      <c r="G8" s="712"/>
      <c r="H8" s="712"/>
      <c r="I8" s="712"/>
      <c r="J8" s="712"/>
      <c r="K8" s="712"/>
      <c r="L8" s="712"/>
      <c r="M8" s="712"/>
      <c r="N8" s="23"/>
      <c r="O8" s="23"/>
      <c r="P8" s="29"/>
      <c r="Q8" s="23"/>
      <c r="R8" s="54"/>
      <c r="S8" s="29"/>
      <c r="T8" s="261"/>
    </row>
    <row r="9" spans="1:20" ht="50.1" customHeight="1" x14ac:dyDescent="1.25">
      <c r="A9" s="31" t="s">
        <v>5842</v>
      </c>
      <c r="B9" s="37" t="s">
        <v>5843</v>
      </c>
      <c r="C9" s="31" t="s">
        <v>5844</v>
      </c>
      <c r="D9" s="31" t="s">
        <v>5845</v>
      </c>
      <c r="E9" s="31" t="s">
        <v>101</v>
      </c>
      <c r="F9" s="31" t="s">
        <v>102</v>
      </c>
      <c r="G9" s="31" t="s">
        <v>124</v>
      </c>
      <c r="H9" s="31" t="s">
        <v>5801</v>
      </c>
      <c r="I9" s="38">
        <v>0.27083333333333331</v>
      </c>
      <c r="J9" s="31" t="s">
        <v>5846</v>
      </c>
      <c r="K9" s="31" t="s">
        <v>105</v>
      </c>
      <c r="L9" s="31" t="s">
        <v>106</v>
      </c>
      <c r="M9" s="31" t="s">
        <v>107</v>
      </c>
      <c r="N9" s="23"/>
      <c r="O9" s="23"/>
      <c r="P9" s="29"/>
      <c r="Q9" s="23"/>
      <c r="R9" s="54"/>
      <c r="S9" s="29">
        <v>22000</v>
      </c>
      <c r="T9" s="261"/>
    </row>
    <row r="10" spans="1:20" ht="50.1" customHeight="1" x14ac:dyDescent="0.7">
      <c r="A10" s="711" t="s">
        <v>6774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23"/>
      <c r="O10" s="23"/>
      <c r="P10" s="23"/>
      <c r="Q10" s="156"/>
      <c r="R10" s="156"/>
      <c r="S10" s="29"/>
      <c r="T10" s="114">
        <v>18000</v>
      </c>
    </row>
    <row r="11" spans="1:20" ht="50.1" customHeight="1" x14ac:dyDescent="0.7">
      <c r="A11" s="711" t="s">
        <v>6773</v>
      </c>
      <c r="B11" s="711"/>
      <c r="C11" s="711"/>
      <c r="D11" s="711"/>
      <c r="E11" s="711"/>
      <c r="F11" s="711"/>
      <c r="G11" s="711"/>
      <c r="H11" s="711"/>
      <c r="I11" s="711"/>
      <c r="J11" s="711"/>
      <c r="K11" s="711"/>
      <c r="L11" s="711"/>
      <c r="M11" s="711"/>
      <c r="N11" s="23"/>
      <c r="O11" s="23"/>
      <c r="P11" s="23"/>
      <c r="Q11" s="156"/>
      <c r="R11" s="156"/>
      <c r="S11" s="29"/>
      <c r="T11" s="114">
        <v>18000</v>
      </c>
    </row>
    <row r="12" spans="1:20" ht="50.1" customHeight="1" x14ac:dyDescent="0.7">
      <c r="A12" s="711" t="s">
        <v>6777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1"/>
      <c r="N12" s="23"/>
      <c r="O12" s="23"/>
      <c r="P12" s="23"/>
      <c r="Q12" s="156"/>
      <c r="R12" s="156"/>
      <c r="S12" s="29"/>
      <c r="T12" s="114">
        <v>22000</v>
      </c>
    </row>
    <row r="13" spans="1:20" ht="50.1" customHeight="1" x14ac:dyDescent="0.7">
      <c r="A13" s="711" t="s">
        <v>6775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1"/>
      <c r="N13" s="23"/>
      <c r="O13" s="23"/>
      <c r="P13" s="23"/>
      <c r="Q13" s="156"/>
      <c r="R13" s="156"/>
      <c r="S13" s="29"/>
      <c r="T13" s="114">
        <v>23000</v>
      </c>
    </row>
    <row r="14" spans="1:20" ht="50.1" customHeight="1" x14ac:dyDescent="0.7">
      <c r="A14" s="711" t="s">
        <v>6776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1"/>
      <c r="N14" s="23"/>
      <c r="O14" s="23"/>
      <c r="P14" s="23"/>
      <c r="Q14" s="156"/>
      <c r="R14" s="156"/>
      <c r="S14" s="29"/>
      <c r="T14" s="114">
        <v>22000</v>
      </c>
    </row>
    <row r="15" spans="1:20" ht="54" customHeight="1" x14ac:dyDescent="1.25">
      <c r="A15" s="696" t="s">
        <v>7858</v>
      </c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23"/>
      <c r="O15" s="54"/>
      <c r="P15" s="131"/>
      <c r="Q15" s="23"/>
      <c r="R15" s="24"/>
      <c r="S15" s="29"/>
      <c r="T15" s="23"/>
    </row>
    <row r="16" spans="1:20" ht="54" customHeight="1" x14ac:dyDescent="1.25">
      <c r="A16" s="31" t="s">
        <v>7853</v>
      </c>
      <c r="B16" s="37" t="s">
        <v>7854</v>
      </c>
      <c r="C16" s="31" t="s">
        <v>7855</v>
      </c>
      <c r="D16" s="31" t="s">
        <v>7856</v>
      </c>
      <c r="E16" s="31" t="s">
        <v>101</v>
      </c>
      <c r="F16" s="31" t="s">
        <v>102</v>
      </c>
      <c r="G16" s="31" t="s">
        <v>124</v>
      </c>
      <c r="H16" s="31" t="s">
        <v>6809</v>
      </c>
      <c r="I16" s="38">
        <v>0.27083333333333331</v>
      </c>
      <c r="J16" s="31" t="s">
        <v>5846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29"/>
      <c r="T16" s="131">
        <v>22000</v>
      </c>
    </row>
    <row r="17" spans="1:20" ht="54" customHeight="1" x14ac:dyDescent="1.05">
      <c r="A17" s="696" t="s">
        <v>9525</v>
      </c>
      <c r="B17" s="696"/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23"/>
      <c r="O17" s="23"/>
      <c r="P17" s="23"/>
      <c r="Q17" s="23"/>
      <c r="R17" s="23"/>
      <c r="S17" s="29"/>
      <c r="T17" s="23"/>
    </row>
    <row r="18" spans="1:20" ht="54" customHeight="1" x14ac:dyDescent="1.05">
      <c r="A18" s="26" t="s">
        <v>9512</v>
      </c>
      <c r="B18" s="27" t="s">
        <v>9513</v>
      </c>
      <c r="C18" s="31" t="s">
        <v>9514</v>
      </c>
      <c r="D18" s="26" t="s">
        <v>9515</v>
      </c>
      <c r="E18" s="26" t="s">
        <v>101</v>
      </c>
      <c r="F18" s="26" t="s">
        <v>123</v>
      </c>
      <c r="G18" s="26" t="s">
        <v>124</v>
      </c>
      <c r="H18" s="26" t="s">
        <v>8888</v>
      </c>
      <c r="I18" s="38">
        <v>0.78819444444444442</v>
      </c>
      <c r="J18" s="26" t="s">
        <v>5846</v>
      </c>
      <c r="K18" s="31" t="s">
        <v>105</v>
      </c>
      <c r="L18" s="26" t="s">
        <v>106</v>
      </c>
      <c r="M18" s="26" t="s">
        <v>107</v>
      </c>
      <c r="N18" s="23"/>
      <c r="O18" s="23"/>
      <c r="P18" s="23"/>
      <c r="Q18" s="23"/>
      <c r="R18" s="23"/>
      <c r="S18" s="175">
        <v>22000</v>
      </c>
      <c r="T18" s="23"/>
    </row>
    <row r="19" spans="1:20" ht="54" customHeight="1" x14ac:dyDescent="1.05">
      <c r="A19" s="26" t="s">
        <v>9516</v>
      </c>
      <c r="B19" s="27" t="s">
        <v>9517</v>
      </c>
      <c r="C19" s="31" t="s">
        <v>9518</v>
      </c>
      <c r="D19" s="26" t="s">
        <v>9519</v>
      </c>
      <c r="E19" s="26" t="s">
        <v>101</v>
      </c>
      <c r="F19" s="26" t="s">
        <v>123</v>
      </c>
      <c r="G19" s="26" t="s">
        <v>124</v>
      </c>
      <c r="H19" s="26" t="s">
        <v>8888</v>
      </c>
      <c r="I19" s="38">
        <v>0.78819444444444442</v>
      </c>
      <c r="J19" s="26" t="s">
        <v>5846</v>
      </c>
      <c r="K19" s="31" t="s">
        <v>105</v>
      </c>
      <c r="L19" s="26" t="s">
        <v>106</v>
      </c>
      <c r="M19" s="26" t="s">
        <v>107</v>
      </c>
      <c r="N19" s="23"/>
      <c r="O19" s="23"/>
      <c r="P19" s="23"/>
      <c r="Q19" s="23"/>
      <c r="R19" s="23"/>
      <c r="S19" s="175">
        <v>22000</v>
      </c>
      <c r="T19" s="23"/>
    </row>
    <row r="20" spans="1:20" ht="54" customHeight="1" x14ac:dyDescent="1.05">
      <c r="A20" s="31" t="s">
        <v>8866</v>
      </c>
      <c r="B20" s="37" t="s">
        <v>8867</v>
      </c>
      <c r="C20" s="31" t="s">
        <v>8868</v>
      </c>
      <c r="D20" s="31" t="s">
        <v>8869</v>
      </c>
      <c r="E20" s="31" t="s">
        <v>101</v>
      </c>
      <c r="F20" s="31" t="s">
        <v>123</v>
      </c>
      <c r="G20" s="31" t="s">
        <v>124</v>
      </c>
      <c r="H20" s="31" t="s">
        <v>7872</v>
      </c>
      <c r="I20" s="38">
        <v>0.125</v>
      </c>
      <c r="J20" s="31" t="s">
        <v>5846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23"/>
      <c r="R20" s="23"/>
      <c r="S20" s="29">
        <v>22000</v>
      </c>
      <c r="T20" s="23"/>
    </row>
    <row r="21" spans="1:20" ht="54" customHeight="1" x14ac:dyDescent="1.05">
      <c r="A21" s="31" t="s">
        <v>8870</v>
      </c>
      <c r="B21" s="37" t="s">
        <v>8871</v>
      </c>
      <c r="C21" s="31" t="s">
        <v>8872</v>
      </c>
      <c r="D21" s="31" t="s">
        <v>8873</v>
      </c>
      <c r="E21" s="31" t="s">
        <v>101</v>
      </c>
      <c r="F21" s="31" t="s">
        <v>123</v>
      </c>
      <c r="G21" s="31" t="s">
        <v>124</v>
      </c>
      <c r="H21" s="31" t="s">
        <v>7872</v>
      </c>
      <c r="I21" s="38">
        <v>0.125</v>
      </c>
      <c r="J21" s="31" t="s">
        <v>5846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23"/>
    </row>
    <row r="22" spans="1:20" ht="54" customHeight="1" x14ac:dyDescent="1.05">
      <c r="A22" s="31" t="s">
        <v>8874</v>
      </c>
      <c r="B22" s="37" t="s">
        <v>8875</v>
      </c>
      <c r="C22" s="31" t="s">
        <v>8876</v>
      </c>
      <c r="D22" s="31" t="s">
        <v>8877</v>
      </c>
      <c r="E22" s="31" t="s">
        <v>101</v>
      </c>
      <c r="F22" s="31" t="s">
        <v>123</v>
      </c>
      <c r="G22" s="31" t="s">
        <v>124</v>
      </c>
      <c r="H22" s="31" t="s">
        <v>7872</v>
      </c>
      <c r="I22" s="38">
        <v>0.125</v>
      </c>
      <c r="J22" s="31" t="s">
        <v>5846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23"/>
      <c r="R22" s="23"/>
      <c r="S22" s="29">
        <v>22000</v>
      </c>
      <c r="T22" s="23"/>
    </row>
    <row r="23" spans="1:20" ht="54" customHeight="1" x14ac:dyDescent="1.05">
      <c r="A23" s="31" t="s">
        <v>8878</v>
      </c>
      <c r="B23" s="37" t="s">
        <v>191</v>
      </c>
      <c r="C23" s="31" t="s">
        <v>8879</v>
      </c>
      <c r="D23" s="31" t="s">
        <v>8880</v>
      </c>
      <c r="E23" s="31" t="s">
        <v>101</v>
      </c>
      <c r="F23" s="31" t="s">
        <v>123</v>
      </c>
      <c r="G23" s="31" t="s">
        <v>124</v>
      </c>
      <c r="H23" s="31" t="s">
        <v>7872</v>
      </c>
      <c r="I23" s="38">
        <v>0.125</v>
      </c>
      <c r="J23" s="31" t="s">
        <v>5846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23"/>
      <c r="R23" s="23"/>
      <c r="S23" s="29">
        <v>22000</v>
      </c>
      <c r="T23" s="23"/>
    </row>
    <row r="24" spans="1:20" ht="54" customHeight="1" x14ac:dyDescent="1.05">
      <c r="A24" s="736" t="s">
        <v>6799</v>
      </c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23"/>
      <c r="O24" s="23"/>
      <c r="P24" s="23"/>
      <c r="Q24" s="23"/>
      <c r="R24" s="23"/>
      <c r="S24" s="29"/>
      <c r="T24" s="23"/>
    </row>
    <row r="25" spans="1:20" ht="54" customHeight="1" x14ac:dyDescent="1.05">
      <c r="A25" s="334" t="s">
        <v>10158</v>
      </c>
      <c r="B25" s="335" t="s">
        <v>10159</v>
      </c>
      <c r="C25" s="334" t="s">
        <v>10160</v>
      </c>
      <c r="D25" s="334" t="s">
        <v>10161</v>
      </c>
      <c r="E25" s="334" t="s">
        <v>101</v>
      </c>
      <c r="F25" s="334" t="s">
        <v>102</v>
      </c>
      <c r="G25" s="334" t="s">
        <v>124</v>
      </c>
      <c r="H25" s="334" t="s">
        <v>9573</v>
      </c>
      <c r="I25" s="336">
        <v>0.125</v>
      </c>
      <c r="J25" s="334" t="s">
        <v>5846</v>
      </c>
      <c r="K25" s="334" t="s">
        <v>105</v>
      </c>
      <c r="L25" s="334" t="s">
        <v>106</v>
      </c>
      <c r="M25" s="334" t="s">
        <v>107</v>
      </c>
      <c r="N25" s="23"/>
      <c r="O25" s="23"/>
      <c r="P25" s="23"/>
      <c r="Q25" s="23"/>
      <c r="R25" s="23"/>
      <c r="S25" s="29">
        <v>22000</v>
      </c>
      <c r="T25" s="23"/>
    </row>
    <row r="26" spans="1:20" ht="54" customHeight="1" x14ac:dyDescent="1.3">
      <c r="A26" s="712" t="s">
        <v>13348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23"/>
      <c r="O26" s="23"/>
      <c r="P26" s="23"/>
      <c r="Q26" s="23"/>
      <c r="R26" s="23"/>
      <c r="S26" s="29"/>
      <c r="T26" s="23"/>
    </row>
    <row r="27" spans="1:20" ht="54" customHeight="1" x14ac:dyDescent="1.05">
      <c r="A27" s="31" t="s">
        <v>13342</v>
      </c>
      <c r="B27" s="37" t="s">
        <v>6257</v>
      </c>
      <c r="C27" s="31" t="s">
        <v>13343</v>
      </c>
      <c r="D27" s="31" t="s">
        <v>13344</v>
      </c>
      <c r="E27" s="31" t="s">
        <v>101</v>
      </c>
      <c r="F27" s="31" t="s">
        <v>102</v>
      </c>
      <c r="G27" s="31" t="s">
        <v>124</v>
      </c>
      <c r="H27" s="31" t="s">
        <v>12839</v>
      </c>
      <c r="I27" s="38">
        <v>0.29166666666666669</v>
      </c>
      <c r="J27" s="31" t="s">
        <v>5846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23"/>
    </row>
    <row r="28" spans="1:20" ht="54" customHeight="1" x14ac:dyDescent="1.05">
      <c r="A28" s="31" t="s">
        <v>13345</v>
      </c>
      <c r="B28" s="37" t="s">
        <v>5003</v>
      </c>
      <c r="C28" s="31" t="s">
        <v>13346</v>
      </c>
      <c r="D28" s="31" t="s">
        <v>13347</v>
      </c>
      <c r="E28" s="31" t="s">
        <v>101</v>
      </c>
      <c r="F28" s="31" t="s">
        <v>102</v>
      </c>
      <c r="G28" s="31" t="s">
        <v>124</v>
      </c>
      <c r="H28" s="31" t="s">
        <v>12839</v>
      </c>
      <c r="I28" s="38">
        <v>0.29166666666666669</v>
      </c>
      <c r="J28" s="31" t="s">
        <v>5846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23"/>
      <c r="R28" s="23"/>
      <c r="S28" s="29">
        <v>22000</v>
      </c>
      <c r="T28" s="23"/>
    </row>
    <row r="29" spans="1:20" ht="54" customHeight="1" x14ac:dyDescent="0.7">
      <c r="A29" s="711" t="s">
        <v>13365</v>
      </c>
      <c r="B29" s="71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23"/>
      <c r="O29" s="23"/>
      <c r="P29" s="23"/>
      <c r="Q29" s="156"/>
      <c r="R29" s="156"/>
      <c r="S29" s="29"/>
      <c r="T29" s="114"/>
    </row>
    <row r="30" spans="1:20" ht="54" customHeight="1" x14ac:dyDescent="0.7">
      <c r="A30" s="711" t="s">
        <v>13366</v>
      </c>
      <c r="B30" s="711"/>
      <c r="C30" s="711"/>
      <c r="D30" s="711"/>
      <c r="E30" s="711"/>
      <c r="F30" s="711"/>
      <c r="G30" s="711"/>
      <c r="H30" s="711"/>
      <c r="I30" s="711"/>
      <c r="J30" s="711"/>
      <c r="K30" s="711"/>
      <c r="L30" s="711"/>
      <c r="M30" s="711"/>
      <c r="N30" s="23"/>
      <c r="O30" s="23"/>
      <c r="P30" s="23"/>
      <c r="Q30" s="156"/>
      <c r="R30" s="156"/>
      <c r="S30" s="29"/>
      <c r="T30" s="114"/>
    </row>
    <row r="31" spans="1:20" ht="54" customHeight="1" x14ac:dyDescent="0.7">
      <c r="A31" s="711" t="s">
        <v>15038</v>
      </c>
      <c r="B31" s="711"/>
      <c r="C31" s="711"/>
      <c r="D31" s="711"/>
      <c r="E31" s="711"/>
      <c r="F31" s="711"/>
      <c r="G31" s="711"/>
      <c r="H31" s="711"/>
      <c r="I31" s="711"/>
      <c r="J31" s="711"/>
      <c r="K31" s="711"/>
      <c r="L31" s="711"/>
      <c r="M31" s="711"/>
      <c r="N31" s="23"/>
      <c r="O31" s="23"/>
      <c r="P31" s="23"/>
      <c r="Q31" s="156"/>
      <c r="R31" s="156"/>
      <c r="S31" s="29"/>
      <c r="T31" s="114"/>
    </row>
    <row r="32" spans="1:20" ht="54" customHeight="1" x14ac:dyDescent="1.05">
      <c r="A32" s="688" t="s">
        <v>16735</v>
      </c>
      <c r="B32" s="689"/>
      <c r="C32" s="689"/>
      <c r="D32" s="689"/>
      <c r="E32" s="689"/>
      <c r="F32" s="689"/>
      <c r="G32" s="689"/>
      <c r="H32" s="689"/>
      <c r="I32" s="689"/>
      <c r="J32" s="689"/>
      <c r="K32" s="689"/>
      <c r="L32" s="689"/>
      <c r="M32" s="690"/>
      <c r="N32" s="31"/>
      <c r="O32" s="31"/>
      <c r="P32" s="31"/>
      <c r="Q32" s="23"/>
      <c r="R32" s="23"/>
      <c r="S32" s="29"/>
      <c r="T32" s="23"/>
    </row>
    <row r="33" spans="1:20" ht="54" customHeight="1" x14ac:dyDescent="1.05">
      <c r="A33" s="31" t="s">
        <v>16730</v>
      </c>
      <c r="B33" s="31" t="s">
        <v>16731</v>
      </c>
      <c r="C33" s="31" t="s">
        <v>16183</v>
      </c>
      <c r="D33" s="31" t="s">
        <v>16732</v>
      </c>
      <c r="E33" s="31" t="s">
        <v>101</v>
      </c>
      <c r="F33" s="31" t="s">
        <v>123</v>
      </c>
      <c r="G33" s="31" t="s">
        <v>16223</v>
      </c>
      <c r="H33" s="31" t="s">
        <v>16224</v>
      </c>
      <c r="I33" s="31"/>
      <c r="J33" s="31" t="s">
        <v>5846</v>
      </c>
      <c r="K33" s="31"/>
      <c r="L33" s="31" t="s">
        <v>106</v>
      </c>
      <c r="M33" s="31" t="s">
        <v>107</v>
      </c>
      <c r="N33" s="31" t="s">
        <v>105</v>
      </c>
      <c r="O33" s="31"/>
      <c r="P33" s="31"/>
      <c r="Q33" s="23"/>
      <c r="R33" s="23"/>
      <c r="S33" s="29">
        <v>22400</v>
      </c>
      <c r="T33" s="23"/>
    </row>
    <row r="34" spans="1:20" ht="54" customHeight="1" x14ac:dyDescent="1.05">
      <c r="A34" s="31" t="s">
        <v>16733</v>
      </c>
      <c r="B34" s="31" t="s">
        <v>7698</v>
      </c>
      <c r="C34" s="31" t="s">
        <v>16183</v>
      </c>
      <c r="D34" s="31" t="s">
        <v>16734</v>
      </c>
      <c r="E34" s="31" t="s">
        <v>101</v>
      </c>
      <c r="F34" s="31" t="s">
        <v>123</v>
      </c>
      <c r="G34" s="31" t="s">
        <v>16223</v>
      </c>
      <c r="H34" s="31" t="s">
        <v>16224</v>
      </c>
      <c r="I34" s="31"/>
      <c r="J34" s="31" t="s">
        <v>5846</v>
      </c>
      <c r="K34" s="31"/>
      <c r="L34" s="31" t="s">
        <v>106</v>
      </c>
      <c r="M34" s="31" t="s">
        <v>107</v>
      </c>
      <c r="N34" s="31" t="s">
        <v>105</v>
      </c>
      <c r="O34" s="31"/>
      <c r="P34" s="31"/>
      <c r="Q34" s="23"/>
      <c r="R34" s="23"/>
      <c r="S34" s="29">
        <v>22400</v>
      </c>
      <c r="T34" s="23"/>
    </row>
    <row r="35" spans="1:20" ht="54" customHeight="1" x14ac:dyDescent="0.7">
      <c r="A35" s="698" t="s">
        <v>17972</v>
      </c>
      <c r="B35" s="743"/>
      <c r="C35" s="743"/>
      <c r="D35" s="743"/>
      <c r="E35" s="743"/>
      <c r="F35" s="743"/>
      <c r="G35" s="743"/>
      <c r="H35" s="743"/>
      <c r="I35" s="743"/>
      <c r="J35" s="743"/>
      <c r="K35" s="743"/>
      <c r="L35" s="743"/>
      <c r="M35" s="744"/>
      <c r="N35" s="23"/>
      <c r="O35" s="23"/>
      <c r="P35" s="23"/>
      <c r="Q35" s="156"/>
      <c r="R35" s="156"/>
      <c r="S35" s="29"/>
      <c r="T35" s="114">
        <v>22000</v>
      </c>
    </row>
    <row r="36" spans="1:20" ht="54" customHeight="1" x14ac:dyDescent="0.7">
      <c r="A36" s="698" t="s">
        <v>27238</v>
      </c>
      <c r="B36" s="743"/>
      <c r="C36" s="743"/>
      <c r="D36" s="743"/>
      <c r="E36" s="743"/>
      <c r="F36" s="743"/>
      <c r="G36" s="743"/>
      <c r="H36" s="743"/>
      <c r="I36" s="743"/>
      <c r="J36" s="743"/>
      <c r="K36" s="743"/>
      <c r="L36" s="743"/>
      <c r="M36" s="744"/>
      <c r="N36" s="23"/>
      <c r="O36" s="23"/>
      <c r="P36" s="23"/>
      <c r="Q36" s="156"/>
      <c r="R36" s="156"/>
      <c r="S36" s="29">
        <v>51200</v>
      </c>
      <c r="T36" s="114"/>
    </row>
    <row r="37" spans="1:20" ht="54" customHeight="1" x14ac:dyDescent="0.7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56"/>
      <c r="R37" s="156"/>
      <c r="S37" s="29"/>
      <c r="T37" s="114"/>
    </row>
    <row r="38" spans="1:20" ht="54" customHeight="1" x14ac:dyDescent="0.7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156"/>
      <c r="R38" s="156"/>
      <c r="S38" s="29"/>
      <c r="T38" s="114"/>
    </row>
    <row r="39" spans="1:20" ht="54" customHeight="1" x14ac:dyDescent="0.7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56"/>
      <c r="R39" s="156"/>
      <c r="S39" s="29"/>
      <c r="T39" s="114"/>
    </row>
    <row r="40" spans="1:20" ht="54" customHeight="1" x14ac:dyDescent="0.7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56"/>
      <c r="R40" s="156"/>
      <c r="S40" s="29"/>
      <c r="T40" s="114"/>
    </row>
    <row r="41" spans="1:20" ht="54" customHeight="1" x14ac:dyDescent="0.7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56"/>
      <c r="R41" s="156"/>
      <c r="S41" s="29"/>
      <c r="T41" s="114"/>
    </row>
    <row r="42" spans="1:20" ht="54" customHeight="1" x14ac:dyDescent="0.7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56"/>
      <c r="R42" s="156"/>
      <c r="S42" s="29"/>
      <c r="T42" s="114"/>
    </row>
    <row r="43" spans="1:20" ht="50.1" customHeight="1" x14ac:dyDescent="0.7">
      <c r="A43" s="23"/>
      <c r="B43" s="24"/>
      <c r="C43" s="23"/>
      <c r="D43" s="23"/>
      <c r="E43" s="23"/>
      <c r="F43" s="23"/>
      <c r="G43" s="23"/>
      <c r="H43" s="23"/>
      <c r="I43" s="7" t="s">
        <v>14</v>
      </c>
      <c r="J43" s="7">
        <f>SUM(Q:Q)-SUM(R:R)</f>
        <v>0</v>
      </c>
      <c r="K43" s="23"/>
      <c r="L43" s="23"/>
      <c r="M43" s="23"/>
      <c r="N43" s="23"/>
      <c r="O43" s="23"/>
      <c r="P43" s="23"/>
      <c r="Q43" s="156"/>
      <c r="R43" s="156"/>
      <c r="S43" s="29"/>
      <c r="T43" s="114"/>
    </row>
    <row r="44" spans="1:20" ht="50.1" customHeight="1" x14ac:dyDescent="0.7">
      <c r="A44" s="23"/>
      <c r="B44" s="24"/>
      <c r="C44" s="23"/>
      <c r="D44" s="23"/>
      <c r="E44" s="23"/>
      <c r="F44" s="23"/>
      <c r="G44" s="23"/>
      <c r="H44" s="23"/>
      <c r="I44" s="7" t="s">
        <v>15</v>
      </c>
      <c r="J44" s="7">
        <f>SUM(S:S)-SUM(T:T)</f>
        <v>0</v>
      </c>
      <c r="K44" s="23"/>
      <c r="L44" s="23"/>
      <c r="M44" s="23"/>
      <c r="N44" s="23"/>
      <c r="O44" s="23"/>
      <c r="P44" s="23"/>
      <c r="Q44" s="156"/>
      <c r="R44" s="156"/>
      <c r="S44" s="29"/>
      <c r="T44" s="114"/>
    </row>
    <row r="45" spans="1:20" ht="50.1" customHeight="1" x14ac:dyDescent="0.7">
      <c r="I45" s="730" t="s">
        <v>91</v>
      </c>
      <c r="J45" s="730"/>
    </row>
    <row r="46" spans="1:20" ht="50.1" customHeight="1" x14ac:dyDescent="0.7">
      <c r="I46" s="731"/>
      <c r="J46" s="731"/>
    </row>
  </sheetData>
  <autoFilter ref="A1:AX917" xr:uid="{00000000-0001-0000-0000-000000000000}"/>
  <mergeCells count="22">
    <mergeCell ref="A3:P3"/>
    <mergeCell ref="A4:P4"/>
    <mergeCell ref="A5:P5"/>
    <mergeCell ref="A7:M7"/>
    <mergeCell ref="A8:M8"/>
    <mergeCell ref="A6:P6"/>
    <mergeCell ref="I45:J46"/>
    <mergeCell ref="A10:M10"/>
    <mergeCell ref="A11:M11"/>
    <mergeCell ref="A12:M12"/>
    <mergeCell ref="A13:M13"/>
    <mergeCell ref="A14:M14"/>
    <mergeCell ref="A15:M15"/>
    <mergeCell ref="A17:M17"/>
    <mergeCell ref="A24:M24"/>
    <mergeCell ref="A31:M31"/>
    <mergeCell ref="A32:M32"/>
    <mergeCell ref="A35:M35"/>
    <mergeCell ref="A26:M26"/>
    <mergeCell ref="A30:M30"/>
    <mergeCell ref="A29:M29"/>
    <mergeCell ref="A36:M36"/>
  </mergeCells>
  <conditionalFormatting sqref="C2">
    <cfRule type="duplicateValues" dxfId="483" priority="12"/>
  </conditionalFormatting>
  <conditionalFormatting sqref="D37:D1048576 W32:W34 D1:D23 W24:W28">
    <cfRule type="duplicateValues" dxfId="482" priority="2"/>
  </conditionalFormatting>
  <conditionalFormatting sqref="D37:D1048576 W32:W34 D1:D25 W26:W28">
    <cfRule type="duplicateValues" dxfId="481" priority="1"/>
  </conditionalFormatting>
  <conditionalFormatting sqref="E2">
    <cfRule type="duplicateValues" dxfId="480" priority="13"/>
  </conditionalFormatting>
  <conditionalFormatting sqref="J2 C2">
    <cfRule type="duplicateValues" dxfId="479" priority="4"/>
    <cfRule type="duplicateValues" dxfId="478" priority="5"/>
    <cfRule type="duplicateValues" dxfId="477" priority="6"/>
    <cfRule type="duplicateValues" dxfId="476" priority="7"/>
    <cfRule type="duplicateValues" dxfId="475" priority="8"/>
    <cfRule type="duplicateValues" dxfId="474" priority="9"/>
    <cfRule type="duplicateValues" dxfId="473" priority="10"/>
    <cfRule type="duplicateValues" dxfId="472" priority="11"/>
  </conditionalFormatting>
  <conditionalFormatting sqref="J2">
    <cfRule type="duplicateValues" dxfId="471" priority="3"/>
  </conditionalFormatting>
  <hyperlinks>
    <hyperlink ref="I45:J46" location="الرئيسيه!A1" display="الرئيسيه" xr:uid="{EF57A8F7-81AE-3D4E-AB1D-ECB8DE3980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C73E-14D0-0F40-A230-1BD50AD7F9C5}">
  <sheetPr codeName="Sheet27"/>
  <dimension ref="A1:T14"/>
  <sheetViews>
    <sheetView rightToLeft="1" topLeftCell="B1" zoomScale="50" zoomScaleNormal="50" workbookViewId="0">
      <pane ySplit="1" topLeftCell="A5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19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5">
        <v>5000</v>
      </c>
    </row>
    <row r="3" spans="1:20" ht="50.1" customHeight="1" x14ac:dyDescent="1.3">
      <c r="A3" s="19"/>
      <c r="B3" s="878" t="s">
        <v>29183</v>
      </c>
      <c r="C3" s="879"/>
      <c r="D3" s="879"/>
      <c r="E3" s="879"/>
      <c r="F3" s="879"/>
      <c r="G3" s="879"/>
      <c r="H3" s="879"/>
      <c r="I3" s="879"/>
      <c r="J3" s="880"/>
      <c r="K3" s="19"/>
      <c r="L3" s="19"/>
      <c r="M3" s="19"/>
      <c r="N3" s="19"/>
      <c r="O3" s="23"/>
      <c r="P3" s="23"/>
      <c r="Q3" s="23"/>
      <c r="R3" s="23"/>
      <c r="S3" s="131">
        <v>5000</v>
      </c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31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31"/>
      <c r="T14" s="23"/>
    </row>
  </sheetData>
  <autoFilter ref="A1:AX885" xr:uid="{00000000-0001-0000-0000-000000000000}"/>
  <mergeCells count="2">
    <mergeCell ref="I13:J14"/>
    <mergeCell ref="B3:J3"/>
  </mergeCells>
  <conditionalFormatting sqref="C2">
    <cfRule type="duplicateValues" dxfId="470" priority="10"/>
  </conditionalFormatting>
  <conditionalFormatting sqref="E2">
    <cfRule type="duplicateValues" dxfId="469" priority="11"/>
  </conditionalFormatting>
  <conditionalFormatting sqref="J2 C2">
    <cfRule type="duplicateValues" dxfId="468" priority="2"/>
    <cfRule type="duplicateValues" dxfId="467" priority="3"/>
    <cfRule type="duplicateValues" dxfId="466" priority="4"/>
    <cfRule type="duplicateValues" dxfId="465" priority="5"/>
    <cfRule type="duplicateValues" dxfId="464" priority="6"/>
    <cfRule type="duplicateValues" dxfId="463" priority="7"/>
    <cfRule type="duplicateValues" dxfId="462" priority="8"/>
    <cfRule type="duplicateValues" dxfId="461" priority="9"/>
  </conditionalFormatting>
  <conditionalFormatting sqref="J2">
    <cfRule type="duplicateValues" dxfId="460" priority="1"/>
  </conditionalFormatting>
  <hyperlinks>
    <hyperlink ref="I13:J14" location="الرئيسيه!A1" display="الرئيسيه" xr:uid="{06D68276-28CE-0D46-9594-4ADA8DCE6A25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7A3-7FBB-644E-80B2-DF1DE1830EA7}">
  <sheetPr codeName="Sheet26">
    <pageSetUpPr fitToPage="1"/>
  </sheetPr>
  <dimension ref="A1:T34"/>
  <sheetViews>
    <sheetView rightToLeft="1" zoomScale="40" zoomScaleNormal="40" workbookViewId="0">
      <pane ySplit="1" topLeftCell="A23" activePane="bottomLeft" state="frozen"/>
      <selection activeCell="G24" sqref="G24"/>
      <selection pane="bottomLeft" activeCell="F36" sqref="F3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1.42578125" style="158" customWidth="1"/>
    <col min="18" max="18" width="49.42578125" style="158" customWidth="1"/>
    <col min="19" max="19" width="51.42578125" customWidth="1"/>
    <col min="20" max="20" width="52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>
        <v>9025</v>
      </c>
    </row>
    <row r="3" spans="1:20" ht="50.1" customHeight="1" x14ac:dyDescent="1.3">
      <c r="A3" s="751" t="s">
        <v>4000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19"/>
      <c r="O3" s="23"/>
      <c r="P3" s="23"/>
      <c r="Q3" s="156"/>
      <c r="R3" s="156"/>
      <c r="S3" s="23"/>
      <c r="T3" s="29">
        <v>12000</v>
      </c>
    </row>
    <row r="4" spans="1:20" ht="50.1" customHeight="1" x14ac:dyDescent="1.3">
      <c r="A4" s="751" t="s">
        <v>6785</v>
      </c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19"/>
      <c r="O4" s="23"/>
      <c r="P4" s="23"/>
      <c r="Q4" s="156"/>
      <c r="R4" s="156"/>
      <c r="S4" s="23"/>
      <c r="T4" s="29">
        <v>22000</v>
      </c>
    </row>
    <row r="5" spans="1:20" ht="54" customHeight="1" x14ac:dyDescent="1.05">
      <c r="A5" s="701" t="s">
        <v>6799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3"/>
      <c r="N5" s="23"/>
      <c r="O5" s="23"/>
      <c r="P5" s="23"/>
      <c r="Q5" s="156"/>
      <c r="R5" s="156"/>
      <c r="S5" s="29"/>
      <c r="T5" s="23"/>
    </row>
    <row r="6" spans="1:20" ht="54" customHeight="1" x14ac:dyDescent="1.05">
      <c r="A6" s="334" t="s">
        <v>9670</v>
      </c>
      <c r="B6" s="335" t="s">
        <v>9671</v>
      </c>
      <c r="C6" s="334" t="s">
        <v>9672</v>
      </c>
      <c r="D6" s="334" t="s">
        <v>9673</v>
      </c>
      <c r="E6" s="334" t="s">
        <v>101</v>
      </c>
      <c r="F6" s="334" t="s">
        <v>102</v>
      </c>
      <c r="G6" s="334" t="s">
        <v>567</v>
      </c>
      <c r="H6" s="334" t="s">
        <v>9573</v>
      </c>
      <c r="I6" s="336">
        <v>0.41666666666666669</v>
      </c>
      <c r="J6" s="334" t="s">
        <v>52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156"/>
      <c r="R6" s="156"/>
      <c r="S6" s="29">
        <v>22000</v>
      </c>
      <c r="T6" s="23"/>
    </row>
    <row r="7" spans="1:20" ht="54" customHeight="1" x14ac:dyDescent="1.3">
      <c r="A7" s="679" t="s">
        <v>11343</v>
      </c>
      <c r="B7" s="680"/>
      <c r="C7" s="680"/>
      <c r="D7" s="680"/>
      <c r="E7" s="680"/>
      <c r="F7" s="680"/>
      <c r="G7" s="680"/>
      <c r="H7" s="680"/>
      <c r="I7" s="680"/>
      <c r="J7" s="680"/>
      <c r="K7" s="680"/>
      <c r="L7" s="680"/>
      <c r="M7" s="681"/>
      <c r="N7" s="23"/>
      <c r="O7" s="23"/>
      <c r="P7" s="23"/>
      <c r="Q7" s="156"/>
      <c r="R7" s="156"/>
      <c r="S7" s="29"/>
      <c r="T7" s="23"/>
    </row>
    <row r="8" spans="1:20" ht="54" customHeight="1" x14ac:dyDescent="1.05">
      <c r="A8" s="31" t="s">
        <v>10779</v>
      </c>
      <c r="B8" s="37" t="s">
        <v>10780</v>
      </c>
      <c r="C8" s="31" t="s">
        <v>10781</v>
      </c>
      <c r="D8" s="31" t="s">
        <v>10782</v>
      </c>
      <c r="E8" s="31" t="s">
        <v>101</v>
      </c>
      <c r="F8" s="31" t="s">
        <v>102</v>
      </c>
      <c r="G8" s="31" t="s">
        <v>124</v>
      </c>
      <c r="H8" s="31" t="s">
        <v>10749</v>
      </c>
      <c r="I8" s="38">
        <v>0.27083333333333331</v>
      </c>
      <c r="J8" s="31" t="s">
        <v>10783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156"/>
      <c r="R8" s="156"/>
      <c r="S8" s="29">
        <v>22000</v>
      </c>
      <c r="T8" s="23"/>
    </row>
    <row r="9" spans="1:20" ht="54" customHeight="1" x14ac:dyDescent="0.7">
      <c r="A9" s="711" t="s">
        <v>13364</v>
      </c>
      <c r="B9" s="711"/>
      <c r="C9" s="711"/>
      <c r="D9" s="711"/>
      <c r="E9" s="711"/>
      <c r="F9" s="711"/>
      <c r="G9" s="711"/>
      <c r="H9" s="711"/>
      <c r="I9" s="711"/>
      <c r="J9" s="711"/>
      <c r="K9" s="711"/>
      <c r="L9" s="711"/>
      <c r="M9" s="711"/>
      <c r="N9" s="23"/>
      <c r="O9" s="23"/>
      <c r="P9" s="23"/>
      <c r="Q9" s="156"/>
      <c r="R9" s="156"/>
      <c r="S9" s="23"/>
      <c r="T9" s="29">
        <v>19000</v>
      </c>
    </row>
    <row r="10" spans="1:20" ht="54" customHeight="1" x14ac:dyDescent="1.3">
      <c r="A10" s="712" t="s">
        <v>15034</v>
      </c>
      <c r="B10" s="712"/>
      <c r="C10" s="712"/>
      <c r="D10" s="712"/>
      <c r="E10" s="712"/>
      <c r="F10" s="712"/>
      <c r="G10" s="712"/>
      <c r="H10" s="712"/>
      <c r="I10" s="712"/>
      <c r="J10" s="712"/>
      <c r="K10" s="712"/>
      <c r="L10" s="712"/>
      <c r="M10" s="712"/>
      <c r="N10" s="23"/>
      <c r="O10" s="23"/>
      <c r="P10" s="23"/>
      <c r="Q10" s="156"/>
      <c r="R10" s="156"/>
      <c r="S10" s="29"/>
      <c r="T10" s="23"/>
    </row>
    <row r="11" spans="1:20" ht="54" customHeight="1" x14ac:dyDescent="1.05">
      <c r="A11" s="26" t="s">
        <v>14586</v>
      </c>
      <c r="B11" s="27" t="s">
        <v>14587</v>
      </c>
      <c r="C11" s="31" t="s">
        <v>14588</v>
      </c>
      <c r="D11" s="26" t="s">
        <v>14589</v>
      </c>
      <c r="E11" s="26" t="s">
        <v>101</v>
      </c>
      <c r="F11" s="26" t="s">
        <v>102</v>
      </c>
      <c r="G11" s="26" t="s">
        <v>572</v>
      </c>
      <c r="H11" s="26" t="s">
        <v>14534</v>
      </c>
      <c r="I11" s="28">
        <v>0.375</v>
      </c>
      <c r="J11" s="26" t="s">
        <v>52</v>
      </c>
      <c r="K11" s="31" t="s">
        <v>105</v>
      </c>
      <c r="L11" s="26" t="s">
        <v>106</v>
      </c>
      <c r="M11" s="26" t="s">
        <v>107</v>
      </c>
      <c r="N11" s="23"/>
      <c r="O11" s="23"/>
      <c r="P11" s="23"/>
      <c r="Q11" s="156"/>
      <c r="R11" s="156"/>
      <c r="S11" s="175">
        <v>22000</v>
      </c>
      <c r="T11" s="23"/>
    </row>
    <row r="12" spans="1:20" ht="54" customHeight="1" x14ac:dyDescent="0.7">
      <c r="A12" s="698" t="s">
        <v>15046</v>
      </c>
      <c r="B12" s="743"/>
      <c r="C12" s="743"/>
      <c r="D12" s="743"/>
      <c r="E12" s="743"/>
      <c r="F12" s="743"/>
      <c r="G12" s="743"/>
      <c r="H12" s="743"/>
      <c r="I12" s="743"/>
      <c r="J12" s="743"/>
      <c r="K12" s="743"/>
      <c r="L12" s="743"/>
      <c r="M12" s="744"/>
      <c r="N12" s="23"/>
      <c r="O12" s="23"/>
      <c r="P12" s="23"/>
      <c r="Q12" s="156"/>
      <c r="R12" s="156"/>
      <c r="S12" s="23"/>
      <c r="T12" s="29">
        <v>154000</v>
      </c>
    </row>
    <row r="13" spans="1:20" ht="54" customHeight="1" x14ac:dyDescent="1.05">
      <c r="A13" s="688" t="s">
        <v>16177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23"/>
      <c r="O13" s="23"/>
      <c r="P13" s="23"/>
      <c r="Q13" s="156"/>
      <c r="R13" s="156"/>
      <c r="S13" s="29"/>
      <c r="T13" s="23"/>
    </row>
    <row r="14" spans="1:20" ht="54" customHeight="1" x14ac:dyDescent="1.05">
      <c r="A14" s="26" t="s">
        <v>15657</v>
      </c>
      <c r="B14" s="27" t="s">
        <v>15658</v>
      </c>
      <c r="C14" s="31" t="s">
        <v>15659</v>
      </c>
      <c r="D14" s="26" t="s">
        <v>15660</v>
      </c>
      <c r="E14" s="26" t="s">
        <v>101</v>
      </c>
      <c r="F14" s="26" t="s">
        <v>123</v>
      </c>
      <c r="G14" s="26" t="s">
        <v>124</v>
      </c>
      <c r="H14" s="26" t="s">
        <v>15633</v>
      </c>
      <c r="I14" s="28">
        <v>0.32291666666666669</v>
      </c>
      <c r="J14" s="26" t="s">
        <v>52</v>
      </c>
      <c r="K14" s="31" t="s">
        <v>105</v>
      </c>
      <c r="L14" s="26" t="s">
        <v>106</v>
      </c>
      <c r="M14" s="26" t="s">
        <v>107</v>
      </c>
      <c r="N14" s="23"/>
      <c r="O14" s="23"/>
      <c r="P14" s="23"/>
      <c r="Q14" s="156"/>
      <c r="R14" s="156"/>
      <c r="S14" s="175">
        <v>22000</v>
      </c>
      <c r="T14" s="23"/>
    </row>
    <row r="15" spans="1:20" ht="54" customHeight="1" x14ac:dyDescent="1.05">
      <c r="A15" s="26" t="s">
        <v>15661</v>
      </c>
      <c r="B15" s="27" t="s">
        <v>15662</v>
      </c>
      <c r="C15" s="31" t="s">
        <v>15663</v>
      </c>
      <c r="D15" s="26" t="s">
        <v>15664</v>
      </c>
      <c r="E15" s="26" t="s">
        <v>101</v>
      </c>
      <c r="F15" s="26" t="s">
        <v>123</v>
      </c>
      <c r="G15" s="26" t="s">
        <v>124</v>
      </c>
      <c r="H15" s="26" t="s">
        <v>15633</v>
      </c>
      <c r="I15" s="28">
        <v>0.32291666666666669</v>
      </c>
      <c r="J15" s="26" t="s">
        <v>52</v>
      </c>
      <c r="K15" s="31" t="s">
        <v>105</v>
      </c>
      <c r="L15" s="26" t="s">
        <v>106</v>
      </c>
      <c r="M15" s="26" t="s">
        <v>107</v>
      </c>
      <c r="N15" s="23"/>
      <c r="O15" s="23"/>
      <c r="P15" s="23"/>
      <c r="Q15" s="156"/>
      <c r="R15" s="156"/>
      <c r="S15" s="175">
        <v>22000</v>
      </c>
      <c r="T15" s="23"/>
    </row>
    <row r="16" spans="1:20" ht="54" customHeight="1" x14ac:dyDescent="1.05">
      <c r="A16" s="26" t="s">
        <v>15665</v>
      </c>
      <c r="B16" s="27" t="s">
        <v>15666</v>
      </c>
      <c r="C16" s="31" t="s">
        <v>15667</v>
      </c>
      <c r="D16" s="26" t="s">
        <v>15668</v>
      </c>
      <c r="E16" s="26" t="s">
        <v>101</v>
      </c>
      <c r="F16" s="26" t="s">
        <v>123</v>
      </c>
      <c r="G16" s="26" t="s">
        <v>124</v>
      </c>
      <c r="H16" s="26" t="s">
        <v>15633</v>
      </c>
      <c r="I16" s="28">
        <v>0.32291666666666669</v>
      </c>
      <c r="J16" s="26" t="s">
        <v>52</v>
      </c>
      <c r="K16" s="31" t="s">
        <v>105</v>
      </c>
      <c r="L16" s="26" t="s">
        <v>106</v>
      </c>
      <c r="M16" s="26" t="s">
        <v>107</v>
      </c>
      <c r="N16" s="23"/>
      <c r="O16" s="23"/>
      <c r="P16" s="23"/>
      <c r="Q16" s="156"/>
      <c r="R16" s="156"/>
      <c r="S16" s="175">
        <v>22000</v>
      </c>
      <c r="T16" s="23"/>
    </row>
    <row r="17" spans="1:20" ht="54" customHeight="1" x14ac:dyDescent="1.05">
      <c r="A17" s="26" t="s">
        <v>15669</v>
      </c>
      <c r="B17" s="27" t="s">
        <v>15670</v>
      </c>
      <c r="C17" s="31" t="s">
        <v>15671</v>
      </c>
      <c r="D17" s="26" t="s">
        <v>15672</v>
      </c>
      <c r="E17" s="26" t="s">
        <v>101</v>
      </c>
      <c r="F17" s="26" t="s">
        <v>123</v>
      </c>
      <c r="G17" s="26" t="s">
        <v>124</v>
      </c>
      <c r="H17" s="26" t="s">
        <v>15633</v>
      </c>
      <c r="I17" s="28">
        <v>0.32291666666666669</v>
      </c>
      <c r="J17" s="26" t="s">
        <v>52</v>
      </c>
      <c r="K17" s="31" t="s">
        <v>105</v>
      </c>
      <c r="L17" s="26" t="s">
        <v>106</v>
      </c>
      <c r="M17" s="26" t="s">
        <v>107</v>
      </c>
      <c r="N17" s="23"/>
      <c r="O17" s="23"/>
      <c r="P17" s="23"/>
      <c r="Q17" s="156"/>
      <c r="R17" s="156"/>
      <c r="S17" s="175">
        <v>22000</v>
      </c>
      <c r="T17" s="23"/>
    </row>
    <row r="18" spans="1:20" ht="54" customHeight="1" x14ac:dyDescent="1.05">
      <c r="A18" s="26" t="s">
        <v>15673</v>
      </c>
      <c r="B18" s="27" t="s">
        <v>13192</v>
      </c>
      <c r="C18" s="31" t="s">
        <v>15674</v>
      </c>
      <c r="D18" s="26" t="s">
        <v>15675</v>
      </c>
      <c r="E18" s="26" t="s">
        <v>101</v>
      </c>
      <c r="F18" s="26" t="s">
        <v>123</v>
      </c>
      <c r="G18" s="26" t="s">
        <v>124</v>
      </c>
      <c r="H18" s="26" t="s">
        <v>15633</v>
      </c>
      <c r="I18" s="28">
        <v>0.32291666666666669</v>
      </c>
      <c r="J18" s="26" t="s">
        <v>52</v>
      </c>
      <c r="K18" s="31" t="s">
        <v>105</v>
      </c>
      <c r="L18" s="26" t="s">
        <v>106</v>
      </c>
      <c r="M18" s="26" t="s">
        <v>107</v>
      </c>
      <c r="N18" s="23"/>
      <c r="O18" s="23"/>
      <c r="P18" s="23"/>
      <c r="Q18" s="156"/>
      <c r="R18" s="156"/>
      <c r="S18" s="175">
        <v>22000</v>
      </c>
      <c r="T18" s="23"/>
    </row>
    <row r="19" spans="1:20" ht="54" customHeight="1" x14ac:dyDescent="1.05">
      <c r="A19" s="26" t="s">
        <v>15676</v>
      </c>
      <c r="B19" s="27" t="s">
        <v>15677</v>
      </c>
      <c r="C19" s="31" t="s">
        <v>15678</v>
      </c>
      <c r="D19" s="26" t="s">
        <v>15679</v>
      </c>
      <c r="E19" s="26" t="s">
        <v>101</v>
      </c>
      <c r="F19" s="26" t="s">
        <v>123</v>
      </c>
      <c r="G19" s="26" t="s">
        <v>124</v>
      </c>
      <c r="H19" s="26" t="s">
        <v>15633</v>
      </c>
      <c r="I19" s="28">
        <v>0.32291666666666669</v>
      </c>
      <c r="J19" s="26" t="s">
        <v>52</v>
      </c>
      <c r="K19" s="31" t="s">
        <v>105</v>
      </c>
      <c r="L19" s="26" t="s">
        <v>106</v>
      </c>
      <c r="M19" s="26" t="s">
        <v>107</v>
      </c>
      <c r="N19" s="23"/>
      <c r="O19" s="23"/>
      <c r="P19" s="23"/>
      <c r="Q19" s="156"/>
      <c r="R19" s="156"/>
      <c r="S19" s="175">
        <v>22000</v>
      </c>
      <c r="T19" s="23"/>
    </row>
    <row r="20" spans="1:20" ht="54" customHeight="1" x14ac:dyDescent="1.05">
      <c r="A20" s="26" t="s">
        <v>15680</v>
      </c>
      <c r="B20" s="27" t="s">
        <v>15681</v>
      </c>
      <c r="C20" s="31" t="s">
        <v>15682</v>
      </c>
      <c r="D20" s="26" t="s">
        <v>15683</v>
      </c>
      <c r="E20" s="26" t="s">
        <v>101</v>
      </c>
      <c r="F20" s="26" t="s">
        <v>123</v>
      </c>
      <c r="G20" s="26" t="s">
        <v>124</v>
      </c>
      <c r="H20" s="26" t="s">
        <v>15633</v>
      </c>
      <c r="I20" s="28">
        <v>0.32291666666666669</v>
      </c>
      <c r="J20" s="26" t="s">
        <v>52</v>
      </c>
      <c r="K20" s="31" t="s">
        <v>105</v>
      </c>
      <c r="L20" s="26" t="s">
        <v>106</v>
      </c>
      <c r="M20" s="26" t="s">
        <v>107</v>
      </c>
      <c r="N20" s="23"/>
      <c r="O20" s="23"/>
      <c r="P20" s="23"/>
      <c r="Q20" s="156"/>
      <c r="R20" s="156"/>
      <c r="S20" s="175">
        <v>22000</v>
      </c>
      <c r="T20" s="23"/>
    </row>
    <row r="21" spans="1:20" ht="54" customHeight="1" x14ac:dyDescent="1.05">
      <c r="A21" s="26" t="s">
        <v>15684</v>
      </c>
      <c r="B21" s="27" t="s">
        <v>15685</v>
      </c>
      <c r="C21" s="31" t="s">
        <v>15686</v>
      </c>
      <c r="D21" s="26" t="s">
        <v>15687</v>
      </c>
      <c r="E21" s="26" t="s">
        <v>101</v>
      </c>
      <c r="F21" s="26" t="s">
        <v>123</v>
      </c>
      <c r="G21" s="26" t="s">
        <v>124</v>
      </c>
      <c r="H21" s="26" t="s">
        <v>15633</v>
      </c>
      <c r="I21" s="28">
        <v>0.32291666666666669</v>
      </c>
      <c r="J21" s="26" t="s">
        <v>52</v>
      </c>
      <c r="K21" s="31" t="s">
        <v>105</v>
      </c>
      <c r="L21" s="26" t="s">
        <v>106</v>
      </c>
      <c r="M21" s="26" t="s">
        <v>107</v>
      </c>
      <c r="N21" s="23"/>
      <c r="O21" s="23"/>
      <c r="P21" s="23"/>
      <c r="Q21" s="156"/>
      <c r="R21" s="156"/>
      <c r="S21" s="175">
        <v>22000</v>
      </c>
      <c r="T21" s="23"/>
    </row>
    <row r="22" spans="1:20" ht="54" customHeight="1" x14ac:dyDescent="1.05">
      <c r="A22" s="26" t="s">
        <v>15688</v>
      </c>
      <c r="B22" s="27" t="s">
        <v>15689</v>
      </c>
      <c r="C22" s="31" t="s">
        <v>15690</v>
      </c>
      <c r="D22" s="26" t="s">
        <v>15691</v>
      </c>
      <c r="E22" s="26" t="s">
        <v>101</v>
      </c>
      <c r="F22" s="26" t="s">
        <v>123</v>
      </c>
      <c r="G22" s="26" t="s">
        <v>124</v>
      </c>
      <c r="H22" s="26" t="s">
        <v>15633</v>
      </c>
      <c r="I22" s="28">
        <v>0.32291666666666669</v>
      </c>
      <c r="J22" s="26" t="s">
        <v>52</v>
      </c>
      <c r="K22" s="31" t="s">
        <v>105</v>
      </c>
      <c r="L22" s="26" t="s">
        <v>106</v>
      </c>
      <c r="M22" s="26" t="s">
        <v>107</v>
      </c>
      <c r="N22" s="23"/>
      <c r="O22" s="23"/>
      <c r="P22" s="23"/>
      <c r="Q22" s="156"/>
      <c r="R22" s="156"/>
      <c r="S22" s="175">
        <v>22000</v>
      </c>
      <c r="T22" s="23"/>
    </row>
    <row r="23" spans="1:20" ht="54" customHeight="1" x14ac:dyDescent="1.05">
      <c r="A23" s="26" t="s">
        <v>15692</v>
      </c>
      <c r="B23" s="27" t="s">
        <v>15360</v>
      </c>
      <c r="C23" s="31" t="s">
        <v>15693</v>
      </c>
      <c r="D23" s="26" t="s">
        <v>15694</v>
      </c>
      <c r="E23" s="26" t="s">
        <v>101</v>
      </c>
      <c r="F23" s="26" t="s">
        <v>123</v>
      </c>
      <c r="G23" s="26" t="s">
        <v>124</v>
      </c>
      <c r="H23" s="26" t="s">
        <v>15633</v>
      </c>
      <c r="I23" s="28">
        <v>0.32291666666666669</v>
      </c>
      <c r="J23" s="26" t="s">
        <v>10783</v>
      </c>
      <c r="K23" s="31" t="s">
        <v>105</v>
      </c>
      <c r="L23" s="26" t="s">
        <v>106</v>
      </c>
      <c r="M23" s="26" t="s">
        <v>107</v>
      </c>
      <c r="N23" s="23"/>
      <c r="O23" s="23"/>
      <c r="P23" s="23"/>
      <c r="Q23" s="156"/>
      <c r="R23" s="156"/>
      <c r="S23" s="175">
        <v>22000</v>
      </c>
      <c r="T23" s="23"/>
    </row>
    <row r="24" spans="1:20" ht="54" customHeight="1" x14ac:dyDescent="0.7">
      <c r="A24" s="213"/>
      <c r="B24" s="214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5"/>
      <c r="R24" s="156"/>
      <c r="S24" s="23"/>
      <c r="T24" s="29"/>
    </row>
    <row r="25" spans="1:20" ht="54" customHeight="1" x14ac:dyDescent="0.7">
      <c r="A25" s="213"/>
      <c r="B25" s="214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5"/>
      <c r="R25" s="156"/>
      <c r="S25" s="23"/>
      <c r="T25" s="29"/>
    </row>
    <row r="26" spans="1:20" ht="54" customHeight="1" x14ac:dyDescent="0.7">
      <c r="A26" s="213"/>
      <c r="B26" s="214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5"/>
      <c r="R26" s="156"/>
      <c r="S26" s="23"/>
      <c r="T26" s="29"/>
    </row>
    <row r="27" spans="1:20" ht="54" customHeight="1" x14ac:dyDescent="0.7">
      <c r="A27" s="213"/>
      <c r="B27" s="214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5"/>
      <c r="R27" s="156"/>
      <c r="S27" s="23"/>
      <c r="T27" s="29"/>
    </row>
    <row r="28" spans="1:20" ht="54" customHeight="1" x14ac:dyDescent="0.7">
      <c r="A28" s="213"/>
      <c r="B28" s="214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5"/>
      <c r="R28" s="156"/>
      <c r="S28" s="23"/>
      <c r="T28" s="29"/>
    </row>
    <row r="29" spans="1:20" ht="54" customHeight="1" x14ac:dyDescent="0.7">
      <c r="A29" s="213"/>
      <c r="B29" s="214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5"/>
      <c r="R29" s="156"/>
      <c r="S29" s="23"/>
      <c r="T29" s="29"/>
    </row>
    <row r="30" spans="1:20" ht="54" customHeight="1" x14ac:dyDescent="0.7">
      <c r="A30" s="213"/>
      <c r="B30" s="214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5"/>
      <c r="R30" s="156"/>
      <c r="S30" s="23"/>
      <c r="T30" s="29"/>
    </row>
    <row r="31" spans="1:20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14</v>
      </c>
      <c r="J31" s="7">
        <f>SUM(Q:Q)-SUM(R:R)</f>
        <v>0</v>
      </c>
      <c r="K31" s="23"/>
      <c r="L31" s="23"/>
      <c r="M31" s="23"/>
      <c r="N31" s="23"/>
      <c r="O31" s="23"/>
      <c r="P31" s="23"/>
      <c r="Q31" s="156"/>
      <c r="R31" s="156"/>
      <c r="S31" s="23"/>
      <c r="T31" s="29"/>
    </row>
    <row r="32" spans="1:20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15</v>
      </c>
      <c r="J32" s="7">
        <f>SUM(S:S)-SUM(T:T)</f>
        <v>69975</v>
      </c>
      <c r="K32" s="23"/>
      <c r="L32" s="23"/>
      <c r="M32" s="23"/>
      <c r="N32" s="23"/>
      <c r="O32" s="23"/>
      <c r="P32" s="23"/>
      <c r="Q32" s="156"/>
      <c r="R32" s="156"/>
      <c r="S32" s="23"/>
      <c r="T32" s="29"/>
    </row>
    <row r="33" spans="9:10" ht="50.1" customHeight="1" x14ac:dyDescent="0.7">
      <c r="I33" s="731" t="s">
        <v>91</v>
      </c>
      <c r="J33" s="731"/>
    </row>
    <row r="34" spans="9:10" ht="50.1" customHeight="1" x14ac:dyDescent="0.7">
      <c r="I34" s="731"/>
      <c r="J34" s="731"/>
    </row>
  </sheetData>
  <autoFilter ref="A1:AX905" xr:uid="{00000000-0001-0000-0000-000000000000}"/>
  <mergeCells count="9">
    <mergeCell ref="I33:J34"/>
    <mergeCell ref="A3:M3"/>
    <mergeCell ref="A4:M4"/>
    <mergeCell ref="A5:M5"/>
    <mergeCell ref="A7:M7"/>
    <mergeCell ref="A9:M9"/>
    <mergeCell ref="A10:M10"/>
    <mergeCell ref="A12:M12"/>
    <mergeCell ref="A13:M13"/>
  </mergeCells>
  <conditionalFormatting sqref="C2">
    <cfRule type="duplicateValues" dxfId="459" priority="14"/>
  </conditionalFormatting>
  <conditionalFormatting sqref="D1:D1048576">
    <cfRule type="duplicateValues" dxfId="458" priority="1"/>
  </conditionalFormatting>
  <conditionalFormatting sqref="D24:D1048576 D1:D8 W13:W23 W10:W11">
    <cfRule type="duplicateValues" dxfId="457" priority="2"/>
  </conditionalFormatting>
  <conditionalFormatting sqref="E2">
    <cfRule type="duplicateValues" dxfId="456" priority="15"/>
  </conditionalFormatting>
  <conditionalFormatting sqref="J2 C2">
    <cfRule type="duplicateValues" dxfId="455" priority="6"/>
    <cfRule type="duplicateValues" dxfId="454" priority="7"/>
    <cfRule type="duplicateValues" dxfId="453" priority="8"/>
    <cfRule type="duplicateValues" dxfId="452" priority="9"/>
    <cfRule type="duplicateValues" dxfId="451" priority="10"/>
    <cfRule type="duplicateValues" dxfId="450" priority="11"/>
    <cfRule type="duplicateValues" dxfId="449" priority="12"/>
    <cfRule type="duplicateValues" dxfId="448" priority="13"/>
  </conditionalFormatting>
  <conditionalFormatting sqref="J2">
    <cfRule type="duplicateValues" dxfId="447" priority="5"/>
  </conditionalFormatting>
  <hyperlinks>
    <hyperlink ref="I33:J34" location="الرئيسيه!A1" display="الرئيسيه" xr:uid="{2E85FC71-F3FC-CF40-BD12-5AC7FDC44B8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A4F8-768E-554B-8BC1-5C280B7DCD7F}">
  <sheetPr codeName="Sheet25"/>
  <dimension ref="A1:U24"/>
  <sheetViews>
    <sheetView rightToLeft="1" zoomScale="40" zoomScaleNormal="40" workbookViewId="0">
      <pane ySplit="1" topLeftCell="A11" activePane="bottomLeft" state="frozen"/>
      <selection activeCell="G24" sqref="G24"/>
      <selection pane="bottomLeft" activeCell="G18" sqref="G1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19"/>
    <col min="20" max="20" width="64.140625" style="385"/>
  </cols>
  <sheetData>
    <row r="1" spans="1:21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21" t="s">
        <v>11</v>
      </c>
    </row>
    <row r="2" spans="1:21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125">
        <v>9900</v>
      </c>
    </row>
    <row r="3" spans="1:21" ht="50.1" customHeight="1" x14ac:dyDescent="1.05">
      <c r="A3" s="688" t="s">
        <v>27739</v>
      </c>
      <c r="B3" s="774"/>
      <c r="C3" s="774"/>
      <c r="D3" s="774"/>
      <c r="E3" s="774"/>
      <c r="F3" s="774"/>
      <c r="G3" s="774"/>
      <c r="H3" s="774"/>
      <c r="I3" s="774"/>
      <c r="J3" s="774"/>
      <c r="K3" s="774"/>
      <c r="L3" s="774"/>
      <c r="M3" s="774"/>
      <c r="N3" s="775"/>
      <c r="O3" s="23"/>
      <c r="P3" s="23"/>
      <c r="Q3" s="131"/>
      <c r="R3" s="29"/>
      <c r="S3" s="29"/>
      <c r="T3" s="384"/>
    </row>
    <row r="4" spans="1:21" ht="50.1" customHeight="1" x14ac:dyDescent="1.05">
      <c r="A4" s="31" t="s">
        <v>27740</v>
      </c>
      <c r="B4" s="21">
        <v>39781</v>
      </c>
      <c r="C4" s="19"/>
      <c r="D4" s="31" t="s">
        <v>27741</v>
      </c>
      <c r="E4" s="31" t="s">
        <v>101</v>
      </c>
      <c r="F4" s="31" t="s">
        <v>4075</v>
      </c>
      <c r="G4" s="19"/>
      <c r="H4" s="19"/>
      <c r="I4" s="22"/>
      <c r="J4" s="19"/>
      <c r="K4" s="19"/>
      <c r="L4" s="31" t="s">
        <v>1976</v>
      </c>
      <c r="M4" s="31" t="s">
        <v>1968</v>
      </c>
      <c r="N4" s="31"/>
      <c r="O4" s="23"/>
      <c r="P4" s="23"/>
      <c r="Q4" s="131">
        <v>125</v>
      </c>
      <c r="R4" s="29"/>
      <c r="S4" s="29"/>
      <c r="T4" s="384"/>
    </row>
    <row r="5" spans="1:21" ht="50.1" customHeight="1" x14ac:dyDescent="1.05">
      <c r="A5" s="693" t="s">
        <v>4068</v>
      </c>
      <c r="B5" s="694"/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5"/>
      <c r="N5" s="19"/>
      <c r="O5" s="23"/>
      <c r="P5" s="23"/>
      <c r="Q5" s="131"/>
      <c r="R5" s="29">
        <v>125</v>
      </c>
      <c r="S5" s="29"/>
      <c r="T5" s="384"/>
    </row>
    <row r="6" spans="1:21" ht="50.1" customHeight="1" x14ac:dyDescent="1.05">
      <c r="A6" s="693" t="s">
        <v>33500</v>
      </c>
      <c r="B6" s="694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5"/>
      <c r="N6" s="23"/>
      <c r="O6" s="23"/>
      <c r="P6" s="23"/>
      <c r="Q6" s="131"/>
      <c r="R6" s="29"/>
      <c r="S6" s="29">
        <f>125*49.8</f>
        <v>6225</v>
      </c>
      <c r="T6" s="384"/>
    </row>
    <row r="7" spans="1:21" ht="50.1" customHeight="1" x14ac:dyDescent="1.05">
      <c r="A7" s="688" t="s">
        <v>35987</v>
      </c>
      <c r="B7" s="689"/>
      <c r="C7" s="689"/>
      <c r="D7" s="689"/>
      <c r="E7" s="689"/>
      <c r="F7" s="689"/>
      <c r="G7" s="689"/>
      <c r="H7" s="689"/>
      <c r="I7" s="689"/>
      <c r="J7" s="689"/>
      <c r="K7" s="689"/>
      <c r="L7" s="689"/>
      <c r="M7" s="690"/>
      <c r="N7" s="23"/>
      <c r="O7" s="23"/>
      <c r="P7" s="23"/>
      <c r="Q7" s="131"/>
      <c r="R7" s="29"/>
      <c r="S7" s="29"/>
      <c r="T7" s="384"/>
    </row>
    <row r="8" spans="1:21" ht="50.1" customHeight="1" x14ac:dyDescent="0.55000000000000004">
      <c r="A8" s="223" t="s">
        <v>35156</v>
      </c>
      <c r="B8" s="225">
        <v>35085</v>
      </c>
      <c r="C8" s="223"/>
      <c r="D8" s="223"/>
      <c r="E8" s="223"/>
      <c r="F8" s="223"/>
      <c r="G8" s="223"/>
      <c r="H8" s="223"/>
      <c r="I8" s="223"/>
      <c r="J8" s="223"/>
      <c r="K8" s="223"/>
      <c r="L8" s="223" t="s">
        <v>35155</v>
      </c>
      <c r="M8" s="223" t="s">
        <v>1968</v>
      </c>
      <c r="N8" s="223"/>
      <c r="O8" s="223"/>
      <c r="P8" s="223"/>
      <c r="Q8" s="140">
        <v>125</v>
      </c>
      <c r="R8" s="140"/>
      <c r="S8" s="140"/>
      <c r="T8" s="140"/>
    </row>
    <row r="9" spans="1:21" ht="50.1" customHeight="1" x14ac:dyDescent="0.55000000000000004">
      <c r="A9" s="881" t="s">
        <v>36480</v>
      </c>
      <c r="B9" s="882"/>
      <c r="C9" s="882"/>
      <c r="D9" s="882"/>
      <c r="E9" s="882"/>
      <c r="F9" s="882"/>
      <c r="G9" s="882"/>
      <c r="H9" s="882"/>
      <c r="I9" s="882"/>
      <c r="J9" s="882"/>
      <c r="K9" s="882"/>
      <c r="L9" s="882"/>
      <c r="M9" s="883"/>
      <c r="N9" s="223"/>
      <c r="O9" s="223"/>
      <c r="P9" s="223"/>
      <c r="Q9" s="140"/>
      <c r="R9" s="140"/>
      <c r="S9" s="140"/>
      <c r="T9" s="140"/>
    </row>
    <row r="10" spans="1:21" ht="50.1" customHeight="1" x14ac:dyDescent="0.7">
      <c r="A10" s="127" t="s">
        <v>36487</v>
      </c>
      <c r="B10" s="295">
        <v>30901</v>
      </c>
      <c r="C10" s="127"/>
      <c r="D10" s="127"/>
      <c r="E10" s="127"/>
      <c r="F10" s="127"/>
      <c r="G10" s="127"/>
      <c r="H10" s="127"/>
      <c r="I10" s="127"/>
      <c r="J10" s="127"/>
      <c r="K10" s="127"/>
      <c r="L10" s="223" t="s">
        <v>35155</v>
      </c>
      <c r="M10" s="320" t="s">
        <v>1968</v>
      </c>
      <c r="N10" s="127"/>
      <c r="O10" s="127"/>
      <c r="P10" s="127"/>
      <c r="Q10" s="131">
        <v>125</v>
      </c>
      <c r="R10" s="29"/>
      <c r="S10" s="29"/>
      <c r="T10" s="131"/>
    </row>
    <row r="11" spans="1:21" ht="50.1" customHeight="1" x14ac:dyDescent="0.55000000000000004">
      <c r="A11" s="809" t="s">
        <v>38405</v>
      </c>
      <c r="B11" s="809"/>
      <c r="C11" s="809"/>
      <c r="D11" s="809"/>
      <c r="E11" s="809"/>
      <c r="F11" s="809"/>
      <c r="G11" s="809"/>
      <c r="H11" s="809"/>
      <c r="I11" s="809"/>
      <c r="J11" s="809"/>
      <c r="K11" s="809"/>
      <c r="L11" s="809"/>
      <c r="M11" s="809"/>
      <c r="N11" s="223"/>
      <c r="O11" s="223"/>
      <c r="P11" s="223"/>
      <c r="Q11" s="140"/>
      <c r="R11" s="140"/>
      <c r="S11" s="140"/>
      <c r="T11" s="140"/>
    </row>
    <row r="12" spans="1:21" ht="50.1" customHeight="1" x14ac:dyDescent="0.7">
      <c r="A12" s="215" t="s">
        <v>38416</v>
      </c>
      <c r="B12" s="274" t="s">
        <v>38417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1976</v>
      </c>
      <c r="M12" s="215" t="s">
        <v>1968</v>
      </c>
      <c r="N12" s="23"/>
      <c r="O12" s="23"/>
      <c r="P12" s="23"/>
      <c r="Q12" s="131">
        <v>125</v>
      </c>
      <c r="R12" s="29"/>
      <c r="S12" s="29"/>
      <c r="T12" s="384"/>
    </row>
    <row r="13" spans="1:21" ht="50.1" customHeight="1" x14ac:dyDescent="0.55000000000000004">
      <c r="A13" s="809" t="s">
        <v>41448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09"/>
      <c r="N13" s="223"/>
      <c r="O13" s="223"/>
      <c r="P13" s="223"/>
      <c r="Q13" s="140"/>
      <c r="R13" s="140"/>
      <c r="S13" s="140"/>
      <c r="T13" s="140"/>
    </row>
    <row r="14" spans="1:21" ht="54" customHeight="1" x14ac:dyDescent="0.55000000000000004">
      <c r="A14" s="215" t="s">
        <v>41457</v>
      </c>
      <c r="B14" s="274" t="s">
        <v>41459</v>
      </c>
      <c r="C14" s="215"/>
      <c r="D14" s="215" t="s">
        <v>41461</v>
      </c>
      <c r="E14" s="215"/>
      <c r="F14" s="215" t="s">
        <v>4075</v>
      </c>
      <c r="G14" s="215"/>
      <c r="H14" s="215"/>
      <c r="I14" s="215"/>
      <c r="J14" s="215"/>
      <c r="K14" s="215"/>
      <c r="L14" s="215" t="s">
        <v>1976</v>
      </c>
      <c r="M14" s="215" t="s">
        <v>1968</v>
      </c>
      <c r="N14" s="213"/>
      <c r="O14" s="213"/>
      <c r="P14" s="213"/>
      <c r="Q14" s="587">
        <v>125</v>
      </c>
      <c r="R14" s="140"/>
      <c r="S14" s="140"/>
      <c r="T14" s="587"/>
      <c r="U14" s="678"/>
    </row>
    <row r="15" spans="1:21" ht="54" customHeight="1" x14ac:dyDescent="0.55000000000000004">
      <c r="A15" s="215" t="s">
        <v>41458</v>
      </c>
      <c r="B15" s="274" t="s">
        <v>41460</v>
      </c>
      <c r="C15" s="215"/>
      <c r="D15" s="215" t="s">
        <v>41462</v>
      </c>
      <c r="E15" s="215"/>
      <c r="F15" s="215" t="s">
        <v>4075</v>
      </c>
      <c r="G15" s="215"/>
      <c r="H15" s="215"/>
      <c r="I15" s="215"/>
      <c r="J15" s="215"/>
      <c r="K15" s="215"/>
      <c r="L15" s="215" t="s">
        <v>1976</v>
      </c>
      <c r="M15" s="215" t="s">
        <v>1968</v>
      </c>
      <c r="N15" s="213"/>
      <c r="O15" s="213"/>
      <c r="P15" s="213"/>
      <c r="Q15" s="587">
        <v>125</v>
      </c>
      <c r="R15" s="140"/>
      <c r="S15" s="140"/>
      <c r="T15" s="587"/>
      <c r="U15" s="678"/>
    </row>
    <row r="16" spans="1:21" ht="54" customHeight="1" x14ac:dyDescent="0.55000000000000004">
      <c r="A16" s="213"/>
      <c r="B16" s="214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587"/>
      <c r="R16" s="140"/>
      <c r="S16" s="140"/>
      <c r="T16" s="587"/>
      <c r="U16" s="678"/>
    </row>
    <row r="17" spans="1:21" ht="54" customHeight="1" x14ac:dyDescent="0.55000000000000004">
      <c r="A17" s="213"/>
      <c r="B17" s="214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587"/>
      <c r="R17" s="140"/>
      <c r="S17" s="140"/>
      <c r="T17" s="587"/>
      <c r="U17" s="678"/>
    </row>
    <row r="18" spans="1:21" ht="54" customHeight="1" x14ac:dyDescent="0.55000000000000004">
      <c r="A18" s="213"/>
      <c r="B18" s="214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587"/>
      <c r="R18" s="140"/>
      <c r="S18" s="140"/>
      <c r="T18" s="587"/>
      <c r="U18" s="678"/>
    </row>
    <row r="19" spans="1:21" ht="54" customHeight="1" x14ac:dyDescent="0.55000000000000004">
      <c r="A19" s="213"/>
      <c r="B19" s="214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587"/>
      <c r="R19" s="140"/>
      <c r="S19" s="140"/>
      <c r="T19" s="587"/>
      <c r="U19" s="678"/>
    </row>
    <row r="20" spans="1:21" ht="54" customHeight="1" x14ac:dyDescent="0.7">
      <c r="A20" s="23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31"/>
      <c r="R20" s="29"/>
      <c r="S20" s="29"/>
      <c r="T20" s="384"/>
    </row>
    <row r="21" spans="1:21" ht="50.1" customHeight="1" x14ac:dyDescent="0.7">
      <c r="A21" s="23"/>
      <c r="B21" s="24"/>
      <c r="C21" s="23"/>
      <c r="D21" s="23"/>
      <c r="E21" s="23"/>
      <c r="F21" s="23"/>
      <c r="G21" s="23"/>
      <c r="H21" s="23"/>
      <c r="I21" s="7" t="s">
        <v>14</v>
      </c>
      <c r="J21" s="7">
        <f>SUM(Q:Q)-SUM(R:R)</f>
        <v>625</v>
      </c>
      <c r="K21" s="23"/>
      <c r="L21" s="23"/>
      <c r="M21" s="23"/>
      <c r="N21" s="23"/>
      <c r="O21" s="23"/>
      <c r="P21" s="23"/>
      <c r="Q21" s="131"/>
      <c r="R21" s="29"/>
      <c r="S21" s="29"/>
      <c r="T21" s="384"/>
    </row>
    <row r="22" spans="1:21" ht="50.1" customHeight="1" x14ac:dyDescent="0.7">
      <c r="A22" s="23"/>
      <c r="B22" s="24"/>
      <c r="C22" s="23"/>
      <c r="D22" s="23"/>
      <c r="E22" s="23"/>
      <c r="F22" s="23"/>
      <c r="G22" s="23"/>
      <c r="H22" s="23"/>
      <c r="I22" s="7" t="s">
        <v>15</v>
      </c>
      <c r="J22" s="7">
        <f>SUM(S:S)-SUM(T:T)</f>
        <v>-3675</v>
      </c>
      <c r="K22" s="23"/>
      <c r="L22" s="23"/>
      <c r="M22" s="23"/>
      <c r="N22" s="23"/>
      <c r="O22" s="23"/>
      <c r="P22" s="23"/>
      <c r="Q22" s="131"/>
      <c r="R22" s="29"/>
      <c r="S22" s="29"/>
      <c r="T22" s="384"/>
    </row>
    <row r="23" spans="1:21" ht="50.1" customHeight="1" x14ac:dyDescent="0.7">
      <c r="I23" s="762" t="s">
        <v>91</v>
      </c>
      <c r="J23" s="763"/>
    </row>
    <row r="24" spans="1:21" ht="50.1" customHeight="1" x14ac:dyDescent="0.7">
      <c r="I24" s="764"/>
      <c r="J24" s="765"/>
    </row>
  </sheetData>
  <autoFilter ref="A1:AX895" xr:uid="{00000000-0001-0000-0000-000000000000}"/>
  <mergeCells count="8">
    <mergeCell ref="I23:J24"/>
    <mergeCell ref="A3:N3"/>
    <mergeCell ref="A5:M5"/>
    <mergeCell ref="A6:M6"/>
    <mergeCell ref="A9:M9"/>
    <mergeCell ref="A7:M7"/>
    <mergeCell ref="A11:M11"/>
    <mergeCell ref="A13:M13"/>
  </mergeCells>
  <conditionalFormatting sqref="C2">
    <cfRule type="duplicateValues" dxfId="446" priority="10"/>
  </conditionalFormatting>
  <conditionalFormatting sqref="E2">
    <cfRule type="duplicateValues" dxfId="445" priority="11"/>
  </conditionalFormatting>
  <conditionalFormatting sqref="J2 C2">
    <cfRule type="duplicateValues" dxfId="444" priority="2"/>
    <cfRule type="duplicateValues" dxfId="443" priority="3"/>
    <cfRule type="duplicateValues" dxfId="442" priority="4"/>
    <cfRule type="duplicateValues" dxfId="441" priority="5"/>
    <cfRule type="duplicateValues" dxfId="440" priority="6"/>
    <cfRule type="duplicateValues" dxfId="439" priority="7"/>
    <cfRule type="duplicateValues" dxfId="438" priority="8"/>
    <cfRule type="duplicateValues" dxfId="437" priority="9"/>
  </conditionalFormatting>
  <conditionalFormatting sqref="J2">
    <cfRule type="duplicateValues" dxfId="436" priority="1"/>
  </conditionalFormatting>
  <hyperlinks>
    <hyperlink ref="I23:J24" location="الرئيسيه!A1" display="الرئيسيه" xr:uid="{3E5E367B-6C10-7E4A-BBCA-0DD0576E0787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E305-35C9-1748-9EA7-339DAF063BC8}">
  <sheetPr codeName="Sheet6"/>
  <dimension ref="A1:BF77"/>
  <sheetViews>
    <sheetView rightToLeft="1" topLeftCell="I1" zoomScale="40" zoomScaleNormal="40" workbookViewId="0">
      <pane ySplit="1" topLeftCell="A41" activePane="bottomLeft" state="frozen"/>
      <selection activeCell="G24" sqref="G24"/>
      <selection pane="bottomLeft" activeCell="Q41" sqref="Q4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style="23" bestFit="1" customWidth="1"/>
    <col min="14" max="14" width="29.42578125" style="23" hidden="1" customWidth="1"/>
    <col min="15" max="16" width="64.140625" style="23" hidden="1" customWidth="1"/>
    <col min="17" max="18" width="64.140625" style="23" customWidth="1"/>
    <col min="19" max="19" width="64.140625" style="23"/>
    <col min="20" max="20" width="64.140625" style="2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-15000</v>
      </c>
      <c r="T2" s="117">
        <v>0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63"/>
      <c r="R3" s="263"/>
      <c r="S3" s="23"/>
      <c r="T3" s="29"/>
    </row>
    <row r="4" spans="1:20" ht="50.1" customHeight="1" x14ac:dyDescent="1.3">
      <c r="A4" s="19" t="s">
        <v>325</v>
      </c>
      <c r="B4" s="21" t="s">
        <v>326</v>
      </c>
      <c r="C4" s="40" t="s">
        <v>327</v>
      </c>
      <c r="D4" s="19" t="s">
        <v>328</v>
      </c>
      <c r="E4" s="19" t="s">
        <v>101</v>
      </c>
      <c r="F4" s="19" t="s">
        <v>102</v>
      </c>
      <c r="G4" s="19" t="s">
        <v>124</v>
      </c>
      <c r="H4" s="19" t="s">
        <v>104</v>
      </c>
      <c r="I4" s="22">
        <v>0.25</v>
      </c>
      <c r="J4" s="19" t="s">
        <v>329</v>
      </c>
      <c r="K4" s="19" t="s">
        <v>105</v>
      </c>
      <c r="L4" s="19" t="s">
        <v>106</v>
      </c>
      <c r="M4" s="19" t="s">
        <v>107</v>
      </c>
      <c r="S4" s="29">
        <v>18000</v>
      </c>
    </row>
    <row r="5" spans="1:20" s="39" customFormat="1" ht="54" customHeight="1" x14ac:dyDescent="0.7">
      <c r="A5" s="732" t="s">
        <v>1252</v>
      </c>
      <c r="B5" s="732"/>
      <c r="C5" s="732"/>
      <c r="D5" s="732"/>
      <c r="E5" s="732"/>
      <c r="F5" s="732"/>
      <c r="G5" s="732"/>
      <c r="H5" s="732"/>
      <c r="I5" s="732"/>
      <c r="J5" s="732"/>
      <c r="K5" s="732"/>
      <c r="L5" s="732"/>
      <c r="M5" s="732"/>
      <c r="N5" s="263"/>
      <c r="O5" s="263"/>
      <c r="P5" s="263"/>
      <c r="Q5" s="263"/>
      <c r="R5" s="263"/>
      <c r="S5" s="23"/>
      <c r="T5" s="29"/>
    </row>
    <row r="6" spans="1:20" ht="50.1" customHeight="1" x14ac:dyDescent="1.3">
      <c r="A6" s="26" t="s">
        <v>474</v>
      </c>
      <c r="B6" s="27" t="s">
        <v>475</v>
      </c>
      <c r="C6" s="41" t="s">
        <v>476</v>
      </c>
      <c r="D6" s="26" t="s">
        <v>477</v>
      </c>
      <c r="E6" s="26" t="s">
        <v>101</v>
      </c>
      <c r="F6" s="26" t="s">
        <v>102</v>
      </c>
      <c r="G6" s="26" t="s">
        <v>124</v>
      </c>
      <c r="H6" s="26" t="s">
        <v>104</v>
      </c>
      <c r="I6" s="28">
        <v>0.27083333333333331</v>
      </c>
      <c r="J6" s="26" t="s">
        <v>478</v>
      </c>
      <c r="K6" s="26" t="s">
        <v>105</v>
      </c>
      <c r="L6" s="26" t="s">
        <v>106</v>
      </c>
      <c r="M6" s="26" t="s">
        <v>107</v>
      </c>
      <c r="S6" s="29">
        <v>18000</v>
      </c>
    </row>
    <row r="7" spans="1:20" s="47" customFormat="1" ht="54" customHeight="1" x14ac:dyDescent="1.65">
      <c r="A7" s="707" t="s">
        <v>1252</v>
      </c>
      <c r="B7" s="707"/>
      <c r="C7" s="707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235"/>
      <c r="O7" s="235"/>
      <c r="P7" s="235"/>
      <c r="Q7" s="235"/>
      <c r="R7" s="235"/>
      <c r="S7" s="54"/>
      <c r="T7" s="117"/>
    </row>
    <row r="8" spans="1:20" s="55" customFormat="1" ht="50.1" customHeight="1" x14ac:dyDescent="1.65">
      <c r="A8" s="50" t="s">
        <v>312</v>
      </c>
      <c r="B8" s="52" t="s">
        <v>313</v>
      </c>
      <c r="C8" s="50" t="s">
        <v>314</v>
      </c>
      <c r="D8" s="50" t="s">
        <v>315</v>
      </c>
      <c r="E8" s="50" t="s">
        <v>101</v>
      </c>
      <c r="F8" s="50" t="s">
        <v>102</v>
      </c>
      <c r="G8" s="50" t="s">
        <v>124</v>
      </c>
      <c r="H8" s="50" t="s">
        <v>104</v>
      </c>
      <c r="I8" s="53">
        <v>0.25</v>
      </c>
      <c r="J8" s="50" t="s">
        <v>316</v>
      </c>
      <c r="K8" s="50" t="s">
        <v>105</v>
      </c>
      <c r="L8" s="50" t="s">
        <v>106</v>
      </c>
      <c r="M8" s="50" t="s">
        <v>107</v>
      </c>
      <c r="N8" s="54"/>
      <c r="O8" s="54"/>
      <c r="P8" s="54"/>
      <c r="Q8" s="54"/>
      <c r="R8" s="54"/>
      <c r="S8" s="42">
        <v>18000</v>
      </c>
      <c r="T8" s="117"/>
    </row>
    <row r="9" spans="1:20" ht="50.1" customHeight="1" x14ac:dyDescent="1.05">
      <c r="A9" s="696" t="s">
        <v>3093</v>
      </c>
      <c r="B9" s="696"/>
      <c r="C9" s="696"/>
      <c r="D9" s="696"/>
      <c r="E9" s="696"/>
      <c r="F9" s="696"/>
      <c r="G9" s="696"/>
      <c r="H9" s="696"/>
      <c r="I9" s="696"/>
      <c r="J9" s="696"/>
      <c r="K9" s="696"/>
      <c r="L9" s="696"/>
      <c r="M9" s="696"/>
      <c r="N9" s="696"/>
      <c r="O9" s="696"/>
      <c r="P9" s="696"/>
      <c r="Q9" s="696"/>
      <c r="R9" s="696"/>
      <c r="S9" s="696"/>
      <c r="T9" s="696"/>
    </row>
    <row r="10" spans="1:20" ht="50.1" customHeight="1" x14ac:dyDescent="1.65">
      <c r="A10" s="31" t="s">
        <v>474</v>
      </c>
      <c r="B10" s="37" t="s">
        <v>475</v>
      </c>
      <c r="C10" s="31" t="s">
        <v>476</v>
      </c>
      <c r="D10" s="31" t="s">
        <v>477</v>
      </c>
      <c r="E10" s="31" t="s">
        <v>101</v>
      </c>
      <c r="F10" s="31" t="s">
        <v>102</v>
      </c>
      <c r="G10" s="31" t="s">
        <v>124</v>
      </c>
      <c r="H10" s="31" t="s">
        <v>2017</v>
      </c>
      <c r="I10" s="38">
        <v>0.27083333333333331</v>
      </c>
      <c r="J10" s="31" t="s">
        <v>478</v>
      </c>
      <c r="K10" s="31" t="s">
        <v>105</v>
      </c>
      <c r="L10" s="31" t="s">
        <v>106</v>
      </c>
      <c r="M10" s="31" t="s">
        <v>107</v>
      </c>
      <c r="N10" s="29"/>
      <c r="P10" s="54"/>
      <c r="Q10" s="54"/>
      <c r="R10" s="54"/>
      <c r="S10" s="29">
        <v>18000</v>
      </c>
      <c r="T10" s="117"/>
    </row>
    <row r="11" spans="1:20" ht="54" customHeight="1" x14ac:dyDescent="1.3">
      <c r="A11" s="712" t="s">
        <v>5860</v>
      </c>
      <c r="B11" s="712"/>
      <c r="C11" s="712"/>
      <c r="D11" s="712"/>
      <c r="E11" s="712"/>
      <c r="F11" s="712"/>
      <c r="G11" s="712"/>
      <c r="H11" s="712"/>
      <c r="I11" s="712"/>
      <c r="J11" s="712"/>
      <c r="K11" s="712"/>
      <c r="L11" s="712"/>
      <c r="M11" s="712"/>
      <c r="N11" s="29"/>
      <c r="P11" s="54"/>
      <c r="Q11" s="56"/>
      <c r="R11" s="54"/>
      <c r="S11" s="29"/>
    </row>
    <row r="12" spans="1:20" ht="54" customHeight="1" x14ac:dyDescent="1.25">
      <c r="A12" s="31" t="s">
        <v>5357</v>
      </c>
      <c r="B12" s="37" t="s">
        <v>4574</v>
      </c>
      <c r="C12" s="31" t="s">
        <v>4575</v>
      </c>
      <c r="D12" s="31" t="s">
        <v>4576</v>
      </c>
      <c r="E12" s="31" t="s">
        <v>101</v>
      </c>
      <c r="F12" s="31" t="s">
        <v>102</v>
      </c>
      <c r="G12" s="31" t="s">
        <v>103</v>
      </c>
      <c r="H12" s="31" t="s">
        <v>4090</v>
      </c>
      <c r="I12" s="38">
        <v>0.41666666666666669</v>
      </c>
      <c r="J12" s="31" t="s">
        <v>4577</v>
      </c>
      <c r="K12" s="31" t="s">
        <v>105</v>
      </c>
      <c r="L12" s="31" t="s">
        <v>106</v>
      </c>
      <c r="M12" s="31" t="s">
        <v>107</v>
      </c>
      <c r="N12" s="29"/>
      <c r="P12" s="54"/>
      <c r="Q12" s="56"/>
      <c r="R12" s="54"/>
      <c r="S12" s="29">
        <v>18000</v>
      </c>
    </row>
    <row r="13" spans="1:20" ht="54" customHeight="1" x14ac:dyDescent="1.25">
      <c r="A13" s="696" t="s">
        <v>7858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O13" s="54"/>
      <c r="P13" s="131"/>
      <c r="R13" s="24"/>
    </row>
    <row r="14" spans="1:20" ht="54" customHeight="1" x14ac:dyDescent="1.25">
      <c r="A14" s="31" t="s">
        <v>7143</v>
      </c>
      <c r="B14" s="37" t="s">
        <v>7144</v>
      </c>
      <c r="C14" s="31" t="s">
        <v>7145</v>
      </c>
      <c r="D14" s="31" t="s">
        <v>7146</v>
      </c>
      <c r="E14" s="31" t="s">
        <v>101</v>
      </c>
      <c r="F14" s="31" t="s">
        <v>123</v>
      </c>
      <c r="G14" s="31" t="s">
        <v>124</v>
      </c>
      <c r="H14" s="31" t="s">
        <v>6809</v>
      </c>
      <c r="I14" s="38">
        <v>0.78819444444444442</v>
      </c>
      <c r="J14" s="31" t="s">
        <v>7147</v>
      </c>
      <c r="K14" s="31" t="s">
        <v>105</v>
      </c>
      <c r="L14" s="31" t="s">
        <v>106</v>
      </c>
      <c r="M14" s="31" t="s">
        <v>107</v>
      </c>
      <c r="O14" s="54"/>
      <c r="P14" s="131"/>
      <c r="R14" s="24"/>
      <c r="S14" s="131">
        <v>22000</v>
      </c>
    </row>
    <row r="15" spans="1:20" ht="54" customHeight="1" x14ac:dyDescent="1.3">
      <c r="A15" s="696" t="s">
        <v>7858</v>
      </c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O15" s="54"/>
      <c r="P15" s="131"/>
      <c r="Q15" s="31"/>
      <c r="R15" s="37"/>
      <c r="S15" s="31"/>
      <c r="T15" s="170"/>
    </row>
    <row r="16" spans="1:20" ht="54" customHeight="1" x14ac:dyDescent="1.3">
      <c r="A16" s="31" t="s">
        <v>7555</v>
      </c>
      <c r="B16" s="37" t="s">
        <v>7556</v>
      </c>
      <c r="C16" s="31" t="s">
        <v>7557</v>
      </c>
      <c r="D16" s="31" t="s">
        <v>7558</v>
      </c>
      <c r="E16" s="31" t="s">
        <v>101</v>
      </c>
      <c r="F16" s="31" t="s">
        <v>123</v>
      </c>
      <c r="G16" s="31" t="s">
        <v>124</v>
      </c>
      <c r="H16" s="31" t="s">
        <v>6809</v>
      </c>
      <c r="I16" s="38">
        <v>0.78819444444444442</v>
      </c>
      <c r="J16" s="31" t="s">
        <v>7559</v>
      </c>
      <c r="K16" s="31" t="s">
        <v>105</v>
      </c>
      <c r="L16" s="31" t="s">
        <v>106</v>
      </c>
      <c r="M16" s="31" t="s">
        <v>995</v>
      </c>
      <c r="O16" s="54"/>
      <c r="P16" s="131"/>
      <c r="Q16" s="31"/>
      <c r="R16" s="37"/>
      <c r="S16" s="131">
        <v>43725</v>
      </c>
      <c r="T16" s="170"/>
    </row>
    <row r="17" spans="1:39" ht="54" customHeight="1" x14ac:dyDescent="1.3">
      <c r="A17" s="712" t="s">
        <v>11343</v>
      </c>
      <c r="B17" s="712"/>
      <c r="C17" s="712"/>
      <c r="D17" s="712"/>
      <c r="E17" s="712"/>
      <c r="F17" s="712"/>
      <c r="G17" s="712"/>
      <c r="H17" s="712"/>
      <c r="I17" s="712"/>
      <c r="J17" s="712"/>
      <c r="K17" s="712"/>
      <c r="L17" s="712"/>
      <c r="M17" s="712"/>
      <c r="S17" s="29"/>
    </row>
    <row r="18" spans="1:39" ht="54" customHeight="1" x14ac:dyDescent="1.05">
      <c r="A18" s="31" t="s">
        <v>10758</v>
      </c>
      <c r="B18" s="37" t="s">
        <v>10759</v>
      </c>
      <c r="C18" s="31" t="s">
        <v>10760</v>
      </c>
      <c r="D18" s="31" t="s">
        <v>10761</v>
      </c>
      <c r="E18" s="31" t="s">
        <v>101</v>
      </c>
      <c r="F18" s="31" t="s">
        <v>123</v>
      </c>
      <c r="G18" s="31" t="s">
        <v>490</v>
      </c>
      <c r="H18" s="31" t="s">
        <v>10749</v>
      </c>
      <c r="I18" s="38">
        <v>0.49652777777777779</v>
      </c>
      <c r="J18" s="31" t="s">
        <v>10762</v>
      </c>
      <c r="K18" s="31" t="s">
        <v>105</v>
      </c>
      <c r="L18" s="31" t="s">
        <v>106</v>
      </c>
      <c r="M18" s="31" t="s">
        <v>107</v>
      </c>
      <c r="S18" s="29">
        <v>22000</v>
      </c>
    </row>
    <row r="19" spans="1:39" ht="54" customHeight="1" x14ac:dyDescent="0.7">
      <c r="A19" s="711" t="s">
        <v>11346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T19" s="29">
        <v>88000</v>
      </c>
    </row>
    <row r="20" spans="1:39" ht="54" customHeight="1" x14ac:dyDescent="1.3">
      <c r="A20" s="712" t="s">
        <v>13348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S20" s="29"/>
      <c r="T20" s="131"/>
    </row>
    <row r="21" spans="1:39" ht="54" customHeight="1" x14ac:dyDescent="1.05">
      <c r="A21" s="31" t="s">
        <v>13262</v>
      </c>
      <c r="B21" s="37" t="s">
        <v>13263</v>
      </c>
      <c r="C21" s="31" t="s">
        <v>13264</v>
      </c>
      <c r="D21" s="31" t="s">
        <v>13265</v>
      </c>
      <c r="E21" s="31" t="s">
        <v>101</v>
      </c>
      <c r="F21" s="31" t="s">
        <v>102</v>
      </c>
      <c r="G21" s="31" t="s">
        <v>124</v>
      </c>
      <c r="H21" s="31" t="s">
        <v>12839</v>
      </c>
      <c r="I21" s="38">
        <v>0.29166666666666669</v>
      </c>
      <c r="J21" s="31" t="s">
        <v>13266</v>
      </c>
      <c r="K21" s="31" t="s">
        <v>105</v>
      </c>
      <c r="L21" s="31" t="s">
        <v>106</v>
      </c>
      <c r="M21" s="31" t="s">
        <v>107</v>
      </c>
      <c r="S21" s="29">
        <v>22000</v>
      </c>
      <c r="T21" s="131"/>
    </row>
    <row r="22" spans="1:39" ht="54" customHeight="1" x14ac:dyDescent="1.3">
      <c r="A22" s="712" t="s">
        <v>13729</v>
      </c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S22" s="29"/>
      <c r="T22" s="131"/>
    </row>
    <row r="23" spans="1:39" ht="54" customHeight="1" x14ac:dyDescent="1.05">
      <c r="A23" s="31" t="s">
        <v>13670</v>
      </c>
      <c r="B23" s="37" t="s">
        <v>2834</v>
      </c>
      <c r="C23" s="31" t="s">
        <v>13671</v>
      </c>
      <c r="D23" s="31" t="s">
        <v>13672</v>
      </c>
      <c r="E23" s="31" t="s">
        <v>101</v>
      </c>
      <c r="F23" s="31" t="s">
        <v>123</v>
      </c>
      <c r="G23" s="31" t="s">
        <v>124</v>
      </c>
      <c r="H23" s="31" t="s">
        <v>13384</v>
      </c>
      <c r="I23" s="38">
        <v>0.32291666666666669</v>
      </c>
      <c r="J23" s="31" t="s">
        <v>13673</v>
      </c>
      <c r="K23" s="31" t="s">
        <v>105</v>
      </c>
      <c r="L23" s="31" t="s">
        <v>106</v>
      </c>
      <c r="M23" s="31" t="s">
        <v>107</v>
      </c>
      <c r="S23" s="29">
        <v>22000</v>
      </c>
      <c r="T23" s="131"/>
    </row>
    <row r="24" spans="1:39" ht="54" customHeight="1" x14ac:dyDescent="1.65">
      <c r="A24" s="696" t="s">
        <v>20030</v>
      </c>
      <c r="B24" s="771"/>
      <c r="C24" s="771"/>
      <c r="D24" s="771"/>
      <c r="E24" s="771"/>
      <c r="F24" s="771"/>
      <c r="G24" s="771"/>
      <c r="H24" s="771"/>
      <c r="I24" s="771"/>
      <c r="J24" s="771"/>
      <c r="K24" s="771"/>
      <c r="L24" s="771"/>
      <c r="M24" s="771"/>
      <c r="N24" s="54"/>
      <c r="O24" s="56"/>
      <c r="P24" s="54"/>
      <c r="Q24" s="54"/>
      <c r="R24" s="54"/>
      <c r="S24" s="117"/>
      <c r="T24" s="131"/>
    </row>
    <row r="25" spans="1:39" ht="54" customHeight="1" x14ac:dyDescent="1.65">
      <c r="A25" s="405" t="s">
        <v>19927</v>
      </c>
      <c r="B25" s="405" t="s">
        <v>19928</v>
      </c>
      <c r="C25" s="405" t="s">
        <v>19929</v>
      </c>
      <c r="D25" s="405" t="s">
        <v>19930</v>
      </c>
      <c r="E25" s="405" t="s">
        <v>101</v>
      </c>
      <c r="F25" s="405" t="s">
        <v>123</v>
      </c>
      <c r="G25" s="405" t="s">
        <v>16970</v>
      </c>
      <c r="H25" s="405" t="s">
        <v>17473</v>
      </c>
      <c r="I25" s="406">
        <v>0.41666666666666669</v>
      </c>
      <c r="J25" s="405" t="s">
        <v>7559</v>
      </c>
      <c r="K25" s="405" t="s">
        <v>105</v>
      </c>
      <c r="L25" s="405" t="s">
        <v>106</v>
      </c>
      <c r="M25" s="405" t="s">
        <v>194</v>
      </c>
      <c r="N25" s="54"/>
      <c r="O25" s="56"/>
      <c r="P25" s="54"/>
      <c r="Q25" s="54"/>
      <c r="R25" s="54"/>
      <c r="S25" s="117">
        <v>26200</v>
      </c>
      <c r="T25" s="131"/>
    </row>
    <row r="26" spans="1:39" ht="54" customHeight="1" x14ac:dyDescent="0.7">
      <c r="A26" s="699" t="s">
        <v>20970</v>
      </c>
      <c r="B26" s="699"/>
      <c r="C26" s="699"/>
      <c r="D26" s="699"/>
      <c r="E26" s="699"/>
      <c r="F26" s="699"/>
      <c r="G26" s="699"/>
      <c r="H26" s="699"/>
      <c r="I26" s="699"/>
      <c r="J26" s="699"/>
      <c r="K26" s="699"/>
      <c r="L26" s="699"/>
      <c r="M26" s="700"/>
      <c r="T26" s="29">
        <v>144925</v>
      </c>
    </row>
    <row r="27" spans="1:39" ht="54" customHeight="1" x14ac:dyDescent="1.3">
      <c r="A27" s="679" t="s">
        <v>22223</v>
      </c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1"/>
      <c r="S27" s="29"/>
      <c r="T27" s="131"/>
    </row>
    <row r="28" spans="1:39" ht="54" customHeight="1" x14ac:dyDescent="1.05">
      <c r="A28" s="31" t="s">
        <v>21854</v>
      </c>
      <c r="B28" s="31" t="s">
        <v>21855</v>
      </c>
      <c r="C28" s="31" t="s">
        <v>21856</v>
      </c>
      <c r="D28" s="31" t="s">
        <v>21857</v>
      </c>
      <c r="E28" s="31" t="s">
        <v>101</v>
      </c>
      <c r="F28" s="31" t="s">
        <v>102</v>
      </c>
      <c r="G28" s="31" t="s">
        <v>16267</v>
      </c>
      <c r="H28" s="31" t="s">
        <v>17112</v>
      </c>
      <c r="I28" s="38">
        <v>0.83333333333333337</v>
      </c>
      <c r="J28" s="31" t="s">
        <v>21858</v>
      </c>
      <c r="K28" s="31" t="s">
        <v>105</v>
      </c>
      <c r="L28" s="31" t="s">
        <v>106</v>
      </c>
      <c r="M28" s="31" t="s">
        <v>107</v>
      </c>
      <c r="S28" s="29">
        <v>22000</v>
      </c>
      <c r="T28" s="131"/>
    </row>
    <row r="29" spans="1:39" ht="54" customHeight="1" x14ac:dyDescent="0.7">
      <c r="A29" s="699" t="s">
        <v>20970</v>
      </c>
      <c r="B29" s="699"/>
      <c r="C29" s="699"/>
      <c r="D29" s="699"/>
      <c r="E29" s="699"/>
      <c r="F29" s="699"/>
      <c r="G29" s="699"/>
      <c r="H29" s="699"/>
      <c r="I29" s="699"/>
      <c r="J29" s="699"/>
      <c r="K29" s="699"/>
      <c r="L29" s="699"/>
      <c r="M29" s="700"/>
      <c r="T29" s="29">
        <v>22000</v>
      </c>
    </row>
    <row r="30" spans="1:39" ht="54" customHeight="1" x14ac:dyDescent="1.05">
      <c r="A30" s="688" t="s">
        <v>38942</v>
      </c>
      <c r="B30" s="689"/>
      <c r="C30" s="689"/>
      <c r="D30" s="689"/>
      <c r="E30" s="689"/>
      <c r="F30" s="689"/>
      <c r="G30" s="689"/>
      <c r="H30" s="689"/>
      <c r="I30" s="689"/>
      <c r="J30" s="689"/>
      <c r="K30" s="689"/>
      <c r="L30" s="689"/>
      <c r="M30" s="690"/>
      <c r="S30" s="29"/>
      <c r="T30" s="131"/>
      <c r="U30" s="24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9"/>
    </row>
    <row r="31" spans="1:39" ht="54" customHeight="1" x14ac:dyDescent="1.05">
      <c r="A31" s="31" t="s">
        <v>38671</v>
      </c>
      <c r="B31" s="31" t="s">
        <v>38672</v>
      </c>
      <c r="C31" s="31" t="s">
        <v>38673</v>
      </c>
      <c r="D31" s="31" t="s">
        <v>38674</v>
      </c>
      <c r="E31" s="31" t="s">
        <v>101</v>
      </c>
      <c r="F31" s="31" t="s">
        <v>102</v>
      </c>
      <c r="G31" s="31" t="s">
        <v>20461</v>
      </c>
      <c r="H31" s="31" t="s">
        <v>34007</v>
      </c>
      <c r="I31" s="38">
        <v>0.41666666666666669</v>
      </c>
      <c r="J31" s="31" t="s">
        <v>28174</v>
      </c>
      <c r="K31" s="31" t="s">
        <v>105</v>
      </c>
      <c r="L31" s="31" t="s">
        <v>106</v>
      </c>
      <c r="M31" s="31" t="s">
        <v>107</v>
      </c>
      <c r="S31" s="29">
        <v>22000</v>
      </c>
      <c r="T31" s="131"/>
      <c r="U31" s="24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9"/>
    </row>
    <row r="32" spans="1:39" ht="54" customHeight="1" x14ac:dyDescent="0.7">
      <c r="A32" s="699" t="s">
        <v>20970</v>
      </c>
      <c r="B32" s="699"/>
      <c r="C32" s="699"/>
      <c r="D32" s="699"/>
      <c r="E32" s="699"/>
      <c r="F32" s="699"/>
      <c r="G32" s="699"/>
      <c r="H32" s="699"/>
      <c r="I32" s="699"/>
      <c r="J32" s="699"/>
      <c r="K32" s="699"/>
      <c r="L32" s="699"/>
      <c r="M32" s="700"/>
      <c r="T32" s="29">
        <v>22000</v>
      </c>
    </row>
    <row r="33" spans="1:58" ht="54" customHeight="1" x14ac:dyDescent="1.3">
      <c r="A33" s="688" t="s">
        <v>40262</v>
      </c>
      <c r="B33" s="689"/>
      <c r="C33" s="689"/>
      <c r="D33" s="689"/>
      <c r="E33" s="689"/>
      <c r="F33" s="689"/>
      <c r="G33" s="689"/>
      <c r="H33" s="689"/>
      <c r="I33" s="689"/>
      <c r="J33" s="689"/>
      <c r="K33" s="689"/>
      <c r="L33" s="689"/>
      <c r="M33" s="690"/>
      <c r="S33" s="29"/>
      <c r="T33" s="170"/>
      <c r="U33" s="31"/>
      <c r="V33" s="31"/>
      <c r="W33" s="31"/>
      <c r="X33" s="31"/>
      <c r="Y33" s="31"/>
      <c r="Z33" s="31"/>
      <c r="AA33" s="31"/>
      <c r="AB33" s="38"/>
      <c r="AC33" s="31"/>
      <c r="AD33" s="31"/>
      <c r="AE33" s="31"/>
      <c r="AF33" s="31"/>
      <c r="AG33" s="23"/>
      <c r="AH33" s="23"/>
      <c r="AI33" s="23"/>
      <c r="AJ33" s="23"/>
      <c r="AK33" s="23"/>
      <c r="AL33" s="29"/>
      <c r="AM33" s="23"/>
      <c r="AN33" s="25"/>
      <c r="BF33" s="119"/>
    </row>
    <row r="34" spans="1:58" ht="54" customHeight="1" x14ac:dyDescent="1.3">
      <c r="A34" s="31" t="s">
        <v>39761</v>
      </c>
      <c r="B34" s="31" t="s">
        <v>39762</v>
      </c>
      <c r="C34" s="31" t="s">
        <v>39763</v>
      </c>
      <c r="D34" s="31" t="s">
        <v>39764</v>
      </c>
      <c r="E34" s="31" t="s">
        <v>101</v>
      </c>
      <c r="F34" s="31" t="s">
        <v>102</v>
      </c>
      <c r="G34" s="31" t="s">
        <v>16267</v>
      </c>
      <c r="H34" s="31" t="s">
        <v>33148</v>
      </c>
      <c r="I34" s="38">
        <v>0.27083333333333331</v>
      </c>
      <c r="J34" s="31" t="s">
        <v>28174</v>
      </c>
      <c r="K34" s="31" t="s">
        <v>105</v>
      </c>
      <c r="L34" s="31" t="s">
        <v>106</v>
      </c>
      <c r="M34" s="31" t="s">
        <v>107</v>
      </c>
      <c r="S34" s="29">
        <v>22200</v>
      </c>
      <c r="T34" s="170"/>
      <c r="U34" s="31"/>
      <c r="V34" s="31"/>
      <c r="W34" s="31"/>
      <c r="X34" s="31"/>
      <c r="Y34" s="31"/>
      <c r="Z34" s="31"/>
      <c r="AA34" s="31"/>
      <c r="AB34" s="38"/>
      <c r="AC34" s="31"/>
      <c r="AD34" s="31"/>
      <c r="AE34" s="31"/>
      <c r="AF34" s="31"/>
      <c r="AG34" s="23"/>
      <c r="AH34" s="23"/>
      <c r="AI34" s="23"/>
      <c r="AJ34" s="23"/>
      <c r="AK34" s="23"/>
      <c r="AL34" s="29"/>
      <c r="AM34" s="23"/>
      <c r="AN34" s="25"/>
      <c r="BF34" s="119"/>
    </row>
    <row r="35" spans="1:58" ht="54" customHeight="1" x14ac:dyDescent="1.3">
      <c r="A35" s="31" t="s">
        <v>39765</v>
      </c>
      <c r="B35" s="31" t="s">
        <v>39766</v>
      </c>
      <c r="C35" s="31" t="s">
        <v>39767</v>
      </c>
      <c r="D35" s="31" t="s">
        <v>39768</v>
      </c>
      <c r="E35" s="31" t="s">
        <v>101</v>
      </c>
      <c r="F35" s="31" t="s">
        <v>102</v>
      </c>
      <c r="G35" s="31" t="s">
        <v>16267</v>
      </c>
      <c r="H35" s="31" t="s">
        <v>39091</v>
      </c>
      <c r="I35" s="38">
        <v>0.27083333333333331</v>
      </c>
      <c r="J35" s="31" t="s">
        <v>28174</v>
      </c>
      <c r="K35" s="31" t="s">
        <v>105</v>
      </c>
      <c r="L35" s="31" t="s">
        <v>106</v>
      </c>
      <c r="M35" s="31" t="s">
        <v>491</v>
      </c>
      <c r="S35" s="29">
        <v>26200</v>
      </c>
      <c r="T35" s="170"/>
      <c r="U35" s="31"/>
      <c r="V35" s="31"/>
      <c r="W35" s="31"/>
      <c r="X35" s="31"/>
      <c r="Y35" s="31"/>
      <c r="Z35" s="31"/>
      <c r="AA35" s="31"/>
      <c r="AB35" s="38"/>
      <c r="AC35" s="31"/>
      <c r="AD35" s="31"/>
      <c r="AE35" s="31"/>
      <c r="AF35" s="31"/>
      <c r="AG35" s="23"/>
      <c r="AH35" s="23"/>
      <c r="AI35" s="23"/>
      <c r="AJ35" s="23"/>
      <c r="AK35" s="23"/>
      <c r="AL35" s="29"/>
      <c r="AM35" s="23"/>
      <c r="AN35" s="25"/>
      <c r="BF35" s="119"/>
    </row>
    <row r="36" spans="1:58" ht="54" customHeight="1" x14ac:dyDescent="1.3">
      <c r="A36" s="31" t="s">
        <v>39769</v>
      </c>
      <c r="B36" s="31" t="s">
        <v>39770</v>
      </c>
      <c r="C36" s="31" t="s">
        <v>39771</v>
      </c>
      <c r="D36" s="31" t="s">
        <v>39772</v>
      </c>
      <c r="E36" s="31" t="s">
        <v>101</v>
      </c>
      <c r="F36" s="31" t="s">
        <v>102</v>
      </c>
      <c r="G36" s="31" t="s">
        <v>16267</v>
      </c>
      <c r="H36" s="31" t="s">
        <v>39091</v>
      </c>
      <c r="I36" s="38">
        <v>0.27083333333333331</v>
      </c>
      <c r="J36" s="31" t="s">
        <v>28174</v>
      </c>
      <c r="K36" s="31" t="s">
        <v>105</v>
      </c>
      <c r="L36" s="31" t="s">
        <v>106</v>
      </c>
      <c r="M36" s="31" t="s">
        <v>491</v>
      </c>
      <c r="S36" s="29">
        <v>26200</v>
      </c>
      <c r="T36" s="170"/>
      <c r="U36" s="31"/>
      <c r="V36" s="31"/>
      <c r="W36" s="31"/>
      <c r="X36" s="31"/>
      <c r="Y36" s="31"/>
      <c r="Z36" s="31"/>
      <c r="AA36" s="31"/>
      <c r="AB36" s="38"/>
      <c r="AC36" s="31"/>
      <c r="AD36" s="31"/>
      <c r="AE36" s="31"/>
      <c r="AF36" s="31"/>
      <c r="AG36" s="23"/>
      <c r="AH36" s="23"/>
      <c r="AI36" s="23"/>
      <c r="AJ36" s="23"/>
      <c r="AK36" s="23"/>
      <c r="AL36" s="29"/>
      <c r="AM36" s="23"/>
      <c r="AN36" s="25"/>
      <c r="BF36" s="119"/>
    </row>
    <row r="37" spans="1:58" ht="54" customHeight="1" x14ac:dyDescent="1.3">
      <c r="A37" s="688" t="s">
        <v>41448</v>
      </c>
      <c r="B37" s="716"/>
      <c r="C37" s="716"/>
      <c r="D37" s="716"/>
      <c r="E37" s="716"/>
      <c r="F37" s="716"/>
      <c r="G37" s="716"/>
      <c r="H37" s="716"/>
      <c r="I37" s="716"/>
      <c r="J37" s="716"/>
      <c r="K37" s="716"/>
      <c r="L37" s="716"/>
      <c r="M37" s="717"/>
      <c r="S37" s="29"/>
      <c r="T37" s="170"/>
      <c r="U37" s="31"/>
      <c r="V37" s="31"/>
      <c r="W37" s="31"/>
      <c r="X37" s="31"/>
      <c r="Y37" s="31"/>
      <c r="Z37" s="31"/>
      <c r="AA37" s="31"/>
      <c r="AB37" s="38"/>
      <c r="AC37" s="31"/>
      <c r="AD37" s="31"/>
      <c r="AE37" s="31"/>
      <c r="AF37" s="31"/>
      <c r="AG37" s="23"/>
      <c r="AH37" s="23"/>
      <c r="AI37" s="23"/>
      <c r="AJ37" s="23"/>
      <c r="AK37" s="23"/>
      <c r="AL37" s="29"/>
      <c r="AM37" s="23"/>
      <c r="AN37" s="25"/>
      <c r="BF37" s="119"/>
    </row>
    <row r="38" spans="1:58" ht="54" customHeight="1" x14ac:dyDescent="1.3">
      <c r="A38" s="675" t="s">
        <v>41189</v>
      </c>
      <c r="B38" s="675" t="s">
        <v>11303</v>
      </c>
      <c r="C38" s="675" t="s">
        <v>41190</v>
      </c>
      <c r="D38" s="675" t="s">
        <v>41191</v>
      </c>
      <c r="E38" s="675" t="s">
        <v>101</v>
      </c>
      <c r="F38" s="675" t="s">
        <v>123</v>
      </c>
      <c r="G38" s="675" t="s">
        <v>16223</v>
      </c>
      <c r="H38" s="675" t="s">
        <v>29943</v>
      </c>
      <c r="I38" s="676">
        <v>0.125</v>
      </c>
      <c r="J38" s="675" t="s">
        <v>28174</v>
      </c>
      <c r="K38" s="675" t="s">
        <v>105</v>
      </c>
      <c r="L38" s="675" t="s">
        <v>106</v>
      </c>
      <c r="M38" s="675" t="s">
        <v>995</v>
      </c>
      <c r="S38" s="29">
        <v>45200</v>
      </c>
      <c r="T38" s="170"/>
      <c r="U38" s="31"/>
      <c r="V38" s="31"/>
      <c r="W38" s="31"/>
      <c r="X38" s="31"/>
      <c r="Y38" s="31"/>
      <c r="Z38" s="31"/>
      <c r="AA38" s="31"/>
      <c r="AB38" s="38"/>
      <c r="AC38" s="31"/>
      <c r="AD38" s="31"/>
      <c r="AE38" s="31"/>
      <c r="AF38" s="31"/>
      <c r="AG38" s="23"/>
      <c r="AH38" s="23"/>
      <c r="AI38" s="23"/>
      <c r="AJ38" s="23"/>
      <c r="AK38" s="23"/>
      <c r="AL38" s="29"/>
      <c r="AM38" s="23"/>
      <c r="AN38" s="25"/>
      <c r="BF38" s="119"/>
    </row>
    <row r="39" spans="1:58" ht="54" customHeight="1" x14ac:dyDescent="1.3">
      <c r="A39" s="677" t="s">
        <v>41192</v>
      </c>
      <c r="B39" s="675" t="s">
        <v>14451</v>
      </c>
      <c r="C39" s="675" t="s">
        <v>41193</v>
      </c>
      <c r="D39" s="675" t="s">
        <v>41194</v>
      </c>
      <c r="E39" s="675" t="s">
        <v>688</v>
      </c>
      <c r="F39" s="675" t="s">
        <v>123</v>
      </c>
      <c r="G39" s="675" t="s">
        <v>16287</v>
      </c>
      <c r="H39" s="675" t="s">
        <v>29943</v>
      </c>
      <c r="I39" s="676">
        <v>0.41666666666666669</v>
      </c>
      <c r="J39" s="675" t="s">
        <v>28174</v>
      </c>
      <c r="K39" s="675" t="s">
        <v>105</v>
      </c>
      <c r="L39" s="675" t="s">
        <v>106</v>
      </c>
      <c r="M39" s="675" t="s">
        <v>11351</v>
      </c>
      <c r="S39" s="29">
        <v>25200</v>
      </c>
      <c r="T39" s="170"/>
      <c r="U39" s="31"/>
      <c r="V39" s="31"/>
      <c r="W39" s="31"/>
      <c r="X39" s="31"/>
      <c r="Y39" s="31"/>
      <c r="Z39" s="31"/>
      <c r="AA39" s="31"/>
      <c r="AB39" s="38"/>
      <c r="AC39" s="31"/>
      <c r="AD39" s="31"/>
      <c r="AE39" s="31"/>
      <c r="AF39" s="31"/>
      <c r="AG39" s="23"/>
      <c r="AH39" s="23"/>
      <c r="AI39" s="23"/>
      <c r="AJ39" s="23"/>
      <c r="AK39" s="23"/>
      <c r="AL39" s="29"/>
      <c r="AM39" s="23"/>
      <c r="AN39" s="25"/>
      <c r="BF39" s="119"/>
    </row>
    <row r="40" spans="1:58" ht="54" customHeight="1" x14ac:dyDescent="1.3">
      <c r="A40" s="675" t="s">
        <v>41195</v>
      </c>
      <c r="B40" s="675" t="s">
        <v>31425</v>
      </c>
      <c r="C40" s="675" t="s">
        <v>41196</v>
      </c>
      <c r="D40" s="675" t="s">
        <v>41197</v>
      </c>
      <c r="E40" s="675" t="s">
        <v>101</v>
      </c>
      <c r="F40" s="675" t="s">
        <v>123</v>
      </c>
      <c r="G40" s="675" t="s">
        <v>16970</v>
      </c>
      <c r="H40" s="675" t="s">
        <v>37612</v>
      </c>
      <c r="I40" s="676">
        <v>0.41666666666666669</v>
      </c>
      <c r="J40" s="675" t="s">
        <v>28174</v>
      </c>
      <c r="K40" s="675" t="s">
        <v>105</v>
      </c>
      <c r="L40" s="675" t="s">
        <v>106</v>
      </c>
      <c r="M40" s="675" t="s">
        <v>107</v>
      </c>
      <c r="S40" s="29">
        <v>25200</v>
      </c>
      <c r="T40" s="170"/>
      <c r="U40" s="31"/>
      <c r="V40" s="31"/>
      <c r="W40" s="31"/>
      <c r="X40" s="31"/>
      <c r="Y40" s="31"/>
      <c r="Z40" s="31"/>
      <c r="AA40" s="31"/>
      <c r="AB40" s="38"/>
      <c r="AC40" s="31"/>
      <c r="AD40" s="31"/>
      <c r="AE40" s="31"/>
      <c r="AF40" s="31"/>
      <c r="AG40" s="23"/>
      <c r="AH40" s="23"/>
      <c r="AI40" s="23"/>
      <c r="AJ40" s="23"/>
      <c r="AK40" s="23"/>
      <c r="AL40" s="29"/>
      <c r="AM40" s="23"/>
      <c r="AN40" s="25"/>
      <c r="BF40" s="119"/>
    </row>
    <row r="41" spans="1:58" ht="54" customHeight="1" x14ac:dyDescent="1.3">
      <c r="A41" s="685" t="s">
        <v>20970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S41" s="29"/>
      <c r="T41" s="131">
        <v>170200</v>
      </c>
      <c r="U41" s="25"/>
      <c r="AM41" s="119"/>
    </row>
    <row r="42" spans="1:58" ht="54" customHeight="1" x14ac:dyDescent="1.05">
      <c r="A42" s="688" t="s">
        <v>42243</v>
      </c>
      <c r="B42" s="689"/>
      <c r="C42" s="689"/>
      <c r="D42" s="689"/>
      <c r="E42" s="689"/>
      <c r="F42" s="689"/>
      <c r="G42" s="689"/>
      <c r="H42" s="689"/>
      <c r="I42" s="689"/>
      <c r="J42" s="689"/>
      <c r="K42" s="689"/>
      <c r="L42" s="689"/>
      <c r="M42" s="690"/>
      <c r="S42" s="29"/>
      <c r="T42" s="31"/>
      <c r="U42" s="31"/>
      <c r="V42" s="31"/>
      <c r="W42" s="31"/>
      <c r="X42" s="31"/>
      <c r="Y42" s="31"/>
      <c r="Z42" s="31"/>
      <c r="AA42" s="31"/>
      <c r="AB42" s="38"/>
      <c r="AC42" s="31"/>
      <c r="AD42" s="31"/>
      <c r="AE42" s="31"/>
      <c r="AF42" s="31"/>
      <c r="AG42" s="23"/>
      <c r="AH42" s="23"/>
      <c r="AI42" s="23"/>
      <c r="AJ42" s="23"/>
      <c r="AK42" s="23"/>
      <c r="AL42" s="29"/>
      <c r="AM42" s="131"/>
      <c r="AN42" s="25"/>
      <c r="BF42" s="119"/>
    </row>
    <row r="43" spans="1:58" ht="54" customHeight="1" x14ac:dyDescent="1.05">
      <c r="A43" s="31" t="s">
        <v>41789</v>
      </c>
      <c r="B43" s="31" t="s">
        <v>5766</v>
      </c>
      <c r="C43" s="31" t="s">
        <v>41790</v>
      </c>
      <c r="D43" s="31" t="s">
        <v>41791</v>
      </c>
      <c r="E43" s="31" t="s">
        <v>101</v>
      </c>
      <c r="F43" s="31" t="s">
        <v>102</v>
      </c>
      <c r="G43" s="31" t="s">
        <v>16216</v>
      </c>
      <c r="H43" s="31" t="s">
        <v>39091</v>
      </c>
      <c r="I43" s="38">
        <v>0.41666666666666669</v>
      </c>
      <c r="J43" s="31" t="s">
        <v>28174</v>
      </c>
      <c r="K43" s="31" t="s">
        <v>105</v>
      </c>
      <c r="L43" s="31" t="s">
        <v>106</v>
      </c>
      <c r="M43" s="31" t="s">
        <v>107</v>
      </c>
      <c r="S43" s="29">
        <v>25200</v>
      </c>
      <c r="T43" s="31"/>
      <c r="U43" s="31"/>
      <c r="V43" s="31"/>
      <c r="W43" s="31"/>
      <c r="X43" s="31"/>
      <c r="Y43" s="31"/>
      <c r="Z43" s="31"/>
      <c r="AA43" s="31"/>
      <c r="AB43" s="38"/>
      <c r="AC43" s="31"/>
      <c r="AD43" s="31"/>
      <c r="AE43" s="31"/>
      <c r="AF43" s="31"/>
      <c r="AG43" s="23"/>
      <c r="AH43" s="23"/>
      <c r="AI43" s="23"/>
      <c r="AJ43" s="23"/>
      <c r="AK43" s="23"/>
      <c r="AL43" s="29"/>
      <c r="AM43" s="131"/>
      <c r="AN43" s="25"/>
      <c r="BF43" s="119"/>
    </row>
    <row r="44" spans="1:58" ht="54" customHeight="1" x14ac:dyDescent="1.05">
      <c r="A44" s="31" t="s">
        <v>41792</v>
      </c>
      <c r="B44" s="31" t="s">
        <v>14955</v>
      </c>
      <c r="C44" s="31" t="s">
        <v>41793</v>
      </c>
      <c r="D44" s="31" t="s">
        <v>41794</v>
      </c>
      <c r="E44" s="31" t="s">
        <v>101</v>
      </c>
      <c r="F44" s="31" t="s">
        <v>123</v>
      </c>
      <c r="G44" s="31" t="s">
        <v>16223</v>
      </c>
      <c r="H44" s="31" t="s">
        <v>17484</v>
      </c>
      <c r="I44" s="38">
        <v>0.37152777777777779</v>
      </c>
      <c r="J44" s="31" t="s">
        <v>28174</v>
      </c>
      <c r="K44" s="31" t="s">
        <v>105</v>
      </c>
      <c r="L44" s="31" t="s">
        <v>106</v>
      </c>
      <c r="M44" s="31" t="s">
        <v>107</v>
      </c>
      <c r="S44" s="29">
        <v>25200</v>
      </c>
      <c r="T44" s="31"/>
      <c r="U44" s="31"/>
      <c r="V44" s="31"/>
      <c r="W44" s="31"/>
      <c r="X44" s="31"/>
      <c r="Y44" s="31"/>
      <c r="Z44" s="31"/>
      <c r="AA44" s="31"/>
      <c r="AB44" s="38"/>
      <c r="AC44" s="31"/>
      <c r="AD44" s="31"/>
      <c r="AE44" s="31"/>
      <c r="AF44" s="31"/>
      <c r="AG44" s="23"/>
      <c r="AH44" s="23"/>
      <c r="AI44" s="23"/>
      <c r="AJ44" s="23"/>
      <c r="AK44" s="23"/>
      <c r="AL44" s="29"/>
      <c r="AM44" s="131"/>
      <c r="AN44" s="25"/>
      <c r="BF44" s="119"/>
    </row>
    <row r="45" spans="1:58" ht="54" customHeight="1" x14ac:dyDescent="1.05">
      <c r="A45" s="688" t="s">
        <v>42244</v>
      </c>
      <c r="B45" s="689"/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90"/>
      <c r="S45" s="29"/>
      <c r="T45" s="131">
        <v>25200</v>
      </c>
      <c r="U45" s="25"/>
      <c r="AM45" s="119"/>
    </row>
    <row r="46" spans="1:58" ht="54" customHeight="1" x14ac:dyDescent="1.05">
      <c r="A46" s="31"/>
      <c r="B46" s="31"/>
      <c r="C46" s="31"/>
      <c r="D46" s="31"/>
      <c r="E46" s="31"/>
      <c r="F46" s="31"/>
      <c r="G46" s="31"/>
      <c r="H46" s="31"/>
      <c r="I46" s="38"/>
      <c r="J46" s="31"/>
      <c r="K46" s="31"/>
      <c r="L46" s="31"/>
      <c r="M46" s="31"/>
      <c r="S46" s="29"/>
      <c r="T46" s="131"/>
      <c r="U46" s="25"/>
      <c r="AM46" s="119"/>
    </row>
    <row r="47" spans="1:58" ht="54" customHeight="1" x14ac:dyDescent="1.05">
      <c r="A47" s="31"/>
      <c r="B47" s="31"/>
      <c r="C47" s="31"/>
      <c r="D47" s="31"/>
      <c r="E47" s="31"/>
      <c r="F47" s="31"/>
      <c r="G47" s="31"/>
      <c r="H47" s="31"/>
      <c r="I47" s="38"/>
      <c r="J47" s="31"/>
      <c r="K47" s="31"/>
      <c r="L47" s="31"/>
      <c r="M47" s="31"/>
      <c r="S47" s="29"/>
      <c r="T47" s="131"/>
      <c r="U47" s="25"/>
      <c r="AM47" s="119"/>
    </row>
    <row r="48" spans="1:58" ht="54" customHeight="1" x14ac:dyDescent="1.05">
      <c r="A48" s="31"/>
      <c r="B48" s="31"/>
      <c r="C48" s="31"/>
      <c r="D48" s="31"/>
      <c r="E48" s="31"/>
      <c r="F48" s="31"/>
      <c r="G48" s="31"/>
      <c r="H48" s="31"/>
      <c r="I48" s="38"/>
      <c r="J48" s="31"/>
      <c r="K48" s="31"/>
      <c r="L48" s="31"/>
      <c r="M48" s="31"/>
      <c r="S48" s="29"/>
      <c r="T48" s="131"/>
      <c r="U48" s="25"/>
      <c r="AM48" s="119"/>
    </row>
    <row r="49" spans="1:39" ht="54" customHeight="1" x14ac:dyDescent="1.05">
      <c r="A49" s="31"/>
      <c r="B49" s="31"/>
      <c r="C49" s="31"/>
      <c r="D49" s="31"/>
      <c r="E49" s="31"/>
      <c r="F49" s="31"/>
      <c r="G49" s="31"/>
      <c r="H49" s="31"/>
      <c r="I49" s="38"/>
      <c r="J49" s="31"/>
      <c r="K49" s="31"/>
      <c r="L49" s="31"/>
      <c r="M49" s="31"/>
      <c r="S49" s="29"/>
      <c r="T49" s="131"/>
      <c r="U49" s="25"/>
      <c r="AM49" s="119"/>
    </row>
    <row r="50" spans="1:39" ht="54" customHeight="1" x14ac:dyDescent="1.05">
      <c r="A50" s="31"/>
      <c r="B50" s="31"/>
      <c r="C50" s="31"/>
      <c r="D50" s="31"/>
      <c r="E50" s="31"/>
      <c r="F50" s="31"/>
      <c r="G50" s="31"/>
      <c r="H50" s="31"/>
      <c r="I50" s="38"/>
      <c r="J50" s="31"/>
      <c r="K50" s="31"/>
      <c r="L50" s="31"/>
      <c r="M50" s="31"/>
      <c r="S50" s="29"/>
      <c r="T50" s="131"/>
      <c r="U50" s="25"/>
      <c r="AM50" s="119"/>
    </row>
    <row r="51" spans="1:39" ht="54" customHeight="1" x14ac:dyDescent="1.05">
      <c r="A51" s="31"/>
      <c r="B51" s="31"/>
      <c r="C51" s="31"/>
      <c r="D51" s="31"/>
      <c r="E51" s="31"/>
      <c r="F51" s="31"/>
      <c r="G51" s="31"/>
      <c r="H51" s="31"/>
      <c r="I51" s="38"/>
      <c r="J51" s="31"/>
      <c r="K51" s="31"/>
      <c r="L51" s="31"/>
      <c r="M51" s="31"/>
      <c r="S51" s="29"/>
      <c r="T51" s="131"/>
      <c r="U51" s="25"/>
      <c r="AM51" s="119"/>
    </row>
    <row r="52" spans="1:39" ht="54" customHeight="1" x14ac:dyDescent="1.05">
      <c r="A52" s="31"/>
      <c r="B52" s="31"/>
      <c r="C52" s="31"/>
      <c r="D52" s="31"/>
      <c r="E52" s="31"/>
      <c r="F52" s="31"/>
      <c r="G52" s="31"/>
      <c r="H52" s="31"/>
      <c r="I52" s="38"/>
      <c r="J52" s="31"/>
      <c r="K52" s="31"/>
      <c r="L52" s="31"/>
      <c r="M52" s="31"/>
      <c r="S52" s="29"/>
      <c r="T52" s="131"/>
      <c r="U52" s="25"/>
      <c r="AM52" s="119"/>
    </row>
    <row r="53" spans="1:39" ht="50.1" customHeight="1" x14ac:dyDescent="0.7">
      <c r="A53" s="23"/>
      <c r="B53" s="24"/>
      <c r="C53" s="23"/>
      <c r="D53" s="23"/>
      <c r="E53" s="23"/>
      <c r="F53" s="23"/>
      <c r="G53" s="23"/>
      <c r="H53" s="23"/>
      <c r="I53" s="7" t="s">
        <v>14</v>
      </c>
      <c r="J53" s="7">
        <f>SUM(Q:Q)-SUM(R:R)</f>
        <v>0</v>
      </c>
      <c r="K53" s="23"/>
      <c r="L53" s="23"/>
    </row>
    <row r="54" spans="1:39" ht="50.1" customHeight="1" x14ac:dyDescent="0.7">
      <c r="A54" s="23"/>
      <c r="B54" s="24"/>
      <c r="C54" s="23"/>
      <c r="D54" s="23"/>
      <c r="E54" s="23"/>
      <c r="F54" s="23"/>
      <c r="G54" s="23"/>
      <c r="H54" s="23"/>
      <c r="I54" s="7" t="s">
        <v>15</v>
      </c>
      <c r="J54" s="7">
        <f>SUM(S:S)-SUM(T:T)</f>
        <v>25200</v>
      </c>
      <c r="K54" s="23"/>
      <c r="L54" s="23"/>
    </row>
    <row r="55" spans="1:39" ht="50.1" customHeight="1" x14ac:dyDescent="0.7">
      <c r="A55" s="23"/>
      <c r="B55" s="24"/>
      <c r="C55" s="23"/>
      <c r="D55" s="23"/>
      <c r="E55" s="23"/>
      <c r="F55" s="23"/>
      <c r="G55" s="23"/>
      <c r="H55" s="23"/>
      <c r="I55" s="731" t="s">
        <v>91</v>
      </c>
      <c r="J55" s="731"/>
      <c r="K55" s="23"/>
      <c r="L55" s="23"/>
    </row>
    <row r="56" spans="1:39" ht="50.1" customHeight="1" x14ac:dyDescent="0.7">
      <c r="A56" s="23"/>
      <c r="B56" s="24"/>
      <c r="C56" s="23"/>
      <c r="D56" s="23"/>
      <c r="E56" s="23"/>
      <c r="F56" s="23"/>
      <c r="G56" s="23"/>
      <c r="H56" s="23"/>
      <c r="I56" s="731"/>
      <c r="J56" s="731"/>
      <c r="K56" s="23"/>
      <c r="L56" s="23"/>
    </row>
    <row r="57" spans="1:39" ht="54" customHeight="1" x14ac:dyDescent="0.7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39" ht="54" customHeight="1" x14ac:dyDescent="0.7">
      <c r="A58" s="23"/>
      <c r="B58" s="24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39" ht="54" customHeight="1" x14ac:dyDescent="0.7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39" ht="54" customHeight="1" x14ac:dyDescent="0.7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39" ht="54" customHeight="1" x14ac:dyDescent="0.7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39" ht="54" customHeight="1" x14ac:dyDescent="0.7">
      <c r="A62" s="23"/>
      <c r="B62" s="24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39" ht="54" customHeight="1" x14ac:dyDescent="0.7">
      <c r="A63" s="23"/>
      <c r="B63" s="24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39" ht="54" customHeight="1" x14ac:dyDescent="0.7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54" customHeight="1" x14ac:dyDescent="0.7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54" customHeight="1" x14ac:dyDescent="0.7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54" customHeight="1" x14ac:dyDescent="0.7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54" customHeight="1" x14ac:dyDescent="0.7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 ht="54" customHeight="1" x14ac:dyDescent="0.7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 ht="54" customHeight="1" x14ac:dyDescent="0.7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 ht="54" customHeight="1" x14ac:dyDescent="0.7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 ht="54" customHeight="1" x14ac:dyDescent="0.7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 ht="54" customHeight="1" x14ac:dyDescent="0.7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54" customHeight="1" x14ac:dyDescent="0.7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 ht="54" customHeight="1" x14ac:dyDescent="0.7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 ht="54" customHeight="1" x14ac:dyDescent="0.7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 ht="54" customHeight="1" x14ac:dyDescent="0.7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</row>
  </sheetData>
  <autoFilter ref="A1:AX927" xr:uid="{00000000-0001-0000-0000-000000000000}"/>
  <mergeCells count="23">
    <mergeCell ref="A22:M22"/>
    <mergeCell ref="A24:M24"/>
    <mergeCell ref="A13:M13"/>
    <mergeCell ref="A15:M15"/>
    <mergeCell ref="A17:M17"/>
    <mergeCell ref="A19:M19"/>
    <mergeCell ref="A20:M20"/>
    <mergeCell ref="A3:M3"/>
    <mergeCell ref="A5:M5"/>
    <mergeCell ref="A7:M7"/>
    <mergeCell ref="A9:T9"/>
    <mergeCell ref="A11:M11"/>
    <mergeCell ref="A26:M26"/>
    <mergeCell ref="A27:M27"/>
    <mergeCell ref="A29:M29"/>
    <mergeCell ref="A30:M30"/>
    <mergeCell ref="I55:J56"/>
    <mergeCell ref="A32:M32"/>
    <mergeCell ref="A33:M33"/>
    <mergeCell ref="A37:M37"/>
    <mergeCell ref="A41:M41"/>
    <mergeCell ref="A42:M42"/>
    <mergeCell ref="A45:M45"/>
  </mergeCells>
  <conditionalFormatting sqref="A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5" priority="7"/>
  </conditionalFormatting>
  <conditionalFormatting sqref="A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4" priority="5"/>
  </conditionalFormatting>
  <conditionalFormatting sqref="A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3" priority="3"/>
  </conditionalFormatting>
  <conditionalFormatting sqref="C2">
    <cfRule type="duplicateValues" dxfId="432" priority="17"/>
  </conditionalFormatting>
  <conditionalFormatting sqref="D25">
    <cfRule type="duplicateValues" dxfId="431" priority="1"/>
  </conditionalFormatting>
  <conditionalFormatting sqref="E2">
    <cfRule type="duplicateValues" dxfId="430" priority="18"/>
  </conditionalFormatting>
  <conditionalFormatting sqref="J2 C2">
    <cfRule type="duplicateValues" dxfId="429" priority="9"/>
    <cfRule type="duplicateValues" dxfId="428" priority="10"/>
    <cfRule type="duplicateValues" dxfId="427" priority="11"/>
    <cfRule type="duplicateValues" dxfId="426" priority="12"/>
    <cfRule type="duplicateValues" dxfId="425" priority="13"/>
    <cfRule type="duplicateValues" dxfId="424" priority="14"/>
    <cfRule type="duplicateValues" dxfId="423" priority="15"/>
    <cfRule type="duplicateValues" dxfId="422" priority="16"/>
  </conditionalFormatting>
  <conditionalFormatting sqref="J2">
    <cfRule type="duplicateValues" dxfId="421" priority="8"/>
  </conditionalFormatting>
  <hyperlinks>
    <hyperlink ref="I55:J56" location="الرئيسيه!A1" display="الرئيسيه" xr:uid="{A614A2BC-CF99-4A42-B823-FBDC6632CBCF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88B2-EC0A-FF48-83B9-03ED94B49902}">
  <sheetPr codeName="Sheet24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19" width="64.140625" style="132"/>
    <col min="20" max="20" width="64.140625" style="158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57">
        <v>13875</v>
      </c>
    </row>
    <row r="3" spans="1:20" ht="50.1" customHeight="1" x14ac:dyDescent="1.3">
      <c r="A3" s="685" t="s">
        <v>26792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23"/>
      <c r="R3" s="23"/>
      <c r="S3" s="131">
        <v>13875</v>
      </c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156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156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156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156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156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156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156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156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131"/>
      <c r="T13" s="156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131"/>
      <c r="T14" s="156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420" priority="10"/>
  </conditionalFormatting>
  <conditionalFormatting sqref="E2">
    <cfRule type="duplicateValues" dxfId="419" priority="11"/>
  </conditionalFormatting>
  <conditionalFormatting sqref="J2 C2">
    <cfRule type="duplicateValues" dxfId="418" priority="2"/>
    <cfRule type="duplicateValues" dxfId="417" priority="3"/>
    <cfRule type="duplicateValues" dxfId="416" priority="4"/>
    <cfRule type="duplicateValues" dxfId="415" priority="5"/>
    <cfRule type="duplicateValues" dxfId="414" priority="6"/>
    <cfRule type="duplicateValues" dxfId="413" priority="7"/>
    <cfRule type="duplicateValues" dxfId="412" priority="8"/>
    <cfRule type="duplicateValues" dxfId="411" priority="9"/>
  </conditionalFormatting>
  <conditionalFormatting sqref="J2">
    <cfRule type="duplicateValues" dxfId="410" priority="1"/>
  </conditionalFormatting>
  <hyperlinks>
    <hyperlink ref="I13:J14" location="الرئيسيه!A1" display="الرئيسيه" xr:uid="{D2060524-9F5A-5548-85D6-796123BB85C3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D4AF-DD14-6340-8F50-7EC60B93E7C2}">
  <sheetPr codeName="Sheet7">
    <pageSetUpPr fitToPage="1"/>
  </sheetPr>
  <dimension ref="A1:T23"/>
  <sheetViews>
    <sheetView rightToLeft="1" topLeftCell="D1" zoomScale="40" zoomScaleNormal="40" workbookViewId="0">
      <pane ySplit="1" topLeftCell="A12" activePane="bottomLeft" state="frozen"/>
      <selection activeCell="G24" sqref="G24"/>
      <selection pane="bottomLeft" activeCell="D18" sqref="D1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1.42578125" customWidth="1"/>
    <col min="18" max="18" width="47.5703125" customWidth="1"/>
    <col min="19" max="19" width="50.5703125" customWidth="1"/>
    <col min="20" max="20" width="48.5703125" style="132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5">
        <v>0</v>
      </c>
      <c r="T2" s="117">
        <v>0</v>
      </c>
    </row>
    <row r="3" spans="1:20" ht="50.1" customHeight="1" x14ac:dyDescent="1.3">
      <c r="A3" s="685" t="s">
        <v>10743</v>
      </c>
      <c r="B3" s="686"/>
      <c r="C3" s="686"/>
      <c r="D3" s="686"/>
      <c r="E3" s="686"/>
      <c r="F3" s="686"/>
      <c r="G3" s="686"/>
      <c r="H3" s="686"/>
      <c r="I3" s="686"/>
      <c r="J3" s="687"/>
      <c r="K3" s="19"/>
      <c r="L3" s="19"/>
      <c r="M3" s="19"/>
      <c r="N3" s="19"/>
      <c r="O3" s="23"/>
      <c r="P3" s="23"/>
      <c r="Q3" s="23"/>
      <c r="R3" s="23"/>
      <c r="S3" s="23"/>
      <c r="T3" s="29">
        <v>30000</v>
      </c>
    </row>
    <row r="4" spans="1:20" ht="50.1" customHeight="1" x14ac:dyDescent="1.3">
      <c r="A4" s="685" t="s">
        <v>10743</v>
      </c>
      <c r="B4" s="686"/>
      <c r="C4" s="686"/>
      <c r="D4" s="686"/>
      <c r="E4" s="686"/>
      <c r="F4" s="686"/>
      <c r="G4" s="686"/>
      <c r="H4" s="686"/>
      <c r="I4" s="686"/>
      <c r="J4" s="687"/>
      <c r="K4" s="19"/>
      <c r="L4" s="19"/>
      <c r="M4" s="19"/>
      <c r="N4" s="19"/>
      <c r="O4" s="23"/>
      <c r="P4" s="23"/>
      <c r="Q4" s="23"/>
      <c r="R4" s="23"/>
      <c r="S4" s="23"/>
      <c r="T4" s="29">
        <v>60000</v>
      </c>
    </row>
    <row r="5" spans="1:20" ht="50.1" customHeight="1" x14ac:dyDescent="1.3">
      <c r="A5" s="679" t="s">
        <v>13348</v>
      </c>
      <c r="B5" s="680"/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1"/>
      <c r="N5" s="23"/>
      <c r="O5" s="23"/>
      <c r="P5" s="23"/>
      <c r="Q5" s="23"/>
      <c r="R5" s="23"/>
      <c r="S5" s="29"/>
      <c r="T5" s="19"/>
    </row>
    <row r="6" spans="1:20" ht="50.1" customHeight="1" x14ac:dyDescent="1.05">
      <c r="A6" s="31" t="s">
        <v>13021</v>
      </c>
      <c r="B6" s="37" t="s">
        <v>13022</v>
      </c>
      <c r="C6" s="31" t="s">
        <v>13023</v>
      </c>
      <c r="D6" s="31" t="s">
        <v>13024</v>
      </c>
      <c r="E6" s="31" t="s">
        <v>101</v>
      </c>
      <c r="F6" s="31" t="s">
        <v>123</v>
      </c>
      <c r="G6" s="31" t="s">
        <v>124</v>
      </c>
      <c r="H6" s="31" t="s">
        <v>12839</v>
      </c>
      <c r="I6" s="38">
        <v>0.125</v>
      </c>
      <c r="J6" s="31" t="s">
        <v>63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04" t="s">
        <v>13025</v>
      </c>
      <c r="B7" s="305" t="s">
        <v>13026</v>
      </c>
      <c r="C7" s="304" t="s">
        <v>13027</v>
      </c>
      <c r="D7" s="304" t="s">
        <v>13028</v>
      </c>
      <c r="E7" s="304" t="s">
        <v>101</v>
      </c>
      <c r="F7" s="304" t="s">
        <v>123</v>
      </c>
      <c r="G7" s="304" t="s">
        <v>124</v>
      </c>
      <c r="H7" s="304" t="s">
        <v>12839</v>
      </c>
      <c r="I7" s="306">
        <v>0.125</v>
      </c>
      <c r="J7" s="304" t="s">
        <v>63</v>
      </c>
      <c r="K7" s="304" t="s">
        <v>105</v>
      </c>
      <c r="L7" s="304" t="s">
        <v>106</v>
      </c>
      <c r="M7" s="304" t="s">
        <v>107</v>
      </c>
      <c r="N7" s="307"/>
      <c r="O7" s="307"/>
      <c r="P7" s="307"/>
      <c r="Q7" s="307"/>
      <c r="R7" s="307"/>
      <c r="S7" s="344">
        <v>22000</v>
      </c>
      <c r="T7" s="307"/>
    </row>
    <row r="8" spans="1:20" s="23" customFormat="1" ht="50.1" customHeight="1" x14ac:dyDescent="1.05">
      <c r="A8" s="31" t="s">
        <v>13029</v>
      </c>
      <c r="B8" s="37" t="s">
        <v>13030</v>
      </c>
      <c r="C8" s="31" t="s">
        <v>13031</v>
      </c>
      <c r="D8" s="31" t="s">
        <v>13032</v>
      </c>
      <c r="E8" s="31" t="s">
        <v>101</v>
      </c>
      <c r="F8" s="31" t="s">
        <v>123</v>
      </c>
      <c r="G8" s="31" t="s">
        <v>124</v>
      </c>
      <c r="H8" s="31" t="s">
        <v>12839</v>
      </c>
      <c r="I8" s="38">
        <v>0.125</v>
      </c>
      <c r="J8" s="31" t="s">
        <v>63</v>
      </c>
      <c r="K8" s="31" t="s">
        <v>105</v>
      </c>
      <c r="L8" s="31" t="s">
        <v>106</v>
      </c>
      <c r="M8" s="31" t="s">
        <v>107</v>
      </c>
      <c r="S8" s="29">
        <v>22000</v>
      </c>
    </row>
    <row r="9" spans="1:20" s="23" customFormat="1" ht="50.1" customHeight="1" x14ac:dyDescent="1.05">
      <c r="A9" s="31" t="s">
        <v>13033</v>
      </c>
      <c r="B9" s="37" t="s">
        <v>13034</v>
      </c>
      <c r="C9" s="31" t="s">
        <v>13035</v>
      </c>
      <c r="D9" s="31" t="s">
        <v>13036</v>
      </c>
      <c r="E9" s="31" t="s">
        <v>101</v>
      </c>
      <c r="F9" s="31" t="s">
        <v>123</v>
      </c>
      <c r="G9" s="31" t="s">
        <v>124</v>
      </c>
      <c r="H9" s="31" t="s">
        <v>12839</v>
      </c>
      <c r="I9" s="38">
        <v>0.125</v>
      </c>
      <c r="J9" s="31" t="s">
        <v>63</v>
      </c>
      <c r="K9" s="31" t="s">
        <v>105</v>
      </c>
      <c r="L9" s="31" t="s">
        <v>106</v>
      </c>
      <c r="M9" s="31" t="s">
        <v>107</v>
      </c>
      <c r="S9" s="29">
        <v>22000</v>
      </c>
    </row>
    <row r="10" spans="1:20" s="23" customFormat="1" ht="54" customHeight="1" x14ac:dyDescent="1.05">
      <c r="A10" s="696" t="s">
        <v>18796</v>
      </c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S10" s="29"/>
    </row>
    <row r="11" spans="1:20" s="23" customFormat="1" ht="54" customHeight="1" x14ac:dyDescent="1.05">
      <c r="A11" s="31" t="s">
        <v>18157</v>
      </c>
      <c r="B11" s="31" t="s">
        <v>18158</v>
      </c>
      <c r="C11" s="31" t="s">
        <v>18159</v>
      </c>
      <c r="D11" s="31" t="s">
        <v>18160</v>
      </c>
      <c r="E11" s="31" t="s">
        <v>101</v>
      </c>
      <c r="F11" s="31" t="s">
        <v>123</v>
      </c>
      <c r="G11" s="31" t="s">
        <v>16223</v>
      </c>
      <c r="H11" s="31" t="s">
        <v>16249</v>
      </c>
      <c r="I11" s="38">
        <v>0.25</v>
      </c>
      <c r="J11" s="31" t="s">
        <v>63</v>
      </c>
      <c r="K11" s="31" t="s">
        <v>105</v>
      </c>
      <c r="L11" s="31" t="s">
        <v>106</v>
      </c>
      <c r="M11" s="31" t="s">
        <v>107</v>
      </c>
      <c r="S11" s="29">
        <v>22200</v>
      </c>
    </row>
    <row r="12" spans="1:20" s="23" customFormat="1" ht="54" customHeight="1" x14ac:dyDescent="1.05">
      <c r="A12" s="31" t="s">
        <v>18161</v>
      </c>
      <c r="B12" s="31" t="s">
        <v>18162</v>
      </c>
      <c r="C12" s="31" t="s">
        <v>18163</v>
      </c>
      <c r="D12" s="31" t="s">
        <v>18164</v>
      </c>
      <c r="E12" s="31" t="s">
        <v>101</v>
      </c>
      <c r="F12" s="31" t="s">
        <v>123</v>
      </c>
      <c r="G12" s="31" t="s">
        <v>16223</v>
      </c>
      <c r="H12" s="31" t="s">
        <v>16249</v>
      </c>
      <c r="I12" s="38">
        <v>0.25</v>
      </c>
      <c r="J12" s="31" t="s">
        <v>63</v>
      </c>
      <c r="K12" s="31" t="s">
        <v>105</v>
      </c>
      <c r="L12" s="31" t="s">
        <v>106</v>
      </c>
      <c r="M12" s="31" t="s">
        <v>107</v>
      </c>
      <c r="S12" s="29">
        <v>22200</v>
      </c>
    </row>
    <row r="13" spans="1:20" s="23" customFormat="1" ht="54" customHeight="1" x14ac:dyDescent="0.7">
      <c r="A13" s="698" t="s">
        <v>20970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T13" s="131">
        <v>42400</v>
      </c>
    </row>
    <row r="14" spans="1:20" s="23" customFormat="1" ht="54" customHeight="1" x14ac:dyDescent="1.3">
      <c r="A14" s="679" t="s">
        <v>22223</v>
      </c>
      <c r="B14" s="680"/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1"/>
      <c r="S14" s="29"/>
    </row>
    <row r="15" spans="1:20" s="23" customFormat="1" ht="54" customHeight="1" x14ac:dyDescent="1.05">
      <c r="A15" s="31" t="s">
        <v>21934</v>
      </c>
      <c r="B15" s="31" t="s">
        <v>21935</v>
      </c>
      <c r="C15" s="31" t="s">
        <v>21936</v>
      </c>
      <c r="D15" s="31" t="s">
        <v>21937</v>
      </c>
      <c r="E15" s="31" t="s">
        <v>101</v>
      </c>
      <c r="F15" s="31" t="s">
        <v>123</v>
      </c>
      <c r="G15" s="31" t="s">
        <v>16223</v>
      </c>
      <c r="H15" s="31" t="s">
        <v>17473</v>
      </c>
      <c r="I15" s="38">
        <v>0.25</v>
      </c>
      <c r="J15" s="31" t="s">
        <v>63</v>
      </c>
      <c r="K15" s="31" t="s">
        <v>105</v>
      </c>
      <c r="L15" s="31" t="s">
        <v>106</v>
      </c>
      <c r="M15" s="31" t="s">
        <v>107</v>
      </c>
      <c r="S15" s="29">
        <v>22200</v>
      </c>
    </row>
    <row r="16" spans="1:20" s="23" customFormat="1" ht="54" customHeight="1" x14ac:dyDescent="0.7">
      <c r="A16" s="698" t="s">
        <v>20970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700"/>
      <c r="T16" s="131">
        <v>22200</v>
      </c>
    </row>
    <row r="20" spans="9:10" s="23" customFormat="1" ht="50.1" customHeight="1" x14ac:dyDescent="0.25">
      <c r="I20" s="7" t="s">
        <v>14</v>
      </c>
      <c r="J20" s="7">
        <f>SUM(Q:Q)-SUM(R:R)</f>
        <v>0</v>
      </c>
    </row>
    <row r="21" spans="9:10" s="23" customFormat="1" ht="50.1" customHeight="1" x14ac:dyDescent="0.25">
      <c r="I21" s="7" t="s">
        <v>15</v>
      </c>
      <c r="J21" s="7">
        <f>SUM(S:S)-SUM(T:T)</f>
        <v>0</v>
      </c>
    </row>
    <row r="22" spans="9:10" s="23" customFormat="1" ht="50.1" customHeight="1" x14ac:dyDescent="0.25">
      <c r="I22" s="731" t="s">
        <v>91</v>
      </c>
      <c r="J22" s="731"/>
    </row>
    <row r="23" spans="9:10" s="23" customFormat="1" ht="50.1" customHeight="1" x14ac:dyDescent="0.25">
      <c r="I23" s="731"/>
      <c r="J23" s="731"/>
    </row>
  </sheetData>
  <autoFilter ref="A1:AX894" xr:uid="{00000000-0001-0000-0000-000000000000}"/>
  <mergeCells count="8">
    <mergeCell ref="I22:J23"/>
    <mergeCell ref="A3:J3"/>
    <mergeCell ref="A4:J4"/>
    <mergeCell ref="A5:M5"/>
    <mergeCell ref="A10:M10"/>
    <mergeCell ref="A13:M13"/>
    <mergeCell ref="A14:M14"/>
    <mergeCell ref="A16:M16"/>
  </mergeCells>
  <conditionalFormatting sqref="C2">
    <cfRule type="duplicateValues" dxfId="409" priority="10"/>
  </conditionalFormatting>
  <conditionalFormatting sqref="E2">
    <cfRule type="duplicateValues" dxfId="408" priority="11"/>
  </conditionalFormatting>
  <conditionalFormatting sqref="J2 C2">
    <cfRule type="duplicateValues" dxfId="407" priority="2"/>
    <cfRule type="duplicateValues" dxfId="406" priority="3"/>
    <cfRule type="duplicateValues" dxfId="405" priority="4"/>
    <cfRule type="duplicateValues" dxfId="404" priority="5"/>
    <cfRule type="duplicateValues" dxfId="403" priority="6"/>
    <cfRule type="duplicateValues" dxfId="402" priority="7"/>
    <cfRule type="duplicateValues" dxfId="401" priority="8"/>
    <cfRule type="duplicateValues" dxfId="400" priority="9"/>
  </conditionalFormatting>
  <conditionalFormatting sqref="J2">
    <cfRule type="duplicateValues" dxfId="399" priority="1"/>
  </conditionalFormatting>
  <hyperlinks>
    <hyperlink ref="I22:J23" location="الرئيسيه!A1" display="الرئيسيه" xr:uid="{B2CC9DD4-3A34-9043-A143-63425CEA2E2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989A-F33B-9D4E-8EF4-1DD043CB5D4A}">
  <sheetPr codeName="Sheet8">
    <pageSetUpPr fitToPage="1"/>
  </sheetPr>
  <dimension ref="A1:AM238"/>
  <sheetViews>
    <sheetView rightToLeft="1" zoomScale="40" zoomScaleNormal="40" workbookViewId="0">
      <pane ySplit="1" topLeftCell="A213" activePane="bottomLeft" state="frozen"/>
      <selection activeCell="G24" sqref="G24"/>
      <selection pane="bottomLeft" activeCell="A241" sqref="A24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9" customWidth="1"/>
    <col min="18" max="18" width="34.5703125" customWidth="1"/>
    <col min="19" max="19" width="43" customWidth="1"/>
    <col min="20" max="20" width="50.85546875" style="494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492">
        <v>176917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54"/>
      <c r="R3" s="254"/>
      <c r="S3" s="54"/>
      <c r="T3" s="492"/>
    </row>
    <row r="4" spans="1:20" s="55" customFormat="1" ht="50.1" customHeight="1" x14ac:dyDescent="1.65">
      <c r="A4" s="50" t="s">
        <v>820</v>
      </c>
      <c r="B4" s="52" t="s">
        <v>821</v>
      </c>
      <c r="C4" s="50" t="s">
        <v>822</v>
      </c>
      <c r="D4" s="50" t="s">
        <v>823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824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54"/>
      <c r="R4" s="54"/>
      <c r="S4" s="43">
        <v>38750</v>
      </c>
      <c r="T4" s="492"/>
    </row>
    <row r="5" spans="1:20" s="47" customFormat="1" ht="54" customHeight="1" x14ac:dyDescent="1.65">
      <c r="A5" s="707" t="s">
        <v>1252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235"/>
      <c r="O5" s="235"/>
      <c r="P5" s="235"/>
      <c r="Q5" s="241"/>
      <c r="R5" s="241"/>
      <c r="S5" s="54"/>
      <c r="T5" s="492"/>
    </row>
    <row r="6" spans="1:20" s="55" customFormat="1" ht="50.1" customHeight="1" x14ac:dyDescent="1.65">
      <c r="A6" s="50" t="s">
        <v>883</v>
      </c>
      <c r="B6" s="52" t="s">
        <v>884</v>
      </c>
      <c r="C6" s="50" t="s">
        <v>885</v>
      </c>
      <c r="D6" s="50" t="s">
        <v>886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824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54"/>
      <c r="R6" s="54"/>
      <c r="S6" s="43">
        <v>38750</v>
      </c>
      <c r="T6" s="492"/>
    </row>
    <row r="7" spans="1:20" ht="50.1" customHeight="1" x14ac:dyDescent="1.05">
      <c r="A7" s="708" t="s">
        <v>1279</v>
      </c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19"/>
      <c r="O7" s="23"/>
      <c r="P7" s="23"/>
      <c r="Q7" s="23"/>
      <c r="R7" s="23"/>
      <c r="S7" s="23"/>
      <c r="T7" s="388">
        <v>499750</v>
      </c>
    </row>
    <row r="8" spans="1:20" ht="50.1" customHeight="1" x14ac:dyDescent="1.65">
      <c r="A8" s="697" t="s">
        <v>5860</v>
      </c>
      <c r="B8" s="697"/>
      <c r="C8" s="697"/>
      <c r="D8" s="697"/>
      <c r="E8" s="697"/>
      <c r="F8" s="697"/>
      <c r="G8" s="697"/>
      <c r="H8" s="697"/>
      <c r="I8" s="697"/>
      <c r="J8" s="697"/>
      <c r="K8" s="697"/>
      <c r="L8" s="697"/>
      <c r="M8" s="697"/>
      <c r="N8" s="29"/>
      <c r="O8" s="23"/>
      <c r="P8" s="54"/>
      <c r="Q8" s="56"/>
      <c r="R8" s="54"/>
      <c r="S8" s="29"/>
      <c r="T8" s="492"/>
    </row>
    <row r="9" spans="1:20" ht="50.1" customHeight="1" x14ac:dyDescent="1.65">
      <c r="A9" s="31" t="s">
        <v>4703</v>
      </c>
      <c r="B9" s="37" t="s">
        <v>4808</v>
      </c>
      <c r="C9" s="31" t="s">
        <v>4809</v>
      </c>
      <c r="D9" s="31" t="s">
        <v>4810</v>
      </c>
      <c r="E9" s="31" t="s">
        <v>687</v>
      </c>
      <c r="F9" s="31" t="s">
        <v>123</v>
      </c>
      <c r="G9" s="31" t="s">
        <v>994</v>
      </c>
      <c r="H9" s="31" t="s">
        <v>4090</v>
      </c>
      <c r="I9" s="38">
        <v>0.83333333333333337</v>
      </c>
      <c r="J9" s="31" t="s">
        <v>824</v>
      </c>
      <c r="K9" s="31" t="s">
        <v>105</v>
      </c>
      <c r="L9" s="31" t="s">
        <v>106</v>
      </c>
      <c r="M9" s="31" t="s">
        <v>995</v>
      </c>
      <c r="N9" s="29"/>
      <c r="O9" s="23"/>
      <c r="P9" s="54"/>
      <c r="Q9" s="56"/>
      <c r="R9" s="54"/>
      <c r="S9" s="29">
        <v>43225</v>
      </c>
      <c r="T9" s="492"/>
    </row>
    <row r="10" spans="1:20" ht="50.1" customHeight="1" x14ac:dyDescent="1.65">
      <c r="A10" s="31" t="s">
        <v>4699</v>
      </c>
      <c r="B10" s="37" t="s">
        <v>4804</v>
      </c>
      <c r="C10" s="31" t="s">
        <v>4805</v>
      </c>
      <c r="D10" s="31" t="s">
        <v>4806</v>
      </c>
      <c r="E10" s="31" t="s">
        <v>687</v>
      </c>
      <c r="F10" s="31" t="s">
        <v>123</v>
      </c>
      <c r="G10" s="31" t="s">
        <v>994</v>
      </c>
      <c r="H10" s="31" t="s">
        <v>4090</v>
      </c>
      <c r="I10" s="38">
        <v>0.83333333333333337</v>
      </c>
      <c r="J10" s="31" t="s">
        <v>824</v>
      </c>
      <c r="K10" s="31" t="s">
        <v>105</v>
      </c>
      <c r="L10" s="31" t="s">
        <v>106</v>
      </c>
      <c r="M10" s="31" t="s">
        <v>995</v>
      </c>
      <c r="N10" s="29"/>
      <c r="O10" s="23"/>
      <c r="P10" s="54"/>
      <c r="Q10" s="56"/>
      <c r="R10" s="54"/>
      <c r="S10" s="29">
        <v>43225</v>
      </c>
      <c r="T10" s="492"/>
    </row>
    <row r="11" spans="1:20" ht="50.1" customHeight="1" x14ac:dyDescent="1.65">
      <c r="A11" s="31" t="s">
        <v>4711</v>
      </c>
      <c r="B11" s="37" t="s">
        <v>4816</v>
      </c>
      <c r="C11" s="31" t="s">
        <v>4817</v>
      </c>
      <c r="D11" s="31" t="s">
        <v>4818</v>
      </c>
      <c r="E11" s="31" t="s">
        <v>687</v>
      </c>
      <c r="F11" s="31" t="s">
        <v>123</v>
      </c>
      <c r="G11" s="31" t="s">
        <v>994</v>
      </c>
      <c r="H11" s="31" t="s">
        <v>4090</v>
      </c>
      <c r="I11" s="38">
        <v>0.83333333333333337</v>
      </c>
      <c r="J11" s="31" t="s">
        <v>824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6"/>
      <c r="R11" s="54"/>
      <c r="S11" s="29">
        <v>43225</v>
      </c>
      <c r="T11" s="492"/>
    </row>
    <row r="12" spans="1:20" ht="50.1" customHeight="1" x14ac:dyDescent="1.65">
      <c r="A12" s="31" t="s">
        <v>3466</v>
      </c>
      <c r="B12" s="37" t="s">
        <v>3467</v>
      </c>
      <c r="C12" s="31" t="s">
        <v>3468</v>
      </c>
      <c r="D12" s="31" t="s">
        <v>3469</v>
      </c>
      <c r="E12" s="31" t="s">
        <v>687</v>
      </c>
      <c r="F12" s="31" t="s">
        <v>123</v>
      </c>
      <c r="G12" s="31" t="s">
        <v>994</v>
      </c>
      <c r="H12" s="31" t="s">
        <v>4090</v>
      </c>
      <c r="I12" s="38">
        <v>0.33333333333333331</v>
      </c>
      <c r="J12" s="31" t="s">
        <v>824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56"/>
      <c r="R12" s="54"/>
      <c r="S12" s="29">
        <v>43225</v>
      </c>
      <c r="T12" s="492"/>
    </row>
    <row r="13" spans="1:20" ht="50.1" customHeight="1" x14ac:dyDescent="1.65">
      <c r="A13" s="31" t="s">
        <v>4692</v>
      </c>
      <c r="B13" s="37" t="s">
        <v>4796</v>
      </c>
      <c r="C13" s="31" t="s">
        <v>4797</v>
      </c>
      <c r="D13" s="31" t="s">
        <v>4798</v>
      </c>
      <c r="E13" s="31" t="s">
        <v>687</v>
      </c>
      <c r="F13" s="31" t="s">
        <v>123</v>
      </c>
      <c r="G13" s="31" t="s">
        <v>994</v>
      </c>
      <c r="H13" s="31" t="s">
        <v>4090</v>
      </c>
      <c r="I13" s="38">
        <v>0.83333333333333337</v>
      </c>
      <c r="J13" s="31" t="s">
        <v>824</v>
      </c>
      <c r="K13" s="31" t="s">
        <v>105</v>
      </c>
      <c r="L13" s="31" t="s">
        <v>106</v>
      </c>
      <c r="M13" s="31" t="s">
        <v>995</v>
      </c>
      <c r="N13" s="29"/>
      <c r="O13" s="23"/>
      <c r="P13" s="54"/>
      <c r="Q13" s="56"/>
      <c r="R13" s="54"/>
      <c r="S13" s="29">
        <v>43225</v>
      </c>
      <c r="T13" s="492"/>
    </row>
    <row r="14" spans="1:20" ht="50.1" customHeight="1" x14ac:dyDescent="1.65">
      <c r="A14" s="31" t="s">
        <v>4696</v>
      </c>
      <c r="B14" s="37" t="s">
        <v>4800</v>
      </c>
      <c r="C14" s="31" t="s">
        <v>4801</v>
      </c>
      <c r="D14" s="31" t="s">
        <v>4802</v>
      </c>
      <c r="E14" s="31" t="s">
        <v>687</v>
      </c>
      <c r="F14" s="31" t="s">
        <v>123</v>
      </c>
      <c r="G14" s="31" t="s">
        <v>994</v>
      </c>
      <c r="H14" s="31" t="s">
        <v>4090</v>
      </c>
      <c r="I14" s="38">
        <v>0.83333333333333337</v>
      </c>
      <c r="J14" s="31" t="s">
        <v>824</v>
      </c>
      <c r="K14" s="31" t="s">
        <v>105</v>
      </c>
      <c r="L14" s="31" t="s">
        <v>106</v>
      </c>
      <c r="M14" s="31" t="s">
        <v>995</v>
      </c>
      <c r="N14" s="29"/>
      <c r="O14" s="23"/>
      <c r="P14" s="54"/>
      <c r="Q14" s="56"/>
      <c r="R14" s="54"/>
      <c r="S14" s="29">
        <v>43225</v>
      </c>
      <c r="T14" s="492"/>
    </row>
    <row r="15" spans="1:20" ht="50.1" customHeight="1" x14ac:dyDescent="1.65">
      <c r="A15" s="31" t="s">
        <v>4707</v>
      </c>
      <c r="B15" s="37" t="s">
        <v>4812</v>
      </c>
      <c r="C15" s="31" t="s">
        <v>4813</v>
      </c>
      <c r="D15" s="31" t="s">
        <v>4814</v>
      </c>
      <c r="E15" s="31" t="s">
        <v>687</v>
      </c>
      <c r="F15" s="31" t="s">
        <v>123</v>
      </c>
      <c r="G15" s="31" t="s">
        <v>994</v>
      </c>
      <c r="H15" s="31" t="s">
        <v>4090</v>
      </c>
      <c r="I15" s="38">
        <v>0.83333333333333337</v>
      </c>
      <c r="J15" s="31" t="s">
        <v>824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56"/>
      <c r="R15" s="54"/>
      <c r="S15" s="29">
        <v>43225</v>
      </c>
      <c r="T15" s="492"/>
    </row>
    <row r="16" spans="1:20" ht="50.1" customHeight="1" x14ac:dyDescent="1.65">
      <c r="A16" s="31" t="s">
        <v>4714</v>
      </c>
      <c r="B16" s="37" t="s">
        <v>4820</v>
      </c>
      <c r="C16" s="31" t="s">
        <v>4821</v>
      </c>
      <c r="D16" s="31" t="s">
        <v>4822</v>
      </c>
      <c r="E16" s="31" t="s">
        <v>687</v>
      </c>
      <c r="F16" s="31" t="s">
        <v>123</v>
      </c>
      <c r="G16" s="31" t="s">
        <v>994</v>
      </c>
      <c r="H16" s="31" t="s">
        <v>4090</v>
      </c>
      <c r="I16" s="38">
        <v>0.83333333333333337</v>
      </c>
      <c r="J16" s="31" t="s">
        <v>824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56"/>
      <c r="R16" s="54"/>
      <c r="S16" s="29">
        <v>43225</v>
      </c>
      <c r="T16" s="492"/>
    </row>
    <row r="17" spans="1:39" ht="50.1" customHeight="1" x14ac:dyDescent="1.65">
      <c r="A17" s="31" t="s">
        <v>4688</v>
      </c>
      <c r="B17" s="37" t="s">
        <v>4792</v>
      </c>
      <c r="C17" s="31" t="s">
        <v>4793</v>
      </c>
      <c r="D17" s="31" t="s">
        <v>4794</v>
      </c>
      <c r="E17" s="31" t="s">
        <v>687</v>
      </c>
      <c r="F17" s="31" t="s">
        <v>123</v>
      </c>
      <c r="G17" s="31" t="s">
        <v>994</v>
      </c>
      <c r="H17" s="31" t="s">
        <v>4090</v>
      </c>
      <c r="I17" s="38">
        <v>0.83333333333333337</v>
      </c>
      <c r="J17" s="31" t="s">
        <v>824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6"/>
      <c r="R17" s="54"/>
      <c r="S17" s="29">
        <v>43225</v>
      </c>
      <c r="T17" s="492"/>
    </row>
    <row r="18" spans="1:39" ht="54" customHeight="1" x14ac:dyDescent="1.05">
      <c r="A18" s="696" t="s">
        <v>9525</v>
      </c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23"/>
      <c r="O18" s="23"/>
      <c r="P18" s="23"/>
      <c r="Q18" s="23"/>
      <c r="R18" s="23"/>
      <c r="S18" s="131"/>
      <c r="T18" s="388"/>
    </row>
    <row r="19" spans="1:39" ht="54" customHeight="1" x14ac:dyDescent="1.05">
      <c r="A19" s="26" t="s">
        <v>9183</v>
      </c>
      <c r="B19" s="27" t="s">
        <v>9184</v>
      </c>
      <c r="C19" s="31" t="s">
        <v>9185</v>
      </c>
      <c r="D19" s="26" t="s">
        <v>9186</v>
      </c>
      <c r="E19" s="26" t="s">
        <v>688</v>
      </c>
      <c r="F19" s="26" t="s">
        <v>123</v>
      </c>
      <c r="G19" s="26" t="s">
        <v>689</v>
      </c>
      <c r="H19" s="26" t="s">
        <v>8888</v>
      </c>
      <c r="I19" s="38">
        <v>0.41666666666666669</v>
      </c>
      <c r="J19" s="26" t="s">
        <v>824</v>
      </c>
      <c r="K19" s="31" t="s">
        <v>105</v>
      </c>
      <c r="L19" s="26" t="s">
        <v>106</v>
      </c>
      <c r="M19" s="26" t="s">
        <v>194</v>
      </c>
      <c r="N19" s="23"/>
      <c r="O19" s="23"/>
      <c r="P19" s="23"/>
      <c r="Q19" s="23"/>
      <c r="R19" s="23"/>
      <c r="S19" s="186">
        <v>22000</v>
      </c>
      <c r="T19" s="388"/>
    </row>
    <row r="20" spans="1:39" ht="54" customHeight="1" x14ac:dyDescent="1.05">
      <c r="A20" s="31" t="s">
        <v>9187</v>
      </c>
      <c r="B20" s="37" t="s">
        <v>9188</v>
      </c>
      <c r="C20" s="31" t="s">
        <v>9189</v>
      </c>
      <c r="D20" s="31" t="s">
        <v>9190</v>
      </c>
      <c r="E20" s="31" t="s">
        <v>687</v>
      </c>
      <c r="F20" s="31" t="s">
        <v>123</v>
      </c>
      <c r="G20" s="31" t="s">
        <v>994</v>
      </c>
      <c r="H20" s="31" t="s">
        <v>8888</v>
      </c>
      <c r="I20" s="38">
        <v>0.83333333333333337</v>
      </c>
      <c r="J20" s="31" t="s">
        <v>824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131">
        <v>43225</v>
      </c>
      <c r="T20" s="388"/>
    </row>
    <row r="21" spans="1:39" ht="54" customHeight="1" x14ac:dyDescent="0.7">
      <c r="A21" s="711" t="s">
        <v>11347</v>
      </c>
      <c r="B21" s="711"/>
      <c r="C21" s="711"/>
      <c r="D21" s="711"/>
      <c r="E21" s="711"/>
      <c r="F21" s="711"/>
      <c r="G21" s="711"/>
      <c r="H21" s="711"/>
      <c r="I21" s="711"/>
      <c r="J21" s="711"/>
      <c r="K21" s="711"/>
      <c r="L21" s="711"/>
      <c r="M21" s="711"/>
      <c r="N21" s="23"/>
      <c r="O21" s="23"/>
      <c r="P21" s="23"/>
      <c r="Q21" s="23"/>
      <c r="R21" s="23"/>
      <c r="S21" s="23"/>
      <c r="T21" s="388"/>
    </row>
    <row r="22" spans="1:39" ht="54" customHeight="1" x14ac:dyDescent="0.7">
      <c r="A22" s="711" t="s">
        <v>11348</v>
      </c>
      <c r="B22" s="711"/>
      <c r="C22" s="711"/>
      <c r="D22" s="711"/>
      <c r="E22" s="711"/>
      <c r="F22" s="711"/>
      <c r="G22" s="711"/>
      <c r="H22" s="711"/>
      <c r="I22" s="711"/>
      <c r="J22" s="711"/>
      <c r="K22" s="711"/>
      <c r="L22" s="711"/>
      <c r="M22" s="711"/>
      <c r="N22" s="23"/>
      <c r="O22" s="23"/>
      <c r="P22" s="23"/>
      <c r="Q22" s="23"/>
      <c r="R22" s="23"/>
      <c r="S22" s="23"/>
      <c r="T22" s="388">
        <v>200000</v>
      </c>
    </row>
    <row r="23" spans="1:39" ht="54" customHeight="1" x14ac:dyDescent="1.3">
      <c r="A23" s="712" t="s">
        <v>15034</v>
      </c>
      <c r="B23" s="712"/>
      <c r="C23" s="712"/>
      <c r="D23" s="712"/>
      <c r="E23" s="712"/>
      <c r="F23" s="712"/>
      <c r="G23" s="712"/>
      <c r="H23" s="712"/>
      <c r="I23" s="712"/>
      <c r="J23" s="712"/>
      <c r="K23" s="712"/>
      <c r="L23" s="712"/>
      <c r="M23" s="712"/>
      <c r="N23" s="23"/>
      <c r="O23" s="23"/>
      <c r="P23" s="23"/>
      <c r="Q23" s="23"/>
      <c r="R23" s="23"/>
      <c r="S23" s="29"/>
      <c r="T23" s="388"/>
      <c r="U23" s="296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9">
        <v>500000</v>
      </c>
    </row>
    <row r="24" spans="1:39" ht="54" customHeight="1" x14ac:dyDescent="1.05">
      <c r="A24" s="31" t="s">
        <v>14752</v>
      </c>
      <c r="B24" s="37" t="s">
        <v>14753</v>
      </c>
      <c r="C24" s="31" t="s">
        <v>14754</v>
      </c>
      <c r="D24" s="31" t="s">
        <v>14755</v>
      </c>
      <c r="E24" s="31" t="s">
        <v>688</v>
      </c>
      <c r="F24" s="31" t="s">
        <v>123</v>
      </c>
      <c r="G24" s="31" t="s">
        <v>689</v>
      </c>
      <c r="H24" s="31" t="s">
        <v>14534</v>
      </c>
      <c r="I24" s="38">
        <v>0.95833333333333337</v>
      </c>
      <c r="J24" s="31" t="s">
        <v>824</v>
      </c>
      <c r="K24" s="31" t="s">
        <v>105</v>
      </c>
      <c r="L24" s="31" t="s">
        <v>106</v>
      </c>
      <c r="M24" s="31" t="s">
        <v>194</v>
      </c>
      <c r="N24" s="23"/>
      <c r="O24" s="23"/>
      <c r="P24" s="23"/>
      <c r="Q24" s="23"/>
      <c r="R24" s="23"/>
      <c r="S24" s="29">
        <v>38750</v>
      </c>
      <c r="T24" s="388"/>
      <c r="U24" s="25"/>
      <c r="AM24" s="119"/>
    </row>
    <row r="25" spans="1:39" ht="54" customHeight="1" x14ac:dyDescent="1.05">
      <c r="A25" s="31" t="s">
        <v>14756</v>
      </c>
      <c r="B25" s="37" t="s">
        <v>14757</v>
      </c>
      <c r="C25" s="31" t="s">
        <v>14758</v>
      </c>
      <c r="D25" s="31" t="s">
        <v>14759</v>
      </c>
      <c r="E25" s="31" t="s">
        <v>688</v>
      </c>
      <c r="F25" s="31" t="s">
        <v>123</v>
      </c>
      <c r="G25" s="31" t="s">
        <v>689</v>
      </c>
      <c r="H25" s="31" t="s">
        <v>14534</v>
      </c>
      <c r="I25" s="38">
        <v>0.95833333333333337</v>
      </c>
      <c r="J25" s="31" t="s">
        <v>824</v>
      </c>
      <c r="K25" s="31" t="s">
        <v>105</v>
      </c>
      <c r="L25" s="31" t="s">
        <v>106</v>
      </c>
      <c r="M25" s="31" t="s">
        <v>194</v>
      </c>
      <c r="N25" s="23"/>
      <c r="O25" s="23"/>
      <c r="P25" s="23"/>
      <c r="Q25" s="23"/>
      <c r="R25" s="23"/>
      <c r="S25" s="29">
        <v>38750</v>
      </c>
      <c r="T25" s="388"/>
      <c r="U25" s="25"/>
      <c r="AM25" s="119"/>
    </row>
    <row r="26" spans="1:39" ht="54" customHeight="1" x14ac:dyDescent="1.05">
      <c r="A26" s="31" t="s">
        <v>14760</v>
      </c>
      <c r="B26" s="37" t="s">
        <v>14314</v>
      </c>
      <c r="C26" s="31" t="s">
        <v>14761</v>
      </c>
      <c r="D26" s="31" t="s">
        <v>14762</v>
      </c>
      <c r="E26" s="31" t="s">
        <v>688</v>
      </c>
      <c r="F26" s="31" t="s">
        <v>123</v>
      </c>
      <c r="G26" s="31" t="s">
        <v>689</v>
      </c>
      <c r="H26" s="31" t="s">
        <v>14534</v>
      </c>
      <c r="I26" s="38">
        <v>0.95833333333333337</v>
      </c>
      <c r="J26" s="31" t="s">
        <v>824</v>
      </c>
      <c r="K26" s="31" t="s">
        <v>105</v>
      </c>
      <c r="L26" s="31" t="s">
        <v>106</v>
      </c>
      <c r="M26" s="31" t="s">
        <v>194</v>
      </c>
      <c r="N26" s="23"/>
      <c r="O26" s="23"/>
      <c r="P26" s="23"/>
      <c r="Q26" s="23"/>
      <c r="R26" s="23"/>
      <c r="S26" s="29">
        <v>38750</v>
      </c>
      <c r="T26" s="388"/>
      <c r="U26" s="25"/>
      <c r="AM26" s="119"/>
    </row>
    <row r="27" spans="1:39" ht="54" customHeight="1" x14ac:dyDescent="1.05">
      <c r="A27" s="31" t="s">
        <v>14763</v>
      </c>
      <c r="B27" s="37" t="s">
        <v>2802</v>
      </c>
      <c r="C27" s="31" t="s">
        <v>14764</v>
      </c>
      <c r="D27" s="31" t="s">
        <v>14765</v>
      </c>
      <c r="E27" s="31" t="s">
        <v>688</v>
      </c>
      <c r="F27" s="31" t="s">
        <v>123</v>
      </c>
      <c r="G27" s="31" t="s">
        <v>689</v>
      </c>
      <c r="H27" s="31" t="s">
        <v>14534</v>
      </c>
      <c r="I27" s="38">
        <v>0.95833333333333337</v>
      </c>
      <c r="J27" s="31" t="s">
        <v>824</v>
      </c>
      <c r="K27" s="31" t="s">
        <v>105</v>
      </c>
      <c r="L27" s="31" t="s">
        <v>106</v>
      </c>
      <c r="M27" s="31" t="s">
        <v>194</v>
      </c>
      <c r="N27" s="23"/>
      <c r="O27" s="23"/>
      <c r="P27" s="23"/>
      <c r="Q27" s="23"/>
      <c r="R27" s="23"/>
      <c r="S27" s="29">
        <v>38750</v>
      </c>
      <c r="T27" s="388"/>
      <c r="U27" s="25"/>
      <c r="AM27" s="119"/>
    </row>
    <row r="28" spans="1:39" ht="54" customHeight="1" x14ac:dyDescent="1.05">
      <c r="A28" s="31" t="s">
        <v>14766</v>
      </c>
      <c r="B28" s="37" t="s">
        <v>14767</v>
      </c>
      <c r="C28" s="31" t="s">
        <v>14768</v>
      </c>
      <c r="D28" s="31" t="s">
        <v>14769</v>
      </c>
      <c r="E28" s="31" t="s">
        <v>688</v>
      </c>
      <c r="F28" s="31" t="s">
        <v>123</v>
      </c>
      <c r="G28" s="31" t="s">
        <v>689</v>
      </c>
      <c r="H28" s="31" t="s">
        <v>14534</v>
      </c>
      <c r="I28" s="38">
        <v>0.95833333333333337</v>
      </c>
      <c r="J28" s="31" t="s">
        <v>824</v>
      </c>
      <c r="K28" s="31" t="s">
        <v>105</v>
      </c>
      <c r="L28" s="31" t="s">
        <v>106</v>
      </c>
      <c r="M28" s="31" t="s">
        <v>194</v>
      </c>
      <c r="N28" s="23"/>
      <c r="O28" s="23"/>
      <c r="P28" s="23"/>
      <c r="Q28" s="23"/>
      <c r="R28" s="23"/>
      <c r="S28" s="29">
        <v>38750</v>
      </c>
      <c r="T28" s="388"/>
      <c r="U28" s="25"/>
      <c r="AM28" s="119"/>
    </row>
    <row r="29" spans="1:39" ht="54" customHeight="1" x14ac:dyDescent="1.05">
      <c r="A29" s="26" t="s">
        <v>14770</v>
      </c>
      <c r="B29" s="27" t="s">
        <v>1848</v>
      </c>
      <c r="C29" s="31" t="s">
        <v>14771</v>
      </c>
      <c r="D29" s="26" t="s">
        <v>14772</v>
      </c>
      <c r="E29" s="26" t="s">
        <v>688</v>
      </c>
      <c r="F29" s="26" t="s">
        <v>123</v>
      </c>
      <c r="G29" s="26" t="s">
        <v>689</v>
      </c>
      <c r="H29" s="26" t="s">
        <v>14534</v>
      </c>
      <c r="I29" s="28">
        <v>0.95833333333333337</v>
      </c>
      <c r="J29" s="26" t="s">
        <v>824</v>
      </c>
      <c r="K29" s="31" t="s">
        <v>105</v>
      </c>
      <c r="L29" s="26" t="s">
        <v>106</v>
      </c>
      <c r="M29" s="26" t="s">
        <v>194</v>
      </c>
      <c r="N29" s="23"/>
      <c r="O29" s="23"/>
      <c r="P29" s="23"/>
      <c r="Q29" s="23"/>
      <c r="R29" s="23"/>
      <c r="S29" s="175">
        <v>38750</v>
      </c>
      <c r="T29" s="388"/>
      <c r="U29" s="25"/>
      <c r="AM29" s="119"/>
    </row>
    <row r="30" spans="1:39" ht="54" customHeight="1" x14ac:dyDescent="1.05">
      <c r="A30" s="26" t="s">
        <v>14773</v>
      </c>
      <c r="B30" s="27" t="s">
        <v>14774</v>
      </c>
      <c r="C30" s="31" t="s">
        <v>14775</v>
      </c>
      <c r="D30" s="26" t="s">
        <v>14776</v>
      </c>
      <c r="E30" s="26" t="s">
        <v>688</v>
      </c>
      <c r="F30" s="26" t="s">
        <v>123</v>
      </c>
      <c r="G30" s="26" t="s">
        <v>689</v>
      </c>
      <c r="H30" s="26" t="s">
        <v>14534</v>
      </c>
      <c r="I30" s="28">
        <v>0.95833333333333337</v>
      </c>
      <c r="J30" s="26" t="s">
        <v>824</v>
      </c>
      <c r="K30" s="31" t="s">
        <v>105</v>
      </c>
      <c r="L30" s="26" t="s">
        <v>106</v>
      </c>
      <c r="M30" s="26" t="s">
        <v>194</v>
      </c>
      <c r="N30" s="23"/>
      <c r="O30" s="23"/>
      <c r="P30" s="23"/>
      <c r="Q30" s="23"/>
      <c r="R30" s="23"/>
      <c r="S30" s="175">
        <v>38750</v>
      </c>
      <c r="T30" s="388"/>
      <c r="U30" s="25"/>
      <c r="AM30" s="119"/>
    </row>
    <row r="31" spans="1:39" ht="54" customHeight="1" x14ac:dyDescent="0.7">
      <c r="A31" s="698" t="s">
        <v>11349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700"/>
      <c r="N31" s="23"/>
      <c r="O31" s="23"/>
      <c r="P31" s="23"/>
      <c r="Q31" s="23"/>
      <c r="R31" s="23"/>
      <c r="S31" s="23"/>
      <c r="T31" s="388">
        <v>500000</v>
      </c>
    </row>
    <row r="32" spans="1:39" ht="54" customHeight="1" x14ac:dyDescent="1.05">
      <c r="A32" s="752" t="s">
        <v>15396</v>
      </c>
      <c r="B32" s="753"/>
      <c r="C32" s="753"/>
      <c r="D32" s="753"/>
      <c r="E32" s="753"/>
      <c r="F32" s="753"/>
      <c r="G32" s="753"/>
      <c r="H32" s="753"/>
      <c r="I32" s="753"/>
      <c r="J32" s="753"/>
      <c r="K32" s="753"/>
      <c r="L32" s="753"/>
      <c r="M32" s="754"/>
      <c r="N32" s="23"/>
      <c r="O32" s="23"/>
      <c r="P32" s="23"/>
      <c r="Q32" s="23"/>
      <c r="R32" s="23"/>
      <c r="S32" s="175"/>
      <c r="T32" s="388"/>
      <c r="U32" s="24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9"/>
    </row>
    <row r="33" spans="1:20" ht="54" customHeight="1" x14ac:dyDescent="1.05">
      <c r="A33" s="31" t="s">
        <v>15282</v>
      </c>
      <c r="B33" s="37" t="s">
        <v>15283</v>
      </c>
      <c r="C33" s="31" t="s">
        <v>15284</v>
      </c>
      <c r="D33" s="31" t="s">
        <v>15285</v>
      </c>
      <c r="E33" s="31" t="s">
        <v>687</v>
      </c>
      <c r="F33" s="31" t="s">
        <v>123</v>
      </c>
      <c r="G33" s="31" t="s">
        <v>1127</v>
      </c>
      <c r="H33" s="31" t="s">
        <v>15049</v>
      </c>
      <c r="I33" s="38">
        <v>0.41666666666666669</v>
      </c>
      <c r="J33" s="31" t="s">
        <v>824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388"/>
    </row>
    <row r="34" spans="1:20" ht="54" customHeight="1" x14ac:dyDescent="1.05">
      <c r="A34" s="31" t="s">
        <v>15286</v>
      </c>
      <c r="B34" s="37" t="s">
        <v>15287</v>
      </c>
      <c r="C34" s="31" t="s">
        <v>15288</v>
      </c>
      <c r="D34" s="31" t="s">
        <v>15289</v>
      </c>
      <c r="E34" s="31" t="s">
        <v>687</v>
      </c>
      <c r="F34" s="31" t="s">
        <v>123</v>
      </c>
      <c r="G34" s="31" t="s">
        <v>1127</v>
      </c>
      <c r="H34" s="31" t="s">
        <v>15049</v>
      </c>
      <c r="I34" s="38">
        <v>0.41666666666666669</v>
      </c>
      <c r="J34" s="31" t="s">
        <v>824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388"/>
    </row>
    <row r="35" spans="1:20" ht="54" customHeight="1" x14ac:dyDescent="1.05">
      <c r="A35" s="31" t="s">
        <v>15290</v>
      </c>
      <c r="B35" s="37" t="s">
        <v>15291</v>
      </c>
      <c r="C35" s="31" t="s">
        <v>15292</v>
      </c>
      <c r="D35" s="31" t="s">
        <v>15293</v>
      </c>
      <c r="E35" s="31" t="s">
        <v>687</v>
      </c>
      <c r="F35" s="31" t="s">
        <v>123</v>
      </c>
      <c r="G35" s="31" t="s">
        <v>1127</v>
      </c>
      <c r="H35" s="31" t="s">
        <v>15049</v>
      </c>
      <c r="I35" s="38">
        <v>0.41666666666666669</v>
      </c>
      <c r="J35" s="31" t="s">
        <v>824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388"/>
    </row>
    <row r="36" spans="1:20" ht="54" customHeight="1" x14ac:dyDescent="1.05">
      <c r="A36" s="31" t="s">
        <v>15294</v>
      </c>
      <c r="B36" s="37" t="s">
        <v>5608</v>
      </c>
      <c r="C36" s="31" t="s">
        <v>15295</v>
      </c>
      <c r="D36" s="31" t="s">
        <v>15296</v>
      </c>
      <c r="E36" s="31" t="s">
        <v>687</v>
      </c>
      <c r="F36" s="31" t="s">
        <v>123</v>
      </c>
      <c r="G36" s="31" t="s">
        <v>1127</v>
      </c>
      <c r="H36" s="31" t="s">
        <v>15049</v>
      </c>
      <c r="I36" s="38">
        <v>0.41666666666666669</v>
      </c>
      <c r="J36" s="31" t="s">
        <v>824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388"/>
    </row>
    <row r="37" spans="1:20" ht="54" customHeight="1" x14ac:dyDescent="1.05">
      <c r="A37" s="31" t="s">
        <v>15297</v>
      </c>
      <c r="B37" s="37" t="s">
        <v>10772</v>
      </c>
      <c r="C37" s="31" t="s">
        <v>15298</v>
      </c>
      <c r="D37" s="31" t="s">
        <v>15299</v>
      </c>
      <c r="E37" s="31" t="s">
        <v>687</v>
      </c>
      <c r="F37" s="31" t="s">
        <v>123</v>
      </c>
      <c r="G37" s="31" t="s">
        <v>1127</v>
      </c>
      <c r="H37" s="31" t="s">
        <v>15049</v>
      </c>
      <c r="I37" s="38">
        <v>0.41666666666666669</v>
      </c>
      <c r="J37" s="31" t="s">
        <v>824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388"/>
    </row>
    <row r="38" spans="1:20" ht="54" customHeight="1" x14ac:dyDescent="1.05">
      <c r="A38" s="31" t="s">
        <v>15300</v>
      </c>
      <c r="B38" s="37" t="s">
        <v>15301</v>
      </c>
      <c r="C38" s="31" t="s">
        <v>15302</v>
      </c>
      <c r="D38" s="31" t="s">
        <v>15303</v>
      </c>
      <c r="E38" s="31" t="s">
        <v>687</v>
      </c>
      <c r="F38" s="31" t="s">
        <v>123</v>
      </c>
      <c r="G38" s="31" t="s">
        <v>1127</v>
      </c>
      <c r="H38" s="31" t="s">
        <v>15049</v>
      </c>
      <c r="I38" s="38">
        <v>0.41666666666666669</v>
      </c>
      <c r="J38" s="31" t="s">
        <v>824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388"/>
    </row>
    <row r="39" spans="1:20" ht="54" customHeight="1" x14ac:dyDescent="1.05">
      <c r="A39" s="31" t="s">
        <v>15304</v>
      </c>
      <c r="B39" s="37" t="s">
        <v>15305</v>
      </c>
      <c r="C39" s="31" t="s">
        <v>15306</v>
      </c>
      <c r="D39" s="31" t="s">
        <v>15307</v>
      </c>
      <c r="E39" s="31" t="s">
        <v>687</v>
      </c>
      <c r="F39" s="31" t="s">
        <v>123</v>
      </c>
      <c r="G39" s="31" t="s">
        <v>1127</v>
      </c>
      <c r="H39" s="31" t="s">
        <v>15049</v>
      </c>
      <c r="I39" s="38">
        <v>0.41666666666666669</v>
      </c>
      <c r="J39" s="31" t="s">
        <v>824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388"/>
    </row>
    <row r="40" spans="1:20" ht="54" customHeight="1" x14ac:dyDescent="1.05">
      <c r="A40" s="31" t="s">
        <v>15308</v>
      </c>
      <c r="B40" s="37" t="s">
        <v>11423</v>
      </c>
      <c r="C40" s="31" t="s">
        <v>15309</v>
      </c>
      <c r="D40" s="31" t="s">
        <v>15310</v>
      </c>
      <c r="E40" s="31" t="s">
        <v>687</v>
      </c>
      <c r="F40" s="31" t="s">
        <v>123</v>
      </c>
      <c r="G40" s="31" t="s">
        <v>1127</v>
      </c>
      <c r="H40" s="31" t="s">
        <v>15049</v>
      </c>
      <c r="I40" s="38">
        <v>0.41666666666666669</v>
      </c>
      <c r="J40" s="31" t="s">
        <v>824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388"/>
    </row>
    <row r="41" spans="1:20" ht="54" customHeight="1" x14ac:dyDescent="1.05">
      <c r="A41" s="688" t="s">
        <v>16735</v>
      </c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90"/>
      <c r="N41" s="31"/>
      <c r="O41" s="31"/>
      <c r="P41" s="31"/>
      <c r="Q41" s="23"/>
      <c r="R41" s="23"/>
      <c r="S41" s="29"/>
      <c r="T41" s="388"/>
    </row>
    <row r="42" spans="1:20" ht="54" customHeight="1" x14ac:dyDescent="1.05">
      <c r="A42" s="31" t="s">
        <v>16451</v>
      </c>
      <c r="B42" s="31" t="s">
        <v>16452</v>
      </c>
      <c r="C42" s="31" t="s">
        <v>16183</v>
      </c>
      <c r="D42" s="31" t="s">
        <v>16453</v>
      </c>
      <c r="E42" s="31" t="s">
        <v>688</v>
      </c>
      <c r="F42" s="31" t="s">
        <v>123</v>
      </c>
      <c r="G42" s="31" t="s">
        <v>16287</v>
      </c>
      <c r="H42" s="31" t="s">
        <v>16429</v>
      </c>
      <c r="I42" s="31"/>
      <c r="J42" s="31" t="s">
        <v>824</v>
      </c>
      <c r="K42" s="31"/>
      <c r="L42" s="31" t="s">
        <v>106</v>
      </c>
      <c r="M42" s="31" t="s">
        <v>194</v>
      </c>
      <c r="N42" s="31" t="s">
        <v>105</v>
      </c>
      <c r="O42" s="31"/>
      <c r="P42" s="31"/>
      <c r="Q42" s="23"/>
      <c r="R42" s="23"/>
      <c r="S42" s="29">
        <v>39150</v>
      </c>
      <c r="T42" s="388"/>
    </row>
    <row r="43" spans="1:20" ht="54" customHeight="1" x14ac:dyDescent="1.05">
      <c r="A43" s="31" t="s">
        <v>16454</v>
      </c>
      <c r="B43" s="31" t="s">
        <v>13124</v>
      </c>
      <c r="C43" s="31" t="s">
        <v>16183</v>
      </c>
      <c r="D43" s="31" t="s">
        <v>16455</v>
      </c>
      <c r="E43" s="31" t="s">
        <v>688</v>
      </c>
      <c r="F43" s="31" t="s">
        <v>123</v>
      </c>
      <c r="G43" s="31" t="s">
        <v>16287</v>
      </c>
      <c r="H43" s="31" t="s">
        <v>16429</v>
      </c>
      <c r="I43" s="31"/>
      <c r="J43" s="31" t="s">
        <v>824</v>
      </c>
      <c r="K43" s="31"/>
      <c r="L43" s="31" t="s">
        <v>106</v>
      </c>
      <c r="M43" s="31" t="s">
        <v>194</v>
      </c>
      <c r="N43" s="31" t="s">
        <v>105</v>
      </c>
      <c r="O43" s="31"/>
      <c r="P43" s="31"/>
      <c r="Q43" s="23"/>
      <c r="R43" s="23"/>
      <c r="S43" s="29">
        <v>39150</v>
      </c>
      <c r="T43" s="388"/>
    </row>
    <row r="44" spans="1:20" ht="54" customHeight="1" x14ac:dyDescent="1.05">
      <c r="A44" s="31" t="s">
        <v>16456</v>
      </c>
      <c r="B44" s="31" t="s">
        <v>16457</v>
      </c>
      <c r="C44" s="31" t="s">
        <v>16183</v>
      </c>
      <c r="D44" s="31" t="s">
        <v>16458</v>
      </c>
      <c r="E44" s="31" t="s">
        <v>688</v>
      </c>
      <c r="F44" s="31" t="s">
        <v>123</v>
      </c>
      <c r="G44" s="31" t="s">
        <v>16287</v>
      </c>
      <c r="H44" s="31" t="s">
        <v>16429</v>
      </c>
      <c r="I44" s="31"/>
      <c r="J44" s="31" t="s">
        <v>824</v>
      </c>
      <c r="K44" s="31"/>
      <c r="L44" s="31" t="s">
        <v>106</v>
      </c>
      <c r="M44" s="31" t="s">
        <v>194</v>
      </c>
      <c r="N44" s="31" t="s">
        <v>105</v>
      </c>
      <c r="O44" s="31"/>
      <c r="P44" s="31"/>
      <c r="Q44" s="23"/>
      <c r="R44" s="23"/>
      <c r="S44" s="29">
        <v>39150</v>
      </c>
      <c r="T44" s="388"/>
    </row>
    <row r="45" spans="1:20" ht="54" customHeight="1" x14ac:dyDescent="1.05">
      <c r="A45" s="31" t="s">
        <v>16459</v>
      </c>
      <c r="B45" s="31" t="s">
        <v>16460</v>
      </c>
      <c r="C45" s="31" t="s">
        <v>16183</v>
      </c>
      <c r="D45" s="31" t="s">
        <v>16461</v>
      </c>
      <c r="E45" s="31" t="s">
        <v>688</v>
      </c>
      <c r="F45" s="31" t="s">
        <v>123</v>
      </c>
      <c r="G45" s="31" t="s">
        <v>16287</v>
      </c>
      <c r="H45" s="31" t="s">
        <v>16429</v>
      </c>
      <c r="I45" s="31"/>
      <c r="J45" s="31" t="s">
        <v>824</v>
      </c>
      <c r="K45" s="31"/>
      <c r="L45" s="31" t="s">
        <v>106</v>
      </c>
      <c r="M45" s="31" t="s">
        <v>194</v>
      </c>
      <c r="N45" s="31" t="s">
        <v>105</v>
      </c>
      <c r="O45" s="31"/>
      <c r="P45" s="31"/>
      <c r="Q45" s="23"/>
      <c r="R45" s="23"/>
      <c r="S45" s="29">
        <v>39150</v>
      </c>
      <c r="T45" s="388"/>
    </row>
    <row r="46" spans="1:20" ht="54" customHeight="1" x14ac:dyDescent="1.05">
      <c r="A46" s="704" t="s">
        <v>17937</v>
      </c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6"/>
      <c r="O46" s="23"/>
      <c r="P46" s="23"/>
      <c r="Q46" s="23"/>
      <c r="R46" s="23"/>
      <c r="S46" s="29"/>
      <c r="T46" s="388"/>
    </row>
    <row r="47" spans="1:20" ht="54" customHeight="1" x14ac:dyDescent="1.05">
      <c r="A47" s="399" t="s">
        <v>17616</v>
      </c>
      <c r="B47" s="399" t="s">
        <v>17617</v>
      </c>
      <c r="C47" s="399" t="s">
        <v>17618</v>
      </c>
      <c r="D47" s="399" t="s">
        <v>17619</v>
      </c>
      <c r="E47" s="399" t="s">
        <v>688</v>
      </c>
      <c r="F47" s="399" t="s">
        <v>123</v>
      </c>
      <c r="G47" s="399" t="s">
        <v>16287</v>
      </c>
      <c r="H47" s="399" t="s">
        <v>16429</v>
      </c>
      <c r="I47" s="400">
        <v>8.3333333333333329E-2</v>
      </c>
      <c r="J47" s="399" t="s">
        <v>824</v>
      </c>
      <c r="K47" s="399" t="s">
        <v>105</v>
      </c>
      <c r="L47" s="399" t="s">
        <v>106</v>
      </c>
      <c r="M47" s="399" t="s">
        <v>194</v>
      </c>
      <c r="N47" s="399"/>
      <c r="O47" s="23"/>
      <c r="P47" s="23"/>
      <c r="Q47" s="23"/>
      <c r="R47" s="23"/>
      <c r="S47" s="29">
        <v>38950</v>
      </c>
      <c r="T47" s="388"/>
    </row>
    <row r="48" spans="1:20" ht="54" customHeight="1" x14ac:dyDescent="1.05">
      <c r="A48" s="399" t="s">
        <v>17620</v>
      </c>
      <c r="B48" s="399" t="s">
        <v>11720</v>
      </c>
      <c r="C48" s="399" t="s">
        <v>17621</v>
      </c>
      <c r="D48" s="399" t="s">
        <v>17622</v>
      </c>
      <c r="E48" s="399" t="s">
        <v>688</v>
      </c>
      <c r="F48" s="399" t="s">
        <v>123</v>
      </c>
      <c r="G48" s="399" t="s">
        <v>16287</v>
      </c>
      <c r="H48" s="399" t="s">
        <v>16429</v>
      </c>
      <c r="I48" s="400">
        <v>8.3333333333333329E-2</v>
      </c>
      <c r="J48" s="399" t="s">
        <v>824</v>
      </c>
      <c r="K48" s="399" t="s">
        <v>105</v>
      </c>
      <c r="L48" s="399" t="s">
        <v>106</v>
      </c>
      <c r="M48" s="399" t="s">
        <v>194</v>
      </c>
      <c r="N48" s="399"/>
      <c r="O48" s="23"/>
      <c r="P48" s="23"/>
      <c r="Q48" s="23"/>
      <c r="R48" s="23"/>
      <c r="S48" s="29">
        <v>38950</v>
      </c>
      <c r="T48" s="388"/>
    </row>
    <row r="49" spans="1:20" ht="54" customHeight="1" x14ac:dyDescent="0.7">
      <c r="A49" s="727" t="s">
        <v>17970</v>
      </c>
      <c r="B49" s="728"/>
      <c r="C49" s="728"/>
      <c r="D49" s="728"/>
      <c r="E49" s="728"/>
      <c r="F49" s="728"/>
      <c r="G49" s="728"/>
      <c r="H49" s="728"/>
      <c r="I49" s="728"/>
      <c r="J49" s="728"/>
      <c r="K49" s="728"/>
      <c r="L49" s="728"/>
      <c r="M49" s="729"/>
      <c r="N49" s="213"/>
      <c r="O49" s="213"/>
      <c r="P49" s="213"/>
      <c r="Q49" s="213"/>
      <c r="R49" s="213"/>
      <c r="S49" s="213"/>
      <c r="T49" s="388">
        <v>500000</v>
      </c>
    </row>
    <row r="50" spans="1:20" ht="54" customHeight="1" x14ac:dyDescent="0.7">
      <c r="A50" s="727" t="s">
        <v>17970</v>
      </c>
      <c r="B50" s="728"/>
      <c r="C50" s="728"/>
      <c r="D50" s="728"/>
      <c r="E50" s="728"/>
      <c r="F50" s="728"/>
      <c r="G50" s="728"/>
      <c r="H50" s="728"/>
      <c r="I50" s="728"/>
      <c r="J50" s="728"/>
      <c r="K50" s="728"/>
      <c r="L50" s="728"/>
      <c r="M50" s="729"/>
      <c r="N50" s="213"/>
      <c r="O50" s="213"/>
      <c r="P50" s="213"/>
      <c r="Q50" s="213"/>
      <c r="R50" s="213"/>
      <c r="S50" s="213"/>
      <c r="T50" s="388">
        <v>200000</v>
      </c>
    </row>
    <row r="51" spans="1:20" ht="54" customHeight="1" x14ac:dyDescent="1.05">
      <c r="A51" s="688" t="s">
        <v>19287</v>
      </c>
      <c r="B51" s="689"/>
      <c r="C51" s="689"/>
      <c r="D51" s="689"/>
      <c r="E51" s="689"/>
      <c r="F51" s="689"/>
      <c r="G51" s="689"/>
      <c r="H51" s="689"/>
      <c r="I51" s="689"/>
      <c r="J51" s="689"/>
      <c r="K51" s="689"/>
      <c r="L51" s="689"/>
      <c r="M51" s="690"/>
      <c r="N51" s="23"/>
      <c r="O51" s="23"/>
      <c r="P51" s="23"/>
      <c r="Q51" s="23"/>
      <c r="R51" s="23"/>
      <c r="S51" s="29"/>
      <c r="T51" s="388"/>
    </row>
    <row r="52" spans="1:20" ht="54" customHeight="1" x14ac:dyDescent="1.05">
      <c r="A52" s="31" t="s">
        <v>18937</v>
      </c>
      <c r="B52" s="31" t="s">
        <v>18938</v>
      </c>
      <c r="C52" s="31" t="s">
        <v>18939</v>
      </c>
      <c r="D52" s="31" t="s">
        <v>18940</v>
      </c>
      <c r="E52" s="31" t="s">
        <v>101</v>
      </c>
      <c r="F52" s="31" t="s">
        <v>102</v>
      </c>
      <c r="G52" s="31" t="s">
        <v>16190</v>
      </c>
      <c r="H52" s="31" t="s">
        <v>16244</v>
      </c>
      <c r="I52" s="38">
        <v>0.375</v>
      </c>
      <c r="J52" s="31" t="s">
        <v>824</v>
      </c>
      <c r="K52" s="31" t="s">
        <v>105</v>
      </c>
      <c r="L52" s="31" t="s">
        <v>125</v>
      </c>
      <c r="M52" s="31" t="s">
        <v>491</v>
      </c>
      <c r="N52" s="23"/>
      <c r="O52" s="23"/>
      <c r="P52" s="23"/>
      <c r="Q52" s="23"/>
      <c r="R52" s="23"/>
      <c r="S52" s="29">
        <v>26200</v>
      </c>
      <c r="T52" s="388"/>
    </row>
    <row r="53" spans="1:20" ht="54" customHeight="1" x14ac:dyDescent="1.05">
      <c r="A53" s="31" t="s">
        <v>18941</v>
      </c>
      <c r="B53" s="31" t="s">
        <v>18942</v>
      </c>
      <c r="C53" s="31" t="s">
        <v>18943</v>
      </c>
      <c r="D53" s="31" t="s">
        <v>18944</v>
      </c>
      <c r="E53" s="31" t="s">
        <v>687</v>
      </c>
      <c r="F53" s="31" t="s">
        <v>123</v>
      </c>
      <c r="G53" s="31" t="s">
        <v>16504</v>
      </c>
      <c r="H53" s="31" t="s">
        <v>16649</v>
      </c>
      <c r="I53" s="38">
        <v>0.83333333333333337</v>
      </c>
      <c r="J53" s="31" t="s">
        <v>824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43425</v>
      </c>
      <c r="T53" s="388"/>
    </row>
    <row r="54" spans="1:20" ht="54" customHeight="1" x14ac:dyDescent="1.05">
      <c r="A54" s="31" t="s">
        <v>18945</v>
      </c>
      <c r="B54" s="31" t="s">
        <v>2324</v>
      </c>
      <c r="C54" s="31" t="s">
        <v>18946</v>
      </c>
      <c r="D54" s="31" t="s">
        <v>18947</v>
      </c>
      <c r="E54" s="31" t="s">
        <v>687</v>
      </c>
      <c r="F54" s="31" t="s">
        <v>123</v>
      </c>
      <c r="G54" s="31" t="s">
        <v>16504</v>
      </c>
      <c r="H54" s="31" t="s">
        <v>16649</v>
      </c>
      <c r="I54" s="38">
        <v>0.83333333333333337</v>
      </c>
      <c r="J54" s="31" t="s">
        <v>824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43425</v>
      </c>
      <c r="T54" s="388"/>
    </row>
    <row r="55" spans="1:20" ht="54" customHeight="1" x14ac:dyDescent="1.05">
      <c r="A55" s="31" t="s">
        <v>18948</v>
      </c>
      <c r="B55" s="31" t="s">
        <v>18949</v>
      </c>
      <c r="C55" s="31" t="s">
        <v>18950</v>
      </c>
      <c r="D55" s="31" t="s">
        <v>18951</v>
      </c>
      <c r="E55" s="31" t="s">
        <v>687</v>
      </c>
      <c r="F55" s="31" t="s">
        <v>123</v>
      </c>
      <c r="G55" s="31" t="s">
        <v>16504</v>
      </c>
      <c r="H55" s="31" t="s">
        <v>16649</v>
      </c>
      <c r="I55" s="38">
        <v>0.83333333333333337</v>
      </c>
      <c r="J55" s="31" t="s">
        <v>824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43425</v>
      </c>
      <c r="T55" s="388"/>
    </row>
    <row r="56" spans="1:20" ht="54" customHeight="1" x14ac:dyDescent="1.05">
      <c r="A56" s="31" t="s">
        <v>18952</v>
      </c>
      <c r="B56" s="31" t="s">
        <v>18953</v>
      </c>
      <c r="C56" s="31" t="s">
        <v>18954</v>
      </c>
      <c r="D56" s="31" t="s">
        <v>18955</v>
      </c>
      <c r="E56" s="31" t="s">
        <v>687</v>
      </c>
      <c r="F56" s="31" t="s">
        <v>123</v>
      </c>
      <c r="G56" s="31" t="s">
        <v>16504</v>
      </c>
      <c r="H56" s="31" t="s">
        <v>16649</v>
      </c>
      <c r="I56" s="38">
        <v>0.83333333333333337</v>
      </c>
      <c r="J56" s="31" t="s">
        <v>824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43425</v>
      </c>
      <c r="T56" s="388"/>
    </row>
    <row r="57" spans="1:20" ht="54" customHeight="1" x14ac:dyDescent="1.05">
      <c r="A57" s="31" t="s">
        <v>18956</v>
      </c>
      <c r="B57" s="31" t="s">
        <v>8263</v>
      </c>
      <c r="C57" s="31" t="s">
        <v>18957</v>
      </c>
      <c r="D57" s="31" t="s">
        <v>18958</v>
      </c>
      <c r="E57" s="31" t="s">
        <v>687</v>
      </c>
      <c r="F57" s="31" t="s">
        <v>123</v>
      </c>
      <c r="G57" s="31" t="s">
        <v>18959</v>
      </c>
      <c r="H57" s="31" t="s">
        <v>16649</v>
      </c>
      <c r="I57" s="38">
        <v>0.53125</v>
      </c>
      <c r="J57" s="31" t="s">
        <v>824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43425</v>
      </c>
      <c r="T57" s="388"/>
    </row>
    <row r="58" spans="1:20" ht="54" customHeight="1" x14ac:dyDescent="1.05">
      <c r="A58" s="31" t="s">
        <v>18960</v>
      </c>
      <c r="B58" s="31" t="s">
        <v>1908</v>
      </c>
      <c r="C58" s="31" t="s">
        <v>18961</v>
      </c>
      <c r="D58" s="31" t="s">
        <v>18962</v>
      </c>
      <c r="E58" s="31" t="s">
        <v>687</v>
      </c>
      <c r="F58" s="31" t="s">
        <v>123</v>
      </c>
      <c r="G58" s="31" t="s">
        <v>18959</v>
      </c>
      <c r="H58" s="31" t="s">
        <v>16649</v>
      </c>
      <c r="I58" s="38">
        <v>0.53125</v>
      </c>
      <c r="J58" s="31" t="s">
        <v>824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43425</v>
      </c>
      <c r="T58" s="388"/>
    </row>
    <row r="59" spans="1:20" ht="54" customHeight="1" x14ac:dyDescent="1.05">
      <c r="A59" s="31" t="s">
        <v>18963</v>
      </c>
      <c r="B59" s="31" t="s">
        <v>18964</v>
      </c>
      <c r="C59" s="31" t="s">
        <v>18965</v>
      </c>
      <c r="D59" s="31" t="s">
        <v>18966</v>
      </c>
      <c r="E59" s="31" t="s">
        <v>687</v>
      </c>
      <c r="F59" s="31" t="s">
        <v>123</v>
      </c>
      <c r="G59" s="31" t="s">
        <v>18959</v>
      </c>
      <c r="H59" s="31" t="s">
        <v>16649</v>
      </c>
      <c r="I59" s="38">
        <v>0.53125</v>
      </c>
      <c r="J59" s="31" t="s">
        <v>824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43425</v>
      </c>
      <c r="T59" s="388"/>
    </row>
    <row r="60" spans="1:20" ht="54" customHeight="1" x14ac:dyDescent="1.05">
      <c r="A60" s="31" t="s">
        <v>18967</v>
      </c>
      <c r="B60" s="31" t="s">
        <v>18968</v>
      </c>
      <c r="C60" s="31" t="s">
        <v>18969</v>
      </c>
      <c r="D60" s="31" t="s">
        <v>18970</v>
      </c>
      <c r="E60" s="31" t="s">
        <v>101</v>
      </c>
      <c r="F60" s="31" t="s">
        <v>123</v>
      </c>
      <c r="G60" s="31" t="s">
        <v>16205</v>
      </c>
      <c r="H60" s="31" t="s">
        <v>16244</v>
      </c>
      <c r="I60" s="38">
        <v>0.41666666666666669</v>
      </c>
      <c r="J60" s="31" t="s">
        <v>824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43925</v>
      </c>
      <c r="T60" s="388"/>
    </row>
    <row r="61" spans="1:20" ht="54" customHeight="1" x14ac:dyDescent="1.05">
      <c r="A61" s="31" t="s">
        <v>18971</v>
      </c>
      <c r="B61" s="31" t="s">
        <v>18972</v>
      </c>
      <c r="C61" s="31" t="s">
        <v>18973</v>
      </c>
      <c r="D61" s="31" t="s">
        <v>18974</v>
      </c>
      <c r="E61" s="31" t="s">
        <v>101</v>
      </c>
      <c r="F61" s="31" t="s">
        <v>123</v>
      </c>
      <c r="G61" s="31" t="s">
        <v>16205</v>
      </c>
      <c r="H61" s="31" t="s">
        <v>16244</v>
      </c>
      <c r="I61" s="38">
        <v>0.41666666666666669</v>
      </c>
      <c r="J61" s="31" t="s">
        <v>824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43925</v>
      </c>
      <c r="T61" s="388"/>
    </row>
    <row r="62" spans="1:20" ht="54" customHeight="1" x14ac:dyDescent="1.05">
      <c r="A62" s="31" t="s">
        <v>18975</v>
      </c>
      <c r="B62" s="31" t="s">
        <v>18976</v>
      </c>
      <c r="C62" s="31" t="s">
        <v>18977</v>
      </c>
      <c r="D62" s="31" t="s">
        <v>18978</v>
      </c>
      <c r="E62" s="31" t="s">
        <v>101</v>
      </c>
      <c r="F62" s="31" t="s">
        <v>123</v>
      </c>
      <c r="G62" s="31" t="s">
        <v>16205</v>
      </c>
      <c r="H62" s="31" t="s">
        <v>16244</v>
      </c>
      <c r="I62" s="38">
        <v>0.41666666666666669</v>
      </c>
      <c r="J62" s="31" t="s">
        <v>824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43925</v>
      </c>
      <c r="T62" s="388"/>
    </row>
    <row r="63" spans="1:20" ht="54" customHeight="1" x14ac:dyDescent="1.05">
      <c r="A63" s="31" t="s">
        <v>18979</v>
      </c>
      <c r="B63" s="31" t="s">
        <v>18980</v>
      </c>
      <c r="C63" s="31" t="s">
        <v>18981</v>
      </c>
      <c r="D63" s="31" t="s">
        <v>18982</v>
      </c>
      <c r="E63" s="31" t="s">
        <v>687</v>
      </c>
      <c r="F63" s="31" t="s">
        <v>123</v>
      </c>
      <c r="G63" s="31" t="s">
        <v>18959</v>
      </c>
      <c r="H63" s="31" t="s">
        <v>16649</v>
      </c>
      <c r="I63" s="38">
        <v>0.53125</v>
      </c>
      <c r="J63" s="31" t="s">
        <v>824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43425</v>
      </c>
      <c r="T63" s="388"/>
    </row>
    <row r="64" spans="1:20" ht="54" customHeight="1" x14ac:dyDescent="1.05">
      <c r="A64" s="31" t="s">
        <v>18983</v>
      </c>
      <c r="B64" s="31" t="s">
        <v>18984</v>
      </c>
      <c r="C64" s="31" t="s">
        <v>18985</v>
      </c>
      <c r="D64" s="31" t="s">
        <v>18986</v>
      </c>
      <c r="E64" s="31" t="s">
        <v>687</v>
      </c>
      <c r="F64" s="31" t="s">
        <v>123</v>
      </c>
      <c r="G64" s="31" t="s">
        <v>18959</v>
      </c>
      <c r="H64" s="31" t="s">
        <v>16649</v>
      </c>
      <c r="I64" s="38">
        <v>0.53125</v>
      </c>
      <c r="J64" s="31" t="s">
        <v>824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43425</v>
      </c>
      <c r="T64" s="388"/>
    </row>
    <row r="65" spans="1:20" ht="54" customHeight="1" x14ac:dyDescent="1.05">
      <c r="A65" s="31" t="s">
        <v>18987</v>
      </c>
      <c r="B65" s="31" t="s">
        <v>18988</v>
      </c>
      <c r="C65" s="31" t="s">
        <v>18989</v>
      </c>
      <c r="D65" s="31" t="s">
        <v>18990</v>
      </c>
      <c r="E65" s="31" t="s">
        <v>687</v>
      </c>
      <c r="F65" s="31" t="s">
        <v>123</v>
      </c>
      <c r="G65" s="31" t="s">
        <v>18959</v>
      </c>
      <c r="H65" s="31" t="s">
        <v>16649</v>
      </c>
      <c r="I65" s="38">
        <v>0.53125</v>
      </c>
      <c r="J65" s="31" t="s">
        <v>824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43425</v>
      </c>
      <c r="T65" s="388"/>
    </row>
    <row r="66" spans="1:20" ht="54" customHeight="1" x14ac:dyDescent="1.05">
      <c r="A66" s="31" t="s">
        <v>18991</v>
      </c>
      <c r="B66" s="31" t="s">
        <v>18992</v>
      </c>
      <c r="C66" s="31" t="s">
        <v>18993</v>
      </c>
      <c r="D66" s="31" t="s">
        <v>18994</v>
      </c>
      <c r="E66" s="31" t="s">
        <v>687</v>
      </c>
      <c r="F66" s="31" t="s">
        <v>123</v>
      </c>
      <c r="G66" s="31" t="s">
        <v>18959</v>
      </c>
      <c r="H66" s="31" t="s">
        <v>16649</v>
      </c>
      <c r="I66" s="38">
        <v>0.53125</v>
      </c>
      <c r="J66" s="31" t="s">
        <v>824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43425</v>
      </c>
      <c r="T66" s="388"/>
    </row>
    <row r="67" spans="1:20" ht="54" customHeight="1" x14ac:dyDescent="1.05">
      <c r="A67" s="31" t="s">
        <v>18995</v>
      </c>
      <c r="B67" s="31" t="s">
        <v>2118</v>
      </c>
      <c r="C67" s="31" t="s">
        <v>18996</v>
      </c>
      <c r="D67" s="31" t="s">
        <v>18997</v>
      </c>
      <c r="E67" s="31" t="s">
        <v>687</v>
      </c>
      <c r="F67" s="31" t="s">
        <v>123</v>
      </c>
      <c r="G67" s="31" t="s">
        <v>18959</v>
      </c>
      <c r="H67" s="31" t="s">
        <v>16649</v>
      </c>
      <c r="I67" s="38">
        <v>0.53125</v>
      </c>
      <c r="J67" s="31" t="s">
        <v>824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43425</v>
      </c>
      <c r="T67" s="388"/>
    </row>
    <row r="68" spans="1:20" ht="54" customHeight="1" x14ac:dyDescent="1.65">
      <c r="A68" s="688" t="s">
        <v>20030</v>
      </c>
      <c r="B68" s="714"/>
      <c r="C68" s="714"/>
      <c r="D68" s="714"/>
      <c r="E68" s="714"/>
      <c r="F68" s="714"/>
      <c r="G68" s="714"/>
      <c r="H68" s="714"/>
      <c r="I68" s="714"/>
      <c r="J68" s="714"/>
      <c r="K68" s="714"/>
      <c r="L68" s="714"/>
      <c r="M68" s="715"/>
      <c r="N68" s="54"/>
      <c r="O68" s="56"/>
      <c r="P68" s="54"/>
      <c r="Q68" s="54"/>
      <c r="R68" s="54"/>
      <c r="S68" s="117"/>
      <c r="T68" s="388"/>
    </row>
    <row r="69" spans="1:20" ht="54" customHeight="1" x14ac:dyDescent="1.65">
      <c r="A69" s="405" t="s">
        <v>19683</v>
      </c>
      <c r="B69" s="405" t="s">
        <v>19684</v>
      </c>
      <c r="C69" s="405" t="s">
        <v>19685</v>
      </c>
      <c r="D69" s="405" t="s">
        <v>19686</v>
      </c>
      <c r="E69" s="405" t="s">
        <v>101</v>
      </c>
      <c r="F69" s="405" t="s">
        <v>123</v>
      </c>
      <c r="G69" s="405" t="s">
        <v>16227</v>
      </c>
      <c r="H69" s="405" t="s">
        <v>16224</v>
      </c>
      <c r="I69" s="406">
        <v>0.41666666666666669</v>
      </c>
      <c r="J69" s="405" t="s">
        <v>824</v>
      </c>
      <c r="K69" s="405" t="s">
        <v>105</v>
      </c>
      <c r="L69" s="405" t="s">
        <v>106</v>
      </c>
      <c r="M69" s="405" t="s">
        <v>995</v>
      </c>
      <c r="N69" s="54"/>
      <c r="O69" s="56"/>
      <c r="P69" s="54"/>
      <c r="Q69" s="54"/>
      <c r="R69" s="54"/>
      <c r="S69" s="117">
        <v>43925</v>
      </c>
      <c r="T69" s="388"/>
    </row>
    <row r="70" spans="1:20" ht="54" customHeight="1" x14ac:dyDescent="1.65">
      <c r="A70" s="405" t="s">
        <v>19687</v>
      </c>
      <c r="B70" s="405" t="s">
        <v>19688</v>
      </c>
      <c r="C70" s="405" t="s">
        <v>19689</v>
      </c>
      <c r="D70" s="405" t="s">
        <v>19690</v>
      </c>
      <c r="E70" s="405" t="s">
        <v>101</v>
      </c>
      <c r="F70" s="405" t="s">
        <v>123</v>
      </c>
      <c r="G70" s="405" t="s">
        <v>16227</v>
      </c>
      <c r="H70" s="405" t="s">
        <v>16224</v>
      </c>
      <c r="I70" s="406">
        <v>0.41666666666666669</v>
      </c>
      <c r="J70" s="405" t="s">
        <v>824</v>
      </c>
      <c r="K70" s="405" t="s">
        <v>105</v>
      </c>
      <c r="L70" s="405" t="s">
        <v>106</v>
      </c>
      <c r="M70" s="405" t="s">
        <v>995</v>
      </c>
      <c r="N70" s="54"/>
      <c r="O70" s="56"/>
      <c r="P70" s="54"/>
      <c r="Q70" s="54"/>
      <c r="R70" s="54"/>
      <c r="S70" s="117">
        <v>43925</v>
      </c>
      <c r="T70" s="388"/>
    </row>
    <row r="71" spans="1:20" ht="54" customHeight="1" x14ac:dyDescent="1.65">
      <c r="A71" s="405" t="s">
        <v>19691</v>
      </c>
      <c r="B71" s="405" t="s">
        <v>19692</v>
      </c>
      <c r="C71" s="405" t="s">
        <v>19693</v>
      </c>
      <c r="D71" s="405" t="s">
        <v>19694</v>
      </c>
      <c r="E71" s="405" t="s">
        <v>101</v>
      </c>
      <c r="F71" s="405" t="s">
        <v>123</v>
      </c>
      <c r="G71" s="405" t="s">
        <v>16227</v>
      </c>
      <c r="H71" s="405" t="s">
        <v>16224</v>
      </c>
      <c r="I71" s="406">
        <v>0.41666666666666669</v>
      </c>
      <c r="J71" s="405" t="s">
        <v>824</v>
      </c>
      <c r="K71" s="405" t="s">
        <v>105</v>
      </c>
      <c r="L71" s="405" t="s">
        <v>106</v>
      </c>
      <c r="M71" s="405" t="s">
        <v>995</v>
      </c>
      <c r="N71" s="54"/>
      <c r="O71" s="56"/>
      <c r="P71" s="54"/>
      <c r="Q71" s="54"/>
      <c r="R71" s="54"/>
      <c r="S71" s="117">
        <v>43925</v>
      </c>
      <c r="T71" s="388"/>
    </row>
    <row r="72" spans="1:20" ht="54" customHeight="1" x14ac:dyDescent="1.65">
      <c r="A72" s="405" t="s">
        <v>19695</v>
      </c>
      <c r="B72" s="405" t="s">
        <v>2136</v>
      </c>
      <c r="C72" s="405" t="s">
        <v>19696</v>
      </c>
      <c r="D72" s="405" t="s">
        <v>19697</v>
      </c>
      <c r="E72" s="405" t="s">
        <v>101</v>
      </c>
      <c r="F72" s="405" t="s">
        <v>123</v>
      </c>
      <c r="G72" s="405" t="s">
        <v>16227</v>
      </c>
      <c r="H72" s="405" t="s">
        <v>16224</v>
      </c>
      <c r="I72" s="406">
        <v>0.41666666666666669</v>
      </c>
      <c r="J72" s="405" t="s">
        <v>824</v>
      </c>
      <c r="K72" s="405" t="s">
        <v>105</v>
      </c>
      <c r="L72" s="405" t="s">
        <v>106</v>
      </c>
      <c r="M72" s="405" t="s">
        <v>995</v>
      </c>
      <c r="N72" s="54"/>
      <c r="O72" s="56"/>
      <c r="P72" s="54"/>
      <c r="Q72" s="54"/>
      <c r="R72" s="54"/>
      <c r="S72" s="117">
        <v>43925</v>
      </c>
      <c r="T72" s="388"/>
    </row>
    <row r="73" spans="1:20" ht="54" customHeight="1" x14ac:dyDescent="1.65">
      <c r="A73" s="405" t="s">
        <v>19698</v>
      </c>
      <c r="B73" s="405" t="s">
        <v>19699</v>
      </c>
      <c r="C73" s="405" t="s">
        <v>19700</v>
      </c>
      <c r="D73" s="405" t="s">
        <v>19701</v>
      </c>
      <c r="E73" s="405" t="s">
        <v>687</v>
      </c>
      <c r="F73" s="405" t="s">
        <v>123</v>
      </c>
      <c r="G73" s="405" t="s">
        <v>16504</v>
      </c>
      <c r="H73" s="405" t="s">
        <v>16429</v>
      </c>
      <c r="I73" s="406">
        <v>0.70833333333333337</v>
      </c>
      <c r="J73" s="405" t="s">
        <v>824</v>
      </c>
      <c r="K73" s="405" t="s">
        <v>105</v>
      </c>
      <c r="L73" s="405" t="s">
        <v>106</v>
      </c>
      <c r="M73" s="405" t="s">
        <v>995</v>
      </c>
      <c r="N73" s="54"/>
      <c r="O73" s="56"/>
      <c r="P73" s="54"/>
      <c r="Q73" s="54"/>
      <c r="R73" s="54"/>
      <c r="S73" s="117">
        <v>43425</v>
      </c>
      <c r="T73" s="388"/>
    </row>
    <row r="74" spans="1:20" ht="54" customHeight="1" x14ac:dyDescent="1.65">
      <c r="A74" s="405" t="s">
        <v>4787</v>
      </c>
      <c r="B74" s="405" t="s">
        <v>19702</v>
      </c>
      <c r="C74" s="405" t="s">
        <v>19703</v>
      </c>
      <c r="D74" s="405" t="s">
        <v>19704</v>
      </c>
      <c r="E74" s="405" t="s">
        <v>687</v>
      </c>
      <c r="F74" s="405" t="s">
        <v>123</v>
      </c>
      <c r="G74" s="405" t="s">
        <v>16504</v>
      </c>
      <c r="H74" s="405" t="s">
        <v>16429</v>
      </c>
      <c r="I74" s="406">
        <v>0.70833333333333337</v>
      </c>
      <c r="J74" s="405" t="s">
        <v>824</v>
      </c>
      <c r="K74" s="405" t="s">
        <v>105</v>
      </c>
      <c r="L74" s="405" t="s">
        <v>106</v>
      </c>
      <c r="M74" s="405" t="s">
        <v>995</v>
      </c>
      <c r="N74" s="54"/>
      <c r="O74" s="56"/>
      <c r="P74" s="54"/>
      <c r="Q74" s="54"/>
      <c r="R74" s="54"/>
      <c r="S74" s="117">
        <v>43425</v>
      </c>
      <c r="T74" s="388"/>
    </row>
    <row r="75" spans="1:20" ht="54" customHeight="1" x14ac:dyDescent="1.65">
      <c r="A75" s="405" t="s">
        <v>19705</v>
      </c>
      <c r="B75" s="405" t="s">
        <v>16731</v>
      </c>
      <c r="C75" s="405" t="s">
        <v>19706</v>
      </c>
      <c r="D75" s="405" t="s">
        <v>19707</v>
      </c>
      <c r="E75" s="405" t="s">
        <v>101</v>
      </c>
      <c r="F75" s="405" t="s">
        <v>123</v>
      </c>
      <c r="G75" s="405" t="s">
        <v>16227</v>
      </c>
      <c r="H75" s="405" t="s">
        <v>16224</v>
      </c>
      <c r="I75" s="406">
        <v>0.41666666666666669</v>
      </c>
      <c r="J75" s="405" t="s">
        <v>824</v>
      </c>
      <c r="K75" s="405" t="s">
        <v>105</v>
      </c>
      <c r="L75" s="405" t="s">
        <v>106</v>
      </c>
      <c r="M75" s="405" t="s">
        <v>995</v>
      </c>
      <c r="N75" s="54"/>
      <c r="O75" s="56"/>
      <c r="P75" s="54"/>
      <c r="Q75" s="54"/>
      <c r="R75" s="54"/>
      <c r="S75" s="117">
        <v>43925</v>
      </c>
      <c r="T75" s="388"/>
    </row>
    <row r="76" spans="1:20" ht="54" customHeight="1" x14ac:dyDescent="0.7">
      <c r="A76" s="698" t="s">
        <v>20034</v>
      </c>
      <c r="B76" s="699"/>
      <c r="C76" s="699"/>
      <c r="D76" s="699"/>
      <c r="E76" s="699"/>
      <c r="F76" s="699"/>
      <c r="G76" s="699"/>
      <c r="H76" s="699"/>
      <c r="I76" s="699"/>
      <c r="J76" s="699"/>
      <c r="K76" s="699"/>
      <c r="L76" s="699"/>
      <c r="M76" s="700"/>
      <c r="N76" s="23"/>
      <c r="O76" s="23"/>
      <c r="P76" s="23"/>
      <c r="Q76" s="23"/>
      <c r="R76" s="23"/>
      <c r="S76" s="23"/>
      <c r="T76" s="388">
        <v>600000</v>
      </c>
    </row>
    <row r="77" spans="1:20" ht="54" customHeight="1" x14ac:dyDescent="1.3">
      <c r="A77" s="679" t="s">
        <v>20595</v>
      </c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1"/>
      <c r="N77" s="23"/>
      <c r="O77" s="23"/>
      <c r="P77" s="23"/>
      <c r="Q77" s="23"/>
      <c r="R77" s="23"/>
      <c r="S77" s="29"/>
      <c r="T77" s="388"/>
    </row>
    <row r="78" spans="1:20" ht="54" customHeight="1" x14ac:dyDescent="1.05">
      <c r="A78" s="31" t="s">
        <v>20192</v>
      </c>
      <c r="B78" s="31" t="s">
        <v>20193</v>
      </c>
      <c r="C78" s="31" t="s">
        <v>20194</v>
      </c>
      <c r="D78" s="31" t="s">
        <v>20195</v>
      </c>
      <c r="E78" s="31" t="s">
        <v>101</v>
      </c>
      <c r="F78" s="31" t="s">
        <v>123</v>
      </c>
      <c r="G78" s="31" t="s">
        <v>16223</v>
      </c>
      <c r="H78" s="31" t="s">
        <v>16967</v>
      </c>
      <c r="I78" s="38">
        <v>0.16666666666666666</v>
      </c>
      <c r="J78" s="31" t="s">
        <v>824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43925</v>
      </c>
      <c r="T78" s="388"/>
    </row>
    <row r="79" spans="1:20" ht="54" customHeight="1" x14ac:dyDescent="1.05">
      <c r="A79" s="31" t="s">
        <v>20196</v>
      </c>
      <c r="B79" s="31" t="s">
        <v>20197</v>
      </c>
      <c r="C79" s="31" t="s">
        <v>20198</v>
      </c>
      <c r="D79" s="31" t="s">
        <v>20199</v>
      </c>
      <c r="E79" s="31" t="s">
        <v>687</v>
      </c>
      <c r="F79" s="31" t="s">
        <v>123</v>
      </c>
      <c r="G79" s="31" t="s">
        <v>16248</v>
      </c>
      <c r="H79" s="31" t="s">
        <v>16967</v>
      </c>
      <c r="I79" s="38">
        <v>0.375</v>
      </c>
      <c r="J79" s="31" t="s">
        <v>824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43425</v>
      </c>
      <c r="T79" s="388"/>
    </row>
    <row r="80" spans="1:20" ht="54" customHeight="1" x14ac:dyDescent="1.05">
      <c r="A80" s="31" t="s">
        <v>20200</v>
      </c>
      <c r="B80" s="31" t="s">
        <v>20201</v>
      </c>
      <c r="C80" s="31" t="s">
        <v>20202</v>
      </c>
      <c r="D80" s="31" t="s">
        <v>20203</v>
      </c>
      <c r="E80" s="31" t="s">
        <v>687</v>
      </c>
      <c r="F80" s="31" t="s">
        <v>123</v>
      </c>
      <c r="G80" s="31" t="s">
        <v>16248</v>
      </c>
      <c r="H80" s="31" t="s">
        <v>16967</v>
      </c>
      <c r="I80" s="38">
        <v>0.375</v>
      </c>
      <c r="J80" s="31" t="s">
        <v>824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43425</v>
      </c>
      <c r="T80" s="388"/>
    </row>
    <row r="81" spans="1:20" ht="54" customHeight="1" x14ac:dyDescent="1.05">
      <c r="A81" s="31" t="s">
        <v>20204</v>
      </c>
      <c r="B81" s="31" t="s">
        <v>20205</v>
      </c>
      <c r="C81" s="31" t="s">
        <v>20206</v>
      </c>
      <c r="D81" s="31" t="s">
        <v>20207</v>
      </c>
      <c r="E81" s="31" t="s">
        <v>687</v>
      </c>
      <c r="F81" s="31" t="s">
        <v>123</v>
      </c>
      <c r="G81" s="31" t="s">
        <v>16248</v>
      </c>
      <c r="H81" s="31" t="s">
        <v>16967</v>
      </c>
      <c r="I81" s="38">
        <v>0.375</v>
      </c>
      <c r="J81" s="31" t="s">
        <v>824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43425</v>
      </c>
      <c r="T81" s="388"/>
    </row>
    <row r="82" spans="1:20" ht="54" customHeight="1" x14ac:dyDescent="1.05">
      <c r="A82" s="31" t="s">
        <v>20208</v>
      </c>
      <c r="B82" s="31" t="s">
        <v>20209</v>
      </c>
      <c r="C82" s="31" t="s">
        <v>20210</v>
      </c>
      <c r="D82" s="31" t="s">
        <v>20211</v>
      </c>
      <c r="E82" s="31" t="s">
        <v>687</v>
      </c>
      <c r="F82" s="31" t="s">
        <v>123</v>
      </c>
      <c r="G82" s="31" t="s">
        <v>16248</v>
      </c>
      <c r="H82" s="31" t="s">
        <v>16967</v>
      </c>
      <c r="I82" s="38">
        <v>0.375</v>
      </c>
      <c r="J82" s="31" t="s">
        <v>824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43425</v>
      </c>
      <c r="T82" s="388"/>
    </row>
    <row r="83" spans="1:20" ht="54" customHeight="1" x14ac:dyDescent="1.05">
      <c r="A83" s="31" t="s">
        <v>20212</v>
      </c>
      <c r="B83" s="31" t="s">
        <v>20213</v>
      </c>
      <c r="C83" s="31" t="s">
        <v>20214</v>
      </c>
      <c r="D83" s="31" t="s">
        <v>20215</v>
      </c>
      <c r="E83" s="31" t="s">
        <v>687</v>
      </c>
      <c r="F83" s="31" t="s">
        <v>123</v>
      </c>
      <c r="G83" s="31" t="s">
        <v>16248</v>
      </c>
      <c r="H83" s="31" t="s">
        <v>16967</v>
      </c>
      <c r="I83" s="38">
        <v>0.375</v>
      </c>
      <c r="J83" s="31" t="s">
        <v>824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43425</v>
      </c>
      <c r="T83" s="388"/>
    </row>
    <row r="84" spans="1:20" ht="54" customHeight="1" x14ac:dyDescent="1.05">
      <c r="A84" s="31" t="s">
        <v>20216</v>
      </c>
      <c r="B84" s="31" t="s">
        <v>18372</v>
      </c>
      <c r="C84" s="31" t="s">
        <v>20217</v>
      </c>
      <c r="D84" s="31" t="s">
        <v>20218</v>
      </c>
      <c r="E84" s="31" t="s">
        <v>687</v>
      </c>
      <c r="F84" s="31" t="s">
        <v>123</v>
      </c>
      <c r="G84" s="31" t="s">
        <v>16248</v>
      </c>
      <c r="H84" s="31" t="s">
        <v>16967</v>
      </c>
      <c r="I84" s="38">
        <v>0.375</v>
      </c>
      <c r="J84" s="31" t="s">
        <v>824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43425</v>
      </c>
      <c r="T84" s="388"/>
    </row>
    <row r="85" spans="1:20" ht="54" customHeight="1" x14ac:dyDescent="1.05">
      <c r="A85" s="31" t="s">
        <v>20219</v>
      </c>
      <c r="B85" s="31" t="s">
        <v>20220</v>
      </c>
      <c r="C85" s="31" t="s">
        <v>20221</v>
      </c>
      <c r="D85" s="31" t="s">
        <v>20222</v>
      </c>
      <c r="E85" s="31" t="s">
        <v>687</v>
      </c>
      <c r="F85" s="31" t="s">
        <v>123</v>
      </c>
      <c r="G85" s="31" t="s">
        <v>16248</v>
      </c>
      <c r="H85" s="31" t="s">
        <v>16967</v>
      </c>
      <c r="I85" s="38">
        <v>0.375</v>
      </c>
      <c r="J85" s="31" t="s">
        <v>824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43425</v>
      </c>
      <c r="T85" s="388"/>
    </row>
    <row r="86" spans="1:20" ht="54" customHeight="1" x14ac:dyDescent="1.05">
      <c r="A86" s="31" t="s">
        <v>20223</v>
      </c>
      <c r="B86" s="31" t="s">
        <v>20224</v>
      </c>
      <c r="C86" s="31" t="s">
        <v>20225</v>
      </c>
      <c r="D86" s="31" t="s">
        <v>20226</v>
      </c>
      <c r="E86" s="31" t="s">
        <v>688</v>
      </c>
      <c r="F86" s="31" t="s">
        <v>123</v>
      </c>
      <c r="G86" s="31" t="s">
        <v>16287</v>
      </c>
      <c r="H86" s="31" t="s">
        <v>16973</v>
      </c>
      <c r="I86" s="38">
        <v>0.41666666666666669</v>
      </c>
      <c r="J86" s="31" t="s">
        <v>824</v>
      </c>
      <c r="K86" s="31" t="s">
        <v>105</v>
      </c>
      <c r="L86" s="31" t="s">
        <v>106</v>
      </c>
      <c r="M86" s="31" t="s">
        <v>194</v>
      </c>
      <c r="N86" s="23"/>
      <c r="O86" s="23"/>
      <c r="P86" s="23"/>
      <c r="Q86" s="23"/>
      <c r="R86" s="23"/>
      <c r="S86" s="29">
        <v>38950</v>
      </c>
      <c r="T86" s="388"/>
    </row>
    <row r="87" spans="1:20" ht="54" customHeight="1" x14ac:dyDescent="0.7">
      <c r="A87" s="698" t="s">
        <v>20598</v>
      </c>
      <c r="B87" s="699"/>
      <c r="C87" s="699"/>
      <c r="D87" s="699"/>
      <c r="E87" s="699"/>
      <c r="F87" s="699"/>
      <c r="G87" s="699"/>
      <c r="H87" s="699"/>
      <c r="I87" s="699"/>
      <c r="J87" s="699"/>
      <c r="K87" s="699"/>
      <c r="L87" s="699"/>
      <c r="M87" s="700"/>
      <c r="N87" s="23"/>
      <c r="O87" s="23"/>
      <c r="P87" s="23"/>
      <c r="Q87" s="23"/>
      <c r="R87" s="23"/>
      <c r="S87" s="23"/>
      <c r="T87" s="388">
        <v>500000</v>
      </c>
    </row>
    <row r="88" spans="1:20" ht="54" customHeight="1" x14ac:dyDescent="0.7">
      <c r="A88" s="698" t="s">
        <v>20598</v>
      </c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700"/>
      <c r="N88" s="23"/>
      <c r="O88" s="23"/>
      <c r="P88" s="23"/>
      <c r="Q88" s="23"/>
      <c r="R88" s="23"/>
      <c r="S88" s="23"/>
      <c r="T88" s="388">
        <v>70000</v>
      </c>
    </row>
    <row r="89" spans="1:20" ht="54" customHeight="1" x14ac:dyDescent="0.7">
      <c r="A89" s="698" t="s">
        <v>20598</v>
      </c>
      <c r="B89" s="699"/>
      <c r="C89" s="699"/>
      <c r="D89" s="699"/>
      <c r="E89" s="699"/>
      <c r="F89" s="699"/>
      <c r="G89" s="699"/>
      <c r="H89" s="699"/>
      <c r="I89" s="699"/>
      <c r="J89" s="699"/>
      <c r="K89" s="699"/>
      <c r="L89" s="699"/>
      <c r="M89" s="700"/>
      <c r="N89" s="23"/>
      <c r="O89" s="23"/>
      <c r="P89" s="23"/>
      <c r="Q89" s="23"/>
      <c r="R89" s="23"/>
      <c r="S89" s="23"/>
      <c r="T89" s="388">
        <v>143000</v>
      </c>
    </row>
    <row r="90" spans="1:20" ht="54" customHeight="1" x14ac:dyDescent="1.25">
      <c r="A90" s="688" t="s">
        <v>20953</v>
      </c>
      <c r="B90" s="689"/>
      <c r="C90" s="689"/>
      <c r="D90" s="689"/>
      <c r="E90" s="689"/>
      <c r="F90" s="689"/>
      <c r="G90" s="689"/>
      <c r="H90" s="689"/>
      <c r="I90" s="689"/>
      <c r="J90" s="689"/>
      <c r="K90" s="689"/>
      <c r="L90" s="689"/>
      <c r="M90" s="690"/>
      <c r="N90" s="29"/>
      <c r="O90" s="23"/>
      <c r="P90" s="55"/>
      <c r="Q90" s="55"/>
      <c r="R90" s="55"/>
      <c r="S90" s="29"/>
      <c r="T90" s="388"/>
    </row>
    <row r="91" spans="1:20" ht="54" customHeight="1" x14ac:dyDescent="1.25">
      <c r="A91" s="31" t="s">
        <v>20854</v>
      </c>
      <c r="B91" s="31" t="s">
        <v>17387</v>
      </c>
      <c r="C91" s="31" t="s">
        <v>20855</v>
      </c>
      <c r="D91" s="31" t="s">
        <v>20856</v>
      </c>
      <c r="E91" s="31" t="s">
        <v>688</v>
      </c>
      <c r="F91" s="31" t="s">
        <v>123</v>
      </c>
      <c r="G91" s="31" t="s">
        <v>16287</v>
      </c>
      <c r="H91" s="31" t="s">
        <v>17473</v>
      </c>
      <c r="I91" s="38">
        <v>0.41666666666666669</v>
      </c>
      <c r="J91" s="31" t="s">
        <v>824</v>
      </c>
      <c r="K91" s="31" t="s">
        <v>105</v>
      </c>
      <c r="L91" s="31" t="s">
        <v>106</v>
      </c>
      <c r="M91" s="31" t="s">
        <v>194</v>
      </c>
      <c r="N91" s="29">
        <v>38950</v>
      </c>
      <c r="O91" s="23"/>
      <c r="P91" s="55"/>
      <c r="Q91" s="58"/>
      <c r="R91" s="55"/>
      <c r="S91" s="29">
        <v>38950</v>
      </c>
      <c r="T91" s="388"/>
    </row>
    <row r="92" spans="1:20" ht="54" customHeight="1" x14ac:dyDescent="1.05">
      <c r="A92" s="688" t="s">
        <v>21789</v>
      </c>
      <c r="B92" s="689"/>
      <c r="C92" s="689"/>
      <c r="D92" s="689"/>
      <c r="E92" s="689"/>
      <c r="F92" s="689"/>
      <c r="G92" s="689"/>
      <c r="H92" s="689"/>
      <c r="I92" s="689"/>
      <c r="J92" s="689"/>
      <c r="K92" s="689"/>
      <c r="L92" s="689"/>
      <c r="M92" s="690"/>
      <c r="N92" s="23"/>
      <c r="O92" s="23"/>
      <c r="P92" s="23"/>
      <c r="Q92" s="23"/>
      <c r="R92" s="23"/>
      <c r="S92" s="29"/>
      <c r="T92" s="388"/>
    </row>
    <row r="93" spans="1:20" ht="54" customHeight="1" x14ac:dyDescent="1.05">
      <c r="A93" s="31" t="s">
        <v>21342</v>
      </c>
      <c r="B93" s="31" t="s">
        <v>2556</v>
      </c>
      <c r="C93" s="31" t="s">
        <v>21343</v>
      </c>
      <c r="D93" s="31" t="s">
        <v>21344</v>
      </c>
      <c r="E93" s="31" t="s">
        <v>687</v>
      </c>
      <c r="F93" s="31" t="s">
        <v>123</v>
      </c>
      <c r="G93" s="31" t="s">
        <v>16248</v>
      </c>
      <c r="H93" s="31" t="s">
        <v>16967</v>
      </c>
      <c r="I93" s="38">
        <v>0.41666666666666669</v>
      </c>
      <c r="J93" s="31" t="s">
        <v>824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43425</v>
      </c>
      <c r="T93" s="388"/>
    </row>
    <row r="94" spans="1:20" ht="54" customHeight="1" x14ac:dyDescent="1.05">
      <c r="A94" s="31" t="s">
        <v>21345</v>
      </c>
      <c r="B94" s="31" t="s">
        <v>21346</v>
      </c>
      <c r="C94" s="31" t="s">
        <v>21347</v>
      </c>
      <c r="D94" s="31" t="s">
        <v>21348</v>
      </c>
      <c r="E94" s="31" t="s">
        <v>687</v>
      </c>
      <c r="F94" s="31" t="s">
        <v>123</v>
      </c>
      <c r="G94" s="31" t="s">
        <v>16248</v>
      </c>
      <c r="H94" s="31" t="s">
        <v>16967</v>
      </c>
      <c r="I94" s="38">
        <v>0.41666666666666669</v>
      </c>
      <c r="J94" s="31" t="s">
        <v>824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43425</v>
      </c>
      <c r="T94" s="388"/>
    </row>
    <row r="95" spans="1:20" ht="54" customHeight="1" x14ac:dyDescent="1.05">
      <c r="A95" s="31" t="s">
        <v>21349</v>
      </c>
      <c r="B95" s="31" t="s">
        <v>21350</v>
      </c>
      <c r="C95" s="31" t="s">
        <v>21351</v>
      </c>
      <c r="D95" s="31" t="s">
        <v>21352</v>
      </c>
      <c r="E95" s="31" t="s">
        <v>687</v>
      </c>
      <c r="F95" s="31" t="s">
        <v>123</v>
      </c>
      <c r="G95" s="31" t="s">
        <v>16248</v>
      </c>
      <c r="H95" s="31" t="s">
        <v>16967</v>
      </c>
      <c r="I95" s="38">
        <v>0.41666666666666669</v>
      </c>
      <c r="J95" s="31" t="s">
        <v>824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43425</v>
      </c>
      <c r="T95" s="388"/>
    </row>
    <row r="96" spans="1:20" ht="54" customHeight="1" x14ac:dyDescent="1.05">
      <c r="A96" s="31" t="s">
        <v>21353</v>
      </c>
      <c r="B96" s="31" t="s">
        <v>21354</v>
      </c>
      <c r="C96" s="31" t="s">
        <v>21355</v>
      </c>
      <c r="D96" s="31" t="s">
        <v>21356</v>
      </c>
      <c r="E96" s="31" t="s">
        <v>687</v>
      </c>
      <c r="F96" s="31" t="s">
        <v>123</v>
      </c>
      <c r="G96" s="31" t="s">
        <v>16248</v>
      </c>
      <c r="H96" s="31" t="s">
        <v>16967</v>
      </c>
      <c r="I96" s="38">
        <v>0.41666666666666669</v>
      </c>
      <c r="J96" s="31" t="s">
        <v>824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43425</v>
      </c>
      <c r="T96" s="388"/>
    </row>
    <row r="97" spans="1:20" ht="54" customHeight="1" x14ac:dyDescent="1.05">
      <c r="A97" s="31" t="s">
        <v>21357</v>
      </c>
      <c r="B97" s="31" t="s">
        <v>4616</v>
      </c>
      <c r="C97" s="31" t="s">
        <v>21358</v>
      </c>
      <c r="D97" s="31" t="s">
        <v>21359</v>
      </c>
      <c r="E97" s="31" t="s">
        <v>687</v>
      </c>
      <c r="F97" s="31" t="s">
        <v>123</v>
      </c>
      <c r="G97" s="31" t="s">
        <v>16248</v>
      </c>
      <c r="H97" s="31" t="s">
        <v>16967</v>
      </c>
      <c r="I97" s="38">
        <v>0.41666666666666669</v>
      </c>
      <c r="J97" s="31" t="s">
        <v>824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43425</v>
      </c>
      <c r="T97" s="388"/>
    </row>
    <row r="98" spans="1:20" ht="54" customHeight="1" x14ac:dyDescent="1.05">
      <c r="A98" s="31" t="s">
        <v>21360</v>
      </c>
      <c r="B98" s="31" t="s">
        <v>21361</v>
      </c>
      <c r="C98" s="31" t="s">
        <v>21362</v>
      </c>
      <c r="D98" s="31" t="s">
        <v>21363</v>
      </c>
      <c r="E98" s="31" t="s">
        <v>687</v>
      </c>
      <c r="F98" s="31" t="s">
        <v>123</v>
      </c>
      <c r="G98" s="31" t="s">
        <v>16248</v>
      </c>
      <c r="H98" s="31" t="s">
        <v>16967</v>
      </c>
      <c r="I98" s="38">
        <v>0.41666666666666669</v>
      </c>
      <c r="J98" s="31" t="s">
        <v>824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43425</v>
      </c>
      <c r="T98" s="388"/>
    </row>
    <row r="99" spans="1:20" ht="54" customHeight="1" x14ac:dyDescent="0.7">
      <c r="A99" s="682" t="s">
        <v>23235</v>
      </c>
      <c r="B99" s="683"/>
      <c r="C99" s="683"/>
      <c r="D99" s="683"/>
      <c r="E99" s="683"/>
      <c r="F99" s="683"/>
      <c r="G99" s="683"/>
      <c r="H99" s="683"/>
      <c r="I99" s="683"/>
      <c r="J99" s="683"/>
      <c r="K99" s="683"/>
      <c r="L99" s="683"/>
      <c r="M99" s="684"/>
      <c r="N99" s="23"/>
      <c r="O99" s="23"/>
      <c r="P99" s="23"/>
      <c r="Q99" s="23"/>
      <c r="R99" s="23"/>
      <c r="S99" s="29"/>
      <c r="T99" s="388"/>
    </row>
    <row r="100" spans="1:20" ht="54" customHeight="1" x14ac:dyDescent="1.05">
      <c r="A100" s="31" t="s">
        <v>23097</v>
      </c>
      <c r="B100" s="31" t="s">
        <v>23098</v>
      </c>
      <c r="C100" s="31" t="s">
        <v>23099</v>
      </c>
      <c r="D100" s="31" t="s">
        <v>23100</v>
      </c>
      <c r="E100" s="31" t="s">
        <v>688</v>
      </c>
      <c r="F100" s="31" t="s">
        <v>123</v>
      </c>
      <c r="G100" s="31" t="s">
        <v>16287</v>
      </c>
      <c r="H100" s="31" t="s">
        <v>21136</v>
      </c>
      <c r="I100" s="38">
        <v>0.83333333333333337</v>
      </c>
      <c r="J100" s="31" t="s">
        <v>824</v>
      </c>
      <c r="K100" s="31" t="s">
        <v>105</v>
      </c>
      <c r="L100" s="31" t="s">
        <v>106</v>
      </c>
      <c r="M100" s="31" t="s">
        <v>194</v>
      </c>
      <c r="N100" s="23"/>
      <c r="O100" s="23"/>
      <c r="P100" s="23"/>
      <c r="Q100" s="23"/>
      <c r="R100" s="23"/>
      <c r="S100" s="29">
        <v>38950</v>
      </c>
      <c r="T100" s="388"/>
    </row>
    <row r="101" spans="1:20" ht="54" customHeight="1" x14ac:dyDescent="1.05">
      <c r="A101" s="31" t="s">
        <v>23101</v>
      </c>
      <c r="B101" s="31" t="s">
        <v>14583</v>
      </c>
      <c r="C101" s="31" t="s">
        <v>23102</v>
      </c>
      <c r="D101" s="31" t="s">
        <v>23103</v>
      </c>
      <c r="E101" s="31" t="s">
        <v>688</v>
      </c>
      <c r="F101" s="31" t="s">
        <v>123</v>
      </c>
      <c r="G101" s="31" t="s">
        <v>16287</v>
      </c>
      <c r="H101" s="31" t="s">
        <v>21136</v>
      </c>
      <c r="I101" s="38">
        <v>0.83333333333333337</v>
      </c>
      <c r="J101" s="31" t="s">
        <v>824</v>
      </c>
      <c r="K101" s="31" t="s">
        <v>105</v>
      </c>
      <c r="L101" s="31" t="s">
        <v>106</v>
      </c>
      <c r="M101" s="31" t="s">
        <v>194</v>
      </c>
      <c r="N101" s="23"/>
      <c r="O101" s="23"/>
      <c r="P101" s="23"/>
      <c r="Q101" s="23"/>
      <c r="R101" s="23"/>
      <c r="S101" s="29">
        <v>38950</v>
      </c>
      <c r="T101" s="388"/>
    </row>
    <row r="102" spans="1:20" ht="54" customHeight="1" x14ac:dyDescent="1.05">
      <c r="A102" s="31" t="s">
        <v>23104</v>
      </c>
      <c r="B102" s="31" t="s">
        <v>23067</v>
      </c>
      <c r="C102" s="31" t="s">
        <v>23105</v>
      </c>
      <c r="D102" s="31" t="s">
        <v>23106</v>
      </c>
      <c r="E102" s="31" t="s">
        <v>688</v>
      </c>
      <c r="F102" s="31" t="s">
        <v>123</v>
      </c>
      <c r="G102" s="31" t="s">
        <v>16287</v>
      </c>
      <c r="H102" s="31" t="s">
        <v>21136</v>
      </c>
      <c r="I102" s="38">
        <v>0.83333333333333337</v>
      </c>
      <c r="J102" s="31" t="s">
        <v>824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3"/>
      <c r="R102" s="23"/>
      <c r="S102" s="29">
        <v>38950</v>
      </c>
      <c r="T102" s="388"/>
    </row>
    <row r="103" spans="1:20" ht="54" customHeight="1" x14ac:dyDescent="1.05">
      <c r="A103" s="31" t="s">
        <v>23107</v>
      </c>
      <c r="B103" s="31" t="s">
        <v>23108</v>
      </c>
      <c r="C103" s="31" t="s">
        <v>23109</v>
      </c>
      <c r="D103" s="31" t="s">
        <v>23110</v>
      </c>
      <c r="E103" s="31" t="s">
        <v>688</v>
      </c>
      <c r="F103" s="31" t="s">
        <v>123</v>
      </c>
      <c r="G103" s="31" t="s">
        <v>16287</v>
      </c>
      <c r="H103" s="31" t="s">
        <v>21136</v>
      </c>
      <c r="I103" s="38">
        <v>0.83333333333333337</v>
      </c>
      <c r="J103" s="31" t="s">
        <v>824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23"/>
      <c r="R103" s="23"/>
      <c r="S103" s="29">
        <v>38950</v>
      </c>
      <c r="T103" s="388"/>
    </row>
    <row r="104" spans="1:20" ht="54" customHeight="1" x14ac:dyDescent="1.05">
      <c r="A104" s="31" t="s">
        <v>23111</v>
      </c>
      <c r="B104" s="31" t="s">
        <v>23112</v>
      </c>
      <c r="C104" s="31" t="s">
        <v>23113</v>
      </c>
      <c r="D104" s="31" t="s">
        <v>23114</v>
      </c>
      <c r="E104" s="31" t="s">
        <v>688</v>
      </c>
      <c r="F104" s="31" t="s">
        <v>123</v>
      </c>
      <c r="G104" s="31" t="s">
        <v>16287</v>
      </c>
      <c r="H104" s="31" t="s">
        <v>21136</v>
      </c>
      <c r="I104" s="38">
        <v>0.83333333333333337</v>
      </c>
      <c r="J104" s="31" t="s">
        <v>824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23"/>
      <c r="R104" s="23"/>
      <c r="S104" s="29">
        <v>38950</v>
      </c>
      <c r="T104" s="388"/>
    </row>
    <row r="105" spans="1:20" ht="54" customHeight="1" x14ac:dyDescent="1.05">
      <c r="A105" s="31" t="s">
        <v>23115</v>
      </c>
      <c r="B105" s="31" t="s">
        <v>15353</v>
      </c>
      <c r="C105" s="31" t="s">
        <v>23116</v>
      </c>
      <c r="D105" s="31" t="s">
        <v>23117</v>
      </c>
      <c r="E105" s="31" t="s">
        <v>688</v>
      </c>
      <c r="F105" s="31" t="s">
        <v>123</v>
      </c>
      <c r="G105" s="31" t="s">
        <v>16287</v>
      </c>
      <c r="H105" s="31" t="s">
        <v>21136</v>
      </c>
      <c r="I105" s="38">
        <v>0.83333333333333337</v>
      </c>
      <c r="J105" s="31" t="s">
        <v>824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23"/>
      <c r="R105" s="23"/>
      <c r="S105" s="29">
        <v>38950</v>
      </c>
      <c r="T105" s="388"/>
    </row>
    <row r="106" spans="1:20" ht="54" customHeight="1" x14ac:dyDescent="1.05">
      <c r="A106" s="31" t="s">
        <v>23118</v>
      </c>
      <c r="B106" s="31" t="s">
        <v>13003</v>
      </c>
      <c r="C106" s="31" t="s">
        <v>23119</v>
      </c>
      <c r="D106" s="31" t="s">
        <v>23120</v>
      </c>
      <c r="E106" s="31" t="s">
        <v>688</v>
      </c>
      <c r="F106" s="31" t="s">
        <v>123</v>
      </c>
      <c r="G106" s="31" t="s">
        <v>16287</v>
      </c>
      <c r="H106" s="31" t="s">
        <v>21136</v>
      </c>
      <c r="I106" s="38">
        <v>0.83333333333333337</v>
      </c>
      <c r="J106" s="31" t="s">
        <v>824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23"/>
      <c r="R106" s="23"/>
      <c r="S106" s="29">
        <v>38950</v>
      </c>
      <c r="T106" s="388"/>
    </row>
    <row r="107" spans="1:20" ht="54" customHeight="1" x14ac:dyDescent="0.7">
      <c r="A107" s="698" t="s">
        <v>23242</v>
      </c>
      <c r="B107" s="699"/>
      <c r="C107" s="699"/>
      <c r="D107" s="699"/>
      <c r="E107" s="699"/>
      <c r="F107" s="699"/>
      <c r="G107" s="699"/>
      <c r="H107" s="699"/>
      <c r="I107" s="699"/>
      <c r="J107" s="699"/>
      <c r="K107" s="699"/>
      <c r="L107" s="699"/>
      <c r="M107" s="700"/>
      <c r="N107" s="23"/>
      <c r="O107" s="23"/>
      <c r="P107" s="23"/>
      <c r="Q107" s="23"/>
      <c r="R107" s="23"/>
      <c r="S107" s="23"/>
      <c r="T107" s="388">
        <v>600000</v>
      </c>
    </row>
    <row r="108" spans="1:20" ht="54" customHeight="1" x14ac:dyDescent="0.7">
      <c r="A108" s="682" t="s">
        <v>23919</v>
      </c>
      <c r="B108" s="683"/>
      <c r="C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4"/>
      <c r="N108" s="23"/>
      <c r="O108" s="23"/>
      <c r="P108" s="23"/>
      <c r="Q108" s="23"/>
      <c r="R108" s="23"/>
      <c r="S108" s="29"/>
      <c r="T108" s="388"/>
    </row>
    <row r="109" spans="1:20" ht="54" customHeight="1" x14ac:dyDescent="1.05">
      <c r="A109" s="31" t="s">
        <v>23657</v>
      </c>
      <c r="B109" s="31" t="s">
        <v>23658</v>
      </c>
      <c r="C109" s="31" t="s">
        <v>23659</v>
      </c>
      <c r="D109" s="31" t="s">
        <v>23660</v>
      </c>
      <c r="E109" s="31" t="s">
        <v>687</v>
      </c>
      <c r="F109" s="31" t="s">
        <v>123</v>
      </c>
      <c r="G109" s="31" t="s">
        <v>16504</v>
      </c>
      <c r="H109" s="31" t="s">
        <v>21136</v>
      </c>
      <c r="I109" s="38">
        <v>0.70833333333333337</v>
      </c>
      <c r="J109" s="31" t="s">
        <v>824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388"/>
    </row>
    <row r="110" spans="1:20" ht="54" customHeight="1" x14ac:dyDescent="1.05">
      <c r="A110" s="31" t="s">
        <v>23661</v>
      </c>
      <c r="B110" s="31" t="s">
        <v>16685</v>
      </c>
      <c r="C110" s="31" t="s">
        <v>23662</v>
      </c>
      <c r="D110" s="31" t="s">
        <v>23663</v>
      </c>
      <c r="E110" s="31" t="s">
        <v>687</v>
      </c>
      <c r="F110" s="31" t="s">
        <v>123</v>
      </c>
      <c r="G110" s="31" t="s">
        <v>16504</v>
      </c>
      <c r="H110" s="31" t="s">
        <v>21136</v>
      </c>
      <c r="I110" s="38">
        <v>0.70833333333333337</v>
      </c>
      <c r="J110" s="31" t="s">
        <v>824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388"/>
    </row>
    <row r="111" spans="1:20" ht="54" customHeight="1" x14ac:dyDescent="1.05">
      <c r="A111" s="31" t="s">
        <v>23664</v>
      </c>
      <c r="B111" s="31" t="s">
        <v>4852</v>
      </c>
      <c r="C111" s="31" t="s">
        <v>23665</v>
      </c>
      <c r="D111" s="31" t="s">
        <v>23666</v>
      </c>
      <c r="E111" s="31" t="s">
        <v>687</v>
      </c>
      <c r="F111" s="31" t="s">
        <v>123</v>
      </c>
      <c r="G111" s="31" t="s">
        <v>16504</v>
      </c>
      <c r="H111" s="31" t="s">
        <v>21136</v>
      </c>
      <c r="I111" s="38">
        <v>0.70833333333333337</v>
      </c>
      <c r="J111" s="31" t="s">
        <v>824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388"/>
    </row>
    <row r="112" spans="1:20" ht="54" customHeight="1" x14ac:dyDescent="1.05">
      <c r="A112" s="31" t="s">
        <v>23667</v>
      </c>
      <c r="B112" s="31" t="s">
        <v>8069</v>
      </c>
      <c r="C112" s="31" t="s">
        <v>23668</v>
      </c>
      <c r="D112" s="31" t="s">
        <v>23669</v>
      </c>
      <c r="E112" s="31" t="s">
        <v>687</v>
      </c>
      <c r="F112" s="31" t="s">
        <v>123</v>
      </c>
      <c r="G112" s="31" t="s">
        <v>16504</v>
      </c>
      <c r="H112" s="31" t="s">
        <v>21136</v>
      </c>
      <c r="I112" s="38">
        <v>0.70833333333333337</v>
      </c>
      <c r="J112" s="31" t="s">
        <v>824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388"/>
    </row>
    <row r="113" spans="1:20" ht="54" customHeight="1" x14ac:dyDescent="1.05">
      <c r="A113" s="31" t="s">
        <v>23670</v>
      </c>
      <c r="B113" s="31" t="s">
        <v>23671</v>
      </c>
      <c r="C113" s="31" t="s">
        <v>23672</v>
      </c>
      <c r="D113" s="31" t="s">
        <v>23673</v>
      </c>
      <c r="E113" s="31" t="s">
        <v>687</v>
      </c>
      <c r="F113" s="31" t="s">
        <v>123</v>
      </c>
      <c r="G113" s="31" t="s">
        <v>16504</v>
      </c>
      <c r="H113" s="31" t="s">
        <v>21136</v>
      </c>
      <c r="I113" s="38">
        <v>0.70833333333333337</v>
      </c>
      <c r="J113" s="31" t="s">
        <v>824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43425</v>
      </c>
      <c r="T113" s="388"/>
    </row>
    <row r="114" spans="1:20" ht="54" customHeight="1" x14ac:dyDescent="1.05">
      <c r="A114" s="31" t="s">
        <v>23674</v>
      </c>
      <c r="B114" s="31" t="s">
        <v>204</v>
      </c>
      <c r="C114" s="31" t="s">
        <v>23675</v>
      </c>
      <c r="D114" s="31" t="s">
        <v>23676</v>
      </c>
      <c r="E114" s="31" t="s">
        <v>687</v>
      </c>
      <c r="F114" s="31" t="s">
        <v>123</v>
      </c>
      <c r="G114" s="31" t="s">
        <v>16504</v>
      </c>
      <c r="H114" s="31" t="s">
        <v>21136</v>
      </c>
      <c r="I114" s="38">
        <v>0.70833333333333337</v>
      </c>
      <c r="J114" s="31" t="s">
        <v>824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43425</v>
      </c>
      <c r="T114" s="388"/>
    </row>
    <row r="115" spans="1:20" ht="54" customHeight="1" x14ac:dyDescent="1.05">
      <c r="A115" s="31" t="s">
        <v>23677</v>
      </c>
      <c r="B115" s="31" t="s">
        <v>23678</v>
      </c>
      <c r="C115" s="31" t="s">
        <v>23679</v>
      </c>
      <c r="D115" s="31" t="s">
        <v>23680</v>
      </c>
      <c r="E115" s="31" t="s">
        <v>687</v>
      </c>
      <c r="F115" s="31" t="s">
        <v>123</v>
      </c>
      <c r="G115" s="31" t="s">
        <v>16504</v>
      </c>
      <c r="H115" s="31" t="s">
        <v>21136</v>
      </c>
      <c r="I115" s="38">
        <v>0.70833333333333337</v>
      </c>
      <c r="J115" s="31" t="s">
        <v>824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43425</v>
      </c>
      <c r="T115" s="388"/>
    </row>
    <row r="116" spans="1:20" ht="54" customHeight="1" x14ac:dyDescent="1.05">
      <c r="A116" s="31" t="s">
        <v>23681</v>
      </c>
      <c r="B116" s="31" t="s">
        <v>23682</v>
      </c>
      <c r="C116" s="31" t="s">
        <v>23683</v>
      </c>
      <c r="D116" s="31" t="s">
        <v>23684</v>
      </c>
      <c r="E116" s="31" t="s">
        <v>687</v>
      </c>
      <c r="F116" s="31" t="s">
        <v>123</v>
      </c>
      <c r="G116" s="31" t="s">
        <v>16504</v>
      </c>
      <c r="H116" s="31" t="s">
        <v>21136</v>
      </c>
      <c r="I116" s="38">
        <v>0.70833333333333337</v>
      </c>
      <c r="J116" s="31" t="s">
        <v>824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43425</v>
      </c>
      <c r="T116" s="388"/>
    </row>
    <row r="117" spans="1:20" ht="54" customHeight="1" x14ac:dyDescent="0.7">
      <c r="A117" s="698" t="s">
        <v>23245</v>
      </c>
      <c r="B117" s="699"/>
      <c r="C117" s="699"/>
      <c r="D117" s="699"/>
      <c r="E117" s="699"/>
      <c r="F117" s="699"/>
      <c r="G117" s="699"/>
      <c r="H117" s="699"/>
      <c r="I117" s="699"/>
      <c r="J117" s="699"/>
      <c r="K117" s="699"/>
      <c r="L117" s="699"/>
      <c r="M117" s="700"/>
      <c r="N117" s="23"/>
      <c r="O117" s="23"/>
      <c r="P117" s="23"/>
      <c r="Q117" s="23"/>
      <c r="R117" s="23"/>
      <c r="S117" s="23"/>
      <c r="T117" s="388">
        <v>300000</v>
      </c>
    </row>
    <row r="118" spans="1:20" ht="54" customHeight="1" x14ac:dyDescent="0.7">
      <c r="A118" s="698" t="s">
        <v>23245</v>
      </c>
      <c r="B118" s="699"/>
      <c r="C118" s="699"/>
      <c r="D118" s="699"/>
      <c r="E118" s="699"/>
      <c r="F118" s="699"/>
      <c r="G118" s="699"/>
      <c r="H118" s="699"/>
      <c r="I118" s="699"/>
      <c r="J118" s="699"/>
      <c r="K118" s="699"/>
      <c r="L118" s="699"/>
      <c r="M118" s="700"/>
      <c r="N118" s="23"/>
      <c r="O118" s="23"/>
      <c r="P118" s="23"/>
      <c r="Q118" s="23"/>
      <c r="R118" s="23"/>
      <c r="S118" s="23"/>
      <c r="T118" s="388">
        <v>70000</v>
      </c>
    </row>
    <row r="119" spans="1:20" ht="54" customHeight="1" x14ac:dyDescent="0.7">
      <c r="A119" s="698" t="s">
        <v>23245</v>
      </c>
      <c r="B119" s="699"/>
      <c r="C119" s="699"/>
      <c r="D119" s="699"/>
      <c r="E119" s="699"/>
      <c r="F119" s="699"/>
      <c r="G119" s="699"/>
      <c r="H119" s="699"/>
      <c r="I119" s="699"/>
      <c r="J119" s="699"/>
      <c r="K119" s="699"/>
      <c r="L119" s="699"/>
      <c r="M119" s="700"/>
      <c r="N119" s="23"/>
      <c r="O119" s="23"/>
      <c r="P119" s="23"/>
      <c r="Q119" s="23"/>
      <c r="R119" s="23"/>
      <c r="S119" s="23"/>
      <c r="T119" s="388">
        <v>35000</v>
      </c>
    </row>
    <row r="120" spans="1:20" ht="54" customHeight="1" x14ac:dyDescent="0.7">
      <c r="A120" s="698" t="s">
        <v>23245</v>
      </c>
      <c r="B120" s="699"/>
      <c r="C120" s="699"/>
      <c r="D120" s="699"/>
      <c r="E120" s="699"/>
      <c r="F120" s="699"/>
      <c r="G120" s="699"/>
      <c r="H120" s="699"/>
      <c r="I120" s="699"/>
      <c r="J120" s="699"/>
      <c r="K120" s="699"/>
      <c r="L120" s="699"/>
      <c r="M120" s="700"/>
      <c r="N120" s="23"/>
      <c r="O120" s="23"/>
      <c r="P120" s="23"/>
      <c r="Q120" s="23"/>
      <c r="R120" s="23"/>
      <c r="S120" s="23"/>
      <c r="T120" s="388">
        <v>70000</v>
      </c>
    </row>
    <row r="121" spans="1:20" ht="54" customHeight="1" x14ac:dyDescent="0.7">
      <c r="A121" s="698" t="s">
        <v>23245</v>
      </c>
      <c r="B121" s="699"/>
      <c r="C121" s="699"/>
      <c r="D121" s="699"/>
      <c r="E121" s="699"/>
      <c r="F121" s="699"/>
      <c r="G121" s="699"/>
      <c r="H121" s="699"/>
      <c r="I121" s="699"/>
      <c r="J121" s="699"/>
      <c r="K121" s="699"/>
      <c r="L121" s="699"/>
      <c r="M121" s="700"/>
      <c r="N121" s="23"/>
      <c r="O121" s="23"/>
      <c r="P121" s="23"/>
      <c r="Q121" s="23"/>
      <c r="R121" s="23"/>
      <c r="S121" s="23"/>
      <c r="T121" s="388">
        <v>65000</v>
      </c>
    </row>
    <row r="122" spans="1:20" ht="54" customHeight="1" x14ac:dyDescent="0.7">
      <c r="A122" s="698" t="s">
        <v>23245</v>
      </c>
      <c r="B122" s="699"/>
      <c r="C122" s="699"/>
      <c r="D122" s="699"/>
      <c r="E122" s="699"/>
      <c r="F122" s="699"/>
      <c r="G122" s="699"/>
      <c r="H122" s="699"/>
      <c r="I122" s="699"/>
      <c r="J122" s="699"/>
      <c r="K122" s="699"/>
      <c r="L122" s="699"/>
      <c r="M122" s="700"/>
      <c r="N122" s="23"/>
      <c r="O122" s="23"/>
      <c r="P122" s="23"/>
      <c r="Q122" s="23"/>
      <c r="R122" s="23"/>
      <c r="S122" s="23"/>
      <c r="T122" s="388">
        <v>60000</v>
      </c>
    </row>
    <row r="123" spans="1:20" ht="54" customHeight="1" x14ac:dyDescent="1.3">
      <c r="A123" s="679" t="s">
        <v>23941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1"/>
      <c r="N123" s="23"/>
      <c r="O123" s="23"/>
      <c r="P123" s="23"/>
      <c r="Q123" s="23"/>
      <c r="R123" s="23"/>
      <c r="S123" s="29"/>
      <c r="T123" s="388"/>
    </row>
    <row r="124" spans="1:20" ht="54" customHeight="1" x14ac:dyDescent="1.05">
      <c r="A124" s="31" t="s">
        <v>24353</v>
      </c>
      <c r="B124" s="31" t="s">
        <v>24354</v>
      </c>
      <c r="C124" s="31" t="s">
        <v>24355</v>
      </c>
      <c r="D124" s="31" t="s">
        <v>24356</v>
      </c>
      <c r="E124" s="31" t="s">
        <v>688</v>
      </c>
      <c r="F124" s="31" t="s">
        <v>123</v>
      </c>
      <c r="G124" s="31" t="s">
        <v>16287</v>
      </c>
      <c r="H124" s="31" t="s">
        <v>20921</v>
      </c>
      <c r="I124" s="38">
        <v>0.83333333333333337</v>
      </c>
      <c r="J124" s="31" t="s">
        <v>824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23"/>
      <c r="R124" s="23"/>
      <c r="S124" s="29">
        <v>38950</v>
      </c>
      <c r="T124" s="388"/>
    </row>
    <row r="125" spans="1:20" ht="54" customHeight="1" x14ac:dyDescent="1.05">
      <c r="A125" s="31" t="s">
        <v>24357</v>
      </c>
      <c r="B125" s="31" t="s">
        <v>24358</v>
      </c>
      <c r="C125" s="31" t="s">
        <v>24359</v>
      </c>
      <c r="D125" s="31" t="s">
        <v>24360</v>
      </c>
      <c r="E125" s="31" t="s">
        <v>688</v>
      </c>
      <c r="F125" s="31" t="s">
        <v>123</v>
      </c>
      <c r="G125" s="31" t="s">
        <v>16287</v>
      </c>
      <c r="H125" s="31" t="s">
        <v>20921</v>
      </c>
      <c r="I125" s="38">
        <v>0.83333333333333337</v>
      </c>
      <c r="J125" s="31" t="s">
        <v>824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23"/>
      <c r="R125" s="23"/>
      <c r="S125" s="29">
        <v>38950</v>
      </c>
      <c r="T125" s="388"/>
    </row>
    <row r="126" spans="1:20" ht="54" customHeight="1" x14ac:dyDescent="1.05">
      <c r="A126" s="452" t="s">
        <v>24361</v>
      </c>
      <c r="B126" s="452" t="s">
        <v>24362</v>
      </c>
      <c r="C126" s="452" t="s">
        <v>24363</v>
      </c>
      <c r="D126" s="452" t="s">
        <v>24364</v>
      </c>
      <c r="E126" s="452" t="s">
        <v>688</v>
      </c>
      <c r="F126" s="452" t="s">
        <v>123</v>
      </c>
      <c r="G126" s="452" t="s">
        <v>16287</v>
      </c>
      <c r="H126" s="452" t="s">
        <v>20921</v>
      </c>
      <c r="I126" s="453">
        <v>0.83333333333333337</v>
      </c>
      <c r="J126" s="452" t="s">
        <v>824</v>
      </c>
      <c r="K126" s="452" t="s">
        <v>105</v>
      </c>
      <c r="L126" s="452" t="s">
        <v>106</v>
      </c>
      <c r="M126" s="452" t="s">
        <v>194</v>
      </c>
      <c r="N126" s="23"/>
      <c r="O126" s="23"/>
      <c r="P126" s="23"/>
      <c r="Q126" s="23"/>
      <c r="R126" s="23"/>
      <c r="S126" s="29"/>
      <c r="T126" s="388"/>
    </row>
    <row r="127" spans="1:20" ht="54" customHeight="1" x14ac:dyDescent="1.05">
      <c r="A127" s="31" t="s">
        <v>24365</v>
      </c>
      <c r="B127" s="31" t="s">
        <v>24366</v>
      </c>
      <c r="C127" s="31" t="s">
        <v>24367</v>
      </c>
      <c r="D127" s="31" t="s">
        <v>24368</v>
      </c>
      <c r="E127" s="31" t="s">
        <v>688</v>
      </c>
      <c r="F127" s="31" t="s">
        <v>123</v>
      </c>
      <c r="G127" s="31" t="s">
        <v>16287</v>
      </c>
      <c r="H127" s="31" t="s">
        <v>20921</v>
      </c>
      <c r="I127" s="38">
        <v>0.83333333333333337</v>
      </c>
      <c r="J127" s="31" t="s">
        <v>824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23"/>
      <c r="R127" s="23"/>
      <c r="S127" s="29">
        <v>38950</v>
      </c>
      <c r="T127" s="388"/>
    </row>
    <row r="128" spans="1:20" ht="54" customHeight="1" x14ac:dyDescent="1.05">
      <c r="A128" s="31" t="s">
        <v>24369</v>
      </c>
      <c r="B128" s="31" t="s">
        <v>24370</v>
      </c>
      <c r="C128" s="31" t="s">
        <v>24371</v>
      </c>
      <c r="D128" s="31" t="s">
        <v>24372</v>
      </c>
      <c r="E128" s="31" t="s">
        <v>688</v>
      </c>
      <c r="F128" s="31" t="s">
        <v>123</v>
      </c>
      <c r="G128" s="31" t="s">
        <v>16287</v>
      </c>
      <c r="H128" s="31" t="s">
        <v>20921</v>
      </c>
      <c r="I128" s="38">
        <v>0.83333333333333337</v>
      </c>
      <c r="J128" s="31" t="s">
        <v>824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3"/>
      <c r="R128" s="23"/>
      <c r="S128" s="29">
        <v>38950</v>
      </c>
      <c r="T128" s="388"/>
    </row>
    <row r="129" spans="1:20" ht="54" customHeight="1" x14ac:dyDescent="1.05">
      <c r="A129" s="31" t="s">
        <v>24373</v>
      </c>
      <c r="B129" s="31" t="s">
        <v>24374</v>
      </c>
      <c r="C129" s="31" t="s">
        <v>24375</v>
      </c>
      <c r="D129" s="31" t="s">
        <v>24376</v>
      </c>
      <c r="E129" s="31" t="s">
        <v>688</v>
      </c>
      <c r="F129" s="31" t="s">
        <v>123</v>
      </c>
      <c r="G129" s="31" t="s">
        <v>16287</v>
      </c>
      <c r="H129" s="31" t="s">
        <v>20921</v>
      </c>
      <c r="I129" s="38">
        <v>0.83333333333333337</v>
      </c>
      <c r="J129" s="31" t="s">
        <v>824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29">
        <v>38950</v>
      </c>
      <c r="T129" s="388"/>
    </row>
    <row r="130" spans="1:20" ht="54" customHeight="1" x14ac:dyDescent="1.05">
      <c r="A130" s="31" t="s">
        <v>24377</v>
      </c>
      <c r="B130" s="31" t="s">
        <v>4211</v>
      </c>
      <c r="C130" s="31" t="s">
        <v>24378</v>
      </c>
      <c r="D130" s="31" t="s">
        <v>24379</v>
      </c>
      <c r="E130" s="31" t="s">
        <v>687</v>
      </c>
      <c r="F130" s="31" t="s">
        <v>123</v>
      </c>
      <c r="G130" s="31" t="s">
        <v>17532</v>
      </c>
      <c r="H130" s="31" t="s">
        <v>21584</v>
      </c>
      <c r="I130" s="38">
        <v>0.83333333333333337</v>
      </c>
      <c r="J130" s="31" t="s">
        <v>824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43425</v>
      </c>
      <c r="T130" s="388"/>
    </row>
    <row r="131" spans="1:20" ht="54" customHeight="1" x14ac:dyDescent="1.05">
      <c r="A131" s="31" t="s">
        <v>24380</v>
      </c>
      <c r="B131" s="31" t="s">
        <v>24381</v>
      </c>
      <c r="C131" s="31" t="s">
        <v>24382</v>
      </c>
      <c r="D131" s="31" t="s">
        <v>24383</v>
      </c>
      <c r="E131" s="31" t="s">
        <v>687</v>
      </c>
      <c r="F131" s="31" t="s">
        <v>102</v>
      </c>
      <c r="G131" s="31" t="s">
        <v>16324</v>
      </c>
      <c r="H131" s="31" t="s">
        <v>22838</v>
      </c>
      <c r="I131" s="38">
        <v>0.41666666666666669</v>
      </c>
      <c r="J131" s="31" t="s">
        <v>824</v>
      </c>
      <c r="K131" s="31" t="s">
        <v>105</v>
      </c>
      <c r="L131" s="31" t="s">
        <v>106</v>
      </c>
      <c r="M131" s="31" t="s">
        <v>491</v>
      </c>
      <c r="N131" s="23"/>
      <c r="O131" s="23"/>
      <c r="P131" s="23"/>
      <c r="Q131" s="23"/>
      <c r="R131" s="23"/>
      <c r="S131" s="29">
        <v>25200</v>
      </c>
      <c r="T131" s="388"/>
    </row>
    <row r="132" spans="1:20" ht="54" customHeight="1" x14ac:dyDescent="1.05">
      <c r="A132" s="31" t="s">
        <v>24384</v>
      </c>
      <c r="B132" s="31" t="s">
        <v>24385</v>
      </c>
      <c r="C132" s="31" t="s">
        <v>24386</v>
      </c>
      <c r="D132" s="31" t="s">
        <v>24387</v>
      </c>
      <c r="E132" s="31" t="s">
        <v>687</v>
      </c>
      <c r="F132" s="31" t="s">
        <v>102</v>
      </c>
      <c r="G132" s="31" t="s">
        <v>16324</v>
      </c>
      <c r="H132" s="31" t="s">
        <v>22838</v>
      </c>
      <c r="I132" s="38">
        <v>0.41666666666666669</v>
      </c>
      <c r="J132" s="31" t="s">
        <v>824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23"/>
      <c r="R132" s="23"/>
      <c r="S132" s="29">
        <v>25200</v>
      </c>
      <c r="T132" s="388"/>
    </row>
    <row r="133" spans="1:20" ht="54" customHeight="1" x14ac:dyDescent="1.05">
      <c r="A133" s="31" t="s">
        <v>24388</v>
      </c>
      <c r="B133" s="31" t="s">
        <v>24389</v>
      </c>
      <c r="C133" s="31" t="s">
        <v>24390</v>
      </c>
      <c r="D133" s="31" t="s">
        <v>24391</v>
      </c>
      <c r="E133" s="31" t="s">
        <v>687</v>
      </c>
      <c r="F133" s="31" t="s">
        <v>102</v>
      </c>
      <c r="G133" s="31" t="s">
        <v>16324</v>
      </c>
      <c r="H133" s="31" t="s">
        <v>22838</v>
      </c>
      <c r="I133" s="38">
        <v>0.41666666666666669</v>
      </c>
      <c r="J133" s="31" t="s">
        <v>824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23"/>
      <c r="R133" s="23"/>
      <c r="S133" s="29">
        <v>25200</v>
      </c>
      <c r="T133" s="388"/>
    </row>
    <row r="134" spans="1:20" ht="54" customHeight="1" x14ac:dyDescent="1.05">
      <c r="A134" s="210" t="s">
        <v>24392</v>
      </c>
      <c r="B134" s="210" t="s">
        <v>24393</v>
      </c>
      <c r="C134" s="210" t="s">
        <v>24394</v>
      </c>
      <c r="D134" s="210" t="s">
        <v>24395</v>
      </c>
      <c r="E134" s="210" t="s">
        <v>687</v>
      </c>
      <c r="F134" s="210" t="s">
        <v>123</v>
      </c>
      <c r="G134" s="210" t="s">
        <v>17532</v>
      </c>
      <c r="H134" s="210" t="s">
        <v>21584</v>
      </c>
      <c r="I134" s="449">
        <v>0.83333333333333337</v>
      </c>
      <c r="J134" s="210" t="s">
        <v>824</v>
      </c>
      <c r="K134" s="210" t="s">
        <v>105</v>
      </c>
      <c r="L134" s="210" t="s">
        <v>106</v>
      </c>
      <c r="M134" s="210" t="s">
        <v>995</v>
      </c>
      <c r="N134" s="23"/>
      <c r="O134" s="23"/>
      <c r="P134" s="23"/>
      <c r="Q134" s="23"/>
      <c r="R134" s="23"/>
      <c r="S134" s="29">
        <v>43425</v>
      </c>
      <c r="T134" s="388"/>
    </row>
    <row r="135" spans="1:20" ht="54" customHeight="1" x14ac:dyDescent="0.7">
      <c r="A135" s="711" t="s">
        <v>13743</v>
      </c>
      <c r="B135" s="711"/>
      <c r="C135" s="711"/>
      <c r="D135" s="711"/>
      <c r="E135" s="711"/>
      <c r="F135" s="711"/>
      <c r="G135" s="711"/>
      <c r="H135" s="711"/>
      <c r="I135" s="711"/>
      <c r="J135" s="711"/>
      <c r="K135" s="711"/>
      <c r="L135" s="711"/>
      <c r="M135" s="711"/>
      <c r="N135" s="23"/>
      <c r="O135" s="23"/>
      <c r="P135" s="23"/>
      <c r="Q135" s="23"/>
      <c r="R135" s="23"/>
      <c r="S135" s="23"/>
      <c r="T135" s="388">
        <v>50000</v>
      </c>
    </row>
    <row r="136" spans="1:20" ht="54" customHeight="1" x14ac:dyDescent="1.3">
      <c r="A136" s="712" t="s">
        <v>26790</v>
      </c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23"/>
      <c r="O136" s="23"/>
      <c r="P136" s="23"/>
      <c r="Q136" s="23"/>
      <c r="R136" s="23"/>
      <c r="S136" s="29"/>
      <c r="T136" s="388"/>
    </row>
    <row r="137" spans="1:20" ht="54" customHeight="1" x14ac:dyDescent="1.05">
      <c r="A137" s="31" t="s">
        <v>25600</v>
      </c>
      <c r="B137" s="31" t="s">
        <v>25601</v>
      </c>
      <c r="C137" s="31" t="s">
        <v>25602</v>
      </c>
      <c r="D137" s="31" t="s">
        <v>25603</v>
      </c>
      <c r="E137" s="31" t="s">
        <v>688</v>
      </c>
      <c r="F137" s="31" t="s">
        <v>123</v>
      </c>
      <c r="G137" s="31" t="s">
        <v>16287</v>
      </c>
      <c r="H137" s="31" t="s">
        <v>19365</v>
      </c>
      <c r="I137" s="38">
        <v>0.41666666666666669</v>
      </c>
      <c r="J137" s="31" t="s">
        <v>824</v>
      </c>
      <c r="K137" s="31" t="s">
        <v>105</v>
      </c>
      <c r="L137" s="31" t="s">
        <v>194</v>
      </c>
      <c r="M137" s="31" t="s">
        <v>106</v>
      </c>
      <c r="N137" s="23"/>
      <c r="O137" s="23"/>
      <c r="P137" s="23"/>
      <c r="Q137" s="23"/>
      <c r="R137" s="23"/>
      <c r="S137" s="29">
        <v>38950</v>
      </c>
      <c r="T137" s="388"/>
    </row>
    <row r="138" spans="1:20" ht="54" customHeight="1" x14ac:dyDescent="1.05">
      <c r="A138" s="696" t="s">
        <v>27234</v>
      </c>
      <c r="B138" s="696"/>
      <c r="C138" s="696"/>
      <c r="D138" s="696"/>
      <c r="E138" s="696"/>
      <c r="F138" s="696"/>
      <c r="G138" s="696"/>
      <c r="H138" s="696"/>
      <c r="I138" s="696"/>
      <c r="J138" s="696"/>
      <c r="K138" s="696"/>
      <c r="L138" s="696"/>
      <c r="M138" s="696"/>
      <c r="N138" s="23"/>
      <c r="O138" s="23"/>
      <c r="P138" s="23"/>
      <c r="Q138" s="23"/>
      <c r="R138" s="23"/>
      <c r="S138" s="29"/>
      <c r="T138" s="388"/>
    </row>
    <row r="139" spans="1:20" ht="54" customHeight="1" x14ac:dyDescent="1.05">
      <c r="A139" s="31" t="s">
        <v>27018</v>
      </c>
      <c r="B139" s="31" t="s">
        <v>18239</v>
      </c>
      <c r="C139" s="31" t="s">
        <v>27019</v>
      </c>
      <c r="D139" s="31" t="s">
        <v>27020</v>
      </c>
      <c r="E139" s="31" t="s">
        <v>687</v>
      </c>
      <c r="F139" s="31" t="s">
        <v>123</v>
      </c>
      <c r="G139" s="31" t="s">
        <v>16504</v>
      </c>
      <c r="H139" s="31" t="s">
        <v>22838</v>
      </c>
      <c r="I139" s="38">
        <v>0.25</v>
      </c>
      <c r="J139" s="31" t="s">
        <v>824</v>
      </c>
      <c r="K139" s="31" t="s">
        <v>105</v>
      </c>
      <c r="L139" s="31" t="s">
        <v>995</v>
      </c>
      <c r="M139" s="31" t="s">
        <v>106</v>
      </c>
      <c r="N139" s="23"/>
      <c r="O139" s="23"/>
      <c r="P139" s="23"/>
      <c r="Q139" s="23"/>
      <c r="R139" s="23"/>
      <c r="S139" s="29">
        <v>43425</v>
      </c>
      <c r="T139" s="388"/>
    </row>
    <row r="140" spans="1:20" ht="54" customHeight="1" x14ac:dyDescent="1.05">
      <c r="A140" s="31" t="s">
        <v>27021</v>
      </c>
      <c r="B140" s="31" t="s">
        <v>27022</v>
      </c>
      <c r="C140" s="31" t="s">
        <v>27023</v>
      </c>
      <c r="D140" s="31" t="s">
        <v>27024</v>
      </c>
      <c r="E140" s="31" t="s">
        <v>687</v>
      </c>
      <c r="F140" s="31" t="s">
        <v>123</v>
      </c>
      <c r="G140" s="31" t="s">
        <v>16504</v>
      </c>
      <c r="H140" s="31" t="s">
        <v>22838</v>
      </c>
      <c r="I140" s="38">
        <v>0.25</v>
      </c>
      <c r="J140" s="31" t="s">
        <v>824</v>
      </c>
      <c r="K140" s="31" t="s">
        <v>105</v>
      </c>
      <c r="L140" s="31" t="s">
        <v>995</v>
      </c>
      <c r="M140" s="31" t="s">
        <v>106</v>
      </c>
      <c r="N140" s="23"/>
      <c r="O140" s="23"/>
      <c r="P140" s="23"/>
      <c r="Q140" s="23"/>
      <c r="R140" s="23"/>
      <c r="S140" s="29">
        <v>43425</v>
      </c>
      <c r="T140" s="388"/>
    </row>
    <row r="141" spans="1:20" ht="54" customHeight="1" x14ac:dyDescent="1.05">
      <c r="A141" s="31" t="s">
        <v>27025</v>
      </c>
      <c r="B141" s="31" t="s">
        <v>8279</v>
      </c>
      <c r="C141" s="31" t="s">
        <v>27026</v>
      </c>
      <c r="D141" s="31" t="s">
        <v>27027</v>
      </c>
      <c r="E141" s="31" t="s">
        <v>687</v>
      </c>
      <c r="F141" s="31" t="s">
        <v>123</v>
      </c>
      <c r="G141" s="31" t="s">
        <v>16504</v>
      </c>
      <c r="H141" s="31" t="s">
        <v>22838</v>
      </c>
      <c r="I141" s="38">
        <v>0.25</v>
      </c>
      <c r="J141" s="31" t="s">
        <v>824</v>
      </c>
      <c r="K141" s="31" t="s">
        <v>105</v>
      </c>
      <c r="L141" s="31" t="s">
        <v>995</v>
      </c>
      <c r="M141" s="31" t="s">
        <v>106</v>
      </c>
      <c r="N141" s="23"/>
      <c r="O141" s="23"/>
      <c r="P141" s="23"/>
      <c r="Q141" s="23"/>
      <c r="R141" s="23"/>
      <c r="S141" s="29">
        <v>43425</v>
      </c>
      <c r="T141" s="388"/>
    </row>
    <row r="142" spans="1:20" ht="54" customHeight="1" x14ac:dyDescent="1.05">
      <c r="A142" s="31" t="s">
        <v>27028</v>
      </c>
      <c r="B142" s="31" t="s">
        <v>27029</v>
      </c>
      <c r="C142" s="31" t="s">
        <v>27030</v>
      </c>
      <c r="D142" s="31" t="s">
        <v>27031</v>
      </c>
      <c r="E142" s="31" t="s">
        <v>687</v>
      </c>
      <c r="F142" s="31" t="s">
        <v>123</v>
      </c>
      <c r="G142" s="31" t="s">
        <v>16504</v>
      </c>
      <c r="H142" s="31" t="s">
        <v>22838</v>
      </c>
      <c r="I142" s="38">
        <v>0.25</v>
      </c>
      <c r="J142" s="31" t="s">
        <v>824</v>
      </c>
      <c r="K142" s="31" t="s">
        <v>105</v>
      </c>
      <c r="L142" s="31" t="s">
        <v>995</v>
      </c>
      <c r="M142" s="31" t="s">
        <v>106</v>
      </c>
      <c r="N142" s="23"/>
      <c r="O142" s="23"/>
      <c r="P142" s="23"/>
      <c r="Q142" s="23"/>
      <c r="R142" s="23"/>
      <c r="S142" s="29">
        <v>43425</v>
      </c>
      <c r="T142" s="388"/>
    </row>
    <row r="143" spans="1:20" ht="54" customHeight="1" x14ac:dyDescent="1.05">
      <c r="A143" s="31" t="s">
        <v>27032</v>
      </c>
      <c r="B143" s="31" t="s">
        <v>27033</v>
      </c>
      <c r="C143" s="31" t="s">
        <v>27034</v>
      </c>
      <c r="D143" s="31" t="s">
        <v>27035</v>
      </c>
      <c r="E143" s="31" t="s">
        <v>687</v>
      </c>
      <c r="F143" s="31" t="s">
        <v>123</v>
      </c>
      <c r="G143" s="31" t="s">
        <v>16504</v>
      </c>
      <c r="H143" s="31" t="s">
        <v>22838</v>
      </c>
      <c r="I143" s="38">
        <v>0.25</v>
      </c>
      <c r="J143" s="31" t="s">
        <v>824</v>
      </c>
      <c r="K143" s="31" t="s">
        <v>105</v>
      </c>
      <c r="L143" s="31" t="s">
        <v>995</v>
      </c>
      <c r="M143" s="31" t="s">
        <v>106</v>
      </c>
      <c r="N143" s="23"/>
      <c r="O143" s="23"/>
      <c r="P143" s="23"/>
      <c r="Q143" s="23"/>
      <c r="R143" s="23"/>
      <c r="S143" s="29">
        <v>43425</v>
      </c>
      <c r="T143" s="388"/>
    </row>
    <row r="144" spans="1:20" ht="54" customHeight="1" x14ac:dyDescent="1.05">
      <c r="A144" s="210" t="s">
        <v>27036</v>
      </c>
      <c r="B144" s="210" t="s">
        <v>27037</v>
      </c>
      <c r="C144" s="210" t="s">
        <v>27038</v>
      </c>
      <c r="D144" s="210" t="s">
        <v>27039</v>
      </c>
      <c r="E144" s="210" t="s">
        <v>687</v>
      </c>
      <c r="F144" s="210" t="s">
        <v>102</v>
      </c>
      <c r="G144" s="210" t="s">
        <v>16324</v>
      </c>
      <c r="H144" s="210" t="s">
        <v>22838</v>
      </c>
      <c r="I144" s="449">
        <v>0.60416666666666663</v>
      </c>
      <c r="J144" s="210" t="s">
        <v>824</v>
      </c>
      <c r="K144" s="210" t="s">
        <v>105</v>
      </c>
      <c r="L144" s="210" t="s">
        <v>491</v>
      </c>
      <c r="M144" s="210" t="s">
        <v>106</v>
      </c>
      <c r="N144" s="208"/>
      <c r="O144" s="208"/>
      <c r="P144" s="208"/>
      <c r="Q144" s="208"/>
      <c r="R144" s="208"/>
      <c r="S144" s="207">
        <v>25200</v>
      </c>
      <c r="T144" s="388"/>
    </row>
    <row r="145" spans="1:39" ht="54" customHeight="1" x14ac:dyDescent="1.3">
      <c r="A145" s="679" t="s">
        <v>28585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1"/>
      <c r="N145" s="23"/>
      <c r="O145" s="23"/>
      <c r="P145" s="23"/>
      <c r="Q145" s="23"/>
      <c r="R145" s="23"/>
      <c r="S145" s="29"/>
      <c r="T145" s="388"/>
      <c r="U145" s="24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9"/>
    </row>
    <row r="146" spans="1:39" ht="54" customHeight="1" x14ac:dyDescent="1.05">
      <c r="A146" s="31" t="s">
        <v>28229</v>
      </c>
      <c r="B146" s="31" t="s">
        <v>28230</v>
      </c>
      <c r="C146" s="31" t="s">
        <v>28231</v>
      </c>
      <c r="D146" s="31" t="s">
        <v>28232</v>
      </c>
      <c r="E146" s="31" t="s">
        <v>687</v>
      </c>
      <c r="F146" s="31" t="s">
        <v>123</v>
      </c>
      <c r="G146" s="31" t="s">
        <v>16504</v>
      </c>
      <c r="H146" s="31" t="s">
        <v>27158</v>
      </c>
      <c r="I146" s="38">
        <v>0.70833333333333337</v>
      </c>
      <c r="J146" s="31" t="s">
        <v>824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43425</v>
      </c>
      <c r="T146" s="388"/>
      <c r="U146" s="24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9"/>
    </row>
    <row r="147" spans="1:39" ht="54" customHeight="1" x14ac:dyDescent="1.05">
      <c r="A147" s="31" t="s">
        <v>28233</v>
      </c>
      <c r="B147" s="31" t="s">
        <v>28234</v>
      </c>
      <c r="C147" s="31" t="s">
        <v>28235</v>
      </c>
      <c r="D147" s="31" t="s">
        <v>28236</v>
      </c>
      <c r="E147" s="31" t="s">
        <v>687</v>
      </c>
      <c r="F147" s="31" t="s">
        <v>123</v>
      </c>
      <c r="G147" s="31" t="s">
        <v>16504</v>
      </c>
      <c r="H147" s="31" t="s">
        <v>27158</v>
      </c>
      <c r="I147" s="38">
        <v>0.70833333333333337</v>
      </c>
      <c r="J147" s="31" t="s">
        <v>824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388"/>
      <c r="U147" s="24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9"/>
    </row>
    <row r="148" spans="1:39" ht="54" customHeight="1" x14ac:dyDescent="1.05">
      <c r="A148" s="31" t="s">
        <v>28237</v>
      </c>
      <c r="B148" s="31" t="s">
        <v>17334</v>
      </c>
      <c r="C148" s="31" t="s">
        <v>28238</v>
      </c>
      <c r="D148" s="31" t="s">
        <v>28239</v>
      </c>
      <c r="E148" s="31" t="s">
        <v>687</v>
      </c>
      <c r="F148" s="31" t="s">
        <v>123</v>
      </c>
      <c r="G148" s="31" t="s">
        <v>16504</v>
      </c>
      <c r="H148" s="31" t="s">
        <v>27158</v>
      </c>
      <c r="I148" s="38">
        <v>0.70833333333333337</v>
      </c>
      <c r="J148" s="31" t="s">
        <v>824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388"/>
      <c r="U148" s="24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9"/>
    </row>
    <row r="149" spans="1:39" ht="54" customHeight="1" x14ac:dyDescent="1.05">
      <c r="A149" s="31" t="s">
        <v>28240</v>
      </c>
      <c r="B149" s="31" t="s">
        <v>28241</v>
      </c>
      <c r="C149" s="31" t="s">
        <v>28242</v>
      </c>
      <c r="D149" s="31" t="s">
        <v>28243</v>
      </c>
      <c r="E149" s="31" t="s">
        <v>687</v>
      </c>
      <c r="F149" s="31" t="s">
        <v>102</v>
      </c>
      <c r="G149" s="31" t="s">
        <v>16324</v>
      </c>
      <c r="H149" s="31" t="s">
        <v>27158</v>
      </c>
      <c r="I149" s="38">
        <v>0.375</v>
      </c>
      <c r="J149" s="31" t="s">
        <v>824</v>
      </c>
      <c r="K149" s="31" t="s">
        <v>105</v>
      </c>
      <c r="L149" s="31" t="s">
        <v>106</v>
      </c>
      <c r="M149" s="31" t="s">
        <v>491</v>
      </c>
      <c r="N149" s="23"/>
      <c r="O149" s="23"/>
      <c r="P149" s="23"/>
      <c r="Q149" s="23"/>
      <c r="R149" s="23"/>
      <c r="S149" s="29">
        <v>25200</v>
      </c>
      <c r="T149" s="388"/>
      <c r="U149" s="24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9"/>
    </row>
    <row r="150" spans="1:39" ht="54" customHeight="1" x14ac:dyDescent="0.7">
      <c r="A150" s="682" t="s">
        <v>29178</v>
      </c>
      <c r="B150" s="683"/>
      <c r="C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4"/>
      <c r="N150" s="23"/>
      <c r="O150" s="23"/>
      <c r="P150" s="23"/>
      <c r="Q150" s="23"/>
      <c r="R150" s="23"/>
      <c r="S150" s="29"/>
      <c r="T150" s="388"/>
      <c r="U150" s="24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9"/>
    </row>
    <row r="151" spans="1:39" ht="54" customHeight="1" x14ac:dyDescent="1.05">
      <c r="A151" s="31" t="s">
        <v>29057</v>
      </c>
      <c r="B151" s="31" t="s">
        <v>21361</v>
      </c>
      <c r="C151" s="31" t="s">
        <v>21362</v>
      </c>
      <c r="D151" s="31" t="s">
        <v>29058</v>
      </c>
      <c r="E151" s="31" t="s">
        <v>687</v>
      </c>
      <c r="F151" s="31" t="s">
        <v>123</v>
      </c>
      <c r="G151" s="31" t="s">
        <v>16248</v>
      </c>
      <c r="H151" s="31" t="s">
        <v>25515</v>
      </c>
      <c r="I151" s="38">
        <v>0.41666666666666669</v>
      </c>
      <c r="J151" s="31" t="s">
        <v>824</v>
      </c>
      <c r="K151" s="31" t="s">
        <v>105</v>
      </c>
      <c r="L151" s="31" t="s">
        <v>106</v>
      </c>
      <c r="M151" s="31" t="s">
        <v>29189</v>
      </c>
      <c r="N151" s="23"/>
      <c r="O151" s="23"/>
      <c r="P151" s="23"/>
      <c r="Q151" s="23"/>
      <c r="R151" s="23"/>
      <c r="S151" s="29">
        <v>9500</v>
      </c>
      <c r="T151" s="388"/>
      <c r="U151" s="24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9"/>
    </row>
    <row r="152" spans="1:39" ht="54" customHeight="1" x14ac:dyDescent="1.3">
      <c r="A152" s="679" t="s">
        <v>30211</v>
      </c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681"/>
      <c r="N152" s="23"/>
      <c r="O152" s="23"/>
      <c r="P152" s="23"/>
      <c r="Q152" s="23"/>
      <c r="R152" s="23"/>
      <c r="S152" s="29"/>
      <c r="T152" s="388"/>
      <c r="U152" s="24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9">
        <v>600000</v>
      </c>
    </row>
    <row r="153" spans="1:39" ht="54" customHeight="1" x14ac:dyDescent="1.05">
      <c r="A153" s="31" t="s">
        <v>29877</v>
      </c>
      <c r="B153" s="31" t="s">
        <v>4820</v>
      </c>
      <c r="C153" s="31" t="s">
        <v>29878</v>
      </c>
      <c r="D153" s="31" t="s">
        <v>29879</v>
      </c>
      <c r="E153" s="31" t="s">
        <v>687</v>
      </c>
      <c r="F153" s="31" t="s">
        <v>123</v>
      </c>
      <c r="G153" s="31" t="s">
        <v>18959</v>
      </c>
      <c r="H153" s="31" t="s">
        <v>17480</v>
      </c>
      <c r="I153" s="38">
        <v>0.41666666666666669</v>
      </c>
      <c r="J153" s="31" t="s">
        <v>824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43425</v>
      </c>
      <c r="T153" s="388"/>
      <c r="U153" s="24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9"/>
    </row>
    <row r="154" spans="1:39" ht="54" customHeight="1" x14ac:dyDescent="1.05">
      <c r="A154" s="31" t="s">
        <v>29880</v>
      </c>
      <c r="B154" s="31" t="s">
        <v>7392</v>
      </c>
      <c r="C154" s="31" t="s">
        <v>29881</v>
      </c>
      <c r="D154" s="31" t="s">
        <v>29882</v>
      </c>
      <c r="E154" s="31" t="s">
        <v>688</v>
      </c>
      <c r="F154" s="31" t="s">
        <v>123</v>
      </c>
      <c r="G154" s="31" t="s">
        <v>16287</v>
      </c>
      <c r="H154" s="31" t="s">
        <v>21599</v>
      </c>
      <c r="I154" s="38">
        <v>0.41666666666666669</v>
      </c>
      <c r="J154" s="31" t="s">
        <v>824</v>
      </c>
      <c r="K154" s="31" t="s">
        <v>105</v>
      </c>
      <c r="L154" s="31" t="s">
        <v>106</v>
      </c>
      <c r="M154" s="31" t="s">
        <v>194</v>
      </c>
      <c r="N154" s="23"/>
      <c r="O154" s="23"/>
      <c r="P154" s="23"/>
      <c r="Q154" s="23"/>
      <c r="R154" s="23"/>
      <c r="S154" s="29">
        <v>38950</v>
      </c>
      <c r="T154" s="388"/>
      <c r="U154" s="24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9"/>
    </row>
    <row r="155" spans="1:39" ht="54" customHeight="1" x14ac:dyDescent="1.05">
      <c r="A155" s="31" t="s">
        <v>29883</v>
      </c>
      <c r="B155" s="31" t="s">
        <v>29884</v>
      </c>
      <c r="C155" s="31" t="s">
        <v>29885</v>
      </c>
      <c r="D155" s="31" t="s">
        <v>29886</v>
      </c>
      <c r="E155" s="31" t="s">
        <v>688</v>
      </c>
      <c r="F155" s="31" t="s">
        <v>123</v>
      </c>
      <c r="G155" s="31" t="s">
        <v>16287</v>
      </c>
      <c r="H155" s="31" t="s">
        <v>21599</v>
      </c>
      <c r="I155" s="38">
        <v>0.41666666666666669</v>
      </c>
      <c r="J155" s="31" t="s">
        <v>824</v>
      </c>
      <c r="K155" s="31" t="s">
        <v>105</v>
      </c>
      <c r="L155" s="31" t="s">
        <v>106</v>
      </c>
      <c r="M155" s="31" t="s">
        <v>194</v>
      </c>
      <c r="N155" s="23"/>
      <c r="O155" s="23"/>
      <c r="P155" s="23"/>
      <c r="Q155" s="23"/>
      <c r="R155" s="23"/>
      <c r="S155" s="29">
        <v>38950</v>
      </c>
      <c r="T155" s="388"/>
      <c r="U155" s="24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9"/>
    </row>
    <row r="156" spans="1:39" ht="54" customHeight="1" x14ac:dyDescent="1.05">
      <c r="A156" s="31" t="s">
        <v>29887</v>
      </c>
      <c r="B156" s="31" t="s">
        <v>29888</v>
      </c>
      <c r="C156" s="31" t="s">
        <v>29889</v>
      </c>
      <c r="D156" s="31" t="s">
        <v>29890</v>
      </c>
      <c r="E156" s="31" t="s">
        <v>688</v>
      </c>
      <c r="F156" s="31" t="s">
        <v>123</v>
      </c>
      <c r="G156" s="31" t="s">
        <v>16287</v>
      </c>
      <c r="H156" s="31" t="s">
        <v>21599</v>
      </c>
      <c r="I156" s="38">
        <v>0.41666666666666669</v>
      </c>
      <c r="J156" s="31" t="s">
        <v>824</v>
      </c>
      <c r="K156" s="31" t="s">
        <v>105</v>
      </c>
      <c r="L156" s="31" t="s">
        <v>106</v>
      </c>
      <c r="M156" s="31" t="s">
        <v>194</v>
      </c>
      <c r="N156" s="23"/>
      <c r="O156" s="23"/>
      <c r="P156" s="23"/>
      <c r="Q156" s="23"/>
      <c r="R156" s="23"/>
      <c r="S156" s="29">
        <v>38950</v>
      </c>
      <c r="T156" s="388"/>
      <c r="U156" s="24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9"/>
    </row>
    <row r="157" spans="1:39" ht="54" customHeight="1" x14ac:dyDescent="1.05">
      <c r="A157" s="31" t="s">
        <v>29891</v>
      </c>
      <c r="B157" s="31" t="s">
        <v>29892</v>
      </c>
      <c r="C157" s="31" t="s">
        <v>29893</v>
      </c>
      <c r="D157" s="31" t="s">
        <v>29894</v>
      </c>
      <c r="E157" s="31" t="s">
        <v>688</v>
      </c>
      <c r="F157" s="31" t="s">
        <v>123</v>
      </c>
      <c r="G157" s="31" t="s">
        <v>16287</v>
      </c>
      <c r="H157" s="31" t="s">
        <v>21599</v>
      </c>
      <c r="I157" s="38">
        <v>0.41666666666666669</v>
      </c>
      <c r="J157" s="31" t="s">
        <v>824</v>
      </c>
      <c r="K157" s="31" t="s">
        <v>105</v>
      </c>
      <c r="L157" s="31" t="s">
        <v>106</v>
      </c>
      <c r="M157" s="31" t="s">
        <v>194</v>
      </c>
      <c r="N157" s="23"/>
      <c r="O157" s="23"/>
      <c r="P157" s="23"/>
      <c r="Q157" s="23"/>
      <c r="R157" s="23"/>
      <c r="S157" s="29">
        <v>38950</v>
      </c>
      <c r="T157" s="388"/>
      <c r="U157" s="24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9"/>
    </row>
    <row r="158" spans="1:39" ht="54" customHeight="1" x14ac:dyDescent="1.05">
      <c r="A158" s="31" t="s">
        <v>29895</v>
      </c>
      <c r="B158" s="31" t="s">
        <v>29896</v>
      </c>
      <c r="C158" s="31" t="s">
        <v>29897</v>
      </c>
      <c r="D158" s="31" t="s">
        <v>29898</v>
      </c>
      <c r="E158" s="31" t="s">
        <v>688</v>
      </c>
      <c r="F158" s="31" t="s">
        <v>123</v>
      </c>
      <c r="G158" s="31" t="s">
        <v>16287</v>
      </c>
      <c r="H158" s="31" t="s">
        <v>21599</v>
      </c>
      <c r="I158" s="38">
        <v>0.41666666666666669</v>
      </c>
      <c r="J158" s="31" t="s">
        <v>824</v>
      </c>
      <c r="K158" s="31" t="s">
        <v>105</v>
      </c>
      <c r="L158" s="31" t="s">
        <v>106</v>
      </c>
      <c r="M158" s="31" t="s">
        <v>194</v>
      </c>
      <c r="N158" s="23"/>
      <c r="O158" s="23"/>
      <c r="P158" s="23"/>
      <c r="Q158" s="23"/>
      <c r="R158" s="23"/>
      <c r="S158" s="29">
        <v>38950</v>
      </c>
      <c r="T158" s="388"/>
      <c r="U158" s="24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9"/>
    </row>
    <row r="159" spans="1:39" ht="54" customHeight="1" x14ac:dyDescent="1.05">
      <c r="A159" s="31" t="s">
        <v>29899</v>
      </c>
      <c r="B159" s="31" t="s">
        <v>29900</v>
      </c>
      <c r="C159" s="31" t="s">
        <v>29901</v>
      </c>
      <c r="D159" s="31" t="s">
        <v>29902</v>
      </c>
      <c r="E159" s="31" t="s">
        <v>688</v>
      </c>
      <c r="F159" s="31" t="s">
        <v>123</v>
      </c>
      <c r="G159" s="31" t="s">
        <v>16287</v>
      </c>
      <c r="H159" s="31" t="s">
        <v>21599</v>
      </c>
      <c r="I159" s="38">
        <v>0.41666666666666669</v>
      </c>
      <c r="J159" s="31" t="s">
        <v>824</v>
      </c>
      <c r="K159" s="31" t="s">
        <v>105</v>
      </c>
      <c r="L159" s="31" t="s">
        <v>106</v>
      </c>
      <c r="M159" s="31" t="s">
        <v>194</v>
      </c>
      <c r="N159" s="23"/>
      <c r="O159" s="23"/>
      <c r="P159" s="23"/>
      <c r="Q159" s="23"/>
      <c r="R159" s="23"/>
      <c r="S159" s="29">
        <v>38950</v>
      </c>
      <c r="T159" s="388"/>
      <c r="U159" s="24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9"/>
    </row>
    <row r="160" spans="1:39" ht="54" customHeight="1" x14ac:dyDescent="1.05">
      <c r="A160" s="31" t="s">
        <v>29903</v>
      </c>
      <c r="B160" s="31" t="s">
        <v>29904</v>
      </c>
      <c r="C160" s="31" t="s">
        <v>29905</v>
      </c>
      <c r="D160" s="31" t="s">
        <v>29906</v>
      </c>
      <c r="E160" s="31" t="s">
        <v>688</v>
      </c>
      <c r="F160" s="31" t="s">
        <v>123</v>
      </c>
      <c r="G160" s="31" t="s">
        <v>16287</v>
      </c>
      <c r="H160" s="31" t="s">
        <v>21599</v>
      </c>
      <c r="I160" s="38">
        <v>0.41666666666666669</v>
      </c>
      <c r="J160" s="31" t="s">
        <v>824</v>
      </c>
      <c r="K160" s="31" t="s">
        <v>105</v>
      </c>
      <c r="L160" s="31" t="s">
        <v>106</v>
      </c>
      <c r="M160" s="31" t="s">
        <v>194</v>
      </c>
      <c r="N160" s="23"/>
      <c r="O160" s="23"/>
      <c r="P160" s="23"/>
      <c r="Q160" s="23"/>
      <c r="R160" s="23"/>
      <c r="S160" s="29">
        <v>38950</v>
      </c>
      <c r="T160" s="388"/>
      <c r="U160" s="24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9"/>
    </row>
    <row r="161" spans="1:20" ht="54" customHeight="1" x14ac:dyDescent="1.05">
      <c r="A161" s="31" t="s">
        <v>29907</v>
      </c>
      <c r="B161" s="31" t="s">
        <v>19314</v>
      </c>
      <c r="C161" s="31" t="s">
        <v>29908</v>
      </c>
      <c r="D161" s="31" t="s">
        <v>29909</v>
      </c>
      <c r="E161" s="31" t="s">
        <v>687</v>
      </c>
      <c r="F161" s="31" t="s">
        <v>123</v>
      </c>
      <c r="G161" s="31" t="s">
        <v>20129</v>
      </c>
      <c r="H161" s="31" t="s">
        <v>17480</v>
      </c>
      <c r="I161" s="38">
        <v>0.29166666666666669</v>
      </c>
      <c r="J161" s="31" t="s">
        <v>824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43425</v>
      </c>
      <c r="T161" s="388"/>
    </row>
    <row r="162" spans="1:20" ht="54" customHeight="1" x14ac:dyDescent="1.05">
      <c r="A162" s="31" t="s">
        <v>29910</v>
      </c>
      <c r="B162" s="31" t="s">
        <v>1457</v>
      </c>
      <c r="C162" s="31" t="s">
        <v>29911</v>
      </c>
      <c r="D162" s="31" t="s">
        <v>29912</v>
      </c>
      <c r="E162" s="31" t="s">
        <v>687</v>
      </c>
      <c r="F162" s="31" t="s">
        <v>123</v>
      </c>
      <c r="G162" s="31" t="s">
        <v>20129</v>
      </c>
      <c r="H162" s="31" t="s">
        <v>17480</v>
      </c>
      <c r="I162" s="38">
        <v>0.29166666666666669</v>
      </c>
      <c r="J162" s="31" t="s">
        <v>824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388"/>
    </row>
    <row r="163" spans="1:20" ht="54" customHeight="1" x14ac:dyDescent="1.05">
      <c r="A163" s="31" t="s">
        <v>29913</v>
      </c>
      <c r="B163" s="31" t="s">
        <v>2014</v>
      </c>
      <c r="C163" s="31" t="s">
        <v>29914</v>
      </c>
      <c r="D163" s="31" t="s">
        <v>29915</v>
      </c>
      <c r="E163" s="31" t="s">
        <v>687</v>
      </c>
      <c r="F163" s="31" t="s">
        <v>123</v>
      </c>
      <c r="G163" s="31" t="s">
        <v>20129</v>
      </c>
      <c r="H163" s="31" t="s">
        <v>17480</v>
      </c>
      <c r="I163" s="38">
        <v>0.29166666666666669</v>
      </c>
      <c r="J163" s="31" t="s">
        <v>824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388"/>
    </row>
    <row r="164" spans="1:20" ht="54" customHeight="1" x14ac:dyDescent="1.3">
      <c r="A164" s="679" t="s">
        <v>31180</v>
      </c>
      <c r="B164" s="680"/>
      <c r="C164" s="680"/>
      <c r="D164" s="680"/>
      <c r="E164" s="680"/>
      <c r="F164" s="680"/>
      <c r="G164" s="680"/>
      <c r="H164" s="680"/>
      <c r="I164" s="680"/>
      <c r="J164" s="680"/>
      <c r="K164" s="680"/>
      <c r="L164" s="680"/>
      <c r="M164" s="681"/>
      <c r="N164" s="23"/>
      <c r="O164" s="23"/>
      <c r="P164" s="23"/>
      <c r="Q164" s="23"/>
      <c r="R164" s="23"/>
      <c r="S164" s="29"/>
      <c r="T164" s="451"/>
    </row>
    <row r="165" spans="1:20" ht="54" customHeight="1" x14ac:dyDescent="1.3">
      <c r="A165" s="210" t="s">
        <v>30705</v>
      </c>
      <c r="B165" s="31" t="s">
        <v>30706</v>
      </c>
      <c r="C165" s="31" t="s">
        <v>30707</v>
      </c>
      <c r="D165" s="31" t="s">
        <v>30708</v>
      </c>
      <c r="E165" s="31" t="s">
        <v>687</v>
      </c>
      <c r="F165" s="31" t="s">
        <v>102</v>
      </c>
      <c r="G165" s="31" t="s">
        <v>16324</v>
      </c>
      <c r="H165" s="31" t="s">
        <v>24693</v>
      </c>
      <c r="I165" s="38">
        <v>0.60416666666666663</v>
      </c>
      <c r="J165" s="31" t="s">
        <v>824</v>
      </c>
      <c r="K165" s="31" t="s">
        <v>105</v>
      </c>
      <c r="L165" s="31" t="s">
        <v>106</v>
      </c>
      <c r="M165" s="31" t="s">
        <v>491</v>
      </c>
      <c r="N165" s="23"/>
      <c r="O165" s="23"/>
      <c r="P165" s="23"/>
      <c r="Q165" s="23"/>
      <c r="R165" s="23"/>
      <c r="S165" s="29">
        <v>25200</v>
      </c>
      <c r="T165" s="451"/>
    </row>
    <row r="166" spans="1:20" ht="54" customHeight="1" x14ac:dyDescent="1.3">
      <c r="A166" s="31" t="s">
        <v>30709</v>
      </c>
      <c r="B166" s="31" t="s">
        <v>13759</v>
      </c>
      <c r="C166" s="31" t="s">
        <v>30710</v>
      </c>
      <c r="D166" s="31" t="s">
        <v>30711</v>
      </c>
      <c r="E166" s="31" t="s">
        <v>687</v>
      </c>
      <c r="F166" s="31" t="s">
        <v>123</v>
      </c>
      <c r="G166" s="31" t="s">
        <v>18959</v>
      </c>
      <c r="H166" s="31" t="s">
        <v>17480</v>
      </c>
      <c r="I166" s="38">
        <v>0.53125</v>
      </c>
      <c r="J166" s="31" t="s">
        <v>824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43425</v>
      </c>
      <c r="T166" s="451"/>
    </row>
    <row r="167" spans="1:20" ht="54" customHeight="1" x14ac:dyDescent="1.3">
      <c r="A167" s="679" t="s">
        <v>31908</v>
      </c>
      <c r="B167" s="680"/>
      <c r="C167" s="680"/>
      <c r="D167" s="680"/>
      <c r="E167" s="680"/>
      <c r="F167" s="680"/>
      <c r="G167" s="680"/>
      <c r="H167" s="680"/>
      <c r="I167" s="680"/>
      <c r="J167" s="680"/>
      <c r="K167" s="680"/>
      <c r="L167" s="680"/>
      <c r="M167" s="681"/>
      <c r="N167" s="23"/>
      <c r="O167" s="23"/>
      <c r="P167" s="23"/>
      <c r="Q167" s="23"/>
      <c r="R167" s="23"/>
      <c r="S167" s="29"/>
      <c r="T167" s="451"/>
    </row>
    <row r="168" spans="1:20" ht="54" customHeight="1" x14ac:dyDescent="1.3">
      <c r="A168" s="31" t="s">
        <v>31622</v>
      </c>
      <c r="B168" s="31" t="s">
        <v>31623</v>
      </c>
      <c r="C168" s="31" t="s">
        <v>31624</v>
      </c>
      <c r="D168" s="31" t="s">
        <v>31625</v>
      </c>
      <c r="E168" s="31" t="s">
        <v>687</v>
      </c>
      <c r="F168" s="31" t="s">
        <v>123</v>
      </c>
      <c r="G168" s="31" t="s">
        <v>20129</v>
      </c>
      <c r="H168" s="31" t="s">
        <v>17480</v>
      </c>
      <c r="I168" s="38">
        <v>0.375</v>
      </c>
      <c r="J168" s="31" t="s">
        <v>824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3"/>
      <c r="R168" s="23"/>
      <c r="S168" s="29">
        <v>43425</v>
      </c>
      <c r="T168" s="451"/>
    </row>
    <row r="169" spans="1:20" ht="54" customHeight="1" x14ac:dyDescent="1.05">
      <c r="A169" s="223" t="s">
        <v>31939</v>
      </c>
      <c r="B169" s="223"/>
      <c r="C169" s="223"/>
      <c r="D169" s="223" t="s">
        <v>31940</v>
      </c>
      <c r="E169" s="31" t="s">
        <v>687</v>
      </c>
      <c r="F169" s="31" t="s">
        <v>123</v>
      </c>
      <c r="G169" s="223" t="s">
        <v>572</v>
      </c>
      <c r="H169" s="223"/>
      <c r="I169" s="223"/>
      <c r="J169" s="31" t="s">
        <v>824</v>
      </c>
      <c r="K169" s="223"/>
      <c r="L169" s="31" t="s">
        <v>106</v>
      </c>
      <c r="M169" s="31" t="s">
        <v>995</v>
      </c>
      <c r="N169" s="23"/>
      <c r="O169" s="23"/>
      <c r="P169" s="23"/>
      <c r="Q169" s="23"/>
      <c r="R169" s="23"/>
      <c r="S169" s="29">
        <v>43425</v>
      </c>
      <c r="T169" s="388"/>
    </row>
    <row r="170" spans="1:20" ht="54" customHeight="1" x14ac:dyDescent="0.7">
      <c r="A170" s="698" t="s">
        <v>32858</v>
      </c>
      <c r="B170" s="699"/>
      <c r="C170" s="699"/>
      <c r="D170" s="699"/>
      <c r="E170" s="699"/>
      <c r="F170" s="699"/>
      <c r="G170" s="699"/>
      <c r="H170" s="699"/>
      <c r="I170" s="699"/>
      <c r="J170" s="699"/>
      <c r="K170" s="699"/>
      <c r="L170" s="699"/>
      <c r="M170" s="700"/>
      <c r="N170" s="23"/>
      <c r="O170" s="23"/>
      <c r="P170" s="23"/>
      <c r="Q170" s="23"/>
      <c r="R170" s="23"/>
      <c r="S170" s="29"/>
      <c r="T170" s="388">
        <v>400000</v>
      </c>
    </row>
    <row r="171" spans="1:20" ht="54" customHeight="1" x14ac:dyDescent="0.7">
      <c r="A171" s="698" t="s">
        <v>28607</v>
      </c>
      <c r="B171" s="699"/>
      <c r="C171" s="699"/>
      <c r="D171" s="699"/>
      <c r="E171" s="699"/>
      <c r="F171" s="699"/>
      <c r="G171" s="699"/>
      <c r="H171" s="699"/>
      <c r="I171" s="699"/>
      <c r="J171" s="699"/>
      <c r="K171" s="699"/>
      <c r="L171" s="699"/>
      <c r="M171" s="700"/>
      <c r="N171" s="23"/>
      <c r="O171" s="23"/>
      <c r="P171" s="23"/>
      <c r="Q171" s="23"/>
      <c r="R171" s="23"/>
      <c r="S171" s="29"/>
      <c r="T171" s="388">
        <v>600000</v>
      </c>
    </row>
    <row r="172" spans="1:20" ht="54" customHeight="1" x14ac:dyDescent="1.05">
      <c r="A172" s="688" t="s">
        <v>34414</v>
      </c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90"/>
      <c r="N172" s="23"/>
      <c r="O172" s="23"/>
      <c r="P172" s="23"/>
      <c r="Q172" s="23"/>
      <c r="R172" s="23"/>
      <c r="S172" s="29"/>
      <c r="T172" s="388"/>
    </row>
    <row r="173" spans="1:20" ht="54" customHeight="1" x14ac:dyDescent="1.05">
      <c r="A173" s="31" t="s">
        <v>33952</v>
      </c>
      <c r="B173" s="31" t="s">
        <v>33953</v>
      </c>
      <c r="C173" s="31" t="s">
        <v>33954</v>
      </c>
      <c r="D173" s="31" t="s">
        <v>33955</v>
      </c>
      <c r="E173" s="31" t="s">
        <v>688</v>
      </c>
      <c r="F173" s="31" t="s">
        <v>123</v>
      </c>
      <c r="G173" s="31" t="s">
        <v>16287</v>
      </c>
      <c r="H173" s="31" t="s">
        <v>29748</v>
      </c>
      <c r="I173" s="38">
        <v>0.95833333333333337</v>
      </c>
      <c r="J173" s="31" t="s">
        <v>824</v>
      </c>
      <c r="K173" s="31" t="s">
        <v>105</v>
      </c>
      <c r="L173" s="31" t="s">
        <v>106</v>
      </c>
      <c r="M173" s="31" t="s">
        <v>194</v>
      </c>
      <c r="N173" s="23"/>
      <c r="O173" s="23"/>
      <c r="P173" s="23"/>
      <c r="Q173" s="23"/>
      <c r="R173" s="23"/>
      <c r="S173" s="29">
        <v>38950</v>
      </c>
      <c r="T173" s="388"/>
    </row>
    <row r="174" spans="1:20" ht="54" customHeight="1" x14ac:dyDescent="1.05">
      <c r="A174" s="31" t="s">
        <v>33956</v>
      </c>
      <c r="B174" s="31" t="s">
        <v>25025</v>
      </c>
      <c r="C174" s="31" t="s">
        <v>33957</v>
      </c>
      <c r="D174" s="31" t="s">
        <v>33958</v>
      </c>
      <c r="E174" s="31" t="s">
        <v>688</v>
      </c>
      <c r="F174" s="31" t="s">
        <v>123</v>
      </c>
      <c r="G174" s="31" t="s">
        <v>16287</v>
      </c>
      <c r="H174" s="31" t="s">
        <v>29748</v>
      </c>
      <c r="I174" s="38">
        <v>0.95833333333333337</v>
      </c>
      <c r="J174" s="31" t="s">
        <v>824</v>
      </c>
      <c r="K174" s="31" t="s">
        <v>105</v>
      </c>
      <c r="L174" s="31" t="s">
        <v>106</v>
      </c>
      <c r="M174" s="31" t="s">
        <v>194</v>
      </c>
      <c r="N174" s="23"/>
      <c r="O174" s="23"/>
      <c r="P174" s="23"/>
      <c r="Q174" s="23"/>
      <c r="R174" s="23"/>
      <c r="S174" s="29">
        <v>38950</v>
      </c>
      <c r="T174" s="388"/>
    </row>
    <row r="175" spans="1:20" ht="54" customHeight="1" x14ac:dyDescent="1.05">
      <c r="A175" s="31" t="s">
        <v>33959</v>
      </c>
      <c r="B175" s="31" t="s">
        <v>33960</v>
      </c>
      <c r="C175" s="31" t="s">
        <v>33961</v>
      </c>
      <c r="D175" s="31" t="s">
        <v>33962</v>
      </c>
      <c r="E175" s="31" t="s">
        <v>688</v>
      </c>
      <c r="F175" s="31" t="s">
        <v>123</v>
      </c>
      <c r="G175" s="31" t="s">
        <v>16287</v>
      </c>
      <c r="H175" s="31" t="s">
        <v>29377</v>
      </c>
      <c r="I175" s="38">
        <v>0.95833333333333337</v>
      </c>
      <c r="J175" s="31" t="s">
        <v>824</v>
      </c>
      <c r="K175" s="31" t="s">
        <v>105</v>
      </c>
      <c r="L175" s="31" t="s">
        <v>106</v>
      </c>
      <c r="M175" s="31" t="s">
        <v>194</v>
      </c>
      <c r="N175" s="23"/>
      <c r="O175" s="23"/>
      <c r="P175" s="23"/>
      <c r="Q175" s="23"/>
      <c r="R175" s="23"/>
      <c r="S175" s="29">
        <v>38950</v>
      </c>
      <c r="T175" s="388"/>
    </row>
    <row r="176" spans="1:20" ht="54" customHeight="1" x14ac:dyDescent="1.05">
      <c r="A176" s="31" t="s">
        <v>33963</v>
      </c>
      <c r="B176" s="31" t="s">
        <v>33964</v>
      </c>
      <c r="C176" s="31" t="s">
        <v>33965</v>
      </c>
      <c r="D176" s="31" t="s">
        <v>33966</v>
      </c>
      <c r="E176" s="31" t="s">
        <v>688</v>
      </c>
      <c r="F176" s="31" t="s">
        <v>123</v>
      </c>
      <c r="G176" s="31" t="s">
        <v>16287</v>
      </c>
      <c r="H176" s="31" t="s">
        <v>29377</v>
      </c>
      <c r="I176" s="38">
        <v>0.95833333333333337</v>
      </c>
      <c r="J176" s="31" t="s">
        <v>824</v>
      </c>
      <c r="K176" s="31" t="s">
        <v>105</v>
      </c>
      <c r="L176" s="31" t="s">
        <v>106</v>
      </c>
      <c r="M176" s="31" t="s">
        <v>194</v>
      </c>
      <c r="N176" s="23"/>
      <c r="O176" s="23"/>
      <c r="P176" s="23"/>
      <c r="Q176" s="23"/>
      <c r="R176" s="23"/>
      <c r="S176" s="29">
        <v>38950</v>
      </c>
      <c r="T176" s="388"/>
    </row>
    <row r="177" spans="1:20" ht="54" customHeight="1" x14ac:dyDescent="1.05">
      <c r="A177" s="31" t="s">
        <v>33967</v>
      </c>
      <c r="B177" s="31" t="s">
        <v>33968</v>
      </c>
      <c r="C177" s="31" t="s">
        <v>33969</v>
      </c>
      <c r="D177" s="31" t="s">
        <v>33970</v>
      </c>
      <c r="E177" s="31" t="s">
        <v>688</v>
      </c>
      <c r="F177" s="31" t="s">
        <v>123</v>
      </c>
      <c r="G177" s="31" t="s">
        <v>16287</v>
      </c>
      <c r="H177" s="31" t="s">
        <v>29748</v>
      </c>
      <c r="I177" s="38">
        <v>0.95833333333333337</v>
      </c>
      <c r="J177" s="31" t="s">
        <v>824</v>
      </c>
      <c r="K177" s="31" t="s">
        <v>105</v>
      </c>
      <c r="L177" s="31" t="s">
        <v>106</v>
      </c>
      <c r="M177" s="31" t="s">
        <v>194</v>
      </c>
      <c r="N177" s="23"/>
      <c r="O177" s="23"/>
      <c r="P177" s="23"/>
      <c r="Q177" s="23"/>
      <c r="R177" s="23"/>
      <c r="S177" s="29">
        <v>38950</v>
      </c>
      <c r="T177" s="388"/>
    </row>
    <row r="178" spans="1:20" ht="54" customHeight="1" x14ac:dyDescent="1.05">
      <c r="A178" s="31" t="s">
        <v>33971</v>
      </c>
      <c r="B178" s="31" t="s">
        <v>33972</v>
      </c>
      <c r="C178" s="31" t="s">
        <v>33973</v>
      </c>
      <c r="D178" s="31" t="s">
        <v>33974</v>
      </c>
      <c r="E178" s="31" t="s">
        <v>688</v>
      </c>
      <c r="F178" s="31" t="s">
        <v>123</v>
      </c>
      <c r="G178" s="31" t="s">
        <v>16287</v>
      </c>
      <c r="H178" s="31" t="s">
        <v>29748</v>
      </c>
      <c r="I178" s="38">
        <v>0.95833333333333337</v>
      </c>
      <c r="J178" s="31" t="s">
        <v>824</v>
      </c>
      <c r="K178" s="31" t="s">
        <v>105</v>
      </c>
      <c r="L178" s="31" t="s">
        <v>106</v>
      </c>
      <c r="M178" s="31" t="s">
        <v>194</v>
      </c>
      <c r="N178" s="23"/>
      <c r="O178" s="23"/>
      <c r="P178" s="23"/>
      <c r="Q178" s="23"/>
      <c r="R178" s="23"/>
      <c r="S178" s="29">
        <v>38950</v>
      </c>
      <c r="T178" s="388"/>
    </row>
    <row r="179" spans="1:20" ht="54" customHeight="1" x14ac:dyDescent="1.05">
      <c r="A179" s="31" t="s">
        <v>33975</v>
      </c>
      <c r="B179" s="31" t="s">
        <v>33976</v>
      </c>
      <c r="C179" s="31" t="s">
        <v>33977</v>
      </c>
      <c r="D179" s="31" t="s">
        <v>33978</v>
      </c>
      <c r="E179" s="31" t="s">
        <v>688</v>
      </c>
      <c r="F179" s="31" t="s">
        <v>123</v>
      </c>
      <c r="G179" s="31" t="s">
        <v>16287</v>
      </c>
      <c r="H179" s="31" t="s">
        <v>29748</v>
      </c>
      <c r="I179" s="38">
        <v>0.95833333333333337</v>
      </c>
      <c r="J179" s="31" t="s">
        <v>824</v>
      </c>
      <c r="K179" s="31" t="s">
        <v>105</v>
      </c>
      <c r="L179" s="31" t="s">
        <v>106</v>
      </c>
      <c r="M179" s="31" t="s">
        <v>194</v>
      </c>
      <c r="N179" s="23"/>
      <c r="O179" s="23"/>
      <c r="P179" s="23"/>
      <c r="Q179" s="23"/>
      <c r="R179" s="23"/>
      <c r="S179" s="29">
        <v>38950</v>
      </c>
      <c r="T179" s="388"/>
    </row>
    <row r="180" spans="1:20" ht="54" customHeight="1" x14ac:dyDescent="1.05">
      <c r="A180" s="31" t="s">
        <v>33979</v>
      </c>
      <c r="B180" s="31" t="s">
        <v>33980</v>
      </c>
      <c r="C180" s="31" t="s">
        <v>33981</v>
      </c>
      <c r="D180" s="31" t="s">
        <v>33982</v>
      </c>
      <c r="E180" s="31" t="s">
        <v>687</v>
      </c>
      <c r="F180" s="31" t="s">
        <v>123</v>
      </c>
      <c r="G180" s="31" t="s">
        <v>16248</v>
      </c>
      <c r="H180" s="31" t="s">
        <v>29687</v>
      </c>
      <c r="I180" s="38">
        <v>0.53125</v>
      </c>
      <c r="J180" s="31" t="s">
        <v>824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43425</v>
      </c>
      <c r="T180" s="388"/>
    </row>
    <row r="181" spans="1:20" ht="54" customHeight="1" x14ac:dyDescent="1.05">
      <c r="A181" s="31" t="s">
        <v>33983</v>
      </c>
      <c r="B181" s="31" t="s">
        <v>33984</v>
      </c>
      <c r="C181" s="31" t="s">
        <v>33985</v>
      </c>
      <c r="D181" s="31" t="s">
        <v>33986</v>
      </c>
      <c r="E181" s="31" t="s">
        <v>688</v>
      </c>
      <c r="F181" s="31" t="s">
        <v>123</v>
      </c>
      <c r="G181" s="31" t="s">
        <v>16287</v>
      </c>
      <c r="H181" s="31" t="s">
        <v>29748</v>
      </c>
      <c r="I181" s="38">
        <v>0.95833333333333337</v>
      </c>
      <c r="J181" s="31" t="s">
        <v>824</v>
      </c>
      <c r="K181" s="31" t="s">
        <v>105</v>
      </c>
      <c r="L181" s="31" t="s">
        <v>106</v>
      </c>
      <c r="M181" s="31" t="s">
        <v>194</v>
      </c>
      <c r="N181" s="23"/>
      <c r="O181" s="23"/>
      <c r="P181" s="23"/>
      <c r="Q181" s="23"/>
      <c r="R181" s="23"/>
      <c r="S181" s="29">
        <v>38950</v>
      </c>
      <c r="T181" s="388"/>
    </row>
    <row r="182" spans="1:20" ht="54" customHeight="1" x14ac:dyDescent="1.05">
      <c r="A182" s="31" t="s">
        <v>33987</v>
      </c>
      <c r="B182" s="31" t="s">
        <v>33988</v>
      </c>
      <c r="C182" s="31" t="s">
        <v>33989</v>
      </c>
      <c r="D182" s="31" t="s">
        <v>33990</v>
      </c>
      <c r="E182" s="31" t="s">
        <v>688</v>
      </c>
      <c r="F182" s="31" t="s">
        <v>123</v>
      </c>
      <c r="G182" s="31" t="s">
        <v>16287</v>
      </c>
      <c r="H182" s="31" t="s">
        <v>29377</v>
      </c>
      <c r="I182" s="38">
        <v>0.95833333333333337</v>
      </c>
      <c r="J182" s="31" t="s">
        <v>824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3"/>
      <c r="R182" s="23"/>
      <c r="S182" s="29">
        <v>38950</v>
      </c>
      <c r="T182" s="388"/>
    </row>
    <row r="183" spans="1:20" ht="54" customHeight="1" x14ac:dyDescent="1.05">
      <c r="A183" s="31" t="s">
        <v>33991</v>
      </c>
      <c r="B183" s="31" t="s">
        <v>33992</v>
      </c>
      <c r="C183" s="31" t="s">
        <v>33993</v>
      </c>
      <c r="D183" s="31" t="s">
        <v>33994</v>
      </c>
      <c r="E183" s="31" t="s">
        <v>687</v>
      </c>
      <c r="F183" s="31" t="s">
        <v>123</v>
      </c>
      <c r="G183" s="31" t="s">
        <v>16248</v>
      </c>
      <c r="H183" s="31" t="s">
        <v>29687</v>
      </c>
      <c r="I183" s="38">
        <v>0.53125</v>
      </c>
      <c r="J183" s="31" t="s">
        <v>824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388"/>
    </row>
    <row r="184" spans="1:20" ht="54" customHeight="1" x14ac:dyDescent="1.05">
      <c r="A184" s="688" t="s">
        <v>35141</v>
      </c>
      <c r="B184" s="689"/>
      <c r="C184" s="689"/>
      <c r="D184" s="689"/>
      <c r="E184" s="689"/>
      <c r="F184" s="689"/>
      <c r="G184" s="689"/>
      <c r="H184" s="689"/>
      <c r="I184" s="689"/>
      <c r="J184" s="689"/>
      <c r="K184" s="689"/>
      <c r="L184" s="689"/>
      <c r="M184" s="690"/>
      <c r="N184" s="23"/>
      <c r="O184" s="23"/>
      <c r="P184" s="23"/>
      <c r="Q184" s="23"/>
      <c r="R184" s="23"/>
      <c r="S184" s="29"/>
      <c r="T184" s="388"/>
    </row>
    <row r="185" spans="1:20" ht="54" customHeight="1" x14ac:dyDescent="1.05">
      <c r="A185" s="31" t="s">
        <v>34740</v>
      </c>
      <c r="B185" s="31" t="s">
        <v>34741</v>
      </c>
      <c r="C185" s="31" t="s">
        <v>34742</v>
      </c>
      <c r="D185" s="31" t="s">
        <v>34743</v>
      </c>
      <c r="E185" s="31" t="s">
        <v>687</v>
      </c>
      <c r="F185" s="31" t="s">
        <v>123</v>
      </c>
      <c r="G185" s="31" t="s">
        <v>16248</v>
      </c>
      <c r="H185" s="31" t="s">
        <v>29687</v>
      </c>
      <c r="I185" s="38">
        <v>0.83333333333333337</v>
      </c>
      <c r="J185" s="31" t="s">
        <v>824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388"/>
    </row>
    <row r="186" spans="1:20" ht="54" customHeight="1" x14ac:dyDescent="1.05">
      <c r="A186" s="688" t="s">
        <v>36473</v>
      </c>
      <c r="B186" s="689"/>
      <c r="C186" s="689"/>
      <c r="D186" s="689"/>
      <c r="E186" s="689"/>
      <c r="F186" s="689"/>
      <c r="G186" s="689"/>
      <c r="H186" s="689"/>
      <c r="I186" s="689"/>
      <c r="J186" s="689"/>
      <c r="K186" s="689"/>
      <c r="L186" s="689"/>
      <c r="M186" s="690"/>
      <c r="N186" s="23"/>
      <c r="O186" s="23"/>
      <c r="P186" s="23"/>
      <c r="Q186" s="23"/>
      <c r="R186" s="23"/>
      <c r="S186" s="29"/>
      <c r="T186" s="388"/>
    </row>
    <row r="187" spans="1:20" ht="54" customHeight="1" x14ac:dyDescent="1.05">
      <c r="A187" s="31" t="s">
        <v>36285</v>
      </c>
      <c r="B187" s="31" t="s">
        <v>36286</v>
      </c>
      <c r="C187" s="31" t="s">
        <v>36287</v>
      </c>
      <c r="D187" s="31" t="s">
        <v>36288</v>
      </c>
      <c r="E187" s="31" t="s">
        <v>687</v>
      </c>
      <c r="F187" s="31" t="s">
        <v>123</v>
      </c>
      <c r="G187" s="31" t="s">
        <v>16504</v>
      </c>
      <c r="H187" s="31" t="s">
        <v>29377</v>
      </c>
      <c r="I187" s="38">
        <v>0.70833333333333337</v>
      </c>
      <c r="J187" s="31" t="s">
        <v>824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388"/>
    </row>
    <row r="188" spans="1:20" ht="54" customHeight="1" x14ac:dyDescent="1.05">
      <c r="A188" s="31" t="s">
        <v>36289</v>
      </c>
      <c r="B188" s="31" t="s">
        <v>10147</v>
      </c>
      <c r="C188" s="31" t="s">
        <v>36290</v>
      </c>
      <c r="D188" s="31" t="s">
        <v>36291</v>
      </c>
      <c r="E188" s="31" t="s">
        <v>687</v>
      </c>
      <c r="F188" s="31" t="s">
        <v>123</v>
      </c>
      <c r="G188" s="31" t="s">
        <v>16504</v>
      </c>
      <c r="H188" s="31" t="s">
        <v>29377</v>
      </c>
      <c r="I188" s="38">
        <v>0.70833333333333337</v>
      </c>
      <c r="J188" s="31" t="s">
        <v>824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388"/>
    </row>
    <row r="189" spans="1:20" ht="54" customHeight="1" x14ac:dyDescent="1.3">
      <c r="A189" s="685" t="s">
        <v>36477</v>
      </c>
      <c r="B189" s="686"/>
      <c r="C189" s="686"/>
      <c r="D189" s="686"/>
      <c r="E189" s="686"/>
      <c r="F189" s="686"/>
      <c r="G189" s="686"/>
      <c r="H189" s="686"/>
      <c r="I189" s="686"/>
      <c r="J189" s="686"/>
      <c r="K189" s="686"/>
      <c r="L189" s="686"/>
      <c r="M189" s="687"/>
      <c r="N189" s="23"/>
      <c r="O189" s="23"/>
      <c r="P189" s="23"/>
      <c r="Q189" s="23"/>
      <c r="R189" s="23"/>
      <c r="S189" s="29"/>
      <c r="T189" s="653">
        <v>500000</v>
      </c>
    </row>
    <row r="190" spans="1:20" ht="54" customHeight="1" x14ac:dyDescent="1.3">
      <c r="A190" s="685" t="s">
        <v>36477</v>
      </c>
      <c r="B190" s="686"/>
      <c r="C190" s="686"/>
      <c r="D190" s="686"/>
      <c r="E190" s="686"/>
      <c r="F190" s="686"/>
      <c r="G190" s="686"/>
      <c r="H190" s="686"/>
      <c r="I190" s="686"/>
      <c r="J190" s="686"/>
      <c r="K190" s="686"/>
      <c r="L190" s="686"/>
      <c r="M190" s="687"/>
      <c r="N190" s="23"/>
      <c r="O190" s="23"/>
      <c r="P190" s="23"/>
      <c r="Q190" s="23"/>
      <c r="R190" s="23"/>
      <c r="S190" s="29"/>
      <c r="T190" s="388">
        <v>213000</v>
      </c>
    </row>
    <row r="191" spans="1:20" ht="54" customHeight="1" x14ac:dyDescent="1.3">
      <c r="A191" s="679" t="s">
        <v>37346</v>
      </c>
      <c r="B191" s="680"/>
      <c r="C191" s="680"/>
      <c r="D191" s="680"/>
      <c r="E191" s="680"/>
      <c r="F191" s="680"/>
      <c r="G191" s="680"/>
      <c r="H191" s="680"/>
      <c r="I191" s="680"/>
      <c r="J191" s="680"/>
      <c r="K191" s="680"/>
      <c r="L191" s="680"/>
      <c r="M191" s="681"/>
      <c r="N191" s="23"/>
      <c r="O191" s="23"/>
      <c r="P191" s="23"/>
      <c r="Q191" s="23"/>
      <c r="R191" s="23"/>
      <c r="S191" s="29"/>
      <c r="T191" s="31"/>
    </row>
    <row r="192" spans="1:20" ht="54" customHeight="1" x14ac:dyDescent="1.05">
      <c r="A192" s="31" t="s">
        <v>36826</v>
      </c>
      <c r="B192" s="31" t="s">
        <v>36827</v>
      </c>
      <c r="C192" s="31" t="s">
        <v>36828</v>
      </c>
      <c r="D192" s="31" t="s">
        <v>36829</v>
      </c>
      <c r="E192" s="31" t="s">
        <v>688</v>
      </c>
      <c r="F192" s="31" t="s">
        <v>123</v>
      </c>
      <c r="G192" s="31" t="s">
        <v>16287</v>
      </c>
      <c r="H192" s="31" t="s">
        <v>29377</v>
      </c>
      <c r="I192" s="38">
        <v>0.41666666666666669</v>
      </c>
      <c r="J192" s="31" t="s">
        <v>824</v>
      </c>
      <c r="K192" s="31" t="s">
        <v>105</v>
      </c>
      <c r="L192" s="31" t="s">
        <v>106</v>
      </c>
      <c r="M192" s="31" t="s">
        <v>194</v>
      </c>
      <c r="N192" s="23"/>
      <c r="O192" s="23"/>
      <c r="P192" s="23"/>
      <c r="Q192" s="23"/>
      <c r="R192" s="23"/>
      <c r="S192" s="29">
        <v>38950</v>
      </c>
      <c r="T192" s="31"/>
    </row>
    <row r="193" spans="1:20" ht="54" customHeight="1" x14ac:dyDescent="1.05">
      <c r="A193" s="31" t="s">
        <v>36830</v>
      </c>
      <c r="B193" s="31" t="s">
        <v>36831</v>
      </c>
      <c r="C193" s="31" t="s">
        <v>36832</v>
      </c>
      <c r="D193" s="31" t="s">
        <v>36833</v>
      </c>
      <c r="E193" s="31" t="s">
        <v>688</v>
      </c>
      <c r="F193" s="31" t="s">
        <v>123</v>
      </c>
      <c r="G193" s="31" t="s">
        <v>16287</v>
      </c>
      <c r="H193" s="31" t="s">
        <v>29377</v>
      </c>
      <c r="I193" s="38">
        <v>0.41666666666666669</v>
      </c>
      <c r="J193" s="31" t="s">
        <v>824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3"/>
      <c r="R193" s="23"/>
      <c r="S193" s="29">
        <v>38950</v>
      </c>
      <c r="T193" s="31"/>
    </row>
    <row r="194" spans="1:20" ht="54" customHeight="1" x14ac:dyDescent="1.05">
      <c r="A194" s="31" t="s">
        <v>36834</v>
      </c>
      <c r="B194" s="31" t="s">
        <v>36835</v>
      </c>
      <c r="C194" s="31" t="s">
        <v>36836</v>
      </c>
      <c r="D194" s="31" t="s">
        <v>36837</v>
      </c>
      <c r="E194" s="31" t="s">
        <v>687</v>
      </c>
      <c r="F194" s="31" t="s">
        <v>123</v>
      </c>
      <c r="G194" s="31" t="s">
        <v>16504</v>
      </c>
      <c r="H194" s="31" t="s">
        <v>28481</v>
      </c>
      <c r="I194" s="38">
        <v>0.70833333333333337</v>
      </c>
      <c r="J194" s="31" t="s">
        <v>824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31"/>
    </row>
    <row r="195" spans="1:20" ht="54" customHeight="1" x14ac:dyDescent="1.05">
      <c r="A195" s="31" t="s">
        <v>36838</v>
      </c>
      <c r="B195" s="31" t="s">
        <v>36839</v>
      </c>
      <c r="C195" s="31" t="s">
        <v>36840</v>
      </c>
      <c r="D195" s="31" t="s">
        <v>36841</v>
      </c>
      <c r="E195" s="31" t="s">
        <v>688</v>
      </c>
      <c r="F195" s="31" t="s">
        <v>123</v>
      </c>
      <c r="G195" s="31" t="s">
        <v>16287</v>
      </c>
      <c r="H195" s="31" t="s">
        <v>29377</v>
      </c>
      <c r="I195" s="38">
        <v>0.41666666666666669</v>
      </c>
      <c r="J195" s="31" t="s">
        <v>824</v>
      </c>
      <c r="K195" s="31" t="s">
        <v>105</v>
      </c>
      <c r="L195" s="31" t="s">
        <v>106</v>
      </c>
      <c r="M195" s="31" t="s">
        <v>194</v>
      </c>
      <c r="N195" s="23"/>
      <c r="O195" s="23"/>
      <c r="P195" s="23"/>
      <c r="Q195" s="23"/>
      <c r="R195" s="23"/>
      <c r="S195" s="29">
        <v>38950</v>
      </c>
      <c r="T195" s="31"/>
    </row>
    <row r="196" spans="1:20" ht="54" customHeight="1" x14ac:dyDescent="1.05">
      <c r="A196" s="31" t="s">
        <v>36842</v>
      </c>
      <c r="B196" s="31" t="s">
        <v>36843</v>
      </c>
      <c r="C196" s="31" t="s">
        <v>36844</v>
      </c>
      <c r="D196" s="31" t="s">
        <v>36845</v>
      </c>
      <c r="E196" s="31" t="s">
        <v>688</v>
      </c>
      <c r="F196" s="31" t="s">
        <v>123</v>
      </c>
      <c r="G196" s="31" t="s">
        <v>16287</v>
      </c>
      <c r="H196" s="31" t="s">
        <v>29377</v>
      </c>
      <c r="I196" s="38">
        <v>0.41666666666666669</v>
      </c>
      <c r="J196" s="31" t="s">
        <v>824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3"/>
      <c r="R196" s="23"/>
      <c r="S196" s="29">
        <v>38950</v>
      </c>
      <c r="T196" s="31"/>
    </row>
    <row r="197" spans="1:20" ht="54" customHeight="1" x14ac:dyDescent="1.05">
      <c r="A197" s="31" t="s">
        <v>36846</v>
      </c>
      <c r="B197" s="31" t="s">
        <v>36847</v>
      </c>
      <c r="C197" s="31" t="s">
        <v>36848</v>
      </c>
      <c r="D197" s="31" t="s">
        <v>36849</v>
      </c>
      <c r="E197" s="31" t="s">
        <v>688</v>
      </c>
      <c r="F197" s="31" t="s">
        <v>123</v>
      </c>
      <c r="G197" s="31" t="s">
        <v>16287</v>
      </c>
      <c r="H197" s="31" t="s">
        <v>29377</v>
      </c>
      <c r="I197" s="38">
        <v>0.41666666666666669</v>
      </c>
      <c r="J197" s="31" t="s">
        <v>824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3"/>
      <c r="R197" s="23"/>
      <c r="S197" s="29">
        <v>38950</v>
      </c>
      <c r="T197" s="31"/>
    </row>
    <row r="198" spans="1:20" ht="54" customHeight="1" x14ac:dyDescent="1.05">
      <c r="A198" s="31" t="s">
        <v>36850</v>
      </c>
      <c r="B198" s="31" t="s">
        <v>5770</v>
      </c>
      <c r="C198" s="31" t="s">
        <v>36851</v>
      </c>
      <c r="D198" s="31" t="s">
        <v>36852</v>
      </c>
      <c r="E198" s="31" t="s">
        <v>687</v>
      </c>
      <c r="F198" s="31" t="s">
        <v>123</v>
      </c>
      <c r="G198" s="31" t="s">
        <v>16504</v>
      </c>
      <c r="H198" s="31" t="s">
        <v>28481</v>
      </c>
      <c r="I198" s="38">
        <v>0.70833333333333337</v>
      </c>
      <c r="J198" s="31" t="s">
        <v>824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43425</v>
      </c>
      <c r="T198" s="31"/>
    </row>
    <row r="199" spans="1:20" ht="54" customHeight="1" x14ac:dyDescent="1.05">
      <c r="A199" s="31" t="s">
        <v>36853</v>
      </c>
      <c r="B199" s="31" t="s">
        <v>28569</v>
      </c>
      <c r="C199" s="31" t="s">
        <v>36854</v>
      </c>
      <c r="D199" s="31" t="s">
        <v>36855</v>
      </c>
      <c r="E199" s="31" t="s">
        <v>687</v>
      </c>
      <c r="F199" s="31" t="s">
        <v>123</v>
      </c>
      <c r="G199" s="31" t="s">
        <v>16504</v>
      </c>
      <c r="H199" s="31" t="s">
        <v>28481</v>
      </c>
      <c r="I199" s="38">
        <v>0.70833333333333337</v>
      </c>
      <c r="J199" s="31" t="s">
        <v>824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31"/>
    </row>
    <row r="200" spans="1:20" ht="54" customHeight="1" x14ac:dyDescent="1.05">
      <c r="A200" s="31" t="s">
        <v>36856</v>
      </c>
      <c r="B200" s="31" t="s">
        <v>35782</v>
      </c>
      <c r="C200" s="31" t="s">
        <v>36857</v>
      </c>
      <c r="D200" s="31" t="s">
        <v>36858</v>
      </c>
      <c r="E200" s="31" t="s">
        <v>687</v>
      </c>
      <c r="F200" s="31" t="s">
        <v>123</v>
      </c>
      <c r="G200" s="31" t="s">
        <v>16504</v>
      </c>
      <c r="H200" s="31" t="s">
        <v>28481</v>
      </c>
      <c r="I200" s="38">
        <v>0.70833333333333337</v>
      </c>
      <c r="J200" s="31" t="s">
        <v>824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31"/>
    </row>
    <row r="201" spans="1:20" ht="54" customHeight="1" x14ac:dyDescent="1.05">
      <c r="A201" s="31" t="s">
        <v>36859</v>
      </c>
      <c r="B201" s="31" t="s">
        <v>27080</v>
      </c>
      <c r="C201" s="31" t="s">
        <v>36860</v>
      </c>
      <c r="D201" s="31" t="s">
        <v>36861</v>
      </c>
      <c r="E201" s="31" t="s">
        <v>687</v>
      </c>
      <c r="F201" s="31" t="s">
        <v>123</v>
      </c>
      <c r="G201" s="31" t="s">
        <v>16504</v>
      </c>
      <c r="H201" s="31" t="s">
        <v>28481</v>
      </c>
      <c r="I201" s="38">
        <v>0.70833333333333337</v>
      </c>
      <c r="J201" s="31" t="s">
        <v>824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31"/>
    </row>
    <row r="202" spans="1:20" ht="54" customHeight="1" x14ac:dyDescent="1.05">
      <c r="A202" s="31" t="s">
        <v>36862</v>
      </c>
      <c r="B202" s="31" t="s">
        <v>36863</v>
      </c>
      <c r="C202" s="31" t="s">
        <v>36864</v>
      </c>
      <c r="D202" s="31" t="s">
        <v>36865</v>
      </c>
      <c r="E202" s="31" t="s">
        <v>687</v>
      </c>
      <c r="F202" s="31" t="s">
        <v>123</v>
      </c>
      <c r="G202" s="31" t="s">
        <v>16504</v>
      </c>
      <c r="H202" s="31" t="s">
        <v>28481</v>
      </c>
      <c r="I202" s="38">
        <v>0.70833333333333337</v>
      </c>
      <c r="J202" s="31" t="s">
        <v>824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20" ht="54" customHeight="1" x14ac:dyDescent="1.05">
      <c r="A203" s="31" t="s">
        <v>36866</v>
      </c>
      <c r="B203" s="31" t="s">
        <v>36867</v>
      </c>
      <c r="C203" s="31" t="s">
        <v>36868</v>
      </c>
      <c r="D203" s="31" t="s">
        <v>36869</v>
      </c>
      <c r="E203" s="31" t="s">
        <v>687</v>
      </c>
      <c r="F203" s="31" t="s">
        <v>123</v>
      </c>
      <c r="G203" s="31" t="s">
        <v>16504</v>
      </c>
      <c r="H203" s="31" t="s">
        <v>28481</v>
      </c>
      <c r="I203" s="38">
        <v>0.70833333333333337</v>
      </c>
      <c r="J203" s="31" t="s">
        <v>824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20" ht="54" customHeight="1" x14ac:dyDescent="1.05">
      <c r="A204" s="31" t="s">
        <v>36870</v>
      </c>
      <c r="B204" s="31" t="s">
        <v>18207</v>
      </c>
      <c r="C204" s="31" t="s">
        <v>36871</v>
      </c>
      <c r="D204" s="31" t="s">
        <v>36872</v>
      </c>
      <c r="E204" s="31" t="s">
        <v>687</v>
      </c>
      <c r="F204" s="31" t="s">
        <v>123</v>
      </c>
      <c r="G204" s="31" t="s">
        <v>16504</v>
      </c>
      <c r="H204" s="31" t="s">
        <v>28481</v>
      </c>
      <c r="I204" s="38">
        <v>0.70833333333333337</v>
      </c>
      <c r="J204" s="31" t="s">
        <v>824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31"/>
    </row>
    <row r="205" spans="1:20" ht="54" customHeight="1" x14ac:dyDescent="1.05">
      <c r="A205" s="31" t="s">
        <v>36873</v>
      </c>
      <c r="B205" s="31" t="s">
        <v>36206</v>
      </c>
      <c r="C205" s="31" t="s">
        <v>36874</v>
      </c>
      <c r="D205" s="31" t="s">
        <v>36875</v>
      </c>
      <c r="E205" s="31" t="s">
        <v>687</v>
      </c>
      <c r="F205" s="31" t="s">
        <v>123</v>
      </c>
      <c r="G205" s="31" t="s">
        <v>16504</v>
      </c>
      <c r="H205" s="31" t="s">
        <v>28481</v>
      </c>
      <c r="I205" s="38">
        <v>0.70833333333333337</v>
      </c>
      <c r="J205" s="31" t="s">
        <v>824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31"/>
    </row>
    <row r="206" spans="1:20" ht="54" customHeight="1" x14ac:dyDescent="1.05">
      <c r="A206" s="31" t="s">
        <v>36876</v>
      </c>
      <c r="B206" s="31" t="s">
        <v>36877</v>
      </c>
      <c r="C206" s="31" t="s">
        <v>36878</v>
      </c>
      <c r="D206" s="31" t="s">
        <v>36879</v>
      </c>
      <c r="E206" s="31" t="s">
        <v>687</v>
      </c>
      <c r="F206" s="31" t="s">
        <v>123</v>
      </c>
      <c r="G206" s="31" t="s">
        <v>16504</v>
      </c>
      <c r="H206" s="31" t="s">
        <v>28481</v>
      </c>
      <c r="I206" s="38">
        <v>0.70833333333333337</v>
      </c>
      <c r="J206" s="31" t="s">
        <v>824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43425</v>
      </c>
      <c r="T206" s="31"/>
    </row>
    <row r="207" spans="1:20" ht="54" customHeight="1" x14ac:dyDescent="1.05">
      <c r="A207" s="31" t="s">
        <v>36880</v>
      </c>
      <c r="B207" s="31" t="s">
        <v>24529</v>
      </c>
      <c r="C207" s="31" t="s">
        <v>36881</v>
      </c>
      <c r="D207" s="31" t="s">
        <v>36882</v>
      </c>
      <c r="E207" s="31" t="s">
        <v>687</v>
      </c>
      <c r="F207" s="31" t="s">
        <v>123</v>
      </c>
      <c r="G207" s="31" t="s">
        <v>16504</v>
      </c>
      <c r="H207" s="31" t="s">
        <v>28481</v>
      </c>
      <c r="I207" s="38">
        <v>0.70833333333333337</v>
      </c>
      <c r="J207" s="31" t="s">
        <v>824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43425</v>
      </c>
      <c r="T207" s="31"/>
    </row>
    <row r="208" spans="1:20" ht="54" customHeight="1" x14ac:dyDescent="1.05">
      <c r="A208" s="31" t="s">
        <v>36883</v>
      </c>
      <c r="B208" s="31" t="s">
        <v>14621</v>
      </c>
      <c r="C208" s="31" t="s">
        <v>36884</v>
      </c>
      <c r="D208" s="31" t="s">
        <v>36885</v>
      </c>
      <c r="E208" s="31" t="s">
        <v>687</v>
      </c>
      <c r="F208" s="31" t="s">
        <v>123</v>
      </c>
      <c r="G208" s="31" t="s">
        <v>16504</v>
      </c>
      <c r="H208" s="31" t="s">
        <v>28481</v>
      </c>
      <c r="I208" s="38">
        <v>0.70833333333333337</v>
      </c>
      <c r="J208" s="31" t="s">
        <v>824</v>
      </c>
      <c r="K208" s="31" t="s">
        <v>105</v>
      </c>
      <c r="L208" s="31" t="s">
        <v>106</v>
      </c>
      <c r="M208" s="31" t="s">
        <v>995</v>
      </c>
      <c r="N208" s="23"/>
      <c r="O208" s="23"/>
      <c r="P208" s="23"/>
      <c r="Q208" s="23"/>
      <c r="R208" s="23"/>
      <c r="S208" s="29">
        <v>43425</v>
      </c>
      <c r="T208" s="31"/>
    </row>
    <row r="209" spans="1:39" ht="54" customHeight="1" x14ac:dyDescent="1.05">
      <c r="A209" s="31" t="s">
        <v>36886</v>
      </c>
      <c r="B209" s="31" t="s">
        <v>18949</v>
      </c>
      <c r="C209" s="31" t="s">
        <v>36887</v>
      </c>
      <c r="D209" s="31" t="s">
        <v>36888</v>
      </c>
      <c r="E209" s="31" t="s">
        <v>687</v>
      </c>
      <c r="F209" s="31" t="s">
        <v>123</v>
      </c>
      <c r="G209" s="31" t="s">
        <v>16504</v>
      </c>
      <c r="H209" s="31" t="s">
        <v>28481</v>
      </c>
      <c r="I209" s="38">
        <v>0.70833333333333337</v>
      </c>
      <c r="J209" s="31" t="s">
        <v>824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31"/>
    </row>
    <row r="210" spans="1:39" ht="54" customHeight="1" x14ac:dyDescent="1.05">
      <c r="A210" s="693" t="s">
        <v>38410</v>
      </c>
      <c r="B210" s="694"/>
      <c r="C210" s="694"/>
      <c r="D210" s="694"/>
      <c r="E210" s="694"/>
      <c r="F210" s="694"/>
      <c r="G210" s="694"/>
      <c r="H210" s="694"/>
      <c r="I210" s="694"/>
      <c r="J210" s="694"/>
      <c r="K210" s="694"/>
      <c r="L210" s="694"/>
      <c r="M210" s="695"/>
      <c r="N210" s="23"/>
      <c r="O210" s="23"/>
      <c r="P210" s="23"/>
      <c r="Q210" s="23"/>
      <c r="R210" s="23"/>
      <c r="S210" s="29"/>
      <c r="T210" s="388">
        <v>54500</v>
      </c>
    </row>
    <row r="211" spans="1:39" ht="54" customHeight="1" x14ac:dyDescent="1.05">
      <c r="A211" s="693" t="s">
        <v>38410</v>
      </c>
      <c r="B211" s="694"/>
      <c r="C211" s="694"/>
      <c r="D211" s="694"/>
      <c r="E211" s="694"/>
      <c r="F211" s="694"/>
      <c r="G211" s="694"/>
      <c r="H211" s="694"/>
      <c r="I211" s="694"/>
      <c r="J211" s="694"/>
      <c r="K211" s="694"/>
      <c r="L211" s="694"/>
      <c r="M211" s="695"/>
      <c r="N211" s="23"/>
      <c r="O211" s="23"/>
      <c r="P211" s="23"/>
      <c r="Q211" s="23"/>
      <c r="R211" s="23"/>
      <c r="S211" s="29"/>
      <c r="T211" s="388">
        <v>59600</v>
      </c>
    </row>
    <row r="212" spans="1:39" ht="54" customHeight="1" x14ac:dyDescent="1.05">
      <c r="A212" s="688" t="s">
        <v>38942</v>
      </c>
      <c r="B212" s="689"/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90"/>
      <c r="N212" s="23"/>
      <c r="O212" s="23"/>
      <c r="P212" s="23"/>
      <c r="Q212" s="23"/>
      <c r="R212" s="23"/>
      <c r="S212" s="29"/>
      <c r="T212" s="31"/>
      <c r="U212" s="31"/>
      <c r="V212" s="31"/>
      <c r="W212" s="31"/>
      <c r="X212" s="31"/>
      <c r="Y212" s="31"/>
      <c r="Z212" s="31"/>
      <c r="AA212" s="31"/>
      <c r="AB212" s="38"/>
      <c r="AC212" s="31"/>
      <c r="AD212" s="31"/>
      <c r="AE212" s="31"/>
      <c r="AF212" s="31"/>
      <c r="AG212" s="23"/>
      <c r="AH212" s="23"/>
      <c r="AI212" s="23"/>
      <c r="AJ212" s="23"/>
      <c r="AK212" s="23"/>
      <c r="AL212" s="29"/>
      <c r="AM212" s="388"/>
    </row>
    <row r="213" spans="1:39" ht="54" customHeight="1" x14ac:dyDescent="1.05">
      <c r="A213" s="31" t="s">
        <v>38742</v>
      </c>
      <c r="B213" s="31" t="s">
        <v>6245</v>
      </c>
      <c r="C213" s="31" t="s">
        <v>38743</v>
      </c>
      <c r="D213" s="31" t="s">
        <v>38744</v>
      </c>
      <c r="E213" s="31" t="s">
        <v>687</v>
      </c>
      <c r="F213" s="31" t="s">
        <v>102</v>
      </c>
      <c r="G213" s="31" t="s">
        <v>16324</v>
      </c>
      <c r="H213" s="31" t="s">
        <v>33477</v>
      </c>
      <c r="I213" s="38">
        <v>0.60416666666666663</v>
      </c>
      <c r="J213" s="31" t="s">
        <v>824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25200</v>
      </c>
      <c r="T213" s="31"/>
      <c r="U213" s="31"/>
      <c r="V213" s="31"/>
      <c r="W213" s="31"/>
      <c r="X213" s="31"/>
      <c r="Y213" s="31"/>
      <c r="Z213" s="31"/>
      <c r="AA213" s="31"/>
      <c r="AB213" s="38"/>
      <c r="AC213" s="31"/>
      <c r="AD213" s="31"/>
      <c r="AE213" s="31"/>
      <c r="AF213" s="31"/>
      <c r="AG213" s="23"/>
      <c r="AH213" s="23"/>
      <c r="AI213" s="23"/>
      <c r="AJ213" s="23"/>
      <c r="AK213" s="23"/>
      <c r="AL213" s="29"/>
      <c r="AM213" s="388"/>
    </row>
    <row r="214" spans="1:39" ht="54" customHeight="1" x14ac:dyDescent="1.05">
      <c r="A214" s="31" t="s">
        <v>38745</v>
      </c>
      <c r="B214" s="31" t="s">
        <v>38746</v>
      </c>
      <c r="C214" s="31" t="s">
        <v>38747</v>
      </c>
      <c r="D214" s="31" t="s">
        <v>38748</v>
      </c>
      <c r="E214" s="31" t="s">
        <v>101</v>
      </c>
      <c r="F214" s="31" t="s">
        <v>102</v>
      </c>
      <c r="G214" s="31" t="s">
        <v>16270</v>
      </c>
      <c r="H214" s="31" t="s">
        <v>34007</v>
      </c>
      <c r="I214" s="38">
        <v>0.53125</v>
      </c>
      <c r="J214" s="31" t="s">
        <v>824</v>
      </c>
      <c r="K214" s="31" t="s">
        <v>105</v>
      </c>
      <c r="L214" s="31" t="s">
        <v>106</v>
      </c>
      <c r="M214" s="31" t="s">
        <v>107</v>
      </c>
      <c r="N214" s="23"/>
      <c r="O214" s="23"/>
      <c r="P214" s="23"/>
      <c r="Q214" s="23"/>
      <c r="R214" s="23"/>
      <c r="S214" s="29">
        <v>22200</v>
      </c>
      <c r="T214" s="31"/>
      <c r="U214" s="31"/>
      <c r="V214" s="31"/>
      <c r="W214" s="31"/>
      <c r="X214" s="31"/>
      <c r="Y214" s="31"/>
      <c r="Z214" s="31"/>
      <c r="AA214" s="31"/>
      <c r="AB214" s="38"/>
      <c r="AC214" s="31"/>
      <c r="AD214" s="31"/>
      <c r="AE214" s="31"/>
      <c r="AF214" s="31"/>
      <c r="AG214" s="23"/>
      <c r="AH214" s="23"/>
      <c r="AI214" s="23"/>
      <c r="AJ214" s="23"/>
      <c r="AK214" s="23"/>
      <c r="AL214" s="29"/>
      <c r="AM214" s="388"/>
    </row>
    <row r="215" spans="1:39" ht="54" customHeight="1" x14ac:dyDescent="1.05">
      <c r="A215" s="693" t="s">
        <v>38945</v>
      </c>
      <c r="B215" s="694"/>
      <c r="C215" s="694"/>
      <c r="D215" s="694"/>
      <c r="E215" s="694"/>
      <c r="F215" s="694"/>
      <c r="G215" s="694"/>
      <c r="H215" s="694"/>
      <c r="I215" s="694"/>
      <c r="J215" s="694"/>
      <c r="K215" s="694"/>
      <c r="L215" s="694"/>
      <c r="M215" s="695"/>
      <c r="N215" s="23"/>
      <c r="O215" s="23"/>
      <c r="P215" s="23"/>
      <c r="Q215" s="23"/>
      <c r="R215" s="23"/>
      <c r="S215" s="29"/>
      <c r="T215" s="388">
        <v>300000</v>
      </c>
    </row>
    <row r="216" spans="1:39" ht="54" customHeight="1" x14ac:dyDescent="1.05">
      <c r="A216" s="688" t="s">
        <v>39549</v>
      </c>
      <c r="B216" s="689"/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90"/>
      <c r="N216" s="23"/>
      <c r="O216" s="23"/>
      <c r="P216" s="23"/>
      <c r="Q216" s="23"/>
      <c r="R216" s="23"/>
      <c r="S216" s="29"/>
      <c r="T216" s="31"/>
      <c r="U216" s="31"/>
      <c r="V216" s="31"/>
      <c r="W216" s="31"/>
      <c r="X216" s="31"/>
      <c r="Y216" s="31"/>
      <c r="Z216" s="31"/>
      <c r="AA216" s="31"/>
      <c r="AB216" s="38"/>
      <c r="AC216" s="31"/>
      <c r="AD216" s="31"/>
      <c r="AE216" s="31"/>
      <c r="AF216" s="31"/>
      <c r="AG216" s="23"/>
      <c r="AH216" s="23"/>
      <c r="AI216" s="23"/>
      <c r="AJ216" s="23"/>
      <c r="AK216" s="23"/>
      <c r="AL216" s="29"/>
      <c r="AM216" s="388"/>
    </row>
    <row r="217" spans="1:39" ht="54" customHeight="1" x14ac:dyDescent="1.05">
      <c r="A217" s="31" t="s">
        <v>39402</v>
      </c>
      <c r="B217" s="31" t="s">
        <v>30506</v>
      </c>
      <c r="C217" s="31" t="s">
        <v>39403</v>
      </c>
      <c r="D217" s="31" t="s">
        <v>39404</v>
      </c>
      <c r="E217" s="31" t="s">
        <v>687</v>
      </c>
      <c r="F217" s="31" t="s">
        <v>123</v>
      </c>
      <c r="G217" s="31" t="s">
        <v>16248</v>
      </c>
      <c r="H217" s="31" t="s">
        <v>33148</v>
      </c>
      <c r="I217" s="38">
        <v>0.41666666666666669</v>
      </c>
      <c r="J217" s="31" t="s">
        <v>824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3"/>
      <c r="R217" s="23"/>
      <c r="S217" s="29">
        <v>43425</v>
      </c>
      <c r="T217" s="31"/>
      <c r="U217" s="31"/>
      <c r="V217" s="31"/>
      <c r="W217" s="31"/>
      <c r="X217" s="31"/>
      <c r="Y217" s="31"/>
      <c r="Z217" s="31"/>
      <c r="AA217" s="31"/>
      <c r="AB217" s="38"/>
      <c r="AC217" s="31"/>
      <c r="AD217" s="31"/>
      <c r="AE217" s="31"/>
      <c r="AF217" s="31"/>
      <c r="AG217" s="23"/>
      <c r="AH217" s="23"/>
      <c r="AI217" s="23"/>
      <c r="AJ217" s="23"/>
      <c r="AK217" s="23"/>
      <c r="AL217" s="29"/>
      <c r="AM217" s="388"/>
    </row>
    <row r="218" spans="1:39" ht="54" customHeight="1" x14ac:dyDescent="1.05">
      <c r="A218" s="31" t="s">
        <v>39405</v>
      </c>
      <c r="B218" s="31" t="s">
        <v>39406</v>
      </c>
      <c r="C218" s="31" t="s">
        <v>39407</v>
      </c>
      <c r="D218" s="31" t="s">
        <v>39408</v>
      </c>
      <c r="E218" s="31" t="s">
        <v>687</v>
      </c>
      <c r="F218" s="31" t="s">
        <v>123</v>
      </c>
      <c r="G218" s="31" t="s">
        <v>16248</v>
      </c>
      <c r="H218" s="31" t="s">
        <v>33148</v>
      </c>
      <c r="I218" s="38">
        <v>0.41666666666666669</v>
      </c>
      <c r="J218" s="31" t="s">
        <v>824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43425</v>
      </c>
      <c r="T218" s="31"/>
      <c r="U218" s="31"/>
      <c r="V218" s="31"/>
      <c r="W218" s="31"/>
      <c r="X218" s="31"/>
      <c r="Y218" s="31"/>
      <c r="Z218" s="31"/>
      <c r="AA218" s="31"/>
      <c r="AB218" s="38"/>
      <c r="AC218" s="31"/>
      <c r="AD218" s="31"/>
      <c r="AE218" s="31"/>
      <c r="AF218" s="31"/>
      <c r="AG218" s="23"/>
      <c r="AH218" s="23"/>
      <c r="AI218" s="23"/>
      <c r="AJ218" s="23"/>
      <c r="AK218" s="23"/>
      <c r="AL218" s="29"/>
      <c r="AM218" s="388"/>
    </row>
    <row r="219" spans="1:39" ht="54" customHeight="1" x14ac:dyDescent="1.05">
      <c r="A219" s="31" t="s">
        <v>39409</v>
      </c>
      <c r="B219" s="31" t="s">
        <v>36811</v>
      </c>
      <c r="C219" s="31" t="s">
        <v>39410</v>
      </c>
      <c r="D219" s="31" t="s">
        <v>39411</v>
      </c>
      <c r="E219" s="31" t="s">
        <v>687</v>
      </c>
      <c r="F219" s="31" t="s">
        <v>123</v>
      </c>
      <c r="G219" s="31" t="s">
        <v>16248</v>
      </c>
      <c r="H219" s="31" t="s">
        <v>33148</v>
      </c>
      <c r="I219" s="38">
        <v>0.41666666666666669</v>
      </c>
      <c r="J219" s="31" t="s">
        <v>824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43425</v>
      </c>
      <c r="T219" s="31"/>
      <c r="U219" s="31"/>
      <c r="V219" s="31"/>
      <c r="W219" s="31"/>
      <c r="X219" s="31"/>
      <c r="Y219" s="31"/>
      <c r="Z219" s="31"/>
      <c r="AA219" s="31"/>
      <c r="AB219" s="38"/>
      <c r="AC219" s="31"/>
      <c r="AD219" s="31"/>
      <c r="AE219" s="31"/>
      <c r="AF219" s="31"/>
      <c r="AG219" s="23"/>
      <c r="AH219" s="23"/>
      <c r="AI219" s="23"/>
      <c r="AJ219" s="23"/>
      <c r="AK219" s="23"/>
      <c r="AL219" s="29"/>
      <c r="AM219" s="388"/>
    </row>
    <row r="220" spans="1:39" ht="54" customHeight="1" x14ac:dyDescent="1.05">
      <c r="A220" s="31" t="s">
        <v>39412</v>
      </c>
      <c r="B220" s="31" t="s">
        <v>4632</v>
      </c>
      <c r="C220" s="31" t="s">
        <v>39413</v>
      </c>
      <c r="D220" s="31" t="s">
        <v>39414</v>
      </c>
      <c r="E220" s="31" t="s">
        <v>687</v>
      </c>
      <c r="F220" s="31" t="s">
        <v>123</v>
      </c>
      <c r="G220" s="31" t="s">
        <v>16248</v>
      </c>
      <c r="H220" s="31" t="s">
        <v>33148</v>
      </c>
      <c r="I220" s="38">
        <v>0.41666666666666669</v>
      </c>
      <c r="J220" s="31" t="s">
        <v>824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43425</v>
      </c>
      <c r="T220" s="31"/>
      <c r="U220" s="31"/>
      <c r="V220" s="31"/>
      <c r="W220" s="31"/>
      <c r="X220" s="31"/>
      <c r="Y220" s="31"/>
      <c r="Z220" s="31"/>
      <c r="AA220" s="31"/>
      <c r="AB220" s="38"/>
      <c r="AC220" s="31"/>
      <c r="AD220" s="31"/>
      <c r="AE220" s="31"/>
      <c r="AF220" s="31"/>
      <c r="AG220" s="23"/>
      <c r="AH220" s="23"/>
      <c r="AI220" s="23"/>
      <c r="AJ220" s="23"/>
      <c r="AK220" s="23"/>
      <c r="AL220" s="29"/>
      <c r="AM220" s="388"/>
    </row>
    <row r="221" spans="1:39" ht="54" customHeight="1" x14ac:dyDescent="1.05">
      <c r="A221" s="31" t="s">
        <v>39415</v>
      </c>
      <c r="B221" s="31" t="s">
        <v>39416</v>
      </c>
      <c r="C221" s="31" t="s">
        <v>39417</v>
      </c>
      <c r="D221" s="31" t="s">
        <v>39418</v>
      </c>
      <c r="E221" s="31" t="s">
        <v>687</v>
      </c>
      <c r="F221" s="31" t="s">
        <v>123</v>
      </c>
      <c r="G221" s="31" t="s">
        <v>16248</v>
      </c>
      <c r="H221" s="31" t="s">
        <v>33148</v>
      </c>
      <c r="I221" s="38">
        <v>0.41666666666666669</v>
      </c>
      <c r="J221" s="31" t="s">
        <v>824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43425</v>
      </c>
      <c r="T221" s="31"/>
      <c r="U221" s="31"/>
      <c r="V221" s="31"/>
      <c r="W221" s="31"/>
      <c r="X221" s="31"/>
      <c r="Y221" s="31"/>
      <c r="Z221" s="31"/>
      <c r="AA221" s="31"/>
      <c r="AB221" s="38"/>
      <c r="AC221" s="31"/>
      <c r="AD221" s="31"/>
      <c r="AE221" s="31"/>
      <c r="AF221" s="31"/>
      <c r="AG221" s="23"/>
      <c r="AH221" s="23"/>
      <c r="AI221" s="23"/>
      <c r="AJ221" s="23"/>
      <c r="AK221" s="23"/>
      <c r="AL221" s="29"/>
      <c r="AM221" s="388"/>
    </row>
    <row r="222" spans="1:39" ht="54" customHeight="1" x14ac:dyDescent="1.05">
      <c r="A222" s="31" t="s">
        <v>39419</v>
      </c>
      <c r="B222" s="31" t="s">
        <v>3368</v>
      </c>
      <c r="C222" s="31" t="s">
        <v>39420</v>
      </c>
      <c r="D222" s="31" t="s">
        <v>39421</v>
      </c>
      <c r="E222" s="31" t="s">
        <v>687</v>
      </c>
      <c r="F222" s="31" t="s">
        <v>123</v>
      </c>
      <c r="G222" s="31" t="s">
        <v>16248</v>
      </c>
      <c r="H222" s="31" t="s">
        <v>33148</v>
      </c>
      <c r="I222" s="38">
        <v>0.41666666666666669</v>
      </c>
      <c r="J222" s="31" t="s">
        <v>824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43425</v>
      </c>
      <c r="T222" s="31"/>
      <c r="U222" s="31"/>
      <c r="V222" s="31"/>
      <c r="W222" s="31"/>
      <c r="X222" s="31"/>
      <c r="Y222" s="31"/>
      <c r="Z222" s="31"/>
      <c r="AA222" s="31"/>
      <c r="AB222" s="38"/>
      <c r="AC222" s="31"/>
      <c r="AD222" s="31"/>
      <c r="AE222" s="31"/>
      <c r="AF222" s="31"/>
      <c r="AG222" s="23"/>
      <c r="AH222" s="23"/>
      <c r="AI222" s="23"/>
      <c r="AJ222" s="23"/>
      <c r="AK222" s="23"/>
      <c r="AL222" s="29"/>
      <c r="AM222" s="388"/>
    </row>
    <row r="223" spans="1:39" ht="54" customHeight="1" x14ac:dyDescent="1.05">
      <c r="A223" s="31" t="s">
        <v>39422</v>
      </c>
      <c r="B223" s="31" t="s">
        <v>5715</v>
      </c>
      <c r="C223" s="31" t="s">
        <v>39423</v>
      </c>
      <c r="D223" s="31" t="s">
        <v>39424</v>
      </c>
      <c r="E223" s="31" t="s">
        <v>687</v>
      </c>
      <c r="F223" s="31" t="s">
        <v>123</v>
      </c>
      <c r="G223" s="31" t="s">
        <v>16248</v>
      </c>
      <c r="H223" s="31" t="s">
        <v>33148</v>
      </c>
      <c r="I223" s="38">
        <v>0.41666666666666669</v>
      </c>
      <c r="J223" s="31" t="s">
        <v>824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43425</v>
      </c>
      <c r="T223" s="31"/>
      <c r="U223" s="31"/>
      <c r="V223" s="31"/>
      <c r="W223" s="31"/>
      <c r="X223" s="31"/>
      <c r="Y223" s="31"/>
      <c r="Z223" s="31"/>
      <c r="AA223" s="31"/>
      <c r="AB223" s="38"/>
      <c r="AC223" s="31"/>
      <c r="AD223" s="31"/>
      <c r="AE223" s="31"/>
      <c r="AF223" s="31"/>
      <c r="AG223" s="23"/>
      <c r="AH223" s="23"/>
      <c r="AI223" s="23"/>
      <c r="AJ223" s="23"/>
      <c r="AK223" s="23"/>
      <c r="AL223" s="29"/>
      <c r="AM223" s="388"/>
    </row>
    <row r="224" spans="1:39" ht="54" customHeight="1" x14ac:dyDescent="1.05">
      <c r="A224" s="31"/>
      <c r="B224" s="31"/>
      <c r="C224" s="31"/>
      <c r="D224" s="31"/>
      <c r="E224" s="31"/>
      <c r="F224" s="31"/>
      <c r="G224" s="31"/>
      <c r="H224" s="31"/>
      <c r="I224" s="38"/>
      <c r="J224" s="31"/>
      <c r="K224" s="31"/>
      <c r="L224" s="31"/>
      <c r="M224" s="31"/>
      <c r="N224" s="23"/>
      <c r="O224" s="23"/>
      <c r="P224" s="23"/>
      <c r="Q224" s="23"/>
      <c r="R224" s="23"/>
      <c r="S224" s="29"/>
      <c r="T224" s="388"/>
    </row>
    <row r="225" spans="1:20" ht="54" customHeight="1" x14ac:dyDescent="1.05">
      <c r="A225" s="31"/>
      <c r="B225" s="31"/>
      <c r="C225" s="31"/>
      <c r="D225" s="31"/>
      <c r="E225" s="31"/>
      <c r="F225" s="31"/>
      <c r="G225" s="31"/>
      <c r="H225" s="31"/>
      <c r="I225" s="38"/>
      <c r="J225" s="31"/>
      <c r="K225" s="31"/>
      <c r="L225" s="31"/>
      <c r="M225" s="31"/>
      <c r="N225" s="23"/>
      <c r="O225" s="23"/>
      <c r="P225" s="23"/>
      <c r="Q225" s="23"/>
      <c r="R225" s="23"/>
      <c r="S225" s="29"/>
      <c r="T225" s="388"/>
    </row>
    <row r="226" spans="1:20" ht="54" customHeight="1" x14ac:dyDescent="1.05">
      <c r="A226" s="31"/>
      <c r="B226" s="31"/>
      <c r="C226" s="31"/>
      <c r="D226" s="31"/>
      <c r="E226" s="31"/>
      <c r="F226" s="31"/>
      <c r="G226" s="31"/>
      <c r="H226" s="31"/>
      <c r="I226" s="38"/>
      <c r="J226" s="31"/>
      <c r="K226" s="31"/>
      <c r="L226" s="31"/>
      <c r="M226" s="31"/>
      <c r="N226" s="23"/>
      <c r="O226" s="23"/>
      <c r="P226" s="23"/>
      <c r="Q226" s="23"/>
      <c r="R226" s="23"/>
      <c r="S226" s="29"/>
      <c r="T226" s="388"/>
    </row>
    <row r="227" spans="1:20" ht="54" customHeight="1" x14ac:dyDescent="1.05">
      <c r="A227" s="31"/>
      <c r="B227" s="31"/>
      <c r="C227" s="31"/>
      <c r="D227" s="31"/>
      <c r="E227" s="31"/>
      <c r="F227" s="31"/>
      <c r="G227" s="31"/>
      <c r="H227" s="31"/>
      <c r="I227" s="38"/>
      <c r="J227" s="31"/>
      <c r="K227" s="31"/>
      <c r="L227" s="31"/>
      <c r="M227" s="31"/>
      <c r="N227" s="23"/>
      <c r="O227" s="23"/>
      <c r="P227" s="23"/>
      <c r="Q227" s="23"/>
      <c r="R227" s="23"/>
      <c r="S227" s="29"/>
      <c r="T227" s="388"/>
    </row>
    <row r="228" spans="1:20" ht="54" customHeight="1" x14ac:dyDescent="1.05">
      <c r="A228" s="31"/>
      <c r="B228" s="31"/>
      <c r="C228" s="31"/>
      <c r="D228" s="31"/>
      <c r="E228" s="31"/>
      <c r="F228" s="31"/>
      <c r="G228" s="31"/>
      <c r="H228" s="31"/>
      <c r="I228" s="38"/>
      <c r="J228" s="31"/>
      <c r="K228" s="31"/>
      <c r="L228" s="31"/>
      <c r="M228" s="31"/>
      <c r="N228" s="23"/>
      <c r="O228" s="23"/>
      <c r="P228" s="23"/>
      <c r="Q228" s="23"/>
      <c r="R228" s="23"/>
      <c r="S228" s="29"/>
      <c r="T228" s="388"/>
    </row>
    <row r="229" spans="1:20" ht="54" customHeight="1" x14ac:dyDescent="1.05">
      <c r="A229" s="31"/>
      <c r="B229" s="31"/>
      <c r="C229" s="31"/>
      <c r="D229" s="31"/>
      <c r="E229" s="31"/>
      <c r="F229" s="31"/>
      <c r="G229" s="31"/>
      <c r="H229" s="31"/>
      <c r="I229" s="38"/>
      <c r="J229" s="31"/>
      <c r="K229" s="31"/>
      <c r="L229" s="31"/>
      <c r="M229" s="31"/>
      <c r="N229" s="23"/>
      <c r="O229" s="23"/>
      <c r="P229" s="23"/>
      <c r="Q229" s="23"/>
      <c r="R229" s="23"/>
      <c r="S229" s="29"/>
      <c r="T229" s="388"/>
    </row>
    <row r="230" spans="1:20" ht="54" customHeight="1" x14ac:dyDescent="1.05">
      <c r="A230" s="31"/>
      <c r="B230" s="31"/>
      <c r="C230" s="31"/>
      <c r="D230" s="31"/>
      <c r="E230" s="31"/>
      <c r="F230" s="31"/>
      <c r="G230" s="31"/>
      <c r="H230" s="31"/>
      <c r="I230" s="38"/>
      <c r="J230" s="31"/>
      <c r="K230" s="31"/>
      <c r="L230" s="31"/>
      <c r="M230" s="31"/>
      <c r="N230" s="23"/>
      <c r="O230" s="23"/>
      <c r="P230" s="23"/>
      <c r="Q230" s="23"/>
      <c r="R230" s="23"/>
      <c r="S230" s="29"/>
      <c r="T230" s="388"/>
    </row>
    <row r="231" spans="1:20" ht="54" customHeight="1" x14ac:dyDescent="1.05">
      <c r="A231" s="31"/>
      <c r="B231" s="31"/>
      <c r="C231" s="31"/>
      <c r="D231" s="31"/>
      <c r="E231" s="31"/>
      <c r="F231" s="31"/>
      <c r="G231" s="31"/>
      <c r="H231" s="31"/>
      <c r="I231" s="38"/>
      <c r="J231" s="31"/>
      <c r="K231" s="31"/>
      <c r="L231" s="31"/>
      <c r="M231" s="31"/>
      <c r="N231" s="23"/>
      <c r="O231" s="23"/>
      <c r="P231" s="23"/>
      <c r="Q231" s="23"/>
      <c r="R231" s="23"/>
      <c r="S231" s="29"/>
      <c r="T231" s="388"/>
    </row>
    <row r="232" spans="1:20" ht="54" customHeight="1" x14ac:dyDescent="1.05">
      <c r="A232" s="31"/>
      <c r="B232" s="31"/>
      <c r="C232" s="31"/>
      <c r="D232" s="31"/>
      <c r="E232" s="31"/>
      <c r="F232" s="31"/>
      <c r="G232" s="31"/>
      <c r="H232" s="31"/>
      <c r="I232" s="38"/>
      <c r="J232" s="31"/>
      <c r="K232" s="31"/>
      <c r="L232" s="31"/>
      <c r="M232" s="31"/>
      <c r="N232" s="23"/>
      <c r="O232" s="23"/>
      <c r="P232" s="23"/>
      <c r="Q232" s="23"/>
      <c r="R232" s="23"/>
      <c r="S232" s="29"/>
      <c r="T232" s="388"/>
    </row>
    <row r="233" spans="1:20" ht="50.1" customHeight="1" x14ac:dyDescent="0.7">
      <c r="A233" s="23"/>
      <c r="B233" s="24"/>
      <c r="C233" s="23"/>
      <c r="D233" s="23"/>
      <c r="E233" s="23"/>
      <c r="F233" s="23"/>
      <c r="G233" s="23"/>
      <c r="H233" s="23"/>
      <c r="I233" s="7" t="s">
        <v>14</v>
      </c>
      <c r="J233" s="7">
        <f>SUM(Q:Q)-SUM(R:R)</f>
        <v>0</v>
      </c>
      <c r="K233" s="23"/>
      <c r="L233" s="23"/>
      <c r="M233" s="23"/>
      <c r="N233" s="23"/>
      <c r="O233" s="23"/>
      <c r="P233" s="23"/>
      <c r="Q233" s="23"/>
      <c r="R233" s="23"/>
      <c r="S233" s="23"/>
      <c r="T233" s="388"/>
    </row>
    <row r="234" spans="1:20" ht="50.1" customHeight="1" x14ac:dyDescent="0.7">
      <c r="A234" s="23"/>
      <c r="B234" s="24"/>
      <c r="C234" s="23"/>
      <c r="D234" s="23"/>
      <c r="E234" s="23"/>
      <c r="F234" s="23"/>
      <c r="G234" s="23"/>
      <c r="H234" s="23"/>
      <c r="I234" s="7" t="s">
        <v>15</v>
      </c>
      <c r="J234" s="7">
        <f>SUM(S:S)-SUM(T:T)</f>
        <v>-7917</v>
      </c>
      <c r="K234" s="23"/>
      <c r="L234" s="23"/>
      <c r="M234" s="23"/>
      <c r="N234" s="23"/>
      <c r="O234" s="23"/>
      <c r="P234" s="23"/>
      <c r="Q234" s="23"/>
      <c r="R234" s="23"/>
      <c r="S234" s="23"/>
      <c r="T234" s="388"/>
    </row>
    <row r="235" spans="1:20" ht="50.1" customHeight="1" x14ac:dyDescent="0.7">
      <c r="I235" s="730" t="s">
        <v>91</v>
      </c>
      <c r="J235" s="730"/>
    </row>
    <row r="236" spans="1:20" ht="50.1" customHeight="1" x14ac:dyDescent="0.7">
      <c r="I236" s="731"/>
      <c r="J236" s="731"/>
    </row>
    <row r="238" spans="1:20" ht="54" customHeight="1" x14ac:dyDescent="0.7">
      <c r="Q238">
        <f>AJ100</f>
        <v>0</v>
      </c>
    </row>
  </sheetData>
  <autoFilter ref="A1:AX1107" xr:uid="{00000000-0001-0000-0000-000000000000}"/>
  <mergeCells count="55">
    <mergeCell ref="A90:M90"/>
    <mergeCell ref="A89:M89"/>
    <mergeCell ref="A51:M51"/>
    <mergeCell ref="A88:M88"/>
    <mergeCell ref="A77:M77"/>
    <mergeCell ref="A76:M76"/>
    <mergeCell ref="A68:M68"/>
    <mergeCell ref="A191:M191"/>
    <mergeCell ref="A3:M3"/>
    <mergeCell ref="A5:M5"/>
    <mergeCell ref="A7:M7"/>
    <mergeCell ref="A8:M8"/>
    <mergeCell ref="A18:M18"/>
    <mergeCell ref="A41:M41"/>
    <mergeCell ref="A46:N46"/>
    <mergeCell ref="A21:M21"/>
    <mergeCell ref="A22:M22"/>
    <mergeCell ref="A23:M23"/>
    <mergeCell ref="A31:M31"/>
    <mergeCell ref="A32:M32"/>
    <mergeCell ref="A49:M49"/>
    <mergeCell ref="A50:M50"/>
    <mergeCell ref="A92:M92"/>
    <mergeCell ref="A215:M215"/>
    <mergeCell ref="I235:J236"/>
    <mergeCell ref="A119:M119"/>
    <mergeCell ref="A120:M120"/>
    <mergeCell ref="A123:M123"/>
    <mergeCell ref="A135:M135"/>
    <mergeCell ref="A136:M136"/>
    <mergeCell ref="A138:M138"/>
    <mergeCell ref="A145:M145"/>
    <mergeCell ref="A150:M150"/>
    <mergeCell ref="A152:M152"/>
    <mergeCell ref="A164:M164"/>
    <mergeCell ref="A167:M167"/>
    <mergeCell ref="A170:M170"/>
    <mergeCell ref="A210:M210"/>
    <mergeCell ref="A211:M211"/>
    <mergeCell ref="A212:M212"/>
    <mergeCell ref="A107:M107"/>
    <mergeCell ref="A87:M87"/>
    <mergeCell ref="A99:M99"/>
    <mergeCell ref="A216:M216"/>
    <mergeCell ref="A118:M118"/>
    <mergeCell ref="A117:M117"/>
    <mergeCell ref="A108:M108"/>
    <mergeCell ref="A190:M190"/>
    <mergeCell ref="A189:M189"/>
    <mergeCell ref="A186:M186"/>
    <mergeCell ref="A184:M184"/>
    <mergeCell ref="A122:M122"/>
    <mergeCell ref="A171:M171"/>
    <mergeCell ref="A172:M172"/>
    <mergeCell ref="A121:M121"/>
  </mergeCells>
  <conditionalFormatting sqref="A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8" priority="12"/>
  </conditionalFormatting>
  <conditionalFormatting sqref="A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7" priority="10"/>
  </conditionalFormatting>
  <conditionalFormatting sqref="C2">
    <cfRule type="duplicateValues" dxfId="396" priority="22"/>
  </conditionalFormatting>
  <conditionalFormatting sqref="D69:D75">
    <cfRule type="duplicateValues" dxfId="395" priority="4"/>
  </conditionalFormatting>
  <conditionalFormatting sqref="D233:D1048576 W169:W171 AP172:AP190 AP210:AP211 BI212:BI214 BI191:BI209 D1:D151 W152:W163 AP164:AP168 AP224:AP232 BI216:BI223 AP215">
    <cfRule type="duplicateValues" dxfId="394" priority="1"/>
  </conditionalFormatting>
  <conditionalFormatting sqref="D233:D1048576 W169:W171 AP172:AP190 AP210:AP211 BI212:BI214 BI191:BI209 W136:W163 AP164:AP168 W123:W134 D1:D20 W108:W116 W90:W106 W77:W86 W51:W75 W32:W48 W23:W30 AP224:AP232 BI216:BI223 AP215">
    <cfRule type="duplicateValues" dxfId="393" priority="7"/>
    <cfRule type="duplicateValues" dxfId="392" priority="8"/>
  </conditionalFormatting>
  <conditionalFormatting sqref="D233:D1048576 W169:W171 AP172:AP190 AP210:AP211 BI212:BI214 BI191:BI209 W136:W163 AP164:AP168 W123:W134 D1:D30 W108:W116 W90:W106 W77:W86 W51:W75 W32:W48 AP224:AP232 BI216:BI223 AP215">
    <cfRule type="duplicateValues" dxfId="391" priority="6"/>
  </conditionalFormatting>
  <conditionalFormatting sqref="D233:D1048576 W169:W171 AP172:AP190 AP210:AP211 BI212:BI214 BI191:BI209 W136:W163 AP164:AP168 W123:W134 D1:D40 W108:W116 W90:W106 W77:W86 W51:W75 W41:W48 AP224:AP232 BI216:BI223 AP215">
    <cfRule type="duplicateValues" dxfId="390" priority="5"/>
  </conditionalFormatting>
  <conditionalFormatting sqref="D233:D1048576 W169:W171 AP172:AP190 AP210:AP211 BI212:BI214 BI191:BI209 W136:W163 AP164:AP168 W123:W134 D1:D75 W108:W116 W90:W106 W77:W86 AP224:AP232 BI216:BI223 AP215">
    <cfRule type="duplicateValues" dxfId="389" priority="3"/>
  </conditionalFormatting>
  <conditionalFormatting sqref="D233:D1048576 W169:W171 AP172:AP190 AP210:AP211 BI212:BI214 BI191:BI209 W136:W163 AP164:AP168 W123:W134 D1:D98 W108:W116 W99:W106 AP224:AP232 BI216:BI223 AP215">
    <cfRule type="duplicateValues" dxfId="388" priority="2"/>
  </conditionalFormatting>
  <conditionalFormatting sqref="E2">
    <cfRule type="duplicateValues" dxfId="387" priority="23"/>
  </conditionalFormatting>
  <conditionalFormatting sqref="J2 C2">
    <cfRule type="duplicateValues" dxfId="386" priority="14"/>
    <cfRule type="duplicateValues" dxfId="385" priority="15"/>
    <cfRule type="duplicateValues" dxfId="384" priority="16"/>
    <cfRule type="duplicateValues" dxfId="383" priority="17"/>
    <cfRule type="duplicateValues" dxfId="382" priority="18"/>
    <cfRule type="duplicateValues" dxfId="381" priority="19"/>
    <cfRule type="duplicateValues" dxfId="380" priority="20"/>
    <cfRule type="duplicateValues" dxfId="379" priority="21"/>
  </conditionalFormatting>
  <conditionalFormatting sqref="J2">
    <cfRule type="duplicateValues" dxfId="378" priority="13"/>
  </conditionalFormatting>
  <hyperlinks>
    <hyperlink ref="I235:J236" location="الرئيسيه!A1" display="الرئيسيه" xr:uid="{0A031169-2EF4-E64A-B9F0-0D46A445AD3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C982-E4D8-9845-A115-ED9A5C102E63}">
  <sheetPr codeName="Sheet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13" sqref="A13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6.5703125" customWidth="1"/>
    <col min="18" max="18" width="48" customWidth="1"/>
    <col min="19" max="19" width="45.85546875" customWidth="1"/>
    <col min="20" max="20" width="52.7109375" style="226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9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42">
        <v>21000</v>
      </c>
    </row>
    <row r="3" spans="1:20" ht="50.1" customHeight="1" x14ac:dyDescent="1.3">
      <c r="A3" s="685" t="s">
        <v>23929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19"/>
      <c r="O3" s="23"/>
      <c r="P3" s="23"/>
      <c r="Q3" s="23"/>
      <c r="R3" s="23"/>
      <c r="S3" s="23"/>
      <c r="T3" s="195">
        <v>22000</v>
      </c>
    </row>
    <row r="4" spans="1:20" ht="50.1" customHeight="1" x14ac:dyDescent="1.3">
      <c r="A4" s="679" t="s">
        <v>23941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1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7143</v>
      </c>
      <c r="B5" s="31" t="s">
        <v>7144</v>
      </c>
      <c r="C5" s="31" t="s">
        <v>7145</v>
      </c>
      <c r="D5" s="31" t="s">
        <v>7146</v>
      </c>
      <c r="E5" s="31" t="s">
        <v>101</v>
      </c>
      <c r="F5" s="31" t="s">
        <v>102</v>
      </c>
      <c r="G5" s="31" t="s">
        <v>16267</v>
      </c>
      <c r="H5" s="31" t="s">
        <v>24693</v>
      </c>
      <c r="I5" s="38">
        <v>0.25</v>
      </c>
      <c r="J5" s="31" t="s">
        <v>23926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22000</v>
      </c>
      <c r="T5" s="19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95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95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95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95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95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95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-21000</v>
      </c>
      <c r="K12" s="23"/>
      <c r="L12" s="23"/>
      <c r="M12" s="23"/>
      <c r="N12" s="23"/>
      <c r="O12" s="23"/>
      <c r="P12" s="23"/>
      <c r="Q12" s="23"/>
      <c r="R12" s="23"/>
      <c r="S12" s="23"/>
      <c r="T12" s="195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195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195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377" priority="10"/>
  </conditionalFormatting>
  <conditionalFormatting sqref="E2">
    <cfRule type="duplicateValues" dxfId="376" priority="11"/>
  </conditionalFormatting>
  <conditionalFormatting sqref="J2 C2">
    <cfRule type="duplicateValues" dxfId="375" priority="2"/>
    <cfRule type="duplicateValues" dxfId="374" priority="3"/>
    <cfRule type="duplicateValues" dxfId="373" priority="4"/>
    <cfRule type="duplicateValues" dxfId="372" priority="5"/>
    <cfRule type="duplicateValues" dxfId="371" priority="6"/>
    <cfRule type="duplicateValues" dxfId="370" priority="7"/>
    <cfRule type="duplicateValues" dxfId="369" priority="8"/>
    <cfRule type="duplicateValues" dxfId="368" priority="9"/>
  </conditionalFormatting>
  <conditionalFormatting sqref="J2">
    <cfRule type="duplicateValues" dxfId="367" priority="1"/>
  </conditionalFormatting>
  <hyperlinks>
    <hyperlink ref="I13:J14" location="الرئيسيه!A1" display="الرئيسيه" xr:uid="{C0983B56-A699-A942-9BC8-F991D371D3D2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C922-7807-0744-8900-C4180BD3BCE7}">
  <sheetPr codeName="Sheet1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20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57">
        <v>33792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156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56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56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56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56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56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-33792</v>
      </c>
      <c r="K12" s="23"/>
      <c r="L12" s="23"/>
      <c r="M12" s="23"/>
      <c r="N12" s="23"/>
      <c r="O12" s="23"/>
      <c r="P12" s="23"/>
      <c r="Q12" s="23"/>
      <c r="R12" s="23"/>
      <c r="S12" s="23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366" priority="10"/>
  </conditionalFormatting>
  <conditionalFormatting sqref="E2">
    <cfRule type="duplicateValues" dxfId="365" priority="11"/>
  </conditionalFormatting>
  <conditionalFormatting sqref="J2 C2">
    <cfRule type="duplicateValues" dxfId="364" priority="2"/>
    <cfRule type="duplicateValues" dxfId="363" priority="3"/>
    <cfRule type="duplicateValues" dxfId="362" priority="4"/>
    <cfRule type="duplicateValues" dxfId="361" priority="5"/>
    <cfRule type="duplicateValues" dxfId="360" priority="6"/>
    <cfRule type="duplicateValues" dxfId="359" priority="7"/>
    <cfRule type="duplicateValues" dxfId="358" priority="8"/>
    <cfRule type="duplicateValues" dxfId="357" priority="9"/>
  </conditionalFormatting>
  <conditionalFormatting sqref="J2">
    <cfRule type="duplicateValues" dxfId="356" priority="1"/>
  </conditionalFormatting>
  <hyperlinks>
    <hyperlink ref="I13:J14" location="الرئيسيه!A1" display="الرئيسيه" xr:uid="{C0216317-3582-3E40-A1A2-481A28F34BF6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759E-063E-7F48-BD4A-C0889B857ED4}">
  <sheetPr codeName="Sheet11">
    <pageSetUpPr fitToPage="1"/>
  </sheetPr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Q11" sqref="Q11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hidden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20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57">
        <v>34647</v>
      </c>
    </row>
    <row r="3" spans="1:20" ht="50.1" customHeight="1" x14ac:dyDescent="1.3">
      <c r="A3" s="712" t="s">
        <v>15033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23"/>
      <c r="O3" s="23"/>
      <c r="P3" s="23"/>
      <c r="Q3" s="23"/>
      <c r="R3" s="23"/>
      <c r="S3" s="29"/>
      <c r="T3" s="19"/>
    </row>
    <row r="4" spans="1:20" ht="50.1" customHeight="1" x14ac:dyDescent="1.05">
      <c r="A4" s="31" t="s">
        <v>14485</v>
      </c>
      <c r="B4" s="37" t="s">
        <v>14486</v>
      </c>
      <c r="C4" s="31" t="s">
        <v>14487</v>
      </c>
      <c r="D4" s="31" t="s">
        <v>14488</v>
      </c>
      <c r="E4" s="31" t="s">
        <v>101</v>
      </c>
      <c r="F4" s="31" t="s">
        <v>102</v>
      </c>
      <c r="G4" s="31" t="s">
        <v>1544</v>
      </c>
      <c r="H4" s="31" t="s">
        <v>14213</v>
      </c>
      <c r="I4" s="38">
        <v>0.52083333333333337</v>
      </c>
      <c r="J4" s="31" t="s">
        <v>14489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19"/>
    </row>
    <row r="5" spans="1:20" ht="50.1" customHeight="1" x14ac:dyDescent="1.05">
      <c r="A5" s="31" t="s">
        <v>17309</v>
      </c>
      <c r="B5" s="21"/>
      <c r="C5" s="19"/>
      <c r="D5" s="19">
        <v>38803966</v>
      </c>
      <c r="E5" s="31" t="s">
        <v>17263</v>
      </c>
      <c r="F5" s="31" t="s">
        <v>4075</v>
      </c>
      <c r="G5" s="19"/>
      <c r="H5" s="398">
        <v>46205</v>
      </c>
      <c r="I5" s="22"/>
      <c r="J5" s="19"/>
      <c r="K5" s="19"/>
      <c r="L5" s="19"/>
      <c r="M5" s="31" t="s">
        <v>13380</v>
      </c>
      <c r="N5" s="19"/>
      <c r="O5" s="23"/>
      <c r="P5" s="23"/>
      <c r="Q5" s="23"/>
      <c r="R5" s="23"/>
      <c r="S5" s="154">
        <v>43225</v>
      </c>
      <c r="T5" s="156"/>
    </row>
    <row r="6" spans="1:20" ht="50.1" customHeight="1" x14ac:dyDescent="1.05">
      <c r="A6" s="802" t="s">
        <v>17937</v>
      </c>
      <c r="B6" s="802"/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23"/>
      <c r="P6" s="23"/>
      <c r="Q6" s="23"/>
      <c r="R6" s="23"/>
      <c r="S6" s="29"/>
      <c r="T6" s="23"/>
    </row>
    <row r="7" spans="1:20" ht="50.1" customHeight="1" x14ac:dyDescent="1.05">
      <c r="A7" s="399" t="s">
        <v>17641</v>
      </c>
      <c r="B7" s="399" t="s">
        <v>17642</v>
      </c>
      <c r="C7" s="399" t="s">
        <v>17643</v>
      </c>
      <c r="D7" s="399" t="s">
        <v>17644</v>
      </c>
      <c r="E7" s="399" t="s">
        <v>687</v>
      </c>
      <c r="F7" s="399" t="s">
        <v>123</v>
      </c>
      <c r="G7" s="399" t="s">
        <v>17645</v>
      </c>
      <c r="H7" s="399" t="s">
        <v>16649</v>
      </c>
      <c r="I7" s="400">
        <v>0.64583333333333337</v>
      </c>
      <c r="J7" s="399" t="s">
        <v>14489</v>
      </c>
      <c r="K7" s="399" t="s">
        <v>105</v>
      </c>
      <c r="L7" s="399" t="s">
        <v>106</v>
      </c>
      <c r="M7" s="399" t="s">
        <v>107</v>
      </c>
      <c r="N7" s="399" t="s">
        <v>107</v>
      </c>
      <c r="O7" s="23"/>
      <c r="P7" s="23"/>
      <c r="Q7" s="23"/>
      <c r="R7" s="23"/>
      <c r="S7" s="29">
        <v>22200</v>
      </c>
      <c r="T7" s="23"/>
    </row>
    <row r="8" spans="1:20" ht="50.1" customHeight="1" x14ac:dyDescent="0.7">
      <c r="A8" s="711" t="s">
        <v>19289</v>
      </c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N8" s="23"/>
      <c r="O8" s="23"/>
      <c r="P8" s="23"/>
      <c r="Q8" s="23"/>
      <c r="R8" s="23"/>
      <c r="S8" s="23"/>
      <c r="T8" s="29">
        <v>53000</v>
      </c>
    </row>
    <row r="9" spans="1:20" ht="50.1" customHeight="1" x14ac:dyDescent="1.65">
      <c r="A9" s="426"/>
      <c r="B9" s="426"/>
      <c r="C9" s="426"/>
      <c r="D9" s="426"/>
      <c r="E9" s="426"/>
      <c r="F9" s="426"/>
      <c r="G9" s="426"/>
      <c r="H9" s="426"/>
      <c r="I9" s="427"/>
      <c r="J9" s="426"/>
      <c r="K9" s="426"/>
      <c r="L9" s="426"/>
      <c r="M9" s="426"/>
      <c r="N9" s="54"/>
      <c r="O9" s="56"/>
      <c r="P9" s="54"/>
      <c r="Q9" s="54"/>
      <c r="R9" s="54"/>
      <c r="S9" s="117"/>
      <c r="T9" s="23"/>
    </row>
    <row r="10" spans="1:20" ht="50.1" customHeight="1" x14ac:dyDescent="1.65">
      <c r="A10" s="426"/>
      <c r="B10" s="426"/>
      <c r="C10" s="426"/>
      <c r="D10" s="426"/>
      <c r="E10" s="426"/>
      <c r="F10" s="426"/>
      <c r="G10" s="426"/>
      <c r="H10" s="426"/>
      <c r="I10" s="427"/>
      <c r="J10" s="426"/>
      <c r="K10" s="426"/>
      <c r="L10" s="426"/>
      <c r="M10" s="426"/>
      <c r="N10" s="54"/>
      <c r="O10" s="56"/>
      <c r="P10" s="54"/>
      <c r="Q10" s="54"/>
      <c r="R10" s="54"/>
      <c r="S10" s="117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-222</v>
      </c>
      <c r="K12" s="23"/>
      <c r="L12" s="23"/>
      <c r="M12" s="23"/>
      <c r="N12" s="23"/>
      <c r="O12" s="23"/>
      <c r="P12" s="23"/>
      <c r="Q12" s="23"/>
      <c r="R12" s="23"/>
      <c r="S12" s="23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156"/>
    </row>
  </sheetData>
  <autoFilter ref="A1:AX885" xr:uid="{00000000-0001-0000-0000-000000000000}"/>
  <mergeCells count="4">
    <mergeCell ref="I13:J14"/>
    <mergeCell ref="A3:M3"/>
    <mergeCell ref="A6:N6"/>
    <mergeCell ref="A8:M8"/>
  </mergeCells>
  <conditionalFormatting sqref="C2">
    <cfRule type="duplicateValues" dxfId="355" priority="11"/>
  </conditionalFormatting>
  <conditionalFormatting sqref="D9:D10">
    <cfRule type="duplicateValues" dxfId="354" priority="694"/>
  </conditionalFormatting>
  <conditionalFormatting sqref="E2">
    <cfRule type="duplicateValues" dxfId="353" priority="12"/>
  </conditionalFormatting>
  <conditionalFormatting sqref="J2 C2">
    <cfRule type="duplicateValues" dxfId="352" priority="3"/>
    <cfRule type="duplicateValues" dxfId="351" priority="4"/>
    <cfRule type="duplicateValues" dxfId="350" priority="5"/>
    <cfRule type="duplicateValues" dxfId="349" priority="6"/>
    <cfRule type="duplicateValues" dxfId="348" priority="7"/>
    <cfRule type="duplicateValues" dxfId="347" priority="8"/>
    <cfRule type="duplicateValues" dxfId="346" priority="9"/>
    <cfRule type="duplicateValues" dxfId="345" priority="10"/>
  </conditionalFormatting>
  <conditionalFormatting sqref="J2">
    <cfRule type="duplicateValues" dxfId="344" priority="2"/>
  </conditionalFormatting>
  <hyperlinks>
    <hyperlink ref="I13:J14" location="الرئيسيه!A1" display="الرئيسيه" xr:uid="{A8CAC185-6528-BB44-BDC8-F1E0F4ADDCF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4749-F4A1-7B47-A3AD-A4077519B6EF}">
  <sheetPr codeName="Sheet12">
    <pageSetUpPr fitToPage="1"/>
  </sheetPr>
  <dimension ref="A1:AM53"/>
  <sheetViews>
    <sheetView rightToLeft="1" zoomScale="40" zoomScaleNormal="40" workbookViewId="0">
      <pane ySplit="1" topLeftCell="A43" activePane="bottomLeft" state="frozen"/>
      <selection activeCell="G24" sqref="G24"/>
      <selection pane="bottomLeft" activeCell="I52" sqref="I52:J53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19" width="64.140625" style="132"/>
    <col min="20" max="20" width="64.140625" style="226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9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42">
        <v>18000</v>
      </c>
    </row>
    <row r="3" spans="1:20" ht="50.1" customHeight="1" x14ac:dyDescent="1.05">
      <c r="A3" s="693" t="s">
        <v>4005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3"/>
      <c r="N3" s="19"/>
      <c r="O3" s="23"/>
      <c r="P3" s="23"/>
      <c r="Q3" s="23"/>
      <c r="R3" s="23"/>
      <c r="S3" s="131">
        <v>18000</v>
      </c>
      <c r="T3" s="195"/>
    </row>
    <row r="4" spans="1:20" ht="50.1" customHeight="1" x14ac:dyDescent="1.05">
      <c r="A4" s="693" t="s">
        <v>4021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3"/>
      <c r="N4" s="19"/>
      <c r="O4" s="23"/>
      <c r="P4" s="23"/>
      <c r="Q4" s="23"/>
      <c r="R4" s="23"/>
      <c r="S4" s="131"/>
      <c r="T4" s="195">
        <v>66000</v>
      </c>
    </row>
    <row r="5" spans="1:20" ht="50.1" customHeight="1" x14ac:dyDescent="1.05">
      <c r="A5" s="701" t="s">
        <v>6799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3"/>
      <c r="N5" s="23"/>
      <c r="O5" s="23"/>
      <c r="P5" s="23"/>
      <c r="Q5" s="23"/>
      <c r="R5" s="23"/>
      <c r="S5" s="29"/>
      <c r="T5" s="19"/>
    </row>
    <row r="6" spans="1:20" ht="50.1" customHeight="1" x14ac:dyDescent="1.05">
      <c r="A6" s="334" t="s">
        <v>9988</v>
      </c>
      <c r="B6" s="335" t="s">
        <v>9989</v>
      </c>
      <c r="C6" s="334" t="s">
        <v>9990</v>
      </c>
      <c r="D6" s="334" t="s">
        <v>9991</v>
      </c>
      <c r="E6" s="334" t="s">
        <v>101</v>
      </c>
      <c r="F6" s="334" t="s">
        <v>123</v>
      </c>
      <c r="G6" s="334" t="s">
        <v>124</v>
      </c>
      <c r="H6" s="334" t="s">
        <v>9573</v>
      </c>
      <c r="I6" s="336">
        <v>0.125</v>
      </c>
      <c r="J6" s="334" t="s">
        <v>9992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34" t="s">
        <v>9993</v>
      </c>
      <c r="B7" s="335" t="s">
        <v>7286</v>
      </c>
      <c r="C7" s="334" t="s">
        <v>9994</v>
      </c>
      <c r="D7" s="334" t="s">
        <v>9995</v>
      </c>
      <c r="E7" s="334" t="s">
        <v>101</v>
      </c>
      <c r="F7" s="334" t="s">
        <v>123</v>
      </c>
      <c r="G7" s="334" t="s">
        <v>124</v>
      </c>
      <c r="H7" s="334" t="s">
        <v>9573</v>
      </c>
      <c r="I7" s="336">
        <v>0.125</v>
      </c>
      <c r="J7" s="334" t="s">
        <v>9992</v>
      </c>
      <c r="K7" s="334" t="s">
        <v>105</v>
      </c>
      <c r="L7" s="334" t="s">
        <v>106</v>
      </c>
      <c r="M7" s="334" t="s">
        <v>107</v>
      </c>
      <c r="N7" s="23"/>
      <c r="O7" s="23"/>
      <c r="P7" s="23"/>
      <c r="Q7" s="23"/>
      <c r="R7" s="23"/>
      <c r="S7" s="29">
        <v>22000</v>
      </c>
      <c r="T7" s="23"/>
    </row>
    <row r="8" spans="1:20" ht="50.1" customHeight="1" x14ac:dyDescent="1.05">
      <c r="A8" s="334" t="s">
        <v>9996</v>
      </c>
      <c r="B8" s="335" t="s">
        <v>9997</v>
      </c>
      <c r="C8" s="334" t="s">
        <v>9998</v>
      </c>
      <c r="D8" s="334" t="s">
        <v>9999</v>
      </c>
      <c r="E8" s="334" t="s">
        <v>101</v>
      </c>
      <c r="F8" s="334" t="s">
        <v>123</v>
      </c>
      <c r="G8" s="334" t="s">
        <v>124</v>
      </c>
      <c r="H8" s="334" t="s">
        <v>9573</v>
      </c>
      <c r="I8" s="336">
        <v>0.125</v>
      </c>
      <c r="J8" s="334" t="s">
        <v>9992</v>
      </c>
      <c r="K8" s="334" t="s">
        <v>105</v>
      </c>
      <c r="L8" s="334" t="s">
        <v>106</v>
      </c>
      <c r="M8" s="334" t="s">
        <v>107</v>
      </c>
      <c r="N8" s="23"/>
      <c r="O8" s="23"/>
      <c r="P8" s="23"/>
      <c r="Q8" s="23"/>
      <c r="R8" s="23"/>
      <c r="S8" s="29">
        <v>22000</v>
      </c>
      <c r="T8" s="23"/>
    </row>
    <row r="9" spans="1:20" ht="50.1" customHeight="1" x14ac:dyDescent="0.7">
      <c r="A9" s="698" t="s">
        <v>20955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700"/>
      <c r="N9" s="23"/>
      <c r="O9" s="23"/>
      <c r="P9" s="23"/>
      <c r="Q9" s="23"/>
      <c r="R9" s="23"/>
      <c r="S9" s="131"/>
      <c r="T9" s="195">
        <v>43925</v>
      </c>
    </row>
    <row r="10" spans="1:20" ht="50.1" customHeight="1" x14ac:dyDescent="0.7">
      <c r="A10" s="698" t="s">
        <v>21794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700"/>
      <c r="N10" s="23"/>
      <c r="O10" s="23"/>
      <c r="P10" s="23"/>
      <c r="Q10" s="23"/>
      <c r="R10" s="23"/>
      <c r="S10" s="131"/>
      <c r="T10" s="195">
        <v>22000</v>
      </c>
    </row>
    <row r="11" spans="1:20" ht="50.1" customHeight="1" x14ac:dyDescent="1.3">
      <c r="A11" s="679" t="s">
        <v>22223</v>
      </c>
      <c r="B11" s="680"/>
      <c r="C11" s="680"/>
      <c r="D11" s="680"/>
      <c r="E11" s="680"/>
      <c r="F11" s="680"/>
      <c r="G11" s="680"/>
      <c r="H11" s="680"/>
      <c r="I11" s="680"/>
      <c r="J11" s="680"/>
      <c r="K11" s="680"/>
      <c r="L11" s="680"/>
      <c r="M11" s="681"/>
      <c r="N11" s="23"/>
      <c r="O11" s="23"/>
      <c r="P11" s="23"/>
      <c r="Q11" s="23"/>
      <c r="R11" s="23"/>
      <c r="S11" s="29"/>
      <c r="T11" s="23"/>
    </row>
    <row r="12" spans="1:20" ht="50.1" customHeight="1" x14ac:dyDescent="1.05">
      <c r="A12" s="31" t="s">
        <v>22093</v>
      </c>
      <c r="B12" s="31" t="s">
        <v>22094</v>
      </c>
      <c r="C12" s="31" t="s">
        <v>22095</v>
      </c>
      <c r="D12" s="31" t="s">
        <v>22096</v>
      </c>
      <c r="E12" s="31" t="s">
        <v>101</v>
      </c>
      <c r="F12" s="31" t="s">
        <v>123</v>
      </c>
      <c r="G12" s="31" t="s">
        <v>16223</v>
      </c>
      <c r="H12" s="31" t="s">
        <v>21136</v>
      </c>
      <c r="I12" s="38">
        <v>0.25</v>
      </c>
      <c r="J12" s="31" t="s">
        <v>9992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43925</v>
      </c>
      <c r="T12" s="23"/>
    </row>
    <row r="13" spans="1:20" ht="50.1" customHeight="1" x14ac:dyDescent="1.05">
      <c r="A13" s="31" t="s">
        <v>22097</v>
      </c>
      <c r="B13" s="31" t="s">
        <v>6525</v>
      </c>
      <c r="C13" s="31" t="s">
        <v>6526</v>
      </c>
      <c r="D13" s="31" t="s">
        <v>6527</v>
      </c>
      <c r="E13" s="31" t="s">
        <v>101</v>
      </c>
      <c r="F13" s="31" t="s">
        <v>123</v>
      </c>
      <c r="G13" s="31" t="s">
        <v>16223</v>
      </c>
      <c r="H13" s="31" t="s">
        <v>17126</v>
      </c>
      <c r="I13" s="38">
        <v>0.83333333333333337</v>
      </c>
      <c r="J13" s="31" t="s">
        <v>9992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0.7">
      <c r="A14" s="698" t="s">
        <v>23242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23"/>
      <c r="O14" s="23"/>
      <c r="P14" s="23"/>
      <c r="Q14" s="23"/>
      <c r="R14" s="23"/>
      <c r="S14" s="131"/>
      <c r="T14" s="195">
        <v>70000</v>
      </c>
    </row>
    <row r="15" spans="1:20" ht="50.1" customHeight="1" x14ac:dyDescent="0.7">
      <c r="A15" s="698" t="s">
        <v>23242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23"/>
      <c r="O15" s="23"/>
      <c r="P15" s="23"/>
      <c r="Q15" s="23"/>
      <c r="R15" s="23"/>
      <c r="S15" s="131"/>
      <c r="T15" s="195">
        <v>18050</v>
      </c>
    </row>
    <row r="16" spans="1:20" ht="50.1" customHeight="1" x14ac:dyDescent="0.7">
      <c r="A16" s="682" t="s">
        <v>23919</v>
      </c>
      <c r="B16" s="683"/>
      <c r="C16" s="683"/>
      <c r="D16" s="683"/>
      <c r="E16" s="683"/>
      <c r="F16" s="683"/>
      <c r="G16" s="683"/>
      <c r="H16" s="683"/>
      <c r="I16" s="683"/>
      <c r="J16" s="683"/>
      <c r="K16" s="683"/>
      <c r="L16" s="683"/>
      <c r="M16" s="684"/>
      <c r="N16" s="23"/>
      <c r="O16" s="23"/>
      <c r="P16" s="23"/>
      <c r="Q16" s="23"/>
      <c r="R16" s="23"/>
      <c r="S16" s="29"/>
      <c r="T16" s="23"/>
    </row>
    <row r="17" spans="1:20" ht="50.1" customHeight="1" x14ac:dyDescent="1.05">
      <c r="A17" s="31" t="s">
        <v>23822</v>
      </c>
      <c r="B17" s="31" t="s">
        <v>23823</v>
      </c>
      <c r="C17" s="31" t="s">
        <v>23824</v>
      </c>
      <c r="D17" s="31" t="s">
        <v>23825</v>
      </c>
      <c r="E17" s="31" t="s">
        <v>101</v>
      </c>
      <c r="F17" s="31" t="s">
        <v>123</v>
      </c>
      <c r="G17" s="31" t="s">
        <v>16223</v>
      </c>
      <c r="H17" s="31" t="s">
        <v>21136</v>
      </c>
      <c r="I17" s="38">
        <v>0.125</v>
      </c>
      <c r="J17" s="31" t="s">
        <v>9992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43925</v>
      </c>
      <c r="T17" s="23"/>
    </row>
    <row r="18" spans="1:20" ht="50.1" customHeight="1" x14ac:dyDescent="1.05">
      <c r="A18" s="31" t="s">
        <v>23826</v>
      </c>
      <c r="B18" s="31" t="s">
        <v>23827</v>
      </c>
      <c r="C18" s="31" t="s">
        <v>23828</v>
      </c>
      <c r="D18" s="31" t="s">
        <v>23829</v>
      </c>
      <c r="E18" s="31" t="s">
        <v>101</v>
      </c>
      <c r="F18" s="31" t="s">
        <v>123</v>
      </c>
      <c r="G18" s="31" t="s">
        <v>16223</v>
      </c>
      <c r="H18" s="31" t="s">
        <v>21136</v>
      </c>
      <c r="I18" s="38">
        <v>0.125</v>
      </c>
      <c r="J18" s="31" t="s">
        <v>9992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43925</v>
      </c>
      <c r="T18" s="23"/>
    </row>
    <row r="19" spans="1:20" ht="50.1" customHeight="1" x14ac:dyDescent="0.7">
      <c r="A19" s="698" t="s">
        <v>28607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700"/>
      <c r="N19" s="23"/>
      <c r="O19" s="23"/>
      <c r="P19" s="23"/>
      <c r="Q19" s="23"/>
      <c r="R19" s="23"/>
      <c r="S19" s="131"/>
      <c r="T19" s="195">
        <v>44400</v>
      </c>
    </row>
    <row r="20" spans="1:20" ht="50.1" customHeight="1" x14ac:dyDescent="1.3">
      <c r="A20" s="679" t="s">
        <v>30211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1"/>
      <c r="N20" s="23"/>
      <c r="O20" s="23"/>
      <c r="P20" s="23"/>
      <c r="Q20" s="23"/>
      <c r="R20" s="23"/>
      <c r="S20" s="29"/>
      <c r="T20" s="23"/>
    </row>
    <row r="21" spans="1:20" ht="50.1" customHeight="1" x14ac:dyDescent="1.05">
      <c r="A21" s="31" t="s">
        <v>30095</v>
      </c>
      <c r="B21" s="31" t="s">
        <v>6445</v>
      </c>
      <c r="C21" s="31" t="s">
        <v>30096</v>
      </c>
      <c r="D21" s="31" t="s">
        <v>30097</v>
      </c>
      <c r="E21" s="31" t="s">
        <v>101</v>
      </c>
      <c r="F21" s="31" t="s">
        <v>123</v>
      </c>
      <c r="G21" s="31" t="s">
        <v>16223</v>
      </c>
      <c r="H21" s="31" t="s">
        <v>27113</v>
      </c>
      <c r="I21" s="38">
        <v>0.125</v>
      </c>
      <c r="J21" s="31" t="s">
        <v>9992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22200</v>
      </c>
      <c r="T21" s="23"/>
    </row>
    <row r="22" spans="1:20" ht="50.1" customHeight="1" x14ac:dyDescent="1.05">
      <c r="A22" s="31" t="s">
        <v>30098</v>
      </c>
      <c r="B22" s="31" t="s">
        <v>30099</v>
      </c>
      <c r="C22" s="31" t="s">
        <v>30100</v>
      </c>
      <c r="D22" s="31" t="s">
        <v>30101</v>
      </c>
      <c r="E22" s="31" t="s">
        <v>101</v>
      </c>
      <c r="F22" s="31" t="s">
        <v>123</v>
      </c>
      <c r="G22" s="31" t="s">
        <v>16223</v>
      </c>
      <c r="H22" s="31" t="s">
        <v>27113</v>
      </c>
      <c r="I22" s="38">
        <v>0.125</v>
      </c>
      <c r="J22" s="31" t="s">
        <v>9992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23"/>
      <c r="R22" s="23"/>
      <c r="S22" s="29">
        <v>22200</v>
      </c>
      <c r="T22" s="23"/>
    </row>
    <row r="23" spans="1:20" ht="50.1" customHeight="1" x14ac:dyDescent="0.7">
      <c r="A23" s="698" t="s">
        <v>28607</v>
      </c>
      <c r="B23" s="699"/>
      <c r="C23" s="699"/>
      <c r="D23" s="699"/>
      <c r="E23" s="699"/>
      <c r="F23" s="699"/>
      <c r="G23" s="699"/>
      <c r="H23" s="699"/>
      <c r="I23" s="699"/>
      <c r="J23" s="699"/>
      <c r="K23" s="699"/>
      <c r="L23" s="699"/>
      <c r="M23" s="700"/>
      <c r="N23" s="23"/>
      <c r="O23" s="23"/>
      <c r="P23" s="23"/>
      <c r="Q23" s="23"/>
      <c r="R23" s="23"/>
      <c r="S23" s="131"/>
      <c r="T23" s="195">
        <v>44400</v>
      </c>
    </row>
    <row r="24" spans="1:20" ht="50.1" customHeight="1" x14ac:dyDescent="0.7">
      <c r="A24" s="698" t="s">
        <v>32413</v>
      </c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700"/>
      <c r="N24" s="23"/>
      <c r="O24" s="23"/>
      <c r="P24" s="23"/>
      <c r="Q24" s="23"/>
      <c r="R24" s="23"/>
      <c r="S24" s="131"/>
      <c r="T24" s="195">
        <v>70000</v>
      </c>
    </row>
    <row r="25" spans="1:20" ht="50.1" customHeight="1" x14ac:dyDescent="0.7">
      <c r="A25" s="698" t="s">
        <v>32413</v>
      </c>
      <c r="B25" s="699"/>
      <c r="C25" s="699"/>
      <c r="D25" s="699"/>
      <c r="E25" s="699"/>
      <c r="F25" s="699"/>
      <c r="G25" s="699"/>
      <c r="H25" s="699"/>
      <c r="I25" s="699"/>
      <c r="J25" s="699"/>
      <c r="K25" s="699"/>
      <c r="L25" s="699"/>
      <c r="M25" s="700"/>
      <c r="N25" s="23"/>
      <c r="O25" s="23"/>
      <c r="P25" s="23"/>
      <c r="Q25" s="23"/>
      <c r="R25" s="23"/>
      <c r="S25" s="131"/>
      <c r="T25" s="195">
        <v>50000</v>
      </c>
    </row>
    <row r="26" spans="1:20" ht="50.1" customHeight="1" x14ac:dyDescent="0.7">
      <c r="A26" s="698" t="s">
        <v>32858</v>
      </c>
      <c r="B26" s="699"/>
      <c r="C26" s="699"/>
      <c r="D26" s="699"/>
      <c r="E26" s="699"/>
      <c r="F26" s="699"/>
      <c r="G26" s="699"/>
      <c r="H26" s="699"/>
      <c r="I26" s="699"/>
      <c r="J26" s="699"/>
      <c r="K26" s="699"/>
      <c r="L26" s="699"/>
      <c r="M26" s="700"/>
      <c r="N26" s="23"/>
      <c r="O26" s="23"/>
      <c r="P26" s="23"/>
      <c r="Q26" s="23"/>
      <c r="R26" s="23"/>
      <c r="S26" s="131"/>
      <c r="T26" s="195">
        <v>70000</v>
      </c>
    </row>
    <row r="27" spans="1:20" ht="50.1" customHeight="1" x14ac:dyDescent="0.7">
      <c r="A27" s="698" t="s">
        <v>32858</v>
      </c>
      <c r="B27" s="699"/>
      <c r="C27" s="699"/>
      <c r="D27" s="699"/>
      <c r="E27" s="699"/>
      <c r="F27" s="699"/>
      <c r="G27" s="699"/>
      <c r="H27" s="699"/>
      <c r="I27" s="699"/>
      <c r="J27" s="699"/>
      <c r="K27" s="699"/>
      <c r="L27" s="699"/>
      <c r="M27" s="700"/>
      <c r="N27" s="23"/>
      <c r="O27" s="23"/>
      <c r="P27" s="23"/>
      <c r="Q27" s="23"/>
      <c r="R27" s="23"/>
      <c r="S27" s="131"/>
      <c r="T27" s="195">
        <v>29000</v>
      </c>
    </row>
    <row r="28" spans="1:20" ht="50.1" customHeight="1" x14ac:dyDescent="1.05">
      <c r="A28" s="688" t="s">
        <v>32865</v>
      </c>
      <c r="B28" s="689"/>
      <c r="C28" s="689"/>
      <c r="D28" s="689"/>
      <c r="E28" s="689"/>
      <c r="F28" s="689"/>
      <c r="G28" s="689"/>
      <c r="H28" s="689"/>
      <c r="I28" s="689"/>
      <c r="J28" s="689"/>
      <c r="K28" s="689"/>
      <c r="L28" s="689"/>
      <c r="M28" s="690"/>
      <c r="N28" s="23"/>
      <c r="O28" s="23"/>
      <c r="P28" s="23"/>
      <c r="Q28" s="23"/>
      <c r="R28" s="23"/>
      <c r="S28" s="29"/>
      <c r="T28" s="23"/>
    </row>
    <row r="29" spans="1:20" ht="50.1" customHeight="1" x14ac:dyDescent="1.05">
      <c r="A29" s="31" t="s">
        <v>33412</v>
      </c>
      <c r="B29" s="31" t="s">
        <v>9643</v>
      </c>
      <c r="C29" s="31" t="s">
        <v>33413</v>
      </c>
      <c r="D29" s="31" t="s">
        <v>33414</v>
      </c>
      <c r="E29" s="31" t="s">
        <v>101</v>
      </c>
      <c r="F29" s="31" t="s">
        <v>123</v>
      </c>
      <c r="G29" s="31" t="s">
        <v>16223</v>
      </c>
      <c r="H29" s="31" t="s">
        <v>32006</v>
      </c>
      <c r="I29" s="38">
        <v>0.125</v>
      </c>
      <c r="J29" s="31" t="s">
        <v>9992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43925</v>
      </c>
      <c r="T29" s="23"/>
    </row>
    <row r="30" spans="1:20" ht="50.1" customHeight="1" x14ac:dyDescent="1.05">
      <c r="A30" s="31" t="s">
        <v>33415</v>
      </c>
      <c r="B30" s="31" t="s">
        <v>6226</v>
      </c>
      <c r="C30" s="31" t="s">
        <v>33416</v>
      </c>
      <c r="D30" s="31" t="s">
        <v>33417</v>
      </c>
      <c r="E30" s="31" t="s">
        <v>101</v>
      </c>
      <c r="F30" s="31" t="s">
        <v>123</v>
      </c>
      <c r="G30" s="31" t="s">
        <v>16223</v>
      </c>
      <c r="H30" s="31" t="s">
        <v>32006</v>
      </c>
      <c r="I30" s="38">
        <v>0.125</v>
      </c>
      <c r="J30" s="31" t="s">
        <v>9992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43925</v>
      </c>
      <c r="T30" s="23"/>
    </row>
    <row r="31" spans="1:20" ht="50.1" customHeight="1" x14ac:dyDescent="1.05">
      <c r="A31" s="31" t="s">
        <v>33418</v>
      </c>
      <c r="B31" s="31" t="s">
        <v>2144</v>
      </c>
      <c r="C31" s="31" t="s">
        <v>33419</v>
      </c>
      <c r="D31" s="31" t="s">
        <v>33420</v>
      </c>
      <c r="E31" s="31" t="s">
        <v>101</v>
      </c>
      <c r="F31" s="31" t="s">
        <v>123</v>
      </c>
      <c r="G31" s="31" t="s">
        <v>16223</v>
      </c>
      <c r="H31" s="31" t="s">
        <v>32006</v>
      </c>
      <c r="I31" s="38">
        <v>0.125</v>
      </c>
      <c r="J31" s="31" t="s">
        <v>9992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43925</v>
      </c>
      <c r="T31" s="23"/>
    </row>
    <row r="32" spans="1:20" ht="50.1" customHeight="1" x14ac:dyDescent="1.05">
      <c r="A32" s="31" t="s">
        <v>33421</v>
      </c>
      <c r="B32" s="31" t="s">
        <v>33422</v>
      </c>
      <c r="C32" s="31" t="s">
        <v>33423</v>
      </c>
      <c r="D32" s="31" t="s">
        <v>33424</v>
      </c>
      <c r="E32" s="31" t="s">
        <v>101</v>
      </c>
      <c r="F32" s="31" t="s">
        <v>123</v>
      </c>
      <c r="G32" s="31" t="s">
        <v>16223</v>
      </c>
      <c r="H32" s="31" t="s">
        <v>32006</v>
      </c>
      <c r="I32" s="38">
        <v>0.125</v>
      </c>
      <c r="J32" s="31" t="s">
        <v>9992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43925</v>
      </c>
      <c r="T32" s="23"/>
    </row>
    <row r="33" spans="1:39" ht="50.1" customHeight="1" x14ac:dyDescent="1.05">
      <c r="A33" s="31" t="s">
        <v>33425</v>
      </c>
      <c r="B33" s="31" t="s">
        <v>33426</v>
      </c>
      <c r="C33" s="31" t="s">
        <v>33427</v>
      </c>
      <c r="D33" s="31" t="s">
        <v>33428</v>
      </c>
      <c r="E33" s="31" t="s">
        <v>687</v>
      </c>
      <c r="F33" s="31" t="s">
        <v>123</v>
      </c>
      <c r="G33" s="31" t="s">
        <v>16248</v>
      </c>
      <c r="H33" s="31" t="s">
        <v>32006</v>
      </c>
      <c r="I33" s="38">
        <v>0.375</v>
      </c>
      <c r="J33" s="31" t="s">
        <v>9992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43425</v>
      </c>
      <c r="T33" s="23"/>
    </row>
    <row r="34" spans="1:39" ht="50.1" customHeight="1" x14ac:dyDescent="0.7">
      <c r="A34" s="698" t="s">
        <v>32861</v>
      </c>
      <c r="B34" s="699"/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700"/>
      <c r="N34" s="23"/>
      <c r="O34" s="23"/>
      <c r="P34" s="23"/>
      <c r="Q34" s="23"/>
      <c r="R34" s="23"/>
      <c r="S34" s="131"/>
      <c r="T34" s="195">
        <v>22200</v>
      </c>
    </row>
    <row r="35" spans="1:39" ht="50.1" customHeight="1" x14ac:dyDescent="1.05">
      <c r="A35" s="688" t="s">
        <v>34414</v>
      </c>
      <c r="B35" s="689"/>
      <c r="C35" s="689"/>
      <c r="D35" s="689"/>
      <c r="E35" s="689"/>
      <c r="F35" s="689"/>
      <c r="G35" s="689"/>
      <c r="H35" s="689"/>
      <c r="I35" s="689"/>
      <c r="J35" s="689"/>
      <c r="K35" s="689"/>
      <c r="L35" s="689"/>
      <c r="M35" s="690"/>
      <c r="N35" s="23"/>
      <c r="O35" s="23"/>
      <c r="P35" s="23"/>
      <c r="Q35" s="23"/>
      <c r="R35" s="23"/>
      <c r="S35" s="29"/>
      <c r="T35" s="23"/>
    </row>
    <row r="36" spans="1:39" ht="50.1" customHeight="1" x14ac:dyDescent="1.05">
      <c r="A36" s="31" t="s">
        <v>34319</v>
      </c>
      <c r="B36" s="31" t="s">
        <v>4776</v>
      </c>
      <c r="C36" s="31" t="s">
        <v>34320</v>
      </c>
      <c r="D36" s="31" t="s">
        <v>34321</v>
      </c>
      <c r="E36" s="31" t="s">
        <v>101</v>
      </c>
      <c r="F36" s="31" t="s">
        <v>123</v>
      </c>
      <c r="G36" s="31" t="s">
        <v>16227</v>
      </c>
      <c r="H36" s="31" t="s">
        <v>32006</v>
      </c>
      <c r="I36" s="38">
        <v>0.41666666666666669</v>
      </c>
      <c r="J36" s="31" t="s">
        <v>9992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22200</v>
      </c>
      <c r="T36" s="23"/>
    </row>
    <row r="37" spans="1:39" ht="50.1" customHeight="1" x14ac:dyDescent="1.3">
      <c r="A37" s="679" t="s">
        <v>35160</v>
      </c>
      <c r="B37" s="680"/>
      <c r="C37" s="680"/>
      <c r="D37" s="680"/>
      <c r="E37" s="680"/>
      <c r="F37" s="680"/>
      <c r="G37" s="680"/>
      <c r="H37" s="680"/>
      <c r="I37" s="680"/>
      <c r="J37" s="680"/>
      <c r="K37" s="680"/>
      <c r="L37" s="680"/>
      <c r="M37" s="681"/>
      <c r="N37" s="23"/>
      <c r="O37" s="23"/>
      <c r="P37" s="23"/>
      <c r="Q37" s="23"/>
      <c r="R37" s="23"/>
      <c r="S37" s="29"/>
      <c r="T37" s="23"/>
    </row>
    <row r="38" spans="1:39" ht="50.1" customHeight="1" x14ac:dyDescent="1.05">
      <c r="A38" s="647" t="s">
        <v>35594</v>
      </c>
      <c r="B38" s="647" t="s">
        <v>15696</v>
      </c>
      <c r="C38" s="647" t="s">
        <v>35595</v>
      </c>
      <c r="D38" s="647" t="s">
        <v>35596</v>
      </c>
      <c r="E38" s="647" t="s">
        <v>687</v>
      </c>
      <c r="F38" s="647" t="s">
        <v>123</v>
      </c>
      <c r="G38" s="647" t="s">
        <v>17645</v>
      </c>
      <c r="H38" s="647" t="s">
        <v>29687</v>
      </c>
      <c r="I38" s="648">
        <v>0.5</v>
      </c>
      <c r="J38" s="647" t="s">
        <v>9992</v>
      </c>
      <c r="K38" s="647" t="s">
        <v>105</v>
      </c>
      <c r="L38" s="647" t="s">
        <v>106</v>
      </c>
      <c r="M38" s="647" t="s">
        <v>107</v>
      </c>
      <c r="N38" s="23"/>
      <c r="O38" s="23"/>
      <c r="P38" s="23"/>
      <c r="Q38" s="23"/>
      <c r="R38" s="23"/>
      <c r="S38" s="29">
        <v>22200</v>
      </c>
      <c r="T38" s="23"/>
    </row>
    <row r="39" spans="1:39" ht="50.1" customHeight="1" x14ac:dyDescent="0.7">
      <c r="A39" s="727" t="s">
        <v>37938</v>
      </c>
      <c r="B39" s="728"/>
      <c r="C39" s="728"/>
      <c r="D39" s="728"/>
      <c r="E39" s="728"/>
      <c r="F39" s="728"/>
      <c r="G39" s="728"/>
      <c r="H39" s="728"/>
      <c r="I39" s="728"/>
      <c r="J39" s="728"/>
      <c r="K39" s="728"/>
      <c r="L39" s="728"/>
      <c r="M39" s="729"/>
      <c r="N39" s="23"/>
      <c r="O39" s="23"/>
      <c r="P39" s="23"/>
      <c r="Q39" s="23"/>
      <c r="R39" s="23"/>
      <c r="S39" s="131"/>
      <c r="T39" s="195">
        <v>22375</v>
      </c>
    </row>
    <row r="40" spans="1:39" ht="50.1" customHeight="1" x14ac:dyDescent="1.05">
      <c r="A40" s="688" t="s">
        <v>38405</v>
      </c>
      <c r="B40" s="689"/>
      <c r="C40" s="689"/>
      <c r="D40" s="689"/>
      <c r="E40" s="689"/>
      <c r="F40" s="689"/>
      <c r="G40" s="689"/>
      <c r="H40" s="689"/>
      <c r="I40" s="689"/>
      <c r="J40" s="689"/>
      <c r="K40" s="689"/>
      <c r="L40" s="689"/>
      <c r="M40" s="690"/>
      <c r="N40" s="23"/>
      <c r="O40" s="23"/>
      <c r="P40" s="23"/>
      <c r="Q40" s="23"/>
      <c r="R40" s="23"/>
      <c r="S40" s="29"/>
      <c r="T40" s="23"/>
    </row>
    <row r="41" spans="1:39" ht="50.1" customHeight="1" x14ac:dyDescent="1.05">
      <c r="A41" s="31" t="s">
        <v>38377</v>
      </c>
      <c r="B41" s="31" t="s">
        <v>1819</v>
      </c>
      <c r="C41" s="31" t="s">
        <v>38378</v>
      </c>
      <c r="D41" s="31" t="s">
        <v>38379</v>
      </c>
      <c r="E41" s="31" t="s">
        <v>101</v>
      </c>
      <c r="F41" s="31" t="s">
        <v>123</v>
      </c>
      <c r="G41" s="31" t="s">
        <v>16227</v>
      </c>
      <c r="H41" s="31" t="s">
        <v>28481</v>
      </c>
      <c r="I41" s="38">
        <v>0.375</v>
      </c>
      <c r="J41" s="31" t="s">
        <v>9992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22200</v>
      </c>
      <c r="T41" s="23"/>
    </row>
    <row r="42" spans="1:39" ht="50.1" customHeight="1" x14ac:dyDescent="1.05">
      <c r="A42" s="31" t="s">
        <v>38380</v>
      </c>
      <c r="B42" s="31" t="s">
        <v>2619</v>
      </c>
      <c r="C42" s="31" t="s">
        <v>38381</v>
      </c>
      <c r="D42" s="31" t="s">
        <v>38382</v>
      </c>
      <c r="E42" s="31" t="s">
        <v>101</v>
      </c>
      <c r="F42" s="31" t="s">
        <v>123</v>
      </c>
      <c r="G42" s="31" t="s">
        <v>16227</v>
      </c>
      <c r="H42" s="31" t="s">
        <v>28481</v>
      </c>
      <c r="I42" s="38">
        <v>0.375</v>
      </c>
      <c r="J42" s="31" t="s">
        <v>9992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22200</v>
      </c>
      <c r="T42" s="23"/>
    </row>
    <row r="43" spans="1:39" ht="50.1" customHeight="1" x14ac:dyDescent="0.7">
      <c r="A43" s="727" t="s">
        <v>41451</v>
      </c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9"/>
      <c r="N43" s="23"/>
      <c r="O43" s="23"/>
      <c r="P43" s="23"/>
      <c r="Q43" s="23"/>
      <c r="R43" s="23"/>
      <c r="S43" s="131"/>
      <c r="T43" s="195">
        <v>45200</v>
      </c>
    </row>
    <row r="44" spans="1:39" ht="50.1" customHeight="1" x14ac:dyDescent="1.3">
      <c r="A44" s="679" t="s">
        <v>42589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1"/>
      <c r="N44" s="23"/>
      <c r="O44" s="23"/>
      <c r="P44" s="23"/>
      <c r="Q44" s="23"/>
      <c r="R44" s="23"/>
      <c r="S44" s="29"/>
      <c r="T44" s="23"/>
      <c r="U44" s="24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31"/>
      <c r="AM44" s="195"/>
    </row>
    <row r="45" spans="1:39" ht="50.1" customHeight="1" x14ac:dyDescent="1.05">
      <c r="A45" s="31" t="s">
        <v>42559</v>
      </c>
      <c r="B45" s="31" t="s">
        <v>21685</v>
      </c>
      <c r="C45" s="31" t="s">
        <v>42560</v>
      </c>
      <c r="D45" s="31" t="s">
        <v>42561</v>
      </c>
      <c r="E45" s="31" t="s">
        <v>101</v>
      </c>
      <c r="F45" s="31" t="s">
        <v>123</v>
      </c>
      <c r="G45" s="31" t="s">
        <v>16223</v>
      </c>
      <c r="H45" s="31" t="s">
        <v>39091</v>
      </c>
      <c r="I45" s="38">
        <v>0.125</v>
      </c>
      <c r="J45" s="31" t="s">
        <v>9992</v>
      </c>
      <c r="K45" s="31" t="s">
        <v>105</v>
      </c>
      <c r="L45" s="31" t="s">
        <v>106</v>
      </c>
      <c r="M45" s="31" t="s">
        <v>995</v>
      </c>
      <c r="N45" s="23"/>
      <c r="O45" s="23"/>
      <c r="P45" s="23"/>
      <c r="Q45" s="23"/>
      <c r="R45" s="23"/>
      <c r="S45" s="29">
        <v>45200</v>
      </c>
      <c r="T45" s="23"/>
      <c r="U45" s="24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31"/>
      <c r="AM45" s="195"/>
    </row>
    <row r="46" spans="1:39" ht="50.1" customHeight="1" x14ac:dyDescent="0.7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31"/>
      <c r="T46" s="195"/>
    </row>
    <row r="47" spans="1:39" ht="50.1" customHeight="1" x14ac:dyDescent="0.7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31"/>
      <c r="T47" s="195"/>
    </row>
    <row r="48" spans="1:39" ht="50.1" customHeight="1" x14ac:dyDescent="0.7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31"/>
      <c r="T48" s="195"/>
    </row>
    <row r="49" spans="1:20" ht="50.1" customHeight="1" x14ac:dyDescent="0.7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31"/>
      <c r="T49" s="195"/>
    </row>
    <row r="50" spans="1:20" ht="50.1" customHeight="1" x14ac:dyDescent="0.7">
      <c r="A50" s="23"/>
      <c r="B50" s="24"/>
      <c r="C50" s="23"/>
      <c r="D50" s="23"/>
      <c r="E50" s="23"/>
      <c r="F50" s="23"/>
      <c r="G50" s="23"/>
      <c r="H50" s="23"/>
      <c r="I50" s="7" t="s">
        <v>14</v>
      </c>
      <c r="J50" s="7">
        <f>SUM(Q:Q)-SUM(R:R)</f>
        <v>0</v>
      </c>
      <c r="K50" s="23"/>
      <c r="L50" s="23"/>
      <c r="M50" s="23"/>
      <c r="N50" s="23"/>
      <c r="O50" s="23"/>
      <c r="P50" s="23"/>
      <c r="Q50" s="23"/>
      <c r="R50" s="23"/>
      <c r="S50" s="131"/>
      <c r="T50" s="195"/>
    </row>
    <row r="51" spans="1:20" ht="50.1" customHeight="1" x14ac:dyDescent="0.7">
      <c r="I51" s="7" t="s">
        <v>15</v>
      </c>
      <c r="J51" s="7">
        <f>SUM(S:S)-SUM(T:T)</f>
        <v>-50</v>
      </c>
    </row>
    <row r="52" spans="1:20" ht="50.1" customHeight="1" x14ac:dyDescent="0.7">
      <c r="I52" s="769" t="s">
        <v>91</v>
      </c>
      <c r="J52" s="770"/>
    </row>
    <row r="53" spans="1:20" ht="50.1" customHeight="1" x14ac:dyDescent="0.7">
      <c r="I53" s="764"/>
      <c r="J53" s="765"/>
    </row>
  </sheetData>
  <mergeCells count="25">
    <mergeCell ref="A24:M24"/>
    <mergeCell ref="A25:M25"/>
    <mergeCell ref="A26:M26"/>
    <mergeCell ref="A27:M27"/>
    <mergeCell ref="I52:J53"/>
    <mergeCell ref="A28:M28"/>
    <mergeCell ref="A34:M34"/>
    <mergeCell ref="A35:M35"/>
    <mergeCell ref="A37:M37"/>
    <mergeCell ref="A39:M39"/>
    <mergeCell ref="A40:M40"/>
    <mergeCell ref="A43:M43"/>
    <mergeCell ref="A44:M44"/>
    <mergeCell ref="A3:M3"/>
    <mergeCell ref="A4:M4"/>
    <mergeCell ref="A5:M5"/>
    <mergeCell ref="A9:M9"/>
    <mergeCell ref="A10:M10"/>
    <mergeCell ref="A20:M20"/>
    <mergeCell ref="A23:M23"/>
    <mergeCell ref="A11:M11"/>
    <mergeCell ref="A14:M14"/>
    <mergeCell ref="A15:M15"/>
    <mergeCell ref="A16:M16"/>
    <mergeCell ref="A19:M19"/>
  </mergeCells>
  <conditionalFormatting sqref="C2">
    <cfRule type="duplicateValues" dxfId="343" priority="10"/>
  </conditionalFormatting>
  <conditionalFormatting sqref="E2">
    <cfRule type="duplicateValues" dxfId="342" priority="11"/>
  </conditionalFormatting>
  <conditionalFormatting sqref="J2 C2">
    <cfRule type="duplicateValues" dxfId="341" priority="2"/>
    <cfRule type="duplicateValues" dxfId="340" priority="3"/>
    <cfRule type="duplicateValues" dxfId="339" priority="4"/>
    <cfRule type="duplicateValues" dxfId="338" priority="5"/>
    <cfRule type="duplicateValues" dxfId="337" priority="6"/>
    <cfRule type="duplicateValues" dxfId="336" priority="7"/>
    <cfRule type="duplicateValues" dxfId="335" priority="8"/>
    <cfRule type="duplicateValues" dxfId="334" priority="9"/>
  </conditionalFormatting>
  <conditionalFormatting sqref="J2">
    <cfRule type="duplicateValues" dxfId="333" priority="1"/>
  </conditionalFormatting>
  <hyperlinks>
    <hyperlink ref="I52:J53" location="الرئيسيه!A1" display="الرئيسيه" xr:uid="{46383F92-89F8-5040-8E53-BDA7AF04E07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E23D-9E1E-DC4E-9586-D710F1A23C86}">
  <sheetPr codeName="Sheet13">
    <pageSetUpPr fitToPage="1"/>
  </sheetPr>
  <dimension ref="A1:T51"/>
  <sheetViews>
    <sheetView rightToLeft="1" zoomScale="30" zoomScaleNormal="30" workbookViewId="0">
      <pane ySplit="1" topLeftCell="A36" activePane="bottomLeft" state="frozen"/>
      <selection activeCell="G24" sqref="G24"/>
      <selection pane="bottomLeft" activeCell="S47" sqref="S47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hidden="1" customWidth="1"/>
    <col min="13" max="13" width="44.140625" bestFit="1" customWidth="1"/>
    <col min="14" max="14" width="29.42578125" hidden="1" customWidth="1"/>
    <col min="15" max="16" width="0" hidden="1" customWidth="1"/>
    <col min="18" max="18" width="64.140625" style="128"/>
    <col min="19" max="19" width="64.140625" style="12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456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461">
        <v>0</v>
      </c>
      <c r="S2" s="122"/>
      <c r="T2" s="142"/>
    </row>
    <row r="3" spans="1:20" s="428" customFormat="1" ht="54" customHeight="1" x14ac:dyDescent="1.65">
      <c r="A3" s="884" t="s">
        <v>22984</v>
      </c>
      <c r="B3" s="885"/>
      <c r="C3" s="885"/>
      <c r="D3" s="885"/>
      <c r="E3" s="885"/>
      <c r="F3" s="885"/>
      <c r="G3" s="885"/>
      <c r="H3" s="885"/>
      <c r="I3" s="885"/>
      <c r="J3" s="885"/>
      <c r="K3" s="885"/>
      <c r="L3" s="885"/>
      <c r="M3" s="886"/>
      <c r="N3" s="13"/>
      <c r="O3" s="13"/>
      <c r="P3" s="13"/>
      <c r="Q3" s="15"/>
      <c r="R3" s="461"/>
      <c r="S3" s="122"/>
      <c r="T3" s="142">
        <v>18000</v>
      </c>
    </row>
    <row r="4" spans="1:20" s="428" customFormat="1" ht="54" customHeight="1" x14ac:dyDescent="1.65">
      <c r="A4" s="884" t="s">
        <v>22984</v>
      </c>
      <c r="B4" s="885"/>
      <c r="C4" s="885"/>
      <c r="D4" s="885"/>
      <c r="E4" s="885"/>
      <c r="F4" s="885"/>
      <c r="G4" s="885"/>
      <c r="H4" s="885"/>
      <c r="I4" s="885"/>
      <c r="J4" s="885"/>
      <c r="K4" s="885"/>
      <c r="L4" s="885"/>
      <c r="M4" s="886"/>
      <c r="N4" s="13"/>
      <c r="O4" s="13"/>
      <c r="P4" s="13"/>
      <c r="Q4" s="15"/>
      <c r="R4" s="461"/>
      <c r="S4" s="122"/>
      <c r="T4" s="142">
        <v>18000</v>
      </c>
    </row>
    <row r="5" spans="1:20" s="428" customFormat="1" ht="54" customHeight="1" x14ac:dyDescent="1.65">
      <c r="A5" s="884" t="s">
        <v>22984</v>
      </c>
      <c r="B5" s="885"/>
      <c r="C5" s="885"/>
      <c r="D5" s="885"/>
      <c r="E5" s="885"/>
      <c r="F5" s="885"/>
      <c r="G5" s="885"/>
      <c r="H5" s="885"/>
      <c r="I5" s="885"/>
      <c r="J5" s="885"/>
      <c r="K5" s="885"/>
      <c r="L5" s="885"/>
      <c r="M5" s="886"/>
      <c r="N5" s="13"/>
      <c r="O5" s="13"/>
      <c r="P5" s="13"/>
      <c r="Q5" s="15"/>
      <c r="R5" s="461"/>
      <c r="S5" s="122"/>
      <c r="T5" s="142">
        <v>18000</v>
      </c>
    </row>
    <row r="6" spans="1:20" s="428" customFormat="1" ht="54" customHeight="1" x14ac:dyDescent="1.65">
      <c r="A6" s="884" t="s">
        <v>22984</v>
      </c>
      <c r="B6" s="885"/>
      <c r="C6" s="885"/>
      <c r="D6" s="885"/>
      <c r="E6" s="885"/>
      <c r="F6" s="885"/>
      <c r="G6" s="885"/>
      <c r="H6" s="885"/>
      <c r="I6" s="885"/>
      <c r="J6" s="885"/>
      <c r="K6" s="885"/>
      <c r="L6" s="885"/>
      <c r="M6" s="886"/>
      <c r="N6" s="13"/>
      <c r="O6" s="13"/>
      <c r="P6" s="13"/>
      <c r="Q6" s="15"/>
      <c r="R6" s="461"/>
      <c r="S6" s="122"/>
      <c r="T6" s="142">
        <v>18000</v>
      </c>
    </row>
    <row r="7" spans="1:20" s="428" customFormat="1" ht="54" customHeight="1" x14ac:dyDescent="1.65">
      <c r="A7" s="884" t="s">
        <v>22984</v>
      </c>
      <c r="B7" s="885"/>
      <c r="C7" s="885"/>
      <c r="D7" s="885"/>
      <c r="E7" s="885"/>
      <c r="F7" s="885"/>
      <c r="G7" s="885"/>
      <c r="H7" s="885"/>
      <c r="I7" s="885"/>
      <c r="J7" s="885"/>
      <c r="K7" s="885"/>
      <c r="L7" s="885"/>
      <c r="M7" s="886"/>
      <c r="N7" s="13"/>
      <c r="O7" s="13"/>
      <c r="P7" s="13"/>
      <c r="Q7" s="15"/>
      <c r="R7" s="461"/>
      <c r="S7" s="122"/>
      <c r="T7" s="142">
        <v>18000</v>
      </c>
    </row>
    <row r="8" spans="1:20" s="428" customFormat="1" ht="54" customHeight="1" x14ac:dyDescent="1.65">
      <c r="A8" s="429"/>
      <c r="B8" s="429"/>
      <c r="C8" s="429"/>
      <c r="D8" s="430"/>
      <c r="E8" s="429"/>
      <c r="F8" s="429"/>
      <c r="G8" s="429"/>
      <c r="H8" s="429"/>
      <c r="I8" s="429"/>
      <c r="J8" s="429"/>
      <c r="K8" s="429"/>
      <c r="L8" s="429"/>
      <c r="M8" s="429"/>
      <c r="N8" s="13"/>
      <c r="O8" s="13"/>
      <c r="P8" s="13"/>
      <c r="Q8" s="15"/>
      <c r="R8" s="461"/>
      <c r="S8" s="122"/>
      <c r="T8" s="142"/>
    </row>
    <row r="9" spans="1:20" s="428" customFormat="1" ht="54" customHeight="1" x14ac:dyDescent="1.65">
      <c r="A9" s="431" t="s">
        <v>22972</v>
      </c>
      <c r="B9" s="432">
        <v>32966</v>
      </c>
      <c r="C9" s="433" t="s">
        <v>22973</v>
      </c>
      <c r="D9" s="433" t="s">
        <v>22973</v>
      </c>
      <c r="E9" s="433" t="s">
        <v>4075</v>
      </c>
      <c r="F9" s="431" t="s">
        <v>22974</v>
      </c>
      <c r="G9" s="433" t="s">
        <v>22975</v>
      </c>
      <c r="H9" s="433"/>
      <c r="I9" s="433" t="s">
        <v>22969</v>
      </c>
      <c r="J9" s="435" t="s">
        <v>7857</v>
      </c>
      <c r="K9" s="433" t="s">
        <v>22971</v>
      </c>
      <c r="L9" s="429"/>
      <c r="M9" s="435" t="s">
        <v>22970</v>
      </c>
      <c r="N9" s="429"/>
      <c r="O9" s="430"/>
      <c r="P9" s="429"/>
      <c r="Q9" s="429"/>
      <c r="R9" s="462"/>
      <c r="S9" s="142">
        <v>18000</v>
      </c>
      <c r="T9" s="429"/>
    </row>
    <row r="10" spans="1:20" s="428" customFormat="1" ht="54" customHeight="1" x14ac:dyDescent="1.65">
      <c r="A10" s="431" t="s">
        <v>22976</v>
      </c>
      <c r="B10" s="432">
        <v>37500</v>
      </c>
      <c r="C10" s="433" t="s">
        <v>22977</v>
      </c>
      <c r="D10" s="433" t="s">
        <v>22977</v>
      </c>
      <c r="E10" s="433" t="s">
        <v>1304</v>
      </c>
      <c r="F10" s="431" t="s">
        <v>22978</v>
      </c>
      <c r="G10" s="431" t="s">
        <v>22979</v>
      </c>
      <c r="H10" s="434"/>
      <c r="I10" s="433" t="s">
        <v>22969</v>
      </c>
      <c r="J10" s="435" t="s">
        <v>7857</v>
      </c>
      <c r="K10" s="433" t="s">
        <v>22971</v>
      </c>
      <c r="L10" s="429"/>
      <c r="M10" s="435" t="s">
        <v>22970</v>
      </c>
      <c r="N10" s="429"/>
      <c r="O10" s="430"/>
      <c r="P10" s="429"/>
      <c r="Q10" s="429"/>
      <c r="R10" s="462"/>
      <c r="S10" s="142">
        <v>18000</v>
      </c>
      <c r="T10" s="429"/>
    </row>
    <row r="11" spans="1:20" s="428" customFormat="1" ht="54" customHeight="1" x14ac:dyDescent="1.65">
      <c r="A11" s="436" t="s">
        <v>22980</v>
      </c>
      <c r="B11" s="437">
        <v>40168</v>
      </c>
      <c r="C11" s="438" t="s">
        <v>22981</v>
      </c>
      <c r="D11" s="438" t="s">
        <v>22981</v>
      </c>
      <c r="E11" s="436" t="s">
        <v>22978</v>
      </c>
      <c r="F11" s="438"/>
      <c r="G11" s="438" t="s">
        <v>22982</v>
      </c>
      <c r="H11" s="439"/>
      <c r="I11" s="440" t="s">
        <v>15619</v>
      </c>
      <c r="J11" s="439"/>
      <c r="K11" s="441" t="s">
        <v>17261</v>
      </c>
      <c r="L11" s="442"/>
      <c r="M11" s="443" t="s">
        <v>22983</v>
      </c>
      <c r="N11" s="429"/>
      <c r="O11" s="429"/>
      <c r="P11" s="429"/>
      <c r="Q11" s="430"/>
      <c r="R11" s="462"/>
      <c r="S11" s="142">
        <v>18000</v>
      </c>
      <c r="T11" s="429"/>
    </row>
    <row r="12" spans="1:20" ht="50.1" customHeight="1" x14ac:dyDescent="1.05">
      <c r="A12" s="708" t="s">
        <v>1276</v>
      </c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19"/>
      <c r="O12" s="23"/>
      <c r="P12" s="23"/>
      <c r="Q12" s="23"/>
      <c r="R12" s="127"/>
      <c r="S12" s="167"/>
      <c r="T12" s="29">
        <v>18000</v>
      </c>
    </row>
    <row r="13" spans="1:20" ht="54" customHeight="1" x14ac:dyDescent="1.05">
      <c r="A13" s="696" t="s">
        <v>9525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23"/>
      <c r="O13" s="23"/>
      <c r="P13" s="23"/>
      <c r="Q13" s="23"/>
      <c r="R13" s="127"/>
      <c r="S13" s="131"/>
      <c r="T13" s="131"/>
    </row>
    <row r="14" spans="1:20" ht="54" customHeight="1" x14ac:dyDescent="1.05">
      <c r="A14" s="244" t="s">
        <v>9520</v>
      </c>
      <c r="B14" s="37" t="s">
        <v>9521</v>
      </c>
      <c r="C14" s="31" t="s">
        <v>9522</v>
      </c>
      <c r="D14" s="31" t="s">
        <v>9523</v>
      </c>
      <c r="E14" s="31" t="s">
        <v>101</v>
      </c>
      <c r="F14" s="31" t="s">
        <v>123</v>
      </c>
      <c r="G14" s="31" t="s">
        <v>124</v>
      </c>
      <c r="H14" s="31" t="s">
        <v>8888</v>
      </c>
      <c r="I14" s="38">
        <v>0.78819444444444442</v>
      </c>
      <c r="J14" s="31" t="s">
        <v>7857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139"/>
      <c r="S14" s="207">
        <v>18000</v>
      </c>
      <c r="T14" s="131"/>
    </row>
    <row r="15" spans="1:20" ht="54" customHeight="1" x14ac:dyDescent="1.65">
      <c r="A15" s="244" t="s">
        <v>8881</v>
      </c>
      <c r="B15" s="37" t="s">
        <v>6014</v>
      </c>
      <c r="C15" s="31" t="s">
        <v>8882</v>
      </c>
      <c r="D15" s="31" t="s">
        <v>8883</v>
      </c>
      <c r="E15" s="31" t="s">
        <v>101</v>
      </c>
      <c r="F15" s="31" t="s">
        <v>123</v>
      </c>
      <c r="G15" s="31" t="s">
        <v>1127</v>
      </c>
      <c r="H15" s="31" t="s">
        <v>7872</v>
      </c>
      <c r="I15" s="38">
        <v>0.375</v>
      </c>
      <c r="J15" s="31" t="s">
        <v>7857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127"/>
      <c r="S15" s="29">
        <v>43725</v>
      </c>
      <c r="T15" s="130"/>
    </row>
    <row r="16" spans="1:20" ht="54" customHeight="1" x14ac:dyDescent="0.7">
      <c r="A16" s="711" t="s">
        <v>13358</v>
      </c>
      <c r="B16" s="711"/>
      <c r="C16" s="711"/>
      <c r="D16" s="711"/>
      <c r="E16" s="711"/>
      <c r="F16" s="711"/>
      <c r="G16" s="711"/>
      <c r="H16" s="711"/>
      <c r="I16" s="711"/>
      <c r="J16" s="711"/>
      <c r="K16" s="711"/>
      <c r="L16" s="711"/>
      <c r="M16" s="711"/>
      <c r="N16" s="23"/>
      <c r="O16" s="23"/>
      <c r="P16" s="23"/>
      <c r="Q16" s="23"/>
      <c r="R16" s="127"/>
      <c r="S16" s="167"/>
      <c r="T16" s="365">
        <v>70000</v>
      </c>
    </row>
    <row r="17" spans="1:20" ht="54" customHeight="1" x14ac:dyDescent="0.7">
      <c r="A17" s="711" t="s">
        <v>13358</v>
      </c>
      <c r="B17" s="711"/>
      <c r="C17" s="711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N17" s="23"/>
      <c r="O17" s="23"/>
      <c r="P17" s="23"/>
      <c r="Q17" s="23"/>
      <c r="R17" s="127"/>
      <c r="S17" s="167"/>
      <c r="T17" s="365">
        <v>17725</v>
      </c>
    </row>
    <row r="18" spans="1:20" ht="54" customHeight="1" x14ac:dyDescent="1.3">
      <c r="A18" s="712" t="s">
        <v>15034</v>
      </c>
      <c r="B18" s="712"/>
      <c r="C18" s="712"/>
      <c r="D18" s="712"/>
      <c r="E18" s="712"/>
      <c r="F18" s="712"/>
      <c r="G18" s="712"/>
      <c r="H18" s="712"/>
      <c r="I18" s="712"/>
      <c r="J18" s="712"/>
      <c r="K18" s="712"/>
      <c r="L18" s="712"/>
      <c r="M18" s="712"/>
      <c r="N18" s="23"/>
      <c r="O18" s="23"/>
      <c r="P18" s="23"/>
      <c r="Q18" s="23"/>
      <c r="R18" s="127"/>
      <c r="S18" s="29"/>
      <c r="T18" s="131"/>
    </row>
    <row r="19" spans="1:20" ht="54" customHeight="1" x14ac:dyDescent="1.05">
      <c r="A19" s="244" t="s">
        <v>15028</v>
      </c>
      <c r="B19" s="37" t="s">
        <v>15029</v>
      </c>
      <c r="C19" s="31" t="s">
        <v>15030</v>
      </c>
      <c r="D19" s="31" t="s">
        <v>15031</v>
      </c>
      <c r="E19" s="31" t="s">
        <v>101</v>
      </c>
      <c r="F19" s="31" t="s">
        <v>1304</v>
      </c>
      <c r="G19" s="31" t="s">
        <v>490</v>
      </c>
      <c r="H19" s="31" t="s">
        <v>14534</v>
      </c>
      <c r="I19" s="38">
        <v>0.375</v>
      </c>
      <c r="J19" s="31" t="s">
        <v>7857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3"/>
      <c r="R19" s="127"/>
      <c r="S19" s="29">
        <v>26000</v>
      </c>
      <c r="T19" s="131"/>
    </row>
    <row r="20" spans="1:20" ht="54" customHeight="1" x14ac:dyDescent="1.05">
      <c r="A20" s="688" t="s">
        <v>15603</v>
      </c>
      <c r="B20" s="68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90"/>
      <c r="N20" s="23"/>
      <c r="O20" s="23"/>
      <c r="P20" s="23"/>
      <c r="Q20" s="23"/>
      <c r="R20" s="127"/>
      <c r="S20" s="29"/>
      <c r="T20" s="131"/>
    </row>
    <row r="21" spans="1:20" ht="54" customHeight="1" x14ac:dyDescent="1.05">
      <c r="A21" s="244" t="s">
        <v>15600</v>
      </c>
      <c r="B21" s="37" t="s">
        <v>4169</v>
      </c>
      <c r="C21" s="31" t="s">
        <v>15601</v>
      </c>
      <c r="D21" s="31" t="s">
        <v>15602</v>
      </c>
      <c r="E21" s="31" t="s">
        <v>101</v>
      </c>
      <c r="F21" s="31" t="s">
        <v>123</v>
      </c>
      <c r="G21" s="31" t="s">
        <v>124</v>
      </c>
      <c r="H21" s="31" t="s">
        <v>15406</v>
      </c>
      <c r="I21" s="38">
        <v>0.25</v>
      </c>
      <c r="J21" s="31" t="s">
        <v>7857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127"/>
      <c r="S21" s="29">
        <v>18000</v>
      </c>
      <c r="T21" s="131"/>
    </row>
    <row r="22" spans="1:20" ht="54" customHeight="1" x14ac:dyDescent="1.05">
      <c r="A22" s="688" t="s">
        <v>18796</v>
      </c>
      <c r="B22" s="689"/>
      <c r="C22" s="689"/>
      <c r="D22" s="689"/>
      <c r="E22" s="689"/>
      <c r="F22" s="689"/>
      <c r="G22" s="689"/>
      <c r="H22" s="689"/>
      <c r="I22" s="689"/>
      <c r="J22" s="689"/>
      <c r="K22" s="689"/>
      <c r="L22" s="689"/>
      <c r="M22" s="690"/>
      <c r="N22" s="23"/>
      <c r="O22" s="23"/>
      <c r="P22" s="23"/>
      <c r="Q22" s="23"/>
      <c r="R22" s="127"/>
      <c r="S22" s="29"/>
      <c r="T22" s="131"/>
    </row>
    <row r="23" spans="1:20" ht="54" customHeight="1" x14ac:dyDescent="1.05">
      <c r="A23" s="244" t="s">
        <v>18788</v>
      </c>
      <c r="B23" s="31" t="s">
        <v>18789</v>
      </c>
      <c r="C23" s="31" t="s">
        <v>18790</v>
      </c>
      <c r="D23" s="31" t="s">
        <v>18791</v>
      </c>
      <c r="E23" s="31" t="s">
        <v>101</v>
      </c>
      <c r="F23" s="31" t="s">
        <v>1304</v>
      </c>
      <c r="G23" s="31" t="s">
        <v>16656</v>
      </c>
      <c r="H23" s="31" t="s">
        <v>16649</v>
      </c>
      <c r="I23" s="38">
        <v>0.83333333333333337</v>
      </c>
      <c r="J23" s="31" t="s">
        <v>7857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23"/>
      <c r="R23" s="127"/>
      <c r="S23" s="29">
        <v>18000</v>
      </c>
      <c r="T23" s="131"/>
    </row>
    <row r="24" spans="1:20" ht="54" customHeight="1" x14ac:dyDescent="1.05">
      <c r="A24" s="244" t="s">
        <v>18792</v>
      </c>
      <c r="B24" s="31" t="s">
        <v>18793</v>
      </c>
      <c r="C24" s="31" t="s">
        <v>18794</v>
      </c>
      <c r="D24" s="31" t="s">
        <v>18795</v>
      </c>
      <c r="E24" s="31" t="s">
        <v>101</v>
      </c>
      <c r="F24" s="31" t="s">
        <v>1304</v>
      </c>
      <c r="G24" s="31" t="s">
        <v>16656</v>
      </c>
      <c r="H24" s="31" t="s">
        <v>16649</v>
      </c>
      <c r="I24" s="38">
        <v>0.83333333333333337</v>
      </c>
      <c r="J24" s="31" t="s">
        <v>7857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23"/>
      <c r="R24" s="127"/>
      <c r="S24" s="29">
        <v>22000</v>
      </c>
      <c r="T24" s="131"/>
    </row>
    <row r="25" spans="1:20" ht="54" customHeight="1" x14ac:dyDescent="1.05">
      <c r="A25" s="693" t="s">
        <v>17970</v>
      </c>
      <c r="B25" s="694"/>
      <c r="C25" s="694"/>
      <c r="D25" s="694"/>
      <c r="E25" s="694"/>
      <c r="F25" s="694"/>
      <c r="G25" s="694"/>
      <c r="H25" s="694"/>
      <c r="I25" s="694"/>
      <c r="J25" s="694"/>
      <c r="K25" s="694"/>
      <c r="L25" s="694"/>
      <c r="M25" s="695"/>
      <c r="N25" s="23"/>
      <c r="O25" s="23"/>
      <c r="P25" s="23"/>
      <c r="Q25" s="23"/>
      <c r="R25" s="127"/>
      <c r="S25" s="29"/>
      <c r="T25" s="29">
        <v>48000</v>
      </c>
    </row>
    <row r="26" spans="1:20" ht="54" customHeight="1" x14ac:dyDescent="1.05">
      <c r="A26" s="688" t="s">
        <v>19287</v>
      </c>
      <c r="B26" s="689"/>
      <c r="C26" s="689"/>
      <c r="D26" s="689"/>
      <c r="E26" s="689"/>
      <c r="F26" s="689"/>
      <c r="G26" s="689"/>
      <c r="H26" s="689"/>
      <c r="I26" s="689"/>
      <c r="J26" s="689"/>
      <c r="K26" s="689"/>
      <c r="L26" s="689"/>
      <c r="M26" s="690"/>
      <c r="N26" s="23"/>
      <c r="O26" s="23"/>
      <c r="P26" s="23"/>
      <c r="Q26" s="23"/>
      <c r="R26" s="127"/>
      <c r="S26" s="29"/>
      <c r="T26" s="31"/>
    </row>
    <row r="27" spans="1:20" ht="54" customHeight="1" x14ac:dyDescent="1.05">
      <c r="A27" s="244" t="s">
        <v>19284</v>
      </c>
      <c r="B27" s="31" t="s">
        <v>6845</v>
      </c>
      <c r="C27" s="31" t="s">
        <v>19285</v>
      </c>
      <c r="D27" s="31" t="s">
        <v>19286</v>
      </c>
      <c r="E27" s="31" t="s">
        <v>687</v>
      </c>
      <c r="F27" s="31" t="s">
        <v>102</v>
      </c>
      <c r="G27" s="31" t="s">
        <v>17122</v>
      </c>
      <c r="H27" s="31" t="s">
        <v>16244</v>
      </c>
      <c r="I27" s="38">
        <v>0.53472222222222221</v>
      </c>
      <c r="J27" s="31" t="s">
        <v>7857</v>
      </c>
      <c r="K27" s="31" t="s">
        <v>105</v>
      </c>
      <c r="L27" s="31" t="s">
        <v>106</v>
      </c>
      <c r="M27" s="31" t="s">
        <v>491</v>
      </c>
      <c r="N27" s="23"/>
      <c r="O27" s="23"/>
      <c r="P27" s="23"/>
      <c r="Q27" s="23"/>
      <c r="R27" s="127"/>
      <c r="S27" s="29">
        <v>25000</v>
      </c>
      <c r="T27" s="31"/>
    </row>
    <row r="28" spans="1:20" ht="54" customHeight="1" x14ac:dyDescent="1.05">
      <c r="A28" s="693" t="s">
        <v>20040</v>
      </c>
      <c r="B28" s="694"/>
      <c r="C28" s="694"/>
      <c r="D28" s="694"/>
      <c r="E28" s="694"/>
      <c r="F28" s="694"/>
      <c r="G28" s="694"/>
      <c r="H28" s="694"/>
      <c r="I28" s="694"/>
      <c r="J28" s="694"/>
      <c r="K28" s="694"/>
      <c r="L28" s="694"/>
      <c r="M28" s="695"/>
      <c r="N28" s="23"/>
      <c r="O28" s="23"/>
      <c r="P28" s="23"/>
      <c r="Q28" s="23"/>
      <c r="R28" s="127"/>
      <c r="S28" s="29"/>
      <c r="T28" s="29">
        <v>44000</v>
      </c>
    </row>
    <row r="29" spans="1:20" ht="54" customHeight="1" x14ac:dyDescent="1.3">
      <c r="A29" s="679" t="s">
        <v>22957</v>
      </c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0"/>
      <c r="P29" s="681"/>
      <c r="Q29" s="23"/>
      <c r="R29" s="127"/>
      <c r="S29" s="29"/>
      <c r="T29" s="31"/>
    </row>
    <row r="30" spans="1:20" ht="54" customHeight="1" x14ac:dyDescent="1.05">
      <c r="A30" s="31" t="s">
        <v>22947</v>
      </c>
      <c r="B30" s="31" t="s">
        <v>22948</v>
      </c>
      <c r="C30" s="31" t="s">
        <v>22949</v>
      </c>
      <c r="D30" s="31" t="s">
        <v>22950</v>
      </c>
      <c r="E30" s="31" t="s">
        <v>101</v>
      </c>
      <c r="F30" s="31" t="s">
        <v>123</v>
      </c>
      <c r="G30" s="31" t="s">
        <v>16223</v>
      </c>
      <c r="H30" s="31" t="s">
        <v>17126</v>
      </c>
      <c r="I30" s="38">
        <v>0.25</v>
      </c>
      <c r="J30" s="31" t="s">
        <v>7857</v>
      </c>
      <c r="K30" s="31" t="s">
        <v>105</v>
      </c>
      <c r="L30" s="31" t="s">
        <v>106</v>
      </c>
      <c r="M30" s="31" t="s">
        <v>107</v>
      </c>
      <c r="N30" s="23"/>
      <c r="O30" s="23"/>
      <c r="P30" s="23"/>
      <c r="Q30" s="23"/>
      <c r="R30" s="127"/>
      <c r="S30" s="29">
        <v>22200</v>
      </c>
      <c r="T30" s="31"/>
    </row>
    <row r="31" spans="1:20" ht="54" customHeight="1" x14ac:dyDescent="1.05">
      <c r="A31" s="31" t="s">
        <v>22951</v>
      </c>
      <c r="B31" s="31" t="s">
        <v>19581</v>
      </c>
      <c r="C31" s="31" t="s">
        <v>22952</v>
      </c>
      <c r="D31" s="31" t="s">
        <v>22953</v>
      </c>
      <c r="E31" s="31" t="s">
        <v>101</v>
      </c>
      <c r="F31" s="31" t="s">
        <v>123</v>
      </c>
      <c r="G31" s="31" t="s">
        <v>16223</v>
      </c>
      <c r="H31" s="31" t="s">
        <v>17126</v>
      </c>
      <c r="I31" s="38">
        <v>0.125</v>
      </c>
      <c r="J31" s="31" t="s">
        <v>7857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127"/>
      <c r="S31" s="29">
        <v>22000</v>
      </c>
      <c r="T31" s="31"/>
    </row>
    <row r="32" spans="1:20" ht="54" customHeight="1" x14ac:dyDescent="1.05">
      <c r="A32" s="31" t="s">
        <v>22954</v>
      </c>
      <c r="B32" s="31" t="s">
        <v>1473</v>
      </c>
      <c r="C32" s="31" t="s">
        <v>22955</v>
      </c>
      <c r="D32" s="31" t="s">
        <v>22956</v>
      </c>
      <c r="E32" s="31" t="s">
        <v>101</v>
      </c>
      <c r="F32" s="31" t="s">
        <v>123</v>
      </c>
      <c r="G32" s="31" t="s">
        <v>16223</v>
      </c>
      <c r="H32" s="31" t="s">
        <v>17126</v>
      </c>
      <c r="I32" s="38">
        <v>0.25</v>
      </c>
      <c r="J32" s="31" t="s">
        <v>7857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3"/>
      <c r="R32" s="127"/>
      <c r="S32" s="29">
        <v>22000</v>
      </c>
      <c r="T32" s="31"/>
    </row>
    <row r="33" spans="1:20" ht="54" customHeight="1" x14ac:dyDescent="1.05">
      <c r="A33" s="31" t="s">
        <v>22959</v>
      </c>
      <c r="B33" s="31"/>
      <c r="C33" s="31"/>
      <c r="D33" s="31" t="s">
        <v>22960</v>
      </c>
      <c r="E33" s="31" t="s">
        <v>101</v>
      </c>
      <c r="F33" s="31" t="s">
        <v>123</v>
      </c>
      <c r="G33" s="31"/>
      <c r="H33" s="31"/>
      <c r="I33" s="38"/>
      <c r="J33" s="31" t="s">
        <v>7857</v>
      </c>
      <c r="K33" s="31"/>
      <c r="L33" s="31"/>
      <c r="M33" s="31" t="s">
        <v>107</v>
      </c>
      <c r="N33" s="23"/>
      <c r="O33" s="23"/>
      <c r="P33" s="23"/>
      <c r="Q33" s="23"/>
      <c r="R33" s="127"/>
      <c r="S33" s="29">
        <v>18000</v>
      </c>
      <c r="T33" s="131"/>
    </row>
    <row r="34" spans="1:20" ht="54" customHeight="1" x14ac:dyDescent="1.05">
      <c r="A34" s="31" t="s">
        <v>22961</v>
      </c>
      <c r="B34" s="31"/>
      <c r="C34" s="31"/>
      <c r="D34" s="31" t="s">
        <v>22962</v>
      </c>
      <c r="E34" s="31" t="s">
        <v>101</v>
      </c>
      <c r="F34" s="31" t="s">
        <v>123</v>
      </c>
      <c r="G34" s="31"/>
      <c r="H34" s="31"/>
      <c r="I34" s="38"/>
      <c r="J34" s="31" t="s">
        <v>7857</v>
      </c>
      <c r="K34" s="31"/>
      <c r="L34" s="31"/>
      <c r="M34" s="31" t="s">
        <v>491</v>
      </c>
      <c r="N34" s="23"/>
      <c r="O34" s="23"/>
      <c r="P34" s="23"/>
      <c r="Q34" s="23"/>
      <c r="R34" s="127"/>
      <c r="S34" s="29">
        <v>25200</v>
      </c>
      <c r="T34" s="131"/>
    </row>
    <row r="35" spans="1:20" ht="54" customHeight="1" x14ac:dyDescent="1.05">
      <c r="A35" s="31" t="s">
        <v>23252</v>
      </c>
      <c r="B35" s="31"/>
      <c r="C35" s="31"/>
      <c r="D35" s="31"/>
      <c r="E35" s="31"/>
      <c r="F35" s="31"/>
      <c r="G35" s="31"/>
      <c r="H35" s="31"/>
      <c r="I35" s="38"/>
      <c r="J35" s="31"/>
      <c r="K35" s="31"/>
      <c r="L35" s="31"/>
      <c r="M35" s="31" t="s">
        <v>11351</v>
      </c>
      <c r="N35" s="23"/>
      <c r="O35" s="23"/>
      <c r="P35" s="23"/>
      <c r="Q35" s="23"/>
      <c r="R35" s="127"/>
      <c r="S35" s="29">
        <v>22000</v>
      </c>
      <c r="T35" s="131"/>
    </row>
    <row r="36" spans="1:20" ht="54" customHeight="1" x14ac:dyDescent="1.05">
      <c r="A36" s="693" t="s">
        <v>23243</v>
      </c>
      <c r="B36" s="694"/>
      <c r="C36" s="694"/>
      <c r="D36" s="694"/>
      <c r="E36" s="694"/>
      <c r="F36" s="694"/>
      <c r="G36" s="694"/>
      <c r="H36" s="694"/>
      <c r="I36" s="694"/>
      <c r="J36" s="694"/>
      <c r="K36" s="694"/>
      <c r="L36" s="694"/>
      <c r="M36" s="695"/>
      <c r="N36" s="23"/>
      <c r="O36" s="23"/>
      <c r="P36" s="23"/>
      <c r="Q36" s="23"/>
      <c r="R36" s="127"/>
      <c r="S36" s="29"/>
      <c r="T36" s="29">
        <v>50200</v>
      </c>
    </row>
    <row r="37" spans="1:20" ht="54" customHeight="1" x14ac:dyDescent="1.05">
      <c r="A37" s="693" t="s">
        <v>23243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5"/>
      <c r="N37" s="23"/>
      <c r="O37" s="23"/>
      <c r="P37" s="23"/>
      <c r="Q37" s="23"/>
      <c r="R37" s="127"/>
      <c r="S37" s="29"/>
      <c r="T37" s="29">
        <v>22400</v>
      </c>
    </row>
    <row r="38" spans="1:20" ht="54" customHeight="1" x14ac:dyDescent="1.05">
      <c r="A38" s="31"/>
      <c r="B38" s="31"/>
      <c r="C38" s="31"/>
      <c r="D38" s="31"/>
      <c r="E38" s="31"/>
      <c r="F38" s="31"/>
      <c r="G38" s="31"/>
      <c r="H38" s="31"/>
      <c r="I38" s="38"/>
      <c r="J38" s="31"/>
      <c r="K38" s="31"/>
      <c r="L38" s="31"/>
      <c r="M38" s="31"/>
      <c r="N38" s="23"/>
      <c r="O38" s="23"/>
      <c r="P38" s="23"/>
      <c r="Q38" s="23"/>
      <c r="R38" s="127"/>
      <c r="S38" s="29"/>
      <c r="T38" s="131"/>
    </row>
    <row r="39" spans="1:20" ht="54" customHeight="1" x14ac:dyDescent="1.05">
      <c r="A39" s="31"/>
      <c r="B39" s="31"/>
      <c r="C39" s="31"/>
      <c r="D39" s="31"/>
      <c r="E39" s="31"/>
      <c r="F39" s="31"/>
      <c r="G39" s="31"/>
      <c r="H39" s="31"/>
      <c r="I39" s="38"/>
      <c r="J39" s="31"/>
      <c r="K39" s="31"/>
      <c r="L39" s="31"/>
      <c r="M39" s="31"/>
      <c r="N39" s="23"/>
      <c r="O39" s="23"/>
      <c r="P39" s="23"/>
      <c r="Q39" s="23"/>
      <c r="R39" s="127"/>
      <c r="S39" s="29"/>
      <c r="T39" s="131"/>
    </row>
    <row r="40" spans="1:20" ht="54" customHeight="1" x14ac:dyDescent="1.05">
      <c r="A40" s="31"/>
      <c r="B40" s="31"/>
      <c r="C40" s="31"/>
      <c r="D40" s="31"/>
      <c r="E40" s="31"/>
      <c r="F40" s="31"/>
      <c r="G40" s="31"/>
      <c r="H40" s="31"/>
      <c r="I40" s="38"/>
      <c r="J40" s="31"/>
      <c r="K40" s="31"/>
      <c r="L40" s="31"/>
      <c r="M40" s="31"/>
      <c r="N40" s="23"/>
      <c r="O40" s="23"/>
      <c r="P40" s="23"/>
      <c r="Q40" s="23"/>
      <c r="R40" s="127"/>
      <c r="S40" s="29"/>
      <c r="T40" s="131"/>
    </row>
    <row r="41" spans="1:20" ht="54" customHeight="1" x14ac:dyDescent="1.05">
      <c r="A41" s="31"/>
      <c r="B41" s="31"/>
      <c r="C41" s="31"/>
      <c r="D41" s="31"/>
      <c r="E41" s="31"/>
      <c r="F41" s="31"/>
      <c r="G41" s="31"/>
      <c r="H41" s="31"/>
      <c r="I41" s="38"/>
      <c r="J41" s="31"/>
      <c r="K41" s="31"/>
      <c r="L41" s="31"/>
      <c r="M41" s="31"/>
      <c r="N41" s="23"/>
      <c r="O41" s="23"/>
      <c r="P41" s="23"/>
      <c r="Q41" s="23"/>
      <c r="R41" s="127"/>
      <c r="S41" s="29"/>
      <c r="T41" s="131"/>
    </row>
    <row r="42" spans="1:20" ht="54" customHeight="1" x14ac:dyDescent="1.05">
      <c r="A42" s="31"/>
      <c r="B42" s="31"/>
      <c r="C42" s="31"/>
      <c r="D42" s="31"/>
      <c r="E42" s="31"/>
      <c r="F42" s="31"/>
      <c r="G42" s="31"/>
      <c r="H42" s="31"/>
      <c r="I42" s="38"/>
      <c r="J42" s="31"/>
      <c r="K42" s="31"/>
      <c r="L42" s="31"/>
      <c r="M42" s="31"/>
      <c r="N42" s="23"/>
      <c r="O42" s="23"/>
      <c r="P42" s="23"/>
      <c r="Q42" s="23"/>
      <c r="R42" s="127"/>
      <c r="S42" s="29"/>
      <c r="T42" s="131"/>
    </row>
    <row r="43" spans="1:20" ht="54" customHeight="1" x14ac:dyDescent="1.05">
      <c r="A43" s="31"/>
      <c r="B43" s="31"/>
      <c r="C43" s="31"/>
      <c r="D43" s="31"/>
      <c r="E43" s="31"/>
      <c r="F43" s="31"/>
      <c r="G43" s="31"/>
      <c r="H43" s="31"/>
      <c r="I43" s="38"/>
      <c r="J43" s="31"/>
      <c r="K43" s="31"/>
      <c r="L43" s="31"/>
      <c r="M43" s="31"/>
      <c r="N43" s="23"/>
      <c r="O43" s="23"/>
      <c r="P43" s="23"/>
      <c r="Q43" s="23"/>
      <c r="R43" s="127"/>
      <c r="S43" s="29"/>
      <c r="T43" s="131"/>
    </row>
    <row r="44" spans="1:20" ht="54" customHeight="1" x14ac:dyDescent="1.05">
      <c r="A44" s="31"/>
      <c r="B44" s="31"/>
      <c r="C44" s="31"/>
      <c r="D44" s="31"/>
      <c r="E44" s="31"/>
      <c r="F44" s="31"/>
      <c r="G44" s="31"/>
      <c r="H44" s="31"/>
      <c r="I44" s="38"/>
      <c r="J44" s="31"/>
      <c r="K44" s="31"/>
      <c r="L44" s="31"/>
      <c r="M44" s="31"/>
      <c r="N44" s="23"/>
      <c r="O44" s="23"/>
      <c r="P44" s="23"/>
      <c r="Q44" s="23"/>
      <c r="R44" s="127"/>
      <c r="S44" s="29"/>
      <c r="T44" s="131"/>
    </row>
    <row r="45" spans="1:20" ht="54" customHeight="1" x14ac:dyDescent="1.05">
      <c r="A45" s="31"/>
      <c r="B45" s="31"/>
      <c r="C45" s="31"/>
      <c r="D45" s="31"/>
      <c r="E45" s="31"/>
      <c r="F45" s="31"/>
      <c r="G45" s="31"/>
      <c r="H45" s="31"/>
      <c r="I45" s="38"/>
      <c r="J45" s="31"/>
      <c r="K45" s="31"/>
      <c r="L45" s="31"/>
      <c r="M45" s="31"/>
      <c r="N45" s="23"/>
      <c r="O45" s="23"/>
      <c r="P45" s="23"/>
      <c r="Q45" s="23"/>
      <c r="R45" s="127"/>
      <c r="S45" s="29"/>
      <c r="T45" s="131"/>
    </row>
    <row r="46" spans="1:20" ht="54" customHeight="1" x14ac:dyDescent="1.05">
      <c r="A46" s="31"/>
      <c r="B46" s="31"/>
      <c r="C46" s="31"/>
      <c r="D46" s="31"/>
      <c r="E46" s="31"/>
      <c r="F46" s="31"/>
      <c r="G46" s="31"/>
      <c r="H46" s="31"/>
      <c r="I46" s="38"/>
      <c r="J46" s="31"/>
      <c r="K46" s="31"/>
      <c r="L46" s="31"/>
      <c r="M46" s="31"/>
      <c r="N46" s="23"/>
      <c r="O46" s="23"/>
      <c r="P46" s="23"/>
      <c r="Q46" s="23"/>
      <c r="R46" s="127"/>
      <c r="S46" s="29"/>
      <c r="T46" s="131"/>
    </row>
    <row r="47" spans="1:20" ht="54" customHeight="1" x14ac:dyDescent="0.7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127"/>
      <c r="S47" s="167"/>
      <c r="T47" s="29"/>
    </row>
    <row r="48" spans="1:20" ht="50.1" customHeight="1" x14ac:dyDescent="0.7">
      <c r="A48" s="23"/>
      <c r="B48" s="24"/>
      <c r="C48" s="23"/>
      <c r="D48" s="23"/>
      <c r="E48" s="23"/>
      <c r="F48" s="23"/>
      <c r="G48" s="23"/>
      <c r="H48" s="23"/>
      <c r="I48" s="7" t="s">
        <v>14</v>
      </c>
      <c r="J48" s="7">
        <f>SUM(Q:Q)-SUM(R:R)</f>
        <v>0</v>
      </c>
      <c r="K48" s="23"/>
      <c r="L48" s="23"/>
      <c r="M48" s="23"/>
      <c r="N48" s="23"/>
      <c r="O48" s="23"/>
      <c r="P48" s="23"/>
      <c r="Q48" s="23"/>
      <c r="R48" s="127"/>
      <c r="S48" s="167"/>
      <c r="T48" s="29"/>
    </row>
    <row r="49" spans="9:10" ht="50.1" customHeight="1" x14ac:dyDescent="0.7">
      <c r="I49" s="7" t="s">
        <v>15</v>
      </c>
      <c r="J49" s="7">
        <f>SUM(S:S)-SUM(T:T)</f>
        <v>-4200</v>
      </c>
    </row>
    <row r="50" spans="9:10" ht="50.1" customHeight="1" x14ac:dyDescent="0.7">
      <c r="I50" s="730" t="s">
        <v>91</v>
      </c>
      <c r="J50" s="730"/>
    </row>
    <row r="51" spans="9:10" ht="50.1" customHeight="1" x14ac:dyDescent="0.7">
      <c r="I51" s="731"/>
      <c r="J51" s="731"/>
    </row>
  </sheetData>
  <autoFilter ref="A1:AX922" xr:uid="{00000000-0001-0000-0000-000000000000}"/>
  <mergeCells count="19">
    <mergeCell ref="I50:J51"/>
    <mergeCell ref="A12:M12"/>
    <mergeCell ref="A13:M13"/>
    <mergeCell ref="A16:M16"/>
    <mergeCell ref="A17:M17"/>
    <mergeCell ref="A18:M18"/>
    <mergeCell ref="A20:M20"/>
    <mergeCell ref="A22:M22"/>
    <mergeCell ref="A25:M25"/>
    <mergeCell ref="A26:M26"/>
    <mergeCell ref="A28:M28"/>
    <mergeCell ref="A29:P29"/>
    <mergeCell ref="A36:M36"/>
    <mergeCell ref="A37:M37"/>
    <mergeCell ref="A3:M3"/>
    <mergeCell ref="A4:M4"/>
    <mergeCell ref="A5:M5"/>
    <mergeCell ref="A6:M6"/>
    <mergeCell ref="A7:M7"/>
  </mergeCells>
  <conditionalFormatting sqref="C11">
    <cfRule type="duplicateValues" dxfId="332" priority="2"/>
  </conditionalFormatting>
  <conditionalFormatting sqref="D11">
    <cfRule type="duplicateValues" dxfId="331" priority="1"/>
  </conditionalFormatting>
  <conditionalFormatting sqref="D47:D1048576 Q11 O9:O10 D1:D2 D12:D15 X22:X25 AQ26:AQ27 W18:W21 AQ29:AQ32 X28 D8 X33:X46">
    <cfRule type="duplicateValues" dxfId="330" priority="4"/>
  </conditionalFormatting>
  <conditionalFormatting sqref="D47:D1048576 Q11 O9:O10 D1:D2 D12:D21 X22:X25 AQ26:AQ27 AQ29:AQ32 X28 D8 X33:X46">
    <cfRule type="duplicateValues" dxfId="329" priority="3"/>
  </conditionalFormatting>
  <conditionalFormatting sqref="P11 N9:N10 C2 C8">
    <cfRule type="duplicateValues" dxfId="328" priority="14"/>
  </conditionalFormatting>
  <conditionalFormatting sqref="R11 P9:P10 E2 E8">
    <cfRule type="duplicateValues" dxfId="327" priority="15"/>
  </conditionalFormatting>
  <conditionalFormatting sqref="W11 U9:U10 J2 C2 P11 N9:N10 C8 J8">
    <cfRule type="duplicateValues" dxfId="326" priority="6"/>
    <cfRule type="duplicateValues" dxfId="325" priority="7"/>
    <cfRule type="duplicateValues" dxfId="324" priority="8"/>
    <cfRule type="duplicateValues" dxfId="323" priority="9"/>
    <cfRule type="duplicateValues" dxfId="322" priority="10"/>
    <cfRule type="duplicateValues" dxfId="321" priority="11"/>
    <cfRule type="duplicateValues" dxfId="320" priority="12"/>
    <cfRule type="duplicateValues" dxfId="319" priority="13"/>
  </conditionalFormatting>
  <conditionalFormatting sqref="W11 U9:U10 J2 J8">
    <cfRule type="duplicateValues" dxfId="318" priority="5"/>
  </conditionalFormatting>
  <hyperlinks>
    <hyperlink ref="I50:J51" location="الرئيسيه!A1" display="الرئيسيه" xr:uid="{18269CDD-125E-1D4E-8FE9-1A9ED815E4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19F2-B0FD-9B40-ACB0-4E70C283E01B}">
  <sheetPr codeName="Sheet14">
    <pageSetUpPr fitToPage="1"/>
  </sheetPr>
  <dimension ref="A1:AM884"/>
  <sheetViews>
    <sheetView rightToLeft="1" zoomScale="38" zoomScaleNormal="38" workbookViewId="0">
      <pane ySplit="1" topLeftCell="A877" activePane="bottomLeft" state="frozen"/>
      <selection activeCell="G24" sqref="G24"/>
      <selection pane="bottomLeft" activeCell="I883" sqref="I883:J884"/>
    </sheetView>
  </sheetViews>
  <sheetFormatPr defaultColWidth="64.140625" defaultRowHeight="54" customHeight="1" x14ac:dyDescent="0.7"/>
  <cols>
    <col min="1" max="1" width="7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140625" customWidth="1"/>
    <col min="18" max="18" width="48.42578125" customWidth="1"/>
    <col min="19" max="19" width="64.140625" style="302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42">
        <v>947075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5"/>
      <c r="R3" s="235"/>
      <c r="S3" s="46"/>
      <c r="T3" s="117"/>
    </row>
    <row r="4" spans="1:20" s="55" customFormat="1" ht="50.1" customHeight="1" x14ac:dyDescent="1.65">
      <c r="A4" s="50" t="s">
        <v>642</v>
      </c>
      <c r="B4" s="52" t="s">
        <v>643</v>
      </c>
      <c r="C4" s="50" t="s">
        <v>644</v>
      </c>
      <c r="D4" s="50" t="s">
        <v>645</v>
      </c>
      <c r="E4" s="50" t="s">
        <v>101</v>
      </c>
      <c r="F4" s="50" t="s">
        <v>102</v>
      </c>
      <c r="G4" s="50" t="s">
        <v>572</v>
      </c>
      <c r="H4" s="50" t="s">
        <v>104</v>
      </c>
      <c r="I4" s="53">
        <v>0.41666666666666669</v>
      </c>
      <c r="J4" s="50" t="s">
        <v>73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42">
        <v>18000</v>
      </c>
      <c r="T4" s="117"/>
    </row>
    <row r="5" spans="1:20" s="55" customFormat="1" ht="50.1" customHeight="1" x14ac:dyDescent="1.65">
      <c r="A5" s="50" t="s">
        <v>646</v>
      </c>
      <c r="B5" s="52" t="s">
        <v>647</v>
      </c>
      <c r="C5" s="50" t="s">
        <v>648</v>
      </c>
      <c r="D5" s="50" t="s">
        <v>649</v>
      </c>
      <c r="E5" s="50" t="s">
        <v>101</v>
      </c>
      <c r="F5" s="50" t="s">
        <v>102</v>
      </c>
      <c r="G5" s="50" t="s">
        <v>572</v>
      </c>
      <c r="H5" s="50" t="s">
        <v>104</v>
      </c>
      <c r="I5" s="53">
        <v>0.41666666666666669</v>
      </c>
      <c r="J5" s="50" t="s">
        <v>73</v>
      </c>
      <c r="K5" s="50" t="s">
        <v>105</v>
      </c>
      <c r="L5" s="50" t="s">
        <v>106</v>
      </c>
      <c r="M5" s="50" t="s">
        <v>107</v>
      </c>
      <c r="N5" s="54"/>
      <c r="O5" s="54"/>
      <c r="P5" s="54"/>
      <c r="Q5" s="54"/>
      <c r="R5" s="54"/>
      <c r="S5" s="42">
        <v>18000</v>
      </c>
      <c r="T5" s="117"/>
    </row>
    <row r="6" spans="1:20" s="55" customFormat="1" ht="50.1" customHeight="1" x14ac:dyDescent="1.65">
      <c r="A6" s="50" t="s">
        <v>650</v>
      </c>
      <c r="B6" s="52" t="s">
        <v>651</v>
      </c>
      <c r="C6" s="50" t="s">
        <v>652</v>
      </c>
      <c r="D6" s="50" t="s">
        <v>653</v>
      </c>
      <c r="E6" s="50" t="s">
        <v>101</v>
      </c>
      <c r="F6" s="50" t="s">
        <v>102</v>
      </c>
      <c r="G6" s="50" t="s">
        <v>572</v>
      </c>
      <c r="H6" s="50" t="s">
        <v>104</v>
      </c>
      <c r="I6" s="53">
        <v>0.41666666666666669</v>
      </c>
      <c r="J6" s="50" t="s">
        <v>73</v>
      </c>
      <c r="K6" s="50" t="s">
        <v>105</v>
      </c>
      <c r="L6" s="50" t="s">
        <v>106</v>
      </c>
      <c r="M6" s="50" t="s">
        <v>107</v>
      </c>
      <c r="N6" s="54"/>
      <c r="O6" s="54"/>
      <c r="P6" s="54"/>
      <c r="Q6" s="54"/>
      <c r="R6" s="54"/>
      <c r="S6" s="42">
        <v>18000</v>
      </c>
      <c r="T6" s="117"/>
    </row>
    <row r="7" spans="1:20" s="55" customFormat="1" ht="50.1" customHeight="1" x14ac:dyDescent="1.65">
      <c r="A7" s="50" t="s">
        <v>654</v>
      </c>
      <c r="B7" s="52" t="s">
        <v>655</v>
      </c>
      <c r="C7" s="50" t="s">
        <v>656</v>
      </c>
      <c r="D7" s="50" t="s">
        <v>657</v>
      </c>
      <c r="E7" s="50" t="s">
        <v>101</v>
      </c>
      <c r="F7" s="50" t="s">
        <v>102</v>
      </c>
      <c r="G7" s="50" t="s">
        <v>572</v>
      </c>
      <c r="H7" s="50" t="s">
        <v>104</v>
      </c>
      <c r="I7" s="53">
        <v>0.41666666666666669</v>
      </c>
      <c r="J7" s="50" t="s">
        <v>73</v>
      </c>
      <c r="K7" s="50" t="s">
        <v>105</v>
      </c>
      <c r="L7" s="50" t="s">
        <v>106</v>
      </c>
      <c r="M7" s="50" t="s">
        <v>107</v>
      </c>
      <c r="N7" s="54"/>
      <c r="O7" s="54"/>
      <c r="P7" s="54"/>
      <c r="Q7" s="54"/>
      <c r="R7" s="54"/>
      <c r="S7" s="42">
        <v>18000</v>
      </c>
      <c r="T7" s="117"/>
    </row>
    <row r="8" spans="1:20" s="55" customFormat="1" ht="50.1" customHeight="1" x14ac:dyDescent="1.65">
      <c r="A8" s="50" t="s">
        <v>658</v>
      </c>
      <c r="B8" s="52" t="s">
        <v>659</v>
      </c>
      <c r="C8" s="50" t="s">
        <v>660</v>
      </c>
      <c r="D8" s="50" t="s">
        <v>661</v>
      </c>
      <c r="E8" s="50" t="s">
        <v>101</v>
      </c>
      <c r="F8" s="50" t="s">
        <v>102</v>
      </c>
      <c r="G8" s="50" t="s">
        <v>572</v>
      </c>
      <c r="H8" s="50" t="s">
        <v>104</v>
      </c>
      <c r="I8" s="53">
        <v>0.41666666666666669</v>
      </c>
      <c r="J8" s="50" t="s">
        <v>73</v>
      </c>
      <c r="K8" s="50" t="s">
        <v>105</v>
      </c>
      <c r="L8" s="50" t="s">
        <v>106</v>
      </c>
      <c r="M8" s="50" t="s">
        <v>107</v>
      </c>
      <c r="N8" s="54"/>
      <c r="O8" s="54"/>
      <c r="P8" s="54"/>
      <c r="Q8" s="54"/>
      <c r="R8" s="54"/>
      <c r="S8" s="42">
        <v>18000</v>
      </c>
      <c r="T8" s="117"/>
    </row>
    <row r="9" spans="1:20" ht="50.1" customHeight="1" x14ac:dyDescent="1.05">
      <c r="A9" s="708" t="s">
        <v>1276</v>
      </c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19"/>
      <c r="O9" s="23"/>
      <c r="P9" s="23"/>
      <c r="Q9" s="23"/>
      <c r="R9" s="23"/>
      <c r="S9" s="201"/>
      <c r="T9" s="29">
        <v>500000</v>
      </c>
    </row>
    <row r="10" spans="1:20" ht="50.1" customHeight="1" x14ac:dyDescent="1.3">
      <c r="A10" s="696" t="s">
        <v>1302</v>
      </c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  <c r="O10" s="696"/>
      <c r="P10" s="696"/>
      <c r="Q10" s="696"/>
      <c r="R10" s="19"/>
      <c r="S10" s="37"/>
      <c r="T10" s="170"/>
    </row>
    <row r="11" spans="1:20" ht="50.1" customHeight="1" x14ac:dyDescent="1.3">
      <c r="A11" s="31" t="s">
        <v>1952</v>
      </c>
      <c r="B11" s="37" t="s">
        <v>1953</v>
      </c>
      <c r="C11" s="31" t="s">
        <v>1954</v>
      </c>
      <c r="D11" s="31" t="s">
        <v>1955</v>
      </c>
      <c r="E11" s="31" t="s">
        <v>101</v>
      </c>
      <c r="F11" s="31" t="s">
        <v>123</v>
      </c>
      <c r="G11" s="31" t="s">
        <v>1127</v>
      </c>
      <c r="H11" s="31"/>
      <c r="I11" s="38">
        <v>0.41666666666666669</v>
      </c>
      <c r="J11" s="31" t="s">
        <v>73</v>
      </c>
      <c r="K11" s="31" t="s">
        <v>105</v>
      </c>
      <c r="L11" s="31" t="s">
        <v>106</v>
      </c>
      <c r="M11" s="31" t="s">
        <v>995</v>
      </c>
      <c r="N11" s="23"/>
      <c r="O11" s="23"/>
      <c r="P11" s="154"/>
      <c r="Q11" s="154"/>
      <c r="R11" s="23"/>
      <c r="S11" s="29">
        <v>43725</v>
      </c>
      <c r="T11" s="170"/>
    </row>
    <row r="12" spans="1:20" ht="50.1" customHeight="1" x14ac:dyDescent="1.05">
      <c r="A12" s="31" t="s">
        <v>1956</v>
      </c>
      <c r="B12" s="37" t="s">
        <v>1957</v>
      </c>
      <c r="C12" s="31" t="s">
        <v>1958</v>
      </c>
      <c r="D12" s="31" t="s">
        <v>1959</v>
      </c>
      <c r="E12" s="31" t="s">
        <v>101</v>
      </c>
      <c r="F12" s="31" t="s">
        <v>102</v>
      </c>
      <c r="G12" s="31" t="s">
        <v>572</v>
      </c>
      <c r="H12" s="31" t="s">
        <v>1303</v>
      </c>
      <c r="I12" s="38">
        <v>0.41666666666666669</v>
      </c>
      <c r="J12" s="31" t="s">
        <v>73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54"/>
      <c r="R12" s="23"/>
      <c r="S12" s="29">
        <v>18000</v>
      </c>
      <c r="T12" s="29"/>
    </row>
    <row r="13" spans="1:20" ht="50.1" customHeight="1" x14ac:dyDescent="0.7">
      <c r="A13" s="710" t="s">
        <v>2012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23"/>
      <c r="O13" s="23"/>
      <c r="P13" s="23"/>
      <c r="Q13" s="23"/>
      <c r="R13" s="23"/>
      <c r="S13" s="201"/>
      <c r="T13" s="29">
        <v>1185000</v>
      </c>
    </row>
    <row r="14" spans="1:20" ht="50.1" customHeight="1" x14ac:dyDescent="1.05">
      <c r="A14" s="696" t="s">
        <v>3094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96"/>
      <c r="Q14" s="696"/>
      <c r="R14" s="696"/>
      <c r="S14" s="696"/>
      <c r="T14" s="29"/>
    </row>
    <row r="15" spans="1:20" ht="50.1" customHeight="1" x14ac:dyDescent="1.25">
      <c r="A15" s="31" t="s">
        <v>3893</v>
      </c>
      <c r="B15" s="37" t="s">
        <v>3894</v>
      </c>
      <c r="C15" s="31" t="s">
        <v>3895</v>
      </c>
      <c r="D15" s="31" t="s">
        <v>3896</v>
      </c>
      <c r="E15" s="31" t="s">
        <v>687</v>
      </c>
      <c r="F15" s="31" t="s">
        <v>123</v>
      </c>
      <c r="G15" s="31" t="s">
        <v>562</v>
      </c>
      <c r="H15" s="31" t="s">
        <v>3098</v>
      </c>
      <c r="I15" s="38">
        <v>0.33333333333333331</v>
      </c>
      <c r="J15" s="31" t="s">
        <v>73</v>
      </c>
      <c r="K15" s="31" t="s">
        <v>105</v>
      </c>
      <c r="L15" s="31" t="s">
        <v>125</v>
      </c>
      <c r="M15" s="31" t="s">
        <v>995</v>
      </c>
      <c r="N15" s="29">
        <v>35540</v>
      </c>
      <c r="O15" s="23"/>
      <c r="P15" s="54"/>
      <c r="Q15" s="54"/>
      <c r="R15" s="54"/>
      <c r="S15" s="29">
        <v>35540</v>
      </c>
      <c r="T15" s="29"/>
    </row>
    <row r="16" spans="1:20" ht="50.1" customHeight="1" x14ac:dyDescent="1.25">
      <c r="A16" s="31" t="s">
        <v>3897</v>
      </c>
      <c r="B16" s="37" t="s">
        <v>3898</v>
      </c>
      <c r="C16" s="31" t="s">
        <v>3899</v>
      </c>
      <c r="D16" s="31" t="s">
        <v>3900</v>
      </c>
      <c r="E16" s="31" t="s">
        <v>687</v>
      </c>
      <c r="F16" s="31" t="s">
        <v>123</v>
      </c>
      <c r="G16" s="31" t="s">
        <v>562</v>
      </c>
      <c r="H16" s="31" t="s">
        <v>3098</v>
      </c>
      <c r="I16" s="38">
        <v>0.33333333333333331</v>
      </c>
      <c r="J16" s="31" t="s">
        <v>73</v>
      </c>
      <c r="K16" s="31" t="s">
        <v>105</v>
      </c>
      <c r="L16" s="31" t="s">
        <v>106</v>
      </c>
      <c r="M16" s="31" t="s">
        <v>995</v>
      </c>
      <c r="N16" s="29">
        <v>43225</v>
      </c>
      <c r="O16" s="23"/>
      <c r="P16" s="54"/>
      <c r="Q16" s="54"/>
      <c r="R16" s="54"/>
      <c r="S16" s="29">
        <v>43225</v>
      </c>
      <c r="T16" s="29"/>
    </row>
    <row r="17" spans="1:20" ht="50.1" customHeight="1" x14ac:dyDescent="1.25">
      <c r="A17" s="31" t="s">
        <v>3901</v>
      </c>
      <c r="B17" s="37" t="s">
        <v>3902</v>
      </c>
      <c r="C17" s="31" t="s">
        <v>3903</v>
      </c>
      <c r="D17" s="31" t="s">
        <v>3904</v>
      </c>
      <c r="E17" s="31" t="s">
        <v>687</v>
      </c>
      <c r="F17" s="31" t="s">
        <v>123</v>
      </c>
      <c r="G17" s="31" t="s">
        <v>562</v>
      </c>
      <c r="H17" s="31" t="s">
        <v>3098</v>
      </c>
      <c r="I17" s="38">
        <v>0.33333333333333331</v>
      </c>
      <c r="J17" s="31" t="s">
        <v>73</v>
      </c>
      <c r="K17" s="31" t="s">
        <v>105</v>
      </c>
      <c r="L17" s="31" t="s">
        <v>106</v>
      </c>
      <c r="M17" s="31" t="s">
        <v>995</v>
      </c>
      <c r="N17" s="29">
        <v>43225</v>
      </c>
      <c r="O17" s="23"/>
      <c r="P17" s="54"/>
      <c r="Q17" s="54"/>
      <c r="R17" s="54"/>
      <c r="S17" s="29">
        <v>43225</v>
      </c>
      <c r="T17" s="29"/>
    </row>
    <row r="18" spans="1:20" ht="50.1" customHeight="1" x14ac:dyDescent="1.25">
      <c r="A18" s="31" t="s">
        <v>3905</v>
      </c>
      <c r="B18" s="37" t="s">
        <v>3906</v>
      </c>
      <c r="C18" s="31" t="s">
        <v>3907</v>
      </c>
      <c r="D18" s="31" t="s">
        <v>3908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0.33333333333333331</v>
      </c>
      <c r="J18" s="31" t="s">
        <v>73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54"/>
      <c r="R18" s="54"/>
      <c r="S18" s="29">
        <v>43225</v>
      </c>
      <c r="T18" s="29"/>
    </row>
    <row r="19" spans="1:20" ht="50.1" customHeight="1" x14ac:dyDescent="1.25">
      <c r="A19" s="31" t="s">
        <v>3909</v>
      </c>
      <c r="B19" s="37" t="s">
        <v>3910</v>
      </c>
      <c r="C19" s="31" t="s">
        <v>3911</v>
      </c>
      <c r="D19" s="31" t="s">
        <v>3912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0.33333333333333331</v>
      </c>
      <c r="J19" s="31" t="s">
        <v>73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54"/>
      <c r="R19" s="54"/>
      <c r="S19" s="29">
        <v>43225</v>
      </c>
      <c r="T19" s="29"/>
    </row>
    <row r="20" spans="1:20" ht="50.1" customHeight="1" x14ac:dyDescent="1.25">
      <c r="A20" s="31" t="s">
        <v>3913</v>
      </c>
      <c r="B20" s="37" t="s">
        <v>1628</v>
      </c>
      <c r="C20" s="31" t="s">
        <v>3914</v>
      </c>
      <c r="D20" s="31" t="s">
        <v>3915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0.33333333333333331</v>
      </c>
      <c r="J20" s="31" t="s">
        <v>73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54"/>
      <c r="R20" s="54"/>
      <c r="S20" s="29">
        <v>43225</v>
      </c>
      <c r="T20" s="29"/>
    </row>
    <row r="21" spans="1:20" ht="50.1" customHeight="1" x14ac:dyDescent="1.25">
      <c r="A21" s="31" t="s">
        <v>3916</v>
      </c>
      <c r="B21" s="37" t="s">
        <v>3917</v>
      </c>
      <c r="C21" s="31" t="s">
        <v>3918</v>
      </c>
      <c r="D21" s="31" t="s">
        <v>3919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0.33333333333333331</v>
      </c>
      <c r="J21" s="31" t="s">
        <v>73</v>
      </c>
      <c r="K21" s="31" t="s">
        <v>105</v>
      </c>
      <c r="L21" s="31" t="s">
        <v>125</v>
      </c>
      <c r="M21" s="31" t="s">
        <v>995</v>
      </c>
      <c r="N21" s="29">
        <v>35540</v>
      </c>
      <c r="O21" s="23"/>
      <c r="P21" s="54"/>
      <c r="Q21" s="54"/>
      <c r="R21" s="54"/>
      <c r="S21" s="29">
        <v>35540</v>
      </c>
      <c r="T21" s="29"/>
    </row>
    <row r="22" spans="1:20" ht="50.1" customHeight="1" x14ac:dyDescent="1.25">
      <c r="A22" s="31" t="s">
        <v>3920</v>
      </c>
      <c r="B22" s="37" t="s">
        <v>3921</v>
      </c>
      <c r="C22" s="31" t="s">
        <v>3922</v>
      </c>
      <c r="D22" s="31" t="s">
        <v>3923</v>
      </c>
      <c r="E22" s="31" t="s">
        <v>687</v>
      </c>
      <c r="F22" s="31" t="s">
        <v>123</v>
      </c>
      <c r="G22" s="31" t="s">
        <v>562</v>
      </c>
      <c r="H22" s="31" t="s">
        <v>3098</v>
      </c>
      <c r="I22" s="38">
        <v>0.33333333333333331</v>
      </c>
      <c r="J22" s="31" t="s">
        <v>73</v>
      </c>
      <c r="K22" s="31" t="s">
        <v>105</v>
      </c>
      <c r="L22" s="31" t="s">
        <v>106</v>
      </c>
      <c r="M22" s="31" t="s">
        <v>995</v>
      </c>
      <c r="N22" s="29">
        <v>43225</v>
      </c>
      <c r="O22" s="23"/>
      <c r="P22" s="54"/>
      <c r="Q22" s="54"/>
      <c r="R22" s="54"/>
      <c r="S22" s="29">
        <v>43225</v>
      </c>
      <c r="T22" s="29"/>
    </row>
    <row r="23" spans="1:20" ht="50.1" customHeight="1" x14ac:dyDescent="1.25">
      <c r="A23" s="31" t="s">
        <v>3924</v>
      </c>
      <c r="B23" s="37" t="s">
        <v>3925</v>
      </c>
      <c r="C23" s="31" t="s">
        <v>3926</v>
      </c>
      <c r="D23" s="31" t="s">
        <v>3927</v>
      </c>
      <c r="E23" s="31" t="s">
        <v>101</v>
      </c>
      <c r="F23" s="31" t="s">
        <v>1304</v>
      </c>
      <c r="G23" s="31" t="s">
        <v>490</v>
      </c>
      <c r="H23" s="31" t="s">
        <v>3098</v>
      </c>
      <c r="I23" s="38">
        <v>0.75</v>
      </c>
      <c r="J23" s="31" t="s">
        <v>73</v>
      </c>
      <c r="K23" s="31" t="s">
        <v>105</v>
      </c>
      <c r="L23" s="31" t="s">
        <v>106</v>
      </c>
      <c r="M23" s="31" t="s">
        <v>107</v>
      </c>
      <c r="N23" s="29">
        <v>18000</v>
      </c>
      <c r="O23" s="23"/>
      <c r="P23" s="54"/>
      <c r="Q23" s="54"/>
      <c r="R23" s="54"/>
      <c r="S23" s="29">
        <v>18000</v>
      </c>
      <c r="T23" s="29"/>
    </row>
    <row r="24" spans="1:20" ht="50.1" customHeight="1" x14ac:dyDescent="1.25">
      <c r="A24" s="31" t="s">
        <v>3928</v>
      </c>
      <c r="B24" s="37" t="s">
        <v>3929</v>
      </c>
      <c r="C24" s="31" t="s">
        <v>3930</v>
      </c>
      <c r="D24" s="31" t="s">
        <v>3931</v>
      </c>
      <c r="E24" s="31" t="s">
        <v>101</v>
      </c>
      <c r="F24" s="31" t="s">
        <v>1304</v>
      </c>
      <c r="G24" s="31" t="s">
        <v>490</v>
      </c>
      <c r="H24" s="31" t="s">
        <v>3098</v>
      </c>
      <c r="I24" s="38">
        <v>0.75</v>
      </c>
      <c r="J24" s="31" t="s">
        <v>73</v>
      </c>
      <c r="K24" s="31" t="s">
        <v>105</v>
      </c>
      <c r="L24" s="31" t="s">
        <v>106</v>
      </c>
      <c r="M24" s="31" t="s">
        <v>491</v>
      </c>
      <c r="N24" s="29">
        <v>26000</v>
      </c>
      <c r="O24" s="23"/>
      <c r="P24" s="54"/>
      <c r="Q24" s="54"/>
      <c r="R24" s="54"/>
      <c r="S24" s="29">
        <v>26000</v>
      </c>
      <c r="T24" s="29"/>
    </row>
    <row r="25" spans="1:20" ht="50.1" customHeight="1" x14ac:dyDescent="1.25">
      <c r="A25" s="210" t="s">
        <v>3932</v>
      </c>
      <c r="B25" s="37" t="s">
        <v>3933</v>
      </c>
      <c r="C25" s="31" t="s">
        <v>3934</v>
      </c>
      <c r="D25" s="31" t="s">
        <v>3935</v>
      </c>
      <c r="E25" s="31" t="s">
        <v>687</v>
      </c>
      <c r="F25" s="31" t="s">
        <v>123</v>
      </c>
      <c r="G25" s="31" t="s">
        <v>562</v>
      </c>
      <c r="H25" s="31" t="s">
        <v>3098</v>
      </c>
      <c r="I25" s="38">
        <v>0.83333333333333337</v>
      </c>
      <c r="J25" s="31" t="s">
        <v>73</v>
      </c>
      <c r="K25" s="31" t="s">
        <v>105</v>
      </c>
      <c r="L25" s="31" t="s">
        <v>106</v>
      </c>
      <c r="M25" s="31" t="s">
        <v>995</v>
      </c>
      <c r="N25" s="29">
        <v>43225</v>
      </c>
      <c r="O25" s="23"/>
      <c r="P25" s="54"/>
      <c r="Q25" s="54"/>
      <c r="R25" s="54"/>
      <c r="S25" s="29">
        <v>43225</v>
      </c>
      <c r="T25" s="29"/>
    </row>
    <row r="26" spans="1:20" ht="50.1" customHeight="1" x14ac:dyDescent="1.25">
      <c r="A26" s="31" t="s">
        <v>3936</v>
      </c>
      <c r="B26" s="37" t="s">
        <v>3937</v>
      </c>
      <c r="C26" s="31" t="s">
        <v>3938</v>
      </c>
      <c r="D26" s="31" t="s">
        <v>3939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73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4"/>
      <c r="R26" s="54"/>
      <c r="S26" s="29">
        <v>38750</v>
      </c>
      <c r="T26" s="29"/>
    </row>
    <row r="27" spans="1:20" ht="50.1" customHeight="1" x14ac:dyDescent="1.25">
      <c r="A27" s="31" t="s">
        <v>3944</v>
      </c>
      <c r="B27" s="37" t="s">
        <v>3945</v>
      </c>
      <c r="C27" s="31" t="s">
        <v>3946</v>
      </c>
      <c r="D27" s="31" t="s">
        <v>3947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73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4"/>
      <c r="R27" s="54"/>
      <c r="S27" s="29">
        <v>38750</v>
      </c>
      <c r="T27" s="29"/>
    </row>
    <row r="28" spans="1:20" ht="50.1" customHeight="1" x14ac:dyDescent="1.25">
      <c r="A28" s="31" t="s">
        <v>3948</v>
      </c>
      <c r="B28" s="37" t="s">
        <v>3949</v>
      </c>
      <c r="C28" s="31" t="s">
        <v>3950</v>
      </c>
      <c r="D28" s="31" t="s">
        <v>3951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73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4"/>
      <c r="R28" s="54"/>
      <c r="S28" s="29">
        <v>38750</v>
      </c>
      <c r="T28" s="29"/>
    </row>
    <row r="29" spans="1:20" ht="50.1" customHeight="1" x14ac:dyDescent="1.25">
      <c r="A29" s="31" t="s">
        <v>3952</v>
      </c>
      <c r="B29" s="37" t="s">
        <v>3953</v>
      </c>
      <c r="C29" s="31" t="s">
        <v>3954</v>
      </c>
      <c r="D29" s="31" t="s">
        <v>3955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73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29"/>
    </row>
    <row r="30" spans="1:20" ht="50.1" customHeight="1" x14ac:dyDescent="1.25">
      <c r="A30" s="31" t="s">
        <v>3956</v>
      </c>
      <c r="B30" s="37" t="s">
        <v>3957</v>
      </c>
      <c r="C30" s="31" t="s">
        <v>3958</v>
      </c>
      <c r="D30" s="31" t="s">
        <v>3959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73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4"/>
      <c r="R30" s="54"/>
      <c r="S30" s="29">
        <v>38750</v>
      </c>
      <c r="T30" s="29"/>
    </row>
    <row r="31" spans="1:20" ht="50.1" customHeight="1" x14ac:dyDescent="1.25">
      <c r="A31" s="31" t="s">
        <v>3960</v>
      </c>
      <c r="B31" s="37" t="s">
        <v>3961</v>
      </c>
      <c r="C31" s="31" t="s">
        <v>3962</v>
      </c>
      <c r="D31" s="31" t="s">
        <v>3963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73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4"/>
      <c r="R31" s="54"/>
      <c r="S31" s="29">
        <v>38750</v>
      </c>
      <c r="T31" s="29"/>
    </row>
    <row r="32" spans="1:20" ht="50.1" customHeight="1" x14ac:dyDescent="1.25">
      <c r="A32" s="31" t="s">
        <v>3964</v>
      </c>
      <c r="B32" s="37" t="s">
        <v>3965</v>
      </c>
      <c r="C32" s="31" t="s">
        <v>3966</v>
      </c>
      <c r="D32" s="31" t="s">
        <v>3967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73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4"/>
      <c r="R32" s="54"/>
      <c r="S32" s="29">
        <v>38750</v>
      </c>
      <c r="T32" s="29"/>
    </row>
    <row r="33" spans="1:20" ht="50.1" customHeight="1" x14ac:dyDescent="1.25">
      <c r="A33" s="31" t="s">
        <v>3968</v>
      </c>
      <c r="B33" s="37" t="s">
        <v>3969</v>
      </c>
      <c r="C33" s="31" t="s">
        <v>3970</v>
      </c>
      <c r="D33" s="31" t="s">
        <v>3971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73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4"/>
      <c r="R33" s="54"/>
      <c r="S33" s="29">
        <v>38750</v>
      </c>
      <c r="T33" s="29"/>
    </row>
    <row r="34" spans="1:20" ht="50.1" customHeight="1" x14ac:dyDescent="1.25">
      <c r="A34" s="31" t="s">
        <v>3972</v>
      </c>
      <c r="B34" s="37" t="s">
        <v>864</v>
      </c>
      <c r="C34" s="31" t="s">
        <v>3973</v>
      </c>
      <c r="D34" s="31" t="s">
        <v>3974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73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4"/>
      <c r="R34" s="54"/>
      <c r="S34" s="29">
        <v>38750</v>
      </c>
      <c r="T34" s="29"/>
    </row>
    <row r="35" spans="1:20" ht="50.1" customHeight="1" x14ac:dyDescent="1.25">
      <c r="A35" s="31" t="s">
        <v>3975</v>
      </c>
      <c r="B35" s="37" t="s">
        <v>3976</v>
      </c>
      <c r="C35" s="31" t="s">
        <v>3977</v>
      </c>
      <c r="D35" s="31" t="s">
        <v>3978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73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4"/>
      <c r="R35" s="54"/>
      <c r="S35" s="29">
        <v>38750</v>
      </c>
      <c r="T35" s="29"/>
    </row>
    <row r="36" spans="1:20" ht="50.1" customHeight="1" x14ac:dyDescent="1.25">
      <c r="A36" s="31" t="s">
        <v>3979</v>
      </c>
      <c r="B36" s="37" t="s">
        <v>3980</v>
      </c>
      <c r="C36" s="31" t="s">
        <v>3981</v>
      </c>
      <c r="D36" s="31" t="s">
        <v>3982</v>
      </c>
      <c r="E36" s="31" t="s">
        <v>688</v>
      </c>
      <c r="F36" s="31" t="s">
        <v>123</v>
      </c>
      <c r="G36" s="31" t="s">
        <v>689</v>
      </c>
      <c r="H36" s="31" t="s">
        <v>3098</v>
      </c>
      <c r="I36" s="38">
        <v>0.95833333333333337</v>
      </c>
      <c r="J36" s="31" t="s">
        <v>73</v>
      </c>
      <c r="K36" s="31" t="s">
        <v>105</v>
      </c>
      <c r="L36" s="31" t="s">
        <v>106</v>
      </c>
      <c r="M36" s="31" t="s">
        <v>194</v>
      </c>
      <c r="N36" s="29">
        <v>38750</v>
      </c>
      <c r="O36" s="23"/>
      <c r="P36" s="54"/>
      <c r="Q36" s="54"/>
      <c r="R36" s="54"/>
      <c r="S36" s="29">
        <v>38750</v>
      </c>
      <c r="T36" s="29"/>
    </row>
    <row r="37" spans="1:20" ht="50.1" customHeight="1" x14ac:dyDescent="1.25">
      <c r="A37" s="31" t="s">
        <v>3983</v>
      </c>
      <c r="B37" s="37" t="s">
        <v>3984</v>
      </c>
      <c r="C37" s="31" t="s">
        <v>3985</v>
      </c>
      <c r="D37" s="31" t="s">
        <v>3986</v>
      </c>
      <c r="E37" s="31" t="s">
        <v>688</v>
      </c>
      <c r="F37" s="31" t="s">
        <v>123</v>
      </c>
      <c r="G37" s="31" t="s">
        <v>689</v>
      </c>
      <c r="H37" s="31" t="s">
        <v>3098</v>
      </c>
      <c r="I37" s="38">
        <v>0.95833333333333337</v>
      </c>
      <c r="J37" s="31" t="s">
        <v>73</v>
      </c>
      <c r="K37" s="31" t="s">
        <v>105</v>
      </c>
      <c r="L37" s="31" t="s">
        <v>106</v>
      </c>
      <c r="M37" s="31" t="s">
        <v>194</v>
      </c>
      <c r="N37" s="29">
        <v>38750</v>
      </c>
      <c r="O37" s="23"/>
      <c r="P37" s="54"/>
      <c r="Q37" s="54"/>
      <c r="R37" s="54"/>
      <c r="S37" s="29">
        <v>38750</v>
      </c>
      <c r="T37" s="29"/>
    </row>
    <row r="38" spans="1:20" ht="50.1" customHeight="1" x14ac:dyDescent="1.25">
      <c r="A38" s="31" t="s">
        <v>3987</v>
      </c>
      <c r="B38" s="37" t="s">
        <v>3988</v>
      </c>
      <c r="C38" s="31" t="s">
        <v>3989</v>
      </c>
      <c r="D38" s="31" t="s">
        <v>3990</v>
      </c>
      <c r="E38" s="31" t="s">
        <v>688</v>
      </c>
      <c r="F38" s="31" t="s">
        <v>123</v>
      </c>
      <c r="G38" s="31" t="s">
        <v>689</v>
      </c>
      <c r="H38" s="31" t="s">
        <v>3098</v>
      </c>
      <c r="I38" s="38">
        <v>0.95833333333333337</v>
      </c>
      <c r="J38" s="31" t="s">
        <v>73</v>
      </c>
      <c r="K38" s="31" t="s">
        <v>105</v>
      </c>
      <c r="L38" s="31" t="s">
        <v>106</v>
      </c>
      <c r="M38" s="31" t="s">
        <v>194</v>
      </c>
      <c r="N38" s="29">
        <v>38750</v>
      </c>
      <c r="O38" s="23"/>
      <c r="P38" s="54"/>
      <c r="Q38" s="54"/>
      <c r="R38" s="54"/>
      <c r="S38" s="29">
        <v>38750</v>
      </c>
      <c r="T38" s="29"/>
    </row>
    <row r="39" spans="1:20" ht="50.1" customHeight="1" x14ac:dyDescent="0.7">
      <c r="A39" s="711" t="s">
        <v>4006</v>
      </c>
      <c r="B39" s="711"/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23"/>
      <c r="O39" s="23"/>
      <c r="P39" s="23"/>
      <c r="Q39" s="23"/>
      <c r="R39" s="23"/>
      <c r="S39" s="201"/>
      <c r="T39" s="29">
        <v>963000</v>
      </c>
    </row>
    <row r="40" spans="1:20" ht="50.1" customHeight="1" x14ac:dyDescent="0.7">
      <c r="A40" s="711" t="s">
        <v>4006</v>
      </c>
      <c r="B40" s="711"/>
      <c r="C40" s="711"/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23"/>
      <c r="O40" s="23"/>
      <c r="P40" s="23"/>
      <c r="Q40" s="23"/>
      <c r="R40" s="23"/>
      <c r="S40" s="201"/>
      <c r="T40" s="29">
        <v>318000</v>
      </c>
    </row>
    <row r="41" spans="1:20" ht="50.1" customHeight="1" x14ac:dyDescent="0.7">
      <c r="A41" s="711" t="s">
        <v>4007</v>
      </c>
      <c r="B41" s="711"/>
      <c r="C41" s="711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23"/>
      <c r="O41" s="23"/>
      <c r="P41" s="23"/>
      <c r="Q41" s="23"/>
      <c r="R41" s="23"/>
      <c r="S41" s="201"/>
      <c r="T41" s="29">
        <v>311000</v>
      </c>
    </row>
    <row r="42" spans="1:20" ht="54" customHeight="1" x14ac:dyDescent="0.7">
      <c r="A42" s="711" t="s">
        <v>4021</v>
      </c>
      <c r="B42" s="711"/>
      <c r="C42" s="711"/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23"/>
      <c r="O42" s="23"/>
      <c r="P42" s="23"/>
      <c r="Q42" s="23"/>
      <c r="R42" s="23"/>
      <c r="S42" s="201"/>
      <c r="T42" s="29">
        <v>1000000</v>
      </c>
    </row>
    <row r="43" spans="1:20" ht="54" customHeight="1" x14ac:dyDescent="1.65">
      <c r="A43" s="697" t="s">
        <v>5860</v>
      </c>
      <c r="B43" s="697"/>
      <c r="C43" s="697"/>
      <c r="D43" s="697"/>
      <c r="E43" s="697"/>
      <c r="F43" s="697"/>
      <c r="G43" s="697"/>
      <c r="H43" s="697"/>
      <c r="I43" s="697"/>
      <c r="J43" s="697"/>
      <c r="K43" s="697"/>
      <c r="L43" s="697"/>
      <c r="M43" s="697"/>
      <c r="N43" s="29"/>
      <c r="O43" s="23"/>
      <c r="P43" s="54"/>
      <c r="Q43" s="56"/>
      <c r="R43" s="54"/>
      <c r="S43" s="29"/>
      <c r="T43" s="117"/>
    </row>
    <row r="44" spans="1:20" ht="54" customHeight="1" x14ac:dyDescent="1.65">
      <c r="A44" s="31" t="s">
        <v>5684</v>
      </c>
      <c r="B44" s="37" t="s">
        <v>5685</v>
      </c>
      <c r="C44" s="31" t="s">
        <v>5686</v>
      </c>
      <c r="D44" s="31" t="s">
        <v>5687</v>
      </c>
      <c r="E44" s="31" t="s">
        <v>687</v>
      </c>
      <c r="F44" s="31" t="s">
        <v>123</v>
      </c>
      <c r="G44" s="31" t="s">
        <v>562</v>
      </c>
      <c r="H44" s="31" t="s">
        <v>4090</v>
      </c>
      <c r="I44" s="38">
        <v>0.33333333333333331</v>
      </c>
      <c r="J44" s="31" t="s">
        <v>73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6"/>
      <c r="R44" s="54"/>
      <c r="S44" s="29">
        <v>43225</v>
      </c>
      <c r="T44" s="117"/>
    </row>
    <row r="45" spans="1:20" ht="54" customHeight="1" x14ac:dyDescent="1.65">
      <c r="A45" s="31" t="s">
        <v>5793</v>
      </c>
      <c r="B45" s="37" t="s">
        <v>5794</v>
      </c>
      <c r="C45" s="31" t="s">
        <v>5795</v>
      </c>
      <c r="D45" s="31" t="s">
        <v>5796</v>
      </c>
      <c r="E45" s="31" t="s">
        <v>687</v>
      </c>
      <c r="F45" s="31" t="s">
        <v>123</v>
      </c>
      <c r="G45" s="31" t="s">
        <v>994</v>
      </c>
      <c r="H45" s="31" t="s">
        <v>4090</v>
      </c>
      <c r="I45" s="38">
        <v>0.83333333333333337</v>
      </c>
      <c r="J45" s="31" t="s">
        <v>73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6"/>
      <c r="R45" s="54"/>
      <c r="S45" s="29">
        <v>43225</v>
      </c>
      <c r="T45" s="117"/>
    </row>
    <row r="46" spans="1:20" ht="54" customHeight="1" x14ac:dyDescent="1.65">
      <c r="A46" s="31" t="s">
        <v>5676</v>
      </c>
      <c r="B46" s="37" t="s">
        <v>5677</v>
      </c>
      <c r="C46" s="31" t="s">
        <v>5678</v>
      </c>
      <c r="D46" s="31" t="s">
        <v>5679</v>
      </c>
      <c r="E46" s="31" t="s">
        <v>687</v>
      </c>
      <c r="F46" s="31" t="s">
        <v>123</v>
      </c>
      <c r="G46" s="31" t="s">
        <v>562</v>
      </c>
      <c r="H46" s="31" t="s">
        <v>4090</v>
      </c>
      <c r="I46" s="38">
        <v>0.33333333333333331</v>
      </c>
      <c r="J46" s="31" t="s">
        <v>73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6"/>
      <c r="R46" s="54"/>
      <c r="S46" s="29">
        <v>43225</v>
      </c>
      <c r="T46" s="117"/>
    </row>
    <row r="47" spans="1:20" ht="54" customHeight="1" x14ac:dyDescent="1.65">
      <c r="A47" s="31" t="s">
        <v>5738</v>
      </c>
      <c r="B47" s="37" t="s">
        <v>4441</v>
      </c>
      <c r="C47" s="31" t="s">
        <v>5739</v>
      </c>
      <c r="D47" s="31" t="s">
        <v>5740</v>
      </c>
      <c r="E47" s="31" t="s">
        <v>687</v>
      </c>
      <c r="F47" s="31" t="s">
        <v>123</v>
      </c>
      <c r="G47" s="31" t="s">
        <v>562</v>
      </c>
      <c r="H47" s="31" t="s">
        <v>4090</v>
      </c>
      <c r="I47" s="38">
        <v>0.33333333333333331</v>
      </c>
      <c r="J47" s="31" t="s">
        <v>73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6"/>
      <c r="R47" s="54"/>
      <c r="S47" s="29">
        <v>43225</v>
      </c>
      <c r="T47" s="117"/>
    </row>
    <row r="48" spans="1:20" ht="54" customHeight="1" x14ac:dyDescent="1.65">
      <c r="A48" s="31" t="s">
        <v>5577</v>
      </c>
      <c r="B48" s="37" t="s">
        <v>5129</v>
      </c>
      <c r="C48" s="31" t="s">
        <v>5620</v>
      </c>
      <c r="D48" s="31" t="s">
        <v>5621</v>
      </c>
      <c r="E48" s="31" t="s">
        <v>687</v>
      </c>
      <c r="F48" s="31" t="s">
        <v>123</v>
      </c>
      <c r="G48" s="31" t="s">
        <v>562</v>
      </c>
      <c r="H48" s="31" t="s">
        <v>4090</v>
      </c>
      <c r="I48" s="38">
        <v>0.33333333333333331</v>
      </c>
      <c r="J48" s="31" t="s">
        <v>73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6"/>
      <c r="R48" s="54"/>
      <c r="S48" s="29">
        <v>43225</v>
      </c>
      <c r="T48" s="117"/>
    </row>
    <row r="49" spans="1:20" ht="54" customHeight="1" x14ac:dyDescent="1.65">
      <c r="A49" s="31" t="s">
        <v>5726</v>
      </c>
      <c r="B49" s="37" t="s">
        <v>5727</v>
      </c>
      <c r="C49" s="31" t="s">
        <v>5728</v>
      </c>
      <c r="D49" s="31" t="s">
        <v>5729</v>
      </c>
      <c r="E49" s="31" t="s">
        <v>687</v>
      </c>
      <c r="F49" s="31" t="s">
        <v>123</v>
      </c>
      <c r="G49" s="31" t="s">
        <v>562</v>
      </c>
      <c r="H49" s="31" t="s">
        <v>4090</v>
      </c>
      <c r="I49" s="38">
        <v>0.33333333333333331</v>
      </c>
      <c r="J49" s="31" t="s">
        <v>73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6"/>
      <c r="R49" s="54"/>
      <c r="S49" s="29">
        <v>43225</v>
      </c>
      <c r="T49" s="117"/>
    </row>
    <row r="50" spans="1:20" ht="54" customHeight="1" x14ac:dyDescent="1.65">
      <c r="A50" s="31" t="s">
        <v>5730</v>
      </c>
      <c r="B50" s="37" t="s">
        <v>5731</v>
      </c>
      <c r="C50" s="31" t="s">
        <v>5732</v>
      </c>
      <c r="D50" s="31" t="s">
        <v>5733</v>
      </c>
      <c r="E50" s="31" t="s">
        <v>687</v>
      </c>
      <c r="F50" s="31" t="s">
        <v>123</v>
      </c>
      <c r="G50" s="31" t="s">
        <v>562</v>
      </c>
      <c r="H50" s="31" t="s">
        <v>4090</v>
      </c>
      <c r="I50" s="38">
        <v>0.33333333333333331</v>
      </c>
      <c r="J50" s="31" t="s">
        <v>73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6"/>
      <c r="R50" s="54"/>
      <c r="S50" s="29">
        <v>43225</v>
      </c>
      <c r="T50" s="117"/>
    </row>
    <row r="51" spans="1:20" ht="54" customHeight="1" x14ac:dyDescent="1.65">
      <c r="A51" s="31" t="s">
        <v>5660</v>
      </c>
      <c r="B51" s="37" t="s">
        <v>5661</v>
      </c>
      <c r="C51" s="31" t="s">
        <v>5662</v>
      </c>
      <c r="D51" s="31" t="s">
        <v>5663</v>
      </c>
      <c r="E51" s="31" t="s">
        <v>687</v>
      </c>
      <c r="F51" s="31" t="s">
        <v>123</v>
      </c>
      <c r="G51" s="31" t="s">
        <v>562</v>
      </c>
      <c r="H51" s="31" t="s">
        <v>4090</v>
      </c>
      <c r="I51" s="38">
        <v>0.33333333333333331</v>
      </c>
      <c r="J51" s="31" t="s">
        <v>73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6"/>
      <c r="R51" s="54"/>
      <c r="S51" s="29">
        <v>43225</v>
      </c>
      <c r="T51" s="117"/>
    </row>
    <row r="52" spans="1:20" ht="54" customHeight="1" x14ac:dyDescent="1.65">
      <c r="A52" s="31" t="s">
        <v>5638</v>
      </c>
      <c r="B52" s="37" t="s">
        <v>5653</v>
      </c>
      <c r="C52" s="31" t="s">
        <v>5654</v>
      </c>
      <c r="D52" s="31" t="s">
        <v>5655</v>
      </c>
      <c r="E52" s="31" t="s">
        <v>687</v>
      </c>
      <c r="F52" s="31" t="s">
        <v>102</v>
      </c>
      <c r="G52" s="31" t="s">
        <v>1127</v>
      </c>
      <c r="H52" s="31" t="s">
        <v>4090</v>
      </c>
      <c r="I52" s="38">
        <v>0.625</v>
      </c>
      <c r="J52" s="31" t="s">
        <v>73</v>
      </c>
      <c r="K52" s="31" t="s">
        <v>105</v>
      </c>
      <c r="L52" s="31" t="s">
        <v>106</v>
      </c>
      <c r="M52" s="31" t="s">
        <v>491</v>
      </c>
      <c r="N52" s="29"/>
      <c r="O52" s="23"/>
      <c r="P52" s="54"/>
      <c r="Q52" s="56"/>
      <c r="R52" s="54"/>
      <c r="S52" s="29">
        <v>25000</v>
      </c>
      <c r="T52" s="117"/>
    </row>
    <row r="53" spans="1:20" ht="54" customHeight="1" x14ac:dyDescent="1.65">
      <c r="A53" s="31" t="s">
        <v>5365</v>
      </c>
      <c r="B53" s="37" t="s">
        <v>5593</v>
      </c>
      <c r="C53" s="31" t="s">
        <v>5594</v>
      </c>
      <c r="D53" s="31" t="s">
        <v>5595</v>
      </c>
      <c r="E53" s="31" t="s">
        <v>687</v>
      </c>
      <c r="F53" s="31" t="s">
        <v>102</v>
      </c>
      <c r="G53" s="31" t="s">
        <v>562</v>
      </c>
      <c r="H53" s="31" t="s">
        <v>4090</v>
      </c>
      <c r="I53" s="38">
        <v>0.41666666666666669</v>
      </c>
      <c r="J53" s="31" t="s">
        <v>73</v>
      </c>
      <c r="K53" s="31" t="s">
        <v>105</v>
      </c>
      <c r="L53" s="31" t="s">
        <v>106</v>
      </c>
      <c r="M53" s="31" t="s">
        <v>107</v>
      </c>
      <c r="N53" s="29"/>
      <c r="O53" s="23"/>
      <c r="P53" s="54"/>
      <c r="Q53" s="56"/>
      <c r="R53" s="54"/>
      <c r="S53" s="29">
        <v>18000</v>
      </c>
      <c r="T53" s="117"/>
    </row>
    <row r="54" spans="1:20" ht="54" customHeight="1" x14ac:dyDescent="1.65">
      <c r="A54" s="31" t="s">
        <v>5622</v>
      </c>
      <c r="B54" s="37" t="s">
        <v>5639</v>
      </c>
      <c r="C54" s="31" t="s">
        <v>5640</v>
      </c>
      <c r="D54" s="31" t="s">
        <v>5641</v>
      </c>
      <c r="E54" s="31" t="s">
        <v>687</v>
      </c>
      <c r="F54" s="31" t="s">
        <v>102</v>
      </c>
      <c r="G54" s="31" t="s">
        <v>1127</v>
      </c>
      <c r="H54" s="31" t="s">
        <v>4090</v>
      </c>
      <c r="I54" s="38">
        <v>0.625</v>
      </c>
      <c r="J54" s="31" t="s">
        <v>73</v>
      </c>
      <c r="K54" s="31" t="s">
        <v>105</v>
      </c>
      <c r="L54" s="31" t="s">
        <v>106</v>
      </c>
      <c r="M54" s="31" t="s">
        <v>491</v>
      </c>
      <c r="N54" s="29"/>
      <c r="O54" s="23"/>
      <c r="P54" s="54"/>
      <c r="Q54" s="56"/>
      <c r="R54" s="54"/>
      <c r="S54" s="29">
        <v>25000</v>
      </c>
      <c r="T54" s="117"/>
    </row>
    <row r="55" spans="1:20" ht="54" customHeight="1" x14ac:dyDescent="1.65">
      <c r="A55" s="31" t="s">
        <v>5642</v>
      </c>
      <c r="B55" s="37" t="s">
        <v>5657</v>
      </c>
      <c r="C55" s="31" t="s">
        <v>5658</v>
      </c>
      <c r="D55" s="31" t="s">
        <v>5659</v>
      </c>
      <c r="E55" s="31" t="s">
        <v>687</v>
      </c>
      <c r="F55" s="31" t="s">
        <v>102</v>
      </c>
      <c r="G55" s="31" t="s">
        <v>1127</v>
      </c>
      <c r="H55" s="31" t="s">
        <v>4090</v>
      </c>
      <c r="I55" s="38">
        <v>0.625</v>
      </c>
      <c r="J55" s="31" t="s">
        <v>73</v>
      </c>
      <c r="K55" s="31" t="s">
        <v>105</v>
      </c>
      <c r="L55" s="31" t="s">
        <v>106</v>
      </c>
      <c r="M55" s="31" t="s">
        <v>491</v>
      </c>
      <c r="N55" s="29"/>
      <c r="O55" s="23"/>
      <c r="P55" s="54"/>
      <c r="Q55" s="56"/>
      <c r="R55" s="54"/>
      <c r="S55" s="29">
        <v>25000</v>
      </c>
      <c r="T55" s="117"/>
    </row>
    <row r="56" spans="1:20" ht="54" customHeight="1" x14ac:dyDescent="1.65">
      <c r="A56" s="31" t="s">
        <v>5680</v>
      </c>
      <c r="B56" s="37" t="s">
        <v>5681</v>
      </c>
      <c r="C56" s="31" t="s">
        <v>5682</v>
      </c>
      <c r="D56" s="31" t="s">
        <v>5683</v>
      </c>
      <c r="E56" s="31" t="s">
        <v>687</v>
      </c>
      <c r="F56" s="31" t="s">
        <v>123</v>
      </c>
      <c r="G56" s="31" t="s">
        <v>562</v>
      </c>
      <c r="H56" s="31" t="s">
        <v>4090</v>
      </c>
      <c r="I56" s="38">
        <v>0.33333333333333331</v>
      </c>
      <c r="J56" s="31" t="s">
        <v>73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6"/>
      <c r="R56" s="54"/>
      <c r="S56" s="29">
        <v>43225</v>
      </c>
      <c r="T56" s="117"/>
    </row>
    <row r="57" spans="1:20" ht="54" customHeight="1" x14ac:dyDescent="1.65">
      <c r="A57" s="31" t="s">
        <v>5753</v>
      </c>
      <c r="B57" s="37" t="s">
        <v>5754</v>
      </c>
      <c r="C57" s="31" t="s">
        <v>5755</v>
      </c>
      <c r="D57" s="31" t="s">
        <v>5756</v>
      </c>
      <c r="E57" s="31" t="s">
        <v>687</v>
      </c>
      <c r="F57" s="31" t="s">
        <v>123</v>
      </c>
      <c r="G57" s="31" t="s">
        <v>562</v>
      </c>
      <c r="H57" s="31" t="s">
        <v>4090</v>
      </c>
      <c r="I57" s="38">
        <v>0.33333333333333331</v>
      </c>
      <c r="J57" s="31" t="s">
        <v>73</v>
      </c>
      <c r="K57" s="31" t="s">
        <v>105</v>
      </c>
      <c r="L57" s="31" t="s">
        <v>106</v>
      </c>
      <c r="M57" s="31" t="s">
        <v>995</v>
      </c>
      <c r="N57" s="29"/>
      <c r="O57" s="23"/>
      <c r="P57" s="54"/>
      <c r="Q57" s="56"/>
      <c r="R57" s="54"/>
      <c r="S57" s="29">
        <v>43225</v>
      </c>
      <c r="T57" s="117"/>
    </row>
    <row r="58" spans="1:20" ht="54" customHeight="1" x14ac:dyDescent="1.65">
      <c r="A58" s="31" t="s">
        <v>5664</v>
      </c>
      <c r="B58" s="37" t="s">
        <v>5665</v>
      </c>
      <c r="C58" s="31" t="s">
        <v>5666</v>
      </c>
      <c r="D58" s="31" t="s">
        <v>5667</v>
      </c>
      <c r="E58" s="31" t="s">
        <v>687</v>
      </c>
      <c r="F58" s="31" t="s">
        <v>123</v>
      </c>
      <c r="G58" s="31" t="s">
        <v>562</v>
      </c>
      <c r="H58" s="31" t="s">
        <v>4090</v>
      </c>
      <c r="I58" s="38">
        <v>0.33333333333333331</v>
      </c>
      <c r="J58" s="31" t="s">
        <v>73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6"/>
      <c r="R58" s="54"/>
      <c r="S58" s="29">
        <v>43225</v>
      </c>
      <c r="T58" s="117"/>
    </row>
    <row r="59" spans="1:20" ht="54" customHeight="1" x14ac:dyDescent="1.65">
      <c r="A59" s="31" t="s">
        <v>5672</v>
      </c>
      <c r="B59" s="37" t="s">
        <v>5673</v>
      </c>
      <c r="C59" s="31" t="s">
        <v>5674</v>
      </c>
      <c r="D59" s="31" t="s">
        <v>5675</v>
      </c>
      <c r="E59" s="31" t="s">
        <v>687</v>
      </c>
      <c r="F59" s="31" t="s">
        <v>123</v>
      </c>
      <c r="G59" s="31" t="s">
        <v>562</v>
      </c>
      <c r="H59" s="31" t="s">
        <v>4090</v>
      </c>
      <c r="I59" s="38">
        <v>0.33333333333333331</v>
      </c>
      <c r="J59" s="31" t="s">
        <v>73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56"/>
      <c r="R59" s="54"/>
      <c r="S59" s="29">
        <v>43225</v>
      </c>
      <c r="T59" s="117"/>
    </row>
    <row r="60" spans="1:20" ht="54" customHeight="1" x14ac:dyDescent="1.65">
      <c r="A60" s="31" t="s">
        <v>5722</v>
      </c>
      <c r="B60" s="37" t="s">
        <v>5723</v>
      </c>
      <c r="C60" s="31" t="s">
        <v>5724</v>
      </c>
      <c r="D60" s="31" t="s">
        <v>5725</v>
      </c>
      <c r="E60" s="31" t="s">
        <v>687</v>
      </c>
      <c r="F60" s="31" t="s">
        <v>123</v>
      </c>
      <c r="G60" s="31" t="s">
        <v>562</v>
      </c>
      <c r="H60" s="31" t="s">
        <v>4090</v>
      </c>
      <c r="I60" s="38">
        <v>0.33333333333333331</v>
      </c>
      <c r="J60" s="31" t="s">
        <v>73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56"/>
      <c r="R60" s="54"/>
      <c r="S60" s="29">
        <v>43225</v>
      </c>
      <c r="T60" s="117"/>
    </row>
    <row r="61" spans="1:20" ht="54" customHeight="1" x14ac:dyDescent="1.65">
      <c r="A61" s="31" t="s">
        <v>5745</v>
      </c>
      <c r="B61" s="37" t="s">
        <v>5746</v>
      </c>
      <c r="C61" s="31" t="s">
        <v>5747</v>
      </c>
      <c r="D61" s="31" t="s">
        <v>5748</v>
      </c>
      <c r="E61" s="31" t="s">
        <v>687</v>
      </c>
      <c r="F61" s="31" t="s">
        <v>123</v>
      </c>
      <c r="G61" s="31" t="s">
        <v>562</v>
      </c>
      <c r="H61" s="31" t="s">
        <v>4090</v>
      </c>
      <c r="I61" s="38">
        <v>0.33333333333333331</v>
      </c>
      <c r="J61" s="31" t="s">
        <v>73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56"/>
      <c r="R61" s="54"/>
      <c r="S61" s="29">
        <v>43225</v>
      </c>
      <c r="T61" s="117"/>
    </row>
    <row r="62" spans="1:20" ht="54" customHeight="1" x14ac:dyDescent="1.65">
      <c r="A62" s="31" t="s">
        <v>5765</v>
      </c>
      <c r="B62" s="37" t="s">
        <v>5766</v>
      </c>
      <c r="C62" s="31" t="s">
        <v>5767</v>
      </c>
      <c r="D62" s="31" t="s">
        <v>5768</v>
      </c>
      <c r="E62" s="31" t="s">
        <v>687</v>
      </c>
      <c r="F62" s="31" t="s">
        <v>123</v>
      </c>
      <c r="G62" s="31" t="s">
        <v>562</v>
      </c>
      <c r="H62" s="31" t="s">
        <v>4090</v>
      </c>
      <c r="I62" s="38">
        <v>0.33333333333333331</v>
      </c>
      <c r="J62" s="31" t="s">
        <v>73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56"/>
      <c r="R62" s="54"/>
      <c r="S62" s="29">
        <v>43225</v>
      </c>
      <c r="T62" s="117"/>
    </row>
    <row r="63" spans="1:20" ht="54" customHeight="1" x14ac:dyDescent="1.65">
      <c r="A63" s="31" t="s">
        <v>5688</v>
      </c>
      <c r="B63" s="37" t="s">
        <v>5689</v>
      </c>
      <c r="C63" s="31" t="s">
        <v>5690</v>
      </c>
      <c r="D63" s="31" t="s">
        <v>5691</v>
      </c>
      <c r="E63" s="31" t="s">
        <v>687</v>
      </c>
      <c r="F63" s="31" t="s">
        <v>123</v>
      </c>
      <c r="G63" s="31" t="s">
        <v>562</v>
      </c>
      <c r="H63" s="31" t="s">
        <v>4090</v>
      </c>
      <c r="I63" s="38">
        <v>0.33333333333333331</v>
      </c>
      <c r="J63" s="31" t="s">
        <v>73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56"/>
      <c r="R63" s="54"/>
      <c r="S63" s="29">
        <v>43225</v>
      </c>
      <c r="T63" s="117"/>
    </row>
    <row r="64" spans="1:20" ht="54" customHeight="1" x14ac:dyDescent="1.65">
      <c r="A64" s="31" t="s">
        <v>5707</v>
      </c>
      <c r="B64" s="37" t="s">
        <v>5708</v>
      </c>
      <c r="C64" s="31" t="s">
        <v>5709</v>
      </c>
      <c r="D64" s="31" t="s">
        <v>5710</v>
      </c>
      <c r="E64" s="31" t="s">
        <v>687</v>
      </c>
      <c r="F64" s="31" t="s">
        <v>123</v>
      </c>
      <c r="G64" s="31" t="s">
        <v>562</v>
      </c>
      <c r="H64" s="31" t="s">
        <v>4090</v>
      </c>
      <c r="I64" s="38">
        <v>0.33333333333333331</v>
      </c>
      <c r="J64" s="31" t="s">
        <v>73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56"/>
      <c r="R64" s="54"/>
      <c r="S64" s="29">
        <v>43225</v>
      </c>
      <c r="T64" s="117"/>
    </row>
    <row r="65" spans="1:20" ht="54" customHeight="1" x14ac:dyDescent="1.65">
      <c r="A65" s="31" t="s">
        <v>5157</v>
      </c>
      <c r="B65" s="37" t="s">
        <v>5586</v>
      </c>
      <c r="C65" s="31" t="s">
        <v>5587</v>
      </c>
      <c r="D65" s="31" t="s">
        <v>5588</v>
      </c>
      <c r="E65" s="31" t="s">
        <v>101</v>
      </c>
      <c r="F65" s="31" t="s">
        <v>102</v>
      </c>
      <c r="G65" s="31" t="s">
        <v>567</v>
      </c>
      <c r="H65" s="31" t="s">
        <v>4090</v>
      </c>
      <c r="I65" s="38">
        <v>0.375</v>
      </c>
      <c r="J65" s="31" t="s">
        <v>73</v>
      </c>
      <c r="K65" s="31" t="s">
        <v>105</v>
      </c>
      <c r="L65" s="31" t="s">
        <v>106</v>
      </c>
      <c r="M65" s="31" t="s">
        <v>491</v>
      </c>
      <c r="N65" s="29"/>
      <c r="O65" s="23"/>
      <c r="P65" s="54"/>
      <c r="Q65" s="56"/>
      <c r="R65" s="54"/>
      <c r="S65" s="29">
        <v>26000</v>
      </c>
      <c r="T65" s="117"/>
    </row>
    <row r="66" spans="1:20" ht="54" customHeight="1" x14ac:dyDescent="1.65">
      <c r="A66" s="31" t="s">
        <v>5714</v>
      </c>
      <c r="B66" s="37" t="s">
        <v>5715</v>
      </c>
      <c r="C66" s="31" t="s">
        <v>5716</v>
      </c>
      <c r="D66" s="31" t="s">
        <v>5717</v>
      </c>
      <c r="E66" s="31" t="s">
        <v>687</v>
      </c>
      <c r="F66" s="31" t="s">
        <v>123</v>
      </c>
      <c r="G66" s="31" t="s">
        <v>562</v>
      </c>
      <c r="H66" s="31" t="s">
        <v>4090</v>
      </c>
      <c r="I66" s="38">
        <v>0.33333333333333331</v>
      </c>
      <c r="J66" s="31" t="s">
        <v>73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56"/>
      <c r="R66" s="54"/>
      <c r="S66" s="29">
        <v>43225</v>
      </c>
      <c r="T66" s="117"/>
    </row>
    <row r="67" spans="1:20" ht="54" customHeight="1" x14ac:dyDescent="1.65">
      <c r="A67" s="31" t="s">
        <v>5569</v>
      </c>
      <c r="B67" s="37" t="s">
        <v>5612</v>
      </c>
      <c r="C67" s="31" t="s">
        <v>5613</v>
      </c>
      <c r="D67" s="31" t="s">
        <v>5614</v>
      </c>
      <c r="E67" s="31" t="s">
        <v>687</v>
      </c>
      <c r="F67" s="31" t="s">
        <v>123</v>
      </c>
      <c r="G67" s="31" t="s">
        <v>562</v>
      </c>
      <c r="H67" s="31" t="s">
        <v>4090</v>
      </c>
      <c r="I67" s="38">
        <v>0.33333333333333331</v>
      </c>
      <c r="J67" s="31" t="s">
        <v>73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56"/>
      <c r="R67" s="54"/>
      <c r="S67" s="29">
        <v>43225</v>
      </c>
      <c r="T67" s="117"/>
    </row>
    <row r="68" spans="1:20" ht="54" customHeight="1" x14ac:dyDescent="1.65">
      <c r="A68" s="31" t="s">
        <v>5734</v>
      </c>
      <c r="B68" s="37" t="s">
        <v>5735</v>
      </c>
      <c r="C68" s="31" t="s">
        <v>5736</v>
      </c>
      <c r="D68" s="31" t="s">
        <v>5737</v>
      </c>
      <c r="E68" s="31" t="s">
        <v>687</v>
      </c>
      <c r="F68" s="31" t="s">
        <v>123</v>
      </c>
      <c r="G68" s="31" t="s">
        <v>562</v>
      </c>
      <c r="H68" s="31" t="s">
        <v>4090</v>
      </c>
      <c r="I68" s="38">
        <v>0.33333333333333331</v>
      </c>
      <c r="J68" s="31" t="s">
        <v>73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56"/>
      <c r="R68" s="54"/>
      <c r="S68" s="29">
        <v>43225</v>
      </c>
      <c r="T68" s="117"/>
    </row>
    <row r="69" spans="1:20" ht="54" customHeight="1" x14ac:dyDescent="1.65">
      <c r="A69" s="31" t="s">
        <v>5797</v>
      </c>
      <c r="B69" s="37" t="s">
        <v>5798</v>
      </c>
      <c r="C69" s="31" t="s">
        <v>5799</v>
      </c>
      <c r="D69" s="31" t="s">
        <v>5800</v>
      </c>
      <c r="E69" s="31" t="s">
        <v>687</v>
      </c>
      <c r="F69" s="31" t="s">
        <v>123</v>
      </c>
      <c r="G69" s="31" t="s">
        <v>994</v>
      </c>
      <c r="H69" s="31" t="s">
        <v>4090</v>
      </c>
      <c r="I69" s="38">
        <v>0.83333333333333337</v>
      </c>
      <c r="J69" s="31" t="s">
        <v>73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56"/>
      <c r="R69" s="54"/>
      <c r="S69" s="29">
        <v>43225</v>
      </c>
      <c r="T69" s="117"/>
    </row>
    <row r="70" spans="1:20" ht="54" customHeight="1" x14ac:dyDescent="1.65">
      <c r="A70" s="31" t="s">
        <v>5696</v>
      </c>
      <c r="B70" s="37" t="s">
        <v>5015</v>
      </c>
      <c r="C70" s="31" t="s">
        <v>5697</v>
      </c>
      <c r="D70" s="31" t="s">
        <v>5698</v>
      </c>
      <c r="E70" s="31" t="s">
        <v>687</v>
      </c>
      <c r="F70" s="31" t="s">
        <v>123</v>
      </c>
      <c r="G70" s="31" t="s">
        <v>562</v>
      </c>
      <c r="H70" s="31" t="s">
        <v>4090</v>
      </c>
      <c r="I70" s="38">
        <v>0.33333333333333331</v>
      </c>
      <c r="J70" s="31" t="s">
        <v>73</v>
      </c>
      <c r="K70" s="31" t="s">
        <v>105</v>
      </c>
      <c r="L70" s="31" t="s">
        <v>106</v>
      </c>
      <c r="M70" s="31" t="s">
        <v>995</v>
      </c>
      <c r="N70" s="29"/>
      <c r="O70" s="23"/>
      <c r="P70" s="54"/>
      <c r="Q70" s="56"/>
      <c r="R70" s="54"/>
      <c r="S70" s="29">
        <v>43225</v>
      </c>
      <c r="T70" s="117"/>
    </row>
    <row r="71" spans="1:20" ht="54" customHeight="1" x14ac:dyDescent="1.65">
      <c r="A71" s="31" t="s">
        <v>5718</v>
      </c>
      <c r="B71" s="37" t="s">
        <v>5719</v>
      </c>
      <c r="C71" s="31" t="s">
        <v>5720</v>
      </c>
      <c r="D71" s="31" t="s">
        <v>5721</v>
      </c>
      <c r="E71" s="31" t="s">
        <v>687</v>
      </c>
      <c r="F71" s="31" t="s">
        <v>123</v>
      </c>
      <c r="G71" s="31" t="s">
        <v>562</v>
      </c>
      <c r="H71" s="31" t="s">
        <v>4090</v>
      </c>
      <c r="I71" s="38">
        <v>0.33333333333333331</v>
      </c>
      <c r="J71" s="31" t="s">
        <v>73</v>
      </c>
      <c r="K71" s="31" t="s">
        <v>105</v>
      </c>
      <c r="L71" s="31" t="s">
        <v>106</v>
      </c>
      <c r="M71" s="31" t="s">
        <v>995</v>
      </c>
      <c r="N71" s="29"/>
      <c r="O71" s="23"/>
      <c r="P71" s="54"/>
      <c r="Q71" s="56"/>
      <c r="R71" s="54"/>
      <c r="S71" s="29">
        <v>43225</v>
      </c>
      <c r="T71" s="117"/>
    </row>
    <row r="72" spans="1:20" ht="54" customHeight="1" x14ac:dyDescent="1.65">
      <c r="A72" s="31" t="s">
        <v>5592</v>
      </c>
      <c r="B72" s="37" t="s">
        <v>5631</v>
      </c>
      <c r="C72" s="31" t="s">
        <v>5632</v>
      </c>
      <c r="D72" s="31" t="s">
        <v>5633</v>
      </c>
      <c r="E72" s="31" t="s">
        <v>687</v>
      </c>
      <c r="F72" s="31" t="s">
        <v>102</v>
      </c>
      <c r="G72" s="31" t="s">
        <v>1127</v>
      </c>
      <c r="H72" s="31" t="s">
        <v>4090</v>
      </c>
      <c r="I72" s="38">
        <v>0.625</v>
      </c>
      <c r="J72" s="31" t="s">
        <v>73</v>
      </c>
      <c r="K72" s="31" t="s">
        <v>105</v>
      </c>
      <c r="L72" s="31" t="s">
        <v>106</v>
      </c>
      <c r="M72" s="31" t="s">
        <v>491</v>
      </c>
      <c r="N72" s="29"/>
      <c r="O72" s="23"/>
      <c r="P72" s="54"/>
      <c r="Q72" s="56"/>
      <c r="R72" s="54"/>
      <c r="S72" s="29">
        <v>25000</v>
      </c>
      <c r="T72" s="117"/>
    </row>
    <row r="73" spans="1:20" ht="54" customHeight="1" x14ac:dyDescent="1.65">
      <c r="A73" s="31" t="s">
        <v>5789</v>
      </c>
      <c r="B73" s="37" t="s">
        <v>5790</v>
      </c>
      <c r="C73" s="31" t="s">
        <v>5791</v>
      </c>
      <c r="D73" s="31" t="s">
        <v>5792</v>
      </c>
      <c r="E73" s="31" t="s">
        <v>687</v>
      </c>
      <c r="F73" s="31" t="s">
        <v>123</v>
      </c>
      <c r="G73" s="31" t="s">
        <v>994</v>
      </c>
      <c r="H73" s="31" t="s">
        <v>4090</v>
      </c>
      <c r="I73" s="38">
        <v>0.83333333333333337</v>
      </c>
      <c r="J73" s="31" t="s">
        <v>73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56"/>
      <c r="R73" s="54"/>
      <c r="S73" s="29">
        <v>43225</v>
      </c>
      <c r="T73" s="117"/>
    </row>
    <row r="74" spans="1:20" ht="54" customHeight="1" x14ac:dyDescent="1.65">
      <c r="A74" s="31" t="s">
        <v>5741</v>
      </c>
      <c r="B74" s="37" t="s">
        <v>5742</v>
      </c>
      <c r="C74" s="31" t="s">
        <v>5743</v>
      </c>
      <c r="D74" s="31" t="s">
        <v>5744</v>
      </c>
      <c r="E74" s="31" t="s">
        <v>687</v>
      </c>
      <c r="F74" s="31" t="s">
        <v>123</v>
      </c>
      <c r="G74" s="31" t="s">
        <v>562</v>
      </c>
      <c r="H74" s="31" t="s">
        <v>4090</v>
      </c>
      <c r="I74" s="38">
        <v>0.33333333333333331</v>
      </c>
      <c r="J74" s="31" t="s">
        <v>73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56"/>
      <c r="R74" s="54"/>
      <c r="S74" s="29">
        <v>43225</v>
      </c>
      <c r="T74" s="117"/>
    </row>
    <row r="75" spans="1:20" ht="54" customHeight="1" x14ac:dyDescent="1.65">
      <c r="A75" s="31" t="s">
        <v>5668</v>
      </c>
      <c r="B75" s="37" t="s">
        <v>5669</v>
      </c>
      <c r="C75" s="31" t="s">
        <v>5670</v>
      </c>
      <c r="D75" s="31" t="s">
        <v>5671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73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56"/>
      <c r="R75" s="54"/>
      <c r="S75" s="29">
        <v>43225</v>
      </c>
      <c r="T75" s="117"/>
    </row>
    <row r="76" spans="1:20" ht="54" customHeight="1" x14ac:dyDescent="1.65">
      <c r="A76" s="543" t="s">
        <v>5634</v>
      </c>
      <c r="B76" s="668" t="s">
        <v>5649</v>
      </c>
      <c r="C76" s="543" t="s">
        <v>5650</v>
      </c>
      <c r="D76" s="543" t="s">
        <v>5651</v>
      </c>
      <c r="E76" s="543" t="s">
        <v>687</v>
      </c>
      <c r="F76" s="543" t="s">
        <v>102</v>
      </c>
      <c r="G76" s="543" t="s">
        <v>1127</v>
      </c>
      <c r="H76" s="543" t="s">
        <v>4090</v>
      </c>
      <c r="I76" s="669">
        <v>0.625</v>
      </c>
      <c r="J76" s="543" t="s">
        <v>73</v>
      </c>
      <c r="K76" s="543" t="s">
        <v>105</v>
      </c>
      <c r="L76" s="543" t="s">
        <v>106</v>
      </c>
      <c r="M76" s="543" t="s">
        <v>491</v>
      </c>
      <c r="N76" s="29"/>
      <c r="O76" s="23"/>
      <c r="P76" s="54"/>
      <c r="Q76" s="56"/>
      <c r="R76" s="54"/>
      <c r="S76" s="29"/>
      <c r="T76" s="117"/>
    </row>
    <row r="77" spans="1:20" ht="54" customHeight="1" x14ac:dyDescent="1.65">
      <c r="A77" s="31" t="s">
        <v>5565</v>
      </c>
      <c r="B77" s="37" t="s">
        <v>5608</v>
      </c>
      <c r="C77" s="31" t="s">
        <v>5609</v>
      </c>
      <c r="D77" s="31" t="s">
        <v>5610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73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56"/>
      <c r="R77" s="54"/>
      <c r="S77" s="29">
        <v>43225</v>
      </c>
      <c r="T77" s="117"/>
    </row>
    <row r="78" spans="1:20" ht="54" customHeight="1" x14ac:dyDescent="1.65">
      <c r="A78" s="31" t="s">
        <v>5773</v>
      </c>
      <c r="B78" s="37" t="s">
        <v>5774</v>
      </c>
      <c r="C78" s="31" t="s">
        <v>5775</v>
      </c>
      <c r="D78" s="31" t="s">
        <v>5776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73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56"/>
      <c r="R78" s="54"/>
      <c r="S78" s="29">
        <v>43225</v>
      </c>
      <c r="T78" s="117"/>
    </row>
    <row r="79" spans="1:20" ht="54" customHeight="1" x14ac:dyDescent="1.65">
      <c r="A79" s="31" t="s">
        <v>5711</v>
      </c>
      <c r="B79" s="37" t="s">
        <v>3046</v>
      </c>
      <c r="C79" s="31" t="s">
        <v>5712</v>
      </c>
      <c r="D79" s="31" t="s">
        <v>5713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73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56"/>
      <c r="R79" s="54"/>
      <c r="S79" s="29">
        <v>43225</v>
      </c>
      <c r="T79" s="117"/>
    </row>
    <row r="80" spans="1:20" ht="54" customHeight="1" x14ac:dyDescent="1.65">
      <c r="A80" s="31" t="s">
        <v>5769</v>
      </c>
      <c r="B80" s="37" t="s">
        <v>5770</v>
      </c>
      <c r="C80" s="31" t="s">
        <v>5771</v>
      </c>
      <c r="D80" s="31" t="s">
        <v>5772</v>
      </c>
      <c r="E80" s="31" t="s">
        <v>687</v>
      </c>
      <c r="F80" s="31" t="s">
        <v>123</v>
      </c>
      <c r="G80" s="31" t="s">
        <v>562</v>
      </c>
      <c r="H80" s="31" t="s">
        <v>4090</v>
      </c>
      <c r="I80" s="38">
        <v>0.33333333333333331</v>
      </c>
      <c r="J80" s="31" t="s">
        <v>73</v>
      </c>
      <c r="K80" s="31" t="s">
        <v>105</v>
      </c>
      <c r="L80" s="31" t="s">
        <v>106</v>
      </c>
      <c r="M80" s="31" t="s">
        <v>995</v>
      </c>
      <c r="N80" s="29"/>
      <c r="O80" s="23"/>
      <c r="P80" s="54"/>
      <c r="Q80" s="56"/>
      <c r="R80" s="54"/>
      <c r="S80" s="29">
        <v>43225</v>
      </c>
      <c r="T80" s="117"/>
    </row>
    <row r="81" spans="1:20" ht="54" customHeight="1" x14ac:dyDescent="1.65">
      <c r="A81" s="31" t="s">
        <v>5557</v>
      </c>
      <c r="B81" s="37" t="s">
        <v>5600</v>
      </c>
      <c r="C81" s="31" t="s">
        <v>5601</v>
      </c>
      <c r="D81" s="31" t="s">
        <v>5602</v>
      </c>
      <c r="E81" s="31" t="s">
        <v>687</v>
      </c>
      <c r="F81" s="31" t="s">
        <v>123</v>
      </c>
      <c r="G81" s="31" t="s">
        <v>994</v>
      </c>
      <c r="H81" s="31" t="s">
        <v>4090</v>
      </c>
      <c r="I81" s="38">
        <v>0.33333333333333331</v>
      </c>
      <c r="J81" s="31" t="s">
        <v>73</v>
      </c>
      <c r="K81" s="31" t="s">
        <v>105</v>
      </c>
      <c r="L81" s="31" t="s">
        <v>106</v>
      </c>
      <c r="M81" s="31" t="s">
        <v>995</v>
      </c>
      <c r="N81" s="29"/>
      <c r="O81" s="23"/>
      <c r="P81" s="54"/>
      <c r="Q81" s="56"/>
      <c r="R81" s="54"/>
      <c r="S81" s="29">
        <v>43225</v>
      </c>
      <c r="T81" s="117"/>
    </row>
    <row r="82" spans="1:20" ht="54" customHeight="1" x14ac:dyDescent="1.65">
      <c r="A82" s="31" t="s">
        <v>5757</v>
      </c>
      <c r="B82" s="37" t="s">
        <v>5758</v>
      </c>
      <c r="C82" s="31" t="s">
        <v>5759</v>
      </c>
      <c r="D82" s="31" t="s">
        <v>5760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73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56"/>
      <c r="R82" s="54"/>
      <c r="S82" s="29">
        <v>43225</v>
      </c>
      <c r="T82" s="117"/>
    </row>
    <row r="83" spans="1:20" ht="54" customHeight="1" x14ac:dyDescent="1.65">
      <c r="A83" s="31" t="s">
        <v>5777</v>
      </c>
      <c r="B83" s="37" t="s">
        <v>5778</v>
      </c>
      <c r="C83" s="31" t="s">
        <v>5779</v>
      </c>
      <c r="D83" s="31" t="s">
        <v>5780</v>
      </c>
      <c r="E83" s="31" t="s">
        <v>687</v>
      </c>
      <c r="F83" s="31" t="s">
        <v>123</v>
      </c>
      <c r="G83" s="31" t="s">
        <v>562</v>
      </c>
      <c r="H83" s="31" t="s">
        <v>4090</v>
      </c>
      <c r="I83" s="38">
        <v>0.33333333333333331</v>
      </c>
      <c r="J83" s="31" t="s">
        <v>73</v>
      </c>
      <c r="K83" s="31" t="s">
        <v>105</v>
      </c>
      <c r="L83" s="31" t="s">
        <v>106</v>
      </c>
      <c r="M83" s="31" t="s">
        <v>995</v>
      </c>
      <c r="N83" s="29"/>
      <c r="O83" s="23"/>
      <c r="P83" s="54"/>
      <c r="Q83" s="56"/>
      <c r="R83" s="54"/>
      <c r="S83" s="29">
        <v>43225</v>
      </c>
      <c r="T83" s="117"/>
    </row>
    <row r="84" spans="1:20" ht="54" customHeight="1" x14ac:dyDescent="1.65">
      <c r="A84" s="31" t="s">
        <v>5581</v>
      </c>
      <c r="B84" s="37" t="s">
        <v>5623</v>
      </c>
      <c r="C84" s="31" t="s">
        <v>5624</v>
      </c>
      <c r="D84" s="31" t="s">
        <v>5625</v>
      </c>
      <c r="E84" s="31" t="s">
        <v>687</v>
      </c>
      <c r="F84" s="31" t="s">
        <v>123</v>
      </c>
      <c r="G84" s="31" t="s">
        <v>562</v>
      </c>
      <c r="H84" s="31" t="s">
        <v>4090</v>
      </c>
      <c r="I84" s="38">
        <v>0.33333333333333331</v>
      </c>
      <c r="J84" s="31" t="s">
        <v>73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56"/>
      <c r="R84" s="54"/>
      <c r="S84" s="29">
        <v>43225</v>
      </c>
      <c r="T84" s="117"/>
    </row>
    <row r="85" spans="1:20" ht="54" customHeight="1" x14ac:dyDescent="1.65">
      <c r="A85" s="31" t="s">
        <v>5761</v>
      </c>
      <c r="B85" s="37" t="s">
        <v>5762</v>
      </c>
      <c r="C85" s="31" t="s">
        <v>5763</v>
      </c>
      <c r="D85" s="31" t="s">
        <v>5764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73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56"/>
      <c r="R85" s="54"/>
      <c r="S85" s="29">
        <v>43225</v>
      </c>
      <c r="T85" s="117"/>
    </row>
    <row r="86" spans="1:20" ht="54" customHeight="1" x14ac:dyDescent="1.65">
      <c r="A86" s="31" t="s">
        <v>5781</v>
      </c>
      <c r="B86" s="37" t="s">
        <v>5782</v>
      </c>
      <c r="C86" s="31" t="s">
        <v>5783</v>
      </c>
      <c r="D86" s="31" t="s">
        <v>5784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73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56"/>
      <c r="R86" s="54"/>
      <c r="S86" s="29">
        <v>43225</v>
      </c>
      <c r="T86" s="117"/>
    </row>
    <row r="87" spans="1:20" ht="54" customHeight="1" x14ac:dyDescent="1.65">
      <c r="A87" s="31" t="s">
        <v>5585</v>
      </c>
      <c r="B87" s="37" t="s">
        <v>5627</v>
      </c>
      <c r="C87" s="31" t="s">
        <v>5628</v>
      </c>
      <c r="D87" s="31" t="s">
        <v>5629</v>
      </c>
      <c r="E87" s="31" t="s">
        <v>687</v>
      </c>
      <c r="F87" s="31" t="s">
        <v>123</v>
      </c>
      <c r="G87" s="31" t="s">
        <v>562</v>
      </c>
      <c r="H87" s="31" t="s">
        <v>4090</v>
      </c>
      <c r="I87" s="38">
        <v>0.33333333333333331</v>
      </c>
      <c r="J87" s="31" t="s">
        <v>73</v>
      </c>
      <c r="K87" s="31" t="s">
        <v>105</v>
      </c>
      <c r="L87" s="31" t="s">
        <v>106</v>
      </c>
      <c r="M87" s="31" t="s">
        <v>995</v>
      </c>
      <c r="N87" s="29"/>
      <c r="O87" s="23"/>
      <c r="P87" s="54"/>
      <c r="Q87" s="56"/>
      <c r="R87" s="54"/>
      <c r="S87" s="29">
        <v>43225</v>
      </c>
      <c r="T87" s="117"/>
    </row>
    <row r="88" spans="1:20" ht="54" customHeight="1" x14ac:dyDescent="1.65">
      <c r="A88" s="31" t="s">
        <v>5573</v>
      </c>
      <c r="B88" s="37" t="s">
        <v>5616</v>
      </c>
      <c r="C88" s="31" t="s">
        <v>5617</v>
      </c>
      <c r="D88" s="31" t="s">
        <v>5618</v>
      </c>
      <c r="E88" s="31" t="s">
        <v>687</v>
      </c>
      <c r="F88" s="31" t="s">
        <v>123</v>
      </c>
      <c r="G88" s="31" t="s">
        <v>562</v>
      </c>
      <c r="H88" s="31" t="s">
        <v>4090</v>
      </c>
      <c r="I88" s="38">
        <v>0.33333333333333331</v>
      </c>
      <c r="J88" s="31" t="s">
        <v>73</v>
      </c>
      <c r="K88" s="31" t="s">
        <v>105</v>
      </c>
      <c r="L88" s="31" t="s">
        <v>106</v>
      </c>
      <c r="M88" s="31" t="s">
        <v>995</v>
      </c>
      <c r="N88" s="29"/>
      <c r="O88" s="23"/>
      <c r="P88" s="54"/>
      <c r="Q88" s="56"/>
      <c r="R88" s="54"/>
      <c r="S88" s="29">
        <v>43225</v>
      </c>
      <c r="T88" s="117"/>
    </row>
    <row r="89" spans="1:20" ht="54" customHeight="1" x14ac:dyDescent="1.65">
      <c r="A89" s="31" t="s">
        <v>5785</v>
      </c>
      <c r="B89" s="37" t="s">
        <v>5786</v>
      </c>
      <c r="C89" s="31" t="s">
        <v>5787</v>
      </c>
      <c r="D89" s="31" t="s">
        <v>5788</v>
      </c>
      <c r="E89" s="31" t="s">
        <v>687</v>
      </c>
      <c r="F89" s="31" t="s">
        <v>123</v>
      </c>
      <c r="G89" s="31" t="s">
        <v>994</v>
      </c>
      <c r="H89" s="31" t="s">
        <v>4090</v>
      </c>
      <c r="I89" s="38">
        <v>0.83333333333333337</v>
      </c>
      <c r="J89" s="31" t="s">
        <v>73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117"/>
    </row>
    <row r="90" spans="1:20" ht="54" customHeight="1" x14ac:dyDescent="1.65">
      <c r="A90" s="31" t="s">
        <v>5703</v>
      </c>
      <c r="B90" s="37" t="s">
        <v>5704</v>
      </c>
      <c r="C90" s="31" t="s">
        <v>5705</v>
      </c>
      <c r="D90" s="31" t="s">
        <v>5706</v>
      </c>
      <c r="E90" s="31" t="s">
        <v>687</v>
      </c>
      <c r="F90" s="31" t="s">
        <v>123</v>
      </c>
      <c r="G90" s="31" t="s">
        <v>562</v>
      </c>
      <c r="H90" s="31" t="s">
        <v>4090</v>
      </c>
      <c r="I90" s="38">
        <v>0.33333333333333331</v>
      </c>
      <c r="J90" s="31" t="s">
        <v>73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43225</v>
      </c>
      <c r="T90" s="117"/>
    </row>
    <row r="91" spans="1:20" ht="54" customHeight="1" x14ac:dyDescent="1.65">
      <c r="A91" s="31" t="s">
        <v>5596</v>
      </c>
      <c r="B91" s="37" t="s">
        <v>5635</v>
      </c>
      <c r="C91" s="31" t="s">
        <v>5636</v>
      </c>
      <c r="D91" s="31" t="s">
        <v>5637</v>
      </c>
      <c r="E91" s="31" t="s">
        <v>687</v>
      </c>
      <c r="F91" s="31" t="s">
        <v>102</v>
      </c>
      <c r="G91" s="31" t="s">
        <v>1127</v>
      </c>
      <c r="H91" s="31" t="s">
        <v>4090</v>
      </c>
      <c r="I91" s="38">
        <v>0.625</v>
      </c>
      <c r="J91" s="31" t="s">
        <v>73</v>
      </c>
      <c r="K91" s="31" t="s">
        <v>105</v>
      </c>
      <c r="L91" s="31" t="s">
        <v>106</v>
      </c>
      <c r="M91" s="31" t="s">
        <v>491</v>
      </c>
      <c r="N91" s="29"/>
      <c r="O91" s="23"/>
      <c r="P91" s="54"/>
      <c r="Q91" s="56"/>
      <c r="R91" s="54"/>
      <c r="S91" s="29">
        <v>25000</v>
      </c>
      <c r="T91" s="117"/>
    </row>
    <row r="92" spans="1:20" ht="54" customHeight="1" x14ac:dyDescent="1.65">
      <c r="A92" s="31" t="s">
        <v>5630</v>
      </c>
      <c r="B92" s="37" t="s">
        <v>582</v>
      </c>
      <c r="C92" s="31" t="s">
        <v>5647</v>
      </c>
      <c r="D92" s="31" t="s">
        <v>5648</v>
      </c>
      <c r="E92" s="31" t="s">
        <v>687</v>
      </c>
      <c r="F92" s="31" t="s">
        <v>102</v>
      </c>
      <c r="G92" s="31" t="s">
        <v>1127</v>
      </c>
      <c r="H92" s="31" t="s">
        <v>4090</v>
      </c>
      <c r="I92" s="38">
        <v>0.625</v>
      </c>
      <c r="J92" s="31" t="s">
        <v>73</v>
      </c>
      <c r="K92" s="31" t="s">
        <v>105</v>
      </c>
      <c r="L92" s="31" t="s">
        <v>106</v>
      </c>
      <c r="M92" s="31" t="s">
        <v>491</v>
      </c>
      <c r="N92" s="29"/>
      <c r="O92" s="23"/>
      <c r="P92" s="54"/>
      <c r="Q92" s="56"/>
      <c r="R92" s="54"/>
      <c r="S92" s="29">
        <v>25000</v>
      </c>
      <c r="T92" s="117"/>
    </row>
    <row r="93" spans="1:20" ht="54" customHeight="1" x14ac:dyDescent="1.65">
      <c r="A93" s="31" t="s">
        <v>5554</v>
      </c>
      <c r="B93" s="37" t="s">
        <v>2035</v>
      </c>
      <c r="C93" s="31" t="s">
        <v>5597</v>
      </c>
      <c r="D93" s="31" t="s">
        <v>5598</v>
      </c>
      <c r="E93" s="31" t="s">
        <v>687</v>
      </c>
      <c r="F93" s="31" t="s">
        <v>123</v>
      </c>
      <c r="G93" s="31" t="s">
        <v>994</v>
      </c>
      <c r="H93" s="31" t="s">
        <v>4090</v>
      </c>
      <c r="I93" s="38">
        <v>0.33333333333333331</v>
      </c>
      <c r="J93" s="31" t="s">
        <v>73</v>
      </c>
      <c r="K93" s="31" t="s">
        <v>105</v>
      </c>
      <c r="L93" s="31" t="s">
        <v>106</v>
      </c>
      <c r="M93" s="31" t="s">
        <v>995</v>
      </c>
      <c r="N93" s="29"/>
      <c r="O93" s="23"/>
      <c r="P93" s="54"/>
      <c r="Q93" s="56"/>
      <c r="R93" s="54"/>
      <c r="S93" s="29">
        <v>43225</v>
      </c>
      <c r="T93" s="117"/>
    </row>
    <row r="94" spans="1:20" ht="54" customHeight="1" x14ac:dyDescent="1.65">
      <c r="A94" s="31" t="s">
        <v>5215</v>
      </c>
      <c r="B94" s="37" t="s">
        <v>5589</v>
      </c>
      <c r="C94" s="31" t="s">
        <v>5590</v>
      </c>
      <c r="D94" s="31" t="s">
        <v>5591</v>
      </c>
      <c r="E94" s="31" t="s">
        <v>101</v>
      </c>
      <c r="F94" s="31" t="s">
        <v>102</v>
      </c>
      <c r="G94" s="31" t="s">
        <v>567</v>
      </c>
      <c r="H94" s="31" t="s">
        <v>4090</v>
      </c>
      <c r="I94" s="38">
        <v>0.375</v>
      </c>
      <c r="J94" s="31" t="s">
        <v>73</v>
      </c>
      <c r="K94" s="31" t="s">
        <v>105</v>
      </c>
      <c r="L94" s="31" t="s">
        <v>106</v>
      </c>
      <c r="M94" s="31" t="s">
        <v>491</v>
      </c>
      <c r="N94" s="29"/>
      <c r="O94" s="23"/>
      <c r="P94" s="54"/>
      <c r="Q94" s="56"/>
      <c r="R94" s="54"/>
      <c r="S94" s="29">
        <v>26000</v>
      </c>
      <c r="T94" s="117"/>
    </row>
    <row r="95" spans="1:20" ht="54" customHeight="1" x14ac:dyDescent="1.65">
      <c r="A95" s="31" t="s">
        <v>5626</v>
      </c>
      <c r="B95" s="37" t="s">
        <v>5643</v>
      </c>
      <c r="C95" s="31" t="s">
        <v>5644</v>
      </c>
      <c r="D95" s="31" t="s">
        <v>5645</v>
      </c>
      <c r="E95" s="31" t="s">
        <v>687</v>
      </c>
      <c r="F95" s="31" t="s">
        <v>102</v>
      </c>
      <c r="G95" s="31" t="s">
        <v>1127</v>
      </c>
      <c r="H95" s="31" t="s">
        <v>4090</v>
      </c>
      <c r="I95" s="38">
        <v>0.625</v>
      </c>
      <c r="J95" s="31" t="s">
        <v>73</v>
      </c>
      <c r="K95" s="31" t="s">
        <v>105</v>
      </c>
      <c r="L95" s="31" t="s">
        <v>106</v>
      </c>
      <c r="M95" s="31" t="s">
        <v>491</v>
      </c>
      <c r="N95" s="29"/>
      <c r="O95" s="23"/>
      <c r="P95" s="54"/>
      <c r="Q95" s="56"/>
      <c r="R95" s="54"/>
      <c r="S95" s="29">
        <v>25000</v>
      </c>
      <c r="T95" s="117"/>
    </row>
    <row r="96" spans="1:20" ht="54" customHeight="1" x14ac:dyDescent="1.65">
      <c r="A96" s="31" t="s">
        <v>5561</v>
      </c>
      <c r="B96" s="37" t="s">
        <v>5604</v>
      </c>
      <c r="C96" s="31" t="s">
        <v>5605</v>
      </c>
      <c r="D96" s="31" t="s">
        <v>5606</v>
      </c>
      <c r="E96" s="31" t="s">
        <v>687</v>
      </c>
      <c r="F96" s="31" t="s">
        <v>123</v>
      </c>
      <c r="G96" s="31" t="s">
        <v>562</v>
      </c>
      <c r="H96" s="31" t="s">
        <v>4090</v>
      </c>
      <c r="I96" s="38">
        <v>0.33333333333333331</v>
      </c>
      <c r="J96" s="31" t="s">
        <v>73</v>
      </c>
      <c r="K96" s="31" t="s">
        <v>105</v>
      </c>
      <c r="L96" s="31" t="s">
        <v>106</v>
      </c>
      <c r="M96" s="31" t="s">
        <v>995</v>
      </c>
      <c r="N96" s="29"/>
      <c r="O96" s="23"/>
      <c r="P96" s="54"/>
      <c r="Q96" s="56"/>
      <c r="R96" s="54"/>
      <c r="S96" s="29">
        <v>43225</v>
      </c>
      <c r="T96" s="117"/>
    </row>
    <row r="97" spans="1:20" ht="54" customHeight="1" x14ac:dyDescent="1.65">
      <c r="A97" s="26" t="s">
        <v>5692</v>
      </c>
      <c r="B97" s="27" t="s">
        <v>5693</v>
      </c>
      <c r="C97" s="31" t="s">
        <v>5694</v>
      </c>
      <c r="D97" s="26" t="s">
        <v>5695</v>
      </c>
      <c r="E97" s="26" t="s">
        <v>687</v>
      </c>
      <c r="F97" s="26" t="s">
        <v>123</v>
      </c>
      <c r="G97" s="26" t="s">
        <v>562</v>
      </c>
      <c r="H97" s="26" t="s">
        <v>4090</v>
      </c>
      <c r="I97" s="28">
        <v>0.33333333333333331</v>
      </c>
      <c r="J97" s="26" t="s">
        <v>73</v>
      </c>
      <c r="K97" s="31" t="s">
        <v>105</v>
      </c>
      <c r="L97" s="26" t="s">
        <v>106</v>
      </c>
      <c r="M97" s="26" t="s">
        <v>995</v>
      </c>
      <c r="N97" s="175"/>
      <c r="O97" s="23"/>
      <c r="P97" s="54"/>
      <c r="Q97" s="56"/>
      <c r="R97" s="54"/>
      <c r="S97" s="175">
        <v>18000</v>
      </c>
      <c r="T97" s="117"/>
    </row>
    <row r="98" spans="1:20" ht="54" customHeight="1" x14ac:dyDescent="1.65">
      <c r="A98" s="330" t="s">
        <v>5699</v>
      </c>
      <c r="B98" s="331" t="s">
        <v>5700</v>
      </c>
      <c r="C98" s="330" t="s">
        <v>5701</v>
      </c>
      <c r="D98" s="330" t="s">
        <v>5702</v>
      </c>
      <c r="E98" s="330" t="s">
        <v>687</v>
      </c>
      <c r="F98" s="330" t="s">
        <v>123</v>
      </c>
      <c r="G98" s="330" t="s">
        <v>562</v>
      </c>
      <c r="H98" s="330" t="s">
        <v>4090</v>
      </c>
      <c r="I98" s="332">
        <v>0.33333333333333331</v>
      </c>
      <c r="J98" s="330" t="s">
        <v>73</v>
      </c>
      <c r="K98" s="330" t="s">
        <v>105</v>
      </c>
      <c r="L98" s="330" t="s">
        <v>106</v>
      </c>
      <c r="M98" s="330" t="s">
        <v>995</v>
      </c>
      <c r="N98" s="29"/>
      <c r="O98" s="23"/>
      <c r="P98" s="54"/>
      <c r="Q98" s="56"/>
      <c r="R98" s="54"/>
      <c r="S98" s="29">
        <v>43225</v>
      </c>
      <c r="T98" s="117"/>
    </row>
    <row r="99" spans="1:20" ht="54" customHeight="1" x14ac:dyDescent="1.65">
      <c r="A99" s="31" t="s">
        <v>5749</v>
      </c>
      <c r="B99" s="37" t="s">
        <v>5750</v>
      </c>
      <c r="C99" s="31" t="s">
        <v>5751</v>
      </c>
      <c r="D99" s="31" t="s">
        <v>5752</v>
      </c>
      <c r="E99" s="31" t="s">
        <v>687</v>
      </c>
      <c r="F99" s="31" t="s">
        <v>123</v>
      </c>
      <c r="G99" s="31" t="s">
        <v>562</v>
      </c>
      <c r="H99" s="31" t="s">
        <v>4090</v>
      </c>
      <c r="I99" s="38">
        <v>0.33333333333333331</v>
      </c>
      <c r="J99" s="31" t="s">
        <v>73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9">
        <v>43225</v>
      </c>
      <c r="T99" s="117"/>
    </row>
    <row r="100" spans="1:20" ht="54" customHeight="1" x14ac:dyDescent="1.3">
      <c r="A100" s="712" t="s">
        <v>6765</v>
      </c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23"/>
      <c r="O100" s="23"/>
      <c r="P100" s="29"/>
      <c r="Q100" s="23"/>
      <c r="R100" s="54"/>
      <c r="S100" s="29"/>
      <c r="T100" s="29"/>
    </row>
    <row r="101" spans="1:20" ht="54" customHeight="1" x14ac:dyDescent="1.25">
      <c r="A101" s="31" t="s">
        <v>6753</v>
      </c>
      <c r="B101" s="37" t="s">
        <v>6754</v>
      </c>
      <c r="C101" s="31" t="s">
        <v>6755</v>
      </c>
      <c r="D101" s="31" t="s">
        <v>6756</v>
      </c>
      <c r="E101" s="31" t="s">
        <v>101</v>
      </c>
      <c r="F101" s="31" t="s">
        <v>1304</v>
      </c>
      <c r="G101" s="31" t="s">
        <v>124</v>
      </c>
      <c r="H101" s="31" t="s">
        <v>5801</v>
      </c>
      <c r="I101" s="38">
        <v>0.34027777777777779</v>
      </c>
      <c r="J101" s="31" t="s">
        <v>73</v>
      </c>
      <c r="K101" s="31" t="s">
        <v>105</v>
      </c>
      <c r="L101" s="31" t="s">
        <v>106</v>
      </c>
      <c r="M101" s="31" t="s">
        <v>107</v>
      </c>
      <c r="N101" s="23"/>
      <c r="O101" s="23"/>
      <c r="P101" s="29"/>
      <c r="Q101" s="23"/>
      <c r="R101" s="54"/>
      <c r="S101" s="29">
        <v>22000</v>
      </c>
      <c r="T101" s="29"/>
    </row>
    <row r="102" spans="1:20" ht="54" customHeight="1" x14ac:dyDescent="1.25">
      <c r="A102" s="31" t="s">
        <v>6757</v>
      </c>
      <c r="B102" s="37" t="s">
        <v>6758</v>
      </c>
      <c r="C102" s="31" t="s">
        <v>6759</v>
      </c>
      <c r="D102" s="31" t="s">
        <v>6760</v>
      </c>
      <c r="E102" s="31" t="s">
        <v>101</v>
      </c>
      <c r="F102" s="31" t="s">
        <v>1304</v>
      </c>
      <c r="G102" s="31" t="s">
        <v>124</v>
      </c>
      <c r="H102" s="31" t="s">
        <v>5801</v>
      </c>
      <c r="I102" s="38">
        <v>0.34027777777777779</v>
      </c>
      <c r="J102" s="31" t="s">
        <v>73</v>
      </c>
      <c r="K102" s="31" t="s">
        <v>105</v>
      </c>
      <c r="L102" s="31" t="s">
        <v>106</v>
      </c>
      <c r="M102" s="31" t="s">
        <v>491</v>
      </c>
      <c r="N102" s="23"/>
      <c r="O102" s="23"/>
      <c r="P102" s="29"/>
      <c r="Q102" s="23"/>
      <c r="R102" s="54"/>
      <c r="S102" s="29">
        <v>26000</v>
      </c>
      <c r="T102" s="29"/>
    </row>
    <row r="103" spans="1:20" ht="54" customHeight="1" x14ac:dyDescent="1.25">
      <c r="A103" s="31" t="s">
        <v>6761</v>
      </c>
      <c r="B103" s="37" t="s">
        <v>6762</v>
      </c>
      <c r="C103" s="31" t="s">
        <v>6763</v>
      </c>
      <c r="D103" s="31" t="s">
        <v>6764</v>
      </c>
      <c r="E103" s="31" t="s">
        <v>101</v>
      </c>
      <c r="F103" s="31" t="s">
        <v>1304</v>
      </c>
      <c r="G103" s="31" t="s">
        <v>124</v>
      </c>
      <c r="H103" s="31" t="s">
        <v>5801</v>
      </c>
      <c r="I103" s="38">
        <v>0.34027777777777779</v>
      </c>
      <c r="J103" s="31" t="s">
        <v>73</v>
      </c>
      <c r="K103" s="31" t="s">
        <v>105</v>
      </c>
      <c r="L103" s="31" t="s">
        <v>106</v>
      </c>
      <c r="M103" s="31" t="s">
        <v>491</v>
      </c>
      <c r="N103" s="23"/>
      <c r="O103" s="23"/>
      <c r="P103" s="29"/>
      <c r="Q103" s="23"/>
      <c r="R103" s="54"/>
      <c r="S103" s="29">
        <v>26000</v>
      </c>
      <c r="T103" s="29"/>
    </row>
    <row r="104" spans="1:20" ht="54" customHeight="1" x14ac:dyDescent="0.7">
      <c r="A104" s="711" t="s">
        <v>4071</v>
      </c>
      <c r="B104" s="711"/>
      <c r="C104" s="711"/>
      <c r="D104" s="711"/>
      <c r="E104" s="711"/>
      <c r="F104" s="711"/>
      <c r="G104" s="711"/>
      <c r="H104" s="711"/>
      <c r="I104" s="711"/>
      <c r="J104" s="711"/>
      <c r="K104" s="711"/>
      <c r="L104" s="711"/>
      <c r="M104" s="711"/>
      <c r="N104" s="23"/>
      <c r="O104" s="23"/>
      <c r="P104" s="23"/>
      <c r="Q104" s="23"/>
      <c r="R104" s="23"/>
      <c r="S104" s="201"/>
      <c r="T104" s="29">
        <v>1959000</v>
      </c>
    </row>
    <row r="105" spans="1:20" ht="54" customHeight="1" x14ac:dyDescent="1.25">
      <c r="A105" s="696" t="s">
        <v>7858</v>
      </c>
      <c r="B105" s="696"/>
      <c r="C105" s="696"/>
      <c r="D105" s="696"/>
      <c r="E105" s="696"/>
      <c r="F105" s="696"/>
      <c r="G105" s="696"/>
      <c r="H105" s="696"/>
      <c r="I105" s="696"/>
      <c r="J105" s="696"/>
      <c r="K105" s="696"/>
      <c r="L105" s="696"/>
      <c r="M105" s="696"/>
      <c r="N105" s="23"/>
      <c r="O105" s="54"/>
      <c r="P105" s="131"/>
      <c r="Q105" s="23"/>
      <c r="R105" s="24"/>
      <c r="S105" s="201"/>
      <c r="T105" s="29"/>
    </row>
    <row r="106" spans="1:20" ht="54" customHeight="1" x14ac:dyDescent="1.25">
      <c r="A106" s="31" t="s">
        <v>7768</v>
      </c>
      <c r="B106" s="37" t="s">
        <v>7769</v>
      </c>
      <c r="C106" s="31" t="s">
        <v>7770</v>
      </c>
      <c r="D106" s="31" t="s">
        <v>7771</v>
      </c>
      <c r="E106" s="31" t="s">
        <v>687</v>
      </c>
      <c r="F106" s="31" t="s">
        <v>102</v>
      </c>
      <c r="G106" s="31" t="s">
        <v>490</v>
      </c>
      <c r="H106" s="31" t="s">
        <v>6809</v>
      </c>
      <c r="I106" s="38">
        <v>0.375</v>
      </c>
      <c r="J106" s="31" t="s">
        <v>73</v>
      </c>
      <c r="K106" s="31" t="s">
        <v>105</v>
      </c>
      <c r="L106" s="31" t="s">
        <v>106</v>
      </c>
      <c r="M106" s="31" t="s">
        <v>491</v>
      </c>
      <c r="N106" s="23"/>
      <c r="O106" s="54"/>
      <c r="P106" s="131"/>
      <c r="Q106" s="23"/>
      <c r="R106" s="24"/>
      <c r="S106" s="29">
        <v>25000</v>
      </c>
      <c r="T106" s="29"/>
    </row>
    <row r="107" spans="1:20" ht="54" customHeight="1" x14ac:dyDescent="1.25">
      <c r="A107" s="31" t="s">
        <v>7772</v>
      </c>
      <c r="B107" s="37" t="s">
        <v>7773</v>
      </c>
      <c r="C107" s="31" t="s">
        <v>7774</v>
      </c>
      <c r="D107" s="31" t="s">
        <v>7775</v>
      </c>
      <c r="E107" s="31" t="s">
        <v>687</v>
      </c>
      <c r="F107" s="31" t="s">
        <v>102</v>
      </c>
      <c r="G107" s="31" t="s">
        <v>490</v>
      </c>
      <c r="H107" s="31" t="s">
        <v>6809</v>
      </c>
      <c r="I107" s="38">
        <v>0.375</v>
      </c>
      <c r="J107" s="31" t="s">
        <v>73</v>
      </c>
      <c r="K107" s="31" t="s">
        <v>105</v>
      </c>
      <c r="L107" s="31" t="s">
        <v>106</v>
      </c>
      <c r="M107" s="31" t="s">
        <v>491</v>
      </c>
      <c r="N107" s="23"/>
      <c r="O107" s="54"/>
      <c r="P107" s="131"/>
      <c r="Q107" s="23"/>
      <c r="R107" s="24"/>
      <c r="S107" s="29">
        <v>25000</v>
      </c>
      <c r="T107" s="29"/>
    </row>
    <row r="108" spans="1:20" ht="54" customHeight="1" x14ac:dyDescent="1.25">
      <c r="A108" s="31" t="s">
        <v>7776</v>
      </c>
      <c r="B108" s="37" t="s">
        <v>7777</v>
      </c>
      <c r="C108" s="31" t="s">
        <v>7778</v>
      </c>
      <c r="D108" s="31" t="s">
        <v>7779</v>
      </c>
      <c r="E108" s="31" t="s">
        <v>101</v>
      </c>
      <c r="F108" s="31" t="s">
        <v>123</v>
      </c>
      <c r="G108" s="31" t="s">
        <v>1127</v>
      </c>
      <c r="H108" s="31" t="s">
        <v>6809</v>
      </c>
      <c r="I108" s="38">
        <v>0.53125</v>
      </c>
      <c r="J108" s="31" t="s">
        <v>73</v>
      </c>
      <c r="K108" s="31" t="s">
        <v>105</v>
      </c>
      <c r="L108" s="31" t="s">
        <v>106</v>
      </c>
      <c r="M108" s="31" t="s">
        <v>995</v>
      </c>
      <c r="N108" s="23"/>
      <c r="O108" s="54"/>
      <c r="P108" s="131"/>
      <c r="Q108" s="23"/>
      <c r="R108" s="24"/>
      <c r="S108" s="29">
        <v>43725</v>
      </c>
      <c r="T108" s="29"/>
    </row>
    <row r="109" spans="1:20" ht="54" customHeight="1" x14ac:dyDescent="1.25">
      <c r="A109" s="31" t="s">
        <v>7780</v>
      </c>
      <c r="B109" s="37" t="s">
        <v>7781</v>
      </c>
      <c r="C109" s="31" t="s">
        <v>7782</v>
      </c>
      <c r="D109" s="31" t="s">
        <v>7783</v>
      </c>
      <c r="E109" s="31" t="s">
        <v>101</v>
      </c>
      <c r="F109" s="31" t="s">
        <v>123</v>
      </c>
      <c r="G109" s="31" t="s">
        <v>1127</v>
      </c>
      <c r="H109" s="31" t="s">
        <v>6809</v>
      </c>
      <c r="I109" s="38">
        <v>0.53125</v>
      </c>
      <c r="J109" s="31" t="s">
        <v>73</v>
      </c>
      <c r="K109" s="31" t="s">
        <v>105</v>
      </c>
      <c r="L109" s="31" t="s">
        <v>106</v>
      </c>
      <c r="M109" s="31" t="s">
        <v>995</v>
      </c>
      <c r="N109" s="23"/>
      <c r="O109" s="54"/>
      <c r="P109" s="131"/>
      <c r="Q109" s="23"/>
      <c r="R109" s="24"/>
      <c r="S109" s="29">
        <v>43725</v>
      </c>
      <c r="T109" s="29"/>
    </row>
    <row r="110" spans="1:20" ht="54" customHeight="1" x14ac:dyDescent="1.25">
      <c r="A110" s="31" t="s">
        <v>7784</v>
      </c>
      <c r="B110" s="37" t="s">
        <v>98</v>
      </c>
      <c r="C110" s="31" t="s">
        <v>7785</v>
      </c>
      <c r="D110" s="31" t="s">
        <v>7786</v>
      </c>
      <c r="E110" s="31" t="s">
        <v>101</v>
      </c>
      <c r="F110" s="31" t="s">
        <v>123</v>
      </c>
      <c r="G110" s="31" t="s">
        <v>1127</v>
      </c>
      <c r="H110" s="31" t="s">
        <v>6809</v>
      </c>
      <c r="I110" s="38">
        <v>0.53125</v>
      </c>
      <c r="J110" s="31" t="s">
        <v>73</v>
      </c>
      <c r="K110" s="31" t="s">
        <v>105</v>
      </c>
      <c r="L110" s="31" t="s">
        <v>106</v>
      </c>
      <c r="M110" s="31" t="s">
        <v>995</v>
      </c>
      <c r="N110" s="23"/>
      <c r="O110" s="54"/>
      <c r="P110" s="131"/>
      <c r="Q110" s="23"/>
      <c r="R110" s="24"/>
      <c r="S110" s="29">
        <v>43725</v>
      </c>
      <c r="T110" s="29"/>
    </row>
    <row r="111" spans="1:20" ht="54" customHeight="1" x14ac:dyDescent="1.25">
      <c r="A111" s="31" t="s">
        <v>7787</v>
      </c>
      <c r="B111" s="37" t="s">
        <v>7788</v>
      </c>
      <c r="C111" s="31" t="s">
        <v>7789</v>
      </c>
      <c r="D111" s="31" t="s">
        <v>7790</v>
      </c>
      <c r="E111" s="31" t="s">
        <v>101</v>
      </c>
      <c r="F111" s="31" t="s">
        <v>123</v>
      </c>
      <c r="G111" s="31" t="s">
        <v>1127</v>
      </c>
      <c r="H111" s="31" t="s">
        <v>6809</v>
      </c>
      <c r="I111" s="38">
        <v>0.53125</v>
      </c>
      <c r="J111" s="31" t="s">
        <v>73</v>
      </c>
      <c r="K111" s="31" t="s">
        <v>105</v>
      </c>
      <c r="L111" s="31" t="s">
        <v>106</v>
      </c>
      <c r="M111" s="31" t="s">
        <v>995</v>
      </c>
      <c r="N111" s="23"/>
      <c r="O111" s="54"/>
      <c r="P111" s="131"/>
      <c r="Q111" s="23"/>
      <c r="R111" s="24"/>
      <c r="S111" s="29">
        <v>43725</v>
      </c>
      <c r="T111" s="29"/>
    </row>
    <row r="112" spans="1:20" ht="54" customHeight="1" x14ac:dyDescent="1.25">
      <c r="A112" s="31" t="s">
        <v>7791</v>
      </c>
      <c r="B112" s="37" t="s">
        <v>7792</v>
      </c>
      <c r="C112" s="31" t="s">
        <v>7793</v>
      </c>
      <c r="D112" s="31" t="s">
        <v>7794</v>
      </c>
      <c r="E112" s="31" t="s">
        <v>101</v>
      </c>
      <c r="F112" s="31" t="s">
        <v>123</v>
      </c>
      <c r="G112" s="31" t="s">
        <v>1127</v>
      </c>
      <c r="H112" s="31" t="s">
        <v>6809</v>
      </c>
      <c r="I112" s="38">
        <v>0.53125</v>
      </c>
      <c r="J112" s="31" t="s">
        <v>73</v>
      </c>
      <c r="K112" s="31" t="s">
        <v>105</v>
      </c>
      <c r="L112" s="31" t="s">
        <v>106</v>
      </c>
      <c r="M112" s="31" t="s">
        <v>995</v>
      </c>
      <c r="N112" s="23"/>
      <c r="O112" s="54"/>
      <c r="P112" s="131"/>
      <c r="Q112" s="23"/>
      <c r="R112" s="24"/>
      <c r="S112" s="29">
        <v>43725</v>
      </c>
      <c r="T112" s="29"/>
    </row>
    <row r="113" spans="1:20" ht="54" customHeight="1" x14ac:dyDescent="1.25">
      <c r="A113" s="31" t="s">
        <v>7795</v>
      </c>
      <c r="B113" s="37" t="s">
        <v>7796</v>
      </c>
      <c r="C113" s="31" t="s">
        <v>7797</v>
      </c>
      <c r="D113" s="31" t="s">
        <v>7798</v>
      </c>
      <c r="E113" s="31" t="s">
        <v>101</v>
      </c>
      <c r="F113" s="31" t="s">
        <v>123</v>
      </c>
      <c r="G113" s="31" t="s">
        <v>1127</v>
      </c>
      <c r="H113" s="31" t="s">
        <v>6809</v>
      </c>
      <c r="I113" s="38">
        <v>0.53125</v>
      </c>
      <c r="J113" s="31" t="s">
        <v>73</v>
      </c>
      <c r="K113" s="31" t="s">
        <v>105</v>
      </c>
      <c r="L113" s="31" t="s">
        <v>106</v>
      </c>
      <c r="M113" s="31" t="s">
        <v>995</v>
      </c>
      <c r="N113" s="23"/>
      <c r="O113" s="54"/>
      <c r="P113" s="131"/>
      <c r="Q113" s="23"/>
      <c r="R113" s="24"/>
      <c r="S113" s="29">
        <v>43725</v>
      </c>
      <c r="T113" s="29"/>
    </row>
    <row r="114" spans="1:20" ht="54" customHeight="1" x14ac:dyDescent="1.25">
      <c r="A114" s="31" t="s">
        <v>7799</v>
      </c>
      <c r="B114" s="37" t="s">
        <v>7800</v>
      </c>
      <c r="C114" s="31" t="s">
        <v>7801</v>
      </c>
      <c r="D114" s="31" t="s">
        <v>7802</v>
      </c>
      <c r="E114" s="31" t="s">
        <v>101</v>
      </c>
      <c r="F114" s="31" t="s">
        <v>123</v>
      </c>
      <c r="G114" s="31" t="s">
        <v>124</v>
      </c>
      <c r="H114" s="31" t="s">
        <v>6809</v>
      </c>
      <c r="I114" s="38">
        <v>0.78819444444444442</v>
      </c>
      <c r="J114" s="31" t="s">
        <v>73</v>
      </c>
      <c r="K114" s="31" t="s">
        <v>105</v>
      </c>
      <c r="L114" s="31" t="s">
        <v>106</v>
      </c>
      <c r="M114" s="31" t="s">
        <v>995</v>
      </c>
      <c r="N114" s="23"/>
      <c r="O114" s="54"/>
      <c r="P114" s="131"/>
      <c r="Q114" s="23"/>
      <c r="R114" s="24"/>
      <c r="S114" s="29">
        <v>43725</v>
      </c>
      <c r="T114" s="29"/>
    </row>
    <row r="115" spans="1:20" ht="54" customHeight="1" x14ac:dyDescent="1.25">
      <c r="A115" s="31" t="s">
        <v>7803</v>
      </c>
      <c r="B115" s="37" t="s">
        <v>7804</v>
      </c>
      <c r="C115" s="31" t="s">
        <v>7805</v>
      </c>
      <c r="D115" s="31" t="s">
        <v>7806</v>
      </c>
      <c r="E115" s="31" t="s">
        <v>101</v>
      </c>
      <c r="F115" s="31" t="s">
        <v>123</v>
      </c>
      <c r="G115" s="31" t="s">
        <v>124</v>
      </c>
      <c r="H115" s="31" t="s">
        <v>6809</v>
      </c>
      <c r="I115" s="38">
        <v>0.78819444444444442</v>
      </c>
      <c r="J115" s="31" t="s">
        <v>73</v>
      </c>
      <c r="K115" s="31" t="s">
        <v>105</v>
      </c>
      <c r="L115" s="31" t="s">
        <v>106</v>
      </c>
      <c r="M115" s="31" t="s">
        <v>995</v>
      </c>
      <c r="N115" s="23"/>
      <c r="O115" s="54"/>
      <c r="P115" s="131"/>
      <c r="Q115" s="23"/>
      <c r="R115" s="24"/>
      <c r="S115" s="29">
        <v>43725</v>
      </c>
      <c r="T115" s="29"/>
    </row>
    <row r="116" spans="1:20" ht="54" customHeight="1" x14ac:dyDescent="1.25">
      <c r="A116" s="31" t="s">
        <v>7807</v>
      </c>
      <c r="B116" s="37" t="s">
        <v>7808</v>
      </c>
      <c r="C116" s="31" t="s">
        <v>7809</v>
      </c>
      <c r="D116" s="31" t="s">
        <v>7810</v>
      </c>
      <c r="E116" s="31" t="s">
        <v>101</v>
      </c>
      <c r="F116" s="31" t="s">
        <v>123</v>
      </c>
      <c r="G116" s="31" t="s">
        <v>124</v>
      </c>
      <c r="H116" s="31" t="s">
        <v>6809</v>
      </c>
      <c r="I116" s="38">
        <v>0.78819444444444442</v>
      </c>
      <c r="J116" s="31" t="s">
        <v>73</v>
      </c>
      <c r="K116" s="31" t="s">
        <v>105</v>
      </c>
      <c r="L116" s="31" t="s">
        <v>106</v>
      </c>
      <c r="M116" s="31" t="s">
        <v>995</v>
      </c>
      <c r="N116" s="23"/>
      <c r="O116" s="54"/>
      <c r="P116" s="131"/>
      <c r="Q116" s="23"/>
      <c r="R116" s="24"/>
      <c r="S116" s="29">
        <v>43725</v>
      </c>
      <c r="T116" s="29"/>
    </row>
    <row r="117" spans="1:20" ht="54" customHeight="1" x14ac:dyDescent="1.25">
      <c r="A117" s="31" t="s">
        <v>7811</v>
      </c>
      <c r="B117" s="37" t="s">
        <v>7812</v>
      </c>
      <c r="C117" s="31" t="s">
        <v>7813</v>
      </c>
      <c r="D117" s="31" t="s">
        <v>7814</v>
      </c>
      <c r="E117" s="31" t="s">
        <v>101</v>
      </c>
      <c r="F117" s="31" t="s">
        <v>123</v>
      </c>
      <c r="G117" s="31" t="s">
        <v>124</v>
      </c>
      <c r="H117" s="31" t="s">
        <v>6809</v>
      </c>
      <c r="I117" s="38">
        <v>0.78819444444444442</v>
      </c>
      <c r="J117" s="31" t="s">
        <v>73</v>
      </c>
      <c r="K117" s="31" t="s">
        <v>105</v>
      </c>
      <c r="L117" s="31" t="s">
        <v>106</v>
      </c>
      <c r="M117" s="31" t="s">
        <v>995</v>
      </c>
      <c r="N117" s="23"/>
      <c r="O117" s="54"/>
      <c r="P117" s="131"/>
      <c r="Q117" s="23"/>
      <c r="R117" s="24"/>
      <c r="S117" s="29">
        <v>43725</v>
      </c>
      <c r="T117" s="29"/>
    </row>
    <row r="118" spans="1:20" ht="54" customHeight="1" x14ac:dyDescent="1.25">
      <c r="A118" s="31" t="s">
        <v>7815</v>
      </c>
      <c r="B118" s="37" t="s">
        <v>7816</v>
      </c>
      <c r="C118" s="31" t="s">
        <v>7817</v>
      </c>
      <c r="D118" s="31" t="s">
        <v>7818</v>
      </c>
      <c r="E118" s="31" t="s">
        <v>101</v>
      </c>
      <c r="F118" s="31" t="s">
        <v>123</v>
      </c>
      <c r="G118" s="31" t="s">
        <v>124</v>
      </c>
      <c r="H118" s="31" t="s">
        <v>6809</v>
      </c>
      <c r="I118" s="38">
        <v>0.78819444444444442</v>
      </c>
      <c r="J118" s="31" t="s">
        <v>73</v>
      </c>
      <c r="K118" s="31" t="s">
        <v>105</v>
      </c>
      <c r="L118" s="31" t="s">
        <v>106</v>
      </c>
      <c r="M118" s="31" t="s">
        <v>995</v>
      </c>
      <c r="N118" s="23"/>
      <c r="O118" s="54"/>
      <c r="P118" s="131"/>
      <c r="Q118" s="23"/>
      <c r="R118" s="24"/>
      <c r="S118" s="29">
        <v>43725</v>
      </c>
      <c r="T118" s="29"/>
    </row>
    <row r="119" spans="1:20" ht="54" customHeight="1" x14ac:dyDescent="1.25">
      <c r="A119" s="31" t="s">
        <v>7819</v>
      </c>
      <c r="B119" s="37" t="s">
        <v>7820</v>
      </c>
      <c r="C119" s="31" t="s">
        <v>7821</v>
      </c>
      <c r="D119" s="31" t="s">
        <v>7822</v>
      </c>
      <c r="E119" s="31" t="s">
        <v>101</v>
      </c>
      <c r="F119" s="31" t="s">
        <v>123</v>
      </c>
      <c r="G119" s="31" t="s">
        <v>124</v>
      </c>
      <c r="H119" s="31" t="s">
        <v>6809</v>
      </c>
      <c r="I119" s="38">
        <v>0.78819444444444442</v>
      </c>
      <c r="J119" s="31" t="s">
        <v>73</v>
      </c>
      <c r="K119" s="31" t="s">
        <v>105</v>
      </c>
      <c r="L119" s="31" t="s">
        <v>106</v>
      </c>
      <c r="M119" s="31" t="s">
        <v>995</v>
      </c>
      <c r="N119" s="23"/>
      <c r="O119" s="54"/>
      <c r="P119" s="131"/>
      <c r="Q119" s="23"/>
      <c r="R119" s="24"/>
      <c r="S119" s="29">
        <v>43725</v>
      </c>
      <c r="T119" s="29"/>
    </row>
    <row r="120" spans="1:20" ht="54" customHeight="1" x14ac:dyDescent="1.25">
      <c r="A120" s="31" t="s">
        <v>7823</v>
      </c>
      <c r="B120" s="37" t="s">
        <v>7824</v>
      </c>
      <c r="C120" s="31" t="s">
        <v>7825</v>
      </c>
      <c r="D120" s="31" t="s">
        <v>7826</v>
      </c>
      <c r="E120" s="31" t="s">
        <v>101</v>
      </c>
      <c r="F120" s="31" t="s">
        <v>123</v>
      </c>
      <c r="G120" s="31" t="s">
        <v>124</v>
      </c>
      <c r="H120" s="31" t="s">
        <v>6809</v>
      </c>
      <c r="I120" s="38">
        <v>0.78819444444444442</v>
      </c>
      <c r="J120" s="31" t="s">
        <v>73</v>
      </c>
      <c r="K120" s="31" t="s">
        <v>105</v>
      </c>
      <c r="L120" s="31" t="s">
        <v>106</v>
      </c>
      <c r="M120" s="31" t="s">
        <v>995</v>
      </c>
      <c r="N120" s="23"/>
      <c r="O120" s="54"/>
      <c r="P120" s="131"/>
      <c r="Q120" s="23"/>
      <c r="R120" s="24"/>
      <c r="S120" s="29">
        <v>43725</v>
      </c>
      <c r="T120" s="29"/>
    </row>
    <row r="121" spans="1:20" ht="54" customHeight="1" x14ac:dyDescent="1.25">
      <c r="A121" s="31" t="s">
        <v>7827</v>
      </c>
      <c r="B121" s="37" t="s">
        <v>7828</v>
      </c>
      <c r="C121" s="31" t="s">
        <v>7829</v>
      </c>
      <c r="D121" s="31" t="s">
        <v>7830</v>
      </c>
      <c r="E121" s="31" t="s">
        <v>101</v>
      </c>
      <c r="F121" s="31" t="s">
        <v>123</v>
      </c>
      <c r="G121" s="31" t="s">
        <v>124</v>
      </c>
      <c r="H121" s="31" t="s">
        <v>6809</v>
      </c>
      <c r="I121" s="38">
        <v>0.78819444444444442</v>
      </c>
      <c r="J121" s="31" t="s">
        <v>73</v>
      </c>
      <c r="K121" s="31" t="s">
        <v>105</v>
      </c>
      <c r="L121" s="31" t="s">
        <v>106</v>
      </c>
      <c r="M121" s="31" t="s">
        <v>995</v>
      </c>
      <c r="N121" s="23"/>
      <c r="O121" s="54"/>
      <c r="P121" s="131"/>
      <c r="Q121" s="23"/>
      <c r="R121" s="24"/>
      <c r="S121" s="29">
        <v>43725</v>
      </c>
      <c r="T121" s="29"/>
    </row>
    <row r="122" spans="1:20" ht="54" customHeight="1" x14ac:dyDescent="1.25">
      <c r="A122" s="31" t="s">
        <v>7831</v>
      </c>
      <c r="B122" s="37" t="s">
        <v>7832</v>
      </c>
      <c r="C122" s="31" t="s">
        <v>7833</v>
      </c>
      <c r="D122" s="31" t="s">
        <v>7834</v>
      </c>
      <c r="E122" s="31" t="s">
        <v>101</v>
      </c>
      <c r="F122" s="31" t="s">
        <v>123</v>
      </c>
      <c r="G122" s="31" t="s">
        <v>124</v>
      </c>
      <c r="H122" s="31" t="s">
        <v>6809</v>
      </c>
      <c r="I122" s="38">
        <v>0.78819444444444442</v>
      </c>
      <c r="J122" s="31" t="s">
        <v>73</v>
      </c>
      <c r="K122" s="31" t="s">
        <v>105</v>
      </c>
      <c r="L122" s="31" t="s">
        <v>106</v>
      </c>
      <c r="M122" s="31" t="s">
        <v>995</v>
      </c>
      <c r="N122" s="23"/>
      <c r="O122" s="54"/>
      <c r="P122" s="131"/>
      <c r="Q122" s="23"/>
      <c r="R122" s="24"/>
      <c r="S122" s="29">
        <v>43725</v>
      </c>
      <c r="T122" s="29"/>
    </row>
    <row r="123" spans="1:20" ht="54" customHeight="1" x14ac:dyDescent="1.25">
      <c r="A123" s="31" t="s">
        <v>7835</v>
      </c>
      <c r="B123" s="37" t="s">
        <v>7836</v>
      </c>
      <c r="C123" s="31" t="s">
        <v>7837</v>
      </c>
      <c r="D123" s="31" t="s">
        <v>7838</v>
      </c>
      <c r="E123" s="31" t="s">
        <v>101</v>
      </c>
      <c r="F123" s="31" t="s">
        <v>123</v>
      </c>
      <c r="G123" s="31" t="s">
        <v>124</v>
      </c>
      <c r="H123" s="31" t="s">
        <v>6809</v>
      </c>
      <c r="I123" s="38">
        <v>0.78819444444444442</v>
      </c>
      <c r="J123" s="31" t="s">
        <v>73</v>
      </c>
      <c r="K123" s="31" t="s">
        <v>105</v>
      </c>
      <c r="L123" s="31" t="s">
        <v>106</v>
      </c>
      <c r="M123" s="31" t="s">
        <v>995</v>
      </c>
      <c r="N123" s="23"/>
      <c r="O123" s="54"/>
      <c r="P123" s="131"/>
      <c r="Q123" s="23"/>
      <c r="R123" s="24"/>
      <c r="S123" s="29">
        <v>43725</v>
      </c>
      <c r="T123" s="29"/>
    </row>
    <row r="124" spans="1:20" ht="54" customHeight="1" x14ac:dyDescent="1.25">
      <c r="A124" s="31" t="s">
        <v>7839</v>
      </c>
      <c r="B124" s="37" t="s">
        <v>514</v>
      </c>
      <c r="C124" s="31" t="s">
        <v>7840</v>
      </c>
      <c r="D124" s="31" t="s">
        <v>7841</v>
      </c>
      <c r="E124" s="31" t="s">
        <v>101</v>
      </c>
      <c r="F124" s="31" t="s">
        <v>123</v>
      </c>
      <c r="G124" s="31" t="s">
        <v>124</v>
      </c>
      <c r="H124" s="31" t="s">
        <v>6809</v>
      </c>
      <c r="I124" s="38">
        <v>0.78819444444444442</v>
      </c>
      <c r="J124" s="31" t="s">
        <v>73</v>
      </c>
      <c r="K124" s="31" t="s">
        <v>105</v>
      </c>
      <c r="L124" s="31" t="s">
        <v>106</v>
      </c>
      <c r="M124" s="31" t="s">
        <v>995</v>
      </c>
      <c r="N124" s="23"/>
      <c r="O124" s="54"/>
      <c r="P124" s="131"/>
      <c r="Q124" s="23"/>
      <c r="R124" s="24"/>
      <c r="S124" s="29">
        <v>43725</v>
      </c>
      <c r="T124" s="29"/>
    </row>
    <row r="125" spans="1:20" ht="54" customHeight="1" x14ac:dyDescent="1.25">
      <c r="A125" s="31" t="s">
        <v>7842</v>
      </c>
      <c r="B125" s="37" t="s">
        <v>7843</v>
      </c>
      <c r="C125" s="31" t="s">
        <v>7844</v>
      </c>
      <c r="D125" s="31" t="s">
        <v>7845</v>
      </c>
      <c r="E125" s="31" t="s">
        <v>101</v>
      </c>
      <c r="F125" s="31" t="s">
        <v>123</v>
      </c>
      <c r="G125" s="31" t="s">
        <v>124</v>
      </c>
      <c r="H125" s="31" t="s">
        <v>6809</v>
      </c>
      <c r="I125" s="38">
        <v>0.78819444444444442</v>
      </c>
      <c r="J125" s="31" t="s">
        <v>73</v>
      </c>
      <c r="K125" s="31" t="s">
        <v>105</v>
      </c>
      <c r="L125" s="31" t="s">
        <v>106</v>
      </c>
      <c r="M125" s="31" t="s">
        <v>995</v>
      </c>
      <c r="N125" s="23"/>
      <c r="O125" s="54"/>
      <c r="P125" s="131"/>
      <c r="Q125" s="23"/>
      <c r="R125" s="24"/>
      <c r="S125" s="29">
        <v>43725</v>
      </c>
      <c r="T125" s="29"/>
    </row>
    <row r="126" spans="1:20" ht="54" customHeight="1" x14ac:dyDescent="1.25">
      <c r="A126" s="31" t="s">
        <v>7846</v>
      </c>
      <c r="B126" s="37" t="s">
        <v>7847</v>
      </c>
      <c r="C126" s="31" t="s">
        <v>7848</v>
      </c>
      <c r="D126" s="31" t="s">
        <v>7849</v>
      </c>
      <c r="E126" s="31" t="s">
        <v>101</v>
      </c>
      <c r="F126" s="31" t="s">
        <v>123</v>
      </c>
      <c r="G126" s="31" t="s">
        <v>124</v>
      </c>
      <c r="H126" s="31" t="s">
        <v>6809</v>
      </c>
      <c r="I126" s="38">
        <v>0.78819444444444442</v>
      </c>
      <c r="J126" s="31" t="s">
        <v>73</v>
      </c>
      <c r="K126" s="31" t="s">
        <v>105</v>
      </c>
      <c r="L126" s="31" t="s">
        <v>106</v>
      </c>
      <c r="M126" s="31" t="s">
        <v>995</v>
      </c>
      <c r="N126" s="23"/>
      <c r="O126" s="54"/>
      <c r="P126" s="131"/>
      <c r="Q126" s="23"/>
      <c r="R126" s="24"/>
      <c r="S126" s="29">
        <v>43725</v>
      </c>
      <c r="T126" s="29"/>
    </row>
    <row r="127" spans="1:20" ht="54" customHeight="1" x14ac:dyDescent="1.25">
      <c r="A127" s="31" t="s">
        <v>7850</v>
      </c>
      <c r="B127" s="37" t="s">
        <v>5405</v>
      </c>
      <c r="C127" s="31" t="s">
        <v>7851</v>
      </c>
      <c r="D127" s="31" t="s">
        <v>7852</v>
      </c>
      <c r="E127" s="31" t="s">
        <v>101</v>
      </c>
      <c r="F127" s="31" t="s">
        <v>123</v>
      </c>
      <c r="G127" s="31" t="s">
        <v>124</v>
      </c>
      <c r="H127" s="31" t="s">
        <v>6809</v>
      </c>
      <c r="I127" s="38">
        <v>0.78819444444444442</v>
      </c>
      <c r="J127" s="31" t="s">
        <v>73</v>
      </c>
      <c r="K127" s="31" t="s">
        <v>105</v>
      </c>
      <c r="L127" s="31" t="s">
        <v>106</v>
      </c>
      <c r="M127" s="31" t="s">
        <v>995</v>
      </c>
      <c r="N127" s="23"/>
      <c r="O127" s="54"/>
      <c r="P127" s="131"/>
      <c r="Q127" s="23"/>
      <c r="R127" s="24"/>
      <c r="S127" s="29">
        <v>43725</v>
      </c>
      <c r="T127" s="29"/>
    </row>
    <row r="128" spans="1:20" ht="54" customHeight="1" x14ac:dyDescent="1.05">
      <c r="A128" s="696" t="s">
        <v>9528</v>
      </c>
      <c r="B128" s="696"/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6"/>
      <c r="N128" s="23"/>
      <c r="O128" s="23"/>
      <c r="P128" s="23"/>
      <c r="Q128" s="23"/>
      <c r="R128" s="23"/>
      <c r="S128" s="131"/>
      <c r="T128" s="29"/>
    </row>
    <row r="129" spans="1:20" ht="54" customHeight="1" x14ac:dyDescent="1.05">
      <c r="A129" s="31" t="s">
        <v>9481</v>
      </c>
      <c r="B129" s="37" t="s">
        <v>9482</v>
      </c>
      <c r="C129" s="31" t="s">
        <v>9483</v>
      </c>
      <c r="D129" s="31" t="s">
        <v>9484</v>
      </c>
      <c r="E129" s="31" t="s">
        <v>688</v>
      </c>
      <c r="F129" s="31" t="s">
        <v>123</v>
      </c>
      <c r="G129" s="31" t="s">
        <v>689</v>
      </c>
      <c r="H129" s="31" t="s">
        <v>8888</v>
      </c>
      <c r="I129" s="38">
        <v>0.41666666666666669</v>
      </c>
      <c r="J129" s="31" t="s">
        <v>73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131">
        <v>38750</v>
      </c>
      <c r="T129" s="29"/>
    </row>
    <row r="130" spans="1:20" ht="54" customHeight="1" x14ac:dyDescent="1.05">
      <c r="A130" s="31" t="s">
        <v>9485</v>
      </c>
      <c r="B130" s="37" t="s">
        <v>9486</v>
      </c>
      <c r="C130" s="31" t="s">
        <v>9487</v>
      </c>
      <c r="D130" s="31" t="s">
        <v>9488</v>
      </c>
      <c r="E130" s="31" t="s">
        <v>688</v>
      </c>
      <c r="F130" s="31" t="s">
        <v>123</v>
      </c>
      <c r="G130" s="31" t="s">
        <v>689</v>
      </c>
      <c r="H130" s="31" t="s">
        <v>8888</v>
      </c>
      <c r="I130" s="38">
        <v>0.41666666666666669</v>
      </c>
      <c r="J130" s="31" t="s">
        <v>73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3"/>
      <c r="R130" s="23"/>
      <c r="S130" s="131">
        <v>38750</v>
      </c>
      <c r="T130" s="29"/>
    </row>
    <row r="131" spans="1:20" ht="54" customHeight="1" x14ac:dyDescent="1.05">
      <c r="A131" s="31" t="s">
        <v>9489</v>
      </c>
      <c r="B131" s="37" t="s">
        <v>9490</v>
      </c>
      <c r="C131" s="31" t="s">
        <v>9491</v>
      </c>
      <c r="D131" s="31" t="s">
        <v>9492</v>
      </c>
      <c r="E131" s="31" t="s">
        <v>688</v>
      </c>
      <c r="F131" s="31" t="s">
        <v>123</v>
      </c>
      <c r="G131" s="31" t="s">
        <v>689</v>
      </c>
      <c r="H131" s="31" t="s">
        <v>8888</v>
      </c>
      <c r="I131" s="38">
        <v>0.41666666666666669</v>
      </c>
      <c r="J131" s="31" t="s">
        <v>73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3"/>
      <c r="R131" s="23"/>
      <c r="S131" s="131">
        <v>38750</v>
      </c>
      <c r="T131" s="29"/>
    </row>
    <row r="132" spans="1:20" ht="54" customHeight="1" x14ac:dyDescent="1.05">
      <c r="A132" s="31" t="s">
        <v>3940</v>
      </c>
      <c r="B132" s="37" t="s">
        <v>3941</v>
      </c>
      <c r="C132" s="31" t="s">
        <v>3942</v>
      </c>
      <c r="D132" s="31" t="s">
        <v>3943</v>
      </c>
      <c r="E132" s="31" t="s">
        <v>688</v>
      </c>
      <c r="F132" s="31" t="s">
        <v>123</v>
      </c>
      <c r="G132" s="31" t="s">
        <v>689</v>
      </c>
      <c r="H132" s="31" t="s">
        <v>8888</v>
      </c>
      <c r="I132" s="38">
        <v>0.41666666666666669</v>
      </c>
      <c r="J132" s="31" t="s">
        <v>73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3"/>
      <c r="R132" s="23"/>
      <c r="S132" s="131">
        <v>38750</v>
      </c>
      <c r="T132" s="29"/>
    </row>
    <row r="133" spans="1:20" ht="54" customHeight="1" x14ac:dyDescent="1.05">
      <c r="A133" s="31" t="s">
        <v>9493</v>
      </c>
      <c r="B133" s="37" t="s">
        <v>2639</v>
      </c>
      <c r="C133" s="31" t="s">
        <v>9494</v>
      </c>
      <c r="D133" s="31" t="s">
        <v>9495</v>
      </c>
      <c r="E133" s="31" t="s">
        <v>101</v>
      </c>
      <c r="F133" s="31" t="s">
        <v>102</v>
      </c>
      <c r="G133" s="31" t="s">
        <v>490</v>
      </c>
      <c r="H133" s="31" t="s">
        <v>8888</v>
      </c>
      <c r="I133" s="38">
        <v>0.41666666666666669</v>
      </c>
      <c r="J133" s="31" t="s">
        <v>73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23"/>
      <c r="R133" s="23"/>
      <c r="S133" s="131">
        <v>26000</v>
      </c>
      <c r="T133" s="29"/>
    </row>
    <row r="134" spans="1:20" ht="54" customHeight="1" x14ac:dyDescent="1.05">
      <c r="A134" s="31" t="s">
        <v>9496</v>
      </c>
      <c r="B134" s="37" t="s">
        <v>9497</v>
      </c>
      <c r="C134" s="31" t="s">
        <v>9498</v>
      </c>
      <c r="D134" s="31" t="s">
        <v>9499</v>
      </c>
      <c r="E134" s="31" t="s">
        <v>101</v>
      </c>
      <c r="F134" s="31" t="s">
        <v>102</v>
      </c>
      <c r="G134" s="31" t="s">
        <v>490</v>
      </c>
      <c r="H134" s="31" t="s">
        <v>8888</v>
      </c>
      <c r="I134" s="38">
        <v>0.41666666666666669</v>
      </c>
      <c r="J134" s="31" t="s">
        <v>73</v>
      </c>
      <c r="K134" s="31" t="s">
        <v>105</v>
      </c>
      <c r="L134" s="31" t="s">
        <v>106</v>
      </c>
      <c r="M134" s="31" t="s">
        <v>491</v>
      </c>
      <c r="N134" s="23"/>
      <c r="O134" s="23"/>
      <c r="P134" s="23"/>
      <c r="Q134" s="23"/>
      <c r="R134" s="23"/>
      <c r="S134" s="131">
        <v>26000</v>
      </c>
      <c r="T134" s="29"/>
    </row>
    <row r="135" spans="1:20" ht="54" customHeight="1" x14ac:dyDescent="1.05">
      <c r="A135" s="31" t="s">
        <v>9500</v>
      </c>
      <c r="B135" s="37" t="s">
        <v>9501</v>
      </c>
      <c r="C135" s="31" t="s">
        <v>9502</v>
      </c>
      <c r="D135" s="31" t="s">
        <v>9503</v>
      </c>
      <c r="E135" s="31" t="s">
        <v>688</v>
      </c>
      <c r="F135" s="31" t="s">
        <v>123</v>
      </c>
      <c r="G135" s="31" t="s">
        <v>689</v>
      </c>
      <c r="H135" s="31" t="s">
        <v>8888</v>
      </c>
      <c r="I135" s="38">
        <v>0.41666666666666669</v>
      </c>
      <c r="J135" s="31" t="s">
        <v>73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23"/>
      <c r="R135" s="23"/>
      <c r="S135" s="131">
        <v>38750</v>
      </c>
      <c r="T135" s="29"/>
    </row>
    <row r="136" spans="1:20" ht="54" customHeight="1" x14ac:dyDescent="1.05">
      <c r="A136" s="31" t="s">
        <v>9504</v>
      </c>
      <c r="B136" s="37" t="s">
        <v>9505</v>
      </c>
      <c r="C136" s="31" t="s">
        <v>9506</v>
      </c>
      <c r="D136" s="31" t="s">
        <v>9507</v>
      </c>
      <c r="E136" s="31" t="s">
        <v>688</v>
      </c>
      <c r="F136" s="31" t="s">
        <v>123</v>
      </c>
      <c r="G136" s="31" t="s">
        <v>689</v>
      </c>
      <c r="H136" s="31" t="s">
        <v>8888</v>
      </c>
      <c r="I136" s="38">
        <v>0.41666666666666669</v>
      </c>
      <c r="J136" s="31" t="s">
        <v>73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23"/>
      <c r="R136" s="23"/>
      <c r="S136" s="131">
        <v>38750</v>
      </c>
      <c r="T136" s="29"/>
    </row>
    <row r="137" spans="1:20" ht="54" customHeight="1" x14ac:dyDescent="1.05">
      <c r="A137" s="31" t="s">
        <v>9508</v>
      </c>
      <c r="B137" s="37" t="s">
        <v>9509</v>
      </c>
      <c r="C137" s="31" t="s">
        <v>9510</v>
      </c>
      <c r="D137" s="31" t="s">
        <v>9511</v>
      </c>
      <c r="E137" s="31" t="s">
        <v>687</v>
      </c>
      <c r="F137" s="31" t="s">
        <v>102</v>
      </c>
      <c r="G137" s="31" t="s">
        <v>1127</v>
      </c>
      <c r="H137" s="31" t="s">
        <v>8888</v>
      </c>
      <c r="I137" s="38">
        <v>0.66666666666666663</v>
      </c>
      <c r="J137" s="31" t="s">
        <v>73</v>
      </c>
      <c r="K137" s="31" t="s">
        <v>105</v>
      </c>
      <c r="L137" s="31" t="s">
        <v>106</v>
      </c>
      <c r="M137" s="31" t="s">
        <v>491</v>
      </c>
      <c r="N137" s="23"/>
      <c r="O137" s="23"/>
      <c r="P137" s="23"/>
      <c r="Q137" s="23"/>
      <c r="R137" s="23"/>
      <c r="S137" s="131">
        <v>25000</v>
      </c>
      <c r="T137" s="29"/>
    </row>
    <row r="138" spans="1:20" ht="54" customHeight="1" x14ac:dyDescent="1.05">
      <c r="A138" s="696" t="s">
        <v>9526</v>
      </c>
      <c r="B138" s="696"/>
      <c r="C138" s="696"/>
      <c r="D138" s="696"/>
      <c r="E138" s="696"/>
      <c r="F138" s="696"/>
      <c r="G138" s="696"/>
      <c r="H138" s="696"/>
      <c r="I138" s="696"/>
      <c r="J138" s="696"/>
      <c r="K138" s="696"/>
      <c r="L138" s="696"/>
      <c r="M138" s="696"/>
      <c r="N138" s="23"/>
      <c r="O138" s="23"/>
      <c r="P138" s="23"/>
      <c r="Q138" s="23"/>
      <c r="R138" s="23"/>
      <c r="S138" s="29"/>
      <c r="T138" s="29"/>
    </row>
    <row r="139" spans="1:20" ht="54" customHeight="1" x14ac:dyDescent="1.05">
      <c r="A139" s="31" t="s">
        <v>8775</v>
      </c>
      <c r="B139" s="37" t="s">
        <v>8776</v>
      </c>
      <c r="C139" s="31" t="s">
        <v>8777</v>
      </c>
      <c r="D139" s="31" t="s">
        <v>8778</v>
      </c>
      <c r="E139" s="31" t="s">
        <v>101</v>
      </c>
      <c r="F139" s="31" t="s">
        <v>123</v>
      </c>
      <c r="G139" s="31" t="s">
        <v>124</v>
      </c>
      <c r="H139" s="31" t="s">
        <v>7872</v>
      </c>
      <c r="I139" s="38">
        <v>0.125</v>
      </c>
      <c r="J139" s="31" t="s">
        <v>73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29"/>
    </row>
    <row r="140" spans="1:20" ht="54" customHeight="1" x14ac:dyDescent="1.05">
      <c r="A140" s="31" t="s">
        <v>8779</v>
      </c>
      <c r="B140" s="37" t="s">
        <v>8780</v>
      </c>
      <c r="C140" s="31" t="s">
        <v>8781</v>
      </c>
      <c r="D140" s="31" t="s">
        <v>8782</v>
      </c>
      <c r="E140" s="31" t="s">
        <v>101</v>
      </c>
      <c r="F140" s="31" t="s">
        <v>1304</v>
      </c>
      <c r="G140" s="31" t="s">
        <v>124</v>
      </c>
      <c r="H140" s="31" t="s">
        <v>7872</v>
      </c>
      <c r="I140" s="38">
        <v>0.125</v>
      </c>
      <c r="J140" s="31" t="s">
        <v>73</v>
      </c>
      <c r="K140" s="31" t="s">
        <v>105</v>
      </c>
      <c r="L140" s="31" t="s">
        <v>106</v>
      </c>
      <c r="M140" s="31" t="s">
        <v>491</v>
      </c>
      <c r="N140" s="23"/>
      <c r="O140" s="23"/>
      <c r="P140" s="23"/>
      <c r="Q140" s="23"/>
      <c r="R140" s="23"/>
      <c r="S140" s="29">
        <v>26000</v>
      </c>
      <c r="T140" s="29"/>
    </row>
    <row r="141" spans="1:20" ht="54" customHeight="1" x14ac:dyDescent="1.05">
      <c r="A141" s="31" t="s">
        <v>8783</v>
      </c>
      <c r="B141" s="37" t="s">
        <v>8784</v>
      </c>
      <c r="C141" s="31" t="s">
        <v>8785</v>
      </c>
      <c r="D141" s="31" t="s">
        <v>8786</v>
      </c>
      <c r="E141" s="31" t="s">
        <v>101</v>
      </c>
      <c r="F141" s="31" t="s">
        <v>1304</v>
      </c>
      <c r="G141" s="31" t="s">
        <v>124</v>
      </c>
      <c r="H141" s="31" t="s">
        <v>7872</v>
      </c>
      <c r="I141" s="38">
        <v>0.125</v>
      </c>
      <c r="J141" s="31" t="s">
        <v>73</v>
      </c>
      <c r="K141" s="31" t="s">
        <v>105</v>
      </c>
      <c r="L141" s="31" t="s">
        <v>106</v>
      </c>
      <c r="M141" s="31" t="s">
        <v>491</v>
      </c>
      <c r="N141" s="23"/>
      <c r="O141" s="23"/>
      <c r="P141" s="23"/>
      <c r="Q141" s="23"/>
      <c r="R141" s="23"/>
      <c r="S141" s="29">
        <v>26000</v>
      </c>
      <c r="T141" s="29"/>
    </row>
    <row r="142" spans="1:20" ht="54" customHeight="1" x14ac:dyDescent="1.05">
      <c r="A142" s="31" t="s">
        <v>8787</v>
      </c>
      <c r="B142" s="37" t="s">
        <v>8788</v>
      </c>
      <c r="C142" s="31" t="s">
        <v>8789</v>
      </c>
      <c r="D142" s="31" t="s">
        <v>8790</v>
      </c>
      <c r="E142" s="31" t="s">
        <v>101</v>
      </c>
      <c r="F142" s="31" t="s">
        <v>1304</v>
      </c>
      <c r="G142" s="31" t="s">
        <v>124</v>
      </c>
      <c r="H142" s="31" t="s">
        <v>7872</v>
      </c>
      <c r="I142" s="38">
        <v>0.125</v>
      </c>
      <c r="J142" s="31" t="s">
        <v>73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23"/>
      <c r="R142" s="23"/>
      <c r="S142" s="29">
        <v>26000</v>
      </c>
      <c r="T142" s="29"/>
    </row>
    <row r="143" spans="1:20" ht="54" customHeight="1" x14ac:dyDescent="1.05">
      <c r="A143" s="31" t="s">
        <v>8791</v>
      </c>
      <c r="B143" s="37" t="s">
        <v>8792</v>
      </c>
      <c r="C143" s="31" t="s">
        <v>8793</v>
      </c>
      <c r="D143" s="31" t="s">
        <v>8794</v>
      </c>
      <c r="E143" s="31" t="s">
        <v>101</v>
      </c>
      <c r="F143" s="31" t="s">
        <v>1304</v>
      </c>
      <c r="G143" s="31" t="s">
        <v>124</v>
      </c>
      <c r="H143" s="31" t="s">
        <v>7872</v>
      </c>
      <c r="I143" s="38">
        <v>0.125</v>
      </c>
      <c r="J143" s="31" t="s">
        <v>73</v>
      </c>
      <c r="K143" s="31" t="s">
        <v>105</v>
      </c>
      <c r="L143" s="31" t="s">
        <v>125</v>
      </c>
      <c r="M143" s="31" t="s">
        <v>491</v>
      </c>
      <c r="N143" s="23"/>
      <c r="O143" s="23"/>
      <c r="P143" s="23"/>
      <c r="Q143" s="23"/>
      <c r="R143" s="23"/>
      <c r="S143" s="29">
        <v>26000</v>
      </c>
      <c r="T143" s="29"/>
    </row>
    <row r="144" spans="1:20" ht="54" customHeight="1" x14ac:dyDescent="1.05">
      <c r="A144" s="31" t="s">
        <v>8795</v>
      </c>
      <c r="B144" s="37" t="s">
        <v>8796</v>
      </c>
      <c r="C144" s="31" t="s">
        <v>8797</v>
      </c>
      <c r="D144" s="31" t="s">
        <v>8798</v>
      </c>
      <c r="E144" s="31" t="s">
        <v>101</v>
      </c>
      <c r="F144" s="31" t="s">
        <v>123</v>
      </c>
      <c r="G144" s="31" t="s">
        <v>1127</v>
      </c>
      <c r="H144" s="31" t="s">
        <v>7872</v>
      </c>
      <c r="I144" s="38">
        <v>0.375</v>
      </c>
      <c r="J144" s="31" t="s">
        <v>73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43725</v>
      </c>
      <c r="T144" s="29"/>
    </row>
    <row r="145" spans="1:20" ht="54" customHeight="1" x14ac:dyDescent="1.05">
      <c r="A145" s="31" t="s">
        <v>8799</v>
      </c>
      <c r="B145" s="37" t="s">
        <v>8800</v>
      </c>
      <c r="C145" s="31" t="s">
        <v>8801</v>
      </c>
      <c r="D145" s="31" t="s">
        <v>8802</v>
      </c>
      <c r="E145" s="31" t="s">
        <v>101</v>
      </c>
      <c r="F145" s="31" t="s">
        <v>123</v>
      </c>
      <c r="G145" s="31" t="s">
        <v>1127</v>
      </c>
      <c r="H145" s="31" t="s">
        <v>7872</v>
      </c>
      <c r="I145" s="38">
        <v>0.375</v>
      </c>
      <c r="J145" s="31" t="s">
        <v>73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43725</v>
      </c>
      <c r="T145" s="29"/>
    </row>
    <row r="146" spans="1:20" ht="54" customHeight="1" x14ac:dyDescent="1.05">
      <c r="A146" s="31" t="s">
        <v>8803</v>
      </c>
      <c r="B146" s="37" t="s">
        <v>8804</v>
      </c>
      <c r="C146" s="31" t="s">
        <v>8805</v>
      </c>
      <c r="D146" s="31" t="s">
        <v>8806</v>
      </c>
      <c r="E146" s="31" t="s">
        <v>101</v>
      </c>
      <c r="F146" s="31" t="s">
        <v>123</v>
      </c>
      <c r="G146" s="31" t="s">
        <v>1127</v>
      </c>
      <c r="H146" s="31" t="s">
        <v>7872</v>
      </c>
      <c r="I146" s="38">
        <v>0.375</v>
      </c>
      <c r="J146" s="31" t="s">
        <v>73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43725</v>
      </c>
      <c r="T146" s="29"/>
    </row>
    <row r="147" spans="1:20" ht="54" customHeight="1" x14ac:dyDescent="1.05">
      <c r="A147" s="31" t="s">
        <v>8807</v>
      </c>
      <c r="B147" s="37" t="s">
        <v>8808</v>
      </c>
      <c r="C147" s="31" t="s">
        <v>8809</v>
      </c>
      <c r="D147" s="31" t="s">
        <v>8810</v>
      </c>
      <c r="E147" s="31" t="s">
        <v>101</v>
      </c>
      <c r="F147" s="31" t="s">
        <v>123</v>
      </c>
      <c r="G147" s="31" t="s">
        <v>1127</v>
      </c>
      <c r="H147" s="31" t="s">
        <v>7872</v>
      </c>
      <c r="I147" s="38">
        <v>0.375</v>
      </c>
      <c r="J147" s="31" t="s">
        <v>73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43725</v>
      </c>
      <c r="T147" s="29"/>
    </row>
    <row r="148" spans="1:20" ht="54" customHeight="1" x14ac:dyDescent="1.05">
      <c r="A148" s="31" t="s">
        <v>8811</v>
      </c>
      <c r="B148" s="37" t="s">
        <v>7404</v>
      </c>
      <c r="C148" s="31" t="s">
        <v>8812</v>
      </c>
      <c r="D148" s="31" t="s">
        <v>8813</v>
      </c>
      <c r="E148" s="31" t="s">
        <v>101</v>
      </c>
      <c r="F148" s="31" t="s">
        <v>123</v>
      </c>
      <c r="G148" s="31" t="s">
        <v>1127</v>
      </c>
      <c r="H148" s="31" t="s">
        <v>7872</v>
      </c>
      <c r="I148" s="38">
        <v>0.375</v>
      </c>
      <c r="J148" s="31" t="s">
        <v>73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43725</v>
      </c>
      <c r="T148" s="29"/>
    </row>
    <row r="149" spans="1:20" ht="54" customHeight="1" x14ac:dyDescent="1.05">
      <c r="A149" s="31" t="s">
        <v>8814</v>
      </c>
      <c r="B149" s="37" t="s">
        <v>8815</v>
      </c>
      <c r="C149" s="31" t="s">
        <v>8816</v>
      </c>
      <c r="D149" s="31" t="s">
        <v>8817</v>
      </c>
      <c r="E149" s="31" t="s">
        <v>101</v>
      </c>
      <c r="F149" s="31" t="s">
        <v>123</v>
      </c>
      <c r="G149" s="31" t="s">
        <v>1127</v>
      </c>
      <c r="H149" s="31" t="s">
        <v>7872</v>
      </c>
      <c r="I149" s="38">
        <v>0.375</v>
      </c>
      <c r="J149" s="31" t="s">
        <v>73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43725</v>
      </c>
      <c r="T149" s="29"/>
    </row>
    <row r="150" spans="1:20" ht="54" customHeight="1" x14ac:dyDescent="1.05">
      <c r="A150" s="31" t="s">
        <v>8818</v>
      </c>
      <c r="B150" s="37" t="s">
        <v>8819</v>
      </c>
      <c r="C150" s="31" t="s">
        <v>8820</v>
      </c>
      <c r="D150" s="31" t="s">
        <v>8821</v>
      </c>
      <c r="E150" s="31" t="s">
        <v>101</v>
      </c>
      <c r="F150" s="31" t="s">
        <v>123</v>
      </c>
      <c r="G150" s="31" t="s">
        <v>1127</v>
      </c>
      <c r="H150" s="31" t="s">
        <v>7872</v>
      </c>
      <c r="I150" s="38">
        <v>0.375</v>
      </c>
      <c r="J150" s="31" t="s">
        <v>73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43725</v>
      </c>
      <c r="T150" s="29"/>
    </row>
    <row r="151" spans="1:20" ht="54" customHeight="1" x14ac:dyDescent="1.05">
      <c r="A151" s="31" t="s">
        <v>8822</v>
      </c>
      <c r="B151" s="37" t="s">
        <v>8823</v>
      </c>
      <c r="C151" s="31" t="s">
        <v>8824</v>
      </c>
      <c r="D151" s="31" t="s">
        <v>8825</v>
      </c>
      <c r="E151" s="31" t="s">
        <v>101</v>
      </c>
      <c r="F151" s="31" t="s">
        <v>123</v>
      </c>
      <c r="G151" s="31" t="s">
        <v>1127</v>
      </c>
      <c r="H151" s="31" t="s">
        <v>7872</v>
      </c>
      <c r="I151" s="38">
        <v>0.375</v>
      </c>
      <c r="J151" s="31" t="s">
        <v>73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43725</v>
      </c>
      <c r="T151" s="29"/>
    </row>
    <row r="152" spans="1:20" ht="54" customHeight="1" x14ac:dyDescent="1.05">
      <c r="A152" s="31" t="s">
        <v>8826</v>
      </c>
      <c r="B152" s="37" t="s">
        <v>8827</v>
      </c>
      <c r="C152" s="31" t="s">
        <v>8828</v>
      </c>
      <c r="D152" s="31" t="s">
        <v>8829</v>
      </c>
      <c r="E152" s="31" t="s">
        <v>101</v>
      </c>
      <c r="F152" s="31" t="s">
        <v>123</v>
      </c>
      <c r="G152" s="31" t="s">
        <v>1127</v>
      </c>
      <c r="H152" s="31" t="s">
        <v>7872</v>
      </c>
      <c r="I152" s="38">
        <v>0.375</v>
      </c>
      <c r="J152" s="31" t="s">
        <v>73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43725</v>
      </c>
      <c r="T152" s="29"/>
    </row>
    <row r="153" spans="1:20" ht="54" customHeight="1" x14ac:dyDescent="1.05">
      <c r="A153" s="31" t="s">
        <v>8830</v>
      </c>
      <c r="B153" s="37" t="s">
        <v>8831</v>
      </c>
      <c r="C153" s="31" t="s">
        <v>8832</v>
      </c>
      <c r="D153" s="31" t="s">
        <v>8833</v>
      </c>
      <c r="E153" s="31" t="s">
        <v>101</v>
      </c>
      <c r="F153" s="31" t="s">
        <v>123</v>
      </c>
      <c r="G153" s="31" t="s">
        <v>1127</v>
      </c>
      <c r="H153" s="31" t="s">
        <v>7872</v>
      </c>
      <c r="I153" s="38">
        <v>0.375</v>
      </c>
      <c r="J153" s="31" t="s">
        <v>73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43725</v>
      </c>
      <c r="T153" s="29"/>
    </row>
    <row r="154" spans="1:20" ht="54" customHeight="1" x14ac:dyDescent="1.05">
      <c r="A154" s="31" t="s">
        <v>8834</v>
      </c>
      <c r="B154" s="37" t="s">
        <v>8835</v>
      </c>
      <c r="C154" s="31" t="s">
        <v>8836</v>
      </c>
      <c r="D154" s="31" t="s">
        <v>8837</v>
      </c>
      <c r="E154" s="31" t="s">
        <v>101</v>
      </c>
      <c r="F154" s="31" t="s">
        <v>123</v>
      </c>
      <c r="G154" s="31" t="s">
        <v>1127</v>
      </c>
      <c r="H154" s="31" t="s">
        <v>7872</v>
      </c>
      <c r="I154" s="38">
        <v>0.375</v>
      </c>
      <c r="J154" s="31" t="s">
        <v>73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43725</v>
      </c>
      <c r="T154" s="29"/>
    </row>
    <row r="155" spans="1:20" ht="54" customHeight="1" x14ac:dyDescent="1.05">
      <c r="A155" s="31" t="s">
        <v>8838</v>
      </c>
      <c r="B155" s="37" t="s">
        <v>8839</v>
      </c>
      <c r="C155" s="31" t="s">
        <v>8840</v>
      </c>
      <c r="D155" s="31" t="s">
        <v>8841</v>
      </c>
      <c r="E155" s="31" t="s">
        <v>101</v>
      </c>
      <c r="F155" s="31" t="s">
        <v>123</v>
      </c>
      <c r="G155" s="31" t="s">
        <v>1127</v>
      </c>
      <c r="H155" s="31" t="s">
        <v>7872</v>
      </c>
      <c r="I155" s="38">
        <v>0.375</v>
      </c>
      <c r="J155" s="31" t="s">
        <v>73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43725</v>
      </c>
      <c r="T155" s="29"/>
    </row>
    <row r="156" spans="1:20" ht="54" customHeight="1" x14ac:dyDescent="1.05">
      <c r="A156" s="31" t="s">
        <v>8842</v>
      </c>
      <c r="B156" s="37" t="s">
        <v>8843</v>
      </c>
      <c r="C156" s="31" t="s">
        <v>8844</v>
      </c>
      <c r="D156" s="31" t="s">
        <v>8845</v>
      </c>
      <c r="E156" s="31" t="s">
        <v>101</v>
      </c>
      <c r="F156" s="31" t="s">
        <v>123</v>
      </c>
      <c r="G156" s="31" t="s">
        <v>1127</v>
      </c>
      <c r="H156" s="31" t="s">
        <v>7872</v>
      </c>
      <c r="I156" s="38">
        <v>0.375</v>
      </c>
      <c r="J156" s="31" t="s">
        <v>73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43725</v>
      </c>
      <c r="T156" s="29"/>
    </row>
    <row r="157" spans="1:20" ht="54" customHeight="1" x14ac:dyDescent="1.05">
      <c r="A157" s="31" t="s">
        <v>8846</v>
      </c>
      <c r="B157" s="37" t="s">
        <v>1108</v>
      </c>
      <c r="C157" s="31" t="s">
        <v>8847</v>
      </c>
      <c r="D157" s="31" t="s">
        <v>8848</v>
      </c>
      <c r="E157" s="31" t="s">
        <v>101</v>
      </c>
      <c r="F157" s="31" t="s">
        <v>123</v>
      </c>
      <c r="G157" s="31" t="s">
        <v>1127</v>
      </c>
      <c r="H157" s="31" t="s">
        <v>7872</v>
      </c>
      <c r="I157" s="38">
        <v>0.375</v>
      </c>
      <c r="J157" s="31" t="s">
        <v>73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43725</v>
      </c>
      <c r="T157" s="29"/>
    </row>
    <row r="158" spans="1:20" ht="54" customHeight="1" x14ac:dyDescent="1.05">
      <c r="A158" s="31" t="s">
        <v>8849</v>
      </c>
      <c r="B158" s="37" t="s">
        <v>8850</v>
      </c>
      <c r="C158" s="31" t="s">
        <v>8851</v>
      </c>
      <c r="D158" s="31" t="s">
        <v>8852</v>
      </c>
      <c r="E158" s="31" t="s">
        <v>101</v>
      </c>
      <c r="F158" s="31" t="s">
        <v>123</v>
      </c>
      <c r="G158" s="31" t="s">
        <v>1127</v>
      </c>
      <c r="H158" s="31" t="s">
        <v>7872</v>
      </c>
      <c r="I158" s="38">
        <v>0.375</v>
      </c>
      <c r="J158" s="31" t="s">
        <v>73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43725</v>
      </c>
      <c r="T158" s="29"/>
    </row>
    <row r="159" spans="1:20" ht="54" customHeight="1" x14ac:dyDescent="1.05">
      <c r="A159" s="31" t="s">
        <v>8853</v>
      </c>
      <c r="B159" s="37" t="s">
        <v>5405</v>
      </c>
      <c r="C159" s="31" t="s">
        <v>8854</v>
      </c>
      <c r="D159" s="31" t="s">
        <v>8855</v>
      </c>
      <c r="E159" s="31" t="s">
        <v>101</v>
      </c>
      <c r="F159" s="31" t="s">
        <v>102</v>
      </c>
      <c r="G159" s="31" t="s">
        <v>572</v>
      </c>
      <c r="H159" s="31" t="s">
        <v>7872</v>
      </c>
      <c r="I159" s="38">
        <v>0.41666666666666669</v>
      </c>
      <c r="J159" s="31" t="s">
        <v>73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23"/>
      <c r="R159" s="23"/>
      <c r="S159" s="29">
        <v>22000</v>
      </c>
      <c r="T159" s="29"/>
    </row>
    <row r="160" spans="1:20" ht="54" customHeight="1" x14ac:dyDescent="1.05">
      <c r="A160" s="206" t="s">
        <v>8856</v>
      </c>
      <c r="B160" s="331" t="s">
        <v>8857</v>
      </c>
      <c r="C160" s="330" t="s">
        <v>8858</v>
      </c>
      <c r="D160" s="330" t="s">
        <v>8859</v>
      </c>
      <c r="E160" s="330" t="s">
        <v>15620</v>
      </c>
      <c r="F160" s="330" t="s">
        <v>123</v>
      </c>
      <c r="G160" s="330" t="s">
        <v>1127</v>
      </c>
      <c r="H160" s="330" t="s">
        <v>7872</v>
      </c>
      <c r="I160" s="332">
        <v>0.41666666666666669</v>
      </c>
      <c r="J160" s="330" t="s">
        <v>73</v>
      </c>
      <c r="K160" s="330" t="s">
        <v>105</v>
      </c>
      <c r="L160" s="330" t="s">
        <v>106</v>
      </c>
      <c r="M160" s="330" t="s">
        <v>995</v>
      </c>
      <c r="N160" s="23"/>
      <c r="O160" s="23"/>
      <c r="P160" s="23"/>
      <c r="Q160" s="23"/>
      <c r="R160" s="23"/>
      <c r="S160" s="29">
        <v>43225</v>
      </c>
      <c r="T160" s="29"/>
    </row>
    <row r="161" spans="1:20" ht="54" customHeight="1" x14ac:dyDescent="1.05">
      <c r="A161" s="206" t="s">
        <v>8860</v>
      </c>
      <c r="B161" s="331" t="s">
        <v>7866</v>
      </c>
      <c r="C161" s="330" t="s">
        <v>8861</v>
      </c>
      <c r="D161" s="330" t="s">
        <v>8862</v>
      </c>
      <c r="E161" s="330" t="s">
        <v>15620</v>
      </c>
      <c r="F161" s="330" t="s">
        <v>123</v>
      </c>
      <c r="G161" s="330" t="s">
        <v>1127</v>
      </c>
      <c r="H161" s="330" t="s">
        <v>7872</v>
      </c>
      <c r="I161" s="332">
        <v>0.41666666666666669</v>
      </c>
      <c r="J161" s="330" t="s">
        <v>73</v>
      </c>
      <c r="K161" s="330" t="s">
        <v>105</v>
      </c>
      <c r="L161" s="330" t="s">
        <v>106</v>
      </c>
      <c r="M161" s="330" t="s">
        <v>995</v>
      </c>
      <c r="N161" s="23"/>
      <c r="O161" s="23"/>
      <c r="P161" s="23"/>
      <c r="Q161" s="23"/>
      <c r="R161" s="23"/>
      <c r="S161" s="29">
        <v>43225</v>
      </c>
      <c r="T161" s="29"/>
    </row>
    <row r="162" spans="1:20" ht="54" customHeight="1" x14ac:dyDescent="1.05">
      <c r="A162" s="31" t="s">
        <v>8863</v>
      </c>
      <c r="B162" s="37" t="s">
        <v>4138</v>
      </c>
      <c r="C162" s="31" t="s">
        <v>8864</v>
      </c>
      <c r="D162" s="31" t="s">
        <v>8865</v>
      </c>
      <c r="E162" s="31" t="s">
        <v>687</v>
      </c>
      <c r="F162" s="31" t="s">
        <v>102</v>
      </c>
      <c r="G162" s="31" t="s">
        <v>562</v>
      </c>
      <c r="H162" s="31" t="s">
        <v>7872</v>
      </c>
      <c r="I162" s="38">
        <v>0.41666666666666669</v>
      </c>
      <c r="J162" s="31" t="s">
        <v>73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23"/>
      <c r="R162" s="23"/>
      <c r="S162" s="29">
        <v>22000</v>
      </c>
      <c r="T162" s="29"/>
    </row>
    <row r="163" spans="1:20" ht="54" customHeight="1" x14ac:dyDescent="1.05">
      <c r="A163" s="701" t="s">
        <v>6799</v>
      </c>
      <c r="B163" s="702"/>
      <c r="C163" s="702"/>
      <c r="D163" s="702"/>
      <c r="E163" s="702"/>
      <c r="F163" s="702"/>
      <c r="G163" s="702"/>
      <c r="H163" s="702"/>
      <c r="I163" s="702"/>
      <c r="J163" s="702"/>
      <c r="K163" s="702"/>
      <c r="L163" s="702"/>
      <c r="M163" s="703"/>
      <c r="N163" s="23"/>
      <c r="O163" s="23"/>
      <c r="P163" s="23"/>
      <c r="Q163" s="23"/>
      <c r="R163" s="23"/>
      <c r="S163" s="29"/>
      <c r="T163" s="29"/>
    </row>
    <row r="164" spans="1:20" ht="54" customHeight="1" x14ac:dyDescent="1.05">
      <c r="A164" s="334" t="s">
        <v>10076</v>
      </c>
      <c r="B164" s="335" t="s">
        <v>10077</v>
      </c>
      <c r="C164" s="334" t="s">
        <v>10078</v>
      </c>
      <c r="D164" s="334" t="s">
        <v>10079</v>
      </c>
      <c r="E164" s="334" t="s">
        <v>101</v>
      </c>
      <c r="F164" s="334" t="s">
        <v>123</v>
      </c>
      <c r="G164" s="334" t="s">
        <v>490</v>
      </c>
      <c r="H164" s="334" t="s">
        <v>9573</v>
      </c>
      <c r="I164" s="336">
        <v>0.2638888888888889</v>
      </c>
      <c r="J164" s="334" t="s">
        <v>73</v>
      </c>
      <c r="K164" s="334" t="s">
        <v>105</v>
      </c>
      <c r="L164" s="334" t="s">
        <v>106</v>
      </c>
      <c r="M164" s="334" t="s">
        <v>995</v>
      </c>
      <c r="N164" s="23"/>
      <c r="O164" s="23"/>
      <c r="P164" s="23"/>
      <c r="Q164" s="23"/>
      <c r="R164" s="23"/>
      <c r="S164" s="29">
        <v>43725</v>
      </c>
      <c r="T164" s="29"/>
    </row>
    <row r="165" spans="1:20" ht="54" customHeight="1" x14ac:dyDescent="1.05">
      <c r="A165" s="334" t="s">
        <v>10080</v>
      </c>
      <c r="B165" s="335" t="s">
        <v>10081</v>
      </c>
      <c r="C165" s="334" t="s">
        <v>10082</v>
      </c>
      <c r="D165" s="334" t="s">
        <v>10083</v>
      </c>
      <c r="E165" s="334" t="s">
        <v>101</v>
      </c>
      <c r="F165" s="334" t="s">
        <v>102</v>
      </c>
      <c r="G165" s="334" t="s">
        <v>567</v>
      </c>
      <c r="H165" s="334" t="s">
        <v>9573</v>
      </c>
      <c r="I165" s="336">
        <v>0.41666666666666669</v>
      </c>
      <c r="J165" s="334" t="s">
        <v>73</v>
      </c>
      <c r="K165" s="334" t="s">
        <v>105</v>
      </c>
      <c r="L165" s="334" t="s">
        <v>106</v>
      </c>
      <c r="M165" s="334" t="s">
        <v>107</v>
      </c>
      <c r="N165" s="23"/>
      <c r="O165" s="23"/>
      <c r="P165" s="23"/>
      <c r="Q165" s="23"/>
      <c r="R165" s="23"/>
      <c r="S165" s="29">
        <v>22000</v>
      </c>
      <c r="T165" s="29"/>
    </row>
    <row r="166" spans="1:20" ht="54" customHeight="1" x14ac:dyDescent="1.05">
      <c r="A166" s="334" t="s">
        <v>10084</v>
      </c>
      <c r="B166" s="335" t="s">
        <v>5137</v>
      </c>
      <c r="C166" s="334" t="s">
        <v>10085</v>
      </c>
      <c r="D166" s="334" t="s">
        <v>10086</v>
      </c>
      <c r="E166" s="334" t="s">
        <v>101</v>
      </c>
      <c r="F166" s="334" t="s">
        <v>102</v>
      </c>
      <c r="G166" s="334" t="s">
        <v>567</v>
      </c>
      <c r="H166" s="334" t="s">
        <v>9573</v>
      </c>
      <c r="I166" s="336">
        <v>0.41666666666666669</v>
      </c>
      <c r="J166" s="334" t="s">
        <v>73</v>
      </c>
      <c r="K166" s="334" t="s">
        <v>105</v>
      </c>
      <c r="L166" s="334" t="s">
        <v>106</v>
      </c>
      <c r="M166" s="334" t="s">
        <v>107</v>
      </c>
      <c r="N166" s="23"/>
      <c r="O166" s="23"/>
      <c r="P166" s="23"/>
      <c r="Q166" s="23"/>
      <c r="R166" s="23"/>
      <c r="S166" s="29">
        <v>22000</v>
      </c>
      <c r="T166" s="29"/>
    </row>
    <row r="167" spans="1:20" ht="54" customHeight="1" x14ac:dyDescent="1.05">
      <c r="A167" s="31" t="s">
        <v>10087</v>
      </c>
      <c r="B167" s="335" t="s">
        <v>10088</v>
      </c>
      <c r="C167" s="334" t="s">
        <v>10089</v>
      </c>
      <c r="D167" s="334" t="s">
        <v>10090</v>
      </c>
      <c r="E167" s="334" t="s">
        <v>101</v>
      </c>
      <c r="F167" s="334" t="s">
        <v>123</v>
      </c>
      <c r="G167" s="334" t="s">
        <v>490</v>
      </c>
      <c r="H167" s="334" t="s">
        <v>9573</v>
      </c>
      <c r="I167" s="336">
        <v>0.41666666666666669</v>
      </c>
      <c r="J167" s="334" t="s">
        <v>73</v>
      </c>
      <c r="K167" s="334" t="s">
        <v>105</v>
      </c>
      <c r="L167" s="334" t="s">
        <v>533</v>
      </c>
      <c r="M167" s="334" t="s">
        <v>995</v>
      </c>
      <c r="N167" s="23"/>
      <c r="O167" s="23"/>
      <c r="P167" s="23"/>
      <c r="Q167" s="23"/>
      <c r="R167" s="23"/>
      <c r="S167" s="29">
        <v>25500</v>
      </c>
      <c r="T167" s="29"/>
    </row>
    <row r="168" spans="1:20" ht="54" customHeight="1" x14ac:dyDescent="1.05">
      <c r="A168" s="334" t="s">
        <v>10091</v>
      </c>
      <c r="B168" s="335" t="s">
        <v>1737</v>
      </c>
      <c r="C168" s="334" t="s">
        <v>10092</v>
      </c>
      <c r="D168" s="334" t="s">
        <v>10093</v>
      </c>
      <c r="E168" s="334" t="s">
        <v>101</v>
      </c>
      <c r="F168" s="334" t="s">
        <v>123</v>
      </c>
      <c r="G168" s="334" t="s">
        <v>490</v>
      </c>
      <c r="H168" s="334" t="s">
        <v>9573</v>
      </c>
      <c r="I168" s="336">
        <v>0.41666666666666669</v>
      </c>
      <c r="J168" s="334" t="s">
        <v>73</v>
      </c>
      <c r="K168" s="334" t="s">
        <v>105</v>
      </c>
      <c r="L168" s="334" t="s">
        <v>106</v>
      </c>
      <c r="M168" s="334" t="s">
        <v>995</v>
      </c>
      <c r="N168" s="23"/>
      <c r="O168" s="23"/>
      <c r="P168" s="23"/>
      <c r="Q168" s="23"/>
      <c r="R168" s="23"/>
      <c r="S168" s="29">
        <v>43725</v>
      </c>
      <c r="T168" s="29"/>
    </row>
    <row r="169" spans="1:20" ht="54" customHeight="1" x14ac:dyDescent="1.05">
      <c r="A169" s="334" t="s">
        <v>10094</v>
      </c>
      <c r="B169" s="335" t="s">
        <v>10095</v>
      </c>
      <c r="C169" s="334" t="s">
        <v>10096</v>
      </c>
      <c r="D169" s="334" t="s">
        <v>10097</v>
      </c>
      <c r="E169" s="334" t="s">
        <v>101</v>
      </c>
      <c r="F169" s="334" t="s">
        <v>123</v>
      </c>
      <c r="G169" s="334" t="s">
        <v>490</v>
      </c>
      <c r="H169" s="334" t="s">
        <v>9573</v>
      </c>
      <c r="I169" s="336">
        <v>0.41666666666666669</v>
      </c>
      <c r="J169" s="334" t="s">
        <v>73</v>
      </c>
      <c r="K169" s="334" t="s">
        <v>105</v>
      </c>
      <c r="L169" s="334" t="s">
        <v>125</v>
      </c>
      <c r="M169" s="334" t="s">
        <v>995</v>
      </c>
      <c r="N169" s="23"/>
      <c r="O169" s="23"/>
      <c r="P169" s="23"/>
      <c r="Q169" s="23"/>
      <c r="R169" s="23"/>
      <c r="S169" s="29">
        <v>36540</v>
      </c>
      <c r="T169" s="29"/>
    </row>
    <row r="170" spans="1:20" ht="54" customHeight="1" x14ac:dyDescent="1.05">
      <c r="A170" s="334" t="s">
        <v>10098</v>
      </c>
      <c r="B170" s="335" t="s">
        <v>10099</v>
      </c>
      <c r="C170" s="334" t="s">
        <v>10100</v>
      </c>
      <c r="D170" s="334" t="s">
        <v>10101</v>
      </c>
      <c r="E170" s="334" t="s">
        <v>101</v>
      </c>
      <c r="F170" s="334" t="s">
        <v>123</v>
      </c>
      <c r="G170" s="334" t="s">
        <v>490</v>
      </c>
      <c r="H170" s="334" t="s">
        <v>9573</v>
      </c>
      <c r="I170" s="336">
        <v>0.41666666666666669</v>
      </c>
      <c r="J170" s="334" t="s">
        <v>73</v>
      </c>
      <c r="K170" s="334" t="s">
        <v>105</v>
      </c>
      <c r="L170" s="334" t="s">
        <v>106</v>
      </c>
      <c r="M170" s="334" t="s">
        <v>995</v>
      </c>
      <c r="N170" s="23"/>
      <c r="O170" s="23"/>
      <c r="P170" s="23"/>
      <c r="Q170" s="23"/>
      <c r="R170" s="23"/>
      <c r="S170" s="29">
        <v>43725</v>
      </c>
      <c r="T170" s="29"/>
    </row>
    <row r="171" spans="1:20" ht="54" customHeight="1" x14ac:dyDescent="1.05">
      <c r="A171" s="334" t="s">
        <v>10102</v>
      </c>
      <c r="B171" s="335" t="s">
        <v>10103</v>
      </c>
      <c r="C171" s="334" t="s">
        <v>10104</v>
      </c>
      <c r="D171" s="334" t="s">
        <v>10105</v>
      </c>
      <c r="E171" s="334" t="s">
        <v>101</v>
      </c>
      <c r="F171" s="334" t="s">
        <v>123</v>
      </c>
      <c r="G171" s="334" t="s">
        <v>490</v>
      </c>
      <c r="H171" s="334" t="s">
        <v>9573</v>
      </c>
      <c r="I171" s="336">
        <v>0.41666666666666669</v>
      </c>
      <c r="J171" s="334" t="s">
        <v>73</v>
      </c>
      <c r="K171" s="334" t="s">
        <v>105</v>
      </c>
      <c r="L171" s="334" t="s">
        <v>106</v>
      </c>
      <c r="M171" s="334" t="s">
        <v>995</v>
      </c>
      <c r="N171" s="23"/>
      <c r="O171" s="23"/>
      <c r="P171" s="23"/>
      <c r="Q171" s="23"/>
      <c r="R171" s="23"/>
      <c r="S171" s="29">
        <v>43725</v>
      </c>
      <c r="T171" s="29"/>
    </row>
    <row r="172" spans="1:20" ht="54" customHeight="1" x14ac:dyDescent="1.05">
      <c r="A172" s="334" t="s">
        <v>10106</v>
      </c>
      <c r="B172" s="335" t="s">
        <v>10107</v>
      </c>
      <c r="C172" s="334" t="s">
        <v>10108</v>
      </c>
      <c r="D172" s="334" t="s">
        <v>10109</v>
      </c>
      <c r="E172" s="334" t="s">
        <v>101</v>
      </c>
      <c r="F172" s="334" t="s">
        <v>123</v>
      </c>
      <c r="G172" s="334" t="s">
        <v>490</v>
      </c>
      <c r="H172" s="334" t="s">
        <v>9573</v>
      </c>
      <c r="I172" s="336">
        <v>0.41666666666666669</v>
      </c>
      <c r="J172" s="334" t="s">
        <v>73</v>
      </c>
      <c r="K172" s="334" t="s">
        <v>105</v>
      </c>
      <c r="L172" s="334" t="s">
        <v>106</v>
      </c>
      <c r="M172" s="334" t="s">
        <v>995</v>
      </c>
      <c r="N172" s="23"/>
      <c r="O172" s="23"/>
      <c r="P172" s="23"/>
      <c r="Q172" s="23"/>
      <c r="R172" s="23"/>
      <c r="S172" s="29">
        <v>43725</v>
      </c>
      <c r="T172" s="29"/>
    </row>
    <row r="173" spans="1:20" ht="54" customHeight="1" x14ac:dyDescent="1.05">
      <c r="A173" s="334" t="s">
        <v>10110</v>
      </c>
      <c r="B173" s="335" t="s">
        <v>10111</v>
      </c>
      <c r="C173" s="334" t="s">
        <v>10112</v>
      </c>
      <c r="D173" s="334" t="s">
        <v>10113</v>
      </c>
      <c r="E173" s="334" t="s">
        <v>101</v>
      </c>
      <c r="F173" s="334" t="s">
        <v>123</v>
      </c>
      <c r="G173" s="334" t="s">
        <v>490</v>
      </c>
      <c r="H173" s="334" t="s">
        <v>9573</v>
      </c>
      <c r="I173" s="336">
        <v>0.41666666666666669</v>
      </c>
      <c r="J173" s="334" t="s">
        <v>73</v>
      </c>
      <c r="K173" s="334" t="s">
        <v>105</v>
      </c>
      <c r="L173" s="334" t="s">
        <v>10733</v>
      </c>
      <c r="M173" s="334" t="s">
        <v>995</v>
      </c>
      <c r="N173" s="23"/>
      <c r="O173" s="23"/>
      <c r="P173" s="23"/>
      <c r="Q173" s="23"/>
      <c r="R173" s="23"/>
      <c r="S173" s="29">
        <v>36540</v>
      </c>
      <c r="T173" s="29"/>
    </row>
    <row r="174" spans="1:20" ht="54" customHeight="1" x14ac:dyDescent="1.05">
      <c r="A174" s="334" t="s">
        <v>10114</v>
      </c>
      <c r="B174" s="335" t="s">
        <v>10115</v>
      </c>
      <c r="C174" s="334" t="s">
        <v>10116</v>
      </c>
      <c r="D174" s="334" t="s">
        <v>10117</v>
      </c>
      <c r="E174" s="334" t="s">
        <v>101</v>
      </c>
      <c r="F174" s="334" t="s">
        <v>123</v>
      </c>
      <c r="G174" s="334" t="s">
        <v>490</v>
      </c>
      <c r="H174" s="334" t="s">
        <v>9573</v>
      </c>
      <c r="I174" s="336">
        <v>0.41666666666666669</v>
      </c>
      <c r="J174" s="334" t="s">
        <v>73</v>
      </c>
      <c r="K174" s="334" t="s">
        <v>105</v>
      </c>
      <c r="L174" s="334" t="s">
        <v>106</v>
      </c>
      <c r="M174" s="334" t="s">
        <v>995</v>
      </c>
      <c r="N174" s="23"/>
      <c r="O174" s="23"/>
      <c r="P174" s="23"/>
      <c r="Q174" s="23"/>
      <c r="R174" s="23"/>
      <c r="S174" s="29">
        <v>43725</v>
      </c>
      <c r="T174" s="29"/>
    </row>
    <row r="175" spans="1:20" ht="54" customHeight="1" x14ac:dyDescent="1.05">
      <c r="A175" s="334" t="s">
        <v>10118</v>
      </c>
      <c r="B175" s="335" t="s">
        <v>10119</v>
      </c>
      <c r="C175" s="334" t="s">
        <v>10120</v>
      </c>
      <c r="D175" s="334" t="s">
        <v>10121</v>
      </c>
      <c r="E175" s="334" t="s">
        <v>101</v>
      </c>
      <c r="F175" s="334" t="s">
        <v>123</v>
      </c>
      <c r="G175" s="334" t="s">
        <v>490</v>
      </c>
      <c r="H175" s="334" t="s">
        <v>9573</v>
      </c>
      <c r="I175" s="336">
        <v>0.41666666666666669</v>
      </c>
      <c r="J175" s="334" t="s">
        <v>73</v>
      </c>
      <c r="K175" s="334" t="s">
        <v>105</v>
      </c>
      <c r="L175" s="334" t="s">
        <v>106</v>
      </c>
      <c r="M175" s="334" t="s">
        <v>995</v>
      </c>
      <c r="N175" s="23"/>
      <c r="O175" s="23"/>
      <c r="P175" s="23"/>
      <c r="Q175" s="23"/>
      <c r="R175" s="23"/>
      <c r="S175" s="29">
        <v>43725</v>
      </c>
      <c r="T175" s="29"/>
    </row>
    <row r="176" spans="1:20" ht="54" customHeight="1" x14ac:dyDescent="1.05">
      <c r="A176" s="334" t="s">
        <v>10122</v>
      </c>
      <c r="B176" s="335" t="s">
        <v>10123</v>
      </c>
      <c r="C176" s="334" t="s">
        <v>10124</v>
      </c>
      <c r="D176" s="334" t="s">
        <v>10125</v>
      </c>
      <c r="E176" s="334" t="s">
        <v>101</v>
      </c>
      <c r="F176" s="334" t="s">
        <v>123</v>
      </c>
      <c r="G176" s="334" t="s">
        <v>490</v>
      </c>
      <c r="H176" s="334" t="s">
        <v>9573</v>
      </c>
      <c r="I176" s="336">
        <v>0.41666666666666669</v>
      </c>
      <c r="J176" s="334" t="s">
        <v>73</v>
      </c>
      <c r="K176" s="334" t="s">
        <v>105</v>
      </c>
      <c r="L176" s="334" t="s">
        <v>106</v>
      </c>
      <c r="M176" s="334" t="s">
        <v>995</v>
      </c>
      <c r="N176" s="23"/>
      <c r="O176" s="23"/>
      <c r="P176" s="23"/>
      <c r="Q176" s="23"/>
      <c r="R176" s="23"/>
      <c r="S176" s="29">
        <v>43725</v>
      </c>
      <c r="T176" s="29"/>
    </row>
    <row r="177" spans="1:20" ht="54" customHeight="1" x14ac:dyDescent="1.05">
      <c r="A177" s="334" t="s">
        <v>10126</v>
      </c>
      <c r="B177" s="335" t="s">
        <v>10127</v>
      </c>
      <c r="C177" s="334" t="s">
        <v>10128</v>
      </c>
      <c r="D177" s="334" t="s">
        <v>10129</v>
      </c>
      <c r="E177" s="334" t="s">
        <v>101</v>
      </c>
      <c r="F177" s="334" t="s">
        <v>123</v>
      </c>
      <c r="G177" s="334" t="s">
        <v>490</v>
      </c>
      <c r="H177" s="334" t="s">
        <v>9573</v>
      </c>
      <c r="I177" s="336">
        <v>0.41666666666666669</v>
      </c>
      <c r="J177" s="334" t="s">
        <v>73</v>
      </c>
      <c r="K177" s="334" t="s">
        <v>105</v>
      </c>
      <c r="L177" s="334" t="s">
        <v>106</v>
      </c>
      <c r="M177" s="334" t="s">
        <v>995</v>
      </c>
      <c r="N177" s="23"/>
      <c r="O177" s="23"/>
      <c r="P177" s="23"/>
      <c r="Q177" s="23"/>
      <c r="R177" s="23"/>
      <c r="S177" s="29">
        <v>43725</v>
      </c>
      <c r="T177" s="29"/>
    </row>
    <row r="178" spans="1:20" ht="54" customHeight="1" x14ac:dyDescent="1.05">
      <c r="A178" s="334" t="s">
        <v>10130</v>
      </c>
      <c r="B178" s="335" t="s">
        <v>10131</v>
      </c>
      <c r="C178" s="334" t="s">
        <v>10132</v>
      </c>
      <c r="D178" s="334" t="s">
        <v>10133</v>
      </c>
      <c r="E178" s="334" t="s">
        <v>101</v>
      </c>
      <c r="F178" s="334" t="s">
        <v>123</v>
      </c>
      <c r="G178" s="334" t="s">
        <v>490</v>
      </c>
      <c r="H178" s="334" t="s">
        <v>9573</v>
      </c>
      <c r="I178" s="336">
        <v>0.41666666666666669</v>
      </c>
      <c r="J178" s="334" t="s">
        <v>73</v>
      </c>
      <c r="K178" s="334" t="s">
        <v>105</v>
      </c>
      <c r="L178" s="334" t="s">
        <v>106</v>
      </c>
      <c r="M178" s="334" t="s">
        <v>995</v>
      </c>
      <c r="N178" s="23"/>
      <c r="O178" s="23"/>
      <c r="P178" s="23"/>
      <c r="Q178" s="23"/>
      <c r="R178" s="23"/>
      <c r="S178" s="29">
        <v>43725</v>
      </c>
      <c r="T178" s="29"/>
    </row>
    <row r="179" spans="1:20" ht="54" customHeight="1" x14ac:dyDescent="1.05">
      <c r="A179" s="334" t="s">
        <v>10134</v>
      </c>
      <c r="B179" s="335" t="s">
        <v>10135</v>
      </c>
      <c r="C179" s="334" t="s">
        <v>10136</v>
      </c>
      <c r="D179" s="334" t="s">
        <v>10137</v>
      </c>
      <c r="E179" s="334" t="s">
        <v>101</v>
      </c>
      <c r="F179" s="334" t="s">
        <v>123</v>
      </c>
      <c r="G179" s="334" t="s">
        <v>490</v>
      </c>
      <c r="H179" s="334" t="s">
        <v>9573</v>
      </c>
      <c r="I179" s="336">
        <v>0.41666666666666669</v>
      </c>
      <c r="J179" s="334" t="s">
        <v>73</v>
      </c>
      <c r="K179" s="334" t="s">
        <v>105</v>
      </c>
      <c r="L179" s="334" t="s">
        <v>106</v>
      </c>
      <c r="M179" s="334" t="s">
        <v>995</v>
      </c>
      <c r="N179" s="23"/>
      <c r="O179" s="23"/>
      <c r="P179" s="23"/>
      <c r="Q179" s="23"/>
      <c r="R179" s="23"/>
      <c r="S179" s="29">
        <v>43725</v>
      </c>
      <c r="T179" s="29"/>
    </row>
    <row r="180" spans="1:20" ht="54" customHeight="1" x14ac:dyDescent="1.05">
      <c r="A180" s="334" t="s">
        <v>10138</v>
      </c>
      <c r="B180" s="335" t="s">
        <v>10139</v>
      </c>
      <c r="C180" s="334" t="s">
        <v>10140</v>
      </c>
      <c r="D180" s="334" t="s">
        <v>10141</v>
      </c>
      <c r="E180" s="334" t="s">
        <v>101</v>
      </c>
      <c r="F180" s="334" t="s">
        <v>123</v>
      </c>
      <c r="G180" s="334" t="s">
        <v>490</v>
      </c>
      <c r="H180" s="334" t="s">
        <v>9573</v>
      </c>
      <c r="I180" s="336">
        <v>0.41666666666666669</v>
      </c>
      <c r="J180" s="334" t="s">
        <v>73</v>
      </c>
      <c r="K180" s="334" t="s">
        <v>105</v>
      </c>
      <c r="L180" s="334" t="s">
        <v>106</v>
      </c>
      <c r="M180" s="334" t="s">
        <v>995</v>
      </c>
      <c r="N180" s="23"/>
      <c r="O180" s="23"/>
      <c r="P180" s="23"/>
      <c r="Q180" s="23"/>
      <c r="R180" s="23"/>
      <c r="S180" s="29">
        <v>43725</v>
      </c>
      <c r="T180" s="29"/>
    </row>
    <row r="181" spans="1:20" ht="54" customHeight="1" x14ac:dyDescent="1.05">
      <c r="A181" s="334" t="s">
        <v>10142</v>
      </c>
      <c r="B181" s="335" t="s">
        <v>10143</v>
      </c>
      <c r="C181" s="334" t="s">
        <v>10144</v>
      </c>
      <c r="D181" s="334" t="s">
        <v>10145</v>
      </c>
      <c r="E181" s="334" t="s">
        <v>101</v>
      </c>
      <c r="F181" s="334" t="s">
        <v>123</v>
      </c>
      <c r="G181" s="334" t="s">
        <v>490</v>
      </c>
      <c r="H181" s="334" t="s">
        <v>9573</v>
      </c>
      <c r="I181" s="336">
        <v>0.41666666666666669</v>
      </c>
      <c r="J181" s="334" t="s">
        <v>73</v>
      </c>
      <c r="K181" s="334" t="s">
        <v>105</v>
      </c>
      <c r="L181" s="334" t="s">
        <v>106</v>
      </c>
      <c r="M181" s="334" t="s">
        <v>995</v>
      </c>
      <c r="N181" s="23"/>
      <c r="O181" s="23"/>
      <c r="P181" s="23"/>
      <c r="Q181" s="23"/>
      <c r="R181" s="23"/>
      <c r="S181" s="29">
        <v>43725</v>
      </c>
      <c r="T181" s="29"/>
    </row>
    <row r="182" spans="1:20" ht="54" customHeight="1" x14ac:dyDescent="1.05">
      <c r="A182" s="334" t="s">
        <v>10146</v>
      </c>
      <c r="B182" s="335" t="s">
        <v>10147</v>
      </c>
      <c r="C182" s="334" t="s">
        <v>10148</v>
      </c>
      <c r="D182" s="334" t="s">
        <v>10149</v>
      </c>
      <c r="E182" s="334" t="s">
        <v>101</v>
      </c>
      <c r="F182" s="334" t="s">
        <v>123</v>
      </c>
      <c r="G182" s="334" t="s">
        <v>490</v>
      </c>
      <c r="H182" s="334" t="s">
        <v>9573</v>
      </c>
      <c r="I182" s="336">
        <v>0.41666666666666669</v>
      </c>
      <c r="J182" s="334" t="s">
        <v>73</v>
      </c>
      <c r="K182" s="334" t="s">
        <v>105</v>
      </c>
      <c r="L182" s="334" t="s">
        <v>106</v>
      </c>
      <c r="M182" s="334" t="s">
        <v>995</v>
      </c>
      <c r="N182" s="23"/>
      <c r="O182" s="23"/>
      <c r="P182" s="23"/>
      <c r="Q182" s="23"/>
      <c r="R182" s="23"/>
      <c r="S182" s="29">
        <v>43725</v>
      </c>
      <c r="T182" s="29"/>
    </row>
    <row r="183" spans="1:20" ht="54" customHeight="1" x14ac:dyDescent="1.05">
      <c r="A183" s="334" t="s">
        <v>10150</v>
      </c>
      <c r="B183" s="335" t="s">
        <v>10151</v>
      </c>
      <c r="C183" s="334" t="s">
        <v>10152</v>
      </c>
      <c r="D183" s="334" t="s">
        <v>10153</v>
      </c>
      <c r="E183" s="334" t="s">
        <v>101</v>
      </c>
      <c r="F183" s="334" t="s">
        <v>123</v>
      </c>
      <c r="G183" s="334" t="s">
        <v>490</v>
      </c>
      <c r="H183" s="334" t="s">
        <v>9573</v>
      </c>
      <c r="I183" s="336">
        <v>0.41666666666666669</v>
      </c>
      <c r="J183" s="334" t="s">
        <v>73</v>
      </c>
      <c r="K183" s="334" t="s">
        <v>105</v>
      </c>
      <c r="L183" s="334" t="s">
        <v>533</v>
      </c>
      <c r="M183" s="334" t="s">
        <v>995</v>
      </c>
      <c r="N183" s="23"/>
      <c r="O183" s="23"/>
      <c r="P183" s="23"/>
      <c r="Q183" s="23"/>
      <c r="R183" s="23"/>
      <c r="S183" s="29">
        <v>25500</v>
      </c>
      <c r="T183" s="29"/>
    </row>
    <row r="184" spans="1:20" ht="54" customHeight="1" x14ac:dyDescent="1.05">
      <c r="A184" s="334" t="s">
        <v>10154</v>
      </c>
      <c r="B184" s="335" t="s">
        <v>10155</v>
      </c>
      <c r="C184" s="334" t="s">
        <v>10156</v>
      </c>
      <c r="D184" s="334" t="s">
        <v>10157</v>
      </c>
      <c r="E184" s="334" t="s">
        <v>101</v>
      </c>
      <c r="F184" s="334" t="s">
        <v>123</v>
      </c>
      <c r="G184" s="334" t="s">
        <v>490</v>
      </c>
      <c r="H184" s="334" t="s">
        <v>9573</v>
      </c>
      <c r="I184" s="336">
        <v>0.41666666666666669</v>
      </c>
      <c r="J184" s="334" t="s">
        <v>73</v>
      </c>
      <c r="K184" s="334" t="s">
        <v>105</v>
      </c>
      <c r="L184" s="334" t="s">
        <v>106</v>
      </c>
      <c r="M184" s="334" t="s">
        <v>995</v>
      </c>
      <c r="N184" s="23"/>
      <c r="O184" s="23"/>
      <c r="P184" s="23"/>
      <c r="Q184" s="23"/>
      <c r="R184" s="23"/>
      <c r="S184" s="29">
        <v>43725</v>
      </c>
      <c r="T184" s="29"/>
    </row>
    <row r="185" spans="1:20" ht="54" customHeight="1" x14ac:dyDescent="1.3">
      <c r="A185" s="679" t="s">
        <v>10732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1"/>
      <c r="N185" s="23"/>
      <c r="O185" s="23"/>
      <c r="P185" s="23"/>
      <c r="Q185" s="23"/>
      <c r="R185" s="23"/>
      <c r="S185" s="29"/>
      <c r="T185" s="29"/>
    </row>
    <row r="186" spans="1:20" ht="54" customHeight="1" x14ac:dyDescent="1.05">
      <c r="A186" s="334" t="s">
        <v>10664</v>
      </c>
      <c r="B186" s="335" t="s">
        <v>10665</v>
      </c>
      <c r="C186" s="334" t="s">
        <v>10666</v>
      </c>
      <c r="D186" s="334" t="s">
        <v>10667</v>
      </c>
      <c r="E186" s="334" t="s">
        <v>101</v>
      </c>
      <c r="F186" s="334" t="s">
        <v>123</v>
      </c>
      <c r="G186" s="334" t="s">
        <v>1127</v>
      </c>
      <c r="H186" s="334" t="s">
        <v>10166</v>
      </c>
      <c r="I186" s="336">
        <v>0.41666666666666669</v>
      </c>
      <c r="J186" s="334" t="s">
        <v>73</v>
      </c>
      <c r="K186" s="334" t="s">
        <v>105</v>
      </c>
      <c r="L186" s="334" t="s">
        <v>106</v>
      </c>
      <c r="M186" s="334" t="s">
        <v>995</v>
      </c>
      <c r="N186" s="23"/>
      <c r="O186" s="23"/>
      <c r="P186" s="23"/>
      <c r="Q186" s="23"/>
      <c r="R186" s="23"/>
      <c r="S186" s="29">
        <v>43727</v>
      </c>
      <c r="T186" s="29"/>
    </row>
    <row r="187" spans="1:20" ht="54" customHeight="1" x14ac:dyDescent="1.05">
      <c r="A187" s="334" t="s">
        <v>10668</v>
      </c>
      <c r="B187" s="335" t="s">
        <v>10669</v>
      </c>
      <c r="C187" s="334" t="s">
        <v>10670</v>
      </c>
      <c r="D187" s="334" t="s">
        <v>10671</v>
      </c>
      <c r="E187" s="334" t="s">
        <v>101</v>
      </c>
      <c r="F187" s="334" t="s">
        <v>102</v>
      </c>
      <c r="G187" s="334" t="s">
        <v>1544</v>
      </c>
      <c r="H187" s="334" t="s">
        <v>10166</v>
      </c>
      <c r="I187" s="336">
        <v>0.41666666666666669</v>
      </c>
      <c r="J187" s="334" t="s">
        <v>73</v>
      </c>
      <c r="K187" s="334" t="s">
        <v>105</v>
      </c>
      <c r="L187" s="334" t="s">
        <v>106</v>
      </c>
      <c r="M187" s="334" t="s">
        <v>107</v>
      </c>
      <c r="N187" s="23"/>
      <c r="O187" s="23"/>
      <c r="P187" s="23"/>
      <c r="Q187" s="23"/>
      <c r="R187" s="23"/>
      <c r="S187" s="29">
        <v>22000</v>
      </c>
      <c r="T187" s="29"/>
    </row>
    <row r="188" spans="1:20" ht="54" customHeight="1" x14ac:dyDescent="1.05">
      <c r="A188" s="334" t="s">
        <v>10672</v>
      </c>
      <c r="B188" s="335" t="s">
        <v>10673</v>
      </c>
      <c r="C188" s="334" t="s">
        <v>10674</v>
      </c>
      <c r="D188" s="334" t="s">
        <v>10675</v>
      </c>
      <c r="E188" s="334" t="s">
        <v>101</v>
      </c>
      <c r="F188" s="334" t="s">
        <v>123</v>
      </c>
      <c r="G188" s="334" t="s">
        <v>1127</v>
      </c>
      <c r="H188" s="334" t="s">
        <v>10166</v>
      </c>
      <c r="I188" s="336">
        <v>0.41666666666666669</v>
      </c>
      <c r="J188" s="334" t="s">
        <v>73</v>
      </c>
      <c r="K188" s="334" t="s">
        <v>105</v>
      </c>
      <c r="L188" s="334" t="s">
        <v>106</v>
      </c>
      <c r="M188" s="334" t="s">
        <v>995</v>
      </c>
      <c r="N188" s="23"/>
      <c r="O188" s="23"/>
      <c r="P188" s="23"/>
      <c r="Q188" s="23"/>
      <c r="R188" s="23"/>
      <c r="S188" s="29">
        <v>43727</v>
      </c>
      <c r="T188" s="29"/>
    </row>
    <row r="189" spans="1:20" ht="54" customHeight="1" x14ac:dyDescent="1.05">
      <c r="A189" s="334" t="s">
        <v>10676</v>
      </c>
      <c r="B189" s="335" t="s">
        <v>10677</v>
      </c>
      <c r="C189" s="334" t="s">
        <v>10678</v>
      </c>
      <c r="D189" s="334" t="s">
        <v>10679</v>
      </c>
      <c r="E189" s="334" t="s">
        <v>101</v>
      </c>
      <c r="F189" s="334" t="s">
        <v>123</v>
      </c>
      <c r="G189" s="334" t="s">
        <v>1127</v>
      </c>
      <c r="H189" s="334" t="s">
        <v>10166</v>
      </c>
      <c r="I189" s="336">
        <v>0.41666666666666669</v>
      </c>
      <c r="J189" s="334" t="s">
        <v>73</v>
      </c>
      <c r="K189" s="334" t="s">
        <v>105</v>
      </c>
      <c r="L189" s="334" t="s">
        <v>125</v>
      </c>
      <c r="M189" s="334" t="s">
        <v>995</v>
      </c>
      <c r="N189" s="23"/>
      <c r="O189" s="23"/>
      <c r="P189" s="23"/>
      <c r="Q189" s="23"/>
      <c r="R189" s="23"/>
      <c r="S189" s="29">
        <v>36540</v>
      </c>
      <c r="T189" s="29"/>
    </row>
    <row r="190" spans="1:20" ht="54" customHeight="1" x14ac:dyDescent="1.05">
      <c r="A190" s="334" t="s">
        <v>10680</v>
      </c>
      <c r="B190" s="335" t="s">
        <v>10681</v>
      </c>
      <c r="C190" s="334" t="s">
        <v>10682</v>
      </c>
      <c r="D190" s="334" t="s">
        <v>10683</v>
      </c>
      <c r="E190" s="334" t="s">
        <v>101</v>
      </c>
      <c r="F190" s="334" t="s">
        <v>123</v>
      </c>
      <c r="G190" s="334" t="s">
        <v>1127</v>
      </c>
      <c r="H190" s="334" t="s">
        <v>10166</v>
      </c>
      <c r="I190" s="336">
        <v>0.41666666666666669</v>
      </c>
      <c r="J190" s="334" t="s">
        <v>73</v>
      </c>
      <c r="K190" s="334" t="s">
        <v>105</v>
      </c>
      <c r="L190" s="31" t="s">
        <v>10733</v>
      </c>
      <c r="M190" s="334" t="s">
        <v>995</v>
      </c>
      <c r="N190" s="23"/>
      <c r="O190" s="23"/>
      <c r="P190" s="23"/>
      <c r="Q190" s="23"/>
      <c r="R190" s="23"/>
      <c r="S190" s="29">
        <v>36540</v>
      </c>
      <c r="T190" s="29"/>
    </row>
    <row r="191" spans="1:20" ht="54" customHeight="1" x14ac:dyDescent="1.05">
      <c r="A191" s="334" t="s">
        <v>10684</v>
      </c>
      <c r="B191" s="335" t="s">
        <v>10685</v>
      </c>
      <c r="C191" s="334" t="s">
        <v>10686</v>
      </c>
      <c r="D191" s="334" t="s">
        <v>10687</v>
      </c>
      <c r="E191" s="334" t="s">
        <v>101</v>
      </c>
      <c r="F191" s="334" t="s">
        <v>123</v>
      </c>
      <c r="G191" s="334" t="s">
        <v>1127</v>
      </c>
      <c r="H191" s="334" t="s">
        <v>10166</v>
      </c>
      <c r="I191" s="336">
        <v>0.41666666666666669</v>
      </c>
      <c r="J191" s="334" t="s">
        <v>73</v>
      </c>
      <c r="K191" s="334" t="s">
        <v>105</v>
      </c>
      <c r="L191" s="334" t="s">
        <v>125</v>
      </c>
      <c r="M191" s="334" t="s">
        <v>995</v>
      </c>
      <c r="N191" s="23"/>
      <c r="O191" s="23"/>
      <c r="P191" s="23"/>
      <c r="Q191" s="23"/>
      <c r="R191" s="23"/>
      <c r="S191" s="29">
        <v>36540</v>
      </c>
      <c r="T191" s="29"/>
    </row>
    <row r="192" spans="1:20" ht="54" customHeight="1" x14ac:dyDescent="1.05">
      <c r="A192" s="334" t="s">
        <v>10688</v>
      </c>
      <c r="B192" s="335" t="s">
        <v>10689</v>
      </c>
      <c r="C192" s="334" t="s">
        <v>10690</v>
      </c>
      <c r="D192" s="334" t="s">
        <v>10691</v>
      </c>
      <c r="E192" s="334" t="s">
        <v>101</v>
      </c>
      <c r="F192" s="334" t="s">
        <v>123</v>
      </c>
      <c r="G192" s="334" t="s">
        <v>1127</v>
      </c>
      <c r="H192" s="334" t="s">
        <v>10166</v>
      </c>
      <c r="I192" s="336">
        <v>0.41666666666666669</v>
      </c>
      <c r="J192" s="334" t="s">
        <v>73</v>
      </c>
      <c r="K192" s="334" t="s">
        <v>105</v>
      </c>
      <c r="L192" s="334" t="s">
        <v>125</v>
      </c>
      <c r="M192" s="334" t="s">
        <v>995</v>
      </c>
      <c r="N192" s="23"/>
      <c r="O192" s="23"/>
      <c r="P192" s="23"/>
      <c r="Q192" s="23"/>
      <c r="R192" s="23"/>
      <c r="S192" s="29">
        <v>36540</v>
      </c>
      <c r="T192" s="29"/>
    </row>
    <row r="193" spans="1:20" ht="54" customHeight="1" x14ac:dyDescent="1.05">
      <c r="A193" s="334" t="s">
        <v>10692</v>
      </c>
      <c r="B193" s="335" t="s">
        <v>10693</v>
      </c>
      <c r="C193" s="334" t="s">
        <v>10694</v>
      </c>
      <c r="D193" s="334" t="s">
        <v>10695</v>
      </c>
      <c r="E193" s="334" t="s">
        <v>688</v>
      </c>
      <c r="F193" s="334" t="s">
        <v>123</v>
      </c>
      <c r="G193" s="334" t="s">
        <v>689</v>
      </c>
      <c r="H193" s="334" t="s">
        <v>10166</v>
      </c>
      <c r="I193" s="336">
        <v>0.95833333333333337</v>
      </c>
      <c r="J193" s="334" t="s">
        <v>73</v>
      </c>
      <c r="K193" s="334" t="s">
        <v>105</v>
      </c>
      <c r="L193" s="334" t="s">
        <v>106</v>
      </c>
      <c r="M193" s="334" t="s">
        <v>194</v>
      </c>
      <c r="N193" s="23"/>
      <c r="O193" s="23"/>
      <c r="P193" s="23"/>
      <c r="Q193" s="23"/>
      <c r="R193" s="23"/>
      <c r="S193" s="29">
        <v>38750</v>
      </c>
      <c r="T193" s="29"/>
    </row>
    <row r="194" spans="1:20" ht="54" customHeight="1" x14ac:dyDescent="1.05">
      <c r="A194" s="334" t="s">
        <v>10696</v>
      </c>
      <c r="B194" s="335" t="s">
        <v>7186</v>
      </c>
      <c r="C194" s="334" t="s">
        <v>10697</v>
      </c>
      <c r="D194" s="334" t="s">
        <v>10698</v>
      </c>
      <c r="E194" s="334" t="s">
        <v>688</v>
      </c>
      <c r="F194" s="334" t="s">
        <v>123</v>
      </c>
      <c r="G194" s="334" t="s">
        <v>689</v>
      </c>
      <c r="H194" s="334" t="s">
        <v>10166</v>
      </c>
      <c r="I194" s="336">
        <v>0.95833333333333337</v>
      </c>
      <c r="J194" s="334" t="s">
        <v>73</v>
      </c>
      <c r="K194" s="334" t="s">
        <v>105</v>
      </c>
      <c r="L194" s="334" t="s">
        <v>106</v>
      </c>
      <c r="M194" s="334" t="s">
        <v>194</v>
      </c>
      <c r="N194" s="23"/>
      <c r="O194" s="23"/>
      <c r="P194" s="23"/>
      <c r="Q194" s="23"/>
      <c r="R194" s="23"/>
      <c r="S194" s="29">
        <v>38750</v>
      </c>
      <c r="T194" s="29"/>
    </row>
    <row r="195" spans="1:20" ht="54" customHeight="1" x14ac:dyDescent="1.05">
      <c r="A195" s="334" t="s">
        <v>10699</v>
      </c>
      <c r="B195" s="335" t="s">
        <v>10700</v>
      </c>
      <c r="C195" s="334" t="s">
        <v>10701</v>
      </c>
      <c r="D195" s="334" t="s">
        <v>10702</v>
      </c>
      <c r="E195" s="334" t="s">
        <v>688</v>
      </c>
      <c r="F195" s="334" t="s">
        <v>123</v>
      </c>
      <c r="G195" s="334" t="s">
        <v>689</v>
      </c>
      <c r="H195" s="334" t="s">
        <v>10166</v>
      </c>
      <c r="I195" s="336">
        <v>0.95833333333333337</v>
      </c>
      <c r="J195" s="334" t="s">
        <v>73</v>
      </c>
      <c r="K195" s="334" t="s">
        <v>105</v>
      </c>
      <c r="L195" s="334" t="s">
        <v>106</v>
      </c>
      <c r="M195" s="334" t="s">
        <v>194</v>
      </c>
      <c r="N195" s="23"/>
      <c r="O195" s="23"/>
      <c r="P195" s="23"/>
      <c r="Q195" s="23"/>
      <c r="R195" s="23"/>
      <c r="S195" s="29">
        <v>38750</v>
      </c>
      <c r="T195" s="29"/>
    </row>
    <row r="196" spans="1:20" ht="54" customHeight="1" x14ac:dyDescent="1.05">
      <c r="A196" s="334" t="s">
        <v>10703</v>
      </c>
      <c r="B196" s="335" t="s">
        <v>10704</v>
      </c>
      <c r="C196" s="334" t="s">
        <v>10705</v>
      </c>
      <c r="D196" s="334" t="s">
        <v>10706</v>
      </c>
      <c r="E196" s="334" t="s">
        <v>688</v>
      </c>
      <c r="F196" s="334" t="s">
        <v>123</v>
      </c>
      <c r="G196" s="334" t="s">
        <v>689</v>
      </c>
      <c r="H196" s="334" t="s">
        <v>10166</v>
      </c>
      <c r="I196" s="336">
        <v>0.95833333333333337</v>
      </c>
      <c r="J196" s="334" t="s">
        <v>73</v>
      </c>
      <c r="K196" s="334" t="s">
        <v>105</v>
      </c>
      <c r="L196" s="334" t="s">
        <v>106</v>
      </c>
      <c r="M196" s="334" t="s">
        <v>194</v>
      </c>
      <c r="N196" s="23"/>
      <c r="O196" s="23"/>
      <c r="P196" s="23"/>
      <c r="Q196" s="23"/>
      <c r="R196" s="23"/>
      <c r="S196" s="29">
        <v>38750</v>
      </c>
      <c r="T196" s="29"/>
    </row>
    <row r="197" spans="1:20" ht="54" customHeight="1" x14ac:dyDescent="1.05">
      <c r="A197" s="334" t="s">
        <v>10707</v>
      </c>
      <c r="B197" s="335" t="s">
        <v>2110</v>
      </c>
      <c r="C197" s="334" t="s">
        <v>10708</v>
      </c>
      <c r="D197" s="334" t="s">
        <v>10709</v>
      </c>
      <c r="E197" s="334" t="s">
        <v>688</v>
      </c>
      <c r="F197" s="334" t="s">
        <v>123</v>
      </c>
      <c r="G197" s="334" t="s">
        <v>689</v>
      </c>
      <c r="H197" s="334" t="s">
        <v>10166</v>
      </c>
      <c r="I197" s="336">
        <v>0.95833333333333337</v>
      </c>
      <c r="J197" s="334" t="s">
        <v>73</v>
      </c>
      <c r="K197" s="334" t="s">
        <v>105</v>
      </c>
      <c r="L197" s="334" t="s">
        <v>106</v>
      </c>
      <c r="M197" s="334" t="s">
        <v>194</v>
      </c>
      <c r="N197" s="23"/>
      <c r="O197" s="23"/>
      <c r="P197" s="23"/>
      <c r="Q197" s="23"/>
      <c r="R197" s="23"/>
      <c r="S197" s="29">
        <v>38750</v>
      </c>
      <c r="T197" s="29"/>
    </row>
    <row r="198" spans="1:20" ht="54" customHeight="1" x14ac:dyDescent="1.05">
      <c r="A198" s="334" t="s">
        <v>10710</v>
      </c>
      <c r="B198" s="335" t="s">
        <v>10711</v>
      </c>
      <c r="C198" s="334" t="s">
        <v>10712</v>
      </c>
      <c r="D198" s="334" t="s">
        <v>10713</v>
      </c>
      <c r="E198" s="334" t="s">
        <v>688</v>
      </c>
      <c r="F198" s="334" t="s">
        <v>123</v>
      </c>
      <c r="G198" s="334" t="s">
        <v>689</v>
      </c>
      <c r="H198" s="334" t="s">
        <v>10166</v>
      </c>
      <c r="I198" s="336">
        <v>0.95833333333333337</v>
      </c>
      <c r="J198" s="334" t="s">
        <v>73</v>
      </c>
      <c r="K198" s="334" t="s">
        <v>105</v>
      </c>
      <c r="L198" s="334" t="s">
        <v>106</v>
      </c>
      <c r="M198" s="334" t="s">
        <v>194</v>
      </c>
      <c r="N198" s="23"/>
      <c r="O198" s="23"/>
      <c r="P198" s="23"/>
      <c r="Q198" s="23"/>
      <c r="R198" s="23"/>
      <c r="S198" s="29">
        <v>38750</v>
      </c>
      <c r="T198" s="29"/>
    </row>
    <row r="199" spans="1:20" ht="54" customHeight="1" x14ac:dyDescent="1.05">
      <c r="A199" s="334" t="s">
        <v>10714</v>
      </c>
      <c r="B199" s="335" t="s">
        <v>10715</v>
      </c>
      <c r="C199" s="334" t="s">
        <v>10716</v>
      </c>
      <c r="D199" s="334" t="s">
        <v>10717</v>
      </c>
      <c r="E199" s="334" t="s">
        <v>688</v>
      </c>
      <c r="F199" s="334" t="s">
        <v>123</v>
      </c>
      <c r="G199" s="334" t="s">
        <v>689</v>
      </c>
      <c r="H199" s="334" t="s">
        <v>10166</v>
      </c>
      <c r="I199" s="336">
        <v>0.95833333333333337</v>
      </c>
      <c r="J199" s="334" t="s">
        <v>73</v>
      </c>
      <c r="K199" s="334" t="s">
        <v>105</v>
      </c>
      <c r="L199" s="334" t="s">
        <v>106</v>
      </c>
      <c r="M199" s="334" t="s">
        <v>194</v>
      </c>
      <c r="N199" s="23"/>
      <c r="O199" s="23"/>
      <c r="P199" s="23"/>
      <c r="Q199" s="23"/>
      <c r="R199" s="23"/>
      <c r="S199" s="29">
        <v>38750</v>
      </c>
      <c r="T199" s="29"/>
    </row>
    <row r="200" spans="1:20" ht="54" customHeight="1" x14ac:dyDescent="1.05">
      <c r="A200" s="334" t="s">
        <v>10718</v>
      </c>
      <c r="B200" s="335" t="s">
        <v>10719</v>
      </c>
      <c r="C200" s="334" t="s">
        <v>10720</v>
      </c>
      <c r="D200" s="334" t="s">
        <v>10721</v>
      </c>
      <c r="E200" s="334" t="s">
        <v>688</v>
      </c>
      <c r="F200" s="334" t="s">
        <v>123</v>
      </c>
      <c r="G200" s="334" t="s">
        <v>689</v>
      </c>
      <c r="H200" s="334" t="s">
        <v>10166</v>
      </c>
      <c r="I200" s="336">
        <v>0.95833333333333337</v>
      </c>
      <c r="J200" s="334" t="s">
        <v>73</v>
      </c>
      <c r="K200" s="334" t="s">
        <v>105</v>
      </c>
      <c r="L200" s="334" t="s">
        <v>106</v>
      </c>
      <c r="M200" s="334" t="s">
        <v>194</v>
      </c>
      <c r="N200" s="23"/>
      <c r="O200" s="23"/>
      <c r="P200" s="23"/>
      <c r="Q200" s="23"/>
      <c r="R200" s="23"/>
      <c r="S200" s="29">
        <v>38750</v>
      </c>
      <c r="T200" s="29"/>
    </row>
    <row r="201" spans="1:20" ht="54" customHeight="1" x14ac:dyDescent="1.05">
      <c r="A201" s="334" t="s">
        <v>10722</v>
      </c>
      <c r="B201" s="335" t="s">
        <v>4490</v>
      </c>
      <c r="C201" s="334" t="s">
        <v>10723</v>
      </c>
      <c r="D201" s="334" t="s">
        <v>10724</v>
      </c>
      <c r="E201" s="334" t="s">
        <v>688</v>
      </c>
      <c r="F201" s="334" t="s">
        <v>123</v>
      </c>
      <c r="G201" s="334" t="s">
        <v>689</v>
      </c>
      <c r="H201" s="334" t="s">
        <v>10166</v>
      </c>
      <c r="I201" s="336">
        <v>0.95833333333333337</v>
      </c>
      <c r="J201" s="334" t="s">
        <v>73</v>
      </c>
      <c r="K201" s="334" t="s">
        <v>105</v>
      </c>
      <c r="L201" s="334" t="s">
        <v>106</v>
      </c>
      <c r="M201" s="334" t="s">
        <v>194</v>
      </c>
      <c r="N201" s="23"/>
      <c r="O201" s="23"/>
      <c r="P201" s="23"/>
      <c r="Q201" s="23"/>
      <c r="R201" s="23"/>
      <c r="S201" s="29">
        <v>38750</v>
      </c>
      <c r="T201" s="29"/>
    </row>
    <row r="202" spans="1:20" ht="54" customHeight="1" x14ac:dyDescent="1.05">
      <c r="A202" s="334" t="s">
        <v>10725</v>
      </c>
      <c r="B202" s="335" t="s">
        <v>10726</v>
      </c>
      <c r="C202" s="334" t="s">
        <v>10727</v>
      </c>
      <c r="D202" s="334" t="s">
        <v>10728</v>
      </c>
      <c r="E202" s="334" t="s">
        <v>688</v>
      </c>
      <c r="F202" s="334" t="s">
        <v>123</v>
      </c>
      <c r="G202" s="334" t="s">
        <v>689</v>
      </c>
      <c r="H202" s="334" t="s">
        <v>10166</v>
      </c>
      <c r="I202" s="336">
        <v>0.95833333333333337</v>
      </c>
      <c r="J202" s="334" t="s">
        <v>73</v>
      </c>
      <c r="K202" s="334" t="s">
        <v>105</v>
      </c>
      <c r="L202" s="334" t="s">
        <v>106</v>
      </c>
      <c r="M202" s="334" t="s">
        <v>194</v>
      </c>
      <c r="N202" s="23"/>
      <c r="O202" s="23"/>
      <c r="P202" s="23"/>
      <c r="Q202" s="23"/>
      <c r="R202" s="23"/>
      <c r="S202" s="29">
        <v>38750</v>
      </c>
      <c r="T202" s="29"/>
    </row>
    <row r="203" spans="1:20" ht="54" customHeight="1" x14ac:dyDescent="1.05">
      <c r="A203" s="334" t="s">
        <v>10729</v>
      </c>
      <c r="B203" s="335" t="s">
        <v>8796</v>
      </c>
      <c r="C203" s="334" t="s">
        <v>10730</v>
      </c>
      <c r="D203" s="334" t="s">
        <v>10731</v>
      </c>
      <c r="E203" s="334" t="s">
        <v>688</v>
      </c>
      <c r="F203" s="334" t="s">
        <v>123</v>
      </c>
      <c r="G203" s="334" t="s">
        <v>689</v>
      </c>
      <c r="H203" s="334" t="s">
        <v>10166</v>
      </c>
      <c r="I203" s="336">
        <v>0.95833333333333337</v>
      </c>
      <c r="J203" s="334" t="s">
        <v>73</v>
      </c>
      <c r="K203" s="334" t="s">
        <v>105</v>
      </c>
      <c r="L203" s="334" t="s">
        <v>106</v>
      </c>
      <c r="M203" s="334" t="s">
        <v>194</v>
      </c>
      <c r="N203" s="23"/>
      <c r="O203" s="23"/>
      <c r="P203" s="23"/>
      <c r="Q203" s="23"/>
      <c r="R203" s="23"/>
      <c r="S203" s="29">
        <v>38750</v>
      </c>
      <c r="T203" s="29"/>
    </row>
    <row r="204" spans="1:20" ht="54" customHeight="1" x14ac:dyDescent="1.3">
      <c r="A204" s="679" t="s">
        <v>11343</v>
      </c>
      <c r="B204" s="680"/>
      <c r="C204" s="680"/>
      <c r="D204" s="680"/>
      <c r="E204" s="680"/>
      <c r="F204" s="680"/>
      <c r="G204" s="680"/>
      <c r="H204" s="680"/>
      <c r="I204" s="680"/>
      <c r="J204" s="680"/>
      <c r="K204" s="680"/>
      <c r="L204" s="680"/>
      <c r="M204" s="681"/>
      <c r="N204" s="23"/>
      <c r="O204" s="23"/>
      <c r="P204" s="23"/>
      <c r="Q204" s="23"/>
      <c r="R204" s="23"/>
      <c r="S204" s="29"/>
      <c r="T204" s="29"/>
    </row>
    <row r="205" spans="1:20" ht="54" customHeight="1" x14ac:dyDescent="1.05">
      <c r="A205" s="210" t="s">
        <v>11328</v>
      </c>
      <c r="B205" s="37" t="s">
        <v>11329</v>
      </c>
      <c r="C205" s="31" t="s">
        <v>11330</v>
      </c>
      <c r="D205" s="31" t="s">
        <v>11331</v>
      </c>
      <c r="E205" s="31" t="s">
        <v>687</v>
      </c>
      <c r="F205" s="31" t="s">
        <v>123</v>
      </c>
      <c r="G205" s="31" t="s">
        <v>572</v>
      </c>
      <c r="H205" s="31" t="s">
        <v>10749</v>
      </c>
      <c r="I205" s="38">
        <v>0.83333333333333337</v>
      </c>
      <c r="J205" s="31" t="s">
        <v>73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25225</v>
      </c>
      <c r="T205" s="29"/>
    </row>
    <row r="206" spans="1:20" ht="54" customHeight="1" x14ac:dyDescent="1.05">
      <c r="A206" s="31" t="s">
        <v>11332</v>
      </c>
      <c r="B206" s="37" t="s">
        <v>11333</v>
      </c>
      <c r="C206" s="31" t="s">
        <v>11334</v>
      </c>
      <c r="D206" s="31" t="s">
        <v>11335</v>
      </c>
      <c r="E206" s="31" t="s">
        <v>687</v>
      </c>
      <c r="F206" s="31" t="s">
        <v>123</v>
      </c>
      <c r="G206" s="31" t="s">
        <v>572</v>
      </c>
      <c r="H206" s="31" t="s">
        <v>10749</v>
      </c>
      <c r="I206" s="38">
        <v>0.83333333333333337</v>
      </c>
      <c r="J206" s="31" t="s">
        <v>73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43225</v>
      </c>
      <c r="T206" s="29"/>
    </row>
    <row r="207" spans="1:20" ht="54" customHeight="1" x14ac:dyDescent="1.05">
      <c r="A207" s="210" t="s">
        <v>11336</v>
      </c>
      <c r="B207" s="37" t="s">
        <v>11337</v>
      </c>
      <c r="C207" s="31" t="s">
        <v>11338</v>
      </c>
      <c r="D207" s="31" t="s">
        <v>11339</v>
      </c>
      <c r="E207" s="31" t="s">
        <v>687</v>
      </c>
      <c r="F207" s="31" t="s">
        <v>123</v>
      </c>
      <c r="G207" s="31" t="s">
        <v>572</v>
      </c>
      <c r="H207" s="31" t="s">
        <v>10749</v>
      </c>
      <c r="I207" s="38">
        <v>0.83333333333333337</v>
      </c>
      <c r="J207" s="31" t="s">
        <v>73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25225</v>
      </c>
      <c r="T207" s="29"/>
    </row>
    <row r="208" spans="1:20" ht="54" customHeight="1" x14ac:dyDescent="0.7">
      <c r="A208" s="698" t="s">
        <v>11346</v>
      </c>
      <c r="B208" s="699"/>
      <c r="C208" s="699"/>
      <c r="D208" s="699"/>
      <c r="E208" s="699"/>
      <c r="F208" s="699"/>
      <c r="G208" s="699"/>
      <c r="H208" s="699"/>
      <c r="I208" s="699"/>
      <c r="J208" s="699"/>
      <c r="K208" s="699"/>
      <c r="L208" s="699"/>
      <c r="M208" s="700"/>
      <c r="N208" s="23"/>
      <c r="O208" s="23"/>
      <c r="P208" s="23"/>
      <c r="Q208" s="23"/>
      <c r="R208" s="23"/>
      <c r="S208" s="201"/>
      <c r="T208" s="29">
        <v>260000</v>
      </c>
    </row>
    <row r="209" spans="1:20" ht="54" customHeight="1" x14ac:dyDescent="1.3">
      <c r="A209" s="679" t="s">
        <v>13349</v>
      </c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1"/>
      <c r="N209" s="23"/>
      <c r="O209" s="23"/>
      <c r="P209" s="23"/>
      <c r="Q209" s="23"/>
      <c r="R209" s="23"/>
      <c r="S209" s="29"/>
      <c r="T209" s="29"/>
    </row>
    <row r="210" spans="1:20" ht="54" customHeight="1" x14ac:dyDescent="1.05">
      <c r="A210" s="206" t="s">
        <v>12652</v>
      </c>
      <c r="B210" s="331" t="s">
        <v>6881</v>
      </c>
      <c r="C210" s="330" t="s">
        <v>12653</v>
      </c>
      <c r="D210" s="330" t="s">
        <v>12654</v>
      </c>
      <c r="E210" s="330" t="s">
        <v>15619</v>
      </c>
      <c r="F210" s="330" t="s">
        <v>123</v>
      </c>
      <c r="G210" s="330" t="s">
        <v>1127</v>
      </c>
      <c r="H210" s="330" t="s">
        <v>11366</v>
      </c>
      <c r="I210" s="332">
        <v>0.41666666666666669</v>
      </c>
      <c r="J210" s="330" t="s">
        <v>73</v>
      </c>
      <c r="K210" s="330" t="s">
        <v>105</v>
      </c>
      <c r="L210" s="330" t="s">
        <v>106</v>
      </c>
      <c r="M210" s="330" t="s">
        <v>995</v>
      </c>
      <c r="N210" s="30"/>
      <c r="O210" s="30"/>
      <c r="P210" s="30"/>
      <c r="Q210" s="364"/>
      <c r="R210" s="30"/>
      <c r="S210" s="29">
        <v>43225</v>
      </c>
      <c r="T210" s="29"/>
    </row>
    <row r="211" spans="1:20" ht="54" customHeight="1" x14ac:dyDescent="1.05">
      <c r="A211" s="31" t="s">
        <v>12655</v>
      </c>
      <c r="B211" s="37" t="s">
        <v>9864</v>
      </c>
      <c r="C211" s="31" t="s">
        <v>12656</v>
      </c>
      <c r="D211" s="31" t="s">
        <v>12657</v>
      </c>
      <c r="E211" s="31" t="s">
        <v>688</v>
      </c>
      <c r="F211" s="31" t="s">
        <v>123</v>
      </c>
      <c r="G211" s="31" t="s">
        <v>689</v>
      </c>
      <c r="H211" s="31" t="s">
        <v>11366</v>
      </c>
      <c r="I211" s="38">
        <v>0.41666666666666669</v>
      </c>
      <c r="J211" s="31" t="s">
        <v>73</v>
      </c>
      <c r="K211" s="31" t="s">
        <v>105</v>
      </c>
      <c r="L211" s="31" t="s">
        <v>106</v>
      </c>
      <c r="M211" s="31" t="s">
        <v>194</v>
      </c>
      <c r="N211" s="23"/>
      <c r="O211" s="23"/>
      <c r="P211" s="23"/>
      <c r="Q211" s="23"/>
      <c r="R211" s="167"/>
      <c r="S211" s="29">
        <v>38750</v>
      </c>
      <c r="T211" s="29"/>
    </row>
    <row r="212" spans="1:20" ht="54" customHeight="1" x14ac:dyDescent="1.05">
      <c r="A212" s="31" t="s">
        <v>12658</v>
      </c>
      <c r="B212" s="37" t="s">
        <v>12659</v>
      </c>
      <c r="C212" s="31" t="s">
        <v>12660</v>
      </c>
      <c r="D212" s="31" t="s">
        <v>12661</v>
      </c>
      <c r="E212" s="31" t="s">
        <v>688</v>
      </c>
      <c r="F212" s="31" t="s">
        <v>123</v>
      </c>
      <c r="G212" s="31" t="s">
        <v>689</v>
      </c>
      <c r="H212" s="31" t="s">
        <v>11366</v>
      </c>
      <c r="I212" s="38">
        <v>0.41666666666666669</v>
      </c>
      <c r="J212" s="31" t="s">
        <v>73</v>
      </c>
      <c r="K212" s="31" t="s">
        <v>105</v>
      </c>
      <c r="L212" s="31" t="s">
        <v>106</v>
      </c>
      <c r="M212" s="31" t="s">
        <v>194</v>
      </c>
      <c r="N212" s="23"/>
      <c r="O212" s="23"/>
      <c r="P212" s="23"/>
      <c r="Q212" s="23"/>
      <c r="R212" s="23"/>
      <c r="S212" s="29">
        <v>38750</v>
      </c>
      <c r="T212" s="29"/>
    </row>
    <row r="213" spans="1:20" ht="54" customHeight="1" x14ac:dyDescent="1.05">
      <c r="A213" s="31" t="s">
        <v>12662</v>
      </c>
      <c r="B213" s="37" t="s">
        <v>991</v>
      </c>
      <c r="C213" s="31" t="s">
        <v>12663</v>
      </c>
      <c r="D213" s="31" t="s">
        <v>12664</v>
      </c>
      <c r="E213" s="31" t="s">
        <v>688</v>
      </c>
      <c r="F213" s="31" t="s">
        <v>123</v>
      </c>
      <c r="G213" s="31" t="s">
        <v>689</v>
      </c>
      <c r="H213" s="31" t="s">
        <v>11366</v>
      </c>
      <c r="I213" s="38">
        <v>0.41666666666666669</v>
      </c>
      <c r="J213" s="31" t="s">
        <v>73</v>
      </c>
      <c r="K213" s="31" t="s">
        <v>105</v>
      </c>
      <c r="L213" s="31" t="s">
        <v>106</v>
      </c>
      <c r="M213" s="31" t="s">
        <v>194</v>
      </c>
      <c r="N213" s="23"/>
      <c r="O213" s="23"/>
      <c r="P213" s="23"/>
      <c r="Q213" s="23"/>
      <c r="R213" s="23"/>
      <c r="S213" s="29">
        <v>38750</v>
      </c>
      <c r="T213" s="29"/>
    </row>
    <row r="214" spans="1:20" ht="54" customHeight="1" x14ac:dyDescent="1.05">
      <c r="A214" s="31" t="s">
        <v>12665</v>
      </c>
      <c r="B214" s="37" t="s">
        <v>11076</v>
      </c>
      <c r="C214" s="31" t="s">
        <v>12666</v>
      </c>
      <c r="D214" s="31" t="s">
        <v>12667</v>
      </c>
      <c r="E214" s="31" t="s">
        <v>688</v>
      </c>
      <c r="F214" s="31" t="s">
        <v>123</v>
      </c>
      <c r="G214" s="31" t="s">
        <v>689</v>
      </c>
      <c r="H214" s="31" t="s">
        <v>11366</v>
      </c>
      <c r="I214" s="38">
        <v>0.41666666666666669</v>
      </c>
      <c r="J214" s="31" t="s">
        <v>73</v>
      </c>
      <c r="K214" s="31" t="s">
        <v>105</v>
      </c>
      <c r="L214" s="31" t="s">
        <v>106</v>
      </c>
      <c r="M214" s="31" t="s">
        <v>194</v>
      </c>
      <c r="N214" s="23"/>
      <c r="O214" s="23"/>
      <c r="P214" s="23"/>
      <c r="Q214" s="23"/>
      <c r="R214" s="23"/>
      <c r="S214" s="29">
        <v>38750</v>
      </c>
      <c r="T214" s="29"/>
    </row>
    <row r="215" spans="1:20" ht="54" customHeight="1" x14ac:dyDescent="1.05">
      <c r="A215" s="31" t="s">
        <v>12668</v>
      </c>
      <c r="B215" s="37" t="s">
        <v>12669</v>
      </c>
      <c r="C215" s="31" t="s">
        <v>12670</v>
      </c>
      <c r="D215" s="31" t="s">
        <v>12671</v>
      </c>
      <c r="E215" s="31" t="s">
        <v>688</v>
      </c>
      <c r="F215" s="31" t="s">
        <v>123</v>
      </c>
      <c r="G215" s="31" t="s">
        <v>689</v>
      </c>
      <c r="H215" s="31" t="s">
        <v>11366</v>
      </c>
      <c r="I215" s="38">
        <v>0.41666666666666669</v>
      </c>
      <c r="J215" s="31" t="s">
        <v>73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3"/>
      <c r="R215" s="23"/>
      <c r="S215" s="29">
        <v>38750</v>
      </c>
      <c r="T215" s="29"/>
    </row>
    <row r="216" spans="1:20" ht="54" customHeight="1" x14ac:dyDescent="1.05">
      <c r="A216" s="31" t="s">
        <v>12672</v>
      </c>
      <c r="B216" s="37" t="s">
        <v>11776</v>
      </c>
      <c r="C216" s="31" t="s">
        <v>12673</v>
      </c>
      <c r="D216" s="31" t="s">
        <v>12674</v>
      </c>
      <c r="E216" s="31" t="s">
        <v>688</v>
      </c>
      <c r="F216" s="31" t="s">
        <v>123</v>
      </c>
      <c r="G216" s="31" t="s">
        <v>689</v>
      </c>
      <c r="H216" s="31" t="s">
        <v>11366</v>
      </c>
      <c r="I216" s="38">
        <v>0.41666666666666669</v>
      </c>
      <c r="J216" s="31" t="s">
        <v>73</v>
      </c>
      <c r="K216" s="31" t="s">
        <v>105</v>
      </c>
      <c r="L216" s="31" t="s">
        <v>106</v>
      </c>
      <c r="M216" s="31" t="s">
        <v>194</v>
      </c>
      <c r="N216" s="23"/>
      <c r="O216" s="23"/>
      <c r="P216" s="23"/>
      <c r="Q216" s="23"/>
      <c r="R216" s="23"/>
      <c r="S216" s="29">
        <v>38750</v>
      </c>
      <c r="T216" s="29"/>
    </row>
    <row r="217" spans="1:20" ht="54" customHeight="1" x14ac:dyDescent="1.05">
      <c r="A217" s="345" t="s">
        <v>12675</v>
      </c>
      <c r="B217" s="27" t="s">
        <v>4726</v>
      </c>
      <c r="C217" s="26" t="s">
        <v>12676</v>
      </c>
      <c r="D217" s="26" t="s">
        <v>12677</v>
      </c>
      <c r="E217" s="26" t="s">
        <v>688</v>
      </c>
      <c r="F217" s="26" t="s">
        <v>123</v>
      </c>
      <c r="G217" s="26" t="s">
        <v>689</v>
      </c>
      <c r="H217" s="26" t="s">
        <v>11366</v>
      </c>
      <c r="I217" s="28">
        <v>0.41666666666666669</v>
      </c>
      <c r="J217" s="26" t="s">
        <v>73</v>
      </c>
      <c r="K217" s="26" t="s">
        <v>105</v>
      </c>
      <c r="L217" s="26" t="s">
        <v>106</v>
      </c>
      <c r="M217" s="26" t="s">
        <v>194</v>
      </c>
      <c r="N217" s="30"/>
      <c r="O217" s="30"/>
      <c r="P217" s="30"/>
      <c r="Q217" s="30"/>
      <c r="R217" s="30"/>
      <c r="S217" s="175">
        <v>22000</v>
      </c>
      <c r="T217" s="29"/>
    </row>
    <row r="218" spans="1:20" ht="54" customHeight="1" x14ac:dyDescent="1.05">
      <c r="A218" s="31" t="s">
        <v>12678</v>
      </c>
      <c r="B218" s="37" t="s">
        <v>10302</v>
      </c>
      <c r="C218" s="31" t="s">
        <v>12679</v>
      </c>
      <c r="D218" s="31" t="s">
        <v>12680</v>
      </c>
      <c r="E218" s="31" t="s">
        <v>688</v>
      </c>
      <c r="F218" s="31" t="s">
        <v>123</v>
      </c>
      <c r="G218" s="31" t="s">
        <v>689</v>
      </c>
      <c r="H218" s="31" t="s">
        <v>11366</v>
      </c>
      <c r="I218" s="38">
        <v>0.41666666666666669</v>
      </c>
      <c r="J218" s="31" t="s">
        <v>73</v>
      </c>
      <c r="K218" s="31" t="s">
        <v>105</v>
      </c>
      <c r="L218" s="31" t="s">
        <v>106</v>
      </c>
      <c r="M218" s="31" t="s">
        <v>194</v>
      </c>
      <c r="N218" s="23"/>
      <c r="O218" s="23"/>
      <c r="P218" s="23"/>
      <c r="Q218" s="23"/>
      <c r="R218" s="23"/>
      <c r="S218" s="29">
        <v>38750</v>
      </c>
      <c r="T218" s="29"/>
    </row>
    <row r="219" spans="1:20" ht="54" customHeight="1" x14ac:dyDescent="1.05">
      <c r="A219" s="31" t="s">
        <v>12681</v>
      </c>
      <c r="B219" s="37" t="s">
        <v>10241</v>
      </c>
      <c r="C219" s="31" t="s">
        <v>12682</v>
      </c>
      <c r="D219" s="31" t="s">
        <v>12683</v>
      </c>
      <c r="E219" s="31" t="s">
        <v>688</v>
      </c>
      <c r="F219" s="31" t="s">
        <v>123</v>
      </c>
      <c r="G219" s="31" t="s">
        <v>689</v>
      </c>
      <c r="H219" s="31" t="s">
        <v>11366</v>
      </c>
      <c r="I219" s="38">
        <v>0.41666666666666669</v>
      </c>
      <c r="J219" s="31" t="s">
        <v>73</v>
      </c>
      <c r="K219" s="31" t="s">
        <v>105</v>
      </c>
      <c r="L219" s="31" t="s">
        <v>106</v>
      </c>
      <c r="M219" s="31" t="s">
        <v>194</v>
      </c>
      <c r="N219" s="23"/>
      <c r="O219" s="23"/>
      <c r="P219" s="23"/>
      <c r="Q219" s="23"/>
      <c r="R219" s="23"/>
      <c r="S219" s="29">
        <v>38750</v>
      </c>
      <c r="T219" s="29"/>
    </row>
    <row r="220" spans="1:20" ht="54" customHeight="1" x14ac:dyDescent="1.05">
      <c r="A220" s="31" t="s">
        <v>12684</v>
      </c>
      <c r="B220" s="37" t="s">
        <v>12685</v>
      </c>
      <c r="C220" s="31" t="s">
        <v>12686</v>
      </c>
      <c r="D220" s="31" t="s">
        <v>12687</v>
      </c>
      <c r="E220" s="31" t="s">
        <v>688</v>
      </c>
      <c r="F220" s="31" t="s">
        <v>123</v>
      </c>
      <c r="G220" s="31" t="s">
        <v>689</v>
      </c>
      <c r="H220" s="31" t="s">
        <v>11366</v>
      </c>
      <c r="I220" s="38">
        <v>0.41666666666666669</v>
      </c>
      <c r="J220" s="31" t="s">
        <v>73</v>
      </c>
      <c r="K220" s="31" t="s">
        <v>105</v>
      </c>
      <c r="L220" s="31" t="s">
        <v>106</v>
      </c>
      <c r="M220" s="31" t="s">
        <v>194</v>
      </c>
      <c r="N220" s="23"/>
      <c r="O220" s="23"/>
      <c r="P220" s="23"/>
      <c r="Q220" s="23"/>
      <c r="R220" s="23"/>
      <c r="S220" s="29">
        <v>38750</v>
      </c>
      <c r="T220" s="29"/>
    </row>
    <row r="221" spans="1:20" ht="54" customHeight="1" x14ac:dyDescent="1.05">
      <c r="A221" s="31" t="s">
        <v>12688</v>
      </c>
      <c r="B221" s="37" t="s">
        <v>12689</v>
      </c>
      <c r="C221" s="31" t="s">
        <v>12690</v>
      </c>
      <c r="D221" s="31" t="s">
        <v>12691</v>
      </c>
      <c r="E221" s="31" t="s">
        <v>688</v>
      </c>
      <c r="F221" s="31" t="s">
        <v>123</v>
      </c>
      <c r="G221" s="31" t="s">
        <v>689</v>
      </c>
      <c r="H221" s="31" t="s">
        <v>11366</v>
      </c>
      <c r="I221" s="38">
        <v>0.41666666666666669</v>
      </c>
      <c r="J221" s="31" t="s">
        <v>73</v>
      </c>
      <c r="K221" s="31" t="s">
        <v>105</v>
      </c>
      <c r="L221" s="31" t="s">
        <v>106</v>
      </c>
      <c r="M221" s="31" t="s">
        <v>194</v>
      </c>
      <c r="N221" s="23"/>
      <c r="O221" s="23"/>
      <c r="P221" s="23"/>
      <c r="Q221" s="23"/>
      <c r="R221" s="23"/>
      <c r="S221" s="29">
        <v>38750</v>
      </c>
      <c r="T221" s="29"/>
    </row>
    <row r="222" spans="1:20" ht="54" customHeight="1" x14ac:dyDescent="1.05">
      <c r="A222" s="31" t="s">
        <v>12692</v>
      </c>
      <c r="B222" s="37" t="s">
        <v>3422</v>
      </c>
      <c r="C222" s="31" t="s">
        <v>12693</v>
      </c>
      <c r="D222" s="31" t="s">
        <v>12694</v>
      </c>
      <c r="E222" s="31" t="s">
        <v>688</v>
      </c>
      <c r="F222" s="31" t="s">
        <v>123</v>
      </c>
      <c r="G222" s="31" t="s">
        <v>689</v>
      </c>
      <c r="H222" s="31" t="s">
        <v>11366</v>
      </c>
      <c r="I222" s="38">
        <v>0.41666666666666669</v>
      </c>
      <c r="J222" s="31" t="s">
        <v>73</v>
      </c>
      <c r="K222" s="31" t="s">
        <v>105</v>
      </c>
      <c r="L222" s="31" t="s">
        <v>106</v>
      </c>
      <c r="M222" s="31" t="s">
        <v>194</v>
      </c>
      <c r="N222" s="23"/>
      <c r="O222" s="23"/>
      <c r="P222" s="23"/>
      <c r="Q222" s="23"/>
      <c r="R222" s="23"/>
      <c r="S222" s="29">
        <v>38750</v>
      </c>
      <c r="T222" s="29"/>
    </row>
    <row r="223" spans="1:20" ht="54" customHeight="1" x14ac:dyDescent="1.05">
      <c r="A223" s="31" t="s">
        <v>12695</v>
      </c>
      <c r="B223" s="37" t="s">
        <v>12696</v>
      </c>
      <c r="C223" s="31" t="s">
        <v>12697</v>
      </c>
      <c r="D223" s="31" t="s">
        <v>12698</v>
      </c>
      <c r="E223" s="31" t="s">
        <v>688</v>
      </c>
      <c r="F223" s="31" t="s">
        <v>123</v>
      </c>
      <c r="G223" s="31" t="s">
        <v>689</v>
      </c>
      <c r="H223" s="31" t="s">
        <v>11366</v>
      </c>
      <c r="I223" s="38">
        <v>0.41666666666666669</v>
      </c>
      <c r="J223" s="31" t="s">
        <v>73</v>
      </c>
      <c r="K223" s="31" t="s">
        <v>105</v>
      </c>
      <c r="L223" s="31" t="s">
        <v>106</v>
      </c>
      <c r="M223" s="31" t="s">
        <v>194</v>
      </c>
      <c r="N223" s="23"/>
      <c r="O223" s="23"/>
      <c r="P223" s="23"/>
      <c r="Q223" s="23"/>
      <c r="R223" s="23"/>
      <c r="S223" s="29">
        <v>38750</v>
      </c>
      <c r="T223" s="29"/>
    </row>
    <row r="224" spans="1:20" ht="54" customHeight="1" x14ac:dyDescent="1.05">
      <c r="A224" s="31" t="s">
        <v>12699</v>
      </c>
      <c r="B224" s="37" t="s">
        <v>1868</v>
      </c>
      <c r="C224" s="31" t="s">
        <v>12700</v>
      </c>
      <c r="D224" s="31" t="s">
        <v>12701</v>
      </c>
      <c r="E224" s="31" t="s">
        <v>688</v>
      </c>
      <c r="F224" s="31" t="s">
        <v>123</v>
      </c>
      <c r="G224" s="31" t="s">
        <v>689</v>
      </c>
      <c r="H224" s="31" t="s">
        <v>11366</v>
      </c>
      <c r="I224" s="38">
        <v>0.41666666666666669</v>
      </c>
      <c r="J224" s="31" t="s">
        <v>73</v>
      </c>
      <c r="K224" s="31" t="s">
        <v>105</v>
      </c>
      <c r="L224" s="31" t="s">
        <v>106</v>
      </c>
      <c r="M224" s="31" t="s">
        <v>194</v>
      </c>
      <c r="N224" s="23"/>
      <c r="O224" s="23"/>
      <c r="P224" s="23"/>
      <c r="Q224" s="23"/>
      <c r="R224" s="23"/>
      <c r="S224" s="29">
        <v>38750</v>
      </c>
      <c r="T224" s="29"/>
    </row>
    <row r="225" spans="1:20" ht="54" customHeight="1" x14ac:dyDescent="1.05">
      <c r="A225" s="31" t="s">
        <v>12702</v>
      </c>
      <c r="B225" s="37" t="s">
        <v>5496</v>
      </c>
      <c r="C225" s="31" t="s">
        <v>12703</v>
      </c>
      <c r="D225" s="31" t="s">
        <v>12704</v>
      </c>
      <c r="E225" s="31" t="s">
        <v>687</v>
      </c>
      <c r="F225" s="31" t="s">
        <v>123</v>
      </c>
      <c r="G225" s="31" t="s">
        <v>572</v>
      </c>
      <c r="H225" s="31" t="s">
        <v>11366</v>
      </c>
      <c r="I225" s="38">
        <v>0.83333333333333337</v>
      </c>
      <c r="J225" s="31" t="s">
        <v>73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43225</v>
      </c>
      <c r="T225" s="29"/>
    </row>
    <row r="226" spans="1:20" ht="54" customHeight="1" x14ac:dyDescent="1.05">
      <c r="A226" s="31" t="s">
        <v>12705</v>
      </c>
      <c r="B226" s="37" t="s">
        <v>12706</v>
      </c>
      <c r="C226" s="31" t="s">
        <v>12707</v>
      </c>
      <c r="D226" s="31" t="s">
        <v>12708</v>
      </c>
      <c r="E226" s="31" t="s">
        <v>687</v>
      </c>
      <c r="F226" s="31" t="s">
        <v>123</v>
      </c>
      <c r="G226" s="31" t="s">
        <v>572</v>
      </c>
      <c r="H226" s="31" t="s">
        <v>11366</v>
      </c>
      <c r="I226" s="38">
        <v>0.83333333333333337</v>
      </c>
      <c r="J226" s="31" t="s">
        <v>73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43225</v>
      </c>
      <c r="T226" s="29"/>
    </row>
    <row r="227" spans="1:20" ht="54" customHeight="1" x14ac:dyDescent="1.05">
      <c r="A227" s="31" t="s">
        <v>12709</v>
      </c>
      <c r="B227" s="37" t="s">
        <v>12710</v>
      </c>
      <c r="C227" s="31" t="s">
        <v>12711</v>
      </c>
      <c r="D227" s="31" t="s">
        <v>12712</v>
      </c>
      <c r="E227" s="31" t="s">
        <v>687</v>
      </c>
      <c r="F227" s="31" t="s">
        <v>123</v>
      </c>
      <c r="G227" s="31" t="s">
        <v>572</v>
      </c>
      <c r="H227" s="31" t="s">
        <v>11366</v>
      </c>
      <c r="I227" s="38">
        <v>0.83333333333333337</v>
      </c>
      <c r="J227" s="31" t="s">
        <v>73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43225</v>
      </c>
      <c r="T227" s="29"/>
    </row>
    <row r="228" spans="1:20" ht="54" customHeight="1" x14ac:dyDescent="1.05">
      <c r="A228" s="31" t="s">
        <v>12713</v>
      </c>
      <c r="B228" s="37" t="s">
        <v>12714</v>
      </c>
      <c r="C228" s="31" t="s">
        <v>12715</v>
      </c>
      <c r="D228" s="31" t="s">
        <v>12716</v>
      </c>
      <c r="E228" s="31" t="s">
        <v>687</v>
      </c>
      <c r="F228" s="31" t="s">
        <v>123</v>
      </c>
      <c r="G228" s="31" t="s">
        <v>572</v>
      </c>
      <c r="H228" s="31" t="s">
        <v>11366</v>
      </c>
      <c r="I228" s="38">
        <v>0.83333333333333337</v>
      </c>
      <c r="J228" s="31" t="s">
        <v>73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23"/>
      <c r="R228" s="23"/>
      <c r="S228" s="29">
        <v>43225</v>
      </c>
      <c r="T228" s="29"/>
    </row>
    <row r="229" spans="1:20" ht="54" customHeight="1" x14ac:dyDescent="1.05">
      <c r="A229" s="31" t="s">
        <v>12717</v>
      </c>
      <c r="B229" s="37" t="s">
        <v>12718</v>
      </c>
      <c r="C229" s="31" t="s">
        <v>12719</v>
      </c>
      <c r="D229" s="31" t="s">
        <v>12720</v>
      </c>
      <c r="E229" s="31" t="s">
        <v>687</v>
      </c>
      <c r="F229" s="31" t="s">
        <v>123</v>
      </c>
      <c r="G229" s="31" t="s">
        <v>572</v>
      </c>
      <c r="H229" s="31" t="s">
        <v>11366</v>
      </c>
      <c r="I229" s="38">
        <v>0.83333333333333337</v>
      </c>
      <c r="J229" s="31" t="s">
        <v>73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29">
        <v>43225</v>
      </c>
      <c r="T229" s="29"/>
    </row>
    <row r="230" spans="1:20" ht="54" customHeight="1" x14ac:dyDescent="1.05">
      <c r="A230" s="31" t="s">
        <v>12721</v>
      </c>
      <c r="B230" s="37" t="s">
        <v>12722</v>
      </c>
      <c r="C230" s="31" t="s">
        <v>12723</v>
      </c>
      <c r="D230" s="31" t="s">
        <v>12724</v>
      </c>
      <c r="E230" s="31" t="s">
        <v>687</v>
      </c>
      <c r="F230" s="31" t="s">
        <v>123</v>
      </c>
      <c r="G230" s="31" t="s">
        <v>572</v>
      </c>
      <c r="H230" s="31" t="s">
        <v>11366</v>
      </c>
      <c r="I230" s="38">
        <v>0.83333333333333337</v>
      </c>
      <c r="J230" s="31" t="s">
        <v>73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43225</v>
      </c>
      <c r="T230" s="29"/>
    </row>
    <row r="231" spans="1:20" ht="54" customHeight="1" x14ac:dyDescent="1.05">
      <c r="A231" s="31" t="s">
        <v>12725</v>
      </c>
      <c r="B231" s="37" t="s">
        <v>12726</v>
      </c>
      <c r="C231" s="31" t="s">
        <v>12727</v>
      </c>
      <c r="D231" s="31" t="s">
        <v>12728</v>
      </c>
      <c r="E231" s="31" t="s">
        <v>687</v>
      </c>
      <c r="F231" s="31" t="s">
        <v>123</v>
      </c>
      <c r="G231" s="31" t="s">
        <v>572</v>
      </c>
      <c r="H231" s="31" t="s">
        <v>11366</v>
      </c>
      <c r="I231" s="38">
        <v>0.83333333333333337</v>
      </c>
      <c r="J231" s="31" t="s">
        <v>73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43225</v>
      </c>
      <c r="T231" s="29"/>
    </row>
    <row r="232" spans="1:20" ht="54" customHeight="1" x14ac:dyDescent="1.05">
      <c r="A232" s="31" t="s">
        <v>12729</v>
      </c>
      <c r="B232" s="37" t="s">
        <v>8796</v>
      </c>
      <c r="C232" s="31" t="s">
        <v>12730</v>
      </c>
      <c r="D232" s="31" t="s">
        <v>12731</v>
      </c>
      <c r="E232" s="31" t="s">
        <v>687</v>
      </c>
      <c r="F232" s="31" t="s">
        <v>123</v>
      </c>
      <c r="G232" s="31" t="s">
        <v>572</v>
      </c>
      <c r="H232" s="31" t="s">
        <v>11366</v>
      </c>
      <c r="I232" s="38">
        <v>0.83333333333333337</v>
      </c>
      <c r="J232" s="31" t="s">
        <v>73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43225</v>
      </c>
      <c r="T232" s="29"/>
    </row>
    <row r="233" spans="1:20" ht="54" customHeight="1" x14ac:dyDescent="1.05">
      <c r="A233" s="31" t="s">
        <v>12732</v>
      </c>
      <c r="B233" s="37" t="s">
        <v>3212</v>
      </c>
      <c r="C233" s="31" t="s">
        <v>12733</v>
      </c>
      <c r="D233" s="31" t="s">
        <v>12734</v>
      </c>
      <c r="E233" s="31" t="s">
        <v>687</v>
      </c>
      <c r="F233" s="31" t="s">
        <v>123</v>
      </c>
      <c r="G233" s="31" t="s">
        <v>572</v>
      </c>
      <c r="H233" s="31" t="s">
        <v>11366</v>
      </c>
      <c r="I233" s="38">
        <v>0.83333333333333337</v>
      </c>
      <c r="J233" s="31" t="s">
        <v>73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43225</v>
      </c>
      <c r="T233" s="29"/>
    </row>
    <row r="234" spans="1:20" ht="54" customHeight="1" x14ac:dyDescent="1.05">
      <c r="A234" s="31" t="s">
        <v>12735</v>
      </c>
      <c r="B234" s="37" t="s">
        <v>5087</v>
      </c>
      <c r="C234" s="31" t="s">
        <v>12736</v>
      </c>
      <c r="D234" s="31" t="s">
        <v>12737</v>
      </c>
      <c r="E234" s="31" t="s">
        <v>687</v>
      </c>
      <c r="F234" s="31" t="s">
        <v>123</v>
      </c>
      <c r="G234" s="31" t="s">
        <v>572</v>
      </c>
      <c r="H234" s="31" t="s">
        <v>11366</v>
      </c>
      <c r="I234" s="38">
        <v>0.83333333333333337</v>
      </c>
      <c r="J234" s="31" t="s">
        <v>73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29">
        <v>43225</v>
      </c>
      <c r="T234" s="29"/>
    </row>
    <row r="235" spans="1:20" ht="54" customHeight="1" x14ac:dyDescent="1.05">
      <c r="A235" s="31" t="s">
        <v>12738</v>
      </c>
      <c r="B235" s="37" t="s">
        <v>12739</v>
      </c>
      <c r="C235" s="31" t="s">
        <v>12740</v>
      </c>
      <c r="D235" s="31" t="s">
        <v>12741</v>
      </c>
      <c r="E235" s="31" t="s">
        <v>687</v>
      </c>
      <c r="F235" s="31" t="s">
        <v>123</v>
      </c>
      <c r="G235" s="31" t="s">
        <v>572</v>
      </c>
      <c r="H235" s="31" t="s">
        <v>11366</v>
      </c>
      <c r="I235" s="38">
        <v>0.83333333333333337</v>
      </c>
      <c r="J235" s="31" t="s">
        <v>73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43225</v>
      </c>
      <c r="T235" s="29"/>
    </row>
    <row r="236" spans="1:20" ht="54" customHeight="1" x14ac:dyDescent="1.05">
      <c r="A236" s="31" t="s">
        <v>12742</v>
      </c>
      <c r="B236" s="37" t="s">
        <v>12743</v>
      </c>
      <c r="C236" s="31" t="s">
        <v>12744</v>
      </c>
      <c r="D236" s="31" t="s">
        <v>12745</v>
      </c>
      <c r="E236" s="31" t="s">
        <v>687</v>
      </c>
      <c r="F236" s="31" t="s">
        <v>123</v>
      </c>
      <c r="G236" s="31" t="s">
        <v>572</v>
      </c>
      <c r="H236" s="31" t="s">
        <v>11366</v>
      </c>
      <c r="I236" s="38">
        <v>0.83333333333333337</v>
      </c>
      <c r="J236" s="31" t="s">
        <v>73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43225</v>
      </c>
      <c r="T236" s="29"/>
    </row>
    <row r="237" spans="1:20" ht="54" customHeight="1" x14ac:dyDescent="1.05">
      <c r="A237" s="31" t="s">
        <v>12746</v>
      </c>
      <c r="B237" s="37" t="s">
        <v>12747</v>
      </c>
      <c r="C237" s="31" t="s">
        <v>12748</v>
      </c>
      <c r="D237" s="31" t="s">
        <v>12749</v>
      </c>
      <c r="E237" s="31" t="s">
        <v>687</v>
      </c>
      <c r="F237" s="31" t="s">
        <v>123</v>
      </c>
      <c r="G237" s="31" t="s">
        <v>572</v>
      </c>
      <c r="H237" s="31" t="s">
        <v>11366</v>
      </c>
      <c r="I237" s="38">
        <v>0.83333333333333337</v>
      </c>
      <c r="J237" s="31" t="s">
        <v>73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43225</v>
      </c>
      <c r="T237" s="29"/>
    </row>
    <row r="238" spans="1:20" ht="54" customHeight="1" x14ac:dyDescent="1.05">
      <c r="A238" s="31" t="s">
        <v>12750</v>
      </c>
      <c r="B238" s="37" t="s">
        <v>12751</v>
      </c>
      <c r="C238" s="31" t="s">
        <v>12752</v>
      </c>
      <c r="D238" s="31" t="s">
        <v>12753</v>
      </c>
      <c r="E238" s="31" t="s">
        <v>687</v>
      </c>
      <c r="F238" s="31" t="s">
        <v>123</v>
      </c>
      <c r="G238" s="31" t="s">
        <v>572</v>
      </c>
      <c r="H238" s="31" t="s">
        <v>11366</v>
      </c>
      <c r="I238" s="38">
        <v>0.83333333333333337</v>
      </c>
      <c r="J238" s="31" t="s">
        <v>73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43225</v>
      </c>
      <c r="T238" s="29"/>
    </row>
    <row r="239" spans="1:20" ht="54" customHeight="1" x14ac:dyDescent="1.05">
      <c r="A239" s="31" t="s">
        <v>12754</v>
      </c>
      <c r="B239" s="37" t="s">
        <v>12755</v>
      </c>
      <c r="C239" s="31" t="s">
        <v>12756</v>
      </c>
      <c r="D239" s="31" t="s">
        <v>12757</v>
      </c>
      <c r="E239" s="31" t="s">
        <v>687</v>
      </c>
      <c r="F239" s="31" t="s">
        <v>123</v>
      </c>
      <c r="G239" s="31" t="s">
        <v>572</v>
      </c>
      <c r="H239" s="31" t="s">
        <v>11366</v>
      </c>
      <c r="I239" s="38">
        <v>0.83333333333333337</v>
      </c>
      <c r="J239" s="31" t="s">
        <v>73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43225</v>
      </c>
      <c r="T239" s="29"/>
    </row>
    <row r="240" spans="1:20" ht="54" customHeight="1" x14ac:dyDescent="1.05">
      <c r="A240" s="31" t="s">
        <v>12758</v>
      </c>
      <c r="B240" s="37" t="s">
        <v>5982</v>
      </c>
      <c r="C240" s="31" t="s">
        <v>12759</v>
      </c>
      <c r="D240" s="31" t="s">
        <v>12760</v>
      </c>
      <c r="E240" s="31" t="s">
        <v>687</v>
      </c>
      <c r="F240" s="31" t="s">
        <v>123</v>
      </c>
      <c r="G240" s="31" t="s">
        <v>572</v>
      </c>
      <c r="H240" s="31" t="s">
        <v>11366</v>
      </c>
      <c r="I240" s="38">
        <v>0.83333333333333337</v>
      </c>
      <c r="J240" s="31" t="s">
        <v>73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43225</v>
      </c>
      <c r="T240" s="29"/>
    </row>
    <row r="241" spans="1:20" ht="54" customHeight="1" x14ac:dyDescent="1.05">
      <c r="A241" s="31" t="s">
        <v>12761</v>
      </c>
      <c r="B241" s="37" t="s">
        <v>12762</v>
      </c>
      <c r="C241" s="31" t="s">
        <v>12763</v>
      </c>
      <c r="D241" s="31" t="s">
        <v>12764</v>
      </c>
      <c r="E241" s="31" t="s">
        <v>687</v>
      </c>
      <c r="F241" s="31" t="s">
        <v>123</v>
      </c>
      <c r="G241" s="31" t="s">
        <v>572</v>
      </c>
      <c r="H241" s="31" t="s">
        <v>11366</v>
      </c>
      <c r="I241" s="38">
        <v>0.83333333333333337</v>
      </c>
      <c r="J241" s="31" t="s">
        <v>73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43225</v>
      </c>
      <c r="T241" s="29"/>
    </row>
    <row r="242" spans="1:20" ht="54" customHeight="1" x14ac:dyDescent="1.05">
      <c r="A242" s="31" t="s">
        <v>12765</v>
      </c>
      <c r="B242" s="37" t="s">
        <v>12766</v>
      </c>
      <c r="C242" s="31" t="s">
        <v>12767</v>
      </c>
      <c r="D242" s="31" t="s">
        <v>12768</v>
      </c>
      <c r="E242" s="31" t="s">
        <v>687</v>
      </c>
      <c r="F242" s="31" t="s">
        <v>123</v>
      </c>
      <c r="G242" s="31" t="s">
        <v>572</v>
      </c>
      <c r="H242" s="31" t="s">
        <v>11366</v>
      </c>
      <c r="I242" s="38">
        <v>0.83333333333333337</v>
      </c>
      <c r="J242" s="31" t="s">
        <v>73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43225</v>
      </c>
      <c r="T242" s="29"/>
    </row>
    <row r="243" spans="1:20" ht="54" customHeight="1" x14ac:dyDescent="1.05">
      <c r="A243" s="31" t="s">
        <v>12769</v>
      </c>
      <c r="B243" s="37" t="s">
        <v>5256</v>
      </c>
      <c r="C243" s="31" t="s">
        <v>12770</v>
      </c>
      <c r="D243" s="31" t="s">
        <v>12771</v>
      </c>
      <c r="E243" s="31" t="s">
        <v>687</v>
      </c>
      <c r="F243" s="31" t="s">
        <v>123</v>
      </c>
      <c r="G243" s="31" t="s">
        <v>572</v>
      </c>
      <c r="H243" s="31" t="s">
        <v>11366</v>
      </c>
      <c r="I243" s="38">
        <v>0.83333333333333337</v>
      </c>
      <c r="J243" s="31" t="s">
        <v>73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43225</v>
      </c>
      <c r="T243" s="29"/>
    </row>
    <row r="244" spans="1:20" ht="54" customHeight="1" x14ac:dyDescent="1.05">
      <c r="A244" s="31" t="s">
        <v>12772</v>
      </c>
      <c r="B244" s="37" t="s">
        <v>12773</v>
      </c>
      <c r="C244" s="31" t="s">
        <v>12774</v>
      </c>
      <c r="D244" s="31" t="s">
        <v>12775</v>
      </c>
      <c r="E244" s="31" t="s">
        <v>687</v>
      </c>
      <c r="F244" s="31" t="s">
        <v>123</v>
      </c>
      <c r="G244" s="31" t="s">
        <v>572</v>
      </c>
      <c r="H244" s="31" t="s">
        <v>11366</v>
      </c>
      <c r="I244" s="38">
        <v>0.83333333333333337</v>
      </c>
      <c r="J244" s="31" t="s">
        <v>73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43225</v>
      </c>
      <c r="T244" s="29"/>
    </row>
    <row r="245" spans="1:20" ht="54" customHeight="1" x14ac:dyDescent="1.05">
      <c r="A245" s="31" t="s">
        <v>12776</v>
      </c>
      <c r="B245" s="37" t="s">
        <v>12777</v>
      </c>
      <c r="C245" s="31" t="s">
        <v>12778</v>
      </c>
      <c r="D245" s="31" t="s">
        <v>12779</v>
      </c>
      <c r="E245" s="31" t="s">
        <v>687</v>
      </c>
      <c r="F245" s="31" t="s">
        <v>123</v>
      </c>
      <c r="G245" s="31" t="s">
        <v>572</v>
      </c>
      <c r="H245" s="31" t="s">
        <v>11366</v>
      </c>
      <c r="I245" s="38">
        <v>0.83333333333333337</v>
      </c>
      <c r="J245" s="31" t="s">
        <v>73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3"/>
      <c r="R245" s="23"/>
      <c r="S245" s="29">
        <v>43225</v>
      </c>
      <c r="T245" s="29"/>
    </row>
    <row r="246" spans="1:20" ht="54" customHeight="1" x14ac:dyDescent="1.05">
      <c r="A246" s="31" t="s">
        <v>12780</v>
      </c>
      <c r="B246" s="37" t="s">
        <v>12781</v>
      </c>
      <c r="C246" s="31" t="s">
        <v>12782</v>
      </c>
      <c r="D246" s="31" t="s">
        <v>12783</v>
      </c>
      <c r="E246" s="31" t="s">
        <v>687</v>
      </c>
      <c r="F246" s="31" t="s">
        <v>123</v>
      </c>
      <c r="G246" s="31" t="s">
        <v>572</v>
      </c>
      <c r="H246" s="31" t="s">
        <v>11366</v>
      </c>
      <c r="I246" s="38">
        <v>0.83333333333333337</v>
      </c>
      <c r="J246" s="31" t="s">
        <v>73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3"/>
      <c r="R246" s="23"/>
      <c r="S246" s="29">
        <v>43225</v>
      </c>
      <c r="T246" s="29"/>
    </row>
    <row r="247" spans="1:20" ht="54" customHeight="1" x14ac:dyDescent="1.05">
      <c r="A247" s="31" t="s">
        <v>12784</v>
      </c>
      <c r="B247" s="37" t="s">
        <v>12785</v>
      </c>
      <c r="C247" s="31" t="s">
        <v>12786</v>
      </c>
      <c r="D247" s="31" t="s">
        <v>12787</v>
      </c>
      <c r="E247" s="31" t="s">
        <v>687</v>
      </c>
      <c r="F247" s="31" t="s">
        <v>123</v>
      </c>
      <c r="G247" s="31" t="s">
        <v>572</v>
      </c>
      <c r="H247" s="31" t="s">
        <v>11366</v>
      </c>
      <c r="I247" s="38">
        <v>0.83333333333333337</v>
      </c>
      <c r="J247" s="31" t="s">
        <v>73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23"/>
      <c r="S247" s="29">
        <v>43225</v>
      </c>
      <c r="T247" s="29"/>
    </row>
    <row r="248" spans="1:20" ht="54" customHeight="1" x14ac:dyDescent="1.05">
      <c r="A248" s="31" t="s">
        <v>12788</v>
      </c>
      <c r="B248" s="37" t="s">
        <v>12789</v>
      </c>
      <c r="C248" s="31" t="s">
        <v>12790</v>
      </c>
      <c r="D248" s="31" t="s">
        <v>12791</v>
      </c>
      <c r="E248" s="31" t="s">
        <v>687</v>
      </c>
      <c r="F248" s="31" t="s">
        <v>123</v>
      </c>
      <c r="G248" s="31" t="s">
        <v>572</v>
      </c>
      <c r="H248" s="31" t="s">
        <v>11366</v>
      </c>
      <c r="I248" s="38">
        <v>0.83333333333333337</v>
      </c>
      <c r="J248" s="31" t="s">
        <v>73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23"/>
      <c r="S248" s="29">
        <v>43225</v>
      </c>
      <c r="T248" s="29"/>
    </row>
    <row r="249" spans="1:20" ht="54" customHeight="1" x14ac:dyDescent="1.05">
      <c r="A249" s="31" t="s">
        <v>12792</v>
      </c>
      <c r="B249" s="37" t="s">
        <v>12793</v>
      </c>
      <c r="C249" s="31" t="s">
        <v>12794</v>
      </c>
      <c r="D249" s="31" t="s">
        <v>12795</v>
      </c>
      <c r="E249" s="31" t="s">
        <v>687</v>
      </c>
      <c r="F249" s="31" t="s">
        <v>123</v>
      </c>
      <c r="G249" s="31" t="s">
        <v>572</v>
      </c>
      <c r="H249" s="31" t="s">
        <v>11366</v>
      </c>
      <c r="I249" s="38">
        <v>0.83333333333333337</v>
      </c>
      <c r="J249" s="31" t="s">
        <v>73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23"/>
      <c r="S249" s="29">
        <v>43225</v>
      </c>
      <c r="T249" s="29"/>
    </row>
    <row r="250" spans="1:20" ht="54" customHeight="1" x14ac:dyDescent="1.05">
      <c r="A250" s="31" t="s">
        <v>12796</v>
      </c>
      <c r="B250" s="37" t="s">
        <v>12797</v>
      </c>
      <c r="C250" s="31" t="s">
        <v>12798</v>
      </c>
      <c r="D250" s="31" t="s">
        <v>12799</v>
      </c>
      <c r="E250" s="31" t="s">
        <v>687</v>
      </c>
      <c r="F250" s="31" t="s">
        <v>123</v>
      </c>
      <c r="G250" s="31" t="s">
        <v>572</v>
      </c>
      <c r="H250" s="31" t="s">
        <v>11366</v>
      </c>
      <c r="I250" s="38">
        <v>0.83333333333333337</v>
      </c>
      <c r="J250" s="31" t="s">
        <v>73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43225</v>
      </c>
      <c r="T250" s="29"/>
    </row>
    <row r="251" spans="1:20" ht="54" customHeight="1" x14ac:dyDescent="1.05">
      <c r="A251" s="31" t="s">
        <v>12800</v>
      </c>
      <c r="B251" s="37" t="s">
        <v>12801</v>
      </c>
      <c r="C251" s="31" t="s">
        <v>12802</v>
      </c>
      <c r="D251" s="31" t="s">
        <v>12803</v>
      </c>
      <c r="E251" s="31" t="s">
        <v>687</v>
      </c>
      <c r="F251" s="31" t="s">
        <v>123</v>
      </c>
      <c r="G251" s="31" t="s">
        <v>572</v>
      </c>
      <c r="H251" s="31" t="s">
        <v>11366</v>
      </c>
      <c r="I251" s="38">
        <v>0.83333333333333337</v>
      </c>
      <c r="J251" s="31" t="s">
        <v>73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43225</v>
      </c>
      <c r="T251" s="29"/>
    </row>
    <row r="252" spans="1:20" ht="54" customHeight="1" x14ac:dyDescent="1.05">
      <c r="A252" s="31" t="s">
        <v>12804</v>
      </c>
      <c r="B252" s="37" t="s">
        <v>12805</v>
      </c>
      <c r="C252" s="31" t="s">
        <v>12806</v>
      </c>
      <c r="D252" s="31" t="s">
        <v>12807</v>
      </c>
      <c r="E252" s="31" t="s">
        <v>687</v>
      </c>
      <c r="F252" s="31" t="s">
        <v>123</v>
      </c>
      <c r="G252" s="31" t="s">
        <v>572</v>
      </c>
      <c r="H252" s="31" t="s">
        <v>11366</v>
      </c>
      <c r="I252" s="38">
        <v>0.83333333333333337</v>
      </c>
      <c r="J252" s="31" t="s">
        <v>73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23"/>
      <c r="S252" s="29">
        <v>43225</v>
      </c>
      <c r="T252" s="29"/>
    </row>
    <row r="253" spans="1:20" ht="54" customHeight="1" x14ac:dyDescent="1.05">
      <c r="A253" s="31" t="s">
        <v>12808</v>
      </c>
      <c r="B253" s="37" t="s">
        <v>2607</v>
      </c>
      <c r="C253" s="31" t="s">
        <v>12809</v>
      </c>
      <c r="D253" s="31" t="s">
        <v>12810</v>
      </c>
      <c r="E253" s="31" t="s">
        <v>687</v>
      </c>
      <c r="F253" s="31" t="s">
        <v>123</v>
      </c>
      <c r="G253" s="31" t="s">
        <v>572</v>
      </c>
      <c r="H253" s="31" t="s">
        <v>11366</v>
      </c>
      <c r="I253" s="38">
        <v>0.83333333333333337</v>
      </c>
      <c r="J253" s="31" t="s">
        <v>73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23"/>
      <c r="S253" s="29">
        <v>43225</v>
      </c>
      <c r="T253" s="29"/>
    </row>
    <row r="254" spans="1:20" ht="54" customHeight="1" x14ac:dyDescent="1.05">
      <c r="A254" s="31" t="s">
        <v>12811</v>
      </c>
      <c r="B254" s="37" t="s">
        <v>12812</v>
      </c>
      <c r="C254" s="31" t="s">
        <v>12813</v>
      </c>
      <c r="D254" s="31" t="s">
        <v>12814</v>
      </c>
      <c r="E254" s="31" t="s">
        <v>687</v>
      </c>
      <c r="F254" s="31" t="s">
        <v>123</v>
      </c>
      <c r="G254" s="31" t="s">
        <v>572</v>
      </c>
      <c r="H254" s="31" t="s">
        <v>11366</v>
      </c>
      <c r="I254" s="38">
        <v>0.83333333333333337</v>
      </c>
      <c r="J254" s="31" t="s">
        <v>73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23"/>
      <c r="S254" s="29">
        <v>43225</v>
      </c>
      <c r="T254" s="29"/>
    </row>
    <row r="255" spans="1:20" ht="54" customHeight="1" x14ac:dyDescent="1.05">
      <c r="A255" s="31" t="s">
        <v>12815</v>
      </c>
      <c r="B255" s="37" t="s">
        <v>12816</v>
      </c>
      <c r="C255" s="31" t="s">
        <v>12817</v>
      </c>
      <c r="D255" s="31" t="s">
        <v>12818</v>
      </c>
      <c r="E255" s="31" t="s">
        <v>687</v>
      </c>
      <c r="F255" s="31" t="s">
        <v>123</v>
      </c>
      <c r="G255" s="31" t="s">
        <v>572</v>
      </c>
      <c r="H255" s="31" t="s">
        <v>11366</v>
      </c>
      <c r="I255" s="38">
        <v>0.83333333333333337</v>
      </c>
      <c r="J255" s="31" t="s">
        <v>73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43225</v>
      </c>
      <c r="T255" s="29"/>
    </row>
    <row r="256" spans="1:20" ht="54" customHeight="1" x14ac:dyDescent="1.05">
      <c r="A256" s="26" t="s">
        <v>12819</v>
      </c>
      <c r="B256" s="27" t="s">
        <v>1868</v>
      </c>
      <c r="C256" s="26" t="s">
        <v>12820</v>
      </c>
      <c r="D256" s="26" t="s">
        <v>12821</v>
      </c>
      <c r="E256" s="26" t="s">
        <v>687</v>
      </c>
      <c r="F256" s="26" t="s">
        <v>123</v>
      </c>
      <c r="G256" s="26" t="s">
        <v>572</v>
      </c>
      <c r="H256" s="26" t="s">
        <v>11366</v>
      </c>
      <c r="I256" s="28">
        <v>0.83333333333333337</v>
      </c>
      <c r="J256" s="26" t="s">
        <v>73</v>
      </c>
      <c r="K256" s="26" t="s">
        <v>105</v>
      </c>
      <c r="L256" s="26" t="s">
        <v>106</v>
      </c>
      <c r="M256" s="26" t="s">
        <v>995</v>
      </c>
      <c r="N256" s="30"/>
      <c r="O256" s="30"/>
      <c r="P256" s="30"/>
      <c r="Q256" s="30"/>
      <c r="R256" s="30"/>
      <c r="S256" s="175">
        <v>43225</v>
      </c>
      <c r="T256" s="175"/>
    </row>
    <row r="257" spans="1:20" ht="54" customHeight="1" x14ac:dyDescent="1.05">
      <c r="A257" s="26" t="s">
        <v>12822</v>
      </c>
      <c r="B257" s="27" t="s">
        <v>12823</v>
      </c>
      <c r="C257" s="26" t="s">
        <v>12824</v>
      </c>
      <c r="D257" s="26" t="s">
        <v>12825</v>
      </c>
      <c r="E257" s="26" t="s">
        <v>687</v>
      </c>
      <c r="F257" s="26" t="s">
        <v>123</v>
      </c>
      <c r="G257" s="26" t="s">
        <v>572</v>
      </c>
      <c r="H257" s="26" t="s">
        <v>11366</v>
      </c>
      <c r="I257" s="28">
        <v>0.83333333333333337</v>
      </c>
      <c r="J257" s="26" t="s">
        <v>73</v>
      </c>
      <c r="K257" s="26" t="s">
        <v>105</v>
      </c>
      <c r="L257" s="26" t="s">
        <v>106</v>
      </c>
      <c r="M257" s="26" t="s">
        <v>995</v>
      </c>
      <c r="N257" s="30"/>
      <c r="O257" s="30"/>
      <c r="P257" s="30"/>
      <c r="Q257" s="30"/>
      <c r="R257" s="30"/>
      <c r="S257" s="175">
        <v>43225</v>
      </c>
      <c r="T257" s="175"/>
    </row>
    <row r="258" spans="1:20" ht="54" customHeight="1" x14ac:dyDescent="1.05">
      <c r="A258" s="26" t="s">
        <v>12826</v>
      </c>
      <c r="B258" s="27" t="s">
        <v>12827</v>
      </c>
      <c r="C258" s="26" t="s">
        <v>12828</v>
      </c>
      <c r="D258" s="26" t="s">
        <v>12829</v>
      </c>
      <c r="E258" s="26" t="s">
        <v>687</v>
      </c>
      <c r="F258" s="26" t="s">
        <v>123</v>
      </c>
      <c r="G258" s="26" t="s">
        <v>572</v>
      </c>
      <c r="H258" s="26" t="s">
        <v>11366</v>
      </c>
      <c r="I258" s="28">
        <v>0.83333333333333337</v>
      </c>
      <c r="J258" s="26" t="s">
        <v>73</v>
      </c>
      <c r="K258" s="26" t="s">
        <v>105</v>
      </c>
      <c r="L258" s="26" t="s">
        <v>106</v>
      </c>
      <c r="M258" s="26" t="s">
        <v>995</v>
      </c>
      <c r="N258" s="30"/>
      <c r="O258" s="30"/>
      <c r="P258" s="30"/>
      <c r="Q258" s="30"/>
      <c r="R258" s="30"/>
      <c r="S258" s="175">
        <v>43225</v>
      </c>
      <c r="T258" s="175"/>
    </row>
    <row r="259" spans="1:20" ht="54" customHeight="1" x14ac:dyDescent="1.05">
      <c r="A259" s="26" t="s">
        <v>12830</v>
      </c>
      <c r="B259" s="27" t="s">
        <v>12831</v>
      </c>
      <c r="C259" s="26" t="s">
        <v>12832</v>
      </c>
      <c r="D259" s="26" t="s">
        <v>12833</v>
      </c>
      <c r="E259" s="26" t="s">
        <v>687</v>
      </c>
      <c r="F259" s="26" t="s">
        <v>123</v>
      </c>
      <c r="G259" s="26" t="s">
        <v>572</v>
      </c>
      <c r="H259" s="26" t="s">
        <v>11366</v>
      </c>
      <c r="I259" s="28">
        <v>0.83333333333333337</v>
      </c>
      <c r="J259" s="26" t="s">
        <v>73</v>
      </c>
      <c r="K259" s="26" t="s">
        <v>105</v>
      </c>
      <c r="L259" s="26" t="s">
        <v>106</v>
      </c>
      <c r="M259" s="26" t="s">
        <v>995</v>
      </c>
      <c r="N259" s="30"/>
      <c r="O259" s="30"/>
      <c r="P259" s="30"/>
      <c r="Q259" s="30"/>
      <c r="R259" s="30"/>
      <c r="S259" s="175">
        <v>43225</v>
      </c>
      <c r="T259" s="175"/>
    </row>
    <row r="260" spans="1:20" ht="54" customHeight="1" x14ac:dyDescent="1.3">
      <c r="A260" s="679" t="s">
        <v>13348</v>
      </c>
      <c r="B260" s="680"/>
      <c r="C260" s="680"/>
      <c r="D260" s="680"/>
      <c r="E260" s="680"/>
      <c r="F260" s="680"/>
      <c r="G260" s="680"/>
      <c r="H260" s="680"/>
      <c r="I260" s="680"/>
      <c r="J260" s="680"/>
      <c r="K260" s="680"/>
      <c r="L260" s="680"/>
      <c r="M260" s="681"/>
      <c r="N260" s="23"/>
      <c r="O260" s="23"/>
      <c r="P260" s="23"/>
      <c r="Q260" s="23"/>
      <c r="R260" s="23"/>
      <c r="S260" s="29"/>
      <c r="T260" s="170"/>
    </row>
    <row r="261" spans="1:20" ht="54" customHeight="1" x14ac:dyDescent="1.3">
      <c r="A261" s="31" t="s">
        <v>13271</v>
      </c>
      <c r="B261" s="37" t="s">
        <v>9651</v>
      </c>
      <c r="C261" s="31" t="s">
        <v>13272</v>
      </c>
      <c r="D261" s="31" t="s">
        <v>13273</v>
      </c>
      <c r="E261" s="31" t="s">
        <v>101</v>
      </c>
      <c r="F261" s="31" t="s">
        <v>123</v>
      </c>
      <c r="G261" s="31" t="s">
        <v>1127</v>
      </c>
      <c r="H261" s="31" t="s">
        <v>12839</v>
      </c>
      <c r="I261" s="38">
        <v>8.3333333333333329E-2</v>
      </c>
      <c r="J261" s="31" t="s">
        <v>73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3"/>
      <c r="R261" s="23"/>
      <c r="S261" s="29">
        <v>43725</v>
      </c>
      <c r="T261" s="170"/>
    </row>
    <row r="262" spans="1:20" ht="54" customHeight="1" x14ac:dyDescent="1.3">
      <c r="A262" s="31" t="s">
        <v>13274</v>
      </c>
      <c r="B262" s="37" t="s">
        <v>1469</v>
      </c>
      <c r="C262" s="31" t="s">
        <v>13275</v>
      </c>
      <c r="D262" s="31" t="s">
        <v>13276</v>
      </c>
      <c r="E262" s="31" t="s">
        <v>101</v>
      </c>
      <c r="F262" s="31" t="s">
        <v>123</v>
      </c>
      <c r="G262" s="31" t="s">
        <v>1127</v>
      </c>
      <c r="H262" s="31" t="s">
        <v>12839</v>
      </c>
      <c r="I262" s="38">
        <v>8.3333333333333329E-2</v>
      </c>
      <c r="J262" s="31" t="s">
        <v>73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23"/>
      <c r="S262" s="29">
        <v>43725</v>
      </c>
      <c r="T262" s="170"/>
    </row>
    <row r="263" spans="1:20" ht="54" customHeight="1" x14ac:dyDescent="1.3">
      <c r="A263" s="31" t="s">
        <v>13277</v>
      </c>
      <c r="B263" s="37" t="s">
        <v>13278</v>
      </c>
      <c r="C263" s="31" t="s">
        <v>13279</v>
      </c>
      <c r="D263" s="31" t="s">
        <v>13280</v>
      </c>
      <c r="E263" s="31" t="s">
        <v>101</v>
      </c>
      <c r="F263" s="31" t="s">
        <v>123</v>
      </c>
      <c r="G263" s="31" t="s">
        <v>1127</v>
      </c>
      <c r="H263" s="31" t="s">
        <v>12839</v>
      </c>
      <c r="I263" s="38">
        <v>8.3333333333333329E-2</v>
      </c>
      <c r="J263" s="31" t="s">
        <v>73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43725</v>
      </c>
      <c r="T263" s="170"/>
    </row>
    <row r="264" spans="1:20" ht="54" customHeight="1" x14ac:dyDescent="1.3">
      <c r="A264" s="31" t="s">
        <v>13281</v>
      </c>
      <c r="B264" s="37" t="s">
        <v>7800</v>
      </c>
      <c r="C264" s="31" t="s">
        <v>13282</v>
      </c>
      <c r="D264" s="31" t="s">
        <v>13283</v>
      </c>
      <c r="E264" s="31" t="s">
        <v>101</v>
      </c>
      <c r="F264" s="31" t="s">
        <v>123</v>
      </c>
      <c r="G264" s="31" t="s">
        <v>1127</v>
      </c>
      <c r="H264" s="31" t="s">
        <v>12839</v>
      </c>
      <c r="I264" s="38">
        <v>8.3333333333333329E-2</v>
      </c>
      <c r="J264" s="31" t="s">
        <v>73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23"/>
      <c r="S264" s="29">
        <v>43725</v>
      </c>
      <c r="T264" s="170"/>
    </row>
    <row r="265" spans="1:20" ht="54" customHeight="1" x14ac:dyDescent="1.3">
      <c r="A265" s="31" t="s">
        <v>13284</v>
      </c>
      <c r="B265" s="37" t="s">
        <v>13285</v>
      </c>
      <c r="C265" s="31" t="s">
        <v>13286</v>
      </c>
      <c r="D265" s="31" t="s">
        <v>13287</v>
      </c>
      <c r="E265" s="31" t="s">
        <v>101</v>
      </c>
      <c r="F265" s="31" t="s">
        <v>123</v>
      </c>
      <c r="G265" s="31" t="s">
        <v>1127</v>
      </c>
      <c r="H265" s="31" t="s">
        <v>12839</v>
      </c>
      <c r="I265" s="38">
        <v>8.3333333333333329E-2</v>
      </c>
      <c r="J265" s="31" t="s">
        <v>73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23"/>
      <c r="S265" s="29">
        <v>43725</v>
      </c>
      <c r="T265" s="170"/>
    </row>
    <row r="266" spans="1:20" ht="54" customHeight="1" x14ac:dyDescent="1.3">
      <c r="A266" s="31" t="s">
        <v>13288</v>
      </c>
      <c r="B266" s="37" t="s">
        <v>13289</v>
      </c>
      <c r="C266" s="31" t="s">
        <v>13290</v>
      </c>
      <c r="D266" s="31" t="s">
        <v>13291</v>
      </c>
      <c r="E266" s="31" t="s">
        <v>101</v>
      </c>
      <c r="F266" s="31" t="s">
        <v>123</v>
      </c>
      <c r="G266" s="31" t="s">
        <v>1127</v>
      </c>
      <c r="H266" s="31" t="s">
        <v>12839</v>
      </c>
      <c r="I266" s="38">
        <v>8.3333333333333329E-2</v>
      </c>
      <c r="J266" s="31" t="s">
        <v>73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23"/>
      <c r="S266" s="29">
        <v>43725</v>
      </c>
      <c r="T266" s="170"/>
    </row>
    <row r="267" spans="1:20" ht="54" customHeight="1" x14ac:dyDescent="1.3">
      <c r="A267" s="31" t="s">
        <v>13292</v>
      </c>
      <c r="B267" s="37" t="s">
        <v>13293</v>
      </c>
      <c r="C267" s="31" t="s">
        <v>13294</v>
      </c>
      <c r="D267" s="31" t="s">
        <v>13295</v>
      </c>
      <c r="E267" s="31" t="s">
        <v>101</v>
      </c>
      <c r="F267" s="31" t="s">
        <v>123</v>
      </c>
      <c r="G267" s="31" t="s">
        <v>1127</v>
      </c>
      <c r="H267" s="31" t="s">
        <v>12839</v>
      </c>
      <c r="I267" s="38">
        <v>8.3333333333333329E-2</v>
      </c>
      <c r="J267" s="31" t="s">
        <v>73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3"/>
      <c r="R267" s="23"/>
      <c r="S267" s="29">
        <v>43725</v>
      </c>
      <c r="T267" s="170"/>
    </row>
    <row r="268" spans="1:20" ht="54" customHeight="1" x14ac:dyDescent="1.3">
      <c r="A268" s="31" t="s">
        <v>13296</v>
      </c>
      <c r="B268" s="37" t="s">
        <v>13297</v>
      </c>
      <c r="C268" s="31" t="s">
        <v>13298</v>
      </c>
      <c r="D268" s="31" t="s">
        <v>13299</v>
      </c>
      <c r="E268" s="31" t="s">
        <v>101</v>
      </c>
      <c r="F268" s="31" t="s">
        <v>123</v>
      </c>
      <c r="G268" s="31" t="s">
        <v>1127</v>
      </c>
      <c r="H268" s="31" t="s">
        <v>12839</v>
      </c>
      <c r="I268" s="38">
        <v>8.3333333333333329E-2</v>
      </c>
      <c r="J268" s="31" t="s">
        <v>73</v>
      </c>
      <c r="K268" s="31" t="s">
        <v>105</v>
      </c>
      <c r="L268" s="31" t="s">
        <v>125</v>
      </c>
      <c r="M268" s="31" t="s">
        <v>995</v>
      </c>
      <c r="N268" s="23"/>
      <c r="O268" s="23"/>
      <c r="P268" s="23"/>
      <c r="Q268" s="23"/>
      <c r="R268" s="23"/>
      <c r="S268" s="29">
        <v>36540</v>
      </c>
      <c r="T268" s="170"/>
    </row>
    <row r="269" spans="1:20" ht="54" customHeight="1" x14ac:dyDescent="1.3">
      <c r="A269" s="31" t="s">
        <v>13300</v>
      </c>
      <c r="B269" s="37" t="s">
        <v>6556</v>
      </c>
      <c r="C269" s="31" t="s">
        <v>13301</v>
      </c>
      <c r="D269" s="31" t="s">
        <v>13302</v>
      </c>
      <c r="E269" s="31" t="s">
        <v>101</v>
      </c>
      <c r="F269" s="31" t="s">
        <v>123</v>
      </c>
      <c r="G269" s="31" t="s">
        <v>1127</v>
      </c>
      <c r="H269" s="31" t="s">
        <v>12839</v>
      </c>
      <c r="I269" s="38">
        <v>8.3333333333333329E-2</v>
      </c>
      <c r="J269" s="31" t="s">
        <v>73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43725</v>
      </c>
      <c r="T269" s="170"/>
    </row>
    <row r="270" spans="1:20" ht="54" customHeight="1" x14ac:dyDescent="1.3">
      <c r="A270" s="31" t="s">
        <v>13303</v>
      </c>
      <c r="B270" s="37" t="s">
        <v>13304</v>
      </c>
      <c r="C270" s="31" t="s">
        <v>13305</v>
      </c>
      <c r="D270" s="31" t="s">
        <v>13306</v>
      </c>
      <c r="E270" s="31" t="s">
        <v>101</v>
      </c>
      <c r="F270" s="31" t="s">
        <v>123</v>
      </c>
      <c r="G270" s="31" t="s">
        <v>1127</v>
      </c>
      <c r="H270" s="31" t="s">
        <v>12839</v>
      </c>
      <c r="I270" s="38">
        <v>8.3333333333333329E-2</v>
      </c>
      <c r="J270" s="31" t="s">
        <v>73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43725</v>
      </c>
      <c r="T270" s="170"/>
    </row>
    <row r="271" spans="1:20" ht="54" customHeight="1" x14ac:dyDescent="1.3">
      <c r="A271" s="31" t="s">
        <v>13307</v>
      </c>
      <c r="B271" s="37" t="s">
        <v>13308</v>
      </c>
      <c r="C271" s="31" t="s">
        <v>13309</v>
      </c>
      <c r="D271" s="31" t="s">
        <v>13310</v>
      </c>
      <c r="E271" s="31" t="s">
        <v>101</v>
      </c>
      <c r="F271" s="31" t="s">
        <v>123</v>
      </c>
      <c r="G271" s="31" t="s">
        <v>1127</v>
      </c>
      <c r="H271" s="31" t="s">
        <v>12839</v>
      </c>
      <c r="I271" s="38">
        <v>8.3333333333333329E-2</v>
      </c>
      <c r="J271" s="31" t="s">
        <v>73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43725</v>
      </c>
      <c r="T271" s="170"/>
    </row>
    <row r="272" spans="1:20" ht="54" customHeight="1" x14ac:dyDescent="1.3">
      <c r="A272" s="31" t="s">
        <v>13311</v>
      </c>
      <c r="B272" s="37" t="s">
        <v>13312</v>
      </c>
      <c r="C272" s="31" t="s">
        <v>13313</v>
      </c>
      <c r="D272" s="31" t="s">
        <v>13314</v>
      </c>
      <c r="E272" s="31" t="s">
        <v>101</v>
      </c>
      <c r="F272" s="31" t="s">
        <v>123</v>
      </c>
      <c r="G272" s="31" t="s">
        <v>1127</v>
      </c>
      <c r="H272" s="31" t="s">
        <v>12839</v>
      </c>
      <c r="I272" s="38">
        <v>8.3333333333333329E-2</v>
      </c>
      <c r="J272" s="31" t="s">
        <v>73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43725</v>
      </c>
      <c r="T272" s="170"/>
    </row>
    <row r="273" spans="1:20" ht="54" customHeight="1" x14ac:dyDescent="1.3">
      <c r="A273" s="31" t="s">
        <v>13315</v>
      </c>
      <c r="B273" s="37" t="s">
        <v>13316</v>
      </c>
      <c r="C273" s="31" t="s">
        <v>13317</v>
      </c>
      <c r="D273" s="31" t="s">
        <v>13318</v>
      </c>
      <c r="E273" s="31" t="s">
        <v>101</v>
      </c>
      <c r="F273" s="31" t="s">
        <v>123</v>
      </c>
      <c r="G273" s="31" t="s">
        <v>1127</v>
      </c>
      <c r="H273" s="31" t="s">
        <v>12839</v>
      </c>
      <c r="I273" s="38">
        <v>8.3333333333333329E-2</v>
      </c>
      <c r="J273" s="31" t="s">
        <v>73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43725</v>
      </c>
      <c r="T273" s="170"/>
    </row>
    <row r="274" spans="1:20" ht="54" customHeight="1" x14ac:dyDescent="1.3">
      <c r="A274" s="31" t="s">
        <v>13319</v>
      </c>
      <c r="B274" s="37" t="s">
        <v>13320</v>
      </c>
      <c r="C274" s="31" t="s">
        <v>13321</v>
      </c>
      <c r="D274" s="31" t="s">
        <v>13322</v>
      </c>
      <c r="E274" s="31" t="s">
        <v>101</v>
      </c>
      <c r="F274" s="31" t="s">
        <v>123</v>
      </c>
      <c r="G274" s="31" t="s">
        <v>1127</v>
      </c>
      <c r="H274" s="31" t="s">
        <v>12839</v>
      </c>
      <c r="I274" s="38">
        <v>8.3333333333333329E-2</v>
      </c>
      <c r="J274" s="31" t="s">
        <v>73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43725</v>
      </c>
      <c r="T274" s="170"/>
    </row>
    <row r="275" spans="1:20" ht="54" customHeight="1" x14ac:dyDescent="1.3">
      <c r="A275" s="31" t="s">
        <v>13323</v>
      </c>
      <c r="B275" s="37" t="s">
        <v>13324</v>
      </c>
      <c r="C275" s="31" t="s">
        <v>13325</v>
      </c>
      <c r="D275" s="31" t="s">
        <v>13326</v>
      </c>
      <c r="E275" s="31" t="s">
        <v>101</v>
      </c>
      <c r="F275" s="31" t="s">
        <v>123</v>
      </c>
      <c r="G275" s="31" t="s">
        <v>1127</v>
      </c>
      <c r="H275" s="31" t="s">
        <v>12839</v>
      </c>
      <c r="I275" s="38">
        <v>8.3333333333333329E-2</v>
      </c>
      <c r="J275" s="31" t="s">
        <v>73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43725</v>
      </c>
      <c r="T275" s="170"/>
    </row>
    <row r="276" spans="1:20" ht="54" customHeight="1" x14ac:dyDescent="1.3">
      <c r="A276" s="31" t="s">
        <v>13327</v>
      </c>
      <c r="B276" s="37" t="s">
        <v>13328</v>
      </c>
      <c r="C276" s="31" t="s">
        <v>13329</v>
      </c>
      <c r="D276" s="31" t="s">
        <v>13330</v>
      </c>
      <c r="E276" s="31" t="s">
        <v>101</v>
      </c>
      <c r="F276" s="31" t="s">
        <v>123</v>
      </c>
      <c r="G276" s="31" t="s">
        <v>1127</v>
      </c>
      <c r="H276" s="31" t="s">
        <v>12839</v>
      </c>
      <c r="I276" s="38">
        <v>8.3333333333333329E-2</v>
      </c>
      <c r="J276" s="31" t="s">
        <v>73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43725</v>
      </c>
      <c r="T276" s="170"/>
    </row>
    <row r="277" spans="1:20" ht="54" customHeight="1" x14ac:dyDescent="1.3">
      <c r="A277" s="685" t="s">
        <v>11349</v>
      </c>
      <c r="B277" s="686"/>
      <c r="C277" s="686"/>
      <c r="D277" s="686"/>
      <c r="E277" s="686"/>
      <c r="F277" s="686"/>
      <c r="G277" s="686"/>
      <c r="H277" s="686"/>
      <c r="I277" s="686"/>
      <c r="J277" s="686"/>
      <c r="K277" s="686"/>
      <c r="L277" s="686"/>
      <c r="M277" s="687"/>
      <c r="N277" s="23"/>
      <c r="O277" s="23"/>
      <c r="P277" s="23"/>
      <c r="Q277" s="23"/>
      <c r="R277" s="23"/>
      <c r="S277" s="29"/>
      <c r="T277" s="365">
        <v>572000</v>
      </c>
    </row>
    <row r="278" spans="1:20" ht="54" customHeight="1" x14ac:dyDescent="1.3">
      <c r="A278" s="685" t="s">
        <v>13353</v>
      </c>
      <c r="B278" s="686"/>
      <c r="C278" s="686"/>
      <c r="D278" s="686"/>
      <c r="E278" s="686"/>
      <c r="F278" s="686"/>
      <c r="G278" s="686"/>
      <c r="H278" s="686"/>
      <c r="I278" s="686"/>
      <c r="J278" s="686"/>
      <c r="K278" s="686"/>
      <c r="L278" s="686"/>
      <c r="M278" s="687"/>
      <c r="N278" s="23"/>
      <c r="O278" s="23"/>
      <c r="P278" s="23"/>
      <c r="Q278" s="23"/>
      <c r="R278" s="23"/>
      <c r="S278" s="29"/>
      <c r="T278" s="365">
        <v>410000</v>
      </c>
    </row>
    <row r="279" spans="1:20" ht="54" customHeight="1" x14ac:dyDescent="1.3">
      <c r="A279" s="685" t="s">
        <v>13377</v>
      </c>
      <c r="B279" s="686"/>
      <c r="C279" s="686"/>
      <c r="D279" s="686"/>
      <c r="E279" s="686"/>
      <c r="F279" s="686"/>
      <c r="G279" s="686"/>
      <c r="H279" s="686"/>
      <c r="I279" s="686"/>
      <c r="J279" s="686"/>
      <c r="K279" s="686"/>
      <c r="L279" s="686"/>
      <c r="M279" s="687"/>
      <c r="N279" s="23"/>
      <c r="O279" s="23"/>
      <c r="P279" s="23"/>
      <c r="Q279" s="23"/>
      <c r="R279" s="23"/>
      <c r="S279" s="29"/>
      <c r="T279" s="365">
        <v>356000</v>
      </c>
    </row>
    <row r="280" spans="1:20" ht="54" customHeight="1" x14ac:dyDescent="1.3">
      <c r="A280" s="679" t="s">
        <v>13729</v>
      </c>
      <c r="B280" s="680"/>
      <c r="C280" s="680"/>
      <c r="D280" s="680"/>
      <c r="E280" s="680"/>
      <c r="F280" s="680"/>
      <c r="G280" s="680"/>
      <c r="H280" s="680"/>
      <c r="I280" s="680"/>
      <c r="J280" s="680"/>
      <c r="K280" s="680"/>
      <c r="L280" s="680"/>
      <c r="M280" s="681"/>
      <c r="N280" s="23"/>
      <c r="O280" s="23"/>
      <c r="P280" s="23"/>
      <c r="Q280" s="23"/>
      <c r="R280" s="23"/>
      <c r="S280" s="29"/>
      <c r="T280" s="170"/>
    </row>
    <row r="281" spans="1:20" ht="54" customHeight="1" x14ac:dyDescent="1.3">
      <c r="A281" s="31" t="s">
        <v>13723</v>
      </c>
      <c r="B281" s="37" t="s">
        <v>3112</v>
      </c>
      <c r="C281" s="31" t="s">
        <v>13724</v>
      </c>
      <c r="D281" s="31" t="s">
        <v>13725</v>
      </c>
      <c r="E281" s="31" t="s">
        <v>101</v>
      </c>
      <c r="F281" s="31" t="s">
        <v>123</v>
      </c>
      <c r="G281" s="31" t="s">
        <v>124</v>
      </c>
      <c r="H281" s="31" t="s">
        <v>13384</v>
      </c>
      <c r="I281" s="38">
        <v>0.125</v>
      </c>
      <c r="J281" s="31" t="s">
        <v>73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170"/>
    </row>
    <row r="282" spans="1:20" ht="54" customHeight="1" x14ac:dyDescent="0.7">
      <c r="A282" s="698" t="s">
        <v>13741</v>
      </c>
      <c r="B282" s="699"/>
      <c r="C282" s="699"/>
      <c r="D282" s="699"/>
      <c r="E282" s="699"/>
      <c r="F282" s="699"/>
      <c r="G282" s="699"/>
      <c r="H282" s="699"/>
      <c r="I282" s="699"/>
      <c r="J282" s="699"/>
      <c r="K282" s="699"/>
      <c r="L282" s="699"/>
      <c r="M282" s="700"/>
      <c r="N282" s="23"/>
      <c r="O282" s="23"/>
      <c r="P282" s="23"/>
      <c r="Q282" s="23"/>
      <c r="R282" s="23"/>
      <c r="S282" s="195"/>
      <c r="T282" s="29">
        <v>1060000</v>
      </c>
    </row>
    <row r="283" spans="1:20" ht="54" customHeight="1" x14ac:dyDescent="1.3">
      <c r="A283" s="679" t="s">
        <v>15032</v>
      </c>
      <c r="B283" s="689"/>
      <c r="C283" s="689"/>
      <c r="D283" s="689"/>
      <c r="E283" s="689"/>
      <c r="F283" s="689"/>
      <c r="G283" s="689"/>
      <c r="H283" s="689"/>
      <c r="I283" s="689"/>
      <c r="J283" s="689"/>
      <c r="K283" s="689"/>
      <c r="L283" s="689"/>
      <c r="M283" s="690"/>
      <c r="N283" s="23"/>
      <c r="O283" s="23"/>
      <c r="P283" s="23"/>
      <c r="Q283" s="23"/>
      <c r="R283" s="23"/>
      <c r="S283" s="29"/>
      <c r="T283" s="170"/>
    </row>
    <row r="284" spans="1:20" ht="54" customHeight="1" x14ac:dyDescent="1.3">
      <c r="A284" s="31" t="s">
        <v>14062</v>
      </c>
      <c r="B284" s="37" t="s">
        <v>14063</v>
      </c>
      <c r="C284" s="31" t="s">
        <v>14064</v>
      </c>
      <c r="D284" s="31" t="s">
        <v>14065</v>
      </c>
      <c r="E284" s="31" t="s">
        <v>687</v>
      </c>
      <c r="F284" s="31" t="s">
        <v>123</v>
      </c>
      <c r="G284" s="31" t="s">
        <v>994</v>
      </c>
      <c r="H284" s="31" t="s">
        <v>13746</v>
      </c>
      <c r="I284" s="38">
        <v>0.375</v>
      </c>
      <c r="J284" s="31" t="s">
        <v>73</v>
      </c>
      <c r="K284" s="31" t="s">
        <v>105</v>
      </c>
      <c r="L284" s="31" t="s">
        <v>106</v>
      </c>
      <c r="M284" s="31" t="s">
        <v>13363</v>
      </c>
      <c r="N284" s="23"/>
      <c r="O284" s="23"/>
      <c r="P284" s="23"/>
      <c r="Q284" s="23"/>
      <c r="R284" s="23"/>
      <c r="S284" s="29">
        <v>43225</v>
      </c>
      <c r="T284" s="170"/>
    </row>
    <row r="285" spans="1:20" ht="54" customHeight="1" x14ac:dyDescent="1.3">
      <c r="A285" s="679" t="s">
        <v>15033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1"/>
      <c r="N285" s="23"/>
      <c r="O285" s="23"/>
      <c r="P285" s="23"/>
      <c r="Q285" s="23"/>
      <c r="R285" s="23"/>
      <c r="S285" s="29"/>
      <c r="T285" s="170"/>
    </row>
    <row r="286" spans="1:20" ht="54" customHeight="1" x14ac:dyDescent="1.3">
      <c r="A286" s="31" t="s">
        <v>11324</v>
      </c>
      <c r="B286" s="37" t="s">
        <v>11325</v>
      </c>
      <c r="C286" s="31" t="s">
        <v>11326</v>
      </c>
      <c r="D286" s="31" t="s">
        <v>11327</v>
      </c>
      <c r="E286" s="31" t="s">
        <v>101</v>
      </c>
      <c r="F286" s="31" t="s">
        <v>102</v>
      </c>
      <c r="G286" s="31" t="s">
        <v>572</v>
      </c>
      <c r="H286" s="31" t="s">
        <v>14213</v>
      </c>
      <c r="I286" s="38">
        <v>0.625</v>
      </c>
      <c r="J286" s="31" t="s">
        <v>73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3"/>
      <c r="R286" s="23"/>
      <c r="S286" s="29">
        <v>22000</v>
      </c>
      <c r="T286" s="170"/>
    </row>
    <row r="287" spans="1:20" ht="54" customHeight="1" x14ac:dyDescent="1.3">
      <c r="A287" s="685" t="s">
        <v>15035</v>
      </c>
      <c r="B287" s="686"/>
      <c r="C287" s="686"/>
      <c r="D287" s="686"/>
      <c r="E287" s="686"/>
      <c r="F287" s="686"/>
      <c r="G287" s="686"/>
      <c r="H287" s="686"/>
      <c r="I287" s="686"/>
      <c r="J287" s="686"/>
      <c r="K287" s="686"/>
      <c r="L287" s="686"/>
      <c r="M287" s="687"/>
      <c r="N287" s="23"/>
      <c r="O287" s="23"/>
      <c r="P287" s="23"/>
      <c r="Q287" s="23"/>
      <c r="R287" s="23"/>
      <c r="S287" s="29"/>
      <c r="T287" s="29">
        <v>60000</v>
      </c>
    </row>
    <row r="288" spans="1:20" ht="54" customHeight="1" x14ac:dyDescent="1.3">
      <c r="A288" s="685" t="s">
        <v>15035</v>
      </c>
      <c r="B288" s="686"/>
      <c r="C288" s="686"/>
      <c r="D288" s="686"/>
      <c r="E288" s="686"/>
      <c r="F288" s="686"/>
      <c r="G288" s="686"/>
      <c r="H288" s="686"/>
      <c r="I288" s="686"/>
      <c r="J288" s="686"/>
      <c r="K288" s="686"/>
      <c r="L288" s="686"/>
      <c r="M288" s="687"/>
      <c r="N288" s="23"/>
      <c r="O288" s="23"/>
      <c r="P288" s="23"/>
      <c r="Q288" s="23"/>
      <c r="R288" s="23"/>
      <c r="S288" s="29"/>
      <c r="T288" s="29">
        <v>60000</v>
      </c>
    </row>
    <row r="289" spans="1:20" ht="54" customHeight="1" x14ac:dyDescent="1.3">
      <c r="A289" s="685" t="s">
        <v>15035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7"/>
      <c r="N289" s="23"/>
      <c r="O289" s="23"/>
      <c r="P289" s="23"/>
      <c r="Q289" s="23"/>
      <c r="R289" s="23"/>
      <c r="S289" s="29"/>
      <c r="T289" s="29">
        <v>160000</v>
      </c>
    </row>
    <row r="290" spans="1:20" ht="54" customHeight="1" x14ac:dyDescent="1.3">
      <c r="A290" s="685" t="s">
        <v>15400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7"/>
      <c r="N290" s="23"/>
      <c r="O290" s="23"/>
      <c r="P290" s="23"/>
      <c r="Q290" s="23"/>
      <c r="R290" s="23"/>
      <c r="S290" s="29"/>
      <c r="T290" s="29">
        <v>2000000</v>
      </c>
    </row>
    <row r="291" spans="1:20" ht="54" customHeight="1" x14ac:dyDescent="1.05">
      <c r="A291" s="688" t="s">
        <v>15603</v>
      </c>
      <c r="B291" s="689"/>
      <c r="C291" s="689"/>
      <c r="D291" s="689"/>
      <c r="E291" s="689"/>
      <c r="F291" s="689"/>
      <c r="G291" s="689"/>
      <c r="H291" s="689"/>
      <c r="I291" s="689"/>
      <c r="J291" s="689"/>
      <c r="K291" s="689"/>
      <c r="L291" s="689"/>
      <c r="M291" s="690"/>
      <c r="N291" s="23"/>
      <c r="O291" s="23"/>
      <c r="P291" s="23"/>
      <c r="Q291" s="23"/>
      <c r="R291" s="23"/>
      <c r="S291" s="29"/>
      <c r="T291" s="169"/>
    </row>
    <row r="292" spans="1:20" ht="54" customHeight="1" x14ac:dyDescent="1.05">
      <c r="A292" s="31" t="s">
        <v>15592</v>
      </c>
      <c r="B292" s="37" t="s">
        <v>15593</v>
      </c>
      <c r="C292" s="31" t="s">
        <v>15594</v>
      </c>
      <c r="D292" s="31" t="s">
        <v>15595</v>
      </c>
      <c r="E292" s="31" t="s">
        <v>101</v>
      </c>
      <c r="F292" s="31" t="s">
        <v>102</v>
      </c>
      <c r="G292" s="31" t="s">
        <v>567</v>
      </c>
      <c r="H292" s="31" t="s">
        <v>15406</v>
      </c>
      <c r="I292" s="38">
        <v>0.375</v>
      </c>
      <c r="J292" s="31" t="s">
        <v>73</v>
      </c>
      <c r="K292" s="31" t="s">
        <v>105</v>
      </c>
      <c r="L292" s="31" t="s">
        <v>106</v>
      </c>
      <c r="M292" s="31" t="s">
        <v>491</v>
      </c>
      <c r="N292" s="23"/>
      <c r="O292" s="23"/>
      <c r="P292" s="23"/>
      <c r="Q292" s="23"/>
      <c r="R292" s="23"/>
      <c r="S292" s="29">
        <v>26000</v>
      </c>
      <c r="T292" s="169"/>
    </row>
    <row r="293" spans="1:20" ht="54" customHeight="1" x14ac:dyDescent="1.05">
      <c r="A293" s="31" t="s">
        <v>15596</v>
      </c>
      <c r="B293" s="37" t="s">
        <v>15597</v>
      </c>
      <c r="C293" s="31" t="s">
        <v>15598</v>
      </c>
      <c r="D293" s="31" t="s">
        <v>15599</v>
      </c>
      <c r="E293" s="31" t="s">
        <v>101</v>
      </c>
      <c r="F293" s="31" t="s">
        <v>102</v>
      </c>
      <c r="G293" s="31" t="s">
        <v>572</v>
      </c>
      <c r="H293" s="31" t="s">
        <v>15406</v>
      </c>
      <c r="I293" s="38">
        <v>0.375</v>
      </c>
      <c r="J293" s="31" t="s">
        <v>73</v>
      </c>
      <c r="K293" s="31" t="s">
        <v>105</v>
      </c>
      <c r="L293" s="31" t="s">
        <v>106</v>
      </c>
      <c r="M293" s="31" t="s">
        <v>491</v>
      </c>
      <c r="N293" s="23"/>
      <c r="O293" s="23"/>
      <c r="P293" s="23"/>
      <c r="Q293" s="23"/>
      <c r="R293" s="23"/>
      <c r="S293" s="29">
        <v>26000</v>
      </c>
      <c r="T293" s="169"/>
    </row>
    <row r="294" spans="1:20" ht="54" customHeight="1" x14ac:dyDescent="1.05">
      <c r="A294" s="688" t="s">
        <v>16177</v>
      </c>
      <c r="B294" s="689"/>
      <c r="C294" s="689"/>
      <c r="D294" s="689"/>
      <c r="E294" s="689"/>
      <c r="F294" s="689"/>
      <c r="G294" s="689"/>
      <c r="H294" s="689"/>
      <c r="I294" s="689"/>
      <c r="J294" s="689"/>
      <c r="K294" s="689"/>
      <c r="L294" s="689"/>
      <c r="M294" s="690"/>
      <c r="N294" s="23"/>
      <c r="O294" s="23"/>
      <c r="P294" s="23"/>
      <c r="Q294" s="23"/>
      <c r="R294" s="23"/>
      <c r="S294" s="29"/>
      <c r="T294" s="169"/>
    </row>
    <row r="295" spans="1:20" ht="54" customHeight="1" x14ac:dyDescent="1.05">
      <c r="A295" s="26" t="s">
        <v>16163</v>
      </c>
      <c r="B295" s="27" t="s">
        <v>16164</v>
      </c>
      <c r="C295" s="31" t="s">
        <v>16165</v>
      </c>
      <c r="D295" s="26" t="s">
        <v>16166</v>
      </c>
      <c r="E295" s="26" t="s">
        <v>101</v>
      </c>
      <c r="F295" s="26" t="s">
        <v>102</v>
      </c>
      <c r="G295" s="26" t="s">
        <v>567</v>
      </c>
      <c r="H295" s="26" t="s">
        <v>15633</v>
      </c>
      <c r="I295" s="28">
        <v>8.3333333333333329E-2</v>
      </c>
      <c r="J295" s="26" t="s">
        <v>73</v>
      </c>
      <c r="K295" s="31" t="s">
        <v>105</v>
      </c>
      <c r="L295" s="26" t="s">
        <v>106</v>
      </c>
      <c r="M295" s="26" t="s">
        <v>491</v>
      </c>
      <c r="N295" s="23"/>
      <c r="O295" s="23"/>
      <c r="P295" s="23"/>
      <c r="Q295" s="23"/>
      <c r="R295" s="23"/>
      <c r="S295" s="175">
        <v>26400</v>
      </c>
      <c r="T295" s="169"/>
    </row>
    <row r="296" spans="1:20" ht="54" customHeight="1" x14ac:dyDescent="1.05">
      <c r="A296" s="31" t="s">
        <v>16167</v>
      </c>
      <c r="B296" s="37" t="s">
        <v>860</v>
      </c>
      <c r="C296" s="31" t="s">
        <v>16168</v>
      </c>
      <c r="D296" s="31" t="s">
        <v>16169</v>
      </c>
      <c r="E296" s="31" t="s">
        <v>687</v>
      </c>
      <c r="F296" s="31" t="s">
        <v>123</v>
      </c>
      <c r="G296" s="31" t="s">
        <v>1127</v>
      </c>
      <c r="H296" s="31" t="s">
        <v>15633</v>
      </c>
      <c r="I296" s="38">
        <v>0.25</v>
      </c>
      <c r="J296" s="31" t="s">
        <v>73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43625</v>
      </c>
      <c r="T296" s="169"/>
    </row>
    <row r="297" spans="1:20" ht="54" customHeight="1" x14ac:dyDescent="1.05">
      <c r="A297" s="31" t="s">
        <v>16170</v>
      </c>
      <c r="B297" s="37" t="s">
        <v>16171</v>
      </c>
      <c r="C297" s="31" t="s">
        <v>16172</v>
      </c>
      <c r="D297" s="31" t="s">
        <v>16173</v>
      </c>
      <c r="E297" s="31" t="s">
        <v>101</v>
      </c>
      <c r="F297" s="31" t="s">
        <v>102</v>
      </c>
      <c r="G297" s="31" t="s">
        <v>567</v>
      </c>
      <c r="H297" s="31" t="s">
        <v>15633</v>
      </c>
      <c r="I297" s="38">
        <v>0.5</v>
      </c>
      <c r="J297" s="31" t="s">
        <v>73</v>
      </c>
      <c r="K297" s="31" t="s">
        <v>105</v>
      </c>
      <c r="L297" s="31" t="s">
        <v>106</v>
      </c>
      <c r="M297" s="31" t="s">
        <v>491</v>
      </c>
      <c r="N297" s="23"/>
      <c r="O297" s="23"/>
      <c r="P297" s="23"/>
      <c r="Q297" s="23"/>
      <c r="R297" s="23"/>
      <c r="S297" s="29">
        <v>26400</v>
      </c>
      <c r="T297" s="169"/>
    </row>
    <row r="298" spans="1:20" ht="54" customHeight="1" x14ac:dyDescent="1.05">
      <c r="A298" s="688" t="s">
        <v>16735</v>
      </c>
      <c r="B298" s="689"/>
      <c r="C298" s="689"/>
      <c r="D298" s="689"/>
      <c r="E298" s="689"/>
      <c r="F298" s="689"/>
      <c r="G298" s="689"/>
      <c r="H298" s="689"/>
      <c r="I298" s="689"/>
      <c r="J298" s="689"/>
      <c r="K298" s="689"/>
      <c r="L298" s="689"/>
      <c r="M298" s="690"/>
      <c r="N298" s="31"/>
      <c r="O298" s="31"/>
      <c r="P298" s="31"/>
      <c r="Q298" s="23"/>
      <c r="R298" s="23"/>
      <c r="S298" s="29"/>
      <c r="T298" s="169"/>
    </row>
    <row r="299" spans="1:20" ht="54" customHeight="1" x14ac:dyDescent="1.05">
      <c r="A299" s="31" t="s">
        <v>16703</v>
      </c>
      <c r="B299" s="31" t="s">
        <v>16704</v>
      </c>
      <c r="C299" s="31" t="s">
        <v>16183</v>
      </c>
      <c r="D299" s="31" t="s">
        <v>16705</v>
      </c>
      <c r="E299" s="31" t="s">
        <v>101</v>
      </c>
      <c r="F299" s="31" t="s">
        <v>123</v>
      </c>
      <c r="G299" s="31" t="s">
        <v>16205</v>
      </c>
      <c r="H299" s="31" t="s">
        <v>16186</v>
      </c>
      <c r="I299" s="31"/>
      <c r="J299" s="31" t="s">
        <v>73</v>
      </c>
      <c r="K299" s="31"/>
      <c r="L299" s="31" t="s">
        <v>106</v>
      </c>
      <c r="M299" s="31" t="s">
        <v>995</v>
      </c>
      <c r="N299" s="31" t="s">
        <v>105</v>
      </c>
      <c r="O299" s="31"/>
      <c r="P299" s="31"/>
      <c r="Q299" s="23"/>
      <c r="R299" s="23"/>
      <c r="S299" s="29">
        <v>44125</v>
      </c>
      <c r="T299" s="169"/>
    </row>
    <row r="300" spans="1:20" ht="54" customHeight="1" x14ac:dyDescent="1.05">
      <c r="A300" s="31" t="s">
        <v>16706</v>
      </c>
      <c r="B300" s="31" t="s">
        <v>9926</v>
      </c>
      <c r="C300" s="31" t="s">
        <v>16183</v>
      </c>
      <c r="D300" s="31" t="s">
        <v>16707</v>
      </c>
      <c r="E300" s="31" t="s">
        <v>101</v>
      </c>
      <c r="F300" s="31" t="s">
        <v>123</v>
      </c>
      <c r="G300" s="31" t="s">
        <v>16205</v>
      </c>
      <c r="H300" s="31" t="s">
        <v>16186</v>
      </c>
      <c r="I300" s="31"/>
      <c r="J300" s="31" t="s">
        <v>73</v>
      </c>
      <c r="K300" s="31"/>
      <c r="L300" s="31" t="s">
        <v>106</v>
      </c>
      <c r="M300" s="31" t="s">
        <v>995</v>
      </c>
      <c r="N300" s="31" t="s">
        <v>105</v>
      </c>
      <c r="O300" s="31"/>
      <c r="P300" s="31"/>
      <c r="Q300" s="23"/>
      <c r="R300" s="23"/>
      <c r="S300" s="29">
        <v>44125</v>
      </c>
      <c r="T300" s="169"/>
    </row>
    <row r="301" spans="1:20" ht="54" customHeight="1" x14ac:dyDescent="1.05">
      <c r="A301" s="31" t="s">
        <v>16708</v>
      </c>
      <c r="B301" s="31" t="s">
        <v>16709</v>
      </c>
      <c r="C301" s="31" t="s">
        <v>16183</v>
      </c>
      <c r="D301" s="31" t="s">
        <v>16710</v>
      </c>
      <c r="E301" s="31" t="s">
        <v>101</v>
      </c>
      <c r="F301" s="31" t="s">
        <v>123</v>
      </c>
      <c r="G301" s="31" t="s">
        <v>16205</v>
      </c>
      <c r="H301" s="31" t="s">
        <v>16186</v>
      </c>
      <c r="I301" s="31"/>
      <c r="J301" s="31" t="s">
        <v>73</v>
      </c>
      <c r="K301" s="31"/>
      <c r="L301" s="31" t="s">
        <v>106</v>
      </c>
      <c r="M301" s="31" t="s">
        <v>995</v>
      </c>
      <c r="N301" s="31" t="s">
        <v>105</v>
      </c>
      <c r="O301" s="31"/>
      <c r="P301" s="31"/>
      <c r="Q301" s="23"/>
      <c r="R301" s="23"/>
      <c r="S301" s="29">
        <v>44125</v>
      </c>
      <c r="T301" s="169"/>
    </row>
    <row r="302" spans="1:20" ht="54" customHeight="1" x14ac:dyDescent="1.05">
      <c r="A302" s="31" t="s">
        <v>16711</v>
      </c>
      <c r="B302" s="31" t="s">
        <v>1088</v>
      </c>
      <c r="C302" s="31" t="s">
        <v>16183</v>
      </c>
      <c r="D302" s="31" t="s">
        <v>16712</v>
      </c>
      <c r="E302" s="31" t="s">
        <v>101</v>
      </c>
      <c r="F302" s="31" t="s">
        <v>123</v>
      </c>
      <c r="G302" s="31" t="s">
        <v>16205</v>
      </c>
      <c r="H302" s="31" t="s">
        <v>16186</v>
      </c>
      <c r="I302" s="31"/>
      <c r="J302" s="31" t="s">
        <v>73</v>
      </c>
      <c r="K302" s="31"/>
      <c r="L302" s="31" t="s">
        <v>106</v>
      </c>
      <c r="M302" s="31" t="s">
        <v>995</v>
      </c>
      <c r="N302" s="31" t="s">
        <v>105</v>
      </c>
      <c r="O302" s="31"/>
      <c r="P302" s="31"/>
      <c r="Q302" s="23"/>
      <c r="R302" s="23"/>
      <c r="S302" s="29">
        <v>44125</v>
      </c>
      <c r="T302" s="169"/>
    </row>
    <row r="303" spans="1:20" ht="54" customHeight="1" x14ac:dyDescent="1.05">
      <c r="A303" s="31" t="s">
        <v>16713</v>
      </c>
      <c r="B303" s="31" t="s">
        <v>16714</v>
      </c>
      <c r="C303" s="31" t="s">
        <v>16183</v>
      </c>
      <c r="D303" s="31" t="s">
        <v>16715</v>
      </c>
      <c r="E303" s="31" t="s">
        <v>101</v>
      </c>
      <c r="F303" s="31" t="s">
        <v>102</v>
      </c>
      <c r="G303" s="31" t="s">
        <v>16216</v>
      </c>
      <c r="H303" s="31" t="s">
        <v>16224</v>
      </c>
      <c r="I303" s="31"/>
      <c r="J303" s="31" t="s">
        <v>73</v>
      </c>
      <c r="K303" s="31"/>
      <c r="L303" s="31" t="s">
        <v>106</v>
      </c>
      <c r="M303" s="31" t="s">
        <v>491</v>
      </c>
      <c r="N303" s="31" t="s">
        <v>105</v>
      </c>
      <c r="O303" s="31"/>
      <c r="P303" s="31"/>
      <c r="Q303" s="23"/>
      <c r="R303" s="23"/>
      <c r="S303" s="29">
        <v>26400</v>
      </c>
      <c r="T303" s="169"/>
    </row>
    <row r="304" spans="1:20" ht="54" customHeight="1" x14ac:dyDescent="1.05">
      <c r="A304" s="31" t="s">
        <v>16716</v>
      </c>
      <c r="B304" s="31" t="s">
        <v>16717</v>
      </c>
      <c r="C304" s="31" t="s">
        <v>16183</v>
      </c>
      <c r="D304" s="31" t="s">
        <v>16718</v>
      </c>
      <c r="E304" s="31" t="s">
        <v>101</v>
      </c>
      <c r="F304" s="31" t="s">
        <v>102</v>
      </c>
      <c r="G304" s="31" t="s">
        <v>16216</v>
      </c>
      <c r="H304" s="31" t="s">
        <v>16224</v>
      </c>
      <c r="I304" s="31"/>
      <c r="J304" s="31" t="s">
        <v>73</v>
      </c>
      <c r="K304" s="31"/>
      <c r="L304" s="31" t="s">
        <v>106</v>
      </c>
      <c r="M304" s="31" t="s">
        <v>491</v>
      </c>
      <c r="N304" s="31" t="s">
        <v>105</v>
      </c>
      <c r="O304" s="31"/>
      <c r="P304" s="31"/>
      <c r="Q304" s="23"/>
      <c r="R304" s="23"/>
      <c r="S304" s="29">
        <v>26400</v>
      </c>
      <c r="T304" s="169"/>
    </row>
    <row r="305" spans="1:20" ht="54" customHeight="1" x14ac:dyDescent="1.05">
      <c r="A305" s="31" t="s">
        <v>16719</v>
      </c>
      <c r="B305" s="31" t="s">
        <v>15579</v>
      </c>
      <c r="C305" s="31" t="s">
        <v>16183</v>
      </c>
      <c r="D305" s="31" t="s">
        <v>16720</v>
      </c>
      <c r="E305" s="31" t="s">
        <v>101</v>
      </c>
      <c r="F305" s="31" t="s">
        <v>102</v>
      </c>
      <c r="G305" s="31" t="s">
        <v>16216</v>
      </c>
      <c r="H305" s="31" t="s">
        <v>16224</v>
      </c>
      <c r="I305" s="31"/>
      <c r="J305" s="31" t="s">
        <v>73</v>
      </c>
      <c r="K305" s="31"/>
      <c r="L305" s="31" t="s">
        <v>106</v>
      </c>
      <c r="M305" s="31" t="s">
        <v>491</v>
      </c>
      <c r="N305" s="31" t="s">
        <v>105</v>
      </c>
      <c r="O305" s="31"/>
      <c r="P305" s="31"/>
      <c r="Q305" s="23"/>
      <c r="R305" s="23"/>
      <c r="S305" s="29">
        <v>26400</v>
      </c>
      <c r="T305" s="169"/>
    </row>
    <row r="306" spans="1:20" ht="54" customHeight="1" x14ac:dyDescent="1.05">
      <c r="A306" s="31" t="s">
        <v>16721</v>
      </c>
      <c r="B306" s="31" t="s">
        <v>16722</v>
      </c>
      <c r="C306" s="31" t="s">
        <v>16183</v>
      </c>
      <c r="D306" s="31" t="s">
        <v>16723</v>
      </c>
      <c r="E306" s="31" t="s">
        <v>101</v>
      </c>
      <c r="F306" s="31" t="s">
        <v>1304</v>
      </c>
      <c r="G306" s="31" t="s">
        <v>16656</v>
      </c>
      <c r="H306" s="31" t="s">
        <v>16186</v>
      </c>
      <c r="I306" s="31"/>
      <c r="J306" s="31" t="s">
        <v>73</v>
      </c>
      <c r="K306" s="31"/>
      <c r="L306" s="31" t="s">
        <v>106</v>
      </c>
      <c r="M306" s="31" t="s">
        <v>107</v>
      </c>
      <c r="N306" s="31" t="s">
        <v>105</v>
      </c>
      <c r="O306" s="31"/>
      <c r="P306" s="31"/>
      <c r="Q306" s="23"/>
      <c r="R306" s="23"/>
      <c r="S306" s="29">
        <v>22400</v>
      </c>
      <c r="T306" s="169"/>
    </row>
    <row r="307" spans="1:20" ht="54" customHeight="1" x14ac:dyDescent="1.05">
      <c r="A307" s="31" t="s">
        <v>16724</v>
      </c>
      <c r="B307" s="31" t="s">
        <v>16725</v>
      </c>
      <c r="C307" s="31" t="s">
        <v>16183</v>
      </c>
      <c r="D307" s="31" t="s">
        <v>16726</v>
      </c>
      <c r="E307" s="31" t="s">
        <v>101</v>
      </c>
      <c r="F307" s="31" t="s">
        <v>123</v>
      </c>
      <c r="G307" s="31" t="s">
        <v>16205</v>
      </c>
      <c r="H307" s="31" t="s">
        <v>16186</v>
      </c>
      <c r="I307" s="31"/>
      <c r="J307" s="31" t="s">
        <v>73</v>
      </c>
      <c r="K307" s="31"/>
      <c r="L307" s="31" t="s">
        <v>106</v>
      </c>
      <c r="M307" s="31" t="s">
        <v>995</v>
      </c>
      <c r="N307" s="31" t="s">
        <v>105</v>
      </c>
      <c r="O307" s="31"/>
      <c r="P307" s="31"/>
      <c r="Q307" s="23"/>
      <c r="R307" s="23"/>
      <c r="S307" s="29">
        <v>44125</v>
      </c>
      <c r="T307" s="169"/>
    </row>
    <row r="308" spans="1:20" ht="54" customHeight="1" x14ac:dyDescent="1.05">
      <c r="A308" s="688" t="s">
        <v>17242</v>
      </c>
      <c r="B308" s="689"/>
      <c r="C308" s="689"/>
      <c r="D308" s="689"/>
      <c r="E308" s="689"/>
      <c r="F308" s="689"/>
      <c r="G308" s="689"/>
      <c r="H308" s="689"/>
      <c r="I308" s="689"/>
      <c r="J308" s="689"/>
      <c r="K308" s="689"/>
      <c r="L308" s="689"/>
      <c r="M308" s="690"/>
      <c r="N308" s="23"/>
      <c r="O308" s="23"/>
      <c r="P308" s="23"/>
      <c r="Q308" s="23"/>
      <c r="R308" s="23"/>
      <c r="S308" s="29"/>
      <c r="T308" s="169"/>
    </row>
    <row r="309" spans="1:20" ht="54" customHeight="1" x14ac:dyDescent="1.05">
      <c r="A309" s="31" t="s">
        <v>17132</v>
      </c>
      <c r="B309" s="31" t="s">
        <v>17133</v>
      </c>
      <c r="C309" s="31" t="s">
        <v>16750</v>
      </c>
      <c r="D309" s="31" t="s">
        <v>17134</v>
      </c>
      <c r="E309" s="31" t="s">
        <v>101</v>
      </c>
      <c r="F309" s="31" t="s">
        <v>123</v>
      </c>
      <c r="G309" s="31" t="s">
        <v>16227</v>
      </c>
      <c r="H309" s="31" t="s">
        <v>16224</v>
      </c>
      <c r="I309" s="31" t="s">
        <v>16752</v>
      </c>
      <c r="J309" s="31" t="s">
        <v>73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44125</v>
      </c>
      <c r="T309" s="169"/>
    </row>
    <row r="310" spans="1:20" ht="54" customHeight="1" x14ac:dyDescent="1.05">
      <c r="A310" s="31" t="s">
        <v>17135</v>
      </c>
      <c r="B310" s="31" t="s">
        <v>17136</v>
      </c>
      <c r="C310" s="31" t="s">
        <v>16750</v>
      </c>
      <c r="D310" s="31" t="s">
        <v>17137</v>
      </c>
      <c r="E310" s="31" t="s">
        <v>101</v>
      </c>
      <c r="F310" s="31" t="s">
        <v>123</v>
      </c>
      <c r="G310" s="31" t="s">
        <v>16227</v>
      </c>
      <c r="H310" s="31" t="s">
        <v>16224</v>
      </c>
      <c r="I310" s="31" t="s">
        <v>16752</v>
      </c>
      <c r="J310" s="31" t="s">
        <v>73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44125</v>
      </c>
      <c r="T310" s="169"/>
    </row>
    <row r="311" spans="1:20" ht="54" customHeight="1" x14ac:dyDescent="1.05">
      <c r="A311" s="31" t="s">
        <v>17138</v>
      </c>
      <c r="B311" s="31" t="s">
        <v>17139</v>
      </c>
      <c r="C311" s="31" t="s">
        <v>16750</v>
      </c>
      <c r="D311" s="31" t="s">
        <v>17140</v>
      </c>
      <c r="E311" s="31" t="s">
        <v>101</v>
      </c>
      <c r="F311" s="31" t="s">
        <v>1304</v>
      </c>
      <c r="G311" s="31" t="s">
        <v>16564</v>
      </c>
      <c r="H311" s="31" t="s">
        <v>16429</v>
      </c>
      <c r="I311" s="31" t="s">
        <v>16752</v>
      </c>
      <c r="J311" s="31" t="s">
        <v>73</v>
      </c>
      <c r="K311" s="31" t="s">
        <v>105</v>
      </c>
      <c r="L311" s="31" t="s">
        <v>106</v>
      </c>
      <c r="M311" s="31" t="s">
        <v>491</v>
      </c>
      <c r="N311" s="23"/>
      <c r="O311" s="23"/>
      <c r="P311" s="23"/>
      <c r="Q311" s="23"/>
      <c r="R311" s="23"/>
      <c r="S311" s="29">
        <v>26400</v>
      </c>
      <c r="T311" s="169"/>
    </row>
    <row r="312" spans="1:20" ht="54" customHeight="1" x14ac:dyDescent="1.05">
      <c r="A312" s="31" t="s">
        <v>17141</v>
      </c>
      <c r="B312" s="31" t="s">
        <v>9297</v>
      </c>
      <c r="C312" s="31" t="s">
        <v>16750</v>
      </c>
      <c r="D312" s="31" t="s">
        <v>17142</v>
      </c>
      <c r="E312" s="31" t="s">
        <v>687</v>
      </c>
      <c r="F312" s="31" t="s">
        <v>123</v>
      </c>
      <c r="G312" s="31" t="s">
        <v>17143</v>
      </c>
      <c r="H312" s="31" t="s">
        <v>16224</v>
      </c>
      <c r="I312" s="31" t="s">
        <v>16752</v>
      </c>
      <c r="J312" s="31" t="s">
        <v>73</v>
      </c>
      <c r="K312" s="31" t="s">
        <v>105</v>
      </c>
      <c r="L312" s="31" t="s">
        <v>106</v>
      </c>
      <c r="M312" s="31" t="s">
        <v>995</v>
      </c>
      <c r="N312" s="23"/>
      <c r="O312" s="23"/>
      <c r="P312" s="23"/>
      <c r="Q312" s="23"/>
      <c r="R312" s="23"/>
      <c r="S312" s="29">
        <v>43625</v>
      </c>
      <c r="T312" s="169"/>
    </row>
    <row r="313" spans="1:20" ht="54" customHeight="1" x14ac:dyDescent="1.05">
      <c r="A313" s="31" t="s">
        <v>17144</v>
      </c>
      <c r="B313" s="31" t="s">
        <v>17145</v>
      </c>
      <c r="C313" s="31" t="s">
        <v>16750</v>
      </c>
      <c r="D313" s="31" t="s">
        <v>17146</v>
      </c>
      <c r="E313" s="31" t="s">
        <v>687</v>
      </c>
      <c r="F313" s="31" t="s">
        <v>123</v>
      </c>
      <c r="G313" s="31" t="s">
        <v>17143</v>
      </c>
      <c r="H313" s="31" t="s">
        <v>16224</v>
      </c>
      <c r="I313" s="31" t="s">
        <v>16752</v>
      </c>
      <c r="J313" s="31" t="s">
        <v>73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43625</v>
      </c>
      <c r="T313" s="169"/>
    </row>
    <row r="314" spans="1:20" ht="54" customHeight="1" x14ac:dyDescent="1.05">
      <c r="A314" s="31" t="s">
        <v>17147</v>
      </c>
      <c r="B314" s="31" t="s">
        <v>17148</v>
      </c>
      <c r="C314" s="31" t="s">
        <v>16750</v>
      </c>
      <c r="D314" s="31" t="s">
        <v>17149</v>
      </c>
      <c r="E314" s="31" t="s">
        <v>687</v>
      </c>
      <c r="F314" s="31" t="s">
        <v>123</v>
      </c>
      <c r="G314" s="31" t="s">
        <v>17143</v>
      </c>
      <c r="H314" s="31" t="s">
        <v>16224</v>
      </c>
      <c r="I314" s="31" t="s">
        <v>16752</v>
      </c>
      <c r="J314" s="31" t="s">
        <v>73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43625</v>
      </c>
      <c r="T314" s="169"/>
    </row>
    <row r="315" spans="1:20" ht="54" customHeight="1" x14ac:dyDescent="1.05">
      <c r="A315" s="31" t="s">
        <v>17150</v>
      </c>
      <c r="B315" s="31" t="s">
        <v>17151</v>
      </c>
      <c r="C315" s="31" t="s">
        <v>16750</v>
      </c>
      <c r="D315" s="31" t="s">
        <v>17152</v>
      </c>
      <c r="E315" s="31" t="s">
        <v>687</v>
      </c>
      <c r="F315" s="31" t="s">
        <v>123</v>
      </c>
      <c r="G315" s="31" t="s">
        <v>17143</v>
      </c>
      <c r="H315" s="31" t="s">
        <v>16224</v>
      </c>
      <c r="I315" s="31" t="s">
        <v>16752</v>
      </c>
      <c r="J315" s="31" t="s">
        <v>73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43625</v>
      </c>
      <c r="T315" s="169"/>
    </row>
    <row r="316" spans="1:20" ht="54" customHeight="1" x14ac:dyDescent="1.05">
      <c r="A316" s="31" t="s">
        <v>17153</v>
      </c>
      <c r="B316" s="31" t="s">
        <v>17154</v>
      </c>
      <c r="C316" s="31" t="s">
        <v>16750</v>
      </c>
      <c r="D316" s="31" t="s">
        <v>17155</v>
      </c>
      <c r="E316" s="31" t="s">
        <v>687</v>
      </c>
      <c r="F316" s="31" t="s">
        <v>123</v>
      </c>
      <c r="G316" s="31" t="s">
        <v>17143</v>
      </c>
      <c r="H316" s="31" t="s">
        <v>16224</v>
      </c>
      <c r="I316" s="31" t="s">
        <v>16752</v>
      </c>
      <c r="J316" s="31" t="s">
        <v>73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43625</v>
      </c>
      <c r="T316" s="169"/>
    </row>
    <row r="317" spans="1:20" ht="54" customHeight="1" x14ac:dyDescent="1.05">
      <c r="A317" s="31" t="s">
        <v>17156</v>
      </c>
      <c r="B317" s="31" t="s">
        <v>16701</v>
      </c>
      <c r="C317" s="31" t="s">
        <v>16750</v>
      </c>
      <c r="D317" s="31" t="s">
        <v>17157</v>
      </c>
      <c r="E317" s="31" t="s">
        <v>687</v>
      </c>
      <c r="F317" s="31" t="s">
        <v>123</v>
      </c>
      <c r="G317" s="31" t="s">
        <v>17143</v>
      </c>
      <c r="H317" s="31" t="s">
        <v>16224</v>
      </c>
      <c r="I317" s="31" t="s">
        <v>16752</v>
      </c>
      <c r="J317" s="31" t="s">
        <v>73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43625</v>
      </c>
      <c r="T317" s="169"/>
    </row>
    <row r="318" spans="1:20" ht="54" customHeight="1" x14ac:dyDescent="1.05">
      <c r="A318" s="31" t="s">
        <v>17158</v>
      </c>
      <c r="B318" s="31" t="s">
        <v>17159</v>
      </c>
      <c r="C318" s="31" t="s">
        <v>16750</v>
      </c>
      <c r="D318" s="31" t="s">
        <v>17160</v>
      </c>
      <c r="E318" s="31" t="s">
        <v>687</v>
      </c>
      <c r="F318" s="31" t="s">
        <v>123</v>
      </c>
      <c r="G318" s="31" t="s">
        <v>17143</v>
      </c>
      <c r="H318" s="31" t="s">
        <v>16224</v>
      </c>
      <c r="I318" s="31" t="s">
        <v>16752</v>
      </c>
      <c r="J318" s="31" t="s">
        <v>73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43625</v>
      </c>
      <c r="T318" s="169"/>
    </row>
    <row r="319" spans="1:20" ht="54" customHeight="1" x14ac:dyDescent="1.05">
      <c r="A319" s="31" t="s">
        <v>17161</v>
      </c>
      <c r="B319" s="31" t="s">
        <v>15820</v>
      </c>
      <c r="C319" s="31" t="s">
        <v>16750</v>
      </c>
      <c r="D319" s="31" t="s">
        <v>17162</v>
      </c>
      <c r="E319" s="31" t="s">
        <v>687</v>
      </c>
      <c r="F319" s="31" t="s">
        <v>123</v>
      </c>
      <c r="G319" s="31" t="s">
        <v>17143</v>
      </c>
      <c r="H319" s="31" t="s">
        <v>16224</v>
      </c>
      <c r="I319" s="31" t="s">
        <v>16752</v>
      </c>
      <c r="J319" s="31" t="s">
        <v>73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43625</v>
      </c>
      <c r="T319" s="169"/>
    </row>
    <row r="320" spans="1:20" ht="54" customHeight="1" x14ac:dyDescent="1.05">
      <c r="A320" s="31" t="s">
        <v>17163</v>
      </c>
      <c r="B320" s="31" t="s">
        <v>768</v>
      </c>
      <c r="C320" s="31" t="s">
        <v>16750</v>
      </c>
      <c r="D320" s="31" t="s">
        <v>17164</v>
      </c>
      <c r="E320" s="31" t="s">
        <v>687</v>
      </c>
      <c r="F320" s="31" t="s">
        <v>123</v>
      </c>
      <c r="G320" s="31" t="s">
        <v>17143</v>
      </c>
      <c r="H320" s="31" t="s">
        <v>16224</v>
      </c>
      <c r="I320" s="31" t="s">
        <v>16752</v>
      </c>
      <c r="J320" s="31" t="s">
        <v>73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43625</v>
      </c>
      <c r="T320" s="169"/>
    </row>
    <row r="321" spans="1:20" ht="54" customHeight="1" x14ac:dyDescent="1.05">
      <c r="A321" s="31" t="s">
        <v>17165</v>
      </c>
      <c r="B321" s="31" t="s">
        <v>17166</v>
      </c>
      <c r="C321" s="31" t="s">
        <v>16750</v>
      </c>
      <c r="D321" s="31" t="s">
        <v>17167</v>
      </c>
      <c r="E321" s="31" t="s">
        <v>687</v>
      </c>
      <c r="F321" s="31" t="s">
        <v>123</v>
      </c>
      <c r="G321" s="31" t="s">
        <v>17143</v>
      </c>
      <c r="H321" s="31" t="s">
        <v>16224</v>
      </c>
      <c r="I321" s="31" t="s">
        <v>16752</v>
      </c>
      <c r="J321" s="31" t="s">
        <v>73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43625</v>
      </c>
      <c r="T321" s="169"/>
    </row>
    <row r="322" spans="1:20" ht="54" customHeight="1" x14ac:dyDescent="1.05">
      <c r="A322" s="31" t="s">
        <v>17168</v>
      </c>
      <c r="B322" s="31" t="s">
        <v>17169</v>
      </c>
      <c r="C322" s="31" t="s">
        <v>16750</v>
      </c>
      <c r="D322" s="31" t="s">
        <v>17170</v>
      </c>
      <c r="E322" s="31" t="s">
        <v>101</v>
      </c>
      <c r="F322" s="31" t="s">
        <v>102</v>
      </c>
      <c r="G322" s="31" t="s">
        <v>16236</v>
      </c>
      <c r="H322" s="31" t="s">
        <v>16224</v>
      </c>
      <c r="I322" s="31" t="s">
        <v>16752</v>
      </c>
      <c r="J322" s="31" t="s">
        <v>73</v>
      </c>
      <c r="K322" s="31" t="s">
        <v>105</v>
      </c>
      <c r="L322" s="31" t="s">
        <v>106</v>
      </c>
      <c r="M322" s="31" t="s">
        <v>107</v>
      </c>
      <c r="N322" s="23"/>
      <c r="O322" s="23"/>
      <c r="P322" s="23"/>
      <c r="Q322" s="23"/>
      <c r="R322" s="23"/>
      <c r="S322" s="29">
        <v>22400</v>
      </c>
      <c r="T322" s="169"/>
    </row>
    <row r="323" spans="1:20" ht="54" customHeight="1" x14ac:dyDescent="1.05">
      <c r="A323" s="31" t="s">
        <v>17171</v>
      </c>
      <c r="B323" s="31" t="s">
        <v>5007</v>
      </c>
      <c r="C323" s="31" t="s">
        <v>16750</v>
      </c>
      <c r="D323" s="31" t="s">
        <v>17172</v>
      </c>
      <c r="E323" s="31" t="s">
        <v>687</v>
      </c>
      <c r="F323" s="31" t="s">
        <v>123</v>
      </c>
      <c r="G323" s="31" t="s">
        <v>17143</v>
      </c>
      <c r="H323" s="31" t="s">
        <v>16224</v>
      </c>
      <c r="I323" s="31" t="s">
        <v>16752</v>
      </c>
      <c r="J323" s="31" t="s">
        <v>73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43625</v>
      </c>
      <c r="T323" s="169"/>
    </row>
    <row r="324" spans="1:20" ht="54" customHeight="1" x14ac:dyDescent="1.05">
      <c r="A324" s="31" t="s">
        <v>17173</v>
      </c>
      <c r="B324" s="31" t="s">
        <v>17174</v>
      </c>
      <c r="C324" s="31" t="s">
        <v>16750</v>
      </c>
      <c r="D324" s="31" t="s">
        <v>17175</v>
      </c>
      <c r="E324" s="31" t="s">
        <v>101</v>
      </c>
      <c r="F324" s="31" t="s">
        <v>123</v>
      </c>
      <c r="G324" s="31" t="s">
        <v>16227</v>
      </c>
      <c r="H324" s="31" t="s">
        <v>16224</v>
      </c>
      <c r="I324" s="31" t="s">
        <v>16752</v>
      </c>
      <c r="J324" s="31" t="s">
        <v>73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44125</v>
      </c>
      <c r="T324" s="169"/>
    </row>
    <row r="325" spans="1:20" ht="54" customHeight="1" x14ac:dyDescent="1.05">
      <c r="A325" s="31" t="s">
        <v>17176</v>
      </c>
      <c r="B325" s="31" t="s">
        <v>1737</v>
      </c>
      <c r="C325" s="31" t="s">
        <v>16750</v>
      </c>
      <c r="D325" s="31" t="s">
        <v>17177</v>
      </c>
      <c r="E325" s="31" t="s">
        <v>101</v>
      </c>
      <c r="F325" s="31" t="s">
        <v>123</v>
      </c>
      <c r="G325" s="31" t="s">
        <v>16227</v>
      </c>
      <c r="H325" s="31" t="s">
        <v>16224</v>
      </c>
      <c r="I325" s="31" t="s">
        <v>16752</v>
      </c>
      <c r="J325" s="31" t="s">
        <v>73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44125</v>
      </c>
      <c r="T325" s="169"/>
    </row>
    <row r="326" spans="1:20" ht="54" customHeight="1" x14ac:dyDescent="1.05">
      <c r="A326" s="31" t="s">
        <v>17178</v>
      </c>
      <c r="B326" s="31" t="s">
        <v>17179</v>
      </c>
      <c r="C326" s="31" t="s">
        <v>16750</v>
      </c>
      <c r="D326" s="31" t="s">
        <v>17180</v>
      </c>
      <c r="E326" s="31" t="s">
        <v>101</v>
      </c>
      <c r="F326" s="31" t="s">
        <v>123</v>
      </c>
      <c r="G326" s="31" t="s">
        <v>16227</v>
      </c>
      <c r="H326" s="31" t="s">
        <v>16224</v>
      </c>
      <c r="I326" s="31" t="s">
        <v>16752</v>
      </c>
      <c r="J326" s="31" t="s">
        <v>73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44125</v>
      </c>
      <c r="T326" s="169"/>
    </row>
    <row r="327" spans="1:20" ht="54" customHeight="1" x14ac:dyDescent="1.05">
      <c r="A327" s="31" t="s">
        <v>17181</v>
      </c>
      <c r="B327" s="31" t="s">
        <v>183</v>
      </c>
      <c r="C327" s="31" t="s">
        <v>16750</v>
      </c>
      <c r="D327" s="31" t="s">
        <v>17182</v>
      </c>
      <c r="E327" s="31" t="s">
        <v>101</v>
      </c>
      <c r="F327" s="31" t="s">
        <v>123</v>
      </c>
      <c r="G327" s="31" t="s">
        <v>16227</v>
      </c>
      <c r="H327" s="31" t="s">
        <v>16224</v>
      </c>
      <c r="I327" s="31" t="s">
        <v>16752</v>
      </c>
      <c r="J327" s="31" t="s">
        <v>73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44125</v>
      </c>
      <c r="T327" s="169"/>
    </row>
    <row r="328" spans="1:20" ht="54" customHeight="1" x14ac:dyDescent="1.05">
      <c r="A328" s="31" t="s">
        <v>17183</v>
      </c>
      <c r="B328" s="31" t="s">
        <v>6092</v>
      </c>
      <c r="C328" s="31" t="s">
        <v>16750</v>
      </c>
      <c r="D328" s="31" t="s">
        <v>17184</v>
      </c>
      <c r="E328" s="31" t="s">
        <v>101</v>
      </c>
      <c r="F328" s="31" t="s">
        <v>123</v>
      </c>
      <c r="G328" s="31" t="s">
        <v>16227</v>
      </c>
      <c r="H328" s="31" t="s">
        <v>16224</v>
      </c>
      <c r="I328" s="31" t="s">
        <v>16752</v>
      </c>
      <c r="J328" s="31" t="s">
        <v>73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44125</v>
      </c>
      <c r="T328" s="169"/>
    </row>
    <row r="329" spans="1:20" ht="54" customHeight="1" x14ac:dyDescent="1.05">
      <c r="A329" s="31" t="s">
        <v>17185</v>
      </c>
      <c r="B329" s="31" t="s">
        <v>17186</v>
      </c>
      <c r="C329" s="31" t="s">
        <v>16750</v>
      </c>
      <c r="D329" s="31" t="s">
        <v>17187</v>
      </c>
      <c r="E329" s="31" t="s">
        <v>687</v>
      </c>
      <c r="F329" s="31" t="s">
        <v>123</v>
      </c>
      <c r="G329" s="31" t="s">
        <v>16248</v>
      </c>
      <c r="H329" s="31" t="s">
        <v>16224</v>
      </c>
      <c r="I329" s="31" t="s">
        <v>16752</v>
      </c>
      <c r="J329" s="31" t="s">
        <v>73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43625</v>
      </c>
      <c r="T329" s="169"/>
    </row>
    <row r="330" spans="1:20" ht="54" customHeight="1" x14ac:dyDescent="1.05">
      <c r="A330" s="31" t="s">
        <v>17188</v>
      </c>
      <c r="B330" s="31" t="s">
        <v>17189</v>
      </c>
      <c r="C330" s="31" t="s">
        <v>16750</v>
      </c>
      <c r="D330" s="31" t="s">
        <v>17190</v>
      </c>
      <c r="E330" s="31" t="s">
        <v>687</v>
      </c>
      <c r="F330" s="31" t="s">
        <v>123</v>
      </c>
      <c r="G330" s="31" t="s">
        <v>17143</v>
      </c>
      <c r="H330" s="31" t="s">
        <v>16224</v>
      </c>
      <c r="I330" s="31" t="s">
        <v>16752</v>
      </c>
      <c r="J330" s="31" t="s">
        <v>73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43625</v>
      </c>
      <c r="T330" s="169"/>
    </row>
    <row r="331" spans="1:20" ht="54" customHeight="1" x14ac:dyDescent="1.05">
      <c r="A331" s="31" t="s">
        <v>17191</v>
      </c>
      <c r="B331" s="31" t="s">
        <v>17192</v>
      </c>
      <c r="C331" s="31" t="s">
        <v>16750</v>
      </c>
      <c r="D331" s="31" t="s">
        <v>17193</v>
      </c>
      <c r="E331" s="31" t="s">
        <v>687</v>
      </c>
      <c r="F331" s="31" t="s">
        <v>123</v>
      </c>
      <c r="G331" s="31" t="s">
        <v>16248</v>
      </c>
      <c r="H331" s="31" t="s">
        <v>16224</v>
      </c>
      <c r="I331" s="31" t="s">
        <v>16752</v>
      </c>
      <c r="J331" s="31" t="s">
        <v>73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43625</v>
      </c>
      <c r="T331" s="169"/>
    </row>
    <row r="332" spans="1:20" ht="54" customHeight="1" x14ac:dyDescent="1.05">
      <c r="A332" s="31" t="s">
        <v>17194</v>
      </c>
      <c r="B332" s="31" t="s">
        <v>17195</v>
      </c>
      <c r="C332" s="31" t="s">
        <v>16750</v>
      </c>
      <c r="D332" s="31" t="s">
        <v>17196</v>
      </c>
      <c r="E332" s="31" t="s">
        <v>687</v>
      </c>
      <c r="F332" s="31" t="s">
        <v>123</v>
      </c>
      <c r="G332" s="31" t="s">
        <v>16248</v>
      </c>
      <c r="H332" s="31" t="s">
        <v>16224</v>
      </c>
      <c r="I332" s="31" t="s">
        <v>16752</v>
      </c>
      <c r="J332" s="31" t="s">
        <v>73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43625</v>
      </c>
      <c r="T332" s="169"/>
    </row>
    <row r="333" spans="1:20" ht="54" customHeight="1" x14ac:dyDescent="1.05">
      <c r="A333" s="31" t="s">
        <v>17197</v>
      </c>
      <c r="B333" s="31" t="s">
        <v>15010</v>
      </c>
      <c r="C333" s="31" t="s">
        <v>16750</v>
      </c>
      <c r="D333" s="31" t="s">
        <v>17198</v>
      </c>
      <c r="E333" s="31" t="s">
        <v>687</v>
      </c>
      <c r="F333" s="31" t="s">
        <v>123</v>
      </c>
      <c r="G333" s="31" t="s">
        <v>16248</v>
      </c>
      <c r="H333" s="31" t="s">
        <v>16224</v>
      </c>
      <c r="I333" s="31" t="s">
        <v>16752</v>
      </c>
      <c r="J333" s="31" t="s">
        <v>73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43625</v>
      </c>
      <c r="T333" s="169"/>
    </row>
    <row r="334" spans="1:20" ht="54" customHeight="1" x14ac:dyDescent="1.05">
      <c r="A334" s="31" t="s">
        <v>17199</v>
      </c>
      <c r="B334" s="31" t="s">
        <v>17200</v>
      </c>
      <c r="C334" s="31" t="s">
        <v>16750</v>
      </c>
      <c r="D334" s="31" t="s">
        <v>17201</v>
      </c>
      <c r="E334" s="31" t="s">
        <v>687</v>
      </c>
      <c r="F334" s="31" t="s">
        <v>123</v>
      </c>
      <c r="G334" s="31" t="s">
        <v>16248</v>
      </c>
      <c r="H334" s="31" t="s">
        <v>16224</v>
      </c>
      <c r="I334" s="31" t="s">
        <v>16752</v>
      </c>
      <c r="J334" s="31" t="s">
        <v>73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43625</v>
      </c>
      <c r="T334" s="169"/>
    </row>
    <row r="335" spans="1:20" ht="54" customHeight="1" x14ac:dyDescent="1.05">
      <c r="A335" s="31" t="s">
        <v>17202</v>
      </c>
      <c r="B335" s="31" t="s">
        <v>17203</v>
      </c>
      <c r="C335" s="31" t="s">
        <v>16750</v>
      </c>
      <c r="D335" s="31" t="s">
        <v>17204</v>
      </c>
      <c r="E335" s="31" t="s">
        <v>687</v>
      </c>
      <c r="F335" s="31" t="s">
        <v>123</v>
      </c>
      <c r="G335" s="31" t="s">
        <v>16248</v>
      </c>
      <c r="H335" s="31" t="s">
        <v>16224</v>
      </c>
      <c r="I335" s="31" t="s">
        <v>16752</v>
      </c>
      <c r="J335" s="31" t="s">
        <v>73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43625</v>
      </c>
      <c r="T335" s="169"/>
    </row>
    <row r="336" spans="1:20" ht="54" customHeight="1" x14ac:dyDescent="1.05">
      <c r="A336" s="31" t="s">
        <v>17205</v>
      </c>
      <c r="B336" s="31" t="s">
        <v>5831</v>
      </c>
      <c r="C336" s="31" t="s">
        <v>16750</v>
      </c>
      <c r="D336" s="31" t="s">
        <v>17206</v>
      </c>
      <c r="E336" s="31" t="s">
        <v>687</v>
      </c>
      <c r="F336" s="31" t="s">
        <v>123</v>
      </c>
      <c r="G336" s="31" t="s">
        <v>16248</v>
      </c>
      <c r="H336" s="31" t="s">
        <v>16224</v>
      </c>
      <c r="I336" s="31" t="s">
        <v>16752</v>
      </c>
      <c r="J336" s="31" t="s">
        <v>73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43625</v>
      </c>
      <c r="T336" s="169"/>
    </row>
    <row r="337" spans="1:20" ht="54" customHeight="1" x14ac:dyDescent="1.05">
      <c r="A337" s="31" t="s">
        <v>17207</v>
      </c>
      <c r="B337" s="31" t="s">
        <v>17208</v>
      </c>
      <c r="C337" s="31" t="s">
        <v>16750</v>
      </c>
      <c r="D337" s="31" t="s">
        <v>17209</v>
      </c>
      <c r="E337" s="31" t="s">
        <v>687</v>
      </c>
      <c r="F337" s="31" t="s">
        <v>123</v>
      </c>
      <c r="G337" s="31" t="s">
        <v>16248</v>
      </c>
      <c r="H337" s="31" t="s">
        <v>16224</v>
      </c>
      <c r="I337" s="31" t="s">
        <v>16752</v>
      </c>
      <c r="J337" s="31" t="s">
        <v>73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43625</v>
      </c>
      <c r="T337" s="169"/>
    </row>
    <row r="338" spans="1:20" ht="54" customHeight="1" x14ac:dyDescent="1.05">
      <c r="A338" s="31" t="s">
        <v>17210</v>
      </c>
      <c r="B338" s="31" t="s">
        <v>3976</v>
      </c>
      <c r="C338" s="31" t="s">
        <v>16750</v>
      </c>
      <c r="D338" s="31" t="s">
        <v>17211</v>
      </c>
      <c r="E338" s="31" t="s">
        <v>687</v>
      </c>
      <c r="F338" s="31" t="s">
        <v>123</v>
      </c>
      <c r="G338" s="31" t="s">
        <v>16248</v>
      </c>
      <c r="H338" s="31" t="s">
        <v>16224</v>
      </c>
      <c r="I338" s="31" t="s">
        <v>16752</v>
      </c>
      <c r="J338" s="31" t="s">
        <v>73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43625</v>
      </c>
      <c r="T338" s="169"/>
    </row>
    <row r="339" spans="1:20" ht="54" customHeight="1" x14ac:dyDescent="1.05">
      <c r="A339" s="31" t="s">
        <v>17212</v>
      </c>
      <c r="B339" s="31" t="s">
        <v>8069</v>
      </c>
      <c r="C339" s="31" t="s">
        <v>16750</v>
      </c>
      <c r="D339" s="31" t="s">
        <v>17213</v>
      </c>
      <c r="E339" s="31" t="s">
        <v>687</v>
      </c>
      <c r="F339" s="31" t="s">
        <v>123</v>
      </c>
      <c r="G339" s="31" t="s">
        <v>16248</v>
      </c>
      <c r="H339" s="31" t="s">
        <v>16224</v>
      </c>
      <c r="I339" s="31" t="s">
        <v>16752</v>
      </c>
      <c r="J339" s="31" t="s">
        <v>73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43625</v>
      </c>
      <c r="T339" s="169"/>
    </row>
    <row r="340" spans="1:20" ht="54" customHeight="1" x14ac:dyDescent="1.05">
      <c r="A340" s="31" t="s">
        <v>17214</v>
      </c>
      <c r="B340" s="31" t="s">
        <v>17215</v>
      </c>
      <c r="C340" s="31" t="s">
        <v>16750</v>
      </c>
      <c r="D340" s="31" t="s">
        <v>17216</v>
      </c>
      <c r="E340" s="31" t="s">
        <v>687</v>
      </c>
      <c r="F340" s="31" t="s">
        <v>123</v>
      </c>
      <c r="G340" s="31" t="s">
        <v>16248</v>
      </c>
      <c r="H340" s="31" t="s">
        <v>16224</v>
      </c>
      <c r="I340" s="31" t="s">
        <v>16752</v>
      </c>
      <c r="J340" s="31" t="s">
        <v>73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43625</v>
      </c>
      <c r="T340" s="169"/>
    </row>
    <row r="341" spans="1:20" ht="54" customHeight="1" x14ac:dyDescent="1.05">
      <c r="A341" s="31" t="s">
        <v>17217</v>
      </c>
      <c r="B341" s="31" t="s">
        <v>17218</v>
      </c>
      <c r="C341" s="31" t="s">
        <v>16750</v>
      </c>
      <c r="D341" s="31" t="s">
        <v>17219</v>
      </c>
      <c r="E341" s="31" t="s">
        <v>687</v>
      </c>
      <c r="F341" s="31" t="s">
        <v>123</v>
      </c>
      <c r="G341" s="31" t="s">
        <v>16248</v>
      </c>
      <c r="H341" s="31" t="s">
        <v>16224</v>
      </c>
      <c r="I341" s="31" t="s">
        <v>16752</v>
      </c>
      <c r="J341" s="31" t="s">
        <v>73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43625</v>
      </c>
      <c r="T341" s="169"/>
    </row>
    <row r="342" spans="1:20" ht="54" customHeight="1" x14ac:dyDescent="1.05">
      <c r="A342" s="31" t="s">
        <v>17220</v>
      </c>
      <c r="B342" s="31" t="s">
        <v>17221</v>
      </c>
      <c r="C342" s="31" t="s">
        <v>16750</v>
      </c>
      <c r="D342" s="31" t="s">
        <v>17222</v>
      </c>
      <c r="E342" s="31" t="s">
        <v>687</v>
      </c>
      <c r="F342" s="31" t="s">
        <v>123</v>
      </c>
      <c r="G342" s="31" t="s">
        <v>16248</v>
      </c>
      <c r="H342" s="31" t="s">
        <v>16224</v>
      </c>
      <c r="I342" s="31" t="s">
        <v>16752</v>
      </c>
      <c r="J342" s="31" t="s">
        <v>73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43625</v>
      </c>
      <c r="T342" s="169"/>
    </row>
    <row r="343" spans="1:20" ht="54" customHeight="1" x14ac:dyDescent="1.05">
      <c r="A343" s="31" t="s">
        <v>17223</v>
      </c>
      <c r="B343" s="31" t="s">
        <v>17224</v>
      </c>
      <c r="C343" s="31" t="s">
        <v>16750</v>
      </c>
      <c r="D343" s="31" t="s">
        <v>17225</v>
      </c>
      <c r="E343" s="31" t="s">
        <v>687</v>
      </c>
      <c r="F343" s="31" t="s">
        <v>123</v>
      </c>
      <c r="G343" s="31" t="s">
        <v>16248</v>
      </c>
      <c r="H343" s="31" t="s">
        <v>16224</v>
      </c>
      <c r="I343" s="31" t="s">
        <v>16752</v>
      </c>
      <c r="J343" s="31" t="s">
        <v>73</v>
      </c>
      <c r="K343" s="31" t="s">
        <v>105</v>
      </c>
      <c r="L343" s="31" t="s">
        <v>106</v>
      </c>
      <c r="M343" s="31" t="s">
        <v>995</v>
      </c>
      <c r="N343" s="23"/>
      <c r="O343" s="23"/>
      <c r="P343" s="23"/>
      <c r="Q343" s="23"/>
      <c r="R343" s="23"/>
      <c r="S343" s="29">
        <v>43625</v>
      </c>
      <c r="T343" s="169"/>
    </row>
    <row r="344" spans="1:20" ht="54" customHeight="1" x14ac:dyDescent="1.05">
      <c r="A344" s="31" t="s">
        <v>17226</v>
      </c>
      <c r="B344" s="31" t="s">
        <v>10693</v>
      </c>
      <c r="C344" s="31" t="s">
        <v>16750</v>
      </c>
      <c r="D344" s="31" t="s">
        <v>17227</v>
      </c>
      <c r="E344" s="31" t="s">
        <v>687</v>
      </c>
      <c r="F344" s="31" t="s">
        <v>123</v>
      </c>
      <c r="G344" s="31" t="s">
        <v>16248</v>
      </c>
      <c r="H344" s="31" t="s">
        <v>16224</v>
      </c>
      <c r="I344" s="31" t="s">
        <v>16752</v>
      </c>
      <c r="J344" s="31" t="s">
        <v>73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43625</v>
      </c>
      <c r="T344" s="169"/>
    </row>
    <row r="345" spans="1:20" ht="54" customHeight="1" x14ac:dyDescent="1.05">
      <c r="A345" s="31" t="s">
        <v>17228</v>
      </c>
      <c r="B345" s="31" t="s">
        <v>17229</v>
      </c>
      <c r="C345" s="31" t="s">
        <v>16750</v>
      </c>
      <c r="D345" s="31" t="s">
        <v>17230</v>
      </c>
      <c r="E345" s="31" t="s">
        <v>687</v>
      </c>
      <c r="F345" s="31" t="s">
        <v>123</v>
      </c>
      <c r="G345" s="31" t="s">
        <v>16248</v>
      </c>
      <c r="H345" s="31" t="s">
        <v>16224</v>
      </c>
      <c r="I345" s="31" t="s">
        <v>16752</v>
      </c>
      <c r="J345" s="31" t="s">
        <v>73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43625</v>
      </c>
      <c r="T345" s="169"/>
    </row>
    <row r="346" spans="1:20" ht="54" customHeight="1" x14ac:dyDescent="1.05">
      <c r="A346" s="31" t="s">
        <v>17231</v>
      </c>
      <c r="B346" s="31" t="s">
        <v>9364</v>
      </c>
      <c r="C346" s="31" t="s">
        <v>16750</v>
      </c>
      <c r="D346" s="31" t="s">
        <v>17232</v>
      </c>
      <c r="E346" s="31" t="s">
        <v>687</v>
      </c>
      <c r="F346" s="31" t="s">
        <v>123</v>
      </c>
      <c r="G346" s="31" t="s">
        <v>16248</v>
      </c>
      <c r="H346" s="31" t="s">
        <v>16224</v>
      </c>
      <c r="I346" s="31" t="s">
        <v>16752</v>
      </c>
      <c r="J346" s="31" t="s">
        <v>73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43625</v>
      </c>
      <c r="T346" s="169"/>
    </row>
    <row r="347" spans="1:20" ht="54" customHeight="1" x14ac:dyDescent="1.05">
      <c r="A347" s="31" t="s">
        <v>17233</v>
      </c>
      <c r="B347" s="31" t="s">
        <v>17234</v>
      </c>
      <c r="C347" s="31" t="s">
        <v>16750</v>
      </c>
      <c r="D347" s="31" t="s">
        <v>17235</v>
      </c>
      <c r="E347" s="31" t="s">
        <v>687</v>
      </c>
      <c r="F347" s="31" t="s">
        <v>123</v>
      </c>
      <c r="G347" s="31" t="s">
        <v>16248</v>
      </c>
      <c r="H347" s="31" t="s">
        <v>16224</v>
      </c>
      <c r="I347" s="31" t="s">
        <v>16752</v>
      </c>
      <c r="J347" s="31" t="s">
        <v>73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43625</v>
      </c>
      <c r="T347" s="169"/>
    </row>
    <row r="348" spans="1:20" ht="54" customHeight="1" x14ac:dyDescent="1.05">
      <c r="A348" s="31" t="s">
        <v>17236</v>
      </c>
      <c r="B348" s="31" t="s">
        <v>17237</v>
      </c>
      <c r="C348" s="31" t="s">
        <v>16750</v>
      </c>
      <c r="D348" s="31" t="s">
        <v>17238</v>
      </c>
      <c r="E348" s="31" t="s">
        <v>687</v>
      </c>
      <c r="F348" s="31" t="s">
        <v>123</v>
      </c>
      <c r="G348" s="31" t="s">
        <v>16248</v>
      </c>
      <c r="H348" s="31" t="s">
        <v>16224</v>
      </c>
      <c r="I348" s="31" t="s">
        <v>16752</v>
      </c>
      <c r="J348" s="31" t="s">
        <v>73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43625</v>
      </c>
      <c r="T348" s="169"/>
    </row>
    <row r="349" spans="1:20" ht="54" customHeight="1" x14ac:dyDescent="1.05">
      <c r="A349" s="31" t="s">
        <v>17239</v>
      </c>
      <c r="B349" s="31" t="s">
        <v>17240</v>
      </c>
      <c r="C349" s="31" t="s">
        <v>16750</v>
      </c>
      <c r="D349" s="31" t="s">
        <v>17241</v>
      </c>
      <c r="E349" s="31" t="s">
        <v>687</v>
      </c>
      <c r="F349" s="31" t="s">
        <v>123</v>
      </c>
      <c r="G349" s="31" t="s">
        <v>16248</v>
      </c>
      <c r="H349" s="31" t="s">
        <v>16224</v>
      </c>
      <c r="I349" s="31" t="s">
        <v>16752</v>
      </c>
      <c r="J349" s="31" t="s">
        <v>73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43625</v>
      </c>
      <c r="T349" s="169"/>
    </row>
    <row r="350" spans="1:20" ht="54" customHeight="1" x14ac:dyDescent="1.05">
      <c r="A350" s="688"/>
      <c r="B350" s="689"/>
      <c r="C350" s="689"/>
      <c r="D350" s="689"/>
      <c r="E350" s="689"/>
      <c r="F350" s="689"/>
      <c r="G350" s="689"/>
      <c r="H350" s="689"/>
      <c r="I350" s="689"/>
      <c r="J350" s="689"/>
      <c r="K350" s="689"/>
      <c r="L350" s="689"/>
      <c r="M350" s="690"/>
      <c r="N350" s="23"/>
      <c r="O350" s="23"/>
      <c r="P350" s="23"/>
      <c r="Q350" s="23"/>
      <c r="R350" s="23"/>
      <c r="S350" s="29"/>
      <c r="T350" s="169"/>
    </row>
    <row r="351" spans="1:20" ht="54" customHeight="1" x14ac:dyDescent="1.05">
      <c r="A351" s="210" t="s">
        <v>17283</v>
      </c>
      <c r="B351" s="31"/>
      <c r="C351" s="31"/>
      <c r="D351" s="31">
        <v>33755869</v>
      </c>
      <c r="E351" s="31" t="s">
        <v>17253</v>
      </c>
      <c r="F351" s="31" t="s">
        <v>1304</v>
      </c>
      <c r="G351" s="31"/>
      <c r="H351" s="185">
        <v>46190</v>
      </c>
      <c r="I351" s="31"/>
      <c r="J351" s="31"/>
      <c r="K351" s="31"/>
      <c r="L351" s="31"/>
      <c r="M351" s="31" t="s">
        <v>11351</v>
      </c>
      <c r="N351" s="213"/>
      <c r="O351" s="213"/>
      <c r="P351" s="213"/>
      <c r="Q351" s="213"/>
      <c r="R351" s="213"/>
      <c r="S351" s="191">
        <v>18000</v>
      </c>
      <c r="T351" s="169"/>
    </row>
    <row r="352" spans="1:20" ht="54" customHeight="1" x14ac:dyDescent="1.05">
      <c r="A352" s="210" t="s">
        <v>17284</v>
      </c>
      <c r="B352" s="37"/>
      <c r="C352" s="31"/>
      <c r="D352" s="31">
        <v>45216228</v>
      </c>
      <c r="E352" s="31" t="s">
        <v>17263</v>
      </c>
      <c r="F352" s="31" t="s">
        <v>123</v>
      </c>
      <c r="G352" s="31"/>
      <c r="H352" s="185">
        <v>46191</v>
      </c>
      <c r="I352" s="38"/>
      <c r="J352" s="31"/>
      <c r="K352" s="31"/>
      <c r="L352" s="31"/>
      <c r="M352" s="31" t="s">
        <v>13380</v>
      </c>
      <c r="N352" s="213"/>
      <c r="O352" s="213"/>
      <c r="P352" s="213"/>
      <c r="Q352" s="213"/>
      <c r="R352" s="213"/>
      <c r="S352" s="191">
        <v>25000</v>
      </c>
      <c r="T352" s="140"/>
    </row>
    <row r="353" spans="1:20" ht="54" customHeight="1" x14ac:dyDescent="1.05">
      <c r="A353" s="210" t="s">
        <v>17285</v>
      </c>
      <c r="B353" s="37"/>
      <c r="C353" s="31"/>
      <c r="D353" s="31">
        <v>45215793</v>
      </c>
      <c r="E353" s="31" t="s">
        <v>17263</v>
      </c>
      <c r="F353" s="31" t="s">
        <v>123</v>
      </c>
      <c r="G353" s="31"/>
      <c r="H353" s="185">
        <v>46191</v>
      </c>
      <c r="I353" s="38"/>
      <c r="J353" s="31"/>
      <c r="K353" s="31"/>
      <c r="L353" s="31"/>
      <c r="M353" s="31" t="s">
        <v>13380</v>
      </c>
      <c r="N353" s="213"/>
      <c r="O353" s="213"/>
      <c r="P353" s="213"/>
      <c r="Q353" s="213"/>
      <c r="R353" s="213"/>
      <c r="S353" s="191">
        <v>35540</v>
      </c>
      <c r="T353" s="140"/>
    </row>
    <row r="354" spans="1:20" ht="54" customHeight="1" x14ac:dyDescent="1.05">
      <c r="A354" s="210" t="s">
        <v>17286</v>
      </c>
      <c r="B354" s="37"/>
      <c r="C354" s="31"/>
      <c r="D354" s="31">
        <v>45192526</v>
      </c>
      <c r="E354" s="31" t="s">
        <v>17263</v>
      </c>
      <c r="F354" s="31" t="s">
        <v>123</v>
      </c>
      <c r="G354" s="31"/>
      <c r="H354" s="185">
        <v>46208</v>
      </c>
      <c r="I354" s="38"/>
      <c r="J354" s="31"/>
      <c r="K354" s="31"/>
      <c r="L354" s="31"/>
      <c r="M354" s="31" t="s">
        <v>13380</v>
      </c>
      <c r="N354" s="213"/>
      <c r="O354" s="213"/>
      <c r="P354" s="213"/>
      <c r="Q354" s="213"/>
      <c r="R354" s="213"/>
      <c r="S354" s="191">
        <v>43225</v>
      </c>
      <c r="T354" s="140"/>
    </row>
    <row r="355" spans="1:20" ht="54" customHeight="1" x14ac:dyDescent="1.05">
      <c r="A355" s="704" t="s">
        <v>17937</v>
      </c>
      <c r="B355" s="705"/>
      <c r="C355" s="705"/>
      <c r="D355" s="705"/>
      <c r="E355" s="705"/>
      <c r="F355" s="705"/>
      <c r="G355" s="705"/>
      <c r="H355" s="705"/>
      <c r="I355" s="705"/>
      <c r="J355" s="705"/>
      <c r="K355" s="705"/>
      <c r="L355" s="705"/>
      <c r="M355" s="705"/>
      <c r="N355" s="706"/>
      <c r="O355" s="23"/>
      <c r="P355" s="23"/>
      <c r="Q355" s="23"/>
      <c r="R355" s="23"/>
      <c r="S355" s="29"/>
      <c r="T355" s="169"/>
    </row>
    <row r="356" spans="1:20" ht="54" customHeight="1" x14ac:dyDescent="1.05">
      <c r="A356" s="399" t="s">
        <v>17826</v>
      </c>
      <c r="B356" s="399" t="s">
        <v>17827</v>
      </c>
      <c r="C356" s="399" t="s">
        <v>17828</v>
      </c>
      <c r="D356" s="399" t="s">
        <v>17829</v>
      </c>
      <c r="E356" s="399" t="s">
        <v>687</v>
      </c>
      <c r="F356" s="399" t="s">
        <v>123</v>
      </c>
      <c r="G356" s="399" t="s">
        <v>16504</v>
      </c>
      <c r="H356" s="399" t="s">
        <v>16429</v>
      </c>
      <c r="I356" s="400">
        <v>0.20833333333333334</v>
      </c>
      <c r="J356" s="399" t="s">
        <v>73</v>
      </c>
      <c r="K356" s="399" t="s">
        <v>105</v>
      </c>
      <c r="L356" s="399" t="s">
        <v>106</v>
      </c>
      <c r="M356" s="399" t="s">
        <v>995</v>
      </c>
      <c r="N356" s="399"/>
      <c r="O356" s="23"/>
      <c r="P356" s="23"/>
      <c r="Q356" s="23"/>
      <c r="R356" s="23"/>
      <c r="S356" s="29">
        <v>43425</v>
      </c>
      <c r="T356" s="169"/>
    </row>
    <row r="357" spans="1:20" ht="54" customHeight="1" x14ac:dyDescent="1.05">
      <c r="A357" s="399" t="s">
        <v>17830</v>
      </c>
      <c r="B357" s="399" t="s">
        <v>17831</v>
      </c>
      <c r="C357" s="399" t="s">
        <v>17832</v>
      </c>
      <c r="D357" s="399" t="s">
        <v>17833</v>
      </c>
      <c r="E357" s="399" t="s">
        <v>687</v>
      </c>
      <c r="F357" s="399" t="s">
        <v>123</v>
      </c>
      <c r="G357" s="399" t="s">
        <v>17834</v>
      </c>
      <c r="H357" s="399" t="s">
        <v>16429</v>
      </c>
      <c r="I357" s="400">
        <v>0.16666666666666666</v>
      </c>
      <c r="J357" s="399" t="s">
        <v>73</v>
      </c>
      <c r="K357" s="399" t="s">
        <v>105</v>
      </c>
      <c r="L357" s="399" t="s">
        <v>106</v>
      </c>
      <c r="M357" s="399" t="s">
        <v>995</v>
      </c>
      <c r="N357" s="399"/>
      <c r="O357" s="23"/>
      <c r="P357" s="23"/>
      <c r="Q357" s="23"/>
      <c r="R357" s="23"/>
      <c r="S357" s="29">
        <v>43425</v>
      </c>
      <c r="T357" s="169"/>
    </row>
    <row r="358" spans="1:20" ht="54" customHeight="1" x14ac:dyDescent="1.05">
      <c r="A358" s="399" t="s">
        <v>17835</v>
      </c>
      <c r="B358" s="399" t="s">
        <v>17836</v>
      </c>
      <c r="C358" s="399" t="s">
        <v>17837</v>
      </c>
      <c r="D358" s="399" t="s">
        <v>17838</v>
      </c>
      <c r="E358" s="399" t="s">
        <v>687</v>
      </c>
      <c r="F358" s="399" t="s">
        <v>123</v>
      </c>
      <c r="G358" s="399" t="s">
        <v>16504</v>
      </c>
      <c r="H358" s="399" t="s">
        <v>16429</v>
      </c>
      <c r="I358" s="400">
        <v>0.20833333333333334</v>
      </c>
      <c r="J358" s="399" t="s">
        <v>73</v>
      </c>
      <c r="K358" s="399" t="s">
        <v>105</v>
      </c>
      <c r="L358" s="399" t="s">
        <v>106</v>
      </c>
      <c r="M358" s="399" t="s">
        <v>995</v>
      </c>
      <c r="N358" s="399"/>
      <c r="O358" s="23"/>
      <c r="P358" s="23"/>
      <c r="Q358" s="23"/>
      <c r="R358" s="23"/>
      <c r="S358" s="29">
        <v>43425</v>
      </c>
      <c r="T358" s="169"/>
    </row>
    <row r="359" spans="1:20" ht="54" customHeight="1" x14ac:dyDescent="1.05">
      <c r="A359" s="399" t="s">
        <v>17839</v>
      </c>
      <c r="B359" s="399" t="s">
        <v>17840</v>
      </c>
      <c r="C359" s="399" t="s">
        <v>17841</v>
      </c>
      <c r="D359" s="399" t="s">
        <v>17842</v>
      </c>
      <c r="E359" s="399" t="s">
        <v>688</v>
      </c>
      <c r="F359" s="399" t="s">
        <v>123</v>
      </c>
      <c r="G359" s="399" t="s">
        <v>16287</v>
      </c>
      <c r="H359" s="399" t="s">
        <v>16429</v>
      </c>
      <c r="I359" s="400">
        <v>0.41666666666666669</v>
      </c>
      <c r="J359" s="399" t="s">
        <v>73</v>
      </c>
      <c r="K359" s="399" t="s">
        <v>105</v>
      </c>
      <c r="L359" s="399" t="s">
        <v>106</v>
      </c>
      <c r="M359" s="399" t="s">
        <v>194</v>
      </c>
      <c r="N359" s="399"/>
      <c r="O359" s="23"/>
      <c r="P359" s="23"/>
      <c r="Q359" s="23"/>
      <c r="R359" s="23"/>
      <c r="S359" s="29">
        <v>38950</v>
      </c>
      <c r="T359" s="169"/>
    </row>
    <row r="360" spans="1:20" ht="54" customHeight="1" x14ac:dyDescent="1.05">
      <c r="A360" s="399" t="s">
        <v>17843</v>
      </c>
      <c r="B360" s="399" t="s">
        <v>1335</v>
      </c>
      <c r="C360" s="399" t="s">
        <v>17844</v>
      </c>
      <c r="D360" s="399" t="s">
        <v>17845</v>
      </c>
      <c r="E360" s="399" t="s">
        <v>688</v>
      </c>
      <c r="F360" s="399" t="s">
        <v>123</v>
      </c>
      <c r="G360" s="399" t="s">
        <v>16287</v>
      </c>
      <c r="H360" s="399" t="s">
        <v>16429</v>
      </c>
      <c r="I360" s="400">
        <v>0.41666666666666669</v>
      </c>
      <c r="J360" s="399" t="s">
        <v>73</v>
      </c>
      <c r="K360" s="399" t="s">
        <v>105</v>
      </c>
      <c r="L360" s="399" t="s">
        <v>106</v>
      </c>
      <c r="M360" s="399" t="s">
        <v>194</v>
      </c>
      <c r="N360" s="399"/>
      <c r="O360" s="23"/>
      <c r="P360" s="23"/>
      <c r="Q360" s="23"/>
      <c r="R360" s="23"/>
      <c r="S360" s="29">
        <v>38950</v>
      </c>
      <c r="T360" s="169"/>
    </row>
    <row r="361" spans="1:20" ht="54" customHeight="1" x14ac:dyDescent="1.05">
      <c r="A361" s="399" t="s">
        <v>17846</v>
      </c>
      <c r="B361" s="399" t="s">
        <v>17847</v>
      </c>
      <c r="C361" s="399" t="s">
        <v>17848</v>
      </c>
      <c r="D361" s="399" t="s">
        <v>17849</v>
      </c>
      <c r="E361" s="399" t="s">
        <v>687</v>
      </c>
      <c r="F361" s="399" t="s">
        <v>123</v>
      </c>
      <c r="G361" s="399" t="s">
        <v>16504</v>
      </c>
      <c r="H361" s="399" t="s">
        <v>16429</v>
      </c>
      <c r="I361" s="400">
        <v>0.20833333333333334</v>
      </c>
      <c r="J361" s="399" t="s">
        <v>73</v>
      </c>
      <c r="K361" s="399" t="s">
        <v>105</v>
      </c>
      <c r="L361" s="399" t="s">
        <v>106</v>
      </c>
      <c r="M361" s="399" t="s">
        <v>995</v>
      </c>
      <c r="N361" s="399"/>
      <c r="O361" s="23"/>
      <c r="P361" s="23"/>
      <c r="Q361" s="23"/>
      <c r="R361" s="23"/>
      <c r="S361" s="29">
        <v>43425</v>
      </c>
      <c r="T361" s="169"/>
    </row>
    <row r="362" spans="1:20" ht="54" customHeight="1" x14ac:dyDescent="1.05">
      <c r="A362" s="399" t="s">
        <v>17850</v>
      </c>
      <c r="B362" s="399" t="s">
        <v>7050</v>
      </c>
      <c r="C362" s="399" t="s">
        <v>17851</v>
      </c>
      <c r="D362" s="399" t="s">
        <v>17852</v>
      </c>
      <c r="E362" s="399" t="s">
        <v>687</v>
      </c>
      <c r="F362" s="399" t="s">
        <v>123</v>
      </c>
      <c r="G362" s="399" t="s">
        <v>16504</v>
      </c>
      <c r="H362" s="399" t="s">
        <v>16429</v>
      </c>
      <c r="I362" s="400">
        <v>0.20833333333333334</v>
      </c>
      <c r="J362" s="399" t="s">
        <v>73</v>
      </c>
      <c r="K362" s="399" t="s">
        <v>105</v>
      </c>
      <c r="L362" s="399" t="s">
        <v>106</v>
      </c>
      <c r="M362" s="399" t="s">
        <v>995</v>
      </c>
      <c r="N362" s="399"/>
      <c r="O362" s="23"/>
      <c r="P362" s="23"/>
      <c r="Q362" s="23"/>
      <c r="R362" s="23"/>
      <c r="S362" s="29">
        <v>43425</v>
      </c>
      <c r="T362" s="169"/>
    </row>
    <row r="363" spans="1:20" ht="54" customHeight="1" x14ac:dyDescent="1.05">
      <c r="A363" s="399" t="s">
        <v>17853</v>
      </c>
      <c r="B363" s="399" t="s">
        <v>16663</v>
      </c>
      <c r="C363" s="399" t="s">
        <v>17854</v>
      </c>
      <c r="D363" s="399" t="s">
        <v>17855</v>
      </c>
      <c r="E363" s="399" t="s">
        <v>101</v>
      </c>
      <c r="F363" s="399" t="s">
        <v>123</v>
      </c>
      <c r="G363" s="399" t="s">
        <v>16223</v>
      </c>
      <c r="H363" s="399" t="s">
        <v>16429</v>
      </c>
      <c r="I363" s="400">
        <v>8.3333333333333329E-2</v>
      </c>
      <c r="J363" s="399" t="s">
        <v>73</v>
      </c>
      <c r="K363" s="399" t="s">
        <v>105</v>
      </c>
      <c r="L363" s="399" t="s">
        <v>106</v>
      </c>
      <c r="M363" s="399" t="s">
        <v>995</v>
      </c>
      <c r="N363" s="399"/>
      <c r="O363" s="23"/>
      <c r="P363" s="23"/>
      <c r="Q363" s="23"/>
      <c r="R363" s="23"/>
      <c r="S363" s="29">
        <v>43925</v>
      </c>
      <c r="T363" s="169"/>
    </row>
    <row r="364" spans="1:20" ht="54" customHeight="1" x14ac:dyDescent="1.05">
      <c r="A364" s="399" t="s">
        <v>17856</v>
      </c>
      <c r="B364" s="399" t="s">
        <v>17857</v>
      </c>
      <c r="C364" s="399" t="s">
        <v>17858</v>
      </c>
      <c r="D364" s="399" t="s">
        <v>17859</v>
      </c>
      <c r="E364" s="399" t="s">
        <v>687</v>
      </c>
      <c r="F364" s="399" t="s">
        <v>123</v>
      </c>
      <c r="G364" s="399" t="s">
        <v>16504</v>
      </c>
      <c r="H364" s="399" t="s">
        <v>16429</v>
      </c>
      <c r="I364" s="400">
        <v>0.20833333333333334</v>
      </c>
      <c r="J364" s="399" t="s">
        <v>73</v>
      </c>
      <c r="K364" s="399" t="s">
        <v>105</v>
      </c>
      <c r="L364" s="399" t="s">
        <v>106</v>
      </c>
      <c r="M364" s="399" t="s">
        <v>995</v>
      </c>
      <c r="N364" s="399"/>
      <c r="O364" s="23"/>
      <c r="P364" s="23"/>
      <c r="Q364" s="23"/>
      <c r="R364" s="23"/>
      <c r="S364" s="29">
        <v>43425</v>
      </c>
      <c r="T364" s="169"/>
    </row>
    <row r="365" spans="1:20" ht="54" customHeight="1" x14ac:dyDescent="1.05">
      <c r="A365" s="399" t="s">
        <v>17860</v>
      </c>
      <c r="B365" s="399" t="s">
        <v>17861</v>
      </c>
      <c r="C365" s="399" t="s">
        <v>17862</v>
      </c>
      <c r="D365" s="399" t="s">
        <v>17863</v>
      </c>
      <c r="E365" s="399" t="s">
        <v>687</v>
      </c>
      <c r="F365" s="399" t="s">
        <v>123</v>
      </c>
      <c r="G365" s="399" t="s">
        <v>16504</v>
      </c>
      <c r="H365" s="399" t="s">
        <v>16429</v>
      </c>
      <c r="I365" s="400">
        <v>0.20833333333333334</v>
      </c>
      <c r="J365" s="399" t="s">
        <v>73</v>
      </c>
      <c r="K365" s="399" t="s">
        <v>105</v>
      </c>
      <c r="L365" s="399" t="s">
        <v>106</v>
      </c>
      <c r="M365" s="399" t="s">
        <v>995</v>
      </c>
      <c r="N365" s="399"/>
      <c r="O365" s="23"/>
      <c r="P365" s="23"/>
      <c r="Q365" s="23"/>
      <c r="R365" s="23"/>
      <c r="S365" s="29">
        <v>43425</v>
      </c>
      <c r="T365" s="169"/>
    </row>
    <row r="366" spans="1:20" ht="54" customHeight="1" x14ac:dyDescent="1.05">
      <c r="A366" s="399" t="s">
        <v>17864</v>
      </c>
      <c r="B366" s="399" t="s">
        <v>2862</v>
      </c>
      <c r="C366" s="399" t="s">
        <v>17865</v>
      </c>
      <c r="D366" s="399" t="s">
        <v>17866</v>
      </c>
      <c r="E366" s="399" t="s">
        <v>687</v>
      </c>
      <c r="F366" s="399" t="s">
        <v>123</v>
      </c>
      <c r="G366" s="399" t="s">
        <v>16504</v>
      </c>
      <c r="H366" s="399" t="s">
        <v>16429</v>
      </c>
      <c r="I366" s="400">
        <v>0.20833333333333334</v>
      </c>
      <c r="J366" s="399" t="s">
        <v>73</v>
      </c>
      <c r="K366" s="399" t="s">
        <v>105</v>
      </c>
      <c r="L366" s="399" t="s">
        <v>106</v>
      </c>
      <c r="M366" s="399" t="s">
        <v>995</v>
      </c>
      <c r="N366" s="399"/>
      <c r="O366" s="23"/>
      <c r="P366" s="23"/>
      <c r="Q366" s="23"/>
      <c r="R366" s="23"/>
      <c r="S366" s="29">
        <v>43425</v>
      </c>
      <c r="T366" s="169"/>
    </row>
    <row r="367" spans="1:20" ht="54" customHeight="1" x14ac:dyDescent="1.05">
      <c r="A367" s="399" t="s">
        <v>17867</v>
      </c>
      <c r="B367" s="399" t="s">
        <v>17868</v>
      </c>
      <c r="C367" s="399" t="s">
        <v>17869</v>
      </c>
      <c r="D367" s="399" t="s">
        <v>17870</v>
      </c>
      <c r="E367" s="399" t="s">
        <v>687</v>
      </c>
      <c r="F367" s="399" t="s">
        <v>123</v>
      </c>
      <c r="G367" s="399" t="s">
        <v>16504</v>
      </c>
      <c r="H367" s="399" t="s">
        <v>16429</v>
      </c>
      <c r="I367" s="400">
        <v>0.20833333333333334</v>
      </c>
      <c r="J367" s="399" t="s">
        <v>73</v>
      </c>
      <c r="K367" s="399" t="s">
        <v>105</v>
      </c>
      <c r="L367" s="399" t="s">
        <v>106</v>
      </c>
      <c r="M367" s="399" t="s">
        <v>995</v>
      </c>
      <c r="N367" s="399"/>
      <c r="O367" s="23"/>
      <c r="P367" s="23"/>
      <c r="Q367" s="23"/>
      <c r="R367" s="23"/>
      <c r="S367" s="29">
        <v>43425</v>
      </c>
      <c r="T367" s="169"/>
    </row>
    <row r="368" spans="1:20" ht="54" customHeight="1" x14ac:dyDescent="1.05">
      <c r="A368" s="399" t="s">
        <v>17871</v>
      </c>
      <c r="B368" s="399" t="s">
        <v>17872</v>
      </c>
      <c r="C368" s="399" t="s">
        <v>17873</v>
      </c>
      <c r="D368" s="399" t="s">
        <v>17874</v>
      </c>
      <c r="E368" s="399" t="s">
        <v>101</v>
      </c>
      <c r="F368" s="399" t="s">
        <v>123</v>
      </c>
      <c r="G368" s="399" t="s">
        <v>16223</v>
      </c>
      <c r="H368" s="399" t="s">
        <v>16429</v>
      </c>
      <c r="I368" s="400">
        <v>0.125</v>
      </c>
      <c r="J368" s="399" t="s">
        <v>73</v>
      </c>
      <c r="K368" s="399" t="s">
        <v>105</v>
      </c>
      <c r="L368" s="399" t="s">
        <v>106</v>
      </c>
      <c r="M368" s="399" t="s">
        <v>995</v>
      </c>
      <c r="N368" s="399"/>
      <c r="O368" s="23"/>
      <c r="P368" s="23"/>
      <c r="Q368" s="23"/>
      <c r="R368" s="23"/>
      <c r="S368" s="29">
        <v>43925</v>
      </c>
      <c r="T368" s="169"/>
    </row>
    <row r="369" spans="1:20" ht="54" customHeight="1" x14ac:dyDescent="1.05">
      <c r="A369" s="399" t="s">
        <v>17875</v>
      </c>
      <c r="B369" s="399" t="s">
        <v>455</v>
      </c>
      <c r="C369" s="399" t="s">
        <v>17876</v>
      </c>
      <c r="D369" s="399" t="s">
        <v>17877</v>
      </c>
      <c r="E369" s="399" t="s">
        <v>101</v>
      </c>
      <c r="F369" s="399" t="s">
        <v>1304</v>
      </c>
      <c r="G369" s="399" t="s">
        <v>16564</v>
      </c>
      <c r="H369" s="399" t="s">
        <v>16429</v>
      </c>
      <c r="I369" s="400">
        <v>0.375</v>
      </c>
      <c r="J369" s="399" t="s">
        <v>73</v>
      </c>
      <c r="K369" s="399" t="s">
        <v>105</v>
      </c>
      <c r="L369" s="399" t="s">
        <v>106</v>
      </c>
      <c r="M369" s="399" t="s">
        <v>107</v>
      </c>
      <c r="N369" s="399"/>
      <c r="O369" s="23"/>
      <c r="P369" s="23"/>
      <c r="Q369" s="23"/>
      <c r="R369" s="23"/>
      <c r="S369" s="29">
        <v>22200</v>
      </c>
      <c r="T369" s="169"/>
    </row>
    <row r="370" spans="1:20" ht="54" customHeight="1" x14ac:dyDescent="1.05">
      <c r="A370" s="399" t="s">
        <v>17878</v>
      </c>
      <c r="B370" s="399" t="s">
        <v>17879</v>
      </c>
      <c r="C370" s="399" t="s">
        <v>17880</v>
      </c>
      <c r="D370" s="399" t="s">
        <v>17881</v>
      </c>
      <c r="E370" s="399" t="s">
        <v>101</v>
      </c>
      <c r="F370" s="399" t="s">
        <v>1304</v>
      </c>
      <c r="G370" s="399" t="s">
        <v>16564</v>
      </c>
      <c r="H370" s="399" t="s">
        <v>16429</v>
      </c>
      <c r="I370" s="400">
        <v>0.375</v>
      </c>
      <c r="J370" s="399" t="s">
        <v>73</v>
      </c>
      <c r="K370" s="399" t="s">
        <v>105</v>
      </c>
      <c r="L370" s="399" t="s">
        <v>106</v>
      </c>
      <c r="M370" s="399" t="s">
        <v>107</v>
      </c>
      <c r="N370" s="399"/>
      <c r="O370" s="23"/>
      <c r="P370" s="23"/>
      <c r="Q370" s="23"/>
      <c r="R370" s="23"/>
      <c r="S370" s="29">
        <v>22200</v>
      </c>
      <c r="T370" s="169"/>
    </row>
    <row r="371" spans="1:20" ht="54" customHeight="1" x14ac:dyDescent="1.05">
      <c r="A371" s="399" t="s">
        <v>17882</v>
      </c>
      <c r="B371" s="399" t="s">
        <v>17883</v>
      </c>
      <c r="C371" s="399" t="s">
        <v>17884</v>
      </c>
      <c r="D371" s="399" t="s">
        <v>17885</v>
      </c>
      <c r="E371" s="399" t="s">
        <v>687</v>
      </c>
      <c r="F371" s="399" t="s">
        <v>123</v>
      </c>
      <c r="G371" s="399" t="s">
        <v>16504</v>
      </c>
      <c r="H371" s="399" t="s">
        <v>16429</v>
      </c>
      <c r="I371" s="400">
        <v>0.20833333333333334</v>
      </c>
      <c r="J371" s="399" t="s">
        <v>73</v>
      </c>
      <c r="K371" s="399" t="s">
        <v>105</v>
      </c>
      <c r="L371" s="399" t="s">
        <v>106</v>
      </c>
      <c r="M371" s="399" t="s">
        <v>995</v>
      </c>
      <c r="N371" s="399"/>
      <c r="O371" s="23"/>
      <c r="P371" s="23"/>
      <c r="Q371" s="23"/>
      <c r="R371" s="23"/>
      <c r="S371" s="29">
        <v>43425</v>
      </c>
      <c r="T371" s="169"/>
    </row>
    <row r="372" spans="1:20" ht="54" customHeight="1" x14ac:dyDescent="1.05">
      <c r="A372" s="399" t="s">
        <v>17886</v>
      </c>
      <c r="B372" s="399" t="s">
        <v>17887</v>
      </c>
      <c r="C372" s="399" t="s">
        <v>17888</v>
      </c>
      <c r="D372" s="399" t="s">
        <v>17889</v>
      </c>
      <c r="E372" s="399" t="s">
        <v>687</v>
      </c>
      <c r="F372" s="399" t="s">
        <v>123</v>
      </c>
      <c r="G372" s="399" t="s">
        <v>16504</v>
      </c>
      <c r="H372" s="399" t="s">
        <v>16429</v>
      </c>
      <c r="I372" s="400">
        <v>0.20833333333333334</v>
      </c>
      <c r="J372" s="399" t="s">
        <v>73</v>
      </c>
      <c r="K372" s="399" t="s">
        <v>105</v>
      </c>
      <c r="L372" s="399" t="s">
        <v>106</v>
      </c>
      <c r="M372" s="399" t="s">
        <v>995</v>
      </c>
      <c r="N372" s="399"/>
      <c r="O372" s="23"/>
      <c r="P372" s="23"/>
      <c r="Q372" s="23"/>
      <c r="R372" s="23"/>
      <c r="S372" s="29">
        <v>43425</v>
      </c>
      <c r="T372" s="169"/>
    </row>
    <row r="373" spans="1:20" ht="54" customHeight="1" x14ac:dyDescent="1.05">
      <c r="A373" s="399" t="s">
        <v>17890</v>
      </c>
      <c r="B373" s="399" t="s">
        <v>17891</v>
      </c>
      <c r="C373" s="399" t="s">
        <v>17892</v>
      </c>
      <c r="D373" s="399" t="s">
        <v>17893</v>
      </c>
      <c r="E373" s="399" t="s">
        <v>688</v>
      </c>
      <c r="F373" s="399" t="s">
        <v>123</v>
      </c>
      <c r="G373" s="399" t="s">
        <v>16287</v>
      </c>
      <c r="H373" s="399" t="s">
        <v>16429</v>
      </c>
      <c r="I373" s="400">
        <v>0.41666666666666669</v>
      </c>
      <c r="J373" s="399" t="s">
        <v>73</v>
      </c>
      <c r="K373" s="399" t="s">
        <v>105</v>
      </c>
      <c r="L373" s="399" t="s">
        <v>106</v>
      </c>
      <c r="M373" s="399" t="s">
        <v>194</v>
      </c>
      <c r="N373" s="399"/>
      <c r="O373" s="23"/>
      <c r="P373" s="23"/>
      <c r="Q373" s="23"/>
      <c r="R373" s="23"/>
      <c r="S373" s="29">
        <v>38950</v>
      </c>
      <c r="T373" s="169"/>
    </row>
    <row r="374" spans="1:20" ht="54" customHeight="1" x14ac:dyDescent="1.05">
      <c r="A374" s="399" t="s">
        <v>17894</v>
      </c>
      <c r="B374" s="399" t="s">
        <v>17895</v>
      </c>
      <c r="C374" s="399" t="s">
        <v>17896</v>
      </c>
      <c r="D374" s="399" t="s">
        <v>17897</v>
      </c>
      <c r="E374" s="399" t="s">
        <v>687</v>
      </c>
      <c r="F374" s="399" t="s">
        <v>123</v>
      </c>
      <c r="G374" s="399" t="s">
        <v>16504</v>
      </c>
      <c r="H374" s="399" t="s">
        <v>16429</v>
      </c>
      <c r="I374" s="400">
        <v>0.20833333333333334</v>
      </c>
      <c r="J374" s="399" t="s">
        <v>73</v>
      </c>
      <c r="K374" s="399" t="s">
        <v>105</v>
      </c>
      <c r="L374" s="399" t="s">
        <v>106</v>
      </c>
      <c r="M374" s="399" t="s">
        <v>995</v>
      </c>
      <c r="N374" s="399"/>
      <c r="O374" s="23"/>
      <c r="P374" s="23"/>
      <c r="Q374" s="23"/>
      <c r="R374" s="23"/>
      <c r="S374" s="29">
        <v>43425</v>
      </c>
      <c r="T374" s="169"/>
    </row>
    <row r="375" spans="1:20" ht="54" customHeight="1" x14ac:dyDescent="1.05">
      <c r="A375" s="399" t="s">
        <v>17898</v>
      </c>
      <c r="B375" s="399" t="s">
        <v>17899</v>
      </c>
      <c r="C375" s="399" t="s">
        <v>17900</v>
      </c>
      <c r="D375" s="399" t="s">
        <v>17901</v>
      </c>
      <c r="E375" s="399" t="s">
        <v>687</v>
      </c>
      <c r="F375" s="399" t="s">
        <v>123</v>
      </c>
      <c r="G375" s="399" t="s">
        <v>16504</v>
      </c>
      <c r="H375" s="399" t="s">
        <v>16429</v>
      </c>
      <c r="I375" s="400">
        <v>0.20833333333333334</v>
      </c>
      <c r="J375" s="399" t="s">
        <v>73</v>
      </c>
      <c r="K375" s="399" t="s">
        <v>105</v>
      </c>
      <c r="L375" s="399" t="s">
        <v>106</v>
      </c>
      <c r="M375" s="399" t="s">
        <v>995</v>
      </c>
      <c r="N375" s="399"/>
      <c r="O375" s="23"/>
      <c r="P375" s="23"/>
      <c r="Q375" s="23"/>
      <c r="R375" s="23"/>
      <c r="S375" s="29">
        <v>43425</v>
      </c>
      <c r="T375" s="169"/>
    </row>
    <row r="376" spans="1:20" ht="54" customHeight="1" x14ac:dyDescent="1.05">
      <c r="A376" s="399" t="s">
        <v>17902</v>
      </c>
      <c r="B376" s="399" t="s">
        <v>17903</v>
      </c>
      <c r="C376" s="399" t="s">
        <v>17904</v>
      </c>
      <c r="D376" s="399" t="s">
        <v>17905</v>
      </c>
      <c r="E376" s="399" t="s">
        <v>687</v>
      </c>
      <c r="F376" s="399" t="s">
        <v>123</v>
      </c>
      <c r="G376" s="399" t="s">
        <v>16504</v>
      </c>
      <c r="H376" s="399" t="s">
        <v>16429</v>
      </c>
      <c r="I376" s="400">
        <v>0.20833333333333334</v>
      </c>
      <c r="J376" s="399" t="s">
        <v>73</v>
      </c>
      <c r="K376" s="399" t="s">
        <v>105</v>
      </c>
      <c r="L376" s="399" t="s">
        <v>106</v>
      </c>
      <c r="M376" s="399" t="s">
        <v>995</v>
      </c>
      <c r="N376" s="399"/>
      <c r="O376" s="23"/>
      <c r="P376" s="23"/>
      <c r="Q376" s="23"/>
      <c r="R376" s="23"/>
      <c r="S376" s="29">
        <v>43425</v>
      </c>
      <c r="T376" s="169"/>
    </row>
    <row r="377" spans="1:20" ht="54" customHeight="1" x14ac:dyDescent="1.05">
      <c r="A377" s="399" t="s">
        <v>17906</v>
      </c>
      <c r="B377" s="399" t="s">
        <v>552</v>
      </c>
      <c r="C377" s="399" t="s">
        <v>17907</v>
      </c>
      <c r="D377" s="399" t="s">
        <v>17908</v>
      </c>
      <c r="E377" s="399" t="s">
        <v>687</v>
      </c>
      <c r="F377" s="399" t="s">
        <v>123</v>
      </c>
      <c r="G377" s="399" t="s">
        <v>16504</v>
      </c>
      <c r="H377" s="399" t="s">
        <v>16429</v>
      </c>
      <c r="I377" s="400">
        <v>0.20833333333333334</v>
      </c>
      <c r="J377" s="399" t="s">
        <v>73</v>
      </c>
      <c r="K377" s="399" t="s">
        <v>105</v>
      </c>
      <c r="L377" s="399" t="s">
        <v>106</v>
      </c>
      <c r="M377" s="399" t="s">
        <v>995</v>
      </c>
      <c r="N377" s="399"/>
      <c r="O377" s="23"/>
      <c r="P377" s="23"/>
      <c r="Q377" s="23"/>
      <c r="R377" s="23"/>
      <c r="S377" s="29">
        <v>43425</v>
      </c>
      <c r="T377" s="169"/>
    </row>
    <row r="378" spans="1:20" ht="54" customHeight="1" x14ac:dyDescent="1.05">
      <c r="A378" s="399" t="s">
        <v>17909</v>
      </c>
      <c r="B378" s="399" t="s">
        <v>17910</v>
      </c>
      <c r="C378" s="399" t="s">
        <v>17911</v>
      </c>
      <c r="D378" s="399" t="s">
        <v>17912</v>
      </c>
      <c r="E378" s="399" t="s">
        <v>687</v>
      </c>
      <c r="F378" s="399" t="s">
        <v>123</v>
      </c>
      <c r="G378" s="399" t="s">
        <v>16504</v>
      </c>
      <c r="H378" s="399" t="s">
        <v>16429</v>
      </c>
      <c r="I378" s="400">
        <v>0.20833333333333334</v>
      </c>
      <c r="J378" s="399" t="s">
        <v>73</v>
      </c>
      <c r="K378" s="399" t="s">
        <v>105</v>
      </c>
      <c r="L378" s="399" t="s">
        <v>106</v>
      </c>
      <c r="M378" s="399" t="s">
        <v>995</v>
      </c>
      <c r="N378" s="399"/>
      <c r="O378" s="23"/>
      <c r="P378" s="23"/>
      <c r="Q378" s="23"/>
      <c r="R378" s="23"/>
      <c r="S378" s="29">
        <v>43425</v>
      </c>
      <c r="T378" s="169"/>
    </row>
    <row r="379" spans="1:20" ht="54" customHeight="1" x14ac:dyDescent="1.05">
      <c r="A379" s="399" t="s">
        <v>17913</v>
      </c>
      <c r="B379" s="399" t="s">
        <v>17914</v>
      </c>
      <c r="C379" s="399" t="s">
        <v>17915</v>
      </c>
      <c r="D379" s="399" t="s">
        <v>17916</v>
      </c>
      <c r="E379" s="399" t="s">
        <v>687</v>
      </c>
      <c r="F379" s="399" t="s">
        <v>123</v>
      </c>
      <c r="G379" s="399" t="s">
        <v>16504</v>
      </c>
      <c r="H379" s="399" t="s">
        <v>16429</v>
      </c>
      <c r="I379" s="400">
        <v>0.20833333333333334</v>
      </c>
      <c r="J379" s="399" t="s">
        <v>73</v>
      </c>
      <c r="K379" s="399" t="s">
        <v>105</v>
      </c>
      <c r="L379" s="399" t="s">
        <v>106</v>
      </c>
      <c r="M379" s="399" t="s">
        <v>995</v>
      </c>
      <c r="N379" s="399"/>
      <c r="O379" s="23"/>
      <c r="P379" s="23"/>
      <c r="Q379" s="23"/>
      <c r="R379" s="23"/>
      <c r="S379" s="29">
        <v>43425</v>
      </c>
      <c r="T379" s="169"/>
    </row>
    <row r="380" spans="1:20" ht="54" customHeight="1" x14ac:dyDescent="1.05">
      <c r="A380" s="399" t="s">
        <v>17917</v>
      </c>
      <c r="B380" s="399" t="s">
        <v>10262</v>
      </c>
      <c r="C380" s="399" t="s">
        <v>17918</v>
      </c>
      <c r="D380" s="399" t="s">
        <v>17919</v>
      </c>
      <c r="E380" s="399" t="s">
        <v>687</v>
      </c>
      <c r="F380" s="399" t="s">
        <v>123</v>
      </c>
      <c r="G380" s="399" t="s">
        <v>17834</v>
      </c>
      <c r="H380" s="399" t="s">
        <v>16429</v>
      </c>
      <c r="I380" s="400">
        <v>0.16666666666666666</v>
      </c>
      <c r="J380" s="399" t="s">
        <v>73</v>
      </c>
      <c r="K380" s="399" t="s">
        <v>105</v>
      </c>
      <c r="L380" s="399" t="s">
        <v>106</v>
      </c>
      <c r="M380" s="399" t="s">
        <v>995</v>
      </c>
      <c r="N380" s="399"/>
      <c r="O380" s="23"/>
      <c r="P380" s="23"/>
      <c r="Q380" s="23"/>
      <c r="R380" s="23"/>
      <c r="S380" s="29">
        <v>43425</v>
      </c>
      <c r="T380" s="169"/>
    </row>
    <row r="381" spans="1:20" ht="54" customHeight="1" x14ac:dyDescent="1.05">
      <c r="A381" s="399" t="s">
        <v>17920</v>
      </c>
      <c r="B381" s="399" t="s">
        <v>11454</v>
      </c>
      <c r="C381" s="399" t="s">
        <v>17921</v>
      </c>
      <c r="D381" s="399" t="s">
        <v>17922</v>
      </c>
      <c r="E381" s="399" t="s">
        <v>687</v>
      </c>
      <c r="F381" s="399" t="s">
        <v>123</v>
      </c>
      <c r="G381" s="399" t="s">
        <v>16504</v>
      </c>
      <c r="H381" s="399" t="s">
        <v>16429</v>
      </c>
      <c r="I381" s="400">
        <v>0.20833333333333334</v>
      </c>
      <c r="J381" s="399" t="s">
        <v>73</v>
      </c>
      <c r="K381" s="399" t="s">
        <v>105</v>
      </c>
      <c r="L381" s="399" t="s">
        <v>106</v>
      </c>
      <c r="M381" s="399" t="s">
        <v>995</v>
      </c>
      <c r="N381" s="399"/>
      <c r="O381" s="23"/>
      <c r="P381" s="23"/>
      <c r="Q381" s="23"/>
      <c r="R381" s="23"/>
      <c r="S381" s="29">
        <v>43425</v>
      </c>
      <c r="T381" s="169"/>
    </row>
    <row r="382" spans="1:20" ht="54" customHeight="1" x14ac:dyDescent="1.05">
      <c r="A382" s="399" t="s">
        <v>17923</v>
      </c>
      <c r="B382" s="399" t="s">
        <v>5095</v>
      </c>
      <c r="C382" s="399" t="s">
        <v>17924</v>
      </c>
      <c r="D382" s="399" t="s">
        <v>17925</v>
      </c>
      <c r="E382" s="399" t="s">
        <v>687</v>
      </c>
      <c r="F382" s="399" t="s">
        <v>123</v>
      </c>
      <c r="G382" s="399" t="s">
        <v>16504</v>
      </c>
      <c r="H382" s="399" t="s">
        <v>16429</v>
      </c>
      <c r="I382" s="400">
        <v>0.20833333333333334</v>
      </c>
      <c r="J382" s="399" t="s">
        <v>73</v>
      </c>
      <c r="K382" s="399" t="s">
        <v>105</v>
      </c>
      <c r="L382" s="399" t="s">
        <v>106</v>
      </c>
      <c r="M382" s="399" t="s">
        <v>995</v>
      </c>
      <c r="N382" s="399"/>
      <c r="O382" s="23"/>
      <c r="P382" s="23"/>
      <c r="Q382" s="23"/>
      <c r="R382" s="23"/>
      <c r="S382" s="29">
        <v>43425</v>
      </c>
      <c r="T382" s="169"/>
    </row>
    <row r="383" spans="1:20" ht="54" customHeight="1" x14ac:dyDescent="1.05">
      <c r="A383" s="399" t="s">
        <v>17926</v>
      </c>
      <c r="B383" s="399" t="s">
        <v>756</v>
      </c>
      <c r="C383" s="399" t="s">
        <v>17927</v>
      </c>
      <c r="D383" s="399" t="s">
        <v>17928</v>
      </c>
      <c r="E383" s="399" t="s">
        <v>688</v>
      </c>
      <c r="F383" s="399" t="s">
        <v>123</v>
      </c>
      <c r="G383" s="399" t="s">
        <v>16287</v>
      </c>
      <c r="H383" s="399" t="s">
        <v>16429</v>
      </c>
      <c r="I383" s="400">
        <v>0.41666666666666669</v>
      </c>
      <c r="J383" s="399" t="s">
        <v>73</v>
      </c>
      <c r="K383" s="399" t="s">
        <v>105</v>
      </c>
      <c r="L383" s="399" t="s">
        <v>106</v>
      </c>
      <c r="M383" s="399" t="s">
        <v>194</v>
      </c>
      <c r="N383" s="399"/>
      <c r="O383" s="23"/>
      <c r="P383" s="23"/>
      <c r="Q383" s="23"/>
      <c r="R383" s="23"/>
      <c r="S383" s="29">
        <v>38950</v>
      </c>
      <c r="T383" s="169"/>
    </row>
    <row r="384" spans="1:20" ht="54" customHeight="1" x14ac:dyDescent="1.05">
      <c r="A384" s="399" t="s">
        <v>17929</v>
      </c>
      <c r="B384" s="399" t="s">
        <v>17930</v>
      </c>
      <c r="C384" s="399" t="s">
        <v>17931</v>
      </c>
      <c r="D384" s="399" t="s">
        <v>17932</v>
      </c>
      <c r="E384" s="399" t="s">
        <v>687</v>
      </c>
      <c r="F384" s="399" t="s">
        <v>123</v>
      </c>
      <c r="G384" s="399" t="s">
        <v>17834</v>
      </c>
      <c r="H384" s="399" t="s">
        <v>16429</v>
      </c>
      <c r="I384" s="400">
        <v>0.16666666666666666</v>
      </c>
      <c r="J384" s="399" t="s">
        <v>73</v>
      </c>
      <c r="K384" s="399" t="s">
        <v>105</v>
      </c>
      <c r="L384" s="399" t="s">
        <v>106</v>
      </c>
      <c r="M384" s="399" t="s">
        <v>995</v>
      </c>
      <c r="N384" s="399"/>
      <c r="O384" s="23"/>
      <c r="P384" s="23"/>
      <c r="Q384" s="23"/>
      <c r="R384" s="23"/>
      <c r="S384" s="29">
        <v>43425</v>
      </c>
      <c r="T384" s="169"/>
    </row>
    <row r="385" spans="1:20" ht="54" customHeight="1" x14ac:dyDescent="1.05">
      <c r="A385" s="399" t="s">
        <v>17933</v>
      </c>
      <c r="B385" s="399" t="s">
        <v>17934</v>
      </c>
      <c r="C385" s="399" t="s">
        <v>17935</v>
      </c>
      <c r="D385" s="399" t="s">
        <v>17936</v>
      </c>
      <c r="E385" s="399" t="s">
        <v>687</v>
      </c>
      <c r="F385" s="399" t="s">
        <v>123</v>
      </c>
      <c r="G385" s="399" t="s">
        <v>16504</v>
      </c>
      <c r="H385" s="399" t="s">
        <v>16429</v>
      </c>
      <c r="I385" s="400">
        <v>0.20833333333333334</v>
      </c>
      <c r="J385" s="399" t="s">
        <v>73</v>
      </c>
      <c r="K385" s="399" t="s">
        <v>105</v>
      </c>
      <c r="L385" s="399" t="s">
        <v>106</v>
      </c>
      <c r="M385" s="399" t="s">
        <v>995</v>
      </c>
      <c r="N385" s="399"/>
      <c r="O385" s="23"/>
      <c r="P385" s="23"/>
      <c r="Q385" s="23"/>
      <c r="R385" s="23"/>
      <c r="S385" s="29">
        <v>43425</v>
      </c>
      <c r="T385" s="169"/>
    </row>
    <row r="386" spans="1:20" ht="54" customHeight="1" x14ac:dyDescent="1.05">
      <c r="A386" s="399" t="s">
        <v>12141</v>
      </c>
      <c r="B386" s="399" t="s">
        <v>12142</v>
      </c>
      <c r="C386" s="399" t="s">
        <v>12143</v>
      </c>
      <c r="D386" s="399" t="s">
        <v>12144</v>
      </c>
      <c r="E386" s="399" t="s">
        <v>687</v>
      </c>
      <c r="F386" s="399" t="s">
        <v>123</v>
      </c>
      <c r="G386" s="399" t="s">
        <v>16504</v>
      </c>
      <c r="H386" s="399" t="s">
        <v>16429</v>
      </c>
      <c r="I386" s="400">
        <v>0.20833333333333334</v>
      </c>
      <c r="J386" s="399" t="s">
        <v>73</v>
      </c>
      <c r="K386" s="399" t="s">
        <v>105</v>
      </c>
      <c r="L386" s="399" t="s">
        <v>106</v>
      </c>
      <c r="M386" s="399" t="s">
        <v>995</v>
      </c>
      <c r="N386" s="399"/>
      <c r="O386" s="23"/>
      <c r="P386" s="23"/>
      <c r="Q386" s="23"/>
      <c r="R386" s="23"/>
      <c r="S386" s="29">
        <v>43425</v>
      </c>
      <c r="T386" s="169"/>
    </row>
    <row r="387" spans="1:20" ht="54" customHeight="1" x14ac:dyDescent="1.3">
      <c r="A387" s="685" t="s">
        <v>17970</v>
      </c>
      <c r="B387" s="686"/>
      <c r="C387" s="686"/>
      <c r="D387" s="686"/>
      <c r="E387" s="686"/>
      <c r="F387" s="686"/>
      <c r="G387" s="686"/>
      <c r="H387" s="686"/>
      <c r="I387" s="686"/>
      <c r="J387" s="686"/>
      <c r="K387" s="686"/>
      <c r="L387" s="686"/>
      <c r="M387" s="687"/>
      <c r="N387" s="23"/>
      <c r="O387" s="23"/>
      <c r="P387" s="23"/>
      <c r="Q387" s="23"/>
      <c r="R387" s="23"/>
      <c r="S387" s="29"/>
      <c r="T387" s="29">
        <v>125000</v>
      </c>
    </row>
    <row r="388" spans="1:20" ht="54" customHeight="1" x14ac:dyDescent="1.05">
      <c r="A388" s="688" t="s">
        <v>18796</v>
      </c>
      <c r="B388" s="689"/>
      <c r="C388" s="689"/>
      <c r="D388" s="689"/>
      <c r="E388" s="689"/>
      <c r="F388" s="689"/>
      <c r="G388" s="689"/>
      <c r="H388" s="689"/>
      <c r="I388" s="689"/>
      <c r="J388" s="689"/>
      <c r="K388" s="689"/>
      <c r="L388" s="689"/>
      <c r="M388" s="690"/>
      <c r="N388" s="23"/>
      <c r="O388" s="23"/>
      <c r="P388" s="23"/>
      <c r="Q388" s="23"/>
      <c r="R388" s="23"/>
      <c r="S388" s="29"/>
      <c r="T388" s="169"/>
    </row>
    <row r="389" spans="1:20" ht="54" customHeight="1" x14ac:dyDescent="1.05">
      <c r="A389" s="31" t="s">
        <v>18618</v>
      </c>
      <c r="B389" s="31" t="s">
        <v>18619</v>
      </c>
      <c r="C389" s="31" t="s">
        <v>18620</v>
      </c>
      <c r="D389" s="31" t="s">
        <v>18621</v>
      </c>
      <c r="E389" s="31" t="s">
        <v>687</v>
      </c>
      <c r="F389" s="31" t="s">
        <v>123</v>
      </c>
      <c r="G389" s="31" t="s">
        <v>16504</v>
      </c>
      <c r="H389" s="31" t="s">
        <v>16249</v>
      </c>
      <c r="I389" s="38">
        <v>0.70833333333333337</v>
      </c>
      <c r="J389" s="31" t="s">
        <v>73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23"/>
      <c r="R389" s="23"/>
      <c r="S389" s="29">
        <v>43425</v>
      </c>
      <c r="T389" s="169"/>
    </row>
    <row r="390" spans="1:20" ht="54" customHeight="1" x14ac:dyDescent="1.05">
      <c r="A390" s="31" t="s">
        <v>18622</v>
      </c>
      <c r="B390" s="31" t="s">
        <v>18623</v>
      </c>
      <c r="C390" s="31" t="s">
        <v>18624</v>
      </c>
      <c r="D390" s="31" t="s">
        <v>18625</v>
      </c>
      <c r="E390" s="31" t="s">
        <v>687</v>
      </c>
      <c r="F390" s="31" t="s">
        <v>123</v>
      </c>
      <c r="G390" s="31" t="s">
        <v>16504</v>
      </c>
      <c r="H390" s="31" t="s">
        <v>16249</v>
      </c>
      <c r="I390" s="38">
        <v>0.70833333333333337</v>
      </c>
      <c r="J390" s="31" t="s">
        <v>73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23"/>
      <c r="R390" s="23"/>
      <c r="S390" s="29">
        <v>43425</v>
      </c>
      <c r="T390" s="169"/>
    </row>
    <row r="391" spans="1:20" ht="54" customHeight="1" x14ac:dyDescent="1.05">
      <c r="A391" s="31" t="s">
        <v>18626</v>
      </c>
      <c r="B391" s="31" t="s">
        <v>18627</v>
      </c>
      <c r="C391" s="31" t="s">
        <v>18628</v>
      </c>
      <c r="D391" s="31" t="s">
        <v>18629</v>
      </c>
      <c r="E391" s="31" t="s">
        <v>687</v>
      </c>
      <c r="F391" s="31" t="s">
        <v>123</v>
      </c>
      <c r="G391" s="31" t="s">
        <v>16504</v>
      </c>
      <c r="H391" s="31" t="s">
        <v>16249</v>
      </c>
      <c r="I391" s="38">
        <v>0.70833333333333337</v>
      </c>
      <c r="J391" s="31" t="s">
        <v>73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23"/>
      <c r="R391" s="23"/>
      <c r="S391" s="29">
        <v>43425</v>
      </c>
      <c r="T391" s="169"/>
    </row>
    <row r="392" spans="1:20" ht="54" customHeight="1" x14ac:dyDescent="1.05">
      <c r="A392" s="31" t="s">
        <v>18630</v>
      </c>
      <c r="B392" s="31" t="s">
        <v>18631</v>
      </c>
      <c r="C392" s="31" t="s">
        <v>18632</v>
      </c>
      <c r="D392" s="31" t="s">
        <v>18633</v>
      </c>
      <c r="E392" s="31" t="s">
        <v>687</v>
      </c>
      <c r="F392" s="31" t="s">
        <v>123</v>
      </c>
      <c r="G392" s="31" t="s">
        <v>16504</v>
      </c>
      <c r="H392" s="31" t="s">
        <v>16249</v>
      </c>
      <c r="I392" s="38">
        <v>0.70833333333333337</v>
      </c>
      <c r="J392" s="31" t="s">
        <v>73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23"/>
      <c r="R392" s="23"/>
      <c r="S392" s="29">
        <v>43425</v>
      </c>
      <c r="T392" s="169"/>
    </row>
    <row r="393" spans="1:20" ht="54" customHeight="1" x14ac:dyDescent="1.05">
      <c r="A393" s="31" t="s">
        <v>18634</v>
      </c>
      <c r="B393" s="31" t="s">
        <v>4856</v>
      </c>
      <c r="C393" s="31" t="s">
        <v>18635</v>
      </c>
      <c r="D393" s="31" t="s">
        <v>18636</v>
      </c>
      <c r="E393" s="31" t="s">
        <v>687</v>
      </c>
      <c r="F393" s="31" t="s">
        <v>123</v>
      </c>
      <c r="G393" s="31" t="s">
        <v>16504</v>
      </c>
      <c r="H393" s="31" t="s">
        <v>16249</v>
      </c>
      <c r="I393" s="38">
        <v>0.70833333333333337</v>
      </c>
      <c r="J393" s="31" t="s">
        <v>73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43425</v>
      </c>
      <c r="T393" s="169"/>
    </row>
    <row r="394" spans="1:20" ht="54" customHeight="1" x14ac:dyDescent="1.05">
      <c r="A394" s="210" t="s">
        <v>18637</v>
      </c>
      <c r="B394" s="210" t="s">
        <v>970</v>
      </c>
      <c r="C394" s="210" t="s">
        <v>18638</v>
      </c>
      <c r="D394" s="210" t="s">
        <v>18639</v>
      </c>
      <c r="E394" s="210" t="s">
        <v>687</v>
      </c>
      <c r="F394" s="210" t="s">
        <v>123</v>
      </c>
      <c r="G394" s="210" t="s">
        <v>16504</v>
      </c>
      <c r="H394" s="210" t="s">
        <v>16249</v>
      </c>
      <c r="I394" s="449">
        <v>0.70833333333333337</v>
      </c>
      <c r="J394" s="210" t="s">
        <v>73</v>
      </c>
      <c r="K394" s="210" t="s">
        <v>105</v>
      </c>
      <c r="L394" s="210" t="s">
        <v>106</v>
      </c>
      <c r="M394" s="210" t="s">
        <v>995</v>
      </c>
      <c r="N394" s="208"/>
      <c r="O394" s="208"/>
      <c r="P394" s="208"/>
      <c r="Q394" s="208"/>
      <c r="R394" s="208"/>
      <c r="S394" s="207">
        <v>43425</v>
      </c>
      <c r="T394" s="169"/>
    </row>
    <row r="395" spans="1:20" ht="54" customHeight="1" x14ac:dyDescent="1.05">
      <c r="A395" s="31" t="s">
        <v>18640</v>
      </c>
      <c r="B395" s="31" t="s">
        <v>2188</v>
      </c>
      <c r="C395" s="31" t="s">
        <v>18641</v>
      </c>
      <c r="D395" s="31" t="s">
        <v>18642</v>
      </c>
      <c r="E395" s="31" t="s">
        <v>687</v>
      </c>
      <c r="F395" s="31" t="s">
        <v>123</v>
      </c>
      <c r="G395" s="31" t="s">
        <v>16504</v>
      </c>
      <c r="H395" s="31" t="s">
        <v>16249</v>
      </c>
      <c r="I395" s="38">
        <v>0.70833333333333337</v>
      </c>
      <c r="J395" s="31" t="s">
        <v>73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43425</v>
      </c>
      <c r="T395" s="169"/>
    </row>
    <row r="396" spans="1:20" ht="54" customHeight="1" x14ac:dyDescent="1.05">
      <c r="A396" s="31" t="s">
        <v>18643</v>
      </c>
      <c r="B396" s="31" t="s">
        <v>13538</v>
      </c>
      <c r="C396" s="31" t="s">
        <v>18644</v>
      </c>
      <c r="D396" s="31" t="s">
        <v>18645</v>
      </c>
      <c r="E396" s="31" t="s">
        <v>687</v>
      </c>
      <c r="F396" s="31" t="s">
        <v>123</v>
      </c>
      <c r="G396" s="31" t="s">
        <v>16504</v>
      </c>
      <c r="H396" s="31" t="s">
        <v>16249</v>
      </c>
      <c r="I396" s="38">
        <v>0.70833333333333337</v>
      </c>
      <c r="J396" s="31" t="s">
        <v>73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43425</v>
      </c>
      <c r="T396" s="169"/>
    </row>
    <row r="397" spans="1:20" ht="54" customHeight="1" x14ac:dyDescent="1.05">
      <c r="A397" s="31" t="s">
        <v>18646</v>
      </c>
      <c r="B397" s="31" t="s">
        <v>18647</v>
      </c>
      <c r="C397" s="31" t="s">
        <v>18648</v>
      </c>
      <c r="D397" s="31" t="s">
        <v>18649</v>
      </c>
      <c r="E397" s="31" t="s">
        <v>687</v>
      </c>
      <c r="F397" s="31" t="s">
        <v>123</v>
      </c>
      <c r="G397" s="31" t="s">
        <v>16504</v>
      </c>
      <c r="H397" s="31" t="s">
        <v>16249</v>
      </c>
      <c r="I397" s="38">
        <v>0.70833333333333337</v>
      </c>
      <c r="J397" s="31" t="s">
        <v>73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43425</v>
      </c>
      <c r="T397" s="169"/>
    </row>
    <row r="398" spans="1:20" ht="54" customHeight="1" x14ac:dyDescent="1.05">
      <c r="A398" s="31" t="s">
        <v>18650</v>
      </c>
      <c r="B398" s="31" t="s">
        <v>18651</v>
      </c>
      <c r="C398" s="31" t="s">
        <v>18652</v>
      </c>
      <c r="D398" s="31" t="s">
        <v>18653</v>
      </c>
      <c r="E398" s="31" t="s">
        <v>687</v>
      </c>
      <c r="F398" s="31" t="s">
        <v>123</v>
      </c>
      <c r="G398" s="31" t="s">
        <v>16504</v>
      </c>
      <c r="H398" s="31" t="s">
        <v>16249</v>
      </c>
      <c r="I398" s="38">
        <v>0.70833333333333337</v>
      </c>
      <c r="J398" s="31" t="s">
        <v>73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43425</v>
      </c>
      <c r="T398" s="169"/>
    </row>
    <row r="399" spans="1:20" ht="54" customHeight="1" x14ac:dyDescent="1.05">
      <c r="A399" s="31" t="s">
        <v>18654</v>
      </c>
      <c r="B399" s="31" t="s">
        <v>18239</v>
      </c>
      <c r="C399" s="31" t="s">
        <v>18655</v>
      </c>
      <c r="D399" s="31" t="s">
        <v>18656</v>
      </c>
      <c r="E399" s="31" t="s">
        <v>687</v>
      </c>
      <c r="F399" s="31" t="s">
        <v>123</v>
      </c>
      <c r="G399" s="31" t="s">
        <v>16504</v>
      </c>
      <c r="H399" s="31" t="s">
        <v>16249</v>
      </c>
      <c r="I399" s="38">
        <v>0.70833333333333337</v>
      </c>
      <c r="J399" s="31" t="s">
        <v>73</v>
      </c>
      <c r="K399" s="31" t="s">
        <v>105</v>
      </c>
      <c r="L399" s="31" t="s">
        <v>106</v>
      </c>
      <c r="M399" s="31" t="s">
        <v>995</v>
      </c>
      <c r="N399" s="23"/>
      <c r="O399" s="23"/>
      <c r="P399" s="23"/>
      <c r="Q399" s="23"/>
      <c r="R399" s="23"/>
      <c r="S399" s="29">
        <v>43425</v>
      </c>
      <c r="T399" s="169"/>
    </row>
    <row r="400" spans="1:20" ht="54" customHeight="1" x14ac:dyDescent="1.05">
      <c r="A400" s="31" t="s">
        <v>18657</v>
      </c>
      <c r="B400" s="31" t="s">
        <v>15258</v>
      </c>
      <c r="C400" s="31" t="s">
        <v>18658</v>
      </c>
      <c r="D400" s="31" t="s">
        <v>18659</v>
      </c>
      <c r="E400" s="31" t="s">
        <v>687</v>
      </c>
      <c r="F400" s="31" t="s">
        <v>123</v>
      </c>
      <c r="G400" s="31" t="s">
        <v>16504</v>
      </c>
      <c r="H400" s="31" t="s">
        <v>16249</v>
      </c>
      <c r="I400" s="38">
        <v>0.70833333333333337</v>
      </c>
      <c r="J400" s="31" t="s">
        <v>73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43425</v>
      </c>
      <c r="T400" s="169"/>
    </row>
    <row r="401" spans="1:20" ht="54" customHeight="1" x14ac:dyDescent="1.05">
      <c r="A401" s="31" t="s">
        <v>18660</v>
      </c>
      <c r="B401" s="31" t="s">
        <v>14000</v>
      </c>
      <c r="C401" s="31" t="s">
        <v>18661</v>
      </c>
      <c r="D401" s="31" t="s">
        <v>18662</v>
      </c>
      <c r="E401" s="31" t="s">
        <v>687</v>
      </c>
      <c r="F401" s="31" t="s">
        <v>123</v>
      </c>
      <c r="G401" s="31" t="s">
        <v>16504</v>
      </c>
      <c r="H401" s="31" t="s">
        <v>16249</v>
      </c>
      <c r="I401" s="38">
        <v>0.70833333333333337</v>
      </c>
      <c r="J401" s="31" t="s">
        <v>73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43425</v>
      </c>
      <c r="T401" s="169"/>
    </row>
    <row r="402" spans="1:20" ht="54" customHeight="1" x14ac:dyDescent="1.05">
      <c r="A402" s="31" t="s">
        <v>18663</v>
      </c>
      <c r="B402" s="31" t="s">
        <v>15522</v>
      </c>
      <c r="C402" s="31" t="s">
        <v>18664</v>
      </c>
      <c r="D402" s="31" t="s">
        <v>18665</v>
      </c>
      <c r="E402" s="31" t="s">
        <v>687</v>
      </c>
      <c r="F402" s="31" t="s">
        <v>123</v>
      </c>
      <c r="G402" s="31" t="s">
        <v>16504</v>
      </c>
      <c r="H402" s="31" t="s">
        <v>16249</v>
      </c>
      <c r="I402" s="38">
        <v>0.70833333333333337</v>
      </c>
      <c r="J402" s="31" t="s">
        <v>73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43425</v>
      </c>
      <c r="T402" s="169"/>
    </row>
    <row r="403" spans="1:20" ht="54" customHeight="1" x14ac:dyDescent="1.05">
      <c r="A403" s="31" t="s">
        <v>18666</v>
      </c>
      <c r="B403" s="31" t="s">
        <v>12353</v>
      </c>
      <c r="C403" s="31" t="s">
        <v>18667</v>
      </c>
      <c r="D403" s="31" t="s">
        <v>18668</v>
      </c>
      <c r="E403" s="31" t="s">
        <v>687</v>
      </c>
      <c r="F403" s="31" t="s">
        <v>123</v>
      </c>
      <c r="G403" s="31" t="s">
        <v>16504</v>
      </c>
      <c r="H403" s="31" t="s">
        <v>16249</v>
      </c>
      <c r="I403" s="38">
        <v>0.70833333333333337</v>
      </c>
      <c r="J403" s="31" t="s">
        <v>73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43425</v>
      </c>
      <c r="T403" s="169"/>
    </row>
    <row r="404" spans="1:20" ht="54" customHeight="1" x14ac:dyDescent="1.05">
      <c r="A404" s="31" t="s">
        <v>18669</v>
      </c>
      <c r="B404" s="31" t="s">
        <v>18670</v>
      </c>
      <c r="C404" s="31" t="s">
        <v>18671</v>
      </c>
      <c r="D404" s="31" t="s">
        <v>18672</v>
      </c>
      <c r="E404" s="31" t="s">
        <v>687</v>
      </c>
      <c r="F404" s="31" t="s">
        <v>123</v>
      </c>
      <c r="G404" s="31" t="s">
        <v>16504</v>
      </c>
      <c r="H404" s="31" t="s">
        <v>16249</v>
      </c>
      <c r="I404" s="38">
        <v>0.70833333333333337</v>
      </c>
      <c r="J404" s="31" t="s">
        <v>73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43425</v>
      </c>
      <c r="T404" s="169"/>
    </row>
    <row r="405" spans="1:20" ht="54" customHeight="1" x14ac:dyDescent="1.05">
      <c r="A405" s="31" t="s">
        <v>16982</v>
      </c>
      <c r="B405" s="31" t="s">
        <v>18673</v>
      </c>
      <c r="C405" s="31" t="s">
        <v>18674</v>
      </c>
      <c r="D405" s="31" t="s">
        <v>18675</v>
      </c>
      <c r="E405" s="31" t="s">
        <v>687</v>
      </c>
      <c r="F405" s="31" t="s">
        <v>123</v>
      </c>
      <c r="G405" s="31" t="s">
        <v>16504</v>
      </c>
      <c r="H405" s="31" t="s">
        <v>16249</v>
      </c>
      <c r="I405" s="38">
        <v>0.70833333333333337</v>
      </c>
      <c r="J405" s="31" t="s">
        <v>73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43425</v>
      </c>
      <c r="T405" s="169"/>
    </row>
    <row r="406" spans="1:20" ht="54" customHeight="1" x14ac:dyDescent="1.05">
      <c r="A406" s="31" t="s">
        <v>18676</v>
      </c>
      <c r="B406" s="31" t="s">
        <v>864</v>
      </c>
      <c r="C406" s="31" t="s">
        <v>18677</v>
      </c>
      <c r="D406" s="31" t="s">
        <v>18678</v>
      </c>
      <c r="E406" s="31" t="s">
        <v>687</v>
      </c>
      <c r="F406" s="31" t="s">
        <v>123</v>
      </c>
      <c r="G406" s="31" t="s">
        <v>16504</v>
      </c>
      <c r="H406" s="31" t="s">
        <v>16249</v>
      </c>
      <c r="I406" s="38">
        <v>0.70833333333333337</v>
      </c>
      <c r="J406" s="31" t="s">
        <v>73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169"/>
    </row>
    <row r="407" spans="1:20" ht="54" customHeight="1" x14ac:dyDescent="1.05">
      <c r="A407" s="31" t="s">
        <v>18679</v>
      </c>
      <c r="B407" s="31" t="s">
        <v>18680</v>
      </c>
      <c r="C407" s="31" t="s">
        <v>18681</v>
      </c>
      <c r="D407" s="31" t="s">
        <v>18682</v>
      </c>
      <c r="E407" s="31" t="s">
        <v>687</v>
      </c>
      <c r="F407" s="31" t="s">
        <v>123</v>
      </c>
      <c r="G407" s="31" t="s">
        <v>16504</v>
      </c>
      <c r="H407" s="31" t="s">
        <v>16249</v>
      </c>
      <c r="I407" s="38">
        <v>0.70833333333333337</v>
      </c>
      <c r="J407" s="31" t="s">
        <v>73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169"/>
    </row>
    <row r="408" spans="1:20" ht="54" customHeight="1" x14ac:dyDescent="1.05">
      <c r="A408" s="31" t="s">
        <v>18683</v>
      </c>
      <c r="B408" s="31" t="s">
        <v>18684</v>
      </c>
      <c r="C408" s="31" t="s">
        <v>18685</v>
      </c>
      <c r="D408" s="31" t="s">
        <v>18686</v>
      </c>
      <c r="E408" s="31" t="s">
        <v>687</v>
      </c>
      <c r="F408" s="31" t="s">
        <v>123</v>
      </c>
      <c r="G408" s="31" t="s">
        <v>16504</v>
      </c>
      <c r="H408" s="31" t="s">
        <v>16249</v>
      </c>
      <c r="I408" s="38">
        <v>0.70833333333333337</v>
      </c>
      <c r="J408" s="31" t="s">
        <v>73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169"/>
    </row>
    <row r="409" spans="1:20" ht="54" customHeight="1" x14ac:dyDescent="1.05">
      <c r="A409" s="31" t="s">
        <v>18687</v>
      </c>
      <c r="B409" s="31" t="s">
        <v>18688</v>
      </c>
      <c r="C409" s="31" t="s">
        <v>18689</v>
      </c>
      <c r="D409" s="31" t="s">
        <v>18690</v>
      </c>
      <c r="E409" s="31" t="s">
        <v>687</v>
      </c>
      <c r="F409" s="31" t="s">
        <v>123</v>
      </c>
      <c r="G409" s="31" t="s">
        <v>16504</v>
      </c>
      <c r="H409" s="31" t="s">
        <v>16249</v>
      </c>
      <c r="I409" s="38">
        <v>0.70833333333333337</v>
      </c>
      <c r="J409" s="31" t="s">
        <v>73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169"/>
    </row>
    <row r="410" spans="1:20" ht="54" customHeight="1" x14ac:dyDescent="1.05">
      <c r="A410" s="31" t="s">
        <v>18691</v>
      </c>
      <c r="B410" s="31" t="s">
        <v>18692</v>
      </c>
      <c r="C410" s="31" t="s">
        <v>18693</v>
      </c>
      <c r="D410" s="31" t="s">
        <v>18694</v>
      </c>
      <c r="E410" s="31" t="s">
        <v>687</v>
      </c>
      <c r="F410" s="31" t="s">
        <v>123</v>
      </c>
      <c r="G410" s="31" t="s">
        <v>16504</v>
      </c>
      <c r="H410" s="31" t="s">
        <v>16249</v>
      </c>
      <c r="I410" s="38">
        <v>0.70833333333333337</v>
      </c>
      <c r="J410" s="31" t="s">
        <v>73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169"/>
    </row>
    <row r="411" spans="1:20" ht="54" customHeight="1" x14ac:dyDescent="1.05">
      <c r="A411" s="31" t="s">
        <v>18695</v>
      </c>
      <c r="B411" s="31" t="s">
        <v>7800</v>
      </c>
      <c r="C411" s="31" t="s">
        <v>18696</v>
      </c>
      <c r="D411" s="31" t="s">
        <v>18697</v>
      </c>
      <c r="E411" s="31" t="s">
        <v>687</v>
      </c>
      <c r="F411" s="31" t="s">
        <v>123</v>
      </c>
      <c r="G411" s="31" t="s">
        <v>16504</v>
      </c>
      <c r="H411" s="31" t="s">
        <v>16249</v>
      </c>
      <c r="I411" s="38">
        <v>0.70833333333333337</v>
      </c>
      <c r="J411" s="31" t="s">
        <v>73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169"/>
    </row>
    <row r="412" spans="1:20" ht="54" customHeight="1" x14ac:dyDescent="1.05">
      <c r="A412" s="31" t="s">
        <v>18698</v>
      </c>
      <c r="B412" s="31" t="s">
        <v>18699</v>
      </c>
      <c r="C412" s="31" t="s">
        <v>18700</v>
      </c>
      <c r="D412" s="31" t="s">
        <v>18701</v>
      </c>
      <c r="E412" s="31" t="s">
        <v>687</v>
      </c>
      <c r="F412" s="31" t="s">
        <v>123</v>
      </c>
      <c r="G412" s="31" t="s">
        <v>16504</v>
      </c>
      <c r="H412" s="31" t="s">
        <v>16249</v>
      </c>
      <c r="I412" s="38">
        <v>0.70833333333333337</v>
      </c>
      <c r="J412" s="31" t="s">
        <v>73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169"/>
    </row>
    <row r="413" spans="1:20" ht="54" customHeight="1" x14ac:dyDescent="1.05">
      <c r="A413" s="31" t="s">
        <v>18702</v>
      </c>
      <c r="B413" s="31" t="s">
        <v>18703</v>
      </c>
      <c r="C413" s="31" t="s">
        <v>18704</v>
      </c>
      <c r="D413" s="31" t="s">
        <v>18705</v>
      </c>
      <c r="E413" s="31" t="s">
        <v>687</v>
      </c>
      <c r="F413" s="31" t="s">
        <v>123</v>
      </c>
      <c r="G413" s="31" t="s">
        <v>16504</v>
      </c>
      <c r="H413" s="31" t="s">
        <v>16249</v>
      </c>
      <c r="I413" s="38">
        <v>0.70833333333333337</v>
      </c>
      <c r="J413" s="31" t="s">
        <v>73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169"/>
    </row>
    <row r="414" spans="1:20" ht="54" customHeight="1" x14ac:dyDescent="1.05">
      <c r="A414" s="31" t="s">
        <v>18706</v>
      </c>
      <c r="B414" s="31" t="s">
        <v>18707</v>
      </c>
      <c r="C414" s="31" t="s">
        <v>18708</v>
      </c>
      <c r="D414" s="31" t="s">
        <v>18709</v>
      </c>
      <c r="E414" s="31" t="s">
        <v>687</v>
      </c>
      <c r="F414" s="31" t="s">
        <v>123</v>
      </c>
      <c r="G414" s="31" t="s">
        <v>16504</v>
      </c>
      <c r="H414" s="31" t="s">
        <v>16249</v>
      </c>
      <c r="I414" s="38">
        <v>0.70833333333333337</v>
      </c>
      <c r="J414" s="31" t="s">
        <v>73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169"/>
    </row>
    <row r="415" spans="1:20" ht="54" customHeight="1" x14ac:dyDescent="1.05">
      <c r="A415" s="31" t="s">
        <v>18710</v>
      </c>
      <c r="B415" s="31" t="s">
        <v>18711</v>
      </c>
      <c r="C415" s="31" t="s">
        <v>18712</v>
      </c>
      <c r="D415" s="31" t="s">
        <v>18713</v>
      </c>
      <c r="E415" s="31" t="s">
        <v>687</v>
      </c>
      <c r="F415" s="31" t="s">
        <v>123</v>
      </c>
      <c r="G415" s="31" t="s">
        <v>16504</v>
      </c>
      <c r="H415" s="31" t="s">
        <v>16249</v>
      </c>
      <c r="I415" s="38">
        <v>0.70833333333333337</v>
      </c>
      <c r="J415" s="31" t="s">
        <v>73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169"/>
    </row>
    <row r="416" spans="1:20" ht="54" customHeight="1" x14ac:dyDescent="1.05">
      <c r="A416" s="31" t="s">
        <v>18714</v>
      </c>
      <c r="B416" s="31" t="s">
        <v>18715</v>
      </c>
      <c r="C416" s="31" t="s">
        <v>18716</v>
      </c>
      <c r="D416" s="31" t="s">
        <v>18717</v>
      </c>
      <c r="E416" s="31" t="s">
        <v>687</v>
      </c>
      <c r="F416" s="31" t="s">
        <v>123</v>
      </c>
      <c r="G416" s="31" t="s">
        <v>16504</v>
      </c>
      <c r="H416" s="31" t="s">
        <v>16249</v>
      </c>
      <c r="I416" s="38">
        <v>0.70833333333333337</v>
      </c>
      <c r="J416" s="31" t="s">
        <v>73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169"/>
    </row>
    <row r="417" spans="1:20" ht="54" customHeight="1" x14ac:dyDescent="1.05">
      <c r="A417" s="31" t="s">
        <v>18718</v>
      </c>
      <c r="B417" s="31" t="s">
        <v>18719</v>
      </c>
      <c r="C417" s="31" t="s">
        <v>18720</v>
      </c>
      <c r="D417" s="31" t="s">
        <v>18721</v>
      </c>
      <c r="E417" s="31" t="s">
        <v>687</v>
      </c>
      <c r="F417" s="31" t="s">
        <v>123</v>
      </c>
      <c r="G417" s="31" t="s">
        <v>16504</v>
      </c>
      <c r="H417" s="31" t="s">
        <v>16249</v>
      </c>
      <c r="I417" s="38">
        <v>0.70833333333333337</v>
      </c>
      <c r="J417" s="31" t="s">
        <v>73</v>
      </c>
      <c r="K417" s="31" t="s">
        <v>105</v>
      </c>
      <c r="L417" s="31" t="s">
        <v>125</v>
      </c>
      <c r="M417" s="31" t="s">
        <v>995</v>
      </c>
      <c r="N417" s="23"/>
      <c r="O417" s="23"/>
      <c r="P417" s="23"/>
      <c r="Q417" s="23"/>
      <c r="R417" s="23"/>
      <c r="S417" s="29">
        <v>35730</v>
      </c>
      <c r="T417" s="169"/>
    </row>
    <row r="418" spans="1:20" ht="54" customHeight="1" x14ac:dyDescent="1.05">
      <c r="A418" s="31" t="s">
        <v>18722</v>
      </c>
      <c r="B418" s="31" t="s">
        <v>18723</v>
      </c>
      <c r="C418" s="31" t="s">
        <v>18724</v>
      </c>
      <c r="D418" s="31" t="s">
        <v>18725</v>
      </c>
      <c r="E418" s="31" t="s">
        <v>687</v>
      </c>
      <c r="F418" s="31" t="s">
        <v>123</v>
      </c>
      <c r="G418" s="31" t="s">
        <v>16504</v>
      </c>
      <c r="H418" s="31" t="s">
        <v>16249</v>
      </c>
      <c r="I418" s="38">
        <v>0.70833333333333337</v>
      </c>
      <c r="J418" s="31" t="s">
        <v>73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169"/>
    </row>
    <row r="419" spans="1:20" ht="54" customHeight="1" x14ac:dyDescent="1.05">
      <c r="A419" s="31" t="s">
        <v>18726</v>
      </c>
      <c r="B419" s="31" t="s">
        <v>6881</v>
      </c>
      <c r="C419" s="31" t="s">
        <v>18727</v>
      </c>
      <c r="D419" s="31" t="s">
        <v>18728</v>
      </c>
      <c r="E419" s="31" t="s">
        <v>687</v>
      </c>
      <c r="F419" s="31" t="s">
        <v>123</v>
      </c>
      <c r="G419" s="31" t="s">
        <v>16504</v>
      </c>
      <c r="H419" s="31" t="s">
        <v>16249</v>
      </c>
      <c r="I419" s="38">
        <v>0.70833333333333337</v>
      </c>
      <c r="J419" s="31" t="s">
        <v>73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169"/>
    </row>
    <row r="420" spans="1:20" ht="54" customHeight="1" x14ac:dyDescent="1.05">
      <c r="A420" s="31" t="s">
        <v>18729</v>
      </c>
      <c r="B420" s="31" t="s">
        <v>18730</v>
      </c>
      <c r="C420" s="31" t="s">
        <v>18731</v>
      </c>
      <c r="D420" s="31" t="s">
        <v>18732</v>
      </c>
      <c r="E420" s="31" t="s">
        <v>687</v>
      </c>
      <c r="F420" s="31" t="s">
        <v>123</v>
      </c>
      <c r="G420" s="31" t="s">
        <v>16504</v>
      </c>
      <c r="H420" s="31" t="s">
        <v>16249</v>
      </c>
      <c r="I420" s="38">
        <v>0.70833333333333337</v>
      </c>
      <c r="J420" s="31" t="s">
        <v>73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169"/>
    </row>
    <row r="421" spans="1:20" ht="54" customHeight="1" x14ac:dyDescent="1.05">
      <c r="A421" s="31" t="s">
        <v>18733</v>
      </c>
      <c r="B421" s="31" t="s">
        <v>12601</v>
      </c>
      <c r="C421" s="31" t="s">
        <v>18734</v>
      </c>
      <c r="D421" s="31" t="s">
        <v>18735</v>
      </c>
      <c r="E421" s="31" t="s">
        <v>687</v>
      </c>
      <c r="F421" s="31" t="s">
        <v>123</v>
      </c>
      <c r="G421" s="31" t="s">
        <v>16504</v>
      </c>
      <c r="H421" s="31" t="s">
        <v>16249</v>
      </c>
      <c r="I421" s="38">
        <v>0.70833333333333337</v>
      </c>
      <c r="J421" s="31" t="s">
        <v>73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169"/>
    </row>
    <row r="422" spans="1:20" ht="54" customHeight="1" x14ac:dyDescent="1.05">
      <c r="A422" s="31" t="s">
        <v>18736</v>
      </c>
      <c r="B422" s="31" t="s">
        <v>18737</v>
      </c>
      <c r="C422" s="31" t="s">
        <v>18738</v>
      </c>
      <c r="D422" s="31" t="s">
        <v>18739</v>
      </c>
      <c r="E422" s="31" t="s">
        <v>687</v>
      </c>
      <c r="F422" s="31" t="s">
        <v>123</v>
      </c>
      <c r="G422" s="31" t="s">
        <v>16504</v>
      </c>
      <c r="H422" s="31" t="s">
        <v>16249</v>
      </c>
      <c r="I422" s="38">
        <v>0.70833333333333337</v>
      </c>
      <c r="J422" s="31" t="s">
        <v>73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169"/>
    </row>
    <row r="423" spans="1:20" ht="54" customHeight="1" x14ac:dyDescent="1.05">
      <c r="A423" s="31" t="s">
        <v>18740</v>
      </c>
      <c r="B423" s="31" t="s">
        <v>3741</v>
      </c>
      <c r="C423" s="31" t="s">
        <v>18741</v>
      </c>
      <c r="D423" s="31" t="s">
        <v>18742</v>
      </c>
      <c r="E423" s="31" t="s">
        <v>687</v>
      </c>
      <c r="F423" s="31" t="s">
        <v>123</v>
      </c>
      <c r="G423" s="31" t="s">
        <v>16504</v>
      </c>
      <c r="H423" s="31" t="s">
        <v>16249</v>
      </c>
      <c r="I423" s="38">
        <v>0.70833333333333337</v>
      </c>
      <c r="J423" s="31" t="s">
        <v>73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43425</v>
      </c>
      <c r="T423" s="169"/>
    </row>
    <row r="424" spans="1:20" ht="54" customHeight="1" x14ac:dyDescent="1.05">
      <c r="A424" s="31" t="s">
        <v>18743</v>
      </c>
      <c r="B424" s="31" t="s">
        <v>18744</v>
      </c>
      <c r="C424" s="31" t="s">
        <v>18745</v>
      </c>
      <c r="D424" s="31" t="s">
        <v>18746</v>
      </c>
      <c r="E424" s="31" t="s">
        <v>687</v>
      </c>
      <c r="F424" s="31" t="s">
        <v>123</v>
      </c>
      <c r="G424" s="31" t="s">
        <v>16504</v>
      </c>
      <c r="H424" s="31" t="s">
        <v>16249</v>
      </c>
      <c r="I424" s="38">
        <v>0.83333333333333337</v>
      </c>
      <c r="J424" s="31" t="s">
        <v>73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169"/>
    </row>
    <row r="425" spans="1:20" ht="54" customHeight="1" x14ac:dyDescent="1.05">
      <c r="A425" s="31" t="s">
        <v>18747</v>
      </c>
      <c r="B425" s="31" t="s">
        <v>5083</v>
      </c>
      <c r="C425" s="31" t="s">
        <v>18748</v>
      </c>
      <c r="D425" s="31" t="s">
        <v>18749</v>
      </c>
      <c r="E425" s="31" t="s">
        <v>687</v>
      </c>
      <c r="F425" s="31" t="s">
        <v>123</v>
      </c>
      <c r="G425" s="31" t="s">
        <v>16504</v>
      </c>
      <c r="H425" s="31" t="s">
        <v>16249</v>
      </c>
      <c r="I425" s="38">
        <v>0.83333333333333337</v>
      </c>
      <c r="J425" s="31" t="s">
        <v>73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169"/>
    </row>
    <row r="426" spans="1:20" ht="54" customHeight="1" x14ac:dyDescent="1.05">
      <c r="A426" s="31" t="s">
        <v>18750</v>
      </c>
      <c r="B426" s="31" t="s">
        <v>18751</v>
      </c>
      <c r="C426" s="31" t="s">
        <v>18752</v>
      </c>
      <c r="D426" s="31" t="s">
        <v>18753</v>
      </c>
      <c r="E426" s="31" t="s">
        <v>687</v>
      </c>
      <c r="F426" s="31" t="s">
        <v>123</v>
      </c>
      <c r="G426" s="31" t="s">
        <v>16504</v>
      </c>
      <c r="H426" s="31" t="s">
        <v>16249</v>
      </c>
      <c r="I426" s="38">
        <v>0.83333333333333337</v>
      </c>
      <c r="J426" s="31" t="s">
        <v>73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169"/>
    </row>
    <row r="427" spans="1:20" ht="54" customHeight="1" x14ac:dyDescent="1.05">
      <c r="A427" s="31" t="s">
        <v>18754</v>
      </c>
      <c r="B427" s="31" t="s">
        <v>3407</v>
      </c>
      <c r="C427" s="31" t="s">
        <v>18755</v>
      </c>
      <c r="D427" s="31" t="s">
        <v>18756</v>
      </c>
      <c r="E427" s="31" t="s">
        <v>687</v>
      </c>
      <c r="F427" s="31" t="s">
        <v>123</v>
      </c>
      <c r="G427" s="31" t="s">
        <v>16504</v>
      </c>
      <c r="H427" s="31" t="s">
        <v>16249</v>
      </c>
      <c r="I427" s="38">
        <v>0.83333333333333337</v>
      </c>
      <c r="J427" s="31" t="s">
        <v>73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43425</v>
      </c>
      <c r="T427" s="169"/>
    </row>
    <row r="428" spans="1:20" ht="54" customHeight="1" x14ac:dyDescent="1.05">
      <c r="A428" s="31" t="s">
        <v>18757</v>
      </c>
      <c r="B428" s="31" t="s">
        <v>18758</v>
      </c>
      <c r="C428" s="31" t="s">
        <v>18759</v>
      </c>
      <c r="D428" s="31" t="s">
        <v>18760</v>
      </c>
      <c r="E428" s="31" t="s">
        <v>687</v>
      </c>
      <c r="F428" s="31" t="s">
        <v>123</v>
      </c>
      <c r="G428" s="31" t="s">
        <v>16504</v>
      </c>
      <c r="H428" s="31" t="s">
        <v>16249</v>
      </c>
      <c r="I428" s="38">
        <v>0.83333333333333337</v>
      </c>
      <c r="J428" s="31" t="s">
        <v>73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43425</v>
      </c>
      <c r="T428" s="169"/>
    </row>
    <row r="429" spans="1:20" ht="54" customHeight="1" x14ac:dyDescent="1.05">
      <c r="A429" s="31" t="s">
        <v>18761</v>
      </c>
      <c r="B429" s="31" t="s">
        <v>18762</v>
      </c>
      <c r="C429" s="31" t="s">
        <v>18763</v>
      </c>
      <c r="D429" s="31" t="s">
        <v>18764</v>
      </c>
      <c r="E429" s="31" t="s">
        <v>687</v>
      </c>
      <c r="F429" s="31" t="s">
        <v>123</v>
      </c>
      <c r="G429" s="31" t="s">
        <v>16504</v>
      </c>
      <c r="H429" s="31" t="s">
        <v>16249</v>
      </c>
      <c r="I429" s="38">
        <v>0.83333333333333337</v>
      </c>
      <c r="J429" s="31" t="s">
        <v>73</v>
      </c>
      <c r="K429" s="31" t="s">
        <v>105</v>
      </c>
      <c r="L429" s="31" t="s">
        <v>106</v>
      </c>
      <c r="M429" s="31" t="s">
        <v>995</v>
      </c>
      <c r="N429" s="23"/>
      <c r="O429" s="23"/>
      <c r="P429" s="23"/>
      <c r="Q429" s="23"/>
      <c r="R429" s="23"/>
      <c r="S429" s="29">
        <v>43425</v>
      </c>
      <c r="T429" s="169"/>
    </row>
    <row r="430" spans="1:20" ht="54" customHeight="1" x14ac:dyDescent="1.05">
      <c r="A430" s="31" t="s">
        <v>18765</v>
      </c>
      <c r="B430" s="31" t="s">
        <v>18766</v>
      </c>
      <c r="C430" s="31" t="s">
        <v>18767</v>
      </c>
      <c r="D430" s="31" t="s">
        <v>18768</v>
      </c>
      <c r="E430" s="31" t="s">
        <v>687</v>
      </c>
      <c r="F430" s="31" t="s">
        <v>123</v>
      </c>
      <c r="G430" s="31" t="s">
        <v>16504</v>
      </c>
      <c r="H430" s="31" t="s">
        <v>16249</v>
      </c>
      <c r="I430" s="38">
        <v>0.83333333333333337</v>
      </c>
      <c r="J430" s="31" t="s">
        <v>73</v>
      </c>
      <c r="K430" s="31" t="s">
        <v>105</v>
      </c>
      <c r="L430" s="31" t="s">
        <v>106</v>
      </c>
      <c r="M430" s="31" t="s">
        <v>995</v>
      </c>
      <c r="N430" s="23"/>
      <c r="O430" s="23"/>
      <c r="P430" s="23"/>
      <c r="Q430" s="23"/>
      <c r="R430" s="23"/>
      <c r="S430" s="29">
        <v>43425</v>
      </c>
      <c r="T430" s="169"/>
    </row>
    <row r="431" spans="1:20" ht="54" customHeight="1" x14ac:dyDescent="1.05">
      <c r="A431" s="31" t="s">
        <v>18769</v>
      </c>
      <c r="B431" s="31" t="s">
        <v>18770</v>
      </c>
      <c r="C431" s="31" t="s">
        <v>18771</v>
      </c>
      <c r="D431" s="31" t="s">
        <v>18772</v>
      </c>
      <c r="E431" s="31" t="s">
        <v>687</v>
      </c>
      <c r="F431" s="31" t="s">
        <v>123</v>
      </c>
      <c r="G431" s="31" t="s">
        <v>16504</v>
      </c>
      <c r="H431" s="31" t="s">
        <v>16249</v>
      </c>
      <c r="I431" s="38">
        <v>0.83333333333333337</v>
      </c>
      <c r="J431" s="31" t="s">
        <v>73</v>
      </c>
      <c r="K431" s="31" t="s">
        <v>105</v>
      </c>
      <c r="L431" s="31" t="s">
        <v>106</v>
      </c>
      <c r="M431" s="31" t="s">
        <v>995</v>
      </c>
      <c r="N431" s="23"/>
      <c r="O431" s="23"/>
      <c r="P431" s="23"/>
      <c r="Q431" s="23"/>
      <c r="R431" s="23"/>
      <c r="S431" s="29">
        <v>43425</v>
      </c>
      <c r="T431" s="169"/>
    </row>
    <row r="432" spans="1:20" ht="54" customHeight="1" x14ac:dyDescent="1.05">
      <c r="A432" s="31" t="s">
        <v>18773</v>
      </c>
      <c r="B432" s="31" t="s">
        <v>18774</v>
      </c>
      <c r="C432" s="31" t="s">
        <v>18775</v>
      </c>
      <c r="D432" s="31" t="s">
        <v>18776</v>
      </c>
      <c r="E432" s="31" t="s">
        <v>687</v>
      </c>
      <c r="F432" s="31" t="s">
        <v>123</v>
      </c>
      <c r="G432" s="31" t="s">
        <v>16504</v>
      </c>
      <c r="H432" s="31" t="s">
        <v>16249</v>
      </c>
      <c r="I432" s="38">
        <v>0.83333333333333337</v>
      </c>
      <c r="J432" s="31" t="s">
        <v>73</v>
      </c>
      <c r="K432" s="31" t="s">
        <v>105</v>
      </c>
      <c r="L432" s="31" t="s">
        <v>106</v>
      </c>
      <c r="M432" s="31" t="s">
        <v>995</v>
      </c>
      <c r="N432" s="23"/>
      <c r="O432" s="23"/>
      <c r="P432" s="23"/>
      <c r="Q432" s="23"/>
      <c r="R432" s="23"/>
      <c r="S432" s="29">
        <v>43425</v>
      </c>
      <c r="T432" s="169"/>
    </row>
    <row r="433" spans="1:20" ht="54" customHeight="1" x14ac:dyDescent="1.05">
      <c r="A433" s="31" t="s">
        <v>18777</v>
      </c>
      <c r="B433" s="31" t="s">
        <v>18778</v>
      </c>
      <c r="C433" s="31" t="s">
        <v>18779</v>
      </c>
      <c r="D433" s="31" t="s">
        <v>18780</v>
      </c>
      <c r="E433" s="31" t="s">
        <v>687</v>
      </c>
      <c r="F433" s="31" t="s">
        <v>123</v>
      </c>
      <c r="G433" s="31" t="s">
        <v>16504</v>
      </c>
      <c r="H433" s="31" t="s">
        <v>16249</v>
      </c>
      <c r="I433" s="38">
        <v>0.83333333333333337</v>
      </c>
      <c r="J433" s="31" t="s">
        <v>73</v>
      </c>
      <c r="K433" s="31" t="s">
        <v>105</v>
      </c>
      <c r="L433" s="31" t="s">
        <v>106</v>
      </c>
      <c r="M433" s="31" t="s">
        <v>995</v>
      </c>
      <c r="N433" s="23"/>
      <c r="O433" s="23"/>
      <c r="P433" s="23"/>
      <c r="Q433" s="23"/>
      <c r="R433" s="23"/>
      <c r="S433" s="29">
        <v>43425</v>
      </c>
      <c r="T433" s="169"/>
    </row>
    <row r="434" spans="1:20" ht="54" customHeight="1" x14ac:dyDescent="1.05">
      <c r="A434" s="31" t="s">
        <v>18781</v>
      </c>
      <c r="B434" s="31" t="s">
        <v>18782</v>
      </c>
      <c r="C434" s="31" t="s">
        <v>18783</v>
      </c>
      <c r="D434" s="31" t="s">
        <v>18784</v>
      </c>
      <c r="E434" s="31" t="s">
        <v>687</v>
      </c>
      <c r="F434" s="31" t="s">
        <v>123</v>
      </c>
      <c r="G434" s="31" t="s">
        <v>16504</v>
      </c>
      <c r="H434" s="31" t="s">
        <v>16249</v>
      </c>
      <c r="I434" s="38">
        <v>0.83333333333333337</v>
      </c>
      <c r="J434" s="31" t="s">
        <v>73</v>
      </c>
      <c r="K434" s="31" t="s">
        <v>105</v>
      </c>
      <c r="L434" s="31" t="s">
        <v>106</v>
      </c>
      <c r="M434" s="31" t="s">
        <v>995</v>
      </c>
      <c r="N434" s="23"/>
      <c r="O434" s="23"/>
      <c r="P434" s="23"/>
      <c r="Q434" s="23"/>
      <c r="R434" s="23"/>
      <c r="S434" s="29">
        <v>43425</v>
      </c>
      <c r="T434" s="169"/>
    </row>
    <row r="435" spans="1:20" ht="54" customHeight="1" x14ac:dyDescent="1.3">
      <c r="A435" s="685" t="s">
        <v>17970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7"/>
      <c r="N435" s="23"/>
      <c r="O435" s="23"/>
      <c r="P435" s="23"/>
      <c r="Q435" s="23"/>
      <c r="R435" s="23"/>
      <c r="S435" s="29"/>
      <c r="T435" s="29">
        <v>414000</v>
      </c>
    </row>
    <row r="436" spans="1:20" ht="54" customHeight="1" x14ac:dyDescent="1.3">
      <c r="A436" s="685" t="s">
        <v>17970</v>
      </c>
      <c r="B436" s="686"/>
      <c r="C436" s="686"/>
      <c r="D436" s="686"/>
      <c r="E436" s="686"/>
      <c r="F436" s="686"/>
      <c r="G436" s="686"/>
      <c r="H436" s="686"/>
      <c r="I436" s="686"/>
      <c r="J436" s="686"/>
      <c r="K436" s="686"/>
      <c r="L436" s="686"/>
      <c r="M436" s="687"/>
      <c r="N436" s="23"/>
      <c r="O436" s="23"/>
      <c r="P436" s="23"/>
      <c r="Q436" s="23"/>
      <c r="R436" s="23"/>
      <c r="S436" s="29"/>
      <c r="T436" s="29">
        <v>412000</v>
      </c>
    </row>
    <row r="437" spans="1:20" ht="54" customHeight="1" x14ac:dyDescent="1.05">
      <c r="A437" s="688" t="s">
        <v>19287</v>
      </c>
      <c r="B437" s="689"/>
      <c r="C437" s="689"/>
      <c r="D437" s="689"/>
      <c r="E437" s="689"/>
      <c r="F437" s="689"/>
      <c r="G437" s="689"/>
      <c r="H437" s="689"/>
      <c r="I437" s="689"/>
      <c r="J437" s="689"/>
      <c r="K437" s="689"/>
      <c r="L437" s="689"/>
      <c r="M437" s="690"/>
      <c r="N437" s="23"/>
      <c r="O437" s="23"/>
      <c r="P437" s="23"/>
      <c r="Q437" s="23"/>
      <c r="R437" s="23"/>
      <c r="S437" s="29"/>
      <c r="T437" s="169"/>
    </row>
    <row r="438" spans="1:20" ht="54" customHeight="1" x14ac:dyDescent="1.05">
      <c r="A438" s="31" t="s">
        <v>19273</v>
      </c>
      <c r="B438" s="31" t="s">
        <v>19274</v>
      </c>
      <c r="C438" s="31" t="s">
        <v>19275</v>
      </c>
      <c r="D438" s="31" t="s">
        <v>19276</v>
      </c>
      <c r="E438" s="31" t="s">
        <v>101</v>
      </c>
      <c r="F438" s="31" t="s">
        <v>102</v>
      </c>
      <c r="G438" s="31" t="s">
        <v>16236</v>
      </c>
      <c r="H438" s="31" t="s">
        <v>16244</v>
      </c>
      <c r="I438" s="38">
        <v>0.41666666666666669</v>
      </c>
      <c r="J438" s="31" t="s">
        <v>73</v>
      </c>
      <c r="K438" s="31" t="s">
        <v>105</v>
      </c>
      <c r="L438" s="31" t="s">
        <v>106</v>
      </c>
      <c r="M438" s="31" t="s">
        <v>107</v>
      </c>
      <c r="N438" s="23"/>
      <c r="O438" s="23"/>
      <c r="P438" s="23"/>
      <c r="Q438" s="23"/>
      <c r="R438" s="23"/>
      <c r="S438" s="29">
        <v>22200</v>
      </c>
      <c r="T438" s="169"/>
    </row>
    <row r="439" spans="1:20" ht="54" customHeight="1" x14ac:dyDescent="1.05">
      <c r="A439" s="31" t="s">
        <v>19277</v>
      </c>
      <c r="B439" s="31" t="s">
        <v>19278</v>
      </c>
      <c r="C439" s="31" t="s">
        <v>19279</v>
      </c>
      <c r="D439" s="31" t="s">
        <v>19280</v>
      </c>
      <c r="E439" s="31" t="s">
        <v>687</v>
      </c>
      <c r="F439" s="31" t="s">
        <v>123</v>
      </c>
      <c r="G439" s="31" t="s">
        <v>18959</v>
      </c>
      <c r="H439" s="31" t="s">
        <v>16249</v>
      </c>
      <c r="I439" s="38">
        <v>4.1666666666666664E-2</v>
      </c>
      <c r="J439" s="31" t="s">
        <v>73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43425</v>
      </c>
      <c r="T439" s="169"/>
    </row>
    <row r="440" spans="1:20" ht="54" customHeight="1" x14ac:dyDescent="1.05">
      <c r="A440" s="31" t="s">
        <v>19281</v>
      </c>
      <c r="B440" s="31" t="s">
        <v>2655</v>
      </c>
      <c r="C440" s="31" t="s">
        <v>19282</v>
      </c>
      <c r="D440" s="31" t="s">
        <v>19283</v>
      </c>
      <c r="E440" s="31" t="s">
        <v>687</v>
      </c>
      <c r="F440" s="31" t="s">
        <v>123</v>
      </c>
      <c r="G440" s="31" t="s">
        <v>18959</v>
      </c>
      <c r="H440" s="31" t="s">
        <v>16249</v>
      </c>
      <c r="I440" s="38">
        <v>4.1666666666666664E-2</v>
      </c>
      <c r="J440" s="31" t="s">
        <v>73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169"/>
    </row>
    <row r="441" spans="1:20" ht="54" customHeight="1" x14ac:dyDescent="1.05">
      <c r="A441" s="693" t="s">
        <v>20034</v>
      </c>
      <c r="B441" s="694"/>
      <c r="C441" s="694"/>
      <c r="D441" s="694"/>
      <c r="E441" s="694"/>
      <c r="F441" s="694"/>
      <c r="G441" s="694"/>
      <c r="H441" s="694"/>
      <c r="I441" s="694"/>
      <c r="J441" s="694"/>
      <c r="K441" s="694"/>
      <c r="L441" s="694"/>
      <c r="M441" s="695"/>
      <c r="N441" s="23"/>
      <c r="O441" s="23"/>
      <c r="P441" s="23"/>
      <c r="Q441" s="23"/>
      <c r="R441" s="23"/>
      <c r="S441" s="29"/>
      <c r="T441" s="191">
        <v>1455400</v>
      </c>
    </row>
    <row r="442" spans="1:20" ht="54" customHeight="1" x14ac:dyDescent="1.05">
      <c r="A442" s="693" t="s">
        <v>20034</v>
      </c>
      <c r="B442" s="694"/>
      <c r="C442" s="694"/>
      <c r="D442" s="694"/>
      <c r="E442" s="694"/>
      <c r="F442" s="694"/>
      <c r="G442" s="694"/>
      <c r="H442" s="694"/>
      <c r="I442" s="694"/>
      <c r="J442" s="694"/>
      <c r="K442" s="694"/>
      <c r="L442" s="694"/>
      <c r="M442" s="695"/>
      <c r="N442" s="23"/>
      <c r="O442" s="23"/>
      <c r="P442" s="23"/>
      <c r="Q442" s="23"/>
      <c r="R442" s="23"/>
      <c r="S442" s="29"/>
      <c r="T442" s="191">
        <v>135000</v>
      </c>
    </row>
    <row r="443" spans="1:20" ht="54" customHeight="1" x14ac:dyDescent="1.05">
      <c r="A443" s="693" t="s">
        <v>20034</v>
      </c>
      <c r="B443" s="694"/>
      <c r="C443" s="694"/>
      <c r="D443" s="694"/>
      <c r="E443" s="694"/>
      <c r="F443" s="694"/>
      <c r="G443" s="694"/>
      <c r="H443" s="694"/>
      <c r="I443" s="694"/>
      <c r="J443" s="694"/>
      <c r="K443" s="694"/>
      <c r="L443" s="694"/>
      <c r="M443" s="695"/>
      <c r="N443" s="23"/>
      <c r="O443" s="23"/>
      <c r="P443" s="23"/>
      <c r="Q443" s="23"/>
      <c r="R443" s="23"/>
      <c r="S443" s="29"/>
      <c r="T443" s="191">
        <v>100000</v>
      </c>
    </row>
    <row r="444" spans="1:20" ht="54" customHeight="1" x14ac:dyDescent="1.65">
      <c r="A444" s="688" t="s">
        <v>20030</v>
      </c>
      <c r="B444" s="714"/>
      <c r="C444" s="714"/>
      <c r="D444" s="714"/>
      <c r="E444" s="714"/>
      <c r="F444" s="714"/>
      <c r="G444" s="714"/>
      <c r="H444" s="714"/>
      <c r="I444" s="714"/>
      <c r="J444" s="714"/>
      <c r="K444" s="714"/>
      <c r="L444" s="714"/>
      <c r="M444" s="715"/>
      <c r="N444" s="54"/>
      <c r="O444" s="56"/>
      <c r="P444" s="54"/>
      <c r="Q444" s="54"/>
      <c r="R444" s="54"/>
      <c r="S444" s="117"/>
      <c r="T444" s="169"/>
    </row>
    <row r="445" spans="1:20" ht="54" customHeight="1" x14ac:dyDescent="1.65">
      <c r="A445" s="405" t="s">
        <v>20003</v>
      </c>
      <c r="B445" s="405" t="s">
        <v>9330</v>
      </c>
      <c r="C445" s="405" t="s">
        <v>20004</v>
      </c>
      <c r="D445" s="405" t="s">
        <v>20005</v>
      </c>
      <c r="E445" s="405" t="s">
        <v>687</v>
      </c>
      <c r="F445" s="405" t="s">
        <v>123</v>
      </c>
      <c r="G445" s="405" t="s">
        <v>16504</v>
      </c>
      <c r="H445" s="405" t="s">
        <v>16249</v>
      </c>
      <c r="I445" s="406">
        <v>0.33333333333333331</v>
      </c>
      <c r="J445" s="405" t="s">
        <v>73</v>
      </c>
      <c r="K445" s="405" t="s">
        <v>105</v>
      </c>
      <c r="L445" s="405" t="s">
        <v>106</v>
      </c>
      <c r="M445" s="405" t="s">
        <v>995</v>
      </c>
      <c r="N445" s="54"/>
      <c r="O445" s="56"/>
      <c r="P445" s="54"/>
      <c r="Q445" s="54"/>
      <c r="R445" s="54"/>
      <c r="S445" s="117">
        <v>43425</v>
      </c>
      <c r="T445" s="169"/>
    </row>
    <row r="446" spans="1:20" ht="54" customHeight="1" x14ac:dyDescent="1.65">
      <c r="A446" s="405" t="s">
        <v>20006</v>
      </c>
      <c r="B446" s="405" t="s">
        <v>20007</v>
      </c>
      <c r="C446" s="405" t="s">
        <v>20008</v>
      </c>
      <c r="D446" s="405" t="s">
        <v>20009</v>
      </c>
      <c r="E446" s="405" t="s">
        <v>688</v>
      </c>
      <c r="F446" s="405" t="s">
        <v>123</v>
      </c>
      <c r="G446" s="405" t="s">
        <v>16287</v>
      </c>
      <c r="H446" s="405" t="s">
        <v>16697</v>
      </c>
      <c r="I446" s="406">
        <v>0.41666666666666669</v>
      </c>
      <c r="J446" s="405" t="s">
        <v>73</v>
      </c>
      <c r="K446" s="405" t="s">
        <v>105</v>
      </c>
      <c r="L446" s="405" t="s">
        <v>106</v>
      </c>
      <c r="M446" s="405" t="s">
        <v>194</v>
      </c>
      <c r="N446" s="54"/>
      <c r="O446" s="56"/>
      <c r="P446" s="54"/>
      <c r="Q446" s="54"/>
      <c r="R446" s="54"/>
      <c r="S446" s="117">
        <v>38950</v>
      </c>
      <c r="T446" s="169"/>
    </row>
    <row r="447" spans="1:20" ht="54" customHeight="1" x14ac:dyDescent="1.65">
      <c r="A447" s="405" t="s">
        <v>20010</v>
      </c>
      <c r="B447" s="405" t="s">
        <v>20011</v>
      </c>
      <c r="C447" s="405" t="s">
        <v>20012</v>
      </c>
      <c r="D447" s="405" t="s">
        <v>20013</v>
      </c>
      <c r="E447" s="405" t="s">
        <v>688</v>
      </c>
      <c r="F447" s="405" t="s">
        <v>123</v>
      </c>
      <c r="G447" s="405" t="s">
        <v>16287</v>
      </c>
      <c r="H447" s="405" t="s">
        <v>16697</v>
      </c>
      <c r="I447" s="406">
        <v>0.41666666666666669</v>
      </c>
      <c r="J447" s="405" t="s">
        <v>73</v>
      </c>
      <c r="K447" s="405" t="s">
        <v>105</v>
      </c>
      <c r="L447" s="405" t="s">
        <v>106</v>
      </c>
      <c r="M447" s="405" t="s">
        <v>194</v>
      </c>
      <c r="N447" s="54"/>
      <c r="O447" s="56"/>
      <c r="P447" s="54"/>
      <c r="Q447" s="54"/>
      <c r="R447" s="54"/>
      <c r="S447" s="117">
        <v>38950</v>
      </c>
      <c r="T447" s="169"/>
    </row>
    <row r="448" spans="1:20" ht="54" customHeight="1" x14ac:dyDescent="1.65">
      <c r="A448" s="405" t="s">
        <v>20014</v>
      </c>
      <c r="B448" s="405" t="s">
        <v>20015</v>
      </c>
      <c r="C448" s="405" t="s">
        <v>20016</v>
      </c>
      <c r="D448" s="405" t="s">
        <v>20017</v>
      </c>
      <c r="E448" s="405" t="s">
        <v>687</v>
      </c>
      <c r="F448" s="405" t="s">
        <v>102</v>
      </c>
      <c r="G448" s="405" t="s">
        <v>16560</v>
      </c>
      <c r="H448" s="405" t="s">
        <v>16186</v>
      </c>
      <c r="I448" s="406">
        <v>0.56944444444444442</v>
      </c>
      <c r="J448" s="405" t="s">
        <v>73</v>
      </c>
      <c r="K448" s="405" t="s">
        <v>105</v>
      </c>
      <c r="L448" s="405" t="s">
        <v>106</v>
      </c>
      <c r="M448" s="405" t="s">
        <v>107</v>
      </c>
      <c r="N448" s="54"/>
      <c r="O448" s="56"/>
      <c r="P448" s="54"/>
      <c r="Q448" s="54"/>
      <c r="R448" s="54"/>
      <c r="S448" s="117">
        <v>22200</v>
      </c>
      <c r="T448" s="169"/>
    </row>
    <row r="449" spans="1:20" ht="54" customHeight="1" x14ac:dyDescent="1.65">
      <c r="A449" s="405" t="s">
        <v>20018</v>
      </c>
      <c r="B449" s="405" t="s">
        <v>20019</v>
      </c>
      <c r="C449" s="405" t="s">
        <v>20020</v>
      </c>
      <c r="D449" s="405" t="s">
        <v>20021</v>
      </c>
      <c r="E449" s="405" t="s">
        <v>101</v>
      </c>
      <c r="F449" s="405" t="s">
        <v>102</v>
      </c>
      <c r="G449" s="405" t="s">
        <v>16216</v>
      </c>
      <c r="H449" s="405" t="s">
        <v>16697</v>
      </c>
      <c r="I449" s="406">
        <v>0.41666666666666669</v>
      </c>
      <c r="J449" s="405" t="s">
        <v>73</v>
      </c>
      <c r="K449" s="405" t="s">
        <v>105</v>
      </c>
      <c r="L449" s="405" t="s">
        <v>106</v>
      </c>
      <c r="M449" s="405" t="s">
        <v>491</v>
      </c>
      <c r="N449" s="54"/>
      <c r="O449" s="56"/>
      <c r="P449" s="54"/>
      <c r="Q449" s="54"/>
      <c r="R449" s="54"/>
      <c r="S449" s="117">
        <v>26200</v>
      </c>
      <c r="T449" s="169"/>
    </row>
    <row r="450" spans="1:20" ht="54" customHeight="1" x14ac:dyDescent="1.3">
      <c r="A450" s="685" t="s">
        <v>20035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7"/>
      <c r="N450" s="23"/>
      <c r="O450" s="23"/>
      <c r="P450" s="23"/>
      <c r="Q450" s="23"/>
      <c r="R450" s="23"/>
      <c r="S450" s="29"/>
      <c r="T450" s="29">
        <v>1548400</v>
      </c>
    </row>
    <row r="451" spans="1:20" ht="54" customHeight="1" x14ac:dyDescent="1.3">
      <c r="A451" s="685" t="s">
        <v>20035</v>
      </c>
      <c r="B451" s="686"/>
      <c r="C451" s="686"/>
      <c r="D451" s="686"/>
      <c r="E451" s="686"/>
      <c r="F451" s="686"/>
      <c r="G451" s="686"/>
      <c r="H451" s="686"/>
      <c r="I451" s="686"/>
      <c r="J451" s="686"/>
      <c r="K451" s="686"/>
      <c r="L451" s="686"/>
      <c r="M451" s="687"/>
      <c r="N451" s="23"/>
      <c r="O451" s="23"/>
      <c r="P451" s="23"/>
      <c r="Q451" s="23"/>
      <c r="R451" s="23"/>
      <c r="S451" s="29"/>
      <c r="T451" s="29">
        <v>173000</v>
      </c>
    </row>
    <row r="452" spans="1:20" ht="54" customHeight="1" x14ac:dyDescent="1.3">
      <c r="A452" s="685" t="s">
        <v>20035</v>
      </c>
      <c r="B452" s="686"/>
      <c r="C452" s="686"/>
      <c r="D452" s="686"/>
      <c r="E452" s="686"/>
      <c r="F452" s="686"/>
      <c r="G452" s="686"/>
      <c r="H452" s="686"/>
      <c r="I452" s="686"/>
      <c r="J452" s="686"/>
      <c r="K452" s="686"/>
      <c r="L452" s="686"/>
      <c r="M452" s="687"/>
      <c r="N452" s="23"/>
      <c r="O452" s="23"/>
      <c r="P452" s="23"/>
      <c r="Q452" s="23"/>
      <c r="R452" s="23"/>
      <c r="S452" s="29"/>
      <c r="T452" s="29">
        <v>300000</v>
      </c>
    </row>
    <row r="453" spans="1:20" ht="54" customHeight="1" x14ac:dyDescent="1.3">
      <c r="A453" s="685" t="s">
        <v>20035</v>
      </c>
      <c r="B453" s="686"/>
      <c r="C453" s="686"/>
      <c r="D453" s="686"/>
      <c r="E453" s="686"/>
      <c r="F453" s="686"/>
      <c r="G453" s="686"/>
      <c r="H453" s="686"/>
      <c r="I453" s="686"/>
      <c r="J453" s="686"/>
      <c r="K453" s="686"/>
      <c r="L453" s="686"/>
      <c r="M453" s="687"/>
      <c r="N453" s="23"/>
      <c r="O453" s="23"/>
      <c r="P453" s="23"/>
      <c r="Q453" s="23"/>
      <c r="R453" s="23"/>
      <c r="S453" s="29"/>
      <c r="T453" s="29">
        <v>100000</v>
      </c>
    </row>
    <row r="454" spans="1:20" ht="54" customHeight="1" x14ac:dyDescent="1.3">
      <c r="A454" s="685" t="s">
        <v>20035</v>
      </c>
      <c r="B454" s="686"/>
      <c r="C454" s="686"/>
      <c r="D454" s="686"/>
      <c r="E454" s="686"/>
      <c r="F454" s="686"/>
      <c r="G454" s="686"/>
      <c r="H454" s="686"/>
      <c r="I454" s="686"/>
      <c r="J454" s="686"/>
      <c r="K454" s="686"/>
      <c r="L454" s="686"/>
      <c r="M454" s="687"/>
      <c r="N454" s="23"/>
      <c r="O454" s="23"/>
      <c r="P454" s="23"/>
      <c r="Q454" s="23"/>
      <c r="R454" s="23"/>
      <c r="S454" s="29"/>
      <c r="T454" s="29">
        <v>200000</v>
      </c>
    </row>
    <row r="455" spans="1:20" ht="54" customHeight="1" x14ac:dyDescent="1.3">
      <c r="A455" s="679" t="s">
        <v>20595</v>
      </c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1"/>
      <c r="N455" s="23"/>
      <c r="O455" s="23"/>
      <c r="P455" s="23"/>
      <c r="Q455" s="23"/>
      <c r="R455" s="23"/>
      <c r="S455" s="29"/>
      <c r="T455" s="169"/>
    </row>
    <row r="456" spans="1:20" ht="54" customHeight="1" x14ac:dyDescent="1.05">
      <c r="A456" s="31" t="s">
        <v>20519</v>
      </c>
      <c r="B456" s="31" t="s">
        <v>6521</v>
      </c>
      <c r="C456" s="31" t="s">
        <v>20520</v>
      </c>
      <c r="D456" s="31" t="s">
        <v>20521</v>
      </c>
      <c r="E456" s="31" t="s">
        <v>688</v>
      </c>
      <c r="F456" s="31" t="s">
        <v>123</v>
      </c>
      <c r="G456" s="31" t="s">
        <v>16287</v>
      </c>
      <c r="H456" s="31" t="s">
        <v>16973</v>
      </c>
      <c r="I456" s="38">
        <v>0.5</v>
      </c>
      <c r="J456" s="31" t="s">
        <v>73</v>
      </c>
      <c r="K456" s="31" t="s">
        <v>105</v>
      </c>
      <c r="L456" s="31" t="s">
        <v>106</v>
      </c>
      <c r="M456" s="31" t="s">
        <v>194</v>
      </c>
      <c r="N456" s="23"/>
      <c r="O456" s="23"/>
      <c r="P456" s="23"/>
      <c r="Q456" s="23"/>
      <c r="R456" s="23"/>
      <c r="S456" s="29">
        <v>38950</v>
      </c>
      <c r="T456" s="169"/>
    </row>
    <row r="457" spans="1:20" ht="54" customHeight="1" x14ac:dyDescent="1.05">
      <c r="A457" s="31" t="s">
        <v>20522</v>
      </c>
      <c r="B457" s="31" t="s">
        <v>20523</v>
      </c>
      <c r="C457" s="31" t="s">
        <v>20524</v>
      </c>
      <c r="D457" s="31" t="s">
        <v>20525</v>
      </c>
      <c r="E457" s="31" t="s">
        <v>101</v>
      </c>
      <c r="F457" s="31" t="s">
        <v>123</v>
      </c>
      <c r="G457" s="31" t="s">
        <v>16223</v>
      </c>
      <c r="H457" s="31" t="s">
        <v>17473</v>
      </c>
      <c r="I457" s="38">
        <v>0.32291666666666669</v>
      </c>
      <c r="J457" s="31" t="s">
        <v>73</v>
      </c>
      <c r="K457" s="31" t="s">
        <v>105</v>
      </c>
      <c r="L457" s="31" t="s">
        <v>106</v>
      </c>
      <c r="M457" s="31" t="s">
        <v>107</v>
      </c>
      <c r="N457" s="23"/>
      <c r="O457" s="23"/>
      <c r="P457" s="23"/>
      <c r="Q457" s="23"/>
      <c r="R457" s="23"/>
      <c r="S457" s="29">
        <v>22200</v>
      </c>
      <c r="T457" s="169"/>
    </row>
    <row r="458" spans="1:20" ht="54" customHeight="1" x14ac:dyDescent="1.05">
      <c r="A458" s="31" t="s">
        <v>20526</v>
      </c>
      <c r="B458" s="31" t="s">
        <v>20527</v>
      </c>
      <c r="C458" s="31" t="s">
        <v>20528</v>
      </c>
      <c r="D458" s="31" t="s">
        <v>20529</v>
      </c>
      <c r="E458" s="31" t="s">
        <v>101</v>
      </c>
      <c r="F458" s="31" t="s">
        <v>123</v>
      </c>
      <c r="G458" s="31" t="s">
        <v>16223</v>
      </c>
      <c r="H458" s="31" t="s">
        <v>17640</v>
      </c>
      <c r="I458" s="38">
        <v>0.16666666666666666</v>
      </c>
      <c r="J458" s="31" t="s">
        <v>73</v>
      </c>
      <c r="K458" s="31" t="s">
        <v>105</v>
      </c>
      <c r="L458" s="31" t="s">
        <v>125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169"/>
    </row>
    <row r="459" spans="1:20" ht="54" customHeight="1" x14ac:dyDescent="1.05">
      <c r="A459" s="31" t="s">
        <v>20530</v>
      </c>
      <c r="B459" s="31" t="s">
        <v>20531</v>
      </c>
      <c r="C459" s="31" t="s">
        <v>20532</v>
      </c>
      <c r="D459" s="31" t="s">
        <v>20533</v>
      </c>
      <c r="E459" s="31" t="s">
        <v>101</v>
      </c>
      <c r="F459" s="31" t="s">
        <v>123</v>
      </c>
      <c r="G459" s="31" t="s">
        <v>16223</v>
      </c>
      <c r="H459" s="31" t="s">
        <v>17640</v>
      </c>
      <c r="I459" s="38">
        <v>0.16666666666666666</v>
      </c>
      <c r="J459" s="31" t="s">
        <v>73</v>
      </c>
      <c r="K459" s="31" t="s">
        <v>105</v>
      </c>
      <c r="L459" s="31" t="s">
        <v>276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169"/>
    </row>
    <row r="460" spans="1:20" ht="54" customHeight="1" x14ac:dyDescent="1.05">
      <c r="A460" s="31" t="s">
        <v>20534</v>
      </c>
      <c r="B460" s="31" t="s">
        <v>5216</v>
      </c>
      <c r="C460" s="31" t="s">
        <v>20535</v>
      </c>
      <c r="D460" s="31" t="s">
        <v>20536</v>
      </c>
      <c r="E460" s="31" t="s">
        <v>688</v>
      </c>
      <c r="F460" s="31" t="s">
        <v>123</v>
      </c>
      <c r="G460" s="31" t="s">
        <v>16287</v>
      </c>
      <c r="H460" s="31" t="s">
        <v>16973</v>
      </c>
      <c r="I460" s="38">
        <v>0.5</v>
      </c>
      <c r="J460" s="31" t="s">
        <v>73</v>
      </c>
      <c r="K460" s="31" t="s">
        <v>105</v>
      </c>
      <c r="L460" s="31" t="s">
        <v>106</v>
      </c>
      <c r="M460" s="31" t="s">
        <v>194</v>
      </c>
      <c r="N460" s="23"/>
      <c r="O460" s="23"/>
      <c r="P460" s="23"/>
      <c r="Q460" s="23"/>
      <c r="R460" s="23"/>
      <c r="S460" s="29">
        <v>38950</v>
      </c>
      <c r="T460" s="169"/>
    </row>
    <row r="461" spans="1:20" ht="54" customHeight="1" x14ac:dyDescent="1.05">
      <c r="A461" s="31" t="s">
        <v>20537</v>
      </c>
      <c r="B461" s="31" t="s">
        <v>20538</v>
      </c>
      <c r="C461" s="31" t="s">
        <v>20539</v>
      </c>
      <c r="D461" s="31" t="s">
        <v>20540</v>
      </c>
      <c r="E461" s="31" t="s">
        <v>688</v>
      </c>
      <c r="F461" s="31" t="s">
        <v>123</v>
      </c>
      <c r="G461" s="31" t="s">
        <v>16287</v>
      </c>
      <c r="H461" s="31" t="s">
        <v>16973</v>
      </c>
      <c r="I461" s="38">
        <v>0.5</v>
      </c>
      <c r="J461" s="31" t="s">
        <v>73</v>
      </c>
      <c r="K461" s="31" t="s">
        <v>105</v>
      </c>
      <c r="L461" s="31" t="s">
        <v>106</v>
      </c>
      <c r="M461" s="31" t="s">
        <v>194</v>
      </c>
      <c r="N461" s="23"/>
      <c r="O461" s="23"/>
      <c r="P461" s="23"/>
      <c r="Q461" s="23"/>
      <c r="R461" s="23"/>
      <c r="S461" s="29">
        <v>38950</v>
      </c>
      <c r="T461" s="169"/>
    </row>
    <row r="462" spans="1:20" ht="54" customHeight="1" x14ac:dyDescent="1.05">
      <c r="A462" s="31" t="s">
        <v>20541</v>
      </c>
      <c r="B462" s="31" t="s">
        <v>20542</v>
      </c>
      <c r="C462" s="31" t="s">
        <v>20543</v>
      </c>
      <c r="D462" s="31" t="s">
        <v>20544</v>
      </c>
      <c r="E462" s="31" t="s">
        <v>688</v>
      </c>
      <c r="F462" s="31" t="s">
        <v>123</v>
      </c>
      <c r="G462" s="31" t="s">
        <v>16287</v>
      </c>
      <c r="H462" s="31" t="s">
        <v>16973</v>
      </c>
      <c r="I462" s="38">
        <v>0.5</v>
      </c>
      <c r="J462" s="31" t="s">
        <v>73</v>
      </c>
      <c r="K462" s="31" t="s">
        <v>105</v>
      </c>
      <c r="L462" s="31" t="s">
        <v>106</v>
      </c>
      <c r="M462" s="31" t="s">
        <v>194</v>
      </c>
      <c r="N462" s="23"/>
      <c r="O462" s="23"/>
      <c r="P462" s="23"/>
      <c r="Q462" s="23"/>
      <c r="R462" s="23"/>
      <c r="S462" s="29">
        <v>38950</v>
      </c>
      <c r="T462" s="169"/>
    </row>
    <row r="463" spans="1:20" ht="54" customHeight="1" x14ac:dyDescent="1.05">
      <c r="A463" s="31" t="s">
        <v>20545</v>
      </c>
      <c r="B463" s="31" t="s">
        <v>20546</v>
      </c>
      <c r="C463" s="31" t="s">
        <v>20547</v>
      </c>
      <c r="D463" s="31" t="s">
        <v>20548</v>
      </c>
      <c r="E463" s="31" t="s">
        <v>688</v>
      </c>
      <c r="F463" s="31" t="s">
        <v>123</v>
      </c>
      <c r="G463" s="31" t="s">
        <v>16287</v>
      </c>
      <c r="H463" s="31" t="s">
        <v>16973</v>
      </c>
      <c r="I463" s="38">
        <v>0.5</v>
      </c>
      <c r="J463" s="31" t="s">
        <v>73</v>
      </c>
      <c r="K463" s="31" t="s">
        <v>105</v>
      </c>
      <c r="L463" s="31" t="s">
        <v>106</v>
      </c>
      <c r="M463" s="31" t="s">
        <v>194</v>
      </c>
      <c r="N463" s="23"/>
      <c r="O463" s="23"/>
      <c r="P463" s="23"/>
      <c r="Q463" s="23"/>
      <c r="R463" s="23"/>
      <c r="S463" s="29">
        <v>38950</v>
      </c>
      <c r="T463" s="169"/>
    </row>
    <row r="464" spans="1:20" ht="54" customHeight="1" x14ac:dyDescent="1.05">
      <c r="A464" s="31" t="s">
        <v>20549</v>
      </c>
      <c r="B464" s="31" t="s">
        <v>20550</v>
      </c>
      <c r="C464" s="31" t="s">
        <v>20551</v>
      </c>
      <c r="D464" s="31" t="s">
        <v>20552</v>
      </c>
      <c r="E464" s="31" t="s">
        <v>688</v>
      </c>
      <c r="F464" s="31" t="s">
        <v>123</v>
      </c>
      <c r="G464" s="31" t="s">
        <v>16287</v>
      </c>
      <c r="H464" s="31" t="s">
        <v>16973</v>
      </c>
      <c r="I464" s="38">
        <v>0.5</v>
      </c>
      <c r="J464" s="31" t="s">
        <v>73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23"/>
      <c r="R464" s="23"/>
      <c r="S464" s="29">
        <v>38950</v>
      </c>
      <c r="T464" s="169"/>
    </row>
    <row r="465" spans="1:39" ht="54" customHeight="1" x14ac:dyDescent="1.05">
      <c r="A465" s="31" t="s">
        <v>20553</v>
      </c>
      <c r="B465" s="31" t="s">
        <v>20554</v>
      </c>
      <c r="C465" s="31" t="s">
        <v>20555</v>
      </c>
      <c r="D465" s="31" t="s">
        <v>20556</v>
      </c>
      <c r="E465" s="31" t="s">
        <v>688</v>
      </c>
      <c r="F465" s="31" t="s">
        <v>123</v>
      </c>
      <c r="G465" s="31" t="s">
        <v>16287</v>
      </c>
      <c r="H465" s="31" t="s">
        <v>16973</v>
      </c>
      <c r="I465" s="38">
        <v>0.5</v>
      </c>
      <c r="J465" s="31" t="s">
        <v>73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23"/>
      <c r="R465" s="23"/>
      <c r="S465" s="29">
        <v>38950</v>
      </c>
      <c r="T465" s="169"/>
      <c r="U465" s="37"/>
      <c r="V465" s="31"/>
      <c r="W465" s="31"/>
      <c r="X465" s="31"/>
      <c r="Y465" s="31"/>
      <c r="Z465" s="31"/>
      <c r="AA465" s="31"/>
      <c r="AB465" s="38"/>
      <c r="AC465" s="31"/>
      <c r="AD465" s="31"/>
      <c r="AE465" s="31"/>
      <c r="AF465" s="31"/>
      <c r="AG465" s="23"/>
      <c r="AH465" s="23"/>
      <c r="AI465" s="23"/>
      <c r="AJ465" s="23"/>
      <c r="AK465" s="23"/>
      <c r="AL465" s="29"/>
      <c r="AM465" s="29"/>
    </row>
    <row r="466" spans="1:39" ht="54" customHeight="1" x14ac:dyDescent="1.05">
      <c r="A466" s="31" t="s">
        <v>20557</v>
      </c>
      <c r="B466" s="31" t="s">
        <v>20558</v>
      </c>
      <c r="C466" s="31" t="s">
        <v>20559</v>
      </c>
      <c r="D466" s="31" t="s">
        <v>20560</v>
      </c>
      <c r="E466" s="31" t="s">
        <v>688</v>
      </c>
      <c r="F466" s="31" t="s">
        <v>123</v>
      </c>
      <c r="G466" s="31" t="s">
        <v>16287</v>
      </c>
      <c r="H466" s="31" t="s">
        <v>16973</v>
      </c>
      <c r="I466" s="38">
        <v>0.5</v>
      </c>
      <c r="J466" s="31" t="s">
        <v>73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23"/>
      <c r="R466" s="23"/>
      <c r="S466" s="29">
        <v>38950</v>
      </c>
      <c r="T466" s="169"/>
      <c r="U466" s="37"/>
      <c r="V466" s="31"/>
      <c r="W466" s="31"/>
      <c r="X466" s="31"/>
      <c r="Y466" s="31"/>
      <c r="Z466" s="31"/>
      <c r="AA466" s="31"/>
      <c r="AB466" s="38"/>
      <c r="AC466" s="31"/>
      <c r="AD466" s="31"/>
      <c r="AE466" s="31"/>
      <c r="AF466" s="31"/>
      <c r="AG466" s="23"/>
      <c r="AH466" s="23"/>
      <c r="AI466" s="23"/>
      <c r="AJ466" s="23"/>
      <c r="AK466" s="23"/>
      <c r="AL466" s="29"/>
      <c r="AM466" s="29"/>
    </row>
    <row r="467" spans="1:39" ht="54" customHeight="1" x14ac:dyDescent="1.05">
      <c r="A467" s="31" t="s">
        <v>20561</v>
      </c>
      <c r="B467" s="31" t="s">
        <v>20270</v>
      </c>
      <c r="C467" s="31" t="s">
        <v>20562</v>
      </c>
      <c r="D467" s="31" t="s">
        <v>20563</v>
      </c>
      <c r="E467" s="31" t="s">
        <v>688</v>
      </c>
      <c r="F467" s="31" t="s">
        <v>123</v>
      </c>
      <c r="G467" s="31" t="s">
        <v>16287</v>
      </c>
      <c r="H467" s="31" t="s">
        <v>16973</v>
      </c>
      <c r="I467" s="38">
        <v>0.5</v>
      </c>
      <c r="J467" s="31" t="s">
        <v>73</v>
      </c>
      <c r="K467" s="31" t="s">
        <v>105</v>
      </c>
      <c r="L467" s="31" t="s">
        <v>106</v>
      </c>
      <c r="M467" s="31" t="s">
        <v>194</v>
      </c>
      <c r="N467" s="23"/>
      <c r="O467" s="23"/>
      <c r="P467" s="23"/>
      <c r="Q467" s="23"/>
      <c r="R467" s="23"/>
      <c r="S467" s="29">
        <v>38950</v>
      </c>
      <c r="T467" s="169"/>
      <c r="U467" s="37"/>
      <c r="V467" s="31"/>
      <c r="W467" s="31"/>
      <c r="X467" s="31"/>
      <c r="Y467" s="31"/>
      <c r="Z467" s="31"/>
      <c r="AA467" s="31"/>
      <c r="AB467" s="38"/>
      <c r="AC467" s="31"/>
      <c r="AD467" s="31"/>
      <c r="AE467" s="31"/>
      <c r="AF467" s="31"/>
      <c r="AG467" s="23"/>
      <c r="AH467" s="23"/>
      <c r="AI467" s="23"/>
      <c r="AJ467" s="23"/>
      <c r="AK467" s="23"/>
      <c r="AL467" s="29"/>
      <c r="AM467" s="29"/>
    </row>
    <row r="468" spans="1:39" ht="54" customHeight="1" x14ac:dyDescent="1.05">
      <c r="A468" s="31" t="s">
        <v>20564</v>
      </c>
      <c r="B468" s="31" t="s">
        <v>20565</v>
      </c>
      <c r="C468" s="31" t="s">
        <v>20566</v>
      </c>
      <c r="D468" s="31" t="s">
        <v>20567</v>
      </c>
      <c r="E468" s="31" t="s">
        <v>688</v>
      </c>
      <c r="F468" s="31" t="s">
        <v>123</v>
      </c>
      <c r="G468" s="31" t="s">
        <v>16287</v>
      </c>
      <c r="H468" s="31" t="s">
        <v>16973</v>
      </c>
      <c r="I468" s="38">
        <v>0.5</v>
      </c>
      <c r="J468" s="31" t="s">
        <v>73</v>
      </c>
      <c r="K468" s="31" t="s">
        <v>105</v>
      </c>
      <c r="L468" s="31" t="s">
        <v>106</v>
      </c>
      <c r="M468" s="31" t="s">
        <v>194</v>
      </c>
      <c r="N468" s="23"/>
      <c r="O468" s="23"/>
      <c r="P468" s="23"/>
      <c r="Q468" s="23"/>
      <c r="R468" s="23"/>
      <c r="S468" s="29">
        <v>38950</v>
      </c>
      <c r="T468" s="169"/>
      <c r="U468" s="37"/>
      <c r="V468" s="31"/>
      <c r="W468" s="31"/>
      <c r="X468" s="31"/>
      <c r="Y468" s="31"/>
      <c r="Z468" s="31"/>
      <c r="AA468" s="31"/>
      <c r="AB468" s="38"/>
      <c r="AC468" s="31"/>
      <c r="AD468" s="31"/>
      <c r="AE468" s="31"/>
      <c r="AF468" s="31"/>
      <c r="AG468" s="23"/>
      <c r="AH468" s="23"/>
      <c r="AI468" s="23"/>
      <c r="AJ468" s="23"/>
      <c r="AK468" s="23"/>
      <c r="AL468" s="29"/>
      <c r="AM468" s="29"/>
    </row>
    <row r="469" spans="1:39" ht="54" customHeight="1" x14ac:dyDescent="1.05">
      <c r="A469" s="31" t="s">
        <v>20568</v>
      </c>
      <c r="B469" s="31" t="s">
        <v>20569</v>
      </c>
      <c r="C469" s="31" t="s">
        <v>20570</v>
      </c>
      <c r="D469" s="31" t="s">
        <v>20571</v>
      </c>
      <c r="E469" s="31" t="s">
        <v>688</v>
      </c>
      <c r="F469" s="31" t="s">
        <v>123</v>
      </c>
      <c r="G469" s="31" t="s">
        <v>16287</v>
      </c>
      <c r="H469" s="31" t="s">
        <v>16973</v>
      </c>
      <c r="I469" s="38">
        <v>0.5</v>
      </c>
      <c r="J469" s="31" t="s">
        <v>73</v>
      </c>
      <c r="K469" s="31" t="s">
        <v>105</v>
      </c>
      <c r="L469" s="31" t="s">
        <v>106</v>
      </c>
      <c r="M469" s="31" t="s">
        <v>194</v>
      </c>
      <c r="N469" s="23"/>
      <c r="O469" s="23"/>
      <c r="P469" s="23"/>
      <c r="Q469" s="23"/>
      <c r="R469" s="23"/>
      <c r="S469" s="29">
        <v>38950</v>
      </c>
      <c r="T469" s="169"/>
      <c r="U469" s="37"/>
      <c r="V469" s="31"/>
      <c r="W469" s="31"/>
      <c r="X469" s="31"/>
      <c r="Y469" s="31"/>
      <c r="Z469" s="31"/>
      <c r="AA469" s="31"/>
      <c r="AB469" s="38"/>
      <c r="AC469" s="31"/>
      <c r="AD469" s="31"/>
      <c r="AE469" s="31"/>
      <c r="AF469" s="31"/>
      <c r="AG469" s="23"/>
      <c r="AH469" s="23"/>
      <c r="AI469" s="23"/>
      <c r="AJ469" s="23"/>
      <c r="AK469" s="23"/>
      <c r="AL469" s="29"/>
      <c r="AM469" s="29"/>
    </row>
    <row r="470" spans="1:39" ht="54" customHeight="1" x14ac:dyDescent="1.05">
      <c r="A470" s="31" t="s">
        <v>20572</v>
      </c>
      <c r="B470" s="31" t="s">
        <v>20573</v>
      </c>
      <c r="C470" s="31" t="s">
        <v>20574</v>
      </c>
      <c r="D470" s="31" t="s">
        <v>20575</v>
      </c>
      <c r="E470" s="31" t="s">
        <v>688</v>
      </c>
      <c r="F470" s="31" t="s">
        <v>123</v>
      </c>
      <c r="G470" s="31" t="s">
        <v>16287</v>
      </c>
      <c r="H470" s="31" t="s">
        <v>16973</v>
      </c>
      <c r="I470" s="38">
        <v>0.5</v>
      </c>
      <c r="J470" s="31" t="s">
        <v>73</v>
      </c>
      <c r="K470" s="31" t="s">
        <v>105</v>
      </c>
      <c r="L470" s="31" t="s">
        <v>106</v>
      </c>
      <c r="M470" s="31" t="s">
        <v>194</v>
      </c>
      <c r="N470" s="23"/>
      <c r="O470" s="23"/>
      <c r="P470" s="23"/>
      <c r="Q470" s="23"/>
      <c r="R470" s="23"/>
      <c r="S470" s="29">
        <v>38950</v>
      </c>
      <c r="T470" s="169"/>
      <c r="U470" s="37"/>
      <c r="V470" s="31"/>
      <c r="W470" s="31"/>
      <c r="X470" s="31"/>
      <c r="Y470" s="31"/>
      <c r="Z470" s="31"/>
      <c r="AA470" s="31"/>
      <c r="AB470" s="38"/>
      <c r="AC470" s="31"/>
      <c r="AD470" s="31"/>
      <c r="AE470" s="31"/>
      <c r="AF470" s="31"/>
      <c r="AG470" s="23"/>
      <c r="AH470" s="23"/>
      <c r="AI470" s="23"/>
      <c r="AJ470" s="23"/>
      <c r="AK470" s="23"/>
      <c r="AL470" s="29"/>
      <c r="AM470" s="29"/>
    </row>
    <row r="471" spans="1:39" ht="54" customHeight="1" x14ac:dyDescent="1.05">
      <c r="A471" s="31" t="s">
        <v>20576</v>
      </c>
      <c r="B471" s="31" t="s">
        <v>20577</v>
      </c>
      <c r="C471" s="31" t="s">
        <v>20578</v>
      </c>
      <c r="D471" s="31" t="s">
        <v>20579</v>
      </c>
      <c r="E471" s="31" t="s">
        <v>688</v>
      </c>
      <c r="F471" s="31" t="s">
        <v>123</v>
      </c>
      <c r="G471" s="31" t="s">
        <v>16287</v>
      </c>
      <c r="H471" s="31" t="s">
        <v>16973</v>
      </c>
      <c r="I471" s="38">
        <v>0.5</v>
      </c>
      <c r="J471" s="31" t="s">
        <v>73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23"/>
      <c r="R471" s="23"/>
      <c r="S471" s="29">
        <v>38950</v>
      </c>
      <c r="T471" s="169"/>
      <c r="U471" s="37"/>
      <c r="V471" s="31"/>
      <c r="W471" s="31"/>
      <c r="X471" s="31"/>
      <c r="Y471" s="31"/>
      <c r="Z471" s="31"/>
      <c r="AA471" s="31"/>
      <c r="AB471" s="38"/>
      <c r="AC471" s="31"/>
      <c r="AD471" s="31"/>
      <c r="AE471" s="31"/>
      <c r="AF471" s="31"/>
      <c r="AG471" s="23"/>
      <c r="AH471" s="23"/>
      <c r="AI471" s="23"/>
      <c r="AJ471" s="23"/>
      <c r="AK471" s="23"/>
      <c r="AL471" s="29"/>
      <c r="AM471" s="29"/>
    </row>
    <row r="472" spans="1:39" ht="54" customHeight="1" x14ac:dyDescent="1.05">
      <c r="A472" s="31" t="s">
        <v>20580</v>
      </c>
      <c r="B472" s="31" t="s">
        <v>20581</v>
      </c>
      <c r="C472" s="31" t="s">
        <v>20582</v>
      </c>
      <c r="D472" s="31" t="s">
        <v>20583</v>
      </c>
      <c r="E472" s="31" t="s">
        <v>688</v>
      </c>
      <c r="F472" s="31" t="s">
        <v>123</v>
      </c>
      <c r="G472" s="31" t="s">
        <v>16287</v>
      </c>
      <c r="H472" s="31" t="s">
        <v>16973</v>
      </c>
      <c r="I472" s="38">
        <v>0.5</v>
      </c>
      <c r="J472" s="31" t="s">
        <v>73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169"/>
      <c r="U472" s="37"/>
      <c r="V472" s="31"/>
      <c r="W472" s="31"/>
      <c r="X472" s="31"/>
      <c r="Y472" s="31"/>
      <c r="Z472" s="31"/>
      <c r="AA472" s="31"/>
      <c r="AB472" s="38"/>
      <c r="AC472" s="31"/>
      <c r="AD472" s="31"/>
      <c r="AE472" s="31"/>
      <c r="AF472" s="31"/>
      <c r="AG472" s="23"/>
      <c r="AH472" s="23"/>
      <c r="AI472" s="23"/>
      <c r="AJ472" s="23"/>
      <c r="AK472" s="23"/>
      <c r="AL472" s="29"/>
      <c r="AM472" s="29"/>
    </row>
    <row r="473" spans="1:39" ht="54" customHeight="1" x14ac:dyDescent="1.05">
      <c r="A473" s="31" t="s">
        <v>20584</v>
      </c>
      <c r="B473" s="31" t="s">
        <v>20585</v>
      </c>
      <c r="C473" s="31" t="s">
        <v>20586</v>
      </c>
      <c r="D473" s="31" t="s">
        <v>20587</v>
      </c>
      <c r="E473" s="31" t="s">
        <v>688</v>
      </c>
      <c r="F473" s="31" t="s">
        <v>123</v>
      </c>
      <c r="G473" s="31" t="s">
        <v>16287</v>
      </c>
      <c r="H473" s="31" t="s">
        <v>16973</v>
      </c>
      <c r="I473" s="38">
        <v>0.5</v>
      </c>
      <c r="J473" s="31" t="s">
        <v>73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169"/>
      <c r="U473" s="37"/>
      <c r="V473" s="31"/>
      <c r="W473" s="31"/>
      <c r="X473" s="31"/>
      <c r="Y473" s="31"/>
      <c r="Z473" s="31"/>
      <c r="AA473" s="31"/>
      <c r="AB473" s="38"/>
      <c r="AC473" s="31"/>
      <c r="AD473" s="31"/>
      <c r="AE473" s="31"/>
      <c r="AF473" s="31"/>
      <c r="AG473" s="23"/>
      <c r="AH473" s="23"/>
      <c r="AI473" s="23"/>
      <c r="AJ473" s="23"/>
      <c r="AK473" s="23"/>
      <c r="AL473" s="29"/>
      <c r="AM473" s="29"/>
    </row>
    <row r="474" spans="1:39" ht="54" customHeight="1" x14ac:dyDescent="1.05">
      <c r="A474" s="31" t="s">
        <v>20588</v>
      </c>
      <c r="B474" s="31" t="s">
        <v>5283</v>
      </c>
      <c r="C474" s="31" t="s">
        <v>20589</v>
      </c>
      <c r="D474" s="31" t="s">
        <v>20590</v>
      </c>
      <c r="E474" s="31" t="s">
        <v>688</v>
      </c>
      <c r="F474" s="31" t="s">
        <v>123</v>
      </c>
      <c r="G474" s="31" t="s">
        <v>16287</v>
      </c>
      <c r="H474" s="31" t="s">
        <v>16973</v>
      </c>
      <c r="I474" s="38">
        <v>0.5</v>
      </c>
      <c r="J474" s="31" t="s">
        <v>73</v>
      </c>
      <c r="K474" s="31" t="s">
        <v>105</v>
      </c>
      <c r="L474" s="31" t="s">
        <v>106</v>
      </c>
      <c r="M474" s="31" t="s">
        <v>107</v>
      </c>
      <c r="N474" s="23"/>
      <c r="O474" s="23"/>
      <c r="P474" s="23"/>
      <c r="Q474" s="23"/>
      <c r="R474" s="23"/>
      <c r="S474" s="29">
        <v>22200</v>
      </c>
      <c r="T474" s="169"/>
      <c r="U474" s="37"/>
      <c r="V474" s="31"/>
      <c r="W474" s="31"/>
      <c r="X474" s="31"/>
      <c r="Y474" s="31"/>
      <c r="Z474" s="31"/>
      <c r="AA474" s="31"/>
      <c r="AB474" s="38"/>
      <c r="AC474" s="31"/>
      <c r="AD474" s="31"/>
      <c r="AE474" s="31"/>
      <c r="AF474" s="31"/>
      <c r="AG474" s="23"/>
      <c r="AH474" s="23"/>
      <c r="AI474" s="23"/>
      <c r="AJ474" s="23"/>
      <c r="AK474" s="23"/>
      <c r="AL474" s="29"/>
      <c r="AM474" s="29"/>
    </row>
    <row r="475" spans="1:39" ht="54" customHeight="1" x14ac:dyDescent="1.05">
      <c r="A475" s="31" t="s">
        <v>20591</v>
      </c>
      <c r="B475" s="31" t="s">
        <v>20592</v>
      </c>
      <c r="C475" s="31" t="s">
        <v>20593</v>
      </c>
      <c r="D475" s="31" t="s">
        <v>20594</v>
      </c>
      <c r="E475" s="31" t="s">
        <v>688</v>
      </c>
      <c r="F475" s="31" t="s">
        <v>123</v>
      </c>
      <c r="G475" s="31" t="s">
        <v>16287</v>
      </c>
      <c r="H475" s="31" t="s">
        <v>16973</v>
      </c>
      <c r="I475" s="38">
        <v>0.41666666666666669</v>
      </c>
      <c r="J475" s="31" t="s">
        <v>73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23"/>
      <c r="R475" s="23"/>
      <c r="S475" s="29">
        <v>38950</v>
      </c>
      <c r="T475" s="169"/>
      <c r="U475" s="37"/>
      <c r="V475" s="31"/>
      <c r="W475" s="31"/>
      <c r="X475" s="31"/>
      <c r="Y475" s="31"/>
      <c r="Z475" s="31"/>
      <c r="AA475" s="31"/>
      <c r="AB475" s="38"/>
      <c r="AC475" s="31"/>
      <c r="AD475" s="31"/>
      <c r="AE475" s="31"/>
      <c r="AF475" s="31"/>
      <c r="AG475" s="23"/>
      <c r="AH475" s="23"/>
      <c r="AI475" s="23"/>
      <c r="AJ475" s="23"/>
      <c r="AK475" s="23"/>
      <c r="AL475" s="29"/>
      <c r="AM475" s="29"/>
    </row>
    <row r="476" spans="1:39" ht="54" customHeight="1" x14ac:dyDescent="1.05">
      <c r="A476" s="693" t="s">
        <v>20598</v>
      </c>
      <c r="B476" s="694"/>
      <c r="C476" s="694"/>
      <c r="D476" s="694"/>
      <c r="E476" s="694"/>
      <c r="F476" s="694"/>
      <c r="G476" s="694"/>
      <c r="H476" s="694"/>
      <c r="I476" s="694"/>
      <c r="J476" s="694"/>
      <c r="K476" s="694"/>
      <c r="L476" s="694"/>
      <c r="M476" s="695"/>
      <c r="N476" s="23"/>
      <c r="O476" s="23"/>
      <c r="P476" s="374"/>
      <c r="Q476" s="23"/>
      <c r="R476" s="23"/>
      <c r="S476" s="29"/>
      <c r="T476" s="29">
        <v>400000</v>
      </c>
    </row>
    <row r="477" spans="1:39" ht="54" customHeight="1" x14ac:dyDescent="1.25">
      <c r="A477" s="688" t="s">
        <v>20953</v>
      </c>
      <c r="B477" s="689"/>
      <c r="C477" s="689"/>
      <c r="D477" s="689"/>
      <c r="E477" s="689"/>
      <c r="F477" s="689"/>
      <c r="G477" s="689"/>
      <c r="H477" s="689"/>
      <c r="I477" s="689"/>
      <c r="J477" s="689"/>
      <c r="K477" s="689"/>
      <c r="L477" s="689"/>
      <c r="M477" s="690"/>
      <c r="N477" s="29"/>
      <c r="O477" s="23"/>
      <c r="P477" s="55"/>
      <c r="Q477" s="54"/>
      <c r="R477" s="54"/>
      <c r="S477" s="29"/>
      <c r="T477" s="169"/>
      <c r="U477" s="37"/>
      <c r="V477" s="31"/>
      <c r="W477" s="31"/>
      <c r="X477" s="31"/>
      <c r="Y477" s="31"/>
      <c r="Z477" s="31"/>
      <c r="AA477" s="31"/>
      <c r="AB477" s="38"/>
      <c r="AC477" s="31"/>
      <c r="AD477" s="31"/>
      <c r="AE477" s="31"/>
      <c r="AF477" s="31"/>
      <c r="AG477" s="23"/>
      <c r="AH477" s="23"/>
      <c r="AI477" s="23"/>
      <c r="AJ477" s="23"/>
      <c r="AK477" s="23"/>
      <c r="AL477" s="29"/>
      <c r="AM477" s="29">
        <v>191500</v>
      </c>
    </row>
    <row r="478" spans="1:39" ht="54" customHeight="1" x14ac:dyDescent="1.25">
      <c r="A478" s="31" t="s">
        <v>20945</v>
      </c>
      <c r="B478" s="31" t="s">
        <v>20946</v>
      </c>
      <c r="C478" s="31" t="s">
        <v>20947</v>
      </c>
      <c r="D478" s="31" t="s">
        <v>20948</v>
      </c>
      <c r="E478" s="31" t="s">
        <v>687</v>
      </c>
      <c r="F478" s="31" t="s">
        <v>123</v>
      </c>
      <c r="G478" s="31" t="s">
        <v>16248</v>
      </c>
      <c r="H478" s="31" t="s">
        <v>16967</v>
      </c>
      <c r="I478" s="38">
        <v>0.41666666666666669</v>
      </c>
      <c r="J478" s="31" t="s">
        <v>73</v>
      </c>
      <c r="K478" s="31" t="s">
        <v>105</v>
      </c>
      <c r="L478" s="31" t="s">
        <v>106</v>
      </c>
      <c r="M478" s="31" t="s">
        <v>995</v>
      </c>
      <c r="N478" s="29">
        <v>43425</v>
      </c>
      <c r="O478" s="23"/>
      <c r="P478" s="55"/>
      <c r="Q478" s="56"/>
      <c r="R478" s="54"/>
      <c r="S478" s="29">
        <v>43425</v>
      </c>
      <c r="T478" s="169"/>
      <c r="U478" s="37"/>
      <c r="V478" s="31"/>
      <c r="W478" s="31"/>
      <c r="X478" s="31"/>
      <c r="Y478" s="31"/>
      <c r="Z478" s="31"/>
      <c r="AA478" s="31"/>
      <c r="AB478" s="38"/>
      <c r="AC478" s="31"/>
      <c r="AD478" s="31"/>
      <c r="AE478" s="31"/>
      <c r="AF478" s="31"/>
      <c r="AG478" s="23"/>
      <c r="AH478" s="23"/>
      <c r="AI478" s="23"/>
      <c r="AJ478" s="23"/>
      <c r="AK478" s="23"/>
      <c r="AL478" s="29"/>
      <c r="AM478" s="29"/>
    </row>
    <row r="479" spans="1:39" ht="54" customHeight="1" x14ac:dyDescent="1.25">
      <c r="A479" s="31" t="s">
        <v>20949</v>
      </c>
      <c r="B479" s="31" t="s">
        <v>20950</v>
      </c>
      <c r="C479" s="31" t="s">
        <v>20951</v>
      </c>
      <c r="D479" s="31" t="s">
        <v>20952</v>
      </c>
      <c r="E479" s="31" t="s">
        <v>687</v>
      </c>
      <c r="F479" s="31" t="s">
        <v>123</v>
      </c>
      <c r="G479" s="31" t="s">
        <v>16248</v>
      </c>
      <c r="H479" s="31" t="s">
        <v>16967</v>
      </c>
      <c r="I479" s="38">
        <v>0.41666666666666669</v>
      </c>
      <c r="J479" s="31" t="s">
        <v>73</v>
      </c>
      <c r="K479" s="31" t="s">
        <v>105</v>
      </c>
      <c r="L479" s="31" t="s">
        <v>106</v>
      </c>
      <c r="M479" s="31" t="s">
        <v>995</v>
      </c>
      <c r="N479" s="29">
        <v>43425</v>
      </c>
      <c r="O479" s="23"/>
      <c r="P479" s="55"/>
      <c r="Q479" s="56"/>
      <c r="R479" s="54"/>
      <c r="S479" s="29">
        <v>43425</v>
      </c>
      <c r="T479" s="169"/>
      <c r="U479" s="37"/>
      <c r="V479" s="31"/>
      <c r="W479" s="31"/>
      <c r="X479" s="31"/>
      <c r="Y479" s="31"/>
      <c r="Z479" s="31"/>
      <c r="AA479" s="31"/>
      <c r="AB479" s="38"/>
      <c r="AC479" s="31"/>
      <c r="AD479" s="31"/>
      <c r="AE479" s="31"/>
      <c r="AF479" s="31"/>
      <c r="AG479" s="23"/>
      <c r="AH479" s="23"/>
      <c r="AI479" s="23"/>
      <c r="AJ479" s="23"/>
      <c r="AK479" s="23"/>
      <c r="AL479" s="29"/>
      <c r="AM479" s="29"/>
    </row>
    <row r="480" spans="1:39" ht="54" customHeight="1" x14ac:dyDescent="1.05">
      <c r="A480" s="693" t="s">
        <v>20598</v>
      </c>
      <c r="B480" s="694"/>
      <c r="C480" s="694"/>
      <c r="D480" s="694"/>
      <c r="E480" s="694"/>
      <c r="F480" s="694"/>
      <c r="G480" s="694"/>
      <c r="H480" s="694"/>
      <c r="I480" s="694"/>
      <c r="J480" s="694"/>
      <c r="K480" s="694"/>
      <c r="L480" s="694"/>
      <c r="M480" s="695"/>
      <c r="N480" s="23"/>
      <c r="O480" s="23"/>
      <c r="P480" s="23"/>
      <c r="Q480" s="23"/>
      <c r="R480" s="23"/>
      <c r="S480" s="29"/>
      <c r="T480" s="29">
        <v>191500</v>
      </c>
    </row>
    <row r="481" spans="1:20" ht="54" customHeight="1" x14ac:dyDescent="1.05">
      <c r="A481" s="693" t="s">
        <v>20955</v>
      </c>
      <c r="B481" s="694"/>
      <c r="C481" s="694"/>
      <c r="D481" s="694"/>
      <c r="E481" s="694"/>
      <c r="F481" s="694"/>
      <c r="G481" s="694"/>
      <c r="H481" s="694"/>
      <c r="I481" s="694"/>
      <c r="J481" s="694"/>
      <c r="K481" s="694"/>
      <c r="L481" s="694"/>
      <c r="M481" s="695"/>
      <c r="N481" s="23"/>
      <c r="O481" s="23"/>
      <c r="P481" s="23"/>
      <c r="Q481" s="23"/>
      <c r="R481" s="23"/>
      <c r="S481" s="29"/>
      <c r="T481" s="29">
        <v>250000</v>
      </c>
    </row>
    <row r="482" spans="1:20" ht="54" customHeight="1" x14ac:dyDescent="1.05">
      <c r="A482" s="693" t="s">
        <v>20955</v>
      </c>
      <c r="B482" s="694"/>
      <c r="C482" s="694"/>
      <c r="D482" s="694"/>
      <c r="E482" s="694"/>
      <c r="F482" s="694"/>
      <c r="G482" s="694"/>
      <c r="H482" s="694"/>
      <c r="I482" s="694"/>
      <c r="J482" s="694"/>
      <c r="K482" s="694"/>
      <c r="L482" s="694"/>
      <c r="M482" s="695"/>
      <c r="N482" s="23"/>
      <c r="O482" s="23"/>
      <c r="P482" s="23"/>
      <c r="Q482" s="23"/>
      <c r="R482" s="23"/>
      <c r="S482" s="29"/>
      <c r="T482" s="29">
        <v>97000</v>
      </c>
    </row>
    <row r="483" spans="1:20" ht="54" customHeight="1" x14ac:dyDescent="1.05">
      <c r="A483" s="693" t="s">
        <v>20955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5"/>
      <c r="N483" s="23"/>
      <c r="O483" s="23"/>
      <c r="P483" s="23"/>
      <c r="Q483" s="23"/>
      <c r="R483" s="23"/>
      <c r="S483" s="29"/>
      <c r="T483" s="29">
        <v>100000</v>
      </c>
    </row>
    <row r="484" spans="1:20" ht="54" customHeight="1" x14ac:dyDescent="1.05">
      <c r="A484" s="693" t="s">
        <v>20955</v>
      </c>
      <c r="B484" s="694"/>
      <c r="C484" s="694"/>
      <c r="D484" s="694"/>
      <c r="E484" s="694"/>
      <c r="F484" s="694"/>
      <c r="G484" s="694"/>
      <c r="H484" s="694"/>
      <c r="I484" s="694"/>
      <c r="J484" s="694"/>
      <c r="K484" s="694"/>
      <c r="L484" s="694"/>
      <c r="M484" s="695"/>
      <c r="N484" s="23"/>
      <c r="O484" s="23"/>
      <c r="P484" s="23"/>
      <c r="Q484" s="23"/>
      <c r="R484" s="23"/>
      <c r="S484" s="29"/>
      <c r="T484" s="29">
        <v>140000</v>
      </c>
    </row>
    <row r="485" spans="1:20" ht="54" customHeight="1" x14ac:dyDescent="1.05">
      <c r="A485" s="693" t="s">
        <v>20955</v>
      </c>
      <c r="B485" s="694"/>
      <c r="C485" s="694"/>
      <c r="D485" s="694"/>
      <c r="E485" s="694"/>
      <c r="F485" s="694"/>
      <c r="G485" s="694"/>
      <c r="H485" s="694"/>
      <c r="I485" s="694"/>
      <c r="J485" s="694"/>
      <c r="K485" s="694"/>
      <c r="L485" s="694"/>
      <c r="M485" s="695"/>
      <c r="N485" s="23"/>
      <c r="O485" s="23"/>
      <c r="P485" s="23"/>
      <c r="Q485" s="23"/>
      <c r="R485" s="23"/>
      <c r="S485" s="29"/>
      <c r="T485" s="29">
        <v>400000</v>
      </c>
    </row>
    <row r="486" spans="1:20" ht="54" customHeight="1" x14ac:dyDescent="1.05">
      <c r="A486" s="688" t="s">
        <v>21789</v>
      </c>
      <c r="B486" s="689"/>
      <c r="C486" s="689"/>
      <c r="D486" s="689"/>
      <c r="E486" s="689"/>
      <c r="F486" s="689"/>
      <c r="G486" s="689"/>
      <c r="H486" s="689"/>
      <c r="I486" s="689"/>
      <c r="J486" s="689"/>
      <c r="K486" s="689"/>
      <c r="L486" s="689"/>
      <c r="M486" s="690"/>
      <c r="N486" s="23"/>
      <c r="O486" s="23"/>
      <c r="P486" s="23"/>
      <c r="Q486" s="23"/>
      <c r="R486" s="23"/>
      <c r="S486" s="29"/>
      <c r="T486" s="169"/>
    </row>
    <row r="487" spans="1:20" ht="54" customHeight="1" x14ac:dyDescent="1.05">
      <c r="A487" s="31" t="s">
        <v>21646</v>
      </c>
      <c r="B487" s="31" t="s">
        <v>21647</v>
      </c>
      <c r="C487" s="31" t="s">
        <v>21648</v>
      </c>
      <c r="D487" s="31" t="s">
        <v>21649</v>
      </c>
      <c r="E487" s="31" t="s">
        <v>687</v>
      </c>
      <c r="F487" s="31" t="s">
        <v>102</v>
      </c>
      <c r="G487" s="31" t="s">
        <v>16324</v>
      </c>
      <c r="H487" s="31" t="s">
        <v>18842</v>
      </c>
      <c r="I487" s="38">
        <v>0.83333333333333337</v>
      </c>
      <c r="J487" s="31" t="s">
        <v>73</v>
      </c>
      <c r="K487" s="31" t="s">
        <v>105</v>
      </c>
      <c r="L487" s="31" t="s">
        <v>106</v>
      </c>
      <c r="M487" s="31" t="s">
        <v>491</v>
      </c>
      <c r="N487" s="23"/>
      <c r="O487" s="23"/>
      <c r="P487" s="23"/>
      <c r="Q487" s="23"/>
      <c r="R487" s="23"/>
      <c r="S487" s="29">
        <v>25200</v>
      </c>
      <c r="T487" s="169"/>
    </row>
    <row r="488" spans="1:20" ht="54" customHeight="1" x14ac:dyDescent="1.05">
      <c r="A488" s="31" t="s">
        <v>21650</v>
      </c>
      <c r="B488" s="31" t="s">
        <v>690</v>
      </c>
      <c r="C488" s="31" t="s">
        <v>21651</v>
      </c>
      <c r="D488" s="31" t="s">
        <v>21652</v>
      </c>
      <c r="E488" s="31" t="s">
        <v>687</v>
      </c>
      <c r="F488" s="31" t="s">
        <v>123</v>
      </c>
      <c r="G488" s="31" t="s">
        <v>16504</v>
      </c>
      <c r="H488" s="31" t="s">
        <v>16967</v>
      </c>
      <c r="I488" s="38">
        <v>0.33333333333333331</v>
      </c>
      <c r="J488" s="31" t="s">
        <v>73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169"/>
    </row>
    <row r="489" spans="1:20" ht="54" customHeight="1" x14ac:dyDescent="1.05">
      <c r="A489" s="31" t="s">
        <v>21653</v>
      </c>
      <c r="B489" s="31" t="s">
        <v>21654</v>
      </c>
      <c r="C489" s="31" t="s">
        <v>21655</v>
      </c>
      <c r="D489" s="31" t="s">
        <v>21656</v>
      </c>
      <c r="E489" s="31" t="s">
        <v>687</v>
      </c>
      <c r="F489" s="31" t="s">
        <v>123</v>
      </c>
      <c r="G489" s="31" t="s">
        <v>16504</v>
      </c>
      <c r="H489" s="31" t="s">
        <v>16967</v>
      </c>
      <c r="I489" s="38">
        <v>0.33333333333333331</v>
      </c>
      <c r="J489" s="31" t="s">
        <v>73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169"/>
    </row>
    <row r="490" spans="1:20" ht="54" customHeight="1" x14ac:dyDescent="1.05">
      <c r="A490" s="31" t="s">
        <v>21657</v>
      </c>
      <c r="B490" s="31" t="s">
        <v>7455</v>
      </c>
      <c r="C490" s="31" t="s">
        <v>21658</v>
      </c>
      <c r="D490" s="31" t="s">
        <v>21659</v>
      </c>
      <c r="E490" s="31" t="s">
        <v>687</v>
      </c>
      <c r="F490" s="31" t="s">
        <v>123</v>
      </c>
      <c r="G490" s="31" t="s">
        <v>16504</v>
      </c>
      <c r="H490" s="31" t="s">
        <v>16967</v>
      </c>
      <c r="I490" s="38">
        <v>0.33333333333333331</v>
      </c>
      <c r="J490" s="31" t="s">
        <v>73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169"/>
    </row>
    <row r="491" spans="1:20" ht="54" customHeight="1" x14ac:dyDescent="1.05">
      <c r="A491" s="31" t="s">
        <v>21660</v>
      </c>
      <c r="B491" s="31" t="s">
        <v>21661</v>
      </c>
      <c r="C491" s="31" t="s">
        <v>21662</v>
      </c>
      <c r="D491" s="31" t="s">
        <v>21663</v>
      </c>
      <c r="E491" s="31" t="s">
        <v>687</v>
      </c>
      <c r="F491" s="31" t="s">
        <v>123</v>
      </c>
      <c r="G491" s="31" t="s">
        <v>16504</v>
      </c>
      <c r="H491" s="31" t="s">
        <v>16967</v>
      </c>
      <c r="I491" s="38">
        <v>0.33333333333333331</v>
      </c>
      <c r="J491" s="31" t="s">
        <v>73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169"/>
    </row>
    <row r="492" spans="1:20" ht="54" customHeight="1" x14ac:dyDescent="1.05">
      <c r="A492" s="31" t="s">
        <v>21664</v>
      </c>
      <c r="B492" s="31" t="s">
        <v>21665</v>
      </c>
      <c r="C492" s="31" t="s">
        <v>21666</v>
      </c>
      <c r="D492" s="31" t="s">
        <v>21667</v>
      </c>
      <c r="E492" s="31" t="s">
        <v>687</v>
      </c>
      <c r="F492" s="31" t="s">
        <v>123</v>
      </c>
      <c r="G492" s="31" t="s">
        <v>16504</v>
      </c>
      <c r="H492" s="31" t="s">
        <v>16967</v>
      </c>
      <c r="I492" s="38">
        <v>0.33333333333333331</v>
      </c>
      <c r="J492" s="31" t="s">
        <v>73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169"/>
    </row>
    <row r="493" spans="1:20" ht="54" customHeight="1" x14ac:dyDescent="1.05">
      <c r="A493" s="31" t="s">
        <v>21668</v>
      </c>
      <c r="B493" s="31" t="s">
        <v>21669</v>
      </c>
      <c r="C493" s="31" t="s">
        <v>21670</v>
      </c>
      <c r="D493" s="31" t="s">
        <v>21671</v>
      </c>
      <c r="E493" s="31" t="s">
        <v>687</v>
      </c>
      <c r="F493" s="31" t="s">
        <v>123</v>
      </c>
      <c r="G493" s="31" t="s">
        <v>16504</v>
      </c>
      <c r="H493" s="31" t="s">
        <v>16967</v>
      </c>
      <c r="I493" s="38">
        <v>0.33333333333333331</v>
      </c>
      <c r="J493" s="31" t="s">
        <v>73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169"/>
    </row>
    <row r="494" spans="1:20" ht="54" customHeight="1" x14ac:dyDescent="1.05">
      <c r="A494" s="31" t="s">
        <v>21672</v>
      </c>
      <c r="B494" s="31" t="s">
        <v>21673</v>
      </c>
      <c r="C494" s="31" t="s">
        <v>21674</v>
      </c>
      <c r="D494" s="31" t="s">
        <v>21675</v>
      </c>
      <c r="E494" s="31" t="s">
        <v>101</v>
      </c>
      <c r="F494" s="31" t="s">
        <v>123</v>
      </c>
      <c r="G494" s="31" t="s">
        <v>16223</v>
      </c>
      <c r="H494" s="31" t="s">
        <v>16967</v>
      </c>
      <c r="I494" s="38">
        <v>0.16666666666666666</v>
      </c>
      <c r="J494" s="31" t="s">
        <v>73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  <c r="T494" s="169"/>
    </row>
    <row r="495" spans="1:20" ht="54" customHeight="1" x14ac:dyDescent="1.05">
      <c r="A495" s="31" t="s">
        <v>21676</v>
      </c>
      <c r="B495" s="31" t="s">
        <v>21677</v>
      </c>
      <c r="C495" s="31" t="s">
        <v>21678</v>
      </c>
      <c r="D495" s="31" t="s">
        <v>21679</v>
      </c>
      <c r="E495" s="31" t="s">
        <v>687</v>
      </c>
      <c r="F495" s="31" t="s">
        <v>123</v>
      </c>
      <c r="G495" s="31" t="s">
        <v>16248</v>
      </c>
      <c r="H495" s="31" t="s">
        <v>18842</v>
      </c>
      <c r="I495" s="38">
        <v>0.41666666666666669</v>
      </c>
      <c r="J495" s="31" t="s">
        <v>73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169"/>
    </row>
    <row r="496" spans="1:20" ht="54" customHeight="1" x14ac:dyDescent="1.05">
      <c r="A496" s="31" t="s">
        <v>21680</v>
      </c>
      <c r="B496" s="31" t="s">
        <v>21681</v>
      </c>
      <c r="C496" s="31" t="s">
        <v>21682</v>
      </c>
      <c r="D496" s="31" t="s">
        <v>21683</v>
      </c>
      <c r="E496" s="31" t="s">
        <v>101</v>
      </c>
      <c r="F496" s="31" t="s">
        <v>123</v>
      </c>
      <c r="G496" s="31" t="s">
        <v>16223</v>
      </c>
      <c r="H496" s="31" t="s">
        <v>17473</v>
      </c>
      <c r="I496" s="38">
        <v>0.125</v>
      </c>
      <c r="J496" s="31" t="s">
        <v>73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43925</v>
      </c>
      <c r="T496" s="169"/>
    </row>
    <row r="497" spans="1:20" ht="54" customHeight="1" x14ac:dyDescent="1.05">
      <c r="A497" s="31" t="s">
        <v>21684</v>
      </c>
      <c r="B497" s="31" t="s">
        <v>21685</v>
      </c>
      <c r="C497" s="31" t="s">
        <v>21686</v>
      </c>
      <c r="D497" s="31" t="s">
        <v>21687</v>
      </c>
      <c r="E497" s="31" t="s">
        <v>101</v>
      </c>
      <c r="F497" s="31" t="s">
        <v>102</v>
      </c>
      <c r="G497" s="31" t="s">
        <v>16216</v>
      </c>
      <c r="H497" s="31" t="s">
        <v>16967</v>
      </c>
      <c r="I497" s="38">
        <v>0.41666666666666669</v>
      </c>
      <c r="J497" s="31" t="s">
        <v>73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26200</v>
      </c>
      <c r="T497" s="169"/>
    </row>
    <row r="498" spans="1:20" ht="54" customHeight="1" x14ac:dyDescent="1.05">
      <c r="A498" s="31" t="s">
        <v>21688</v>
      </c>
      <c r="B498" s="31" t="s">
        <v>1737</v>
      </c>
      <c r="C498" s="31" t="s">
        <v>21689</v>
      </c>
      <c r="D498" s="31" t="s">
        <v>21690</v>
      </c>
      <c r="E498" s="31" t="s">
        <v>687</v>
      </c>
      <c r="F498" s="31" t="s">
        <v>123</v>
      </c>
      <c r="G498" s="31" t="s">
        <v>16248</v>
      </c>
      <c r="H498" s="31" t="s">
        <v>18842</v>
      </c>
      <c r="I498" s="38">
        <v>0.41666666666666669</v>
      </c>
      <c r="J498" s="31" t="s">
        <v>73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169"/>
    </row>
    <row r="499" spans="1:20" ht="54" customHeight="1" x14ac:dyDescent="1.05">
      <c r="A499" s="31" t="s">
        <v>21691</v>
      </c>
      <c r="B499" s="31" t="s">
        <v>6956</v>
      </c>
      <c r="C499" s="31" t="s">
        <v>21692</v>
      </c>
      <c r="D499" s="31" t="s">
        <v>21693</v>
      </c>
      <c r="E499" s="31" t="s">
        <v>687</v>
      </c>
      <c r="F499" s="31" t="s">
        <v>123</v>
      </c>
      <c r="G499" s="31" t="s">
        <v>16248</v>
      </c>
      <c r="H499" s="31" t="s">
        <v>18842</v>
      </c>
      <c r="I499" s="38">
        <v>0.41666666666666669</v>
      </c>
      <c r="J499" s="31" t="s">
        <v>73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169"/>
    </row>
    <row r="500" spans="1:20" ht="54" customHeight="1" x14ac:dyDescent="1.05">
      <c r="A500" s="31" t="s">
        <v>21694</v>
      </c>
      <c r="B500" s="31" t="s">
        <v>21695</v>
      </c>
      <c r="C500" s="31" t="s">
        <v>21696</v>
      </c>
      <c r="D500" s="31" t="s">
        <v>21697</v>
      </c>
      <c r="E500" s="31" t="s">
        <v>687</v>
      </c>
      <c r="F500" s="31" t="s">
        <v>123</v>
      </c>
      <c r="G500" s="31" t="s">
        <v>16248</v>
      </c>
      <c r="H500" s="31" t="s">
        <v>18842</v>
      </c>
      <c r="I500" s="38">
        <v>0.41666666666666669</v>
      </c>
      <c r="J500" s="31" t="s">
        <v>73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169"/>
    </row>
    <row r="501" spans="1:20" ht="54" customHeight="1" x14ac:dyDescent="1.05">
      <c r="A501" s="31" t="s">
        <v>21698</v>
      </c>
      <c r="B501" s="31" t="s">
        <v>764</v>
      </c>
      <c r="C501" s="31" t="s">
        <v>21699</v>
      </c>
      <c r="D501" s="31" t="s">
        <v>21700</v>
      </c>
      <c r="E501" s="31" t="s">
        <v>687</v>
      </c>
      <c r="F501" s="31" t="s">
        <v>123</v>
      </c>
      <c r="G501" s="31" t="s">
        <v>16248</v>
      </c>
      <c r="H501" s="31" t="s">
        <v>18842</v>
      </c>
      <c r="I501" s="38">
        <v>0.41666666666666669</v>
      </c>
      <c r="J501" s="31" t="s">
        <v>73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43425</v>
      </c>
      <c r="T501" s="169"/>
    </row>
    <row r="502" spans="1:20" ht="54" customHeight="1" x14ac:dyDescent="1.05">
      <c r="A502" s="31" t="s">
        <v>21701</v>
      </c>
      <c r="B502" s="31" t="s">
        <v>14202</v>
      </c>
      <c r="C502" s="31" t="s">
        <v>21702</v>
      </c>
      <c r="D502" s="31" t="s">
        <v>21703</v>
      </c>
      <c r="E502" s="31" t="s">
        <v>687</v>
      </c>
      <c r="F502" s="31" t="s">
        <v>123</v>
      </c>
      <c r="G502" s="31" t="s">
        <v>16248</v>
      </c>
      <c r="H502" s="31" t="s">
        <v>18842</v>
      </c>
      <c r="I502" s="38">
        <v>0.41666666666666669</v>
      </c>
      <c r="J502" s="31" t="s">
        <v>73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43425</v>
      </c>
      <c r="T502" s="169"/>
    </row>
    <row r="503" spans="1:20" ht="54" customHeight="1" x14ac:dyDescent="1.05">
      <c r="A503" s="31" t="s">
        <v>21704</v>
      </c>
      <c r="B503" s="31" t="s">
        <v>18535</v>
      </c>
      <c r="C503" s="31" t="s">
        <v>21705</v>
      </c>
      <c r="D503" s="31" t="s">
        <v>21706</v>
      </c>
      <c r="E503" s="31" t="s">
        <v>687</v>
      </c>
      <c r="F503" s="31" t="s">
        <v>123</v>
      </c>
      <c r="G503" s="31" t="s">
        <v>16248</v>
      </c>
      <c r="H503" s="31" t="s">
        <v>18842</v>
      </c>
      <c r="I503" s="38">
        <v>0.41666666666666669</v>
      </c>
      <c r="J503" s="31" t="s">
        <v>73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43425</v>
      </c>
      <c r="T503" s="169"/>
    </row>
    <row r="504" spans="1:20" ht="54" customHeight="1" x14ac:dyDescent="1.05">
      <c r="A504" s="31" t="s">
        <v>21707</v>
      </c>
      <c r="B504" s="31" t="s">
        <v>21708</v>
      </c>
      <c r="C504" s="31" t="s">
        <v>21709</v>
      </c>
      <c r="D504" s="31" t="s">
        <v>21710</v>
      </c>
      <c r="E504" s="31" t="s">
        <v>687</v>
      </c>
      <c r="F504" s="31" t="s">
        <v>123</v>
      </c>
      <c r="G504" s="31" t="s">
        <v>16248</v>
      </c>
      <c r="H504" s="31" t="s">
        <v>18842</v>
      </c>
      <c r="I504" s="38">
        <v>0.41666666666666669</v>
      </c>
      <c r="J504" s="31" t="s">
        <v>73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23"/>
      <c r="R504" s="23"/>
      <c r="S504" s="29">
        <v>43425</v>
      </c>
      <c r="T504" s="169"/>
    </row>
    <row r="505" spans="1:20" ht="54" customHeight="1" x14ac:dyDescent="1.05">
      <c r="A505" s="31" t="s">
        <v>21711</v>
      </c>
      <c r="B505" s="31" t="s">
        <v>21712</v>
      </c>
      <c r="C505" s="31" t="s">
        <v>21713</v>
      </c>
      <c r="D505" s="31" t="s">
        <v>21714</v>
      </c>
      <c r="E505" s="31" t="s">
        <v>687</v>
      </c>
      <c r="F505" s="31" t="s">
        <v>123</v>
      </c>
      <c r="G505" s="31" t="s">
        <v>16248</v>
      </c>
      <c r="H505" s="31" t="s">
        <v>18842</v>
      </c>
      <c r="I505" s="38">
        <v>0.41666666666666669</v>
      </c>
      <c r="J505" s="31" t="s">
        <v>73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23"/>
      <c r="R505" s="23"/>
      <c r="S505" s="29">
        <v>43425</v>
      </c>
      <c r="T505" s="169"/>
    </row>
    <row r="506" spans="1:20" ht="54" customHeight="1" x14ac:dyDescent="1.05">
      <c r="A506" s="31" t="s">
        <v>21715</v>
      </c>
      <c r="B506" s="31" t="s">
        <v>21716</v>
      </c>
      <c r="C506" s="31" t="s">
        <v>21717</v>
      </c>
      <c r="D506" s="31" t="s">
        <v>21718</v>
      </c>
      <c r="E506" s="31" t="s">
        <v>687</v>
      </c>
      <c r="F506" s="31" t="s">
        <v>123</v>
      </c>
      <c r="G506" s="31" t="s">
        <v>16248</v>
      </c>
      <c r="H506" s="31" t="s">
        <v>18842</v>
      </c>
      <c r="I506" s="38">
        <v>0.41666666666666669</v>
      </c>
      <c r="J506" s="31" t="s">
        <v>73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23"/>
      <c r="R506" s="23"/>
      <c r="S506" s="29">
        <v>43425</v>
      </c>
      <c r="T506" s="169"/>
    </row>
    <row r="507" spans="1:20" ht="54" customHeight="1" x14ac:dyDescent="1.05">
      <c r="A507" s="31" t="s">
        <v>21719</v>
      </c>
      <c r="B507" s="31" t="s">
        <v>21720</v>
      </c>
      <c r="C507" s="31" t="s">
        <v>21721</v>
      </c>
      <c r="D507" s="31" t="s">
        <v>21722</v>
      </c>
      <c r="E507" s="31" t="s">
        <v>687</v>
      </c>
      <c r="F507" s="31" t="s">
        <v>123</v>
      </c>
      <c r="G507" s="31" t="s">
        <v>16248</v>
      </c>
      <c r="H507" s="31" t="s">
        <v>18842</v>
      </c>
      <c r="I507" s="38">
        <v>0.41666666666666669</v>
      </c>
      <c r="J507" s="31" t="s">
        <v>73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23"/>
      <c r="R507" s="23"/>
      <c r="S507" s="29">
        <v>43425</v>
      </c>
      <c r="T507" s="169"/>
    </row>
    <row r="508" spans="1:20" ht="54" customHeight="1" x14ac:dyDescent="1.05">
      <c r="A508" s="31" t="s">
        <v>21723</v>
      </c>
      <c r="B508" s="31" t="s">
        <v>300</v>
      </c>
      <c r="C508" s="31" t="s">
        <v>21724</v>
      </c>
      <c r="D508" s="31" t="s">
        <v>21725</v>
      </c>
      <c r="E508" s="31" t="s">
        <v>687</v>
      </c>
      <c r="F508" s="31" t="s">
        <v>123</v>
      </c>
      <c r="G508" s="31" t="s">
        <v>16248</v>
      </c>
      <c r="H508" s="31" t="s">
        <v>18842</v>
      </c>
      <c r="I508" s="38">
        <v>0.41666666666666669</v>
      </c>
      <c r="J508" s="31" t="s">
        <v>73</v>
      </c>
      <c r="K508" s="31" t="s">
        <v>105</v>
      </c>
      <c r="L508" s="31" t="s">
        <v>106</v>
      </c>
      <c r="M508" s="31" t="s">
        <v>995</v>
      </c>
      <c r="N508" s="23"/>
      <c r="O508" s="23"/>
      <c r="P508" s="23"/>
      <c r="Q508" s="23"/>
      <c r="R508" s="23"/>
      <c r="S508" s="29">
        <v>43425</v>
      </c>
      <c r="T508" s="169"/>
    </row>
    <row r="509" spans="1:20" ht="54" customHeight="1" x14ac:dyDescent="1.05">
      <c r="A509" s="31" t="s">
        <v>21726</v>
      </c>
      <c r="B509" s="31" t="s">
        <v>11170</v>
      </c>
      <c r="C509" s="31" t="s">
        <v>21727</v>
      </c>
      <c r="D509" s="31" t="s">
        <v>21728</v>
      </c>
      <c r="E509" s="31" t="s">
        <v>687</v>
      </c>
      <c r="F509" s="31" t="s">
        <v>123</v>
      </c>
      <c r="G509" s="31" t="s">
        <v>16248</v>
      </c>
      <c r="H509" s="31" t="s">
        <v>18842</v>
      </c>
      <c r="I509" s="38">
        <v>0.41666666666666669</v>
      </c>
      <c r="J509" s="31" t="s">
        <v>73</v>
      </c>
      <c r="K509" s="31" t="s">
        <v>105</v>
      </c>
      <c r="L509" s="31" t="s">
        <v>106</v>
      </c>
      <c r="M509" s="31" t="s">
        <v>995</v>
      </c>
      <c r="N509" s="23"/>
      <c r="O509" s="23"/>
      <c r="P509" s="23"/>
      <c r="Q509" s="23"/>
      <c r="R509" s="23"/>
      <c r="S509" s="29">
        <v>43425</v>
      </c>
      <c r="T509" s="169"/>
    </row>
    <row r="510" spans="1:20" ht="54" customHeight="1" x14ac:dyDescent="1.05">
      <c r="A510" s="31" t="s">
        <v>21729</v>
      </c>
      <c r="B510" s="31" t="s">
        <v>15101</v>
      </c>
      <c r="C510" s="31" t="s">
        <v>21730</v>
      </c>
      <c r="D510" s="31" t="s">
        <v>21731</v>
      </c>
      <c r="E510" s="31" t="s">
        <v>687</v>
      </c>
      <c r="F510" s="31" t="s">
        <v>123</v>
      </c>
      <c r="G510" s="31" t="s">
        <v>16504</v>
      </c>
      <c r="H510" s="31" t="s">
        <v>16967</v>
      </c>
      <c r="I510" s="38">
        <v>0.33333333333333331</v>
      </c>
      <c r="J510" s="31" t="s">
        <v>73</v>
      </c>
      <c r="K510" s="31" t="s">
        <v>105</v>
      </c>
      <c r="L510" s="31" t="s">
        <v>106</v>
      </c>
      <c r="M510" s="31" t="s">
        <v>995</v>
      </c>
      <c r="N510" s="23"/>
      <c r="O510" s="23"/>
      <c r="P510" s="23"/>
      <c r="Q510" s="23"/>
      <c r="R510" s="23"/>
      <c r="S510" s="29">
        <v>43425</v>
      </c>
      <c r="T510" s="169"/>
    </row>
    <row r="511" spans="1:20" ht="54" customHeight="1" x14ac:dyDescent="1.05">
      <c r="A511" s="31" t="s">
        <v>21732</v>
      </c>
      <c r="B511" s="31" t="s">
        <v>21733</v>
      </c>
      <c r="C511" s="31" t="s">
        <v>21734</v>
      </c>
      <c r="D511" s="31" t="s">
        <v>21735</v>
      </c>
      <c r="E511" s="31" t="s">
        <v>687</v>
      </c>
      <c r="F511" s="31" t="s">
        <v>123</v>
      </c>
      <c r="G511" s="31" t="s">
        <v>16504</v>
      </c>
      <c r="H511" s="31" t="s">
        <v>16967</v>
      </c>
      <c r="I511" s="38">
        <v>0.33333333333333331</v>
      </c>
      <c r="J511" s="31" t="s">
        <v>73</v>
      </c>
      <c r="K511" s="31" t="s">
        <v>105</v>
      </c>
      <c r="L511" s="31" t="s">
        <v>106</v>
      </c>
      <c r="M511" s="31" t="s">
        <v>995</v>
      </c>
      <c r="N511" s="23"/>
      <c r="O511" s="23"/>
      <c r="P511" s="23"/>
      <c r="Q511" s="23"/>
      <c r="R511" s="23"/>
      <c r="S511" s="29">
        <v>43425</v>
      </c>
      <c r="T511" s="169"/>
    </row>
    <row r="512" spans="1:20" ht="54" customHeight="1" x14ac:dyDescent="1.05">
      <c r="A512" s="31" t="s">
        <v>21736</v>
      </c>
      <c r="B512" s="31" t="s">
        <v>4820</v>
      </c>
      <c r="C512" s="31" t="s">
        <v>21737</v>
      </c>
      <c r="D512" s="31" t="s">
        <v>21738</v>
      </c>
      <c r="E512" s="31" t="s">
        <v>687</v>
      </c>
      <c r="F512" s="31" t="s">
        <v>123</v>
      </c>
      <c r="G512" s="31" t="s">
        <v>16504</v>
      </c>
      <c r="H512" s="31" t="s">
        <v>16967</v>
      </c>
      <c r="I512" s="38">
        <v>0.33333333333333331</v>
      </c>
      <c r="J512" s="31" t="s">
        <v>73</v>
      </c>
      <c r="K512" s="31" t="s">
        <v>105</v>
      </c>
      <c r="L512" s="31" t="s">
        <v>106</v>
      </c>
      <c r="M512" s="31" t="s">
        <v>995</v>
      </c>
      <c r="N512" s="23"/>
      <c r="O512" s="23"/>
      <c r="P512" s="23"/>
      <c r="Q512" s="23"/>
      <c r="R512" s="23"/>
      <c r="S512" s="29">
        <v>43425</v>
      </c>
      <c r="T512" s="169"/>
    </row>
    <row r="513" spans="1:20" ht="54" customHeight="1" x14ac:dyDescent="1.05">
      <c r="A513" s="31" t="s">
        <v>21739</v>
      </c>
      <c r="B513" s="31" t="s">
        <v>21740</v>
      </c>
      <c r="C513" s="31" t="s">
        <v>21741</v>
      </c>
      <c r="D513" s="31" t="s">
        <v>21742</v>
      </c>
      <c r="E513" s="31" t="s">
        <v>687</v>
      </c>
      <c r="F513" s="31" t="s">
        <v>123</v>
      </c>
      <c r="G513" s="31" t="s">
        <v>16504</v>
      </c>
      <c r="H513" s="31" t="s">
        <v>16967</v>
      </c>
      <c r="I513" s="38">
        <v>0.33333333333333331</v>
      </c>
      <c r="J513" s="31" t="s">
        <v>73</v>
      </c>
      <c r="K513" s="31" t="s">
        <v>105</v>
      </c>
      <c r="L513" s="31" t="s">
        <v>106</v>
      </c>
      <c r="M513" s="31" t="s">
        <v>995</v>
      </c>
      <c r="N513" s="23"/>
      <c r="O513" s="23"/>
      <c r="P513" s="23"/>
      <c r="Q513" s="23"/>
      <c r="R513" s="23"/>
      <c r="S513" s="29">
        <v>43425</v>
      </c>
      <c r="T513" s="169"/>
    </row>
    <row r="514" spans="1:20" ht="54" customHeight="1" x14ac:dyDescent="1.05">
      <c r="A514" s="31" t="s">
        <v>21743</v>
      </c>
      <c r="B514" s="31" t="s">
        <v>183</v>
      </c>
      <c r="C514" s="31" t="s">
        <v>21744</v>
      </c>
      <c r="D514" s="31" t="s">
        <v>21745</v>
      </c>
      <c r="E514" s="31" t="s">
        <v>687</v>
      </c>
      <c r="F514" s="31" t="s">
        <v>123</v>
      </c>
      <c r="G514" s="31" t="s">
        <v>16504</v>
      </c>
      <c r="H514" s="31" t="s">
        <v>16967</v>
      </c>
      <c r="I514" s="38">
        <v>0.33333333333333331</v>
      </c>
      <c r="J514" s="31" t="s">
        <v>73</v>
      </c>
      <c r="K514" s="31" t="s">
        <v>105</v>
      </c>
      <c r="L514" s="31" t="s">
        <v>106</v>
      </c>
      <c r="M514" s="31" t="s">
        <v>995</v>
      </c>
      <c r="N514" s="23"/>
      <c r="O514" s="23"/>
      <c r="P514" s="23"/>
      <c r="Q514" s="23"/>
      <c r="R514" s="23"/>
      <c r="S514" s="29">
        <v>43425</v>
      </c>
      <c r="T514" s="169"/>
    </row>
    <row r="515" spans="1:20" ht="54" customHeight="1" x14ac:dyDescent="1.05">
      <c r="A515" s="31" t="s">
        <v>21746</v>
      </c>
      <c r="B515" s="31" t="s">
        <v>21747</v>
      </c>
      <c r="C515" s="31" t="s">
        <v>21748</v>
      </c>
      <c r="D515" s="31" t="s">
        <v>21749</v>
      </c>
      <c r="E515" s="31" t="s">
        <v>687</v>
      </c>
      <c r="F515" s="31" t="s">
        <v>123</v>
      </c>
      <c r="G515" s="31" t="s">
        <v>16504</v>
      </c>
      <c r="H515" s="31" t="s">
        <v>16967</v>
      </c>
      <c r="I515" s="38">
        <v>0.33333333333333331</v>
      </c>
      <c r="J515" s="31" t="s">
        <v>73</v>
      </c>
      <c r="K515" s="31" t="s">
        <v>105</v>
      </c>
      <c r="L515" s="31" t="s">
        <v>106</v>
      </c>
      <c r="M515" s="31" t="s">
        <v>995</v>
      </c>
      <c r="N515" s="23"/>
      <c r="O515" s="23"/>
      <c r="P515" s="23"/>
      <c r="Q515" s="23"/>
      <c r="R515" s="23"/>
      <c r="S515" s="29">
        <v>43425</v>
      </c>
      <c r="T515" s="169"/>
    </row>
    <row r="516" spans="1:20" ht="54" customHeight="1" x14ac:dyDescent="1.05">
      <c r="A516" s="31" t="s">
        <v>21750</v>
      </c>
      <c r="B516" s="31" t="s">
        <v>21751</v>
      </c>
      <c r="C516" s="31" t="s">
        <v>21752</v>
      </c>
      <c r="D516" s="31" t="s">
        <v>21753</v>
      </c>
      <c r="E516" s="31" t="s">
        <v>687</v>
      </c>
      <c r="F516" s="31" t="s">
        <v>123</v>
      </c>
      <c r="G516" s="31" t="s">
        <v>16504</v>
      </c>
      <c r="H516" s="31" t="s">
        <v>16967</v>
      </c>
      <c r="I516" s="38">
        <v>0.33333333333333331</v>
      </c>
      <c r="J516" s="31" t="s">
        <v>73</v>
      </c>
      <c r="K516" s="31" t="s">
        <v>105</v>
      </c>
      <c r="L516" s="31" t="s">
        <v>106</v>
      </c>
      <c r="M516" s="31" t="s">
        <v>995</v>
      </c>
      <c r="N516" s="23"/>
      <c r="O516" s="23"/>
      <c r="P516" s="23"/>
      <c r="Q516" s="23"/>
      <c r="R516" s="23"/>
      <c r="S516" s="29">
        <v>43425</v>
      </c>
      <c r="T516" s="169"/>
    </row>
    <row r="517" spans="1:20" ht="54" customHeight="1" x14ac:dyDescent="1.05">
      <c r="A517" s="31" t="s">
        <v>21754</v>
      </c>
      <c r="B517" s="31" t="s">
        <v>6441</v>
      </c>
      <c r="C517" s="31" t="s">
        <v>21755</v>
      </c>
      <c r="D517" s="31" t="s">
        <v>21756</v>
      </c>
      <c r="E517" s="31" t="s">
        <v>687</v>
      </c>
      <c r="F517" s="31" t="s">
        <v>123</v>
      </c>
      <c r="G517" s="31" t="s">
        <v>16504</v>
      </c>
      <c r="H517" s="31" t="s">
        <v>16967</v>
      </c>
      <c r="I517" s="38">
        <v>0.33333333333333331</v>
      </c>
      <c r="J517" s="31" t="s">
        <v>73</v>
      </c>
      <c r="K517" s="31" t="s">
        <v>105</v>
      </c>
      <c r="L517" s="31" t="s">
        <v>106</v>
      </c>
      <c r="M517" s="31" t="s">
        <v>995</v>
      </c>
      <c r="N517" s="23"/>
      <c r="O517" s="23"/>
      <c r="P517" s="23"/>
      <c r="Q517" s="23"/>
      <c r="R517" s="23"/>
      <c r="S517" s="29">
        <v>43425</v>
      </c>
      <c r="T517" s="169"/>
    </row>
    <row r="518" spans="1:20" ht="54" customHeight="1" x14ac:dyDescent="1.05">
      <c r="A518" s="31" t="s">
        <v>21757</v>
      </c>
      <c r="B518" s="31" t="s">
        <v>21758</v>
      </c>
      <c r="C518" s="31" t="s">
        <v>21759</v>
      </c>
      <c r="D518" s="31" t="s">
        <v>21760</v>
      </c>
      <c r="E518" s="31" t="s">
        <v>687</v>
      </c>
      <c r="F518" s="31" t="s">
        <v>123</v>
      </c>
      <c r="G518" s="31" t="s">
        <v>16504</v>
      </c>
      <c r="H518" s="31" t="s">
        <v>16967</v>
      </c>
      <c r="I518" s="38">
        <v>0.33333333333333331</v>
      </c>
      <c r="J518" s="31" t="s">
        <v>73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23"/>
      <c r="R518" s="23"/>
      <c r="S518" s="29">
        <v>43425</v>
      </c>
      <c r="T518" s="169"/>
    </row>
    <row r="519" spans="1:20" ht="54" customHeight="1" x14ac:dyDescent="1.05">
      <c r="A519" s="31" t="s">
        <v>21761</v>
      </c>
      <c r="B519" s="31" t="s">
        <v>21762</v>
      </c>
      <c r="C519" s="31" t="s">
        <v>21763</v>
      </c>
      <c r="D519" s="31" t="s">
        <v>21764</v>
      </c>
      <c r="E519" s="31" t="s">
        <v>687</v>
      </c>
      <c r="F519" s="31" t="s">
        <v>123</v>
      </c>
      <c r="G519" s="31" t="s">
        <v>16504</v>
      </c>
      <c r="H519" s="31" t="s">
        <v>16967</v>
      </c>
      <c r="I519" s="38">
        <v>0.33333333333333331</v>
      </c>
      <c r="J519" s="31" t="s">
        <v>73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23"/>
      <c r="R519" s="23"/>
      <c r="S519" s="29">
        <v>43425</v>
      </c>
      <c r="T519" s="169"/>
    </row>
    <row r="520" spans="1:20" ht="54" customHeight="1" x14ac:dyDescent="1.05">
      <c r="A520" s="31" t="s">
        <v>21765</v>
      </c>
      <c r="B520" s="31" t="s">
        <v>21766</v>
      </c>
      <c r="C520" s="31" t="s">
        <v>21767</v>
      </c>
      <c r="D520" s="31" t="s">
        <v>21768</v>
      </c>
      <c r="E520" s="31" t="s">
        <v>687</v>
      </c>
      <c r="F520" s="31" t="s">
        <v>123</v>
      </c>
      <c r="G520" s="31" t="s">
        <v>16504</v>
      </c>
      <c r="H520" s="31" t="s">
        <v>16967</v>
      </c>
      <c r="I520" s="38">
        <v>0.33333333333333331</v>
      </c>
      <c r="J520" s="31" t="s">
        <v>73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23"/>
      <c r="R520" s="23"/>
      <c r="S520" s="29">
        <v>43425</v>
      </c>
      <c r="T520" s="169"/>
    </row>
    <row r="521" spans="1:20" ht="54" customHeight="1" x14ac:dyDescent="1.05">
      <c r="A521" s="31" t="s">
        <v>21769</v>
      </c>
      <c r="B521" s="31" t="s">
        <v>21770</v>
      </c>
      <c r="C521" s="31" t="s">
        <v>21771</v>
      </c>
      <c r="D521" s="31" t="s">
        <v>21772</v>
      </c>
      <c r="E521" s="31" t="s">
        <v>687</v>
      </c>
      <c r="F521" s="31" t="s">
        <v>123</v>
      </c>
      <c r="G521" s="31" t="s">
        <v>16504</v>
      </c>
      <c r="H521" s="31" t="s">
        <v>16967</v>
      </c>
      <c r="I521" s="38">
        <v>0.33333333333333331</v>
      </c>
      <c r="J521" s="31" t="s">
        <v>73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23"/>
      <c r="R521" s="23"/>
      <c r="S521" s="29">
        <v>43425</v>
      </c>
      <c r="T521" s="169"/>
    </row>
    <row r="522" spans="1:20" ht="54" customHeight="1" x14ac:dyDescent="1.05">
      <c r="A522" s="31" t="s">
        <v>21773</v>
      </c>
      <c r="B522" s="31" t="s">
        <v>21774</v>
      </c>
      <c r="C522" s="31" t="s">
        <v>21775</v>
      </c>
      <c r="D522" s="31" t="s">
        <v>21776</v>
      </c>
      <c r="E522" s="31" t="s">
        <v>687</v>
      </c>
      <c r="F522" s="31" t="s">
        <v>123</v>
      </c>
      <c r="G522" s="31" t="s">
        <v>16248</v>
      </c>
      <c r="H522" s="31" t="s">
        <v>18842</v>
      </c>
      <c r="I522" s="38">
        <v>0.41666666666666669</v>
      </c>
      <c r="J522" s="31" t="s">
        <v>73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43425</v>
      </c>
      <c r="T522" s="169"/>
    </row>
    <row r="523" spans="1:20" ht="54" customHeight="1" x14ac:dyDescent="1.05">
      <c r="A523" s="693" t="s">
        <v>20955</v>
      </c>
      <c r="B523" s="694"/>
      <c r="C523" s="694"/>
      <c r="D523" s="694"/>
      <c r="E523" s="694"/>
      <c r="F523" s="694"/>
      <c r="G523" s="694"/>
      <c r="H523" s="694"/>
      <c r="I523" s="694"/>
      <c r="J523" s="694"/>
      <c r="K523" s="694"/>
      <c r="L523" s="694"/>
      <c r="M523" s="695"/>
      <c r="N523" s="23"/>
      <c r="O523" s="23"/>
      <c r="P523" s="23"/>
      <c r="Q523" s="23"/>
      <c r="R523" s="23"/>
      <c r="S523" s="29"/>
      <c r="T523" s="29">
        <v>328500</v>
      </c>
    </row>
    <row r="524" spans="1:20" ht="54" customHeight="1" x14ac:dyDescent="1.3">
      <c r="A524" s="679" t="s">
        <v>22223</v>
      </c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1"/>
      <c r="N524" s="23"/>
      <c r="O524" s="23"/>
      <c r="P524" s="23"/>
      <c r="Q524" s="23"/>
      <c r="R524" s="23"/>
      <c r="S524" s="29"/>
      <c r="T524" s="169"/>
    </row>
    <row r="525" spans="1:20" ht="54" customHeight="1" x14ac:dyDescent="1.05">
      <c r="A525" s="31" t="s">
        <v>22166</v>
      </c>
      <c r="B525" s="31" t="s">
        <v>7946</v>
      </c>
      <c r="C525" s="31" t="s">
        <v>22167</v>
      </c>
      <c r="D525" s="31" t="s">
        <v>22168</v>
      </c>
      <c r="E525" s="31" t="s">
        <v>687</v>
      </c>
      <c r="F525" s="31" t="s">
        <v>123</v>
      </c>
      <c r="G525" s="31" t="s">
        <v>16248</v>
      </c>
      <c r="H525" s="31" t="s">
        <v>18842</v>
      </c>
      <c r="I525" s="38">
        <v>0.83333333333333337</v>
      </c>
      <c r="J525" s="31" t="s">
        <v>73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43425</v>
      </c>
      <c r="T525" s="169"/>
    </row>
    <row r="526" spans="1:20" ht="54" customHeight="1" x14ac:dyDescent="1.05">
      <c r="A526" s="31" t="s">
        <v>22169</v>
      </c>
      <c r="B526" s="31" t="s">
        <v>18737</v>
      </c>
      <c r="C526" s="31" t="s">
        <v>22170</v>
      </c>
      <c r="D526" s="31" t="s">
        <v>22171</v>
      </c>
      <c r="E526" s="31" t="s">
        <v>687</v>
      </c>
      <c r="F526" s="31" t="s">
        <v>123</v>
      </c>
      <c r="G526" s="31" t="s">
        <v>16248</v>
      </c>
      <c r="H526" s="31" t="s">
        <v>18842</v>
      </c>
      <c r="I526" s="38">
        <v>0.83333333333333337</v>
      </c>
      <c r="J526" s="31" t="s">
        <v>73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43425</v>
      </c>
      <c r="T526" s="169"/>
    </row>
    <row r="527" spans="1:20" ht="54" customHeight="1" x14ac:dyDescent="1.05">
      <c r="A527" s="31" t="s">
        <v>22172</v>
      </c>
      <c r="B527" s="31" t="s">
        <v>4361</v>
      </c>
      <c r="C527" s="31" t="s">
        <v>22173</v>
      </c>
      <c r="D527" s="31" t="s">
        <v>22174</v>
      </c>
      <c r="E527" s="31" t="s">
        <v>687</v>
      </c>
      <c r="F527" s="31" t="s">
        <v>123</v>
      </c>
      <c r="G527" s="31" t="s">
        <v>16248</v>
      </c>
      <c r="H527" s="31" t="s">
        <v>18842</v>
      </c>
      <c r="I527" s="38">
        <v>0.83333333333333337</v>
      </c>
      <c r="J527" s="31" t="s">
        <v>73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23"/>
      <c r="R527" s="23"/>
      <c r="S527" s="29">
        <v>43425</v>
      </c>
      <c r="T527" s="169"/>
    </row>
    <row r="528" spans="1:20" ht="54" customHeight="1" x14ac:dyDescent="1.05">
      <c r="A528" s="31" t="s">
        <v>22175</v>
      </c>
      <c r="B528" s="31" t="s">
        <v>16256</v>
      </c>
      <c r="C528" s="31" t="s">
        <v>22176</v>
      </c>
      <c r="D528" s="31" t="s">
        <v>22177</v>
      </c>
      <c r="E528" s="31" t="s">
        <v>687</v>
      </c>
      <c r="F528" s="31" t="s">
        <v>123</v>
      </c>
      <c r="G528" s="31" t="s">
        <v>16248</v>
      </c>
      <c r="H528" s="31" t="s">
        <v>18842</v>
      </c>
      <c r="I528" s="38">
        <v>0.83333333333333337</v>
      </c>
      <c r="J528" s="31" t="s">
        <v>73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23"/>
      <c r="R528" s="23"/>
      <c r="S528" s="29">
        <v>43425</v>
      </c>
      <c r="T528" s="169"/>
    </row>
    <row r="529" spans="1:20" ht="54" customHeight="1" x14ac:dyDescent="1.05">
      <c r="A529" s="31" t="s">
        <v>22178</v>
      </c>
      <c r="B529" s="31" t="s">
        <v>22179</v>
      </c>
      <c r="C529" s="31" t="s">
        <v>22180</v>
      </c>
      <c r="D529" s="31" t="s">
        <v>22181</v>
      </c>
      <c r="E529" s="31" t="s">
        <v>687</v>
      </c>
      <c r="F529" s="31" t="s">
        <v>123</v>
      </c>
      <c r="G529" s="31" t="s">
        <v>16248</v>
      </c>
      <c r="H529" s="31" t="s">
        <v>18842</v>
      </c>
      <c r="I529" s="38">
        <v>0.83333333333333337</v>
      </c>
      <c r="J529" s="31" t="s">
        <v>73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23"/>
      <c r="R529" s="23"/>
      <c r="S529" s="29">
        <v>43425</v>
      </c>
      <c r="T529" s="169"/>
    </row>
    <row r="530" spans="1:20" ht="54" customHeight="1" x14ac:dyDescent="1.05">
      <c r="A530" s="31" t="s">
        <v>22182</v>
      </c>
      <c r="B530" s="31" t="s">
        <v>21695</v>
      </c>
      <c r="C530" s="31" t="s">
        <v>22183</v>
      </c>
      <c r="D530" s="31" t="s">
        <v>22184</v>
      </c>
      <c r="E530" s="31" t="s">
        <v>687</v>
      </c>
      <c r="F530" s="31" t="s">
        <v>123</v>
      </c>
      <c r="G530" s="31" t="s">
        <v>16248</v>
      </c>
      <c r="H530" s="31" t="s">
        <v>18842</v>
      </c>
      <c r="I530" s="38">
        <v>0.83333333333333337</v>
      </c>
      <c r="J530" s="31" t="s">
        <v>73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  <c r="T530" s="169"/>
    </row>
    <row r="531" spans="1:20" ht="54" customHeight="1" x14ac:dyDescent="1.05">
      <c r="A531" s="31" t="s">
        <v>22185</v>
      </c>
      <c r="B531" s="31" t="s">
        <v>22186</v>
      </c>
      <c r="C531" s="31" t="s">
        <v>22187</v>
      </c>
      <c r="D531" s="31" t="s">
        <v>22188</v>
      </c>
      <c r="E531" s="31" t="s">
        <v>688</v>
      </c>
      <c r="F531" s="31" t="s">
        <v>123</v>
      </c>
      <c r="G531" s="31" t="s">
        <v>16287</v>
      </c>
      <c r="H531" s="31" t="s">
        <v>17473</v>
      </c>
      <c r="I531" s="38">
        <v>0.5</v>
      </c>
      <c r="J531" s="31" t="s">
        <v>73</v>
      </c>
      <c r="K531" s="31" t="s">
        <v>105</v>
      </c>
      <c r="L531" s="31" t="s">
        <v>106</v>
      </c>
      <c r="M531" s="31" t="s">
        <v>194</v>
      </c>
      <c r="N531" s="23"/>
      <c r="O531" s="23"/>
      <c r="P531" s="23"/>
      <c r="Q531" s="23"/>
      <c r="R531" s="23"/>
      <c r="S531" s="29">
        <v>38950</v>
      </c>
      <c r="T531" s="169"/>
    </row>
    <row r="532" spans="1:20" ht="54" customHeight="1" x14ac:dyDescent="1.05">
      <c r="A532" s="31" t="s">
        <v>22189</v>
      </c>
      <c r="B532" s="31" t="s">
        <v>5873</v>
      </c>
      <c r="C532" s="31" t="s">
        <v>22190</v>
      </c>
      <c r="D532" s="31" t="s">
        <v>22191</v>
      </c>
      <c r="E532" s="31" t="s">
        <v>688</v>
      </c>
      <c r="F532" s="31" t="s">
        <v>123</v>
      </c>
      <c r="G532" s="31" t="s">
        <v>16287</v>
      </c>
      <c r="H532" s="31" t="s">
        <v>17473</v>
      </c>
      <c r="I532" s="38">
        <v>0.5</v>
      </c>
      <c r="J532" s="31" t="s">
        <v>73</v>
      </c>
      <c r="K532" s="31" t="s">
        <v>105</v>
      </c>
      <c r="L532" s="31" t="s">
        <v>106</v>
      </c>
      <c r="M532" s="31" t="s">
        <v>194</v>
      </c>
      <c r="N532" s="23"/>
      <c r="O532" s="23"/>
      <c r="P532" s="23"/>
      <c r="Q532" s="23"/>
      <c r="R532" s="23"/>
      <c r="S532" s="29">
        <v>38950</v>
      </c>
      <c r="T532" s="169"/>
    </row>
    <row r="533" spans="1:20" ht="54" customHeight="1" x14ac:dyDescent="1.05">
      <c r="A533" s="31" t="s">
        <v>22192</v>
      </c>
      <c r="B533" s="31" t="s">
        <v>22193</v>
      </c>
      <c r="C533" s="31" t="s">
        <v>22194</v>
      </c>
      <c r="D533" s="31" t="s">
        <v>22195</v>
      </c>
      <c r="E533" s="31" t="s">
        <v>688</v>
      </c>
      <c r="F533" s="31" t="s">
        <v>123</v>
      </c>
      <c r="G533" s="31" t="s">
        <v>16287</v>
      </c>
      <c r="H533" s="31" t="s">
        <v>17473</v>
      </c>
      <c r="I533" s="38">
        <v>0.5</v>
      </c>
      <c r="J533" s="31" t="s">
        <v>73</v>
      </c>
      <c r="K533" s="31" t="s">
        <v>105</v>
      </c>
      <c r="L533" s="31" t="s">
        <v>106</v>
      </c>
      <c r="M533" s="31" t="s">
        <v>194</v>
      </c>
      <c r="N533" s="23"/>
      <c r="O533" s="23"/>
      <c r="P533" s="23"/>
      <c r="Q533" s="23"/>
      <c r="R533" s="23"/>
      <c r="S533" s="29">
        <v>38950</v>
      </c>
      <c r="T533" s="169"/>
    </row>
    <row r="534" spans="1:20" ht="54" customHeight="1" x14ac:dyDescent="1.05">
      <c r="A534" s="31" t="s">
        <v>22196</v>
      </c>
      <c r="B534" s="31" t="s">
        <v>20492</v>
      </c>
      <c r="C534" s="31" t="s">
        <v>22197</v>
      </c>
      <c r="D534" s="31" t="s">
        <v>22198</v>
      </c>
      <c r="E534" s="31" t="s">
        <v>101</v>
      </c>
      <c r="F534" s="31" t="s">
        <v>102</v>
      </c>
      <c r="G534" s="31" t="s">
        <v>16270</v>
      </c>
      <c r="H534" s="31" t="s">
        <v>17473</v>
      </c>
      <c r="I534" s="38">
        <v>0.53125</v>
      </c>
      <c r="J534" s="31" t="s">
        <v>73</v>
      </c>
      <c r="K534" s="31" t="s">
        <v>105</v>
      </c>
      <c r="L534" s="31" t="s">
        <v>106</v>
      </c>
      <c r="M534" s="31" t="s">
        <v>491</v>
      </c>
      <c r="N534" s="23"/>
      <c r="O534" s="23"/>
      <c r="P534" s="23"/>
      <c r="Q534" s="23"/>
      <c r="R534" s="23"/>
      <c r="S534" s="29">
        <v>26200</v>
      </c>
      <c r="T534" s="169"/>
    </row>
    <row r="535" spans="1:20" ht="54" customHeight="1" x14ac:dyDescent="1.05">
      <c r="A535" s="31" t="s">
        <v>22199</v>
      </c>
      <c r="B535" s="31" t="s">
        <v>22200</v>
      </c>
      <c r="C535" s="31" t="s">
        <v>22201</v>
      </c>
      <c r="D535" s="31" t="s">
        <v>22202</v>
      </c>
      <c r="E535" s="31" t="s">
        <v>101</v>
      </c>
      <c r="F535" s="31" t="s">
        <v>102</v>
      </c>
      <c r="G535" s="31" t="s">
        <v>16270</v>
      </c>
      <c r="H535" s="31" t="s">
        <v>17473</v>
      </c>
      <c r="I535" s="38">
        <v>0.53125</v>
      </c>
      <c r="J535" s="31" t="s">
        <v>73</v>
      </c>
      <c r="K535" s="31" t="s">
        <v>105</v>
      </c>
      <c r="L535" s="31" t="s">
        <v>106</v>
      </c>
      <c r="M535" s="31" t="s">
        <v>491</v>
      </c>
      <c r="N535" s="23"/>
      <c r="O535" s="23"/>
      <c r="P535" s="23"/>
      <c r="Q535" s="23"/>
      <c r="R535" s="23"/>
      <c r="S535" s="29">
        <v>26200</v>
      </c>
      <c r="T535" s="169"/>
    </row>
    <row r="536" spans="1:20" ht="54" customHeight="1" x14ac:dyDescent="1.05">
      <c r="A536" s="31" t="s">
        <v>22203</v>
      </c>
      <c r="B536" s="31" t="s">
        <v>22204</v>
      </c>
      <c r="C536" s="31" t="s">
        <v>22205</v>
      </c>
      <c r="D536" s="31" t="s">
        <v>22206</v>
      </c>
      <c r="E536" s="31" t="s">
        <v>101</v>
      </c>
      <c r="F536" s="31" t="s">
        <v>102</v>
      </c>
      <c r="G536" s="31" t="s">
        <v>16270</v>
      </c>
      <c r="H536" s="31" t="s">
        <v>17473</v>
      </c>
      <c r="I536" s="38">
        <v>0.53125</v>
      </c>
      <c r="J536" s="31" t="s">
        <v>73</v>
      </c>
      <c r="K536" s="31" t="s">
        <v>105</v>
      </c>
      <c r="L536" s="31" t="s">
        <v>106</v>
      </c>
      <c r="M536" s="31" t="s">
        <v>491</v>
      </c>
      <c r="N536" s="23"/>
      <c r="O536" s="23"/>
      <c r="P536" s="23"/>
      <c r="Q536" s="23"/>
      <c r="R536" s="23"/>
      <c r="S536" s="29">
        <v>26200</v>
      </c>
      <c r="T536" s="169"/>
    </row>
    <row r="537" spans="1:20" ht="54" customHeight="1" x14ac:dyDescent="1.05">
      <c r="A537" s="31" t="s">
        <v>22207</v>
      </c>
      <c r="B537" s="31" t="s">
        <v>22208</v>
      </c>
      <c r="C537" s="31" t="s">
        <v>22209</v>
      </c>
      <c r="D537" s="31" t="s">
        <v>22210</v>
      </c>
      <c r="E537" s="31" t="s">
        <v>101</v>
      </c>
      <c r="F537" s="31" t="s">
        <v>102</v>
      </c>
      <c r="G537" s="31" t="s">
        <v>16270</v>
      </c>
      <c r="H537" s="31" t="s">
        <v>17473</v>
      </c>
      <c r="I537" s="38">
        <v>0.53125</v>
      </c>
      <c r="J537" s="31" t="s">
        <v>73</v>
      </c>
      <c r="K537" s="31" t="s">
        <v>105</v>
      </c>
      <c r="L537" s="31" t="s">
        <v>106</v>
      </c>
      <c r="M537" s="31" t="s">
        <v>491</v>
      </c>
      <c r="N537" s="23"/>
      <c r="O537" s="23"/>
      <c r="P537" s="23"/>
      <c r="Q537" s="23"/>
      <c r="R537" s="23"/>
      <c r="S537" s="29">
        <v>26200</v>
      </c>
      <c r="T537" s="169"/>
    </row>
    <row r="538" spans="1:20" ht="54" customHeight="1" x14ac:dyDescent="1.05">
      <c r="A538" s="31" t="s">
        <v>22211</v>
      </c>
      <c r="B538" s="31" t="s">
        <v>6873</v>
      </c>
      <c r="C538" s="31" t="s">
        <v>22212</v>
      </c>
      <c r="D538" s="31" t="s">
        <v>22213</v>
      </c>
      <c r="E538" s="31" t="s">
        <v>101</v>
      </c>
      <c r="F538" s="31" t="s">
        <v>102</v>
      </c>
      <c r="G538" s="31" t="s">
        <v>16270</v>
      </c>
      <c r="H538" s="31" t="s">
        <v>17473</v>
      </c>
      <c r="I538" s="38">
        <v>0.53125</v>
      </c>
      <c r="J538" s="31" t="s">
        <v>73</v>
      </c>
      <c r="K538" s="31" t="s">
        <v>105</v>
      </c>
      <c r="L538" s="31" t="s">
        <v>106</v>
      </c>
      <c r="M538" s="31" t="s">
        <v>491</v>
      </c>
      <c r="N538" s="23"/>
      <c r="O538" s="23"/>
      <c r="P538" s="23"/>
      <c r="Q538" s="23"/>
      <c r="R538" s="23"/>
      <c r="S538" s="29">
        <v>26200</v>
      </c>
      <c r="T538" s="169"/>
    </row>
    <row r="539" spans="1:20" ht="54" customHeight="1" x14ac:dyDescent="1.05">
      <c r="A539" s="31" t="s">
        <v>22214</v>
      </c>
      <c r="B539" s="31" t="s">
        <v>8471</v>
      </c>
      <c r="C539" s="31" t="s">
        <v>22215</v>
      </c>
      <c r="D539" s="31" t="s">
        <v>22216</v>
      </c>
      <c r="E539" s="31" t="s">
        <v>101</v>
      </c>
      <c r="F539" s="31" t="s">
        <v>123</v>
      </c>
      <c r="G539" s="31" t="s">
        <v>16223</v>
      </c>
      <c r="H539" s="31" t="s">
        <v>17473</v>
      </c>
      <c r="I539" s="38">
        <v>0.25</v>
      </c>
      <c r="J539" s="31" t="s">
        <v>73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43925</v>
      </c>
      <c r="T539" s="169"/>
    </row>
    <row r="540" spans="1:20" ht="54" customHeight="1" x14ac:dyDescent="1.05">
      <c r="A540" s="31" t="s">
        <v>22217</v>
      </c>
      <c r="B540" s="31" t="s">
        <v>6370</v>
      </c>
      <c r="C540" s="31" t="s">
        <v>22218</v>
      </c>
      <c r="D540" s="31" t="s">
        <v>22219</v>
      </c>
      <c r="E540" s="31" t="s">
        <v>687</v>
      </c>
      <c r="F540" s="31" t="s">
        <v>123</v>
      </c>
      <c r="G540" s="31" t="s">
        <v>16248</v>
      </c>
      <c r="H540" s="31" t="s">
        <v>18842</v>
      </c>
      <c r="I540" s="38">
        <v>0.41666666666666669</v>
      </c>
      <c r="J540" s="31" t="s">
        <v>73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  <c r="T540" s="169"/>
    </row>
    <row r="541" spans="1:20" ht="54" customHeight="1" x14ac:dyDescent="1.05">
      <c r="A541" s="693" t="s">
        <v>22224</v>
      </c>
      <c r="B541" s="694"/>
      <c r="C541" s="694"/>
      <c r="D541" s="694"/>
      <c r="E541" s="694"/>
      <c r="F541" s="694"/>
      <c r="G541" s="694"/>
      <c r="H541" s="694"/>
      <c r="I541" s="694"/>
      <c r="J541" s="694"/>
      <c r="K541" s="694"/>
      <c r="L541" s="694"/>
      <c r="M541" s="695"/>
      <c r="N541" s="23"/>
      <c r="O541" s="23"/>
      <c r="P541" s="23"/>
      <c r="Q541" s="23"/>
      <c r="R541" s="23"/>
      <c r="S541" s="29"/>
      <c r="T541" s="29">
        <v>135000</v>
      </c>
    </row>
    <row r="542" spans="1:20" ht="54" customHeight="1" x14ac:dyDescent="1.05">
      <c r="A542" s="688" t="s">
        <v>22805</v>
      </c>
      <c r="B542" s="689"/>
      <c r="C542" s="689"/>
      <c r="D542" s="689"/>
      <c r="E542" s="689"/>
      <c r="F542" s="689"/>
      <c r="G542" s="689"/>
      <c r="H542" s="689"/>
      <c r="I542" s="689"/>
      <c r="J542" s="689"/>
      <c r="K542" s="689"/>
      <c r="L542" s="689"/>
      <c r="M542" s="690"/>
      <c r="N542" s="23"/>
      <c r="O542" s="23"/>
      <c r="P542" s="23"/>
      <c r="Q542" s="23"/>
      <c r="R542" s="23"/>
      <c r="S542" s="29"/>
      <c r="T542" s="169"/>
    </row>
    <row r="543" spans="1:20" ht="54" customHeight="1" x14ac:dyDescent="1.05">
      <c r="A543" s="31" t="s">
        <v>22789</v>
      </c>
      <c r="B543" s="31" t="s">
        <v>22790</v>
      </c>
      <c r="C543" s="31" t="s">
        <v>22791</v>
      </c>
      <c r="D543" s="31" t="s">
        <v>22792</v>
      </c>
      <c r="E543" s="31" t="s">
        <v>101</v>
      </c>
      <c r="F543" s="31" t="s">
        <v>123</v>
      </c>
      <c r="G543" s="31" t="s">
        <v>16205</v>
      </c>
      <c r="H543" s="31" t="s">
        <v>17112</v>
      </c>
      <c r="I543" s="38">
        <v>0.41666666666666669</v>
      </c>
      <c r="J543" s="31" t="s">
        <v>73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43925</v>
      </c>
      <c r="T543" s="169"/>
    </row>
    <row r="544" spans="1:20" ht="54" customHeight="1" x14ac:dyDescent="1.05">
      <c r="A544" s="31" t="s">
        <v>22793</v>
      </c>
      <c r="B544" s="31" t="s">
        <v>22794</v>
      </c>
      <c r="C544" s="31" t="s">
        <v>22795</v>
      </c>
      <c r="D544" s="31" t="s">
        <v>22796</v>
      </c>
      <c r="E544" s="31" t="s">
        <v>101</v>
      </c>
      <c r="F544" s="31" t="s">
        <v>123</v>
      </c>
      <c r="G544" s="31" t="s">
        <v>16205</v>
      </c>
      <c r="H544" s="31" t="s">
        <v>17112</v>
      </c>
      <c r="I544" s="38">
        <v>0.41666666666666669</v>
      </c>
      <c r="J544" s="31" t="s">
        <v>73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43925</v>
      </c>
      <c r="T544" s="169"/>
    </row>
    <row r="545" spans="1:20" ht="54" customHeight="1" x14ac:dyDescent="1.05">
      <c r="A545" s="31" t="s">
        <v>22797</v>
      </c>
      <c r="B545" s="31" t="s">
        <v>22798</v>
      </c>
      <c r="C545" s="31" t="s">
        <v>22799</v>
      </c>
      <c r="D545" s="31" t="s">
        <v>22800</v>
      </c>
      <c r="E545" s="31" t="s">
        <v>101</v>
      </c>
      <c r="F545" s="31" t="s">
        <v>123</v>
      </c>
      <c r="G545" s="31" t="s">
        <v>16205</v>
      </c>
      <c r="H545" s="31" t="s">
        <v>17112</v>
      </c>
      <c r="I545" s="38">
        <v>0.41666666666666669</v>
      </c>
      <c r="J545" s="31" t="s">
        <v>73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43925</v>
      </c>
      <c r="T545" s="169"/>
    </row>
    <row r="546" spans="1:20" ht="54" customHeight="1" x14ac:dyDescent="1.05">
      <c r="A546" s="693" t="s">
        <v>22224</v>
      </c>
      <c r="B546" s="694"/>
      <c r="C546" s="694"/>
      <c r="D546" s="694"/>
      <c r="E546" s="694"/>
      <c r="F546" s="694"/>
      <c r="G546" s="694"/>
      <c r="H546" s="694"/>
      <c r="I546" s="694"/>
      <c r="J546" s="694"/>
      <c r="K546" s="694"/>
      <c r="L546" s="694"/>
      <c r="M546" s="695"/>
      <c r="N546" s="23"/>
      <c r="O546" s="23"/>
      <c r="P546" s="23"/>
      <c r="Q546" s="23"/>
      <c r="R546" s="23"/>
      <c r="S546" s="29"/>
      <c r="T546" s="29">
        <v>144900</v>
      </c>
    </row>
    <row r="547" spans="1:20" ht="54" customHeight="1" x14ac:dyDescent="1.05">
      <c r="A547" s="693" t="s">
        <v>22224</v>
      </c>
      <c r="B547" s="694"/>
      <c r="C547" s="694"/>
      <c r="D547" s="694"/>
      <c r="E547" s="694"/>
      <c r="F547" s="694"/>
      <c r="G547" s="694"/>
      <c r="H547" s="694"/>
      <c r="I547" s="694"/>
      <c r="J547" s="694"/>
      <c r="K547" s="694"/>
      <c r="L547" s="694"/>
      <c r="M547" s="695"/>
      <c r="N547" s="23"/>
      <c r="O547" s="23"/>
      <c r="P547" s="23"/>
      <c r="Q547" s="23"/>
      <c r="R547" s="23"/>
      <c r="S547" s="29"/>
      <c r="T547" s="29">
        <v>200000</v>
      </c>
    </row>
    <row r="548" spans="1:20" ht="54" customHeight="1" x14ac:dyDescent="1.05">
      <c r="A548" s="682" t="s">
        <v>23919</v>
      </c>
      <c r="B548" s="683"/>
      <c r="C548" s="683"/>
      <c r="D548" s="683"/>
      <c r="E548" s="683"/>
      <c r="F548" s="683"/>
      <c r="G548" s="683"/>
      <c r="H548" s="683"/>
      <c r="I548" s="683"/>
      <c r="J548" s="683"/>
      <c r="K548" s="683"/>
      <c r="L548" s="683"/>
      <c r="M548" s="684"/>
      <c r="N548" s="23"/>
      <c r="O548" s="23"/>
      <c r="P548" s="23"/>
      <c r="Q548" s="23"/>
      <c r="R548" s="23"/>
      <c r="S548" s="29"/>
      <c r="T548" s="169"/>
    </row>
    <row r="549" spans="1:20" ht="54" customHeight="1" x14ac:dyDescent="1.05">
      <c r="A549" s="31" t="s">
        <v>23893</v>
      </c>
      <c r="B549" s="31" t="s">
        <v>12330</v>
      </c>
      <c r="C549" s="31" t="s">
        <v>23894</v>
      </c>
      <c r="D549" s="31" t="s">
        <v>23895</v>
      </c>
      <c r="E549" s="31" t="s">
        <v>688</v>
      </c>
      <c r="F549" s="31" t="s">
        <v>123</v>
      </c>
      <c r="G549" s="31" t="s">
        <v>16287</v>
      </c>
      <c r="H549" s="31" t="s">
        <v>21136</v>
      </c>
      <c r="I549" s="38">
        <v>0.5</v>
      </c>
      <c r="J549" s="31" t="s">
        <v>73</v>
      </c>
      <c r="K549" s="31" t="s">
        <v>105</v>
      </c>
      <c r="L549" s="31" t="s">
        <v>106</v>
      </c>
      <c r="M549" s="31" t="s">
        <v>194</v>
      </c>
      <c r="N549" s="23"/>
      <c r="O549" s="23"/>
      <c r="P549" s="23"/>
      <c r="Q549" s="23"/>
      <c r="R549" s="23"/>
      <c r="S549" s="29">
        <v>38950</v>
      </c>
      <c r="T549" s="169"/>
    </row>
    <row r="550" spans="1:20" ht="54" customHeight="1" x14ac:dyDescent="1.05">
      <c r="A550" s="31" t="s">
        <v>23896</v>
      </c>
      <c r="B550" s="31" t="s">
        <v>23897</v>
      </c>
      <c r="C550" s="31" t="s">
        <v>23898</v>
      </c>
      <c r="D550" s="31" t="s">
        <v>23899</v>
      </c>
      <c r="E550" s="31" t="s">
        <v>688</v>
      </c>
      <c r="F550" s="31" t="s">
        <v>123</v>
      </c>
      <c r="G550" s="31" t="s">
        <v>16287</v>
      </c>
      <c r="H550" s="31" t="s">
        <v>21136</v>
      </c>
      <c r="I550" s="38">
        <v>0.5</v>
      </c>
      <c r="J550" s="31" t="s">
        <v>73</v>
      </c>
      <c r="K550" s="31" t="s">
        <v>105</v>
      </c>
      <c r="L550" s="31" t="s">
        <v>106</v>
      </c>
      <c r="M550" s="31" t="s">
        <v>194</v>
      </c>
      <c r="N550" s="23"/>
      <c r="O550" s="23"/>
      <c r="P550" s="23"/>
      <c r="Q550" s="23"/>
      <c r="R550" s="23"/>
      <c r="S550" s="29">
        <v>38950</v>
      </c>
      <c r="T550" s="169"/>
    </row>
    <row r="551" spans="1:20" ht="54" customHeight="1" x14ac:dyDescent="1.05">
      <c r="A551" s="31" t="s">
        <v>23900</v>
      </c>
      <c r="B551" s="31" t="s">
        <v>2591</v>
      </c>
      <c r="C551" s="31" t="s">
        <v>23901</v>
      </c>
      <c r="D551" s="31" t="s">
        <v>23902</v>
      </c>
      <c r="E551" s="31" t="s">
        <v>688</v>
      </c>
      <c r="F551" s="31" t="s">
        <v>123</v>
      </c>
      <c r="G551" s="31" t="s">
        <v>16287</v>
      </c>
      <c r="H551" s="31" t="s">
        <v>21136</v>
      </c>
      <c r="I551" s="38">
        <v>0.5</v>
      </c>
      <c r="J551" s="31" t="s">
        <v>73</v>
      </c>
      <c r="K551" s="31" t="s">
        <v>105</v>
      </c>
      <c r="L551" s="31" t="s">
        <v>106</v>
      </c>
      <c r="M551" s="31" t="s">
        <v>194</v>
      </c>
      <c r="N551" s="23"/>
      <c r="O551" s="23"/>
      <c r="P551" s="23"/>
      <c r="Q551" s="23"/>
      <c r="R551" s="23"/>
      <c r="S551" s="29">
        <v>38950</v>
      </c>
      <c r="T551" s="169"/>
    </row>
    <row r="552" spans="1:20" ht="54" customHeight="1" x14ac:dyDescent="1.05">
      <c r="A552" s="31" t="s">
        <v>23903</v>
      </c>
      <c r="B552" s="31" t="s">
        <v>23904</v>
      </c>
      <c r="C552" s="31" t="s">
        <v>23905</v>
      </c>
      <c r="D552" s="31" t="s">
        <v>23906</v>
      </c>
      <c r="E552" s="31" t="s">
        <v>688</v>
      </c>
      <c r="F552" s="31" t="s">
        <v>123</v>
      </c>
      <c r="G552" s="31" t="s">
        <v>16287</v>
      </c>
      <c r="H552" s="31" t="s">
        <v>21136</v>
      </c>
      <c r="I552" s="38">
        <v>0.5</v>
      </c>
      <c r="J552" s="31" t="s">
        <v>73</v>
      </c>
      <c r="K552" s="31" t="s">
        <v>105</v>
      </c>
      <c r="L552" s="31" t="s">
        <v>106</v>
      </c>
      <c r="M552" s="31" t="s">
        <v>194</v>
      </c>
      <c r="N552" s="23"/>
      <c r="O552" s="23"/>
      <c r="P552" s="23"/>
      <c r="Q552" s="23"/>
      <c r="R552" s="23"/>
      <c r="S552" s="29">
        <v>38950</v>
      </c>
      <c r="T552" s="169"/>
    </row>
    <row r="553" spans="1:20" ht="54" customHeight="1" x14ac:dyDescent="1.05">
      <c r="A553" s="31" t="s">
        <v>23907</v>
      </c>
      <c r="B553" s="31" t="s">
        <v>23908</v>
      </c>
      <c r="C553" s="31" t="s">
        <v>23909</v>
      </c>
      <c r="D553" s="31" t="s">
        <v>23910</v>
      </c>
      <c r="E553" s="31" t="s">
        <v>688</v>
      </c>
      <c r="F553" s="31" t="s">
        <v>123</v>
      </c>
      <c r="G553" s="31" t="s">
        <v>16287</v>
      </c>
      <c r="H553" s="31" t="s">
        <v>21136</v>
      </c>
      <c r="I553" s="38">
        <v>0.5</v>
      </c>
      <c r="J553" s="31" t="s">
        <v>73</v>
      </c>
      <c r="K553" s="31" t="s">
        <v>105</v>
      </c>
      <c r="L553" s="31" t="s">
        <v>106</v>
      </c>
      <c r="M553" s="31" t="s">
        <v>194</v>
      </c>
      <c r="N553" s="23"/>
      <c r="O553" s="23"/>
      <c r="P553" s="23"/>
      <c r="Q553" s="23"/>
      <c r="R553" s="23"/>
      <c r="S553" s="29">
        <v>38950</v>
      </c>
      <c r="T553" s="169"/>
    </row>
    <row r="554" spans="1:20" ht="54" customHeight="1" x14ac:dyDescent="1.05">
      <c r="A554" s="31" t="s">
        <v>23911</v>
      </c>
      <c r="B554" s="31" t="s">
        <v>23912</v>
      </c>
      <c r="C554" s="31" t="s">
        <v>23913</v>
      </c>
      <c r="D554" s="31" t="s">
        <v>23914</v>
      </c>
      <c r="E554" s="31" t="s">
        <v>688</v>
      </c>
      <c r="F554" s="31" t="s">
        <v>123</v>
      </c>
      <c r="G554" s="31" t="s">
        <v>16287</v>
      </c>
      <c r="H554" s="31" t="s">
        <v>21136</v>
      </c>
      <c r="I554" s="38">
        <v>0.5</v>
      </c>
      <c r="J554" s="31" t="s">
        <v>73</v>
      </c>
      <c r="K554" s="31" t="s">
        <v>105</v>
      </c>
      <c r="L554" s="31" t="s">
        <v>106</v>
      </c>
      <c r="M554" s="31" t="s">
        <v>194</v>
      </c>
      <c r="N554" s="23"/>
      <c r="O554" s="23"/>
      <c r="P554" s="23"/>
      <c r="Q554" s="23"/>
      <c r="R554" s="23"/>
      <c r="S554" s="29">
        <v>38950</v>
      </c>
      <c r="T554" s="169"/>
    </row>
    <row r="555" spans="1:20" ht="54" customHeight="1" x14ac:dyDescent="1.3">
      <c r="A555" s="685" t="s">
        <v>23245</v>
      </c>
      <c r="B555" s="686"/>
      <c r="C555" s="686"/>
      <c r="D555" s="686"/>
      <c r="E555" s="686"/>
      <c r="F555" s="686"/>
      <c r="G555" s="686"/>
      <c r="H555" s="686"/>
      <c r="I555" s="686"/>
      <c r="J555" s="686"/>
      <c r="K555" s="686"/>
      <c r="L555" s="686"/>
      <c r="M555" s="687"/>
      <c r="N555" s="23"/>
      <c r="O555" s="23"/>
      <c r="P555" s="23"/>
      <c r="Q555" s="23"/>
      <c r="R555" s="23"/>
      <c r="S555" s="29"/>
      <c r="T555" s="29">
        <v>26000</v>
      </c>
    </row>
    <row r="556" spans="1:20" ht="54" customHeight="1" x14ac:dyDescent="1.3">
      <c r="A556" s="685" t="s">
        <v>23925</v>
      </c>
      <c r="B556" s="686"/>
      <c r="C556" s="686"/>
      <c r="D556" s="686"/>
      <c r="E556" s="686"/>
      <c r="F556" s="686"/>
      <c r="G556" s="686"/>
      <c r="H556" s="686"/>
      <c r="I556" s="686"/>
      <c r="J556" s="686"/>
      <c r="K556" s="686"/>
      <c r="L556" s="686"/>
      <c r="M556" s="687"/>
      <c r="N556" s="23"/>
      <c r="O556" s="23"/>
      <c r="P556" s="23"/>
      <c r="Q556" s="23"/>
      <c r="R556" s="23"/>
      <c r="S556" s="29"/>
      <c r="T556" s="29">
        <v>212500</v>
      </c>
    </row>
    <row r="557" spans="1:20" ht="54" customHeight="1" x14ac:dyDescent="1.3">
      <c r="A557" s="685" t="s">
        <v>23925</v>
      </c>
      <c r="B557" s="686"/>
      <c r="C557" s="686"/>
      <c r="D557" s="686"/>
      <c r="E557" s="686"/>
      <c r="F557" s="686"/>
      <c r="G557" s="686"/>
      <c r="H557" s="686"/>
      <c r="I557" s="686"/>
      <c r="J557" s="686"/>
      <c r="K557" s="686"/>
      <c r="L557" s="686"/>
      <c r="M557" s="687"/>
      <c r="N557" s="23"/>
      <c r="O557" s="23"/>
      <c r="P557" s="23"/>
      <c r="Q557" s="23"/>
      <c r="R557" s="23"/>
      <c r="S557" s="29"/>
      <c r="T557" s="29">
        <v>25000</v>
      </c>
    </row>
    <row r="558" spans="1:20" ht="54" customHeight="1" x14ac:dyDescent="1.3">
      <c r="A558" s="685" t="s">
        <v>23925</v>
      </c>
      <c r="B558" s="686"/>
      <c r="C558" s="686"/>
      <c r="D558" s="686"/>
      <c r="E558" s="686"/>
      <c r="F558" s="686"/>
      <c r="G558" s="686"/>
      <c r="H558" s="686"/>
      <c r="I558" s="686"/>
      <c r="J558" s="686"/>
      <c r="K558" s="686"/>
      <c r="L558" s="686"/>
      <c r="M558" s="687"/>
      <c r="N558" s="23"/>
      <c r="O558" s="23"/>
      <c r="P558" s="23"/>
      <c r="Q558" s="23"/>
      <c r="R558" s="23"/>
      <c r="S558" s="29"/>
      <c r="T558" s="29">
        <v>100000</v>
      </c>
    </row>
    <row r="559" spans="1:20" ht="54" customHeight="1" x14ac:dyDescent="1.3">
      <c r="A559" s="685" t="s">
        <v>23925</v>
      </c>
      <c r="B559" s="686"/>
      <c r="C559" s="686"/>
      <c r="D559" s="686"/>
      <c r="E559" s="686"/>
      <c r="F559" s="686"/>
      <c r="G559" s="686"/>
      <c r="H559" s="686"/>
      <c r="I559" s="686"/>
      <c r="J559" s="686"/>
      <c r="K559" s="686"/>
      <c r="L559" s="686"/>
      <c r="M559" s="687"/>
      <c r="N559" s="23"/>
      <c r="O559" s="23"/>
      <c r="P559" s="23"/>
      <c r="Q559" s="23"/>
      <c r="R559" s="23"/>
      <c r="S559" s="29"/>
      <c r="T559" s="29">
        <v>220000</v>
      </c>
    </row>
    <row r="560" spans="1:20" ht="54" customHeight="1" x14ac:dyDescent="1.3">
      <c r="A560" s="679" t="s">
        <v>23941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1"/>
      <c r="N560" s="23"/>
      <c r="O560" s="23"/>
      <c r="P560" s="23"/>
      <c r="Q560" s="23"/>
      <c r="R560" s="23"/>
      <c r="S560" s="29"/>
      <c r="T560" s="169"/>
    </row>
    <row r="561" spans="1:20" ht="54" customHeight="1" x14ac:dyDescent="1.05">
      <c r="A561" s="31" t="s">
        <v>24833</v>
      </c>
      <c r="B561" s="31" t="s">
        <v>2952</v>
      </c>
      <c r="C561" s="31" t="s">
        <v>24834</v>
      </c>
      <c r="D561" s="31" t="s">
        <v>24835</v>
      </c>
      <c r="E561" s="31" t="s">
        <v>101</v>
      </c>
      <c r="F561" s="31" t="s">
        <v>123</v>
      </c>
      <c r="G561" s="31" t="s">
        <v>16205</v>
      </c>
      <c r="H561" s="31" t="s">
        <v>20921</v>
      </c>
      <c r="I561" s="38">
        <v>0.83333333333333337</v>
      </c>
      <c r="J561" s="31" t="s">
        <v>73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43925</v>
      </c>
      <c r="T561" s="169"/>
    </row>
    <row r="562" spans="1:20" ht="54" customHeight="1" x14ac:dyDescent="1.05">
      <c r="A562" s="31" t="s">
        <v>24836</v>
      </c>
      <c r="B562" s="31" t="s">
        <v>24837</v>
      </c>
      <c r="C562" s="31" t="s">
        <v>24838</v>
      </c>
      <c r="D562" s="31" t="s">
        <v>24839</v>
      </c>
      <c r="E562" s="31" t="s">
        <v>687</v>
      </c>
      <c r="F562" s="31" t="s">
        <v>123</v>
      </c>
      <c r="G562" s="31" t="s">
        <v>17532</v>
      </c>
      <c r="H562" s="31" t="s">
        <v>21584</v>
      </c>
      <c r="I562" s="38">
        <v>0.91666666666666663</v>
      </c>
      <c r="J562" s="31" t="s">
        <v>73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169"/>
    </row>
    <row r="563" spans="1:20" ht="54" customHeight="1" x14ac:dyDescent="1.05">
      <c r="A563" s="31" t="s">
        <v>24840</v>
      </c>
      <c r="B563" s="31" t="s">
        <v>24841</v>
      </c>
      <c r="C563" s="31" t="s">
        <v>24842</v>
      </c>
      <c r="D563" s="31" t="s">
        <v>24843</v>
      </c>
      <c r="E563" s="31" t="s">
        <v>687</v>
      </c>
      <c r="F563" s="31" t="s">
        <v>123</v>
      </c>
      <c r="G563" s="31" t="s">
        <v>17532</v>
      </c>
      <c r="H563" s="31" t="s">
        <v>21584</v>
      </c>
      <c r="I563" s="38">
        <v>0.91666666666666663</v>
      </c>
      <c r="J563" s="31" t="s">
        <v>73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169"/>
    </row>
    <row r="564" spans="1:20" ht="54" customHeight="1" x14ac:dyDescent="1.05">
      <c r="A564" s="31" t="s">
        <v>24844</v>
      </c>
      <c r="B564" s="31" t="s">
        <v>17117</v>
      </c>
      <c r="C564" s="31" t="s">
        <v>24845</v>
      </c>
      <c r="D564" s="31" t="s">
        <v>24846</v>
      </c>
      <c r="E564" s="31" t="s">
        <v>101</v>
      </c>
      <c r="F564" s="31" t="s">
        <v>1304</v>
      </c>
      <c r="G564" s="31" t="s">
        <v>16185</v>
      </c>
      <c r="H564" s="31" t="s">
        <v>21619</v>
      </c>
      <c r="I564" s="38">
        <v>0.34027777777777779</v>
      </c>
      <c r="J564" s="31" t="s">
        <v>73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43925</v>
      </c>
      <c r="T564" s="169"/>
    </row>
    <row r="565" spans="1:20" ht="54" customHeight="1" x14ac:dyDescent="1.05">
      <c r="A565" s="31" t="s">
        <v>24847</v>
      </c>
      <c r="B565" s="31" t="s">
        <v>24848</v>
      </c>
      <c r="C565" s="31" t="s">
        <v>24849</v>
      </c>
      <c r="D565" s="31" t="s">
        <v>24850</v>
      </c>
      <c r="E565" s="31" t="s">
        <v>687</v>
      </c>
      <c r="F565" s="31" t="s">
        <v>123</v>
      </c>
      <c r="G565" s="31" t="s">
        <v>17532</v>
      </c>
      <c r="H565" s="31" t="s">
        <v>21584</v>
      </c>
      <c r="I565" s="38">
        <v>0.91666666666666663</v>
      </c>
      <c r="J565" s="31" t="s">
        <v>73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169"/>
    </row>
    <row r="566" spans="1:20" ht="54" customHeight="1" x14ac:dyDescent="1.05">
      <c r="A566" s="31" t="s">
        <v>24851</v>
      </c>
      <c r="B566" s="31" t="s">
        <v>5083</v>
      </c>
      <c r="C566" s="31" t="s">
        <v>24852</v>
      </c>
      <c r="D566" s="31" t="s">
        <v>24853</v>
      </c>
      <c r="E566" s="31" t="s">
        <v>687</v>
      </c>
      <c r="F566" s="31" t="s">
        <v>123</v>
      </c>
      <c r="G566" s="31" t="s">
        <v>17532</v>
      </c>
      <c r="H566" s="31" t="s">
        <v>21584</v>
      </c>
      <c r="I566" s="38">
        <v>0.91666666666666663</v>
      </c>
      <c r="J566" s="31" t="s">
        <v>73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169"/>
    </row>
    <row r="567" spans="1:20" ht="54" customHeight="1" x14ac:dyDescent="1.05">
      <c r="A567" s="31" t="s">
        <v>24854</v>
      </c>
      <c r="B567" s="31" t="s">
        <v>23112</v>
      </c>
      <c r="C567" s="31" t="s">
        <v>24855</v>
      </c>
      <c r="D567" s="31" t="s">
        <v>24856</v>
      </c>
      <c r="E567" s="31" t="s">
        <v>687</v>
      </c>
      <c r="F567" s="31" t="s">
        <v>123</v>
      </c>
      <c r="G567" s="31" t="s">
        <v>17532</v>
      </c>
      <c r="H567" s="31" t="s">
        <v>21584</v>
      </c>
      <c r="I567" s="38">
        <v>0.41666666666666669</v>
      </c>
      <c r="J567" s="31" t="s">
        <v>73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169"/>
    </row>
    <row r="568" spans="1:20" ht="54" customHeight="1" x14ac:dyDescent="1.05">
      <c r="A568" s="31" t="s">
        <v>24857</v>
      </c>
      <c r="B568" s="31" t="s">
        <v>24858</v>
      </c>
      <c r="C568" s="31" t="s">
        <v>24859</v>
      </c>
      <c r="D568" s="31" t="s">
        <v>24860</v>
      </c>
      <c r="E568" s="31" t="s">
        <v>687</v>
      </c>
      <c r="F568" s="31" t="s">
        <v>123</v>
      </c>
      <c r="G568" s="31" t="s">
        <v>17532</v>
      </c>
      <c r="H568" s="31" t="s">
        <v>21584</v>
      </c>
      <c r="I568" s="38">
        <v>0.83333333333333337</v>
      </c>
      <c r="J568" s="31" t="s">
        <v>73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43425</v>
      </c>
      <c r="T568" s="169"/>
    </row>
    <row r="569" spans="1:20" ht="54" customHeight="1" x14ac:dyDescent="1.05">
      <c r="A569" s="31" t="s">
        <v>24861</v>
      </c>
      <c r="B569" s="31" t="s">
        <v>20719</v>
      </c>
      <c r="C569" s="31" t="s">
        <v>24862</v>
      </c>
      <c r="D569" s="31" t="s">
        <v>24863</v>
      </c>
      <c r="E569" s="31" t="s">
        <v>687</v>
      </c>
      <c r="F569" s="31" t="s">
        <v>123</v>
      </c>
      <c r="G569" s="31" t="s">
        <v>17532</v>
      </c>
      <c r="H569" s="31" t="s">
        <v>21584</v>
      </c>
      <c r="I569" s="38">
        <v>0.41666666666666669</v>
      </c>
      <c r="J569" s="31" t="s">
        <v>73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169"/>
    </row>
    <row r="570" spans="1:20" ht="54" customHeight="1" x14ac:dyDescent="1.05">
      <c r="A570" s="31" t="s">
        <v>24864</v>
      </c>
      <c r="B570" s="31" t="s">
        <v>2694</v>
      </c>
      <c r="C570" s="31" t="s">
        <v>24865</v>
      </c>
      <c r="D570" s="31" t="s">
        <v>24866</v>
      </c>
      <c r="E570" s="31" t="s">
        <v>687</v>
      </c>
      <c r="F570" s="31" t="s">
        <v>123</v>
      </c>
      <c r="G570" s="31" t="s">
        <v>17532</v>
      </c>
      <c r="H570" s="31" t="s">
        <v>21584</v>
      </c>
      <c r="I570" s="38">
        <v>0.41666666666666669</v>
      </c>
      <c r="J570" s="31" t="s">
        <v>73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169"/>
    </row>
    <row r="571" spans="1:20" ht="54" customHeight="1" x14ac:dyDescent="1.05">
      <c r="A571" s="31" t="s">
        <v>24867</v>
      </c>
      <c r="B571" s="31" t="s">
        <v>24868</v>
      </c>
      <c r="C571" s="31" t="s">
        <v>24869</v>
      </c>
      <c r="D571" s="31" t="s">
        <v>24870</v>
      </c>
      <c r="E571" s="31" t="s">
        <v>687</v>
      </c>
      <c r="F571" s="31" t="s">
        <v>123</v>
      </c>
      <c r="G571" s="31" t="s">
        <v>17532</v>
      </c>
      <c r="H571" s="31" t="s">
        <v>21584</v>
      </c>
      <c r="I571" s="38">
        <v>0.83333333333333337</v>
      </c>
      <c r="J571" s="31" t="s">
        <v>73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169"/>
    </row>
    <row r="572" spans="1:20" ht="54" customHeight="1" x14ac:dyDescent="1.05">
      <c r="A572" s="31" t="s">
        <v>24871</v>
      </c>
      <c r="B572" s="31" t="s">
        <v>17240</v>
      </c>
      <c r="C572" s="31" t="s">
        <v>24872</v>
      </c>
      <c r="D572" s="31" t="s">
        <v>24873</v>
      </c>
      <c r="E572" s="31" t="s">
        <v>687</v>
      </c>
      <c r="F572" s="31" t="s">
        <v>123</v>
      </c>
      <c r="G572" s="31" t="s">
        <v>17532</v>
      </c>
      <c r="H572" s="31" t="s">
        <v>21584</v>
      </c>
      <c r="I572" s="38">
        <v>0.41666666666666669</v>
      </c>
      <c r="J572" s="31" t="s">
        <v>73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169"/>
    </row>
    <row r="573" spans="1:20" ht="54" customHeight="1" x14ac:dyDescent="1.05">
      <c r="A573" s="31" t="s">
        <v>24874</v>
      </c>
      <c r="B573" s="31" t="s">
        <v>24875</v>
      </c>
      <c r="C573" s="31" t="s">
        <v>24876</v>
      </c>
      <c r="D573" s="31" t="s">
        <v>24877</v>
      </c>
      <c r="E573" s="31" t="s">
        <v>687</v>
      </c>
      <c r="F573" s="31" t="s">
        <v>123</v>
      </c>
      <c r="G573" s="31" t="s">
        <v>17532</v>
      </c>
      <c r="H573" s="31" t="s">
        <v>21584</v>
      </c>
      <c r="I573" s="38">
        <v>0.41666666666666669</v>
      </c>
      <c r="J573" s="31" t="s">
        <v>73</v>
      </c>
      <c r="K573" s="31" t="s">
        <v>105</v>
      </c>
      <c r="L573" s="31" t="s">
        <v>106</v>
      </c>
      <c r="M573" s="31" t="s">
        <v>995</v>
      </c>
      <c r="N573" s="23"/>
      <c r="O573" s="23"/>
      <c r="P573" s="23"/>
      <c r="Q573" s="23"/>
      <c r="R573" s="23"/>
      <c r="S573" s="29">
        <v>43425</v>
      </c>
      <c r="T573" s="169"/>
    </row>
    <row r="574" spans="1:20" ht="54" customHeight="1" x14ac:dyDescent="1.05">
      <c r="A574" s="31" t="s">
        <v>24878</v>
      </c>
      <c r="B574" s="31" t="s">
        <v>24879</v>
      </c>
      <c r="C574" s="31" t="s">
        <v>24880</v>
      </c>
      <c r="D574" s="31" t="s">
        <v>24881</v>
      </c>
      <c r="E574" s="31" t="s">
        <v>687</v>
      </c>
      <c r="F574" s="31" t="s">
        <v>123</v>
      </c>
      <c r="G574" s="31" t="s">
        <v>17532</v>
      </c>
      <c r="H574" s="31" t="s">
        <v>21584</v>
      </c>
      <c r="I574" s="38">
        <v>0.41666666666666669</v>
      </c>
      <c r="J574" s="31" t="s">
        <v>73</v>
      </c>
      <c r="K574" s="31" t="s">
        <v>105</v>
      </c>
      <c r="L574" s="31" t="s">
        <v>106</v>
      </c>
      <c r="M574" s="31" t="s">
        <v>995</v>
      </c>
      <c r="N574" s="23"/>
      <c r="O574" s="23"/>
      <c r="P574" s="23"/>
      <c r="Q574" s="23"/>
      <c r="R574" s="23"/>
      <c r="S574" s="29">
        <v>43425</v>
      </c>
      <c r="T574" s="169"/>
    </row>
    <row r="575" spans="1:20" ht="54" customHeight="1" x14ac:dyDescent="1.05">
      <c r="A575" s="31" t="s">
        <v>24882</v>
      </c>
      <c r="B575" s="31" t="s">
        <v>24883</v>
      </c>
      <c r="C575" s="31" t="s">
        <v>24884</v>
      </c>
      <c r="D575" s="31" t="s">
        <v>24885</v>
      </c>
      <c r="E575" s="31" t="s">
        <v>687</v>
      </c>
      <c r="F575" s="31" t="s">
        <v>123</v>
      </c>
      <c r="G575" s="31" t="s">
        <v>17532</v>
      </c>
      <c r="H575" s="31" t="s">
        <v>21584</v>
      </c>
      <c r="I575" s="38">
        <v>0.41666666666666669</v>
      </c>
      <c r="J575" s="31" t="s">
        <v>73</v>
      </c>
      <c r="K575" s="31" t="s">
        <v>105</v>
      </c>
      <c r="L575" s="31" t="s">
        <v>106</v>
      </c>
      <c r="M575" s="31" t="s">
        <v>995</v>
      </c>
      <c r="N575" s="23"/>
      <c r="O575" s="23"/>
      <c r="P575" s="23"/>
      <c r="Q575" s="23"/>
      <c r="R575" s="23"/>
      <c r="S575" s="29">
        <v>43425</v>
      </c>
      <c r="T575" s="169"/>
    </row>
    <row r="576" spans="1:20" ht="54" customHeight="1" x14ac:dyDescent="1.05">
      <c r="A576" s="31" t="s">
        <v>24886</v>
      </c>
      <c r="B576" s="31" t="s">
        <v>24887</v>
      </c>
      <c r="C576" s="31" t="s">
        <v>24888</v>
      </c>
      <c r="D576" s="31" t="s">
        <v>24889</v>
      </c>
      <c r="E576" s="31" t="s">
        <v>687</v>
      </c>
      <c r="F576" s="31" t="s">
        <v>123</v>
      </c>
      <c r="G576" s="31" t="s">
        <v>17532</v>
      </c>
      <c r="H576" s="31" t="s">
        <v>21584</v>
      </c>
      <c r="I576" s="38">
        <v>0.41666666666666669</v>
      </c>
      <c r="J576" s="31" t="s">
        <v>73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169"/>
    </row>
    <row r="577" spans="1:20" ht="54" customHeight="1" x14ac:dyDescent="1.05">
      <c r="A577" s="31" t="s">
        <v>24890</v>
      </c>
      <c r="B577" s="31" t="s">
        <v>1311</v>
      </c>
      <c r="C577" s="31" t="s">
        <v>24891</v>
      </c>
      <c r="D577" s="31" t="s">
        <v>24892</v>
      </c>
      <c r="E577" s="31" t="s">
        <v>687</v>
      </c>
      <c r="F577" s="31" t="s">
        <v>123</v>
      </c>
      <c r="G577" s="31" t="s">
        <v>17532</v>
      </c>
      <c r="H577" s="31" t="s">
        <v>21584</v>
      </c>
      <c r="I577" s="38">
        <v>0.41666666666666669</v>
      </c>
      <c r="J577" s="31" t="s">
        <v>73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169"/>
    </row>
    <row r="578" spans="1:20" ht="54" customHeight="1" x14ac:dyDescent="1.05">
      <c r="A578" s="31" t="s">
        <v>24893</v>
      </c>
      <c r="B578" s="31" t="s">
        <v>696</v>
      </c>
      <c r="C578" s="31" t="s">
        <v>24894</v>
      </c>
      <c r="D578" s="31" t="s">
        <v>24895</v>
      </c>
      <c r="E578" s="31" t="s">
        <v>101</v>
      </c>
      <c r="F578" s="31" t="s">
        <v>123</v>
      </c>
      <c r="G578" s="31" t="s">
        <v>16205</v>
      </c>
      <c r="H578" s="31" t="s">
        <v>20921</v>
      </c>
      <c r="I578" s="38">
        <v>0.83333333333333337</v>
      </c>
      <c r="J578" s="31" t="s">
        <v>73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43925</v>
      </c>
      <c r="T578" s="169"/>
    </row>
    <row r="579" spans="1:20" ht="54" customHeight="1" x14ac:dyDescent="1.05">
      <c r="A579" s="693" t="s">
        <v>24903</v>
      </c>
      <c r="B579" s="694"/>
      <c r="C579" s="694"/>
      <c r="D579" s="694"/>
      <c r="E579" s="694"/>
      <c r="F579" s="694"/>
      <c r="G579" s="694"/>
      <c r="H579" s="694"/>
      <c r="I579" s="694"/>
      <c r="J579" s="694"/>
      <c r="K579" s="694"/>
      <c r="L579" s="694"/>
      <c r="M579" s="695"/>
      <c r="N579" s="23"/>
      <c r="O579" s="23"/>
      <c r="P579" s="23"/>
      <c r="Q579" s="23"/>
      <c r="R579" s="23"/>
      <c r="S579" s="29"/>
      <c r="T579" s="29">
        <v>115000</v>
      </c>
    </row>
    <row r="580" spans="1:20" ht="54" customHeight="1" x14ac:dyDescent="1.05">
      <c r="A580" s="693" t="s">
        <v>24903</v>
      </c>
      <c r="B580" s="694"/>
      <c r="C580" s="694"/>
      <c r="D580" s="694"/>
      <c r="E580" s="694"/>
      <c r="F580" s="694"/>
      <c r="G580" s="694"/>
      <c r="H580" s="694"/>
      <c r="I580" s="694"/>
      <c r="J580" s="694"/>
      <c r="K580" s="694"/>
      <c r="L580" s="694"/>
      <c r="M580" s="695"/>
      <c r="N580" s="23"/>
      <c r="O580" s="23"/>
      <c r="P580" s="23"/>
      <c r="Q580" s="23"/>
      <c r="R580" s="23"/>
      <c r="S580" s="29"/>
      <c r="T580" s="29">
        <v>200000</v>
      </c>
    </row>
    <row r="581" spans="1:20" ht="54" customHeight="1" x14ac:dyDescent="1.05">
      <c r="A581" s="693" t="s">
        <v>24903</v>
      </c>
      <c r="B581" s="694"/>
      <c r="C581" s="694"/>
      <c r="D581" s="694"/>
      <c r="E581" s="694"/>
      <c r="F581" s="694"/>
      <c r="G581" s="694"/>
      <c r="H581" s="694"/>
      <c r="I581" s="694"/>
      <c r="J581" s="694"/>
      <c r="K581" s="694"/>
      <c r="L581" s="694"/>
      <c r="M581" s="695"/>
      <c r="N581" s="23"/>
      <c r="O581" s="23"/>
      <c r="P581" s="23"/>
      <c r="Q581" s="23"/>
      <c r="R581" s="23"/>
      <c r="S581" s="29"/>
      <c r="T581" s="29">
        <v>109000</v>
      </c>
    </row>
    <row r="582" spans="1:20" ht="54" customHeight="1" x14ac:dyDescent="1.05">
      <c r="A582" s="693" t="s">
        <v>24903</v>
      </c>
      <c r="B582" s="694"/>
      <c r="C582" s="694"/>
      <c r="D582" s="694"/>
      <c r="E582" s="694"/>
      <c r="F582" s="694"/>
      <c r="G582" s="694"/>
      <c r="H582" s="694"/>
      <c r="I582" s="694"/>
      <c r="J582" s="694"/>
      <c r="K582" s="694"/>
      <c r="L582" s="694"/>
      <c r="M582" s="695"/>
      <c r="N582" s="23"/>
      <c r="O582" s="23"/>
      <c r="P582" s="23"/>
      <c r="Q582" s="23"/>
      <c r="R582" s="23"/>
      <c r="S582" s="29"/>
      <c r="T582" s="29">
        <v>60000</v>
      </c>
    </row>
    <row r="583" spans="1:20" ht="54" customHeight="1" x14ac:dyDescent="1.05">
      <c r="A583" s="693" t="s">
        <v>13743</v>
      </c>
      <c r="B583" s="694"/>
      <c r="C583" s="694"/>
      <c r="D583" s="694"/>
      <c r="E583" s="694"/>
      <c r="F583" s="694"/>
      <c r="G583" s="694"/>
      <c r="H583" s="694"/>
      <c r="I583" s="694"/>
      <c r="J583" s="694"/>
      <c r="K583" s="694"/>
      <c r="L583" s="694"/>
      <c r="M583" s="695"/>
      <c r="N583" s="23"/>
      <c r="O583" s="23"/>
      <c r="P583" s="23"/>
      <c r="Q583" s="23"/>
      <c r="R583" s="23"/>
      <c r="S583" s="29"/>
      <c r="T583" s="29">
        <v>24000</v>
      </c>
    </row>
    <row r="584" spans="1:20" ht="54" customHeight="1" x14ac:dyDescent="1.05">
      <c r="A584" s="693" t="s">
        <v>13743</v>
      </c>
      <c r="B584" s="694"/>
      <c r="C584" s="694"/>
      <c r="D584" s="694"/>
      <c r="E584" s="694"/>
      <c r="F584" s="694"/>
      <c r="G584" s="694"/>
      <c r="H584" s="694"/>
      <c r="I584" s="694"/>
      <c r="J584" s="694"/>
      <c r="K584" s="694"/>
      <c r="L584" s="694"/>
      <c r="M584" s="695"/>
      <c r="N584" s="23"/>
      <c r="O584" s="23"/>
      <c r="P584" s="23"/>
      <c r="Q584" s="23"/>
      <c r="R584" s="23"/>
      <c r="S584" s="29"/>
      <c r="T584" s="29">
        <v>5000</v>
      </c>
    </row>
    <row r="585" spans="1:20" ht="54" customHeight="1" x14ac:dyDescent="1.05">
      <c r="A585" s="693" t="s">
        <v>13743</v>
      </c>
      <c r="B585" s="694"/>
      <c r="C585" s="694"/>
      <c r="D585" s="694"/>
      <c r="E585" s="694"/>
      <c r="F585" s="694"/>
      <c r="G585" s="694"/>
      <c r="H585" s="694"/>
      <c r="I585" s="694"/>
      <c r="J585" s="694"/>
      <c r="K585" s="694"/>
      <c r="L585" s="694"/>
      <c r="M585" s="695"/>
      <c r="N585" s="23"/>
      <c r="O585" s="23"/>
      <c r="P585" s="23"/>
      <c r="Q585" s="23"/>
      <c r="R585" s="23"/>
      <c r="S585" s="29"/>
      <c r="T585" s="29">
        <v>100000</v>
      </c>
    </row>
    <row r="586" spans="1:20" ht="54" customHeight="1" x14ac:dyDescent="1.3">
      <c r="A586" s="679" t="s">
        <v>26790</v>
      </c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1"/>
      <c r="N586" s="23"/>
      <c r="O586" s="23"/>
      <c r="P586" s="23"/>
      <c r="Q586" s="23"/>
      <c r="R586" s="23"/>
      <c r="S586" s="29"/>
      <c r="T586" s="167"/>
    </row>
    <row r="587" spans="1:20" ht="54" customHeight="1" x14ac:dyDescent="1.05">
      <c r="A587" s="31" t="s">
        <v>26735</v>
      </c>
      <c r="B587" s="31" t="s">
        <v>26736</v>
      </c>
      <c r="C587" s="31" t="s">
        <v>26737</v>
      </c>
      <c r="D587" s="31" t="s">
        <v>26738</v>
      </c>
      <c r="E587" s="31" t="s">
        <v>687</v>
      </c>
      <c r="F587" s="31" t="s">
        <v>123</v>
      </c>
      <c r="G587" s="31" t="s">
        <v>16248</v>
      </c>
      <c r="H587" s="31" t="s">
        <v>22838</v>
      </c>
      <c r="I587" s="38">
        <v>0.53125</v>
      </c>
      <c r="J587" s="31" t="s">
        <v>73</v>
      </c>
      <c r="K587" s="31" t="s">
        <v>105</v>
      </c>
      <c r="L587" s="31" t="s">
        <v>995</v>
      </c>
      <c r="M587" s="31" t="s">
        <v>106</v>
      </c>
      <c r="N587" s="23"/>
      <c r="O587" s="23"/>
      <c r="P587" s="23"/>
      <c r="Q587" s="23"/>
      <c r="R587" s="23"/>
      <c r="S587" s="29">
        <v>43425</v>
      </c>
      <c r="T587" s="167"/>
    </row>
    <row r="588" spans="1:20" ht="54" customHeight="1" x14ac:dyDescent="1.05">
      <c r="A588" s="31" t="s">
        <v>26739</v>
      </c>
      <c r="B588" s="31" t="s">
        <v>25191</v>
      </c>
      <c r="C588" s="31" t="s">
        <v>26740</v>
      </c>
      <c r="D588" s="31" t="s">
        <v>26741</v>
      </c>
      <c r="E588" s="31" t="s">
        <v>687</v>
      </c>
      <c r="F588" s="31" t="s">
        <v>123</v>
      </c>
      <c r="G588" s="31" t="s">
        <v>16248</v>
      </c>
      <c r="H588" s="31" t="s">
        <v>22838</v>
      </c>
      <c r="I588" s="38">
        <v>0.41666666666666669</v>
      </c>
      <c r="J588" s="31" t="s">
        <v>73</v>
      </c>
      <c r="K588" s="31" t="s">
        <v>105</v>
      </c>
      <c r="L588" s="31" t="s">
        <v>995</v>
      </c>
      <c r="M588" s="31" t="s">
        <v>106</v>
      </c>
      <c r="N588" s="23"/>
      <c r="O588" s="23"/>
      <c r="P588" s="23"/>
      <c r="Q588" s="23"/>
      <c r="R588" s="23"/>
      <c r="S588" s="29">
        <v>43425</v>
      </c>
      <c r="T588" s="167"/>
    </row>
    <row r="589" spans="1:20" ht="54" customHeight="1" x14ac:dyDescent="1.05">
      <c r="A589" s="31" t="s">
        <v>26742</v>
      </c>
      <c r="B589" s="31" t="s">
        <v>864</v>
      </c>
      <c r="C589" s="31" t="s">
        <v>26743</v>
      </c>
      <c r="D589" s="31" t="s">
        <v>26744</v>
      </c>
      <c r="E589" s="31" t="s">
        <v>687</v>
      </c>
      <c r="F589" s="31" t="s">
        <v>123</v>
      </c>
      <c r="G589" s="31" t="s">
        <v>16248</v>
      </c>
      <c r="H589" s="31" t="s">
        <v>22838</v>
      </c>
      <c r="I589" s="38">
        <v>0.41666666666666669</v>
      </c>
      <c r="J589" s="31" t="s">
        <v>73</v>
      </c>
      <c r="K589" s="31" t="s">
        <v>105</v>
      </c>
      <c r="L589" s="31" t="s">
        <v>995</v>
      </c>
      <c r="M589" s="31" t="s">
        <v>106</v>
      </c>
      <c r="N589" s="23"/>
      <c r="O589" s="23"/>
      <c r="P589" s="23"/>
      <c r="Q589" s="23"/>
      <c r="R589" s="23"/>
      <c r="S589" s="29">
        <v>43425</v>
      </c>
      <c r="T589" s="167"/>
    </row>
    <row r="590" spans="1:20" ht="54" customHeight="1" x14ac:dyDescent="1.05">
      <c r="A590" s="31" t="s">
        <v>26745</v>
      </c>
      <c r="B590" s="31" t="s">
        <v>26746</v>
      </c>
      <c r="C590" s="31" t="s">
        <v>26747</v>
      </c>
      <c r="D590" s="31" t="s">
        <v>26748</v>
      </c>
      <c r="E590" s="31" t="s">
        <v>687</v>
      </c>
      <c r="F590" s="31" t="s">
        <v>123</v>
      </c>
      <c r="G590" s="31" t="s">
        <v>16248</v>
      </c>
      <c r="H590" s="31" t="s">
        <v>22838</v>
      </c>
      <c r="I590" s="38">
        <v>0.41666666666666669</v>
      </c>
      <c r="J590" s="31" t="s">
        <v>73</v>
      </c>
      <c r="K590" s="31" t="s">
        <v>105</v>
      </c>
      <c r="L590" s="31" t="s">
        <v>995</v>
      </c>
      <c r="M590" s="31" t="s">
        <v>106</v>
      </c>
      <c r="N590" s="23"/>
      <c r="O590" s="23"/>
      <c r="P590" s="23"/>
      <c r="Q590" s="23"/>
      <c r="R590" s="23"/>
      <c r="S590" s="29">
        <v>43425</v>
      </c>
      <c r="T590" s="167"/>
    </row>
    <row r="591" spans="1:20" ht="54" customHeight="1" x14ac:dyDescent="1.05">
      <c r="A591" s="31" t="s">
        <v>26749</v>
      </c>
      <c r="B591" s="31" t="s">
        <v>3345</v>
      </c>
      <c r="C591" s="31" t="s">
        <v>26750</v>
      </c>
      <c r="D591" s="31" t="s">
        <v>26751</v>
      </c>
      <c r="E591" s="31" t="s">
        <v>687</v>
      </c>
      <c r="F591" s="31" t="s">
        <v>123</v>
      </c>
      <c r="G591" s="31" t="s">
        <v>16248</v>
      </c>
      <c r="H591" s="31" t="s">
        <v>22838</v>
      </c>
      <c r="I591" s="38">
        <v>0.41666666666666669</v>
      </c>
      <c r="J591" s="31" t="s">
        <v>73</v>
      </c>
      <c r="K591" s="31" t="s">
        <v>105</v>
      </c>
      <c r="L591" s="31" t="s">
        <v>995</v>
      </c>
      <c r="M591" s="31" t="s">
        <v>106</v>
      </c>
      <c r="N591" s="23"/>
      <c r="O591" s="23"/>
      <c r="P591" s="23"/>
      <c r="Q591" s="23"/>
      <c r="R591" s="23"/>
      <c r="S591" s="29">
        <v>43425</v>
      </c>
      <c r="T591" s="167"/>
    </row>
    <row r="592" spans="1:20" ht="54" customHeight="1" x14ac:dyDescent="1.05">
      <c r="A592" s="31" t="s">
        <v>26752</v>
      </c>
      <c r="B592" s="31" t="s">
        <v>26753</v>
      </c>
      <c r="C592" s="31" t="s">
        <v>26754</v>
      </c>
      <c r="D592" s="31" t="s">
        <v>26755</v>
      </c>
      <c r="E592" s="31" t="s">
        <v>687</v>
      </c>
      <c r="F592" s="31" t="s">
        <v>123</v>
      </c>
      <c r="G592" s="31" t="s">
        <v>16248</v>
      </c>
      <c r="H592" s="31" t="s">
        <v>22838</v>
      </c>
      <c r="I592" s="38">
        <v>0.41666666666666669</v>
      </c>
      <c r="J592" s="31" t="s">
        <v>73</v>
      </c>
      <c r="K592" s="31" t="s">
        <v>105</v>
      </c>
      <c r="L592" s="31" t="s">
        <v>995</v>
      </c>
      <c r="M592" s="31" t="s">
        <v>106</v>
      </c>
      <c r="N592" s="23"/>
      <c r="O592" s="23"/>
      <c r="P592" s="23"/>
      <c r="Q592" s="23"/>
      <c r="R592" s="23"/>
      <c r="S592" s="29">
        <v>43425</v>
      </c>
      <c r="T592" s="167"/>
    </row>
    <row r="593" spans="1:20" ht="54" customHeight="1" x14ac:dyDescent="1.05">
      <c r="A593" s="31" t="s">
        <v>26756</v>
      </c>
      <c r="B593" s="31" t="s">
        <v>26757</v>
      </c>
      <c r="C593" s="31" t="s">
        <v>26758</v>
      </c>
      <c r="D593" s="31" t="s">
        <v>26759</v>
      </c>
      <c r="E593" s="31" t="s">
        <v>687</v>
      </c>
      <c r="F593" s="31" t="s">
        <v>123</v>
      </c>
      <c r="G593" s="31" t="s">
        <v>16248</v>
      </c>
      <c r="H593" s="31" t="s">
        <v>22838</v>
      </c>
      <c r="I593" s="38">
        <v>0.41666666666666669</v>
      </c>
      <c r="J593" s="31" t="s">
        <v>73</v>
      </c>
      <c r="K593" s="31" t="s">
        <v>105</v>
      </c>
      <c r="L593" s="31" t="s">
        <v>995</v>
      </c>
      <c r="M593" s="31" t="s">
        <v>106</v>
      </c>
      <c r="N593" s="23"/>
      <c r="O593" s="23"/>
      <c r="P593" s="23"/>
      <c r="Q593" s="23"/>
      <c r="R593" s="23"/>
      <c r="S593" s="29">
        <v>43425</v>
      </c>
      <c r="T593" s="167"/>
    </row>
    <row r="594" spans="1:20" ht="54" customHeight="1" x14ac:dyDescent="1.05">
      <c r="A594" s="31" t="s">
        <v>26760</v>
      </c>
      <c r="B594" s="31" t="s">
        <v>26761</v>
      </c>
      <c r="C594" s="31" t="s">
        <v>26762</v>
      </c>
      <c r="D594" s="31" t="s">
        <v>26763</v>
      </c>
      <c r="E594" s="31" t="s">
        <v>687</v>
      </c>
      <c r="F594" s="31" t="s">
        <v>123</v>
      </c>
      <c r="G594" s="31" t="s">
        <v>16248</v>
      </c>
      <c r="H594" s="31" t="s">
        <v>22838</v>
      </c>
      <c r="I594" s="38">
        <v>0.41666666666666669</v>
      </c>
      <c r="J594" s="31" t="s">
        <v>73</v>
      </c>
      <c r="K594" s="31" t="s">
        <v>105</v>
      </c>
      <c r="L594" s="31" t="s">
        <v>995</v>
      </c>
      <c r="M594" s="31" t="s">
        <v>106</v>
      </c>
      <c r="N594" s="23"/>
      <c r="O594" s="23"/>
      <c r="P594" s="23"/>
      <c r="Q594" s="23"/>
      <c r="R594" s="23"/>
      <c r="S594" s="29">
        <v>43425</v>
      </c>
      <c r="T594" s="167"/>
    </row>
    <row r="595" spans="1:20" ht="54" customHeight="1" x14ac:dyDescent="1.05">
      <c r="A595" s="31" t="s">
        <v>26764</v>
      </c>
      <c r="B595" s="31" t="s">
        <v>26765</v>
      </c>
      <c r="C595" s="31" t="s">
        <v>26766</v>
      </c>
      <c r="D595" s="31" t="s">
        <v>26767</v>
      </c>
      <c r="E595" s="31" t="s">
        <v>687</v>
      </c>
      <c r="F595" s="31" t="s">
        <v>123</v>
      </c>
      <c r="G595" s="31" t="s">
        <v>16248</v>
      </c>
      <c r="H595" s="31" t="s">
        <v>22838</v>
      </c>
      <c r="I595" s="38">
        <v>0.41666666666666669</v>
      </c>
      <c r="J595" s="31" t="s">
        <v>73</v>
      </c>
      <c r="K595" s="31" t="s">
        <v>105</v>
      </c>
      <c r="L595" s="31" t="s">
        <v>995</v>
      </c>
      <c r="M595" s="31" t="s">
        <v>106</v>
      </c>
      <c r="N595" s="23"/>
      <c r="O595" s="23"/>
      <c r="P595" s="23"/>
      <c r="Q595" s="23"/>
      <c r="R595" s="23"/>
      <c r="S595" s="29">
        <v>43425</v>
      </c>
      <c r="T595" s="167"/>
    </row>
    <row r="596" spans="1:20" ht="54" customHeight="1" x14ac:dyDescent="1.05">
      <c r="A596" s="31" t="s">
        <v>26768</v>
      </c>
      <c r="B596" s="31" t="s">
        <v>12827</v>
      </c>
      <c r="C596" s="31" t="s">
        <v>26769</v>
      </c>
      <c r="D596" s="31" t="s">
        <v>26770</v>
      </c>
      <c r="E596" s="31" t="s">
        <v>687</v>
      </c>
      <c r="F596" s="31" t="s">
        <v>123</v>
      </c>
      <c r="G596" s="31" t="s">
        <v>16248</v>
      </c>
      <c r="H596" s="31" t="s">
        <v>22838</v>
      </c>
      <c r="I596" s="38">
        <v>0.41666666666666669</v>
      </c>
      <c r="J596" s="31" t="s">
        <v>73</v>
      </c>
      <c r="K596" s="31" t="s">
        <v>105</v>
      </c>
      <c r="L596" s="31" t="s">
        <v>995</v>
      </c>
      <c r="M596" s="31" t="s">
        <v>106</v>
      </c>
      <c r="N596" s="23"/>
      <c r="O596" s="23"/>
      <c r="P596" s="23"/>
      <c r="Q596" s="23"/>
      <c r="R596" s="23"/>
      <c r="S596" s="29">
        <v>43425</v>
      </c>
      <c r="T596" s="167"/>
    </row>
    <row r="597" spans="1:20" ht="54" customHeight="1" x14ac:dyDescent="1.05">
      <c r="A597" s="31" t="s">
        <v>26771</v>
      </c>
      <c r="B597" s="31" t="s">
        <v>26772</v>
      </c>
      <c r="C597" s="31" t="s">
        <v>26773</v>
      </c>
      <c r="D597" s="31" t="s">
        <v>26774</v>
      </c>
      <c r="E597" s="31" t="s">
        <v>687</v>
      </c>
      <c r="F597" s="31" t="s">
        <v>123</v>
      </c>
      <c r="G597" s="31" t="s">
        <v>16248</v>
      </c>
      <c r="H597" s="31" t="s">
        <v>22838</v>
      </c>
      <c r="I597" s="38">
        <v>0.41666666666666669</v>
      </c>
      <c r="J597" s="31" t="s">
        <v>73</v>
      </c>
      <c r="K597" s="31" t="s">
        <v>105</v>
      </c>
      <c r="L597" s="31" t="s">
        <v>995</v>
      </c>
      <c r="M597" s="31" t="s">
        <v>106</v>
      </c>
      <c r="N597" s="23"/>
      <c r="O597" s="23"/>
      <c r="P597" s="23"/>
      <c r="Q597" s="23"/>
      <c r="R597" s="23"/>
      <c r="S597" s="29">
        <v>43425</v>
      </c>
      <c r="T597" s="167"/>
    </row>
    <row r="598" spans="1:20" ht="54" customHeight="1" x14ac:dyDescent="1.05">
      <c r="A598" s="31" t="s">
        <v>26775</v>
      </c>
      <c r="B598" s="31" t="s">
        <v>26776</v>
      </c>
      <c r="C598" s="31" t="s">
        <v>26777</v>
      </c>
      <c r="D598" s="31" t="s">
        <v>26778</v>
      </c>
      <c r="E598" s="31" t="s">
        <v>101</v>
      </c>
      <c r="F598" s="31" t="s">
        <v>102</v>
      </c>
      <c r="G598" s="31" t="s">
        <v>16267</v>
      </c>
      <c r="H598" s="31" t="s">
        <v>22838</v>
      </c>
      <c r="I598" s="38">
        <v>0.27083333333333331</v>
      </c>
      <c r="J598" s="31" t="s">
        <v>73</v>
      </c>
      <c r="K598" s="31" t="s">
        <v>105</v>
      </c>
      <c r="L598" s="31" t="s">
        <v>107</v>
      </c>
      <c r="M598" s="31" t="s">
        <v>106</v>
      </c>
      <c r="N598" s="23"/>
      <c r="O598" s="23"/>
      <c r="P598" s="23"/>
      <c r="Q598" s="23"/>
      <c r="R598" s="23"/>
      <c r="S598" s="29">
        <v>22200</v>
      </c>
      <c r="T598" s="167"/>
    </row>
    <row r="599" spans="1:20" ht="54" customHeight="1" x14ac:dyDescent="1.05">
      <c r="A599" s="31" t="s">
        <v>26779</v>
      </c>
      <c r="B599" s="31" t="s">
        <v>26780</v>
      </c>
      <c r="C599" s="31" t="s">
        <v>26781</v>
      </c>
      <c r="D599" s="31" t="s">
        <v>26782</v>
      </c>
      <c r="E599" s="31" t="s">
        <v>101</v>
      </c>
      <c r="F599" s="31" t="s">
        <v>102</v>
      </c>
      <c r="G599" s="31" t="s">
        <v>16190</v>
      </c>
      <c r="H599" s="31" t="s">
        <v>19365</v>
      </c>
      <c r="I599" s="38">
        <v>0.375</v>
      </c>
      <c r="J599" s="31" t="s">
        <v>73</v>
      </c>
      <c r="K599" s="31" t="s">
        <v>105</v>
      </c>
      <c r="L599" s="31" t="s">
        <v>491</v>
      </c>
      <c r="M599" s="31" t="s">
        <v>106</v>
      </c>
      <c r="N599" s="23"/>
      <c r="O599" s="23"/>
      <c r="P599" s="23"/>
      <c r="Q599" s="23"/>
      <c r="R599" s="23"/>
      <c r="S599" s="29">
        <v>26200</v>
      </c>
      <c r="T599" s="167"/>
    </row>
    <row r="600" spans="1:20" ht="54" customHeight="1" x14ac:dyDescent="1.05">
      <c r="A600" s="31" t="s">
        <v>26783</v>
      </c>
      <c r="B600" s="31" t="s">
        <v>26784</v>
      </c>
      <c r="C600" s="31" t="s">
        <v>26785</v>
      </c>
      <c r="D600" s="31" t="s">
        <v>26786</v>
      </c>
      <c r="E600" s="31" t="s">
        <v>101</v>
      </c>
      <c r="F600" s="31" t="s">
        <v>102</v>
      </c>
      <c r="G600" s="31" t="s">
        <v>16190</v>
      </c>
      <c r="H600" s="31" t="s">
        <v>19365</v>
      </c>
      <c r="I600" s="38">
        <v>0.375</v>
      </c>
      <c r="J600" s="31" t="s">
        <v>73</v>
      </c>
      <c r="K600" s="31" t="s">
        <v>105</v>
      </c>
      <c r="L600" s="31" t="s">
        <v>491</v>
      </c>
      <c r="M600" s="31" t="s">
        <v>106</v>
      </c>
      <c r="N600" s="23"/>
      <c r="O600" s="23"/>
      <c r="P600" s="23"/>
      <c r="Q600" s="23"/>
      <c r="R600" s="23"/>
      <c r="S600" s="29">
        <v>26200</v>
      </c>
      <c r="T600" s="167"/>
    </row>
    <row r="601" spans="1:20" ht="54" customHeight="1" x14ac:dyDescent="1.05">
      <c r="A601" s="31" t="s">
        <v>26787</v>
      </c>
      <c r="B601" s="31" t="s">
        <v>12346</v>
      </c>
      <c r="C601" s="31" t="s">
        <v>26788</v>
      </c>
      <c r="D601" s="31" t="s">
        <v>26789</v>
      </c>
      <c r="E601" s="31" t="s">
        <v>101</v>
      </c>
      <c r="F601" s="31" t="s">
        <v>123</v>
      </c>
      <c r="G601" s="31" t="s">
        <v>16223</v>
      </c>
      <c r="H601" s="31" t="s">
        <v>21619</v>
      </c>
      <c r="I601" s="38">
        <v>0.125</v>
      </c>
      <c r="J601" s="31" t="s">
        <v>73</v>
      </c>
      <c r="K601" s="31" t="s">
        <v>105</v>
      </c>
      <c r="L601" s="31" t="s">
        <v>995</v>
      </c>
      <c r="M601" s="31" t="s">
        <v>106</v>
      </c>
      <c r="N601" s="23"/>
      <c r="O601" s="23"/>
      <c r="P601" s="23"/>
      <c r="Q601" s="23"/>
      <c r="R601" s="23"/>
      <c r="S601" s="29">
        <v>43925</v>
      </c>
      <c r="T601" s="167"/>
    </row>
    <row r="602" spans="1:20" ht="54" customHeight="1" x14ac:dyDescent="1.05">
      <c r="A602" s="693" t="s">
        <v>26802</v>
      </c>
      <c r="B602" s="694"/>
      <c r="C602" s="694"/>
      <c r="D602" s="694"/>
      <c r="E602" s="694"/>
      <c r="F602" s="694"/>
      <c r="G602" s="694"/>
      <c r="H602" s="694"/>
      <c r="I602" s="694"/>
      <c r="J602" s="694"/>
      <c r="K602" s="694"/>
      <c r="L602" s="694"/>
      <c r="M602" s="695"/>
      <c r="N602" s="23"/>
      <c r="O602" s="23"/>
      <c r="P602" s="23"/>
      <c r="Q602" s="23"/>
      <c r="R602" s="23"/>
      <c r="S602" s="29"/>
      <c r="T602" s="29">
        <v>55300</v>
      </c>
    </row>
    <row r="603" spans="1:20" ht="54" customHeight="1" x14ac:dyDescent="1.05">
      <c r="A603" s="693" t="s">
        <v>26802</v>
      </c>
      <c r="B603" s="694"/>
      <c r="C603" s="694"/>
      <c r="D603" s="694"/>
      <c r="E603" s="694"/>
      <c r="F603" s="694"/>
      <c r="G603" s="694"/>
      <c r="H603" s="694"/>
      <c r="I603" s="694"/>
      <c r="J603" s="694"/>
      <c r="K603" s="694"/>
      <c r="L603" s="694"/>
      <c r="M603" s="695"/>
      <c r="N603" s="23"/>
      <c r="O603" s="23"/>
      <c r="P603" s="23"/>
      <c r="Q603" s="23"/>
      <c r="R603" s="23"/>
      <c r="S603" s="29"/>
      <c r="T603" s="29">
        <v>237000</v>
      </c>
    </row>
    <row r="604" spans="1:20" ht="54" customHeight="1" x14ac:dyDescent="1.05">
      <c r="A604" s="688" t="s">
        <v>27234</v>
      </c>
      <c r="B604" s="689"/>
      <c r="C604" s="689"/>
      <c r="D604" s="689"/>
      <c r="E604" s="689"/>
      <c r="F604" s="689"/>
      <c r="G604" s="689"/>
      <c r="H604" s="689"/>
      <c r="I604" s="689"/>
      <c r="J604" s="689"/>
      <c r="K604" s="689"/>
      <c r="L604" s="689"/>
      <c r="M604" s="690"/>
      <c r="N604" s="23"/>
      <c r="O604" s="23"/>
      <c r="P604" s="23"/>
      <c r="Q604" s="23"/>
      <c r="R604" s="23"/>
      <c r="S604" s="29"/>
      <c r="T604" s="167"/>
    </row>
    <row r="605" spans="1:20" ht="54" customHeight="1" x14ac:dyDescent="1.05">
      <c r="A605" s="31" t="s">
        <v>27201</v>
      </c>
      <c r="B605" s="31" t="s">
        <v>27202</v>
      </c>
      <c r="C605" s="31" t="s">
        <v>27203</v>
      </c>
      <c r="D605" s="31" t="s">
        <v>27204</v>
      </c>
      <c r="E605" s="31" t="s">
        <v>687</v>
      </c>
      <c r="F605" s="31" t="s">
        <v>123</v>
      </c>
      <c r="G605" s="31" t="s">
        <v>16248</v>
      </c>
      <c r="H605" s="31" t="s">
        <v>22838</v>
      </c>
      <c r="I605" s="38">
        <v>0.5</v>
      </c>
      <c r="J605" s="31" t="s">
        <v>73</v>
      </c>
      <c r="K605" s="31" t="s">
        <v>105</v>
      </c>
      <c r="L605" s="31" t="s">
        <v>995</v>
      </c>
      <c r="M605" s="31" t="s">
        <v>106</v>
      </c>
      <c r="N605" s="23"/>
      <c r="O605" s="23"/>
      <c r="P605" s="23"/>
      <c r="Q605" s="23"/>
      <c r="R605" s="23"/>
      <c r="S605" s="29">
        <v>43425</v>
      </c>
      <c r="T605" s="167"/>
    </row>
    <row r="606" spans="1:20" ht="54" customHeight="1" x14ac:dyDescent="1.05">
      <c r="A606" s="31" t="s">
        <v>27205</v>
      </c>
      <c r="B606" s="31" t="s">
        <v>11523</v>
      </c>
      <c r="C606" s="31" t="s">
        <v>27206</v>
      </c>
      <c r="D606" s="31" t="s">
        <v>27207</v>
      </c>
      <c r="E606" s="31" t="s">
        <v>687</v>
      </c>
      <c r="F606" s="31" t="s">
        <v>123</v>
      </c>
      <c r="G606" s="31" t="s">
        <v>16248</v>
      </c>
      <c r="H606" s="31" t="s">
        <v>22838</v>
      </c>
      <c r="I606" s="38">
        <v>0.5</v>
      </c>
      <c r="J606" s="31" t="s">
        <v>73</v>
      </c>
      <c r="K606" s="31" t="s">
        <v>105</v>
      </c>
      <c r="L606" s="31" t="s">
        <v>995</v>
      </c>
      <c r="M606" s="31" t="s">
        <v>106</v>
      </c>
      <c r="N606" s="23"/>
      <c r="O606" s="23"/>
      <c r="P606" s="23"/>
      <c r="Q606" s="23"/>
      <c r="R606" s="23"/>
      <c r="S606" s="29">
        <v>43425</v>
      </c>
      <c r="T606" s="167"/>
    </row>
    <row r="607" spans="1:20" ht="54" customHeight="1" x14ac:dyDescent="1.05">
      <c r="A607" s="31" t="s">
        <v>27208</v>
      </c>
      <c r="B607" s="31" t="s">
        <v>27209</v>
      </c>
      <c r="C607" s="31" t="s">
        <v>27210</v>
      </c>
      <c r="D607" s="31" t="s">
        <v>27211</v>
      </c>
      <c r="E607" s="31" t="s">
        <v>688</v>
      </c>
      <c r="F607" s="31" t="s">
        <v>123</v>
      </c>
      <c r="G607" s="31" t="s">
        <v>16287</v>
      </c>
      <c r="H607" s="31" t="s">
        <v>22838</v>
      </c>
      <c r="I607" s="38">
        <v>0.41666666666666669</v>
      </c>
      <c r="J607" s="31" t="s">
        <v>73</v>
      </c>
      <c r="K607" s="31" t="s">
        <v>105</v>
      </c>
      <c r="L607" s="31" t="s">
        <v>194</v>
      </c>
      <c r="M607" s="31" t="s">
        <v>106</v>
      </c>
      <c r="N607" s="23"/>
      <c r="O607" s="23"/>
      <c r="P607" s="23"/>
      <c r="Q607" s="23"/>
      <c r="R607" s="23"/>
      <c r="S607" s="29">
        <v>38950</v>
      </c>
      <c r="T607" s="167"/>
    </row>
    <row r="608" spans="1:20" ht="54" customHeight="1" x14ac:dyDescent="1.05">
      <c r="A608" s="31" t="s">
        <v>27212</v>
      </c>
      <c r="B608" s="31" t="s">
        <v>5990</v>
      </c>
      <c r="C608" s="31" t="s">
        <v>27213</v>
      </c>
      <c r="D608" s="31" t="s">
        <v>27214</v>
      </c>
      <c r="E608" s="31" t="s">
        <v>688</v>
      </c>
      <c r="F608" s="31" t="s">
        <v>123</v>
      </c>
      <c r="G608" s="31" t="s">
        <v>16287</v>
      </c>
      <c r="H608" s="31" t="s">
        <v>22838</v>
      </c>
      <c r="I608" s="38">
        <v>0.41666666666666669</v>
      </c>
      <c r="J608" s="31" t="s">
        <v>73</v>
      </c>
      <c r="K608" s="31" t="s">
        <v>105</v>
      </c>
      <c r="L608" s="31" t="s">
        <v>194</v>
      </c>
      <c r="M608" s="31" t="s">
        <v>106</v>
      </c>
      <c r="N608" s="23"/>
      <c r="O608" s="23"/>
      <c r="P608" s="23"/>
      <c r="Q608" s="23"/>
      <c r="R608" s="23"/>
      <c r="S608" s="29">
        <v>38950</v>
      </c>
      <c r="T608" s="167"/>
    </row>
    <row r="609" spans="1:20" ht="54" customHeight="1" x14ac:dyDescent="1.05">
      <c r="A609" s="31" t="s">
        <v>27215</v>
      </c>
      <c r="B609" s="31" t="s">
        <v>13694</v>
      </c>
      <c r="C609" s="31" t="s">
        <v>27216</v>
      </c>
      <c r="D609" s="31" t="s">
        <v>27217</v>
      </c>
      <c r="E609" s="31" t="s">
        <v>101</v>
      </c>
      <c r="F609" s="31" t="s">
        <v>123</v>
      </c>
      <c r="G609" s="31" t="s">
        <v>16205</v>
      </c>
      <c r="H609" s="31" t="s">
        <v>21610</v>
      </c>
      <c r="I609" s="38">
        <v>0.54166666666666663</v>
      </c>
      <c r="J609" s="31" t="s">
        <v>73</v>
      </c>
      <c r="K609" s="300" t="s">
        <v>105</v>
      </c>
      <c r="L609" s="31" t="s">
        <v>995</v>
      </c>
      <c r="M609" s="31" t="s">
        <v>106</v>
      </c>
      <c r="N609" s="23"/>
      <c r="O609" s="23"/>
      <c r="P609" s="23"/>
      <c r="Q609" s="23"/>
      <c r="R609" s="23"/>
      <c r="S609" s="29">
        <v>43925</v>
      </c>
      <c r="T609" s="29"/>
    </row>
    <row r="610" spans="1:20" ht="54" customHeight="1" x14ac:dyDescent="1.05">
      <c r="A610" s="31" t="s">
        <v>27218</v>
      </c>
      <c r="B610" s="31" t="s">
        <v>15010</v>
      </c>
      <c r="C610" s="31" t="s">
        <v>27219</v>
      </c>
      <c r="D610" s="31" t="s">
        <v>27220</v>
      </c>
      <c r="E610" s="31" t="s">
        <v>101</v>
      </c>
      <c r="F610" s="31" t="s">
        <v>123</v>
      </c>
      <c r="G610" s="31" t="s">
        <v>16205</v>
      </c>
      <c r="H610" s="31" t="s">
        <v>21610</v>
      </c>
      <c r="I610" s="38">
        <v>0.54166666666666663</v>
      </c>
      <c r="J610" s="31" t="s">
        <v>73</v>
      </c>
      <c r="K610" s="300" t="s">
        <v>105</v>
      </c>
      <c r="L610" s="31" t="s">
        <v>995</v>
      </c>
      <c r="M610" s="31" t="s">
        <v>106</v>
      </c>
      <c r="N610" s="23"/>
      <c r="O610" s="23"/>
      <c r="P610" s="23"/>
      <c r="Q610" s="23"/>
      <c r="R610" s="23"/>
      <c r="S610" s="29">
        <v>43925</v>
      </c>
      <c r="T610" s="29"/>
    </row>
    <row r="611" spans="1:20" ht="54" customHeight="1" x14ac:dyDescent="1.05">
      <c r="A611" s="31" t="s">
        <v>27221</v>
      </c>
      <c r="B611" s="31" t="s">
        <v>2866</v>
      </c>
      <c r="C611" s="31" t="s">
        <v>27222</v>
      </c>
      <c r="D611" s="31" t="s">
        <v>27223</v>
      </c>
      <c r="E611" s="31" t="s">
        <v>101</v>
      </c>
      <c r="F611" s="31" t="s">
        <v>123</v>
      </c>
      <c r="G611" s="31" t="s">
        <v>16205</v>
      </c>
      <c r="H611" s="31" t="s">
        <v>21610</v>
      </c>
      <c r="I611" s="38">
        <v>0.54166666666666663</v>
      </c>
      <c r="J611" s="31" t="s">
        <v>73</v>
      </c>
      <c r="K611" s="300" t="s">
        <v>105</v>
      </c>
      <c r="L611" s="31" t="s">
        <v>995</v>
      </c>
      <c r="M611" s="31" t="s">
        <v>106</v>
      </c>
      <c r="N611" s="23"/>
      <c r="O611" s="23"/>
      <c r="P611" s="23"/>
      <c r="Q611" s="23"/>
      <c r="R611" s="23"/>
      <c r="S611" s="29">
        <v>43925</v>
      </c>
      <c r="T611" s="29"/>
    </row>
    <row r="612" spans="1:20" ht="54" customHeight="1" x14ac:dyDescent="1.05">
      <c r="A612" s="31" t="s">
        <v>27224</v>
      </c>
      <c r="B612" s="31" t="s">
        <v>1088</v>
      </c>
      <c r="C612" s="31" t="s">
        <v>27225</v>
      </c>
      <c r="D612" s="31" t="s">
        <v>27226</v>
      </c>
      <c r="E612" s="31" t="s">
        <v>101</v>
      </c>
      <c r="F612" s="31" t="s">
        <v>123</v>
      </c>
      <c r="G612" s="31" t="s">
        <v>16205</v>
      </c>
      <c r="H612" s="31" t="s">
        <v>21610</v>
      </c>
      <c r="I612" s="38">
        <v>0.54166666666666663</v>
      </c>
      <c r="J612" s="31" t="s">
        <v>73</v>
      </c>
      <c r="K612" s="300" t="s">
        <v>105</v>
      </c>
      <c r="L612" s="31" t="s">
        <v>995</v>
      </c>
      <c r="M612" s="31" t="s">
        <v>106</v>
      </c>
      <c r="N612" s="23"/>
      <c r="O612" s="23"/>
      <c r="P612" s="23"/>
      <c r="Q612" s="23"/>
      <c r="R612" s="23"/>
      <c r="S612" s="29">
        <v>43925</v>
      </c>
      <c r="T612" s="29"/>
    </row>
    <row r="613" spans="1:20" ht="54" customHeight="1" x14ac:dyDescent="1.3">
      <c r="A613" s="685" t="s">
        <v>27239</v>
      </c>
      <c r="B613" s="686"/>
      <c r="C613" s="686"/>
      <c r="D613" s="686"/>
      <c r="E613" s="686"/>
      <c r="F613" s="686"/>
      <c r="G613" s="686"/>
      <c r="H613" s="686"/>
      <c r="I613" s="686"/>
      <c r="J613" s="686"/>
      <c r="K613" s="686"/>
      <c r="L613" s="686"/>
      <c r="M613" s="687"/>
      <c r="N613" s="23"/>
      <c r="O613" s="23"/>
      <c r="P613" s="23"/>
      <c r="Q613" s="23"/>
      <c r="R613" s="23"/>
      <c r="S613" s="29"/>
      <c r="T613" s="29">
        <v>464500</v>
      </c>
    </row>
    <row r="614" spans="1:20" ht="54" customHeight="1" x14ac:dyDescent="1.3">
      <c r="A614" s="679" t="s">
        <v>27728</v>
      </c>
      <c r="B614" s="680"/>
      <c r="C614" s="680"/>
      <c r="D614" s="680"/>
      <c r="E614" s="680"/>
      <c r="F614" s="680"/>
      <c r="G614" s="680"/>
      <c r="H614" s="680"/>
      <c r="I614" s="680"/>
      <c r="J614" s="680"/>
      <c r="K614" s="680"/>
      <c r="L614" s="680"/>
      <c r="M614" s="681"/>
      <c r="N614" s="23"/>
      <c r="O614" s="23"/>
      <c r="P614" s="23"/>
      <c r="Q614" s="23"/>
      <c r="R614" s="23"/>
      <c r="S614" s="29"/>
      <c r="T614" s="169"/>
    </row>
    <row r="615" spans="1:20" ht="54" customHeight="1" x14ac:dyDescent="1.05">
      <c r="A615" s="31" t="s">
        <v>27689</v>
      </c>
      <c r="B615" s="31" t="s">
        <v>26691</v>
      </c>
      <c r="C615" s="31" t="s">
        <v>27690</v>
      </c>
      <c r="D615" s="31" t="s">
        <v>27691</v>
      </c>
      <c r="E615" s="31" t="s">
        <v>101</v>
      </c>
      <c r="F615" s="31" t="s">
        <v>123</v>
      </c>
      <c r="G615" s="31" t="s">
        <v>16223</v>
      </c>
      <c r="H615" s="31" t="s">
        <v>25340</v>
      </c>
      <c r="I615" s="38">
        <v>0.32291666666666669</v>
      </c>
      <c r="J615" s="31" t="s">
        <v>73</v>
      </c>
      <c r="K615" s="31" t="s">
        <v>105</v>
      </c>
      <c r="L615" s="31" t="s">
        <v>995</v>
      </c>
      <c r="M615" s="31" t="s">
        <v>106</v>
      </c>
      <c r="N615" s="23"/>
      <c r="O615" s="23"/>
      <c r="P615" s="23"/>
      <c r="Q615" s="23"/>
      <c r="R615" s="23"/>
      <c r="S615" s="29">
        <v>43925</v>
      </c>
      <c r="T615" s="169"/>
    </row>
    <row r="616" spans="1:20" ht="54" customHeight="1" x14ac:dyDescent="1.05">
      <c r="A616" s="31" t="s">
        <v>27692</v>
      </c>
      <c r="B616" s="31" t="s">
        <v>11400</v>
      </c>
      <c r="C616" s="31" t="s">
        <v>27693</v>
      </c>
      <c r="D616" s="31" t="s">
        <v>27694</v>
      </c>
      <c r="E616" s="31" t="s">
        <v>687</v>
      </c>
      <c r="F616" s="31" t="s">
        <v>123</v>
      </c>
      <c r="G616" s="31" t="s">
        <v>16504</v>
      </c>
      <c r="H616" s="31" t="s">
        <v>27158</v>
      </c>
      <c r="I616" s="38">
        <v>0.83333333333333337</v>
      </c>
      <c r="J616" s="31" t="s">
        <v>73</v>
      </c>
      <c r="K616" s="31" t="s">
        <v>105</v>
      </c>
      <c r="L616" s="31" t="s">
        <v>995</v>
      </c>
      <c r="M616" s="31" t="s">
        <v>106</v>
      </c>
      <c r="N616" s="23"/>
      <c r="O616" s="23"/>
      <c r="P616" s="23"/>
      <c r="Q616" s="23"/>
      <c r="R616" s="23"/>
      <c r="S616" s="29">
        <v>43425</v>
      </c>
      <c r="T616" s="169"/>
    </row>
    <row r="617" spans="1:20" ht="54" customHeight="1" x14ac:dyDescent="1.05">
      <c r="A617" s="31" t="s">
        <v>27695</v>
      </c>
      <c r="B617" s="31" t="s">
        <v>27696</v>
      </c>
      <c r="C617" s="31" t="s">
        <v>27697</v>
      </c>
      <c r="D617" s="31" t="s">
        <v>27698</v>
      </c>
      <c r="E617" s="31" t="s">
        <v>101</v>
      </c>
      <c r="F617" s="31" t="s">
        <v>102</v>
      </c>
      <c r="G617" s="31" t="s">
        <v>16270</v>
      </c>
      <c r="H617" s="31" t="s">
        <v>21619</v>
      </c>
      <c r="I617" s="38">
        <v>0.41666666666666669</v>
      </c>
      <c r="J617" s="31" t="s">
        <v>73</v>
      </c>
      <c r="K617" s="31" t="s">
        <v>105</v>
      </c>
      <c r="L617" s="31" t="s">
        <v>491</v>
      </c>
      <c r="M617" s="31" t="s">
        <v>106</v>
      </c>
      <c r="N617" s="23"/>
      <c r="O617" s="23"/>
      <c r="P617" s="23"/>
      <c r="Q617" s="23"/>
      <c r="R617" s="23"/>
      <c r="S617" s="29">
        <v>26200</v>
      </c>
      <c r="T617" s="169"/>
    </row>
    <row r="618" spans="1:20" ht="54" customHeight="1" x14ac:dyDescent="1.05">
      <c r="A618" s="31" t="s">
        <v>27699</v>
      </c>
      <c r="B618" s="31" t="s">
        <v>11880</v>
      </c>
      <c r="C618" s="31" t="s">
        <v>27700</v>
      </c>
      <c r="D618" s="31" t="s">
        <v>27701</v>
      </c>
      <c r="E618" s="31" t="s">
        <v>687</v>
      </c>
      <c r="F618" s="31" t="s">
        <v>123</v>
      </c>
      <c r="G618" s="31" t="s">
        <v>16504</v>
      </c>
      <c r="H618" s="31" t="s">
        <v>21619</v>
      </c>
      <c r="I618" s="38">
        <v>0.41666666666666669</v>
      </c>
      <c r="J618" s="31" t="s">
        <v>73</v>
      </c>
      <c r="K618" s="31" t="s">
        <v>105</v>
      </c>
      <c r="L618" s="31" t="s">
        <v>995</v>
      </c>
      <c r="M618" s="31" t="s">
        <v>106</v>
      </c>
      <c r="N618" s="23"/>
      <c r="O618" s="23"/>
      <c r="P618" s="23"/>
      <c r="Q618" s="23"/>
      <c r="R618" s="23"/>
      <c r="S618" s="29">
        <v>43425</v>
      </c>
      <c r="T618" s="169"/>
    </row>
    <row r="619" spans="1:20" ht="54" customHeight="1" x14ac:dyDescent="1.05">
      <c r="A619" s="31" t="s">
        <v>27702</v>
      </c>
      <c r="B619" s="31" t="s">
        <v>18018</v>
      </c>
      <c r="C619" s="31" t="s">
        <v>27703</v>
      </c>
      <c r="D619" s="31" t="s">
        <v>27704</v>
      </c>
      <c r="E619" s="31" t="s">
        <v>101</v>
      </c>
      <c r="F619" s="31" t="s">
        <v>123</v>
      </c>
      <c r="G619" s="31" t="s">
        <v>16223</v>
      </c>
      <c r="H619" s="31" t="s">
        <v>25340</v>
      </c>
      <c r="I619" s="38">
        <v>0.32291666666666669</v>
      </c>
      <c r="J619" s="31" t="s">
        <v>73</v>
      </c>
      <c r="K619" s="31" t="s">
        <v>105</v>
      </c>
      <c r="L619" s="31" t="s">
        <v>995</v>
      </c>
      <c r="M619" s="31" t="s">
        <v>106</v>
      </c>
      <c r="N619" s="23"/>
      <c r="O619" s="23"/>
      <c r="P619" s="23"/>
      <c r="Q619" s="23"/>
      <c r="R619" s="23"/>
      <c r="S619" s="29">
        <v>43925</v>
      </c>
      <c r="T619" s="169"/>
    </row>
    <row r="620" spans="1:20" ht="54" customHeight="1" x14ac:dyDescent="1.05">
      <c r="A620" s="31" t="s">
        <v>27705</v>
      </c>
      <c r="B620" s="31" t="s">
        <v>5944</v>
      </c>
      <c r="C620" s="31" t="s">
        <v>27706</v>
      </c>
      <c r="D620" s="31" t="s">
        <v>27707</v>
      </c>
      <c r="E620" s="31" t="s">
        <v>687</v>
      </c>
      <c r="F620" s="31" t="s">
        <v>123</v>
      </c>
      <c r="G620" s="31" t="s">
        <v>16504</v>
      </c>
      <c r="H620" s="31" t="s">
        <v>21619</v>
      </c>
      <c r="I620" s="38">
        <v>0.41666666666666669</v>
      </c>
      <c r="J620" s="31" t="s">
        <v>73</v>
      </c>
      <c r="K620" s="31" t="s">
        <v>105</v>
      </c>
      <c r="L620" s="31" t="s">
        <v>995</v>
      </c>
      <c r="M620" s="31" t="s">
        <v>106</v>
      </c>
      <c r="N620" s="23"/>
      <c r="O620" s="23"/>
      <c r="P620" s="23"/>
      <c r="Q620" s="23"/>
      <c r="R620" s="23"/>
      <c r="S620" s="29">
        <v>43425</v>
      </c>
      <c r="T620" s="169"/>
    </row>
    <row r="621" spans="1:20" ht="54" customHeight="1" x14ac:dyDescent="1.05">
      <c r="A621" s="31" t="s">
        <v>27708</v>
      </c>
      <c r="B621" s="31" t="s">
        <v>7698</v>
      </c>
      <c r="C621" s="31" t="s">
        <v>27709</v>
      </c>
      <c r="D621" s="31" t="s">
        <v>27710</v>
      </c>
      <c r="E621" s="31" t="s">
        <v>687</v>
      </c>
      <c r="F621" s="31" t="s">
        <v>123</v>
      </c>
      <c r="G621" s="31" t="s">
        <v>16504</v>
      </c>
      <c r="H621" s="31" t="s">
        <v>21619</v>
      </c>
      <c r="I621" s="38">
        <v>0.41666666666666669</v>
      </c>
      <c r="J621" s="31" t="s">
        <v>73</v>
      </c>
      <c r="K621" s="31" t="s">
        <v>105</v>
      </c>
      <c r="L621" s="31" t="s">
        <v>995</v>
      </c>
      <c r="M621" s="31" t="s">
        <v>106</v>
      </c>
      <c r="N621" s="23"/>
      <c r="O621" s="23"/>
      <c r="P621" s="23"/>
      <c r="Q621" s="23"/>
      <c r="R621" s="23"/>
      <c r="S621" s="29">
        <v>43425</v>
      </c>
      <c r="T621" s="169"/>
    </row>
    <row r="622" spans="1:20" ht="54" customHeight="1" x14ac:dyDescent="1.05">
      <c r="A622" s="31" t="s">
        <v>27711</v>
      </c>
      <c r="B622" s="31" t="s">
        <v>27712</v>
      </c>
      <c r="C622" s="31" t="s">
        <v>27713</v>
      </c>
      <c r="D622" s="31" t="s">
        <v>27714</v>
      </c>
      <c r="E622" s="31" t="s">
        <v>687</v>
      </c>
      <c r="F622" s="31" t="s">
        <v>123</v>
      </c>
      <c r="G622" s="31" t="s">
        <v>16504</v>
      </c>
      <c r="H622" s="31" t="s">
        <v>21619</v>
      </c>
      <c r="I622" s="38">
        <v>0.41666666666666669</v>
      </c>
      <c r="J622" s="31" t="s">
        <v>73</v>
      </c>
      <c r="K622" s="31" t="s">
        <v>105</v>
      </c>
      <c r="L622" s="31" t="s">
        <v>995</v>
      </c>
      <c r="M622" s="31" t="s">
        <v>106</v>
      </c>
      <c r="N622" s="23"/>
      <c r="O622" s="23"/>
      <c r="P622" s="23"/>
      <c r="Q622" s="23"/>
      <c r="R622" s="23"/>
      <c r="S622" s="29">
        <v>43425</v>
      </c>
      <c r="T622" s="169"/>
    </row>
    <row r="623" spans="1:20" ht="54" customHeight="1" x14ac:dyDescent="1.05">
      <c r="A623" s="31" t="s">
        <v>27715</v>
      </c>
      <c r="B623" s="31" t="s">
        <v>14175</v>
      </c>
      <c r="C623" s="31" t="s">
        <v>27716</v>
      </c>
      <c r="D623" s="31" t="s">
        <v>27717</v>
      </c>
      <c r="E623" s="31" t="s">
        <v>687</v>
      </c>
      <c r="F623" s="31" t="s">
        <v>123</v>
      </c>
      <c r="G623" s="31" t="s">
        <v>16504</v>
      </c>
      <c r="H623" s="31" t="s">
        <v>21619</v>
      </c>
      <c r="I623" s="38">
        <v>0.41666666666666669</v>
      </c>
      <c r="J623" s="31" t="s">
        <v>73</v>
      </c>
      <c r="K623" s="31" t="s">
        <v>105</v>
      </c>
      <c r="L623" s="31" t="s">
        <v>995</v>
      </c>
      <c r="M623" s="31" t="s">
        <v>106</v>
      </c>
      <c r="N623" s="23"/>
      <c r="O623" s="23"/>
      <c r="P623" s="23"/>
      <c r="Q623" s="23"/>
      <c r="R623" s="23"/>
      <c r="S623" s="29">
        <v>43425</v>
      </c>
      <c r="T623" s="169"/>
    </row>
    <row r="624" spans="1:20" ht="54" customHeight="1" x14ac:dyDescent="1.05">
      <c r="A624" s="31" t="s">
        <v>27718</v>
      </c>
      <c r="B624" s="31" t="s">
        <v>19165</v>
      </c>
      <c r="C624" s="31" t="s">
        <v>27719</v>
      </c>
      <c r="D624" s="31" t="s">
        <v>27720</v>
      </c>
      <c r="E624" s="31" t="s">
        <v>687</v>
      </c>
      <c r="F624" s="31" t="s">
        <v>123</v>
      </c>
      <c r="G624" s="31" t="s">
        <v>16504</v>
      </c>
      <c r="H624" s="31" t="s">
        <v>21619</v>
      </c>
      <c r="I624" s="38">
        <v>0.41666666666666669</v>
      </c>
      <c r="J624" s="31" t="s">
        <v>73</v>
      </c>
      <c r="K624" s="31" t="s">
        <v>105</v>
      </c>
      <c r="L624" s="31" t="s">
        <v>995</v>
      </c>
      <c r="M624" s="31" t="s">
        <v>106</v>
      </c>
      <c r="N624" s="23"/>
      <c r="O624" s="23"/>
      <c r="P624" s="23"/>
      <c r="Q624" s="23"/>
      <c r="R624" s="23"/>
      <c r="S624" s="29">
        <v>43425</v>
      </c>
      <c r="T624" s="169"/>
    </row>
    <row r="625" spans="1:20" ht="54" customHeight="1" x14ac:dyDescent="1.05">
      <c r="A625" s="31" t="s">
        <v>27721</v>
      </c>
      <c r="B625" s="31" t="s">
        <v>2156</v>
      </c>
      <c r="C625" s="31" t="s">
        <v>27722</v>
      </c>
      <c r="D625" s="31" t="s">
        <v>27723</v>
      </c>
      <c r="E625" s="31" t="s">
        <v>687</v>
      </c>
      <c r="F625" s="31" t="s">
        <v>123</v>
      </c>
      <c r="G625" s="31" t="s">
        <v>16504</v>
      </c>
      <c r="H625" s="31" t="s">
        <v>21619</v>
      </c>
      <c r="I625" s="38">
        <v>0.41666666666666669</v>
      </c>
      <c r="J625" s="31" t="s">
        <v>73</v>
      </c>
      <c r="K625" s="31" t="s">
        <v>105</v>
      </c>
      <c r="L625" s="31" t="s">
        <v>995</v>
      </c>
      <c r="M625" s="31" t="s">
        <v>106</v>
      </c>
      <c r="N625" s="23"/>
      <c r="O625" s="23"/>
      <c r="P625" s="23"/>
      <c r="Q625" s="23"/>
      <c r="R625" s="23"/>
      <c r="S625" s="29">
        <v>43425</v>
      </c>
      <c r="T625" s="169"/>
    </row>
    <row r="626" spans="1:20" ht="54" customHeight="1" x14ac:dyDescent="1.05">
      <c r="A626" s="31" t="s">
        <v>27724</v>
      </c>
      <c r="B626" s="31" t="s">
        <v>27725</v>
      </c>
      <c r="C626" s="31" t="s">
        <v>27726</v>
      </c>
      <c r="D626" s="31" t="s">
        <v>27727</v>
      </c>
      <c r="E626" s="31" t="s">
        <v>687</v>
      </c>
      <c r="F626" s="31" t="s">
        <v>123</v>
      </c>
      <c r="G626" s="31" t="s">
        <v>16504</v>
      </c>
      <c r="H626" s="31" t="s">
        <v>21619</v>
      </c>
      <c r="I626" s="38">
        <v>0.41666666666666669</v>
      </c>
      <c r="J626" s="31" t="s">
        <v>73</v>
      </c>
      <c r="K626" s="31" t="s">
        <v>105</v>
      </c>
      <c r="L626" s="31" t="s">
        <v>995</v>
      </c>
      <c r="M626" s="31" t="s">
        <v>106</v>
      </c>
      <c r="N626" s="23"/>
      <c r="O626" s="23"/>
      <c r="P626" s="23"/>
      <c r="Q626" s="23"/>
      <c r="R626" s="23"/>
      <c r="S626" s="29">
        <v>43425</v>
      </c>
      <c r="T626" s="169"/>
    </row>
    <row r="627" spans="1:20" ht="54" customHeight="1" x14ac:dyDescent="1.05">
      <c r="A627" s="682" t="s">
        <v>27996</v>
      </c>
      <c r="B627" s="683"/>
      <c r="C627" s="683"/>
      <c r="D627" s="683"/>
      <c r="E627" s="683"/>
      <c r="F627" s="683"/>
      <c r="G627" s="683"/>
      <c r="H627" s="683"/>
      <c r="I627" s="683"/>
      <c r="J627" s="683"/>
      <c r="K627" s="683"/>
      <c r="L627" s="683"/>
      <c r="M627" s="684"/>
      <c r="N627" s="23"/>
      <c r="O627" s="23"/>
      <c r="P627" s="23"/>
      <c r="Q627" s="23"/>
      <c r="R627" s="23"/>
      <c r="S627" s="195"/>
      <c r="T627" s="169"/>
    </row>
    <row r="628" spans="1:20" ht="54" customHeight="1" x14ac:dyDescent="1.3">
      <c r="A628" s="31" t="s">
        <v>27992</v>
      </c>
      <c r="B628" s="31" t="s">
        <v>27993</v>
      </c>
      <c r="C628" s="31" t="s">
        <v>27994</v>
      </c>
      <c r="D628" s="31" t="s">
        <v>27995</v>
      </c>
      <c r="E628" s="31" t="s">
        <v>687</v>
      </c>
      <c r="F628" s="31" t="s">
        <v>102</v>
      </c>
      <c r="G628" s="31" t="s">
        <v>16324</v>
      </c>
      <c r="H628" s="31" t="s">
        <v>27158</v>
      </c>
      <c r="I628" s="38">
        <v>0.41666666666666669</v>
      </c>
      <c r="J628" s="31" t="s">
        <v>73</v>
      </c>
      <c r="K628" s="31" t="s">
        <v>105</v>
      </c>
      <c r="L628" s="31" t="s">
        <v>106</v>
      </c>
      <c r="M628" s="31" t="s">
        <v>491</v>
      </c>
      <c r="N628" s="23"/>
      <c r="O628" s="23"/>
      <c r="P628" s="23"/>
      <c r="Q628" s="23"/>
      <c r="R628" s="23"/>
      <c r="S628" s="195">
        <v>25200</v>
      </c>
      <c r="T628" s="170"/>
    </row>
    <row r="629" spans="1:20" ht="54" customHeight="1" x14ac:dyDescent="1.3">
      <c r="A629" s="685" t="s">
        <v>27999</v>
      </c>
      <c r="B629" s="686"/>
      <c r="C629" s="686"/>
      <c r="D629" s="686"/>
      <c r="E629" s="686"/>
      <c r="F629" s="686"/>
      <c r="G629" s="686"/>
      <c r="H629" s="686"/>
      <c r="I629" s="686"/>
      <c r="J629" s="686"/>
      <c r="K629" s="686"/>
      <c r="L629" s="686"/>
      <c r="M629" s="687"/>
      <c r="N629" s="127"/>
      <c r="O629" s="127"/>
      <c r="P629" s="127"/>
      <c r="Q629" s="127"/>
      <c r="R629" s="127"/>
      <c r="S629" s="29"/>
      <c r="T629" s="29">
        <v>86000</v>
      </c>
    </row>
    <row r="630" spans="1:20" ht="54" customHeight="1" x14ac:dyDescent="1.3">
      <c r="A630" s="685" t="s">
        <v>27998</v>
      </c>
      <c r="B630" s="686"/>
      <c r="C630" s="686"/>
      <c r="D630" s="686"/>
      <c r="E630" s="686"/>
      <c r="F630" s="686"/>
      <c r="G630" s="686"/>
      <c r="H630" s="686"/>
      <c r="I630" s="686"/>
      <c r="J630" s="686"/>
      <c r="K630" s="686"/>
      <c r="L630" s="686"/>
      <c r="M630" s="687"/>
      <c r="N630" s="127"/>
      <c r="O630" s="127"/>
      <c r="P630" s="127"/>
      <c r="Q630" s="127"/>
      <c r="R630" s="127"/>
      <c r="S630" s="29"/>
      <c r="T630" s="29">
        <v>48309</v>
      </c>
    </row>
    <row r="631" spans="1:20" ht="54" customHeight="1" x14ac:dyDescent="1.3">
      <c r="A631" s="679" t="s">
        <v>28585</v>
      </c>
      <c r="B631" s="680"/>
      <c r="C631" s="680"/>
      <c r="D631" s="680"/>
      <c r="E631" s="680"/>
      <c r="F631" s="680"/>
      <c r="G631" s="680"/>
      <c r="H631" s="680"/>
      <c r="I631" s="680"/>
      <c r="J631" s="680"/>
      <c r="K631" s="680"/>
      <c r="L631" s="680"/>
      <c r="M631" s="681"/>
      <c r="N631" s="23"/>
      <c r="O631" s="23"/>
      <c r="P631" s="23"/>
      <c r="Q631" s="23"/>
      <c r="R631" s="23"/>
      <c r="S631" s="29"/>
      <c r="T631" s="170"/>
    </row>
    <row r="632" spans="1:20" ht="54" customHeight="1" x14ac:dyDescent="1.3">
      <c r="A632" s="31" t="s">
        <v>28582</v>
      </c>
      <c r="B632" s="31" t="s">
        <v>11003</v>
      </c>
      <c r="C632" s="31" t="s">
        <v>28583</v>
      </c>
      <c r="D632" s="31" t="s">
        <v>28584</v>
      </c>
      <c r="E632" s="31" t="s">
        <v>101</v>
      </c>
      <c r="F632" s="31" t="s">
        <v>102</v>
      </c>
      <c r="G632" s="31" t="s">
        <v>16216</v>
      </c>
      <c r="H632" s="31" t="s">
        <v>27113</v>
      </c>
      <c r="I632" s="38">
        <v>0.52083333333333337</v>
      </c>
      <c r="J632" s="31" t="s">
        <v>73</v>
      </c>
      <c r="K632" s="31" t="s">
        <v>105</v>
      </c>
      <c r="L632" s="31" t="s">
        <v>106</v>
      </c>
      <c r="M632" s="31" t="s">
        <v>107</v>
      </c>
      <c r="N632" s="23"/>
      <c r="O632" s="23"/>
      <c r="P632" s="23"/>
      <c r="Q632" s="23"/>
      <c r="R632" s="23"/>
      <c r="S632" s="29">
        <v>22200</v>
      </c>
      <c r="T632" s="170"/>
    </row>
    <row r="633" spans="1:20" ht="54" customHeight="1" x14ac:dyDescent="1.3">
      <c r="A633" s="682" t="s">
        <v>29178</v>
      </c>
      <c r="B633" s="683"/>
      <c r="C633" s="683"/>
      <c r="D633" s="683"/>
      <c r="E633" s="683"/>
      <c r="F633" s="683"/>
      <c r="G633" s="683"/>
      <c r="H633" s="683"/>
      <c r="I633" s="683"/>
      <c r="J633" s="683"/>
      <c r="K633" s="683"/>
      <c r="L633" s="683"/>
      <c r="M633" s="684"/>
      <c r="N633" s="23"/>
      <c r="O633" s="23"/>
      <c r="P633" s="23"/>
      <c r="Q633" s="23"/>
      <c r="R633" s="23"/>
      <c r="S633" s="29"/>
      <c r="T633" s="170"/>
    </row>
    <row r="634" spans="1:20" ht="54" customHeight="1" x14ac:dyDescent="1.3">
      <c r="A634" s="31" t="s">
        <v>29154</v>
      </c>
      <c r="B634" s="31" t="s">
        <v>29155</v>
      </c>
      <c r="C634" s="31" t="s">
        <v>29156</v>
      </c>
      <c r="D634" s="31" t="s">
        <v>29157</v>
      </c>
      <c r="E634" s="31" t="s">
        <v>687</v>
      </c>
      <c r="F634" s="31" t="s">
        <v>123</v>
      </c>
      <c r="G634" s="31" t="s">
        <v>16248</v>
      </c>
      <c r="H634" s="31" t="s">
        <v>20462</v>
      </c>
      <c r="I634" s="38">
        <v>0.91666666666666663</v>
      </c>
      <c r="J634" s="31" t="s">
        <v>73</v>
      </c>
      <c r="K634" s="31" t="s">
        <v>105</v>
      </c>
      <c r="L634" s="31" t="s">
        <v>106</v>
      </c>
      <c r="M634" s="31" t="s">
        <v>995</v>
      </c>
      <c r="N634" s="23"/>
      <c r="O634" s="23"/>
      <c r="P634" s="23"/>
      <c r="Q634" s="23"/>
      <c r="R634" s="23"/>
      <c r="S634" s="29">
        <v>43425</v>
      </c>
      <c r="T634" s="170"/>
    </row>
    <row r="635" spans="1:20" ht="54" customHeight="1" x14ac:dyDescent="1.3">
      <c r="A635" s="31" t="s">
        <v>29158</v>
      </c>
      <c r="B635" s="31" t="s">
        <v>29159</v>
      </c>
      <c r="C635" s="31" t="s">
        <v>29160</v>
      </c>
      <c r="D635" s="31" t="s">
        <v>29161</v>
      </c>
      <c r="E635" s="31" t="s">
        <v>687</v>
      </c>
      <c r="F635" s="31" t="s">
        <v>123</v>
      </c>
      <c r="G635" s="31" t="s">
        <v>16248</v>
      </c>
      <c r="H635" s="31" t="s">
        <v>20462</v>
      </c>
      <c r="I635" s="38">
        <v>0.91666666666666663</v>
      </c>
      <c r="J635" s="31" t="s">
        <v>73</v>
      </c>
      <c r="K635" s="31" t="s">
        <v>105</v>
      </c>
      <c r="L635" s="31" t="s">
        <v>106</v>
      </c>
      <c r="M635" s="31" t="s">
        <v>995</v>
      </c>
      <c r="N635" s="23"/>
      <c r="O635" s="23"/>
      <c r="P635" s="23"/>
      <c r="Q635" s="23"/>
      <c r="R635" s="23"/>
      <c r="S635" s="29">
        <v>43425</v>
      </c>
      <c r="T635" s="170"/>
    </row>
    <row r="636" spans="1:20" ht="54" customHeight="1" x14ac:dyDescent="1.3">
      <c r="A636" s="31" t="s">
        <v>29162</v>
      </c>
      <c r="B636" s="31" t="s">
        <v>29163</v>
      </c>
      <c r="C636" s="31" t="s">
        <v>29164</v>
      </c>
      <c r="D636" s="31" t="s">
        <v>29165</v>
      </c>
      <c r="E636" s="31" t="s">
        <v>687</v>
      </c>
      <c r="F636" s="31" t="s">
        <v>123</v>
      </c>
      <c r="G636" s="31" t="s">
        <v>16248</v>
      </c>
      <c r="H636" s="31" t="s">
        <v>20462</v>
      </c>
      <c r="I636" s="38">
        <v>0.41666666666666669</v>
      </c>
      <c r="J636" s="31" t="s">
        <v>73</v>
      </c>
      <c r="K636" s="31" t="s">
        <v>105</v>
      </c>
      <c r="L636" s="31" t="s">
        <v>106</v>
      </c>
      <c r="M636" s="31" t="s">
        <v>995</v>
      </c>
      <c r="N636" s="23"/>
      <c r="O636" s="23"/>
      <c r="P636" s="23"/>
      <c r="Q636" s="23"/>
      <c r="R636" s="23"/>
      <c r="S636" s="29">
        <v>43425</v>
      </c>
      <c r="T636" s="170"/>
    </row>
    <row r="637" spans="1:20" ht="54" customHeight="1" x14ac:dyDescent="1.3">
      <c r="A637" s="31" t="s">
        <v>29166</v>
      </c>
      <c r="B637" s="31" t="s">
        <v>29167</v>
      </c>
      <c r="C637" s="31" t="s">
        <v>29168</v>
      </c>
      <c r="D637" s="31" t="s">
        <v>29169</v>
      </c>
      <c r="E637" s="31" t="s">
        <v>687</v>
      </c>
      <c r="F637" s="31" t="s">
        <v>123</v>
      </c>
      <c r="G637" s="31" t="s">
        <v>16504</v>
      </c>
      <c r="H637" s="31" t="s">
        <v>25340</v>
      </c>
      <c r="I637" s="38">
        <v>0.41666666666666669</v>
      </c>
      <c r="J637" s="31" t="s">
        <v>73</v>
      </c>
      <c r="K637" s="31" t="s">
        <v>105</v>
      </c>
      <c r="L637" s="31" t="s">
        <v>106</v>
      </c>
      <c r="M637" s="31" t="s">
        <v>995</v>
      </c>
      <c r="N637" s="23"/>
      <c r="O637" s="23"/>
      <c r="P637" s="23"/>
      <c r="Q637" s="23"/>
      <c r="R637" s="23"/>
      <c r="S637" s="29">
        <v>43425</v>
      </c>
      <c r="T637" s="170"/>
    </row>
    <row r="638" spans="1:20" ht="54" customHeight="1" x14ac:dyDescent="1.3">
      <c r="A638" s="31" t="s">
        <v>29170</v>
      </c>
      <c r="B638" s="31" t="s">
        <v>29171</v>
      </c>
      <c r="C638" s="31" t="s">
        <v>29172</v>
      </c>
      <c r="D638" s="31" t="s">
        <v>29173</v>
      </c>
      <c r="E638" s="31" t="s">
        <v>687</v>
      </c>
      <c r="F638" s="31" t="s">
        <v>123</v>
      </c>
      <c r="G638" s="31" t="s">
        <v>16504</v>
      </c>
      <c r="H638" s="31" t="s">
        <v>25340</v>
      </c>
      <c r="I638" s="38">
        <v>0.41666666666666669</v>
      </c>
      <c r="J638" s="31" t="s">
        <v>73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170"/>
    </row>
    <row r="639" spans="1:20" ht="54" customHeight="1" x14ac:dyDescent="1.3">
      <c r="A639" s="31" t="s">
        <v>29174</v>
      </c>
      <c r="B639" s="31" t="s">
        <v>29175</v>
      </c>
      <c r="C639" s="31" t="s">
        <v>29176</v>
      </c>
      <c r="D639" s="31" t="s">
        <v>29177</v>
      </c>
      <c r="E639" s="31" t="s">
        <v>687</v>
      </c>
      <c r="F639" s="31" t="s">
        <v>123</v>
      </c>
      <c r="G639" s="31" t="s">
        <v>16504</v>
      </c>
      <c r="H639" s="31" t="s">
        <v>25340</v>
      </c>
      <c r="I639" s="38">
        <v>0.41666666666666669</v>
      </c>
      <c r="J639" s="31" t="s">
        <v>73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170"/>
    </row>
    <row r="640" spans="1:20" ht="54" customHeight="1" x14ac:dyDescent="1.3">
      <c r="A640" s="685" t="s">
        <v>29185</v>
      </c>
      <c r="B640" s="686"/>
      <c r="C640" s="686"/>
      <c r="D640" s="686"/>
      <c r="E640" s="686"/>
      <c r="F640" s="686"/>
      <c r="G640" s="686"/>
      <c r="H640" s="686"/>
      <c r="I640" s="686"/>
      <c r="J640" s="686"/>
      <c r="K640" s="686"/>
      <c r="L640" s="686"/>
      <c r="M640" s="687"/>
      <c r="N640" s="127"/>
      <c r="O640" s="127"/>
      <c r="P640" s="127"/>
      <c r="Q640" s="127"/>
      <c r="R640" s="127"/>
      <c r="S640" s="29"/>
      <c r="T640" s="29">
        <v>280000</v>
      </c>
    </row>
    <row r="641" spans="1:20" ht="54" customHeight="1" x14ac:dyDescent="1.3">
      <c r="A641" s="688" t="s">
        <v>29699</v>
      </c>
      <c r="B641" s="689"/>
      <c r="C641" s="689"/>
      <c r="D641" s="689"/>
      <c r="E641" s="689"/>
      <c r="F641" s="689"/>
      <c r="G641" s="689"/>
      <c r="H641" s="689"/>
      <c r="I641" s="689"/>
      <c r="J641" s="689"/>
      <c r="K641" s="689"/>
      <c r="L641" s="689"/>
      <c r="M641" s="690"/>
      <c r="N641" s="23"/>
      <c r="O641" s="23"/>
      <c r="P641" s="23"/>
      <c r="Q641" s="23"/>
      <c r="R641" s="23"/>
      <c r="S641" s="29"/>
      <c r="T641" s="170"/>
    </row>
    <row r="642" spans="1:20" ht="54" customHeight="1" x14ac:dyDescent="1.3">
      <c r="A642" s="31" t="s">
        <v>29688</v>
      </c>
      <c r="B642" s="31" t="s">
        <v>1213</v>
      </c>
      <c r="C642" s="31" t="s">
        <v>29689</v>
      </c>
      <c r="D642" s="31" t="s">
        <v>29690</v>
      </c>
      <c r="E642" s="31" t="s">
        <v>101</v>
      </c>
      <c r="F642" s="31" t="s">
        <v>102</v>
      </c>
      <c r="G642" s="31" t="s">
        <v>16267</v>
      </c>
      <c r="H642" s="31" t="s">
        <v>20462</v>
      </c>
      <c r="I642" s="38">
        <v>0.125</v>
      </c>
      <c r="J642" s="31" t="s">
        <v>73</v>
      </c>
      <c r="K642" s="31" t="s">
        <v>105</v>
      </c>
      <c r="L642" s="31" t="s">
        <v>125</v>
      </c>
      <c r="M642" s="31" t="s">
        <v>491</v>
      </c>
      <c r="N642" s="23"/>
      <c r="O642" s="23"/>
      <c r="P642" s="23"/>
      <c r="Q642" s="23"/>
      <c r="R642" s="23"/>
      <c r="S642" s="29">
        <v>26200</v>
      </c>
      <c r="T642" s="170"/>
    </row>
    <row r="643" spans="1:20" ht="54" customHeight="1" x14ac:dyDescent="1.3">
      <c r="A643" s="31" t="s">
        <v>29691</v>
      </c>
      <c r="B643" s="31" t="s">
        <v>29692</v>
      </c>
      <c r="C643" s="31" t="s">
        <v>29693</v>
      </c>
      <c r="D643" s="31" t="s">
        <v>29694</v>
      </c>
      <c r="E643" s="31" t="s">
        <v>101</v>
      </c>
      <c r="F643" s="31" t="s">
        <v>102</v>
      </c>
      <c r="G643" s="31" t="s">
        <v>16267</v>
      </c>
      <c r="H643" s="31" t="s">
        <v>20462</v>
      </c>
      <c r="I643" s="38">
        <v>0.125</v>
      </c>
      <c r="J643" s="31" t="s">
        <v>73</v>
      </c>
      <c r="K643" s="31" t="s">
        <v>105</v>
      </c>
      <c r="L643" s="31" t="s">
        <v>125</v>
      </c>
      <c r="M643" s="31" t="s">
        <v>491</v>
      </c>
      <c r="N643" s="23"/>
      <c r="O643" s="23"/>
      <c r="P643" s="23"/>
      <c r="Q643" s="23"/>
      <c r="R643" s="23"/>
      <c r="S643" s="29">
        <v>26200</v>
      </c>
      <c r="T643" s="170"/>
    </row>
    <row r="644" spans="1:20" ht="54" customHeight="1" x14ac:dyDescent="1.3">
      <c r="A644" s="31" t="s">
        <v>29695</v>
      </c>
      <c r="B644" s="31" t="s">
        <v>29696</v>
      </c>
      <c r="C644" s="31" t="s">
        <v>29697</v>
      </c>
      <c r="D644" s="31" t="s">
        <v>29698</v>
      </c>
      <c r="E644" s="31" t="s">
        <v>687</v>
      </c>
      <c r="F644" s="31" t="s">
        <v>102</v>
      </c>
      <c r="G644" s="31" t="s">
        <v>16324</v>
      </c>
      <c r="H644" s="31" t="s">
        <v>25515</v>
      </c>
      <c r="I644" s="38">
        <v>0.41666666666666669</v>
      </c>
      <c r="J644" s="31" t="s">
        <v>73</v>
      </c>
      <c r="K644" s="31" t="s">
        <v>105</v>
      </c>
      <c r="L644" s="31" t="s">
        <v>106</v>
      </c>
      <c r="M644" s="31" t="s">
        <v>491</v>
      </c>
      <c r="N644" s="23"/>
      <c r="O644" s="23"/>
      <c r="P644" s="23"/>
      <c r="Q644" s="23"/>
      <c r="R644" s="23"/>
      <c r="S644" s="29">
        <v>25200</v>
      </c>
      <c r="T644" s="170"/>
    </row>
    <row r="645" spans="1:20" ht="54" customHeight="1" x14ac:dyDescent="1.3">
      <c r="A645" s="685" t="s">
        <v>28607</v>
      </c>
      <c r="B645" s="686"/>
      <c r="C645" s="686"/>
      <c r="D645" s="686"/>
      <c r="E645" s="686"/>
      <c r="F645" s="686"/>
      <c r="G645" s="686"/>
      <c r="H645" s="686"/>
      <c r="I645" s="686"/>
      <c r="J645" s="686"/>
      <c r="K645" s="686"/>
      <c r="L645" s="686"/>
      <c r="M645" s="687"/>
      <c r="N645" s="127"/>
      <c r="O645" s="127"/>
      <c r="P645" s="127"/>
      <c r="Q645" s="127"/>
      <c r="R645" s="127"/>
      <c r="S645" s="29"/>
      <c r="T645" s="29">
        <v>98000</v>
      </c>
    </row>
    <row r="646" spans="1:20" ht="54" customHeight="1" x14ac:dyDescent="1.3">
      <c r="A646" s="685" t="s">
        <v>28607</v>
      </c>
      <c r="B646" s="686"/>
      <c r="C646" s="686"/>
      <c r="D646" s="686"/>
      <c r="E646" s="686"/>
      <c r="F646" s="686"/>
      <c r="G646" s="686"/>
      <c r="H646" s="686"/>
      <c r="I646" s="686"/>
      <c r="J646" s="686"/>
      <c r="K646" s="686"/>
      <c r="L646" s="686"/>
      <c r="M646" s="687"/>
      <c r="N646" s="127"/>
      <c r="O646" s="127"/>
      <c r="P646" s="127"/>
      <c r="Q646" s="127"/>
      <c r="R646" s="127"/>
      <c r="S646" s="29"/>
      <c r="T646" s="29">
        <v>150000</v>
      </c>
    </row>
    <row r="647" spans="1:20" ht="54" customHeight="1" x14ac:dyDescent="1.3">
      <c r="A647" s="685" t="s">
        <v>28607</v>
      </c>
      <c r="B647" s="686"/>
      <c r="C647" s="686"/>
      <c r="D647" s="686"/>
      <c r="E647" s="686"/>
      <c r="F647" s="686"/>
      <c r="G647" s="686"/>
      <c r="H647" s="686"/>
      <c r="I647" s="686"/>
      <c r="J647" s="686"/>
      <c r="K647" s="686"/>
      <c r="L647" s="686"/>
      <c r="M647" s="687"/>
      <c r="N647" s="127"/>
      <c r="O647" s="127"/>
      <c r="P647" s="127"/>
      <c r="Q647" s="127"/>
      <c r="R647" s="127"/>
      <c r="S647" s="29"/>
      <c r="T647" s="29">
        <v>27000</v>
      </c>
    </row>
    <row r="648" spans="1:20" ht="54" customHeight="1" x14ac:dyDescent="1.3">
      <c r="A648" s="685" t="s">
        <v>28607</v>
      </c>
      <c r="B648" s="686"/>
      <c r="C648" s="686"/>
      <c r="D648" s="686"/>
      <c r="E648" s="686"/>
      <c r="F648" s="686"/>
      <c r="G648" s="686"/>
      <c r="H648" s="686"/>
      <c r="I648" s="686"/>
      <c r="J648" s="686"/>
      <c r="K648" s="686"/>
      <c r="L648" s="686"/>
      <c r="M648" s="687"/>
      <c r="N648" s="127"/>
      <c r="O648" s="127"/>
      <c r="P648" s="127"/>
      <c r="Q648" s="127"/>
      <c r="R648" s="127"/>
      <c r="S648" s="29"/>
      <c r="T648" s="29">
        <v>235180</v>
      </c>
    </row>
    <row r="649" spans="1:20" ht="54" customHeight="1" x14ac:dyDescent="1.3">
      <c r="A649" s="679" t="s">
        <v>30211</v>
      </c>
      <c r="B649" s="680"/>
      <c r="C649" s="680"/>
      <c r="D649" s="680"/>
      <c r="E649" s="680"/>
      <c r="F649" s="680"/>
      <c r="G649" s="680"/>
      <c r="H649" s="680"/>
      <c r="I649" s="680"/>
      <c r="J649" s="680"/>
      <c r="K649" s="680"/>
      <c r="L649" s="680"/>
      <c r="M649" s="681"/>
      <c r="N649" s="23"/>
      <c r="O649" s="23"/>
      <c r="P649" s="23"/>
      <c r="Q649" s="23"/>
      <c r="R649" s="23"/>
      <c r="S649" s="29"/>
      <c r="T649" s="170"/>
    </row>
    <row r="650" spans="1:20" ht="54" customHeight="1" x14ac:dyDescent="1.3">
      <c r="A650" s="31" t="s">
        <v>30152</v>
      </c>
      <c r="B650" s="31" t="s">
        <v>30153</v>
      </c>
      <c r="C650" s="31" t="s">
        <v>30154</v>
      </c>
      <c r="D650" s="31" t="s">
        <v>30155</v>
      </c>
      <c r="E650" s="31" t="s">
        <v>688</v>
      </c>
      <c r="F650" s="31" t="s">
        <v>123</v>
      </c>
      <c r="G650" s="31" t="s">
        <v>16287</v>
      </c>
      <c r="H650" s="31" t="s">
        <v>21599</v>
      </c>
      <c r="I650" s="38">
        <v>0.41666666666666669</v>
      </c>
      <c r="J650" s="31" t="s">
        <v>73</v>
      </c>
      <c r="K650" s="31" t="s">
        <v>105</v>
      </c>
      <c r="L650" s="31" t="s">
        <v>106</v>
      </c>
      <c r="M650" s="31" t="s">
        <v>194</v>
      </c>
      <c r="N650" s="23"/>
      <c r="O650" s="23"/>
      <c r="P650" s="23"/>
      <c r="Q650" s="23"/>
      <c r="R650" s="23"/>
      <c r="S650" s="29">
        <v>38950</v>
      </c>
      <c r="T650" s="170"/>
    </row>
    <row r="651" spans="1:20" ht="54" customHeight="1" x14ac:dyDescent="1.3">
      <c r="A651" s="31" t="s">
        <v>30156</v>
      </c>
      <c r="B651" s="31" t="s">
        <v>14995</v>
      </c>
      <c r="C651" s="31" t="s">
        <v>30157</v>
      </c>
      <c r="D651" s="31" t="s">
        <v>30158</v>
      </c>
      <c r="E651" s="31" t="s">
        <v>688</v>
      </c>
      <c r="F651" s="31" t="s">
        <v>123</v>
      </c>
      <c r="G651" s="31" t="s">
        <v>16287</v>
      </c>
      <c r="H651" s="31" t="s">
        <v>21599</v>
      </c>
      <c r="I651" s="38">
        <v>0.41666666666666669</v>
      </c>
      <c r="J651" s="31" t="s">
        <v>73</v>
      </c>
      <c r="K651" s="31" t="s">
        <v>105</v>
      </c>
      <c r="L651" s="31" t="s">
        <v>106</v>
      </c>
      <c r="M651" s="31" t="s">
        <v>194</v>
      </c>
      <c r="N651" s="23"/>
      <c r="O651" s="23"/>
      <c r="P651" s="23"/>
      <c r="Q651" s="23"/>
      <c r="R651" s="23"/>
      <c r="S651" s="29">
        <v>38950</v>
      </c>
      <c r="T651" s="170"/>
    </row>
    <row r="652" spans="1:20" ht="54" customHeight="1" x14ac:dyDescent="1.3">
      <c r="A652" s="31" t="s">
        <v>30159</v>
      </c>
      <c r="B652" s="31" t="s">
        <v>30160</v>
      </c>
      <c r="C652" s="31" t="s">
        <v>30161</v>
      </c>
      <c r="D652" s="31" t="s">
        <v>30162</v>
      </c>
      <c r="E652" s="31" t="s">
        <v>101</v>
      </c>
      <c r="F652" s="31" t="s">
        <v>102</v>
      </c>
      <c r="G652" s="31" t="s">
        <v>16267</v>
      </c>
      <c r="H652" s="31" t="s">
        <v>25515</v>
      </c>
      <c r="I652" s="38">
        <v>0.27083333333333331</v>
      </c>
      <c r="J652" s="31" t="s">
        <v>73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170"/>
    </row>
    <row r="653" spans="1:20" ht="54" customHeight="1" x14ac:dyDescent="1.3">
      <c r="A653" s="31" t="s">
        <v>30163</v>
      </c>
      <c r="B653" s="31" t="s">
        <v>30164</v>
      </c>
      <c r="C653" s="31" t="s">
        <v>30165</v>
      </c>
      <c r="D653" s="31" t="s">
        <v>30166</v>
      </c>
      <c r="E653" s="31" t="s">
        <v>101</v>
      </c>
      <c r="F653" s="31" t="s">
        <v>102</v>
      </c>
      <c r="G653" s="31" t="s">
        <v>16267</v>
      </c>
      <c r="H653" s="31" t="s">
        <v>25515</v>
      </c>
      <c r="I653" s="38">
        <v>0.27083333333333331</v>
      </c>
      <c r="J653" s="31" t="s">
        <v>73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170"/>
    </row>
    <row r="654" spans="1:20" ht="54" customHeight="1" x14ac:dyDescent="1.3">
      <c r="A654" s="31" t="s">
        <v>30167</v>
      </c>
      <c r="B654" s="31" t="s">
        <v>30168</v>
      </c>
      <c r="C654" s="31" t="s">
        <v>30169</v>
      </c>
      <c r="D654" s="31" t="s">
        <v>30170</v>
      </c>
      <c r="E654" s="31" t="s">
        <v>101</v>
      </c>
      <c r="F654" s="31" t="s">
        <v>102</v>
      </c>
      <c r="G654" s="31" t="s">
        <v>16267</v>
      </c>
      <c r="H654" s="31" t="s">
        <v>25515</v>
      </c>
      <c r="I654" s="38">
        <v>0.27083333333333331</v>
      </c>
      <c r="J654" s="31" t="s">
        <v>73</v>
      </c>
      <c r="K654" s="31" t="s">
        <v>105</v>
      </c>
      <c r="L654" s="31" t="s">
        <v>106</v>
      </c>
      <c r="M654" s="31" t="s">
        <v>491</v>
      </c>
      <c r="N654" s="23"/>
      <c r="O654" s="23"/>
      <c r="P654" s="23"/>
      <c r="Q654" s="23"/>
      <c r="R654" s="23"/>
      <c r="S654" s="29">
        <v>26200</v>
      </c>
      <c r="T654" s="170"/>
    </row>
    <row r="655" spans="1:20" ht="54" customHeight="1" x14ac:dyDescent="1.3">
      <c r="A655" s="31" t="s">
        <v>30171</v>
      </c>
      <c r="B655" s="31" t="s">
        <v>22466</v>
      </c>
      <c r="C655" s="31" t="s">
        <v>30172</v>
      </c>
      <c r="D655" s="31" t="s">
        <v>30173</v>
      </c>
      <c r="E655" s="31" t="s">
        <v>688</v>
      </c>
      <c r="F655" s="31" t="s">
        <v>123</v>
      </c>
      <c r="G655" s="31" t="s">
        <v>16287</v>
      </c>
      <c r="H655" s="31" t="s">
        <v>21599</v>
      </c>
      <c r="I655" s="38">
        <v>0.41666666666666669</v>
      </c>
      <c r="J655" s="31" t="s">
        <v>73</v>
      </c>
      <c r="K655" s="31" t="s">
        <v>105</v>
      </c>
      <c r="L655" s="31" t="s">
        <v>106</v>
      </c>
      <c r="M655" s="31" t="s">
        <v>194</v>
      </c>
      <c r="N655" s="23"/>
      <c r="O655" s="23"/>
      <c r="P655" s="23"/>
      <c r="Q655" s="23"/>
      <c r="R655" s="23"/>
      <c r="S655" s="29">
        <v>38950</v>
      </c>
      <c r="T655" s="170"/>
    </row>
    <row r="656" spans="1:20" ht="54" customHeight="1" x14ac:dyDescent="1.3">
      <c r="A656" s="31" t="s">
        <v>30174</v>
      </c>
      <c r="B656" s="31" t="s">
        <v>25554</v>
      </c>
      <c r="C656" s="31" t="s">
        <v>30175</v>
      </c>
      <c r="D656" s="31" t="s">
        <v>30176</v>
      </c>
      <c r="E656" s="31" t="s">
        <v>101</v>
      </c>
      <c r="F656" s="31" t="s">
        <v>123</v>
      </c>
      <c r="G656" s="31" t="s">
        <v>16223</v>
      </c>
      <c r="H656" s="31" t="s">
        <v>21599</v>
      </c>
      <c r="I656" s="38">
        <v>0.32291666666666669</v>
      </c>
      <c r="J656" s="31" t="s">
        <v>73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43925</v>
      </c>
      <c r="T656" s="170"/>
    </row>
    <row r="657" spans="1:20" ht="54" customHeight="1" x14ac:dyDescent="1.3">
      <c r="A657" s="31" t="s">
        <v>30177</v>
      </c>
      <c r="B657" s="31" t="s">
        <v>30178</v>
      </c>
      <c r="C657" s="31" t="s">
        <v>30179</v>
      </c>
      <c r="D657" s="31" t="s">
        <v>30180</v>
      </c>
      <c r="E657" s="31" t="s">
        <v>101</v>
      </c>
      <c r="F657" s="31" t="s">
        <v>123</v>
      </c>
      <c r="G657" s="31" t="s">
        <v>16223</v>
      </c>
      <c r="H657" s="31" t="s">
        <v>21599</v>
      </c>
      <c r="I657" s="38">
        <v>0.32291666666666669</v>
      </c>
      <c r="J657" s="31" t="s">
        <v>73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43950</v>
      </c>
      <c r="T657" s="170"/>
    </row>
    <row r="658" spans="1:20" ht="54" customHeight="1" x14ac:dyDescent="1.3">
      <c r="A658" s="31" t="s">
        <v>30181</v>
      </c>
      <c r="B658" s="31" t="s">
        <v>1872</v>
      </c>
      <c r="C658" s="31" t="s">
        <v>30182</v>
      </c>
      <c r="D658" s="31" t="s">
        <v>30183</v>
      </c>
      <c r="E658" s="31" t="s">
        <v>688</v>
      </c>
      <c r="F658" s="31" t="s">
        <v>123</v>
      </c>
      <c r="G658" s="31" t="s">
        <v>16287</v>
      </c>
      <c r="H658" s="31" t="s">
        <v>21599</v>
      </c>
      <c r="I658" s="38">
        <v>0.41666666666666669</v>
      </c>
      <c r="J658" s="31" t="s">
        <v>73</v>
      </c>
      <c r="K658" s="31" t="s">
        <v>105</v>
      </c>
      <c r="L658" s="31" t="s">
        <v>106</v>
      </c>
      <c r="M658" s="31" t="s">
        <v>194</v>
      </c>
      <c r="N658" s="23"/>
      <c r="O658" s="23"/>
      <c r="P658" s="23"/>
      <c r="Q658" s="23"/>
      <c r="R658" s="23"/>
      <c r="S658" s="29">
        <v>38950</v>
      </c>
      <c r="T658" s="170"/>
    </row>
    <row r="659" spans="1:20" ht="54" customHeight="1" x14ac:dyDescent="1.3">
      <c r="A659" s="31" t="s">
        <v>30184</v>
      </c>
      <c r="B659" s="31" t="s">
        <v>30185</v>
      </c>
      <c r="C659" s="31" t="s">
        <v>30186</v>
      </c>
      <c r="D659" s="31" t="s">
        <v>30187</v>
      </c>
      <c r="E659" s="31" t="s">
        <v>688</v>
      </c>
      <c r="F659" s="31" t="s">
        <v>123</v>
      </c>
      <c r="G659" s="31" t="s">
        <v>16287</v>
      </c>
      <c r="H659" s="31" t="s">
        <v>21599</v>
      </c>
      <c r="I659" s="38">
        <v>0.41666666666666669</v>
      </c>
      <c r="J659" s="31" t="s">
        <v>73</v>
      </c>
      <c r="K659" s="31" t="s">
        <v>105</v>
      </c>
      <c r="L659" s="31" t="s">
        <v>106</v>
      </c>
      <c r="M659" s="31" t="s">
        <v>194</v>
      </c>
      <c r="N659" s="23"/>
      <c r="O659" s="23"/>
      <c r="P659" s="23"/>
      <c r="Q659" s="23"/>
      <c r="R659" s="23"/>
      <c r="S659" s="29">
        <v>38950</v>
      </c>
      <c r="T659" s="170"/>
    </row>
    <row r="660" spans="1:20" ht="54" customHeight="1" x14ac:dyDescent="1.3">
      <c r="A660" s="31" t="s">
        <v>30188</v>
      </c>
      <c r="B660" s="31" t="s">
        <v>3702</v>
      </c>
      <c r="C660" s="31" t="s">
        <v>30189</v>
      </c>
      <c r="D660" s="31" t="s">
        <v>30190</v>
      </c>
      <c r="E660" s="31" t="s">
        <v>688</v>
      </c>
      <c r="F660" s="31" t="s">
        <v>123</v>
      </c>
      <c r="G660" s="31" t="s">
        <v>16287</v>
      </c>
      <c r="H660" s="31" t="s">
        <v>21599</v>
      </c>
      <c r="I660" s="38">
        <v>0.41666666666666669</v>
      </c>
      <c r="J660" s="31" t="s">
        <v>73</v>
      </c>
      <c r="K660" s="31" t="s">
        <v>105</v>
      </c>
      <c r="L660" s="31" t="s">
        <v>106</v>
      </c>
      <c r="M660" s="31" t="s">
        <v>194</v>
      </c>
      <c r="N660" s="23"/>
      <c r="O660" s="23"/>
      <c r="P660" s="23"/>
      <c r="Q660" s="23"/>
      <c r="R660" s="23"/>
      <c r="S660" s="29">
        <v>38950</v>
      </c>
      <c r="T660" s="170"/>
    </row>
    <row r="661" spans="1:20" ht="54" customHeight="1" x14ac:dyDescent="1.3">
      <c r="A661" s="31" t="s">
        <v>30191</v>
      </c>
      <c r="B661" s="31" t="s">
        <v>30192</v>
      </c>
      <c r="C661" s="31" t="s">
        <v>30193</v>
      </c>
      <c r="D661" s="31" t="s">
        <v>30194</v>
      </c>
      <c r="E661" s="31" t="s">
        <v>688</v>
      </c>
      <c r="F661" s="31" t="s">
        <v>123</v>
      </c>
      <c r="G661" s="31" t="s">
        <v>16287</v>
      </c>
      <c r="H661" s="31" t="s">
        <v>21599</v>
      </c>
      <c r="I661" s="38">
        <v>0.41666666666666669</v>
      </c>
      <c r="J661" s="31" t="s">
        <v>73</v>
      </c>
      <c r="K661" s="31" t="s">
        <v>105</v>
      </c>
      <c r="L661" s="31" t="s">
        <v>106</v>
      </c>
      <c r="M661" s="31" t="s">
        <v>194</v>
      </c>
      <c r="N661" s="23"/>
      <c r="O661" s="23"/>
      <c r="P661" s="23"/>
      <c r="Q661" s="23"/>
      <c r="R661" s="23"/>
      <c r="S661" s="29">
        <v>38950</v>
      </c>
      <c r="T661" s="170"/>
    </row>
    <row r="662" spans="1:20" ht="54" customHeight="1" x14ac:dyDescent="1.3">
      <c r="A662" s="31" t="s">
        <v>30195</v>
      </c>
      <c r="B662" s="31" t="s">
        <v>22932</v>
      </c>
      <c r="C662" s="31" t="s">
        <v>30196</v>
      </c>
      <c r="D662" s="31" t="s">
        <v>30197</v>
      </c>
      <c r="E662" s="31" t="s">
        <v>688</v>
      </c>
      <c r="F662" s="31" t="s">
        <v>123</v>
      </c>
      <c r="G662" s="31" t="s">
        <v>16287</v>
      </c>
      <c r="H662" s="31" t="s">
        <v>21599</v>
      </c>
      <c r="I662" s="38">
        <v>0.41666666666666669</v>
      </c>
      <c r="J662" s="31" t="s">
        <v>73</v>
      </c>
      <c r="K662" s="31" t="s">
        <v>105</v>
      </c>
      <c r="L662" s="31" t="s">
        <v>106</v>
      </c>
      <c r="M662" s="31" t="s">
        <v>194</v>
      </c>
      <c r="N662" s="23"/>
      <c r="O662" s="23"/>
      <c r="P662" s="23"/>
      <c r="Q662" s="23"/>
      <c r="R662" s="23"/>
      <c r="S662" s="29">
        <v>38950</v>
      </c>
      <c r="T662" s="170"/>
    </row>
    <row r="663" spans="1:20" ht="54" customHeight="1" x14ac:dyDescent="1.3">
      <c r="A663" s="31" t="s">
        <v>30198</v>
      </c>
      <c r="B663" s="31" t="s">
        <v>30199</v>
      </c>
      <c r="C663" s="31" t="s">
        <v>30200</v>
      </c>
      <c r="D663" s="31" t="s">
        <v>30201</v>
      </c>
      <c r="E663" s="31" t="s">
        <v>688</v>
      </c>
      <c r="F663" s="31" t="s">
        <v>123</v>
      </c>
      <c r="G663" s="31" t="s">
        <v>16287</v>
      </c>
      <c r="H663" s="31" t="s">
        <v>21599</v>
      </c>
      <c r="I663" s="38">
        <v>0.41666666666666669</v>
      </c>
      <c r="J663" s="31" t="s">
        <v>73</v>
      </c>
      <c r="K663" s="31" t="s">
        <v>105</v>
      </c>
      <c r="L663" s="31" t="s">
        <v>106</v>
      </c>
      <c r="M663" s="31" t="s">
        <v>194</v>
      </c>
      <c r="N663" s="23"/>
      <c r="O663" s="23"/>
      <c r="P663" s="23"/>
      <c r="Q663" s="23"/>
      <c r="R663" s="23"/>
      <c r="S663" s="29">
        <v>38950</v>
      </c>
      <c r="T663" s="170"/>
    </row>
    <row r="664" spans="1:20" ht="54" customHeight="1" x14ac:dyDescent="1.3">
      <c r="A664" s="31" t="s">
        <v>30202</v>
      </c>
      <c r="B664" s="31" t="s">
        <v>3606</v>
      </c>
      <c r="C664" s="31" t="s">
        <v>30203</v>
      </c>
      <c r="D664" s="31" t="s">
        <v>30204</v>
      </c>
      <c r="E664" s="31" t="s">
        <v>688</v>
      </c>
      <c r="F664" s="31" t="s">
        <v>123</v>
      </c>
      <c r="G664" s="31" t="s">
        <v>16287</v>
      </c>
      <c r="H664" s="31" t="s">
        <v>21599</v>
      </c>
      <c r="I664" s="38">
        <v>0.41666666666666669</v>
      </c>
      <c r="J664" s="31" t="s">
        <v>73</v>
      </c>
      <c r="K664" s="31" t="s">
        <v>105</v>
      </c>
      <c r="L664" s="31" t="s">
        <v>106</v>
      </c>
      <c r="M664" s="31" t="s">
        <v>194</v>
      </c>
      <c r="N664" s="23"/>
      <c r="O664" s="23"/>
      <c r="P664" s="23"/>
      <c r="Q664" s="23"/>
      <c r="R664" s="23"/>
      <c r="S664" s="29">
        <v>38950</v>
      </c>
      <c r="T664" s="170"/>
    </row>
    <row r="665" spans="1:20" ht="54" customHeight="1" x14ac:dyDescent="1.3">
      <c r="A665" s="31" t="s">
        <v>30205</v>
      </c>
      <c r="B665" s="31" t="s">
        <v>11750</v>
      </c>
      <c r="C665" s="31" t="s">
        <v>30206</v>
      </c>
      <c r="D665" s="31" t="s">
        <v>30207</v>
      </c>
      <c r="E665" s="31" t="s">
        <v>101</v>
      </c>
      <c r="F665" s="31" t="s">
        <v>123</v>
      </c>
      <c r="G665" s="31" t="s">
        <v>16223</v>
      </c>
      <c r="H665" s="31" t="s">
        <v>21599</v>
      </c>
      <c r="I665" s="38">
        <v>0.32291666666666669</v>
      </c>
      <c r="J665" s="31" t="s">
        <v>73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43925</v>
      </c>
      <c r="T665" s="170"/>
    </row>
    <row r="666" spans="1:20" ht="54" customHeight="1" x14ac:dyDescent="1.3">
      <c r="A666" s="685" t="s">
        <v>28607</v>
      </c>
      <c r="B666" s="686"/>
      <c r="C666" s="686"/>
      <c r="D666" s="686"/>
      <c r="E666" s="686"/>
      <c r="F666" s="686"/>
      <c r="G666" s="686"/>
      <c r="H666" s="686"/>
      <c r="I666" s="686"/>
      <c r="J666" s="686"/>
      <c r="K666" s="686"/>
      <c r="L666" s="686"/>
      <c r="M666" s="687"/>
      <c r="N666" s="127"/>
      <c r="O666" s="127"/>
      <c r="P666" s="127"/>
      <c r="Q666" s="127"/>
      <c r="R666" s="127"/>
      <c r="S666" s="29"/>
      <c r="T666" s="29">
        <v>50000</v>
      </c>
    </row>
    <row r="667" spans="1:20" ht="54" customHeight="1" x14ac:dyDescent="1.3">
      <c r="A667" s="685" t="s">
        <v>28607</v>
      </c>
      <c r="B667" s="686"/>
      <c r="C667" s="686"/>
      <c r="D667" s="686"/>
      <c r="E667" s="686"/>
      <c r="F667" s="686"/>
      <c r="G667" s="686"/>
      <c r="H667" s="686"/>
      <c r="I667" s="686"/>
      <c r="J667" s="686"/>
      <c r="K667" s="686"/>
      <c r="L667" s="686"/>
      <c r="M667" s="687"/>
      <c r="N667" s="127"/>
      <c r="O667" s="127"/>
      <c r="P667" s="127"/>
      <c r="Q667" s="127"/>
      <c r="R667" s="127"/>
      <c r="S667" s="29"/>
      <c r="T667" s="29">
        <v>50000</v>
      </c>
    </row>
    <row r="668" spans="1:20" ht="54" customHeight="1" x14ac:dyDescent="1.3">
      <c r="A668" s="685" t="s">
        <v>28607</v>
      </c>
      <c r="B668" s="686"/>
      <c r="C668" s="686"/>
      <c r="D668" s="686"/>
      <c r="E668" s="686"/>
      <c r="F668" s="686"/>
      <c r="G668" s="686"/>
      <c r="H668" s="686"/>
      <c r="I668" s="686"/>
      <c r="J668" s="686"/>
      <c r="K668" s="686"/>
      <c r="L668" s="686"/>
      <c r="M668" s="687"/>
      <c r="N668" s="127"/>
      <c r="O668" s="127"/>
      <c r="P668" s="127"/>
      <c r="Q668" s="127"/>
      <c r="R668" s="127"/>
      <c r="S668" s="29"/>
      <c r="T668" s="29">
        <v>134500</v>
      </c>
    </row>
    <row r="669" spans="1:20" ht="54" customHeight="1" x14ac:dyDescent="1.3">
      <c r="A669" s="685" t="s">
        <v>30214</v>
      </c>
      <c r="B669" s="686"/>
      <c r="C669" s="686"/>
      <c r="D669" s="686"/>
      <c r="E669" s="686"/>
      <c r="F669" s="686"/>
      <c r="G669" s="686"/>
      <c r="H669" s="686"/>
      <c r="I669" s="686"/>
      <c r="J669" s="686"/>
      <c r="K669" s="686"/>
      <c r="L669" s="686"/>
      <c r="M669" s="687"/>
      <c r="N669" s="127"/>
      <c r="O669" s="127"/>
      <c r="P669" s="127"/>
      <c r="Q669" s="127"/>
      <c r="R669" s="127"/>
      <c r="S669" s="29"/>
      <c r="T669" s="29">
        <v>287000</v>
      </c>
    </row>
    <row r="670" spans="1:20" ht="54" customHeight="1" x14ac:dyDescent="1.3">
      <c r="A670" s="685" t="s">
        <v>30214</v>
      </c>
      <c r="B670" s="686"/>
      <c r="C670" s="686"/>
      <c r="D670" s="686"/>
      <c r="E670" s="686"/>
      <c r="F670" s="686"/>
      <c r="G670" s="686"/>
      <c r="H670" s="686"/>
      <c r="I670" s="686"/>
      <c r="J670" s="686"/>
      <c r="K670" s="686"/>
      <c r="L670" s="686"/>
      <c r="M670" s="687"/>
      <c r="N670" s="127"/>
      <c r="O670" s="127"/>
      <c r="P670" s="127"/>
      <c r="Q670" s="127"/>
      <c r="R670" s="127"/>
      <c r="S670" s="29"/>
      <c r="T670" s="29">
        <v>76000</v>
      </c>
    </row>
    <row r="671" spans="1:20" ht="54" customHeight="1" x14ac:dyDescent="1.3">
      <c r="A671" s="685" t="s">
        <v>30214</v>
      </c>
      <c r="B671" s="686"/>
      <c r="C671" s="686"/>
      <c r="D671" s="686"/>
      <c r="E671" s="686"/>
      <c r="F671" s="686"/>
      <c r="G671" s="686"/>
      <c r="H671" s="686"/>
      <c r="I671" s="686"/>
      <c r="J671" s="686"/>
      <c r="K671" s="686"/>
      <c r="L671" s="686"/>
      <c r="M671" s="687"/>
      <c r="N671" s="127"/>
      <c r="O671" s="127"/>
      <c r="P671" s="127"/>
      <c r="Q671" s="127"/>
      <c r="R671" s="127"/>
      <c r="S671" s="29"/>
      <c r="T671" s="29">
        <v>20000</v>
      </c>
    </row>
    <row r="672" spans="1:20" ht="54" customHeight="1" x14ac:dyDescent="1.3">
      <c r="A672" s="685" t="s">
        <v>30214</v>
      </c>
      <c r="B672" s="686"/>
      <c r="C672" s="686"/>
      <c r="D672" s="686"/>
      <c r="E672" s="686"/>
      <c r="F672" s="686"/>
      <c r="G672" s="686"/>
      <c r="H672" s="686"/>
      <c r="I672" s="686"/>
      <c r="J672" s="686"/>
      <c r="K672" s="686"/>
      <c r="L672" s="686"/>
      <c r="M672" s="687"/>
      <c r="N672" s="127"/>
      <c r="O672" s="127"/>
      <c r="P672" s="127"/>
      <c r="Q672" s="127"/>
      <c r="R672" s="127"/>
      <c r="S672" s="29"/>
      <c r="T672" s="29">
        <v>56000</v>
      </c>
    </row>
    <row r="673" spans="1:20" ht="54" customHeight="1" x14ac:dyDescent="1.3">
      <c r="A673" s="685" t="s">
        <v>30214</v>
      </c>
      <c r="B673" s="686"/>
      <c r="C673" s="686"/>
      <c r="D673" s="686"/>
      <c r="E673" s="686"/>
      <c r="F673" s="686"/>
      <c r="G673" s="686"/>
      <c r="H673" s="686"/>
      <c r="I673" s="686"/>
      <c r="J673" s="686"/>
      <c r="K673" s="686"/>
      <c r="L673" s="686"/>
      <c r="M673" s="687"/>
      <c r="N673" s="127"/>
      <c r="O673" s="127"/>
      <c r="P673" s="127"/>
      <c r="Q673" s="127"/>
      <c r="R673" s="127"/>
      <c r="S673" s="29"/>
      <c r="T673" s="29">
        <v>75151</v>
      </c>
    </row>
    <row r="674" spans="1:20" ht="54" customHeight="1" x14ac:dyDescent="1.3">
      <c r="A674" s="685" t="s">
        <v>30214</v>
      </c>
      <c r="B674" s="686"/>
      <c r="C674" s="686"/>
      <c r="D674" s="686"/>
      <c r="E674" s="686"/>
      <c r="F674" s="686"/>
      <c r="G674" s="686"/>
      <c r="H674" s="686"/>
      <c r="I674" s="686"/>
      <c r="J674" s="686"/>
      <c r="K674" s="686"/>
      <c r="L674" s="686"/>
      <c r="M674" s="687"/>
      <c r="N674" s="127"/>
      <c r="O674" s="127"/>
      <c r="P674" s="127"/>
      <c r="Q674" s="127"/>
      <c r="R674" s="127"/>
      <c r="S674" s="29"/>
      <c r="T674" s="29">
        <v>49000</v>
      </c>
    </row>
    <row r="675" spans="1:20" ht="54" customHeight="1" x14ac:dyDescent="1.3">
      <c r="A675" s="685" t="s">
        <v>30214</v>
      </c>
      <c r="B675" s="686"/>
      <c r="C675" s="686"/>
      <c r="D675" s="686"/>
      <c r="E675" s="686"/>
      <c r="F675" s="686"/>
      <c r="G675" s="686"/>
      <c r="H675" s="686"/>
      <c r="I675" s="686"/>
      <c r="J675" s="686"/>
      <c r="K675" s="686"/>
      <c r="L675" s="686"/>
      <c r="M675" s="687"/>
      <c r="N675" s="127"/>
      <c r="O675" s="127"/>
      <c r="P675" s="127"/>
      <c r="Q675" s="127"/>
      <c r="R675" s="127"/>
      <c r="S675" s="29"/>
      <c r="T675" s="29">
        <v>215000</v>
      </c>
    </row>
    <row r="676" spans="1:20" ht="54" customHeight="1" x14ac:dyDescent="1.3">
      <c r="A676" s="679" t="s">
        <v>31180</v>
      </c>
      <c r="B676" s="680"/>
      <c r="C676" s="680"/>
      <c r="D676" s="680"/>
      <c r="E676" s="680"/>
      <c r="F676" s="680"/>
      <c r="G676" s="680"/>
      <c r="H676" s="680"/>
      <c r="I676" s="680"/>
      <c r="J676" s="680"/>
      <c r="K676" s="680"/>
      <c r="L676" s="680"/>
      <c r="M676" s="681"/>
      <c r="N676" s="23"/>
      <c r="O676" s="23"/>
      <c r="P676" s="23"/>
      <c r="Q676" s="23"/>
      <c r="R676" s="23"/>
      <c r="S676" s="29"/>
      <c r="T676" s="170"/>
    </row>
    <row r="677" spans="1:20" ht="54" customHeight="1" x14ac:dyDescent="1.3">
      <c r="A677" s="31" t="s">
        <v>31165</v>
      </c>
      <c r="B677" s="31" t="s">
        <v>31166</v>
      </c>
      <c r="C677" s="31" t="s">
        <v>31167</v>
      </c>
      <c r="D677" s="31" t="s">
        <v>31168</v>
      </c>
      <c r="E677" s="31" t="s">
        <v>101</v>
      </c>
      <c r="F677" s="31" t="s">
        <v>1304</v>
      </c>
      <c r="G677" s="31" t="s">
        <v>16185</v>
      </c>
      <c r="H677" s="31" t="s">
        <v>17480</v>
      </c>
      <c r="I677" s="38">
        <v>0.83333333333333337</v>
      </c>
      <c r="J677" s="31" t="s">
        <v>73</v>
      </c>
      <c r="K677" s="31" t="s">
        <v>105</v>
      </c>
      <c r="L677" s="31" t="s">
        <v>106</v>
      </c>
      <c r="M677" s="31" t="s">
        <v>491</v>
      </c>
      <c r="N677" s="23"/>
      <c r="O677" s="23"/>
      <c r="P677" s="23"/>
      <c r="Q677" s="23"/>
      <c r="R677" s="23"/>
      <c r="S677" s="29">
        <v>26200</v>
      </c>
      <c r="T677" s="170"/>
    </row>
    <row r="678" spans="1:20" ht="54" customHeight="1" x14ac:dyDescent="1.3">
      <c r="A678" s="31" t="s">
        <v>31169</v>
      </c>
      <c r="B678" s="31" t="s">
        <v>31170</v>
      </c>
      <c r="C678" s="31" t="s">
        <v>31171</v>
      </c>
      <c r="D678" s="31" t="s">
        <v>31172</v>
      </c>
      <c r="E678" s="31" t="s">
        <v>101</v>
      </c>
      <c r="F678" s="31" t="s">
        <v>1304</v>
      </c>
      <c r="G678" s="31" t="s">
        <v>16185</v>
      </c>
      <c r="H678" s="31" t="s">
        <v>17480</v>
      </c>
      <c r="I678" s="38">
        <v>0.83333333333333337</v>
      </c>
      <c r="J678" s="31" t="s">
        <v>73</v>
      </c>
      <c r="K678" s="31" t="s">
        <v>105</v>
      </c>
      <c r="L678" s="31" t="s">
        <v>106</v>
      </c>
      <c r="M678" s="31" t="s">
        <v>491</v>
      </c>
      <c r="N678" s="23"/>
      <c r="O678" s="23"/>
      <c r="P678" s="23"/>
      <c r="Q678" s="23"/>
      <c r="R678" s="23"/>
      <c r="S678" s="29">
        <v>26200</v>
      </c>
      <c r="T678" s="170"/>
    </row>
    <row r="679" spans="1:20" ht="54" customHeight="1" x14ac:dyDescent="1.3">
      <c r="A679" s="31" t="s">
        <v>31173</v>
      </c>
      <c r="B679" s="31" t="s">
        <v>9203</v>
      </c>
      <c r="C679" s="31" t="s">
        <v>31174</v>
      </c>
      <c r="D679" s="31" t="s">
        <v>31175</v>
      </c>
      <c r="E679" s="31" t="s">
        <v>101</v>
      </c>
      <c r="F679" s="31" t="s">
        <v>102</v>
      </c>
      <c r="G679" s="31" t="s">
        <v>16267</v>
      </c>
      <c r="H679" s="31" t="s">
        <v>25515</v>
      </c>
      <c r="I679" s="38">
        <v>0.25</v>
      </c>
      <c r="J679" s="31" t="s">
        <v>73</v>
      </c>
      <c r="K679" s="31" t="s">
        <v>105</v>
      </c>
      <c r="L679" s="31" t="s">
        <v>106</v>
      </c>
      <c r="M679" s="31" t="s">
        <v>491</v>
      </c>
      <c r="N679" s="23"/>
      <c r="O679" s="23"/>
      <c r="P679" s="23"/>
      <c r="Q679" s="23"/>
      <c r="R679" s="23"/>
      <c r="S679" s="29">
        <v>26200</v>
      </c>
      <c r="T679" s="170"/>
    </row>
    <row r="680" spans="1:20" ht="54" customHeight="1" x14ac:dyDescent="1.3">
      <c r="A680" s="31" t="s">
        <v>31176</v>
      </c>
      <c r="B680" s="31" t="s">
        <v>31177</v>
      </c>
      <c r="C680" s="31" t="s">
        <v>31178</v>
      </c>
      <c r="D680" s="31" t="s">
        <v>31179</v>
      </c>
      <c r="E680" s="31" t="s">
        <v>101</v>
      </c>
      <c r="F680" s="31" t="s">
        <v>102</v>
      </c>
      <c r="G680" s="31" t="s">
        <v>16267</v>
      </c>
      <c r="H680" s="31" t="s">
        <v>25515</v>
      </c>
      <c r="I680" s="38">
        <v>0.25</v>
      </c>
      <c r="J680" s="31" t="s">
        <v>73</v>
      </c>
      <c r="K680" s="31" t="s">
        <v>105</v>
      </c>
      <c r="L680" s="31" t="s">
        <v>106</v>
      </c>
      <c r="M680" s="31" t="s">
        <v>491</v>
      </c>
      <c r="N680" s="23"/>
      <c r="O680" s="23"/>
      <c r="P680" s="23"/>
      <c r="Q680" s="23"/>
      <c r="R680" s="23"/>
      <c r="S680" s="29">
        <v>26200</v>
      </c>
      <c r="T680" s="170"/>
    </row>
    <row r="681" spans="1:20" ht="54" customHeight="1" x14ac:dyDescent="1.3">
      <c r="A681" s="679" t="s">
        <v>31908</v>
      </c>
      <c r="B681" s="680"/>
      <c r="C681" s="680"/>
      <c r="D681" s="680"/>
      <c r="E681" s="680"/>
      <c r="F681" s="680"/>
      <c r="G681" s="680"/>
      <c r="H681" s="680"/>
      <c r="I681" s="680"/>
      <c r="J681" s="680"/>
      <c r="K681" s="680"/>
      <c r="L681" s="680"/>
      <c r="M681" s="681"/>
      <c r="N681" s="23"/>
      <c r="O681" s="23"/>
      <c r="P681" s="23"/>
      <c r="Q681" s="23"/>
      <c r="R681" s="23"/>
      <c r="S681" s="29"/>
      <c r="T681" s="170"/>
    </row>
    <row r="682" spans="1:20" ht="54" customHeight="1" x14ac:dyDescent="1.3">
      <c r="A682" s="31" t="s">
        <v>31813</v>
      </c>
      <c r="B682" s="31" t="s">
        <v>11552</v>
      </c>
      <c r="C682" s="31" t="s">
        <v>31814</v>
      </c>
      <c r="D682" s="31" t="s">
        <v>31815</v>
      </c>
      <c r="E682" s="31" t="s">
        <v>687</v>
      </c>
      <c r="F682" s="31" t="s">
        <v>123</v>
      </c>
      <c r="G682" s="31" t="s">
        <v>20129</v>
      </c>
      <c r="H682" s="31" t="s">
        <v>17480</v>
      </c>
      <c r="I682" s="38">
        <v>0.375</v>
      </c>
      <c r="J682" s="31" t="s">
        <v>73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43425</v>
      </c>
      <c r="T682" s="170"/>
    </row>
    <row r="683" spans="1:20" ht="54" customHeight="1" x14ac:dyDescent="1.3">
      <c r="A683" s="31" t="s">
        <v>31816</v>
      </c>
      <c r="B683" s="31" t="s">
        <v>12134</v>
      </c>
      <c r="C683" s="31" t="s">
        <v>31817</v>
      </c>
      <c r="D683" s="31" t="s">
        <v>31818</v>
      </c>
      <c r="E683" s="31" t="s">
        <v>687</v>
      </c>
      <c r="F683" s="31" t="s">
        <v>123</v>
      </c>
      <c r="G683" s="31" t="s">
        <v>20129</v>
      </c>
      <c r="H683" s="31" t="s">
        <v>17480</v>
      </c>
      <c r="I683" s="38">
        <v>0.375</v>
      </c>
      <c r="J683" s="31" t="s">
        <v>73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43425</v>
      </c>
      <c r="T683" s="170"/>
    </row>
    <row r="684" spans="1:20" ht="54" customHeight="1" x14ac:dyDescent="1.3">
      <c r="A684" s="31" t="s">
        <v>31819</v>
      </c>
      <c r="B684" s="31" t="s">
        <v>31820</v>
      </c>
      <c r="C684" s="31" t="s">
        <v>31821</v>
      </c>
      <c r="D684" s="31" t="s">
        <v>31822</v>
      </c>
      <c r="E684" s="31" t="s">
        <v>687</v>
      </c>
      <c r="F684" s="31" t="s">
        <v>123</v>
      </c>
      <c r="G684" s="31" t="s">
        <v>20129</v>
      </c>
      <c r="H684" s="31" t="s">
        <v>17480</v>
      </c>
      <c r="I684" s="38">
        <v>0.375</v>
      </c>
      <c r="J684" s="31" t="s">
        <v>73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43425</v>
      </c>
      <c r="T684" s="170"/>
    </row>
    <row r="685" spans="1:20" ht="54" customHeight="1" x14ac:dyDescent="1.3">
      <c r="A685" s="31" t="s">
        <v>31823</v>
      </c>
      <c r="B685" s="31" t="s">
        <v>14059</v>
      </c>
      <c r="C685" s="31" t="s">
        <v>31824</v>
      </c>
      <c r="D685" s="31" t="s">
        <v>31825</v>
      </c>
      <c r="E685" s="31" t="s">
        <v>687</v>
      </c>
      <c r="F685" s="31" t="s">
        <v>123</v>
      </c>
      <c r="G685" s="31" t="s">
        <v>20129</v>
      </c>
      <c r="H685" s="31" t="s">
        <v>17480</v>
      </c>
      <c r="I685" s="38">
        <v>0.375</v>
      </c>
      <c r="J685" s="31" t="s">
        <v>73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43425</v>
      </c>
      <c r="T685" s="170"/>
    </row>
    <row r="686" spans="1:20" ht="54" customHeight="1" x14ac:dyDescent="1.3">
      <c r="A686" s="31" t="s">
        <v>31826</v>
      </c>
      <c r="B686" s="31" t="s">
        <v>31827</v>
      </c>
      <c r="C686" s="31" t="s">
        <v>31828</v>
      </c>
      <c r="D686" s="31" t="s">
        <v>31829</v>
      </c>
      <c r="E686" s="31" t="s">
        <v>687</v>
      </c>
      <c r="F686" s="31" t="s">
        <v>123</v>
      </c>
      <c r="G686" s="31" t="s">
        <v>20129</v>
      </c>
      <c r="H686" s="31" t="s">
        <v>17480</v>
      </c>
      <c r="I686" s="38">
        <v>0.375</v>
      </c>
      <c r="J686" s="31" t="s">
        <v>73</v>
      </c>
      <c r="K686" s="31" t="s">
        <v>105</v>
      </c>
      <c r="L686" s="31" t="s">
        <v>106</v>
      </c>
      <c r="M686" s="31" t="s">
        <v>995</v>
      </c>
      <c r="N686" s="23"/>
      <c r="O686" s="23"/>
      <c r="P686" s="23"/>
      <c r="Q686" s="23"/>
      <c r="R686" s="23"/>
      <c r="S686" s="29">
        <v>43425</v>
      </c>
      <c r="T686" s="170"/>
    </row>
    <row r="687" spans="1:20" ht="54" customHeight="1" x14ac:dyDescent="1.3">
      <c r="A687" s="31" t="s">
        <v>31830</v>
      </c>
      <c r="B687" s="31" t="s">
        <v>31831</v>
      </c>
      <c r="C687" s="31" t="s">
        <v>31832</v>
      </c>
      <c r="D687" s="31" t="s">
        <v>31833</v>
      </c>
      <c r="E687" s="31" t="s">
        <v>687</v>
      </c>
      <c r="F687" s="31" t="s">
        <v>123</v>
      </c>
      <c r="G687" s="31" t="s">
        <v>20129</v>
      </c>
      <c r="H687" s="31" t="s">
        <v>17480</v>
      </c>
      <c r="I687" s="38">
        <v>0.375</v>
      </c>
      <c r="J687" s="31" t="s">
        <v>73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43425</v>
      </c>
      <c r="T687" s="170"/>
    </row>
    <row r="688" spans="1:20" ht="54" customHeight="1" x14ac:dyDescent="1.3">
      <c r="A688" s="31" t="s">
        <v>31834</v>
      </c>
      <c r="B688" s="31" t="s">
        <v>31835</v>
      </c>
      <c r="C688" s="31" t="s">
        <v>31836</v>
      </c>
      <c r="D688" s="31" t="s">
        <v>31837</v>
      </c>
      <c r="E688" s="31" t="s">
        <v>687</v>
      </c>
      <c r="F688" s="31" t="s">
        <v>123</v>
      </c>
      <c r="G688" s="31" t="s">
        <v>20129</v>
      </c>
      <c r="H688" s="31" t="s">
        <v>17480</v>
      </c>
      <c r="I688" s="38">
        <v>0.375</v>
      </c>
      <c r="J688" s="31" t="s">
        <v>73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43425</v>
      </c>
      <c r="T688" s="170"/>
    </row>
    <row r="689" spans="1:19" ht="54" customHeight="1" x14ac:dyDescent="1.05">
      <c r="A689" s="31" t="s">
        <v>31838</v>
      </c>
      <c r="B689" s="31" t="s">
        <v>2575</v>
      </c>
      <c r="C689" s="31" t="s">
        <v>31839</v>
      </c>
      <c r="D689" s="31" t="s">
        <v>31840</v>
      </c>
      <c r="E689" s="31" t="s">
        <v>687</v>
      </c>
      <c r="F689" s="31" t="s">
        <v>123</v>
      </c>
      <c r="G689" s="31" t="s">
        <v>20129</v>
      </c>
      <c r="H689" s="31" t="s">
        <v>17480</v>
      </c>
      <c r="I689" s="38">
        <v>0.375</v>
      </c>
      <c r="J689" s="31" t="s">
        <v>73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</row>
    <row r="690" spans="1:19" ht="54" customHeight="1" x14ac:dyDescent="1.05">
      <c r="A690" s="31" t="s">
        <v>31841</v>
      </c>
      <c r="B690" s="31" t="s">
        <v>16397</v>
      </c>
      <c r="C690" s="31" t="s">
        <v>31842</v>
      </c>
      <c r="D690" s="31" t="s">
        <v>31843</v>
      </c>
      <c r="E690" s="31" t="s">
        <v>687</v>
      </c>
      <c r="F690" s="31" t="s">
        <v>123</v>
      </c>
      <c r="G690" s="31" t="s">
        <v>20129</v>
      </c>
      <c r="H690" s="31" t="s">
        <v>17480</v>
      </c>
      <c r="I690" s="38">
        <v>0.375</v>
      </c>
      <c r="J690" s="31" t="s">
        <v>73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</row>
    <row r="691" spans="1:19" ht="54" customHeight="1" x14ac:dyDescent="1.05">
      <c r="A691" s="31" t="s">
        <v>31844</v>
      </c>
      <c r="B691" s="31" t="s">
        <v>31845</v>
      </c>
      <c r="C691" s="31" t="s">
        <v>31846</v>
      </c>
      <c r="D691" s="31" t="s">
        <v>31847</v>
      </c>
      <c r="E691" s="31" t="s">
        <v>687</v>
      </c>
      <c r="F691" s="31" t="s">
        <v>123</v>
      </c>
      <c r="G691" s="31" t="s">
        <v>20129</v>
      </c>
      <c r="H691" s="31" t="s">
        <v>17480</v>
      </c>
      <c r="I691" s="38">
        <v>0.375</v>
      </c>
      <c r="J691" s="31" t="s">
        <v>73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</row>
    <row r="692" spans="1:19" ht="54" customHeight="1" x14ac:dyDescent="1.05">
      <c r="A692" s="31" t="s">
        <v>31848</v>
      </c>
      <c r="B692" s="31" t="s">
        <v>3132</v>
      </c>
      <c r="C692" s="31" t="s">
        <v>31849</v>
      </c>
      <c r="D692" s="31" t="s">
        <v>31850</v>
      </c>
      <c r="E692" s="31" t="s">
        <v>687</v>
      </c>
      <c r="F692" s="31" t="s">
        <v>123</v>
      </c>
      <c r="G692" s="31" t="s">
        <v>20129</v>
      </c>
      <c r="H692" s="31" t="s">
        <v>17480</v>
      </c>
      <c r="I692" s="38">
        <v>0.375</v>
      </c>
      <c r="J692" s="31" t="s">
        <v>73</v>
      </c>
      <c r="K692" s="31" t="s">
        <v>105</v>
      </c>
      <c r="L692" s="31" t="s">
        <v>106</v>
      </c>
      <c r="M692" s="31" t="s">
        <v>995</v>
      </c>
      <c r="N692" s="23"/>
      <c r="O692" s="23"/>
      <c r="P692" s="23"/>
      <c r="Q692" s="23"/>
      <c r="R692" s="23"/>
      <c r="S692" s="29">
        <v>43425</v>
      </c>
    </row>
    <row r="693" spans="1:19" ht="54" customHeight="1" x14ac:dyDescent="1.05">
      <c r="A693" s="31" t="s">
        <v>31851</v>
      </c>
      <c r="B693" s="31" t="s">
        <v>29119</v>
      </c>
      <c r="C693" s="31" t="s">
        <v>31852</v>
      </c>
      <c r="D693" s="31" t="s">
        <v>31853</v>
      </c>
      <c r="E693" s="31" t="s">
        <v>687</v>
      </c>
      <c r="F693" s="31" t="s">
        <v>123</v>
      </c>
      <c r="G693" s="31" t="s">
        <v>20129</v>
      </c>
      <c r="H693" s="31" t="s">
        <v>17480</v>
      </c>
      <c r="I693" s="38">
        <v>0.375</v>
      </c>
      <c r="J693" s="31" t="s">
        <v>73</v>
      </c>
      <c r="K693" s="31" t="s">
        <v>105</v>
      </c>
      <c r="L693" s="31" t="s">
        <v>106</v>
      </c>
      <c r="M693" s="31" t="s">
        <v>995</v>
      </c>
      <c r="N693" s="23"/>
      <c r="O693" s="23"/>
      <c r="P693" s="23"/>
      <c r="Q693" s="23"/>
      <c r="R693" s="23"/>
      <c r="S693" s="29">
        <v>43425</v>
      </c>
    </row>
    <row r="694" spans="1:19" ht="54" customHeight="1" x14ac:dyDescent="1.05">
      <c r="A694" s="31" t="s">
        <v>31854</v>
      </c>
      <c r="B694" s="31" t="s">
        <v>31855</v>
      </c>
      <c r="C694" s="31" t="s">
        <v>31856</v>
      </c>
      <c r="D694" s="31" t="s">
        <v>31857</v>
      </c>
      <c r="E694" s="31" t="s">
        <v>687</v>
      </c>
      <c r="F694" s="31" t="s">
        <v>123</v>
      </c>
      <c r="G694" s="31" t="s">
        <v>20129</v>
      </c>
      <c r="H694" s="31" t="s">
        <v>17480</v>
      </c>
      <c r="I694" s="38">
        <v>0.375</v>
      </c>
      <c r="J694" s="31" t="s">
        <v>73</v>
      </c>
      <c r="K694" s="31" t="s">
        <v>105</v>
      </c>
      <c r="L694" s="31" t="s">
        <v>106</v>
      </c>
      <c r="M694" s="31" t="s">
        <v>995</v>
      </c>
      <c r="N694" s="23"/>
      <c r="O694" s="23"/>
      <c r="P694" s="23"/>
      <c r="Q694" s="23"/>
      <c r="R694" s="23"/>
      <c r="S694" s="29">
        <v>43425</v>
      </c>
    </row>
    <row r="695" spans="1:19" ht="54" customHeight="1" x14ac:dyDescent="1.05">
      <c r="A695" s="31" t="s">
        <v>31858</v>
      </c>
      <c r="B695" s="31" t="s">
        <v>31859</v>
      </c>
      <c r="C695" s="31" t="s">
        <v>31860</v>
      </c>
      <c r="D695" s="31" t="s">
        <v>31861</v>
      </c>
      <c r="E695" s="31" t="s">
        <v>687</v>
      </c>
      <c r="F695" s="31" t="s">
        <v>123</v>
      </c>
      <c r="G695" s="31" t="s">
        <v>20129</v>
      </c>
      <c r="H695" s="31" t="s">
        <v>17480</v>
      </c>
      <c r="I695" s="38">
        <v>0.375</v>
      </c>
      <c r="J695" s="31" t="s">
        <v>73</v>
      </c>
      <c r="K695" s="31" t="s">
        <v>105</v>
      </c>
      <c r="L695" s="31" t="s">
        <v>106</v>
      </c>
      <c r="M695" s="31" t="s">
        <v>995</v>
      </c>
      <c r="N695" s="23"/>
      <c r="O695" s="23"/>
      <c r="P695" s="23"/>
      <c r="Q695" s="23"/>
      <c r="R695" s="23"/>
      <c r="S695" s="29">
        <v>43425</v>
      </c>
    </row>
    <row r="696" spans="1:19" ht="54" customHeight="1" x14ac:dyDescent="1.05">
      <c r="A696" s="31" t="s">
        <v>31862</v>
      </c>
      <c r="B696" s="31" t="s">
        <v>31795</v>
      </c>
      <c r="C696" s="31" t="s">
        <v>31863</v>
      </c>
      <c r="D696" s="31" t="s">
        <v>31864</v>
      </c>
      <c r="E696" s="31" t="s">
        <v>687</v>
      </c>
      <c r="F696" s="31" t="s">
        <v>123</v>
      </c>
      <c r="G696" s="31" t="s">
        <v>20129</v>
      </c>
      <c r="H696" s="31" t="s">
        <v>17480</v>
      </c>
      <c r="I696" s="38">
        <v>0.375</v>
      </c>
      <c r="J696" s="31" t="s">
        <v>73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</row>
    <row r="697" spans="1:19" ht="54" customHeight="1" x14ac:dyDescent="1.05">
      <c r="A697" s="31" t="s">
        <v>31865</v>
      </c>
      <c r="B697" s="31" t="s">
        <v>2774</v>
      </c>
      <c r="C697" s="31" t="s">
        <v>31866</v>
      </c>
      <c r="D697" s="31" t="s">
        <v>31867</v>
      </c>
      <c r="E697" s="31" t="s">
        <v>687</v>
      </c>
      <c r="F697" s="31" t="s">
        <v>123</v>
      </c>
      <c r="G697" s="31" t="s">
        <v>20129</v>
      </c>
      <c r="H697" s="31" t="s">
        <v>17480</v>
      </c>
      <c r="I697" s="38">
        <v>0.375</v>
      </c>
      <c r="J697" s="31" t="s">
        <v>73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</row>
    <row r="698" spans="1:19" ht="54" customHeight="1" x14ac:dyDescent="1.05">
      <c r="A698" s="31" t="s">
        <v>31868</v>
      </c>
      <c r="B698" s="31" t="s">
        <v>31869</v>
      </c>
      <c r="C698" s="31" t="s">
        <v>31870</v>
      </c>
      <c r="D698" s="31" t="s">
        <v>31871</v>
      </c>
      <c r="E698" s="31" t="s">
        <v>101</v>
      </c>
      <c r="F698" s="31" t="s">
        <v>102</v>
      </c>
      <c r="G698" s="31" t="s">
        <v>16267</v>
      </c>
      <c r="H698" s="31" t="s">
        <v>27113</v>
      </c>
      <c r="I698" s="38">
        <v>0.27083333333333331</v>
      </c>
      <c r="J698" s="31" t="s">
        <v>73</v>
      </c>
      <c r="K698" s="31" t="s">
        <v>105</v>
      </c>
      <c r="L698" s="31" t="s">
        <v>106</v>
      </c>
      <c r="M698" s="31" t="s">
        <v>491</v>
      </c>
      <c r="N698" s="23"/>
      <c r="O698" s="23"/>
      <c r="P698" s="23"/>
      <c r="Q698" s="23"/>
      <c r="R698" s="23"/>
      <c r="S698" s="29">
        <v>26200</v>
      </c>
    </row>
    <row r="699" spans="1:19" ht="54" customHeight="1" x14ac:dyDescent="1.05">
      <c r="A699" s="31" t="s">
        <v>31872</v>
      </c>
      <c r="B699" s="31" t="s">
        <v>12972</v>
      </c>
      <c r="C699" s="31" t="s">
        <v>31873</v>
      </c>
      <c r="D699" s="31" t="s">
        <v>31874</v>
      </c>
      <c r="E699" s="31" t="s">
        <v>687</v>
      </c>
      <c r="F699" s="31" t="s">
        <v>123</v>
      </c>
      <c r="G699" s="31" t="s">
        <v>20129</v>
      </c>
      <c r="H699" s="31" t="s">
        <v>17480</v>
      </c>
      <c r="I699" s="38">
        <v>0.375</v>
      </c>
      <c r="J699" s="31" t="s">
        <v>73</v>
      </c>
      <c r="K699" s="31" t="s">
        <v>105</v>
      </c>
      <c r="L699" s="31" t="s">
        <v>106</v>
      </c>
      <c r="M699" s="31" t="s">
        <v>995</v>
      </c>
      <c r="N699" s="23"/>
      <c r="O699" s="23"/>
      <c r="P699" s="23"/>
      <c r="Q699" s="23"/>
      <c r="R699" s="23"/>
      <c r="S699" s="29">
        <v>43425</v>
      </c>
    </row>
    <row r="700" spans="1:19" ht="54" customHeight="1" x14ac:dyDescent="1.05">
      <c r="A700" s="31" t="s">
        <v>31875</v>
      </c>
      <c r="B700" s="31" t="s">
        <v>31876</v>
      </c>
      <c r="C700" s="31" t="s">
        <v>31877</v>
      </c>
      <c r="D700" s="31" t="s">
        <v>31878</v>
      </c>
      <c r="E700" s="31" t="s">
        <v>687</v>
      </c>
      <c r="F700" s="31" t="s">
        <v>123</v>
      </c>
      <c r="G700" s="31" t="s">
        <v>20129</v>
      </c>
      <c r="H700" s="31" t="s">
        <v>17480</v>
      </c>
      <c r="I700" s="38">
        <v>0.375</v>
      </c>
      <c r="J700" s="31" t="s">
        <v>73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</row>
    <row r="701" spans="1:19" ht="54" customHeight="1" x14ac:dyDescent="1.05">
      <c r="A701" s="31" t="s">
        <v>31879</v>
      </c>
      <c r="B701" s="31" t="s">
        <v>880</v>
      </c>
      <c r="C701" s="31" t="s">
        <v>31880</v>
      </c>
      <c r="D701" s="31" t="s">
        <v>31881</v>
      </c>
      <c r="E701" s="31" t="s">
        <v>687</v>
      </c>
      <c r="F701" s="31" t="s">
        <v>123</v>
      </c>
      <c r="G701" s="31" t="s">
        <v>20129</v>
      </c>
      <c r="H701" s="31" t="s">
        <v>17480</v>
      </c>
      <c r="I701" s="38">
        <v>0.375</v>
      </c>
      <c r="J701" s="31" t="s">
        <v>73</v>
      </c>
      <c r="K701" s="31" t="s">
        <v>105</v>
      </c>
      <c r="L701" s="31" t="s">
        <v>106</v>
      </c>
      <c r="M701" s="31" t="s">
        <v>995</v>
      </c>
      <c r="N701" s="23"/>
      <c r="O701" s="23"/>
      <c r="P701" s="23"/>
      <c r="Q701" s="23"/>
      <c r="R701" s="23"/>
      <c r="S701" s="29">
        <v>43425</v>
      </c>
    </row>
    <row r="702" spans="1:19" ht="54" customHeight="1" x14ac:dyDescent="1.05">
      <c r="A702" s="31" t="s">
        <v>31882</v>
      </c>
      <c r="B702" s="31" t="s">
        <v>31883</v>
      </c>
      <c r="C702" s="31" t="s">
        <v>31884</v>
      </c>
      <c r="D702" s="31" t="s">
        <v>31885</v>
      </c>
      <c r="E702" s="31" t="s">
        <v>687</v>
      </c>
      <c r="F702" s="31" t="s">
        <v>123</v>
      </c>
      <c r="G702" s="31" t="s">
        <v>20129</v>
      </c>
      <c r="H702" s="31" t="s">
        <v>17480</v>
      </c>
      <c r="I702" s="38">
        <v>0.375</v>
      </c>
      <c r="J702" s="31" t="s">
        <v>73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</row>
    <row r="703" spans="1:19" ht="54" customHeight="1" x14ac:dyDescent="1.05">
      <c r="A703" s="31" t="s">
        <v>31886</v>
      </c>
      <c r="B703" s="31" t="s">
        <v>31887</v>
      </c>
      <c r="C703" s="31" t="s">
        <v>31888</v>
      </c>
      <c r="D703" s="31" t="s">
        <v>31889</v>
      </c>
      <c r="E703" s="31" t="s">
        <v>687</v>
      </c>
      <c r="F703" s="31" t="s">
        <v>123</v>
      </c>
      <c r="G703" s="31" t="s">
        <v>20129</v>
      </c>
      <c r="H703" s="31" t="s">
        <v>17480</v>
      </c>
      <c r="I703" s="38">
        <v>0.375</v>
      </c>
      <c r="J703" s="31" t="s">
        <v>73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</row>
    <row r="704" spans="1:19" ht="54" customHeight="1" x14ac:dyDescent="1.05">
      <c r="A704" s="31" t="s">
        <v>31890</v>
      </c>
      <c r="B704" s="31" t="s">
        <v>31891</v>
      </c>
      <c r="C704" s="31" t="s">
        <v>31892</v>
      </c>
      <c r="D704" s="31" t="s">
        <v>31893</v>
      </c>
      <c r="E704" s="31" t="s">
        <v>687</v>
      </c>
      <c r="F704" s="31" t="s">
        <v>123</v>
      </c>
      <c r="G704" s="31" t="s">
        <v>20129</v>
      </c>
      <c r="H704" s="31" t="s">
        <v>17480</v>
      </c>
      <c r="I704" s="38">
        <v>0.375</v>
      </c>
      <c r="J704" s="31" t="s">
        <v>73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</row>
    <row r="705" spans="1:20" ht="54" customHeight="1" x14ac:dyDescent="1.3">
      <c r="A705" s="31" t="s">
        <v>31894</v>
      </c>
      <c r="B705" s="31" t="s">
        <v>11552</v>
      </c>
      <c r="C705" s="31" t="s">
        <v>31895</v>
      </c>
      <c r="D705" s="31" t="s">
        <v>31896</v>
      </c>
      <c r="E705" s="31" t="s">
        <v>687</v>
      </c>
      <c r="F705" s="31" t="s">
        <v>123</v>
      </c>
      <c r="G705" s="31" t="s">
        <v>20129</v>
      </c>
      <c r="H705" s="31" t="s">
        <v>17480</v>
      </c>
      <c r="I705" s="38">
        <v>0.375</v>
      </c>
      <c r="J705" s="31" t="s">
        <v>73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  <c r="T705" s="170"/>
    </row>
    <row r="706" spans="1:20" ht="54" customHeight="1" x14ac:dyDescent="1.3">
      <c r="A706" s="31" t="s">
        <v>31897</v>
      </c>
      <c r="B706" s="31" t="s">
        <v>18300</v>
      </c>
      <c r="C706" s="31" t="s">
        <v>31898</v>
      </c>
      <c r="D706" s="31" t="s">
        <v>31899</v>
      </c>
      <c r="E706" s="31" t="s">
        <v>687</v>
      </c>
      <c r="F706" s="31" t="s">
        <v>123</v>
      </c>
      <c r="G706" s="31" t="s">
        <v>20129</v>
      </c>
      <c r="H706" s="31" t="s">
        <v>17480</v>
      </c>
      <c r="I706" s="38">
        <v>0.375</v>
      </c>
      <c r="J706" s="31" t="s">
        <v>73</v>
      </c>
      <c r="K706" s="31" t="s">
        <v>105</v>
      </c>
      <c r="L706" s="31" t="s">
        <v>106</v>
      </c>
      <c r="M706" s="31" t="s">
        <v>995</v>
      </c>
      <c r="N706" s="23"/>
      <c r="O706" s="23"/>
      <c r="P706" s="23"/>
      <c r="Q706" s="23"/>
      <c r="R706" s="23"/>
      <c r="S706" s="29">
        <v>43425</v>
      </c>
      <c r="T706" s="170"/>
    </row>
    <row r="707" spans="1:20" ht="54" customHeight="1" x14ac:dyDescent="1.3">
      <c r="A707" s="31" t="s">
        <v>31900</v>
      </c>
      <c r="B707" s="31" t="s">
        <v>31901</v>
      </c>
      <c r="C707" s="31" t="s">
        <v>31902</v>
      </c>
      <c r="D707" s="31" t="s">
        <v>31903</v>
      </c>
      <c r="E707" s="31" t="s">
        <v>101</v>
      </c>
      <c r="F707" s="31" t="s">
        <v>123</v>
      </c>
      <c r="G707" s="31" t="s">
        <v>16223</v>
      </c>
      <c r="H707" s="31" t="s">
        <v>17480</v>
      </c>
      <c r="I707" s="38">
        <v>0.125</v>
      </c>
      <c r="J707" s="31" t="s">
        <v>73</v>
      </c>
      <c r="K707" s="31" t="s">
        <v>105</v>
      </c>
      <c r="L707" s="31" t="s">
        <v>106</v>
      </c>
      <c r="M707" s="31" t="s">
        <v>995</v>
      </c>
      <c r="N707" s="23"/>
      <c r="O707" s="23"/>
      <c r="P707" s="23"/>
      <c r="Q707" s="23"/>
      <c r="R707" s="23"/>
      <c r="S707" s="29">
        <v>43925</v>
      </c>
      <c r="T707" s="170"/>
    </row>
    <row r="708" spans="1:20" ht="54" customHeight="1" x14ac:dyDescent="1.3">
      <c r="A708" s="31" t="s">
        <v>31904</v>
      </c>
      <c r="B708" s="31" t="s">
        <v>31905</v>
      </c>
      <c r="C708" s="31" t="s">
        <v>31906</v>
      </c>
      <c r="D708" s="31" t="s">
        <v>31907</v>
      </c>
      <c r="E708" s="31" t="s">
        <v>101</v>
      </c>
      <c r="F708" s="31" t="s">
        <v>102</v>
      </c>
      <c r="G708" s="31" t="s">
        <v>16267</v>
      </c>
      <c r="H708" s="31" t="s">
        <v>27113</v>
      </c>
      <c r="I708" s="38">
        <v>0.27083333333333331</v>
      </c>
      <c r="J708" s="31" t="s">
        <v>73</v>
      </c>
      <c r="K708" s="31" t="s">
        <v>105</v>
      </c>
      <c r="L708" s="31" t="s">
        <v>106</v>
      </c>
      <c r="M708" s="31" t="s">
        <v>491</v>
      </c>
      <c r="N708" s="23"/>
      <c r="O708" s="23"/>
      <c r="P708" s="23"/>
      <c r="Q708" s="23"/>
      <c r="R708" s="23"/>
      <c r="S708" s="29">
        <v>26200</v>
      </c>
      <c r="T708" s="170"/>
    </row>
    <row r="709" spans="1:20" ht="54" customHeight="1" x14ac:dyDescent="1.3">
      <c r="A709" s="688" t="s">
        <v>32412</v>
      </c>
      <c r="B709" s="689"/>
      <c r="C709" s="689"/>
      <c r="D709" s="689"/>
      <c r="E709" s="689"/>
      <c r="F709" s="689"/>
      <c r="G709" s="689"/>
      <c r="H709" s="689"/>
      <c r="I709" s="689"/>
      <c r="J709" s="689"/>
      <c r="K709" s="689"/>
      <c r="L709" s="689"/>
      <c r="M709" s="690"/>
      <c r="N709" s="31"/>
      <c r="O709" s="23"/>
      <c r="P709" s="23"/>
      <c r="Q709" s="23"/>
      <c r="R709" s="23"/>
      <c r="S709" s="29"/>
      <c r="T709" s="170"/>
    </row>
    <row r="710" spans="1:20" ht="54" customHeight="1" x14ac:dyDescent="1.3">
      <c r="A710" s="31" t="s">
        <v>32385</v>
      </c>
      <c r="B710" s="31" t="s">
        <v>23098</v>
      </c>
      <c r="C710" s="31" t="s">
        <v>32386</v>
      </c>
      <c r="D710" s="31" t="s">
        <v>32387</v>
      </c>
      <c r="E710" s="31" t="s">
        <v>687</v>
      </c>
      <c r="F710" s="31" t="s">
        <v>123</v>
      </c>
      <c r="G710" s="31" t="s">
        <v>16248</v>
      </c>
      <c r="H710" s="31" t="s">
        <v>27113</v>
      </c>
      <c r="I710" s="38">
        <v>0.41666666666666669</v>
      </c>
      <c r="J710" s="31" t="s">
        <v>73</v>
      </c>
      <c r="K710" s="31" t="s">
        <v>105</v>
      </c>
      <c r="L710" s="31" t="s">
        <v>106</v>
      </c>
      <c r="M710" s="31" t="s">
        <v>995</v>
      </c>
      <c r="N710" s="31" t="s">
        <v>105</v>
      </c>
      <c r="O710" s="23"/>
      <c r="P710" s="23"/>
      <c r="Q710" s="23"/>
      <c r="R710" s="23"/>
      <c r="S710" s="29">
        <v>43425</v>
      </c>
      <c r="T710" s="170"/>
    </row>
    <row r="711" spans="1:20" ht="54" customHeight="1" x14ac:dyDescent="1.3">
      <c r="A711" s="31" t="s">
        <v>32388</v>
      </c>
      <c r="B711" s="31" t="s">
        <v>32389</v>
      </c>
      <c r="C711" s="31" t="s">
        <v>32390</v>
      </c>
      <c r="D711" s="31" t="s">
        <v>32391</v>
      </c>
      <c r="E711" s="31" t="s">
        <v>687</v>
      </c>
      <c r="F711" s="31" t="s">
        <v>123</v>
      </c>
      <c r="G711" s="31" t="s">
        <v>16248</v>
      </c>
      <c r="H711" s="31" t="s">
        <v>27113</v>
      </c>
      <c r="I711" s="38">
        <v>0.41666666666666669</v>
      </c>
      <c r="J711" s="31" t="s">
        <v>73</v>
      </c>
      <c r="K711" s="31" t="s">
        <v>105</v>
      </c>
      <c r="L711" s="31" t="s">
        <v>106</v>
      </c>
      <c r="M711" s="31" t="s">
        <v>995</v>
      </c>
      <c r="N711" s="31" t="s">
        <v>105</v>
      </c>
      <c r="O711" s="23"/>
      <c r="P711" s="23"/>
      <c r="Q711" s="23"/>
      <c r="R711" s="23"/>
      <c r="S711" s="29">
        <v>43425</v>
      </c>
      <c r="T711" s="170"/>
    </row>
    <row r="712" spans="1:20" ht="54" customHeight="1" x14ac:dyDescent="1.3">
      <c r="A712" s="31" t="s">
        <v>32392</v>
      </c>
      <c r="B712" s="31" t="s">
        <v>24763</v>
      </c>
      <c r="C712" s="31" t="s">
        <v>32393</v>
      </c>
      <c r="D712" s="31" t="s">
        <v>32394</v>
      </c>
      <c r="E712" s="31" t="s">
        <v>687</v>
      </c>
      <c r="F712" s="31" t="s">
        <v>123</v>
      </c>
      <c r="G712" s="31" t="s">
        <v>16248</v>
      </c>
      <c r="H712" s="31" t="s">
        <v>27113</v>
      </c>
      <c r="I712" s="38">
        <v>0.41666666666666669</v>
      </c>
      <c r="J712" s="31" t="s">
        <v>73</v>
      </c>
      <c r="K712" s="31" t="s">
        <v>105</v>
      </c>
      <c r="L712" s="31" t="s">
        <v>106</v>
      </c>
      <c r="M712" s="31" t="s">
        <v>995</v>
      </c>
      <c r="N712" s="31" t="s">
        <v>105</v>
      </c>
      <c r="O712" s="23"/>
      <c r="P712" s="23"/>
      <c r="Q712" s="23"/>
      <c r="R712" s="23"/>
      <c r="S712" s="29">
        <v>43425</v>
      </c>
      <c r="T712" s="170"/>
    </row>
    <row r="713" spans="1:20" ht="54" customHeight="1" x14ac:dyDescent="1.3">
      <c r="A713" s="31" t="s">
        <v>32395</v>
      </c>
      <c r="B713" s="31" t="s">
        <v>3879</v>
      </c>
      <c r="C713" s="31" t="s">
        <v>32396</v>
      </c>
      <c r="D713" s="31" t="s">
        <v>32397</v>
      </c>
      <c r="E713" s="31" t="s">
        <v>687</v>
      </c>
      <c r="F713" s="31" t="s">
        <v>123</v>
      </c>
      <c r="G713" s="31" t="s">
        <v>17532</v>
      </c>
      <c r="H713" s="31" t="s">
        <v>17480</v>
      </c>
      <c r="I713" s="38">
        <v>0.83333333333333337</v>
      </c>
      <c r="J713" s="31" t="s">
        <v>73</v>
      </c>
      <c r="K713" s="31" t="s">
        <v>105</v>
      </c>
      <c r="L713" s="31" t="s">
        <v>106</v>
      </c>
      <c r="M713" s="31" t="s">
        <v>995</v>
      </c>
      <c r="N713" s="31" t="s">
        <v>105</v>
      </c>
      <c r="O713" s="23"/>
      <c r="P713" s="23"/>
      <c r="Q713" s="23"/>
      <c r="R713" s="23"/>
      <c r="S713" s="29">
        <v>43425</v>
      </c>
      <c r="T713" s="170"/>
    </row>
    <row r="714" spans="1:20" ht="54" customHeight="1" x14ac:dyDescent="1.3">
      <c r="A714" s="31" t="s">
        <v>32398</v>
      </c>
      <c r="B714" s="31" t="s">
        <v>4301</v>
      </c>
      <c r="C714" s="31" t="s">
        <v>32399</v>
      </c>
      <c r="D714" s="31" t="s">
        <v>32400</v>
      </c>
      <c r="E714" s="31" t="s">
        <v>687</v>
      </c>
      <c r="F714" s="31" t="s">
        <v>123</v>
      </c>
      <c r="G714" s="31" t="s">
        <v>16248</v>
      </c>
      <c r="H714" s="31" t="s">
        <v>27113</v>
      </c>
      <c r="I714" s="38">
        <v>0.41666666666666669</v>
      </c>
      <c r="J714" s="31" t="s">
        <v>73</v>
      </c>
      <c r="K714" s="31" t="s">
        <v>105</v>
      </c>
      <c r="L714" s="31" t="s">
        <v>106</v>
      </c>
      <c r="M714" s="31" t="s">
        <v>995</v>
      </c>
      <c r="N714" s="31" t="s">
        <v>105</v>
      </c>
      <c r="O714" s="23"/>
      <c r="P714" s="23"/>
      <c r="Q714" s="23"/>
      <c r="R714" s="23"/>
      <c r="S714" s="29">
        <v>43425</v>
      </c>
      <c r="T714" s="170"/>
    </row>
    <row r="715" spans="1:20" ht="54" customHeight="1" x14ac:dyDescent="1.3">
      <c r="A715" s="31" t="s">
        <v>32401</v>
      </c>
      <c r="B715" s="31" t="s">
        <v>32402</v>
      </c>
      <c r="C715" s="31" t="s">
        <v>32403</v>
      </c>
      <c r="D715" s="31" t="s">
        <v>32404</v>
      </c>
      <c r="E715" s="31" t="s">
        <v>687</v>
      </c>
      <c r="F715" s="31" t="s">
        <v>123</v>
      </c>
      <c r="G715" s="31" t="s">
        <v>16248</v>
      </c>
      <c r="H715" s="31" t="s">
        <v>27113</v>
      </c>
      <c r="I715" s="38">
        <v>0.41666666666666669</v>
      </c>
      <c r="J715" s="31" t="s">
        <v>73</v>
      </c>
      <c r="K715" s="31" t="s">
        <v>105</v>
      </c>
      <c r="L715" s="31" t="s">
        <v>106</v>
      </c>
      <c r="M715" s="31" t="s">
        <v>995</v>
      </c>
      <c r="N715" s="31" t="s">
        <v>105</v>
      </c>
      <c r="O715" s="23"/>
      <c r="P715" s="23"/>
      <c r="Q715" s="23"/>
      <c r="R715" s="23"/>
      <c r="S715" s="29">
        <v>43425</v>
      </c>
      <c r="T715" s="170"/>
    </row>
    <row r="716" spans="1:20" ht="54" customHeight="1" x14ac:dyDescent="1.3">
      <c r="A716" s="685" t="s">
        <v>32414</v>
      </c>
      <c r="B716" s="686"/>
      <c r="C716" s="686"/>
      <c r="D716" s="686"/>
      <c r="E716" s="686"/>
      <c r="F716" s="686"/>
      <c r="G716" s="686"/>
      <c r="H716" s="686"/>
      <c r="I716" s="686"/>
      <c r="J716" s="686"/>
      <c r="K716" s="686"/>
      <c r="L716" s="686"/>
      <c r="M716" s="687"/>
      <c r="N716" s="127"/>
      <c r="O716" s="127"/>
      <c r="P716" s="127"/>
      <c r="Q716" s="127"/>
      <c r="R716" s="127"/>
      <c r="S716" s="29"/>
      <c r="T716" s="29">
        <v>109000</v>
      </c>
    </row>
    <row r="717" spans="1:20" ht="54" customHeight="1" x14ac:dyDescent="1.3">
      <c r="A717" s="685" t="s">
        <v>32414</v>
      </c>
      <c r="B717" s="686"/>
      <c r="C717" s="686"/>
      <c r="D717" s="686"/>
      <c r="E717" s="686"/>
      <c r="F717" s="686"/>
      <c r="G717" s="686"/>
      <c r="H717" s="686"/>
      <c r="I717" s="686"/>
      <c r="J717" s="686"/>
      <c r="K717" s="686"/>
      <c r="L717" s="686"/>
      <c r="M717" s="687"/>
      <c r="N717" s="127"/>
      <c r="O717" s="127"/>
      <c r="P717" s="127"/>
      <c r="Q717" s="127"/>
      <c r="R717" s="127"/>
      <c r="S717" s="29"/>
      <c r="T717" s="29">
        <v>400000</v>
      </c>
    </row>
    <row r="718" spans="1:20" ht="54" customHeight="1" x14ac:dyDescent="1.3">
      <c r="A718" s="685" t="s">
        <v>32414</v>
      </c>
      <c r="B718" s="686"/>
      <c r="C718" s="686"/>
      <c r="D718" s="686"/>
      <c r="E718" s="686"/>
      <c r="F718" s="686"/>
      <c r="G718" s="686"/>
      <c r="H718" s="686"/>
      <c r="I718" s="686"/>
      <c r="J718" s="686"/>
      <c r="K718" s="686"/>
      <c r="L718" s="686"/>
      <c r="M718" s="687"/>
      <c r="N718" s="127"/>
      <c r="O718" s="127"/>
      <c r="P718" s="127"/>
      <c r="Q718" s="127"/>
      <c r="R718" s="127"/>
      <c r="S718" s="29"/>
      <c r="T718" s="29">
        <v>76000</v>
      </c>
    </row>
    <row r="719" spans="1:20" ht="54" customHeight="1" x14ac:dyDescent="1.3">
      <c r="A719" s="685" t="s">
        <v>32414</v>
      </c>
      <c r="B719" s="686"/>
      <c r="C719" s="686"/>
      <c r="D719" s="686"/>
      <c r="E719" s="686"/>
      <c r="F719" s="686"/>
      <c r="G719" s="686"/>
      <c r="H719" s="686"/>
      <c r="I719" s="686"/>
      <c r="J719" s="686"/>
      <c r="K719" s="686"/>
      <c r="L719" s="686"/>
      <c r="M719" s="687"/>
      <c r="N719" s="127"/>
      <c r="O719" s="127"/>
      <c r="P719" s="127"/>
      <c r="Q719" s="127"/>
      <c r="R719" s="127"/>
      <c r="S719" s="29"/>
      <c r="T719" s="29">
        <v>191000</v>
      </c>
    </row>
    <row r="720" spans="1:20" ht="54" customHeight="1" x14ac:dyDescent="1.3">
      <c r="A720" s="685" t="s">
        <v>32414</v>
      </c>
      <c r="B720" s="686"/>
      <c r="C720" s="686"/>
      <c r="D720" s="686"/>
      <c r="E720" s="686"/>
      <c r="F720" s="686"/>
      <c r="G720" s="686"/>
      <c r="H720" s="686"/>
      <c r="I720" s="686"/>
      <c r="J720" s="686"/>
      <c r="K720" s="686"/>
      <c r="L720" s="686"/>
      <c r="M720" s="687"/>
      <c r="N720" s="127"/>
      <c r="O720" s="127"/>
      <c r="P720" s="127"/>
      <c r="Q720" s="127"/>
      <c r="R720" s="127"/>
      <c r="S720" s="29"/>
      <c r="T720" s="29">
        <v>44500</v>
      </c>
    </row>
    <row r="721" spans="1:20" ht="54" customHeight="1" x14ac:dyDescent="1.3">
      <c r="A721" s="685" t="s">
        <v>32414</v>
      </c>
      <c r="B721" s="686"/>
      <c r="C721" s="686"/>
      <c r="D721" s="686"/>
      <c r="E721" s="686"/>
      <c r="F721" s="686"/>
      <c r="G721" s="686"/>
      <c r="H721" s="686"/>
      <c r="I721" s="686"/>
      <c r="J721" s="686"/>
      <c r="K721" s="686"/>
      <c r="L721" s="686"/>
      <c r="M721" s="687"/>
      <c r="N721" s="127"/>
      <c r="O721" s="127"/>
      <c r="P721" s="127"/>
      <c r="Q721" s="127"/>
      <c r="R721" s="127"/>
      <c r="S721" s="29"/>
      <c r="T721" s="207">
        <v>77819</v>
      </c>
    </row>
    <row r="722" spans="1:20" ht="54" customHeight="1" x14ac:dyDescent="1.3">
      <c r="A722" s="679" t="s">
        <v>32433</v>
      </c>
      <c r="B722" s="680"/>
      <c r="C722" s="680"/>
      <c r="D722" s="680"/>
      <c r="E722" s="680"/>
      <c r="F722" s="680"/>
      <c r="G722" s="680"/>
      <c r="H722" s="680"/>
      <c r="I722" s="680"/>
      <c r="J722" s="680"/>
      <c r="K722" s="680"/>
      <c r="L722" s="680"/>
      <c r="M722" s="681"/>
      <c r="N722" s="127"/>
      <c r="O722" s="127"/>
      <c r="P722" s="127"/>
      <c r="Q722" s="127"/>
      <c r="R722" s="127"/>
      <c r="S722" s="29"/>
      <c r="T722" s="29"/>
    </row>
    <row r="723" spans="1:20" ht="54" customHeight="1" x14ac:dyDescent="1.3">
      <c r="A723" s="40" t="s">
        <v>32434</v>
      </c>
      <c r="B723" s="470"/>
      <c r="C723" s="40"/>
      <c r="D723" s="40"/>
      <c r="E723" s="40" t="s">
        <v>17263</v>
      </c>
      <c r="F723" s="40" t="s">
        <v>123</v>
      </c>
      <c r="G723" s="40"/>
      <c r="H723" s="40"/>
      <c r="I723" s="471"/>
      <c r="J723" s="40" t="s">
        <v>73</v>
      </c>
      <c r="K723" s="40"/>
      <c r="L723" s="40" t="s">
        <v>106</v>
      </c>
      <c r="M723" s="40" t="s">
        <v>13380</v>
      </c>
      <c r="N723" s="127"/>
      <c r="O723" s="127"/>
      <c r="P723" s="127"/>
      <c r="Q723" s="127"/>
      <c r="R723" s="127"/>
      <c r="S723" s="29">
        <v>43425</v>
      </c>
      <c r="T723" s="29"/>
    </row>
    <row r="724" spans="1:20" ht="54" customHeight="1" x14ac:dyDescent="1.3">
      <c r="A724" s="688" t="s">
        <v>32847</v>
      </c>
      <c r="B724" s="689"/>
      <c r="C724" s="689"/>
      <c r="D724" s="689"/>
      <c r="E724" s="689"/>
      <c r="F724" s="689"/>
      <c r="G724" s="689"/>
      <c r="H724" s="689"/>
      <c r="I724" s="689"/>
      <c r="J724" s="689"/>
      <c r="K724" s="689"/>
      <c r="L724" s="689"/>
      <c r="M724" s="690"/>
      <c r="N724" s="23"/>
      <c r="O724" s="23"/>
      <c r="P724" s="23"/>
      <c r="Q724" s="23"/>
      <c r="R724" s="23"/>
      <c r="S724" s="29"/>
      <c r="T724" s="40"/>
    </row>
    <row r="725" spans="1:20" ht="54" customHeight="1" x14ac:dyDescent="1.3">
      <c r="A725" s="31" t="s">
        <v>32814</v>
      </c>
      <c r="B725" s="31" t="s">
        <v>25495</v>
      </c>
      <c r="C725" s="31" t="s">
        <v>32815</v>
      </c>
      <c r="D725" s="31" t="s">
        <v>32816</v>
      </c>
      <c r="E725" s="31" t="s">
        <v>688</v>
      </c>
      <c r="F725" s="31" t="s">
        <v>123</v>
      </c>
      <c r="G725" s="31" t="s">
        <v>16287</v>
      </c>
      <c r="H725" s="31" t="s">
        <v>24693</v>
      </c>
      <c r="I725" s="38">
        <v>0.41666666666666669</v>
      </c>
      <c r="J725" s="31" t="s">
        <v>73</v>
      </c>
      <c r="K725" s="31" t="s">
        <v>105</v>
      </c>
      <c r="L725" s="31" t="s">
        <v>106</v>
      </c>
      <c r="M725" s="31" t="s">
        <v>194</v>
      </c>
      <c r="N725" s="23"/>
      <c r="O725" s="23"/>
      <c r="P725" s="23"/>
      <c r="Q725" s="23"/>
      <c r="R725" s="23"/>
      <c r="S725" s="29">
        <v>38950</v>
      </c>
      <c r="T725" s="40"/>
    </row>
    <row r="726" spans="1:20" ht="54" customHeight="1" x14ac:dyDescent="1.3">
      <c r="A726" s="31" t="s">
        <v>32817</v>
      </c>
      <c r="B726" s="31" t="s">
        <v>21770</v>
      </c>
      <c r="C726" s="31" t="s">
        <v>32818</v>
      </c>
      <c r="D726" s="31" t="s">
        <v>32819</v>
      </c>
      <c r="E726" s="31" t="s">
        <v>688</v>
      </c>
      <c r="F726" s="31" t="s">
        <v>123</v>
      </c>
      <c r="G726" s="31" t="s">
        <v>16287</v>
      </c>
      <c r="H726" s="31" t="s">
        <v>24693</v>
      </c>
      <c r="I726" s="38">
        <v>0.41666666666666669</v>
      </c>
      <c r="J726" s="31" t="s">
        <v>73</v>
      </c>
      <c r="K726" s="31" t="s">
        <v>105</v>
      </c>
      <c r="L726" s="31" t="s">
        <v>106</v>
      </c>
      <c r="M726" s="31" t="s">
        <v>194</v>
      </c>
      <c r="N726" s="23"/>
      <c r="O726" s="23"/>
      <c r="P726" s="23"/>
      <c r="Q726" s="23"/>
      <c r="R726" s="23"/>
      <c r="S726" s="29">
        <v>38950</v>
      </c>
      <c r="T726" s="40"/>
    </row>
    <row r="727" spans="1:20" ht="54" customHeight="1" x14ac:dyDescent="1.3">
      <c r="A727" s="31" t="s">
        <v>32820</v>
      </c>
      <c r="B727" s="31" t="s">
        <v>14602</v>
      </c>
      <c r="C727" s="31" t="s">
        <v>32821</v>
      </c>
      <c r="D727" s="31" t="s">
        <v>32822</v>
      </c>
      <c r="E727" s="31" t="s">
        <v>688</v>
      </c>
      <c r="F727" s="31" t="s">
        <v>123</v>
      </c>
      <c r="G727" s="31" t="s">
        <v>16287</v>
      </c>
      <c r="H727" s="31" t="s">
        <v>24693</v>
      </c>
      <c r="I727" s="38">
        <v>0.41666666666666669</v>
      </c>
      <c r="J727" s="31" t="s">
        <v>73</v>
      </c>
      <c r="K727" s="31" t="s">
        <v>105</v>
      </c>
      <c r="L727" s="31" t="s">
        <v>106</v>
      </c>
      <c r="M727" s="31" t="s">
        <v>194</v>
      </c>
      <c r="N727" s="23"/>
      <c r="O727" s="23"/>
      <c r="P727" s="23"/>
      <c r="Q727" s="23"/>
      <c r="R727" s="23"/>
      <c r="S727" s="29">
        <v>38950</v>
      </c>
      <c r="T727" s="40"/>
    </row>
    <row r="728" spans="1:20" ht="54" customHeight="1" x14ac:dyDescent="1.3">
      <c r="A728" s="31" t="s">
        <v>32823</v>
      </c>
      <c r="B728" s="31" t="s">
        <v>32824</v>
      </c>
      <c r="C728" s="31" t="s">
        <v>32825</v>
      </c>
      <c r="D728" s="31" t="s">
        <v>32826</v>
      </c>
      <c r="E728" s="31" t="s">
        <v>688</v>
      </c>
      <c r="F728" s="31" t="s">
        <v>123</v>
      </c>
      <c r="G728" s="31" t="s">
        <v>16287</v>
      </c>
      <c r="H728" s="31" t="s">
        <v>24693</v>
      </c>
      <c r="I728" s="38">
        <v>0.41666666666666669</v>
      </c>
      <c r="J728" s="31" t="s">
        <v>73</v>
      </c>
      <c r="K728" s="31" t="s">
        <v>105</v>
      </c>
      <c r="L728" s="31" t="s">
        <v>106</v>
      </c>
      <c r="M728" s="31" t="s">
        <v>194</v>
      </c>
      <c r="N728" s="23"/>
      <c r="O728" s="23"/>
      <c r="P728" s="23"/>
      <c r="Q728" s="23"/>
      <c r="R728" s="23"/>
      <c r="S728" s="29">
        <v>38950</v>
      </c>
      <c r="T728" s="40"/>
    </row>
    <row r="729" spans="1:20" ht="54" customHeight="1" x14ac:dyDescent="1.3">
      <c r="A729" s="31" t="s">
        <v>32827</v>
      </c>
      <c r="B729" s="31" t="s">
        <v>5962</v>
      </c>
      <c r="C729" s="31" t="s">
        <v>32828</v>
      </c>
      <c r="D729" s="31" t="s">
        <v>32829</v>
      </c>
      <c r="E729" s="31" t="s">
        <v>688</v>
      </c>
      <c r="F729" s="31" t="s">
        <v>123</v>
      </c>
      <c r="G729" s="31" t="s">
        <v>16287</v>
      </c>
      <c r="H729" s="31" t="s">
        <v>24693</v>
      </c>
      <c r="I729" s="38">
        <v>0.41666666666666669</v>
      </c>
      <c r="J729" s="31" t="s">
        <v>73</v>
      </c>
      <c r="K729" s="31" t="s">
        <v>105</v>
      </c>
      <c r="L729" s="31" t="s">
        <v>106</v>
      </c>
      <c r="M729" s="31" t="s">
        <v>194</v>
      </c>
      <c r="N729" s="23"/>
      <c r="O729" s="23"/>
      <c r="P729" s="23"/>
      <c r="Q729" s="23"/>
      <c r="R729" s="23"/>
      <c r="S729" s="29">
        <v>38950</v>
      </c>
      <c r="T729" s="40"/>
    </row>
    <row r="730" spans="1:20" ht="54" customHeight="1" x14ac:dyDescent="1.3">
      <c r="A730" s="31" t="s">
        <v>32830</v>
      </c>
      <c r="B730" s="31" t="s">
        <v>14531</v>
      </c>
      <c r="C730" s="31" t="s">
        <v>32831</v>
      </c>
      <c r="D730" s="31" t="s">
        <v>32832</v>
      </c>
      <c r="E730" s="31" t="s">
        <v>688</v>
      </c>
      <c r="F730" s="31" t="s">
        <v>123</v>
      </c>
      <c r="G730" s="31" t="s">
        <v>16287</v>
      </c>
      <c r="H730" s="31" t="s">
        <v>24693</v>
      </c>
      <c r="I730" s="38">
        <v>0.41666666666666669</v>
      </c>
      <c r="J730" s="31" t="s">
        <v>73</v>
      </c>
      <c r="K730" s="31" t="s">
        <v>105</v>
      </c>
      <c r="L730" s="31" t="s">
        <v>106</v>
      </c>
      <c r="M730" s="31" t="s">
        <v>194</v>
      </c>
      <c r="N730" s="23"/>
      <c r="O730" s="23"/>
      <c r="P730" s="23"/>
      <c r="Q730" s="23"/>
      <c r="R730" s="23"/>
      <c r="S730" s="29">
        <v>38950</v>
      </c>
      <c r="T730" s="40"/>
    </row>
    <row r="731" spans="1:20" ht="54" customHeight="1" x14ac:dyDescent="1.3">
      <c r="A731" s="31" t="s">
        <v>32833</v>
      </c>
      <c r="B731" s="31" t="s">
        <v>32512</v>
      </c>
      <c r="C731" s="31" t="s">
        <v>32834</v>
      </c>
      <c r="D731" s="31" t="s">
        <v>32835</v>
      </c>
      <c r="E731" s="31" t="s">
        <v>688</v>
      </c>
      <c r="F731" s="31" t="s">
        <v>123</v>
      </c>
      <c r="G731" s="31" t="s">
        <v>16287</v>
      </c>
      <c r="H731" s="31" t="s">
        <v>24693</v>
      </c>
      <c r="I731" s="38">
        <v>0.41666666666666669</v>
      </c>
      <c r="J731" s="31" t="s">
        <v>73</v>
      </c>
      <c r="K731" s="31" t="s">
        <v>105</v>
      </c>
      <c r="L731" s="31" t="s">
        <v>106</v>
      </c>
      <c r="M731" s="31" t="s">
        <v>194</v>
      </c>
      <c r="N731" s="23"/>
      <c r="O731" s="23"/>
      <c r="P731" s="23"/>
      <c r="Q731" s="23"/>
      <c r="R731" s="23"/>
      <c r="S731" s="29">
        <v>38950</v>
      </c>
      <c r="T731" s="40"/>
    </row>
    <row r="732" spans="1:20" ht="54" customHeight="1" x14ac:dyDescent="1.3">
      <c r="A732" s="31" t="s">
        <v>32836</v>
      </c>
      <c r="B732" s="31" t="s">
        <v>183</v>
      </c>
      <c r="C732" s="31" t="s">
        <v>32837</v>
      </c>
      <c r="D732" s="31" t="s">
        <v>32838</v>
      </c>
      <c r="E732" s="31" t="s">
        <v>688</v>
      </c>
      <c r="F732" s="31" t="s">
        <v>123</v>
      </c>
      <c r="G732" s="31" t="s">
        <v>16287</v>
      </c>
      <c r="H732" s="31" t="s">
        <v>24693</v>
      </c>
      <c r="I732" s="38">
        <v>0.41666666666666669</v>
      </c>
      <c r="J732" s="31" t="s">
        <v>73</v>
      </c>
      <c r="K732" s="31" t="s">
        <v>105</v>
      </c>
      <c r="L732" s="31" t="s">
        <v>106</v>
      </c>
      <c r="M732" s="31" t="s">
        <v>194</v>
      </c>
      <c r="N732" s="23"/>
      <c r="O732" s="23"/>
      <c r="P732" s="23"/>
      <c r="Q732" s="23"/>
      <c r="R732" s="23"/>
      <c r="S732" s="29">
        <v>38950</v>
      </c>
      <c r="T732" s="40"/>
    </row>
    <row r="733" spans="1:20" ht="54" customHeight="1" x14ac:dyDescent="1.3">
      <c r="A733" s="31" t="s">
        <v>32839</v>
      </c>
      <c r="B733" s="31" t="s">
        <v>32840</v>
      </c>
      <c r="C733" s="31" t="s">
        <v>32841</v>
      </c>
      <c r="D733" s="31" t="s">
        <v>32842</v>
      </c>
      <c r="E733" s="31" t="s">
        <v>688</v>
      </c>
      <c r="F733" s="31" t="s">
        <v>123</v>
      </c>
      <c r="G733" s="31" t="s">
        <v>16287</v>
      </c>
      <c r="H733" s="31" t="s">
        <v>24693</v>
      </c>
      <c r="I733" s="38">
        <v>0.41666666666666669</v>
      </c>
      <c r="J733" s="31" t="s">
        <v>73</v>
      </c>
      <c r="K733" s="31" t="s">
        <v>105</v>
      </c>
      <c r="L733" s="31" t="s">
        <v>106</v>
      </c>
      <c r="M733" s="31" t="s">
        <v>194</v>
      </c>
      <c r="N733" s="23"/>
      <c r="O733" s="23"/>
      <c r="P733" s="23"/>
      <c r="Q733" s="23"/>
      <c r="R733" s="23"/>
      <c r="S733" s="29">
        <v>38950</v>
      </c>
      <c r="T733" s="40"/>
    </row>
    <row r="734" spans="1:20" ht="54" customHeight="1" x14ac:dyDescent="1.3">
      <c r="A734" s="31" t="s">
        <v>32843</v>
      </c>
      <c r="B734" s="31" t="s">
        <v>32844</v>
      </c>
      <c r="C734" s="31" t="s">
        <v>32845</v>
      </c>
      <c r="D734" s="31" t="s">
        <v>32846</v>
      </c>
      <c r="E734" s="31" t="s">
        <v>688</v>
      </c>
      <c r="F734" s="31" t="s">
        <v>123</v>
      </c>
      <c r="G734" s="31" t="s">
        <v>16287</v>
      </c>
      <c r="H734" s="31" t="s">
        <v>24693</v>
      </c>
      <c r="I734" s="38">
        <v>0.41666666666666669</v>
      </c>
      <c r="J734" s="31" t="s">
        <v>73</v>
      </c>
      <c r="K734" s="31" t="s">
        <v>105</v>
      </c>
      <c r="L734" s="31" t="s">
        <v>106</v>
      </c>
      <c r="M734" s="31" t="s">
        <v>194</v>
      </c>
      <c r="N734" s="23"/>
      <c r="O734" s="23"/>
      <c r="P734" s="23"/>
      <c r="Q734" s="23"/>
      <c r="R734" s="23"/>
      <c r="S734" s="29">
        <v>38950</v>
      </c>
      <c r="T734" s="40"/>
    </row>
    <row r="735" spans="1:20" ht="54" customHeight="1" x14ac:dyDescent="1.3">
      <c r="A735" s="685" t="s">
        <v>33511</v>
      </c>
      <c r="B735" s="686"/>
      <c r="C735" s="686"/>
      <c r="D735" s="686"/>
      <c r="E735" s="686"/>
      <c r="F735" s="686"/>
      <c r="G735" s="686"/>
      <c r="H735" s="686"/>
      <c r="I735" s="686"/>
      <c r="J735" s="686"/>
      <c r="K735" s="686"/>
      <c r="L735" s="686"/>
      <c r="M735" s="687"/>
      <c r="N735" s="127"/>
      <c r="O735" s="127"/>
      <c r="P735" s="127"/>
      <c r="Q735" s="127"/>
      <c r="R735" s="127"/>
      <c r="S735" s="29"/>
      <c r="T735" s="29">
        <v>180000</v>
      </c>
    </row>
    <row r="736" spans="1:20" ht="54" customHeight="1" x14ac:dyDescent="1.3">
      <c r="A736" s="685" t="s">
        <v>34416</v>
      </c>
      <c r="B736" s="686"/>
      <c r="C736" s="686"/>
      <c r="D736" s="686"/>
      <c r="E736" s="686"/>
      <c r="F736" s="686"/>
      <c r="G736" s="686"/>
      <c r="H736" s="686"/>
      <c r="I736" s="686"/>
      <c r="J736" s="686"/>
      <c r="K736" s="686"/>
      <c r="L736" s="686"/>
      <c r="M736" s="687"/>
      <c r="N736" s="127"/>
      <c r="O736" s="127"/>
      <c r="P736" s="127"/>
      <c r="Q736" s="127"/>
      <c r="R736" s="127"/>
      <c r="S736" s="29"/>
      <c r="T736" s="29">
        <v>177000</v>
      </c>
    </row>
    <row r="737" spans="1:20" ht="54" customHeight="1" x14ac:dyDescent="1.3">
      <c r="A737" s="688" t="s">
        <v>35141</v>
      </c>
      <c r="B737" s="689"/>
      <c r="C737" s="689"/>
      <c r="D737" s="689"/>
      <c r="E737" s="689"/>
      <c r="F737" s="689"/>
      <c r="G737" s="689"/>
      <c r="H737" s="689"/>
      <c r="I737" s="689"/>
      <c r="J737" s="689"/>
      <c r="K737" s="689"/>
      <c r="L737" s="689"/>
      <c r="M737" s="690"/>
      <c r="N737" s="23"/>
      <c r="O737" s="23"/>
      <c r="P737" s="23"/>
      <c r="Q737" s="23"/>
      <c r="R737" s="23"/>
      <c r="S737" s="29"/>
      <c r="T737" s="40"/>
    </row>
    <row r="738" spans="1:20" ht="54" customHeight="1" x14ac:dyDescent="1.3">
      <c r="A738" s="31" t="s">
        <v>35131</v>
      </c>
      <c r="B738" s="31" t="s">
        <v>35132</v>
      </c>
      <c r="C738" s="31" t="s">
        <v>35133</v>
      </c>
      <c r="D738" s="31" t="s">
        <v>35134</v>
      </c>
      <c r="E738" s="31" t="s">
        <v>101</v>
      </c>
      <c r="F738" s="31" t="s">
        <v>123</v>
      </c>
      <c r="G738" s="31" t="s">
        <v>16223</v>
      </c>
      <c r="H738" s="31" t="s">
        <v>29748</v>
      </c>
      <c r="I738" s="38">
        <v>0.125</v>
      </c>
      <c r="J738" s="31" t="s">
        <v>73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40"/>
    </row>
    <row r="739" spans="1:20" ht="54" customHeight="1" x14ac:dyDescent="1.3">
      <c r="A739" s="31" t="s">
        <v>35135</v>
      </c>
      <c r="B739" s="31" t="s">
        <v>19190</v>
      </c>
      <c r="C739" s="31" t="s">
        <v>35136</v>
      </c>
      <c r="D739" s="31" t="s">
        <v>35137</v>
      </c>
      <c r="E739" s="31" t="s">
        <v>101</v>
      </c>
      <c r="F739" s="31" t="s">
        <v>123</v>
      </c>
      <c r="G739" s="31" t="s">
        <v>16223</v>
      </c>
      <c r="H739" s="31" t="s">
        <v>29748</v>
      </c>
      <c r="I739" s="38">
        <v>0.125</v>
      </c>
      <c r="J739" s="31" t="s">
        <v>73</v>
      </c>
      <c r="K739" s="31" t="s">
        <v>105</v>
      </c>
      <c r="L739" s="31" t="s">
        <v>106</v>
      </c>
      <c r="M739" s="31" t="s">
        <v>995</v>
      </c>
      <c r="N739" s="23"/>
      <c r="O739" s="23"/>
      <c r="P739" s="23"/>
      <c r="Q739" s="23"/>
      <c r="R739" s="23"/>
      <c r="S739" s="29">
        <v>43925</v>
      </c>
      <c r="T739" s="40"/>
    </row>
    <row r="740" spans="1:20" ht="54" customHeight="1" x14ac:dyDescent="1.3">
      <c r="A740" s="685" t="s">
        <v>35142</v>
      </c>
      <c r="B740" s="686"/>
      <c r="C740" s="686"/>
      <c r="D740" s="686"/>
      <c r="E740" s="686"/>
      <c r="F740" s="686"/>
      <c r="G740" s="686"/>
      <c r="H740" s="686"/>
      <c r="I740" s="686"/>
      <c r="J740" s="686"/>
      <c r="K740" s="686"/>
      <c r="L740" s="686"/>
      <c r="M740" s="687"/>
      <c r="N740" s="127"/>
      <c r="O740" s="127"/>
      <c r="P740" s="127"/>
      <c r="Q740" s="127"/>
      <c r="R740" s="127"/>
      <c r="S740" s="29"/>
      <c r="T740" s="29">
        <v>347000</v>
      </c>
    </row>
    <row r="741" spans="1:20" ht="54" customHeight="1" x14ac:dyDescent="1.3">
      <c r="A741" s="679" t="s">
        <v>35160</v>
      </c>
      <c r="B741" s="680"/>
      <c r="C741" s="680"/>
      <c r="D741" s="680"/>
      <c r="E741" s="680"/>
      <c r="F741" s="680"/>
      <c r="G741" s="680"/>
      <c r="H741" s="680"/>
      <c r="I741" s="680"/>
      <c r="J741" s="680"/>
      <c r="K741" s="680"/>
      <c r="L741" s="680"/>
      <c r="M741" s="681"/>
      <c r="N741" s="23"/>
      <c r="O741" s="23"/>
      <c r="P741" s="23"/>
      <c r="Q741" s="23"/>
      <c r="R741" s="23"/>
      <c r="S741" s="29"/>
      <c r="T741" s="40"/>
    </row>
    <row r="742" spans="1:20" ht="54" customHeight="1" x14ac:dyDescent="1.3">
      <c r="A742" s="647" t="s">
        <v>35652</v>
      </c>
      <c r="B742" s="647" t="s">
        <v>7970</v>
      </c>
      <c r="C742" s="647" t="s">
        <v>35653</v>
      </c>
      <c r="D742" s="647" t="s">
        <v>35654</v>
      </c>
      <c r="E742" s="647" t="s">
        <v>687</v>
      </c>
      <c r="F742" s="647" t="s">
        <v>123</v>
      </c>
      <c r="G742" s="647" t="s">
        <v>27347</v>
      </c>
      <c r="H742" s="647" t="s">
        <v>29345</v>
      </c>
      <c r="I742" s="648">
        <v>0.20833333333333334</v>
      </c>
      <c r="J742" s="647" t="s">
        <v>73</v>
      </c>
      <c r="K742" s="647" t="s">
        <v>105</v>
      </c>
      <c r="L742" s="647" t="s">
        <v>106</v>
      </c>
      <c r="M742" s="647" t="s">
        <v>995</v>
      </c>
      <c r="N742" s="23"/>
      <c r="O742" s="23"/>
      <c r="P742" s="23"/>
      <c r="Q742" s="23"/>
      <c r="R742" s="23"/>
      <c r="S742" s="29">
        <v>43425</v>
      </c>
      <c r="T742" s="40"/>
    </row>
    <row r="743" spans="1:20" ht="54" customHeight="1" x14ac:dyDescent="1.3">
      <c r="A743" s="647" t="s">
        <v>35655</v>
      </c>
      <c r="B743" s="647" t="s">
        <v>22120</v>
      </c>
      <c r="C743" s="647" t="s">
        <v>35656</v>
      </c>
      <c r="D743" s="647" t="s">
        <v>35657</v>
      </c>
      <c r="E743" s="647" t="s">
        <v>687</v>
      </c>
      <c r="F743" s="647" t="s">
        <v>123</v>
      </c>
      <c r="G743" s="647" t="s">
        <v>27347</v>
      </c>
      <c r="H743" s="647" t="s">
        <v>29345</v>
      </c>
      <c r="I743" s="648">
        <v>0.20833333333333334</v>
      </c>
      <c r="J743" s="647" t="s">
        <v>73</v>
      </c>
      <c r="K743" s="647" t="s">
        <v>105</v>
      </c>
      <c r="L743" s="647" t="s">
        <v>106</v>
      </c>
      <c r="M743" s="647" t="s">
        <v>995</v>
      </c>
      <c r="N743" s="23"/>
      <c r="O743" s="23"/>
      <c r="P743" s="23"/>
      <c r="Q743" s="23"/>
      <c r="R743" s="23"/>
      <c r="S743" s="29">
        <v>43425</v>
      </c>
      <c r="T743" s="40"/>
    </row>
    <row r="744" spans="1:20" ht="54" customHeight="1" x14ac:dyDescent="1.3">
      <c r="A744" s="647" t="s">
        <v>35658</v>
      </c>
      <c r="B744" s="647" t="s">
        <v>6684</v>
      </c>
      <c r="C744" s="647" t="s">
        <v>35659</v>
      </c>
      <c r="D744" s="647" t="s">
        <v>35660</v>
      </c>
      <c r="E744" s="647" t="s">
        <v>687</v>
      </c>
      <c r="F744" s="647" t="s">
        <v>123</v>
      </c>
      <c r="G744" s="647" t="s">
        <v>27347</v>
      </c>
      <c r="H744" s="647" t="s">
        <v>29345</v>
      </c>
      <c r="I744" s="648">
        <v>0.20833333333333334</v>
      </c>
      <c r="J744" s="647" t="s">
        <v>73</v>
      </c>
      <c r="K744" s="647" t="s">
        <v>105</v>
      </c>
      <c r="L744" s="647" t="s">
        <v>106</v>
      </c>
      <c r="M744" s="647" t="s">
        <v>995</v>
      </c>
      <c r="N744" s="23"/>
      <c r="O744" s="23"/>
      <c r="P744" s="23"/>
      <c r="Q744" s="23"/>
      <c r="R744" s="23"/>
      <c r="S744" s="29">
        <v>43425</v>
      </c>
      <c r="T744" s="40"/>
    </row>
    <row r="745" spans="1:20" ht="54" customHeight="1" x14ac:dyDescent="1.3">
      <c r="A745" s="647" t="s">
        <v>35661</v>
      </c>
      <c r="B745" s="647" t="s">
        <v>10560</v>
      </c>
      <c r="C745" s="647" t="s">
        <v>35662</v>
      </c>
      <c r="D745" s="647" t="s">
        <v>35663</v>
      </c>
      <c r="E745" s="647" t="s">
        <v>687</v>
      </c>
      <c r="F745" s="647" t="s">
        <v>123</v>
      </c>
      <c r="G745" s="647" t="s">
        <v>27347</v>
      </c>
      <c r="H745" s="647" t="s">
        <v>29345</v>
      </c>
      <c r="I745" s="648">
        <v>0.20833333333333334</v>
      </c>
      <c r="J745" s="647" t="s">
        <v>73</v>
      </c>
      <c r="K745" s="647" t="s">
        <v>105</v>
      </c>
      <c r="L745" s="647" t="s">
        <v>106</v>
      </c>
      <c r="M745" s="647" t="s">
        <v>995</v>
      </c>
      <c r="N745" s="23"/>
      <c r="O745" s="23"/>
      <c r="P745" s="23"/>
      <c r="Q745" s="23"/>
      <c r="R745" s="23"/>
      <c r="S745" s="29">
        <v>43425</v>
      </c>
      <c r="T745" s="40"/>
    </row>
    <row r="746" spans="1:20" ht="54" customHeight="1" x14ac:dyDescent="1.3">
      <c r="A746" s="647" t="s">
        <v>35664</v>
      </c>
      <c r="B746" s="647" t="s">
        <v>10340</v>
      </c>
      <c r="C746" s="647" t="s">
        <v>35665</v>
      </c>
      <c r="D746" s="647" t="s">
        <v>35666</v>
      </c>
      <c r="E746" s="647" t="s">
        <v>687</v>
      </c>
      <c r="F746" s="647" t="s">
        <v>123</v>
      </c>
      <c r="G746" s="647" t="s">
        <v>27347</v>
      </c>
      <c r="H746" s="647" t="s">
        <v>29345</v>
      </c>
      <c r="I746" s="648">
        <v>0.20833333333333334</v>
      </c>
      <c r="J746" s="647" t="s">
        <v>73</v>
      </c>
      <c r="K746" s="647" t="s">
        <v>105</v>
      </c>
      <c r="L746" s="647" t="s">
        <v>106</v>
      </c>
      <c r="M746" s="647" t="s">
        <v>995</v>
      </c>
      <c r="N746" s="23"/>
      <c r="O746" s="23"/>
      <c r="P746" s="23"/>
      <c r="Q746" s="23"/>
      <c r="R746" s="23"/>
      <c r="S746" s="29">
        <v>43425</v>
      </c>
      <c r="T746" s="40"/>
    </row>
    <row r="747" spans="1:20" ht="54" customHeight="1" x14ac:dyDescent="1.3">
      <c r="A747" s="647" t="s">
        <v>35667</v>
      </c>
      <c r="B747" s="647" t="s">
        <v>18493</v>
      </c>
      <c r="C747" s="647" t="s">
        <v>35668</v>
      </c>
      <c r="D747" s="647" t="s">
        <v>35669</v>
      </c>
      <c r="E747" s="647" t="s">
        <v>687</v>
      </c>
      <c r="F747" s="647" t="s">
        <v>123</v>
      </c>
      <c r="G747" s="647" t="s">
        <v>27347</v>
      </c>
      <c r="H747" s="647" t="s">
        <v>29345</v>
      </c>
      <c r="I747" s="648">
        <v>0.20833333333333334</v>
      </c>
      <c r="J747" s="647" t="s">
        <v>73</v>
      </c>
      <c r="K747" s="647" t="s">
        <v>105</v>
      </c>
      <c r="L747" s="647" t="s">
        <v>106</v>
      </c>
      <c r="M747" s="647" t="s">
        <v>995</v>
      </c>
      <c r="N747" s="23"/>
      <c r="O747" s="23"/>
      <c r="P747" s="23"/>
      <c r="Q747" s="23"/>
      <c r="R747" s="23"/>
      <c r="S747" s="29">
        <v>43425</v>
      </c>
      <c r="T747" s="40"/>
    </row>
    <row r="748" spans="1:20" ht="54" customHeight="1" x14ac:dyDescent="1.3">
      <c r="A748" s="649" t="s">
        <v>35670</v>
      </c>
      <c r="B748" s="647" t="s">
        <v>15165</v>
      </c>
      <c r="C748" s="647" t="s">
        <v>35671</v>
      </c>
      <c r="D748" s="647" t="s">
        <v>35672</v>
      </c>
      <c r="E748" s="647" t="s">
        <v>687</v>
      </c>
      <c r="F748" s="647" t="s">
        <v>123</v>
      </c>
      <c r="G748" s="647" t="s">
        <v>16223</v>
      </c>
      <c r="H748" s="647" t="s">
        <v>29345</v>
      </c>
      <c r="I748" s="648">
        <v>0.125</v>
      </c>
      <c r="J748" s="647" t="s">
        <v>73</v>
      </c>
      <c r="K748" s="647" t="s">
        <v>105</v>
      </c>
      <c r="L748" s="647" t="s">
        <v>276</v>
      </c>
      <c r="M748" s="647" t="s">
        <v>995</v>
      </c>
      <c r="N748" s="23"/>
      <c r="O748" s="23"/>
      <c r="P748" s="23"/>
      <c r="Q748" s="23"/>
      <c r="R748" s="23"/>
      <c r="S748" s="29">
        <v>20200</v>
      </c>
      <c r="T748" s="40"/>
    </row>
    <row r="749" spans="1:20" ht="54" customHeight="1" x14ac:dyDescent="1.3">
      <c r="A749" s="649" t="s">
        <v>35673</v>
      </c>
      <c r="B749" s="647" t="s">
        <v>35674</v>
      </c>
      <c r="C749" s="647" t="s">
        <v>35675</v>
      </c>
      <c r="D749" s="647" t="s">
        <v>35676</v>
      </c>
      <c r="E749" s="647" t="s">
        <v>687</v>
      </c>
      <c r="F749" s="647" t="s">
        <v>123</v>
      </c>
      <c r="G749" s="647" t="s">
        <v>16223</v>
      </c>
      <c r="H749" s="647" t="s">
        <v>29345</v>
      </c>
      <c r="I749" s="648">
        <v>0.125</v>
      </c>
      <c r="J749" s="647" t="s">
        <v>73</v>
      </c>
      <c r="K749" s="647" t="s">
        <v>105</v>
      </c>
      <c r="L749" s="647" t="s">
        <v>125</v>
      </c>
      <c r="M749" s="647" t="s">
        <v>995</v>
      </c>
      <c r="N749" s="23"/>
      <c r="O749" s="23"/>
      <c r="P749" s="23"/>
      <c r="Q749" s="23"/>
      <c r="R749" s="23"/>
      <c r="S749" s="29">
        <v>35740</v>
      </c>
      <c r="T749" s="40"/>
    </row>
    <row r="750" spans="1:20" ht="54" customHeight="1" x14ac:dyDescent="1.3">
      <c r="A750" s="649" t="s">
        <v>35691</v>
      </c>
      <c r="B750" s="647" t="s">
        <v>35677</v>
      </c>
      <c r="C750" s="647" t="s">
        <v>35678</v>
      </c>
      <c r="D750" s="647" t="s">
        <v>35679</v>
      </c>
      <c r="E750" s="647" t="s">
        <v>687</v>
      </c>
      <c r="F750" s="647" t="s">
        <v>123</v>
      </c>
      <c r="G750" s="647" t="s">
        <v>16223</v>
      </c>
      <c r="H750" s="647" t="s">
        <v>29345</v>
      </c>
      <c r="I750" s="648">
        <v>0.125</v>
      </c>
      <c r="J750" s="647" t="s">
        <v>73</v>
      </c>
      <c r="K750" s="647" t="s">
        <v>105</v>
      </c>
      <c r="L750" s="647" t="s">
        <v>125</v>
      </c>
      <c r="M750" s="647" t="s">
        <v>995</v>
      </c>
      <c r="N750" s="23"/>
      <c r="O750" s="23"/>
      <c r="P750" s="23"/>
      <c r="Q750" s="23"/>
      <c r="R750" s="23"/>
      <c r="S750" s="29">
        <v>35740</v>
      </c>
      <c r="T750" s="40"/>
    </row>
    <row r="751" spans="1:20" ht="54" customHeight="1" x14ac:dyDescent="1.3">
      <c r="A751" s="647" t="s">
        <v>35680</v>
      </c>
      <c r="B751" s="647" t="s">
        <v>35681</v>
      </c>
      <c r="C751" s="647" t="s">
        <v>35682</v>
      </c>
      <c r="D751" s="647" t="s">
        <v>35683</v>
      </c>
      <c r="E751" s="647" t="s">
        <v>101</v>
      </c>
      <c r="F751" s="647" t="s">
        <v>123</v>
      </c>
      <c r="G751" s="647" t="s">
        <v>16205</v>
      </c>
      <c r="H751" s="647" t="s">
        <v>27147</v>
      </c>
      <c r="I751" s="648">
        <v>0.53125</v>
      </c>
      <c r="J751" s="647" t="s">
        <v>73</v>
      </c>
      <c r="K751" s="647" t="s">
        <v>105</v>
      </c>
      <c r="L751" s="647" t="s">
        <v>106</v>
      </c>
      <c r="M751" s="647" t="s">
        <v>995</v>
      </c>
      <c r="N751" s="23"/>
      <c r="O751" s="23"/>
      <c r="P751" s="23"/>
      <c r="Q751" s="23"/>
      <c r="R751" s="23"/>
      <c r="S751" s="29">
        <v>43925</v>
      </c>
      <c r="T751" s="40"/>
    </row>
    <row r="752" spans="1:20" ht="54" customHeight="1" x14ac:dyDescent="1.3">
      <c r="A752" s="647" t="s">
        <v>35684</v>
      </c>
      <c r="B752" s="647" t="s">
        <v>2264</v>
      </c>
      <c r="C752" s="647" t="s">
        <v>35685</v>
      </c>
      <c r="D752" s="647" t="s">
        <v>35686</v>
      </c>
      <c r="E752" s="647" t="s">
        <v>101</v>
      </c>
      <c r="F752" s="647" t="s">
        <v>123</v>
      </c>
      <c r="G752" s="647" t="s">
        <v>16205</v>
      </c>
      <c r="H752" s="647" t="s">
        <v>27147</v>
      </c>
      <c r="I752" s="648">
        <v>0.53125</v>
      </c>
      <c r="J752" s="647" t="s">
        <v>73</v>
      </c>
      <c r="K752" s="647" t="s">
        <v>105</v>
      </c>
      <c r="L752" s="647" t="s">
        <v>106</v>
      </c>
      <c r="M752" s="647" t="s">
        <v>995</v>
      </c>
      <c r="N752" s="23"/>
      <c r="O752" s="23"/>
      <c r="P752" s="23"/>
      <c r="Q752" s="23"/>
      <c r="R752" s="23"/>
      <c r="S752" s="29">
        <v>43925</v>
      </c>
      <c r="T752" s="40"/>
    </row>
    <row r="753" spans="1:20" ht="54" customHeight="1" x14ac:dyDescent="1.3">
      <c r="A753" s="647" t="s">
        <v>35687</v>
      </c>
      <c r="B753" s="647" t="s">
        <v>11592</v>
      </c>
      <c r="C753" s="647" t="s">
        <v>35688</v>
      </c>
      <c r="D753" s="647" t="s">
        <v>35689</v>
      </c>
      <c r="E753" s="647" t="s">
        <v>101</v>
      </c>
      <c r="F753" s="647" t="s">
        <v>123</v>
      </c>
      <c r="G753" s="647" t="s">
        <v>16205</v>
      </c>
      <c r="H753" s="647" t="s">
        <v>27147</v>
      </c>
      <c r="I753" s="648">
        <v>0.53125</v>
      </c>
      <c r="J753" s="647" t="s">
        <v>73</v>
      </c>
      <c r="K753" s="647" t="s">
        <v>105</v>
      </c>
      <c r="L753" s="647" t="s">
        <v>106</v>
      </c>
      <c r="M753" s="647" t="s">
        <v>995</v>
      </c>
      <c r="N753" s="23"/>
      <c r="O753" s="23"/>
      <c r="P753" s="23"/>
      <c r="Q753" s="23"/>
      <c r="R753" s="23"/>
      <c r="S753" s="29">
        <v>43925</v>
      </c>
      <c r="T753" s="40"/>
    </row>
    <row r="754" spans="1:20" ht="54" customHeight="1" x14ac:dyDescent="1.3">
      <c r="A754" s="688" t="s">
        <v>35971</v>
      </c>
      <c r="B754" s="689"/>
      <c r="C754" s="689"/>
      <c r="D754" s="689"/>
      <c r="E754" s="689"/>
      <c r="F754" s="689"/>
      <c r="G754" s="689"/>
      <c r="H754" s="689"/>
      <c r="I754" s="689"/>
      <c r="J754" s="689"/>
      <c r="K754" s="689"/>
      <c r="L754" s="689"/>
      <c r="M754" s="690"/>
      <c r="N754" s="23"/>
      <c r="O754" s="23"/>
      <c r="P754" s="23"/>
      <c r="Q754" s="23"/>
      <c r="R754" s="23"/>
      <c r="S754" s="506"/>
      <c r="T754" s="40"/>
    </row>
    <row r="755" spans="1:20" ht="54" customHeight="1" x14ac:dyDescent="1.3">
      <c r="A755" s="31" t="s">
        <v>35922</v>
      </c>
      <c r="B755" s="31" t="s">
        <v>35923</v>
      </c>
      <c r="C755" s="31" t="s">
        <v>35924</v>
      </c>
      <c r="D755" s="31" t="s">
        <v>35925</v>
      </c>
      <c r="E755" s="31" t="s">
        <v>688</v>
      </c>
      <c r="F755" s="31" t="s">
        <v>123</v>
      </c>
      <c r="G755" s="31" t="s">
        <v>16287</v>
      </c>
      <c r="H755" s="31" t="s">
        <v>29345</v>
      </c>
      <c r="I755" s="38">
        <v>0.95833333333333337</v>
      </c>
      <c r="J755" s="31" t="s">
        <v>73</v>
      </c>
      <c r="K755" s="31" t="s">
        <v>105</v>
      </c>
      <c r="L755" s="31" t="s">
        <v>106</v>
      </c>
      <c r="M755" s="31" t="s">
        <v>194</v>
      </c>
      <c r="N755" s="23"/>
      <c r="O755" s="23"/>
      <c r="P755" s="23"/>
      <c r="Q755" s="23"/>
      <c r="R755" s="23"/>
      <c r="S755" s="506">
        <v>38950</v>
      </c>
      <c r="T755" s="40"/>
    </row>
    <row r="756" spans="1:20" ht="54" customHeight="1" x14ac:dyDescent="1.3">
      <c r="A756" s="31" t="s">
        <v>35926</v>
      </c>
      <c r="B756" s="31" t="s">
        <v>35927</v>
      </c>
      <c r="C756" s="31" t="s">
        <v>35928</v>
      </c>
      <c r="D756" s="31" t="s">
        <v>35929</v>
      </c>
      <c r="E756" s="31" t="s">
        <v>688</v>
      </c>
      <c r="F756" s="31" t="s">
        <v>123</v>
      </c>
      <c r="G756" s="31" t="s">
        <v>16287</v>
      </c>
      <c r="H756" s="31" t="s">
        <v>29345</v>
      </c>
      <c r="I756" s="38">
        <v>0.95833333333333337</v>
      </c>
      <c r="J756" s="31" t="s">
        <v>73</v>
      </c>
      <c r="K756" s="31" t="s">
        <v>105</v>
      </c>
      <c r="L756" s="31" t="s">
        <v>276</v>
      </c>
      <c r="M756" s="31" t="s">
        <v>194</v>
      </c>
      <c r="N756" s="23"/>
      <c r="O756" s="23"/>
      <c r="P756" s="23"/>
      <c r="Q756" s="23"/>
      <c r="R756" s="23"/>
      <c r="S756" s="506">
        <v>17200</v>
      </c>
      <c r="T756" s="40"/>
    </row>
    <row r="757" spans="1:20" ht="54" customHeight="1" x14ac:dyDescent="1.3">
      <c r="A757" s="31" t="s">
        <v>35930</v>
      </c>
      <c r="B757" s="31" t="s">
        <v>20306</v>
      </c>
      <c r="C757" s="31" t="s">
        <v>35931</v>
      </c>
      <c r="D757" s="31" t="s">
        <v>35932</v>
      </c>
      <c r="E757" s="31" t="s">
        <v>688</v>
      </c>
      <c r="F757" s="31" t="s">
        <v>123</v>
      </c>
      <c r="G757" s="31" t="s">
        <v>16287</v>
      </c>
      <c r="H757" s="31" t="s">
        <v>29345</v>
      </c>
      <c r="I757" s="38">
        <v>0.95833333333333337</v>
      </c>
      <c r="J757" s="31" t="s">
        <v>73</v>
      </c>
      <c r="K757" s="31" t="s">
        <v>105</v>
      </c>
      <c r="L757" s="31" t="s">
        <v>106</v>
      </c>
      <c r="M757" s="31" t="s">
        <v>194</v>
      </c>
      <c r="N757" s="23"/>
      <c r="O757" s="23"/>
      <c r="P757" s="23"/>
      <c r="Q757" s="23"/>
      <c r="R757" s="23"/>
      <c r="S757" s="506">
        <v>38950</v>
      </c>
      <c r="T757" s="40"/>
    </row>
    <row r="758" spans="1:20" ht="54" customHeight="1" x14ac:dyDescent="1.3">
      <c r="A758" s="31" t="s">
        <v>35933</v>
      </c>
      <c r="B758" s="31" t="s">
        <v>22567</v>
      </c>
      <c r="C758" s="31" t="s">
        <v>35934</v>
      </c>
      <c r="D758" s="31" t="s">
        <v>35935</v>
      </c>
      <c r="E758" s="31" t="s">
        <v>688</v>
      </c>
      <c r="F758" s="31" t="s">
        <v>123</v>
      </c>
      <c r="G758" s="31" t="s">
        <v>16287</v>
      </c>
      <c r="H758" s="31" t="s">
        <v>29345</v>
      </c>
      <c r="I758" s="38">
        <v>0.95833333333333337</v>
      </c>
      <c r="J758" s="31" t="s">
        <v>73</v>
      </c>
      <c r="K758" s="31" t="s">
        <v>105</v>
      </c>
      <c r="L758" s="31" t="s">
        <v>106</v>
      </c>
      <c r="M758" s="31" t="s">
        <v>194</v>
      </c>
      <c r="N758" s="23"/>
      <c r="O758" s="23"/>
      <c r="P758" s="23"/>
      <c r="Q758" s="23"/>
      <c r="R758" s="23"/>
      <c r="S758" s="506">
        <v>38950</v>
      </c>
      <c r="T758" s="40"/>
    </row>
    <row r="759" spans="1:20" ht="54" customHeight="1" x14ac:dyDescent="1.3">
      <c r="A759" s="31" t="s">
        <v>35936</v>
      </c>
      <c r="B759" s="31" t="s">
        <v>35937</v>
      </c>
      <c r="C759" s="31" t="s">
        <v>35938</v>
      </c>
      <c r="D759" s="31" t="s">
        <v>35939</v>
      </c>
      <c r="E759" s="31" t="s">
        <v>688</v>
      </c>
      <c r="F759" s="31" t="s">
        <v>123</v>
      </c>
      <c r="G759" s="31" t="s">
        <v>16287</v>
      </c>
      <c r="H759" s="31" t="s">
        <v>29345</v>
      </c>
      <c r="I759" s="38">
        <v>0.95833333333333337</v>
      </c>
      <c r="J759" s="31" t="s">
        <v>73</v>
      </c>
      <c r="K759" s="31" t="s">
        <v>105</v>
      </c>
      <c r="L759" s="31" t="s">
        <v>125</v>
      </c>
      <c r="M759" s="31" t="s">
        <v>194</v>
      </c>
      <c r="N759" s="23"/>
      <c r="O759" s="23"/>
      <c r="P759" s="23"/>
      <c r="Q759" s="23"/>
      <c r="R759" s="23"/>
      <c r="S759" s="506">
        <v>28330</v>
      </c>
      <c r="T759" s="40"/>
    </row>
    <row r="760" spans="1:20" ht="54" customHeight="1" x14ac:dyDescent="1.3">
      <c r="A760" s="31" t="s">
        <v>35940</v>
      </c>
      <c r="B760" s="31" t="s">
        <v>35941</v>
      </c>
      <c r="C760" s="31" t="s">
        <v>35942</v>
      </c>
      <c r="D760" s="31" t="s">
        <v>35943</v>
      </c>
      <c r="E760" s="31" t="s">
        <v>688</v>
      </c>
      <c r="F760" s="31" t="s">
        <v>123</v>
      </c>
      <c r="G760" s="31" t="s">
        <v>16287</v>
      </c>
      <c r="H760" s="31" t="s">
        <v>29345</v>
      </c>
      <c r="I760" s="38">
        <v>0.95833333333333337</v>
      </c>
      <c r="J760" s="31" t="s">
        <v>73</v>
      </c>
      <c r="K760" s="31" t="s">
        <v>105</v>
      </c>
      <c r="L760" s="31" t="s">
        <v>106</v>
      </c>
      <c r="M760" s="31" t="s">
        <v>194</v>
      </c>
      <c r="N760" s="23"/>
      <c r="O760" s="23"/>
      <c r="P760" s="23"/>
      <c r="Q760" s="23"/>
      <c r="R760" s="23"/>
      <c r="S760" s="506">
        <v>38950</v>
      </c>
      <c r="T760" s="40"/>
    </row>
    <row r="761" spans="1:20" ht="54" customHeight="1" x14ac:dyDescent="1.3">
      <c r="A761" s="31" t="s">
        <v>35944</v>
      </c>
      <c r="B761" s="31" t="s">
        <v>35945</v>
      </c>
      <c r="C761" s="31" t="s">
        <v>35946</v>
      </c>
      <c r="D761" s="31" t="s">
        <v>35947</v>
      </c>
      <c r="E761" s="31" t="s">
        <v>688</v>
      </c>
      <c r="F761" s="31" t="s">
        <v>123</v>
      </c>
      <c r="G761" s="31" t="s">
        <v>16287</v>
      </c>
      <c r="H761" s="31" t="s">
        <v>29345</v>
      </c>
      <c r="I761" s="38">
        <v>0.95833333333333337</v>
      </c>
      <c r="J761" s="31" t="s">
        <v>73</v>
      </c>
      <c r="K761" s="31" t="s">
        <v>105</v>
      </c>
      <c r="L761" s="31" t="s">
        <v>106</v>
      </c>
      <c r="M761" s="31" t="s">
        <v>194</v>
      </c>
      <c r="N761" s="23"/>
      <c r="O761" s="23"/>
      <c r="P761" s="23"/>
      <c r="Q761" s="23"/>
      <c r="R761" s="23"/>
      <c r="S761" s="506">
        <v>38950</v>
      </c>
      <c r="T761" s="40"/>
    </row>
    <row r="762" spans="1:20" ht="54" customHeight="1" x14ac:dyDescent="1.3">
      <c r="A762" s="31" t="s">
        <v>35948</v>
      </c>
      <c r="B762" s="31" t="s">
        <v>35949</v>
      </c>
      <c r="C762" s="31" t="s">
        <v>35950</v>
      </c>
      <c r="D762" s="31" t="s">
        <v>35951</v>
      </c>
      <c r="E762" s="31" t="s">
        <v>688</v>
      </c>
      <c r="F762" s="31" t="s">
        <v>123</v>
      </c>
      <c r="G762" s="31" t="s">
        <v>16287</v>
      </c>
      <c r="H762" s="31" t="s">
        <v>29345</v>
      </c>
      <c r="I762" s="38">
        <v>0.95833333333333337</v>
      </c>
      <c r="J762" s="31" t="s">
        <v>73</v>
      </c>
      <c r="K762" s="31" t="s">
        <v>105</v>
      </c>
      <c r="L762" s="31" t="s">
        <v>125</v>
      </c>
      <c r="M762" s="31" t="s">
        <v>194</v>
      </c>
      <c r="N762" s="23"/>
      <c r="O762" s="23"/>
      <c r="P762" s="23"/>
      <c r="Q762" s="23"/>
      <c r="R762" s="23"/>
      <c r="S762" s="506">
        <v>28330</v>
      </c>
      <c r="T762" s="40"/>
    </row>
    <row r="763" spans="1:20" ht="54" customHeight="1" x14ac:dyDescent="1.3">
      <c r="A763" s="31" t="s">
        <v>35952</v>
      </c>
      <c r="B763" s="31" t="s">
        <v>35953</v>
      </c>
      <c r="C763" s="31" t="s">
        <v>35954</v>
      </c>
      <c r="D763" s="31" t="s">
        <v>35955</v>
      </c>
      <c r="E763" s="31" t="s">
        <v>688</v>
      </c>
      <c r="F763" s="31" t="s">
        <v>123</v>
      </c>
      <c r="G763" s="31" t="s">
        <v>16287</v>
      </c>
      <c r="H763" s="31" t="s">
        <v>29345</v>
      </c>
      <c r="I763" s="38">
        <v>0.95833333333333337</v>
      </c>
      <c r="J763" s="31" t="s">
        <v>73</v>
      </c>
      <c r="K763" s="31" t="s">
        <v>105</v>
      </c>
      <c r="L763" s="31" t="s">
        <v>533</v>
      </c>
      <c r="M763" s="31" t="s">
        <v>194</v>
      </c>
      <c r="N763" s="23"/>
      <c r="O763" s="23"/>
      <c r="P763" s="23"/>
      <c r="Q763" s="23"/>
      <c r="R763" s="23"/>
      <c r="S763" s="506">
        <v>17730</v>
      </c>
      <c r="T763" s="40"/>
    </row>
    <row r="764" spans="1:20" ht="54" customHeight="1" x14ac:dyDescent="1.3">
      <c r="A764" s="31" t="s">
        <v>35956</v>
      </c>
      <c r="B764" s="31" t="s">
        <v>35957</v>
      </c>
      <c r="C764" s="31" t="s">
        <v>35958</v>
      </c>
      <c r="D764" s="31" t="s">
        <v>35959</v>
      </c>
      <c r="E764" s="31" t="s">
        <v>687</v>
      </c>
      <c r="F764" s="31" t="s">
        <v>123</v>
      </c>
      <c r="G764" s="31" t="s">
        <v>20129</v>
      </c>
      <c r="H764" s="31" t="s">
        <v>29377</v>
      </c>
      <c r="I764" s="38">
        <v>0.29166666666666669</v>
      </c>
      <c r="J764" s="31" t="s">
        <v>73</v>
      </c>
      <c r="K764" s="31" t="s">
        <v>105</v>
      </c>
      <c r="L764" s="31" t="s">
        <v>106</v>
      </c>
      <c r="M764" s="31" t="s">
        <v>995</v>
      </c>
      <c r="N764" s="23"/>
      <c r="O764" s="23"/>
      <c r="P764" s="23"/>
      <c r="Q764" s="23"/>
      <c r="R764" s="23"/>
      <c r="S764" s="506">
        <v>43425</v>
      </c>
      <c r="T764" s="40"/>
    </row>
    <row r="765" spans="1:20" ht="54" customHeight="1" x14ac:dyDescent="1.3">
      <c r="A765" s="31" t="s">
        <v>35960</v>
      </c>
      <c r="B765" s="31" t="s">
        <v>35961</v>
      </c>
      <c r="C765" s="31" t="s">
        <v>35962</v>
      </c>
      <c r="D765" s="31" t="s">
        <v>35963</v>
      </c>
      <c r="E765" s="31" t="s">
        <v>101</v>
      </c>
      <c r="F765" s="31" t="s">
        <v>123</v>
      </c>
      <c r="G765" s="31" t="s">
        <v>16223</v>
      </c>
      <c r="H765" s="31" t="s">
        <v>33368</v>
      </c>
      <c r="I765" s="38">
        <v>0.32291666666666669</v>
      </c>
      <c r="J765" s="31" t="s">
        <v>73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506">
        <v>43925</v>
      </c>
      <c r="T765" s="40"/>
    </row>
    <row r="766" spans="1:20" ht="54" customHeight="1" x14ac:dyDescent="1.3">
      <c r="A766" s="31" t="s">
        <v>35964</v>
      </c>
      <c r="B766" s="31" t="s">
        <v>21109</v>
      </c>
      <c r="C766" s="31" t="s">
        <v>35965</v>
      </c>
      <c r="D766" s="31" t="s">
        <v>35966</v>
      </c>
      <c r="E766" s="31" t="s">
        <v>101</v>
      </c>
      <c r="F766" s="31" t="s">
        <v>123</v>
      </c>
      <c r="G766" s="31" t="s">
        <v>16223</v>
      </c>
      <c r="H766" s="31" t="s">
        <v>33368</v>
      </c>
      <c r="I766" s="38">
        <v>0.32291666666666669</v>
      </c>
      <c r="J766" s="31" t="s">
        <v>73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506">
        <v>43925</v>
      </c>
      <c r="T766" s="40"/>
    </row>
    <row r="767" spans="1:20" ht="54" customHeight="1" x14ac:dyDescent="1.3">
      <c r="A767" s="31" t="s">
        <v>35967</v>
      </c>
      <c r="B767" s="31" t="s">
        <v>35968</v>
      </c>
      <c r="C767" s="31" t="s">
        <v>35969</v>
      </c>
      <c r="D767" s="31" t="s">
        <v>35970</v>
      </c>
      <c r="E767" s="31" t="s">
        <v>101</v>
      </c>
      <c r="F767" s="31" t="s">
        <v>102</v>
      </c>
      <c r="G767" s="31" t="s">
        <v>16267</v>
      </c>
      <c r="H767" s="31" t="s">
        <v>27147</v>
      </c>
      <c r="I767" s="38">
        <v>0.27083333333333331</v>
      </c>
      <c r="J767" s="31" t="s">
        <v>73</v>
      </c>
      <c r="K767" s="31" t="s">
        <v>105</v>
      </c>
      <c r="L767" s="31" t="s">
        <v>106</v>
      </c>
      <c r="M767" s="31" t="s">
        <v>491</v>
      </c>
      <c r="N767" s="23"/>
      <c r="O767" s="23"/>
      <c r="P767" s="23"/>
      <c r="Q767" s="23"/>
      <c r="R767" s="23"/>
      <c r="S767" s="506">
        <v>26200</v>
      </c>
      <c r="T767" s="40"/>
    </row>
    <row r="768" spans="1:20" ht="54" customHeight="1" x14ac:dyDescent="1.3">
      <c r="A768" s="685" t="s">
        <v>35978</v>
      </c>
      <c r="B768" s="686"/>
      <c r="C768" s="686"/>
      <c r="D768" s="686"/>
      <c r="E768" s="686"/>
      <c r="F768" s="686"/>
      <c r="G768" s="686"/>
      <c r="H768" s="686"/>
      <c r="I768" s="686"/>
      <c r="J768" s="686"/>
      <c r="K768" s="686"/>
      <c r="L768" s="686"/>
      <c r="M768" s="687"/>
      <c r="N768" s="127"/>
      <c r="O768" s="127"/>
      <c r="P768" s="127"/>
      <c r="Q768" s="127"/>
      <c r="R768" s="127"/>
      <c r="S768" s="29"/>
      <c r="T768" s="29">
        <v>400000</v>
      </c>
    </row>
    <row r="769" spans="1:20" ht="54" customHeight="1" x14ac:dyDescent="1.3">
      <c r="A769" s="688" t="s">
        <v>36473</v>
      </c>
      <c r="B769" s="689"/>
      <c r="C769" s="689"/>
      <c r="D769" s="689"/>
      <c r="E769" s="689"/>
      <c r="F769" s="689"/>
      <c r="G769" s="689"/>
      <c r="H769" s="689"/>
      <c r="I769" s="689"/>
      <c r="J769" s="689"/>
      <c r="K769" s="689"/>
      <c r="L769" s="689"/>
      <c r="M769" s="690"/>
      <c r="N769" s="23"/>
      <c r="O769" s="23"/>
      <c r="P769" s="23"/>
      <c r="Q769" s="23"/>
      <c r="R769" s="23"/>
      <c r="S769" s="29"/>
      <c r="T769" s="40"/>
    </row>
    <row r="770" spans="1:20" ht="54" customHeight="1" x14ac:dyDescent="1.3">
      <c r="A770" s="31" t="s">
        <v>36469</v>
      </c>
      <c r="B770" s="31" t="s">
        <v>36470</v>
      </c>
      <c r="C770" s="31" t="s">
        <v>36471</v>
      </c>
      <c r="D770" s="31" t="s">
        <v>36472</v>
      </c>
      <c r="E770" s="31" t="s">
        <v>101</v>
      </c>
      <c r="F770" s="31" t="s">
        <v>1304</v>
      </c>
      <c r="G770" s="31" t="s">
        <v>16185</v>
      </c>
      <c r="H770" s="31" t="s">
        <v>33368</v>
      </c>
      <c r="I770" s="38">
        <v>0.125</v>
      </c>
      <c r="J770" s="31" t="s">
        <v>73</v>
      </c>
      <c r="K770" s="31" t="s">
        <v>105</v>
      </c>
      <c r="L770" s="31" t="s">
        <v>106</v>
      </c>
      <c r="M770" s="31" t="s">
        <v>491</v>
      </c>
      <c r="N770" s="23"/>
      <c r="O770" s="23"/>
      <c r="P770" s="23"/>
      <c r="Q770" s="23"/>
      <c r="R770" s="23"/>
      <c r="S770" s="29">
        <v>26200</v>
      </c>
      <c r="T770" s="40"/>
    </row>
    <row r="771" spans="1:20" ht="54" customHeight="1" x14ac:dyDescent="1.3">
      <c r="A771" s="685" t="s">
        <v>35979</v>
      </c>
      <c r="B771" s="686"/>
      <c r="C771" s="686"/>
      <c r="D771" s="686"/>
      <c r="E771" s="686"/>
      <c r="F771" s="686"/>
      <c r="G771" s="686"/>
      <c r="H771" s="686"/>
      <c r="I771" s="686"/>
      <c r="J771" s="686"/>
      <c r="K771" s="686"/>
      <c r="L771" s="686"/>
      <c r="M771" s="687"/>
      <c r="N771" s="127"/>
      <c r="O771" s="127"/>
      <c r="P771" s="127"/>
      <c r="Q771" s="127"/>
      <c r="R771" s="127"/>
      <c r="S771" s="29"/>
      <c r="T771" s="29">
        <v>320000</v>
      </c>
    </row>
    <row r="772" spans="1:20" ht="54" customHeight="1" x14ac:dyDescent="1.3">
      <c r="A772" s="679" t="s">
        <v>37346</v>
      </c>
      <c r="B772" s="680"/>
      <c r="C772" s="680"/>
      <c r="D772" s="680"/>
      <c r="E772" s="680"/>
      <c r="F772" s="680"/>
      <c r="G772" s="680"/>
      <c r="H772" s="680"/>
      <c r="I772" s="680"/>
      <c r="J772" s="680"/>
      <c r="K772" s="680"/>
      <c r="L772" s="680"/>
      <c r="M772" s="681"/>
      <c r="N772" s="23"/>
      <c r="O772" s="23"/>
      <c r="P772" s="23"/>
      <c r="Q772" s="23"/>
      <c r="R772" s="23"/>
      <c r="S772" s="29"/>
      <c r="T772" s="40"/>
    </row>
    <row r="773" spans="1:20" ht="54" customHeight="1" x14ac:dyDescent="1.3">
      <c r="A773" s="31" t="s">
        <v>37314</v>
      </c>
      <c r="B773" s="31" t="s">
        <v>37315</v>
      </c>
      <c r="C773" s="31" t="s">
        <v>37316</v>
      </c>
      <c r="D773" s="31" t="s">
        <v>37317</v>
      </c>
      <c r="E773" s="31" t="s">
        <v>101</v>
      </c>
      <c r="F773" s="31" t="s">
        <v>1304</v>
      </c>
      <c r="G773" s="31" t="s">
        <v>16185</v>
      </c>
      <c r="H773" s="31" t="s">
        <v>33368</v>
      </c>
      <c r="I773" s="38">
        <v>0.125</v>
      </c>
      <c r="J773" s="31" t="s">
        <v>73</v>
      </c>
      <c r="K773" s="31" t="s">
        <v>105</v>
      </c>
      <c r="L773" s="31" t="s">
        <v>106</v>
      </c>
      <c r="M773" s="31" t="s">
        <v>491</v>
      </c>
      <c r="N773" s="23"/>
      <c r="O773" s="23"/>
      <c r="P773" s="23"/>
      <c r="Q773" s="23"/>
      <c r="R773" s="23"/>
      <c r="S773" s="29">
        <v>26200</v>
      </c>
      <c r="T773" s="40"/>
    </row>
    <row r="774" spans="1:20" ht="54" customHeight="1" x14ac:dyDescent="1.3">
      <c r="A774" s="31" t="s">
        <v>37318</v>
      </c>
      <c r="B774" s="31" t="s">
        <v>37319</v>
      </c>
      <c r="C774" s="31" t="s">
        <v>37320</v>
      </c>
      <c r="D774" s="31" t="s">
        <v>37321</v>
      </c>
      <c r="E774" s="31" t="s">
        <v>101</v>
      </c>
      <c r="F774" s="31" t="s">
        <v>1304</v>
      </c>
      <c r="G774" s="31" t="s">
        <v>16185</v>
      </c>
      <c r="H774" s="31" t="s">
        <v>33368</v>
      </c>
      <c r="I774" s="38">
        <v>0.125</v>
      </c>
      <c r="J774" s="31" t="s">
        <v>73</v>
      </c>
      <c r="K774" s="31" t="s">
        <v>105</v>
      </c>
      <c r="L774" s="31" t="s">
        <v>106</v>
      </c>
      <c r="M774" s="31" t="s">
        <v>491</v>
      </c>
      <c r="N774" s="23"/>
      <c r="O774" s="23"/>
      <c r="P774" s="23"/>
      <c r="Q774" s="23"/>
      <c r="R774" s="23"/>
      <c r="S774" s="29">
        <v>26200</v>
      </c>
      <c r="T774" s="40"/>
    </row>
    <row r="775" spans="1:20" ht="54" customHeight="1" x14ac:dyDescent="1.3">
      <c r="A775" s="31" t="s">
        <v>37322</v>
      </c>
      <c r="B775" s="31" t="s">
        <v>37323</v>
      </c>
      <c r="C775" s="31" t="s">
        <v>37324</v>
      </c>
      <c r="D775" s="31" t="s">
        <v>37325</v>
      </c>
      <c r="E775" s="31" t="s">
        <v>688</v>
      </c>
      <c r="F775" s="31" t="s">
        <v>123</v>
      </c>
      <c r="G775" s="31" t="s">
        <v>16287</v>
      </c>
      <c r="H775" s="31" t="s">
        <v>29377</v>
      </c>
      <c r="I775" s="38">
        <v>0.95833333333333337</v>
      </c>
      <c r="J775" s="31" t="s">
        <v>73</v>
      </c>
      <c r="K775" s="31" t="s">
        <v>105</v>
      </c>
      <c r="L775" s="31" t="s">
        <v>106</v>
      </c>
      <c r="M775" s="31" t="s">
        <v>194</v>
      </c>
      <c r="N775" s="23"/>
      <c r="O775" s="23"/>
      <c r="P775" s="23"/>
      <c r="Q775" s="23"/>
      <c r="R775" s="23"/>
      <c r="S775" s="29">
        <v>38950</v>
      </c>
      <c r="T775" s="40"/>
    </row>
    <row r="776" spans="1:20" ht="54" customHeight="1" x14ac:dyDescent="1.3">
      <c r="A776" s="31" t="s">
        <v>37326</v>
      </c>
      <c r="B776" s="31" t="s">
        <v>8164</v>
      </c>
      <c r="C776" s="31" t="s">
        <v>37327</v>
      </c>
      <c r="D776" s="31" t="s">
        <v>37328</v>
      </c>
      <c r="E776" s="31" t="s">
        <v>688</v>
      </c>
      <c r="F776" s="31" t="s">
        <v>123</v>
      </c>
      <c r="G776" s="31" t="s">
        <v>16287</v>
      </c>
      <c r="H776" s="31" t="s">
        <v>29377</v>
      </c>
      <c r="I776" s="38">
        <v>0.95833333333333337</v>
      </c>
      <c r="J776" s="31" t="s">
        <v>73</v>
      </c>
      <c r="K776" s="31" t="s">
        <v>105</v>
      </c>
      <c r="L776" s="31" t="s">
        <v>106</v>
      </c>
      <c r="M776" s="31" t="s">
        <v>194</v>
      </c>
      <c r="N776" s="23"/>
      <c r="O776" s="23"/>
      <c r="P776" s="23"/>
      <c r="Q776" s="23"/>
      <c r="R776" s="23"/>
      <c r="S776" s="29">
        <v>38950</v>
      </c>
      <c r="T776" s="40"/>
    </row>
    <row r="777" spans="1:20" ht="54" customHeight="1" x14ac:dyDescent="1.3">
      <c r="A777" s="31" t="s">
        <v>37329</v>
      </c>
      <c r="B777" s="31" t="s">
        <v>9814</v>
      </c>
      <c r="C777" s="31" t="s">
        <v>37330</v>
      </c>
      <c r="D777" s="31" t="s">
        <v>37331</v>
      </c>
      <c r="E777" s="31" t="s">
        <v>688</v>
      </c>
      <c r="F777" s="31" t="s">
        <v>123</v>
      </c>
      <c r="G777" s="31" t="s">
        <v>16287</v>
      </c>
      <c r="H777" s="31" t="s">
        <v>29377</v>
      </c>
      <c r="I777" s="38">
        <v>0.95833333333333337</v>
      </c>
      <c r="J777" s="31" t="s">
        <v>73</v>
      </c>
      <c r="K777" s="31" t="s">
        <v>105</v>
      </c>
      <c r="L777" s="31" t="s">
        <v>106</v>
      </c>
      <c r="M777" s="31" t="s">
        <v>194</v>
      </c>
      <c r="N777" s="23"/>
      <c r="O777" s="23"/>
      <c r="P777" s="23"/>
      <c r="Q777" s="23"/>
      <c r="R777" s="23"/>
      <c r="S777" s="29">
        <v>38950</v>
      </c>
      <c r="T777" s="40"/>
    </row>
    <row r="778" spans="1:20" ht="54" customHeight="1" x14ac:dyDescent="1.3">
      <c r="A778" s="31" t="s">
        <v>37332</v>
      </c>
      <c r="B778" s="31" t="s">
        <v>37333</v>
      </c>
      <c r="C778" s="31" t="s">
        <v>37334</v>
      </c>
      <c r="D778" s="31" t="s">
        <v>37335</v>
      </c>
      <c r="E778" s="31" t="s">
        <v>101</v>
      </c>
      <c r="F778" s="31" t="s">
        <v>1304</v>
      </c>
      <c r="G778" s="31" t="s">
        <v>16185</v>
      </c>
      <c r="H778" s="31" t="s">
        <v>33368</v>
      </c>
      <c r="I778" s="38">
        <v>0.125</v>
      </c>
      <c r="J778" s="31" t="s">
        <v>73</v>
      </c>
      <c r="K778" s="31" t="s">
        <v>105</v>
      </c>
      <c r="L778" s="31" t="s">
        <v>106</v>
      </c>
      <c r="M778" s="31" t="s">
        <v>491</v>
      </c>
      <c r="N778" s="23"/>
      <c r="O778" s="23"/>
      <c r="P778" s="23"/>
      <c r="Q778" s="23"/>
      <c r="R778" s="23"/>
      <c r="S778" s="29">
        <v>26200</v>
      </c>
      <c r="T778" s="40"/>
    </row>
    <row r="779" spans="1:20" ht="54" customHeight="1" x14ac:dyDescent="1.3">
      <c r="A779" s="31" t="s">
        <v>37336</v>
      </c>
      <c r="B779" s="31" t="s">
        <v>37337</v>
      </c>
      <c r="C779" s="31" t="s">
        <v>37338</v>
      </c>
      <c r="D779" s="31" t="s">
        <v>37339</v>
      </c>
      <c r="E779" s="31" t="s">
        <v>687</v>
      </c>
      <c r="F779" s="31" t="s">
        <v>123</v>
      </c>
      <c r="G779" s="31" t="s">
        <v>16504</v>
      </c>
      <c r="H779" s="31" t="s">
        <v>28481</v>
      </c>
      <c r="I779" s="38">
        <v>0.33333333333333331</v>
      </c>
      <c r="J779" s="31" t="s">
        <v>73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43425</v>
      </c>
      <c r="T779" s="40"/>
    </row>
    <row r="780" spans="1:20" ht="54" customHeight="1" x14ac:dyDescent="1.3">
      <c r="A780" s="31" t="s">
        <v>37340</v>
      </c>
      <c r="B780" s="31" t="s">
        <v>7648</v>
      </c>
      <c r="C780" s="31" t="s">
        <v>37341</v>
      </c>
      <c r="D780" s="31" t="s">
        <v>37342</v>
      </c>
      <c r="E780" s="31" t="s">
        <v>687</v>
      </c>
      <c r="F780" s="31" t="s">
        <v>123</v>
      </c>
      <c r="G780" s="31" t="s">
        <v>16504</v>
      </c>
      <c r="H780" s="31" t="s">
        <v>28481</v>
      </c>
      <c r="I780" s="38">
        <v>0.33333333333333331</v>
      </c>
      <c r="J780" s="31" t="s">
        <v>73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43425</v>
      </c>
      <c r="T780" s="40"/>
    </row>
    <row r="781" spans="1:20" ht="54" customHeight="1" x14ac:dyDescent="1.3">
      <c r="A781" s="31" t="s">
        <v>37343</v>
      </c>
      <c r="B781" s="31" t="s">
        <v>2528</v>
      </c>
      <c r="C781" s="31" t="s">
        <v>37344</v>
      </c>
      <c r="D781" s="31" t="s">
        <v>37345</v>
      </c>
      <c r="E781" s="31" t="s">
        <v>687</v>
      </c>
      <c r="F781" s="31" t="s">
        <v>123</v>
      </c>
      <c r="G781" s="31" t="s">
        <v>16504</v>
      </c>
      <c r="H781" s="31" t="s">
        <v>28481</v>
      </c>
      <c r="I781" s="38">
        <v>0.33333333333333331</v>
      </c>
      <c r="J781" s="31" t="s">
        <v>73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43425</v>
      </c>
      <c r="T781" s="40"/>
    </row>
    <row r="782" spans="1:20" ht="54" customHeight="1" x14ac:dyDescent="1.3">
      <c r="A782" s="685" t="s">
        <v>37352</v>
      </c>
      <c r="B782" s="686"/>
      <c r="C782" s="686"/>
      <c r="D782" s="686"/>
      <c r="E782" s="686"/>
      <c r="F782" s="686"/>
      <c r="G782" s="686"/>
      <c r="H782" s="686"/>
      <c r="I782" s="686"/>
      <c r="J782" s="686"/>
      <c r="K782" s="686"/>
      <c r="L782" s="686"/>
      <c r="M782" s="687"/>
      <c r="N782" s="127"/>
      <c r="O782" s="127"/>
      <c r="P782" s="127"/>
      <c r="Q782" s="127"/>
      <c r="R782" s="127"/>
      <c r="S782" s="29"/>
      <c r="T782" s="29">
        <v>175000</v>
      </c>
    </row>
    <row r="783" spans="1:20" ht="54" customHeight="1" x14ac:dyDescent="1.3">
      <c r="A783" s="688" t="s">
        <v>37935</v>
      </c>
      <c r="B783" s="689"/>
      <c r="C783" s="689"/>
      <c r="D783" s="689"/>
      <c r="E783" s="689"/>
      <c r="F783" s="689"/>
      <c r="G783" s="689"/>
      <c r="H783" s="689"/>
      <c r="I783" s="689"/>
      <c r="J783" s="689"/>
      <c r="K783" s="689"/>
      <c r="L783" s="689"/>
      <c r="M783" s="690"/>
      <c r="N783" s="23"/>
      <c r="O783" s="23"/>
      <c r="P783" s="23"/>
      <c r="Q783" s="23"/>
      <c r="R783" s="23"/>
      <c r="S783" s="29"/>
      <c r="T783" s="40"/>
    </row>
    <row r="784" spans="1:20" ht="54" customHeight="1" x14ac:dyDescent="1.3">
      <c r="A784" s="31" t="s">
        <v>37924</v>
      </c>
      <c r="B784" s="31" t="s">
        <v>37925</v>
      </c>
      <c r="C784" s="31" t="s">
        <v>37926</v>
      </c>
      <c r="D784" s="31" t="s">
        <v>37927</v>
      </c>
      <c r="E784" s="31" t="s">
        <v>687</v>
      </c>
      <c r="F784" s="31" t="s">
        <v>123</v>
      </c>
      <c r="G784" s="31" t="s">
        <v>16504</v>
      </c>
      <c r="H784" s="31" t="s">
        <v>28481</v>
      </c>
      <c r="I784" s="38">
        <v>0.70833333333333337</v>
      </c>
      <c r="J784" s="31" t="s">
        <v>73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43425</v>
      </c>
      <c r="T784" s="40"/>
    </row>
    <row r="785" spans="1:39" ht="54" customHeight="1" x14ac:dyDescent="1.3">
      <c r="A785" s="31" t="s">
        <v>37928</v>
      </c>
      <c r="B785" s="31" t="s">
        <v>37929</v>
      </c>
      <c r="C785" s="31" t="s">
        <v>37930</v>
      </c>
      <c r="D785" s="31" t="s">
        <v>37931</v>
      </c>
      <c r="E785" s="31" t="s">
        <v>687</v>
      </c>
      <c r="F785" s="31" t="s">
        <v>123</v>
      </c>
      <c r="G785" s="31" t="s">
        <v>16504</v>
      </c>
      <c r="H785" s="31" t="s">
        <v>33368</v>
      </c>
      <c r="I785" s="38">
        <v>0.33333333333333331</v>
      </c>
      <c r="J785" s="31" t="s">
        <v>73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43425</v>
      </c>
      <c r="T785" s="40"/>
    </row>
    <row r="786" spans="1:39" ht="54" customHeight="1" x14ac:dyDescent="1.3">
      <c r="A786" s="31" t="s">
        <v>37932</v>
      </c>
      <c r="B786" s="31" t="s">
        <v>35469</v>
      </c>
      <c r="C786" s="31" t="s">
        <v>37933</v>
      </c>
      <c r="D786" s="31" t="s">
        <v>37934</v>
      </c>
      <c r="E786" s="31" t="s">
        <v>687</v>
      </c>
      <c r="F786" s="31" t="s">
        <v>102</v>
      </c>
      <c r="G786" s="31" t="s">
        <v>16324</v>
      </c>
      <c r="H786" s="31" t="s">
        <v>35348</v>
      </c>
      <c r="I786" s="38">
        <v>0.60416666666666663</v>
      </c>
      <c r="J786" s="31" t="s">
        <v>73</v>
      </c>
      <c r="K786" s="31" t="s">
        <v>105</v>
      </c>
      <c r="L786" s="31" t="s">
        <v>106</v>
      </c>
      <c r="M786" s="31" t="s">
        <v>13363</v>
      </c>
      <c r="N786" s="23"/>
      <c r="O786" s="23"/>
      <c r="P786" s="23"/>
      <c r="Q786" s="23"/>
      <c r="R786" s="23"/>
      <c r="S786" s="29">
        <v>25200</v>
      </c>
      <c r="T786" s="40"/>
    </row>
    <row r="787" spans="1:39" ht="54" customHeight="1" x14ac:dyDescent="1.3">
      <c r="A787" s="685" t="s">
        <v>37938</v>
      </c>
      <c r="B787" s="686"/>
      <c r="C787" s="686"/>
      <c r="D787" s="686"/>
      <c r="E787" s="686"/>
      <c r="F787" s="686"/>
      <c r="G787" s="686"/>
      <c r="H787" s="686"/>
      <c r="I787" s="686"/>
      <c r="J787" s="686"/>
      <c r="K787" s="686"/>
      <c r="L787" s="686"/>
      <c r="M787" s="687"/>
      <c r="N787" s="127"/>
      <c r="O787" s="127"/>
      <c r="P787" s="127"/>
      <c r="Q787" s="127"/>
      <c r="R787" s="127"/>
      <c r="S787" s="29"/>
      <c r="T787" s="29">
        <v>55000</v>
      </c>
    </row>
    <row r="788" spans="1:39" ht="54" customHeight="1" x14ac:dyDescent="1.3">
      <c r="A788" s="688" t="s">
        <v>38405</v>
      </c>
      <c r="B788" s="689"/>
      <c r="C788" s="689"/>
      <c r="D788" s="689"/>
      <c r="E788" s="689"/>
      <c r="F788" s="689"/>
      <c r="G788" s="689"/>
      <c r="H788" s="689"/>
      <c r="I788" s="689"/>
      <c r="J788" s="689"/>
      <c r="K788" s="689"/>
      <c r="L788" s="689"/>
      <c r="M788" s="690"/>
      <c r="N788" s="23"/>
      <c r="O788" s="23"/>
      <c r="P788" s="23"/>
      <c r="Q788" s="23"/>
      <c r="R788" s="23"/>
      <c r="S788" s="29"/>
      <c r="T788" s="40"/>
    </row>
    <row r="789" spans="1:39" ht="54" customHeight="1" x14ac:dyDescent="1.3">
      <c r="A789" s="31" t="s">
        <v>38401</v>
      </c>
      <c r="B789" s="31" t="s">
        <v>38402</v>
      </c>
      <c r="C789" s="31" t="s">
        <v>38403</v>
      </c>
      <c r="D789" s="31" t="s">
        <v>38404</v>
      </c>
      <c r="E789" s="31" t="s">
        <v>101</v>
      </c>
      <c r="F789" s="31" t="s">
        <v>123</v>
      </c>
      <c r="G789" s="31" t="s">
        <v>16227</v>
      </c>
      <c r="H789" s="31" t="s">
        <v>28481</v>
      </c>
      <c r="I789" s="38">
        <v>0.20833333333333334</v>
      </c>
      <c r="J789" s="31" t="s">
        <v>73</v>
      </c>
      <c r="K789" s="31" t="s">
        <v>105</v>
      </c>
      <c r="L789" s="31" t="s">
        <v>106</v>
      </c>
      <c r="M789" s="31" t="s">
        <v>194</v>
      </c>
      <c r="N789" s="23"/>
      <c r="O789" s="23"/>
      <c r="P789" s="23"/>
      <c r="Q789" s="23"/>
      <c r="R789" s="23"/>
      <c r="S789" s="29">
        <v>40200</v>
      </c>
      <c r="T789" s="40"/>
    </row>
    <row r="790" spans="1:39" ht="54" customHeight="1" x14ac:dyDescent="1.3">
      <c r="A790" s="685" t="s">
        <v>37938</v>
      </c>
      <c r="B790" s="686"/>
      <c r="C790" s="686"/>
      <c r="D790" s="686"/>
      <c r="E790" s="686"/>
      <c r="F790" s="686"/>
      <c r="G790" s="686"/>
      <c r="H790" s="686"/>
      <c r="I790" s="686"/>
      <c r="J790" s="686"/>
      <c r="K790" s="686"/>
      <c r="L790" s="686"/>
      <c r="M790" s="687"/>
      <c r="N790" s="127"/>
      <c r="O790" s="127"/>
      <c r="P790" s="127"/>
      <c r="Q790" s="127"/>
      <c r="R790" s="127"/>
      <c r="S790" s="29"/>
      <c r="T790" s="29">
        <v>189000</v>
      </c>
    </row>
    <row r="791" spans="1:39" ht="54" customHeight="1" x14ac:dyDescent="1.3">
      <c r="A791" s="685" t="s">
        <v>38412</v>
      </c>
      <c r="B791" s="686"/>
      <c r="C791" s="686"/>
      <c r="D791" s="686"/>
      <c r="E791" s="686"/>
      <c r="F791" s="686"/>
      <c r="G791" s="686"/>
      <c r="H791" s="686"/>
      <c r="I791" s="686"/>
      <c r="J791" s="686"/>
      <c r="K791" s="686"/>
      <c r="L791" s="686"/>
      <c r="M791" s="687"/>
      <c r="N791" s="127"/>
      <c r="O791" s="127"/>
      <c r="P791" s="127"/>
      <c r="Q791" s="127"/>
      <c r="R791" s="127"/>
      <c r="S791" s="29"/>
      <c r="T791" s="29">
        <v>190000</v>
      </c>
    </row>
    <row r="792" spans="1:39" ht="54" customHeight="1" x14ac:dyDescent="1.3">
      <c r="A792" s="688" t="s">
        <v>38942</v>
      </c>
      <c r="B792" s="689"/>
      <c r="C792" s="689"/>
      <c r="D792" s="689"/>
      <c r="E792" s="689"/>
      <c r="F792" s="689"/>
      <c r="G792" s="689"/>
      <c r="H792" s="689"/>
      <c r="I792" s="689"/>
      <c r="J792" s="689"/>
      <c r="K792" s="689"/>
      <c r="L792" s="689"/>
      <c r="M792" s="690"/>
      <c r="N792" s="23"/>
      <c r="O792" s="23"/>
      <c r="P792" s="23"/>
      <c r="Q792" s="23"/>
      <c r="R792" s="23"/>
      <c r="S792" s="29"/>
      <c r="T792" s="40"/>
      <c r="U792" s="470"/>
      <c r="V792" s="40"/>
      <c r="W792" s="40"/>
      <c r="X792" s="40"/>
      <c r="Y792" s="40"/>
      <c r="Z792" s="40"/>
      <c r="AA792" s="40"/>
      <c r="AB792" s="471"/>
      <c r="AC792" s="40"/>
      <c r="AD792" s="40"/>
      <c r="AE792" s="40"/>
      <c r="AF792" s="40"/>
      <c r="AG792" s="127"/>
      <c r="AH792" s="127"/>
      <c r="AI792" s="127"/>
      <c r="AJ792" s="127"/>
      <c r="AK792" s="127"/>
      <c r="AL792" s="29"/>
      <c r="AM792" s="29"/>
    </row>
    <row r="793" spans="1:39" ht="54" customHeight="1" x14ac:dyDescent="1.3">
      <c r="A793" s="31" t="s">
        <v>38920</v>
      </c>
      <c r="B793" s="31" t="s">
        <v>38921</v>
      </c>
      <c r="C793" s="31" t="s">
        <v>38922</v>
      </c>
      <c r="D793" s="31" t="s">
        <v>38923</v>
      </c>
      <c r="E793" s="31" t="s">
        <v>687</v>
      </c>
      <c r="F793" s="31" t="s">
        <v>102</v>
      </c>
      <c r="G793" s="31" t="s">
        <v>16324</v>
      </c>
      <c r="H793" s="31" t="s">
        <v>35348</v>
      </c>
      <c r="I793" s="38">
        <v>0.60416666666666663</v>
      </c>
      <c r="J793" s="31" t="s">
        <v>73</v>
      </c>
      <c r="K793" s="31" t="s">
        <v>105</v>
      </c>
      <c r="L793" s="31" t="s">
        <v>106</v>
      </c>
      <c r="M793" s="31" t="s">
        <v>491</v>
      </c>
      <c r="N793" s="23"/>
      <c r="O793" s="23"/>
      <c r="P793" s="23"/>
      <c r="Q793" s="23"/>
      <c r="R793" s="23"/>
      <c r="S793" s="29">
        <v>25200</v>
      </c>
      <c r="T793" s="40"/>
      <c r="U793" s="470"/>
      <c r="V793" s="40"/>
      <c r="W793" s="40"/>
      <c r="X793" s="40"/>
      <c r="Y793" s="40"/>
      <c r="Z793" s="40"/>
      <c r="AA793" s="40"/>
      <c r="AB793" s="471"/>
      <c r="AC793" s="40"/>
      <c r="AD793" s="40"/>
      <c r="AE793" s="40"/>
      <c r="AF793" s="40"/>
      <c r="AG793" s="127"/>
      <c r="AH793" s="127"/>
      <c r="AI793" s="127"/>
      <c r="AJ793" s="127"/>
      <c r="AK793" s="127"/>
      <c r="AL793" s="29"/>
      <c r="AM793" s="29"/>
    </row>
    <row r="794" spans="1:39" ht="54" customHeight="1" x14ac:dyDescent="1.3">
      <c r="A794" s="31" t="s">
        <v>38924</v>
      </c>
      <c r="B794" s="31" t="s">
        <v>19165</v>
      </c>
      <c r="C794" s="31" t="s">
        <v>38925</v>
      </c>
      <c r="D794" s="31" t="s">
        <v>38926</v>
      </c>
      <c r="E794" s="31" t="s">
        <v>687</v>
      </c>
      <c r="F794" s="31" t="s">
        <v>102</v>
      </c>
      <c r="G794" s="31" t="s">
        <v>16324</v>
      </c>
      <c r="H794" s="31" t="s">
        <v>35348</v>
      </c>
      <c r="I794" s="38">
        <v>0.41666666666666669</v>
      </c>
      <c r="J794" s="31" t="s">
        <v>73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25200</v>
      </c>
      <c r="T794" s="40"/>
      <c r="U794" s="470"/>
      <c r="V794" s="40"/>
      <c r="W794" s="40"/>
      <c r="X794" s="40"/>
      <c r="Y794" s="40"/>
      <c r="Z794" s="40"/>
      <c r="AA794" s="40"/>
      <c r="AB794" s="471"/>
      <c r="AC794" s="40"/>
      <c r="AD794" s="40"/>
      <c r="AE794" s="40"/>
      <c r="AF794" s="40"/>
      <c r="AG794" s="127"/>
      <c r="AH794" s="127"/>
      <c r="AI794" s="127"/>
      <c r="AJ794" s="127"/>
      <c r="AK794" s="127"/>
      <c r="AL794" s="29"/>
      <c r="AM794" s="29"/>
    </row>
    <row r="795" spans="1:39" ht="54" customHeight="1" x14ac:dyDescent="1.3">
      <c r="A795" s="31" t="s">
        <v>38927</v>
      </c>
      <c r="B795" s="31" t="s">
        <v>22740</v>
      </c>
      <c r="C795" s="31" t="s">
        <v>38928</v>
      </c>
      <c r="D795" s="31" t="s">
        <v>38929</v>
      </c>
      <c r="E795" s="31" t="s">
        <v>687</v>
      </c>
      <c r="F795" s="31" t="s">
        <v>102</v>
      </c>
      <c r="G795" s="31" t="s">
        <v>16324</v>
      </c>
      <c r="H795" s="31" t="s">
        <v>35348</v>
      </c>
      <c r="I795" s="38">
        <v>0.60416666666666663</v>
      </c>
      <c r="J795" s="31" t="s">
        <v>73</v>
      </c>
      <c r="K795" s="31" t="s">
        <v>105</v>
      </c>
      <c r="L795" s="31" t="s">
        <v>125</v>
      </c>
      <c r="M795" s="31" t="s">
        <v>491</v>
      </c>
      <c r="N795" s="23"/>
      <c r="O795" s="23"/>
      <c r="P795" s="23"/>
      <c r="Q795" s="23"/>
      <c r="R795" s="23"/>
      <c r="S795" s="29">
        <v>25200</v>
      </c>
      <c r="T795" s="40"/>
      <c r="U795" s="470"/>
      <c r="V795" s="40"/>
      <c r="W795" s="40"/>
      <c r="X795" s="40"/>
      <c r="Y795" s="40"/>
      <c r="Z795" s="40"/>
      <c r="AA795" s="40"/>
      <c r="AB795" s="471"/>
      <c r="AC795" s="40"/>
      <c r="AD795" s="40"/>
      <c r="AE795" s="40"/>
      <c r="AF795" s="40"/>
      <c r="AG795" s="127"/>
      <c r="AH795" s="127"/>
      <c r="AI795" s="127"/>
      <c r="AJ795" s="127"/>
      <c r="AK795" s="127"/>
      <c r="AL795" s="29"/>
      <c r="AM795" s="29"/>
    </row>
    <row r="796" spans="1:39" ht="54" customHeight="1" x14ac:dyDescent="1.3">
      <c r="A796" s="31" t="s">
        <v>38930</v>
      </c>
      <c r="B796" s="31" t="s">
        <v>38931</v>
      </c>
      <c r="C796" s="31" t="s">
        <v>38932</v>
      </c>
      <c r="D796" s="31" t="s">
        <v>38933</v>
      </c>
      <c r="E796" s="31" t="s">
        <v>687</v>
      </c>
      <c r="F796" s="31" t="s">
        <v>102</v>
      </c>
      <c r="G796" s="31" t="s">
        <v>16324</v>
      </c>
      <c r="H796" s="31" t="s">
        <v>35348</v>
      </c>
      <c r="I796" s="38">
        <v>0.60416666666666663</v>
      </c>
      <c r="J796" s="31" t="s">
        <v>73</v>
      </c>
      <c r="K796" s="31" t="s">
        <v>105</v>
      </c>
      <c r="L796" s="31" t="s">
        <v>106</v>
      </c>
      <c r="M796" s="31" t="s">
        <v>491</v>
      </c>
      <c r="N796" s="23"/>
      <c r="O796" s="23"/>
      <c r="P796" s="23"/>
      <c r="Q796" s="23"/>
      <c r="R796" s="23"/>
      <c r="S796" s="29">
        <v>25200</v>
      </c>
      <c r="T796" s="40"/>
      <c r="U796" s="470"/>
      <c r="V796" s="40"/>
      <c r="W796" s="40"/>
      <c r="X796" s="40"/>
      <c r="Y796" s="40"/>
      <c r="Z796" s="40"/>
      <c r="AA796" s="40"/>
      <c r="AB796" s="471"/>
      <c r="AC796" s="40"/>
      <c r="AD796" s="40"/>
      <c r="AE796" s="40"/>
      <c r="AF796" s="40"/>
      <c r="AG796" s="127"/>
      <c r="AH796" s="127"/>
      <c r="AI796" s="127"/>
      <c r="AJ796" s="127"/>
      <c r="AK796" s="127"/>
      <c r="AL796" s="29"/>
      <c r="AM796" s="29"/>
    </row>
    <row r="797" spans="1:39" ht="54" customHeight="1" x14ac:dyDescent="1.3">
      <c r="A797" s="31" t="s">
        <v>38934</v>
      </c>
      <c r="B797" s="31" t="s">
        <v>38935</v>
      </c>
      <c r="C797" s="31" t="s">
        <v>38936</v>
      </c>
      <c r="D797" s="31" t="s">
        <v>38937</v>
      </c>
      <c r="E797" s="31" t="s">
        <v>687</v>
      </c>
      <c r="F797" s="31" t="s">
        <v>102</v>
      </c>
      <c r="G797" s="31" t="s">
        <v>16324</v>
      </c>
      <c r="H797" s="31" t="s">
        <v>35348</v>
      </c>
      <c r="I797" s="38">
        <v>0.60416666666666663</v>
      </c>
      <c r="J797" s="31" t="s">
        <v>73</v>
      </c>
      <c r="K797" s="31" t="s">
        <v>105</v>
      </c>
      <c r="L797" s="31" t="s">
        <v>106</v>
      </c>
      <c r="M797" s="31" t="s">
        <v>491</v>
      </c>
      <c r="N797" s="23"/>
      <c r="O797" s="23"/>
      <c r="P797" s="23"/>
      <c r="Q797" s="23"/>
      <c r="R797" s="23"/>
      <c r="S797" s="29">
        <v>25200</v>
      </c>
      <c r="T797" s="40"/>
      <c r="U797" s="470"/>
      <c r="V797" s="40"/>
      <c r="W797" s="40"/>
      <c r="X797" s="40"/>
      <c r="Y797" s="40"/>
      <c r="Z797" s="40"/>
      <c r="AA797" s="40"/>
      <c r="AB797" s="471"/>
      <c r="AC797" s="40"/>
      <c r="AD797" s="40"/>
      <c r="AE797" s="40"/>
      <c r="AF797" s="40"/>
      <c r="AG797" s="127"/>
      <c r="AH797" s="127"/>
      <c r="AI797" s="127"/>
      <c r="AJ797" s="127"/>
      <c r="AK797" s="127"/>
      <c r="AL797" s="29"/>
      <c r="AM797" s="29"/>
    </row>
    <row r="798" spans="1:39" ht="54" customHeight="1" x14ac:dyDescent="1.3">
      <c r="A798" s="31" t="s">
        <v>38938</v>
      </c>
      <c r="B798" s="31" t="s">
        <v>38939</v>
      </c>
      <c r="C798" s="31" t="s">
        <v>38940</v>
      </c>
      <c r="D798" s="31" t="s">
        <v>38941</v>
      </c>
      <c r="E798" s="31" t="s">
        <v>687</v>
      </c>
      <c r="F798" s="31" t="s">
        <v>102</v>
      </c>
      <c r="G798" s="31" t="s">
        <v>16324</v>
      </c>
      <c r="H798" s="31" t="s">
        <v>35348</v>
      </c>
      <c r="I798" s="38">
        <v>0.60416666666666663</v>
      </c>
      <c r="J798" s="31" t="s">
        <v>73</v>
      </c>
      <c r="K798" s="31" t="s">
        <v>105</v>
      </c>
      <c r="L798" s="31" t="s">
        <v>106</v>
      </c>
      <c r="M798" s="31" t="s">
        <v>491</v>
      </c>
      <c r="N798" s="23"/>
      <c r="O798" s="23"/>
      <c r="P798" s="23"/>
      <c r="Q798" s="23"/>
      <c r="R798" s="23"/>
      <c r="S798" s="29">
        <v>25200</v>
      </c>
      <c r="T798" s="40"/>
      <c r="U798" s="470"/>
      <c r="V798" s="40"/>
      <c r="W798" s="40"/>
      <c r="X798" s="40"/>
      <c r="Y798" s="40"/>
      <c r="Z798" s="40"/>
      <c r="AA798" s="40"/>
      <c r="AB798" s="471"/>
      <c r="AC798" s="40"/>
      <c r="AD798" s="40"/>
      <c r="AE798" s="40"/>
      <c r="AF798" s="40"/>
      <c r="AG798" s="127"/>
      <c r="AH798" s="127"/>
      <c r="AI798" s="127"/>
      <c r="AJ798" s="127"/>
      <c r="AK798" s="127"/>
      <c r="AL798" s="29"/>
      <c r="AM798" s="29"/>
    </row>
    <row r="799" spans="1:39" ht="54" customHeight="1" x14ac:dyDescent="1.3">
      <c r="A799" s="688" t="s">
        <v>39549</v>
      </c>
      <c r="B799" s="689"/>
      <c r="C799" s="689"/>
      <c r="D799" s="689"/>
      <c r="E799" s="689"/>
      <c r="F799" s="689"/>
      <c r="G799" s="689"/>
      <c r="H799" s="689"/>
      <c r="I799" s="689"/>
      <c r="J799" s="689"/>
      <c r="K799" s="689"/>
      <c r="L799" s="689"/>
      <c r="M799" s="690"/>
      <c r="N799" s="23"/>
      <c r="O799" s="23"/>
      <c r="P799" s="23"/>
      <c r="Q799" s="23"/>
      <c r="R799" s="23"/>
      <c r="S799" s="29"/>
      <c r="T799" s="40"/>
      <c r="U799" s="470"/>
      <c r="V799" s="40"/>
      <c r="W799" s="40"/>
      <c r="X799" s="40"/>
      <c r="Y799" s="40"/>
      <c r="Z799" s="40"/>
      <c r="AA799" s="40"/>
      <c r="AB799" s="471"/>
      <c r="AC799" s="40"/>
      <c r="AD799" s="40"/>
      <c r="AE799" s="40"/>
      <c r="AF799" s="40"/>
      <c r="AG799" s="127"/>
      <c r="AH799" s="127"/>
      <c r="AI799" s="127"/>
      <c r="AJ799" s="127"/>
      <c r="AK799" s="127"/>
      <c r="AL799" s="29"/>
      <c r="AM799" s="29"/>
    </row>
    <row r="800" spans="1:39" ht="54" customHeight="1" x14ac:dyDescent="1.3">
      <c r="A800" s="31" t="s">
        <v>39532</v>
      </c>
      <c r="B800" s="31" t="s">
        <v>39533</v>
      </c>
      <c r="C800" s="31" t="s">
        <v>39534</v>
      </c>
      <c r="D800" s="31" t="s">
        <v>39535</v>
      </c>
      <c r="E800" s="31" t="s">
        <v>687</v>
      </c>
      <c r="F800" s="31" t="s">
        <v>123</v>
      </c>
      <c r="G800" s="31" t="s">
        <v>16504</v>
      </c>
      <c r="H800" s="31" t="s">
        <v>34007</v>
      </c>
      <c r="I800" s="38">
        <v>0.33333333333333331</v>
      </c>
      <c r="J800" s="31" t="s">
        <v>73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43425</v>
      </c>
      <c r="T800" s="40"/>
      <c r="U800" s="470"/>
      <c r="V800" s="40"/>
      <c r="W800" s="40"/>
      <c r="X800" s="40"/>
      <c r="Y800" s="40"/>
      <c r="Z800" s="40"/>
      <c r="AA800" s="40"/>
      <c r="AB800" s="471"/>
      <c r="AC800" s="40"/>
      <c r="AD800" s="40"/>
      <c r="AE800" s="40"/>
      <c r="AF800" s="40"/>
      <c r="AG800" s="127"/>
      <c r="AH800" s="127"/>
      <c r="AI800" s="127"/>
      <c r="AJ800" s="127"/>
      <c r="AK800" s="127"/>
      <c r="AL800" s="29"/>
      <c r="AM800" s="29"/>
    </row>
    <row r="801" spans="1:39" ht="54" customHeight="1" x14ac:dyDescent="1.3">
      <c r="A801" s="31" t="s">
        <v>39536</v>
      </c>
      <c r="B801" s="31" t="s">
        <v>20923</v>
      </c>
      <c r="C801" s="31" t="s">
        <v>39537</v>
      </c>
      <c r="D801" s="31" t="s">
        <v>39538</v>
      </c>
      <c r="E801" s="31" t="s">
        <v>687</v>
      </c>
      <c r="F801" s="31" t="s">
        <v>123</v>
      </c>
      <c r="G801" s="31" t="s">
        <v>16504</v>
      </c>
      <c r="H801" s="31" t="s">
        <v>34007</v>
      </c>
      <c r="I801" s="38">
        <v>0.33333333333333331</v>
      </c>
      <c r="J801" s="31" t="s">
        <v>73</v>
      </c>
      <c r="K801" s="31" t="s">
        <v>105</v>
      </c>
      <c r="L801" s="31" t="s">
        <v>106</v>
      </c>
      <c r="M801" s="31" t="s">
        <v>995</v>
      </c>
      <c r="N801" s="23"/>
      <c r="O801" s="23"/>
      <c r="P801" s="23"/>
      <c r="Q801" s="23"/>
      <c r="R801" s="23"/>
      <c r="S801" s="29">
        <v>43425</v>
      </c>
      <c r="T801" s="40"/>
      <c r="U801" s="470"/>
      <c r="V801" s="40"/>
      <c r="W801" s="40"/>
      <c r="X801" s="40"/>
      <c r="Y801" s="40"/>
      <c r="Z801" s="40"/>
      <c r="AA801" s="40"/>
      <c r="AB801" s="471"/>
      <c r="AC801" s="40"/>
      <c r="AD801" s="40"/>
      <c r="AE801" s="40"/>
      <c r="AF801" s="40"/>
      <c r="AG801" s="127"/>
      <c r="AH801" s="127"/>
      <c r="AI801" s="127"/>
      <c r="AJ801" s="127"/>
      <c r="AK801" s="127"/>
      <c r="AL801" s="29"/>
      <c r="AM801" s="29"/>
    </row>
    <row r="802" spans="1:39" ht="54" customHeight="1" x14ac:dyDescent="1.3">
      <c r="A802" s="31" t="s">
        <v>39539</v>
      </c>
      <c r="B802" s="31" t="s">
        <v>39540</v>
      </c>
      <c r="C802" s="31" t="s">
        <v>39541</v>
      </c>
      <c r="D802" s="31" t="s">
        <v>39542</v>
      </c>
      <c r="E802" s="31" t="s">
        <v>687</v>
      </c>
      <c r="F802" s="31" t="s">
        <v>123</v>
      </c>
      <c r="G802" s="31" t="s">
        <v>16504</v>
      </c>
      <c r="H802" s="31" t="s">
        <v>34007</v>
      </c>
      <c r="I802" s="38">
        <v>0.33333333333333331</v>
      </c>
      <c r="J802" s="31" t="s">
        <v>73</v>
      </c>
      <c r="K802" s="31" t="s">
        <v>105</v>
      </c>
      <c r="L802" s="31" t="s">
        <v>106</v>
      </c>
      <c r="M802" s="31" t="s">
        <v>995</v>
      </c>
      <c r="N802" s="23"/>
      <c r="O802" s="23"/>
      <c r="P802" s="23"/>
      <c r="Q802" s="23"/>
      <c r="R802" s="23"/>
      <c r="S802" s="29">
        <v>43425</v>
      </c>
      <c r="T802" s="40"/>
      <c r="U802" s="470"/>
      <c r="V802" s="40"/>
      <c r="W802" s="40"/>
      <c r="X802" s="40"/>
      <c r="Y802" s="40"/>
      <c r="Z802" s="40"/>
      <c r="AA802" s="40"/>
      <c r="AB802" s="471"/>
      <c r="AC802" s="40"/>
      <c r="AD802" s="40"/>
      <c r="AE802" s="40"/>
      <c r="AF802" s="40"/>
      <c r="AG802" s="127"/>
      <c r="AH802" s="127"/>
      <c r="AI802" s="127"/>
      <c r="AJ802" s="127"/>
      <c r="AK802" s="127"/>
      <c r="AL802" s="29"/>
      <c r="AM802" s="29"/>
    </row>
    <row r="803" spans="1:39" ht="54" customHeight="1" x14ac:dyDescent="1.3">
      <c r="A803" s="31" t="s">
        <v>39543</v>
      </c>
      <c r="B803" s="31" t="s">
        <v>21964</v>
      </c>
      <c r="C803" s="31" t="s">
        <v>39544</v>
      </c>
      <c r="D803" s="31" t="s">
        <v>39545</v>
      </c>
      <c r="E803" s="31" t="s">
        <v>101</v>
      </c>
      <c r="F803" s="31" t="s">
        <v>123</v>
      </c>
      <c r="G803" s="31" t="s">
        <v>16223</v>
      </c>
      <c r="H803" s="31" t="s">
        <v>34007</v>
      </c>
      <c r="I803" s="38">
        <v>0.125</v>
      </c>
      <c r="J803" s="31" t="s">
        <v>73</v>
      </c>
      <c r="K803" s="31" t="s">
        <v>105</v>
      </c>
      <c r="L803" s="31" t="s">
        <v>106</v>
      </c>
      <c r="M803" s="31" t="s">
        <v>995</v>
      </c>
      <c r="N803" s="23"/>
      <c r="O803" s="23"/>
      <c r="P803" s="23"/>
      <c r="Q803" s="23"/>
      <c r="R803" s="23"/>
      <c r="S803" s="29">
        <v>43925</v>
      </c>
      <c r="T803" s="40"/>
      <c r="U803" s="470"/>
      <c r="V803" s="40"/>
      <c r="W803" s="40"/>
      <c r="X803" s="40"/>
      <c r="Y803" s="40"/>
      <c r="Z803" s="40"/>
      <c r="AA803" s="40"/>
      <c r="AB803" s="471"/>
      <c r="AC803" s="40"/>
      <c r="AD803" s="40"/>
      <c r="AE803" s="40"/>
      <c r="AF803" s="40"/>
      <c r="AG803" s="127"/>
      <c r="AH803" s="127"/>
      <c r="AI803" s="127"/>
      <c r="AJ803" s="127"/>
      <c r="AK803" s="127"/>
      <c r="AL803" s="29"/>
      <c r="AM803" s="29"/>
    </row>
    <row r="804" spans="1:39" ht="54" customHeight="1" x14ac:dyDescent="1.3">
      <c r="A804" s="688" t="s">
        <v>40262</v>
      </c>
      <c r="B804" s="689"/>
      <c r="C804" s="689"/>
      <c r="D804" s="689"/>
      <c r="E804" s="689"/>
      <c r="F804" s="689"/>
      <c r="G804" s="689"/>
      <c r="H804" s="689"/>
      <c r="I804" s="689"/>
      <c r="J804" s="689"/>
      <c r="K804" s="689"/>
      <c r="L804" s="689"/>
      <c r="M804" s="690"/>
      <c r="N804" s="23"/>
      <c r="O804" s="23"/>
      <c r="P804" s="23"/>
      <c r="Q804" s="23"/>
      <c r="R804" s="23"/>
      <c r="S804" s="29"/>
      <c r="T804" s="40"/>
      <c r="U804" s="470"/>
      <c r="V804" s="40"/>
      <c r="W804" s="40"/>
      <c r="X804" s="40"/>
      <c r="Y804" s="40"/>
      <c r="Z804" s="40"/>
      <c r="AA804" s="40"/>
      <c r="AB804" s="471"/>
      <c r="AC804" s="40"/>
      <c r="AD804" s="40"/>
      <c r="AE804" s="40"/>
      <c r="AF804" s="40"/>
      <c r="AG804" s="127"/>
      <c r="AH804" s="127"/>
      <c r="AI804" s="127"/>
      <c r="AJ804" s="127"/>
      <c r="AK804" s="127"/>
      <c r="AL804" s="29"/>
      <c r="AM804" s="29"/>
    </row>
    <row r="805" spans="1:39" ht="54" customHeight="1" x14ac:dyDescent="1.3">
      <c r="A805" s="31" t="s">
        <v>40241</v>
      </c>
      <c r="B805" s="31" t="s">
        <v>40242</v>
      </c>
      <c r="C805" s="31" t="s">
        <v>40243</v>
      </c>
      <c r="D805" s="31" t="s">
        <v>40244</v>
      </c>
      <c r="E805" s="31" t="s">
        <v>101</v>
      </c>
      <c r="F805" s="31" t="s">
        <v>102</v>
      </c>
      <c r="G805" s="31" t="s">
        <v>16216</v>
      </c>
      <c r="H805" s="31" t="s">
        <v>33148</v>
      </c>
      <c r="I805" s="38">
        <v>0.83333333333333337</v>
      </c>
      <c r="J805" s="31" t="s">
        <v>73</v>
      </c>
      <c r="K805" s="31" t="s">
        <v>105</v>
      </c>
      <c r="L805" s="31" t="s">
        <v>106</v>
      </c>
      <c r="M805" s="31" t="s">
        <v>107</v>
      </c>
      <c r="N805" s="23"/>
      <c r="O805" s="23"/>
      <c r="P805" s="23"/>
      <c r="Q805" s="23"/>
      <c r="R805" s="23"/>
      <c r="S805" s="29">
        <v>22200</v>
      </c>
      <c r="T805" s="40"/>
      <c r="U805" s="470"/>
      <c r="V805" s="40"/>
      <c r="W805" s="40"/>
      <c r="X805" s="40"/>
      <c r="Y805" s="40"/>
      <c r="Z805" s="40"/>
      <c r="AA805" s="40"/>
      <c r="AB805" s="471"/>
      <c r="AC805" s="40"/>
      <c r="AD805" s="40"/>
      <c r="AE805" s="40"/>
      <c r="AF805" s="40"/>
      <c r="AG805" s="127"/>
      <c r="AH805" s="127"/>
      <c r="AI805" s="127"/>
      <c r="AJ805" s="127"/>
      <c r="AK805" s="127"/>
      <c r="AL805" s="29"/>
      <c r="AM805" s="29"/>
    </row>
    <row r="806" spans="1:39" ht="54" customHeight="1" x14ac:dyDescent="1.3">
      <c r="A806" s="31" t="s">
        <v>40245</v>
      </c>
      <c r="B806" s="31" t="s">
        <v>3769</v>
      </c>
      <c r="C806" s="31" t="s">
        <v>40246</v>
      </c>
      <c r="D806" s="31" t="s">
        <v>40247</v>
      </c>
      <c r="E806" s="31" t="s">
        <v>687</v>
      </c>
      <c r="F806" s="31" t="s">
        <v>123</v>
      </c>
      <c r="G806" s="31" t="s">
        <v>16248</v>
      </c>
      <c r="H806" s="31" t="s">
        <v>33148</v>
      </c>
      <c r="I806" s="38">
        <v>0.41666666666666669</v>
      </c>
      <c r="J806" s="31" t="s">
        <v>73</v>
      </c>
      <c r="K806" s="31" t="s">
        <v>105</v>
      </c>
      <c r="L806" s="31" t="s">
        <v>106</v>
      </c>
      <c r="M806" s="31" t="s">
        <v>995</v>
      </c>
      <c r="N806" s="23"/>
      <c r="O806" s="23"/>
      <c r="P806" s="23"/>
      <c r="Q806" s="23"/>
      <c r="R806" s="23"/>
      <c r="S806" s="29">
        <v>43425</v>
      </c>
      <c r="T806" s="40"/>
      <c r="U806" s="470"/>
      <c r="V806" s="40"/>
      <c r="W806" s="40"/>
      <c r="X806" s="40"/>
      <c r="Y806" s="40"/>
      <c r="Z806" s="40"/>
      <c r="AA806" s="40"/>
      <c r="AB806" s="471"/>
      <c r="AC806" s="40"/>
      <c r="AD806" s="40"/>
      <c r="AE806" s="40"/>
      <c r="AF806" s="40"/>
      <c r="AG806" s="127"/>
      <c r="AH806" s="127"/>
      <c r="AI806" s="127"/>
      <c r="AJ806" s="127"/>
      <c r="AK806" s="127"/>
      <c r="AL806" s="29"/>
      <c r="AM806" s="29"/>
    </row>
    <row r="807" spans="1:39" ht="54" customHeight="1" x14ac:dyDescent="1.3">
      <c r="A807" s="31" t="s">
        <v>40248</v>
      </c>
      <c r="B807" s="31" t="s">
        <v>22015</v>
      </c>
      <c r="C807" s="31" t="s">
        <v>40249</v>
      </c>
      <c r="D807" s="31" t="s">
        <v>40250</v>
      </c>
      <c r="E807" s="31" t="s">
        <v>687</v>
      </c>
      <c r="F807" s="31" t="s">
        <v>123</v>
      </c>
      <c r="G807" s="31" t="s">
        <v>16248</v>
      </c>
      <c r="H807" s="31" t="s">
        <v>33148</v>
      </c>
      <c r="I807" s="38">
        <v>0.41666666666666669</v>
      </c>
      <c r="J807" s="31" t="s">
        <v>73</v>
      </c>
      <c r="K807" s="31" t="s">
        <v>105</v>
      </c>
      <c r="L807" s="31" t="s">
        <v>106</v>
      </c>
      <c r="M807" s="31" t="s">
        <v>995</v>
      </c>
      <c r="N807" s="23"/>
      <c r="O807" s="23"/>
      <c r="P807" s="23"/>
      <c r="Q807" s="23"/>
      <c r="R807" s="23"/>
      <c r="S807" s="29">
        <v>43425</v>
      </c>
      <c r="T807" s="40"/>
      <c r="U807" s="470"/>
      <c r="V807" s="40"/>
      <c r="W807" s="40"/>
      <c r="X807" s="40"/>
      <c r="Y807" s="40"/>
      <c r="Z807" s="40"/>
      <c r="AA807" s="40"/>
      <c r="AB807" s="471"/>
      <c r="AC807" s="40"/>
      <c r="AD807" s="40"/>
      <c r="AE807" s="40"/>
      <c r="AF807" s="40"/>
      <c r="AG807" s="127"/>
      <c r="AH807" s="127"/>
      <c r="AI807" s="127"/>
      <c r="AJ807" s="127"/>
      <c r="AK807" s="127"/>
      <c r="AL807" s="29"/>
      <c r="AM807" s="29"/>
    </row>
    <row r="808" spans="1:39" ht="54" customHeight="1" x14ac:dyDescent="1.3">
      <c r="A808" s="685" t="s">
        <v>40269</v>
      </c>
      <c r="B808" s="686"/>
      <c r="C808" s="686"/>
      <c r="D808" s="686"/>
      <c r="E808" s="686"/>
      <c r="F808" s="686"/>
      <c r="G808" s="686"/>
      <c r="H808" s="686"/>
      <c r="I808" s="686"/>
      <c r="J808" s="686"/>
      <c r="K808" s="686"/>
      <c r="L808" s="686"/>
      <c r="M808" s="687"/>
      <c r="N808" s="127"/>
      <c r="O808" s="127"/>
      <c r="P808" s="127"/>
      <c r="Q808" s="127"/>
      <c r="R808" s="127"/>
      <c r="S808" s="29"/>
      <c r="T808" s="207">
        <v>300000</v>
      </c>
    </row>
    <row r="809" spans="1:39" ht="54" customHeight="1" x14ac:dyDescent="1.3">
      <c r="A809" s="688" t="s">
        <v>40504</v>
      </c>
      <c r="B809" s="689"/>
      <c r="C809" s="689"/>
      <c r="D809" s="689"/>
      <c r="E809" s="689"/>
      <c r="F809" s="689"/>
      <c r="G809" s="689"/>
      <c r="H809" s="689"/>
      <c r="I809" s="689"/>
      <c r="J809" s="689"/>
      <c r="K809" s="689"/>
      <c r="L809" s="689"/>
      <c r="M809" s="690"/>
      <c r="N809" s="23"/>
      <c r="O809" s="23"/>
      <c r="P809" s="23"/>
      <c r="Q809" s="23"/>
      <c r="R809" s="23"/>
      <c r="S809" s="29"/>
      <c r="T809" s="40"/>
      <c r="U809" s="470"/>
      <c r="V809" s="40"/>
      <c r="W809" s="40"/>
      <c r="X809" s="40"/>
      <c r="Y809" s="40"/>
      <c r="Z809" s="40"/>
      <c r="AA809" s="40"/>
      <c r="AB809" s="471"/>
      <c r="AC809" s="40"/>
      <c r="AD809" s="40"/>
      <c r="AE809" s="40"/>
      <c r="AF809" s="40"/>
      <c r="AG809" s="127"/>
      <c r="AH809" s="127"/>
      <c r="AI809" s="127"/>
      <c r="AJ809" s="127"/>
      <c r="AK809" s="127"/>
      <c r="AL809" s="29"/>
      <c r="AM809" s="29"/>
    </row>
    <row r="810" spans="1:39" ht="54" customHeight="1" x14ac:dyDescent="1.3">
      <c r="A810" s="31" t="s">
        <v>40484</v>
      </c>
      <c r="B810" s="31" t="s">
        <v>40485</v>
      </c>
      <c r="C810" s="31" t="s">
        <v>40486</v>
      </c>
      <c r="D810" s="31" t="s">
        <v>40487</v>
      </c>
      <c r="E810" s="31" t="s">
        <v>101</v>
      </c>
      <c r="F810" s="31" t="s">
        <v>102</v>
      </c>
      <c r="G810" s="31" t="s">
        <v>16267</v>
      </c>
      <c r="H810" s="31" t="s">
        <v>29859</v>
      </c>
      <c r="I810" s="38">
        <v>0.27083333333333331</v>
      </c>
      <c r="J810" s="31" t="s">
        <v>73</v>
      </c>
      <c r="K810" s="31" t="s">
        <v>105</v>
      </c>
      <c r="L810" s="31" t="s">
        <v>106</v>
      </c>
      <c r="M810" s="31" t="s">
        <v>107</v>
      </c>
      <c r="N810" s="23"/>
      <c r="O810" s="23"/>
      <c r="P810" s="23"/>
      <c r="Q810" s="23"/>
      <c r="R810" s="23"/>
      <c r="S810" s="29">
        <v>25200</v>
      </c>
      <c r="T810" s="40"/>
      <c r="U810" s="470"/>
      <c r="V810" s="40"/>
      <c r="W810" s="40"/>
      <c r="X810" s="40"/>
      <c r="Y810" s="40"/>
      <c r="Z810" s="40"/>
      <c r="AA810" s="40"/>
      <c r="AB810" s="471"/>
      <c r="AC810" s="40"/>
      <c r="AD810" s="40"/>
      <c r="AE810" s="40"/>
      <c r="AF810" s="40"/>
      <c r="AG810" s="127"/>
      <c r="AH810" s="127"/>
      <c r="AI810" s="127"/>
      <c r="AJ810" s="127"/>
      <c r="AK810" s="127"/>
      <c r="AL810" s="29"/>
      <c r="AM810" s="29"/>
    </row>
    <row r="811" spans="1:39" ht="54" customHeight="1" x14ac:dyDescent="1.3">
      <c r="A811" s="31" t="s">
        <v>40488</v>
      </c>
      <c r="B811" s="31" t="s">
        <v>25442</v>
      </c>
      <c r="C811" s="31" t="s">
        <v>40489</v>
      </c>
      <c r="D811" s="31" t="s">
        <v>40490</v>
      </c>
      <c r="E811" s="31" t="s">
        <v>101</v>
      </c>
      <c r="F811" s="31" t="s">
        <v>123</v>
      </c>
      <c r="G811" s="31" t="s">
        <v>16205</v>
      </c>
      <c r="H811" s="31" t="s">
        <v>33148</v>
      </c>
      <c r="I811" s="38">
        <v>0.54166666666666663</v>
      </c>
      <c r="J811" s="31" t="s">
        <v>73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45200</v>
      </c>
      <c r="T811" s="40"/>
      <c r="U811" s="470"/>
      <c r="V811" s="40"/>
      <c r="W811" s="40"/>
      <c r="X811" s="40"/>
      <c r="Y811" s="40"/>
      <c r="Z811" s="40"/>
      <c r="AA811" s="40"/>
      <c r="AB811" s="471"/>
      <c r="AC811" s="40"/>
      <c r="AD811" s="40"/>
      <c r="AE811" s="40"/>
      <c r="AF811" s="40"/>
      <c r="AG811" s="127"/>
      <c r="AH811" s="127"/>
      <c r="AI811" s="127"/>
      <c r="AJ811" s="127"/>
      <c r="AK811" s="127"/>
      <c r="AL811" s="29"/>
      <c r="AM811" s="29"/>
    </row>
    <row r="812" spans="1:39" ht="54" customHeight="1" x14ac:dyDescent="1.3">
      <c r="A812" s="31" t="s">
        <v>40491</v>
      </c>
      <c r="B812" s="31" t="s">
        <v>6580</v>
      </c>
      <c r="C812" s="31" t="s">
        <v>40492</v>
      </c>
      <c r="D812" s="31" t="s">
        <v>40493</v>
      </c>
      <c r="E812" s="31" t="s">
        <v>687</v>
      </c>
      <c r="F812" s="31" t="s">
        <v>123</v>
      </c>
      <c r="G812" s="31" t="s">
        <v>17532</v>
      </c>
      <c r="H812" s="31" t="s">
        <v>33148</v>
      </c>
      <c r="I812" s="38">
        <v>0.41666666666666669</v>
      </c>
      <c r="J812" s="31" t="s">
        <v>73</v>
      </c>
      <c r="K812" s="31" t="s">
        <v>105</v>
      </c>
      <c r="L812" s="31" t="s">
        <v>106</v>
      </c>
      <c r="M812" s="31" t="s">
        <v>995</v>
      </c>
      <c r="N812" s="23"/>
      <c r="O812" s="23"/>
      <c r="P812" s="23"/>
      <c r="Q812" s="23"/>
      <c r="R812" s="23"/>
      <c r="S812" s="29">
        <v>44700</v>
      </c>
      <c r="T812" s="40"/>
      <c r="U812" s="470"/>
      <c r="V812" s="40"/>
      <c r="W812" s="40"/>
      <c r="X812" s="40"/>
      <c r="Y812" s="40"/>
      <c r="Z812" s="40"/>
      <c r="AA812" s="40"/>
      <c r="AB812" s="471"/>
      <c r="AC812" s="40"/>
      <c r="AD812" s="40"/>
      <c r="AE812" s="40"/>
      <c r="AF812" s="40"/>
      <c r="AG812" s="127"/>
      <c r="AH812" s="127"/>
      <c r="AI812" s="127"/>
      <c r="AJ812" s="127"/>
      <c r="AK812" s="127"/>
      <c r="AL812" s="29"/>
      <c r="AM812" s="29"/>
    </row>
    <row r="813" spans="1:39" ht="54" customHeight="1" x14ac:dyDescent="1.3">
      <c r="A813" s="31" t="s">
        <v>40494</v>
      </c>
      <c r="B813" s="31" t="s">
        <v>39619</v>
      </c>
      <c r="C813" s="31" t="s">
        <v>40495</v>
      </c>
      <c r="D813" s="31" t="s">
        <v>40496</v>
      </c>
      <c r="E813" s="31" t="s">
        <v>687</v>
      </c>
      <c r="F813" s="31" t="s">
        <v>123</v>
      </c>
      <c r="G813" s="31" t="s">
        <v>17532</v>
      </c>
      <c r="H813" s="31" t="s">
        <v>33148</v>
      </c>
      <c r="I813" s="38">
        <v>0.41666666666666669</v>
      </c>
      <c r="J813" s="31" t="s">
        <v>73</v>
      </c>
      <c r="K813" s="31" t="s">
        <v>105</v>
      </c>
      <c r="L813" s="31" t="s">
        <v>106</v>
      </c>
      <c r="M813" s="31" t="s">
        <v>995</v>
      </c>
      <c r="N813" s="23"/>
      <c r="O813" s="23"/>
      <c r="P813" s="23"/>
      <c r="Q813" s="23"/>
      <c r="R813" s="23"/>
      <c r="S813" s="29">
        <v>44700</v>
      </c>
      <c r="T813" s="40"/>
      <c r="U813" s="470"/>
      <c r="V813" s="40"/>
      <c r="W813" s="40"/>
      <c r="X813" s="40"/>
      <c r="Y813" s="40"/>
      <c r="Z813" s="40"/>
      <c r="AA813" s="40"/>
      <c r="AB813" s="471"/>
      <c r="AC813" s="40"/>
      <c r="AD813" s="40"/>
      <c r="AE813" s="40"/>
      <c r="AF813" s="40"/>
      <c r="AG813" s="127"/>
      <c r="AH813" s="127"/>
      <c r="AI813" s="127"/>
      <c r="AJ813" s="127"/>
      <c r="AK813" s="127"/>
      <c r="AL813" s="29"/>
      <c r="AM813" s="29"/>
    </row>
    <row r="814" spans="1:39" ht="54" customHeight="1" x14ac:dyDescent="1.3">
      <c r="A814" s="31" t="s">
        <v>40497</v>
      </c>
      <c r="B814" s="31" t="s">
        <v>19351</v>
      </c>
      <c r="C814" s="31" t="s">
        <v>40498</v>
      </c>
      <c r="D814" s="31" t="s">
        <v>40499</v>
      </c>
      <c r="E814" s="31" t="s">
        <v>687</v>
      </c>
      <c r="F814" s="31" t="s">
        <v>123</v>
      </c>
      <c r="G814" s="31" t="s">
        <v>17532</v>
      </c>
      <c r="H814" s="31" t="s">
        <v>33148</v>
      </c>
      <c r="I814" s="38">
        <v>0.41666666666666669</v>
      </c>
      <c r="J814" s="31" t="s">
        <v>73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44700</v>
      </c>
      <c r="T814" s="40"/>
      <c r="U814" s="470"/>
      <c r="V814" s="40"/>
      <c r="W814" s="40"/>
      <c r="X814" s="40"/>
      <c r="Y814" s="40"/>
      <c r="Z814" s="40"/>
      <c r="AA814" s="40"/>
      <c r="AB814" s="471"/>
      <c r="AC814" s="40"/>
      <c r="AD814" s="40"/>
      <c r="AE814" s="40"/>
      <c r="AF814" s="40"/>
      <c r="AG814" s="127"/>
      <c r="AH814" s="127"/>
      <c r="AI814" s="127"/>
      <c r="AJ814" s="127"/>
      <c r="AK814" s="127"/>
      <c r="AL814" s="29"/>
      <c r="AM814" s="29"/>
    </row>
    <row r="815" spans="1:39" ht="54" customHeight="1" x14ac:dyDescent="1.3">
      <c r="A815" s="31" t="s">
        <v>40500</v>
      </c>
      <c r="B815" s="31" t="s">
        <v>40501</v>
      </c>
      <c r="C815" s="31" t="s">
        <v>40502</v>
      </c>
      <c r="D815" s="31" t="s">
        <v>40503</v>
      </c>
      <c r="E815" s="31" t="s">
        <v>101</v>
      </c>
      <c r="F815" s="31" t="s">
        <v>102</v>
      </c>
      <c r="G815" s="31" t="s">
        <v>16267</v>
      </c>
      <c r="H815" s="31" t="s">
        <v>37612</v>
      </c>
      <c r="I815" s="38">
        <v>0.27083333333333331</v>
      </c>
      <c r="J815" s="31" t="s">
        <v>73</v>
      </c>
      <c r="K815" s="31" t="s">
        <v>105</v>
      </c>
      <c r="L815" s="31" t="s">
        <v>106</v>
      </c>
      <c r="M815" s="31" t="s">
        <v>491</v>
      </c>
      <c r="N815" s="23"/>
      <c r="O815" s="23"/>
      <c r="P815" s="23"/>
      <c r="Q815" s="23"/>
      <c r="R815" s="23"/>
      <c r="S815" s="29">
        <v>27200</v>
      </c>
      <c r="T815" s="40"/>
      <c r="U815" s="470"/>
      <c r="V815" s="40"/>
      <c r="W815" s="40"/>
      <c r="X815" s="40"/>
      <c r="Y815" s="40"/>
      <c r="Z815" s="40"/>
      <c r="AA815" s="40"/>
      <c r="AB815" s="471"/>
      <c r="AC815" s="40"/>
      <c r="AD815" s="40"/>
      <c r="AE815" s="40"/>
      <c r="AF815" s="40"/>
      <c r="AG815" s="127"/>
      <c r="AH815" s="127"/>
      <c r="AI815" s="127"/>
      <c r="AJ815" s="127"/>
      <c r="AK815" s="127"/>
      <c r="AL815" s="29"/>
      <c r="AM815" s="29"/>
    </row>
    <row r="816" spans="1:39" ht="54" customHeight="1" x14ac:dyDescent="1.3">
      <c r="A816" s="685" t="s">
        <v>40506</v>
      </c>
      <c r="B816" s="686"/>
      <c r="C816" s="686"/>
      <c r="D816" s="686"/>
      <c r="E816" s="686"/>
      <c r="F816" s="686"/>
      <c r="G816" s="686"/>
      <c r="H816" s="686"/>
      <c r="I816" s="686"/>
      <c r="J816" s="686"/>
      <c r="K816" s="686"/>
      <c r="L816" s="686"/>
      <c r="M816" s="687"/>
      <c r="N816" s="127"/>
      <c r="O816" s="127"/>
      <c r="P816" s="127"/>
      <c r="Q816" s="127"/>
      <c r="R816" s="127"/>
      <c r="S816" s="29"/>
      <c r="T816" s="207">
        <v>661950</v>
      </c>
    </row>
    <row r="817" spans="1:39" ht="54" customHeight="1" x14ac:dyDescent="1.3">
      <c r="A817" s="691" t="s">
        <v>40963</v>
      </c>
      <c r="B817" s="691"/>
      <c r="C817" s="691"/>
      <c r="D817" s="691"/>
      <c r="E817" s="691"/>
      <c r="F817" s="691"/>
      <c r="G817" s="691"/>
      <c r="H817" s="691"/>
      <c r="I817" s="691"/>
      <c r="J817" s="691"/>
      <c r="K817" s="691"/>
      <c r="L817" s="691"/>
      <c r="M817" s="692"/>
      <c r="N817" s="31"/>
      <c r="O817" s="31"/>
      <c r="P817" s="31"/>
      <c r="Q817" s="31"/>
      <c r="R817" s="31"/>
      <c r="S817" s="31"/>
      <c r="T817" s="40"/>
      <c r="U817" s="470"/>
      <c r="V817" s="40"/>
      <c r="W817" s="40"/>
      <c r="X817" s="40"/>
      <c r="Y817" s="40"/>
      <c r="Z817" s="40"/>
      <c r="AA817" s="40"/>
      <c r="AB817" s="471"/>
      <c r="AC817" s="40"/>
      <c r="AD817" s="40"/>
      <c r="AE817" s="40"/>
      <c r="AF817" s="40"/>
      <c r="AG817" s="127"/>
      <c r="AH817" s="127"/>
      <c r="AI817" s="127"/>
      <c r="AJ817" s="127"/>
      <c r="AK817" s="127"/>
      <c r="AL817" s="29"/>
      <c r="AM817" s="29"/>
    </row>
    <row r="818" spans="1:39" ht="54" customHeight="1" x14ac:dyDescent="1.3">
      <c r="A818" s="31" t="s">
        <v>40892</v>
      </c>
      <c r="B818" s="31" t="s">
        <v>6630</v>
      </c>
      <c r="C818" s="31" t="s">
        <v>40893</v>
      </c>
      <c r="D818" s="31" t="s">
        <v>40894</v>
      </c>
      <c r="E818" s="31" t="s">
        <v>687</v>
      </c>
      <c r="F818" s="31" t="s">
        <v>123</v>
      </c>
      <c r="G818" s="31" t="s">
        <v>17532</v>
      </c>
      <c r="H818" s="31" t="s">
        <v>37612</v>
      </c>
      <c r="I818" s="38">
        <v>0.41666666666666669</v>
      </c>
      <c r="J818" s="31" t="s">
        <v>73</v>
      </c>
      <c r="K818" s="31" t="s">
        <v>105</v>
      </c>
      <c r="L818" s="31" t="s">
        <v>106</v>
      </c>
      <c r="M818" s="31" t="s">
        <v>995</v>
      </c>
      <c r="N818" s="23"/>
      <c r="O818" s="23"/>
      <c r="P818" s="23"/>
      <c r="Q818" s="23"/>
      <c r="R818" s="23"/>
      <c r="S818" s="29">
        <v>44700</v>
      </c>
      <c r="T818" s="40"/>
      <c r="U818" s="470"/>
      <c r="V818" s="40"/>
      <c r="W818" s="40"/>
      <c r="X818" s="40"/>
      <c r="Y818" s="40"/>
      <c r="Z818" s="40"/>
      <c r="AA818" s="40"/>
      <c r="AB818" s="471"/>
      <c r="AC818" s="40"/>
      <c r="AD818" s="40"/>
      <c r="AE818" s="40"/>
      <c r="AF818" s="40"/>
      <c r="AG818" s="127"/>
      <c r="AH818" s="127"/>
      <c r="AI818" s="127"/>
      <c r="AJ818" s="127"/>
      <c r="AK818" s="127"/>
      <c r="AL818" s="29"/>
      <c r="AM818" s="29"/>
    </row>
    <row r="819" spans="1:39" ht="54" customHeight="1" x14ac:dyDescent="1.3">
      <c r="A819" s="31" t="s">
        <v>40895</v>
      </c>
      <c r="B819" s="31" t="s">
        <v>40896</v>
      </c>
      <c r="C819" s="31" t="s">
        <v>40897</v>
      </c>
      <c r="D819" s="31" t="s">
        <v>40898</v>
      </c>
      <c r="E819" s="31" t="s">
        <v>687</v>
      </c>
      <c r="F819" s="31" t="s">
        <v>123</v>
      </c>
      <c r="G819" s="31" t="s">
        <v>17532</v>
      </c>
      <c r="H819" s="31" t="s">
        <v>37612</v>
      </c>
      <c r="I819" s="38">
        <v>0.41666666666666669</v>
      </c>
      <c r="J819" s="31" t="s">
        <v>73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44700</v>
      </c>
      <c r="T819" s="40"/>
      <c r="U819" s="470"/>
      <c r="V819" s="40"/>
      <c r="W819" s="40"/>
      <c r="X819" s="40"/>
      <c r="Y819" s="40"/>
      <c r="Z819" s="40"/>
      <c r="AA819" s="40"/>
      <c r="AB819" s="471"/>
      <c r="AC819" s="40"/>
      <c r="AD819" s="40"/>
      <c r="AE819" s="40"/>
      <c r="AF819" s="40"/>
      <c r="AG819" s="127"/>
      <c r="AH819" s="127"/>
      <c r="AI819" s="127"/>
      <c r="AJ819" s="127"/>
      <c r="AK819" s="127"/>
      <c r="AL819" s="29"/>
      <c r="AM819" s="29"/>
    </row>
    <row r="820" spans="1:39" ht="54" customHeight="1" x14ac:dyDescent="1.3">
      <c r="A820" s="31" t="s">
        <v>40899</v>
      </c>
      <c r="B820" s="31" t="s">
        <v>6147</v>
      </c>
      <c r="C820" s="31" t="s">
        <v>40900</v>
      </c>
      <c r="D820" s="31" t="s">
        <v>40901</v>
      </c>
      <c r="E820" s="31" t="s">
        <v>687</v>
      </c>
      <c r="F820" s="31" t="s">
        <v>123</v>
      </c>
      <c r="G820" s="31" t="s">
        <v>17532</v>
      </c>
      <c r="H820" s="31" t="s">
        <v>37612</v>
      </c>
      <c r="I820" s="38">
        <v>0.41666666666666669</v>
      </c>
      <c r="J820" s="31" t="s">
        <v>73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44700</v>
      </c>
      <c r="T820" s="40"/>
      <c r="U820" s="470"/>
      <c r="V820" s="40"/>
      <c r="W820" s="40"/>
      <c r="X820" s="40"/>
      <c r="Y820" s="40"/>
      <c r="Z820" s="40"/>
      <c r="AA820" s="40"/>
      <c r="AB820" s="471"/>
      <c r="AC820" s="40"/>
      <c r="AD820" s="40"/>
      <c r="AE820" s="40"/>
      <c r="AF820" s="40"/>
      <c r="AG820" s="127"/>
      <c r="AH820" s="127"/>
      <c r="AI820" s="127"/>
      <c r="AJ820" s="127"/>
      <c r="AK820" s="127"/>
      <c r="AL820" s="29"/>
      <c r="AM820" s="29"/>
    </row>
    <row r="821" spans="1:39" ht="54" customHeight="1" x14ac:dyDescent="1.3">
      <c r="A821" s="31" t="s">
        <v>40902</v>
      </c>
      <c r="B821" s="31" t="s">
        <v>9579</v>
      </c>
      <c r="C821" s="31" t="s">
        <v>40903</v>
      </c>
      <c r="D821" s="31" t="s">
        <v>40904</v>
      </c>
      <c r="E821" s="31" t="s">
        <v>688</v>
      </c>
      <c r="F821" s="31" t="s">
        <v>123</v>
      </c>
      <c r="G821" s="31" t="s">
        <v>16287</v>
      </c>
      <c r="H821" s="31" t="s">
        <v>33477</v>
      </c>
      <c r="I821" s="38">
        <v>0.41666666666666669</v>
      </c>
      <c r="J821" s="31" t="s">
        <v>73</v>
      </c>
      <c r="K821" s="31" t="s">
        <v>105</v>
      </c>
      <c r="L821" s="31" t="s">
        <v>106</v>
      </c>
      <c r="M821" s="31" t="s">
        <v>194</v>
      </c>
      <c r="N821" s="23"/>
      <c r="O821" s="23"/>
      <c r="P821" s="23"/>
      <c r="Q821" s="23"/>
      <c r="R821" s="23"/>
      <c r="S821" s="29">
        <v>40200</v>
      </c>
      <c r="T821" s="40"/>
      <c r="U821" s="470"/>
      <c r="V821" s="40"/>
      <c r="W821" s="40"/>
      <c r="X821" s="40"/>
      <c r="Y821" s="40"/>
      <c r="Z821" s="40"/>
      <c r="AA821" s="40"/>
      <c r="AB821" s="471"/>
      <c r="AC821" s="40"/>
      <c r="AD821" s="40"/>
      <c r="AE821" s="40"/>
      <c r="AF821" s="40"/>
      <c r="AG821" s="127"/>
      <c r="AH821" s="127"/>
      <c r="AI821" s="127"/>
      <c r="AJ821" s="127"/>
      <c r="AK821" s="127"/>
      <c r="AL821" s="29"/>
      <c r="AM821" s="29"/>
    </row>
    <row r="822" spans="1:39" ht="54" customHeight="1" x14ac:dyDescent="1.3">
      <c r="A822" s="31" t="s">
        <v>40905</v>
      </c>
      <c r="B822" s="31" t="s">
        <v>40906</v>
      </c>
      <c r="C822" s="31" t="s">
        <v>40907</v>
      </c>
      <c r="D822" s="31" t="s">
        <v>40908</v>
      </c>
      <c r="E822" s="31" t="s">
        <v>688</v>
      </c>
      <c r="F822" s="31" t="s">
        <v>123</v>
      </c>
      <c r="G822" s="31" t="s">
        <v>16287</v>
      </c>
      <c r="H822" s="31" t="s">
        <v>33477</v>
      </c>
      <c r="I822" s="38">
        <v>0.41666666666666669</v>
      </c>
      <c r="J822" s="31" t="s">
        <v>73</v>
      </c>
      <c r="K822" s="31" t="s">
        <v>105</v>
      </c>
      <c r="L822" s="31" t="s">
        <v>106</v>
      </c>
      <c r="M822" s="31" t="s">
        <v>194</v>
      </c>
      <c r="N822" s="23"/>
      <c r="O822" s="23"/>
      <c r="P822" s="23"/>
      <c r="Q822" s="23"/>
      <c r="R822" s="23"/>
      <c r="S822" s="29">
        <v>40200</v>
      </c>
      <c r="T822" s="40"/>
      <c r="U822" s="470"/>
      <c r="V822" s="40"/>
      <c r="W822" s="40"/>
      <c r="X822" s="40"/>
      <c r="Y822" s="40"/>
      <c r="Z822" s="40"/>
      <c r="AA822" s="40"/>
      <c r="AB822" s="471"/>
      <c r="AC822" s="40"/>
      <c r="AD822" s="40"/>
      <c r="AE822" s="40"/>
      <c r="AF822" s="40"/>
      <c r="AG822" s="127"/>
      <c r="AH822" s="127"/>
      <c r="AI822" s="127"/>
      <c r="AJ822" s="127"/>
      <c r="AK822" s="127"/>
      <c r="AL822" s="29"/>
      <c r="AM822" s="29"/>
    </row>
    <row r="823" spans="1:39" ht="54" customHeight="1" x14ac:dyDescent="1.3">
      <c r="A823" s="31" t="s">
        <v>40909</v>
      </c>
      <c r="B823" s="31" t="s">
        <v>40910</v>
      </c>
      <c r="C823" s="31" t="s">
        <v>40911</v>
      </c>
      <c r="D823" s="31" t="s">
        <v>40912</v>
      </c>
      <c r="E823" s="31" t="s">
        <v>688</v>
      </c>
      <c r="F823" s="31" t="s">
        <v>123</v>
      </c>
      <c r="G823" s="31" t="s">
        <v>16287</v>
      </c>
      <c r="H823" s="31" t="s">
        <v>33477</v>
      </c>
      <c r="I823" s="38">
        <v>0.41666666666666669</v>
      </c>
      <c r="J823" s="31" t="s">
        <v>73</v>
      </c>
      <c r="K823" s="31" t="s">
        <v>105</v>
      </c>
      <c r="L823" s="31" t="s">
        <v>106</v>
      </c>
      <c r="M823" s="31" t="s">
        <v>194</v>
      </c>
      <c r="N823" s="23"/>
      <c r="O823" s="23"/>
      <c r="P823" s="23"/>
      <c r="Q823" s="23"/>
      <c r="R823" s="23"/>
      <c r="S823" s="29">
        <v>40200</v>
      </c>
      <c r="T823" s="40"/>
      <c r="U823" s="470"/>
      <c r="V823" s="40"/>
      <c r="W823" s="40"/>
      <c r="X823" s="40"/>
      <c r="Y823" s="40"/>
      <c r="Z823" s="40"/>
      <c r="AA823" s="40"/>
      <c r="AB823" s="471"/>
      <c r="AC823" s="40"/>
      <c r="AD823" s="40"/>
      <c r="AE823" s="40"/>
      <c r="AF823" s="40"/>
      <c r="AG823" s="127"/>
      <c r="AH823" s="127"/>
      <c r="AI823" s="127"/>
      <c r="AJ823" s="127"/>
      <c r="AK823" s="127"/>
      <c r="AL823" s="29"/>
      <c r="AM823" s="29"/>
    </row>
    <row r="824" spans="1:39" ht="54" customHeight="1" x14ac:dyDescent="1.3">
      <c r="A824" s="31" t="s">
        <v>40913</v>
      </c>
      <c r="B824" s="31" t="s">
        <v>3220</v>
      </c>
      <c r="C824" s="31" t="s">
        <v>40914</v>
      </c>
      <c r="D824" s="31" t="s">
        <v>40915</v>
      </c>
      <c r="E824" s="31" t="s">
        <v>688</v>
      </c>
      <c r="F824" s="31" t="s">
        <v>123</v>
      </c>
      <c r="G824" s="31" t="s">
        <v>16287</v>
      </c>
      <c r="H824" s="31" t="s">
        <v>33477</v>
      </c>
      <c r="I824" s="38">
        <v>0.41666666666666669</v>
      </c>
      <c r="J824" s="31" t="s">
        <v>73</v>
      </c>
      <c r="K824" s="31" t="s">
        <v>105</v>
      </c>
      <c r="L824" s="31" t="s">
        <v>106</v>
      </c>
      <c r="M824" s="31" t="s">
        <v>194</v>
      </c>
      <c r="N824" s="23"/>
      <c r="O824" s="23"/>
      <c r="P824" s="23"/>
      <c r="Q824" s="23"/>
      <c r="R824" s="23"/>
      <c r="S824" s="29">
        <v>40200</v>
      </c>
      <c r="T824" s="40"/>
      <c r="U824" s="470"/>
      <c r="V824" s="40"/>
      <c r="W824" s="40"/>
      <c r="X824" s="40"/>
      <c r="Y824" s="40"/>
      <c r="Z824" s="40"/>
      <c r="AA824" s="40"/>
      <c r="AB824" s="471"/>
      <c r="AC824" s="40"/>
      <c r="AD824" s="40"/>
      <c r="AE824" s="40"/>
      <c r="AF824" s="40"/>
      <c r="AG824" s="127"/>
      <c r="AH824" s="127"/>
      <c r="AI824" s="127"/>
      <c r="AJ824" s="127"/>
      <c r="AK824" s="127"/>
      <c r="AL824" s="29"/>
      <c r="AM824" s="29"/>
    </row>
    <row r="825" spans="1:39" ht="54" customHeight="1" x14ac:dyDescent="1.3">
      <c r="A825" s="31" t="s">
        <v>40916</v>
      </c>
      <c r="B825" s="31" t="s">
        <v>1737</v>
      </c>
      <c r="C825" s="31" t="s">
        <v>40917</v>
      </c>
      <c r="D825" s="31" t="s">
        <v>40918</v>
      </c>
      <c r="E825" s="31" t="s">
        <v>688</v>
      </c>
      <c r="F825" s="31" t="s">
        <v>123</v>
      </c>
      <c r="G825" s="31" t="s">
        <v>16287</v>
      </c>
      <c r="H825" s="31" t="s">
        <v>33477</v>
      </c>
      <c r="I825" s="38">
        <v>0.41666666666666669</v>
      </c>
      <c r="J825" s="31" t="s">
        <v>73</v>
      </c>
      <c r="K825" s="31" t="s">
        <v>105</v>
      </c>
      <c r="L825" s="31" t="s">
        <v>106</v>
      </c>
      <c r="M825" s="31" t="s">
        <v>194</v>
      </c>
      <c r="N825" s="23"/>
      <c r="O825" s="23"/>
      <c r="P825" s="23"/>
      <c r="Q825" s="23"/>
      <c r="R825" s="23"/>
      <c r="S825" s="29">
        <v>40200</v>
      </c>
      <c r="T825" s="40"/>
      <c r="U825" s="470"/>
      <c r="V825" s="40"/>
      <c r="W825" s="40"/>
      <c r="X825" s="40"/>
      <c r="Y825" s="40"/>
      <c r="Z825" s="40"/>
      <c r="AA825" s="40"/>
      <c r="AB825" s="471"/>
      <c r="AC825" s="40"/>
      <c r="AD825" s="40"/>
      <c r="AE825" s="40"/>
      <c r="AF825" s="40"/>
      <c r="AG825" s="127"/>
      <c r="AH825" s="127"/>
      <c r="AI825" s="127"/>
      <c r="AJ825" s="127"/>
      <c r="AK825" s="127"/>
      <c r="AL825" s="29"/>
      <c r="AM825" s="29"/>
    </row>
    <row r="826" spans="1:39" ht="54" customHeight="1" x14ac:dyDescent="1.3">
      <c r="A826" s="31" t="s">
        <v>40919</v>
      </c>
      <c r="B826" s="31" t="s">
        <v>40920</v>
      </c>
      <c r="C826" s="31" t="s">
        <v>40921</v>
      </c>
      <c r="D826" s="31" t="s">
        <v>40922</v>
      </c>
      <c r="E826" s="31" t="s">
        <v>688</v>
      </c>
      <c r="F826" s="31" t="s">
        <v>123</v>
      </c>
      <c r="G826" s="31" t="s">
        <v>16287</v>
      </c>
      <c r="H826" s="31" t="s">
        <v>33477</v>
      </c>
      <c r="I826" s="38">
        <v>0.41666666666666669</v>
      </c>
      <c r="J826" s="31" t="s">
        <v>73</v>
      </c>
      <c r="K826" s="31" t="s">
        <v>105</v>
      </c>
      <c r="L826" s="31" t="s">
        <v>106</v>
      </c>
      <c r="M826" s="31" t="s">
        <v>194</v>
      </c>
      <c r="N826" s="23"/>
      <c r="O826" s="23"/>
      <c r="P826" s="23"/>
      <c r="Q826" s="23"/>
      <c r="R826" s="23"/>
      <c r="S826" s="29">
        <v>40200</v>
      </c>
      <c r="T826" s="40"/>
      <c r="U826" s="470"/>
      <c r="V826" s="40"/>
      <c r="W826" s="40"/>
      <c r="X826" s="40"/>
      <c r="Y826" s="40"/>
      <c r="Z826" s="40"/>
      <c r="AA826" s="40"/>
      <c r="AB826" s="471"/>
      <c r="AC826" s="40"/>
      <c r="AD826" s="40"/>
      <c r="AE826" s="40"/>
      <c r="AF826" s="40"/>
      <c r="AG826" s="127"/>
      <c r="AH826" s="127"/>
      <c r="AI826" s="127"/>
      <c r="AJ826" s="127"/>
      <c r="AK826" s="127"/>
      <c r="AL826" s="29"/>
      <c r="AM826" s="29"/>
    </row>
    <row r="827" spans="1:39" ht="54" customHeight="1" x14ac:dyDescent="1.3">
      <c r="A827" s="31" t="s">
        <v>40923</v>
      </c>
      <c r="B827" s="31" t="s">
        <v>40924</v>
      </c>
      <c r="C827" s="31" t="s">
        <v>40925</v>
      </c>
      <c r="D827" s="31" t="s">
        <v>40926</v>
      </c>
      <c r="E827" s="31" t="s">
        <v>688</v>
      </c>
      <c r="F827" s="31" t="s">
        <v>123</v>
      </c>
      <c r="G827" s="31" t="s">
        <v>16287</v>
      </c>
      <c r="H827" s="31" t="s">
        <v>33477</v>
      </c>
      <c r="I827" s="38">
        <v>0.41666666666666669</v>
      </c>
      <c r="J827" s="31" t="s">
        <v>73</v>
      </c>
      <c r="K827" s="31" t="s">
        <v>105</v>
      </c>
      <c r="L827" s="31" t="s">
        <v>106</v>
      </c>
      <c r="M827" s="31" t="s">
        <v>194</v>
      </c>
      <c r="N827" s="23"/>
      <c r="O827" s="23"/>
      <c r="P827" s="23"/>
      <c r="Q827" s="23"/>
      <c r="R827" s="23"/>
      <c r="S827" s="29">
        <v>40200</v>
      </c>
      <c r="T827" s="40"/>
      <c r="U827" s="470"/>
      <c r="V827" s="40"/>
      <c r="W827" s="40"/>
      <c r="X827" s="40"/>
      <c r="Y827" s="40"/>
      <c r="Z827" s="40"/>
      <c r="AA827" s="40"/>
      <c r="AB827" s="471"/>
      <c r="AC827" s="40"/>
      <c r="AD827" s="40"/>
      <c r="AE827" s="40"/>
      <c r="AF827" s="40"/>
      <c r="AG827" s="127"/>
      <c r="AH827" s="127"/>
      <c r="AI827" s="127"/>
      <c r="AJ827" s="127"/>
      <c r="AK827" s="127"/>
      <c r="AL827" s="29"/>
      <c r="AM827" s="29"/>
    </row>
    <row r="828" spans="1:39" ht="54" customHeight="1" x14ac:dyDescent="1.3">
      <c r="A828" s="31" t="s">
        <v>40927</v>
      </c>
      <c r="B828" s="31" t="s">
        <v>40928</v>
      </c>
      <c r="C828" s="31" t="s">
        <v>40929</v>
      </c>
      <c r="D828" s="31" t="s">
        <v>40930</v>
      </c>
      <c r="E828" s="31" t="s">
        <v>687</v>
      </c>
      <c r="F828" s="31" t="s">
        <v>123</v>
      </c>
      <c r="G828" s="31" t="s">
        <v>17532</v>
      </c>
      <c r="H828" s="31" t="s">
        <v>37612</v>
      </c>
      <c r="I828" s="38">
        <v>0.91666666666666663</v>
      </c>
      <c r="J828" s="31" t="s">
        <v>73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44700</v>
      </c>
      <c r="T828" s="40"/>
      <c r="U828" s="470"/>
      <c r="V828" s="40"/>
      <c r="W828" s="40"/>
      <c r="X828" s="40"/>
      <c r="Y828" s="40"/>
      <c r="Z828" s="40"/>
      <c r="AA828" s="40"/>
      <c r="AB828" s="471"/>
      <c r="AC828" s="40"/>
      <c r="AD828" s="40"/>
      <c r="AE828" s="40"/>
      <c r="AF828" s="40"/>
      <c r="AG828" s="127"/>
      <c r="AH828" s="127"/>
      <c r="AI828" s="127"/>
      <c r="AJ828" s="127"/>
      <c r="AK828" s="127"/>
      <c r="AL828" s="29"/>
      <c r="AM828" s="29"/>
    </row>
    <row r="829" spans="1:39" ht="54" customHeight="1" x14ac:dyDescent="1.3">
      <c r="A829" s="31" t="s">
        <v>40931</v>
      </c>
      <c r="B829" s="31" t="s">
        <v>8487</v>
      </c>
      <c r="C829" s="31" t="s">
        <v>40932</v>
      </c>
      <c r="D829" s="31" t="s">
        <v>40933</v>
      </c>
      <c r="E829" s="31" t="s">
        <v>687</v>
      </c>
      <c r="F829" s="31" t="s">
        <v>123</v>
      </c>
      <c r="G829" s="31" t="s">
        <v>17532</v>
      </c>
      <c r="H829" s="31" t="s">
        <v>37612</v>
      </c>
      <c r="I829" s="38">
        <v>0.91666666666666663</v>
      </c>
      <c r="J829" s="31" t="s">
        <v>73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44700</v>
      </c>
      <c r="T829" s="40"/>
      <c r="U829" s="470"/>
      <c r="V829" s="40"/>
      <c r="W829" s="40"/>
      <c r="X829" s="40"/>
      <c r="Y829" s="40"/>
      <c r="Z829" s="40"/>
      <c r="AA829" s="40"/>
      <c r="AB829" s="471"/>
      <c r="AC829" s="40"/>
      <c r="AD829" s="40"/>
      <c r="AE829" s="40"/>
      <c r="AF829" s="40"/>
      <c r="AG829" s="127"/>
      <c r="AH829" s="127"/>
      <c r="AI829" s="127"/>
      <c r="AJ829" s="127"/>
      <c r="AK829" s="127"/>
      <c r="AL829" s="29"/>
      <c r="AM829" s="29"/>
    </row>
    <row r="830" spans="1:39" ht="54" customHeight="1" x14ac:dyDescent="1.3">
      <c r="A830" s="31" t="s">
        <v>40934</v>
      </c>
      <c r="B830" s="31" t="s">
        <v>40935</v>
      </c>
      <c r="C830" s="31" t="s">
        <v>40936</v>
      </c>
      <c r="D830" s="31" t="s">
        <v>40937</v>
      </c>
      <c r="E830" s="31" t="s">
        <v>687</v>
      </c>
      <c r="F830" s="31" t="s">
        <v>123</v>
      </c>
      <c r="G830" s="31" t="s">
        <v>17532</v>
      </c>
      <c r="H830" s="31" t="s">
        <v>37612</v>
      </c>
      <c r="I830" s="38">
        <v>0.91666666666666663</v>
      </c>
      <c r="J830" s="31" t="s">
        <v>73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44700</v>
      </c>
      <c r="T830" s="40"/>
      <c r="U830" s="470"/>
      <c r="V830" s="40"/>
      <c r="W830" s="40"/>
      <c r="X830" s="40"/>
      <c r="Y830" s="40"/>
      <c r="Z830" s="40"/>
      <c r="AA830" s="40"/>
      <c r="AB830" s="471"/>
      <c r="AC830" s="40"/>
      <c r="AD830" s="40"/>
      <c r="AE830" s="40"/>
      <c r="AF830" s="40"/>
      <c r="AG830" s="127"/>
      <c r="AH830" s="127"/>
      <c r="AI830" s="127"/>
      <c r="AJ830" s="127"/>
      <c r="AK830" s="127"/>
      <c r="AL830" s="29"/>
      <c r="AM830" s="29"/>
    </row>
    <row r="831" spans="1:39" ht="54" customHeight="1" x14ac:dyDescent="1.3">
      <c r="A831" s="31" t="s">
        <v>40938</v>
      </c>
      <c r="B831" s="31" t="s">
        <v>12134</v>
      </c>
      <c r="C831" s="31" t="s">
        <v>40939</v>
      </c>
      <c r="D831" s="31" t="s">
        <v>40940</v>
      </c>
      <c r="E831" s="31" t="s">
        <v>687</v>
      </c>
      <c r="F831" s="31" t="s">
        <v>123</v>
      </c>
      <c r="G831" s="31" t="s">
        <v>17532</v>
      </c>
      <c r="H831" s="31" t="s">
        <v>37612</v>
      </c>
      <c r="I831" s="38">
        <v>0.91666666666666663</v>
      </c>
      <c r="J831" s="31" t="s">
        <v>73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44700</v>
      </c>
      <c r="T831" s="40"/>
      <c r="U831" s="470"/>
      <c r="V831" s="40"/>
      <c r="W831" s="40"/>
      <c r="X831" s="40"/>
      <c r="Y831" s="40"/>
      <c r="Z831" s="40"/>
      <c r="AA831" s="40"/>
      <c r="AB831" s="471"/>
      <c r="AC831" s="40"/>
      <c r="AD831" s="40"/>
      <c r="AE831" s="40"/>
      <c r="AF831" s="40"/>
      <c r="AG831" s="127"/>
      <c r="AH831" s="127"/>
      <c r="AI831" s="127"/>
      <c r="AJ831" s="127"/>
      <c r="AK831" s="127"/>
      <c r="AL831" s="29"/>
      <c r="AM831" s="29"/>
    </row>
    <row r="832" spans="1:39" ht="54" customHeight="1" x14ac:dyDescent="1.3">
      <c r="A832" s="31" t="s">
        <v>40941</v>
      </c>
      <c r="B832" s="31" t="s">
        <v>40942</v>
      </c>
      <c r="C832" s="31" t="s">
        <v>40943</v>
      </c>
      <c r="D832" s="31" t="s">
        <v>40944</v>
      </c>
      <c r="E832" s="31" t="s">
        <v>687</v>
      </c>
      <c r="F832" s="31" t="s">
        <v>123</v>
      </c>
      <c r="G832" s="31" t="s">
        <v>16504</v>
      </c>
      <c r="H832" s="31" t="s">
        <v>33477</v>
      </c>
      <c r="I832" s="38">
        <v>0.33333333333333331</v>
      </c>
      <c r="J832" s="31" t="s">
        <v>73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44700</v>
      </c>
      <c r="T832" s="40"/>
      <c r="U832" s="470"/>
      <c r="V832" s="40"/>
      <c r="W832" s="40"/>
      <c r="X832" s="40"/>
      <c r="Y832" s="40"/>
      <c r="Z832" s="40"/>
      <c r="AA832" s="40"/>
      <c r="AB832" s="471"/>
      <c r="AC832" s="40"/>
      <c r="AD832" s="40"/>
      <c r="AE832" s="40"/>
      <c r="AF832" s="40"/>
      <c r="AG832" s="127"/>
      <c r="AH832" s="127"/>
      <c r="AI832" s="127"/>
      <c r="AJ832" s="127"/>
      <c r="AK832" s="127"/>
      <c r="AL832" s="29"/>
      <c r="AM832" s="29"/>
    </row>
    <row r="833" spans="1:39" ht="54" customHeight="1" x14ac:dyDescent="1.3">
      <c r="A833" s="31" t="s">
        <v>40945</v>
      </c>
      <c r="B833" s="31" t="s">
        <v>8808</v>
      </c>
      <c r="C833" s="31" t="s">
        <v>40946</v>
      </c>
      <c r="D833" s="31" t="s">
        <v>40947</v>
      </c>
      <c r="E833" s="31" t="s">
        <v>687</v>
      </c>
      <c r="F833" s="31" t="s">
        <v>123</v>
      </c>
      <c r="G833" s="31" t="s">
        <v>16504</v>
      </c>
      <c r="H833" s="31" t="s">
        <v>33477</v>
      </c>
      <c r="I833" s="38">
        <v>0.33333333333333331</v>
      </c>
      <c r="J833" s="31" t="s">
        <v>73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44700</v>
      </c>
      <c r="T833" s="40"/>
      <c r="U833" s="470"/>
      <c r="V833" s="40"/>
      <c r="W833" s="40"/>
      <c r="X833" s="40"/>
      <c r="Y833" s="40"/>
      <c r="Z833" s="40"/>
      <c r="AA833" s="40"/>
      <c r="AB833" s="471"/>
      <c r="AC833" s="40"/>
      <c r="AD833" s="40"/>
      <c r="AE833" s="40"/>
      <c r="AF833" s="40"/>
      <c r="AG833" s="127"/>
      <c r="AH833" s="127"/>
      <c r="AI833" s="127"/>
      <c r="AJ833" s="127"/>
      <c r="AK833" s="127"/>
      <c r="AL833" s="29"/>
      <c r="AM833" s="29"/>
    </row>
    <row r="834" spans="1:39" ht="54" customHeight="1" x14ac:dyDescent="1.3">
      <c r="A834" s="31" t="s">
        <v>40948</v>
      </c>
      <c r="B834" s="31" t="s">
        <v>21250</v>
      </c>
      <c r="C834" s="31" t="s">
        <v>40949</v>
      </c>
      <c r="D834" s="31" t="s">
        <v>40950</v>
      </c>
      <c r="E834" s="31" t="s">
        <v>101</v>
      </c>
      <c r="F834" s="31" t="s">
        <v>123</v>
      </c>
      <c r="G834" s="31" t="s">
        <v>16223</v>
      </c>
      <c r="H834" s="31" t="s">
        <v>37612</v>
      </c>
      <c r="I834" s="38">
        <v>0.32291666666666669</v>
      </c>
      <c r="J834" s="31" t="s">
        <v>73</v>
      </c>
      <c r="K834" s="31" t="s">
        <v>105</v>
      </c>
      <c r="L834" s="31" t="s">
        <v>106</v>
      </c>
      <c r="M834" s="31" t="s">
        <v>995</v>
      </c>
      <c r="N834" s="23"/>
      <c r="O834" s="23"/>
      <c r="P834" s="23"/>
      <c r="Q834" s="23"/>
      <c r="R834" s="23"/>
      <c r="S834" s="29">
        <v>45200</v>
      </c>
      <c r="T834" s="40"/>
      <c r="U834" s="470"/>
      <c r="V834" s="40"/>
      <c r="W834" s="40"/>
      <c r="X834" s="40"/>
      <c r="Y834" s="40"/>
      <c r="Z834" s="40"/>
      <c r="AA834" s="40"/>
      <c r="AB834" s="471"/>
      <c r="AC834" s="40"/>
      <c r="AD834" s="40"/>
      <c r="AE834" s="40"/>
      <c r="AF834" s="40"/>
      <c r="AG834" s="127"/>
      <c r="AH834" s="127"/>
      <c r="AI834" s="127"/>
      <c r="AJ834" s="127"/>
      <c r="AK834" s="127"/>
      <c r="AL834" s="29"/>
      <c r="AM834" s="29"/>
    </row>
    <row r="835" spans="1:39" ht="54" customHeight="1" x14ac:dyDescent="1.3">
      <c r="A835" s="685" t="s">
        <v>40970</v>
      </c>
      <c r="B835" s="686"/>
      <c r="C835" s="686"/>
      <c r="D835" s="686"/>
      <c r="E835" s="686"/>
      <c r="F835" s="686"/>
      <c r="G835" s="686"/>
      <c r="H835" s="686"/>
      <c r="I835" s="686"/>
      <c r="J835" s="686"/>
      <c r="K835" s="686"/>
      <c r="L835" s="686"/>
      <c r="M835" s="687"/>
      <c r="N835" s="127"/>
      <c r="O835" s="127"/>
      <c r="P835" s="127"/>
      <c r="Q835" s="127"/>
      <c r="R835" s="127"/>
      <c r="S835" s="29"/>
      <c r="T835" s="191">
        <v>205000</v>
      </c>
    </row>
    <row r="836" spans="1:39" ht="54" customHeight="1" x14ac:dyDescent="1.3">
      <c r="A836" s="685" t="s">
        <v>40970</v>
      </c>
      <c r="B836" s="686"/>
      <c r="C836" s="686"/>
      <c r="D836" s="686"/>
      <c r="E836" s="686"/>
      <c r="F836" s="686"/>
      <c r="G836" s="686"/>
      <c r="H836" s="686"/>
      <c r="I836" s="686"/>
      <c r="J836" s="686"/>
      <c r="K836" s="686"/>
      <c r="L836" s="686"/>
      <c r="M836" s="687"/>
      <c r="N836" s="127"/>
      <c r="O836" s="127"/>
      <c r="P836" s="127"/>
      <c r="Q836" s="127"/>
      <c r="R836" s="127"/>
      <c r="S836" s="29"/>
      <c r="T836" s="29">
        <v>115000</v>
      </c>
    </row>
    <row r="837" spans="1:39" ht="54" customHeight="1" x14ac:dyDescent="1.3">
      <c r="A837" s="685" t="s">
        <v>40970</v>
      </c>
      <c r="B837" s="686"/>
      <c r="C837" s="686"/>
      <c r="D837" s="686"/>
      <c r="E837" s="686"/>
      <c r="F837" s="686"/>
      <c r="G837" s="686"/>
      <c r="H837" s="686"/>
      <c r="I837" s="686"/>
      <c r="J837" s="686"/>
      <c r="K837" s="686"/>
      <c r="L837" s="686"/>
      <c r="M837" s="687"/>
      <c r="N837" s="127"/>
      <c r="O837" s="127"/>
      <c r="P837" s="127"/>
      <c r="Q837" s="127"/>
      <c r="R837" s="127"/>
      <c r="S837" s="29"/>
      <c r="T837" s="29">
        <v>234500</v>
      </c>
    </row>
    <row r="838" spans="1:39" ht="54" customHeight="1" x14ac:dyDescent="1.3">
      <c r="A838" s="688" t="s">
        <v>41448</v>
      </c>
      <c r="B838" s="716"/>
      <c r="C838" s="716"/>
      <c r="D838" s="716"/>
      <c r="E838" s="716"/>
      <c r="F838" s="716"/>
      <c r="G838" s="716"/>
      <c r="H838" s="716"/>
      <c r="I838" s="716"/>
      <c r="J838" s="716"/>
      <c r="K838" s="716"/>
      <c r="L838" s="716"/>
      <c r="M838" s="717"/>
      <c r="N838" s="23"/>
      <c r="O838" s="23"/>
      <c r="P838" s="23"/>
      <c r="Q838" s="23"/>
      <c r="R838" s="23"/>
      <c r="S838" s="29"/>
      <c r="T838" s="40"/>
      <c r="U838" s="470"/>
      <c r="V838" s="40"/>
      <c r="W838" s="40"/>
      <c r="X838" s="40"/>
      <c r="Y838" s="40"/>
      <c r="Z838" s="40"/>
      <c r="AA838" s="40"/>
      <c r="AB838" s="471"/>
      <c r="AC838" s="40"/>
      <c r="AD838" s="40"/>
      <c r="AE838" s="40"/>
      <c r="AF838" s="40"/>
      <c r="AG838" s="127"/>
      <c r="AH838" s="127"/>
      <c r="AI838" s="127"/>
      <c r="AJ838" s="127"/>
      <c r="AK838" s="127"/>
      <c r="AL838" s="29"/>
      <c r="AM838" s="29"/>
    </row>
    <row r="839" spans="1:39" ht="54" customHeight="1" x14ac:dyDescent="1.3">
      <c r="A839" s="675" t="s">
        <v>41411</v>
      </c>
      <c r="B839" s="675" t="s">
        <v>41412</v>
      </c>
      <c r="C839" s="675" t="s">
        <v>41413</v>
      </c>
      <c r="D839" s="675" t="s">
        <v>41414</v>
      </c>
      <c r="E839" s="675" t="s">
        <v>687</v>
      </c>
      <c r="F839" s="675" t="s">
        <v>123</v>
      </c>
      <c r="G839" s="675" t="s">
        <v>17532</v>
      </c>
      <c r="H839" s="675" t="s">
        <v>37612</v>
      </c>
      <c r="I839" s="676">
        <v>0.41666666666666669</v>
      </c>
      <c r="J839" s="675" t="s">
        <v>73</v>
      </c>
      <c r="K839" s="675" t="s">
        <v>105</v>
      </c>
      <c r="L839" s="675" t="s">
        <v>106</v>
      </c>
      <c r="M839" s="675" t="s">
        <v>995</v>
      </c>
      <c r="N839" s="23"/>
      <c r="O839" s="23"/>
      <c r="P839" s="23"/>
      <c r="Q839" s="23"/>
      <c r="R839" s="23"/>
      <c r="S839" s="29">
        <v>44700</v>
      </c>
      <c r="T839" s="40"/>
      <c r="U839" s="470"/>
      <c r="V839" s="40"/>
      <c r="W839" s="40"/>
      <c r="X839" s="40"/>
      <c r="Y839" s="40"/>
      <c r="Z839" s="40"/>
      <c r="AA839" s="40"/>
      <c r="AB839" s="471"/>
      <c r="AC839" s="40"/>
      <c r="AD839" s="40"/>
      <c r="AE839" s="40"/>
      <c r="AF839" s="40"/>
      <c r="AG839" s="127"/>
      <c r="AH839" s="127"/>
      <c r="AI839" s="127"/>
      <c r="AJ839" s="127"/>
      <c r="AK839" s="127"/>
      <c r="AL839" s="29"/>
      <c r="AM839" s="29"/>
    </row>
    <row r="840" spans="1:39" ht="54" customHeight="1" x14ac:dyDescent="1.3">
      <c r="A840" s="675" t="s">
        <v>3673</v>
      </c>
      <c r="B840" s="675" t="s">
        <v>3674</v>
      </c>
      <c r="C840" s="675" t="s">
        <v>3675</v>
      </c>
      <c r="D840" s="675" t="s">
        <v>3676</v>
      </c>
      <c r="E840" s="675" t="s">
        <v>101</v>
      </c>
      <c r="F840" s="675" t="s">
        <v>102</v>
      </c>
      <c r="G840" s="675" t="s">
        <v>16267</v>
      </c>
      <c r="H840" s="675" t="s">
        <v>33669</v>
      </c>
      <c r="I840" s="676">
        <v>0.41666666666666669</v>
      </c>
      <c r="J840" s="675" t="s">
        <v>73</v>
      </c>
      <c r="K840" s="675" t="s">
        <v>105</v>
      </c>
      <c r="L840" s="675" t="s">
        <v>106</v>
      </c>
      <c r="M840" s="675" t="s">
        <v>107</v>
      </c>
      <c r="N840" s="23"/>
      <c r="O840" s="23"/>
      <c r="P840" s="23"/>
      <c r="Q840" s="23"/>
      <c r="R840" s="23"/>
      <c r="S840" s="29">
        <v>25200</v>
      </c>
      <c r="T840" s="40"/>
      <c r="U840" s="470"/>
      <c r="V840" s="40"/>
      <c r="W840" s="40"/>
      <c r="X840" s="40"/>
      <c r="Y840" s="40"/>
      <c r="Z840" s="40"/>
      <c r="AA840" s="40"/>
      <c r="AB840" s="471"/>
      <c r="AC840" s="40"/>
      <c r="AD840" s="40"/>
      <c r="AE840" s="40"/>
      <c r="AF840" s="40"/>
      <c r="AG840" s="127"/>
      <c r="AH840" s="127"/>
      <c r="AI840" s="127"/>
      <c r="AJ840" s="127"/>
      <c r="AK840" s="127"/>
      <c r="AL840" s="29"/>
      <c r="AM840" s="29"/>
    </row>
    <row r="841" spans="1:39" ht="54" customHeight="1" x14ac:dyDescent="1.3">
      <c r="A841" s="675" t="s">
        <v>41415</v>
      </c>
      <c r="B841" s="675" t="s">
        <v>41416</v>
      </c>
      <c r="C841" s="675" t="s">
        <v>41417</v>
      </c>
      <c r="D841" s="675" t="s">
        <v>41418</v>
      </c>
      <c r="E841" s="675" t="s">
        <v>101</v>
      </c>
      <c r="F841" s="675" t="s">
        <v>123</v>
      </c>
      <c r="G841" s="675" t="s">
        <v>16223</v>
      </c>
      <c r="H841" s="675" t="s">
        <v>29943</v>
      </c>
      <c r="I841" s="676">
        <v>0.16666666666666666</v>
      </c>
      <c r="J841" s="675" t="s">
        <v>73</v>
      </c>
      <c r="K841" s="675" t="s">
        <v>105</v>
      </c>
      <c r="L841" s="675" t="s">
        <v>106</v>
      </c>
      <c r="M841" s="675" t="s">
        <v>995</v>
      </c>
      <c r="N841" s="23"/>
      <c r="O841" s="23"/>
      <c r="P841" s="23"/>
      <c r="Q841" s="23"/>
      <c r="R841" s="23"/>
      <c r="S841" s="29">
        <v>45200</v>
      </c>
      <c r="T841" s="40"/>
      <c r="U841" s="470"/>
      <c r="V841" s="40"/>
      <c r="W841" s="40"/>
      <c r="X841" s="40"/>
      <c r="Y841" s="40"/>
      <c r="Z841" s="40"/>
      <c r="AA841" s="40"/>
      <c r="AB841" s="471"/>
      <c r="AC841" s="40"/>
      <c r="AD841" s="40"/>
      <c r="AE841" s="40"/>
      <c r="AF841" s="40"/>
      <c r="AG841" s="127"/>
      <c r="AH841" s="127"/>
      <c r="AI841" s="127"/>
      <c r="AJ841" s="127"/>
      <c r="AK841" s="127"/>
      <c r="AL841" s="29"/>
      <c r="AM841" s="29"/>
    </row>
    <row r="842" spans="1:39" ht="54" customHeight="1" x14ac:dyDescent="1.3">
      <c r="A842" s="675" t="s">
        <v>41419</v>
      </c>
      <c r="B842" s="675" t="s">
        <v>41420</v>
      </c>
      <c r="C842" s="675" t="s">
        <v>41421</v>
      </c>
      <c r="D842" s="675" t="s">
        <v>41422</v>
      </c>
      <c r="E842" s="675" t="s">
        <v>101</v>
      </c>
      <c r="F842" s="675" t="s">
        <v>123</v>
      </c>
      <c r="G842" s="675" t="s">
        <v>16223</v>
      </c>
      <c r="H842" s="675" t="s">
        <v>29943</v>
      </c>
      <c r="I842" s="676">
        <v>0.16666666666666666</v>
      </c>
      <c r="J842" s="675" t="s">
        <v>73</v>
      </c>
      <c r="K842" s="675" t="s">
        <v>105</v>
      </c>
      <c r="L842" s="675" t="s">
        <v>106</v>
      </c>
      <c r="M842" s="675" t="s">
        <v>995</v>
      </c>
      <c r="N842" s="23"/>
      <c r="O842" s="23"/>
      <c r="P842" s="23"/>
      <c r="Q842" s="23"/>
      <c r="R842" s="23"/>
      <c r="S842" s="29">
        <v>45200</v>
      </c>
      <c r="T842" s="40"/>
      <c r="U842" s="470"/>
      <c r="V842" s="40"/>
      <c r="W842" s="40"/>
      <c r="X842" s="40"/>
      <c r="Y842" s="40"/>
      <c r="Z842" s="40"/>
      <c r="AA842" s="40"/>
      <c r="AB842" s="471"/>
      <c r="AC842" s="40"/>
      <c r="AD842" s="40"/>
      <c r="AE842" s="40"/>
      <c r="AF842" s="40"/>
      <c r="AG842" s="127"/>
      <c r="AH842" s="127"/>
      <c r="AI842" s="127"/>
      <c r="AJ842" s="127"/>
      <c r="AK842" s="127"/>
      <c r="AL842" s="29"/>
      <c r="AM842" s="29"/>
    </row>
    <row r="843" spans="1:39" ht="54" customHeight="1" x14ac:dyDescent="1.3">
      <c r="A843" s="675" t="s">
        <v>41423</v>
      </c>
      <c r="B843" s="675" t="s">
        <v>41424</v>
      </c>
      <c r="C843" s="675" t="s">
        <v>41425</v>
      </c>
      <c r="D843" s="675" t="s">
        <v>41426</v>
      </c>
      <c r="E843" s="675" t="s">
        <v>687</v>
      </c>
      <c r="F843" s="675" t="s">
        <v>123</v>
      </c>
      <c r="G843" s="675" t="s">
        <v>17532</v>
      </c>
      <c r="H843" s="675" t="s">
        <v>37612</v>
      </c>
      <c r="I843" s="676">
        <v>0.41666666666666669</v>
      </c>
      <c r="J843" s="675" t="s">
        <v>73</v>
      </c>
      <c r="K843" s="675" t="s">
        <v>105</v>
      </c>
      <c r="L843" s="675" t="s">
        <v>106</v>
      </c>
      <c r="M843" s="675" t="s">
        <v>995</v>
      </c>
      <c r="N843" s="23"/>
      <c r="O843" s="23"/>
      <c r="P843" s="23"/>
      <c r="Q843" s="23"/>
      <c r="R843" s="23"/>
      <c r="S843" s="29">
        <v>44700</v>
      </c>
      <c r="T843" s="40"/>
      <c r="U843" s="470"/>
      <c r="V843" s="40"/>
      <c r="W843" s="40"/>
      <c r="X843" s="40"/>
      <c r="Y843" s="40"/>
      <c r="Z843" s="40"/>
      <c r="AA843" s="40"/>
      <c r="AB843" s="471"/>
      <c r="AC843" s="40"/>
      <c r="AD843" s="40"/>
      <c r="AE843" s="40"/>
      <c r="AF843" s="40"/>
      <c r="AG843" s="127"/>
      <c r="AH843" s="127"/>
      <c r="AI843" s="127"/>
      <c r="AJ843" s="127"/>
      <c r="AK843" s="127"/>
      <c r="AL843" s="29"/>
      <c r="AM843" s="29"/>
    </row>
    <row r="844" spans="1:39" ht="54" customHeight="1" x14ac:dyDescent="1.3">
      <c r="A844" s="675" t="s">
        <v>41427</v>
      </c>
      <c r="B844" s="675" t="s">
        <v>252</v>
      </c>
      <c r="C844" s="675" t="s">
        <v>41428</v>
      </c>
      <c r="D844" s="675" t="s">
        <v>41429</v>
      </c>
      <c r="E844" s="675" t="s">
        <v>687</v>
      </c>
      <c r="F844" s="675" t="s">
        <v>123</v>
      </c>
      <c r="G844" s="675" t="s">
        <v>17532</v>
      </c>
      <c r="H844" s="675" t="s">
        <v>37612</v>
      </c>
      <c r="I844" s="676">
        <v>0.41666666666666669</v>
      </c>
      <c r="J844" s="675" t="s">
        <v>73</v>
      </c>
      <c r="K844" s="675" t="s">
        <v>105</v>
      </c>
      <c r="L844" s="675" t="s">
        <v>106</v>
      </c>
      <c r="M844" s="675" t="s">
        <v>995</v>
      </c>
      <c r="N844" s="23"/>
      <c r="O844" s="23"/>
      <c r="P844" s="23"/>
      <c r="Q844" s="23"/>
      <c r="R844" s="23"/>
      <c r="S844" s="29">
        <v>44700</v>
      </c>
      <c r="T844" s="40"/>
      <c r="U844" s="470"/>
      <c r="V844" s="40"/>
      <c r="W844" s="40"/>
      <c r="X844" s="40"/>
      <c r="Y844" s="40"/>
      <c r="Z844" s="40"/>
      <c r="AA844" s="40"/>
      <c r="AB844" s="471"/>
      <c r="AC844" s="40"/>
      <c r="AD844" s="40"/>
      <c r="AE844" s="40"/>
      <c r="AF844" s="40"/>
      <c r="AG844" s="127"/>
      <c r="AH844" s="127"/>
      <c r="AI844" s="127"/>
      <c r="AJ844" s="127"/>
      <c r="AK844" s="127"/>
      <c r="AL844" s="29"/>
      <c r="AM844" s="29"/>
    </row>
    <row r="845" spans="1:39" ht="54" customHeight="1" x14ac:dyDescent="1.3">
      <c r="A845" s="675" t="s">
        <v>41430</v>
      </c>
      <c r="B845" s="675" t="s">
        <v>4796</v>
      </c>
      <c r="C845" s="675" t="s">
        <v>41431</v>
      </c>
      <c r="D845" s="675" t="s">
        <v>41432</v>
      </c>
      <c r="E845" s="675" t="s">
        <v>101</v>
      </c>
      <c r="F845" s="675" t="s">
        <v>123</v>
      </c>
      <c r="G845" s="675" t="s">
        <v>16223</v>
      </c>
      <c r="H845" s="675" t="s">
        <v>33669</v>
      </c>
      <c r="I845" s="676">
        <v>0.125</v>
      </c>
      <c r="J845" s="675" t="s">
        <v>73</v>
      </c>
      <c r="K845" s="675" t="s">
        <v>105</v>
      </c>
      <c r="L845" s="675" t="s">
        <v>106</v>
      </c>
      <c r="M845" s="675" t="s">
        <v>995</v>
      </c>
      <c r="N845" s="23"/>
      <c r="O845" s="23"/>
      <c r="P845" s="23"/>
      <c r="Q845" s="23"/>
      <c r="R845" s="23"/>
      <c r="S845" s="29">
        <v>45200</v>
      </c>
      <c r="T845" s="40"/>
      <c r="U845" s="470"/>
      <c r="V845" s="40"/>
      <c r="W845" s="40"/>
      <c r="X845" s="40"/>
      <c r="Y845" s="40"/>
      <c r="Z845" s="40"/>
      <c r="AA845" s="40"/>
      <c r="AB845" s="471"/>
      <c r="AC845" s="40"/>
      <c r="AD845" s="40"/>
      <c r="AE845" s="40"/>
      <c r="AF845" s="40"/>
      <c r="AG845" s="127"/>
      <c r="AH845" s="127"/>
      <c r="AI845" s="127"/>
      <c r="AJ845" s="127"/>
      <c r="AK845" s="127"/>
      <c r="AL845" s="29"/>
      <c r="AM845" s="29"/>
    </row>
    <row r="846" spans="1:39" ht="54" customHeight="1" x14ac:dyDescent="1.3">
      <c r="A846" s="675" t="s">
        <v>41433</v>
      </c>
      <c r="B846" s="675" t="s">
        <v>8670</v>
      </c>
      <c r="C846" s="675" t="s">
        <v>41434</v>
      </c>
      <c r="D846" s="675" t="s">
        <v>41435</v>
      </c>
      <c r="E846" s="675" t="s">
        <v>687</v>
      </c>
      <c r="F846" s="675" t="s">
        <v>123</v>
      </c>
      <c r="G846" s="675" t="s">
        <v>17532</v>
      </c>
      <c r="H846" s="675" t="s">
        <v>37612</v>
      </c>
      <c r="I846" s="676">
        <v>0.41666666666666669</v>
      </c>
      <c r="J846" s="675" t="s">
        <v>73</v>
      </c>
      <c r="K846" s="675" t="s">
        <v>105</v>
      </c>
      <c r="L846" s="675" t="s">
        <v>106</v>
      </c>
      <c r="M846" s="675" t="s">
        <v>995</v>
      </c>
      <c r="N846" s="23"/>
      <c r="O846" s="23"/>
      <c r="P846" s="23"/>
      <c r="Q846" s="23"/>
      <c r="R846" s="23"/>
      <c r="S846" s="29">
        <v>44700</v>
      </c>
      <c r="T846" s="40"/>
      <c r="U846" s="470"/>
      <c r="V846" s="40"/>
      <c r="W846" s="40"/>
      <c r="X846" s="40"/>
      <c r="Y846" s="40"/>
      <c r="Z846" s="40"/>
      <c r="AA846" s="40"/>
      <c r="AB846" s="471"/>
      <c r="AC846" s="40"/>
      <c r="AD846" s="40"/>
      <c r="AE846" s="40"/>
      <c r="AF846" s="40"/>
      <c r="AG846" s="127"/>
      <c r="AH846" s="127"/>
      <c r="AI846" s="127"/>
      <c r="AJ846" s="127"/>
      <c r="AK846" s="127"/>
      <c r="AL846" s="29"/>
      <c r="AM846" s="29"/>
    </row>
    <row r="847" spans="1:39" ht="54" customHeight="1" x14ac:dyDescent="1.3">
      <c r="A847" s="675" t="s">
        <v>41436</v>
      </c>
      <c r="B847" s="675" t="s">
        <v>41437</v>
      </c>
      <c r="C847" s="675" t="s">
        <v>41438</v>
      </c>
      <c r="D847" s="675" t="s">
        <v>41439</v>
      </c>
      <c r="E847" s="675" t="s">
        <v>687</v>
      </c>
      <c r="F847" s="675" t="s">
        <v>123</v>
      </c>
      <c r="G847" s="675" t="s">
        <v>17532</v>
      </c>
      <c r="H847" s="675" t="s">
        <v>37612</v>
      </c>
      <c r="I847" s="676">
        <v>0.41666666666666669</v>
      </c>
      <c r="J847" s="675" t="s">
        <v>73</v>
      </c>
      <c r="K847" s="675" t="s">
        <v>105</v>
      </c>
      <c r="L847" s="675" t="s">
        <v>106</v>
      </c>
      <c r="M847" s="675" t="s">
        <v>995</v>
      </c>
      <c r="N847" s="23"/>
      <c r="O847" s="23"/>
      <c r="P847" s="23"/>
      <c r="Q847" s="23"/>
      <c r="R847" s="23"/>
      <c r="S847" s="29">
        <v>44700</v>
      </c>
      <c r="T847" s="40"/>
      <c r="U847" s="470"/>
      <c r="V847" s="40"/>
      <c r="W847" s="40"/>
      <c r="X847" s="40"/>
      <c r="Y847" s="40"/>
      <c r="Z847" s="40"/>
      <c r="AA847" s="40"/>
      <c r="AB847" s="471"/>
      <c r="AC847" s="40"/>
      <c r="AD847" s="40"/>
      <c r="AE847" s="40"/>
      <c r="AF847" s="40"/>
      <c r="AG847" s="127"/>
      <c r="AH847" s="127"/>
      <c r="AI847" s="127"/>
      <c r="AJ847" s="127"/>
      <c r="AK847" s="127"/>
      <c r="AL847" s="29"/>
      <c r="AM847" s="29"/>
    </row>
    <row r="848" spans="1:39" ht="54" customHeight="1" x14ac:dyDescent="1.3">
      <c r="A848" s="675" t="s">
        <v>3669</v>
      </c>
      <c r="B848" s="675" t="s">
        <v>3670</v>
      </c>
      <c r="C848" s="675" t="s">
        <v>3671</v>
      </c>
      <c r="D848" s="675" t="s">
        <v>3672</v>
      </c>
      <c r="E848" s="675" t="s">
        <v>101</v>
      </c>
      <c r="F848" s="675" t="s">
        <v>102</v>
      </c>
      <c r="G848" s="675" t="s">
        <v>16267</v>
      </c>
      <c r="H848" s="675" t="s">
        <v>33669</v>
      </c>
      <c r="I848" s="676">
        <v>0.41666666666666669</v>
      </c>
      <c r="J848" s="675" t="s">
        <v>73</v>
      </c>
      <c r="K848" s="675" t="s">
        <v>105</v>
      </c>
      <c r="L848" s="675" t="s">
        <v>106</v>
      </c>
      <c r="M848" s="675" t="s">
        <v>107</v>
      </c>
      <c r="N848" s="23"/>
      <c r="O848" s="23"/>
      <c r="P848" s="23"/>
      <c r="Q848" s="23"/>
      <c r="R848" s="23"/>
      <c r="S848" s="29">
        <v>25200</v>
      </c>
      <c r="T848" s="40"/>
      <c r="U848" s="470"/>
      <c r="V848" s="40"/>
      <c r="W848" s="40"/>
      <c r="X848" s="40"/>
      <c r="Y848" s="40"/>
      <c r="Z848" s="40"/>
      <c r="AA848" s="40"/>
      <c r="AB848" s="471"/>
      <c r="AC848" s="40"/>
      <c r="AD848" s="40"/>
      <c r="AE848" s="40"/>
      <c r="AF848" s="40"/>
      <c r="AG848" s="127"/>
      <c r="AH848" s="127"/>
      <c r="AI848" s="127"/>
      <c r="AJ848" s="127"/>
      <c r="AK848" s="127"/>
      <c r="AL848" s="29"/>
      <c r="AM848" s="29"/>
    </row>
    <row r="849" spans="1:39" ht="54" customHeight="1" x14ac:dyDescent="1.3">
      <c r="A849" s="675" t="s">
        <v>41440</v>
      </c>
      <c r="B849" s="675" t="s">
        <v>41441</v>
      </c>
      <c r="C849" s="675" t="s">
        <v>41442</v>
      </c>
      <c r="D849" s="675" t="s">
        <v>41443</v>
      </c>
      <c r="E849" s="675" t="s">
        <v>101</v>
      </c>
      <c r="F849" s="675" t="s">
        <v>123</v>
      </c>
      <c r="G849" s="675" t="s">
        <v>16223</v>
      </c>
      <c r="H849" s="675" t="s">
        <v>29943</v>
      </c>
      <c r="I849" s="676">
        <v>0.16666666666666666</v>
      </c>
      <c r="J849" s="675" t="s">
        <v>73</v>
      </c>
      <c r="K849" s="675" t="s">
        <v>105</v>
      </c>
      <c r="L849" s="675" t="s">
        <v>125</v>
      </c>
      <c r="M849" s="675" t="s">
        <v>995</v>
      </c>
      <c r="N849" s="23"/>
      <c r="O849" s="23"/>
      <c r="P849" s="23"/>
      <c r="Q849" s="23"/>
      <c r="R849" s="23"/>
      <c r="S849" s="29">
        <v>37200</v>
      </c>
      <c r="T849" s="40"/>
      <c r="U849" s="470"/>
      <c r="V849" s="40"/>
      <c r="W849" s="40"/>
      <c r="X849" s="40"/>
      <c r="Y849" s="40"/>
      <c r="Z849" s="40"/>
      <c r="AA849" s="40"/>
      <c r="AB849" s="471"/>
      <c r="AC849" s="40"/>
      <c r="AD849" s="40"/>
      <c r="AE849" s="40"/>
      <c r="AF849" s="40"/>
      <c r="AG849" s="127"/>
      <c r="AH849" s="127"/>
      <c r="AI849" s="127"/>
      <c r="AJ849" s="127"/>
      <c r="AK849" s="127"/>
      <c r="AL849" s="29"/>
      <c r="AM849" s="29"/>
    </row>
    <row r="850" spans="1:39" ht="54" customHeight="1" x14ac:dyDescent="1.3">
      <c r="A850" s="675" t="s">
        <v>41444</v>
      </c>
      <c r="B850" s="675" t="s">
        <v>41445</v>
      </c>
      <c r="C850" s="675" t="s">
        <v>41446</v>
      </c>
      <c r="D850" s="675" t="s">
        <v>41447</v>
      </c>
      <c r="E850" s="675" t="s">
        <v>101</v>
      </c>
      <c r="F850" s="675" t="s">
        <v>123</v>
      </c>
      <c r="G850" s="675" t="s">
        <v>16223</v>
      </c>
      <c r="H850" s="675" t="s">
        <v>29943</v>
      </c>
      <c r="I850" s="676">
        <v>0.16666666666666666</v>
      </c>
      <c r="J850" s="675" t="s">
        <v>73</v>
      </c>
      <c r="K850" s="675" t="s">
        <v>105</v>
      </c>
      <c r="L850" s="675" t="s">
        <v>106</v>
      </c>
      <c r="M850" s="675" t="s">
        <v>995</v>
      </c>
      <c r="N850" s="23"/>
      <c r="O850" s="23"/>
      <c r="P850" s="23"/>
      <c r="Q850" s="23"/>
      <c r="R850" s="23"/>
      <c r="S850" s="29">
        <v>45200</v>
      </c>
      <c r="T850" s="40"/>
      <c r="U850" s="470"/>
      <c r="V850" s="40"/>
      <c r="W850" s="40"/>
      <c r="X850" s="40"/>
      <c r="Y850" s="40"/>
      <c r="Z850" s="40"/>
      <c r="AA850" s="40"/>
      <c r="AB850" s="471"/>
      <c r="AC850" s="40"/>
      <c r="AD850" s="40"/>
      <c r="AE850" s="40"/>
      <c r="AF850" s="40"/>
      <c r="AG850" s="127"/>
      <c r="AH850" s="127"/>
      <c r="AI850" s="127"/>
      <c r="AJ850" s="127"/>
      <c r="AK850" s="127"/>
      <c r="AL850" s="29"/>
      <c r="AM850" s="29"/>
    </row>
    <row r="851" spans="1:39" ht="54" customHeight="1" x14ac:dyDescent="1.3">
      <c r="A851" s="685" t="s">
        <v>41451</v>
      </c>
      <c r="B851" s="686"/>
      <c r="C851" s="686"/>
      <c r="D851" s="686"/>
      <c r="E851" s="686"/>
      <c r="F851" s="686"/>
      <c r="G851" s="686"/>
      <c r="H851" s="686"/>
      <c r="I851" s="686"/>
      <c r="J851" s="686"/>
      <c r="K851" s="686"/>
      <c r="L851" s="686"/>
      <c r="M851" s="687"/>
      <c r="N851" s="127"/>
      <c r="O851" s="127"/>
      <c r="P851" s="127"/>
      <c r="Q851" s="127"/>
      <c r="R851" s="127"/>
      <c r="S851" s="29"/>
      <c r="T851" s="29">
        <v>214200</v>
      </c>
    </row>
    <row r="852" spans="1:39" ht="54" customHeight="1" x14ac:dyDescent="1.3">
      <c r="A852" s="688" t="s">
        <v>42243</v>
      </c>
      <c r="B852" s="689"/>
      <c r="C852" s="689"/>
      <c r="D852" s="689"/>
      <c r="E852" s="689"/>
      <c r="F852" s="689"/>
      <c r="G852" s="689"/>
      <c r="H852" s="689"/>
      <c r="I852" s="689"/>
      <c r="J852" s="689"/>
      <c r="K852" s="689"/>
      <c r="L852" s="689"/>
      <c r="M852" s="690"/>
      <c r="N852" s="23"/>
      <c r="O852" s="23"/>
      <c r="P852" s="23"/>
      <c r="Q852" s="23"/>
      <c r="R852" s="23"/>
      <c r="S852" s="29"/>
      <c r="T852" s="40"/>
      <c r="U852" s="470"/>
      <c r="V852" s="40"/>
      <c r="W852" s="40"/>
      <c r="X852" s="40"/>
      <c r="Y852" s="40"/>
      <c r="Z852" s="40"/>
      <c r="AA852" s="40"/>
      <c r="AB852" s="471"/>
      <c r="AC852" s="40"/>
      <c r="AD852" s="40"/>
      <c r="AE852" s="40"/>
      <c r="AF852" s="40"/>
      <c r="AG852" s="127"/>
      <c r="AH852" s="127"/>
      <c r="AI852" s="127"/>
      <c r="AJ852" s="127"/>
      <c r="AK852" s="127"/>
      <c r="AL852" s="29"/>
      <c r="AM852" s="29"/>
    </row>
    <row r="853" spans="1:39" ht="54" customHeight="1" x14ac:dyDescent="1.3">
      <c r="A853" s="31" t="s">
        <v>42203</v>
      </c>
      <c r="B853" s="31" t="s">
        <v>42204</v>
      </c>
      <c r="C853" s="31" t="s">
        <v>42205</v>
      </c>
      <c r="D853" s="31" t="s">
        <v>42206</v>
      </c>
      <c r="E853" s="31" t="s">
        <v>687</v>
      </c>
      <c r="F853" s="31" t="s">
        <v>123</v>
      </c>
      <c r="G853" s="31" t="s">
        <v>16504</v>
      </c>
      <c r="H853" s="31" t="s">
        <v>29943</v>
      </c>
      <c r="I853" s="38">
        <v>0.41666666666666669</v>
      </c>
      <c r="J853" s="31" t="s">
        <v>73</v>
      </c>
      <c r="K853" s="31" t="s">
        <v>105</v>
      </c>
      <c r="L853" s="31" t="s">
        <v>106</v>
      </c>
      <c r="M853" s="31" t="s">
        <v>995</v>
      </c>
      <c r="N853" s="23"/>
      <c r="O853" s="23"/>
      <c r="P853" s="23"/>
      <c r="Q853" s="23"/>
      <c r="R853" s="23"/>
      <c r="S853" s="29">
        <v>44700</v>
      </c>
      <c r="T853" s="40"/>
      <c r="U853" s="470"/>
      <c r="V853" s="40"/>
      <c r="W853" s="40"/>
      <c r="X853" s="40"/>
      <c r="Y853" s="40"/>
      <c r="Z853" s="40"/>
      <c r="AA853" s="40"/>
      <c r="AB853" s="471"/>
      <c r="AC853" s="40"/>
      <c r="AD853" s="40"/>
      <c r="AE853" s="40"/>
      <c r="AF853" s="40"/>
      <c r="AG853" s="127"/>
      <c r="AH853" s="127"/>
      <c r="AI853" s="127"/>
      <c r="AJ853" s="127"/>
      <c r="AK853" s="127"/>
      <c r="AL853" s="29"/>
      <c r="AM853" s="29"/>
    </row>
    <row r="854" spans="1:39" ht="54" customHeight="1" x14ac:dyDescent="1.3">
      <c r="A854" s="31" t="s">
        <v>42207</v>
      </c>
      <c r="B854" s="31" t="s">
        <v>7404</v>
      </c>
      <c r="C854" s="31" t="s">
        <v>42208</v>
      </c>
      <c r="D854" s="31" t="s">
        <v>42209</v>
      </c>
      <c r="E854" s="31" t="s">
        <v>687</v>
      </c>
      <c r="F854" s="31" t="s">
        <v>123</v>
      </c>
      <c r="G854" s="31" t="s">
        <v>16504</v>
      </c>
      <c r="H854" s="31" t="s">
        <v>29943</v>
      </c>
      <c r="I854" s="38">
        <v>0.41666666666666669</v>
      </c>
      <c r="J854" s="31" t="s">
        <v>73</v>
      </c>
      <c r="K854" s="31" t="s">
        <v>105</v>
      </c>
      <c r="L854" s="31" t="s">
        <v>106</v>
      </c>
      <c r="M854" s="31" t="s">
        <v>995</v>
      </c>
      <c r="N854" s="23"/>
      <c r="O854" s="23"/>
      <c r="P854" s="23"/>
      <c r="Q854" s="23"/>
      <c r="R854" s="23"/>
      <c r="S854" s="29">
        <v>44700</v>
      </c>
      <c r="T854" s="40"/>
      <c r="U854" s="470"/>
      <c r="V854" s="40"/>
      <c r="W854" s="40"/>
      <c r="X854" s="40"/>
      <c r="Y854" s="40"/>
      <c r="Z854" s="40"/>
      <c r="AA854" s="40"/>
      <c r="AB854" s="471"/>
      <c r="AC854" s="40"/>
      <c r="AD854" s="40"/>
      <c r="AE854" s="40"/>
      <c r="AF854" s="40"/>
      <c r="AG854" s="127"/>
      <c r="AH854" s="127"/>
      <c r="AI854" s="127"/>
      <c r="AJ854" s="127"/>
      <c r="AK854" s="127"/>
      <c r="AL854" s="29"/>
      <c r="AM854" s="29"/>
    </row>
    <row r="855" spans="1:39" ht="54" customHeight="1" x14ac:dyDescent="1.3">
      <c r="A855" s="31" t="s">
        <v>42210</v>
      </c>
      <c r="B855" s="31" t="s">
        <v>884</v>
      </c>
      <c r="C855" s="31" t="s">
        <v>42211</v>
      </c>
      <c r="D855" s="31" t="s">
        <v>42212</v>
      </c>
      <c r="E855" s="31" t="s">
        <v>687</v>
      </c>
      <c r="F855" s="31" t="s">
        <v>123</v>
      </c>
      <c r="G855" s="31" t="s">
        <v>16504</v>
      </c>
      <c r="H855" s="31" t="s">
        <v>29943</v>
      </c>
      <c r="I855" s="38">
        <v>0.41666666666666669</v>
      </c>
      <c r="J855" s="31" t="s">
        <v>73</v>
      </c>
      <c r="K855" s="31" t="s">
        <v>105</v>
      </c>
      <c r="L855" s="31" t="s">
        <v>106</v>
      </c>
      <c r="M855" s="31" t="s">
        <v>995</v>
      </c>
      <c r="N855" s="23"/>
      <c r="O855" s="23"/>
      <c r="P855" s="23"/>
      <c r="Q855" s="23"/>
      <c r="R855" s="23"/>
      <c r="S855" s="29">
        <v>44700</v>
      </c>
      <c r="T855" s="40"/>
      <c r="U855" s="470"/>
      <c r="V855" s="40"/>
      <c r="W855" s="40"/>
      <c r="X855" s="40"/>
      <c r="Y855" s="40"/>
      <c r="Z855" s="40"/>
      <c r="AA855" s="40"/>
      <c r="AB855" s="471"/>
      <c r="AC855" s="40"/>
      <c r="AD855" s="40"/>
      <c r="AE855" s="40"/>
      <c r="AF855" s="40"/>
      <c r="AG855" s="127"/>
      <c r="AH855" s="127"/>
      <c r="AI855" s="127"/>
      <c r="AJ855" s="127"/>
      <c r="AK855" s="127"/>
      <c r="AL855" s="29"/>
      <c r="AM855" s="29"/>
    </row>
    <row r="856" spans="1:39" ht="54" customHeight="1" x14ac:dyDescent="1.3">
      <c r="A856" s="31" t="s">
        <v>42213</v>
      </c>
      <c r="B856" s="31" t="s">
        <v>5978</v>
      </c>
      <c r="C856" s="31" t="s">
        <v>42214</v>
      </c>
      <c r="D856" s="31" t="s">
        <v>42215</v>
      </c>
      <c r="E856" s="31" t="s">
        <v>687</v>
      </c>
      <c r="F856" s="31" t="s">
        <v>123</v>
      </c>
      <c r="G856" s="31" t="s">
        <v>16504</v>
      </c>
      <c r="H856" s="31" t="s">
        <v>29943</v>
      </c>
      <c r="I856" s="38">
        <v>0.41666666666666669</v>
      </c>
      <c r="J856" s="31" t="s">
        <v>73</v>
      </c>
      <c r="K856" s="31" t="s">
        <v>105</v>
      </c>
      <c r="L856" s="31" t="s">
        <v>106</v>
      </c>
      <c r="M856" s="31" t="s">
        <v>995</v>
      </c>
      <c r="N856" s="23"/>
      <c r="O856" s="23"/>
      <c r="P856" s="23"/>
      <c r="Q856" s="23"/>
      <c r="R856" s="23"/>
      <c r="S856" s="29">
        <v>44700</v>
      </c>
      <c r="T856" s="40"/>
      <c r="U856" s="470"/>
      <c r="V856" s="40"/>
      <c r="W856" s="40"/>
      <c r="X856" s="40"/>
      <c r="Y856" s="40"/>
      <c r="Z856" s="40"/>
      <c r="AA856" s="40"/>
      <c r="AB856" s="471"/>
      <c r="AC856" s="40"/>
      <c r="AD856" s="40"/>
      <c r="AE856" s="40"/>
      <c r="AF856" s="40"/>
      <c r="AG856" s="127"/>
      <c r="AH856" s="127"/>
      <c r="AI856" s="127"/>
      <c r="AJ856" s="127"/>
      <c r="AK856" s="127"/>
      <c r="AL856" s="29"/>
      <c r="AM856" s="29"/>
    </row>
    <row r="857" spans="1:39" ht="54" customHeight="1" x14ac:dyDescent="1.3">
      <c r="A857" s="31" t="s">
        <v>42216</v>
      </c>
      <c r="B857" s="31" t="s">
        <v>42217</v>
      </c>
      <c r="C857" s="31" t="s">
        <v>42218</v>
      </c>
      <c r="D857" s="31" t="s">
        <v>42219</v>
      </c>
      <c r="E857" s="31" t="s">
        <v>101</v>
      </c>
      <c r="F857" s="31" t="s">
        <v>102</v>
      </c>
      <c r="G857" s="31" t="s">
        <v>25542</v>
      </c>
      <c r="H857" s="31" t="s">
        <v>29943</v>
      </c>
      <c r="I857" s="38">
        <v>0.45833333333333331</v>
      </c>
      <c r="J857" s="31" t="s">
        <v>73</v>
      </c>
      <c r="K857" s="31" t="s">
        <v>105</v>
      </c>
      <c r="L857" s="31" t="s">
        <v>106</v>
      </c>
      <c r="M857" s="31" t="s">
        <v>491</v>
      </c>
      <c r="N857" s="23"/>
      <c r="O857" s="23"/>
      <c r="P857" s="23"/>
      <c r="Q857" s="23"/>
      <c r="R857" s="23"/>
      <c r="S857" s="29">
        <v>27200</v>
      </c>
      <c r="T857" s="40"/>
      <c r="U857" s="470"/>
      <c r="V857" s="40"/>
      <c r="W857" s="40"/>
      <c r="X857" s="40"/>
      <c r="Y857" s="40"/>
      <c r="Z857" s="40"/>
      <c r="AA857" s="40"/>
      <c r="AB857" s="471"/>
      <c r="AC857" s="40"/>
      <c r="AD857" s="40"/>
      <c r="AE857" s="40"/>
      <c r="AF857" s="40"/>
      <c r="AG857" s="127"/>
      <c r="AH857" s="127"/>
      <c r="AI857" s="127"/>
      <c r="AJ857" s="127"/>
      <c r="AK857" s="127"/>
      <c r="AL857" s="29"/>
      <c r="AM857" s="29"/>
    </row>
    <row r="858" spans="1:39" ht="54" customHeight="1" x14ac:dyDescent="1.3">
      <c r="A858" s="31" t="s">
        <v>42220</v>
      </c>
      <c r="B858" s="31" t="s">
        <v>42221</v>
      </c>
      <c r="C858" s="31" t="s">
        <v>42222</v>
      </c>
      <c r="D858" s="31" t="s">
        <v>42223</v>
      </c>
      <c r="E858" s="31" t="s">
        <v>101</v>
      </c>
      <c r="F858" s="31" t="s">
        <v>123</v>
      </c>
      <c r="G858" s="31" t="s">
        <v>16223</v>
      </c>
      <c r="H858" s="31" t="s">
        <v>39091</v>
      </c>
      <c r="I858" s="38">
        <v>0.32291666666666669</v>
      </c>
      <c r="J858" s="31" t="s">
        <v>73</v>
      </c>
      <c r="K858" s="31" t="s">
        <v>105</v>
      </c>
      <c r="L858" s="31" t="s">
        <v>106</v>
      </c>
      <c r="M858" s="31" t="s">
        <v>995</v>
      </c>
      <c r="N858" s="23"/>
      <c r="O858" s="23"/>
      <c r="P858" s="23"/>
      <c r="Q858" s="23"/>
      <c r="R858" s="23"/>
      <c r="S858" s="29">
        <v>45200</v>
      </c>
      <c r="T858" s="40"/>
      <c r="U858" s="470"/>
      <c r="V858" s="40"/>
      <c r="W858" s="40"/>
      <c r="X858" s="40"/>
      <c r="Y858" s="40"/>
      <c r="Z858" s="40"/>
      <c r="AA858" s="40"/>
      <c r="AB858" s="471"/>
      <c r="AC858" s="40"/>
      <c r="AD858" s="40"/>
      <c r="AE858" s="40"/>
      <c r="AF858" s="40"/>
      <c r="AG858" s="127"/>
      <c r="AH858" s="127"/>
      <c r="AI858" s="127"/>
      <c r="AJ858" s="127"/>
      <c r="AK858" s="127"/>
      <c r="AL858" s="29"/>
      <c r="AM858" s="29"/>
    </row>
    <row r="859" spans="1:39" ht="54" customHeight="1" x14ac:dyDescent="1.3">
      <c r="A859" s="31" t="s">
        <v>42224</v>
      </c>
      <c r="B859" s="31" t="s">
        <v>16013</v>
      </c>
      <c r="C859" s="31" t="s">
        <v>42225</v>
      </c>
      <c r="D859" s="31" t="s">
        <v>42226</v>
      </c>
      <c r="E859" s="31" t="s">
        <v>101</v>
      </c>
      <c r="F859" s="31" t="s">
        <v>123</v>
      </c>
      <c r="G859" s="31" t="s">
        <v>16223</v>
      </c>
      <c r="H859" s="31" t="s">
        <v>39091</v>
      </c>
      <c r="I859" s="38">
        <v>0.32291666666666669</v>
      </c>
      <c r="J859" s="31" t="s">
        <v>73</v>
      </c>
      <c r="K859" s="31" t="s">
        <v>105</v>
      </c>
      <c r="L859" s="31" t="s">
        <v>106</v>
      </c>
      <c r="M859" s="31" t="s">
        <v>995</v>
      </c>
      <c r="N859" s="23"/>
      <c r="O859" s="23"/>
      <c r="P859" s="23"/>
      <c r="Q859" s="23"/>
      <c r="R859" s="23"/>
      <c r="S859" s="29">
        <v>45200</v>
      </c>
      <c r="T859" s="40"/>
      <c r="U859" s="470"/>
      <c r="V859" s="40"/>
      <c r="W859" s="40"/>
      <c r="X859" s="40"/>
      <c r="Y859" s="40"/>
      <c r="Z859" s="40"/>
      <c r="AA859" s="40"/>
      <c r="AB859" s="471"/>
      <c r="AC859" s="40"/>
      <c r="AD859" s="40"/>
      <c r="AE859" s="40"/>
      <c r="AF859" s="40"/>
      <c r="AG859" s="127"/>
      <c r="AH859" s="127"/>
      <c r="AI859" s="127"/>
      <c r="AJ859" s="127"/>
      <c r="AK859" s="127"/>
      <c r="AL859" s="29"/>
      <c r="AM859" s="29"/>
    </row>
    <row r="860" spans="1:39" ht="54" customHeight="1" x14ac:dyDescent="1.3">
      <c r="A860" s="31" t="s">
        <v>42227</v>
      </c>
      <c r="B860" s="31" t="s">
        <v>23047</v>
      </c>
      <c r="C860" s="31" t="s">
        <v>42228</v>
      </c>
      <c r="D860" s="31" t="s">
        <v>42229</v>
      </c>
      <c r="E860" s="31" t="s">
        <v>101</v>
      </c>
      <c r="F860" s="31" t="s">
        <v>123</v>
      </c>
      <c r="G860" s="31" t="s">
        <v>16223</v>
      </c>
      <c r="H860" s="31" t="s">
        <v>39091</v>
      </c>
      <c r="I860" s="38">
        <v>0.32291666666666669</v>
      </c>
      <c r="J860" s="31" t="s">
        <v>73</v>
      </c>
      <c r="K860" s="31" t="s">
        <v>105</v>
      </c>
      <c r="L860" s="31" t="s">
        <v>106</v>
      </c>
      <c r="M860" s="31" t="s">
        <v>995</v>
      </c>
      <c r="N860" s="23"/>
      <c r="O860" s="23"/>
      <c r="P860" s="23"/>
      <c r="Q860" s="23"/>
      <c r="R860" s="23"/>
      <c r="S860" s="29">
        <v>45200</v>
      </c>
      <c r="T860" s="40"/>
      <c r="U860" s="470"/>
      <c r="V860" s="40"/>
      <c r="W860" s="40"/>
      <c r="X860" s="40"/>
      <c r="Y860" s="40"/>
      <c r="Z860" s="40"/>
      <c r="AA860" s="40"/>
      <c r="AB860" s="471"/>
      <c r="AC860" s="40"/>
      <c r="AD860" s="40"/>
      <c r="AE860" s="40"/>
      <c r="AF860" s="40"/>
      <c r="AG860" s="127"/>
      <c r="AH860" s="127"/>
      <c r="AI860" s="127"/>
      <c r="AJ860" s="127"/>
      <c r="AK860" s="127"/>
      <c r="AL860" s="29"/>
      <c r="AM860" s="29"/>
    </row>
    <row r="861" spans="1:39" ht="54" customHeight="1" x14ac:dyDescent="1.3">
      <c r="A861" s="31" t="s">
        <v>42230</v>
      </c>
      <c r="B861" s="31" t="s">
        <v>42231</v>
      </c>
      <c r="C861" s="31" t="s">
        <v>42232</v>
      </c>
      <c r="D861" s="31" t="s">
        <v>42233</v>
      </c>
      <c r="E861" s="31" t="s">
        <v>101</v>
      </c>
      <c r="F861" s="31" t="s">
        <v>123</v>
      </c>
      <c r="G861" s="31" t="s">
        <v>16223</v>
      </c>
      <c r="H861" s="31" t="s">
        <v>39091</v>
      </c>
      <c r="I861" s="38">
        <v>0.32291666666666669</v>
      </c>
      <c r="J861" s="31" t="s">
        <v>73</v>
      </c>
      <c r="K861" s="31" t="s">
        <v>105</v>
      </c>
      <c r="L861" s="31" t="s">
        <v>106</v>
      </c>
      <c r="M861" s="31" t="s">
        <v>995</v>
      </c>
      <c r="N861" s="23"/>
      <c r="O861" s="23"/>
      <c r="P861" s="23"/>
      <c r="Q861" s="23"/>
      <c r="R861" s="23"/>
      <c r="S861" s="29">
        <v>45200</v>
      </c>
      <c r="T861" s="40"/>
      <c r="U861" s="470"/>
      <c r="V861" s="40"/>
      <c r="W861" s="40"/>
      <c r="X861" s="40"/>
      <c r="Y861" s="40"/>
      <c r="Z861" s="40"/>
      <c r="AA861" s="40"/>
      <c r="AB861" s="471"/>
      <c r="AC861" s="40"/>
      <c r="AD861" s="40"/>
      <c r="AE861" s="40"/>
      <c r="AF861" s="40"/>
      <c r="AG861" s="127"/>
      <c r="AH861" s="127"/>
      <c r="AI861" s="127"/>
      <c r="AJ861" s="127"/>
      <c r="AK861" s="127"/>
      <c r="AL861" s="29"/>
      <c r="AM861" s="29"/>
    </row>
    <row r="862" spans="1:39" ht="54" customHeight="1" x14ac:dyDescent="1.3">
      <c r="A862" s="31" t="s">
        <v>42234</v>
      </c>
      <c r="B862" s="31" t="s">
        <v>2956</v>
      </c>
      <c r="C862" s="31" t="s">
        <v>42235</v>
      </c>
      <c r="D862" s="31" t="s">
        <v>42236</v>
      </c>
      <c r="E862" s="31" t="s">
        <v>687</v>
      </c>
      <c r="F862" s="31" t="s">
        <v>123</v>
      </c>
      <c r="G862" s="31" t="s">
        <v>16504</v>
      </c>
      <c r="H862" s="31" t="s">
        <v>29943</v>
      </c>
      <c r="I862" s="38">
        <v>0.70833333333333337</v>
      </c>
      <c r="J862" s="31" t="s">
        <v>73</v>
      </c>
      <c r="K862" s="31" t="s">
        <v>105</v>
      </c>
      <c r="L862" s="31" t="s">
        <v>106</v>
      </c>
      <c r="M862" s="31" t="s">
        <v>995</v>
      </c>
      <c r="N862" s="23"/>
      <c r="O862" s="23"/>
      <c r="P862" s="23"/>
      <c r="Q862" s="23"/>
      <c r="R862" s="23"/>
      <c r="S862" s="29">
        <v>44700</v>
      </c>
      <c r="T862" s="40"/>
      <c r="U862" s="470"/>
      <c r="V862" s="40"/>
      <c r="W862" s="40"/>
      <c r="X862" s="40"/>
      <c r="Y862" s="40"/>
      <c r="Z862" s="40"/>
      <c r="AA862" s="40"/>
      <c r="AB862" s="471"/>
      <c r="AC862" s="40"/>
      <c r="AD862" s="40"/>
      <c r="AE862" s="40"/>
      <c r="AF862" s="40"/>
      <c r="AG862" s="127"/>
      <c r="AH862" s="127"/>
      <c r="AI862" s="127"/>
      <c r="AJ862" s="127"/>
      <c r="AK862" s="127"/>
      <c r="AL862" s="29"/>
      <c r="AM862" s="29"/>
    </row>
    <row r="863" spans="1:39" ht="54" customHeight="1" x14ac:dyDescent="1.3">
      <c r="A863" s="31" t="s">
        <v>42237</v>
      </c>
      <c r="B863" s="31" t="s">
        <v>9023</v>
      </c>
      <c r="C863" s="31" t="s">
        <v>42238</v>
      </c>
      <c r="D863" s="31" t="s">
        <v>42239</v>
      </c>
      <c r="E863" s="31" t="s">
        <v>687</v>
      </c>
      <c r="F863" s="31" t="s">
        <v>123</v>
      </c>
      <c r="G863" s="31" t="s">
        <v>16504</v>
      </c>
      <c r="H863" s="31" t="s">
        <v>29943</v>
      </c>
      <c r="I863" s="38">
        <v>0.70833333333333337</v>
      </c>
      <c r="J863" s="31" t="s">
        <v>73</v>
      </c>
      <c r="K863" s="31" t="s">
        <v>105</v>
      </c>
      <c r="L863" s="31" t="s">
        <v>106</v>
      </c>
      <c r="M863" s="31" t="s">
        <v>995</v>
      </c>
      <c r="N863" s="23"/>
      <c r="O863" s="23"/>
      <c r="P863" s="23"/>
      <c r="Q863" s="23"/>
      <c r="R863" s="23"/>
      <c r="S863" s="29">
        <v>44700</v>
      </c>
      <c r="T863" s="40"/>
      <c r="U863" s="470"/>
      <c r="V863" s="40"/>
      <c r="W863" s="40"/>
      <c r="X863" s="40"/>
      <c r="Y863" s="40"/>
      <c r="Z863" s="40"/>
      <c r="AA863" s="40"/>
      <c r="AB863" s="471"/>
      <c r="AC863" s="40"/>
      <c r="AD863" s="40"/>
      <c r="AE863" s="40"/>
      <c r="AF863" s="40"/>
      <c r="AG863" s="127"/>
      <c r="AH863" s="127"/>
      <c r="AI863" s="127"/>
      <c r="AJ863" s="127"/>
      <c r="AK863" s="127"/>
      <c r="AL863" s="29"/>
      <c r="AM863" s="29"/>
    </row>
    <row r="864" spans="1:39" ht="54" customHeight="1" x14ac:dyDescent="1.3">
      <c r="A864" s="31" t="s">
        <v>42240</v>
      </c>
      <c r="B864" s="31" t="s">
        <v>864</v>
      </c>
      <c r="C864" s="31" t="s">
        <v>42241</v>
      </c>
      <c r="D864" s="31" t="s">
        <v>42242</v>
      </c>
      <c r="E864" s="31" t="s">
        <v>687</v>
      </c>
      <c r="F864" s="31" t="s">
        <v>123</v>
      </c>
      <c r="G864" s="31" t="s">
        <v>16504</v>
      </c>
      <c r="H864" s="31" t="s">
        <v>29943</v>
      </c>
      <c r="I864" s="38">
        <v>0.70833333333333337</v>
      </c>
      <c r="J864" s="31" t="s">
        <v>73</v>
      </c>
      <c r="K864" s="31" t="s">
        <v>105</v>
      </c>
      <c r="L864" s="31" t="s">
        <v>106</v>
      </c>
      <c r="M864" s="31" t="s">
        <v>995</v>
      </c>
      <c r="N864" s="23"/>
      <c r="O864" s="23"/>
      <c r="P864" s="23"/>
      <c r="Q864" s="23"/>
      <c r="R864" s="23"/>
      <c r="S864" s="29">
        <v>44700</v>
      </c>
      <c r="T864" s="40"/>
      <c r="U864" s="470"/>
      <c r="V864" s="40"/>
      <c r="W864" s="40"/>
      <c r="X864" s="40"/>
      <c r="Y864" s="40"/>
      <c r="Z864" s="40"/>
      <c r="AA864" s="40"/>
      <c r="AB864" s="471"/>
      <c r="AC864" s="40"/>
      <c r="AD864" s="40"/>
      <c r="AE864" s="40"/>
      <c r="AF864" s="40"/>
      <c r="AG864" s="127"/>
      <c r="AH864" s="127"/>
      <c r="AI864" s="127"/>
      <c r="AJ864" s="127"/>
      <c r="AK864" s="127"/>
      <c r="AL864" s="29"/>
      <c r="AM864" s="29"/>
    </row>
    <row r="865" spans="1:39" ht="54" customHeight="1" x14ac:dyDescent="1.3">
      <c r="A865" s="685" t="s">
        <v>42245</v>
      </c>
      <c r="B865" s="686"/>
      <c r="C865" s="686"/>
      <c r="D865" s="686"/>
      <c r="E865" s="686"/>
      <c r="F865" s="686"/>
      <c r="G865" s="686"/>
      <c r="H865" s="686"/>
      <c r="I865" s="686"/>
      <c r="J865" s="686"/>
      <c r="K865" s="686"/>
      <c r="L865" s="686"/>
      <c r="M865" s="687"/>
      <c r="N865" s="127"/>
      <c r="O865" s="127"/>
      <c r="P865" s="127"/>
      <c r="Q865" s="127"/>
      <c r="R865" s="127"/>
      <c r="S865" s="29"/>
      <c r="T865" s="29">
        <v>519650</v>
      </c>
    </row>
    <row r="866" spans="1:39" ht="54" customHeight="1" x14ac:dyDescent="1.3">
      <c r="A866" s="679" t="s">
        <v>42589</v>
      </c>
      <c r="B866" s="680"/>
      <c r="C866" s="680"/>
      <c r="D866" s="680"/>
      <c r="E866" s="680"/>
      <c r="F866" s="680"/>
      <c r="G866" s="680"/>
      <c r="H866" s="680"/>
      <c r="I866" s="680"/>
      <c r="J866" s="680"/>
      <c r="K866" s="680"/>
      <c r="L866" s="680"/>
      <c r="M866" s="681"/>
      <c r="N866" s="23"/>
      <c r="O866" s="23"/>
      <c r="P866" s="23"/>
      <c r="Q866" s="23"/>
      <c r="R866" s="23"/>
      <c r="S866" s="29"/>
      <c r="T866" s="40"/>
      <c r="U866" s="470"/>
      <c r="V866" s="40"/>
      <c r="W866" s="40"/>
      <c r="X866" s="40"/>
      <c r="Y866" s="40"/>
      <c r="Z866" s="40"/>
      <c r="AA866" s="40"/>
      <c r="AB866" s="471"/>
      <c r="AC866" s="40"/>
      <c r="AD866" s="40"/>
      <c r="AE866" s="40"/>
      <c r="AF866" s="40"/>
      <c r="AG866" s="127"/>
      <c r="AH866" s="127"/>
      <c r="AI866" s="127"/>
      <c r="AJ866" s="127"/>
      <c r="AK866" s="127"/>
      <c r="AL866" s="29"/>
      <c r="AM866" s="29"/>
    </row>
    <row r="867" spans="1:39" ht="54" customHeight="1" x14ac:dyDescent="1.3">
      <c r="A867" s="31" t="s">
        <v>42579</v>
      </c>
      <c r="B867" s="31" t="s">
        <v>42580</v>
      </c>
      <c r="C867" s="31" t="s">
        <v>42581</v>
      </c>
      <c r="D867" s="31" t="s">
        <v>42582</v>
      </c>
      <c r="E867" s="31" t="s">
        <v>687</v>
      </c>
      <c r="F867" s="31" t="s">
        <v>123</v>
      </c>
      <c r="G867" s="31" t="s">
        <v>41477</v>
      </c>
      <c r="H867" s="31" t="s">
        <v>33669</v>
      </c>
      <c r="I867" s="38">
        <v>0.41666666666666669</v>
      </c>
      <c r="J867" s="31" t="s">
        <v>73</v>
      </c>
      <c r="K867" s="31" t="s">
        <v>105</v>
      </c>
      <c r="L867" s="31" t="s">
        <v>106</v>
      </c>
      <c r="M867" s="31" t="s">
        <v>995</v>
      </c>
      <c r="N867" s="23"/>
      <c r="O867" s="23"/>
      <c r="P867" s="23"/>
      <c r="Q867" s="23"/>
      <c r="R867" s="23"/>
      <c r="S867" s="29">
        <v>44700</v>
      </c>
      <c r="T867" s="40"/>
      <c r="U867" s="470"/>
      <c r="V867" s="40"/>
      <c r="W867" s="40"/>
      <c r="X867" s="40"/>
      <c r="Y867" s="40"/>
      <c r="Z867" s="40"/>
      <c r="AA867" s="40"/>
      <c r="AB867" s="471"/>
      <c r="AC867" s="40"/>
      <c r="AD867" s="40"/>
      <c r="AE867" s="40"/>
      <c r="AF867" s="40"/>
      <c r="AG867" s="127"/>
      <c r="AH867" s="127"/>
      <c r="AI867" s="127"/>
      <c r="AJ867" s="127"/>
      <c r="AK867" s="127"/>
      <c r="AL867" s="29"/>
      <c r="AM867" s="29"/>
    </row>
    <row r="868" spans="1:39" ht="54" customHeight="1" x14ac:dyDescent="1.3">
      <c r="A868" s="31" t="s">
        <v>42583</v>
      </c>
      <c r="B868" s="31" t="s">
        <v>4780</v>
      </c>
      <c r="C868" s="31" t="s">
        <v>42584</v>
      </c>
      <c r="D868" s="31" t="s">
        <v>42585</v>
      </c>
      <c r="E868" s="31" t="s">
        <v>688</v>
      </c>
      <c r="F868" s="31" t="s">
        <v>123</v>
      </c>
      <c r="G868" s="31" t="s">
        <v>16287</v>
      </c>
      <c r="H868" s="31" t="s">
        <v>33669</v>
      </c>
      <c r="I868" s="38">
        <v>0.41666666666666669</v>
      </c>
      <c r="J868" s="31" t="s">
        <v>73</v>
      </c>
      <c r="K868" s="31" t="s">
        <v>105</v>
      </c>
      <c r="L868" s="31" t="s">
        <v>106</v>
      </c>
      <c r="M868" s="31" t="s">
        <v>194</v>
      </c>
      <c r="N868" s="23"/>
      <c r="O868" s="23"/>
      <c r="P868" s="23"/>
      <c r="Q868" s="23"/>
      <c r="R868" s="23"/>
      <c r="S868" s="29">
        <v>40200</v>
      </c>
      <c r="T868" s="40"/>
      <c r="U868" s="470"/>
      <c r="V868" s="40"/>
      <c r="W868" s="40"/>
      <c r="X868" s="40"/>
      <c r="Y868" s="40"/>
      <c r="Z868" s="40"/>
      <c r="AA868" s="40"/>
      <c r="AB868" s="471"/>
      <c r="AC868" s="40"/>
      <c r="AD868" s="40"/>
      <c r="AE868" s="40"/>
      <c r="AF868" s="40"/>
      <c r="AG868" s="127"/>
      <c r="AH868" s="127"/>
      <c r="AI868" s="127"/>
      <c r="AJ868" s="127"/>
      <c r="AK868" s="127"/>
      <c r="AL868" s="29"/>
      <c r="AM868" s="29"/>
    </row>
    <row r="869" spans="1:39" ht="54" customHeight="1" x14ac:dyDescent="1.3">
      <c r="A869" s="31" t="s">
        <v>42586</v>
      </c>
      <c r="B869" s="31" t="s">
        <v>18132</v>
      </c>
      <c r="C869" s="31" t="s">
        <v>42587</v>
      </c>
      <c r="D869" s="31" t="s">
        <v>42588</v>
      </c>
      <c r="E869" s="31" t="s">
        <v>687</v>
      </c>
      <c r="F869" s="31" t="s">
        <v>123</v>
      </c>
      <c r="G869" s="31" t="s">
        <v>41477</v>
      </c>
      <c r="H869" s="31" t="s">
        <v>33669</v>
      </c>
      <c r="I869" s="38">
        <v>0.41666666666666669</v>
      </c>
      <c r="J869" s="31" t="s">
        <v>73</v>
      </c>
      <c r="K869" s="31" t="s">
        <v>105</v>
      </c>
      <c r="L869" s="31" t="s">
        <v>106</v>
      </c>
      <c r="M869" s="31" t="s">
        <v>995</v>
      </c>
      <c r="N869" s="23"/>
      <c r="O869" s="23"/>
      <c r="P869" s="23"/>
      <c r="Q869" s="23"/>
      <c r="R869" s="23"/>
      <c r="S869" s="29">
        <v>44700</v>
      </c>
      <c r="T869" s="40"/>
      <c r="U869" s="470"/>
      <c r="V869" s="40"/>
      <c r="W869" s="40"/>
      <c r="X869" s="40"/>
      <c r="Y869" s="40"/>
      <c r="Z869" s="40"/>
      <c r="AA869" s="40"/>
      <c r="AB869" s="471"/>
      <c r="AC869" s="40"/>
      <c r="AD869" s="40"/>
      <c r="AE869" s="40"/>
      <c r="AF869" s="40"/>
      <c r="AG869" s="127"/>
      <c r="AH869" s="127"/>
      <c r="AI869" s="127"/>
      <c r="AJ869" s="127"/>
      <c r="AK869" s="127"/>
      <c r="AL869" s="29"/>
      <c r="AM869" s="29"/>
    </row>
    <row r="870" spans="1:39" ht="54" customHeight="1" x14ac:dyDescent="1.3">
      <c r="A870" s="40"/>
      <c r="B870" s="470"/>
      <c r="C870" s="40"/>
      <c r="D870" s="40"/>
      <c r="E870" s="40"/>
      <c r="F870" s="40"/>
      <c r="G870" s="40"/>
      <c r="H870" s="40"/>
      <c r="I870" s="471"/>
      <c r="J870" s="40"/>
      <c r="K870" s="40"/>
      <c r="L870" s="40"/>
      <c r="M870" s="40"/>
      <c r="N870" s="127"/>
      <c r="O870" s="127"/>
      <c r="P870" s="127"/>
      <c r="Q870" s="127"/>
      <c r="R870" s="127"/>
      <c r="S870" s="29"/>
      <c r="T870" s="29"/>
    </row>
    <row r="871" spans="1:39" ht="54" customHeight="1" x14ac:dyDescent="1.3">
      <c r="A871" s="40"/>
      <c r="B871" s="470"/>
      <c r="C871" s="40"/>
      <c r="D871" s="40"/>
      <c r="E871" s="40"/>
      <c r="F871" s="40"/>
      <c r="G871" s="40"/>
      <c r="H871" s="40"/>
      <c r="I871" s="471"/>
      <c r="J871" s="40"/>
      <c r="K871" s="40"/>
      <c r="L871" s="40"/>
      <c r="M871" s="40"/>
      <c r="N871" s="127"/>
      <c r="O871" s="127"/>
      <c r="P871" s="127"/>
      <c r="Q871" s="127"/>
      <c r="R871" s="127"/>
      <c r="S871" s="29"/>
      <c r="T871" s="29"/>
    </row>
    <row r="872" spans="1:39" ht="54" customHeight="1" x14ac:dyDescent="1.3">
      <c r="A872" s="40"/>
      <c r="B872" s="470"/>
      <c r="C872" s="40"/>
      <c r="D872" s="40"/>
      <c r="E872" s="40"/>
      <c r="F872" s="40"/>
      <c r="G872" s="40"/>
      <c r="H872" s="40"/>
      <c r="I872" s="471"/>
      <c r="J872" s="40"/>
      <c r="K872" s="40"/>
      <c r="L872" s="40"/>
      <c r="M872" s="40"/>
      <c r="N872" s="127"/>
      <c r="O872" s="127"/>
      <c r="P872" s="127"/>
      <c r="Q872" s="127"/>
      <c r="R872" s="127"/>
      <c r="S872" s="29"/>
      <c r="T872" s="29"/>
    </row>
    <row r="873" spans="1:39" ht="54" customHeight="1" x14ac:dyDescent="1.3">
      <c r="A873" s="40"/>
      <c r="B873" s="470"/>
      <c r="C873" s="40"/>
      <c r="D873" s="40"/>
      <c r="E873" s="40"/>
      <c r="F873" s="40"/>
      <c r="G873" s="40"/>
      <c r="H873" s="40"/>
      <c r="I873" s="471"/>
      <c r="J873" s="40"/>
      <c r="K873" s="40"/>
      <c r="L873" s="40"/>
      <c r="M873" s="40"/>
      <c r="N873" s="127"/>
      <c r="O873" s="127"/>
      <c r="P873" s="127"/>
      <c r="Q873" s="127"/>
      <c r="R873" s="127"/>
      <c r="S873" s="29"/>
      <c r="T873" s="29"/>
    </row>
    <row r="874" spans="1:39" ht="54" customHeight="1" x14ac:dyDescent="1.3">
      <c r="A874" s="40"/>
      <c r="B874" s="470"/>
      <c r="C874" s="40"/>
      <c r="D874" s="40"/>
      <c r="E874" s="40"/>
      <c r="F874" s="40"/>
      <c r="G874" s="40"/>
      <c r="H874" s="40"/>
      <c r="I874" s="471"/>
      <c r="J874" s="40"/>
      <c r="K874" s="40"/>
      <c r="L874" s="40"/>
      <c r="M874" s="40"/>
      <c r="N874" s="127"/>
      <c r="O874" s="127"/>
      <c r="P874" s="127"/>
      <c r="Q874" s="127"/>
      <c r="R874" s="127"/>
      <c r="S874" s="29"/>
      <c r="T874" s="29"/>
    </row>
    <row r="875" spans="1:39" ht="54" customHeight="1" x14ac:dyDescent="1.3">
      <c r="A875" s="40"/>
      <c r="B875" s="470"/>
      <c r="C875" s="40"/>
      <c r="D875" s="40"/>
      <c r="E875" s="40"/>
      <c r="F875" s="40"/>
      <c r="G875" s="40"/>
      <c r="H875" s="40"/>
      <c r="I875" s="471"/>
      <c r="J875" s="40"/>
      <c r="K875" s="40"/>
      <c r="L875" s="40"/>
      <c r="M875" s="40"/>
      <c r="N875" s="127"/>
      <c r="O875" s="127"/>
      <c r="P875" s="127"/>
      <c r="Q875" s="127"/>
      <c r="R875" s="127"/>
      <c r="S875" s="29"/>
      <c r="T875" s="29"/>
    </row>
    <row r="876" spans="1:39" ht="54" customHeight="1" x14ac:dyDescent="1.3">
      <c r="A876" s="40"/>
      <c r="B876" s="470"/>
      <c r="C876" s="40"/>
      <c r="D876" s="40"/>
      <c r="E876" s="40"/>
      <c r="F876" s="40"/>
      <c r="G876" s="40"/>
      <c r="H876" s="40"/>
      <c r="I876" s="471"/>
      <c r="J876" s="40"/>
      <c r="K876" s="40"/>
      <c r="L876" s="40"/>
      <c r="M876" s="40"/>
      <c r="N876" s="127"/>
      <c r="O876" s="127"/>
      <c r="P876" s="127"/>
      <c r="Q876" s="127"/>
      <c r="R876" s="127"/>
      <c r="S876" s="29"/>
      <c r="T876" s="29"/>
    </row>
    <row r="877" spans="1:39" ht="54" customHeight="1" x14ac:dyDescent="1.3">
      <c r="A877" s="40"/>
      <c r="B877" s="470"/>
      <c r="C877" s="40"/>
      <c r="D877" s="40"/>
      <c r="E877" s="40"/>
      <c r="F877" s="40"/>
      <c r="G877" s="40"/>
      <c r="H877" s="40"/>
      <c r="I877" s="471"/>
      <c r="J877" s="40"/>
      <c r="K877" s="40"/>
      <c r="L877" s="40"/>
      <c r="M877" s="40"/>
      <c r="N877" s="127"/>
      <c r="O877" s="127"/>
      <c r="P877" s="127"/>
      <c r="Q877" s="127"/>
      <c r="R877" s="127"/>
      <c r="S877" s="29"/>
      <c r="T877" s="29"/>
    </row>
    <row r="878" spans="1:39" ht="54" customHeight="1" x14ac:dyDescent="1.3">
      <c r="A878" s="40"/>
      <c r="B878" s="470"/>
      <c r="C878" s="40"/>
      <c r="D878" s="40"/>
      <c r="E878" s="40"/>
      <c r="F878" s="40"/>
      <c r="G878" s="40"/>
      <c r="H878" s="40"/>
      <c r="I878" s="471"/>
      <c r="J878" s="40"/>
      <c r="K878" s="40"/>
      <c r="L878" s="40"/>
      <c r="M878" s="40"/>
      <c r="N878" s="127"/>
      <c r="O878" s="127"/>
      <c r="P878" s="127"/>
      <c r="Q878" s="127"/>
      <c r="R878" s="127"/>
      <c r="S878" s="29"/>
      <c r="T878" s="29"/>
    </row>
    <row r="879" spans="1:39" ht="54" customHeight="1" x14ac:dyDescent="1.3">
      <c r="A879" s="40"/>
      <c r="B879" s="470"/>
      <c r="C879" s="40"/>
      <c r="D879" s="40"/>
      <c r="E879" s="40"/>
      <c r="F879" s="40"/>
      <c r="G879" s="40"/>
      <c r="H879" s="40"/>
      <c r="I879" s="471"/>
      <c r="J879" s="40"/>
      <c r="K879" s="40"/>
      <c r="L879" s="40"/>
      <c r="M879" s="40"/>
      <c r="N879" s="127"/>
      <c r="O879" s="127"/>
      <c r="P879" s="127"/>
      <c r="Q879" s="127"/>
      <c r="R879" s="127"/>
      <c r="S879" s="29"/>
      <c r="T879" s="29"/>
    </row>
    <row r="880" spans="1:39" ht="54" customHeight="1" x14ac:dyDescent="1.3">
      <c r="A880" s="40"/>
      <c r="B880" s="470"/>
      <c r="C880" s="40"/>
      <c r="D880" s="40"/>
      <c r="E880" s="40"/>
      <c r="F880" s="40"/>
      <c r="G880" s="40"/>
      <c r="H880" s="40"/>
      <c r="I880" s="471"/>
      <c r="J880" s="40"/>
      <c r="K880" s="40"/>
      <c r="L880" s="40"/>
      <c r="M880" s="40"/>
      <c r="N880" s="127"/>
      <c r="O880" s="127"/>
      <c r="P880" s="127"/>
      <c r="Q880" s="127"/>
      <c r="R880" s="127"/>
      <c r="S880" s="29"/>
      <c r="T880" s="29"/>
    </row>
    <row r="881" spans="1:20" ht="50.1" customHeight="1" x14ac:dyDescent="0.7">
      <c r="A881" s="127"/>
      <c r="B881" s="295"/>
      <c r="C881" s="127"/>
      <c r="D881" s="127"/>
      <c r="E881" s="127"/>
      <c r="F881" s="127"/>
      <c r="G881" s="127"/>
      <c r="H881" s="127"/>
      <c r="I881" s="422" t="s">
        <v>14</v>
      </c>
      <c r="J881" s="422">
        <f>SUM(Q:Q)-SUM(R:R)</f>
        <v>0</v>
      </c>
      <c r="K881" s="127"/>
      <c r="L881" s="127"/>
      <c r="M881" s="127"/>
      <c r="N881" s="127"/>
      <c r="O881" s="127"/>
      <c r="P881" s="127"/>
      <c r="Q881" s="127"/>
      <c r="R881" s="127"/>
      <c r="S881" s="239"/>
      <c r="T881" s="29"/>
    </row>
    <row r="882" spans="1:20" ht="50.1" customHeight="1" x14ac:dyDescent="0.7">
      <c r="A882" s="127"/>
      <c r="B882" s="295"/>
      <c r="C882" s="127"/>
      <c r="D882" s="127"/>
      <c r="E882" s="127"/>
      <c r="F882" s="127"/>
      <c r="G882" s="127"/>
      <c r="H882" s="127"/>
      <c r="I882" s="422" t="s">
        <v>15</v>
      </c>
      <c r="J882" s="422">
        <f>SUM(S:S)-SUM(T:T)</f>
        <v>-207580</v>
      </c>
      <c r="K882" s="127"/>
      <c r="L882" s="127"/>
      <c r="M882" s="127"/>
      <c r="N882" s="127"/>
      <c r="O882" s="127"/>
      <c r="P882" s="127"/>
      <c r="Q882" s="127"/>
      <c r="R882" s="127"/>
      <c r="S882" s="239"/>
      <c r="T882" s="29"/>
    </row>
    <row r="883" spans="1:20" ht="50.1" customHeight="1" x14ac:dyDescent="0.7">
      <c r="A883" s="127"/>
      <c r="B883" s="295"/>
      <c r="C883" s="127"/>
      <c r="D883" s="127"/>
      <c r="E883" s="127"/>
      <c r="F883" s="127"/>
      <c r="G883" s="127"/>
      <c r="H883" s="127"/>
      <c r="I883" s="713" t="s">
        <v>91</v>
      </c>
      <c r="J883" s="713"/>
      <c r="K883" s="127"/>
      <c r="L883" s="127"/>
      <c r="M883" s="127"/>
      <c r="N883" s="127"/>
      <c r="O883" s="127"/>
      <c r="P883" s="127"/>
      <c r="Q883" s="127"/>
      <c r="R883" s="127"/>
      <c r="S883" s="239"/>
      <c r="T883" s="29"/>
    </row>
    <row r="884" spans="1:20" ht="50.1" customHeight="1" x14ac:dyDescent="0.7">
      <c r="A884" s="127"/>
      <c r="B884" s="295"/>
      <c r="C884" s="127"/>
      <c r="D884" s="127"/>
      <c r="E884" s="127"/>
      <c r="F884" s="127"/>
      <c r="G884" s="127"/>
      <c r="H884" s="127"/>
      <c r="I884" s="713"/>
      <c r="J884" s="713"/>
      <c r="K884" s="127"/>
      <c r="L884" s="127"/>
      <c r="M884" s="127"/>
      <c r="N884" s="127"/>
      <c r="O884" s="127"/>
      <c r="P884" s="127"/>
      <c r="Q884" s="127"/>
      <c r="R884" s="127"/>
      <c r="S884" s="239"/>
      <c r="T884" s="29"/>
    </row>
  </sheetData>
  <autoFilter ref="A1:AX1753" xr:uid="{00000000-0001-0000-0000-000000000000}"/>
  <mergeCells count="153">
    <mergeCell ref="A865:M865"/>
    <mergeCell ref="A852:M852"/>
    <mergeCell ref="A851:M851"/>
    <mergeCell ref="A816:M816"/>
    <mergeCell ref="A799:M799"/>
    <mergeCell ref="A720:M720"/>
    <mergeCell ref="A722:M722"/>
    <mergeCell ref="A791:M791"/>
    <mergeCell ref="A788:M788"/>
    <mergeCell ref="A804:M804"/>
    <mergeCell ref="A792:M792"/>
    <mergeCell ref="A790:M790"/>
    <mergeCell ref="A787:M787"/>
    <mergeCell ref="A838:M838"/>
    <mergeCell ref="A645:M645"/>
    <mergeCell ref="A671:M671"/>
    <mergeCell ref="A672:M672"/>
    <mergeCell ref="A673:M673"/>
    <mergeCell ref="A669:M669"/>
    <mergeCell ref="A670:M670"/>
    <mergeCell ref="A649:M649"/>
    <mergeCell ref="A737:M737"/>
    <mergeCell ref="A667:M667"/>
    <mergeCell ref="A648:M648"/>
    <mergeCell ref="I883:J884"/>
    <mergeCell ref="A558:M558"/>
    <mergeCell ref="A559:M559"/>
    <mergeCell ref="A542:M542"/>
    <mergeCell ref="A387:M387"/>
    <mergeCell ref="A444:M444"/>
    <mergeCell ref="A441:M441"/>
    <mergeCell ref="A442:M442"/>
    <mergeCell ref="A443:M443"/>
    <mergeCell ref="A435:M435"/>
    <mergeCell ref="A436:M436"/>
    <mergeCell ref="A485:M485"/>
    <mergeCell ref="A523:M523"/>
    <mergeCell ref="A388:M388"/>
    <mergeCell ref="A585:M585"/>
    <mergeCell ref="A579:M579"/>
    <mergeCell ref="A646:M646"/>
    <mergeCell ref="A455:M455"/>
    <mergeCell ref="A721:M721"/>
    <mergeCell ref="A450:M450"/>
    <mergeCell ref="A603:M603"/>
    <mergeCell ref="A772:M772"/>
    <mergeCell ref="A741:M741"/>
    <mergeCell ref="A740:M740"/>
    <mergeCell ref="A3:M3"/>
    <mergeCell ref="A9:M9"/>
    <mergeCell ref="A10:Q10"/>
    <mergeCell ref="A13:M13"/>
    <mergeCell ref="A14:S14"/>
    <mergeCell ref="A204:M204"/>
    <mergeCell ref="A287:M287"/>
    <mergeCell ref="A350:M350"/>
    <mergeCell ref="A282:M282"/>
    <mergeCell ref="A283:M283"/>
    <mergeCell ref="A298:M298"/>
    <mergeCell ref="A288:M288"/>
    <mergeCell ref="A294:M294"/>
    <mergeCell ref="A291:M291"/>
    <mergeCell ref="A289:M289"/>
    <mergeCell ref="A290:M290"/>
    <mergeCell ref="A39:M39"/>
    <mergeCell ref="A41:M41"/>
    <mergeCell ref="A100:M100"/>
    <mergeCell ref="A209:M209"/>
    <mergeCell ref="A260:M260"/>
    <mergeCell ref="A40:M40"/>
    <mergeCell ref="A42:M42"/>
    <mergeCell ref="A104:M104"/>
    <mergeCell ref="A105:M105"/>
    <mergeCell ref="A43:M43"/>
    <mergeCell ref="A128:M128"/>
    <mergeCell ref="A208:M208"/>
    <mergeCell ref="A138:M138"/>
    <mergeCell ref="A163:M163"/>
    <mergeCell ref="A185:M185"/>
    <mergeCell ref="A454:M454"/>
    <mergeCell ref="A279:M279"/>
    <mergeCell ref="A308:M308"/>
    <mergeCell ref="A280:M280"/>
    <mergeCell ref="A277:M277"/>
    <mergeCell ref="A278:M278"/>
    <mergeCell ref="A355:N355"/>
    <mergeCell ref="A285:M285"/>
    <mergeCell ref="A437:M437"/>
    <mergeCell ref="A582:M582"/>
    <mergeCell ref="A583:M583"/>
    <mergeCell ref="A555:M555"/>
    <mergeCell ref="A547:M547"/>
    <mergeCell ref="A556:M556"/>
    <mergeCell ref="A477:M477"/>
    <mergeCell ref="A480:M480"/>
    <mergeCell ref="A451:M451"/>
    <mergeCell ref="A524:M524"/>
    <mergeCell ref="A483:M483"/>
    <mergeCell ref="A452:M452"/>
    <mergeCell ref="A481:M481"/>
    <mergeCell ref="A476:M476"/>
    <mergeCell ref="A557:M557"/>
    <mergeCell ref="A453:M453"/>
    <mergeCell ref="A482:M482"/>
    <mergeCell ref="A560:M560"/>
    <mergeCell ref="A641:M641"/>
    <mergeCell ref="A584:M584"/>
    <mergeCell ref="A586:M586"/>
    <mergeCell ref="A546:M546"/>
    <mergeCell ref="A783:M783"/>
    <mergeCell ref="A668:M668"/>
    <mergeCell ref="A484:M484"/>
    <mergeCell ref="A633:M633"/>
    <mergeCell ref="A681:M681"/>
    <mergeCell ref="A674:M674"/>
    <mergeCell ref="A717:M717"/>
    <mergeCell ref="A647:M647"/>
    <mergeCell ref="A630:M630"/>
    <mergeCell ref="A675:M675"/>
    <mergeCell ref="A709:M709"/>
    <mergeCell ref="A676:M676"/>
    <mergeCell ref="A640:M640"/>
    <mergeCell ref="A629:M629"/>
    <mergeCell ref="A486:M486"/>
    <mergeCell ref="A548:M548"/>
    <mergeCell ref="A541:M541"/>
    <mergeCell ref="A602:M602"/>
    <mergeCell ref="A580:M580"/>
    <mergeCell ref="A581:M581"/>
    <mergeCell ref="A866:M866"/>
    <mergeCell ref="A627:M627"/>
    <mergeCell ref="A614:M614"/>
    <mergeCell ref="A613:M613"/>
    <mergeCell ref="A604:M604"/>
    <mergeCell ref="A835:M835"/>
    <mergeCell ref="A836:M836"/>
    <mergeCell ref="A837:M837"/>
    <mergeCell ref="A782:M782"/>
    <mergeCell ref="A771:M771"/>
    <mergeCell ref="A769:M769"/>
    <mergeCell ref="A754:M754"/>
    <mergeCell ref="A718:M718"/>
    <mergeCell ref="A666:M666"/>
    <mergeCell ref="A736:M736"/>
    <mergeCell ref="A735:M735"/>
    <mergeCell ref="A724:M724"/>
    <mergeCell ref="A716:M716"/>
    <mergeCell ref="A768:M768"/>
    <mergeCell ref="A719:M719"/>
    <mergeCell ref="A631:M631"/>
    <mergeCell ref="A817:M817"/>
    <mergeCell ref="A809:M809"/>
    <mergeCell ref="A808:M808"/>
  </mergeCells>
  <hyperlinks>
    <hyperlink ref="I883:J884" location="الرئيسيه!A1" display="الرئيسيه" xr:uid="{6FCC2031-3CA2-D74E-8021-A8ECA92A9DD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5EE2-777D-49BA-A249-0AF6BC497518}">
  <sheetPr>
    <pageSetUpPr fitToPage="1"/>
  </sheetPr>
  <dimension ref="A1:T14"/>
  <sheetViews>
    <sheetView rightToLeft="1" topLeftCell="I1" zoomScale="50" zoomScaleNormal="50" workbookViewId="0">
      <pane ySplit="1" topLeftCell="A3" activePane="bottomLeft" state="frozen"/>
      <selection activeCell="G24" sqref="G24"/>
      <selection pane="bottomLeft" activeCell="S10" sqref="S10"/>
    </sheetView>
  </sheetViews>
  <sheetFormatPr defaultColWidth="64.140625" defaultRowHeight="54" customHeight="1" x14ac:dyDescent="0.55000000000000004"/>
  <cols>
    <col min="1" max="1" width="58.42578125" bestFit="1" customWidth="1"/>
    <col min="2" max="2" width="35.42578125" style="25" bestFit="1" customWidth="1"/>
    <col min="3" max="3" width="53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3.5703125" customWidth="1"/>
    <col min="18" max="18" width="43.85546875" customWidth="1"/>
    <col min="19" max="19" width="52.140625" customWidth="1"/>
    <col min="20" max="20" width="48.140625" style="141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1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25"/>
    </row>
    <row r="3" spans="1:20" ht="50.1" customHeight="1" x14ac:dyDescent="1.05">
      <c r="A3" s="688" t="s">
        <v>15603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90"/>
      <c r="N3" s="23"/>
      <c r="O3" s="23"/>
      <c r="P3" s="23"/>
      <c r="Q3" s="23"/>
      <c r="R3" s="23"/>
      <c r="S3" s="29"/>
      <c r="T3" s="169"/>
    </row>
    <row r="4" spans="1:20" ht="50.1" customHeight="1" x14ac:dyDescent="1.05">
      <c r="A4" s="31" t="s">
        <v>15529</v>
      </c>
      <c r="B4" s="37" t="s">
        <v>15530</v>
      </c>
      <c r="C4" s="31" t="s">
        <v>15531</v>
      </c>
      <c r="D4" s="31" t="s">
        <v>15532</v>
      </c>
      <c r="E4" s="31" t="s">
        <v>101</v>
      </c>
      <c r="F4" s="31" t="s">
        <v>123</v>
      </c>
      <c r="G4" s="31" t="s">
        <v>124</v>
      </c>
      <c r="H4" s="31" t="s">
        <v>15406</v>
      </c>
      <c r="I4" s="38">
        <v>0.25</v>
      </c>
      <c r="J4" s="31" t="s">
        <v>11350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169"/>
    </row>
    <row r="5" spans="1:20" ht="50.1" customHeight="1" x14ac:dyDescent="1.05">
      <c r="A5" s="31" t="s">
        <v>15533</v>
      </c>
      <c r="B5" s="37" t="s">
        <v>15534</v>
      </c>
      <c r="C5" s="31" t="s">
        <v>15535</v>
      </c>
      <c r="D5" s="31" t="s">
        <v>15536</v>
      </c>
      <c r="E5" s="31" t="s">
        <v>101</v>
      </c>
      <c r="F5" s="31" t="s">
        <v>123</v>
      </c>
      <c r="G5" s="31" t="s">
        <v>124</v>
      </c>
      <c r="H5" s="31" t="s">
        <v>15406</v>
      </c>
      <c r="I5" s="38">
        <v>0.25</v>
      </c>
      <c r="J5" s="31" t="s">
        <v>11350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22000</v>
      </c>
      <c r="T5" s="169"/>
    </row>
    <row r="6" spans="1:20" ht="50.1" customHeight="1" x14ac:dyDescent="1.05">
      <c r="A6" s="31" t="s">
        <v>15537</v>
      </c>
      <c r="B6" s="37" t="s">
        <v>13955</v>
      </c>
      <c r="C6" s="31" t="s">
        <v>15538</v>
      </c>
      <c r="D6" s="31" t="s">
        <v>15539</v>
      </c>
      <c r="E6" s="31" t="s">
        <v>101</v>
      </c>
      <c r="F6" s="31" t="s">
        <v>123</v>
      </c>
      <c r="G6" s="31" t="s">
        <v>124</v>
      </c>
      <c r="H6" s="31" t="s">
        <v>15406</v>
      </c>
      <c r="I6" s="38">
        <v>0.25</v>
      </c>
      <c r="J6" s="31" t="s">
        <v>11350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298"/>
    </row>
    <row r="7" spans="1:20" ht="50.1" customHeight="1" x14ac:dyDescent="1.05">
      <c r="A7" s="31" t="s">
        <v>15540</v>
      </c>
      <c r="B7" s="37" t="s">
        <v>15541</v>
      </c>
      <c r="C7" s="31" t="s">
        <v>15542</v>
      </c>
      <c r="D7" s="31" t="s">
        <v>15543</v>
      </c>
      <c r="E7" s="31" t="s">
        <v>101</v>
      </c>
      <c r="F7" s="31" t="s">
        <v>123</v>
      </c>
      <c r="G7" s="31" t="s">
        <v>124</v>
      </c>
      <c r="H7" s="31" t="s">
        <v>15406</v>
      </c>
      <c r="I7" s="38">
        <v>0.25</v>
      </c>
      <c r="J7" s="31" t="s">
        <v>11350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22000</v>
      </c>
      <c r="T7" s="298"/>
    </row>
    <row r="8" spans="1:20" ht="50.1" customHeight="1" x14ac:dyDescent="0.7">
      <c r="A8" s="698" t="s">
        <v>15624</v>
      </c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  <c r="M8" s="700"/>
      <c r="N8" s="23"/>
      <c r="O8" s="23"/>
      <c r="P8" s="23"/>
      <c r="Q8" s="23"/>
      <c r="R8" s="23"/>
      <c r="S8" s="23"/>
      <c r="T8" s="140">
        <v>88000</v>
      </c>
    </row>
    <row r="9" spans="1:20" ht="50.1" customHeight="1" x14ac:dyDescent="0.7">
      <c r="A9" s="698" t="s">
        <v>41450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700"/>
      <c r="N9" s="23"/>
      <c r="O9" s="23"/>
      <c r="P9" s="23"/>
      <c r="Q9" s="23"/>
      <c r="R9" s="23"/>
      <c r="S9" s="23"/>
      <c r="T9" s="140">
        <v>25000</v>
      </c>
    </row>
    <row r="10" spans="1:20" ht="50.1" customHeight="1" x14ac:dyDescent="0.55000000000000004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40"/>
    </row>
    <row r="11" spans="1:20" ht="50.1" customHeight="1" x14ac:dyDescent="0.55000000000000004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40"/>
    </row>
    <row r="12" spans="1:20" ht="50.1" customHeight="1" x14ac:dyDescent="0.55000000000000004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-25000</v>
      </c>
      <c r="K12" s="23"/>
      <c r="L12" s="23"/>
      <c r="M12" s="23"/>
      <c r="N12" s="23"/>
      <c r="O12" s="23"/>
      <c r="P12" s="23"/>
      <c r="Q12" s="23"/>
      <c r="R12" s="23"/>
      <c r="S12" s="23"/>
      <c r="T12" s="140"/>
    </row>
    <row r="13" spans="1:20" ht="50.1" customHeight="1" x14ac:dyDescent="0.55000000000000004">
      <c r="A13" s="23"/>
      <c r="B13" s="24"/>
      <c r="C13" s="23"/>
      <c r="D13" s="23"/>
      <c r="E13" s="23"/>
      <c r="F13" s="23"/>
      <c r="G13" s="23"/>
      <c r="H13" s="23"/>
      <c r="I13" s="769" t="s">
        <v>91</v>
      </c>
      <c r="J13" s="770"/>
      <c r="K13" s="23"/>
      <c r="L13" s="23"/>
      <c r="M13" s="23"/>
      <c r="N13" s="23"/>
      <c r="O13" s="23"/>
      <c r="P13" s="23"/>
      <c r="Q13" s="23"/>
      <c r="R13" s="23"/>
      <c r="S13" s="23"/>
      <c r="T13" s="140"/>
    </row>
    <row r="14" spans="1:20" ht="50.1" customHeight="1" x14ac:dyDescent="0.55000000000000004">
      <c r="A14" s="23"/>
      <c r="B14" s="24"/>
      <c r="C14" s="23"/>
      <c r="D14" s="23"/>
      <c r="E14" s="23"/>
      <c r="F14" s="23"/>
      <c r="G14" s="23"/>
      <c r="H14" s="23"/>
      <c r="I14" s="764"/>
      <c r="J14" s="765"/>
      <c r="K14" s="23"/>
      <c r="L14" s="23"/>
      <c r="M14" s="23"/>
      <c r="N14" s="23"/>
      <c r="O14" s="23"/>
      <c r="P14" s="23"/>
      <c r="Q14" s="23"/>
      <c r="R14" s="23"/>
      <c r="S14" s="23"/>
      <c r="T14" s="140"/>
    </row>
  </sheetData>
  <autoFilter ref="A1:AX885" xr:uid="{00000000-0001-0000-0000-000000000000}"/>
  <mergeCells count="4">
    <mergeCell ref="I13:J14"/>
    <mergeCell ref="A3:M3"/>
    <mergeCell ref="A8:M8"/>
    <mergeCell ref="A9:M9"/>
  </mergeCells>
  <conditionalFormatting sqref="C2">
    <cfRule type="duplicateValues" dxfId="317" priority="10"/>
  </conditionalFormatting>
  <conditionalFormatting sqref="E2">
    <cfRule type="duplicateValues" dxfId="316" priority="11"/>
  </conditionalFormatting>
  <conditionalFormatting sqref="J2 C2">
    <cfRule type="duplicateValues" dxfId="315" priority="2"/>
    <cfRule type="duplicateValues" dxfId="314" priority="3"/>
    <cfRule type="duplicateValues" dxfId="313" priority="4"/>
    <cfRule type="duplicateValues" dxfId="312" priority="5"/>
    <cfRule type="duplicateValues" dxfId="311" priority="6"/>
    <cfRule type="duplicateValues" dxfId="310" priority="7"/>
    <cfRule type="duplicateValues" dxfId="309" priority="8"/>
    <cfRule type="duplicateValues" dxfId="308" priority="9"/>
  </conditionalFormatting>
  <conditionalFormatting sqref="J2">
    <cfRule type="duplicateValues" dxfId="307" priority="1"/>
  </conditionalFormatting>
  <hyperlinks>
    <hyperlink ref="I13:J14" location="الرئيسيه!A1" display="الرئيسيه" xr:uid="{5442BFD3-CEFD-4E27-9975-989CF7F0D33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D4A7-2E04-544B-A812-99E84FEAAC45}">
  <sheetPr codeName="Sheet15">
    <pageSetUpPr fitToPage="1"/>
  </sheetPr>
  <dimension ref="A1:AO397"/>
  <sheetViews>
    <sheetView rightToLeft="1" zoomScale="40" zoomScaleNormal="40" workbookViewId="0">
      <pane ySplit="1" topLeftCell="A388" activePane="bottomLeft" state="frozen"/>
      <selection activeCell="G24" sqref="G24"/>
      <selection pane="bottomLeft" activeCell="I396" sqref="I396:J397"/>
    </sheetView>
  </sheetViews>
  <sheetFormatPr defaultColWidth="64.140625" defaultRowHeight="54" customHeight="1" x14ac:dyDescent="0.7"/>
  <cols>
    <col min="1" max="1" width="83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6.5703125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5.85546875" style="119" customWidth="1"/>
    <col min="18" max="18" width="30.42578125" style="580" customWidth="1"/>
    <col min="19" max="19" width="36.140625" style="141" customWidth="1"/>
    <col min="20" max="20" width="40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504" t="s">
        <v>12</v>
      </c>
      <c r="S1" s="121" t="s">
        <v>10</v>
      </c>
      <c r="T1" s="193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507">
        <v>0</v>
      </c>
      <c r="S2" s="125">
        <v>0</v>
      </c>
      <c r="T2" s="117">
        <v>0</v>
      </c>
    </row>
    <row r="3" spans="1:20" ht="50.1" customHeight="1" x14ac:dyDescent="1.3">
      <c r="A3" s="860" t="s">
        <v>1302</v>
      </c>
      <c r="B3" s="860"/>
      <c r="C3" s="860"/>
      <c r="D3" s="860"/>
      <c r="E3" s="860"/>
      <c r="F3" s="860"/>
      <c r="G3" s="860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505"/>
      <c r="S3" s="169"/>
      <c r="T3" s="170"/>
    </row>
    <row r="4" spans="1:20" ht="50.1" customHeight="1" x14ac:dyDescent="1.3">
      <c r="A4" s="31" t="s">
        <v>1412</v>
      </c>
      <c r="B4" s="37" t="s">
        <v>1413</v>
      </c>
      <c r="C4" s="31" t="s">
        <v>1414</v>
      </c>
      <c r="D4" s="31" t="s">
        <v>1415</v>
      </c>
      <c r="E4" s="31" t="s">
        <v>101</v>
      </c>
      <c r="F4" s="31" t="s">
        <v>123</v>
      </c>
      <c r="G4" s="31" t="s">
        <v>124</v>
      </c>
      <c r="H4" s="31" t="s">
        <v>1303</v>
      </c>
      <c r="I4" s="38">
        <v>0.32291666666666669</v>
      </c>
      <c r="J4" s="31" t="s">
        <v>17</v>
      </c>
      <c r="K4" s="31" t="s">
        <v>105</v>
      </c>
      <c r="L4" s="31" t="s">
        <v>106</v>
      </c>
      <c r="M4" s="31" t="s">
        <v>107</v>
      </c>
      <c r="N4" s="23"/>
      <c r="O4" s="23"/>
      <c r="P4" s="154"/>
      <c r="Q4" s="29"/>
      <c r="R4" s="505"/>
      <c r="S4" s="170">
        <v>18000</v>
      </c>
      <c r="T4" s="170"/>
    </row>
    <row r="5" spans="1:20" ht="50.1" customHeight="1" x14ac:dyDescent="1.3">
      <c r="A5" s="26" t="s">
        <v>1416</v>
      </c>
      <c r="B5" s="27" t="s">
        <v>1417</v>
      </c>
      <c r="C5" s="31" t="s">
        <v>1418</v>
      </c>
      <c r="D5" s="26" t="s">
        <v>1419</v>
      </c>
      <c r="E5" s="26" t="s">
        <v>101</v>
      </c>
      <c r="F5" s="26" t="s">
        <v>123</v>
      </c>
      <c r="G5" s="26" t="s">
        <v>124</v>
      </c>
      <c r="H5" s="26" t="s">
        <v>1303</v>
      </c>
      <c r="I5" s="28">
        <v>0.32291666666666669</v>
      </c>
      <c r="J5" s="26" t="s">
        <v>17</v>
      </c>
      <c r="K5" s="31" t="s">
        <v>105</v>
      </c>
      <c r="L5" s="26" t="s">
        <v>106</v>
      </c>
      <c r="M5" s="26" t="s">
        <v>107</v>
      </c>
      <c r="N5" s="23"/>
      <c r="O5" s="23"/>
      <c r="P5" s="171"/>
      <c r="Q5" s="175"/>
      <c r="R5" s="505"/>
      <c r="S5" s="176">
        <v>18000</v>
      </c>
      <c r="T5" s="170"/>
    </row>
    <row r="6" spans="1:20" ht="50.1" customHeight="1" x14ac:dyDescent="1.3">
      <c r="A6" s="31" t="s">
        <v>1420</v>
      </c>
      <c r="B6" s="37" t="s">
        <v>1421</v>
      </c>
      <c r="C6" s="31" t="s">
        <v>1422</v>
      </c>
      <c r="D6" s="31" t="s">
        <v>1423</v>
      </c>
      <c r="E6" s="31" t="s">
        <v>101</v>
      </c>
      <c r="F6" s="31" t="s">
        <v>123</v>
      </c>
      <c r="G6" s="31" t="s">
        <v>124</v>
      </c>
      <c r="H6" s="31" t="s">
        <v>1303</v>
      </c>
      <c r="I6" s="38">
        <v>0.32291666666666669</v>
      </c>
      <c r="J6" s="31" t="s">
        <v>17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9"/>
      <c r="R6" s="505"/>
      <c r="S6" s="170">
        <v>18000</v>
      </c>
      <c r="T6" s="170"/>
    </row>
    <row r="7" spans="1:20" ht="50.1" customHeight="1" x14ac:dyDescent="1.3">
      <c r="A7" s="31" t="s">
        <v>1424</v>
      </c>
      <c r="B7" s="37" t="s">
        <v>1425</v>
      </c>
      <c r="C7" s="31" t="s">
        <v>1426</v>
      </c>
      <c r="D7" s="31" t="s">
        <v>1427</v>
      </c>
      <c r="E7" s="31" t="s">
        <v>101</v>
      </c>
      <c r="F7" s="31" t="s">
        <v>123</v>
      </c>
      <c r="G7" s="31" t="s">
        <v>124</v>
      </c>
      <c r="H7" s="31" t="s">
        <v>1303</v>
      </c>
      <c r="I7" s="38">
        <v>0.32291666666666669</v>
      </c>
      <c r="J7" s="31" t="s">
        <v>17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9"/>
      <c r="R7" s="505"/>
      <c r="S7" s="170">
        <v>18000</v>
      </c>
      <c r="T7" s="170"/>
    </row>
    <row r="8" spans="1:20" ht="50.1" customHeight="1" x14ac:dyDescent="1.3">
      <c r="A8" s="31" t="s">
        <v>1428</v>
      </c>
      <c r="B8" s="37" t="s">
        <v>1429</v>
      </c>
      <c r="C8" s="31" t="s">
        <v>1430</v>
      </c>
      <c r="D8" s="31" t="s">
        <v>1431</v>
      </c>
      <c r="E8" s="31" t="s">
        <v>101</v>
      </c>
      <c r="F8" s="31" t="s">
        <v>123</v>
      </c>
      <c r="G8" s="31" t="s">
        <v>124</v>
      </c>
      <c r="H8" s="31" t="s">
        <v>1303</v>
      </c>
      <c r="I8" s="38">
        <v>0.32291666666666669</v>
      </c>
      <c r="J8" s="31" t="s">
        <v>17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29"/>
      <c r="R8" s="505"/>
      <c r="S8" s="170">
        <v>18000</v>
      </c>
      <c r="T8" s="170"/>
    </row>
    <row r="9" spans="1:20" ht="50.1" customHeight="1" x14ac:dyDescent="1.3">
      <c r="A9" s="31" t="s">
        <v>1432</v>
      </c>
      <c r="B9" s="37" t="s">
        <v>1433</v>
      </c>
      <c r="C9" s="31" t="s">
        <v>1434</v>
      </c>
      <c r="D9" s="31" t="s">
        <v>1435</v>
      </c>
      <c r="E9" s="31" t="s">
        <v>101</v>
      </c>
      <c r="F9" s="31" t="s">
        <v>123</v>
      </c>
      <c r="G9" s="31" t="s">
        <v>124</v>
      </c>
      <c r="H9" s="31" t="s">
        <v>1303</v>
      </c>
      <c r="I9" s="38">
        <v>0.32291666666666669</v>
      </c>
      <c r="J9" s="31" t="s">
        <v>17</v>
      </c>
      <c r="K9" s="31" t="s">
        <v>105</v>
      </c>
      <c r="L9" s="31" t="s">
        <v>106</v>
      </c>
      <c r="M9" s="31" t="s">
        <v>107</v>
      </c>
      <c r="N9" s="23"/>
      <c r="O9" s="23"/>
      <c r="P9" s="154"/>
      <c r="Q9" s="29"/>
      <c r="R9" s="505"/>
      <c r="S9" s="170">
        <v>18000</v>
      </c>
      <c r="T9" s="170"/>
    </row>
    <row r="10" spans="1:20" ht="50.1" customHeight="1" x14ac:dyDescent="1.3">
      <c r="A10" s="31" t="s">
        <v>1436</v>
      </c>
      <c r="B10" s="37" t="s">
        <v>1437</v>
      </c>
      <c r="C10" s="31" t="s">
        <v>1438</v>
      </c>
      <c r="D10" s="31" t="s">
        <v>1439</v>
      </c>
      <c r="E10" s="31" t="s">
        <v>101</v>
      </c>
      <c r="F10" s="31" t="s">
        <v>123</v>
      </c>
      <c r="G10" s="31" t="s">
        <v>124</v>
      </c>
      <c r="H10" s="31" t="s">
        <v>1303</v>
      </c>
      <c r="I10" s="38">
        <v>0.32291666666666669</v>
      </c>
      <c r="J10" s="31" t="s">
        <v>17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29"/>
      <c r="R10" s="505"/>
      <c r="S10" s="170">
        <v>18000</v>
      </c>
      <c r="T10" s="170"/>
    </row>
    <row r="11" spans="1:20" ht="50.1" customHeight="1" x14ac:dyDescent="1.3">
      <c r="A11" s="31" t="s">
        <v>1440</v>
      </c>
      <c r="B11" s="37" t="s">
        <v>1441</v>
      </c>
      <c r="C11" s="31" t="s">
        <v>1442</v>
      </c>
      <c r="D11" s="31" t="s">
        <v>1443</v>
      </c>
      <c r="E11" s="31" t="s">
        <v>101</v>
      </c>
      <c r="F11" s="31" t="s">
        <v>123</v>
      </c>
      <c r="G11" s="31" t="s">
        <v>124</v>
      </c>
      <c r="H11" s="31" t="s">
        <v>1303</v>
      </c>
      <c r="I11" s="38">
        <v>0.32291666666666669</v>
      </c>
      <c r="J11" s="31" t="s">
        <v>17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29"/>
      <c r="R11" s="505"/>
      <c r="S11" s="170">
        <v>18000</v>
      </c>
      <c r="T11" s="170"/>
    </row>
    <row r="12" spans="1:20" ht="50.1" customHeight="1" x14ac:dyDescent="1.3">
      <c r="A12" s="31" t="s">
        <v>1444</v>
      </c>
      <c r="B12" s="37" t="s">
        <v>1445</v>
      </c>
      <c r="C12" s="31" t="s">
        <v>1446</v>
      </c>
      <c r="D12" s="31" t="s">
        <v>1447</v>
      </c>
      <c r="E12" s="31" t="s">
        <v>101</v>
      </c>
      <c r="F12" s="31" t="s">
        <v>123</v>
      </c>
      <c r="G12" s="31" t="s">
        <v>1127</v>
      </c>
      <c r="H12" s="31" t="s">
        <v>1303</v>
      </c>
      <c r="I12" s="38">
        <v>0.41666666666666669</v>
      </c>
      <c r="J12" s="31" t="s">
        <v>17</v>
      </c>
      <c r="K12" s="31" t="s">
        <v>105</v>
      </c>
      <c r="L12" s="31" t="s">
        <v>125</v>
      </c>
      <c r="M12" s="31" t="s">
        <v>995</v>
      </c>
      <c r="N12" s="23"/>
      <c r="O12" s="23"/>
      <c r="P12" s="154"/>
      <c r="Q12" s="29"/>
      <c r="R12" s="505"/>
      <c r="S12" s="170">
        <v>36640</v>
      </c>
      <c r="T12" s="170"/>
    </row>
    <row r="13" spans="1:20" ht="50.1" customHeight="1" x14ac:dyDescent="1.3">
      <c r="A13" s="31" t="s">
        <v>1448</v>
      </c>
      <c r="B13" s="37" t="s">
        <v>1449</v>
      </c>
      <c r="C13" s="31" t="s">
        <v>1450</v>
      </c>
      <c r="D13" s="31" t="s">
        <v>1451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17</v>
      </c>
      <c r="K13" s="31" t="s">
        <v>105</v>
      </c>
      <c r="L13" s="31" t="s">
        <v>106</v>
      </c>
      <c r="M13" s="31" t="s">
        <v>995</v>
      </c>
      <c r="N13" s="23"/>
      <c r="O13" s="23"/>
      <c r="P13" s="172"/>
      <c r="Q13" s="29"/>
      <c r="R13" s="505"/>
      <c r="S13" s="170">
        <v>43725</v>
      </c>
      <c r="T13" s="170"/>
    </row>
    <row r="14" spans="1:20" ht="50.1" customHeight="1" x14ac:dyDescent="1.3">
      <c r="A14" s="31" t="s">
        <v>1452</v>
      </c>
      <c r="B14" s="37" t="s">
        <v>1453</v>
      </c>
      <c r="C14" s="31" t="s">
        <v>1454</v>
      </c>
      <c r="D14" s="31" t="s">
        <v>1455</v>
      </c>
      <c r="E14" s="31" t="s">
        <v>101</v>
      </c>
      <c r="F14" s="31" t="s">
        <v>123</v>
      </c>
      <c r="G14" s="31" t="s">
        <v>1127</v>
      </c>
      <c r="H14" s="31" t="s">
        <v>1303</v>
      </c>
      <c r="I14" s="38">
        <v>0.41666666666666669</v>
      </c>
      <c r="J14" s="31" t="s">
        <v>17</v>
      </c>
      <c r="K14" s="31" t="s">
        <v>105</v>
      </c>
      <c r="L14" s="31" t="s">
        <v>106</v>
      </c>
      <c r="M14" s="31" t="s">
        <v>995</v>
      </c>
      <c r="N14" s="23"/>
      <c r="O14" s="23"/>
      <c r="P14" s="172"/>
      <c r="Q14" s="29"/>
      <c r="R14" s="506"/>
      <c r="S14" s="170">
        <v>43725</v>
      </c>
      <c r="T14" s="29"/>
    </row>
    <row r="15" spans="1:20" ht="50.1" customHeight="1" x14ac:dyDescent="1.05">
      <c r="A15" s="31" t="s">
        <v>1456</v>
      </c>
      <c r="B15" s="37" t="s">
        <v>1457</v>
      </c>
      <c r="C15" s="31" t="s">
        <v>1458</v>
      </c>
      <c r="D15" s="31" t="s">
        <v>1459</v>
      </c>
      <c r="E15" s="31" t="s">
        <v>101</v>
      </c>
      <c r="F15" s="31" t="s">
        <v>123</v>
      </c>
      <c r="G15" s="31" t="s">
        <v>1127</v>
      </c>
      <c r="H15" s="31" t="s">
        <v>1303</v>
      </c>
      <c r="I15" s="38">
        <v>0.41666666666666669</v>
      </c>
      <c r="J15" s="31" t="s">
        <v>17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9"/>
      <c r="R15" s="506"/>
      <c r="S15" s="29">
        <v>18000</v>
      </c>
      <c r="T15" s="29"/>
    </row>
    <row r="16" spans="1:20" ht="50.1" customHeight="1" x14ac:dyDescent="1.05">
      <c r="A16" s="31" t="s">
        <v>1460</v>
      </c>
      <c r="B16" s="37" t="s">
        <v>1461</v>
      </c>
      <c r="C16" s="31" t="s">
        <v>1462</v>
      </c>
      <c r="D16" s="31" t="s">
        <v>1463</v>
      </c>
      <c r="E16" s="31" t="s">
        <v>101</v>
      </c>
      <c r="F16" s="31" t="s">
        <v>123</v>
      </c>
      <c r="G16" s="31" t="s">
        <v>1127</v>
      </c>
      <c r="H16" s="31" t="s">
        <v>1303</v>
      </c>
      <c r="I16" s="38">
        <v>0.41666666666666669</v>
      </c>
      <c r="J16" s="31" t="s">
        <v>17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9"/>
      <c r="R16" s="506"/>
      <c r="S16" s="29">
        <v>18000</v>
      </c>
      <c r="T16" s="29"/>
    </row>
    <row r="17" spans="1:20" ht="50.1" customHeight="1" x14ac:dyDescent="1.3">
      <c r="A17" s="806" t="s">
        <v>1962</v>
      </c>
      <c r="B17" s="806"/>
      <c r="C17" s="806"/>
      <c r="D17" s="806"/>
      <c r="E17" s="806"/>
      <c r="F17" s="806"/>
      <c r="G17" s="806"/>
      <c r="H17" s="806"/>
      <c r="I17" s="806"/>
      <c r="J17" s="806"/>
      <c r="K17" s="806"/>
      <c r="L17" s="806"/>
      <c r="M17" s="806"/>
      <c r="N17" s="266"/>
      <c r="O17" s="266"/>
      <c r="P17" s="180"/>
      <c r="Q17" s="170"/>
      <c r="R17" s="589"/>
      <c r="S17" s="612"/>
      <c r="T17" s="29"/>
    </row>
    <row r="18" spans="1:20" ht="50.1" customHeight="1" x14ac:dyDescent="1.3">
      <c r="A18" s="31" t="s">
        <v>1963</v>
      </c>
      <c r="B18" s="37" t="s">
        <v>1964</v>
      </c>
      <c r="C18" s="31" t="s">
        <v>1963</v>
      </c>
      <c r="D18" s="31" t="s">
        <v>1966</v>
      </c>
      <c r="E18" s="181" t="s">
        <v>101</v>
      </c>
      <c r="F18" s="31" t="s">
        <v>1965</v>
      </c>
      <c r="G18" s="38"/>
      <c r="H18" s="31" t="s">
        <v>123</v>
      </c>
      <c r="I18" s="38">
        <v>0.54861111111111116</v>
      </c>
      <c r="J18" s="31" t="s">
        <v>17</v>
      </c>
      <c r="K18" s="31" t="s">
        <v>1967</v>
      </c>
      <c r="L18" s="31" t="s">
        <v>1976</v>
      </c>
      <c r="M18" s="31"/>
      <c r="N18" s="31" t="s">
        <v>1968</v>
      </c>
      <c r="O18" s="180" t="s">
        <v>1969</v>
      </c>
      <c r="P18" s="180" t="s">
        <v>1970</v>
      </c>
      <c r="Q18" s="170">
        <v>125</v>
      </c>
      <c r="R18" s="505"/>
      <c r="S18" s="169" t="s">
        <v>105</v>
      </c>
      <c r="T18" s="29"/>
    </row>
    <row r="19" spans="1:20" ht="50.1" customHeight="1" x14ac:dyDescent="1.3">
      <c r="A19" s="31" t="s">
        <v>1971</v>
      </c>
      <c r="B19" s="37" t="s">
        <v>1972</v>
      </c>
      <c r="C19" s="31" t="s">
        <v>1971</v>
      </c>
      <c r="D19" s="31" t="s">
        <v>1973</v>
      </c>
      <c r="E19" s="181" t="s">
        <v>101</v>
      </c>
      <c r="F19" s="31" t="s">
        <v>1965</v>
      </c>
      <c r="G19" s="38"/>
      <c r="H19" s="31" t="s">
        <v>123</v>
      </c>
      <c r="I19" s="38">
        <v>0.54861111111111116</v>
      </c>
      <c r="J19" s="31" t="s">
        <v>17</v>
      </c>
      <c r="K19" s="31" t="s">
        <v>1967</v>
      </c>
      <c r="L19" s="31" t="s">
        <v>1976</v>
      </c>
      <c r="M19" s="31"/>
      <c r="N19" s="31" t="s">
        <v>1968</v>
      </c>
      <c r="O19" s="180" t="s">
        <v>1974</v>
      </c>
      <c r="P19" s="180" t="s">
        <v>1975</v>
      </c>
      <c r="Q19" s="170">
        <v>125</v>
      </c>
      <c r="R19" s="505"/>
      <c r="S19" s="169" t="s">
        <v>105</v>
      </c>
      <c r="T19" s="29"/>
    </row>
    <row r="20" spans="1:20" ht="50.1" customHeight="1" x14ac:dyDescent="1.3">
      <c r="A20" s="696" t="s">
        <v>3093</v>
      </c>
      <c r="B20" s="696"/>
      <c r="C20" s="696"/>
      <c r="D20" s="696"/>
      <c r="E20" s="696"/>
      <c r="F20" s="696"/>
      <c r="G20" s="696"/>
      <c r="H20" s="696"/>
      <c r="I20" s="696"/>
      <c r="J20" s="696"/>
      <c r="K20" s="696"/>
      <c r="L20" s="696"/>
      <c r="M20" s="696"/>
      <c r="N20" s="236"/>
      <c r="O20" s="236"/>
      <c r="P20" s="236"/>
      <c r="Q20" s="325"/>
      <c r="R20" s="508"/>
      <c r="S20" s="613"/>
      <c r="T20" s="325"/>
    </row>
    <row r="21" spans="1:20" ht="50.1" customHeight="1" x14ac:dyDescent="1.65">
      <c r="A21" s="31" t="s">
        <v>2215</v>
      </c>
      <c r="B21" s="37" t="s">
        <v>2216</v>
      </c>
      <c r="C21" s="31" t="s">
        <v>2217</v>
      </c>
      <c r="D21" s="31" t="s">
        <v>2218</v>
      </c>
      <c r="E21" s="31" t="s">
        <v>101</v>
      </c>
      <c r="F21" s="31" t="s">
        <v>123</v>
      </c>
      <c r="G21" s="31" t="s">
        <v>124</v>
      </c>
      <c r="H21" s="31" t="s">
        <v>2017</v>
      </c>
      <c r="I21" s="38">
        <v>0.32291666666666669</v>
      </c>
      <c r="J21" s="31" t="s">
        <v>17</v>
      </c>
      <c r="K21" s="31" t="s">
        <v>105</v>
      </c>
      <c r="L21" s="31" t="s">
        <v>106</v>
      </c>
      <c r="M21" s="31" t="s">
        <v>107</v>
      </c>
      <c r="N21" s="29"/>
      <c r="O21" s="23"/>
      <c r="P21" s="54"/>
      <c r="Q21" s="117"/>
      <c r="R21" s="507"/>
      <c r="S21" s="29">
        <v>18000</v>
      </c>
      <c r="T21" s="117"/>
    </row>
    <row r="22" spans="1:20" ht="50.1" customHeight="1" x14ac:dyDescent="1.65">
      <c r="A22" s="31" t="s">
        <v>2219</v>
      </c>
      <c r="B22" s="37" t="s">
        <v>2220</v>
      </c>
      <c r="C22" s="31" t="s">
        <v>2221</v>
      </c>
      <c r="D22" s="31" t="s">
        <v>2222</v>
      </c>
      <c r="E22" s="31" t="s">
        <v>101</v>
      </c>
      <c r="F22" s="31" t="s">
        <v>123</v>
      </c>
      <c r="G22" s="31" t="s">
        <v>124</v>
      </c>
      <c r="H22" s="31" t="s">
        <v>2017</v>
      </c>
      <c r="I22" s="38">
        <v>0.32291666666666669</v>
      </c>
      <c r="J22" s="31" t="s">
        <v>17</v>
      </c>
      <c r="K22" s="31" t="s">
        <v>105</v>
      </c>
      <c r="L22" s="31" t="s">
        <v>106</v>
      </c>
      <c r="M22" s="31" t="s">
        <v>107</v>
      </c>
      <c r="N22" s="29"/>
      <c r="O22" s="23"/>
      <c r="P22" s="54"/>
      <c r="Q22" s="117"/>
      <c r="R22" s="507"/>
      <c r="S22" s="195">
        <v>18000</v>
      </c>
      <c r="T22" s="117"/>
    </row>
    <row r="23" spans="1:20" ht="50.1" customHeight="1" x14ac:dyDescent="1.65">
      <c r="A23" s="31" t="s">
        <v>2223</v>
      </c>
      <c r="B23" s="37" t="s">
        <v>2224</v>
      </c>
      <c r="C23" s="31" t="s">
        <v>2225</v>
      </c>
      <c r="D23" s="31" t="s">
        <v>2226</v>
      </c>
      <c r="E23" s="31" t="s">
        <v>687</v>
      </c>
      <c r="F23" s="31" t="s">
        <v>123</v>
      </c>
      <c r="G23" s="31" t="s">
        <v>1127</v>
      </c>
      <c r="H23" s="31" t="s">
        <v>2017</v>
      </c>
      <c r="I23" s="38">
        <v>0.53125</v>
      </c>
      <c r="J23" s="31" t="s">
        <v>17</v>
      </c>
      <c r="K23" s="31" t="s">
        <v>105</v>
      </c>
      <c r="L23" s="31" t="s">
        <v>106</v>
      </c>
      <c r="M23" s="31" t="s">
        <v>995</v>
      </c>
      <c r="N23" s="29"/>
      <c r="O23" s="23"/>
      <c r="P23" s="54"/>
      <c r="Q23" s="117"/>
      <c r="R23" s="507"/>
      <c r="S23" s="195">
        <v>43225</v>
      </c>
      <c r="T23" s="117"/>
    </row>
    <row r="24" spans="1:20" ht="50.1" customHeight="1" x14ac:dyDescent="1.05">
      <c r="A24" s="213" t="s">
        <v>4030</v>
      </c>
      <c r="B24" s="214">
        <v>39085</v>
      </c>
      <c r="C24" s="213"/>
      <c r="D24" s="215" t="s">
        <v>4031</v>
      </c>
      <c r="E24" s="213"/>
      <c r="F24" s="215" t="s">
        <v>123</v>
      </c>
      <c r="G24" s="213" t="s">
        <v>1965</v>
      </c>
      <c r="H24" s="216">
        <v>46200</v>
      </c>
      <c r="I24" s="213"/>
      <c r="J24" s="31" t="s">
        <v>17</v>
      </c>
      <c r="K24" s="213"/>
      <c r="L24" s="215" t="s">
        <v>1976</v>
      </c>
      <c r="M24" s="215" t="s">
        <v>4032</v>
      </c>
      <c r="N24" s="213"/>
      <c r="O24" s="23"/>
      <c r="P24" s="23"/>
      <c r="Q24" s="29">
        <v>400</v>
      </c>
      <c r="R24" s="506"/>
      <c r="S24" s="140"/>
      <c r="T24" s="29"/>
    </row>
    <row r="25" spans="1:20" ht="50.1" customHeight="1" x14ac:dyDescent="0.7">
      <c r="A25" s="887" t="s">
        <v>4043</v>
      </c>
      <c r="B25" s="887"/>
      <c r="C25" s="887"/>
      <c r="D25" s="887"/>
      <c r="E25" s="887"/>
      <c r="F25" s="887"/>
      <c r="G25" s="887"/>
      <c r="H25" s="887"/>
      <c r="I25" s="887"/>
      <c r="J25" s="887"/>
      <c r="K25" s="887"/>
      <c r="L25" s="887"/>
      <c r="M25" s="887"/>
      <c r="N25" s="213"/>
      <c r="O25" s="23"/>
      <c r="P25" s="23"/>
      <c r="Q25" s="29"/>
      <c r="R25" s="506"/>
      <c r="S25" s="29"/>
      <c r="T25" s="29">
        <v>48000</v>
      </c>
    </row>
    <row r="26" spans="1:20" ht="50.1" customHeight="1" x14ac:dyDescent="0.7">
      <c r="A26" s="887" t="s">
        <v>4044</v>
      </c>
      <c r="B26" s="887"/>
      <c r="C26" s="887"/>
      <c r="D26" s="887"/>
      <c r="E26" s="887"/>
      <c r="F26" s="887"/>
      <c r="G26" s="887"/>
      <c r="H26" s="887"/>
      <c r="I26" s="887"/>
      <c r="J26" s="887"/>
      <c r="K26" s="887"/>
      <c r="L26" s="887"/>
      <c r="M26" s="887"/>
      <c r="N26" s="213"/>
      <c r="O26" s="23"/>
      <c r="P26" s="23"/>
      <c r="Q26" s="29"/>
      <c r="R26" s="506"/>
      <c r="S26" s="29"/>
      <c r="T26" s="29">
        <v>493450</v>
      </c>
    </row>
    <row r="27" spans="1:20" ht="50.1" customHeight="1" x14ac:dyDescent="0.7">
      <c r="A27" s="887" t="s">
        <v>17940</v>
      </c>
      <c r="B27" s="887"/>
      <c r="C27" s="887"/>
      <c r="D27" s="887"/>
      <c r="E27" s="887"/>
      <c r="F27" s="887"/>
      <c r="G27" s="887"/>
      <c r="H27" s="887"/>
      <c r="I27" s="887"/>
      <c r="J27" s="887"/>
      <c r="K27" s="887"/>
      <c r="L27" s="887"/>
      <c r="M27" s="887"/>
      <c r="N27" s="213"/>
      <c r="O27" s="23"/>
      <c r="P27" s="23"/>
      <c r="Q27" s="29"/>
      <c r="R27" s="506"/>
      <c r="S27" s="29"/>
      <c r="T27" s="29">
        <v>32000</v>
      </c>
    </row>
    <row r="28" spans="1:20" ht="50.1" customHeight="1" x14ac:dyDescent="0.7">
      <c r="A28" s="887" t="s">
        <v>4045</v>
      </c>
      <c r="B28" s="887"/>
      <c r="C28" s="887"/>
      <c r="D28" s="887"/>
      <c r="E28" s="887"/>
      <c r="F28" s="887"/>
      <c r="G28" s="887"/>
      <c r="H28" s="887"/>
      <c r="I28" s="887"/>
      <c r="J28" s="887"/>
      <c r="K28" s="887"/>
      <c r="L28" s="887"/>
      <c r="M28" s="887"/>
      <c r="N28" s="213"/>
      <c r="O28" s="23"/>
      <c r="P28" s="23"/>
      <c r="Q28" s="29"/>
      <c r="R28" s="506"/>
      <c r="S28" s="29"/>
      <c r="T28" s="29">
        <v>3000</v>
      </c>
    </row>
    <row r="29" spans="1:20" ht="50.1" customHeight="1" x14ac:dyDescent="0.7">
      <c r="A29" s="887" t="s">
        <v>4046</v>
      </c>
      <c r="B29" s="887"/>
      <c r="C29" s="887"/>
      <c r="D29" s="887"/>
      <c r="E29" s="887"/>
      <c r="F29" s="887"/>
      <c r="G29" s="887"/>
      <c r="H29" s="887"/>
      <c r="I29" s="887"/>
      <c r="J29" s="887"/>
      <c r="K29" s="887"/>
      <c r="L29" s="887"/>
      <c r="M29" s="887"/>
      <c r="N29" s="213"/>
      <c r="O29" s="23"/>
      <c r="P29" s="23"/>
      <c r="Q29" s="29"/>
      <c r="R29" s="506"/>
      <c r="S29" s="29"/>
      <c r="T29" s="29">
        <v>437850</v>
      </c>
    </row>
    <row r="30" spans="1:20" ht="50.1" customHeight="1" x14ac:dyDescent="0.7">
      <c r="A30" s="887" t="s">
        <v>17941</v>
      </c>
      <c r="B30" s="887"/>
      <c r="C30" s="887"/>
      <c r="D30" s="887"/>
      <c r="E30" s="887"/>
      <c r="F30" s="887"/>
      <c r="G30" s="887"/>
      <c r="H30" s="887"/>
      <c r="I30" s="887"/>
      <c r="J30" s="887"/>
      <c r="K30" s="887"/>
      <c r="L30" s="887"/>
      <c r="M30" s="887"/>
      <c r="N30" s="213"/>
      <c r="O30" s="23"/>
      <c r="P30" s="23"/>
      <c r="Q30" s="29"/>
      <c r="R30" s="506"/>
      <c r="S30" s="29"/>
      <c r="T30" s="29">
        <v>12800</v>
      </c>
    </row>
    <row r="31" spans="1:20" ht="50.1" customHeight="1" x14ac:dyDescent="0.7">
      <c r="A31" s="887" t="s">
        <v>4047</v>
      </c>
      <c r="B31" s="887"/>
      <c r="C31" s="887"/>
      <c r="D31" s="887"/>
      <c r="E31" s="887"/>
      <c r="F31" s="887"/>
      <c r="G31" s="887"/>
      <c r="H31" s="887"/>
      <c r="I31" s="887"/>
      <c r="J31" s="887"/>
      <c r="K31" s="887"/>
      <c r="L31" s="887"/>
      <c r="M31" s="887"/>
      <c r="N31" s="213"/>
      <c r="O31" s="23"/>
      <c r="P31" s="23"/>
      <c r="Q31" s="29"/>
      <c r="R31" s="506"/>
      <c r="S31" s="29"/>
      <c r="T31" s="29">
        <v>472600</v>
      </c>
    </row>
    <row r="32" spans="1:20" ht="50.1" customHeight="1" x14ac:dyDescent="0.7">
      <c r="A32" s="887" t="s">
        <v>4048</v>
      </c>
      <c r="B32" s="887"/>
      <c r="C32" s="887"/>
      <c r="D32" s="887"/>
      <c r="E32" s="887"/>
      <c r="F32" s="887"/>
      <c r="G32" s="887"/>
      <c r="H32" s="887"/>
      <c r="I32" s="887"/>
      <c r="J32" s="887"/>
      <c r="K32" s="887"/>
      <c r="L32" s="887"/>
      <c r="M32" s="887"/>
      <c r="N32" s="213"/>
      <c r="O32" s="23"/>
      <c r="P32" s="23"/>
      <c r="Q32" s="29"/>
      <c r="R32" s="506"/>
      <c r="S32" s="29"/>
      <c r="T32" s="29">
        <v>30000</v>
      </c>
    </row>
    <row r="33" spans="1:20" ht="50.1" customHeight="1" x14ac:dyDescent="0.7">
      <c r="A33" s="887" t="s">
        <v>4049</v>
      </c>
      <c r="B33" s="887"/>
      <c r="C33" s="887"/>
      <c r="D33" s="887"/>
      <c r="E33" s="887"/>
      <c r="F33" s="887"/>
      <c r="G33" s="887"/>
      <c r="H33" s="887"/>
      <c r="I33" s="887"/>
      <c r="J33" s="887"/>
      <c r="K33" s="887"/>
      <c r="L33" s="887"/>
      <c r="M33" s="887"/>
      <c r="N33" s="213"/>
      <c r="O33" s="23"/>
      <c r="P33" s="23"/>
      <c r="Q33" s="29"/>
      <c r="R33" s="506"/>
      <c r="S33" s="29"/>
      <c r="T33" s="29">
        <v>88000</v>
      </c>
    </row>
    <row r="34" spans="1:20" ht="50.1" customHeight="1" x14ac:dyDescent="0.7">
      <c r="A34" s="887" t="s">
        <v>4050</v>
      </c>
      <c r="B34" s="887"/>
      <c r="C34" s="887"/>
      <c r="D34" s="887"/>
      <c r="E34" s="887"/>
      <c r="F34" s="887"/>
      <c r="G34" s="887"/>
      <c r="H34" s="887"/>
      <c r="I34" s="887"/>
      <c r="J34" s="887"/>
      <c r="K34" s="887"/>
      <c r="L34" s="887"/>
      <c r="M34" s="887"/>
      <c r="N34" s="213"/>
      <c r="O34" s="23"/>
      <c r="P34" s="23"/>
      <c r="Q34" s="29"/>
      <c r="R34" s="506"/>
      <c r="S34" s="29"/>
      <c r="T34" s="29">
        <v>464000</v>
      </c>
    </row>
    <row r="35" spans="1:20" ht="50.1" customHeight="1" x14ac:dyDescent="0.7">
      <c r="A35" s="887" t="s">
        <v>4051</v>
      </c>
      <c r="B35" s="887"/>
      <c r="C35" s="887"/>
      <c r="D35" s="887"/>
      <c r="E35" s="887"/>
      <c r="F35" s="887"/>
      <c r="G35" s="887"/>
      <c r="H35" s="887"/>
      <c r="I35" s="887"/>
      <c r="J35" s="887"/>
      <c r="K35" s="887"/>
      <c r="L35" s="887"/>
      <c r="M35" s="887"/>
      <c r="N35" s="213"/>
      <c r="O35" s="23"/>
      <c r="P35" s="23"/>
      <c r="Q35" s="29"/>
      <c r="R35" s="506"/>
      <c r="S35" s="29"/>
      <c r="T35" s="29">
        <v>3000</v>
      </c>
    </row>
    <row r="36" spans="1:20" ht="50.1" customHeight="1" x14ac:dyDescent="0.7">
      <c r="A36" s="887" t="s">
        <v>4052</v>
      </c>
      <c r="B36" s="887"/>
      <c r="C36" s="887"/>
      <c r="D36" s="887"/>
      <c r="E36" s="887"/>
      <c r="F36" s="887"/>
      <c r="G36" s="887"/>
      <c r="H36" s="887"/>
      <c r="I36" s="887"/>
      <c r="J36" s="887"/>
      <c r="K36" s="887"/>
      <c r="L36" s="887"/>
      <c r="M36" s="887"/>
      <c r="N36" s="213"/>
      <c r="O36" s="23"/>
      <c r="P36" s="23"/>
      <c r="Q36" s="29"/>
      <c r="R36" s="506"/>
      <c r="S36" s="29"/>
      <c r="T36" s="29">
        <v>437850</v>
      </c>
    </row>
    <row r="37" spans="1:20" ht="50.1" customHeight="1" x14ac:dyDescent="0.7">
      <c r="A37" s="887" t="s">
        <v>4053</v>
      </c>
      <c r="B37" s="887"/>
      <c r="C37" s="887"/>
      <c r="D37" s="887"/>
      <c r="E37" s="887"/>
      <c r="F37" s="887"/>
      <c r="G37" s="887"/>
      <c r="H37" s="887"/>
      <c r="I37" s="887"/>
      <c r="J37" s="887"/>
      <c r="K37" s="887"/>
      <c r="L37" s="887"/>
      <c r="M37" s="887"/>
      <c r="N37" s="213"/>
      <c r="O37" s="23"/>
      <c r="P37" s="23"/>
      <c r="Q37" s="29"/>
      <c r="R37" s="506"/>
      <c r="S37" s="29"/>
      <c r="T37" s="29">
        <v>984000</v>
      </c>
    </row>
    <row r="38" spans="1:20" ht="50.1" customHeight="1" x14ac:dyDescent="0.7">
      <c r="A38" s="887" t="s">
        <v>17942</v>
      </c>
      <c r="B38" s="887"/>
      <c r="C38" s="887"/>
      <c r="D38" s="887"/>
      <c r="E38" s="887"/>
      <c r="F38" s="887"/>
      <c r="G38" s="887"/>
      <c r="H38" s="887"/>
      <c r="I38" s="887"/>
      <c r="J38" s="887"/>
      <c r="K38" s="887"/>
      <c r="L38" s="887"/>
      <c r="M38" s="887"/>
      <c r="N38" s="213"/>
      <c r="O38" s="23"/>
      <c r="P38" s="23"/>
      <c r="Q38" s="29"/>
      <c r="R38" s="506"/>
      <c r="S38" s="29"/>
      <c r="T38" s="29">
        <v>7400</v>
      </c>
    </row>
    <row r="39" spans="1:20" ht="50.1" customHeight="1" x14ac:dyDescent="0.7">
      <c r="A39" s="887" t="s">
        <v>4054</v>
      </c>
      <c r="B39" s="887"/>
      <c r="C39" s="887"/>
      <c r="D39" s="887"/>
      <c r="E39" s="887"/>
      <c r="F39" s="887"/>
      <c r="G39" s="887"/>
      <c r="H39" s="887"/>
      <c r="I39" s="887"/>
      <c r="J39" s="887"/>
      <c r="K39" s="887"/>
      <c r="L39" s="887"/>
      <c r="M39" s="887"/>
      <c r="N39" s="213"/>
      <c r="O39" s="23"/>
      <c r="P39" s="23"/>
      <c r="Q39" s="29"/>
      <c r="R39" s="506"/>
      <c r="S39" s="29"/>
      <c r="T39" s="29">
        <v>403100</v>
      </c>
    </row>
    <row r="40" spans="1:20" ht="50.1" customHeight="1" x14ac:dyDescent="0.7">
      <c r="A40" s="887" t="s">
        <v>4055</v>
      </c>
      <c r="B40" s="887"/>
      <c r="C40" s="887"/>
      <c r="D40" s="887"/>
      <c r="E40" s="887"/>
      <c r="F40" s="887"/>
      <c r="G40" s="887"/>
      <c r="H40" s="887"/>
      <c r="I40" s="887"/>
      <c r="J40" s="887"/>
      <c r="K40" s="887"/>
      <c r="L40" s="887"/>
      <c r="M40" s="887"/>
      <c r="N40" s="213"/>
      <c r="O40" s="23"/>
      <c r="P40" s="23"/>
      <c r="Q40" s="29"/>
      <c r="R40" s="506"/>
      <c r="S40" s="29"/>
      <c r="T40" s="29">
        <v>368350</v>
      </c>
    </row>
    <row r="41" spans="1:20" ht="50.1" customHeight="1" x14ac:dyDescent="0.7">
      <c r="A41" s="887" t="s">
        <v>4056</v>
      </c>
      <c r="B41" s="887"/>
      <c r="C41" s="887"/>
      <c r="D41" s="887"/>
      <c r="E41" s="887"/>
      <c r="F41" s="887"/>
      <c r="G41" s="887"/>
      <c r="H41" s="887"/>
      <c r="I41" s="887"/>
      <c r="J41" s="887"/>
      <c r="K41" s="887"/>
      <c r="L41" s="887"/>
      <c r="M41" s="887"/>
      <c r="N41" s="213"/>
      <c r="O41" s="23"/>
      <c r="P41" s="23"/>
      <c r="Q41" s="29"/>
      <c r="R41" s="506"/>
      <c r="S41" s="29"/>
      <c r="T41" s="29">
        <v>472600</v>
      </c>
    </row>
    <row r="42" spans="1:20" ht="50.1" customHeight="1" x14ac:dyDescent="0.7">
      <c r="A42" s="887" t="s">
        <v>17943</v>
      </c>
      <c r="B42" s="887"/>
      <c r="C42" s="887"/>
      <c r="D42" s="887"/>
      <c r="E42" s="887"/>
      <c r="F42" s="887"/>
      <c r="G42" s="887"/>
      <c r="H42" s="887"/>
      <c r="I42" s="887"/>
      <c r="J42" s="887"/>
      <c r="K42" s="887"/>
      <c r="L42" s="887"/>
      <c r="M42" s="887"/>
      <c r="N42" s="213"/>
      <c r="O42" s="23"/>
      <c r="P42" s="23"/>
      <c r="Q42" s="29"/>
      <c r="R42" s="506"/>
      <c r="S42" s="29"/>
      <c r="T42" s="29">
        <v>44800</v>
      </c>
    </row>
    <row r="43" spans="1:20" ht="50.1" customHeight="1" x14ac:dyDescent="0.7">
      <c r="A43" s="887" t="s">
        <v>4057</v>
      </c>
      <c r="B43" s="887"/>
      <c r="C43" s="887"/>
      <c r="D43" s="887"/>
      <c r="E43" s="887"/>
      <c r="F43" s="887"/>
      <c r="G43" s="887"/>
      <c r="H43" s="887"/>
      <c r="I43" s="887"/>
      <c r="J43" s="887"/>
      <c r="K43" s="887"/>
      <c r="L43" s="887"/>
      <c r="M43" s="887"/>
      <c r="N43" s="213"/>
      <c r="O43" s="23"/>
      <c r="P43" s="23"/>
      <c r="Q43" s="29"/>
      <c r="R43" s="506"/>
      <c r="S43" s="29"/>
      <c r="T43" s="29">
        <v>3000</v>
      </c>
    </row>
    <row r="44" spans="1:20" ht="50.1" customHeight="1" x14ac:dyDescent="0.7">
      <c r="A44" s="887" t="s">
        <v>4070</v>
      </c>
      <c r="B44" s="887"/>
      <c r="C44" s="887"/>
      <c r="D44" s="887"/>
      <c r="E44" s="887"/>
      <c r="F44" s="887"/>
      <c r="G44" s="887"/>
      <c r="H44" s="887"/>
      <c r="I44" s="887"/>
      <c r="J44" s="887"/>
      <c r="K44" s="887"/>
      <c r="L44" s="887"/>
      <c r="M44" s="887"/>
      <c r="N44" s="213"/>
      <c r="O44" s="23"/>
      <c r="P44" s="23"/>
      <c r="Q44" s="29"/>
      <c r="R44" s="506"/>
      <c r="S44" s="29"/>
      <c r="T44" s="29">
        <v>11730</v>
      </c>
    </row>
    <row r="45" spans="1:20" ht="50.1" customHeight="1" x14ac:dyDescent="0.7">
      <c r="A45" s="887" t="s">
        <v>4058</v>
      </c>
      <c r="B45" s="887"/>
      <c r="C45" s="887"/>
      <c r="D45" s="887"/>
      <c r="E45" s="887"/>
      <c r="F45" s="887"/>
      <c r="G45" s="887"/>
      <c r="H45" s="887"/>
      <c r="I45" s="887"/>
      <c r="J45" s="887"/>
      <c r="K45" s="887"/>
      <c r="L45" s="887"/>
      <c r="M45" s="887"/>
      <c r="N45" s="213"/>
      <c r="O45" s="23"/>
      <c r="P45" s="23"/>
      <c r="Q45" s="29"/>
      <c r="R45" s="506"/>
      <c r="S45" s="29"/>
      <c r="T45" s="29">
        <f>43*8000</f>
        <v>344000</v>
      </c>
    </row>
    <row r="46" spans="1:20" ht="50.1" customHeight="1" x14ac:dyDescent="0.7">
      <c r="A46" s="887" t="s">
        <v>4059</v>
      </c>
      <c r="B46" s="887"/>
      <c r="C46" s="887"/>
      <c r="D46" s="887"/>
      <c r="E46" s="887"/>
      <c r="F46" s="887"/>
      <c r="G46" s="887"/>
      <c r="H46" s="887"/>
      <c r="I46" s="887"/>
      <c r="J46" s="887"/>
      <c r="K46" s="887"/>
      <c r="L46" s="887"/>
      <c r="M46" s="887"/>
      <c r="N46" s="213"/>
      <c r="O46" s="23"/>
      <c r="P46" s="23"/>
      <c r="Q46" s="29"/>
      <c r="R46" s="506"/>
      <c r="S46" s="29"/>
      <c r="T46" s="29">
        <v>340550</v>
      </c>
    </row>
    <row r="47" spans="1:20" ht="50.1" customHeight="1" x14ac:dyDescent="0.7">
      <c r="A47" s="887" t="s">
        <v>4060</v>
      </c>
      <c r="B47" s="887"/>
      <c r="C47" s="887"/>
      <c r="D47" s="887"/>
      <c r="E47" s="887"/>
      <c r="F47" s="887"/>
      <c r="G47" s="887"/>
      <c r="H47" s="887"/>
      <c r="I47" s="887"/>
      <c r="J47" s="887"/>
      <c r="K47" s="887"/>
      <c r="L47" s="887"/>
      <c r="M47" s="887"/>
      <c r="N47" s="213"/>
      <c r="O47" s="23"/>
      <c r="P47" s="23"/>
      <c r="Q47" s="29"/>
      <c r="R47" s="506"/>
      <c r="S47" s="29"/>
      <c r="T47" s="29">
        <v>111200</v>
      </c>
    </row>
    <row r="48" spans="1:20" ht="50.1" customHeight="1" x14ac:dyDescent="0.7">
      <c r="A48" s="887" t="s">
        <v>4061</v>
      </c>
      <c r="B48" s="887"/>
      <c r="C48" s="887"/>
      <c r="D48" s="887"/>
      <c r="E48" s="887"/>
      <c r="F48" s="887"/>
      <c r="G48" s="887"/>
      <c r="H48" s="887"/>
      <c r="I48" s="887"/>
      <c r="J48" s="887"/>
      <c r="K48" s="887"/>
      <c r="L48" s="887"/>
      <c r="M48" s="887"/>
      <c r="N48" s="213"/>
      <c r="O48" s="23"/>
      <c r="P48" s="23"/>
      <c r="Q48" s="29"/>
      <c r="R48" s="506"/>
      <c r="S48" s="29"/>
      <c r="T48" s="29">
        <v>1070300</v>
      </c>
    </row>
    <row r="49" spans="1:20" ht="50.1" customHeight="1" x14ac:dyDescent="0.7">
      <c r="A49" s="887" t="s">
        <v>4062</v>
      </c>
      <c r="B49" s="887"/>
      <c r="C49" s="887"/>
      <c r="D49" s="887"/>
      <c r="E49" s="887"/>
      <c r="F49" s="887"/>
      <c r="G49" s="887"/>
      <c r="H49" s="887"/>
      <c r="I49" s="887"/>
      <c r="J49" s="887"/>
      <c r="K49" s="887"/>
      <c r="L49" s="887"/>
      <c r="M49" s="887"/>
      <c r="N49" s="213"/>
      <c r="O49" s="23"/>
      <c r="P49" s="23"/>
      <c r="Q49" s="29"/>
      <c r="R49" s="506"/>
      <c r="S49" s="29"/>
      <c r="T49" s="29">
        <v>458700</v>
      </c>
    </row>
    <row r="50" spans="1:20" ht="50.1" customHeight="1" x14ac:dyDescent="0.7">
      <c r="A50" s="887" t="s">
        <v>4063</v>
      </c>
      <c r="B50" s="887"/>
      <c r="C50" s="887"/>
      <c r="D50" s="887"/>
      <c r="E50" s="887"/>
      <c r="F50" s="887"/>
      <c r="G50" s="887"/>
      <c r="H50" s="887"/>
      <c r="I50" s="887"/>
      <c r="J50" s="887"/>
      <c r="K50" s="887"/>
      <c r="L50" s="887"/>
      <c r="M50" s="887"/>
      <c r="N50" s="213"/>
      <c r="O50" s="23"/>
      <c r="P50" s="23"/>
      <c r="Q50" s="29"/>
      <c r="R50" s="506"/>
      <c r="S50" s="29"/>
      <c r="T50" s="29">
        <v>560000</v>
      </c>
    </row>
    <row r="51" spans="1:20" ht="50.1" customHeight="1" x14ac:dyDescent="0.7">
      <c r="A51" s="887" t="s">
        <v>17944</v>
      </c>
      <c r="B51" s="887"/>
      <c r="C51" s="887"/>
      <c r="D51" s="887"/>
      <c r="E51" s="887"/>
      <c r="F51" s="887"/>
      <c r="G51" s="887"/>
      <c r="H51" s="887"/>
      <c r="I51" s="887"/>
      <c r="J51" s="887"/>
      <c r="K51" s="887"/>
      <c r="L51" s="887"/>
      <c r="M51" s="887"/>
      <c r="N51" s="213"/>
      <c r="O51" s="23"/>
      <c r="P51" s="23"/>
      <c r="Q51" s="29"/>
      <c r="R51" s="506"/>
      <c r="S51" s="29"/>
      <c r="T51" s="29">
        <v>14800</v>
      </c>
    </row>
    <row r="52" spans="1:20" ht="50.1" customHeight="1" x14ac:dyDescent="0.7">
      <c r="A52" s="805" t="s">
        <v>4065</v>
      </c>
      <c r="B52" s="805"/>
      <c r="C52" s="805"/>
      <c r="D52" s="805"/>
      <c r="E52" s="805"/>
      <c r="F52" s="805"/>
      <c r="G52" s="805"/>
      <c r="H52" s="805"/>
      <c r="I52" s="805"/>
      <c r="J52" s="805"/>
      <c r="K52" s="805"/>
      <c r="L52" s="805"/>
      <c r="M52" s="805"/>
      <c r="N52" s="213"/>
      <c r="O52" s="23"/>
      <c r="P52" s="23"/>
      <c r="Q52" s="29"/>
      <c r="R52" s="506"/>
      <c r="S52" s="29">
        <v>4400000</v>
      </c>
      <c r="T52" s="29"/>
    </row>
    <row r="53" spans="1:20" ht="50.1" customHeight="1" x14ac:dyDescent="0.7">
      <c r="A53" s="805" t="s">
        <v>4065</v>
      </c>
      <c r="B53" s="805"/>
      <c r="C53" s="805"/>
      <c r="D53" s="805"/>
      <c r="E53" s="805"/>
      <c r="F53" s="805"/>
      <c r="G53" s="805"/>
      <c r="H53" s="805"/>
      <c r="I53" s="805"/>
      <c r="J53" s="805"/>
      <c r="K53" s="805"/>
      <c r="L53" s="805"/>
      <c r="M53" s="805"/>
      <c r="N53" s="213"/>
      <c r="O53" s="23"/>
      <c r="P53" s="23"/>
      <c r="Q53" s="29"/>
      <c r="R53" s="506"/>
      <c r="S53" s="29">
        <v>4000000</v>
      </c>
      <c r="T53" s="29"/>
    </row>
    <row r="54" spans="1:20" ht="50.1" customHeight="1" x14ac:dyDescent="1.3">
      <c r="A54" s="696" t="s">
        <v>4072</v>
      </c>
      <c r="B54" s="696"/>
      <c r="C54" s="696"/>
      <c r="D54" s="696"/>
      <c r="E54" s="696"/>
      <c r="F54" s="696"/>
      <c r="G54" s="696"/>
      <c r="H54" s="696"/>
      <c r="I54" s="696"/>
      <c r="J54" s="696"/>
      <c r="K54" s="696"/>
      <c r="L54" s="696"/>
      <c r="M54" s="696"/>
      <c r="N54" s="236"/>
      <c r="O54" s="236"/>
      <c r="P54" s="236"/>
      <c r="Q54" s="325"/>
      <c r="R54" s="508"/>
      <c r="S54" s="613"/>
      <c r="T54" s="325"/>
    </row>
    <row r="55" spans="1:20" ht="50.1" customHeight="1" x14ac:dyDescent="1.05">
      <c r="A55" s="213" t="s">
        <v>4073</v>
      </c>
      <c r="B55" s="214">
        <v>31355</v>
      </c>
      <c r="C55" s="213"/>
      <c r="D55" s="215" t="s">
        <v>4074</v>
      </c>
      <c r="E55" s="213" t="s">
        <v>4075</v>
      </c>
      <c r="F55" s="215" t="s">
        <v>101</v>
      </c>
      <c r="G55" s="213" t="s">
        <v>1965</v>
      </c>
      <c r="H55" s="224">
        <v>0.5</v>
      </c>
      <c r="I55" s="213"/>
      <c r="J55" s="31" t="s">
        <v>17</v>
      </c>
      <c r="K55" s="213"/>
      <c r="L55" s="215"/>
      <c r="M55" s="215" t="s">
        <v>4076</v>
      </c>
      <c r="N55" s="213"/>
      <c r="O55" s="23"/>
      <c r="P55" s="23"/>
      <c r="Q55" s="29">
        <v>125</v>
      </c>
      <c r="R55" s="506"/>
      <c r="S55" s="140"/>
      <c r="T55" s="29"/>
    </row>
    <row r="56" spans="1:20" ht="50.1" customHeight="1" x14ac:dyDescent="0.7">
      <c r="A56" s="803" t="s">
        <v>5849</v>
      </c>
      <c r="B56" s="803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03"/>
      <c r="N56" s="213"/>
      <c r="O56" s="23"/>
      <c r="P56" s="23"/>
      <c r="Q56" s="29"/>
      <c r="R56" s="506"/>
      <c r="S56" s="29">
        <f>5*10200</f>
        <v>51000</v>
      </c>
      <c r="T56" s="29"/>
    </row>
    <row r="57" spans="1:20" ht="50.1" customHeight="1" x14ac:dyDescent="1.65">
      <c r="A57" s="712" t="s">
        <v>5860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29"/>
      <c r="O57" s="23"/>
      <c r="P57" s="54"/>
      <c r="Q57" s="117"/>
      <c r="R57" s="507"/>
      <c r="S57" s="29"/>
      <c r="T57" s="131"/>
    </row>
    <row r="58" spans="1:20" ht="50.1" customHeight="1" x14ac:dyDescent="1.65">
      <c r="A58" s="26" t="s">
        <v>4324</v>
      </c>
      <c r="B58" s="27" t="s">
        <v>4377</v>
      </c>
      <c r="C58" s="31" t="s">
        <v>4378</v>
      </c>
      <c r="D58" s="26" t="s">
        <v>4379</v>
      </c>
      <c r="E58" s="26" t="s">
        <v>687</v>
      </c>
      <c r="F58" s="26" t="s">
        <v>123</v>
      </c>
      <c r="G58" s="26" t="s">
        <v>1127</v>
      </c>
      <c r="H58" s="26" t="s">
        <v>4090</v>
      </c>
      <c r="I58" s="28">
        <v>4.1666666666666664E-2</v>
      </c>
      <c r="J58" s="26" t="s">
        <v>17</v>
      </c>
      <c r="K58" s="31" t="s">
        <v>105</v>
      </c>
      <c r="L58" s="26" t="s">
        <v>106</v>
      </c>
      <c r="M58" s="26" t="s">
        <v>995</v>
      </c>
      <c r="N58" s="175"/>
      <c r="O58" s="23"/>
      <c r="P58" s="54"/>
      <c r="Q58" s="117"/>
      <c r="R58" s="507"/>
      <c r="S58" s="175">
        <v>18000</v>
      </c>
      <c r="T58" s="131"/>
    </row>
    <row r="59" spans="1:20" ht="50.1" customHeight="1" x14ac:dyDescent="1.65">
      <c r="A59" s="31" t="s">
        <v>4324</v>
      </c>
      <c r="B59" s="37" t="s">
        <v>4377</v>
      </c>
      <c r="C59" s="31" t="s">
        <v>4378</v>
      </c>
      <c r="D59" s="31" t="s">
        <v>4385</v>
      </c>
      <c r="E59" s="31" t="s">
        <v>687</v>
      </c>
      <c r="F59" s="31" t="s">
        <v>123</v>
      </c>
      <c r="G59" s="31" t="s">
        <v>490</v>
      </c>
      <c r="H59" s="31" t="s">
        <v>4090</v>
      </c>
      <c r="I59" s="38">
        <v>0.125</v>
      </c>
      <c r="J59" s="31" t="s">
        <v>17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117"/>
      <c r="R59" s="507"/>
      <c r="S59" s="29">
        <v>43225</v>
      </c>
      <c r="T59" s="131"/>
    </row>
    <row r="60" spans="1:20" ht="50.1" customHeight="1" x14ac:dyDescent="1.65">
      <c r="A60" s="31" t="s">
        <v>4336</v>
      </c>
      <c r="B60" s="37" t="s">
        <v>4391</v>
      </c>
      <c r="C60" s="31" t="s">
        <v>4392</v>
      </c>
      <c r="D60" s="31" t="s">
        <v>4393</v>
      </c>
      <c r="E60" s="31" t="s">
        <v>687</v>
      </c>
      <c r="F60" s="31" t="s">
        <v>123</v>
      </c>
      <c r="G60" s="31" t="s">
        <v>490</v>
      </c>
      <c r="H60" s="31" t="s">
        <v>4090</v>
      </c>
      <c r="I60" s="38">
        <v>0.53125</v>
      </c>
      <c r="J60" s="31" t="s">
        <v>17</v>
      </c>
      <c r="K60" s="31" t="s">
        <v>105</v>
      </c>
      <c r="L60" s="31" t="s">
        <v>125</v>
      </c>
      <c r="M60" s="31" t="s">
        <v>995</v>
      </c>
      <c r="N60" s="29"/>
      <c r="O60" s="23"/>
      <c r="P60" s="54"/>
      <c r="Q60" s="117"/>
      <c r="R60" s="507"/>
      <c r="S60" s="29">
        <v>35540</v>
      </c>
      <c r="T60" s="131"/>
    </row>
    <row r="61" spans="1:20" ht="50.1" customHeight="1" x14ac:dyDescent="1.65">
      <c r="A61" s="31" t="s">
        <v>4320</v>
      </c>
      <c r="B61" s="37" t="s">
        <v>4373</v>
      </c>
      <c r="C61" s="31" t="s">
        <v>4374</v>
      </c>
      <c r="D61" s="31" t="s">
        <v>4375</v>
      </c>
      <c r="E61" s="31" t="s">
        <v>687</v>
      </c>
      <c r="F61" s="31" t="s">
        <v>123</v>
      </c>
      <c r="G61" s="31" t="s">
        <v>1127</v>
      </c>
      <c r="H61" s="31" t="s">
        <v>4090</v>
      </c>
      <c r="I61" s="38">
        <v>4.1666666666666664E-2</v>
      </c>
      <c r="J61" s="31" t="s">
        <v>17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117"/>
      <c r="R61" s="507"/>
      <c r="S61" s="29">
        <v>43225</v>
      </c>
      <c r="T61" s="131"/>
    </row>
    <row r="62" spans="1:20" ht="50.1" customHeight="1" x14ac:dyDescent="1.65">
      <c r="A62" s="31" t="s">
        <v>4325</v>
      </c>
      <c r="B62" s="37" t="s">
        <v>4381</v>
      </c>
      <c r="C62" s="31" t="s">
        <v>4382</v>
      </c>
      <c r="D62" s="31" t="s">
        <v>4383</v>
      </c>
      <c r="E62" s="31" t="s">
        <v>687</v>
      </c>
      <c r="F62" s="31" t="s">
        <v>123</v>
      </c>
      <c r="G62" s="31" t="s">
        <v>490</v>
      </c>
      <c r="H62" s="31" t="s">
        <v>4090</v>
      </c>
      <c r="I62" s="38">
        <v>0.125</v>
      </c>
      <c r="J62" s="31" t="s">
        <v>17</v>
      </c>
      <c r="K62" s="31" t="s">
        <v>105</v>
      </c>
      <c r="L62" s="31" t="s">
        <v>276</v>
      </c>
      <c r="M62" s="31" t="s">
        <v>995</v>
      </c>
      <c r="N62" s="29"/>
      <c r="O62" s="23"/>
      <c r="P62" s="54"/>
      <c r="Q62" s="117"/>
      <c r="R62" s="507"/>
      <c r="S62" s="29">
        <v>20000</v>
      </c>
      <c r="T62" s="131"/>
    </row>
    <row r="63" spans="1:20" ht="50.1" customHeight="1" x14ac:dyDescent="1.65">
      <c r="A63" s="31" t="s">
        <v>4316</v>
      </c>
      <c r="B63" s="37" t="s">
        <v>4369</v>
      </c>
      <c r="C63" s="31" t="s">
        <v>4370</v>
      </c>
      <c r="D63" s="31" t="s">
        <v>4371</v>
      </c>
      <c r="E63" s="31" t="s">
        <v>687</v>
      </c>
      <c r="F63" s="31" t="s">
        <v>123</v>
      </c>
      <c r="G63" s="31" t="s">
        <v>1127</v>
      </c>
      <c r="H63" s="31" t="s">
        <v>4090</v>
      </c>
      <c r="I63" s="38">
        <v>4.1666666666666664E-2</v>
      </c>
      <c r="J63" s="31" t="s">
        <v>17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117"/>
      <c r="R63" s="507"/>
      <c r="S63" s="29">
        <v>43225</v>
      </c>
      <c r="T63" s="131"/>
    </row>
    <row r="64" spans="1:20" ht="50.1" customHeight="1" x14ac:dyDescent="1.65">
      <c r="A64" s="31" t="s">
        <v>4332</v>
      </c>
      <c r="B64" s="37" t="s">
        <v>4387</v>
      </c>
      <c r="C64" s="31" t="s">
        <v>4388</v>
      </c>
      <c r="D64" s="31" t="s">
        <v>4389</v>
      </c>
      <c r="E64" s="31" t="s">
        <v>101</v>
      </c>
      <c r="F64" s="31" t="s">
        <v>123</v>
      </c>
      <c r="G64" s="31" t="s">
        <v>124</v>
      </c>
      <c r="H64" s="31" t="s">
        <v>4090</v>
      </c>
      <c r="I64" s="38">
        <v>0.125</v>
      </c>
      <c r="J64" s="31" t="s">
        <v>17</v>
      </c>
      <c r="K64" s="31" t="s">
        <v>105</v>
      </c>
      <c r="L64" s="31" t="s">
        <v>106</v>
      </c>
      <c r="M64" s="31" t="s">
        <v>107</v>
      </c>
      <c r="N64" s="29"/>
      <c r="O64" s="23"/>
      <c r="P64" s="54"/>
      <c r="Q64" s="117"/>
      <c r="R64" s="507"/>
      <c r="S64" s="29">
        <v>18000</v>
      </c>
      <c r="T64" s="131"/>
    </row>
    <row r="65" spans="1:20" ht="50.1" customHeight="1" x14ac:dyDescent="1.65">
      <c r="A65" s="31" t="s">
        <v>4340</v>
      </c>
      <c r="B65" s="37" t="s">
        <v>4395</v>
      </c>
      <c r="C65" s="31" t="s">
        <v>4396</v>
      </c>
      <c r="D65" s="31" t="s">
        <v>4397</v>
      </c>
      <c r="E65" s="31" t="s">
        <v>687</v>
      </c>
      <c r="F65" s="31" t="s">
        <v>123</v>
      </c>
      <c r="G65" s="31" t="s">
        <v>490</v>
      </c>
      <c r="H65" s="31" t="s">
        <v>4090</v>
      </c>
      <c r="I65" s="38">
        <v>0.53125</v>
      </c>
      <c r="J65" s="31" t="s">
        <v>17</v>
      </c>
      <c r="K65" s="31" t="s">
        <v>105</v>
      </c>
      <c r="L65" s="31" t="s">
        <v>533</v>
      </c>
      <c r="M65" s="31" t="s">
        <v>995</v>
      </c>
      <c r="N65" s="29"/>
      <c r="O65" s="23"/>
      <c r="P65" s="54"/>
      <c r="Q65" s="117"/>
      <c r="R65" s="507"/>
      <c r="S65" s="29">
        <v>25000</v>
      </c>
      <c r="T65" s="131"/>
    </row>
    <row r="66" spans="1:20" ht="50.1" customHeight="1" x14ac:dyDescent="1.65">
      <c r="A66" s="712" t="s">
        <v>6765</v>
      </c>
      <c r="B66" s="712"/>
      <c r="C66" s="712"/>
      <c r="D66" s="712"/>
      <c r="E66" s="712"/>
      <c r="F66" s="712"/>
      <c r="G66" s="712"/>
      <c r="H66" s="712"/>
      <c r="I66" s="712"/>
      <c r="J66" s="712"/>
      <c r="K66" s="712"/>
      <c r="L66" s="712"/>
      <c r="M66" s="712"/>
      <c r="N66" s="23"/>
      <c r="O66" s="23"/>
      <c r="P66" s="29"/>
      <c r="Q66" s="29"/>
      <c r="R66" s="507"/>
      <c r="S66" s="29"/>
      <c r="T66" s="131"/>
    </row>
    <row r="67" spans="1:20" ht="50.1" customHeight="1" x14ac:dyDescent="1.65">
      <c r="A67" s="31" t="s">
        <v>6095</v>
      </c>
      <c r="B67" s="37" t="s">
        <v>6096</v>
      </c>
      <c r="C67" s="31" t="s">
        <v>6097</v>
      </c>
      <c r="D67" s="31" t="s">
        <v>6098</v>
      </c>
      <c r="E67" s="31" t="s">
        <v>687</v>
      </c>
      <c r="F67" s="31" t="s">
        <v>123</v>
      </c>
      <c r="G67" s="31" t="s">
        <v>490</v>
      </c>
      <c r="H67" s="31" t="s">
        <v>5801</v>
      </c>
      <c r="I67" s="38">
        <v>0.25</v>
      </c>
      <c r="J67" s="31" t="s">
        <v>17</v>
      </c>
      <c r="K67" s="31" t="s">
        <v>105</v>
      </c>
      <c r="L67" s="31" t="s">
        <v>106</v>
      </c>
      <c r="M67" s="31" t="s">
        <v>995</v>
      </c>
      <c r="N67" s="23"/>
      <c r="O67" s="23"/>
      <c r="P67" s="29"/>
      <c r="Q67" s="29"/>
      <c r="R67" s="507"/>
      <c r="S67" s="29">
        <v>43225</v>
      </c>
      <c r="T67" s="131"/>
    </row>
    <row r="68" spans="1:20" ht="50.1" customHeight="1" x14ac:dyDescent="1.65">
      <c r="A68" s="31" t="s">
        <v>6099</v>
      </c>
      <c r="B68" s="37" t="s">
        <v>6100</v>
      </c>
      <c r="C68" s="31" t="s">
        <v>6101</v>
      </c>
      <c r="D68" s="31" t="s">
        <v>6102</v>
      </c>
      <c r="E68" s="31" t="s">
        <v>687</v>
      </c>
      <c r="F68" s="31" t="s">
        <v>123</v>
      </c>
      <c r="G68" s="31" t="s">
        <v>490</v>
      </c>
      <c r="H68" s="31" t="s">
        <v>5801</v>
      </c>
      <c r="I68" s="38">
        <v>0.25</v>
      </c>
      <c r="J68" s="31" t="s">
        <v>17</v>
      </c>
      <c r="K68" s="31" t="s">
        <v>105</v>
      </c>
      <c r="L68" s="31" t="s">
        <v>106</v>
      </c>
      <c r="M68" s="31" t="s">
        <v>995</v>
      </c>
      <c r="N68" s="23"/>
      <c r="O68" s="23"/>
      <c r="P68" s="29"/>
      <c r="Q68" s="29"/>
      <c r="R68" s="507"/>
      <c r="S68" s="29">
        <v>43225</v>
      </c>
      <c r="T68" s="131"/>
    </row>
    <row r="69" spans="1:20" ht="50.1" customHeight="1" x14ac:dyDescent="1.65">
      <c r="A69" s="31" t="s">
        <v>6103</v>
      </c>
      <c r="B69" s="37" t="s">
        <v>6104</v>
      </c>
      <c r="C69" s="31" t="s">
        <v>6105</v>
      </c>
      <c r="D69" s="31" t="s">
        <v>6106</v>
      </c>
      <c r="E69" s="31" t="s">
        <v>687</v>
      </c>
      <c r="F69" s="31" t="s">
        <v>123</v>
      </c>
      <c r="G69" s="31" t="s">
        <v>490</v>
      </c>
      <c r="H69" s="31" t="s">
        <v>5801</v>
      </c>
      <c r="I69" s="38">
        <v>0.25</v>
      </c>
      <c r="J69" s="31" t="s">
        <v>17</v>
      </c>
      <c r="K69" s="31" t="s">
        <v>105</v>
      </c>
      <c r="L69" s="31" t="s">
        <v>106</v>
      </c>
      <c r="M69" s="31" t="s">
        <v>995</v>
      </c>
      <c r="N69" s="23"/>
      <c r="O69" s="23"/>
      <c r="P69" s="29"/>
      <c r="Q69" s="29"/>
      <c r="R69" s="507"/>
      <c r="S69" s="29">
        <v>43225</v>
      </c>
      <c r="T69" s="131"/>
    </row>
    <row r="70" spans="1:20" ht="50.1" customHeight="1" x14ac:dyDescent="1.65">
      <c r="A70" s="31" t="s">
        <v>6107</v>
      </c>
      <c r="B70" s="37" t="s">
        <v>6108</v>
      </c>
      <c r="C70" s="31" t="s">
        <v>6109</v>
      </c>
      <c r="D70" s="31" t="s">
        <v>6110</v>
      </c>
      <c r="E70" s="31" t="s">
        <v>687</v>
      </c>
      <c r="F70" s="31" t="s">
        <v>123</v>
      </c>
      <c r="G70" s="31" t="s">
        <v>1127</v>
      </c>
      <c r="H70" s="31" t="s">
        <v>5801</v>
      </c>
      <c r="I70" s="38">
        <v>0.41666666666666669</v>
      </c>
      <c r="J70" s="31" t="s">
        <v>17</v>
      </c>
      <c r="K70" s="31" t="s">
        <v>105</v>
      </c>
      <c r="L70" s="31" t="s">
        <v>106</v>
      </c>
      <c r="M70" s="31" t="s">
        <v>995</v>
      </c>
      <c r="N70" s="23"/>
      <c r="O70" s="23"/>
      <c r="P70" s="29"/>
      <c r="Q70" s="29"/>
      <c r="R70" s="507"/>
      <c r="S70" s="29">
        <v>43225</v>
      </c>
      <c r="T70" s="131"/>
    </row>
    <row r="71" spans="1:20" ht="50.1" customHeight="1" x14ac:dyDescent="1.65">
      <c r="A71" s="712" t="s">
        <v>6797</v>
      </c>
      <c r="B71" s="712"/>
      <c r="C71" s="712"/>
      <c r="D71" s="712"/>
      <c r="E71" s="712"/>
      <c r="F71" s="712"/>
      <c r="G71" s="712"/>
      <c r="H71" s="712"/>
      <c r="I71" s="712"/>
      <c r="J71" s="712"/>
      <c r="K71" s="712"/>
      <c r="L71" s="712"/>
      <c r="M71" s="712"/>
      <c r="N71" s="23"/>
      <c r="O71" s="23"/>
      <c r="P71" s="29"/>
      <c r="Q71" s="29"/>
      <c r="R71" s="507"/>
      <c r="S71" s="29"/>
      <c r="T71" s="131"/>
    </row>
    <row r="72" spans="1:20" ht="50.1" customHeight="1" x14ac:dyDescent="1.05">
      <c r="A72" s="283" t="s">
        <v>6787</v>
      </c>
      <c r="B72" s="284">
        <v>35218</v>
      </c>
      <c r="C72" s="283"/>
      <c r="D72" s="285" t="s">
        <v>6789</v>
      </c>
      <c r="E72" s="283" t="s">
        <v>101</v>
      </c>
      <c r="F72" s="285"/>
      <c r="G72" s="283" t="s">
        <v>6792</v>
      </c>
      <c r="H72" s="286">
        <v>46204</v>
      </c>
      <c r="I72" s="283"/>
      <c r="J72" s="244" t="s">
        <v>17</v>
      </c>
      <c r="K72" s="283"/>
      <c r="L72" s="285" t="s">
        <v>6791</v>
      </c>
      <c r="M72" s="285" t="s">
        <v>1968</v>
      </c>
      <c r="N72" s="282"/>
      <c r="O72" s="270"/>
      <c r="P72" s="270"/>
      <c r="Q72" s="191">
        <v>125</v>
      </c>
      <c r="R72" s="506"/>
      <c r="S72" s="140"/>
      <c r="T72" s="29"/>
    </row>
    <row r="73" spans="1:20" ht="50.1" customHeight="1" x14ac:dyDescent="1.05">
      <c r="A73" s="283" t="s">
        <v>6788</v>
      </c>
      <c r="B73" s="284">
        <v>32473</v>
      </c>
      <c r="C73" s="283"/>
      <c r="D73" s="285" t="s">
        <v>6790</v>
      </c>
      <c r="E73" s="283" t="s">
        <v>101</v>
      </c>
      <c r="F73" s="285"/>
      <c r="G73" s="283" t="s">
        <v>6792</v>
      </c>
      <c r="H73" s="286">
        <v>46204</v>
      </c>
      <c r="I73" s="283"/>
      <c r="J73" s="244" t="s">
        <v>17</v>
      </c>
      <c r="K73" s="283"/>
      <c r="L73" s="285" t="s">
        <v>6791</v>
      </c>
      <c r="M73" s="285" t="s">
        <v>1968</v>
      </c>
      <c r="N73" s="282"/>
      <c r="O73" s="270"/>
      <c r="P73" s="270"/>
      <c r="Q73" s="191">
        <v>125</v>
      </c>
      <c r="R73" s="506"/>
      <c r="S73" s="140"/>
      <c r="T73" s="29"/>
    </row>
    <row r="74" spans="1:20" ht="50.1" customHeight="1" x14ac:dyDescent="1.25">
      <c r="A74" s="696" t="s">
        <v>7858</v>
      </c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23"/>
      <c r="O74" s="54"/>
      <c r="P74" s="131"/>
      <c r="Q74" s="29"/>
      <c r="R74" s="506"/>
      <c r="S74" s="392"/>
      <c r="T74" s="131"/>
    </row>
    <row r="75" spans="1:20" ht="50.1" customHeight="1" x14ac:dyDescent="1.25">
      <c r="A75" s="31" t="s">
        <v>6982</v>
      </c>
      <c r="B75" s="37" t="s">
        <v>6983</v>
      </c>
      <c r="C75" s="31" t="s">
        <v>6984</v>
      </c>
      <c r="D75" s="31" t="s">
        <v>6985</v>
      </c>
      <c r="E75" s="31" t="s">
        <v>687</v>
      </c>
      <c r="F75" s="31" t="s">
        <v>123</v>
      </c>
      <c r="G75" s="31" t="s">
        <v>1127</v>
      </c>
      <c r="H75" s="31" t="s">
        <v>6809</v>
      </c>
      <c r="I75" s="38">
        <v>4.1666666666666664E-2</v>
      </c>
      <c r="J75" s="31" t="s">
        <v>17</v>
      </c>
      <c r="K75" s="31" t="s">
        <v>105</v>
      </c>
      <c r="L75" s="31" t="s">
        <v>125</v>
      </c>
      <c r="M75" s="31" t="s">
        <v>107</v>
      </c>
      <c r="N75" s="23"/>
      <c r="O75" s="54"/>
      <c r="P75" s="23"/>
      <c r="Q75" s="191"/>
      <c r="R75" s="506"/>
      <c r="S75" s="29">
        <v>22000</v>
      </c>
      <c r="T75" s="131"/>
    </row>
    <row r="76" spans="1:20" ht="50.1" customHeight="1" x14ac:dyDescent="1.25">
      <c r="A76" s="31" t="s">
        <v>6986</v>
      </c>
      <c r="B76" s="37" t="s">
        <v>6987</v>
      </c>
      <c r="C76" s="31" t="s">
        <v>6988</v>
      </c>
      <c r="D76" s="31" t="s">
        <v>6989</v>
      </c>
      <c r="E76" s="31" t="s">
        <v>101</v>
      </c>
      <c r="F76" s="31" t="s">
        <v>123</v>
      </c>
      <c r="G76" s="31" t="s">
        <v>1127</v>
      </c>
      <c r="H76" s="31" t="s">
        <v>6809</v>
      </c>
      <c r="I76" s="38">
        <v>0.53125</v>
      </c>
      <c r="J76" s="31" t="s">
        <v>17</v>
      </c>
      <c r="K76" s="31" t="s">
        <v>105</v>
      </c>
      <c r="L76" s="31" t="s">
        <v>106</v>
      </c>
      <c r="M76" s="31" t="s">
        <v>995</v>
      </c>
      <c r="N76" s="23"/>
      <c r="O76" s="54"/>
      <c r="P76" s="131"/>
      <c r="Q76" s="191"/>
      <c r="R76" s="506"/>
      <c r="S76" s="29">
        <v>43725</v>
      </c>
      <c r="T76" s="131"/>
    </row>
    <row r="77" spans="1:20" ht="50.1" customHeight="1" x14ac:dyDescent="1.25">
      <c r="A77" s="31" t="s">
        <v>6990</v>
      </c>
      <c r="B77" s="37" t="s">
        <v>6991</v>
      </c>
      <c r="C77" s="31" t="s">
        <v>6992</v>
      </c>
      <c r="D77" s="31" t="s">
        <v>6993</v>
      </c>
      <c r="E77" s="31" t="s">
        <v>101</v>
      </c>
      <c r="F77" s="31" t="s">
        <v>123</v>
      </c>
      <c r="G77" s="31" t="s">
        <v>124</v>
      </c>
      <c r="H77" s="31" t="s">
        <v>6809</v>
      </c>
      <c r="I77" s="38">
        <v>0.78819444444444442</v>
      </c>
      <c r="J77" s="31" t="s">
        <v>17</v>
      </c>
      <c r="K77" s="31" t="s">
        <v>105</v>
      </c>
      <c r="L77" s="31" t="s">
        <v>106</v>
      </c>
      <c r="M77" s="31" t="s">
        <v>107</v>
      </c>
      <c r="N77" s="23"/>
      <c r="O77" s="54"/>
      <c r="P77" s="131"/>
      <c r="Q77" s="191"/>
      <c r="R77" s="506"/>
      <c r="S77" s="29">
        <v>22000</v>
      </c>
      <c r="T77" s="131"/>
    </row>
    <row r="78" spans="1:20" ht="54" customHeight="1" x14ac:dyDescent="1.05">
      <c r="A78" s="696" t="s">
        <v>9526</v>
      </c>
      <c r="B78" s="696"/>
      <c r="C78" s="696"/>
      <c r="D78" s="696"/>
      <c r="E78" s="696"/>
      <c r="F78" s="696"/>
      <c r="G78" s="696"/>
      <c r="H78" s="696"/>
      <c r="I78" s="696"/>
      <c r="J78" s="696"/>
      <c r="K78" s="696"/>
      <c r="L78" s="696"/>
      <c r="M78" s="696"/>
      <c r="N78" s="23"/>
      <c r="O78" s="23"/>
      <c r="P78" s="23"/>
      <c r="Q78" s="29"/>
      <c r="R78" s="506"/>
      <c r="S78" s="29"/>
      <c r="T78" s="131"/>
    </row>
    <row r="79" spans="1:20" ht="54" customHeight="1" x14ac:dyDescent="1.05">
      <c r="A79" s="31" t="s">
        <v>7921</v>
      </c>
      <c r="B79" s="37" t="s">
        <v>6170</v>
      </c>
      <c r="C79" s="31" t="s">
        <v>7922</v>
      </c>
      <c r="D79" s="31" t="s">
        <v>7923</v>
      </c>
      <c r="E79" s="31" t="s">
        <v>101</v>
      </c>
      <c r="F79" s="31" t="s">
        <v>123</v>
      </c>
      <c r="G79" s="31" t="s">
        <v>103</v>
      </c>
      <c r="H79" s="31" t="s">
        <v>7872</v>
      </c>
      <c r="I79" s="38">
        <v>0.375</v>
      </c>
      <c r="J79" s="31" t="s">
        <v>17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29"/>
      <c r="R79" s="506"/>
      <c r="S79" s="29">
        <v>22000</v>
      </c>
      <c r="T79" s="131"/>
    </row>
    <row r="80" spans="1:20" ht="54" customHeight="1" x14ac:dyDescent="1.05">
      <c r="A80" s="31" t="s">
        <v>7924</v>
      </c>
      <c r="B80" s="37" t="s">
        <v>407</v>
      </c>
      <c r="C80" s="31" t="s">
        <v>7925</v>
      </c>
      <c r="D80" s="31" t="s">
        <v>7926</v>
      </c>
      <c r="E80" s="31" t="s">
        <v>101</v>
      </c>
      <c r="F80" s="31" t="s">
        <v>123</v>
      </c>
      <c r="G80" s="31" t="s">
        <v>103</v>
      </c>
      <c r="H80" s="31" t="s">
        <v>7872</v>
      </c>
      <c r="I80" s="38">
        <v>0.375</v>
      </c>
      <c r="J80" s="31" t="s">
        <v>17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9"/>
      <c r="R80" s="506"/>
      <c r="S80" s="29">
        <v>22000</v>
      </c>
      <c r="T80" s="131"/>
    </row>
    <row r="81" spans="1:20" ht="54" customHeight="1" x14ac:dyDescent="0.7">
      <c r="A81" s="779" t="s">
        <v>9556</v>
      </c>
      <c r="B81" s="780"/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1"/>
      <c r="N81" s="23"/>
      <c r="O81" s="23"/>
      <c r="P81" s="23"/>
      <c r="Q81" s="29"/>
      <c r="R81" s="506"/>
      <c r="S81" s="140"/>
      <c r="T81" s="29"/>
    </row>
    <row r="82" spans="1:20" ht="54" customHeight="1" x14ac:dyDescent="0.7">
      <c r="A82" s="320" t="s">
        <v>9554</v>
      </c>
      <c r="B82" s="295">
        <v>34945</v>
      </c>
      <c r="C82" s="127"/>
      <c r="D82" s="127" t="s">
        <v>9555</v>
      </c>
      <c r="E82" s="320" t="s">
        <v>101</v>
      </c>
      <c r="F82" s="320" t="s">
        <v>123</v>
      </c>
      <c r="G82" s="320" t="s">
        <v>124</v>
      </c>
      <c r="H82" s="320"/>
      <c r="I82" s="320"/>
      <c r="J82" s="320" t="s">
        <v>17</v>
      </c>
      <c r="K82" s="320"/>
      <c r="L82" s="320" t="s">
        <v>1976</v>
      </c>
      <c r="M82" s="320" t="s">
        <v>1968</v>
      </c>
      <c r="N82" s="127"/>
      <c r="O82" s="127"/>
      <c r="P82" s="127"/>
      <c r="Q82" s="29">
        <v>125</v>
      </c>
      <c r="R82" s="506"/>
      <c r="S82" s="140"/>
      <c r="T82" s="29"/>
    </row>
    <row r="83" spans="1:20" ht="54" customHeight="1" x14ac:dyDescent="0.7">
      <c r="A83" s="320" t="s">
        <v>9557</v>
      </c>
      <c r="B83" s="295">
        <v>38232</v>
      </c>
      <c r="C83" s="127"/>
      <c r="D83" s="127" t="s">
        <v>9559</v>
      </c>
      <c r="E83" s="320" t="s">
        <v>9561</v>
      </c>
      <c r="F83" s="320" t="s">
        <v>123</v>
      </c>
      <c r="G83" s="320" t="s">
        <v>103</v>
      </c>
      <c r="H83" s="320"/>
      <c r="I83" s="320"/>
      <c r="J83" s="320" t="s">
        <v>17</v>
      </c>
      <c r="K83" s="320"/>
      <c r="L83" s="320" t="s">
        <v>1976</v>
      </c>
      <c r="M83" s="320" t="s">
        <v>1968</v>
      </c>
      <c r="N83" s="127"/>
      <c r="O83" s="127"/>
      <c r="P83" s="127"/>
      <c r="Q83" s="29">
        <v>125</v>
      </c>
      <c r="R83" s="506"/>
      <c r="S83" s="140"/>
      <c r="T83" s="29"/>
    </row>
    <row r="84" spans="1:20" ht="54" customHeight="1" x14ac:dyDescent="0.7">
      <c r="A84" s="320" t="s">
        <v>9558</v>
      </c>
      <c r="B84" s="295">
        <v>31898</v>
      </c>
      <c r="C84" s="127"/>
      <c r="D84" s="127" t="s">
        <v>9560</v>
      </c>
      <c r="E84" s="320" t="s">
        <v>9561</v>
      </c>
      <c r="F84" s="320" t="s">
        <v>123</v>
      </c>
      <c r="G84" s="320" t="s">
        <v>103</v>
      </c>
      <c r="H84" s="320"/>
      <c r="I84" s="320"/>
      <c r="J84" s="320" t="s">
        <v>17</v>
      </c>
      <c r="K84" s="320"/>
      <c r="L84" s="320" t="s">
        <v>1976</v>
      </c>
      <c r="M84" s="320" t="s">
        <v>1968</v>
      </c>
      <c r="N84" s="127"/>
      <c r="O84" s="127"/>
      <c r="P84" s="127"/>
      <c r="Q84" s="29">
        <v>125</v>
      </c>
      <c r="R84" s="506"/>
      <c r="S84" s="140"/>
      <c r="T84" s="29"/>
    </row>
    <row r="85" spans="1:20" ht="54" customHeight="1" x14ac:dyDescent="1.05">
      <c r="A85" s="701" t="s">
        <v>6799</v>
      </c>
      <c r="B85" s="702"/>
      <c r="C85" s="702"/>
      <c r="D85" s="702"/>
      <c r="E85" s="702"/>
      <c r="F85" s="702"/>
      <c r="G85" s="702"/>
      <c r="H85" s="702"/>
      <c r="I85" s="702"/>
      <c r="J85" s="702"/>
      <c r="K85" s="702"/>
      <c r="L85" s="702"/>
      <c r="M85" s="703"/>
      <c r="N85" s="23"/>
      <c r="O85" s="23"/>
      <c r="P85" s="23"/>
      <c r="Q85" s="29"/>
      <c r="R85" s="506"/>
      <c r="S85" s="29"/>
      <c r="T85" s="131"/>
    </row>
    <row r="86" spans="1:20" ht="54" customHeight="1" x14ac:dyDescent="1.05">
      <c r="A86" s="334" t="s">
        <v>9674</v>
      </c>
      <c r="B86" s="335" t="s">
        <v>2156</v>
      </c>
      <c r="C86" s="334" t="s">
        <v>9675</v>
      </c>
      <c r="D86" s="334" t="s">
        <v>9676</v>
      </c>
      <c r="E86" s="334" t="s">
        <v>687</v>
      </c>
      <c r="F86" s="334" t="s">
        <v>123</v>
      </c>
      <c r="G86" s="334" t="s">
        <v>1127</v>
      </c>
      <c r="H86" s="334" t="s">
        <v>9573</v>
      </c>
      <c r="I86" s="336">
        <v>0.41666666666666669</v>
      </c>
      <c r="J86" s="334" t="s">
        <v>17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9"/>
      <c r="R86" s="506"/>
      <c r="S86" s="29">
        <v>43225</v>
      </c>
      <c r="T86" s="131"/>
    </row>
    <row r="87" spans="1:20" ht="54" customHeight="1" x14ac:dyDescent="1.05">
      <c r="A87" s="334" t="s">
        <v>9677</v>
      </c>
      <c r="B87" s="335" t="s">
        <v>9678</v>
      </c>
      <c r="C87" s="334" t="s">
        <v>9679</v>
      </c>
      <c r="D87" s="334" t="s">
        <v>9680</v>
      </c>
      <c r="E87" s="334" t="s">
        <v>687</v>
      </c>
      <c r="F87" s="334" t="s">
        <v>123</v>
      </c>
      <c r="G87" s="334" t="s">
        <v>1127</v>
      </c>
      <c r="H87" s="334" t="s">
        <v>9573</v>
      </c>
      <c r="I87" s="336">
        <v>0.41666666666666669</v>
      </c>
      <c r="J87" s="334" t="s">
        <v>17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9"/>
      <c r="R87" s="506"/>
      <c r="S87" s="29">
        <v>43225</v>
      </c>
      <c r="T87" s="131"/>
    </row>
    <row r="88" spans="1:20" ht="54" customHeight="1" x14ac:dyDescent="1.05">
      <c r="A88" s="334" t="s">
        <v>9681</v>
      </c>
      <c r="B88" s="335" t="s">
        <v>9682</v>
      </c>
      <c r="C88" s="334" t="s">
        <v>9683</v>
      </c>
      <c r="D88" s="334" t="s">
        <v>9684</v>
      </c>
      <c r="E88" s="334" t="s">
        <v>687</v>
      </c>
      <c r="F88" s="334" t="s">
        <v>123</v>
      </c>
      <c r="G88" s="334" t="s">
        <v>1127</v>
      </c>
      <c r="H88" s="334" t="s">
        <v>9573</v>
      </c>
      <c r="I88" s="336">
        <v>0.41666666666666669</v>
      </c>
      <c r="J88" s="334" t="s">
        <v>17</v>
      </c>
      <c r="K88" s="334" t="s">
        <v>105</v>
      </c>
      <c r="L88" s="334" t="s">
        <v>106</v>
      </c>
      <c r="M88" s="334" t="s">
        <v>995</v>
      </c>
      <c r="N88" s="23"/>
      <c r="O88" s="23"/>
      <c r="P88" s="23"/>
      <c r="Q88" s="29"/>
      <c r="R88" s="506"/>
      <c r="S88" s="29">
        <v>43225</v>
      </c>
      <c r="T88" s="131"/>
    </row>
    <row r="89" spans="1:20" ht="54" customHeight="1" x14ac:dyDescent="1.05">
      <c r="A89" s="334" t="s">
        <v>9685</v>
      </c>
      <c r="B89" s="335" t="s">
        <v>8618</v>
      </c>
      <c r="C89" s="334" t="s">
        <v>9686</v>
      </c>
      <c r="D89" s="334" t="s">
        <v>9687</v>
      </c>
      <c r="E89" s="334" t="s">
        <v>687</v>
      </c>
      <c r="F89" s="334" t="s">
        <v>123</v>
      </c>
      <c r="G89" s="334" t="s">
        <v>1127</v>
      </c>
      <c r="H89" s="334" t="s">
        <v>9573</v>
      </c>
      <c r="I89" s="336">
        <v>0.41666666666666669</v>
      </c>
      <c r="J89" s="334" t="s">
        <v>17</v>
      </c>
      <c r="K89" s="334" t="s">
        <v>105</v>
      </c>
      <c r="L89" s="334" t="s">
        <v>106</v>
      </c>
      <c r="M89" s="334" t="s">
        <v>995</v>
      </c>
      <c r="N89" s="23"/>
      <c r="O89" s="23"/>
      <c r="P89" s="23"/>
      <c r="Q89" s="29"/>
      <c r="R89" s="506"/>
      <c r="S89" s="29">
        <v>43225</v>
      </c>
      <c r="T89" s="131"/>
    </row>
    <row r="90" spans="1:20" ht="54" customHeight="1" x14ac:dyDescent="1.05">
      <c r="A90" s="334" t="s">
        <v>9688</v>
      </c>
      <c r="B90" s="335" t="s">
        <v>9689</v>
      </c>
      <c r="C90" s="334" t="s">
        <v>9690</v>
      </c>
      <c r="D90" s="334" t="s">
        <v>9691</v>
      </c>
      <c r="E90" s="334" t="s">
        <v>687</v>
      </c>
      <c r="F90" s="334" t="s">
        <v>123</v>
      </c>
      <c r="G90" s="334" t="s">
        <v>1127</v>
      </c>
      <c r="H90" s="334" t="s">
        <v>9573</v>
      </c>
      <c r="I90" s="336">
        <v>0.41666666666666669</v>
      </c>
      <c r="J90" s="334" t="s">
        <v>17</v>
      </c>
      <c r="K90" s="334" t="s">
        <v>105</v>
      </c>
      <c r="L90" s="334" t="s">
        <v>106</v>
      </c>
      <c r="M90" s="334" t="s">
        <v>995</v>
      </c>
      <c r="N90" s="23"/>
      <c r="O90" s="23"/>
      <c r="P90" s="23"/>
      <c r="Q90" s="29"/>
      <c r="R90" s="506"/>
      <c r="S90" s="29">
        <v>43225</v>
      </c>
      <c r="T90" s="131"/>
    </row>
    <row r="91" spans="1:20" ht="54" customHeight="1" x14ac:dyDescent="1.05">
      <c r="A91" s="334" t="s">
        <v>9692</v>
      </c>
      <c r="B91" s="335" t="s">
        <v>9693</v>
      </c>
      <c r="C91" s="334" t="s">
        <v>9694</v>
      </c>
      <c r="D91" s="334" t="s">
        <v>9695</v>
      </c>
      <c r="E91" s="334" t="s">
        <v>687</v>
      </c>
      <c r="F91" s="334" t="s">
        <v>123</v>
      </c>
      <c r="G91" s="334" t="s">
        <v>1127</v>
      </c>
      <c r="H91" s="334" t="s">
        <v>9573</v>
      </c>
      <c r="I91" s="336">
        <v>0.41666666666666669</v>
      </c>
      <c r="J91" s="334" t="s">
        <v>17</v>
      </c>
      <c r="K91" s="334" t="s">
        <v>105</v>
      </c>
      <c r="L91" s="334" t="s">
        <v>106</v>
      </c>
      <c r="M91" s="334" t="s">
        <v>995</v>
      </c>
      <c r="N91" s="23"/>
      <c r="O91" s="23"/>
      <c r="P91" s="23"/>
      <c r="Q91" s="29"/>
      <c r="R91" s="506"/>
      <c r="S91" s="29">
        <v>43225</v>
      </c>
      <c r="T91" s="131"/>
    </row>
    <row r="92" spans="1:20" ht="54" customHeight="1" x14ac:dyDescent="1.05">
      <c r="A92" s="334" t="s">
        <v>9696</v>
      </c>
      <c r="B92" s="335" t="s">
        <v>2782</v>
      </c>
      <c r="C92" s="334" t="s">
        <v>9697</v>
      </c>
      <c r="D92" s="334" t="s">
        <v>9698</v>
      </c>
      <c r="E92" s="334" t="s">
        <v>687</v>
      </c>
      <c r="F92" s="334" t="s">
        <v>123</v>
      </c>
      <c r="G92" s="334" t="s">
        <v>1127</v>
      </c>
      <c r="H92" s="334" t="s">
        <v>9573</v>
      </c>
      <c r="I92" s="336">
        <v>0.41666666666666669</v>
      </c>
      <c r="J92" s="334" t="s">
        <v>17</v>
      </c>
      <c r="K92" s="334" t="s">
        <v>105</v>
      </c>
      <c r="L92" s="334" t="s">
        <v>106</v>
      </c>
      <c r="M92" s="334" t="s">
        <v>995</v>
      </c>
      <c r="N92" s="23"/>
      <c r="O92" s="23"/>
      <c r="P92" s="23"/>
      <c r="Q92" s="29"/>
      <c r="R92" s="506"/>
      <c r="S92" s="29">
        <v>43225</v>
      </c>
      <c r="T92" s="131"/>
    </row>
    <row r="93" spans="1:20" ht="54" customHeight="1" x14ac:dyDescent="1.05">
      <c r="A93" s="334" t="s">
        <v>9699</v>
      </c>
      <c r="B93" s="335" t="s">
        <v>9700</v>
      </c>
      <c r="C93" s="334" t="s">
        <v>9701</v>
      </c>
      <c r="D93" s="334" t="s">
        <v>9702</v>
      </c>
      <c r="E93" s="334" t="s">
        <v>687</v>
      </c>
      <c r="F93" s="334" t="s">
        <v>123</v>
      </c>
      <c r="G93" s="334" t="s">
        <v>1127</v>
      </c>
      <c r="H93" s="334" t="s">
        <v>9573</v>
      </c>
      <c r="I93" s="336">
        <v>0.41666666666666669</v>
      </c>
      <c r="J93" s="334" t="s">
        <v>17</v>
      </c>
      <c r="K93" s="334" t="s">
        <v>105</v>
      </c>
      <c r="L93" s="334" t="s">
        <v>106</v>
      </c>
      <c r="M93" s="334" t="s">
        <v>995</v>
      </c>
      <c r="N93" s="23"/>
      <c r="O93" s="23"/>
      <c r="P93" s="23"/>
      <c r="Q93" s="29"/>
      <c r="R93" s="506"/>
      <c r="S93" s="29">
        <v>43225</v>
      </c>
      <c r="T93" s="131"/>
    </row>
    <row r="94" spans="1:20" ht="54" customHeight="1" x14ac:dyDescent="1.05">
      <c r="A94" s="334" t="s">
        <v>9703</v>
      </c>
      <c r="B94" s="335" t="s">
        <v>9704</v>
      </c>
      <c r="C94" s="334" t="s">
        <v>9705</v>
      </c>
      <c r="D94" s="334" t="s">
        <v>9706</v>
      </c>
      <c r="E94" s="334" t="s">
        <v>687</v>
      </c>
      <c r="F94" s="334" t="s">
        <v>123</v>
      </c>
      <c r="G94" s="334" t="s">
        <v>1127</v>
      </c>
      <c r="H94" s="334" t="s">
        <v>9573</v>
      </c>
      <c r="I94" s="336">
        <v>0.41666666666666669</v>
      </c>
      <c r="J94" s="334" t="s">
        <v>17</v>
      </c>
      <c r="K94" s="334" t="s">
        <v>105</v>
      </c>
      <c r="L94" s="334" t="s">
        <v>106</v>
      </c>
      <c r="M94" s="334" t="s">
        <v>995</v>
      </c>
      <c r="N94" s="23"/>
      <c r="O94" s="23"/>
      <c r="P94" s="23"/>
      <c r="Q94" s="29"/>
      <c r="R94" s="506"/>
      <c r="S94" s="29">
        <v>43225</v>
      </c>
      <c r="T94" s="131"/>
    </row>
    <row r="95" spans="1:20" ht="54" customHeight="1" x14ac:dyDescent="1.05">
      <c r="A95" s="334" t="s">
        <v>9707</v>
      </c>
      <c r="B95" s="335" t="s">
        <v>9708</v>
      </c>
      <c r="C95" s="334" t="s">
        <v>9709</v>
      </c>
      <c r="D95" s="334" t="s">
        <v>9710</v>
      </c>
      <c r="E95" s="334" t="s">
        <v>687</v>
      </c>
      <c r="F95" s="334" t="s">
        <v>123</v>
      </c>
      <c r="G95" s="334" t="s">
        <v>1127</v>
      </c>
      <c r="H95" s="334" t="s">
        <v>9573</v>
      </c>
      <c r="I95" s="336">
        <v>0.41666666666666669</v>
      </c>
      <c r="J95" s="334" t="s">
        <v>17</v>
      </c>
      <c r="K95" s="334" t="s">
        <v>105</v>
      </c>
      <c r="L95" s="334" t="s">
        <v>106</v>
      </c>
      <c r="M95" s="334" t="s">
        <v>995</v>
      </c>
      <c r="N95" s="23"/>
      <c r="O95" s="23"/>
      <c r="P95" s="23"/>
      <c r="Q95" s="29"/>
      <c r="R95" s="506"/>
      <c r="S95" s="29">
        <v>43225</v>
      </c>
      <c r="T95" s="131"/>
    </row>
    <row r="96" spans="1:20" ht="54" customHeight="1" x14ac:dyDescent="1.05">
      <c r="A96" s="334" t="s">
        <v>9711</v>
      </c>
      <c r="B96" s="335" t="s">
        <v>9712</v>
      </c>
      <c r="C96" s="334" t="s">
        <v>9713</v>
      </c>
      <c r="D96" s="334" t="s">
        <v>9714</v>
      </c>
      <c r="E96" s="334" t="s">
        <v>687</v>
      </c>
      <c r="F96" s="334" t="s">
        <v>123</v>
      </c>
      <c r="G96" s="334" t="s">
        <v>1127</v>
      </c>
      <c r="H96" s="334" t="s">
        <v>9573</v>
      </c>
      <c r="I96" s="336">
        <v>0.41666666666666669</v>
      </c>
      <c r="J96" s="334" t="s">
        <v>17</v>
      </c>
      <c r="K96" s="334" t="s">
        <v>105</v>
      </c>
      <c r="L96" s="334" t="s">
        <v>106</v>
      </c>
      <c r="M96" s="334" t="s">
        <v>995</v>
      </c>
      <c r="N96" s="23"/>
      <c r="O96" s="23"/>
      <c r="P96" s="23"/>
      <c r="Q96" s="29"/>
      <c r="R96" s="506"/>
      <c r="S96" s="29">
        <v>43225</v>
      </c>
      <c r="T96" s="131"/>
    </row>
    <row r="97" spans="1:20" ht="54" customHeight="1" x14ac:dyDescent="1.05">
      <c r="A97" s="334" t="s">
        <v>9715</v>
      </c>
      <c r="B97" s="335" t="s">
        <v>9716</v>
      </c>
      <c r="C97" s="334" t="s">
        <v>9717</v>
      </c>
      <c r="D97" s="334" t="s">
        <v>9718</v>
      </c>
      <c r="E97" s="334" t="s">
        <v>687</v>
      </c>
      <c r="F97" s="334" t="s">
        <v>123</v>
      </c>
      <c r="G97" s="334" t="s">
        <v>1127</v>
      </c>
      <c r="H97" s="334" t="s">
        <v>9573</v>
      </c>
      <c r="I97" s="336">
        <v>0.41666666666666669</v>
      </c>
      <c r="J97" s="334" t="s">
        <v>17</v>
      </c>
      <c r="K97" s="334" t="s">
        <v>105</v>
      </c>
      <c r="L97" s="334" t="s">
        <v>106</v>
      </c>
      <c r="M97" s="334" t="s">
        <v>995</v>
      </c>
      <c r="N97" s="23"/>
      <c r="O97" s="23"/>
      <c r="P97" s="23"/>
      <c r="Q97" s="29"/>
      <c r="R97" s="506"/>
      <c r="S97" s="29">
        <v>43225</v>
      </c>
      <c r="T97" s="131"/>
    </row>
    <row r="98" spans="1:20" ht="54" customHeight="1" x14ac:dyDescent="1.05">
      <c r="A98" s="334" t="s">
        <v>9719</v>
      </c>
      <c r="B98" s="335" t="s">
        <v>9720</v>
      </c>
      <c r="C98" s="334" t="s">
        <v>9721</v>
      </c>
      <c r="D98" s="334" t="s">
        <v>9722</v>
      </c>
      <c r="E98" s="334" t="s">
        <v>687</v>
      </c>
      <c r="F98" s="334" t="s">
        <v>123</v>
      </c>
      <c r="G98" s="334" t="s">
        <v>1127</v>
      </c>
      <c r="H98" s="334" t="s">
        <v>9573</v>
      </c>
      <c r="I98" s="336">
        <v>0.41666666666666669</v>
      </c>
      <c r="J98" s="334" t="s">
        <v>17</v>
      </c>
      <c r="K98" s="334" t="s">
        <v>105</v>
      </c>
      <c r="L98" s="334" t="s">
        <v>106</v>
      </c>
      <c r="M98" s="334" t="s">
        <v>995</v>
      </c>
      <c r="N98" s="23"/>
      <c r="O98" s="23"/>
      <c r="P98" s="23"/>
      <c r="Q98" s="29"/>
      <c r="R98" s="506"/>
      <c r="S98" s="29">
        <v>43225</v>
      </c>
      <c r="T98" s="131"/>
    </row>
    <row r="99" spans="1:20" ht="54" customHeight="1" x14ac:dyDescent="1.05">
      <c r="A99" s="334" t="s">
        <v>9723</v>
      </c>
      <c r="B99" s="335" t="s">
        <v>9724</v>
      </c>
      <c r="C99" s="334" t="s">
        <v>9725</v>
      </c>
      <c r="D99" s="334" t="s">
        <v>9726</v>
      </c>
      <c r="E99" s="334" t="s">
        <v>687</v>
      </c>
      <c r="F99" s="334" t="s">
        <v>123</v>
      </c>
      <c r="G99" s="334" t="s">
        <v>1127</v>
      </c>
      <c r="H99" s="334" t="s">
        <v>9573</v>
      </c>
      <c r="I99" s="336">
        <v>0.41666666666666669</v>
      </c>
      <c r="J99" s="334" t="s">
        <v>17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506"/>
      <c r="S99" s="29">
        <v>43225</v>
      </c>
      <c r="T99" s="131"/>
    </row>
    <row r="100" spans="1:20" ht="54" customHeight="1" x14ac:dyDescent="1.05">
      <c r="A100" s="334" t="s">
        <v>9727</v>
      </c>
      <c r="B100" s="335" t="s">
        <v>9728</v>
      </c>
      <c r="C100" s="334" t="s">
        <v>9729</v>
      </c>
      <c r="D100" s="334" t="s">
        <v>9730</v>
      </c>
      <c r="E100" s="334" t="s">
        <v>687</v>
      </c>
      <c r="F100" s="334" t="s">
        <v>123</v>
      </c>
      <c r="G100" s="334" t="s">
        <v>1127</v>
      </c>
      <c r="H100" s="334" t="s">
        <v>9573</v>
      </c>
      <c r="I100" s="336">
        <v>0.41666666666666669</v>
      </c>
      <c r="J100" s="334" t="s">
        <v>17</v>
      </c>
      <c r="K100" s="334" t="s">
        <v>105</v>
      </c>
      <c r="L100" s="334" t="s">
        <v>106</v>
      </c>
      <c r="M100" s="334" t="s">
        <v>995</v>
      </c>
      <c r="N100" s="23"/>
      <c r="O100" s="23"/>
      <c r="P100" s="23"/>
      <c r="Q100" s="29"/>
      <c r="R100" s="506"/>
      <c r="S100" s="29">
        <v>43225</v>
      </c>
      <c r="T100" s="131"/>
    </row>
    <row r="101" spans="1:20" ht="54" customHeight="1" x14ac:dyDescent="1.05">
      <c r="A101" s="334" t="s">
        <v>9731</v>
      </c>
      <c r="B101" s="335" t="s">
        <v>9732</v>
      </c>
      <c r="C101" s="334" t="s">
        <v>9733</v>
      </c>
      <c r="D101" s="334" t="s">
        <v>9734</v>
      </c>
      <c r="E101" s="334" t="s">
        <v>687</v>
      </c>
      <c r="F101" s="334" t="s">
        <v>123</v>
      </c>
      <c r="G101" s="334" t="s">
        <v>1127</v>
      </c>
      <c r="H101" s="334" t="s">
        <v>9573</v>
      </c>
      <c r="I101" s="336">
        <v>0.41666666666666669</v>
      </c>
      <c r="J101" s="334" t="s">
        <v>17</v>
      </c>
      <c r="K101" s="334" t="s">
        <v>105</v>
      </c>
      <c r="L101" s="334" t="s">
        <v>106</v>
      </c>
      <c r="M101" s="334" t="s">
        <v>995</v>
      </c>
      <c r="N101" s="23"/>
      <c r="O101" s="23"/>
      <c r="P101" s="23"/>
      <c r="Q101" s="29"/>
      <c r="R101" s="506"/>
      <c r="S101" s="29">
        <v>43225</v>
      </c>
      <c r="T101" s="131"/>
    </row>
    <row r="102" spans="1:20" ht="54" customHeight="1" x14ac:dyDescent="1.05">
      <c r="A102" s="334" t="s">
        <v>9735</v>
      </c>
      <c r="B102" s="335" t="s">
        <v>9736</v>
      </c>
      <c r="C102" s="334" t="s">
        <v>9737</v>
      </c>
      <c r="D102" s="334" t="s">
        <v>9738</v>
      </c>
      <c r="E102" s="334" t="s">
        <v>687</v>
      </c>
      <c r="F102" s="334" t="s">
        <v>123</v>
      </c>
      <c r="G102" s="334" t="s">
        <v>1127</v>
      </c>
      <c r="H102" s="334" t="s">
        <v>9573</v>
      </c>
      <c r="I102" s="336">
        <v>0.41666666666666669</v>
      </c>
      <c r="J102" s="334" t="s">
        <v>17</v>
      </c>
      <c r="K102" s="334" t="s">
        <v>105</v>
      </c>
      <c r="L102" s="334" t="s">
        <v>106</v>
      </c>
      <c r="M102" s="334" t="s">
        <v>995</v>
      </c>
      <c r="N102" s="23"/>
      <c r="O102" s="23"/>
      <c r="P102" s="23"/>
      <c r="Q102" s="29"/>
      <c r="R102" s="506"/>
      <c r="S102" s="29">
        <v>43225</v>
      </c>
      <c r="T102" s="131"/>
    </row>
    <row r="103" spans="1:20" ht="54" customHeight="1" x14ac:dyDescent="1.05">
      <c r="A103" s="334" t="s">
        <v>9739</v>
      </c>
      <c r="B103" s="335" t="s">
        <v>9740</v>
      </c>
      <c r="C103" s="334" t="s">
        <v>9741</v>
      </c>
      <c r="D103" s="334" t="s">
        <v>9742</v>
      </c>
      <c r="E103" s="334" t="s">
        <v>687</v>
      </c>
      <c r="F103" s="334" t="s">
        <v>123</v>
      </c>
      <c r="G103" s="334" t="s">
        <v>1127</v>
      </c>
      <c r="H103" s="334" t="s">
        <v>9573</v>
      </c>
      <c r="I103" s="336">
        <v>0.41666666666666669</v>
      </c>
      <c r="J103" s="334" t="s">
        <v>17</v>
      </c>
      <c r="K103" s="334" t="s">
        <v>105</v>
      </c>
      <c r="L103" s="334" t="s">
        <v>106</v>
      </c>
      <c r="M103" s="334" t="s">
        <v>995</v>
      </c>
      <c r="N103" s="23"/>
      <c r="O103" s="23"/>
      <c r="P103" s="23"/>
      <c r="Q103" s="29"/>
      <c r="R103" s="506"/>
      <c r="S103" s="29">
        <v>43225</v>
      </c>
      <c r="T103" s="131"/>
    </row>
    <row r="104" spans="1:20" ht="54" customHeight="1" x14ac:dyDescent="1.05">
      <c r="A104" s="334" t="s">
        <v>6978</v>
      </c>
      <c r="B104" s="335" t="s">
        <v>6979</v>
      </c>
      <c r="C104" s="334" t="s">
        <v>6980</v>
      </c>
      <c r="D104" s="334" t="s">
        <v>6981</v>
      </c>
      <c r="E104" s="334" t="s">
        <v>687</v>
      </c>
      <c r="F104" s="334" t="s">
        <v>123</v>
      </c>
      <c r="G104" s="334" t="s">
        <v>1127</v>
      </c>
      <c r="H104" s="334" t="s">
        <v>9573</v>
      </c>
      <c r="I104" s="336">
        <v>0.53125</v>
      </c>
      <c r="J104" s="334" t="s">
        <v>17</v>
      </c>
      <c r="K104" s="334" t="s">
        <v>105</v>
      </c>
      <c r="L104" s="334" t="s">
        <v>106</v>
      </c>
      <c r="M104" s="334" t="s">
        <v>995</v>
      </c>
      <c r="N104" s="23"/>
      <c r="O104" s="23"/>
      <c r="P104" s="23"/>
      <c r="Q104" s="29"/>
      <c r="R104" s="506"/>
      <c r="S104" s="29">
        <v>43225</v>
      </c>
      <c r="T104" s="131"/>
    </row>
    <row r="105" spans="1:20" ht="54" customHeight="1" x14ac:dyDescent="1.3">
      <c r="A105" s="679" t="s">
        <v>10732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1"/>
      <c r="N105" s="23"/>
      <c r="O105" s="23"/>
      <c r="P105" s="23"/>
      <c r="Q105" s="29"/>
      <c r="R105" s="506"/>
      <c r="S105" s="29"/>
      <c r="T105" s="131"/>
    </row>
    <row r="106" spans="1:20" ht="54" customHeight="1" x14ac:dyDescent="1.05">
      <c r="A106" s="334" t="s">
        <v>10301</v>
      </c>
      <c r="B106" s="335" t="s">
        <v>10302</v>
      </c>
      <c r="C106" s="334" t="s">
        <v>10303</v>
      </c>
      <c r="D106" s="334" t="s">
        <v>10304</v>
      </c>
      <c r="E106" s="334" t="s">
        <v>101</v>
      </c>
      <c r="F106" s="334" t="s">
        <v>123</v>
      </c>
      <c r="G106" s="334" t="s">
        <v>124</v>
      </c>
      <c r="H106" s="334" t="s">
        <v>10166</v>
      </c>
      <c r="I106" s="336">
        <v>0.78819444444444442</v>
      </c>
      <c r="J106" s="334" t="s">
        <v>17</v>
      </c>
      <c r="K106" s="334" t="s">
        <v>105</v>
      </c>
      <c r="L106" s="334" t="s">
        <v>106</v>
      </c>
      <c r="M106" s="334" t="s">
        <v>107</v>
      </c>
      <c r="N106" s="23"/>
      <c r="O106" s="23"/>
      <c r="P106" s="23"/>
      <c r="Q106" s="29"/>
      <c r="R106" s="506"/>
      <c r="S106" s="29">
        <v>22000</v>
      </c>
      <c r="T106" s="131"/>
    </row>
    <row r="107" spans="1:20" ht="54" customHeight="1" x14ac:dyDescent="1.05">
      <c r="A107" s="334" t="s">
        <v>10305</v>
      </c>
      <c r="B107" s="335" t="s">
        <v>10306</v>
      </c>
      <c r="C107" s="334" t="s">
        <v>10307</v>
      </c>
      <c r="D107" s="334" t="s">
        <v>10308</v>
      </c>
      <c r="E107" s="334" t="s">
        <v>101</v>
      </c>
      <c r="F107" s="334" t="s">
        <v>123</v>
      </c>
      <c r="G107" s="334" t="s">
        <v>124</v>
      </c>
      <c r="H107" s="334" t="s">
        <v>10166</v>
      </c>
      <c r="I107" s="336">
        <v>0.78819444444444442</v>
      </c>
      <c r="J107" s="334" t="s">
        <v>17</v>
      </c>
      <c r="K107" s="334" t="s">
        <v>105</v>
      </c>
      <c r="L107" s="334" t="s">
        <v>106</v>
      </c>
      <c r="M107" s="334" t="s">
        <v>107</v>
      </c>
      <c r="N107" s="23"/>
      <c r="O107" s="23"/>
      <c r="P107" s="23"/>
      <c r="Q107" s="29"/>
      <c r="R107" s="506"/>
      <c r="S107" s="29">
        <v>22000</v>
      </c>
      <c r="T107" s="131"/>
    </row>
    <row r="108" spans="1:20" ht="54" customHeight="1" x14ac:dyDescent="1.05">
      <c r="A108" s="334" t="s">
        <v>10309</v>
      </c>
      <c r="B108" s="335" t="s">
        <v>4122</v>
      </c>
      <c r="C108" s="334" t="s">
        <v>10310</v>
      </c>
      <c r="D108" s="334" t="s">
        <v>10311</v>
      </c>
      <c r="E108" s="334" t="s">
        <v>101</v>
      </c>
      <c r="F108" s="334" t="s">
        <v>123</v>
      </c>
      <c r="G108" s="334" t="s">
        <v>124</v>
      </c>
      <c r="H108" s="334" t="s">
        <v>10166</v>
      </c>
      <c r="I108" s="336">
        <v>0.78819444444444442</v>
      </c>
      <c r="J108" s="334" t="s">
        <v>17</v>
      </c>
      <c r="K108" s="334" t="s">
        <v>105</v>
      </c>
      <c r="L108" s="334" t="s">
        <v>106</v>
      </c>
      <c r="M108" s="334" t="s">
        <v>107</v>
      </c>
      <c r="N108" s="23"/>
      <c r="O108" s="23"/>
      <c r="P108" s="23"/>
      <c r="Q108" s="29"/>
      <c r="R108" s="506"/>
      <c r="S108" s="29">
        <v>22000</v>
      </c>
      <c r="T108" s="131"/>
    </row>
    <row r="109" spans="1:20" ht="54" customHeight="1" x14ac:dyDescent="1.05">
      <c r="A109" s="334" t="s">
        <v>10312</v>
      </c>
      <c r="B109" s="335" t="s">
        <v>10313</v>
      </c>
      <c r="C109" s="334" t="s">
        <v>10314</v>
      </c>
      <c r="D109" s="334" t="s">
        <v>10315</v>
      </c>
      <c r="E109" s="334" t="s">
        <v>101</v>
      </c>
      <c r="F109" s="334" t="s">
        <v>123</v>
      </c>
      <c r="G109" s="334" t="s">
        <v>124</v>
      </c>
      <c r="H109" s="334" t="s">
        <v>10166</v>
      </c>
      <c r="I109" s="336">
        <v>0.78819444444444442</v>
      </c>
      <c r="J109" s="334" t="s">
        <v>17</v>
      </c>
      <c r="K109" s="334" t="s">
        <v>105</v>
      </c>
      <c r="L109" s="334" t="s">
        <v>106</v>
      </c>
      <c r="M109" s="334" t="s">
        <v>107</v>
      </c>
      <c r="N109" s="23"/>
      <c r="O109" s="23"/>
      <c r="P109" s="23"/>
      <c r="Q109" s="29"/>
      <c r="R109" s="506"/>
      <c r="S109" s="29">
        <v>22000</v>
      </c>
      <c r="T109" s="131"/>
    </row>
    <row r="110" spans="1:20" ht="54" customHeight="1" x14ac:dyDescent="1.05">
      <c r="A110" s="334" t="s">
        <v>10316</v>
      </c>
      <c r="B110" s="335" t="s">
        <v>10317</v>
      </c>
      <c r="C110" s="334" t="s">
        <v>10318</v>
      </c>
      <c r="D110" s="334" t="s">
        <v>10319</v>
      </c>
      <c r="E110" s="334" t="s">
        <v>101</v>
      </c>
      <c r="F110" s="334" t="s">
        <v>123</v>
      </c>
      <c r="G110" s="334" t="s">
        <v>124</v>
      </c>
      <c r="H110" s="334" t="s">
        <v>10166</v>
      </c>
      <c r="I110" s="336">
        <v>0.78819444444444442</v>
      </c>
      <c r="J110" s="334" t="s">
        <v>17</v>
      </c>
      <c r="K110" s="334" t="s">
        <v>105</v>
      </c>
      <c r="L110" s="334" t="s">
        <v>106</v>
      </c>
      <c r="M110" s="334" t="s">
        <v>107</v>
      </c>
      <c r="N110" s="23"/>
      <c r="O110" s="23"/>
      <c r="P110" s="23"/>
      <c r="Q110" s="29"/>
      <c r="R110" s="506"/>
      <c r="S110" s="29">
        <v>22000</v>
      </c>
      <c r="T110" s="131"/>
    </row>
    <row r="111" spans="1:20" ht="54" customHeight="1" x14ac:dyDescent="0.7">
      <c r="A111" s="698" t="s">
        <v>10737</v>
      </c>
      <c r="B111" s="699"/>
      <c r="C111" s="699"/>
      <c r="D111" s="699"/>
      <c r="E111" s="699"/>
      <c r="F111" s="699"/>
      <c r="G111" s="699"/>
      <c r="H111" s="699"/>
      <c r="I111" s="699"/>
      <c r="J111" s="699"/>
      <c r="K111" s="699"/>
      <c r="L111" s="699"/>
      <c r="M111" s="700"/>
      <c r="N111" s="23"/>
      <c r="O111" s="23"/>
      <c r="P111" s="23"/>
      <c r="Q111" s="29"/>
      <c r="R111" s="506"/>
      <c r="S111" s="29">
        <v>50000</v>
      </c>
      <c r="T111" s="29"/>
    </row>
    <row r="112" spans="1:20" ht="54" customHeight="1" x14ac:dyDescent="0.7">
      <c r="A112" s="698" t="s">
        <v>10737</v>
      </c>
      <c r="B112" s="699"/>
      <c r="C112" s="699"/>
      <c r="D112" s="699"/>
      <c r="E112" s="699"/>
      <c r="F112" s="699"/>
      <c r="G112" s="699"/>
      <c r="H112" s="699"/>
      <c r="I112" s="699"/>
      <c r="J112" s="699"/>
      <c r="K112" s="699"/>
      <c r="L112" s="699"/>
      <c r="M112" s="700"/>
      <c r="N112" s="23"/>
      <c r="O112" s="23"/>
      <c r="P112" s="23"/>
      <c r="Q112" s="29">
        <v>2400</v>
      </c>
      <c r="R112" s="506"/>
      <c r="S112" s="29"/>
      <c r="T112" s="29"/>
    </row>
    <row r="113" spans="1:20" ht="54" customHeight="1" x14ac:dyDescent="0.7">
      <c r="A113" s="698" t="s">
        <v>10736</v>
      </c>
      <c r="B113" s="699"/>
      <c r="C113" s="699"/>
      <c r="D113" s="699"/>
      <c r="E113" s="699"/>
      <c r="F113" s="699"/>
      <c r="G113" s="699"/>
      <c r="H113" s="699"/>
      <c r="I113" s="699"/>
      <c r="J113" s="699"/>
      <c r="K113" s="699"/>
      <c r="L113" s="699"/>
      <c r="M113" s="700"/>
      <c r="N113" s="23"/>
      <c r="O113" s="23"/>
      <c r="P113" s="23"/>
      <c r="Q113" s="29"/>
      <c r="R113" s="506"/>
      <c r="S113" s="29"/>
      <c r="T113" s="29">
        <v>132050</v>
      </c>
    </row>
    <row r="114" spans="1:20" ht="54" customHeight="1" x14ac:dyDescent="1.3">
      <c r="A114" s="679" t="s">
        <v>11343</v>
      </c>
      <c r="B114" s="680"/>
      <c r="C114" s="680"/>
      <c r="D114" s="680"/>
      <c r="E114" s="680"/>
      <c r="F114" s="680"/>
      <c r="G114" s="680"/>
      <c r="H114" s="680"/>
      <c r="I114" s="680"/>
      <c r="J114" s="680"/>
      <c r="K114" s="680"/>
      <c r="L114" s="680"/>
      <c r="M114" s="681"/>
      <c r="N114" s="23"/>
      <c r="O114" s="23"/>
      <c r="P114" s="23"/>
      <c r="Q114" s="29"/>
      <c r="R114" s="506"/>
      <c r="S114" s="29"/>
      <c r="T114" s="131"/>
    </row>
    <row r="115" spans="1:20" ht="54" customHeight="1" x14ac:dyDescent="1.05">
      <c r="A115" s="31" t="s">
        <v>10784</v>
      </c>
      <c r="B115" s="37" t="s">
        <v>10785</v>
      </c>
      <c r="C115" s="31" t="s">
        <v>10786</v>
      </c>
      <c r="D115" s="31" t="s">
        <v>10787</v>
      </c>
      <c r="E115" s="31" t="s">
        <v>687</v>
      </c>
      <c r="F115" s="31" t="s">
        <v>123</v>
      </c>
      <c r="G115" s="31" t="s">
        <v>1127</v>
      </c>
      <c r="H115" s="31" t="s">
        <v>10749</v>
      </c>
      <c r="I115" s="38">
        <v>0.91666666666666663</v>
      </c>
      <c r="J115" s="31" t="s">
        <v>17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9"/>
      <c r="R115" s="506"/>
      <c r="S115" s="29">
        <v>43225</v>
      </c>
      <c r="T115" s="131"/>
    </row>
    <row r="116" spans="1:20" ht="54" customHeight="1" x14ac:dyDescent="1.05">
      <c r="A116" s="26" t="s">
        <v>10788</v>
      </c>
      <c r="B116" s="27" t="s">
        <v>10789</v>
      </c>
      <c r="C116" s="31" t="s">
        <v>10790</v>
      </c>
      <c r="D116" s="26" t="s">
        <v>10791</v>
      </c>
      <c r="E116" s="26" t="s">
        <v>687</v>
      </c>
      <c r="F116" s="26" t="s">
        <v>123</v>
      </c>
      <c r="G116" s="26" t="s">
        <v>1127</v>
      </c>
      <c r="H116" s="26" t="s">
        <v>10749</v>
      </c>
      <c r="I116" s="28">
        <v>0.91666666666666663</v>
      </c>
      <c r="J116" s="26" t="s">
        <v>17</v>
      </c>
      <c r="K116" s="31" t="s">
        <v>105</v>
      </c>
      <c r="L116" s="26" t="s">
        <v>106</v>
      </c>
      <c r="M116" s="26" t="s">
        <v>107</v>
      </c>
      <c r="N116" s="23"/>
      <c r="O116" s="23"/>
      <c r="P116" s="23"/>
      <c r="Q116" s="29"/>
      <c r="R116" s="506"/>
      <c r="S116" s="175">
        <v>22000</v>
      </c>
      <c r="T116" s="131"/>
    </row>
    <row r="117" spans="1:20" ht="54" customHeight="1" x14ac:dyDescent="1.05">
      <c r="A117" s="31" t="s">
        <v>10796</v>
      </c>
      <c r="B117" s="37" t="s">
        <v>10797</v>
      </c>
      <c r="C117" s="31" t="s">
        <v>10798</v>
      </c>
      <c r="D117" s="31" t="s">
        <v>10799</v>
      </c>
      <c r="E117" s="31" t="s">
        <v>687</v>
      </c>
      <c r="F117" s="31" t="s">
        <v>123</v>
      </c>
      <c r="G117" s="31" t="s">
        <v>1127</v>
      </c>
      <c r="H117" s="31" t="s">
        <v>10749</v>
      </c>
      <c r="I117" s="38">
        <v>0.91666666666666663</v>
      </c>
      <c r="J117" s="31" t="s">
        <v>17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9"/>
      <c r="R117" s="506"/>
      <c r="S117" s="29">
        <v>22000</v>
      </c>
      <c r="T117" s="131"/>
    </row>
    <row r="118" spans="1:20" ht="54" customHeight="1" x14ac:dyDescent="1.05">
      <c r="A118" s="31" t="s">
        <v>10800</v>
      </c>
      <c r="B118" s="37" t="s">
        <v>10801</v>
      </c>
      <c r="C118" s="31" t="s">
        <v>10802</v>
      </c>
      <c r="D118" s="31" t="s">
        <v>10803</v>
      </c>
      <c r="E118" s="31" t="s">
        <v>687</v>
      </c>
      <c r="F118" s="31" t="s">
        <v>123</v>
      </c>
      <c r="G118" s="31" t="s">
        <v>1127</v>
      </c>
      <c r="H118" s="31" t="s">
        <v>10749</v>
      </c>
      <c r="I118" s="38">
        <v>0.91666666666666663</v>
      </c>
      <c r="J118" s="31" t="s">
        <v>17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29"/>
      <c r="R118" s="506"/>
      <c r="S118" s="29">
        <v>22000</v>
      </c>
      <c r="T118" s="131"/>
    </row>
    <row r="119" spans="1:20" ht="54" customHeight="1" x14ac:dyDescent="1.05">
      <c r="A119" s="31" t="s">
        <v>10804</v>
      </c>
      <c r="B119" s="37" t="s">
        <v>10805</v>
      </c>
      <c r="C119" s="31" t="s">
        <v>10806</v>
      </c>
      <c r="D119" s="31" t="s">
        <v>10807</v>
      </c>
      <c r="E119" s="31" t="s">
        <v>687</v>
      </c>
      <c r="F119" s="31" t="s">
        <v>123</v>
      </c>
      <c r="G119" s="31" t="s">
        <v>1127</v>
      </c>
      <c r="H119" s="31" t="s">
        <v>10749</v>
      </c>
      <c r="I119" s="38">
        <v>0.91666666666666663</v>
      </c>
      <c r="J119" s="31" t="s">
        <v>17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29"/>
      <c r="R119" s="506"/>
      <c r="S119" s="29">
        <v>22000</v>
      </c>
      <c r="T119" s="131"/>
    </row>
    <row r="120" spans="1:20" ht="54" customHeight="1" x14ac:dyDescent="1.05">
      <c r="A120" s="31" t="s">
        <v>10808</v>
      </c>
      <c r="B120" s="37" t="s">
        <v>10809</v>
      </c>
      <c r="C120" s="31" t="s">
        <v>10810</v>
      </c>
      <c r="D120" s="31" t="s">
        <v>10811</v>
      </c>
      <c r="E120" s="31" t="s">
        <v>687</v>
      </c>
      <c r="F120" s="31" t="s">
        <v>123</v>
      </c>
      <c r="G120" s="31" t="s">
        <v>1127</v>
      </c>
      <c r="H120" s="31" t="s">
        <v>10749</v>
      </c>
      <c r="I120" s="38">
        <v>0.91666666666666663</v>
      </c>
      <c r="J120" s="31" t="s">
        <v>17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29"/>
      <c r="R120" s="506"/>
      <c r="S120" s="29">
        <v>22000</v>
      </c>
      <c r="T120" s="131"/>
    </row>
    <row r="121" spans="1:20" ht="54" customHeight="1" x14ac:dyDescent="1.05">
      <c r="A121" s="31" t="s">
        <v>10812</v>
      </c>
      <c r="B121" s="37" t="s">
        <v>10813</v>
      </c>
      <c r="C121" s="31" t="s">
        <v>10814</v>
      </c>
      <c r="D121" s="31" t="s">
        <v>10815</v>
      </c>
      <c r="E121" s="31" t="s">
        <v>687</v>
      </c>
      <c r="F121" s="31" t="s">
        <v>123</v>
      </c>
      <c r="G121" s="31" t="s">
        <v>1127</v>
      </c>
      <c r="H121" s="31" t="s">
        <v>10749</v>
      </c>
      <c r="I121" s="38">
        <v>0.91666666666666663</v>
      </c>
      <c r="J121" s="31" t="s">
        <v>17</v>
      </c>
      <c r="K121" s="31" t="s">
        <v>105</v>
      </c>
      <c r="L121" s="31" t="s">
        <v>106</v>
      </c>
      <c r="M121" s="31" t="s">
        <v>107</v>
      </c>
      <c r="N121" s="23"/>
      <c r="O121" s="23"/>
      <c r="P121" s="23"/>
      <c r="Q121" s="29"/>
      <c r="R121" s="506"/>
      <c r="S121" s="29">
        <v>22000</v>
      </c>
      <c r="T121" s="131"/>
    </row>
    <row r="122" spans="1:20" ht="54" customHeight="1" x14ac:dyDescent="1.05">
      <c r="A122" s="31" t="s">
        <v>10816</v>
      </c>
      <c r="B122" s="37" t="s">
        <v>10817</v>
      </c>
      <c r="C122" s="31" t="s">
        <v>10818</v>
      </c>
      <c r="D122" s="31" t="s">
        <v>10819</v>
      </c>
      <c r="E122" s="31" t="s">
        <v>687</v>
      </c>
      <c r="F122" s="31" t="s">
        <v>123</v>
      </c>
      <c r="G122" s="31" t="s">
        <v>1127</v>
      </c>
      <c r="H122" s="31" t="s">
        <v>10749</v>
      </c>
      <c r="I122" s="38">
        <v>0.91666666666666663</v>
      </c>
      <c r="J122" s="31" t="s">
        <v>17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9"/>
      <c r="R122" s="506"/>
      <c r="S122" s="29">
        <v>43225</v>
      </c>
      <c r="T122" s="131"/>
    </row>
    <row r="123" spans="1:20" ht="54" customHeight="1" x14ac:dyDescent="1.3">
      <c r="A123" s="679" t="s">
        <v>13349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1"/>
      <c r="N123" s="23"/>
      <c r="O123" s="23"/>
      <c r="P123" s="23"/>
      <c r="Q123" s="29"/>
      <c r="R123" s="506"/>
      <c r="S123" s="29"/>
      <c r="T123" s="131"/>
    </row>
    <row r="124" spans="1:20" ht="54" customHeight="1" x14ac:dyDescent="1.05">
      <c r="A124" s="31" t="s">
        <v>11603</v>
      </c>
      <c r="B124" s="37" t="s">
        <v>11604</v>
      </c>
      <c r="C124" s="31" t="s">
        <v>11605</v>
      </c>
      <c r="D124" s="31" t="s">
        <v>11606</v>
      </c>
      <c r="E124" s="31" t="s">
        <v>101</v>
      </c>
      <c r="F124" s="31" t="s">
        <v>123</v>
      </c>
      <c r="G124" s="31" t="s">
        <v>124</v>
      </c>
      <c r="H124" s="31" t="s">
        <v>11366</v>
      </c>
      <c r="I124" s="38">
        <v>0.125</v>
      </c>
      <c r="J124" s="31" t="s">
        <v>17</v>
      </c>
      <c r="K124" s="31" t="s">
        <v>105</v>
      </c>
      <c r="L124" s="31" t="s">
        <v>106</v>
      </c>
      <c r="M124" s="31" t="s">
        <v>107</v>
      </c>
      <c r="N124" s="23"/>
      <c r="O124" s="23"/>
      <c r="P124" s="23"/>
      <c r="Q124" s="29"/>
      <c r="R124" s="506"/>
      <c r="S124" s="29">
        <v>22000</v>
      </c>
      <c r="T124" s="131"/>
    </row>
    <row r="125" spans="1:20" ht="54" customHeight="1" x14ac:dyDescent="1.3">
      <c r="A125" s="679" t="s">
        <v>13348</v>
      </c>
      <c r="B125" s="680"/>
      <c r="C125" s="680"/>
      <c r="D125" s="680"/>
      <c r="E125" s="680"/>
      <c r="F125" s="680"/>
      <c r="G125" s="680"/>
      <c r="H125" s="680"/>
      <c r="I125" s="680"/>
      <c r="J125" s="680"/>
      <c r="K125" s="680"/>
      <c r="L125" s="680"/>
      <c r="M125" s="681"/>
      <c r="N125" s="23"/>
      <c r="O125" s="23"/>
      <c r="P125" s="23"/>
      <c r="Q125" s="29"/>
      <c r="R125" s="506"/>
      <c r="S125" s="29"/>
      <c r="T125" s="131"/>
    </row>
    <row r="126" spans="1:20" ht="54" customHeight="1" x14ac:dyDescent="1.05">
      <c r="A126" s="31" t="s">
        <v>12913</v>
      </c>
      <c r="B126" s="37" t="s">
        <v>5940</v>
      </c>
      <c r="C126" s="31" t="s">
        <v>12914</v>
      </c>
      <c r="D126" s="31" t="s">
        <v>12915</v>
      </c>
      <c r="E126" s="31" t="s">
        <v>101</v>
      </c>
      <c r="F126" s="31" t="s">
        <v>123</v>
      </c>
      <c r="G126" s="31" t="s">
        <v>1127</v>
      </c>
      <c r="H126" s="31" t="s">
        <v>12839</v>
      </c>
      <c r="I126" s="38">
        <v>8.3333333333333329E-2</v>
      </c>
      <c r="J126" s="31" t="s">
        <v>17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9"/>
      <c r="R126" s="506"/>
      <c r="S126" s="29">
        <v>22000</v>
      </c>
      <c r="T126" s="131"/>
    </row>
    <row r="127" spans="1:20" ht="54" customHeight="1" x14ac:dyDescent="0.7">
      <c r="A127" s="698" t="s">
        <v>25363</v>
      </c>
      <c r="B127" s="699"/>
      <c r="C127" s="699"/>
      <c r="D127" s="699"/>
      <c r="E127" s="699"/>
      <c r="F127" s="699"/>
      <c r="G127" s="699"/>
      <c r="H127" s="699"/>
      <c r="I127" s="699"/>
      <c r="J127" s="699"/>
      <c r="K127" s="699"/>
      <c r="L127" s="699"/>
      <c r="M127" s="700"/>
      <c r="N127" s="23"/>
      <c r="O127" s="23"/>
      <c r="P127" s="23"/>
      <c r="Q127" s="29"/>
      <c r="R127" s="506"/>
      <c r="S127" s="29">
        <v>5000000</v>
      </c>
      <c r="T127" s="29"/>
    </row>
    <row r="128" spans="1:20" ht="54" customHeight="1" x14ac:dyDescent="0.7">
      <c r="A128" s="737" t="s">
        <v>13730</v>
      </c>
      <c r="B128" s="738"/>
      <c r="C128" s="738"/>
      <c r="D128" s="738"/>
      <c r="E128" s="738"/>
      <c r="F128" s="738"/>
      <c r="G128" s="738"/>
      <c r="H128" s="738"/>
      <c r="I128" s="738"/>
      <c r="J128" s="738"/>
      <c r="K128" s="738"/>
      <c r="L128" s="738"/>
      <c r="M128" s="739"/>
      <c r="N128" s="23"/>
      <c r="O128" s="23"/>
      <c r="P128" s="23"/>
      <c r="Q128" s="29"/>
      <c r="R128" s="506"/>
      <c r="S128" s="140"/>
      <c r="T128" s="29">
        <f>81*8000</f>
        <v>648000</v>
      </c>
    </row>
    <row r="129" spans="1:20" ht="54" customHeight="1" x14ac:dyDescent="0.7">
      <c r="A129" s="737" t="s">
        <v>17945</v>
      </c>
      <c r="B129" s="738"/>
      <c r="C129" s="738"/>
      <c r="D129" s="738"/>
      <c r="E129" s="738"/>
      <c r="F129" s="738"/>
      <c r="G129" s="738"/>
      <c r="H129" s="738"/>
      <c r="I129" s="738"/>
      <c r="J129" s="738"/>
      <c r="K129" s="738"/>
      <c r="L129" s="738"/>
      <c r="M129" s="739"/>
      <c r="N129" s="23"/>
      <c r="O129" s="23"/>
      <c r="P129" s="23"/>
      <c r="Q129" s="29"/>
      <c r="R129" s="506"/>
      <c r="S129" s="140"/>
      <c r="T129" s="29">
        <v>7400</v>
      </c>
    </row>
    <row r="130" spans="1:20" ht="54" customHeight="1" x14ac:dyDescent="0.7">
      <c r="A130" s="737" t="s">
        <v>13731</v>
      </c>
      <c r="B130" s="738"/>
      <c r="C130" s="738"/>
      <c r="D130" s="738"/>
      <c r="E130" s="738"/>
      <c r="F130" s="738"/>
      <c r="G130" s="738"/>
      <c r="H130" s="738"/>
      <c r="I130" s="738"/>
      <c r="J130" s="738"/>
      <c r="K130" s="738"/>
      <c r="L130" s="738"/>
      <c r="M130" s="739"/>
      <c r="N130" s="23"/>
      <c r="O130" s="23"/>
      <c r="P130" s="23"/>
      <c r="Q130" s="29"/>
      <c r="R130" s="506"/>
      <c r="S130" s="140"/>
      <c r="T130" s="29">
        <v>3000</v>
      </c>
    </row>
    <row r="131" spans="1:20" ht="54" customHeight="1" x14ac:dyDescent="0.7">
      <c r="A131" s="737" t="s">
        <v>13732</v>
      </c>
      <c r="B131" s="738"/>
      <c r="C131" s="738"/>
      <c r="D131" s="738"/>
      <c r="E131" s="738"/>
      <c r="F131" s="738"/>
      <c r="G131" s="738"/>
      <c r="H131" s="738"/>
      <c r="I131" s="738"/>
      <c r="J131" s="738"/>
      <c r="K131" s="738"/>
      <c r="L131" s="738"/>
      <c r="M131" s="739"/>
      <c r="N131" s="23"/>
      <c r="O131" s="23"/>
      <c r="P131" s="23"/>
      <c r="Q131" s="29"/>
      <c r="R131" s="506"/>
      <c r="S131" s="140"/>
      <c r="T131" s="29">
        <f>63*6950</f>
        <v>437850</v>
      </c>
    </row>
    <row r="132" spans="1:20" ht="54" customHeight="1" x14ac:dyDescent="0.7">
      <c r="A132" s="737" t="s">
        <v>13733</v>
      </c>
      <c r="B132" s="738"/>
      <c r="C132" s="738"/>
      <c r="D132" s="738"/>
      <c r="E132" s="738"/>
      <c r="F132" s="738"/>
      <c r="G132" s="738"/>
      <c r="H132" s="738"/>
      <c r="I132" s="738"/>
      <c r="J132" s="738"/>
      <c r="K132" s="738"/>
      <c r="L132" s="738"/>
      <c r="M132" s="739"/>
      <c r="N132" s="23"/>
      <c r="O132" s="23"/>
      <c r="P132" s="23"/>
      <c r="Q132" s="29"/>
      <c r="R132" s="506"/>
      <c r="S132" s="140"/>
      <c r="T132" s="29">
        <f>132*8000</f>
        <v>1056000</v>
      </c>
    </row>
    <row r="133" spans="1:20" ht="54" customHeight="1" x14ac:dyDescent="0.7">
      <c r="A133" s="737" t="s">
        <v>17946</v>
      </c>
      <c r="B133" s="738"/>
      <c r="C133" s="738"/>
      <c r="D133" s="738"/>
      <c r="E133" s="738"/>
      <c r="F133" s="738"/>
      <c r="G133" s="738"/>
      <c r="H133" s="738"/>
      <c r="I133" s="738"/>
      <c r="J133" s="738"/>
      <c r="K133" s="738"/>
      <c r="L133" s="738"/>
      <c r="M133" s="739"/>
      <c r="N133" s="23"/>
      <c r="O133" s="23"/>
      <c r="P133" s="23"/>
      <c r="Q133" s="29"/>
      <c r="R133" s="506"/>
      <c r="S133" s="140"/>
      <c r="T133" s="29">
        <v>22200</v>
      </c>
    </row>
    <row r="134" spans="1:20" ht="54" customHeight="1" x14ac:dyDescent="0.7">
      <c r="A134" s="737" t="s">
        <v>13734</v>
      </c>
      <c r="B134" s="738"/>
      <c r="C134" s="738"/>
      <c r="D134" s="738"/>
      <c r="E134" s="738"/>
      <c r="F134" s="738"/>
      <c r="G134" s="738"/>
      <c r="H134" s="738"/>
      <c r="I134" s="738"/>
      <c r="J134" s="738"/>
      <c r="K134" s="738"/>
      <c r="L134" s="738"/>
      <c r="M134" s="739"/>
      <c r="N134" s="23"/>
      <c r="O134" s="23"/>
      <c r="P134" s="23"/>
      <c r="Q134" s="29"/>
      <c r="R134" s="506"/>
      <c r="S134" s="140"/>
      <c r="T134" s="29">
        <v>3000</v>
      </c>
    </row>
    <row r="135" spans="1:20" ht="54" customHeight="1" x14ac:dyDescent="0.7">
      <c r="A135" s="737" t="s">
        <v>13735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9"/>
      <c r="N135" s="23"/>
      <c r="O135" s="23"/>
      <c r="P135" s="23"/>
      <c r="Q135" s="29"/>
      <c r="R135" s="506"/>
      <c r="S135" s="140"/>
      <c r="T135" s="29">
        <f>67*6950</f>
        <v>465650</v>
      </c>
    </row>
    <row r="136" spans="1:20" ht="54" customHeight="1" x14ac:dyDescent="0.7">
      <c r="A136" s="737" t="s">
        <v>13736</v>
      </c>
      <c r="B136" s="738"/>
      <c r="C136" s="738"/>
      <c r="D136" s="738"/>
      <c r="E136" s="738"/>
      <c r="F136" s="738"/>
      <c r="G136" s="738"/>
      <c r="H136" s="738"/>
      <c r="I136" s="738"/>
      <c r="J136" s="738"/>
      <c r="K136" s="738"/>
      <c r="L136" s="738"/>
      <c r="M136" s="739"/>
      <c r="N136" s="23"/>
      <c r="O136" s="23"/>
      <c r="P136" s="23"/>
      <c r="Q136" s="29"/>
      <c r="R136" s="506"/>
      <c r="S136" s="140"/>
      <c r="T136" s="29">
        <f>154*6950</f>
        <v>1070300</v>
      </c>
    </row>
    <row r="137" spans="1:20" ht="54" customHeight="1" x14ac:dyDescent="0.7">
      <c r="A137" s="737" t="s">
        <v>13737</v>
      </c>
      <c r="B137" s="738"/>
      <c r="C137" s="738"/>
      <c r="D137" s="738"/>
      <c r="E137" s="738"/>
      <c r="F137" s="738"/>
      <c r="G137" s="738"/>
      <c r="H137" s="738"/>
      <c r="I137" s="738"/>
      <c r="J137" s="738"/>
      <c r="K137" s="738"/>
      <c r="L137" s="738"/>
      <c r="M137" s="739"/>
      <c r="N137" s="23"/>
      <c r="O137" s="23"/>
      <c r="P137" s="23"/>
      <c r="Q137" s="29"/>
      <c r="R137" s="506"/>
      <c r="S137" s="140"/>
      <c r="T137" s="29">
        <f>76*6950</f>
        <v>528200</v>
      </c>
    </row>
    <row r="138" spans="1:20" ht="54" customHeight="1" x14ac:dyDescent="0.7">
      <c r="A138" s="737" t="s">
        <v>17947</v>
      </c>
      <c r="B138" s="738"/>
      <c r="C138" s="738"/>
      <c r="D138" s="738"/>
      <c r="E138" s="738"/>
      <c r="F138" s="738"/>
      <c r="G138" s="738"/>
      <c r="H138" s="738"/>
      <c r="I138" s="738"/>
      <c r="J138" s="738"/>
      <c r="K138" s="738"/>
      <c r="L138" s="738"/>
      <c r="M138" s="739"/>
      <c r="N138" s="23"/>
      <c r="O138" s="23"/>
      <c r="P138" s="23"/>
      <c r="Q138" s="29"/>
      <c r="R138" s="506"/>
      <c r="S138" s="140"/>
      <c r="T138" s="29">
        <f>54*8000</f>
        <v>432000</v>
      </c>
    </row>
    <row r="139" spans="1:20" ht="54" customHeight="1" x14ac:dyDescent="0.7">
      <c r="A139" s="737" t="s">
        <v>17948</v>
      </c>
      <c r="B139" s="738"/>
      <c r="C139" s="738"/>
      <c r="D139" s="738"/>
      <c r="E139" s="738"/>
      <c r="F139" s="738"/>
      <c r="G139" s="738"/>
      <c r="H139" s="738"/>
      <c r="I139" s="738"/>
      <c r="J139" s="738"/>
      <c r="K139" s="738"/>
      <c r="L139" s="738"/>
      <c r="M139" s="739"/>
      <c r="N139" s="23"/>
      <c r="O139" s="23"/>
      <c r="P139" s="23"/>
      <c r="Q139" s="29"/>
      <c r="R139" s="506"/>
      <c r="S139" s="140"/>
      <c r="T139" s="29">
        <v>7300</v>
      </c>
    </row>
    <row r="140" spans="1:20" ht="54" customHeight="1" x14ac:dyDescent="0.7">
      <c r="A140" s="737" t="s">
        <v>13738</v>
      </c>
      <c r="B140" s="738"/>
      <c r="C140" s="738"/>
      <c r="D140" s="738"/>
      <c r="E140" s="738"/>
      <c r="F140" s="738"/>
      <c r="G140" s="738"/>
      <c r="H140" s="738"/>
      <c r="I140" s="738"/>
      <c r="J140" s="738"/>
      <c r="K140" s="738"/>
      <c r="L140" s="738"/>
      <c r="M140" s="739"/>
      <c r="N140" s="23"/>
      <c r="O140" s="23"/>
      <c r="P140" s="23"/>
      <c r="Q140" s="29"/>
      <c r="R140" s="506"/>
      <c r="S140" s="140"/>
      <c r="T140" s="29">
        <f>58*8000</f>
        <v>464000</v>
      </c>
    </row>
    <row r="141" spans="1:20" ht="54" customHeight="1" x14ac:dyDescent="0.7">
      <c r="A141" s="737" t="s">
        <v>13739</v>
      </c>
      <c r="B141" s="738"/>
      <c r="C141" s="738"/>
      <c r="D141" s="738"/>
      <c r="E141" s="738"/>
      <c r="F141" s="738"/>
      <c r="G141" s="738"/>
      <c r="H141" s="738"/>
      <c r="I141" s="738"/>
      <c r="J141" s="738"/>
      <c r="K141" s="738"/>
      <c r="L141" s="738"/>
      <c r="M141" s="739"/>
      <c r="N141" s="23"/>
      <c r="O141" s="23"/>
      <c r="P141" s="23"/>
      <c r="Q141" s="29"/>
      <c r="R141" s="506"/>
      <c r="S141" s="140"/>
      <c r="T141" s="29">
        <f>65*6950</f>
        <v>451750</v>
      </c>
    </row>
    <row r="142" spans="1:20" ht="54" customHeight="1" x14ac:dyDescent="0.7">
      <c r="A142" s="737" t="s">
        <v>17949</v>
      </c>
      <c r="B142" s="738"/>
      <c r="C142" s="738"/>
      <c r="D142" s="738"/>
      <c r="E142" s="738"/>
      <c r="F142" s="738"/>
      <c r="G142" s="738"/>
      <c r="H142" s="738"/>
      <c r="I142" s="738"/>
      <c r="J142" s="738"/>
      <c r="K142" s="738"/>
      <c r="L142" s="738"/>
      <c r="M142" s="739"/>
      <c r="N142" s="23"/>
      <c r="O142" s="23"/>
      <c r="P142" s="23"/>
      <c r="Q142" s="29"/>
      <c r="R142" s="506"/>
      <c r="S142" s="140"/>
      <c r="T142" s="29">
        <v>6400</v>
      </c>
    </row>
    <row r="143" spans="1:20" ht="54" customHeight="1" x14ac:dyDescent="1.3">
      <c r="A143" s="679" t="s">
        <v>15032</v>
      </c>
      <c r="B143" s="689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90"/>
      <c r="N143" s="23"/>
      <c r="O143" s="23"/>
      <c r="P143" s="23"/>
      <c r="Q143" s="29"/>
      <c r="R143" s="506"/>
      <c r="S143" s="29"/>
      <c r="T143" s="417"/>
    </row>
    <row r="144" spans="1:20" ht="54" customHeight="1" x14ac:dyDescent="1.05">
      <c r="A144" s="31" t="s">
        <v>13800</v>
      </c>
      <c r="B144" s="37" t="s">
        <v>13801</v>
      </c>
      <c r="C144" s="31" t="s">
        <v>13802</v>
      </c>
      <c r="D144" s="31" t="s">
        <v>13803</v>
      </c>
      <c r="E144" s="31" t="s">
        <v>101</v>
      </c>
      <c r="F144" s="31" t="s">
        <v>123</v>
      </c>
      <c r="G144" s="31" t="s">
        <v>1127</v>
      </c>
      <c r="H144" s="31" t="s">
        <v>13746</v>
      </c>
      <c r="I144" s="38">
        <v>8.3333333333333329E-2</v>
      </c>
      <c r="J144" s="31" t="s">
        <v>17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9"/>
      <c r="R144" s="506"/>
      <c r="S144" s="29">
        <v>22000</v>
      </c>
      <c r="T144" s="417"/>
    </row>
    <row r="145" spans="1:20" ht="54" customHeight="1" x14ac:dyDescent="1.05">
      <c r="A145" s="31" t="s">
        <v>14003</v>
      </c>
      <c r="B145" s="37" t="s">
        <v>14004</v>
      </c>
      <c r="C145" s="31" t="s">
        <v>14005</v>
      </c>
      <c r="D145" s="31" t="s">
        <v>14006</v>
      </c>
      <c r="E145" s="31" t="s">
        <v>101</v>
      </c>
      <c r="F145" s="31" t="s">
        <v>123</v>
      </c>
      <c r="G145" s="31" t="s">
        <v>124</v>
      </c>
      <c r="H145" s="31" t="s">
        <v>13746</v>
      </c>
      <c r="I145" s="38">
        <v>0.25</v>
      </c>
      <c r="J145" s="31" t="s">
        <v>17</v>
      </c>
      <c r="K145" s="31" t="s">
        <v>105</v>
      </c>
      <c r="L145" s="31" t="s">
        <v>106</v>
      </c>
      <c r="M145" s="31" t="s">
        <v>995</v>
      </c>
      <c r="N145" s="23"/>
      <c r="O145" s="23"/>
      <c r="P145" s="374"/>
      <c r="Q145" s="29"/>
      <c r="R145" s="506"/>
      <c r="S145" s="29">
        <v>43750</v>
      </c>
      <c r="T145" s="417"/>
    </row>
    <row r="146" spans="1:20" ht="54" customHeight="1" x14ac:dyDescent="1.05">
      <c r="A146" s="31" t="s">
        <v>14011</v>
      </c>
      <c r="B146" s="37" t="s">
        <v>983</v>
      </c>
      <c r="C146" s="31" t="s">
        <v>14012</v>
      </c>
      <c r="D146" s="31" t="s">
        <v>14013</v>
      </c>
      <c r="E146" s="31" t="s">
        <v>687</v>
      </c>
      <c r="F146" s="31" t="s">
        <v>123</v>
      </c>
      <c r="G146" s="31" t="s">
        <v>994</v>
      </c>
      <c r="H146" s="31" t="s">
        <v>13746</v>
      </c>
      <c r="I146" s="38">
        <v>0.29166666666666669</v>
      </c>
      <c r="J146" s="31" t="s">
        <v>17</v>
      </c>
      <c r="K146" s="31" t="s">
        <v>105</v>
      </c>
      <c r="L146" s="31" t="s">
        <v>106</v>
      </c>
      <c r="M146" s="31" t="s">
        <v>995</v>
      </c>
      <c r="N146" s="23"/>
      <c r="O146" s="23"/>
      <c r="P146" s="374"/>
      <c r="Q146" s="29"/>
      <c r="R146" s="506"/>
      <c r="S146" s="29">
        <v>43225</v>
      </c>
      <c r="T146" s="417"/>
    </row>
    <row r="147" spans="1:20" ht="54" customHeight="1" x14ac:dyDescent="1.05">
      <c r="A147" s="31" t="s">
        <v>14029</v>
      </c>
      <c r="B147" s="37" t="s">
        <v>9783</v>
      </c>
      <c r="C147" s="31" t="s">
        <v>14030</v>
      </c>
      <c r="D147" s="31" t="s">
        <v>14031</v>
      </c>
      <c r="E147" s="31" t="s">
        <v>687</v>
      </c>
      <c r="F147" s="31" t="s">
        <v>123</v>
      </c>
      <c r="G147" s="31" t="s">
        <v>994</v>
      </c>
      <c r="H147" s="31" t="s">
        <v>13746</v>
      </c>
      <c r="I147" s="38">
        <v>0.29166666666666669</v>
      </c>
      <c r="J147" s="31" t="s">
        <v>17</v>
      </c>
      <c r="K147" s="31" t="s">
        <v>105</v>
      </c>
      <c r="L147" s="31" t="s">
        <v>106</v>
      </c>
      <c r="M147" s="31" t="s">
        <v>995</v>
      </c>
      <c r="N147" s="23"/>
      <c r="O147" s="23"/>
      <c r="P147" s="374"/>
      <c r="Q147" s="29"/>
      <c r="R147" s="506"/>
      <c r="S147" s="29">
        <v>43225</v>
      </c>
      <c r="T147" s="417"/>
    </row>
    <row r="148" spans="1:20" ht="54" customHeight="1" x14ac:dyDescent="1.3">
      <c r="A148" s="679" t="s">
        <v>15033</v>
      </c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1"/>
      <c r="N148" s="23"/>
      <c r="O148" s="23"/>
      <c r="P148" s="374"/>
      <c r="Q148" s="29"/>
      <c r="R148" s="506"/>
      <c r="S148" s="29"/>
      <c r="T148" s="131"/>
    </row>
    <row r="149" spans="1:20" ht="54" customHeight="1" x14ac:dyDescent="1.05">
      <c r="A149" s="31" t="s">
        <v>14225</v>
      </c>
      <c r="B149" s="37" t="s">
        <v>14226</v>
      </c>
      <c r="C149" s="31" t="s">
        <v>14227</v>
      </c>
      <c r="D149" s="31" t="s">
        <v>14228</v>
      </c>
      <c r="E149" s="31" t="s">
        <v>101</v>
      </c>
      <c r="F149" s="31" t="s">
        <v>123</v>
      </c>
      <c r="G149" s="31" t="s">
        <v>124</v>
      </c>
      <c r="H149" s="31" t="s">
        <v>14213</v>
      </c>
      <c r="I149" s="38">
        <v>4.1666666666666664E-2</v>
      </c>
      <c r="J149" s="31" t="s">
        <v>17</v>
      </c>
      <c r="K149" s="31" t="s">
        <v>105</v>
      </c>
      <c r="L149" s="31" t="s">
        <v>106</v>
      </c>
      <c r="M149" s="31" t="s">
        <v>107</v>
      </c>
      <c r="N149" s="23"/>
      <c r="O149" s="23"/>
      <c r="P149" s="374"/>
      <c r="Q149" s="29"/>
      <c r="R149" s="506"/>
      <c r="S149" s="29">
        <v>22000</v>
      </c>
      <c r="T149" s="131"/>
    </row>
    <row r="150" spans="1:20" ht="54" customHeight="1" x14ac:dyDescent="1.05">
      <c r="A150" s="31" t="s">
        <v>14397</v>
      </c>
      <c r="B150" s="37" t="s">
        <v>14398</v>
      </c>
      <c r="C150" s="31" t="s">
        <v>14399</v>
      </c>
      <c r="D150" s="31" t="s">
        <v>14400</v>
      </c>
      <c r="E150" s="31" t="s">
        <v>687</v>
      </c>
      <c r="F150" s="31" t="s">
        <v>123</v>
      </c>
      <c r="G150" s="31" t="s">
        <v>1127</v>
      </c>
      <c r="H150" s="31" t="s">
        <v>14213</v>
      </c>
      <c r="I150" s="38">
        <v>0.375</v>
      </c>
      <c r="J150" s="31" t="s">
        <v>17</v>
      </c>
      <c r="K150" s="31" t="s">
        <v>105</v>
      </c>
      <c r="L150" s="31" t="s">
        <v>106</v>
      </c>
      <c r="M150" s="31" t="s">
        <v>995</v>
      </c>
      <c r="N150" s="23"/>
      <c r="O150" s="23"/>
      <c r="P150" s="374"/>
      <c r="Q150" s="29"/>
      <c r="R150" s="506"/>
      <c r="S150" s="29">
        <v>43225</v>
      </c>
      <c r="T150" s="131"/>
    </row>
    <row r="151" spans="1:20" ht="54" customHeight="1" x14ac:dyDescent="1.05">
      <c r="A151" s="31" t="s">
        <v>14401</v>
      </c>
      <c r="B151" s="37" t="s">
        <v>14402</v>
      </c>
      <c r="C151" s="31" t="s">
        <v>14403</v>
      </c>
      <c r="D151" s="31" t="s">
        <v>14404</v>
      </c>
      <c r="E151" s="31" t="s">
        <v>687</v>
      </c>
      <c r="F151" s="31" t="s">
        <v>123</v>
      </c>
      <c r="G151" s="31" t="s">
        <v>1127</v>
      </c>
      <c r="H151" s="31" t="s">
        <v>14213</v>
      </c>
      <c r="I151" s="38">
        <v>0.375</v>
      </c>
      <c r="J151" s="31" t="s">
        <v>17</v>
      </c>
      <c r="K151" s="31" t="s">
        <v>105</v>
      </c>
      <c r="L151" s="31" t="s">
        <v>106</v>
      </c>
      <c r="M151" s="31" t="s">
        <v>995</v>
      </c>
      <c r="N151" s="23"/>
      <c r="O151" s="23"/>
      <c r="P151" s="374"/>
      <c r="Q151" s="29"/>
      <c r="R151" s="506"/>
      <c r="S151" s="29">
        <v>43225</v>
      </c>
      <c r="T151" s="131"/>
    </row>
    <row r="152" spans="1:20" ht="54" customHeight="1" x14ac:dyDescent="1.05">
      <c r="A152" s="31" t="s">
        <v>14405</v>
      </c>
      <c r="B152" s="37" t="s">
        <v>7978</v>
      </c>
      <c r="C152" s="31" t="s">
        <v>14406</v>
      </c>
      <c r="D152" s="31" t="s">
        <v>14407</v>
      </c>
      <c r="E152" s="31" t="s">
        <v>687</v>
      </c>
      <c r="F152" s="31" t="s">
        <v>123</v>
      </c>
      <c r="G152" s="31" t="s">
        <v>1127</v>
      </c>
      <c r="H152" s="31" t="s">
        <v>14213</v>
      </c>
      <c r="I152" s="38">
        <v>0.375</v>
      </c>
      <c r="J152" s="31" t="s">
        <v>17</v>
      </c>
      <c r="K152" s="31" t="s">
        <v>105</v>
      </c>
      <c r="L152" s="31" t="s">
        <v>106</v>
      </c>
      <c r="M152" s="31" t="s">
        <v>995</v>
      </c>
      <c r="N152" s="23"/>
      <c r="O152" s="23"/>
      <c r="P152" s="374"/>
      <c r="Q152" s="29"/>
      <c r="R152" s="506"/>
      <c r="S152" s="29">
        <v>43225</v>
      </c>
      <c r="T152" s="131"/>
    </row>
    <row r="153" spans="1:20" ht="54" customHeight="1" x14ac:dyDescent="1.05">
      <c r="A153" s="31" t="s">
        <v>14408</v>
      </c>
      <c r="B153" s="37" t="s">
        <v>14409</v>
      </c>
      <c r="C153" s="31" t="s">
        <v>14410</v>
      </c>
      <c r="D153" s="31" t="s">
        <v>14411</v>
      </c>
      <c r="E153" s="31" t="s">
        <v>687</v>
      </c>
      <c r="F153" s="31" t="s">
        <v>123</v>
      </c>
      <c r="G153" s="31" t="s">
        <v>1127</v>
      </c>
      <c r="H153" s="31" t="s">
        <v>14213</v>
      </c>
      <c r="I153" s="38">
        <v>0.375</v>
      </c>
      <c r="J153" s="31" t="s">
        <v>17</v>
      </c>
      <c r="K153" s="31" t="s">
        <v>105</v>
      </c>
      <c r="L153" s="31" t="s">
        <v>125</v>
      </c>
      <c r="M153" s="31" t="s">
        <v>995</v>
      </c>
      <c r="N153" s="23"/>
      <c r="O153" s="23"/>
      <c r="P153" s="374"/>
      <c r="Q153" s="29"/>
      <c r="R153" s="506"/>
      <c r="S153" s="29">
        <v>35540</v>
      </c>
      <c r="T153" s="131"/>
    </row>
    <row r="154" spans="1:20" ht="54" customHeight="1" x14ac:dyDescent="1.05">
      <c r="A154" s="31" t="s">
        <v>14412</v>
      </c>
      <c r="B154" s="37" t="s">
        <v>14413</v>
      </c>
      <c r="C154" s="31" t="s">
        <v>14414</v>
      </c>
      <c r="D154" s="31" t="s">
        <v>14415</v>
      </c>
      <c r="E154" s="31" t="s">
        <v>687</v>
      </c>
      <c r="F154" s="31" t="s">
        <v>123</v>
      </c>
      <c r="G154" s="31" t="s">
        <v>1127</v>
      </c>
      <c r="H154" s="31" t="s">
        <v>14213</v>
      </c>
      <c r="I154" s="38">
        <v>0.375</v>
      </c>
      <c r="J154" s="31" t="s">
        <v>17</v>
      </c>
      <c r="K154" s="31" t="s">
        <v>105</v>
      </c>
      <c r="L154" s="31" t="s">
        <v>125</v>
      </c>
      <c r="M154" s="31" t="s">
        <v>995</v>
      </c>
      <c r="N154" s="23"/>
      <c r="O154" s="23"/>
      <c r="P154" s="374"/>
      <c r="Q154" s="29"/>
      <c r="R154" s="506"/>
      <c r="S154" s="29">
        <v>35540</v>
      </c>
      <c r="T154" s="131"/>
    </row>
    <row r="155" spans="1:20" ht="54" customHeight="1" x14ac:dyDescent="1.3">
      <c r="A155" s="888" t="s">
        <v>15034</v>
      </c>
      <c r="B155" s="889"/>
      <c r="C155" s="889"/>
      <c r="D155" s="889"/>
      <c r="E155" s="889"/>
      <c r="F155" s="889"/>
      <c r="G155" s="889"/>
      <c r="H155" s="889"/>
      <c r="I155" s="889"/>
      <c r="J155" s="889"/>
      <c r="K155" s="889"/>
      <c r="L155" s="889"/>
      <c r="M155" s="890"/>
      <c r="N155" s="307"/>
      <c r="O155" s="307"/>
      <c r="P155" s="375"/>
      <c r="Q155" s="29"/>
      <c r="R155" s="506"/>
      <c r="S155" s="29"/>
      <c r="T155" s="131"/>
    </row>
    <row r="156" spans="1:20" ht="54" customHeight="1" x14ac:dyDescent="1.05">
      <c r="A156" s="31" t="s">
        <v>14601</v>
      </c>
      <c r="B156" s="37" t="s">
        <v>14602</v>
      </c>
      <c r="C156" s="31" t="s">
        <v>14603</v>
      </c>
      <c r="D156" s="31" t="s">
        <v>14604</v>
      </c>
      <c r="E156" s="31" t="s">
        <v>101</v>
      </c>
      <c r="F156" s="31" t="s">
        <v>123</v>
      </c>
      <c r="G156" s="31" t="s">
        <v>124</v>
      </c>
      <c r="H156" s="31" t="s">
        <v>14534</v>
      </c>
      <c r="I156" s="38">
        <v>8.3333333333333329E-2</v>
      </c>
      <c r="J156" s="31" t="s">
        <v>17</v>
      </c>
      <c r="K156" s="31" t="s">
        <v>105</v>
      </c>
      <c r="L156" s="31" t="s">
        <v>125</v>
      </c>
      <c r="M156" s="31" t="s">
        <v>107</v>
      </c>
      <c r="N156" s="23"/>
      <c r="O156" s="23"/>
      <c r="P156" s="374"/>
      <c r="Q156" s="29"/>
      <c r="R156" s="506"/>
      <c r="S156" s="29">
        <v>22000</v>
      </c>
      <c r="T156" s="131"/>
    </row>
    <row r="157" spans="1:20" ht="54" customHeight="1" x14ac:dyDescent="1.05">
      <c r="A157" s="31" t="s">
        <v>11607</v>
      </c>
      <c r="B157" s="37" t="s">
        <v>11608</v>
      </c>
      <c r="C157" s="31" t="s">
        <v>11609</v>
      </c>
      <c r="D157" s="31" t="s">
        <v>11610</v>
      </c>
      <c r="E157" s="31" t="s">
        <v>101</v>
      </c>
      <c r="F157" s="31" t="s">
        <v>123</v>
      </c>
      <c r="G157" s="31" t="s">
        <v>124</v>
      </c>
      <c r="H157" s="31" t="s">
        <v>14534</v>
      </c>
      <c r="I157" s="38">
        <v>0.32291666666666669</v>
      </c>
      <c r="J157" s="31" t="s">
        <v>17</v>
      </c>
      <c r="K157" s="31" t="s">
        <v>105</v>
      </c>
      <c r="L157" s="31" t="s">
        <v>106</v>
      </c>
      <c r="M157" s="31" t="s">
        <v>107</v>
      </c>
      <c r="N157" s="23"/>
      <c r="O157" s="23"/>
      <c r="P157" s="374"/>
      <c r="Q157" s="29"/>
      <c r="R157" s="506"/>
      <c r="S157" s="29">
        <v>22000</v>
      </c>
      <c r="T157" s="131"/>
    </row>
    <row r="158" spans="1:20" ht="54" customHeight="1" x14ac:dyDescent="1.05">
      <c r="A158" s="31" t="s">
        <v>14605</v>
      </c>
      <c r="B158" s="37" t="s">
        <v>14606</v>
      </c>
      <c r="C158" s="31" t="s">
        <v>14607</v>
      </c>
      <c r="D158" s="31" t="s">
        <v>14608</v>
      </c>
      <c r="E158" s="31" t="s">
        <v>101</v>
      </c>
      <c r="F158" s="31" t="s">
        <v>123</v>
      </c>
      <c r="G158" s="31" t="s">
        <v>103</v>
      </c>
      <c r="H158" s="31" t="s">
        <v>14534</v>
      </c>
      <c r="I158" s="38">
        <v>0.375</v>
      </c>
      <c r="J158" s="31" t="s">
        <v>17</v>
      </c>
      <c r="K158" s="31" t="s">
        <v>105</v>
      </c>
      <c r="L158" s="31" t="s">
        <v>106</v>
      </c>
      <c r="M158" s="31" t="s">
        <v>107</v>
      </c>
      <c r="N158" s="23"/>
      <c r="O158" s="23"/>
      <c r="P158" s="374"/>
      <c r="Q158" s="29"/>
      <c r="R158" s="506"/>
      <c r="S158" s="29">
        <v>22000</v>
      </c>
      <c r="T158" s="131"/>
    </row>
    <row r="159" spans="1:20" ht="54" customHeight="1" x14ac:dyDescent="1.05">
      <c r="A159" s="752" t="s">
        <v>15396</v>
      </c>
      <c r="B159" s="753"/>
      <c r="C159" s="753"/>
      <c r="D159" s="753"/>
      <c r="E159" s="753"/>
      <c r="F159" s="753"/>
      <c r="G159" s="753"/>
      <c r="H159" s="753"/>
      <c r="I159" s="753"/>
      <c r="J159" s="753"/>
      <c r="K159" s="753"/>
      <c r="L159" s="753"/>
      <c r="M159" s="754"/>
      <c r="N159" s="23"/>
      <c r="O159" s="23"/>
      <c r="P159" s="23"/>
      <c r="Q159" s="29"/>
      <c r="R159" s="506"/>
      <c r="S159" s="175"/>
      <c r="T159" s="131"/>
    </row>
    <row r="160" spans="1:20" ht="54" customHeight="1" x14ac:dyDescent="1.05">
      <c r="A160" s="31" t="s">
        <v>10792</v>
      </c>
      <c r="B160" s="37" t="s">
        <v>10793</v>
      </c>
      <c r="C160" s="31" t="s">
        <v>10794</v>
      </c>
      <c r="D160" s="31" t="s">
        <v>10795</v>
      </c>
      <c r="E160" s="31" t="s">
        <v>687</v>
      </c>
      <c r="F160" s="31" t="s">
        <v>123</v>
      </c>
      <c r="G160" s="31" t="s">
        <v>1127</v>
      </c>
      <c r="H160" s="31" t="s">
        <v>15049</v>
      </c>
      <c r="I160" s="38">
        <v>0.375</v>
      </c>
      <c r="J160" s="31" t="s">
        <v>17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9"/>
      <c r="R160" s="506"/>
      <c r="S160" s="29">
        <v>22000</v>
      </c>
      <c r="T160" s="131"/>
    </row>
    <row r="161" spans="1:20" ht="54" customHeight="1" x14ac:dyDescent="1.05">
      <c r="A161" s="31" t="s">
        <v>15188</v>
      </c>
      <c r="B161" s="37" t="s">
        <v>9732</v>
      </c>
      <c r="C161" s="31" t="s">
        <v>15189</v>
      </c>
      <c r="D161" s="31" t="s">
        <v>15190</v>
      </c>
      <c r="E161" s="31" t="s">
        <v>687</v>
      </c>
      <c r="F161" s="31" t="s">
        <v>123</v>
      </c>
      <c r="G161" s="31" t="s">
        <v>103</v>
      </c>
      <c r="H161" s="31" t="s">
        <v>15049</v>
      </c>
      <c r="I161" s="38">
        <v>0.625</v>
      </c>
      <c r="J161" s="31" t="s">
        <v>17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29"/>
      <c r="R161" s="506" t="s">
        <v>15615</v>
      </c>
      <c r="S161" s="29">
        <v>22000</v>
      </c>
      <c r="T161" s="131"/>
    </row>
    <row r="162" spans="1:20" ht="54" customHeight="1" x14ac:dyDescent="1.05">
      <c r="A162" s="688" t="s">
        <v>15603</v>
      </c>
      <c r="B162" s="689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90"/>
      <c r="N162" s="23"/>
      <c r="O162" s="23"/>
      <c r="P162" s="23"/>
      <c r="Q162" s="29"/>
      <c r="R162" s="506"/>
      <c r="S162" s="29"/>
      <c r="T162" s="131"/>
    </row>
    <row r="163" spans="1:20" ht="54" customHeight="1" x14ac:dyDescent="1.05">
      <c r="A163" s="26" t="s">
        <v>15429</v>
      </c>
      <c r="B163" s="27" t="s">
        <v>15430</v>
      </c>
      <c r="C163" s="31" t="s">
        <v>15431</v>
      </c>
      <c r="D163" s="26" t="s">
        <v>15432</v>
      </c>
      <c r="E163" s="26" t="s">
        <v>101</v>
      </c>
      <c r="F163" s="26" t="s">
        <v>123</v>
      </c>
      <c r="G163" s="26" t="s">
        <v>103</v>
      </c>
      <c r="H163" s="26" t="s">
        <v>15406</v>
      </c>
      <c r="I163" s="28">
        <v>0.375</v>
      </c>
      <c r="J163" s="26" t="s">
        <v>17</v>
      </c>
      <c r="K163" s="31" t="s">
        <v>105</v>
      </c>
      <c r="L163" s="26" t="s">
        <v>106</v>
      </c>
      <c r="M163" s="26" t="s">
        <v>107</v>
      </c>
      <c r="N163" s="23"/>
      <c r="O163" s="23"/>
      <c r="P163" s="23"/>
      <c r="Q163" s="29"/>
      <c r="R163" s="506"/>
      <c r="S163" s="175">
        <v>22000</v>
      </c>
      <c r="T163" s="131"/>
    </row>
    <row r="164" spans="1:20" ht="54" customHeight="1" x14ac:dyDescent="0.7">
      <c r="A164" s="779" t="s">
        <v>15613</v>
      </c>
      <c r="B164" s="780"/>
      <c r="C164" s="780"/>
      <c r="D164" s="780"/>
      <c r="E164" s="780"/>
      <c r="F164" s="780"/>
      <c r="G164" s="780"/>
      <c r="H164" s="780"/>
      <c r="I164" s="780"/>
      <c r="J164" s="780"/>
      <c r="K164" s="780"/>
      <c r="L164" s="780"/>
      <c r="M164" s="781"/>
      <c r="N164" s="23"/>
      <c r="O164" s="23"/>
      <c r="P164" s="374"/>
      <c r="Q164" s="29"/>
      <c r="R164" s="506"/>
      <c r="S164" s="140"/>
      <c r="T164" s="29"/>
    </row>
    <row r="165" spans="1:20" ht="54" customHeight="1" x14ac:dyDescent="0.7">
      <c r="A165" s="223" t="s">
        <v>15614</v>
      </c>
      <c r="B165" s="225">
        <v>39119</v>
      </c>
      <c r="C165" s="223"/>
      <c r="D165" s="223" t="s">
        <v>15616</v>
      </c>
      <c r="E165" s="223" t="s">
        <v>101</v>
      </c>
      <c r="F165" s="223" t="s">
        <v>123</v>
      </c>
      <c r="G165" s="223" t="s">
        <v>1965</v>
      </c>
      <c r="H165" s="380">
        <v>46214</v>
      </c>
      <c r="I165" s="223"/>
      <c r="J165" s="223" t="s">
        <v>17</v>
      </c>
      <c r="K165" s="223"/>
      <c r="L165" s="223" t="s">
        <v>1976</v>
      </c>
      <c r="M165" s="223" t="s">
        <v>1998</v>
      </c>
      <c r="N165" s="23"/>
      <c r="O165" s="23"/>
      <c r="P165" s="374"/>
      <c r="Q165" s="29">
        <v>400</v>
      </c>
      <c r="R165" s="506"/>
      <c r="S165" s="140"/>
      <c r="T165" s="29"/>
    </row>
    <row r="166" spans="1:20" ht="54" customHeight="1" x14ac:dyDescent="1.05">
      <c r="A166" s="688" t="s">
        <v>16177</v>
      </c>
      <c r="B166" s="689"/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90"/>
      <c r="N166" s="23"/>
      <c r="O166" s="23"/>
      <c r="P166" s="23"/>
      <c r="Q166" s="29"/>
      <c r="R166" s="506"/>
      <c r="S166" s="29"/>
      <c r="T166" s="131"/>
    </row>
    <row r="167" spans="1:20" ht="54" customHeight="1" x14ac:dyDescent="1.05">
      <c r="A167" s="31" t="s">
        <v>15703</v>
      </c>
      <c r="B167" s="37" t="s">
        <v>15704</v>
      </c>
      <c r="C167" s="31" t="s">
        <v>15705</v>
      </c>
      <c r="D167" s="31" t="s">
        <v>15706</v>
      </c>
      <c r="E167" s="31" t="s">
        <v>687</v>
      </c>
      <c r="F167" s="31" t="s">
        <v>123</v>
      </c>
      <c r="G167" s="31" t="s">
        <v>1127</v>
      </c>
      <c r="H167" s="31" t="s">
        <v>15633</v>
      </c>
      <c r="I167" s="38">
        <v>8.3333333333333329E-2</v>
      </c>
      <c r="J167" s="31" t="s">
        <v>17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506"/>
      <c r="S167" s="29">
        <v>43225</v>
      </c>
      <c r="T167" s="131"/>
    </row>
    <row r="168" spans="1:20" ht="54" customHeight="1" x14ac:dyDescent="1.05">
      <c r="A168" s="31" t="s">
        <v>15707</v>
      </c>
      <c r="B168" s="37" t="s">
        <v>11015</v>
      </c>
      <c r="C168" s="31" t="s">
        <v>15708</v>
      </c>
      <c r="D168" s="31" t="s">
        <v>15709</v>
      </c>
      <c r="E168" s="31" t="s">
        <v>687</v>
      </c>
      <c r="F168" s="31" t="s">
        <v>123</v>
      </c>
      <c r="G168" s="31" t="s">
        <v>1127</v>
      </c>
      <c r="H168" s="31" t="s">
        <v>15633</v>
      </c>
      <c r="I168" s="38">
        <v>8.3333333333333329E-2</v>
      </c>
      <c r="J168" s="31" t="s">
        <v>17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506"/>
      <c r="S168" s="29">
        <v>43225</v>
      </c>
      <c r="T168" s="131"/>
    </row>
    <row r="169" spans="1:20" ht="54" customHeight="1" x14ac:dyDescent="1.05">
      <c r="A169" s="688" t="s">
        <v>17242</v>
      </c>
      <c r="B169" s="689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90"/>
      <c r="N169" s="23"/>
      <c r="O169" s="23"/>
      <c r="P169" s="23"/>
      <c r="Q169" s="29"/>
      <c r="R169" s="506"/>
      <c r="S169" s="29"/>
      <c r="T169" s="131"/>
    </row>
    <row r="170" spans="1:20" ht="54" customHeight="1" x14ac:dyDescent="1.05">
      <c r="A170" s="31" t="s">
        <v>16918</v>
      </c>
      <c r="B170" s="31" t="s">
        <v>16919</v>
      </c>
      <c r="C170" s="31" t="s">
        <v>16750</v>
      </c>
      <c r="D170" s="31" t="s">
        <v>16920</v>
      </c>
      <c r="E170" s="31" t="s">
        <v>101</v>
      </c>
      <c r="F170" s="31" t="s">
        <v>123</v>
      </c>
      <c r="G170" s="31" t="s">
        <v>16223</v>
      </c>
      <c r="H170" s="31" t="s">
        <v>16224</v>
      </c>
      <c r="I170" s="31" t="s">
        <v>16752</v>
      </c>
      <c r="J170" s="31" t="s">
        <v>17</v>
      </c>
      <c r="K170" s="31" t="s">
        <v>105</v>
      </c>
      <c r="L170" s="31" t="s">
        <v>125</v>
      </c>
      <c r="M170" s="31" t="s">
        <v>107</v>
      </c>
      <c r="N170" s="23"/>
      <c r="O170" s="23"/>
      <c r="P170" s="23"/>
      <c r="Q170" s="29"/>
      <c r="R170" s="506"/>
      <c r="S170" s="29">
        <v>22000</v>
      </c>
      <c r="T170" s="131"/>
    </row>
    <row r="171" spans="1:20" ht="54" customHeight="1" x14ac:dyDescent="1.05">
      <c r="A171" s="31" t="s">
        <v>16921</v>
      </c>
      <c r="B171" s="31" t="s">
        <v>16922</v>
      </c>
      <c r="C171" s="31" t="s">
        <v>16750</v>
      </c>
      <c r="D171" s="31" t="s">
        <v>16923</v>
      </c>
      <c r="E171" s="31" t="s">
        <v>101</v>
      </c>
      <c r="F171" s="31" t="s">
        <v>123</v>
      </c>
      <c r="G171" s="31" t="s">
        <v>16223</v>
      </c>
      <c r="H171" s="31" t="s">
        <v>16224</v>
      </c>
      <c r="I171" s="31" t="s">
        <v>16752</v>
      </c>
      <c r="J171" s="31" t="s">
        <v>17</v>
      </c>
      <c r="K171" s="31" t="s">
        <v>105</v>
      </c>
      <c r="L171" s="31" t="s">
        <v>125</v>
      </c>
      <c r="M171" s="31" t="s">
        <v>107</v>
      </c>
      <c r="N171" s="23"/>
      <c r="O171" s="23"/>
      <c r="P171" s="23"/>
      <c r="Q171" s="29"/>
      <c r="R171" s="506"/>
      <c r="S171" s="29">
        <v>22000</v>
      </c>
      <c r="T171" s="131"/>
    </row>
    <row r="172" spans="1:20" ht="54" customHeight="1" x14ac:dyDescent="1.05">
      <c r="A172" s="688"/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90"/>
      <c r="N172" s="23"/>
      <c r="O172" s="23"/>
      <c r="P172" s="374"/>
      <c r="Q172" s="29"/>
      <c r="R172" s="506"/>
      <c r="S172" s="29"/>
      <c r="T172" s="131"/>
    </row>
    <row r="173" spans="1:20" ht="54" customHeight="1" x14ac:dyDescent="0.7">
      <c r="A173" s="223" t="s">
        <v>17300</v>
      </c>
      <c r="B173" s="225"/>
      <c r="C173" s="223"/>
      <c r="D173" s="223">
        <v>39895472</v>
      </c>
      <c r="E173" s="223" t="s">
        <v>17253</v>
      </c>
      <c r="F173" s="223" t="s">
        <v>123</v>
      </c>
      <c r="G173" s="223"/>
      <c r="H173" s="380">
        <v>46205</v>
      </c>
      <c r="I173" s="223"/>
      <c r="J173" s="223"/>
      <c r="K173" s="223"/>
      <c r="L173" s="223"/>
      <c r="M173" s="223" t="s">
        <v>11351</v>
      </c>
      <c r="N173" s="223"/>
      <c r="O173" s="223"/>
      <c r="P173" s="397"/>
      <c r="Q173" s="29"/>
      <c r="R173" s="506"/>
      <c r="S173" s="140">
        <v>22000</v>
      </c>
      <c r="T173" s="29"/>
    </row>
    <row r="174" spans="1:20" ht="54" customHeight="1" x14ac:dyDescent="1.05">
      <c r="A174" s="704" t="s">
        <v>17937</v>
      </c>
      <c r="B174" s="705"/>
      <c r="C174" s="705"/>
      <c r="D174" s="705"/>
      <c r="E174" s="705"/>
      <c r="F174" s="705"/>
      <c r="G174" s="705"/>
      <c r="H174" s="705"/>
      <c r="I174" s="705"/>
      <c r="J174" s="705"/>
      <c r="K174" s="705"/>
      <c r="L174" s="705"/>
      <c r="M174" s="705"/>
      <c r="N174" s="706"/>
      <c r="O174" s="23"/>
      <c r="P174" s="23"/>
      <c r="Q174" s="29"/>
      <c r="R174" s="506"/>
      <c r="S174" s="29"/>
      <c r="T174" s="131"/>
    </row>
    <row r="175" spans="1:20" ht="54" customHeight="1" x14ac:dyDescent="1.05">
      <c r="A175" s="399" t="s">
        <v>17524</v>
      </c>
      <c r="B175" s="399" t="s">
        <v>17525</v>
      </c>
      <c r="C175" s="399" t="s">
        <v>17526</v>
      </c>
      <c r="D175" s="399" t="s">
        <v>17527</v>
      </c>
      <c r="E175" s="399" t="s">
        <v>101</v>
      </c>
      <c r="F175" s="399" t="s">
        <v>123</v>
      </c>
      <c r="G175" s="399" t="s">
        <v>16223</v>
      </c>
      <c r="H175" s="399" t="s">
        <v>16249</v>
      </c>
      <c r="I175" s="400">
        <v>0.125</v>
      </c>
      <c r="J175" s="399" t="s">
        <v>17</v>
      </c>
      <c r="K175" s="399" t="s">
        <v>105</v>
      </c>
      <c r="L175" s="399" t="s">
        <v>125</v>
      </c>
      <c r="M175" s="399" t="s">
        <v>107</v>
      </c>
      <c r="N175" s="399"/>
      <c r="O175" s="23"/>
      <c r="P175" s="23"/>
      <c r="Q175" s="29"/>
      <c r="R175" s="506"/>
      <c r="S175" s="29">
        <v>22000</v>
      </c>
      <c r="T175" s="131"/>
    </row>
    <row r="176" spans="1:20" ht="54" customHeight="1" x14ac:dyDescent="1.05">
      <c r="A176" s="399" t="s">
        <v>17528</v>
      </c>
      <c r="B176" s="399" t="s">
        <v>17529</v>
      </c>
      <c r="C176" s="399" t="s">
        <v>17530</v>
      </c>
      <c r="D176" s="399" t="s">
        <v>17531</v>
      </c>
      <c r="E176" s="399" t="s">
        <v>687</v>
      </c>
      <c r="F176" s="399" t="s">
        <v>123</v>
      </c>
      <c r="G176" s="399" t="s">
        <v>17532</v>
      </c>
      <c r="H176" s="399" t="s">
        <v>16249</v>
      </c>
      <c r="I176" s="400">
        <v>0.83333333333333337</v>
      </c>
      <c r="J176" s="399" t="s">
        <v>17</v>
      </c>
      <c r="K176" s="399" t="s">
        <v>105</v>
      </c>
      <c r="L176" s="399" t="s">
        <v>106</v>
      </c>
      <c r="M176" s="399" t="s">
        <v>995</v>
      </c>
      <c r="N176" s="399"/>
      <c r="O176" s="23"/>
      <c r="P176" s="23"/>
      <c r="Q176" s="29"/>
      <c r="R176" s="506"/>
      <c r="S176" s="29">
        <v>43225</v>
      </c>
      <c r="T176" s="131"/>
    </row>
    <row r="177" spans="1:20" ht="54" customHeight="1" x14ac:dyDescent="1.05">
      <c r="A177" s="399" t="s">
        <v>17533</v>
      </c>
      <c r="B177" s="399" t="s">
        <v>3383</v>
      </c>
      <c r="C177" s="399" t="s">
        <v>17534</v>
      </c>
      <c r="D177" s="399" t="s">
        <v>17535</v>
      </c>
      <c r="E177" s="399" t="s">
        <v>687</v>
      </c>
      <c r="F177" s="399" t="s">
        <v>123</v>
      </c>
      <c r="G177" s="399" t="s">
        <v>17532</v>
      </c>
      <c r="H177" s="399" t="s">
        <v>16249</v>
      </c>
      <c r="I177" s="400">
        <v>0.83333333333333337</v>
      </c>
      <c r="J177" s="399" t="s">
        <v>17</v>
      </c>
      <c r="K177" s="399" t="s">
        <v>105</v>
      </c>
      <c r="L177" s="399" t="s">
        <v>106</v>
      </c>
      <c r="M177" s="399" t="s">
        <v>995</v>
      </c>
      <c r="N177" s="399"/>
      <c r="O177" s="23"/>
      <c r="P177" s="23"/>
      <c r="Q177" s="29"/>
      <c r="R177" s="506"/>
      <c r="S177" s="29">
        <v>43225</v>
      </c>
      <c r="T177" s="131"/>
    </row>
    <row r="178" spans="1:20" ht="54" customHeight="1" x14ac:dyDescent="0.7">
      <c r="A178" s="698" t="s">
        <v>17950</v>
      </c>
      <c r="B178" s="699"/>
      <c r="C178" s="699"/>
      <c r="D178" s="699"/>
      <c r="E178" s="699"/>
      <c r="F178" s="699"/>
      <c r="G178" s="699"/>
      <c r="H178" s="699"/>
      <c r="I178" s="699"/>
      <c r="J178" s="699"/>
      <c r="K178" s="699"/>
      <c r="L178" s="699"/>
      <c r="M178" s="700"/>
      <c r="N178" s="213"/>
      <c r="O178" s="213"/>
      <c r="P178" s="396"/>
      <c r="Q178" s="29"/>
      <c r="R178" s="506"/>
      <c r="S178" s="140"/>
      <c r="T178" s="29">
        <f>66*6950</f>
        <v>458700</v>
      </c>
    </row>
    <row r="179" spans="1:20" ht="54" customHeight="1" x14ac:dyDescent="0.7">
      <c r="A179" s="698" t="s">
        <v>17951</v>
      </c>
      <c r="B179" s="699"/>
      <c r="C179" s="699"/>
      <c r="D179" s="699"/>
      <c r="E179" s="699"/>
      <c r="F179" s="699"/>
      <c r="G179" s="699"/>
      <c r="H179" s="699"/>
      <c r="I179" s="699"/>
      <c r="J179" s="699"/>
      <c r="K179" s="699"/>
      <c r="L179" s="699"/>
      <c r="M179" s="700"/>
      <c r="N179" s="213"/>
      <c r="O179" s="213"/>
      <c r="P179" s="396"/>
      <c r="Q179" s="29"/>
      <c r="R179" s="506"/>
      <c r="S179" s="140"/>
      <c r="T179" s="29">
        <v>6400</v>
      </c>
    </row>
    <row r="180" spans="1:20" ht="54" customHeight="1" x14ac:dyDescent="0.7">
      <c r="A180" s="698" t="s">
        <v>17952</v>
      </c>
      <c r="B180" s="699"/>
      <c r="C180" s="699"/>
      <c r="D180" s="699"/>
      <c r="E180" s="699"/>
      <c r="F180" s="699"/>
      <c r="G180" s="699"/>
      <c r="H180" s="699"/>
      <c r="I180" s="699"/>
      <c r="J180" s="699"/>
      <c r="K180" s="699"/>
      <c r="L180" s="699"/>
      <c r="M180" s="700"/>
      <c r="N180" s="213"/>
      <c r="O180" s="213"/>
      <c r="P180" s="396"/>
      <c r="Q180" s="29"/>
      <c r="R180" s="506"/>
      <c r="S180" s="140"/>
      <c r="T180" s="29">
        <f>76*6950</f>
        <v>528200</v>
      </c>
    </row>
    <row r="181" spans="1:20" ht="54" customHeight="1" x14ac:dyDescent="0.7">
      <c r="A181" s="698" t="s">
        <v>17953</v>
      </c>
      <c r="B181" s="699"/>
      <c r="C181" s="699"/>
      <c r="D181" s="699"/>
      <c r="E181" s="699"/>
      <c r="F181" s="699"/>
      <c r="G181" s="699"/>
      <c r="H181" s="699"/>
      <c r="I181" s="699"/>
      <c r="J181" s="699"/>
      <c r="K181" s="699"/>
      <c r="L181" s="699"/>
      <c r="M181" s="700"/>
      <c r="N181" s="213"/>
      <c r="O181" s="213"/>
      <c r="P181" s="396"/>
      <c r="Q181" s="29"/>
      <c r="R181" s="506"/>
      <c r="S181" s="140"/>
      <c r="T181" s="29">
        <v>6400</v>
      </c>
    </row>
    <row r="182" spans="1:20" ht="54" customHeight="1" x14ac:dyDescent="0.7">
      <c r="A182" s="698" t="s">
        <v>17954</v>
      </c>
      <c r="B182" s="699"/>
      <c r="C182" s="699"/>
      <c r="D182" s="699"/>
      <c r="E182" s="699"/>
      <c r="F182" s="699"/>
      <c r="G182" s="699"/>
      <c r="H182" s="699"/>
      <c r="I182" s="699"/>
      <c r="J182" s="699"/>
      <c r="K182" s="699"/>
      <c r="L182" s="699"/>
      <c r="M182" s="700"/>
      <c r="N182" s="213"/>
      <c r="O182" s="213"/>
      <c r="P182" s="396"/>
      <c r="Q182" s="29"/>
      <c r="R182" s="506"/>
      <c r="S182" s="140"/>
      <c r="T182" s="29">
        <f>53*8000</f>
        <v>424000</v>
      </c>
    </row>
    <row r="183" spans="1:20" ht="54" customHeight="1" x14ac:dyDescent="0.7">
      <c r="A183" s="698" t="s">
        <v>17955</v>
      </c>
      <c r="B183" s="699"/>
      <c r="C183" s="699"/>
      <c r="D183" s="699"/>
      <c r="E183" s="699"/>
      <c r="F183" s="699"/>
      <c r="G183" s="699"/>
      <c r="H183" s="699"/>
      <c r="I183" s="699"/>
      <c r="J183" s="699"/>
      <c r="K183" s="699"/>
      <c r="L183" s="699"/>
      <c r="M183" s="700"/>
      <c r="N183" s="213"/>
      <c r="O183" s="213"/>
      <c r="P183" s="396"/>
      <c r="Q183" s="29"/>
      <c r="R183" s="506"/>
      <c r="S183" s="140"/>
      <c r="T183" s="29">
        <f>3*7400</f>
        <v>22200</v>
      </c>
    </row>
    <row r="184" spans="1:20" ht="54" customHeight="1" x14ac:dyDescent="0.7">
      <c r="A184" s="698" t="s">
        <v>17956</v>
      </c>
      <c r="B184" s="699"/>
      <c r="C184" s="699"/>
      <c r="D184" s="699"/>
      <c r="E184" s="699"/>
      <c r="F184" s="699"/>
      <c r="G184" s="699"/>
      <c r="H184" s="699"/>
      <c r="I184" s="699"/>
      <c r="J184" s="699"/>
      <c r="K184" s="699"/>
      <c r="L184" s="699"/>
      <c r="M184" s="700"/>
      <c r="N184" s="213"/>
      <c r="O184" s="213"/>
      <c r="P184" s="396"/>
      <c r="Q184" s="29"/>
      <c r="R184" s="506"/>
      <c r="S184" s="140"/>
      <c r="T184" s="29">
        <f>83*8000</f>
        <v>664000</v>
      </c>
    </row>
    <row r="185" spans="1:20" ht="54" customHeight="1" x14ac:dyDescent="0.7">
      <c r="A185" s="698" t="s">
        <v>17957</v>
      </c>
      <c r="B185" s="699"/>
      <c r="C185" s="699"/>
      <c r="D185" s="699"/>
      <c r="E185" s="699"/>
      <c r="F185" s="699"/>
      <c r="G185" s="699"/>
      <c r="H185" s="699"/>
      <c r="I185" s="699"/>
      <c r="J185" s="699"/>
      <c r="K185" s="699"/>
      <c r="L185" s="699"/>
      <c r="M185" s="700"/>
      <c r="N185" s="213"/>
      <c r="O185" s="213"/>
      <c r="P185" s="396"/>
      <c r="Q185" s="29"/>
      <c r="R185" s="506"/>
      <c r="S185" s="140"/>
      <c r="T185" s="29">
        <f>71*6950</f>
        <v>493450</v>
      </c>
    </row>
    <row r="186" spans="1:20" ht="54" customHeight="1" x14ac:dyDescent="0.7">
      <c r="A186" s="698" t="s">
        <v>17958</v>
      </c>
      <c r="B186" s="699"/>
      <c r="C186" s="699"/>
      <c r="D186" s="699"/>
      <c r="E186" s="699"/>
      <c r="F186" s="699"/>
      <c r="G186" s="699"/>
      <c r="H186" s="699"/>
      <c r="I186" s="699"/>
      <c r="J186" s="699"/>
      <c r="K186" s="699"/>
      <c r="L186" s="699"/>
      <c r="M186" s="700"/>
      <c r="N186" s="213"/>
      <c r="O186" s="213"/>
      <c r="P186" s="396"/>
      <c r="Q186" s="29"/>
      <c r="R186" s="506"/>
      <c r="S186" s="140"/>
      <c r="T186" s="29">
        <f>149*6950</f>
        <v>1035550</v>
      </c>
    </row>
    <row r="187" spans="1:20" ht="54" customHeight="1" x14ac:dyDescent="0.7">
      <c r="A187" s="698" t="s">
        <v>17959</v>
      </c>
      <c r="B187" s="699"/>
      <c r="C187" s="699"/>
      <c r="D187" s="699"/>
      <c r="E187" s="699"/>
      <c r="F187" s="699"/>
      <c r="G187" s="699"/>
      <c r="H187" s="699"/>
      <c r="I187" s="699"/>
      <c r="J187" s="699"/>
      <c r="K187" s="699"/>
      <c r="L187" s="699"/>
      <c r="M187" s="700"/>
      <c r="N187" s="213"/>
      <c r="O187" s="213"/>
      <c r="P187" s="396"/>
      <c r="Q187" s="29"/>
      <c r="R187" s="506"/>
      <c r="S187" s="140"/>
      <c r="T187" s="29">
        <v>6400</v>
      </c>
    </row>
    <row r="188" spans="1:20" ht="54" customHeight="1" x14ac:dyDescent="0.7">
      <c r="A188" s="698" t="s">
        <v>17960</v>
      </c>
      <c r="B188" s="699"/>
      <c r="C188" s="699"/>
      <c r="D188" s="699"/>
      <c r="E188" s="699"/>
      <c r="F188" s="699"/>
      <c r="G188" s="699"/>
      <c r="H188" s="699"/>
      <c r="I188" s="699"/>
      <c r="J188" s="699"/>
      <c r="K188" s="699"/>
      <c r="L188" s="699"/>
      <c r="M188" s="700"/>
      <c r="N188" s="213"/>
      <c r="O188" s="213"/>
      <c r="P188" s="396"/>
      <c r="Q188" s="29"/>
      <c r="R188" s="506"/>
      <c r="S188" s="140"/>
      <c r="T188" s="29">
        <v>6000</v>
      </c>
    </row>
    <row r="189" spans="1:20" ht="54" customHeight="1" x14ac:dyDescent="1.05">
      <c r="A189" s="688" t="s">
        <v>20031</v>
      </c>
      <c r="B189" s="689"/>
      <c r="C189" s="689"/>
      <c r="D189" s="689"/>
      <c r="E189" s="689"/>
      <c r="F189" s="689"/>
      <c r="G189" s="689"/>
      <c r="H189" s="689"/>
      <c r="I189" s="689"/>
      <c r="J189" s="689"/>
      <c r="K189" s="689"/>
      <c r="L189" s="689"/>
      <c r="M189" s="690"/>
      <c r="N189" s="23"/>
      <c r="O189" s="23"/>
      <c r="P189" s="23"/>
      <c r="Q189" s="29"/>
      <c r="R189" s="506"/>
      <c r="S189" s="29"/>
      <c r="T189" s="131"/>
    </row>
    <row r="190" spans="1:20" ht="54" customHeight="1" x14ac:dyDescent="1.05">
      <c r="A190" s="31" t="s">
        <v>19510</v>
      </c>
      <c r="B190" s="31" t="s">
        <v>19511</v>
      </c>
      <c r="C190" s="31" t="s">
        <v>19512</v>
      </c>
      <c r="D190" s="31" t="s">
        <v>19513</v>
      </c>
      <c r="E190" s="31" t="s">
        <v>101</v>
      </c>
      <c r="F190" s="31" t="s">
        <v>123</v>
      </c>
      <c r="G190" s="31" t="s">
        <v>16205</v>
      </c>
      <c r="H190" s="31" t="s">
        <v>16244</v>
      </c>
      <c r="I190" s="38">
        <v>0.5</v>
      </c>
      <c r="J190" s="31" t="s">
        <v>17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9"/>
      <c r="R190" s="506"/>
      <c r="S190" s="29">
        <v>43925</v>
      </c>
      <c r="T190" s="131"/>
    </row>
    <row r="191" spans="1:20" ht="54" customHeight="1" x14ac:dyDescent="1.05">
      <c r="A191" s="31" t="s">
        <v>19517</v>
      </c>
      <c r="B191" s="31" t="s">
        <v>19518</v>
      </c>
      <c r="C191" s="31" t="s">
        <v>19519</v>
      </c>
      <c r="D191" s="31" t="s">
        <v>19520</v>
      </c>
      <c r="E191" s="31" t="s">
        <v>101</v>
      </c>
      <c r="F191" s="31" t="s">
        <v>123</v>
      </c>
      <c r="G191" s="31" t="s">
        <v>16223</v>
      </c>
      <c r="H191" s="31" t="s">
        <v>17640</v>
      </c>
      <c r="I191" s="38">
        <v>0.25</v>
      </c>
      <c r="J191" s="31" t="s">
        <v>17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9"/>
      <c r="R191" s="506"/>
      <c r="S191" s="29">
        <v>22200</v>
      </c>
      <c r="T191" s="131"/>
    </row>
    <row r="192" spans="1:20" ht="54" customHeight="1" x14ac:dyDescent="1.05">
      <c r="A192" s="31" t="s">
        <v>19521</v>
      </c>
      <c r="B192" s="31" t="s">
        <v>19522</v>
      </c>
      <c r="C192" s="31" t="s">
        <v>19523</v>
      </c>
      <c r="D192" s="31" t="s">
        <v>19524</v>
      </c>
      <c r="E192" s="31" t="s">
        <v>687</v>
      </c>
      <c r="F192" s="31" t="s">
        <v>123</v>
      </c>
      <c r="G192" s="31" t="s">
        <v>16248</v>
      </c>
      <c r="H192" s="31" t="s">
        <v>16244</v>
      </c>
      <c r="I192" s="38">
        <v>0.25</v>
      </c>
      <c r="J192" s="31" t="s">
        <v>17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9"/>
      <c r="R192" s="506"/>
      <c r="S192" s="29">
        <v>43225</v>
      </c>
      <c r="T192" s="131"/>
    </row>
    <row r="193" spans="1:20" ht="54" customHeight="1" x14ac:dyDescent="1.05">
      <c r="A193" s="31" t="s">
        <v>19525</v>
      </c>
      <c r="B193" s="31" t="s">
        <v>19526</v>
      </c>
      <c r="C193" s="31" t="s">
        <v>19527</v>
      </c>
      <c r="D193" s="31" t="s">
        <v>19528</v>
      </c>
      <c r="E193" s="31" t="s">
        <v>101</v>
      </c>
      <c r="F193" s="31" t="s">
        <v>123</v>
      </c>
      <c r="G193" s="31" t="s">
        <v>16205</v>
      </c>
      <c r="H193" s="31" t="s">
        <v>16244</v>
      </c>
      <c r="I193" s="38">
        <v>0.5</v>
      </c>
      <c r="J193" s="31" t="s">
        <v>17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9"/>
      <c r="R193" s="506"/>
      <c r="S193" s="29">
        <v>43925</v>
      </c>
      <c r="T193" s="131"/>
    </row>
    <row r="194" spans="1:20" ht="54" customHeight="1" x14ac:dyDescent="1.05">
      <c r="A194" s="31" t="s">
        <v>19529</v>
      </c>
      <c r="B194" s="31" t="s">
        <v>19530</v>
      </c>
      <c r="C194" s="31" t="s">
        <v>19531</v>
      </c>
      <c r="D194" s="31" t="s">
        <v>19532</v>
      </c>
      <c r="E194" s="31" t="s">
        <v>687</v>
      </c>
      <c r="F194" s="31" t="s">
        <v>123</v>
      </c>
      <c r="G194" s="31" t="s">
        <v>16248</v>
      </c>
      <c r="H194" s="31" t="s">
        <v>16244</v>
      </c>
      <c r="I194" s="38">
        <v>0.25</v>
      </c>
      <c r="J194" s="31" t="s">
        <v>17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9"/>
      <c r="R194" s="506"/>
      <c r="S194" s="29">
        <v>43225</v>
      </c>
      <c r="T194" s="131"/>
    </row>
    <row r="195" spans="1:20" ht="54" customHeight="1" x14ac:dyDescent="1.65">
      <c r="A195" s="688" t="s">
        <v>20030</v>
      </c>
      <c r="B195" s="714"/>
      <c r="C195" s="714"/>
      <c r="D195" s="714"/>
      <c r="E195" s="714"/>
      <c r="F195" s="714"/>
      <c r="G195" s="714"/>
      <c r="H195" s="714"/>
      <c r="I195" s="714"/>
      <c r="J195" s="714"/>
      <c r="K195" s="714"/>
      <c r="L195" s="714"/>
      <c r="M195" s="715"/>
      <c r="N195" s="54"/>
      <c r="O195" s="56"/>
      <c r="P195" s="54"/>
      <c r="Q195" s="117"/>
      <c r="R195" s="507"/>
      <c r="S195" s="117"/>
      <c r="T195" s="131"/>
    </row>
    <row r="196" spans="1:20" ht="54" customHeight="1" x14ac:dyDescent="1.65">
      <c r="A196" s="405" t="s">
        <v>19506</v>
      </c>
      <c r="B196" s="405" t="s">
        <v>19507</v>
      </c>
      <c r="C196" s="405" t="s">
        <v>19508</v>
      </c>
      <c r="D196" s="405" t="s">
        <v>19509</v>
      </c>
      <c r="E196" s="405" t="s">
        <v>101</v>
      </c>
      <c r="F196" s="405" t="s">
        <v>123</v>
      </c>
      <c r="G196" s="405" t="s">
        <v>16223</v>
      </c>
      <c r="H196" s="405" t="s">
        <v>16249</v>
      </c>
      <c r="I196" s="406">
        <v>0.125</v>
      </c>
      <c r="J196" s="405" t="s">
        <v>17</v>
      </c>
      <c r="K196" s="405" t="s">
        <v>105</v>
      </c>
      <c r="L196" s="405" t="s">
        <v>106</v>
      </c>
      <c r="M196" s="405" t="s">
        <v>107</v>
      </c>
      <c r="N196" s="54"/>
      <c r="O196" s="56"/>
      <c r="P196" s="54"/>
      <c r="Q196" s="117"/>
      <c r="R196" s="507"/>
      <c r="S196" s="117">
        <v>22000</v>
      </c>
      <c r="T196" s="131"/>
    </row>
    <row r="197" spans="1:20" ht="54" customHeight="1" x14ac:dyDescent="1.65">
      <c r="A197" s="405" t="s">
        <v>19514</v>
      </c>
      <c r="B197" s="405" t="s">
        <v>3014</v>
      </c>
      <c r="C197" s="405" t="s">
        <v>19515</v>
      </c>
      <c r="D197" s="405" t="s">
        <v>19516</v>
      </c>
      <c r="E197" s="405" t="s">
        <v>101</v>
      </c>
      <c r="F197" s="405" t="s">
        <v>123</v>
      </c>
      <c r="G197" s="405" t="s">
        <v>16223</v>
      </c>
      <c r="H197" s="405" t="s">
        <v>16186</v>
      </c>
      <c r="I197" s="406">
        <v>0.32291666666666669</v>
      </c>
      <c r="J197" s="405" t="s">
        <v>17</v>
      </c>
      <c r="K197" s="405" t="s">
        <v>105</v>
      </c>
      <c r="L197" s="405" t="s">
        <v>106</v>
      </c>
      <c r="M197" s="405" t="s">
        <v>107</v>
      </c>
      <c r="N197" s="54"/>
      <c r="O197" s="56"/>
      <c r="P197" s="54"/>
      <c r="Q197" s="117"/>
      <c r="R197" s="507"/>
      <c r="S197" s="117">
        <v>22000</v>
      </c>
      <c r="T197" s="131"/>
    </row>
    <row r="198" spans="1:20" ht="54" customHeight="1" x14ac:dyDescent="1">
      <c r="A198" s="853" t="s">
        <v>20620</v>
      </c>
      <c r="B198" s="854"/>
      <c r="C198" s="854"/>
      <c r="D198" s="854"/>
      <c r="E198" s="854"/>
      <c r="F198" s="854"/>
      <c r="G198" s="854"/>
      <c r="H198" s="854"/>
      <c r="I198" s="854"/>
      <c r="J198" s="854"/>
      <c r="K198" s="854"/>
      <c r="L198" s="854"/>
      <c r="M198" s="855"/>
      <c r="N198" s="23"/>
      <c r="O198" s="24"/>
      <c r="P198" s="23"/>
      <c r="Q198" s="29"/>
      <c r="R198" s="506"/>
      <c r="S198" s="167"/>
      <c r="T198" s="131"/>
    </row>
    <row r="199" spans="1:20" ht="54" customHeight="1" x14ac:dyDescent="1.05">
      <c r="A199" s="31" t="s">
        <v>20621</v>
      </c>
      <c r="B199" s="37" t="s">
        <v>20622</v>
      </c>
      <c r="C199" s="185">
        <v>46227</v>
      </c>
      <c r="D199" s="31" t="s">
        <v>20623</v>
      </c>
      <c r="E199" s="38">
        <v>0.72916666666666663</v>
      </c>
      <c r="F199" s="31" t="s">
        <v>123</v>
      </c>
      <c r="G199" s="31" t="s">
        <v>20624</v>
      </c>
      <c r="H199" s="31" t="s">
        <v>20625</v>
      </c>
      <c r="I199" s="31" t="s">
        <v>20626</v>
      </c>
      <c r="J199" s="31" t="s">
        <v>687</v>
      </c>
      <c r="K199" s="31" t="s">
        <v>20618</v>
      </c>
      <c r="L199" s="31" t="s">
        <v>1968</v>
      </c>
      <c r="M199" s="180"/>
      <c r="N199" s="180" t="s">
        <v>20627</v>
      </c>
      <c r="O199" s="180" t="s">
        <v>105</v>
      </c>
      <c r="P199" s="182">
        <v>250</v>
      </c>
      <c r="Q199" s="29">
        <v>250</v>
      </c>
      <c r="R199" s="506"/>
      <c r="S199" s="167"/>
      <c r="T199" s="131"/>
    </row>
    <row r="200" spans="1:20" ht="54" customHeight="1" x14ac:dyDescent="1.05">
      <c r="A200" s="415"/>
      <c r="B200" s="416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180"/>
      <c r="O200" s="180"/>
      <c r="P200" s="415"/>
      <c r="Q200" s="29"/>
      <c r="R200" s="506"/>
      <c r="S200" s="167"/>
      <c r="T200" s="131"/>
    </row>
    <row r="201" spans="1:20" ht="54" customHeight="1" x14ac:dyDescent="1.05">
      <c r="A201" s="31" t="s">
        <v>20628</v>
      </c>
      <c r="B201" s="37" t="s">
        <v>20629</v>
      </c>
      <c r="C201" s="185">
        <v>46225</v>
      </c>
      <c r="D201" s="31" t="s">
        <v>20623</v>
      </c>
      <c r="E201" s="38">
        <v>0.70833333333333337</v>
      </c>
      <c r="F201" s="31" t="s">
        <v>123</v>
      </c>
      <c r="G201" s="31" t="s">
        <v>20605</v>
      </c>
      <c r="H201" s="31" t="s">
        <v>20630</v>
      </c>
      <c r="I201" s="31" t="s">
        <v>1967</v>
      </c>
      <c r="J201" s="31" t="s">
        <v>687</v>
      </c>
      <c r="K201" s="31" t="s">
        <v>20618</v>
      </c>
      <c r="L201" s="31" t="s">
        <v>1968</v>
      </c>
      <c r="M201" s="180"/>
      <c r="N201" s="180"/>
      <c r="O201" s="180" t="s">
        <v>105</v>
      </c>
      <c r="P201" s="182"/>
      <c r="Q201" s="29">
        <v>175</v>
      </c>
      <c r="R201" s="506"/>
      <c r="S201" s="167"/>
      <c r="T201" s="131"/>
    </row>
    <row r="202" spans="1:20" ht="54" customHeight="1" x14ac:dyDescent="1.3">
      <c r="A202" s="685" t="s">
        <v>20645</v>
      </c>
      <c r="B202" s="686"/>
      <c r="C202" s="686"/>
      <c r="D202" s="686"/>
      <c r="E202" s="686"/>
      <c r="F202" s="686"/>
      <c r="G202" s="686"/>
      <c r="H202" s="686"/>
      <c r="I202" s="686"/>
      <c r="J202" s="686"/>
      <c r="K202" s="686"/>
      <c r="L202" s="686"/>
      <c r="M202" s="687"/>
      <c r="N202" s="180"/>
      <c r="O202" s="180"/>
      <c r="P202" s="182"/>
      <c r="Q202" s="29"/>
      <c r="R202" s="506"/>
      <c r="S202" s="167"/>
      <c r="T202" s="131"/>
    </row>
    <row r="203" spans="1:20" s="72" customFormat="1" ht="50.1" customHeight="1" x14ac:dyDescent="1.65">
      <c r="A203" s="31" t="s">
        <v>3249</v>
      </c>
      <c r="B203" s="37" t="s">
        <v>3250</v>
      </c>
      <c r="C203" s="31" t="s">
        <v>3251</v>
      </c>
      <c r="D203" s="31" t="s">
        <v>3252</v>
      </c>
      <c r="E203" s="31" t="s">
        <v>101</v>
      </c>
      <c r="F203" s="31" t="s">
        <v>123</v>
      </c>
      <c r="G203" s="31" t="s">
        <v>124</v>
      </c>
      <c r="H203" s="31" t="s">
        <v>3098</v>
      </c>
      <c r="I203" s="38">
        <v>0.25</v>
      </c>
      <c r="J203" s="31" t="s">
        <v>17</v>
      </c>
      <c r="K203" s="31" t="s">
        <v>105</v>
      </c>
      <c r="L203" s="31" t="s">
        <v>106</v>
      </c>
      <c r="M203" s="31" t="s">
        <v>107</v>
      </c>
      <c r="N203" s="29">
        <v>18000</v>
      </c>
      <c r="O203" s="23"/>
      <c r="P203" s="418"/>
      <c r="Q203" s="117"/>
      <c r="R203" s="507"/>
      <c r="S203" s="29">
        <v>18000</v>
      </c>
      <c r="T203" s="227"/>
    </row>
    <row r="204" spans="1:20" ht="54" customHeight="1" x14ac:dyDescent="1.65">
      <c r="A204" s="688" t="s">
        <v>20953</v>
      </c>
      <c r="B204" s="689"/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90"/>
      <c r="N204" s="29"/>
      <c r="O204" s="23"/>
      <c r="P204" s="55"/>
      <c r="Q204" s="117"/>
      <c r="R204" s="507"/>
      <c r="S204" s="29"/>
      <c r="T204" s="131"/>
    </row>
    <row r="205" spans="1:20" ht="54" customHeight="1" x14ac:dyDescent="1.65">
      <c r="A205" s="31" t="s">
        <v>20737</v>
      </c>
      <c r="B205" s="31" t="s">
        <v>20738</v>
      </c>
      <c r="C205" s="31" t="s">
        <v>20739</v>
      </c>
      <c r="D205" s="31" t="s">
        <v>20740</v>
      </c>
      <c r="E205" s="31" t="s">
        <v>101</v>
      </c>
      <c r="F205" s="31" t="s">
        <v>123</v>
      </c>
      <c r="G205" s="31" t="s">
        <v>16223</v>
      </c>
      <c r="H205" s="31" t="s">
        <v>16967</v>
      </c>
      <c r="I205" s="38">
        <v>0.25</v>
      </c>
      <c r="J205" s="31" t="s">
        <v>17</v>
      </c>
      <c r="K205" s="31" t="s">
        <v>105</v>
      </c>
      <c r="L205" s="31" t="s">
        <v>106</v>
      </c>
      <c r="M205" s="31" t="s">
        <v>107</v>
      </c>
      <c r="N205" s="29">
        <v>22000</v>
      </c>
      <c r="O205" s="23"/>
      <c r="P205" s="55"/>
      <c r="Q205" s="117"/>
      <c r="R205" s="507"/>
      <c r="S205" s="29">
        <v>22000</v>
      </c>
      <c r="T205" s="131"/>
    </row>
    <row r="206" spans="1:20" ht="54" customHeight="1" x14ac:dyDescent="0.7">
      <c r="A206" s="779" t="s">
        <v>25362</v>
      </c>
      <c r="B206" s="780"/>
      <c r="C206" s="780"/>
      <c r="D206" s="780"/>
      <c r="E206" s="780"/>
      <c r="F206" s="780"/>
      <c r="G206" s="780"/>
      <c r="H206" s="780"/>
      <c r="I206" s="780"/>
      <c r="J206" s="780"/>
      <c r="K206" s="780"/>
      <c r="L206" s="780"/>
      <c r="M206" s="781"/>
      <c r="N206" s="23"/>
      <c r="O206" s="23"/>
      <c r="P206" s="374"/>
      <c r="Q206" s="29"/>
      <c r="R206" s="506"/>
      <c r="S206" s="29">
        <v>3000000</v>
      </c>
      <c r="T206" s="29"/>
    </row>
    <row r="207" spans="1:20" ht="54" customHeight="1" x14ac:dyDescent="0.7">
      <c r="A207" s="698" t="s">
        <v>21808</v>
      </c>
      <c r="B207" s="699"/>
      <c r="C207" s="699"/>
      <c r="D207" s="699"/>
      <c r="E207" s="699"/>
      <c r="F207" s="699"/>
      <c r="G207" s="699"/>
      <c r="H207" s="699"/>
      <c r="I207" s="699"/>
      <c r="J207" s="699"/>
      <c r="K207" s="699"/>
      <c r="L207" s="699"/>
      <c r="M207" s="700"/>
      <c r="N207" s="23"/>
      <c r="O207" s="23"/>
      <c r="P207" s="374"/>
      <c r="Q207" s="29"/>
      <c r="R207" s="506"/>
      <c r="S207" s="140"/>
      <c r="T207" s="29">
        <f>74*6950</f>
        <v>514300</v>
      </c>
    </row>
    <row r="208" spans="1:20" ht="54" customHeight="1" x14ac:dyDescent="0.7">
      <c r="A208" s="698" t="s">
        <v>21809</v>
      </c>
      <c r="B208" s="699"/>
      <c r="C208" s="699"/>
      <c r="D208" s="699"/>
      <c r="E208" s="699"/>
      <c r="F208" s="699"/>
      <c r="G208" s="699"/>
      <c r="H208" s="699"/>
      <c r="I208" s="699"/>
      <c r="J208" s="699"/>
      <c r="K208" s="699"/>
      <c r="L208" s="699"/>
      <c r="M208" s="700"/>
      <c r="N208" s="23"/>
      <c r="O208" s="23"/>
      <c r="P208" s="374"/>
      <c r="Q208" s="29"/>
      <c r="R208" s="506"/>
      <c r="S208" s="140"/>
      <c r="T208" s="29">
        <f>73*6950</f>
        <v>507350</v>
      </c>
    </row>
    <row r="209" spans="1:41" ht="54" customHeight="1" x14ac:dyDescent="0.7">
      <c r="A209" s="698" t="s">
        <v>21811</v>
      </c>
      <c r="B209" s="699"/>
      <c r="C209" s="699"/>
      <c r="D209" s="699"/>
      <c r="E209" s="699"/>
      <c r="F209" s="699"/>
      <c r="G209" s="699"/>
      <c r="H209" s="699"/>
      <c r="I209" s="699"/>
      <c r="J209" s="699"/>
      <c r="K209" s="699"/>
      <c r="L209" s="699"/>
      <c r="M209" s="700"/>
      <c r="N209" s="23"/>
      <c r="O209" s="23"/>
      <c r="P209" s="374"/>
      <c r="Q209" s="29"/>
      <c r="R209" s="506"/>
      <c r="S209" s="140"/>
      <c r="T209" s="29">
        <f>57*8000</f>
        <v>456000</v>
      </c>
    </row>
    <row r="210" spans="1:41" ht="54" customHeight="1" x14ac:dyDescent="0.7">
      <c r="A210" s="698" t="s">
        <v>21810</v>
      </c>
      <c r="B210" s="699"/>
      <c r="C210" s="699"/>
      <c r="D210" s="699"/>
      <c r="E210" s="699"/>
      <c r="F210" s="699"/>
      <c r="G210" s="699"/>
      <c r="H210" s="699"/>
      <c r="I210" s="699"/>
      <c r="J210" s="699"/>
      <c r="K210" s="699"/>
      <c r="L210" s="699"/>
      <c r="M210" s="700"/>
      <c r="N210" s="23"/>
      <c r="O210" s="23"/>
      <c r="P210" s="374"/>
      <c r="Q210" s="29"/>
      <c r="R210" s="506"/>
      <c r="S210" s="140"/>
      <c r="T210" s="29">
        <f>100*6950</f>
        <v>695000</v>
      </c>
    </row>
    <row r="211" spans="1:41" ht="54" customHeight="1" x14ac:dyDescent="1.05">
      <c r="A211" s="698" t="s">
        <v>23921</v>
      </c>
      <c r="B211" s="699"/>
      <c r="C211" s="699"/>
      <c r="D211" s="699"/>
      <c r="E211" s="699"/>
      <c r="F211" s="699"/>
      <c r="G211" s="699"/>
      <c r="H211" s="699"/>
      <c r="I211" s="699"/>
      <c r="J211" s="699"/>
      <c r="K211" s="699"/>
      <c r="L211" s="699"/>
      <c r="M211" s="700"/>
      <c r="N211" s="180"/>
      <c r="O211" s="180"/>
      <c r="P211" s="183"/>
      <c r="Q211" s="29"/>
      <c r="R211" s="506"/>
      <c r="S211" s="167"/>
      <c r="T211" s="29">
        <v>30000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374"/>
      <c r="AG211" s="29"/>
      <c r="AH211" s="23"/>
      <c r="AI211" s="140"/>
      <c r="AJ211" s="29"/>
    </row>
    <row r="212" spans="1:41" ht="54" customHeight="1" x14ac:dyDescent="1.3">
      <c r="A212" s="31" t="s">
        <v>21820</v>
      </c>
      <c r="B212" s="37" t="s">
        <v>12726</v>
      </c>
      <c r="C212" s="181">
        <v>46228</v>
      </c>
      <c r="D212" s="31" t="s">
        <v>21821</v>
      </c>
      <c r="E212" s="38">
        <v>0.72916666666666663</v>
      </c>
      <c r="F212" s="31" t="s">
        <v>123</v>
      </c>
      <c r="G212" s="31" t="s">
        <v>20623</v>
      </c>
      <c r="H212" s="31"/>
      <c r="I212" s="31" t="s">
        <v>1967</v>
      </c>
      <c r="J212" s="31" t="s">
        <v>687</v>
      </c>
      <c r="K212" s="31" t="s">
        <v>20618</v>
      </c>
      <c r="L212" s="31" t="s">
        <v>1968</v>
      </c>
      <c r="M212" s="180" t="s">
        <v>1976</v>
      </c>
      <c r="N212" s="180" t="s">
        <v>21822</v>
      </c>
      <c r="O212" s="180" t="s">
        <v>105</v>
      </c>
      <c r="P212" s="182"/>
      <c r="Q212" s="170">
        <v>125</v>
      </c>
      <c r="R212" s="506"/>
      <c r="S212" s="167"/>
      <c r="T212" s="131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374"/>
      <c r="AG212" s="29"/>
      <c r="AH212" s="23"/>
      <c r="AI212" s="140"/>
      <c r="AJ212" s="29"/>
    </row>
    <row r="213" spans="1:41" ht="54" customHeight="1" x14ac:dyDescent="0.7">
      <c r="A213" s="698" t="s">
        <v>21824</v>
      </c>
      <c r="B213" s="699"/>
      <c r="C213" s="699"/>
      <c r="D213" s="699"/>
      <c r="E213" s="699"/>
      <c r="F213" s="699"/>
      <c r="G213" s="699"/>
      <c r="H213" s="699"/>
      <c r="I213" s="699"/>
      <c r="J213" s="699"/>
      <c r="K213" s="699"/>
      <c r="L213" s="699"/>
      <c r="M213" s="700"/>
      <c r="N213" s="23"/>
      <c r="O213" s="23"/>
      <c r="P213" s="374"/>
      <c r="Q213" s="29"/>
      <c r="R213" s="506">
        <v>4750</v>
      </c>
      <c r="S213" s="140"/>
      <c r="T213" s="29"/>
    </row>
    <row r="214" spans="1:41" ht="54" customHeight="1" x14ac:dyDescent="1.3">
      <c r="A214" s="679" t="s">
        <v>22223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1"/>
      <c r="N214" s="23"/>
      <c r="O214" s="23"/>
      <c r="P214" s="23"/>
      <c r="Q214" s="29"/>
      <c r="R214" s="506"/>
      <c r="S214" s="29"/>
      <c r="T214" s="131"/>
      <c r="U214" s="24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374"/>
      <c r="AJ214" s="29"/>
      <c r="AK214" s="23"/>
      <c r="AL214" s="140"/>
      <c r="AM214" s="29"/>
    </row>
    <row r="215" spans="1:41" ht="54" customHeight="1" x14ac:dyDescent="1.05">
      <c r="A215" s="31" t="s">
        <v>21874</v>
      </c>
      <c r="B215" s="31" t="s">
        <v>21875</v>
      </c>
      <c r="C215" s="31" t="s">
        <v>21876</v>
      </c>
      <c r="D215" s="31" t="s">
        <v>21877</v>
      </c>
      <c r="E215" s="31" t="s">
        <v>101</v>
      </c>
      <c r="F215" s="31" t="s">
        <v>123</v>
      </c>
      <c r="G215" s="31" t="s">
        <v>16205</v>
      </c>
      <c r="H215" s="31" t="s">
        <v>17112</v>
      </c>
      <c r="I215" s="38">
        <v>0.41666666666666669</v>
      </c>
      <c r="J215" s="31" t="s">
        <v>17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29"/>
      <c r="R215" s="506"/>
      <c r="S215" s="29">
        <v>43725</v>
      </c>
      <c r="T215" s="131"/>
      <c r="U215" s="24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374"/>
      <c r="AJ215" s="29"/>
      <c r="AK215" s="23"/>
      <c r="AL215" s="140"/>
      <c r="AM215" s="29"/>
    </row>
    <row r="216" spans="1:41" ht="54" customHeight="1" x14ac:dyDescent="1.05">
      <c r="A216" s="31" t="s">
        <v>21878</v>
      </c>
      <c r="B216" s="31" t="s">
        <v>21879</v>
      </c>
      <c r="C216" s="31" t="s">
        <v>21880</v>
      </c>
      <c r="D216" s="31" t="s">
        <v>21881</v>
      </c>
      <c r="E216" s="31" t="s">
        <v>687</v>
      </c>
      <c r="F216" s="31" t="s">
        <v>123</v>
      </c>
      <c r="G216" s="31" t="s">
        <v>16248</v>
      </c>
      <c r="H216" s="31" t="s">
        <v>16967</v>
      </c>
      <c r="I216" s="38">
        <v>0.41666666666666669</v>
      </c>
      <c r="J216" s="31" t="s">
        <v>17</v>
      </c>
      <c r="K216" s="31" t="s">
        <v>105</v>
      </c>
      <c r="L216" s="31" t="s">
        <v>125</v>
      </c>
      <c r="M216" s="31" t="s">
        <v>107</v>
      </c>
      <c r="N216" s="23"/>
      <c r="O216" s="23"/>
      <c r="P216" s="23"/>
      <c r="Q216" s="29"/>
      <c r="R216" s="506"/>
      <c r="S216" s="29">
        <v>22000</v>
      </c>
      <c r="T216" s="131"/>
      <c r="U216" s="24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374"/>
      <c r="AJ216" s="29"/>
      <c r="AK216" s="23"/>
      <c r="AL216" s="140"/>
      <c r="AM216" s="29"/>
    </row>
    <row r="217" spans="1:41" ht="54" customHeight="1" x14ac:dyDescent="1.05">
      <c r="A217" s="688"/>
      <c r="B217" s="689"/>
      <c r="C217" s="689"/>
      <c r="D217" s="689"/>
      <c r="E217" s="689"/>
      <c r="F217" s="689"/>
      <c r="G217" s="689"/>
      <c r="H217" s="689"/>
      <c r="I217" s="689"/>
      <c r="J217" s="689"/>
      <c r="K217" s="689"/>
      <c r="L217" s="689"/>
      <c r="M217" s="690"/>
      <c r="N217" s="23"/>
      <c r="O217" s="23"/>
      <c r="P217" s="374"/>
      <c r="Q217" s="29"/>
      <c r="R217" s="506"/>
      <c r="S217" s="29"/>
      <c r="T217" s="131"/>
      <c r="U217" s="25"/>
      <c r="AJ217" s="119"/>
      <c r="AL217" s="141"/>
      <c r="AM217" s="119"/>
    </row>
    <row r="218" spans="1:41" ht="54" customHeight="1" x14ac:dyDescent="1.05">
      <c r="A218" s="223" t="s">
        <v>23236</v>
      </c>
      <c r="B218" s="225">
        <v>35008</v>
      </c>
      <c r="C218" s="223"/>
      <c r="D218" s="223" t="s">
        <v>23237</v>
      </c>
      <c r="E218" s="223" t="s">
        <v>101</v>
      </c>
      <c r="F218" s="223" t="s">
        <v>123</v>
      </c>
      <c r="G218" s="223" t="s">
        <v>23238</v>
      </c>
      <c r="H218" s="223"/>
      <c r="I218" s="223"/>
      <c r="J218" s="31" t="s">
        <v>17</v>
      </c>
      <c r="K218" s="223"/>
      <c r="L218" s="223" t="s">
        <v>1976</v>
      </c>
      <c r="M218" s="223" t="s">
        <v>1968</v>
      </c>
      <c r="N218" s="23"/>
      <c r="O218" s="23"/>
      <c r="P218" s="374"/>
      <c r="Q218" s="29">
        <v>125</v>
      </c>
      <c r="R218" s="506"/>
      <c r="S218" s="140"/>
      <c r="T218" s="29"/>
    </row>
    <row r="219" spans="1:41" ht="54" customHeight="1" x14ac:dyDescent="0.7">
      <c r="A219" s="682" t="s">
        <v>23919</v>
      </c>
      <c r="B219" s="683"/>
      <c r="C219" s="683"/>
      <c r="D219" s="683"/>
      <c r="E219" s="683"/>
      <c r="F219" s="683"/>
      <c r="G219" s="683"/>
      <c r="H219" s="683"/>
      <c r="I219" s="683"/>
      <c r="J219" s="683"/>
      <c r="K219" s="683"/>
      <c r="L219" s="683"/>
      <c r="M219" s="684"/>
      <c r="N219" s="23"/>
      <c r="O219" s="23"/>
      <c r="P219" s="23"/>
      <c r="Q219" s="29"/>
      <c r="R219" s="506"/>
      <c r="S219" s="29"/>
      <c r="T219" s="131"/>
      <c r="U219" s="24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374"/>
      <c r="AJ219" s="29"/>
      <c r="AK219" s="23"/>
      <c r="AL219" s="140"/>
      <c r="AM219" s="29"/>
      <c r="AO219">
        <f ca="1">AO219</f>
        <v>0</v>
      </c>
    </row>
    <row r="220" spans="1:41" ht="54" customHeight="1" x14ac:dyDescent="1.05">
      <c r="A220" s="31" t="s">
        <v>23390</v>
      </c>
      <c r="B220" s="31" t="s">
        <v>4387</v>
      </c>
      <c r="C220" s="31" t="s">
        <v>4388</v>
      </c>
      <c r="D220" s="31" t="s">
        <v>4389</v>
      </c>
      <c r="E220" s="31" t="s">
        <v>101</v>
      </c>
      <c r="F220" s="31" t="s">
        <v>123</v>
      </c>
      <c r="G220" s="31" t="s">
        <v>16223</v>
      </c>
      <c r="H220" s="31" t="s">
        <v>22838</v>
      </c>
      <c r="I220" s="38">
        <v>0.25</v>
      </c>
      <c r="J220" s="31" t="s">
        <v>17</v>
      </c>
      <c r="K220" s="31" t="s">
        <v>105</v>
      </c>
      <c r="L220" s="31" t="s">
        <v>106</v>
      </c>
      <c r="M220" s="31" t="s">
        <v>107</v>
      </c>
      <c r="N220" s="23"/>
      <c r="O220" s="23"/>
      <c r="P220" s="23"/>
      <c r="Q220" s="29"/>
      <c r="R220" s="506"/>
      <c r="S220" s="29">
        <v>22000</v>
      </c>
      <c r="T220" s="131"/>
      <c r="U220" s="24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374"/>
      <c r="AJ220" s="29"/>
      <c r="AK220" s="23"/>
      <c r="AL220" s="140"/>
      <c r="AM220" s="29"/>
    </row>
    <row r="221" spans="1:41" ht="54" customHeight="1" x14ac:dyDescent="1.05">
      <c r="A221" s="31" t="s">
        <v>23391</v>
      </c>
      <c r="B221" s="31" t="s">
        <v>23392</v>
      </c>
      <c r="C221" s="31" t="s">
        <v>23393</v>
      </c>
      <c r="D221" s="31" t="s">
        <v>23394</v>
      </c>
      <c r="E221" s="31" t="s">
        <v>101</v>
      </c>
      <c r="F221" s="31" t="s">
        <v>102</v>
      </c>
      <c r="G221" s="31" t="s">
        <v>16216</v>
      </c>
      <c r="H221" s="31" t="s">
        <v>21136</v>
      </c>
      <c r="I221" s="38">
        <v>0.375</v>
      </c>
      <c r="J221" s="31" t="s">
        <v>17</v>
      </c>
      <c r="K221" s="31" t="s">
        <v>105</v>
      </c>
      <c r="L221" s="31" t="s">
        <v>106</v>
      </c>
      <c r="M221" s="31" t="s">
        <v>107</v>
      </c>
      <c r="N221" s="23"/>
      <c r="O221" s="23"/>
      <c r="P221" s="23"/>
      <c r="Q221" s="29"/>
      <c r="R221" s="506"/>
      <c r="S221" s="29">
        <v>22000</v>
      </c>
      <c r="T221" s="131"/>
      <c r="U221" s="24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374"/>
      <c r="AJ221" s="29"/>
      <c r="AK221" s="23"/>
      <c r="AL221" s="140"/>
      <c r="AM221" s="29"/>
    </row>
    <row r="222" spans="1:41" ht="54" customHeight="1" x14ac:dyDescent="1.05">
      <c r="A222" s="31" t="s">
        <v>23395</v>
      </c>
      <c r="B222" s="31" t="s">
        <v>23396</v>
      </c>
      <c r="C222" s="31" t="s">
        <v>23397</v>
      </c>
      <c r="D222" s="31" t="s">
        <v>23398</v>
      </c>
      <c r="E222" s="31" t="s">
        <v>101</v>
      </c>
      <c r="F222" s="31" t="s">
        <v>123</v>
      </c>
      <c r="G222" s="31" t="s">
        <v>16223</v>
      </c>
      <c r="H222" s="31" t="s">
        <v>20921</v>
      </c>
      <c r="I222" s="38">
        <v>0.25</v>
      </c>
      <c r="J222" s="31" t="s">
        <v>17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9"/>
      <c r="R222" s="506"/>
      <c r="S222" s="29">
        <v>22000</v>
      </c>
      <c r="T222" s="131"/>
      <c r="U222" s="24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374"/>
      <c r="AJ222" s="29"/>
      <c r="AK222" s="23"/>
      <c r="AL222" s="140"/>
      <c r="AM222" s="29"/>
    </row>
    <row r="223" spans="1:41" ht="54" customHeight="1" x14ac:dyDescent="0.7">
      <c r="A223" s="698" t="s">
        <v>23920</v>
      </c>
      <c r="B223" s="699"/>
      <c r="C223" s="699"/>
      <c r="D223" s="699"/>
      <c r="E223" s="699"/>
      <c r="F223" s="699"/>
      <c r="G223" s="699"/>
      <c r="H223" s="699"/>
      <c r="I223" s="699"/>
      <c r="J223" s="699"/>
      <c r="K223" s="699"/>
      <c r="L223" s="699"/>
      <c r="M223" s="700"/>
      <c r="N223" s="23"/>
      <c r="O223" s="23"/>
      <c r="P223" s="374"/>
      <c r="Q223" s="29"/>
      <c r="R223" s="506"/>
      <c r="S223" s="140"/>
      <c r="T223" s="29">
        <f>87*6950</f>
        <v>604650</v>
      </c>
    </row>
    <row r="224" spans="1:41" ht="54" customHeight="1" x14ac:dyDescent="0.7">
      <c r="A224" s="698" t="s">
        <v>23922</v>
      </c>
      <c r="B224" s="699"/>
      <c r="C224" s="699"/>
      <c r="D224" s="699"/>
      <c r="E224" s="699"/>
      <c r="F224" s="699"/>
      <c r="G224" s="699"/>
      <c r="H224" s="699"/>
      <c r="I224" s="699"/>
      <c r="J224" s="699"/>
      <c r="K224" s="699"/>
      <c r="L224" s="699"/>
      <c r="M224" s="700"/>
      <c r="N224" s="23"/>
      <c r="O224" s="23"/>
      <c r="P224" s="374"/>
      <c r="Q224" s="29"/>
      <c r="R224" s="506"/>
      <c r="S224" s="140"/>
      <c r="T224" s="29">
        <f>79*6950</f>
        <v>549050</v>
      </c>
    </row>
    <row r="225" spans="1:20" ht="54" customHeight="1" x14ac:dyDescent="0.7">
      <c r="A225" s="698" t="s">
        <v>23932</v>
      </c>
      <c r="B225" s="699"/>
      <c r="C225" s="699"/>
      <c r="D225" s="699"/>
      <c r="E225" s="699"/>
      <c r="F225" s="699"/>
      <c r="G225" s="699"/>
      <c r="H225" s="699"/>
      <c r="I225" s="699"/>
      <c r="J225" s="699"/>
      <c r="K225" s="699"/>
      <c r="L225" s="699"/>
      <c r="M225" s="700"/>
      <c r="N225" s="23"/>
      <c r="O225" s="23"/>
      <c r="P225" s="374"/>
      <c r="Q225" s="29"/>
      <c r="R225" s="506"/>
      <c r="S225" s="140"/>
      <c r="T225" s="29">
        <f>63*8000</f>
        <v>504000</v>
      </c>
    </row>
    <row r="226" spans="1:20" ht="54" customHeight="1" x14ac:dyDescent="1.3">
      <c r="A226" s="679" t="s">
        <v>23941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1"/>
      <c r="N226" s="23"/>
      <c r="O226" s="23"/>
      <c r="P226" s="23"/>
      <c r="Q226" s="29"/>
      <c r="R226" s="506"/>
      <c r="S226" s="29"/>
      <c r="T226" s="131"/>
    </row>
    <row r="227" spans="1:20" ht="54" customHeight="1" x14ac:dyDescent="1.3">
      <c r="A227" s="679" t="s">
        <v>23941</v>
      </c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1"/>
      <c r="N227" s="23"/>
      <c r="O227" s="23"/>
      <c r="P227" s="23"/>
      <c r="Q227" s="29"/>
      <c r="R227" s="506"/>
      <c r="S227" s="29"/>
      <c r="T227" s="131"/>
    </row>
    <row r="228" spans="1:20" ht="54" customHeight="1" x14ac:dyDescent="1.05">
      <c r="A228" s="31" t="s">
        <v>24167</v>
      </c>
      <c r="B228" s="31" t="s">
        <v>24168</v>
      </c>
      <c r="C228" s="31" t="s">
        <v>24169</v>
      </c>
      <c r="D228" s="31" t="s">
        <v>24170</v>
      </c>
      <c r="E228" s="31" t="s">
        <v>101</v>
      </c>
      <c r="F228" s="31" t="s">
        <v>123</v>
      </c>
      <c r="G228" s="31" t="s">
        <v>16223</v>
      </c>
      <c r="H228" s="31" t="s">
        <v>19365</v>
      </c>
      <c r="I228" s="38">
        <v>0.16666666666666666</v>
      </c>
      <c r="J228" s="31" t="s">
        <v>17</v>
      </c>
      <c r="K228" s="31" t="s">
        <v>105</v>
      </c>
      <c r="L228" s="31" t="s">
        <v>106</v>
      </c>
      <c r="M228" s="31" t="s">
        <v>107</v>
      </c>
      <c r="N228" s="23"/>
      <c r="O228" s="23"/>
      <c r="P228" s="23"/>
      <c r="Q228" s="29"/>
      <c r="R228" s="506"/>
      <c r="S228" s="29">
        <v>22000</v>
      </c>
      <c r="T228" s="131"/>
    </row>
    <row r="229" spans="1:20" ht="54" customHeight="1" x14ac:dyDescent="1.05">
      <c r="A229" s="31" t="s">
        <v>24171</v>
      </c>
      <c r="B229" s="31" t="s">
        <v>22832</v>
      </c>
      <c r="C229" s="31" t="s">
        <v>24172</v>
      </c>
      <c r="D229" s="31" t="s">
        <v>24173</v>
      </c>
      <c r="E229" s="31" t="s">
        <v>101</v>
      </c>
      <c r="F229" s="31" t="s">
        <v>123</v>
      </c>
      <c r="G229" s="31" t="s">
        <v>16205</v>
      </c>
      <c r="H229" s="31" t="s">
        <v>20921</v>
      </c>
      <c r="I229" s="38">
        <v>0.41666666666666669</v>
      </c>
      <c r="J229" s="31" t="s">
        <v>17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9"/>
      <c r="R229" s="506"/>
      <c r="S229" s="29">
        <v>43925</v>
      </c>
      <c r="T229" s="131"/>
    </row>
    <row r="230" spans="1:20" ht="54" customHeight="1" x14ac:dyDescent="0.7">
      <c r="A230" s="682" t="s">
        <v>25349</v>
      </c>
      <c r="B230" s="683"/>
      <c r="C230" s="683"/>
      <c r="D230" s="683"/>
      <c r="E230" s="683"/>
      <c r="F230" s="683"/>
      <c r="G230" s="683"/>
      <c r="H230" s="683"/>
      <c r="I230" s="683"/>
      <c r="J230" s="683"/>
      <c r="K230" s="683"/>
      <c r="L230" s="683"/>
      <c r="M230" s="684"/>
      <c r="N230" s="23"/>
      <c r="O230" s="23"/>
      <c r="P230" s="23"/>
      <c r="Q230" s="29"/>
      <c r="R230" s="506"/>
      <c r="S230" s="29"/>
      <c r="T230" s="131"/>
    </row>
    <row r="231" spans="1:20" ht="54" customHeight="1" x14ac:dyDescent="1.05">
      <c r="A231" s="31" t="s">
        <v>25021</v>
      </c>
      <c r="B231" s="31" t="s">
        <v>2168</v>
      </c>
      <c r="C231" s="31" t="s">
        <v>25022</v>
      </c>
      <c r="D231" s="31" t="s">
        <v>25023</v>
      </c>
      <c r="E231" s="31" t="s">
        <v>101</v>
      </c>
      <c r="F231" s="31" t="s">
        <v>123</v>
      </c>
      <c r="G231" s="31" t="s">
        <v>16223</v>
      </c>
      <c r="H231" s="31" t="s">
        <v>19365</v>
      </c>
      <c r="I231" s="38">
        <v>0.125</v>
      </c>
      <c r="J231" s="31" t="s">
        <v>17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9"/>
      <c r="R231" s="506"/>
      <c r="S231" s="29">
        <v>43725</v>
      </c>
      <c r="T231" s="131"/>
    </row>
    <row r="232" spans="1:20" ht="54" customHeight="1" x14ac:dyDescent="1.05">
      <c r="A232" s="31" t="s">
        <v>25024</v>
      </c>
      <c r="B232" s="31" t="s">
        <v>25025</v>
      </c>
      <c r="C232" s="31" t="s">
        <v>25026</v>
      </c>
      <c r="D232" s="31" t="s">
        <v>25027</v>
      </c>
      <c r="E232" s="31" t="s">
        <v>101</v>
      </c>
      <c r="F232" s="31" t="s">
        <v>123</v>
      </c>
      <c r="G232" s="31" t="s">
        <v>16223</v>
      </c>
      <c r="H232" s="31" t="s">
        <v>19365</v>
      </c>
      <c r="I232" s="38">
        <v>0.125</v>
      </c>
      <c r="J232" s="31" t="s">
        <v>17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9"/>
      <c r="R232" s="506"/>
      <c r="S232" s="29">
        <v>43725</v>
      </c>
      <c r="T232" s="131"/>
    </row>
    <row r="233" spans="1:20" ht="54" customHeight="1" x14ac:dyDescent="1.05">
      <c r="A233" s="31" t="s">
        <v>25028</v>
      </c>
      <c r="B233" s="31" t="s">
        <v>11797</v>
      </c>
      <c r="C233" s="31" t="s">
        <v>25029</v>
      </c>
      <c r="D233" s="31" t="s">
        <v>25030</v>
      </c>
      <c r="E233" s="31" t="s">
        <v>101</v>
      </c>
      <c r="F233" s="31" t="s">
        <v>123</v>
      </c>
      <c r="G233" s="31" t="s">
        <v>16223</v>
      </c>
      <c r="H233" s="31" t="s">
        <v>19365</v>
      </c>
      <c r="I233" s="38">
        <v>0.125</v>
      </c>
      <c r="J233" s="31" t="s">
        <v>17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9"/>
      <c r="R233" s="506"/>
      <c r="S233" s="29">
        <v>43725</v>
      </c>
      <c r="T233" s="131"/>
    </row>
    <row r="234" spans="1:20" ht="54" customHeight="1" x14ac:dyDescent="1.05">
      <c r="A234" s="31" t="s">
        <v>25031</v>
      </c>
      <c r="B234" s="31" t="s">
        <v>25032</v>
      </c>
      <c r="C234" s="31" t="s">
        <v>25033</v>
      </c>
      <c r="D234" s="31" t="s">
        <v>25034</v>
      </c>
      <c r="E234" s="31" t="s">
        <v>101</v>
      </c>
      <c r="F234" s="31" t="s">
        <v>123</v>
      </c>
      <c r="G234" s="31" t="s">
        <v>16223</v>
      </c>
      <c r="H234" s="31" t="s">
        <v>19365</v>
      </c>
      <c r="I234" s="38">
        <v>0.125</v>
      </c>
      <c r="J234" s="31" t="s">
        <v>17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9"/>
      <c r="R234" s="506"/>
      <c r="S234" s="29">
        <v>43725</v>
      </c>
      <c r="T234" s="131"/>
    </row>
    <row r="235" spans="1:20" ht="54" customHeight="1" x14ac:dyDescent="1.05">
      <c r="A235" s="31" t="s">
        <v>25035</v>
      </c>
      <c r="B235" s="31" t="s">
        <v>25036</v>
      </c>
      <c r="C235" s="31" t="s">
        <v>25037</v>
      </c>
      <c r="D235" s="31" t="s">
        <v>25038</v>
      </c>
      <c r="E235" s="31" t="s">
        <v>101</v>
      </c>
      <c r="F235" s="31" t="s">
        <v>123</v>
      </c>
      <c r="G235" s="31" t="s">
        <v>16223</v>
      </c>
      <c r="H235" s="31" t="s">
        <v>19365</v>
      </c>
      <c r="I235" s="38">
        <v>0.125</v>
      </c>
      <c r="J235" s="31" t="s">
        <v>17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9"/>
      <c r="R235" s="506"/>
      <c r="S235" s="29">
        <v>43725</v>
      </c>
      <c r="T235" s="131"/>
    </row>
    <row r="236" spans="1:20" ht="54" customHeight="1" x14ac:dyDescent="1.05">
      <c r="A236" s="31" t="s">
        <v>25039</v>
      </c>
      <c r="B236" s="31" t="s">
        <v>25040</v>
      </c>
      <c r="C236" s="31" t="s">
        <v>25041</v>
      </c>
      <c r="D236" s="31" t="s">
        <v>25042</v>
      </c>
      <c r="E236" s="31" t="s">
        <v>101</v>
      </c>
      <c r="F236" s="31" t="s">
        <v>123</v>
      </c>
      <c r="G236" s="31" t="s">
        <v>16223</v>
      </c>
      <c r="H236" s="31" t="s">
        <v>19365</v>
      </c>
      <c r="I236" s="38">
        <v>0.125</v>
      </c>
      <c r="J236" s="31" t="s">
        <v>17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9"/>
      <c r="R236" s="506"/>
      <c r="S236" s="29">
        <v>43725</v>
      </c>
      <c r="T236" s="131"/>
    </row>
    <row r="237" spans="1:20" ht="54" customHeight="1" x14ac:dyDescent="0.7">
      <c r="A237" s="779" t="s">
        <v>25361</v>
      </c>
      <c r="B237" s="780"/>
      <c r="C237" s="780"/>
      <c r="D237" s="780"/>
      <c r="E237" s="780"/>
      <c r="F237" s="780"/>
      <c r="G237" s="780"/>
      <c r="H237" s="780"/>
      <c r="I237" s="780"/>
      <c r="J237" s="780"/>
      <c r="K237" s="780"/>
      <c r="L237" s="780"/>
      <c r="M237" s="781"/>
      <c r="N237" s="23"/>
      <c r="O237" s="23"/>
      <c r="P237" s="374"/>
      <c r="Q237" s="29"/>
      <c r="R237" s="506"/>
      <c r="S237" s="29">
        <v>4400000</v>
      </c>
      <c r="T237" s="29"/>
    </row>
    <row r="238" spans="1:20" ht="54" customHeight="1" x14ac:dyDescent="0.7">
      <c r="A238" s="698" t="s">
        <v>25364</v>
      </c>
      <c r="B238" s="699"/>
      <c r="C238" s="699"/>
      <c r="D238" s="699"/>
      <c r="E238" s="699"/>
      <c r="F238" s="699"/>
      <c r="G238" s="699"/>
      <c r="H238" s="699"/>
      <c r="I238" s="699"/>
      <c r="J238" s="699"/>
      <c r="K238" s="699"/>
      <c r="L238" s="699"/>
      <c r="M238" s="700"/>
      <c r="N238" s="23"/>
      <c r="O238" s="23"/>
      <c r="P238" s="374"/>
      <c r="Q238" s="29"/>
      <c r="R238" s="506"/>
      <c r="S238" s="140"/>
      <c r="T238" s="29">
        <f>58*8000</f>
        <v>464000</v>
      </c>
    </row>
    <row r="239" spans="1:20" ht="54" customHeight="1" x14ac:dyDescent="0.7">
      <c r="A239" s="698" t="s">
        <v>25365</v>
      </c>
      <c r="B239" s="699"/>
      <c r="C239" s="699"/>
      <c r="D239" s="699"/>
      <c r="E239" s="699"/>
      <c r="F239" s="699"/>
      <c r="G239" s="699"/>
      <c r="H239" s="699"/>
      <c r="I239" s="699"/>
      <c r="J239" s="699"/>
      <c r="K239" s="699"/>
      <c r="L239" s="699"/>
      <c r="M239" s="700"/>
      <c r="N239" s="23"/>
      <c r="O239" s="23"/>
      <c r="P239" s="374"/>
      <c r="Q239" s="29"/>
      <c r="R239" s="506"/>
      <c r="S239" s="140"/>
      <c r="T239" s="29">
        <f>74*6950</f>
        <v>514300</v>
      </c>
    </row>
    <row r="240" spans="1:20" ht="54" customHeight="1" x14ac:dyDescent="1.3">
      <c r="A240" s="679" t="s">
        <v>26790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1"/>
      <c r="N240" s="23"/>
      <c r="O240" s="23"/>
      <c r="P240" s="23"/>
      <c r="Q240" s="29"/>
      <c r="R240" s="506"/>
      <c r="S240" s="29"/>
      <c r="T240" s="29"/>
    </row>
    <row r="241" spans="1:20" ht="54" customHeight="1" x14ac:dyDescent="1.05">
      <c r="A241" s="31" t="s">
        <v>25512</v>
      </c>
      <c r="B241" s="31" t="s">
        <v>10564</v>
      </c>
      <c r="C241" s="31" t="s">
        <v>25513</v>
      </c>
      <c r="D241" s="31" t="s">
        <v>25514</v>
      </c>
      <c r="E241" s="31" t="s">
        <v>101</v>
      </c>
      <c r="F241" s="31" t="s">
        <v>123</v>
      </c>
      <c r="G241" s="31" t="s">
        <v>16223</v>
      </c>
      <c r="H241" s="31" t="s">
        <v>25515</v>
      </c>
      <c r="I241" s="38">
        <v>0.32291666666666669</v>
      </c>
      <c r="J241" s="31" t="s">
        <v>17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9"/>
      <c r="R241" s="506"/>
      <c r="S241" s="29">
        <v>22000</v>
      </c>
      <c r="T241" s="29"/>
    </row>
    <row r="242" spans="1:20" ht="54" customHeight="1" x14ac:dyDescent="1.05">
      <c r="A242" s="688" t="s">
        <v>27234</v>
      </c>
      <c r="B242" s="689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90"/>
      <c r="N242" s="23"/>
      <c r="O242" s="23"/>
      <c r="P242" s="23"/>
      <c r="Q242" s="29"/>
      <c r="R242" s="506"/>
      <c r="S242" s="29"/>
      <c r="T242" s="29"/>
    </row>
    <row r="243" spans="1:20" ht="54" customHeight="1" x14ac:dyDescent="1.05">
      <c r="A243" s="31" t="s">
        <v>26871</v>
      </c>
      <c r="B243" s="31" t="s">
        <v>6548</v>
      </c>
      <c r="C243" s="31" t="s">
        <v>26872</v>
      </c>
      <c r="D243" s="31" t="s">
        <v>26873</v>
      </c>
      <c r="E243" s="31" t="s">
        <v>687</v>
      </c>
      <c r="F243" s="31" t="s">
        <v>123</v>
      </c>
      <c r="G243" s="31" t="s">
        <v>16248</v>
      </c>
      <c r="H243" s="31" t="s">
        <v>22838</v>
      </c>
      <c r="I243" s="38">
        <v>0.41666666666666669</v>
      </c>
      <c r="J243" s="31" t="s">
        <v>17</v>
      </c>
      <c r="K243" s="31" t="s">
        <v>105</v>
      </c>
      <c r="L243" s="31" t="s">
        <v>995</v>
      </c>
      <c r="M243" s="31" t="s">
        <v>106</v>
      </c>
      <c r="N243" s="23"/>
      <c r="O243" s="23"/>
      <c r="P243" s="23"/>
      <c r="Q243" s="29"/>
      <c r="R243" s="506"/>
      <c r="S243" s="29">
        <v>43425</v>
      </c>
      <c r="T243" s="29"/>
    </row>
    <row r="244" spans="1:20" ht="54" customHeight="1" x14ac:dyDescent="1.05">
      <c r="A244" s="31" t="s">
        <v>26874</v>
      </c>
      <c r="B244" s="31" t="s">
        <v>7471</v>
      </c>
      <c r="C244" s="31" t="s">
        <v>26875</v>
      </c>
      <c r="D244" s="31" t="s">
        <v>26876</v>
      </c>
      <c r="E244" s="31" t="s">
        <v>687</v>
      </c>
      <c r="F244" s="31" t="s">
        <v>123</v>
      </c>
      <c r="G244" s="31" t="s">
        <v>16248</v>
      </c>
      <c r="H244" s="31" t="s">
        <v>22838</v>
      </c>
      <c r="I244" s="38">
        <v>0.41666666666666669</v>
      </c>
      <c r="J244" s="31" t="s">
        <v>17</v>
      </c>
      <c r="K244" s="31" t="s">
        <v>105</v>
      </c>
      <c r="L244" s="31" t="s">
        <v>995</v>
      </c>
      <c r="M244" s="31" t="s">
        <v>106</v>
      </c>
      <c r="N244" s="23"/>
      <c r="O244" s="23"/>
      <c r="P244" s="23"/>
      <c r="Q244" s="29"/>
      <c r="R244" s="506"/>
      <c r="S244" s="29">
        <v>43225</v>
      </c>
      <c r="T244" s="29"/>
    </row>
    <row r="245" spans="1:20" ht="54" customHeight="1" x14ac:dyDescent="1.05">
      <c r="A245" s="31" t="s">
        <v>26877</v>
      </c>
      <c r="B245" s="31" t="s">
        <v>26878</v>
      </c>
      <c r="C245" s="31" t="s">
        <v>26879</v>
      </c>
      <c r="D245" s="31" t="s">
        <v>26880</v>
      </c>
      <c r="E245" s="31" t="s">
        <v>687</v>
      </c>
      <c r="F245" s="31" t="s">
        <v>123</v>
      </c>
      <c r="G245" s="31" t="s">
        <v>16248</v>
      </c>
      <c r="H245" s="31" t="s">
        <v>22838</v>
      </c>
      <c r="I245" s="38">
        <v>0.41666666666666669</v>
      </c>
      <c r="J245" s="31" t="s">
        <v>17</v>
      </c>
      <c r="K245" s="31" t="s">
        <v>105</v>
      </c>
      <c r="L245" s="31" t="s">
        <v>995</v>
      </c>
      <c r="M245" s="31" t="s">
        <v>106</v>
      </c>
      <c r="N245" s="23"/>
      <c r="O245" s="23"/>
      <c r="P245" s="23"/>
      <c r="Q245" s="29"/>
      <c r="R245" s="506"/>
      <c r="S245" s="29">
        <v>43225</v>
      </c>
      <c r="T245" s="29"/>
    </row>
    <row r="246" spans="1:20" ht="54" customHeight="1" x14ac:dyDescent="1.05">
      <c r="A246" s="31" t="s">
        <v>26881</v>
      </c>
      <c r="B246" s="31" t="s">
        <v>26882</v>
      </c>
      <c r="C246" s="31" t="s">
        <v>26883</v>
      </c>
      <c r="D246" s="31" t="s">
        <v>26884</v>
      </c>
      <c r="E246" s="31" t="s">
        <v>687</v>
      </c>
      <c r="F246" s="31" t="s">
        <v>123</v>
      </c>
      <c r="G246" s="31" t="s">
        <v>16248</v>
      </c>
      <c r="H246" s="31" t="s">
        <v>22838</v>
      </c>
      <c r="I246" s="38">
        <v>0.41666666666666669</v>
      </c>
      <c r="J246" s="31" t="s">
        <v>17</v>
      </c>
      <c r="K246" s="31" t="s">
        <v>105</v>
      </c>
      <c r="L246" s="31" t="s">
        <v>995</v>
      </c>
      <c r="M246" s="31" t="s">
        <v>125</v>
      </c>
      <c r="N246" s="23"/>
      <c r="O246" s="23"/>
      <c r="P246" s="23"/>
      <c r="Q246" s="29"/>
      <c r="R246" s="506"/>
      <c r="S246" s="29">
        <v>35740</v>
      </c>
      <c r="T246" s="29"/>
    </row>
    <row r="247" spans="1:20" ht="54" customHeight="1" x14ac:dyDescent="1.05">
      <c r="A247" s="31" t="s">
        <v>26885</v>
      </c>
      <c r="B247" s="31" t="s">
        <v>10313</v>
      </c>
      <c r="C247" s="31" t="s">
        <v>10314</v>
      </c>
      <c r="D247" s="31" t="s">
        <v>10315</v>
      </c>
      <c r="E247" s="31" t="s">
        <v>101</v>
      </c>
      <c r="F247" s="31" t="s">
        <v>123</v>
      </c>
      <c r="G247" s="31" t="s">
        <v>16223</v>
      </c>
      <c r="H247" s="31" t="s">
        <v>22838</v>
      </c>
      <c r="I247" s="38">
        <v>0.125</v>
      </c>
      <c r="J247" s="31" t="s">
        <v>17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9"/>
      <c r="R247" s="506"/>
      <c r="S247" s="29">
        <v>22200</v>
      </c>
      <c r="T247" s="29"/>
    </row>
    <row r="248" spans="1:20" ht="54" customHeight="1" x14ac:dyDescent="1.3">
      <c r="A248" s="682" t="s">
        <v>27996</v>
      </c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4"/>
      <c r="N248" s="23"/>
      <c r="O248" s="23"/>
      <c r="P248" s="23"/>
      <c r="Q248" s="29"/>
      <c r="R248" s="506"/>
      <c r="S248" s="195"/>
      <c r="T248" s="170"/>
    </row>
    <row r="249" spans="1:20" ht="54" customHeight="1" x14ac:dyDescent="1.3">
      <c r="A249" s="31" t="s">
        <v>27776</v>
      </c>
      <c r="B249" s="31" t="s">
        <v>27777</v>
      </c>
      <c r="C249" s="31" t="s">
        <v>27778</v>
      </c>
      <c r="D249" s="31" t="s">
        <v>27779</v>
      </c>
      <c r="E249" s="31" t="s">
        <v>687</v>
      </c>
      <c r="F249" s="31" t="s">
        <v>123</v>
      </c>
      <c r="G249" s="31" t="s">
        <v>16248</v>
      </c>
      <c r="H249" s="31" t="s">
        <v>20462</v>
      </c>
      <c r="I249" s="38">
        <v>0.53125</v>
      </c>
      <c r="J249" s="31" t="s">
        <v>17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9"/>
      <c r="R249" s="506"/>
      <c r="S249" s="195">
        <v>43225</v>
      </c>
      <c r="T249" s="170"/>
    </row>
    <row r="250" spans="1:20" ht="54" customHeight="1" x14ac:dyDescent="1.3">
      <c r="A250" s="31" t="s">
        <v>27780</v>
      </c>
      <c r="B250" s="31" t="s">
        <v>27781</v>
      </c>
      <c r="C250" s="31" t="s">
        <v>27782</v>
      </c>
      <c r="D250" s="31" t="s">
        <v>27783</v>
      </c>
      <c r="E250" s="31" t="s">
        <v>101</v>
      </c>
      <c r="F250" s="31" t="s">
        <v>123</v>
      </c>
      <c r="G250" s="31" t="s">
        <v>16223</v>
      </c>
      <c r="H250" s="31" t="s">
        <v>27158</v>
      </c>
      <c r="I250" s="38">
        <v>0.32291666666666669</v>
      </c>
      <c r="J250" s="31" t="s">
        <v>17</v>
      </c>
      <c r="K250" s="31" t="s">
        <v>105</v>
      </c>
      <c r="L250" s="31" t="s">
        <v>125</v>
      </c>
      <c r="M250" s="31" t="s">
        <v>107</v>
      </c>
      <c r="N250" s="23"/>
      <c r="O250" s="23"/>
      <c r="P250" s="23"/>
      <c r="Q250" s="29"/>
      <c r="R250" s="506"/>
      <c r="S250" s="195">
        <v>22000</v>
      </c>
      <c r="T250" s="170"/>
    </row>
    <row r="251" spans="1:20" ht="54" customHeight="1" x14ac:dyDescent="1.3">
      <c r="A251" s="679" t="s">
        <v>28585</v>
      </c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1"/>
      <c r="N251" s="23"/>
      <c r="O251" s="23"/>
      <c r="P251" s="23"/>
      <c r="Q251" s="29"/>
      <c r="R251" s="506"/>
      <c r="S251" s="29"/>
      <c r="T251" s="170"/>
    </row>
    <row r="252" spans="1:20" ht="54" customHeight="1" x14ac:dyDescent="1.3">
      <c r="A252" s="31" t="s">
        <v>28120</v>
      </c>
      <c r="B252" s="31" t="s">
        <v>3817</v>
      </c>
      <c r="C252" s="31" t="s">
        <v>28121</v>
      </c>
      <c r="D252" s="31" t="s">
        <v>28122</v>
      </c>
      <c r="E252" s="31" t="s">
        <v>101</v>
      </c>
      <c r="F252" s="31" t="s">
        <v>123</v>
      </c>
      <c r="G252" s="31" t="s">
        <v>16223</v>
      </c>
      <c r="H252" s="31" t="s">
        <v>25340</v>
      </c>
      <c r="I252" s="38">
        <v>0.53125</v>
      </c>
      <c r="J252" s="31" t="s">
        <v>17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9"/>
      <c r="R252" s="506"/>
      <c r="S252" s="29">
        <v>43725</v>
      </c>
      <c r="T252" s="170"/>
    </row>
    <row r="253" spans="1:20" ht="54" customHeight="1" x14ac:dyDescent="1.3">
      <c r="A253" s="31" t="s">
        <v>28123</v>
      </c>
      <c r="B253" s="31" t="s">
        <v>2778</v>
      </c>
      <c r="C253" s="31" t="s">
        <v>28124</v>
      </c>
      <c r="D253" s="31" t="s">
        <v>28125</v>
      </c>
      <c r="E253" s="31" t="s">
        <v>101</v>
      </c>
      <c r="F253" s="31" t="s">
        <v>123</v>
      </c>
      <c r="G253" s="31" t="s">
        <v>16223</v>
      </c>
      <c r="H253" s="31" t="s">
        <v>20462</v>
      </c>
      <c r="I253" s="38">
        <v>0.125</v>
      </c>
      <c r="J253" s="31" t="s">
        <v>17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9"/>
      <c r="R253" s="506"/>
      <c r="S253" s="29">
        <v>43725</v>
      </c>
      <c r="T253" s="170"/>
    </row>
    <row r="254" spans="1:20" ht="54" customHeight="1" x14ac:dyDescent="1.3">
      <c r="A254" s="685" t="s">
        <v>28590</v>
      </c>
      <c r="B254" s="686"/>
      <c r="C254" s="686"/>
      <c r="D254" s="686"/>
      <c r="E254" s="686"/>
      <c r="F254" s="686"/>
      <c r="G254" s="686"/>
      <c r="H254" s="686"/>
      <c r="I254" s="686"/>
      <c r="J254" s="686"/>
      <c r="K254" s="686"/>
      <c r="L254" s="686"/>
      <c r="M254" s="687"/>
      <c r="N254" s="23"/>
      <c r="O254" s="23"/>
      <c r="P254" s="374"/>
      <c r="Q254" s="29"/>
      <c r="R254" s="506"/>
      <c r="S254" s="29"/>
      <c r="T254" s="29">
        <f>56*6950</f>
        <v>389200</v>
      </c>
    </row>
    <row r="255" spans="1:20" ht="54" customHeight="1" x14ac:dyDescent="1.3">
      <c r="A255" s="685" t="s">
        <v>28591</v>
      </c>
      <c r="B255" s="686"/>
      <c r="C255" s="686"/>
      <c r="D255" s="686"/>
      <c r="E255" s="686"/>
      <c r="F255" s="686"/>
      <c r="G255" s="686"/>
      <c r="H255" s="686"/>
      <c r="I255" s="686"/>
      <c r="J255" s="686"/>
      <c r="K255" s="686"/>
      <c r="L255" s="686"/>
      <c r="M255" s="687"/>
      <c r="N255" s="23"/>
      <c r="O255" s="23"/>
      <c r="P255" s="374"/>
      <c r="Q255" s="29"/>
      <c r="R255" s="506"/>
      <c r="S255" s="29"/>
      <c r="T255" s="29">
        <f>63*6950</f>
        <v>437850</v>
      </c>
    </row>
    <row r="256" spans="1:20" ht="54" customHeight="1" x14ac:dyDescent="1.3">
      <c r="A256" s="685" t="s">
        <v>28592</v>
      </c>
      <c r="B256" s="686"/>
      <c r="C256" s="686"/>
      <c r="D256" s="686"/>
      <c r="E256" s="686"/>
      <c r="F256" s="686"/>
      <c r="G256" s="686"/>
      <c r="H256" s="686"/>
      <c r="I256" s="686"/>
      <c r="J256" s="686"/>
      <c r="K256" s="686"/>
      <c r="L256" s="686"/>
      <c r="M256" s="687"/>
      <c r="N256" s="23"/>
      <c r="O256" s="23"/>
      <c r="P256" s="374"/>
      <c r="Q256" s="29"/>
      <c r="R256" s="506"/>
      <c r="S256" s="29"/>
      <c r="T256" s="29">
        <f>2*6400</f>
        <v>12800</v>
      </c>
    </row>
    <row r="257" spans="1:20" ht="54" customHeight="1" x14ac:dyDescent="1.3">
      <c r="A257" s="685" t="s">
        <v>28594</v>
      </c>
      <c r="B257" s="686"/>
      <c r="C257" s="686"/>
      <c r="D257" s="686"/>
      <c r="E257" s="686"/>
      <c r="F257" s="686"/>
      <c r="G257" s="686"/>
      <c r="H257" s="686"/>
      <c r="I257" s="686"/>
      <c r="J257" s="686"/>
      <c r="K257" s="686"/>
      <c r="L257" s="686"/>
      <c r="M257" s="687"/>
      <c r="N257" s="23"/>
      <c r="O257" s="23"/>
      <c r="P257" s="374"/>
      <c r="Q257" s="29"/>
      <c r="R257" s="506"/>
      <c r="S257" s="29"/>
      <c r="T257" s="29">
        <f>62*8000</f>
        <v>496000</v>
      </c>
    </row>
    <row r="258" spans="1:20" ht="54" customHeight="1" x14ac:dyDescent="1.3">
      <c r="A258" s="685" t="s">
        <v>28593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7"/>
      <c r="N258" s="23"/>
      <c r="O258" s="23"/>
      <c r="P258" s="374"/>
      <c r="Q258" s="29"/>
      <c r="R258" s="506"/>
      <c r="S258" s="29"/>
      <c r="T258" s="29">
        <f>4*7400</f>
        <v>29600</v>
      </c>
    </row>
    <row r="259" spans="1:20" ht="54" customHeight="1" x14ac:dyDescent="1.3">
      <c r="A259" s="685" t="s">
        <v>28595</v>
      </c>
      <c r="B259" s="686"/>
      <c r="C259" s="686"/>
      <c r="D259" s="686"/>
      <c r="E259" s="686"/>
      <c r="F259" s="686"/>
      <c r="G259" s="686"/>
      <c r="H259" s="686"/>
      <c r="I259" s="686"/>
      <c r="J259" s="686"/>
      <c r="K259" s="686"/>
      <c r="L259" s="686"/>
      <c r="M259" s="687"/>
      <c r="N259" s="23"/>
      <c r="O259" s="23"/>
      <c r="P259" s="374"/>
      <c r="Q259" s="29"/>
      <c r="R259" s="506"/>
      <c r="S259" s="29"/>
      <c r="T259" s="29">
        <v>3000</v>
      </c>
    </row>
    <row r="260" spans="1:20" ht="54" customHeight="1" x14ac:dyDescent="1.3">
      <c r="A260" s="682" t="s">
        <v>29178</v>
      </c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4"/>
      <c r="N260" s="23"/>
      <c r="O260" s="23"/>
      <c r="P260" s="23"/>
      <c r="Q260" s="29"/>
      <c r="R260" s="506"/>
      <c r="S260" s="29"/>
      <c r="T260" s="170"/>
    </row>
    <row r="261" spans="1:20" ht="54" customHeight="1" x14ac:dyDescent="1.3">
      <c r="A261" s="31" t="s">
        <v>28783</v>
      </c>
      <c r="B261" s="31" t="s">
        <v>28784</v>
      </c>
      <c r="C261" s="31" t="s">
        <v>28785</v>
      </c>
      <c r="D261" s="31" t="s">
        <v>28786</v>
      </c>
      <c r="E261" s="31" t="s">
        <v>687</v>
      </c>
      <c r="F261" s="31" t="s">
        <v>123</v>
      </c>
      <c r="G261" s="31" t="s">
        <v>17532</v>
      </c>
      <c r="H261" s="31" t="s">
        <v>20462</v>
      </c>
      <c r="I261" s="38">
        <v>0.41666666666666669</v>
      </c>
      <c r="J261" s="31" t="s">
        <v>17</v>
      </c>
      <c r="K261" s="31" t="s">
        <v>105</v>
      </c>
      <c r="L261" s="31" t="s">
        <v>106</v>
      </c>
      <c r="M261" s="31" t="s">
        <v>107</v>
      </c>
      <c r="N261" s="23"/>
      <c r="O261" s="23"/>
      <c r="P261" s="23"/>
      <c r="Q261" s="29"/>
      <c r="R261" s="506"/>
      <c r="S261" s="29">
        <v>22000</v>
      </c>
      <c r="T261" s="170"/>
    </row>
    <row r="262" spans="1:20" ht="54" customHeight="1" x14ac:dyDescent="1.3">
      <c r="A262" s="31" t="s">
        <v>28787</v>
      </c>
      <c r="B262" s="31" t="s">
        <v>15221</v>
      </c>
      <c r="C262" s="31" t="s">
        <v>28788</v>
      </c>
      <c r="D262" s="31" t="s">
        <v>28789</v>
      </c>
      <c r="E262" s="31" t="s">
        <v>687</v>
      </c>
      <c r="F262" s="31" t="s">
        <v>123</v>
      </c>
      <c r="G262" s="31" t="s">
        <v>17532</v>
      </c>
      <c r="H262" s="31" t="s">
        <v>20462</v>
      </c>
      <c r="I262" s="38">
        <v>0.41666666666666669</v>
      </c>
      <c r="J262" s="31" t="s">
        <v>17</v>
      </c>
      <c r="K262" s="31" t="s">
        <v>105</v>
      </c>
      <c r="L262" s="31" t="s">
        <v>106</v>
      </c>
      <c r="M262" s="31" t="s">
        <v>107</v>
      </c>
      <c r="N262" s="23"/>
      <c r="O262" s="23"/>
      <c r="P262" s="23"/>
      <c r="Q262" s="29"/>
      <c r="R262" s="506"/>
      <c r="S262" s="29">
        <v>22000</v>
      </c>
      <c r="T262" s="170"/>
    </row>
    <row r="263" spans="1:20" ht="54" customHeight="1" x14ac:dyDescent="1.3">
      <c r="A263" s="31" t="s">
        <v>28790</v>
      </c>
      <c r="B263" s="31" t="s">
        <v>4820</v>
      </c>
      <c r="C263" s="31" t="s">
        <v>28791</v>
      </c>
      <c r="D263" s="31" t="s">
        <v>28792</v>
      </c>
      <c r="E263" s="31" t="s">
        <v>687</v>
      </c>
      <c r="F263" s="31" t="s">
        <v>123</v>
      </c>
      <c r="G263" s="31" t="s">
        <v>17532</v>
      </c>
      <c r="H263" s="31" t="s">
        <v>20462</v>
      </c>
      <c r="I263" s="38">
        <v>0.41666666666666669</v>
      </c>
      <c r="J263" s="31" t="s">
        <v>17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29"/>
      <c r="R263" s="506"/>
      <c r="S263" s="29">
        <v>22000</v>
      </c>
      <c r="T263" s="170"/>
    </row>
    <row r="264" spans="1:20" ht="54" customHeight="1" x14ac:dyDescent="1.3">
      <c r="A264" s="31" t="s">
        <v>28793</v>
      </c>
      <c r="B264" s="31" t="s">
        <v>28794</v>
      </c>
      <c r="C264" s="31" t="s">
        <v>28795</v>
      </c>
      <c r="D264" s="31" t="s">
        <v>28796</v>
      </c>
      <c r="E264" s="31" t="s">
        <v>687</v>
      </c>
      <c r="F264" s="31" t="s">
        <v>123</v>
      </c>
      <c r="G264" s="31" t="s">
        <v>17532</v>
      </c>
      <c r="H264" s="31" t="s">
        <v>20462</v>
      </c>
      <c r="I264" s="38">
        <v>0.41666666666666669</v>
      </c>
      <c r="J264" s="31" t="s">
        <v>17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9"/>
      <c r="R264" s="506"/>
      <c r="S264" s="29">
        <v>22000</v>
      </c>
      <c r="T264" s="170"/>
    </row>
    <row r="265" spans="1:20" ht="54" customHeight="1" x14ac:dyDescent="1.3">
      <c r="A265" s="31" t="s">
        <v>28797</v>
      </c>
      <c r="B265" s="31" t="s">
        <v>21013</v>
      </c>
      <c r="C265" s="31" t="s">
        <v>28798</v>
      </c>
      <c r="D265" s="31" t="s">
        <v>28799</v>
      </c>
      <c r="E265" s="31" t="s">
        <v>687</v>
      </c>
      <c r="F265" s="31" t="s">
        <v>123</v>
      </c>
      <c r="G265" s="31" t="s">
        <v>17532</v>
      </c>
      <c r="H265" s="31" t="s">
        <v>20462</v>
      </c>
      <c r="I265" s="38">
        <v>0.41666666666666669</v>
      </c>
      <c r="J265" s="31" t="s">
        <v>17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9"/>
      <c r="R265" s="506"/>
      <c r="S265" s="29">
        <v>22000</v>
      </c>
      <c r="T265" s="170"/>
    </row>
    <row r="266" spans="1:20" ht="54" customHeight="1" x14ac:dyDescent="1.3">
      <c r="A266" s="31" t="s">
        <v>28800</v>
      </c>
      <c r="B266" s="31" t="s">
        <v>28801</v>
      </c>
      <c r="C266" s="31" t="s">
        <v>28802</v>
      </c>
      <c r="D266" s="31" t="s">
        <v>28803</v>
      </c>
      <c r="E266" s="31" t="s">
        <v>687</v>
      </c>
      <c r="F266" s="31" t="s">
        <v>123</v>
      </c>
      <c r="G266" s="31" t="s">
        <v>17532</v>
      </c>
      <c r="H266" s="31" t="s">
        <v>20462</v>
      </c>
      <c r="I266" s="38">
        <v>0.41666666666666669</v>
      </c>
      <c r="J266" s="31" t="s">
        <v>17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29"/>
      <c r="R266" s="506"/>
      <c r="S266" s="29">
        <v>22000</v>
      </c>
      <c r="T266" s="170"/>
    </row>
    <row r="267" spans="1:20" ht="54" customHeight="1" x14ac:dyDescent="1.3">
      <c r="A267" s="31" t="s">
        <v>28804</v>
      </c>
      <c r="B267" s="31" t="s">
        <v>6304</v>
      </c>
      <c r="C267" s="31" t="s">
        <v>28805</v>
      </c>
      <c r="D267" s="31" t="s">
        <v>28806</v>
      </c>
      <c r="E267" s="31" t="s">
        <v>687</v>
      </c>
      <c r="F267" s="31" t="s">
        <v>123</v>
      </c>
      <c r="G267" s="31" t="s">
        <v>17532</v>
      </c>
      <c r="H267" s="31" t="s">
        <v>20462</v>
      </c>
      <c r="I267" s="38">
        <v>0.41666666666666669</v>
      </c>
      <c r="J267" s="31" t="s">
        <v>17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9"/>
      <c r="R267" s="506"/>
      <c r="S267" s="29">
        <v>22000</v>
      </c>
      <c r="T267" s="170"/>
    </row>
    <row r="268" spans="1:20" ht="54" customHeight="1" x14ac:dyDescent="1.3">
      <c r="A268" s="31" t="s">
        <v>28807</v>
      </c>
      <c r="B268" s="31" t="s">
        <v>4742</v>
      </c>
      <c r="C268" s="31" t="s">
        <v>28808</v>
      </c>
      <c r="D268" s="31" t="s">
        <v>28809</v>
      </c>
      <c r="E268" s="31" t="s">
        <v>687</v>
      </c>
      <c r="F268" s="31" t="s">
        <v>123</v>
      </c>
      <c r="G268" s="31" t="s">
        <v>17532</v>
      </c>
      <c r="H268" s="31" t="s">
        <v>20462</v>
      </c>
      <c r="I268" s="38">
        <v>0.41666666666666669</v>
      </c>
      <c r="J268" s="31" t="s">
        <v>17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29"/>
      <c r="R268" s="506"/>
      <c r="S268" s="29">
        <v>22000</v>
      </c>
      <c r="T268" s="170"/>
    </row>
    <row r="269" spans="1:20" ht="54" customHeight="1" x14ac:dyDescent="1.3">
      <c r="A269" s="31" t="s">
        <v>28810</v>
      </c>
      <c r="B269" s="31" t="s">
        <v>28811</v>
      </c>
      <c r="C269" s="31" t="s">
        <v>28812</v>
      </c>
      <c r="D269" s="31" t="s">
        <v>28813</v>
      </c>
      <c r="E269" s="31" t="s">
        <v>687</v>
      </c>
      <c r="F269" s="31" t="s">
        <v>123</v>
      </c>
      <c r="G269" s="31" t="s">
        <v>17532</v>
      </c>
      <c r="H269" s="31" t="s">
        <v>20462</v>
      </c>
      <c r="I269" s="38">
        <v>0.41666666666666669</v>
      </c>
      <c r="J269" s="31" t="s">
        <v>17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29"/>
      <c r="R269" s="506"/>
      <c r="S269" s="29">
        <v>22000</v>
      </c>
      <c r="T269" s="170"/>
    </row>
    <row r="270" spans="1:20" ht="54" customHeight="1" x14ac:dyDescent="1.3">
      <c r="A270" s="31" t="s">
        <v>28814</v>
      </c>
      <c r="B270" s="31" t="s">
        <v>11706</v>
      </c>
      <c r="C270" s="31" t="s">
        <v>28815</v>
      </c>
      <c r="D270" s="31" t="s">
        <v>28816</v>
      </c>
      <c r="E270" s="31" t="s">
        <v>687</v>
      </c>
      <c r="F270" s="31" t="s">
        <v>123</v>
      </c>
      <c r="G270" s="31" t="s">
        <v>17532</v>
      </c>
      <c r="H270" s="31" t="s">
        <v>20462</v>
      </c>
      <c r="I270" s="38">
        <v>0.41666666666666669</v>
      </c>
      <c r="J270" s="31" t="s">
        <v>17</v>
      </c>
      <c r="K270" s="31" t="s">
        <v>105</v>
      </c>
      <c r="L270" s="31" t="s">
        <v>106</v>
      </c>
      <c r="M270" s="31" t="s">
        <v>107</v>
      </c>
      <c r="N270" s="23"/>
      <c r="O270" s="23"/>
      <c r="P270" s="23"/>
      <c r="Q270" s="29"/>
      <c r="R270" s="506"/>
      <c r="S270" s="29">
        <v>22000</v>
      </c>
      <c r="T270" s="170"/>
    </row>
    <row r="271" spans="1:20" ht="54" customHeight="1" x14ac:dyDescent="1.3">
      <c r="A271" s="31" t="s">
        <v>28817</v>
      </c>
      <c r="B271" s="31" t="s">
        <v>28818</v>
      </c>
      <c r="C271" s="31" t="s">
        <v>28819</v>
      </c>
      <c r="D271" s="31" t="s">
        <v>28820</v>
      </c>
      <c r="E271" s="31" t="s">
        <v>687</v>
      </c>
      <c r="F271" s="31" t="s">
        <v>123</v>
      </c>
      <c r="G271" s="31" t="s">
        <v>17532</v>
      </c>
      <c r="H271" s="31" t="s">
        <v>20462</v>
      </c>
      <c r="I271" s="38">
        <v>0.41666666666666669</v>
      </c>
      <c r="J271" s="31" t="s">
        <v>17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9"/>
      <c r="R271" s="506"/>
      <c r="S271" s="29">
        <v>22000</v>
      </c>
      <c r="T271" s="170"/>
    </row>
    <row r="272" spans="1:20" ht="54" customHeight="1" x14ac:dyDescent="1.3">
      <c r="A272" s="31" t="s">
        <v>28821</v>
      </c>
      <c r="B272" s="31" t="s">
        <v>28822</v>
      </c>
      <c r="C272" s="31" t="s">
        <v>28823</v>
      </c>
      <c r="D272" s="31" t="s">
        <v>28824</v>
      </c>
      <c r="E272" s="31" t="s">
        <v>687</v>
      </c>
      <c r="F272" s="31" t="s">
        <v>123</v>
      </c>
      <c r="G272" s="31" t="s">
        <v>17532</v>
      </c>
      <c r="H272" s="31" t="s">
        <v>20462</v>
      </c>
      <c r="I272" s="38">
        <v>0.41666666666666669</v>
      </c>
      <c r="J272" s="31" t="s">
        <v>17</v>
      </c>
      <c r="K272" s="31" t="s">
        <v>105</v>
      </c>
      <c r="L272" s="31" t="s">
        <v>106</v>
      </c>
      <c r="M272" s="31" t="s">
        <v>107</v>
      </c>
      <c r="N272" s="23"/>
      <c r="O272" s="23"/>
      <c r="P272" s="23"/>
      <c r="Q272" s="29"/>
      <c r="R272" s="506"/>
      <c r="S272" s="29">
        <v>22000</v>
      </c>
      <c r="T272" s="170"/>
    </row>
    <row r="273" spans="1:20" ht="54" customHeight="1" x14ac:dyDescent="1.3">
      <c r="A273" s="31" t="s">
        <v>28825</v>
      </c>
      <c r="B273" s="31" t="s">
        <v>28826</v>
      </c>
      <c r="C273" s="31" t="s">
        <v>28827</v>
      </c>
      <c r="D273" s="31" t="s">
        <v>28828</v>
      </c>
      <c r="E273" s="31" t="s">
        <v>687</v>
      </c>
      <c r="F273" s="31" t="s">
        <v>123</v>
      </c>
      <c r="G273" s="31" t="s">
        <v>17532</v>
      </c>
      <c r="H273" s="31" t="s">
        <v>20462</v>
      </c>
      <c r="I273" s="38">
        <v>0.41666666666666669</v>
      </c>
      <c r="J273" s="31" t="s">
        <v>17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9"/>
      <c r="R273" s="506"/>
      <c r="S273" s="29">
        <v>22000</v>
      </c>
      <c r="T273" s="170"/>
    </row>
    <row r="274" spans="1:20" ht="54" customHeight="1" x14ac:dyDescent="1.3">
      <c r="A274" s="31" t="s">
        <v>28829</v>
      </c>
      <c r="B274" s="31" t="s">
        <v>5806</v>
      </c>
      <c r="C274" s="31" t="s">
        <v>28830</v>
      </c>
      <c r="D274" s="31" t="s">
        <v>28831</v>
      </c>
      <c r="E274" s="31" t="s">
        <v>687</v>
      </c>
      <c r="F274" s="31" t="s">
        <v>123</v>
      </c>
      <c r="G274" s="31" t="s">
        <v>17532</v>
      </c>
      <c r="H274" s="31" t="s">
        <v>20462</v>
      </c>
      <c r="I274" s="38">
        <v>0.41666666666666669</v>
      </c>
      <c r="J274" s="31" t="s">
        <v>17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9"/>
      <c r="R274" s="506"/>
      <c r="S274" s="29">
        <v>22000</v>
      </c>
      <c r="T274" s="170"/>
    </row>
    <row r="275" spans="1:20" ht="54" customHeight="1" x14ac:dyDescent="1.3">
      <c r="A275" s="31" t="s">
        <v>28832</v>
      </c>
      <c r="B275" s="31" t="s">
        <v>28833</v>
      </c>
      <c r="C275" s="31" t="s">
        <v>28834</v>
      </c>
      <c r="D275" s="31" t="s">
        <v>28835</v>
      </c>
      <c r="E275" s="31" t="s">
        <v>687</v>
      </c>
      <c r="F275" s="31" t="s">
        <v>123</v>
      </c>
      <c r="G275" s="31" t="s">
        <v>17532</v>
      </c>
      <c r="H275" s="31" t="s">
        <v>20462</v>
      </c>
      <c r="I275" s="38">
        <v>0.41666666666666669</v>
      </c>
      <c r="J275" s="31" t="s">
        <v>17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9"/>
      <c r="R275" s="506"/>
      <c r="S275" s="29">
        <v>22000</v>
      </c>
      <c r="T275" s="170"/>
    </row>
    <row r="276" spans="1:20" ht="54" customHeight="1" x14ac:dyDescent="1.3">
      <c r="A276" s="31" t="s">
        <v>28836</v>
      </c>
      <c r="B276" s="31" t="s">
        <v>28837</v>
      </c>
      <c r="C276" s="31" t="s">
        <v>28838</v>
      </c>
      <c r="D276" s="31" t="s">
        <v>28839</v>
      </c>
      <c r="E276" s="31" t="s">
        <v>687</v>
      </c>
      <c r="F276" s="31" t="s">
        <v>123</v>
      </c>
      <c r="G276" s="31" t="s">
        <v>17532</v>
      </c>
      <c r="H276" s="31" t="s">
        <v>20462</v>
      </c>
      <c r="I276" s="38">
        <v>0.41666666666666669</v>
      </c>
      <c r="J276" s="31" t="s">
        <v>17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9"/>
      <c r="R276" s="506"/>
      <c r="S276" s="29">
        <v>22000</v>
      </c>
      <c r="T276" s="170"/>
    </row>
    <row r="277" spans="1:20" ht="54" customHeight="1" x14ac:dyDescent="1.3">
      <c r="A277" s="31" t="s">
        <v>28840</v>
      </c>
      <c r="B277" s="31" t="s">
        <v>20983</v>
      </c>
      <c r="C277" s="31" t="s">
        <v>28841</v>
      </c>
      <c r="D277" s="31" t="s">
        <v>28842</v>
      </c>
      <c r="E277" s="31" t="s">
        <v>687</v>
      </c>
      <c r="F277" s="31" t="s">
        <v>123</v>
      </c>
      <c r="G277" s="31" t="s">
        <v>17532</v>
      </c>
      <c r="H277" s="31" t="s">
        <v>20462</v>
      </c>
      <c r="I277" s="38">
        <v>0.41666666666666669</v>
      </c>
      <c r="J277" s="31" t="s">
        <v>17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29"/>
      <c r="R277" s="506"/>
      <c r="S277" s="29">
        <v>22000</v>
      </c>
      <c r="T277" s="170"/>
    </row>
    <row r="278" spans="1:20" ht="54" customHeight="1" x14ac:dyDescent="1.3">
      <c r="A278" s="31" t="s">
        <v>28843</v>
      </c>
      <c r="B278" s="31" t="s">
        <v>28844</v>
      </c>
      <c r="C278" s="31" t="s">
        <v>28845</v>
      </c>
      <c r="D278" s="31" t="s">
        <v>28846</v>
      </c>
      <c r="E278" s="31" t="s">
        <v>687</v>
      </c>
      <c r="F278" s="31" t="s">
        <v>123</v>
      </c>
      <c r="G278" s="31" t="s">
        <v>17532</v>
      </c>
      <c r="H278" s="31" t="s">
        <v>20462</v>
      </c>
      <c r="I278" s="38">
        <v>0.41666666666666669</v>
      </c>
      <c r="J278" s="31" t="s">
        <v>17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9"/>
      <c r="R278" s="506"/>
      <c r="S278" s="29">
        <v>22000</v>
      </c>
      <c r="T278" s="170"/>
    </row>
    <row r="279" spans="1:20" ht="54" customHeight="1" x14ac:dyDescent="1.3">
      <c r="A279" s="31" t="s">
        <v>28847</v>
      </c>
      <c r="B279" s="31" t="s">
        <v>2043</v>
      </c>
      <c r="C279" s="31" t="s">
        <v>28848</v>
      </c>
      <c r="D279" s="31" t="s">
        <v>28849</v>
      </c>
      <c r="E279" s="31" t="s">
        <v>687</v>
      </c>
      <c r="F279" s="31" t="s">
        <v>123</v>
      </c>
      <c r="G279" s="31" t="s">
        <v>17532</v>
      </c>
      <c r="H279" s="31" t="s">
        <v>20462</v>
      </c>
      <c r="I279" s="38">
        <v>0.41666666666666669</v>
      </c>
      <c r="J279" s="31" t="s">
        <v>17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9"/>
      <c r="R279" s="506"/>
      <c r="S279" s="29">
        <v>22000</v>
      </c>
      <c r="T279" s="170"/>
    </row>
    <row r="280" spans="1:20" ht="54" customHeight="1" x14ac:dyDescent="1.3">
      <c r="A280" s="31" t="s">
        <v>28850</v>
      </c>
      <c r="B280" s="31" t="s">
        <v>535</v>
      </c>
      <c r="C280" s="31" t="s">
        <v>28851</v>
      </c>
      <c r="D280" s="31" t="s">
        <v>28852</v>
      </c>
      <c r="E280" s="31" t="s">
        <v>687</v>
      </c>
      <c r="F280" s="31" t="s">
        <v>123</v>
      </c>
      <c r="G280" s="31" t="s">
        <v>17532</v>
      </c>
      <c r="H280" s="31" t="s">
        <v>20462</v>
      </c>
      <c r="I280" s="38">
        <v>0.41666666666666669</v>
      </c>
      <c r="J280" s="31" t="s">
        <v>17</v>
      </c>
      <c r="K280" s="31" t="s">
        <v>105</v>
      </c>
      <c r="L280" s="31" t="s">
        <v>106</v>
      </c>
      <c r="M280" s="31" t="s">
        <v>107</v>
      </c>
      <c r="N280" s="23"/>
      <c r="O280" s="23"/>
      <c r="P280" s="23"/>
      <c r="Q280" s="29"/>
      <c r="R280" s="506"/>
      <c r="S280" s="29">
        <v>22000</v>
      </c>
      <c r="T280" s="170"/>
    </row>
    <row r="281" spans="1:20" ht="54" customHeight="1" x14ac:dyDescent="1.3">
      <c r="A281" s="31" t="s">
        <v>28853</v>
      </c>
      <c r="B281" s="31" t="s">
        <v>28282</v>
      </c>
      <c r="C281" s="31" t="s">
        <v>28854</v>
      </c>
      <c r="D281" s="31" t="s">
        <v>28855</v>
      </c>
      <c r="E281" s="31" t="s">
        <v>687</v>
      </c>
      <c r="F281" s="31" t="s">
        <v>123</v>
      </c>
      <c r="G281" s="31" t="s">
        <v>17532</v>
      </c>
      <c r="H281" s="31" t="s">
        <v>20462</v>
      </c>
      <c r="I281" s="38">
        <v>0.41666666666666669</v>
      </c>
      <c r="J281" s="31" t="s">
        <v>17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9"/>
      <c r="R281" s="506"/>
      <c r="S281" s="29">
        <v>22000</v>
      </c>
      <c r="T281" s="170"/>
    </row>
    <row r="282" spans="1:20" ht="54" customHeight="1" x14ac:dyDescent="1.3">
      <c r="A282" s="31" t="s">
        <v>28856</v>
      </c>
      <c r="B282" s="31" t="s">
        <v>20935</v>
      </c>
      <c r="C282" s="31" t="s">
        <v>28857</v>
      </c>
      <c r="D282" s="31" t="s">
        <v>28858</v>
      </c>
      <c r="E282" s="31" t="s">
        <v>687</v>
      </c>
      <c r="F282" s="31" t="s">
        <v>123</v>
      </c>
      <c r="G282" s="31" t="s">
        <v>17532</v>
      </c>
      <c r="H282" s="31" t="s">
        <v>20462</v>
      </c>
      <c r="I282" s="38">
        <v>0.41666666666666669</v>
      </c>
      <c r="J282" s="31" t="s">
        <v>17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9"/>
      <c r="R282" s="506"/>
      <c r="S282" s="29">
        <v>22000</v>
      </c>
      <c r="T282" s="170"/>
    </row>
    <row r="283" spans="1:20" ht="54" customHeight="1" x14ac:dyDescent="1.3">
      <c r="A283" s="31" t="s">
        <v>28859</v>
      </c>
      <c r="B283" s="31" t="s">
        <v>14044</v>
      </c>
      <c r="C283" s="31" t="s">
        <v>28860</v>
      </c>
      <c r="D283" s="31" t="s">
        <v>28861</v>
      </c>
      <c r="E283" s="31" t="s">
        <v>687</v>
      </c>
      <c r="F283" s="31" t="s">
        <v>123</v>
      </c>
      <c r="G283" s="31" t="s">
        <v>17532</v>
      </c>
      <c r="H283" s="31" t="s">
        <v>20462</v>
      </c>
      <c r="I283" s="38">
        <v>0.41666666666666669</v>
      </c>
      <c r="J283" s="31" t="s">
        <v>17</v>
      </c>
      <c r="K283" s="31" t="s">
        <v>105</v>
      </c>
      <c r="L283" s="31" t="s">
        <v>106</v>
      </c>
      <c r="M283" s="31" t="s">
        <v>107</v>
      </c>
      <c r="N283" s="23"/>
      <c r="O283" s="23"/>
      <c r="P283" s="23"/>
      <c r="Q283" s="29"/>
      <c r="R283" s="506"/>
      <c r="S283" s="29">
        <v>22000</v>
      </c>
      <c r="T283" s="170"/>
    </row>
    <row r="284" spans="1:20" ht="54" customHeight="1" x14ac:dyDescent="1.3">
      <c r="A284" s="31" t="s">
        <v>28862</v>
      </c>
      <c r="B284" s="31" t="s">
        <v>28863</v>
      </c>
      <c r="C284" s="31" t="s">
        <v>28864</v>
      </c>
      <c r="D284" s="31" t="s">
        <v>28865</v>
      </c>
      <c r="E284" s="31" t="s">
        <v>687</v>
      </c>
      <c r="F284" s="31" t="s">
        <v>123</v>
      </c>
      <c r="G284" s="31" t="s">
        <v>17532</v>
      </c>
      <c r="H284" s="31" t="s">
        <v>20462</v>
      </c>
      <c r="I284" s="38">
        <v>0.41666666666666669</v>
      </c>
      <c r="J284" s="31" t="s">
        <v>17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9"/>
      <c r="R284" s="506"/>
      <c r="S284" s="29">
        <v>22000</v>
      </c>
      <c r="T284" s="170"/>
    </row>
    <row r="285" spans="1:20" ht="54" customHeight="1" x14ac:dyDescent="1.3">
      <c r="A285" s="31" t="s">
        <v>28866</v>
      </c>
      <c r="B285" s="31" t="s">
        <v>28867</v>
      </c>
      <c r="C285" s="31" t="s">
        <v>28868</v>
      </c>
      <c r="D285" s="31" t="s">
        <v>28869</v>
      </c>
      <c r="E285" s="31" t="s">
        <v>687</v>
      </c>
      <c r="F285" s="31" t="s">
        <v>123</v>
      </c>
      <c r="G285" s="31" t="s">
        <v>17532</v>
      </c>
      <c r="H285" s="31" t="s">
        <v>20462</v>
      </c>
      <c r="I285" s="38">
        <v>0.41666666666666669</v>
      </c>
      <c r="J285" s="31" t="s">
        <v>17</v>
      </c>
      <c r="K285" s="31" t="s">
        <v>105</v>
      </c>
      <c r="L285" s="31" t="s">
        <v>106</v>
      </c>
      <c r="M285" s="31" t="s">
        <v>107</v>
      </c>
      <c r="N285" s="23"/>
      <c r="O285" s="23"/>
      <c r="P285" s="23"/>
      <c r="Q285" s="29"/>
      <c r="R285" s="506"/>
      <c r="S285" s="29">
        <v>22000</v>
      </c>
      <c r="T285" s="170"/>
    </row>
    <row r="286" spans="1:20" ht="54" customHeight="1" x14ac:dyDescent="1.3">
      <c r="A286" s="31" t="s">
        <v>28870</v>
      </c>
      <c r="B286" s="31" t="s">
        <v>3785</v>
      </c>
      <c r="C286" s="31" t="s">
        <v>28871</v>
      </c>
      <c r="D286" s="31" t="s">
        <v>28872</v>
      </c>
      <c r="E286" s="31" t="s">
        <v>687</v>
      </c>
      <c r="F286" s="31" t="s">
        <v>123</v>
      </c>
      <c r="G286" s="31" t="s">
        <v>17532</v>
      </c>
      <c r="H286" s="31" t="s">
        <v>20462</v>
      </c>
      <c r="I286" s="38">
        <v>0.41666666666666669</v>
      </c>
      <c r="J286" s="31" t="s">
        <v>17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9"/>
      <c r="R286" s="506"/>
      <c r="S286" s="29">
        <v>22000</v>
      </c>
      <c r="T286" s="170"/>
    </row>
    <row r="287" spans="1:20" ht="54" customHeight="1" x14ac:dyDescent="1.05">
      <c r="A287" s="31" t="s">
        <v>28873</v>
      </c>
      <c r="B287" s="31" t="s">
        <v>25799</v>
      </c>
      <c r="C287" s="31" t="s">
        <v>28874</v>
      </c>
      <c r="D287" s="31" t="s">
        <v>28875</v>
      </c>
      <c r="E287" s="31" t="s">
        <v>687</v>
      </c>
      <c r="F287" s="31" t="s">
        <v>123</v>
      </c>
      <c r="G287" s="31" t="s">
        <v>17532</v>
      </c>
      <c r="H287" s="31" t="s">
        <v>20462</v>
      </c>
      <c r="I287" s="38">
        <v>0.41666666666666669</v>
      </c>
      <c r="J287" s="31" t="s">
        <v>17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29"/>
      <c r="R287" s="506"/>
      <c r="S287" s="29">
        <v>22000</v>
      </c>
      <c r="T287" s="131"/>
    </row>
    <row r="288" spans="1:20" ht="54" customHeight="1" x14ac:dyDescent="1.3">
      <c r="A288" s="685" t="s">
        <v>29191</v>
      </c>
      <c r="B288" s="686"/>
      <c r="C288" s="686"/>
      <c r="D288" s="686"/>
      <c r="E288" s="686"/>
      <c r="F288" s="686"/>
      <c r="G288" s="686"/>
      <c r="H288" s="686"/>
      <c r="I288" s="686"/>
      <c r="J288" s="686"/>
      <c r="K288" s="686"/>
      <c r="L288" s="686"/>
      <c r="M288" s="687"/>
      <c r="N288" s="23"/>
      <c r="O288" s="23"/>
      <c r="P288" s="374"/>
      <c r="Q288" s="29"/>
      <c r="R288" s="506"/>
      <c r="S288" s="29"/>
      <c r="T288" s="29">
        <v>1323000</v>
      </c>
    </row>
    <row r="289" spans="1:20" ht="54" customHeight="1" x14ac:dyDescent="1.3">
      <c r="A289" s="685" t="s">
        <v>29192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7"/>
      <c r="N289" s="23"/>
      <c r="O289" s="23"/>
      <c r="P289" s="374"/>
      <c r="Q289" s="29"/>
      <c r="R289" s="506"/>
      <c r="S289" s="29"/>
      <c r="T289" s="29">
        <f>55*8000</f>
        <v>440000</v>
      </c>
    </row>
    <row r="290" spans="1:20" ht="54" customHeight="1" x14ac:dyDescent="1.3">
      <c r="A290" s="685" t="s">
        <v>29706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7"/>
      <c r="N290" s="23"/>
      <c r="O290" s="23"/>
      <c r="P290" s="374"/>
      <c r="Q290" s="29"/>
      <c r="R290" s="506"/>
      <c r="S290" s="29"/>
      <c r="T290" s="29">
        <v>264000</v>
      </c>
    </row>
    <row r="291" spans="1:20" ht="54" customHeight="1" x14ac:dyDescent="1.3">
      <c r="A291" s="679" t="s">
        <v>31180</v>
      </c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1"/>
      <c r="N291" s="23"/>
      <c r="O291" s="23"/>
      <c r="P291" s="23"/>
      <c r="Q291" s="29"/>
      <c r="R291" s="506"/>
      <c r="S291" s="29"/>
      <c r="T291" s="31"/>
    </row>
    <row r="292" spans="1:20" ht="54" customHeight="1" x14ac:dyDescent="1.05">
      <c r="A292" s="31" t="s">
        <v>30460</v>
      </c>
      <c r="B292" s="31" t="s">
        <v>30461</v>
      </c>
      <c r="C292" s="31" t="s">
        <v>30462</v>
      </c>
      <c r="D292" s="31" t="s">
        <v>30463</v>
      </c>
      <c r="E292" s="31" t="s">
        <v>101</v>
      </c>
      <c r="F292" s="31" t="s">
        <v>123</v>
      </c>
      <c r="G292" s="31" t="s">
        <v>16970</v>
      </c>
      <c r="H292" s="31" t="s">
        <v>27113</v>
      </c>
      <c r="I292" s="38">
        <v>0.375</v>
      </c>
      <c r="J292" s="31" t="s">
        <v>17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9"/>
      <c r="R292" s="506"/>
      <c r="S292" s="29">
        <v>22000</v>
      </c>
      <c r="T292" s="31"/>
    </row>
    <row r="293" spans="1:20" ht="54" customHeight="1" x14ac:dyDescent="1.05">
      <c r="A293" s="31" t="s">
        <v>11793</v>
      </c>
      <c r="B293" s="31" t="s">
        <v>5366</v>
      </c>
      <c r="C293" s="31" t="s">
        <v>11794</v>
      </c>
      <c r="D293" s="31" t="s">
        <v>11795</v>
      </c>
      <c r="E293" s="31" t="s">
        <v>101</v>
      </c>
      <c r="F293" s="31" t="s">
        <v>123</v>
      </c>
      <c r="G293" s="31" t="s">
        <v>16223</v>
      </c>
      <c r="H293" s="31" t="s">
        <v>17480</v>
      </c>
      <c r="I293" s="38">
        <v>0.32291666666666669</v>
      </c>
      <c r="J293" s="31" t="s">
        <v>17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9"/>
      <c r="R293" s="506"/>
      <c r="S293" s="29">
        <v>22000</v>
      </c>
      <c r="T293" s="31"/>
    </row>
    <row r="294" spans="1:20" ht="54" customHeight="1" x14ac:dyDescent="1.3">
      <c r="A294" s="853" t="s">
        <v>31930</v>
      </c>
      <c r="B294" s="854"/>
      <c r="C294" s="854"/>
      <c r="D294" s="854"/>
      <c r="E294" s="854"/>
      <c r="F294" s="854"/>
      <c r="G294" s="854"/>
      <c r="H294" s="854"/>
      <c r="I294" s="854"/>
      <c r="J294" s="854"/>
      <c r="K294" s="854"/>
      <c r="L294" s="855"/>
      <c r="M294" s="180"/>
      <c r="N294" s="180"/>
      <c r="O294" s="180"/>
      <c r="P294" s="415"/>
      <c r="Q294" s="170"/>
      <c r="R294" s="505"/>
      <c r="S294" s="169"/>
      <c r="T294" s="31"/>
    </row>
    <row r="295" spans="1:20" ht="54" customHeight="1" x14ac:dyDescent="1.3">
      <c r="A295" s="31" t="s">
        <v>31931</v>
      </c>
      <c r="B295" s="37" t="s">
        <v>13285</v>
      </c>
      <c r="C295" s="181">
        <v>46240</v>
      </c>
      <c r="D295" s="31" t="s">
        <v>1965</v>
      </c>
      <c r="E295" s="38">
        <v>0.5</v>
      </c>
      <c r="F295" s="31" t="s">
        <v>123</v>
      </c>
      <c r="G295" s="31" t="s">
        <v>20605</v>
      </c>
      <c r="H295" s="31" t="s">
        <v>31932</v>
      </c>
      <c r="I295" s="31" t="s">
        <v>1967</v>
      </c>
      <c r="J295" s="31" t="s">
        <v>101</v>
      </c>
      <c r="K295" s="31" t="s">
        <v>20618</v>
      </c>
      <c r="L295" s="31" t="s">
        <v>1998</v>
      </c>
      <c r="M295" s="180"/>
      <c r="N295" s="180"/>
      <c r="O295" s="180" t="s">
        <v>105</v>
      </c>
      <c r="P295" s="182"/>
      <c r="Q295" s="170">
        <v>400</v>
      </c>
      <c r="R295" s="505"/>
      <c r="S295" s="169"/>
      <c r="T295" s="31"/>
    </row>
    <row r="296" spans="1:20" ht="54" customHeight="1" x14ac:dyDescent="1.3">
      <c r="A296" s="679" t="s">
        <v>32437</v>
      </c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1"/>
      <c r="M296" s="31"/>
      <c r="N296" s="23"/>
      <c r="O296" s="23"/>
      <c r="P296" s="374"/>
      <c r="Q296" s="29"/>
      <c r="R296" s="506"/>
      <c r="S296" s="29">
        <v>150000</v>
      </c>
      <c r="T296" s="29"/>
    </row>
    <row r="297" spans="1:20" ht="54" customHeight="1" x14ac:dyDescent="1.05">
      <c r="A297" s="688" t="s">
        <v>32438</v>
      </c>
      <c r="B297" s="689"/>
      <c r="C297" s="689"/>
      <c r="D297" s="689"/>
      <c r="E297" s="689"/>
      <c r="F297" s="689"/>
      <c r="G297" s="689"/>
      <c r="H297" s="689"/>
      <c r="I297" s="689"/>
      <c r="J297" s="689"/>
      <c r="K297" s="689"/>
      <c r="L297" s="690"/>
      <c r="M297" s="31"/>
      <c r="N297" s="23"/>
      <c r="O297" s="23"/>
      <c r="P297" s="374"/>
      <c r="Q297" s="29"/>
      <c r="R297" s="506">
        <v>525</v>
      </c>
      <c r="S297" s="29"/>
      <c r="T297" s="29"/>
    </row>
    <row r="298" spans="1:20" ht="54" hidden="1" customHeight="1" x14ac:dyDescent="1.05">
      <c r="A298" s="688" t="s">
        <v>32438</v>
      </c>
      <c r="B298" s="689"/>
      <c r="C298" s="689"/>
      <c r="D298" s="689"/>
      <c r="E298" s="689"/>
      <c r="F298" s="689"/>
      <c r="G298" s="689"/>
      <c r="H298" s="689"/>
      <c r="I298" s="689"/>
      <c r="J298" s="689"/>
      <c r="K298" s="689"/>
      <c r="L298" s="690"/>
      <c r="M298" s="31"/>
      <c r="N298" s="23"/>
      <c r="O298" s="23"/>
      <c r="P298" s="374"/>
      <c r="Q298" s="29"/>
      <c r="R298" s="506"/>
      <c r="S298" s="29"/>
      <c r="T298" s="29"/>
    </row>
    <row r="299" spans="1:20" ht="54" hidden="1" customHeight="1" x14ac:dyDescent="1.05">
      <c r="A299" s="688" t="s">
        <v>32438</v>
      </c>
      <c r="B299" s="689"/>
      <c r="C299" s="689"/>
      <c r="D299" s="689"/>
      <c r="E299" s="689"/>
      <c r="F299" s="689"/>
      <c r="G299" s="689"/>
      <c r="H299" s="689"/>
      <c r="I299" s="689"/>
      <c r="J299" s="689"/>
      <c r="K299" s="689"/>
      <c r="L299" s="690"/>
      <c r="M299" s="31"/>
      <c r="N299" s="23"/>
      <c r="O299" s="23"/>
      <c r="P299" s="374"/>
      <c r="Q299" s="29"/>
      <c r="R299" s="506"/>
      <c r="S299" s="29"/>
      <c r="T299" s="29"/>
    </row>
    <row r="300" spans="1:20" ht="54" hidden="1" customHeight="1" x14ac:dyDescent="1.05">
      <c r="A300" s="688" t="s">
        <v>32438</v>
      </c>
      <c r="B300" s="689"/>
      <c r="C300" s="689"/>
      <c r="D300" s="689"/>
      <c r="E300" s="689"/>
      <c r="F300" s="689"/>
      <c r="G300" s="689"/>
      <c r="H300" s="689"/>
      <c r="I300" s="689"/>
      <c r="J300" s="689"/>
      <c r="K300" s="689"/>
      <c r="L300" s="690"/>
      <c r="M300" s="31"/>
      <c r="N300" s="23"/>
      <c r="O300" s="23"/>
      <c r="P300" s="374"/>
      <c r="Q300" s="29"/>
      <c r="R300" s="506"/>
      <c r="S300" s="29"/>
      <c r="T300" s="29"/>
    </row>
    <row r="301" spans="1:20" ht="54" customHeight="1" x14ac:dyDescent="1.05">
      <c r="A301" s="688" t="s">
        <v>32438</v>
      </c>
      <c r="B301" s="689"/>
      <c r="C301" s="689"/>
      <c r="D301" s="689"/>
      <c r="E301" s="689"/>
      <c r="F301" s="689"/>
      <c r="G301" s="689"/>
      <c r="H301" s="689"/>
      <c r="I301" s="689"/>
      <c r="J301" s="689"/>
      <c r="K301" s="689"/>
      <c r="L301" s="690"/>
      <c r="M301" s="31"/>
      <c r="N301" s="23"/>
      <c r="O301" s="23"/>
      <c r="P301" s="374"/>
      <c r="Q301" s="29"/>
      <c r="R301" s="506"/>
      <c r="S301" s="29"/>
      <c r="T301" s="29">
        <v>350145</v>
      </c>
    </row>
    <row r="302" spans="1:20" ht="54" customHeight="1" x14ac:dyDescent="1.05">
      <c r="A302" s="688" t="s">
        <v>32847</v>
      </c>
      <c r="B302" s="689"/>
      <c r="C302" s="689"/>
      <c r="D302" s="689"/>
      <c r="E302" s="689"/>
      <c r="F302" s="689"/>
      <c r="G302" s="689"/>
      <c r="H302" s="689"/>
      <c r="I302" s="689"/>
      <c r="J302" s="689"/>
      <c r="K302" s="689"/>
      <c r="L302" s="689"/>
      <c r="M302" s="690"/>
      <c r="N302" s="23"/>
      <c r="O302" s="23"/>
      <c r="P302" s="23"/>
      <c r="Q302" s="131"/>
      <c r="R302" s="23"/>
      <c r="S302" s="29"/>
      <c r="T302" s="31"/>
    </row>
    <row r="303" spans="1:20" ht="54" customHeight="1" x14ac:dyDescent="1.05">
      <c r="A303" s="31" t="s">
        <v>32501</v>
      </c>
      <c r="B303" s="31" t="s">
        <v>14368</v>
      </c>
      <c r="C303" s="31" t="s">
        <v>32502</v>
      </c>
      <c r="D303" s="31" t="s">
        <v>32503</v>
      </c>
      <c r="E303" s="31" t="s">
        <v>101</v>
      </c>
      <c r="F303" s="31" t="s">
        <v>123</v>
      </c>
      <c r="G303" s="31" t="s">
        <v>16205</v>
      </c>
      <c r="H303" s="31" t="s">
        <v>28170</v>
      </c>
      <c r="I303" s="38">
        <v>0.53125</v>
      </c>
      <c r="J303" s="31" t="s">
        <v>17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131"/>
      <c r="R303" s="23"/>
      <c r="S303" s="29">
        <v>43725</v>
      </c>
      <c r="T303" s="31"/>
    </row>
    <row r="304" spans="1:20" ht="54" customHeight="1" x14ac:dyDescent="1.05">
      <c r="A304" s="688" t="s">
        <v>32852</v>
      </c>
      <c r="B304" s="689"/>
      <c r="C304" s="689"/>
      <c r="D304" s="689"/>
      <c r="E304" s="689"/>
      <c r="F304" s="689"/>
      <c r="G304" s="689"/>
      <c r="H304" s="689"/>
      <c r="I304" s="689"/>
      <c r="J304" s="689"/>
      <c r="K304" s="689"/>
      <c r="L304" s="690"/>
      <c r="M304" s="31"/>
      <c r="N304" s="23"/>
      <c r="O304" s="23"/>
      <c r="P304" s="374"/>
      <c r="Q304" s="131"/>
      <c r="R304" s="23"/>
      <c r="S304" s="29"/>
      <c r="T304" s="31"/>
    </row>
    <row r="305" spans="1:19" ht="54" customHeight="1" x14ac:dyDescent="1.05">
      <c r="A305" s="31" t="s">
        <v>32853</v>
      </c>
      <c r="B305" s="317">
        <v>39166</v>
      </c>
      <c r="C305" s="31"/>
      <c r="D305" s="31" t="s">
        <v>32855</v>
      </c>
      <c r="E305" s="31" t="s">
        <v>101</v>
      </c>
      <c r="F305" s="31"/>
      <c r="G305" s="31" t="s">
        <v>32854</v>
      </c>
      <c r="H305" s="31"/>
      <c r="I305" s="38"/>
      <c r="J305" s="31" t="s">
        <v>17</v>
      </c>
      <c r="K305" s="31"/>
      <c r="L305" s="31" t="s">
        <v>1968</v>
      </c>
      <c r="M305" s="31"/>
      <c r="N305" s="23"/>
      <c r="O305" s="23"/>
      <c r="P305" s="374"/>
      <c r="Q305" s="131">
        <v>125</v>
      </c>
      <c r="R305" s="23"/>
      <c r="S305" s="29"/>
    </row>
    <row r="306" spans="1:19" ht="54" customHeight="1" x14ac:dyDescent="1.05">
      <c r="A306" s="688" t="s">
        <v>32888</v>
      </c>
      <c r="B306" s="689"/>
      <c r="C306" s="689"/>
      <c r="D306" s="689"/>
      <c r="E306" s="689"/>
      <c r="F306" s="689"/>
      <c r="G306" s="689"/>
      <c r="H306" s="689"/>
      <c r="I306" s="689"/>
      <c r="J306" s="689"/>
      <c r="K306" s="689"/>
      <c r="L306" s="690"/>
      <c r="M306" s="31"/>
      <c r="N306" s="23"/>
      <c r="O306" s="23"/>
      <c r="P306" s="374"/>
      <c r="Q306" s="131"/>
      <c r="R306" s="23"/>
      <c r="S306" s="29">
        <v>5975</v>
      </c>
    </row>
    <row r="307" spans="1:19" ht="54" customHeight="1" x14ac:dyDescent="1.05">
      <c r="A307" s="688" t="s">
        <v>32865</v>
      </c>
      <c r="B307" s="689"/>
      <c r="C307" s="689"/>
      <c r="D307" s="689"/>
      <c r="E307" s="689"/>
      <c r="F307" s="689"/>
      <c r="G307" s="689"/>
      <c r="H307" s="689"/>
      <c r="I307" s="689"/>
      <c r="J307" s="689"/>
      <c r="K307" s="689"/>
      <c r="L307" s="689"/>
      <c r="M307" s="690"/>
      <c r="N307" s="23"/>
      <c r="O307" s="23"/>
      <c r="P307" s="23"/>
      <c r="Q307" s="131"/>
      <c r="R307" s="23"/>
      <c r="S307" s="29"/>
    </row>
    <row r="308" spans="1:19" ht="54" customHeight="1" x14ac:dyDescent="1.05">
      <c r="A308" s="31" t="s">
        <v>33504</v>
      </c>
      <c r="B308" s="185">
        <v>46244</v>
      </c>
      <c r="C308" s="31"/>
      <c r="D308" s="31" t="s">
        <v>33505</v>
      </c>
      <c r="E308" s="31" t="s">
        <v>17253</v>
      </c>
      <c r="F308" s="31" t="s">
        <v>4075</v>
      </c>
      <c r="G308" s="31"/>
      <c r="H308" s="31"/>
      <c r="I308" s="38"/>
      <c r="J308" s="31" t="s">
        <v>17</v>
      </c>
      <c r="K308" s="31"/>
      <c r="L308" s="31" t="s">
        <v>1976</v>
      </c>
      <c r="M308" s="31"/>
      <c r="N308" s="23"/>
      <c r="O308" s="23"/>
      <c r="P308" s="374"/>
      <c r="Q308" s="131">
        <v>125</v>
      </c>
      <c r="R308" s="23"/>
      <c r="S308" s="29"/>
    </row>
    <row r="309" spans="1:19" ht="54" customHeight="1" x14ac:dyDescent="0.7">
      <c r="A309" s="833" t="s">
        <v>33570</v>
      </c>
      <c r="B309" s="834"/>
      <c r="C309" s="834"/>
      <c r="D309" s="834"/>
      <c r="E309" s="834"/>
      <c r="F309" s="834"/>
      <c r="G309" s="834"/>
      <c r="H309" s="834"/>
      <c r="I309" s="834"/>
      <c r="J309" s="834"/>
      <c r="K309" s="834"/>
      <c r="L309" s="835"/>
      <c r="M309" s="610"/>
      <c r="N309" s="23"/>
      <c r="O309" s="23"/>
      <c r="P309" s="23"/>
      <c r="Q309" s="23"/>
      <c r="R309" s="23"/>
      <c r="S309" s="323"/>
    </row>
    <row r="310" spans="1:19" ht="54" customHeight="1" x14ac:dyDescent="0.7">
      <c r="A310" s="610"/>
      <c r="B310" s="610" t="s">
        <v>18169</v>
      </c>
      <c r="C310" s="610" t="s">
        <v>33533</v>
      </c>
      <c r="D310" s="610" t="s">
        <v>33534</v>
      </c>
      <c r="E310" s="610" t="s">
        <v>101</v>
      </c>
      <c r="F310" s="610" t="s">
        <v>123</v>
      </c>
      <c r="G310" s="610" t="s">
        <v>16223</v>
      </c>
      <c r="H310" s="610" t="s">
        <v>29748</v>
      </c>
      <c r="I310" s="611">
        <v>0.32291666666666669</v>
      </c>
      <c r="J310" s="610" t="s">
        <v>17</v>
      </c>
      <c r="K310" s="610" t="s">
        <v>106</v>
      </c>
      <c r="L310" s="610" t="s">
        <v>106</v>
      </c>
      <c r="M310" s="610" t="s">
        <v>995</v>
      </c>
      <c r="N310" s="610" t="s">
        <v>106</v>
      </c>
      <c r="O310" s="23"/>
      <c r="P310" s="23"/>
      <c r="Q310" s="23"/>
      <c r="R310" s="23"/>
      <c r="S310" s="187">
        <v>43925</v>
      </c>
    </row>
    <row r="311" spans="1:19" ht="54" customHeight="1" x14ac:dyDescent="0.7">
      <c r="A311" s="610" t="s">
        <v>33535</v>
      </c>
      <c r="B311" s="610" t="s">
        <v>33536</v>
      </c>
      <c r="C311" s="610" t="s">
        <v>33537</v>
      </c>
      <c r="D311" s="610" t="s">
        <v>33538</v>
      </c>
      <c r="E311" s="610" t="s">
        <v>101</v>
      </c>
      <c r="F311" s="610" t="s">
        <v>123</v>
      </c>
      <c r="G311" s="610" t="s">
        <v>16223</v>
      </c>
      <c r="H311" s="610" t="s">
        <v>29748</v>
      </c>
      <c r="I311" s="611">
        <v>0.32291666666666669</v>
      </c>
      <c r="J311" s="610" t="s">
        <v>17</v>
      </c>
      <c r="K311" s="610" t="s">
        <v>106</v>
      </c>
      <c r="L311" s="610" t="s">
        <v>106</v>
      </c>
      <c r="M311" s="610" t="s">
        <v>995</v>
      </c>
      <c r="N311" s="610" t="s">
        <v>106</v>
      </c>
      <c r="O311" s="23"/>
      <c r="P311" s="23"/>
      <c r="Q311" s="23"/>
      <c r="R311" s="23"/>
      <c r="S311" s="187">
        <v>43925</v>
      </c>
    </row>
    <row r="312" spans="1:19" ht="54" customHeight="1" x14ac:dyDescent="0.7">
      <c r="A312" s="610" t="s">
        <v>33539</v>
      </c>
      <c r="B312" s="610" t="s">
        <v>33540</v>
      </c>
      <c r="C312" s="610" t="s">
        <v>33541</v>
      </c>
      <c r="D312" s="610" t="s">
        <v>33542</v>
      </c>
      <c r="E312" s="610" t="s">
        <v>101</v>
      </c>
      <c r="F312" s="610" t="s">
        <v>123</v>
      </c>
      <c r="G312" s="610" t="s">
        <v>16223</v>
      </c>
      <c r="H312" s="610" t="s">
        <v>29748</v>
      </c>
      <c r="I312" s="611">
        <v>0.32291666666666669</v>
      </c>
      <c r="J312" s="610" t="s">
        <v>17</v>
      </c>
      <c r="K312" s="610" t="s">
        <v>106</v>
      </c>
      <c r="L312" s="610" t="s">
        <v>106</v>
      </c>
      <c r="M312" s="610" t="s">
        <v>995</v>
      </c>
      <c r="N312" s="610" t="s">
        <v>106</v>
      </c>
      <c r="O312" s="23"/>
      <c r="P312" s="23"/>
      <c r="Q312" s="23"/>
      <c r="R312" s="23"/>
      <c r="S312" s="187">
        <v>43925</v>
      </c>
    </row>
    <row r="313" spans="1:19" ht="54" customHeight="1" x14ac:dyDescent="0.7">
      <c r="A313" s="610" t="s">
        <v>33543</v>
      </c>
      <c r="B313" s="610" t="s">
        <v>27068</v>
      </c>
      <c r="C313" s="610" t="s">
        <v>33544</v>
      </c>
      <c r="D313" s="610" t="s">
        <v>33545</v>
      </c>
      <c r="E313" s="610" t="s">
        <v>101</v>
      </c>
      <c r="F313" s="610" t="s">
        <v>123</v>
      </c>
      <c r="G313" s="610" t="s">
        <v>16223</v>
      </c>
      <c r="H313" s="610" t="s">
        <v>29748</v>
      </c>
      <c r="I313" s="611">
        <v>0.32291666666666669</v>
      </c>
      <c r="J313" s="610" t="s">
        <v>17</v>
      </c>
      <c r="K313" s="610" t="s">
        <v>106</v>
      </c>
      <c r="L313" s="610" t="s">
        <v>106</v>
      </c>
      <c r="M313" s="610" t="s">
        <v>995</v>
      </c>
      <c r="N313" s="610" t="s">
        <v>106</v>
      </c>
      <c r="O313" s="23"/>
      <c r="P313" s="23"/>
      <c r="Q313" s="23"/>
      <c r="R313" s="23"/>
      <c r="S313" s="187">
        <v>43925</v>
      </c>
    </row>
    <row r="314" spans="1:19" ht="54" customHeight="1" x14ac:dyDescent="0.7">
      <c r="A314" s="610" t="s">
        <v>33546</v>
      </c>
      <c r="B314" s="610" t="s">
        <v>25571</v>
      </c>
      <c r="C314" s="610" t="s">
        <v>33547</v>
      </c>
      <c r="D314" s="610" t="s">
        <v>33548</v>
      </c>
      <c r="E314" s="610" t="s">
        <v>101</v>
      </c>
      <c r="F314" s="610" t="s">
        <v>123</v>
      </c>
      <c r="G314" s="610" t="s">
        <v>16223</v>
      </c>
      <c r="H314" s="610" t="s">
        <v>29748</v>
      </c>
      <c r="I314" s="611">
        <v>0.32291666666666669</v>
      </c>
      <c r="J314" s="610" t="s">
        <v>17</v>
      </c>
      <c r="K314" s="610" t="s">
        <v>106</v>
      </c>
      <c r="L314" s="610" t="s">
        <v>106</v>
      </c>
      <c r="M314" s="610" t="s">
        <v>995</v>
      </c>
      <c r="N314" s="610" t="s">
        <v>106</v>
      </c>
      <c r="O314" s="23"/>
      <c r="P314" s="23"/>
      <c r="Q314" s="23"/>
      <c r="R314" s="23"/>
      <c r="S314" s="187">
        <v>43925</v>
      </c>
    </row>
    <row r="315" spans="1:19" ht="54" customHeight="1" x14ac:dyDescent="0.7">
      <c r="A315" s="610" t="s">
        <v>33549</v>
      </c>
      <c r="B315" s="610" t="s">
        <v>33550</v>
      </c>
      <c r="C315" s="610" t="s">
        <v>33551</v>
      </c>
      <c r="D315" s="610" t="s">
        <v>33552</v>
      </c>
      <c r="E315" s="610" t="s">
        <v>101</v>
      </c>
      <c r="F315" s="610" t="s">
        <v>123</v>
      </c>
      <c r="G315" s="610" t="s">
        <v>16223</v>
      </c>
      <c r="H315" s="610" t="s">
        <v>29748</v>
      </c>
      <c r="I315" s="611">
        <v>0.32291666666666669</v>
      </c>
      <c r="J315" s="610" t="s">
        <v>17</v>
      </c>
      <c r="K315" s="610" t="s">
        <v>106</v>
      </c>
      <c r="L315" s="610" t="s">
        <v>106</v>
      </c>
      <c r="M315" s="610" t="s">
        <v>995</v>
      </c>
      <c r="N315" s="610" t="s">
        <v>106</v>
      </c>
      <c r="O315" s="23"/>
      <c r="P315" s="23"/>
      <c r="Q315" s="23"/>
      <c r="R315" s="23"/>
      <c r="S315" s="187">
        <v>43925</v>
      </c>
    </row>
    <row r="316" spans="1:19" ht="54" customHeight="1" x14ac:dyDescent="0.7">
      <c r="A316" s="610" t="s">
        <v>33553</v>
      </c>
      <c r="B316" s="610" t="s">
        <v>805</v>
      </c>
      <c r="C316" s="610" t="s">
        <v>33554</v>
      </c>
      <c r="D316" s="610" t="s">
        <v>33555</v>
      </c>
      <c r="E316" s="610" t="s">
        <v>101</v>
      </c>
      <c r="F316" s="610" t="s">
        <v>123</v>
      </c>
      <c r="G316" s="610" t="s">
        <v>16223</v>
      </c>
      <c r="H316" s="610" t="s">
        <v>29748</v>
      </c>
      <c r="I316" s="611">
        <v>0.32291666666666669</v>
      </c>
      <c r="J316" s="610" t="s">
        <v>17</v>
      </c>
      <c r="K316" s="610" t="s">
        <v>106</v>
      </c>
      <c r="L316" s="610" t="s">
        <v>106</v>
      </c>
      <c r="M316" s="610" t="s">
        <v>995</v>
      </c>
      <c r="N316" s="610" t="s">
        <v>106</v>
      </c>
      <c r="O316" s="23"/>
      <c r="P316" s="23"/>
      <c r="Q316" s="23"/>
      <c r="R316" s="23"/>
      <c r="S316" s="187">
        <v>43925</v>
      </c>
    </row>
    <row r="317" spans="1:19" ht="54" customHeight="1" x14ac:dyDescent="0.7">
      <c r="A317" s="610" t="s">
        <v>33556</v>
      </c>
      <c r="B317" s="610" t="s">
        <v>14820</v>
      </c>
      <c r="C317" s="610" t="s">
        <v>33557</v>
      </c>
      <c r="D317" s="610" t="s">
        <v>33558</v>
      </c>
      <c r="E317" s="610" t="s">
        <v>101</v>
      </c>
      <c r="F317" s="610" t="s">
        <v>123</v>
      </c>
      <c r="G317" s="610" t="s">
        <v>16223</v>
      </c>
      <c r="H317" s="610" t="s">
        <v>29748</v>
      </c>
      <c r="I317" s="611">
        <v>0.32291666666666669</v>
      </c>
      <c r="J317" s="610" t="s">
        <v>17</v>
      </c>
      <c r="K317" s="610" t="s">
        <v>106</v>
      </c>
      <c r="L317" s="610" t="s">
        <v>106</v>
      </c>
      <c r="M317" s="610" t="s">
        <v>995</v>
      </c>
      <c r="N317" s="610" t="s">
        <v>106</v>
      </c>
      <c r="O317" s="23"/>
      <c r="P317" s="23"/>
      <c r="Q317" s="23"/>
      <c r="R317" s="23"/>
      <c r="S317" s="187">
        <v>43925</v>
      </c>
    </row>
    <row r="318" spans="1:19" ht="54" customHeight="1" x14ac:dyDescent="0.7">
      <c r="A318" s="610" t="s">
        <v>33559</v>
      </c>
      <c r="B318" s="610" t="s">
        <v>33560</v>
      </c>
      <c r="C318" s="610" t="s">
        <v>33561</v>
      </c>
      <c r="D318" s="610" t="s">
        <v>33562</v>
      </c>
      <c r="E318" s="610" t="s">
        <v>101</v>
      </c>
      <c r="F318" s="610" t="s">
        <v>123</v>
      </c>
      <c r="G318" s="610" t="s">
        <v>16223</v>
      </c>
      <c r="H318" s="610" t="s">
        <v>29748</v>
      </c>
      <c r="I318" s="611">
        <v>0.32291666666666669</v>
      </c>
      <c r="J318" s="610" t="s">
        <v>17</v>
      </c>
      <c r="K318" s="610" t="s">
        <v>106</v>
      </c>
      <c r="L318" s="610" t="s">
        <v>106</v>
      </c>
      <c r="M318" s="610" t="s">
        <v>995</v>
      </c>
      <c r="N318" s="610" t="s">
        <v>106</v>
      </c>
      <c r="O318" s="23"/>
      <c r="P318" s="23"/>
      <c r="Q318" s="23"/>
      <c r="R318" s="23"/>
      <c r="S318" s="187">
        <v>43925</v>
      </c>
    </row>
    <row r="319" spans="1:19" ht="54" customHeight="1" x14ac:dyDescent="0.7">
      <c r="A319" s="610" t="s">
        <v>33563</v>
      </c>
      <c r="B319" s="610" t="s">
        <v>10039</v>
      </c>
      <c r="C319" s="610" t="s">
        <v>33564</v>
      </c>
      <c r="D319" s="610" t="s">
        <v>33565</v>
      </c>
      <c r="E319" s="610" t="s">
        <v>101</v>
      </c>
      <c r="F319" s="610" t="s">
        <v>123</v>
      </c>
      <c r="G319" s="610" t="s">
        <v>16223</v>
      </c>
      <c r="H319" s="610" t="s">
        <v>29748</v>
      </c>
      <c r="I319" s="611">
        <v>0.32291666666666669</v>
      </c>
      <c r="J319" s="610" t="s">
        <v>17</v>
      </c>
      <c r="K319" s="610" t="s">
        <v>106</v>
      </c>
      <c r="L319" s="610" t="s">
        <v>106</v>
      </c>
      <c r="M319" s="610" t="s">
        <v>995</v>
      </c>
      <c r="N319" s="610" t="s">
        <v>106</v>
      </c>
      <c r="O319" s="23"/>
      <c r="P319" s="23"/>
      <c r="Q319" s="23"/>
      <c r="R319" s="23"/>
      <c r="S319" s="187">
        <v>43925</v>
      </c>
    </row>
    <row r="320" spans="1:19" ht="54" customHeight="1" x14ac:dyDescent="0.7">
      <c r="A320" s="610" t="s">
        <v>33566</v>
      </c>
      <c r="B320" s="610" t="s">
        <v>33567</v>
      </c>
      <c r="C320" s="610" t="s">
        <v>33568</v>
      </c>
      <c r="D320" s="610" t="s">
        <v>33569</v>
      </c>
      <c r="E320" s="610" t="s">
        <v>101</v>
      </c>
      <c r="F320" s="610" t="s">
        <v>123</v>
      </c>
      <c r="G320" s="610" t="s">
        <v>16223</v>
      </c>
      <c r="H320" s="610" t="s">
        <v>29748</v>
      </c>
      <c r="I320" s="611">
        <v>0.32291666666666669</v>
      </c>
      <c r="J320" s="610" t="s">
        <v>17</v>
      </c>
      <c r="K320" s="610" t="s">
        <v>106</v>
      </c>
      <c r="L320" s="610" t="s">
        <v>106</v>
      </c>
      <c r="M320" s="610" t="s">
        <v>995</v>
      </c>
      <c r="N320" s="610" t="s">
        <v>106</v>
      </c>
      <c r="O320" s="23"/>
      <c r="P320" s="23"/>
      <c r="Q320" s="23"/>
      <c r="R320" s="23"/>
      <c r="S320" s="187">
        <v>43925</v>
      </c>
    </row>
    <row r="321" spans="1:19" ht="54" customHeight="1" x14ac:dyDescent="1.05">
      <c r="A321" s="688" t="s">
        <v>34414</v>
      </c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90"/>
      <c r="N321" s="23"/>
      <c r="O321" s="23"/>
      <c r="P321" s="23"/>
      <c r="Q321" s="23"/>
      <c r="R321" s="23"/>
      <c r="S321" s="29"/>
    </row>
    <row r="322" spans="1:19" ht="54" customHeight="1" x14ac:dyDescent="1.05">
      <c r="A322" s="31" t="s">
        <v>33678</v>
      </c>
      <c r="B322" s="31" t="s">
        <v>16701</v>
      </c>
      <c r="C322" s="31" t="s">
        <v>33679</v>
      </c>
      <c r="D322" s="31" t="s">
        <v>33680</v>
      </c>
      <c r="E322" s="31" t="s">
        <v>687</v>
      </c>
      <c r="F322" s="31" t="s">
        <v>123</v>
      </c>
      <c r="G322" s="31" t="s">
        <v>17645</v>
      </c>
      <c r="H322" s="31" t="s">
        <v>29748</v>
      </c>
      <c r="I322" s="38">
        <v>0.625</v>
      </c>
      <c r="J322" s="31" t="s">
        <v>17</v>
      </c>
      <c r="K322" s="31" t="s">
        <v>105</v>
      </c>
      <c r="L322" s="31" t="s">
        <v>106</v>
      </c>
      <c r="M322" s="31" t="s">
        <v>107</v>
      </c>
      <c r="N322" s="23"/>
      <c r="O322" s="23"/>
      <c r="P322" s="23"/>
      <c r="Q322" s="23"/>
      <c r="R322" s="23"/>
      <c r="S322" s="29">
        <v>22200</v>
      </c>
    </row>
    <row r="323" spans="1:19" ht="54" customHeight="1" x14ac:dyDescent="1.05">
      <c r="A323" s="31" t="s">
        <v>33681</v>
      </c>
      <c r="B323" s="31" t="s">
        <v>17903</v>
      </c>
      <c r="C323" s="31" t="s">
        <v>33682</v>
      </c>
      <c r="D323" s="31" t="s">
        <v>33683</v>
      </c>
      <c r="E323" s="31" t="s">
        <v>687</v>
      </c>
      <c r="F323" s="31" t="s">
        <v>123</v>
      </c>
      <c r="G323" s="31" t="s">
        <v>17645</v>
      </c>
      <c r="H323" s="31" t="s">
        <v>29748</v>
      </c>
      <c r="I323" s="38">
        <v>0.625</v>
      </c>
      <c r="J323" s="31" t="s">
        <v>17</v>
      </c>
      <c r="K323" s="31" t="s">
        <v>105</v>
      </c>
      <c r="L323" s="31" t="s">
        <v>106</v>
      </c>
      <c r="M323" s="31" t="s">
        <v>107</v>
      </c>
      <c r="N323" s="23"/>
      <c r="O323" s="23"/>
      <c r="P323" s="23"/>
      <c r="Q323" s="23"/>
      <c r="R323" s="23"/>
      <c r="S323" s="29">
        <v>22200</v>
      </c>
    </row>
    <row r="324" spans="1:19" ht="54" customHeight="1" x14ac:dyDescent="1.05">
      <c r="A324" s="31" t="s">
        <v>33684</v>
      </c>
      <c r="B324" s="31" t="s">
        <v>3574</v>
      </c>
      <c r="C324" s="31" t="s">
        <v>33685</v>
      </c>
      <c r="D324" s="31" t="s">
        <v>33686</v>
      </c>
      <c r="E324" s="31" t="s">
        <v>687</v>
      </c>
      <c r="F324" s="31" t="s">
        <v>123</v>
      </c>
      <c r="G324" s="31" t="s">
        <v>17645</v>
      </c>
      <c r="H324" s="31" t="s">
        <v>29748</v>
      </c>
      <c r="I324" s="38">
        <v>0.625</v>
      </c>
      <c r="J324" s="31" t="s">
        <v>17</v>
      </c>
      <c r="K324" s="31" t="s">
        <v>105</v>
      </c>
      <c r="L324" s="31" t="s">
        <v>106</v>
      </c>
      <c r="M324" s="31" t="s">
        <v>107</v>
      </c>
      <c r="N324" s="23"/>
      <c r="O324" s="23"/>
      <c r="P324" s="23"/>
      <c r="Q324" s="23"/>
      <c r="R324" s="23"/>
      <c r="S324" s="29">
        <v>22200</v>
      </c>
    </row>
    <row r="325" spans="1:19" ht="54" customHeight="1" x14ac:dyDescent="1.05">
      <c r="A325" s="31" t="s">
        <v>33687</v>
      </c>
      <c r="B325" s="31" t="s">
        <v>33688</v>
      </c>
      <c r="C325" s="31" t="s">
        <v>33689</v>
      </c>
      <c r="D325" s="31" t="s">
        <v>33690</v>
      </c>
      <c r="E325" s="31" t="s">
        <v>687</v>
      </c>
      <c r="F325" s="31" t="s">
        <v>123</v>
      </c>
      <c r="G325" s="31" t="s">
        <v>17645</v>
      </c>
      <c r="H325" s="31" t="s">
        <v>29748</v>
      </c>
      <c r="I325" s="38">
        <v>0.625</v>
      </c>
      <c r="J325" s="31" t="s">
        <v>17</v>
      </c>
      <c r="K325" s="31" t="s">
        <v>105</v>
      </c>
      <c r="L325" s="31" t="s">
        <v>106</v>
      </c>
      <c r="M325" s="31" t="s">
        <v>107</v>
      </c>
      <c r="N325" s="23"/>
      <c r="O325" s="23"/>
      <c r="P325" s="23"/>
      <c r="Q325" s="23"/>
      <c r="R325" s="23"/>
      <c r="S325" s="29">
        <v>22200</v>
      </c>
    </row>
    <row r="326" spans="1:19" ht="54" customHeight="1" x14ac:dyDescent="1.05">
      <c r="A326" s="31" t="s">
        <v>33691</v>
      </c>
      <c r="B326" s="31" t="s">
        <v>11211</v>
      </c>
      <c r="C326" s="31" t="s">
        <v>33692</v>
      </c>
      <c r="D326" s="31" t="s">
        <v>33693</v>
      </c>
      <c r="E326" s="31" t="s">
        <v>101</v>
      </c>
      <c r="F326" s="31" t="s">
        <v>123</v>
      </c>
      <c r="G326" s="31" t="s">
        <v>16970</v>
      </c>
      <c r="H326" s="31" t="s">
        <v>29748</v>
      </c>
      <c r="I326" s="38">
        <v>0.375</v>
      </c>
      <c r="J326" s="31" t="s">
        <v>17</v>
      </c>
      <c r="K326" s="31" t="s">
        <v>105</v>
      </c>
      <c r="L326" s="31" t="s">
        <v>106</v>
      </c>
      <c r="M326" s="31" t="s">
        <v>107</v>
      </c>
      <c r="N326" s="23"/>
      <c r="O326" s="23"/>
      <c r="P326" s="23"/>
      <c r="Q326" s="23"/>
      <c r="R326" s="23"/>
      <c r="S326" s="29">
        <v>22200</v>
      </c>
    </row>
    <row r="327" spans="1:19" ht="54" customHeight="1" x14ac:dyDescent="1.05">
      <c r="A327" s="31" t="s">
        <v>33694</v>
      </c>
      <c r="B327" s="31" t="s">
        <v>33695</v>
      </c>
      <c r="C327" s="31" t="s">
        <v>33696</v>
      </c>
      <c r="D327" s="31" t="s">
        <v>33697</v>
      </c>
      <c r="E327" s="31" t="s">
        <v>687</v>
      </c>
      <c r="F327" s="31" t="s">
        <v>123</v>
      </c>
      <c r="G327" s="31" t="s">
        <v>17645</v>
      </c>
      <c r="H327" s="31" t="s">
        <v>29748</v>
      </c>
      <c r="I327" s="38">
        <v>0.625</v>
      </c>
      <c r="J327" s="31" t="s">
        <v>17</v>
      </c>
      <c r="K327" s="31" t="s">
        <v>105</v>
      </c>
      <c r="L327" s="31" t="s">
        <v>106</v>
      </c>
      <c r="M327" s="31" t="s">
        <v>107</v>
      </c>
      <c r="N327" s="23"/>
      <c r="O327" s="23"/>
      <c r="P327" s="23"/>
      <c r="Q327" s="23"/>
      <c r="R327" s="23"/>
      <c r="S327" s="29">
        <v>22200</v>
      </c>
    </row>
    <row r="328" spans="1:19" ht="54" customHeight="1" x14ac:dyDescent="1.05">
      <c r="A328" s="31" t="s">
        <v>33698</v>
      </c>
      <c r="B328" s="31" t="s">
        <v>33699</v>
      </c>
      <c r="C328" s="31" t="s">
        <v>33700</v>
      </c>
      <c r="D328" s="31" t="s">
        <v>33701</v>
      </c>
      <c r="E328" s="31" t="s">
        <v>687</v>
      </c>
      <c r="F328" s="31" t="s">
        <v>123</v>
      </c>
      <c r="G328" s="31" t="s">
        <v>17645</v>
      </c>
      <c r="H328" s="31" t="s">
        <v>29748</v>
      </c>
      <c r="I328" s="38">
        <v>0.625</v>
      </c>
      <c r="J328" s="31" t="s">
        <v>17</v>
      </c>
      <c r="K328" s="31" t="s">
        <v>105</v>
      </c>
      <c r="L328" s="31" t="s">
        <v>106</v>
      </c>
      <c r="M328" s="31" t="s">
        <v>107</v>
      </c>
      <c r="N328" s="23"/>
      <c r="O328" s="23"/>
      <c r="P328" s="23"/>
      <c r="Q328" s="23"/>
      <c r="R328" s="23"/>
      <c r="S328" s="29">
        <v>22200</v>
      </c>
    </row>
    <row r="329" spans="1:19" ht="54" customHeight="1" x14ac:dyDescent="1.05">
      <c r="A329" s="31" t="s">
        <v>33702</v>
      </c>
      <c r="B329" s="31" t="s">
        <v>1972</v>
      </c>
      <c r="C329" s="31" t="s">
        <v>33703</v>
      </c>
      <c r="D329" s="31" t="s">
        <v>33704</v>
      </c>
      <c r="E329" s="31" t="s">
        <v>687</v>
      </c>
      <c r="F329" s="31" t="s">
        <v>123</v>
      </c>
      <c r="G329" s="31" t="s">
        <v>17645</v>
      </c>
      <c r="H329" s="31" t="s">
        <v>29748</v>
      </c>
      <c r="I329" s="38">
        <v>0.625</v>
      </c>
      <c r="J329" s="31" t="s">
        <v>17</v>
      </c>
      <c r="K329" s="31" t="s">
        <v>105</v>
      </c>
      <c r="L329" s="31" t="s">
        <v>106</v>
      </c>
      <c r="M329" s="31" t="s">
        <v>107</v>
      </c>
      <c r="N329" s="23"/>
      <c r="O329" s="23"/>
      <c r="P329" s="23"/>
      <c r="Q329" s="23"/>
      <c r="R329" s="23"/>
      <c r="S329" s="29">
        <v>22200</v>
      </c>
    </row>
    <row r="330" spans="1:19" ht="54" customHeight="1" x14ac:dyDescent="1.05">
      <c r="A330" s="31" t="s">
        <v>33705</v>
      </c>
      <c r="B330" s="31" t="s">
        <v>33706</v>
      </c>
      <c r="C330" s="31" t="s">
        <v>33707</v>
      </c>
      <c r="D330" s="31" t="s">
        <v>33708</v>
      </c>
      <c r="E330" s="31" t="s">
        <v>687</v>
      </c>
      <c r="F330" s="31" t="s">
        <v>123</v>
      </c>
      <c r="G330" s="31" t="s">
        <v>17645</v>
      </c>
      <c r="H330" s="31" t="s">
        <v>29748</v>
      </c>
      <c r="I330" s="38">
        <v>0.625</v>
      </c>
      <c r="J330" s="31" t="s">
        <v>17</v>
      </c>
      <c r="K330" s="31" t="s">
        <v>105</v>
      </c>
      <c r="L330" s="31" t="s">
        <v>106</v>
      </c>
      <c r="M330" s="31" t="s">
        <v>107</v>
      </c>
      <c r="N330" s="23"/>
      <c r="O330" s="23"/>
      <c r="P330" s="23"/>
      <c r="Q330" s="23"/>
      <c r="R330" s="23"/>
      <c r="S330" s="29">
        <v>22200</v>
      </c>
    </row>
    <row r="331" spans="1:19" ht="54" customHeight="1" x14ac:dyDescent="1.05">
      <c r="A331" s="31" t="s">
        <v>33709</v>
      </c>
      <c r="B331" s="31" t="s">
        <v>33710</v>
      </c>
      <c r="C331" s="31" t="s">
        <v>33711</v>
      </c>
      <c r="D331" s="31" t="s">
        <v>33712</v>
      </c>
      <c r="E331" s="31" t="s">
        <v>687</v>
      </c>
      <c r="F331" s="31" t="s">
        <v>123</v>
      </c>
      <c r="G331" s="31" t="s">
        <v>17645</v>
      </c>
      <c r="H331" s="31" t="s">
        <v>29748</v>
      </c>
      <c r="I331" s="38">
        <v>0.625</v>
      </c>
      <c r="J331" s="31" t="s">
        <v>17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22200</v>
      </c>
    </row>
    <row r="332" spans="1:19" ht="54" customHeight="1" x14ac:dyDescent="1.05">
      <c r="A332" s="31" t="s">
        <v>33713</v>
      </c>
      <c r="B332" s="31" t="s">
        <v>11849</v>
      </c>
      <c r="C332" s="31" t="s">
        <v>33714</v>
      </c>
      <c r="D332" s="31" t="s">
        <v>33715</v>
      </c>
      <c r="E332" s="31" t="s">
        <v>687</v>
      </c>
      <c r="F332" s="31" t="s">
        <v>123</v>
      </c>
      <c r="G332" s="31" t="s">
        <v>17645</v>
      </c>
      <c r="H332" s="31" t="s">
        <v>29748</v>
      </c>
      <c r="I332" s="38">
        <v>0.625</v>
      </c>
      <c r="J332" s="31" t="s">
        <v>17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22200</v>
      </c>
    </row>
    <row r="333" spans="1:19" ht="54" customHeight="1" x14ac:dyDescent="1.05">
      <c r="A333" s="31" t="s">
        <v>33716</v>
      </c>
      <c r="B333" s="31" t="s">
        <v>4111</v>
      </c>
      <c r="C333" s="31" t="s">
        <v>33717</v>
      </c>
      <c r="D333" s="31" t="s">
        <v>33718</v>
      </c>
      <c r="E333" s="31" t="s">
        <v>687</v>
      </c>
      <c r="F333" s="31" t="s">
        <v>123</v>
      </c>
      <c r="G333" s="31" t="s">
        <v>17645</v>
      </c>
      <c r="H333" s="31" t="s">
        <v>29748</v>
      </c>
      <c r="I333" s="38">
        <v>0.625</v>
      </c>
      <c r="J333" s="31" t="s">
        <v>17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22200</v>
      </c>
    </row>
    <row r="334" spans="1:19" ht="54" customHeight="1" x14ac:dyDescent="1.05">
      <c r="A334" s="31" t="s">
        <v>33719</v>
      </c>
      <c r="B334" s="31" t="s">
        <v>33720</v>
      </c>
      <c r="C334" s="31" t="s">
        <v>33721</v>
      </c>
      <c r="D334" s="31" t="s">
        <v>33722</v>
      </c>
      <c r="E334" s="31" t="s">
        <v>687</v>
      </c>
      <c r="F334" s="31" t="s">
        <v>123</v>
      </c>
      <c r="G334" s="31" t="s">
        <v>17645</v>
      </c>
      <c r="H334" s="31" t="s">
        <v>29748</v>
      </c>
      <c r="I334" s="38">
        <v>0.625</v>
      </c>
      <c r="J334" s="31" t="s">
        <v>17</v>
      </c>
      <c r="K334" s="31" t="s">
        <v>105</v>
      </c>
      <c r="L334" s="31" t="s">
        <v>106</v>
      </c>
      <c r="M334" s="31" t="s">
        <v>107</v>
      </c>
      <c r="N334" s="23"/>
      <c r="O334" s="23"/>
      <c r="P334" s="23"/>
      <c r="Q334" s="23"/>
      <c r="R334" s="23"/>
      <c r="S334" s="29">
        <v>22200</v>
      </c>
    </row>
    <row r="335" spans="1:19" ht="54" customHeight="1" x14ac:dyDescent="1.05">
      <c r="A335" s="31" t="s">
        <v>33723</v>
      </c>
      <c r="B335" s="31" t="s">
        <v>768</v>
      </c>
      <c r="C335" s="31" t="s">
        <v>33724</v>
      </c>
      <c r="D335" s="31" t="s">
        <v>33725</v>
      </c>
      <c r="E335" s="31" t="s">
        <v>687</v>
      </c>
      <c r="F335" s="31" t="s">
        <v>123</v>
      </c>
      <c r="G335" s="31" t="s">
        <v>17645</v>
      </c>
      <c r="H335" s="31" t="s">
        <v>29748</v>
      </c>
      <c r="I335" s="38">
        <v>0.625</v>
      </c>
      <c r="J335" s="31" t="s">
        <v>17</v>
      </c>
      <c r="K335" s="31" t="s">
        <v>105</v>
      </c>
      <c r="L335" s="31" t="s">
        <v>106</v>
      </c>
      <c r="M335" s="31" t="s">
        <v>107</v>
      </c>
      <c r="N335" s="23"/>
      <c r="O335" s="23"/>
      <c r="P335" s="23"/>
      <c r="Q335" s="23"/>
      <c r="R335" s="23"/>
      <c r="S335" s="29">
        <v>22200</v>
      </c>
    </row>
    <row r="336" spans="1:19" ht="54" customHeight="1" x14ac:dyDescent="1.05">
      <c r="A336" s="31" t="s">
        <v>33726</v>
      </c>
      <c r="B336" s="31" t="s">
        <v>33727</v>
      </c>
      <c r="C336" s="31" t="s">
        <v>33728</v>
      </c>
      <c r="D336" s="31" t="s">
        <v>33729</v>
      </c>
      <c r="E336" s="31" t="s">
        <v>687</v>
      </c>
      <c r="F336" s="31" t="s">
        <v>123</v>
      </c>
      <c r="G336" s="31" t="s">
        <v>17645</v>
      </c>
      <c r="H336" s="31" t="s">
        <v>29748</v>
      </c>
      <c r="I336" s="38">
        <v>0.625</v>
      </c>
      <c r="J336" s="31" t="s">
        <v>17</v>
      </c>
      <c r="K336" s="31" t="s">
        <v>105</v>
      </c>
      <c r="L336" s="31" t="s">
        <v>106</v>
      </c>
      <c r="M336" s="31" t="s">
        <v>107</v>
      </c>
      <c r="N336" s="23"/>
      <c r="O336" s="23"/>
      <c r="P336" s="23"/>
      <c r="Q336" s="23"/>
      <c r="R336" s="23"/>
      <c r="S336" s="29">
        <v>22200</v>
      </c>
    </row>
    <row r="337" spans="1:19" ht="54" customHeight="1" x14ac:dyDescent="1.05">
      <c r="A337" s="31" t="s">
        <v>33730</v>
      </c>
      <c r="B337" s="31" t="s">
        <v>12689</v>
      </c>
      <c r="C337" s="31" t="s">
        <v>33731</v>
      </c>
      <c r="D337" s="31" t="s">
        <v>33732</v>
      </c>
      <c r="E337" s="31" t="s">
        <v>687</v>
      </c>
      <c r="F337" s="31" t="s">
        <v>123</v>
      </c>
      <c r="G337" s="31" t="s">
        <v>17645</v>
      </c>
      <c r="H337" s="31" t="s">
        <v>29748</v>
      </c>
      <c r="I337" s="38">
        <v>0.625</v>
      </c>
      <c r="J337" s="31" t="s">
        <v>17</v>
      </c>
      <c r="K337" s="31" t="s">
        <v>105</v>
      </c>
      <c r="L337" s="31" t="s">
        <v>106</v>
      </c>
      <c r="M337" s="31" t="s">
        <v>107</v>
      </c>
      <c r="N337" s="23"/>
      <c r="O337" s="23"/>
      <c r="P337" s="23"/>
      <c r="Q337" s="23"/>
      <c r="R337" s="23"/>
      <c r="S337" s="29">
        <v>22200</v>
      </c>
    </row>
    <row r="338" spans="1:19" ht="54" customHeight="1" x14ac:dyDescent="1.05">
      <c r="A338" s="31" t="s">
        <v>33733</v>
      </c>
      <c r="B338" s="31" t="s">
        <v>33734</v>
      </c>
      <c r="C338" s="31" t="s">
        <v>33735</v>
      </c>
      <c r="D338" s="31" t="s">
        <v>33736</v>
      </c>
      <c r="E338" s="31" t="s">
        <v>687</v>
      </c>
      <c r="F338" s="31" t="s">
        <v>123</v>
      </c>
      <c r="G338" s="31" t="s">
        <v>17645</v>
      </c>
      <c r="H338" s="31" t="s">
        <v>29748</v>
      </c>
      <c r="I338" s="38">
        <v>0.625</v>
      </c>
      <c r="J338" s="31" t="s">
        <v>17</v>
      </c>
      <c r="K338" s="31" t="s">
        <v>105</v>
      </c>
      <c r="L338" s="31" t="s">
        <v>106</v>
      </c>
      <c r="M338" s="31" t="s">
        <v>107</v>
      </c>
      <c r="N338" s="23"/>
      <c r="O338" s="23"/>
      <c r="P338" s="23"/>
      <c r="Q338" s="23"/>
      <c r="R338" s="23"/>
      <c r="S338" s="29">
        <v>22200</v>
      </c>
    </row>
    <row r="339" spans="1:19" ht="54" customHeight="1" x14ac:dyDescent="1.05">
      <c r="A339" s="31" t="s">
        <v>33737</v>
      </c>
      <c r="B339" s="31" t="s">
        <v>33738</v>
      </c>
      <c r="C339" s="31" t="s">
        <v>33739</v>
      </c>
      <c r="D339" s="31" t="s">
        <v>33740</v>
      </c>
      <c r="E339" s="31" t="s">
        <v>687</v>
      </c>
      <c r="F339" s="31" t="s">
        <v>123</v>
      </c>
      <c r="G339" s="31" t="s">
        <v>17645</v>
      </c>
      <c r="H339" s="31" t="s">
        <v>29748</v>
      </c>
      <c r="I339" s="38">
        <v>0.625</v>
      </c>
      <c r="J339" s="31" t="s">
        <v>17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22200</v>
      </c>
    </row>
    <row r="340" spans="1:19" ht="54" customHeight="1" x14ac:dyDescent="1.05">
      <c r="A340" s="31" t="s">
        <v>33741</v>
      </c>
      <c r="B340" s="31" t="s">
        <v>175</v>
      </c>
      <c r="C340" s="31" t="s">
        <v>33742</v>
      </c>
      <c r="D340" s="31" t="s">
        <v>33743</v>
      </c>
      <c r="E340" s="31" t="s">
        <v>687</v>
      </c>
      <c r="F340" s="31" t="s">
        <v>123</v>
      </c>
      <c r="G340" s="31" t="s">
        <v>17645</v>
      </c>
      <c r="H340" s="31" t="s">
        <v>29748</v>
      </c>
      <c r="I340" s="38">
        <v>0.625</v>
      </c>
      <c r="J340" s="31" t="s">
        <v>17</v>
      </c>
      <c r="K340" s="31" t="s">
        <v>105</v>
      </c>
      <c r="L340" s="31" t="s">
        <v>106</v>
      </c>
      <c r="M340" s="31" t="s">
        <v>107</v>
      </c>
      <c r="N340" s="23"/>
      <c r="O340" s="23"/>
      <c r="P340" s="23"/>
      <c r="Q340" s="23"/>
      <c r="R340" s="23"/>
      <c r="S340" s="29">
        <v>22200</v>
      </c>
    </row>
    <row r="341" spans="1:19" ht="54" customHeight="1" x14ac:dyDescent="1.05">
      <c r="A341" s="31" t="s">
        <v>33744</v>
      </c>
      <c r="B341" s="31" t="s">
        <v>33745</v>
      </c>
      <c r="C341" s="31" t="s">
        <v>33746</v>
      </c>
      <c r="D341" s="31" t="s">
        <v>33747</v>
      </c>
      <c r="E341" s="31" t="s">
        <v>687</v>
      </c>
      <c r="F341" s="31" t="s">
        <v>123</v>
      </c>
      <c r="G341" s="31" t="s">
        <v>16248</v>
      </c>
      <c r="H341" s="31" t="s">
        <v>29748</v>
      </c>
      <c r="I341" s="38">
        <v>0.53125</v>
      </c>
      <c r="J341" s="31" t="s">
        <v>17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43425</v>
      </c>
    </row>
    <row r="342" spans="1:19" ht="54" customHeight="1" x14ac:dyDescent="1.05">
      <c r="A342" s="688" t="s">
        <v>35160</v>
      </c>
      <c r="B342" s="689"/>
      <c r="C342" s="689"/>
      <c r="D342" s="689"/>
      <c r="E342" s="689"/>
      <c r="F342" s="689"/>
      <c r="G342" s="689"/>
      <c r="H342" s="689"/>
      <c r="I342" s="689"/>
      <c r="J342" s="689"/>
      <c r="K342" s="689"/>
      <c r="L342" s="689"/>
      <c r="M342" s="690"/>
      <c r="N342" s="23"/>
      <c r="O342" s="23"/>
      <c r="P342" s="374"/>
      <c r="Q342" s="131"/>
      <c r="R342" s="23"/>
      <c r="S342" s="29"/>
    </row>
    <row r="343" spans="1:19" ht="54" customHeight="1" x14ac:dyDescent="1.05">
      <c r="A343" s="31" t="s">
        <v>35157</v>
      </c>
      <c r="B343" s="317" t="s">
        <v>35158</v>
      </c>
      <c r="C343" s="31"/>
      <c r="D343" s="31" t="s">
        <v>35159</v>
      </c>
      <c r="E343" s="31" t="s">
        <v>17248</v>
      </c>
      <c r="F343" s="31"/>
      <c r="G343" s="31"/>
      <c r="H343" s="31"/>
      <c r="I343" s="38"/>
      <c r="J343" s="31" t="s">
        <v>17</v>
      </c>
      <c r="K343" s="31"/>
      <c r="L343" s="31"/>
      <c r="M343" s="31"/>
      <c r="N343" s="23"/>
      <c r="O343" s="23"/>
      <c r="P343" s="374"/>
      <c r="Q343" s="131">
        <v>125</v>
      </c>
      <c r="R343" s="23"/>
      <c r="S343" s="29"/>
    </row>
    <row r="344" spans="1:19" ht="54" customHeight="1" x14ac:dyDescent="1.05">
      <c r="A344" s="688" t="s">
        <v>36473</v>
      </c>
      <c r="B344" s="689"/>
      <c r="C344" s="689"/>
      <c r="D344" s="689"/>
      <c r="E344" s="689"/>
      <c r="F344" s="689"/>
      <c r="G344" s="689"/>
      <c r="H344" s="689"/>
      <c r="I344" s="689"/>
      <c r="J344" s="689"/>
      <c r="K344" s="689"/>
      <c r="L344" s="689"/>
      <c r="M344" s="690"/>
      <c r="N344" s="23"/>
      <c r="O344" s="23"/>
      <c r="P344" s="23"/>
      <c r="Q344" s="23"/>
      <c r="R344" s="23"/>
      <c r="S344" s="29"/>
    </row>
    <row r="345" spans="1:19" ht="54" customHeight="1" x14ac:dyDescent="1.05">
      <c r="A345" s="31" t="s">
        <v>36055</v>
      </c>
      <c r="B345" s="31" t="s">
        <v>4924</v>
      </c>
      <c r="C345" s="31" t="s">
        <v>36056</v>
      </c>
      <c r="D345" s="31" t="s">
        <v>36057</v>
      </c>
      <c r="E345" s="31" t="s">
        <v>101</v>
      </c>
      <c r="F345" s="31" t="s">
        <v>123</v>
      </c>
      <c r="G345" s="31" t="s">
        <v>16223</v>
      </c>
      <c r="H345" s="31" t="s">
        <v>33368</v>
      </c>
      <c r="I345" s="38">
        <v>0.125</v>
      </c>
      <c r="J345" s="31" t="s">
        <v>17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43725</v>
      </c>
    </row>
    <row r="346" spans="1:19" ht="54" customHeight="1" x14ac:dyDescent="1.05">
      <c r="A346" s="31" t="s">
        <v>36058</v>
      </c>
      <c r="B346" s="31" t="s">
        <v>2248</v>
      </c>
      <c r="C346" s="31" t="s">
        <v>36059</v>
      </c>
      <c r="D346" s="31" t="s">
        <v>36060</v>
      </c>
      <c r="E346" s="31" t="s">
        <v>687</v>
      </c>
      <c r="F346" s="31" t="s">
        <v>123</v>
      </c>
      <c r="G346" s="31" t="s">
        <v>16248</v>
      </c>
      <c r="H346" s="31" t="s">
        <v>28481</v>
      </c>
      <c r="I346" s="38">
        <v>0.53125</v>
      </c>
      <c r="J346" s="31" t="s">
        <v>17</v>
      </c>
      <c r="K346" s="31" t="s">
        <v>105</v>
      </c>
      <c r="L346" s="31" t="s">
        <v>106</v>
      </c>
      <c r="M346" s="31" t="s">
        <v>107</v>
      </c>
      <c r="N346" s="23"/>
      <c r="O346" s="23"/>
      <c r="P346" s="23"/>
      <c r="Q346" s="23"/>
      <c r="R346" s="23"/>
      <c r="S346" s="29">
        <v>22000</v>
      </c>
    </row>
    <row r="347" spans="1:19" ht="54" customHeight="1" x14ac:dyDescent="1.05">
      <c r="A347" s="31" t="s">
        <v>36061</v>
      </c>
      <c r="B347" s="31" t="s">
        <v>26427</v>
      </c>
      <c r="C347" s="31" t="s">
        <v>36062</v>
      </c>
      <c r="D347" s="31" t="s">
        <v>36063</v>
      </c>
      <c r="E347" s="31" t="s">
        <v>687</v>
      </c>
      <c r="F347" s="31" t="s">
        <v>123</v>
      </c>
      <c r="G347" s="31" t="s">
        <v>16248</v>
      </c>
      <c r="H347" s="31" t="s">
        <v>28481</v>
      </c>
      <c r="I347" s="38">
        <v>0.53125</v>
      </c>
      <c r="J347" s="31" t="s">
        <v>17</v>
      </c>
      <c r="K347" s="31" t="s">
        <v>105</v>
      </c>
      <c r="L347" s="31" t="s">
        <v>106</v>
      </c>
      <c r="M347" s="31" t="s">
        <v>107</v>
      </c>
      <c r="N347" s="23"/>
      <c r="O347" s="23"/>
      <c r="P347" s="23"/>
      <c r="Q347" s="23"/>
      <c r="R347" s="23"/>
      <c r="S347" s="29">
        <v>22000</v>
      </c>
    </row>
    <row r="348" spans="1:19" ht="54" customHeight="1" x14ac:dyDescent="1.05">
      <c r="A348" s="31" t="s">
        <v>36064</v>
      </c>
      <c r="B348" s="31" t="s">
        <v>33567</v>
      </c>
      <c r="C348" s="31" t="s">
        <v>36065</v>
      </c>
      <c r="D348" s="31" t="s">
        <v>36066</v>
      </c>
      <c r="E348" s="31" t="s">
        <v>687</v>
      </c>
      <c r="F348" s="31" t="s">
        <v>123</v>
      </c>
      <c r="G348" s="31" t="s">
        <v>16248</v>
      </c>
      <c r="H348" s="31" t="s">
        <v>28481</v>
      </c>
      <c r="I348" s="38">
        <v>0.53125</v>
      </c>
      <c r="J348" s="31" t="s">
        <v>17</v>
      </c>
      <c r="K348" s="31" t="s">
        <v>105</v>
      </c>
      <c r="L348" s="31" t="s">
        <v>106</v>
      </c>
      <c r="M348" s="31" t="s">
        <v>107</v>
      </c>
      <c r="N348" s="23"/>
      <c r="O348" s="23"/>
      <c r="P348" s="23"/>
      <c r="Q348" s="23"/>
      <c r="R348" s="23"/>
      <c r="S348" s="29">
        <v>22000</v>
      </c>
    </row>
    <row r="349" spans="1:19" ht="54" customHeight="1" x14ac:dyDescent="1.05">
      <c r="A349" s="31" t="s">
        <v>36067</v>
      </c>
      <c r="B349" s="31" t="s">
        <v>32598</v>
      </c>
      <c r="C349" s="31" t="s">
        <v>36068</v>
      </c>
      <c r="D349" s="31" t="s">
        <v>36069</v>
      </c>
      <c r="E349" s="31" t="s">
        <v>687</v>
      </c>
      <c r="F349" s="31" t="s">
        <v>123</v>
      </c>
      <c r="G349" s="31" t="s">
        <v>16248</v>
      </c>
      <c r="H349" s="31" t="s">
        <v>28481</v>
      </c>
      <c r="I349" s="38">
        <v>0.53125</v>
      </c>
      <c r="J349" s="31" t="s">
        <v>17</v>
      </c>
      <c r="K349" s="31" t="s">
        <v>105</v>
      </c>
      <c r="L349" s="31" t="s">
        <v>106</v>
      </c>
      <c r="M349" s="31" t="s">
        <v>107</v>
      </c>
      <c r="N349" s="23"/>
      <c r="O349" s="23"/>
      <c r="P349" s="23"/>
      <c r="Q349" s="23"/>
      <c r="R349" s="23"/>
      <c r="S349" s="29">
        <v>22000</v>
      </c>
    </row>
    <row r="350" spans="1:19" ht="54" customHeight="1" x14ac:dyDescent="1.3">
      <c r="A350" s="685" t="s">
        <v>36480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7"/>
      <c r="N350" s="23"/>
      <c r="O350" s="23"/>
      <c r="P350" s="374"/>
      <c r="Q350" s="131"/>
      <c r="R350" s="23"/>
      <c r="S350" s="29"/>
    </row>
    <row r="351" spans="1:19" ht="54" customHeight="1" x14ac:dyDescent="1.05">
      <c r="A351" s="31" t="s">
        <v>36481</v>
      </c>
      <c r="B351" s="317">
        <v>32058</v>
      </c>
      <c r="C351" s="31"/>
      <c r="D351" s="31" t="s">
        <v>36482</v>
      </c>
      <c r="E351" s="31" t="s">
        <v>17253</v>
      </c>
      <c r="F351" s="31" t="s">
        <v>4075</v>
      </c>
      <c r="G351" s="31"/>
      <c r="H351" s="31"/>
      <c r="I351" s="38"/>
      <c r="J351" s="31" t="s">
        <v>17</v>
      </c>
      <c r="K351" s="31"/>
      <c r="L351" s="31"/>
      <c r="M351" s="31" t="s">
        <v>1976</v>
      </c>
      <c r="N351" s="23"/>
      <c r="O351" s="23"/>
      <c r="P351" s="374"/>
      <c r="Q351" s="131">
        <v>125</v>
      </c>
      <c r="R351" s="23"/>
      <c r="S351" s="29"/>
    </row>
    <row r="352" spans="1:19" ht="54" customHeight="1" x14ac:dyDescent="1.3">
      <c r="A352" s="679" t="s">
        <v>37346</v>
      </c>
      <c r="B352" s="680"/>
      <c r="C352" s="680"/>
      <c r="D352" s="680"/>
      <c r="E352" s="680"/>
      <c r="F352" s="680"/>
      <c r="G352" s="680"/>
      <c r="H352" s="680"/>
      <c r="I352" s="680"/>
      <c r="J352" s="680"/>
      <c r="K352" s="680"/>
      <c r="L352" s="680"/>
      <c r="M352" s="681"/>
      <c r="N352" s="23"/>
      <c r="O352" s="23"/>
      <c r="P352" s="23"/>
      <c r="Q352" s="23"/>
      <c r="R352" s="23"/>
      <c r="S352" s="29"/>
    </row>
    <row r="353" spans="1:19" ht="54" customHeight="1" x14ac:dyDescent="1.05">
      <c r="A353" s="31" t="s">
        <v>36654</v>
      </c>
      <c r="B353" s="31" t="s">
        <v>36655</v>
      </c>
      <c r="C353" s="31" t="s">
        <v>36656</v>
      </c>
      <c r="D353" s="31" t="s">
        <v>36657</v>
      </c>
      <c r="E353" s="31" t="s">
        <v>687</v>
      </c>
      <c r="F353" s="31" t="s">
        <v>123</v>
      </c>
      <c r="G353" s="31" t="s">
        <v>18959</v>
      </c>
      <c r="H353" s="31" t="s">
        <v>28481</v>
      </c>
      <c r="I353" s="38">
        <v>0.53125</v>
      </c>
      <c r="J353" s="31" t="s">
        <v>17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3"/>
      <c r="R353" s="23"/>
      <c r="S353" s="29">
        <v>43425</v>
      </c>
    </row>
    <row r="354" spans="1:19" ht="54" customHeight="1" x14ac:dyDescent="1.05">
      <c r="A354" s="31" t="s">
        <v>36658</v>
      </c>
      <c r="B354" s="31" t="s">
        <v>36659</v>
      </c>
      <c r="C354" s="31" t="s">
        <v>36660</v>
      </c>
      <c r="D354" s="31" t="s">
        <v>36661</v>
      </c>
      <c r="E354" s="31" t="s">
        <v>687</v>
      </c>
      <c r="F354" s="31" t="s">
        <v>123</v>
      </c>
      <c r="G354" s="31" t="s">
        <v>18959</v>
      </c>
      <c r="H354" s="31" t="s">
        <v>28481</v>
      </c>
      <c r="I354" s="38">
        <v>0.53125</v>
      </c>
      <c r="J354" s="31" t="s">
        <v>17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3"/>
      <c r="R354" s="23"/>
      <c r="S354" s="29">
        <v>43425</v>
      </c>
    </row>
    <row r="355" spans="1:19" ht="54" customHeight="1" x14ac:dyDescent="1.05">
      <c r="A355" s="688" t="s">
        <v>37935</v>
      </c>
      <c r="B355" s="689"/>
      <c r="C355" s="689"/>
      <c r="D355" s="689"/>
      <c r="E355" s="689"/>
      <c r="F355" s="689"/>
      <c r="G355" s="689"/>
      <c r="H355" s="689"/>
      <c r="I355" s="689"/>
      <c r="J355" s="689"/>
      <c r="K355" s="689"/>
      <c r="L355" s="689"/>
      <c r="M355" s="690"/>
      <c r="N355" s="23"/>
      <c r="O355" s="23"/>
      <c r="P355" s="23"/>
      <c r="Q355" s="23"/>
      <c r="R355" s="23"/>
      <c r="S355" s="29"/>
    </row>
    <row r="356" spans="1:19" ht="54" customHeight="1" x14ac:dyDescent="1.05">
      <c r="A356" s="31" t="s">
        <v>37463</v>
      </c>
      <c r="B356" s="31" t="s">
        <v>37464</v>
      </c>
      <c r="C356" s="31" t="s">
        <v>37465</v>
      </c>
      <c r="D356" s="31" t="s">
        <v>37466</v>
      </c>
      <c r="E356" s="31" t="s">
        <v>101</v>
      </c>
      <c r="F356" s="31" t="s">
        <v>123</v>
      </c>
      <c r="G356" s="31" t="s">
        <v>16223</v>
      </c>
      <c r="H356" s="31" t="s">
        <v>34007</v>
      </c>
      <c r="I356" s="38">
        <v>0.32291666666666669</v>
      </c>
      <c r="J356" s="31" t="s">
        <v>17</v>
      </c>
      <c r="K356" s="31" t="s">
        <v>105</v>
      </c>
      <c r="L356" s="31" t="s">
        <v>106</v>
      </c>
      <c r="M356" s="31" t="s">
        <v>107</v>
      </c>
      <c r="N356" s="23"/>
      <c r="O356" s="23"/>
      <c r="P356" s="23"/>
      <c r="Q356" s="23"/>
      <c r="R356" s="23"/>
      <c r="S356" s="29">
        <v>22200</v>
      </c>
    </row>
    <row r="357" spans="1:19" ht="54" customHeight="1" x14ac:dyDescent="1.05">
      <c r="A357" s="688" t="s">
        <v>38405</v>
      </c>
      <c r="B357" s="689"/>
      <c r="C357" s="689"/>
      <c r="D357" s="689"/>
      <c r="E357" s="689"/>
      <c r="F357" s="689"/>
      <c r="G357" s="689"/>
      <c r="H357" s="689"/>
      <c r="I357" s="689"/>
      <c r="J357" s="689"/>
      <c r="K357" s="689"/>
      <c r="L357" s="689"/>
      <c r="M357" s="690"/>
      <c r="N357" s="23"/>
      <c r="O357" s="23"/>
      <c r="P357" s="23"/>
      <c r="Q357" s="23"/>
      <c r="R357" s="23"/>
      <c r="S357" s="29"/>
    </row>
    <row r="358" spans="1:19" ht="54" customHeight="1" x14ac:dyDescent="1.05">
      <c r="A358" s="31" t="s">
        <v>38088</v>
      </c>
      <c r="B358" s="31" t="s">
        <v>15010</v>
      </c>
      <c r="C358" s="31" t="s">
        <v>38089</v>
      </c>
      <c r="D358" s="31" t="s">
        <v>38090</v>
      </c>
      <c r="E358" s="31" t="s">
        <v>687</v>
      </c>
      <c r="F358" s="31" t="s">
        <v>123</v>
      </c>
      <c r="G358" s="31" t="s">
        <v>17645</v>
      </c>
      <c r="H358" s="31" t="s">
        <v>28481</v>
      </c>
      <c r="I358" s="38">
        <v>0.625</v>
      </c>
      <c r="J358" s="31" t="s">
        <v>17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</row>
    <row r="359" spans="1:19" ht="54" customHeight="1" x14ac:dyDescent="1.05">
      <c r="A359" s="31" t="s">
        <v>38091</v>
      </c>
      <c r="B359" s="31" t="s">
        <v>33051</v>
      </c>
      <c r="C359" s="31" t="s">
        <v>38092</v>
      </c>
      <c r="D359" s="31" t="s">
        <v>38093</v>
      </c>
      <c r="E359" s="31" t="s">
        <v>687</v>
      </c>
      <c r="F359" s="31" t="s">
        <v>123</v>
      </c>
      <c r="G359" s="31" t="s">
        <v>17645</v>
      </c>
      <c r="H359" s="31" t="s">
        <v>28481</v>
      </c>
      <c r="I359" s="38">
        <v>0.625</v>
      </c>
      <c r="J359" s="31" t="s">
        <v>17</v>
      </c>
      <c r="K359" s="31" t="s">
        <v>105</v>
      </c>
      <c r="L359" s="31" t="s">
        <v>106</v>
      </c>
      <c r="M359" s="31" t="s">
        <v>107</v>
      </c>
      <c r="N359" s="23"/>
      <c r="O359" s="23"/>
      <c r="P359" s="23"/>
      <c r="Q359" s="23"/>
      <c r="R359" s="23"/>
      <c r="S359" s="29">
        <v>22000</v>
      </c>
    </row>
    <row r="360" spans="1:19" ht="54" customHeight="1" x14ac:dyDescent="1.05">
      <c r="A360" s="31" t="s">
        <v>38094</v>
      </c>
      <c r="B360" s="31" t="s">
        <v>38095</v>
      </c>
      <c r="C360" s="31" t="s">
        <v>38096</v>
      </c>
      <c r="D360" s="31" t="s">
        <v>38097</v>
      </c>
      <c r="E360" s="31" t="s">
        <v>687</v>
      </c>
      <c r="F360" s="31" t="s">
        <v>123</v>
      </c>
      <c r="G360" s="31" t="s">
        <v>17645</v>
      </c>
      <c r="H360" s="31" t="s">
        <v>28481</v>
      </c>
      <c r="I360" s="38">
        <v>0.625</v>
      </c>
      <c r="J360" s="31" t="s">
        <v>17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</row>
    <row r="361" spans="1:19" ht="54" customHeight="1" x14ac:dyDescent="1.05">
      <c r="A361" s="31" t="s">
        <v>38098</v>
      </c>
      <c r="B361" s="31" t="s">
        <v>768</v>
      </c>
      <c r="C361" s="31" t="s">
        <v>38099</v>
      </c>
      <c r="D361" s="31" t="s">
        <v>38100</v>
      </c>
      <c r="E361" s="31" t="s">
        <v>687</v>
      </c>
      <c r="F361" s="31" t="s">
        <v>123</v>
      </c>
      <c r="G361" s="31" t="s">
        <v>17645</v>
      </c>
      <c r="H361" s="31" t="s">
        <v>28481</v>
      </c>
      <c r="I361" s="38">
        <v>0.625</v>
      </c>
      <c r="J361" s="31" t="s">
        <v>17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22000</v>
      </c>
    </row>
    <row r="362" spans="1:19" ht="54" customHeight="1" x14ac:dyDescent="1.05">
      <c r="A362" s="31" t="s">
        <v>38101</v>
      </c>
      <c r="B362" s="31" t="s">
        <v>38102</v>
      </c>
      <c r="C362" s="31" t="s">
        <v>38103</v>
      </c>
      <c r="D362" s="31" t="s">
        <v>38104</v>
      </c>
      <c r="E362" s="31" t="s">
        <v>687</v>
      </c>
      <c r="F362" s="31" t="s">
        <v>123</v>
      </c>
      <c r="G362" s="31" t="s">
        <v>17645</v>
      </c>
      <c r="H362" s="31" t="s">
        <v>28481</v>
      </c>
      <c r="I362" s="38">
        <v>0.625</v>
      </c>
      <c r="J362" s="31" t="s">
        <v>17</v>
      </c>
      <c r="K362" s="31" t="s">
        <v>105</v>
      </c>
      <c r="L362" s="31" t="s">
        <v>106</v>
      </c>
      <c r="M362" s="31" t="s">
        <v>107</v>
      </c>
      <c r="N362" s="23"/>
      <c r="O362" s="23"/>
      <c r="P362" s="23"/>
      <c r="Q362" s="23"/>
      <c r="R362" s="23"/>
      <c r="S362" s="29">
        <v>22000</v>
      </c>
    </row>
    <row r="363" spans="1:19" ht="54" customHeight="1" x14ac:dyDescent="1.05">
      <c r="A363" s="31" t="s">
        <v>38105</v>
      </c>
      <c r="B363" s="31" t="s">
        <v>38106</v>
      </c>
      <c r="C363" s="31" t="s">
        <v>38107</v>
      </c>
      <c r="D363" s="31" t="s">
        <v>38108</v>
      </c>
      <c r="E363" s="31" t="s">
        <v>687</v>
      </c>
      <c r="F363" s="31" t="s">
        <v>123</v>
      </c>
      <c r="G363" s="31" t="s">
        <v>17645</v>
      </c>
      <c r="H363" s="31" t="s">
        <v>28481</v>
      </c>
      <c r="I363" s="38">
        <v>0.625</v>
      </c>
      <c r="J363" s="31" t="s">
        <v>17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22000</v>
      </c>
    </row>
    <row r="364" spans="1:19" ht="54" customHeight="1" x14ac:dyDescent="1.05">
      <c r="A364" s="31" t="s">
        <v>38109</v>
      </c>
      <c r="B364" s="31" t="s">
        <v>38110</v>
      </c>
      <c r="C364" s="31" t="s">
        <v>38111</v>
      </c>
      <c r="D364" s="31" t="s">
        <v>38112</v>
      </c>
      <c r="E364" s="31" t="s">
        <v>687</v>
      </c>
      <c r="F364" s="31" t="s">
        <v>105</v>
      </c>
      <c r="G364" s="31" t="s">
        <v>105</v>
      </c>
      <c r="H364" s="31" t="s">
        <v>105</v>
      </c>
      <c r="I364" s="31" t="s">
        <v>105</v>
      </c>
      <c r="J364" s="31" t="s">
        <v>17</v>
      </c>
      <c r="K364" s="31" t="s">
        <v>105</v>
      </c>
      <c r="L364" s="31" t="s">
        <v>106</v>
      </c>
      <c r="M364" s="31" t="s">
        <v>107</v>
      </c>
      <c r="N364" s="23"/>
      <c r="O364" s="23"/>
      <c r="P364" s="23"/>
      <c r="Q364" s="23"/>
      <c r="R364" s="23"/>
      <c r="S364" s="29">
        <v>22000</v>
      </c>
    </row>
    <row r="365" spans="1:19" ht="54" customHeight="1" x14ac:dyDescent="1.05">
      <c r="A365" s="31" t="s">
        <v>38113</v>
      </c>
      <c r="B365" s="31" t="s">
        <v>11776</v>
      </c>
      <c r="C365" s="31" t="s">
        <v>38114</v>
      </c>
      <c r="D365" s="31" t="s">
        <v>38115</v>
      </c>
      <c r="E365" s="31" t="s">
        <v>687</v>
      </c>
      <c r="F365" s="31" t="s">
        <v>105</v>
      </c>
      <c r="G365" s="31" t="s">
        <v>105</v>
      </c>
      <c r="H365" s="31" t="s">
        <v>105</v>
      </c>
      <c r="I365" s="31" t="s">
        <v>105</v>
      </c>
      <c r="J365" s="31" t="s">
        <v>17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</row>
    <row r="366" spans="1:19" ht="54" customHeight="1" x14ac:dyDescent="1.05">
      <c r="A366" s="31" t="s">
        <v>38116</v>
      </c>
      <c r="B366" s="31" t="s">
        <v>38117</v>
      </c>
      <c r="C366" s="31" t="s">
        <v>38118</v>
      </c>
      <c r="D366" s="31" t="s">
        <v>38119</v>
      </c>
      <c r="E366" s="31" t="s">
        <v>687</v>
      </c>
      <c r="F366" s="31" t="s">
        <v>123</v>
      </c>
      <c r="G366" s="31" t="s">
        <v>17645</v>
      </c>
      <c r="H366" s="31" t="s">
        <v>28481</v>
      </c>
      <c r="I366" s="38">
        <v>0.625</v>
      </c>
      <c r="J366" s="31" t="s">
        <v>17</v>
      </c>
      <c r="K366" s="31" t="s">
        <v>105</v>
      </c>
      <c r="L366" s="31" t="s">
        <v>106</v>
      </c>
      <c r="M366" s="31" t="s">
        <v>107</v>
      </c>
      <c r="N366" s="23"/>
      <c r="O366" s="23"/>
      <c r="P366" s="23"/>
      <c r="Q366" s="23"/>
      <c r="R366" s="23"/>
      <c r="S366" s="29">
        <v>22000</v>
      </c>
    </row>
    <row r="367" spans="1:19" ht="54" customHeight="1" x14ac:dyDescent="1.05">
      <c r="A367" s="31" t="s">
        <v>38120</v>
      </c>
      <c r="B367" s="31" t="s">
        <v>19806</v>
      </c>
      <c r="C367" s="31" t="s">
        <v>38121</v>
      </c>
      <c r="D367" s="31" t="s">
        <v>38122</v>
      </c>
      <c r="E367" s="31" t="s">
        <v>101</v>
      </c>
      <c r="F367" s="31" t="s">
        <v>123</v>
      </c>
      <c r="G367" s="31" t="s">
        <v>16223</v>
      </c>
      <c r="H367" s="31" t="s">
        <v>35348</v>
      </c>
      <c r="I367" s="38">
        <v>0.32291666666666669</v>
      </c>
      <c r="J367" s="31" t="s">
        <v>17</v>
      </c>
      <c r="K367" s="31" t="s">
        <v>105</v>
      </c>
      <c r="L367" s="31" t="s">
        <v>106</v>
      </c>
      <c r="M367" s="31" t="s">
        <v>107</v>
      </c>
      <c r="N367" s="23"/>
      <c r="O367" s="23"/>
      <c r="P367" s="23"/>
      <c r="Q367" s="23"/>
      <c r="R367" s="23"/>
      <c r="S367" s="29">
        <v>22000</v>
      </c>
    </row>
    <row r="368" spans="1:19" ht="54" customHeight="1" x14ac:dyDescent="1.05">
      <c r="A368" s="31" t="s">
        <v>38123</v>
      </c>
      <c r="B368" s="31" t="s">
        <v>38124</v>
      </c>
      <c r="C368" s="31" t="s">
        <v>38125</v>
      </c>
      <c r="D368" s="31" t="s">
        <v>38126</v>
      </c>
      <c r="E368" s="31" t="s">
        <v>687</v>
      </c>
      <c r="F368" s="31" t="s">
        <v>123</v>
      </c>
      <c r="G368" s="31" t="s">
        <v>17645</v>
      </c>
      <c r="H368" s="31" t="s">
        <v>28481</v>
      </c>
      <c r="I368" s="38">
        <v>0.625</v>
      </c>
      <c r="J368" s="31" t="s">
        <v>17</v>
      </c>
      <c r="K368" s="31" t="s">
        <v>105</v>
      </c>
      <c r="L368" s="31" t="s">
        <v>106</v>
      </c>
      <c r="M368" s="31" t="s">
        <v>107</v>
      </c>
      <c r="N368" s="23"/>
      <c r="O368" s="23"/>
      <c r="P368" s="23"/>
      <c r="Q368" s="23"/>
      <c r="R368" s="23"/>
      <c r="S368" s="29">
        <v>22000</v>
      </c>
    </row>
    <row r="369" spans="1:39" ht="54" customHeight="1" x14ac:dyDescent="1.05">
      <c r="A369" s="31" t="s">
        <v>38127</v>
      </c>
      <c r="B369" s="31" t="s">
        <v>25485</v>
      </c>
      <c r="C369" s="31" t="s">
        <v>38128</v>
      </c>
      <c r="D369" s="31" t="s">
        <v>38129</v>
      </c>
      <c r="E369" s="31" t="s">
        <v>687</v>
      </c>
      <c r="F369" s="31" t="s">
        <v>123</v>
      </c>
      <c r="G369" s="31" t="s">
        <v>17645</v>
      </c>
      <c r="H369" s="31" t="s">
        <v>28481</v>
      </c>
      <c r="I369" s="38">
        <v>0.625</v>
      </c>
      <c r="J369" s="31" t="s">
        <v>17</v>
      </c>
      <c r="K369" s="31" t="s">
        <v>105</v>
      </c>
      <c r="L369" s="31" t="s">
        <v>106</v>
      </c>
      <c r="M369" s="31" t="s">
        <v>107</v>
      </c>
      <c r="N369" s="23"/>
      <c r="O369" s="23"/>
      <c r="P369" s="23"/>
      <c r="Q369" s="23"/>
      <c r="R369" s="23"/>
      <c r="S369" s="29">
        <v>22000</v>
      </c>
    </row>
    <row r="370" spans="1:39" ht="54" customHeight="1" x14ac:dyDescent="1.05">
      <c r="A370" s="31" t="s">
        <v>38130</v>
      </c>
      <c r="B370" s="31" t="s">
        <v>38131</v>
      </c>
      <c r="C370" s="31" t="s">
        <v>38132</v>
      </c>
      <c r="D370" s="31" t="s">
        <v>38133</v>
      </c>
      <c r="E370" s="31" t="s">
        <v>687</v>
      </c>
      <c r="F370" s="31" t="s">
        <v>123</v>
      </c>
      <c r="G370" s="31" t="s">
        <v>17645</v>
      </c>
      <c r="H370" s="31" t="s">
        <v>28481</v>
      </c>
      <c r="I370" s="38">
        <v>0.625</v>
      </c>
      <c r="J370" s="31" t="s">
        <v>17</v>
      </c>
      <c r="K370" s="31" t="s">
        <v>105</v>
      </c>
      <c r="L370" s="31" t="s">
        <v>106</v>
      </c>
      <c r="M370" s="31" t="s">
        <v>107</v>
      </c>
      <c r="N370" s="23"/>
      <c r="O370" s="23"/>
      <c r="P370" s="23"/>
      <c r="Q370" s="23"/>
      <c r="R370" s="23"/>
      <c r="S370" s="29">
        <v>22000</v>
      </c>
    </row>
    <row r="371" spans="1:39" ht="54" customHeight="1" x14ac:dyDescent="1.05">
      <c r="A371" s="31" t="s">
        <v>38134</v>
      </c>
      <c r="B371" s="31" t="s">
        <v>1693</v>
      </c>
      <c r="C371" s="31" t="s">
        <v>38135</v>
      </c>
      <c r="D371" s="31" t="s">
        <v>38136</v>
      </c>
      <c r="E371" s="31" t="s">
        <v>687</v>
      </c>
      <c r="F371" s="31" t="s">
        <v>123</v>
      </c>
      <c r="G371" s="31" t="s">
        <v>17645</v>
      </c>
      <c r="H371" s="31" t="s">
        <v>28481</v>
      </c>
      <c r="I371" s="38">
        <v>0.625</v>
      </c>
      <c r="J371" s="31" t="s">
        <v>17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22000</v>
      </c>
    </row>
    <row r="372" spans="1:39" ht="54" customHeight="1" x14ac:dyDescent="1.05">
      <c r="A372" s="31" t="s">
        <v>38137</v>
      </c>
      <c r="B372" s="31" t="s">
        <v>21031</v>
      </c>
      <c r="C372" s="31" t="s">
        <v>38138</v>
      </c>
      <c r="D372" s="31" t="s">
        <v>38139</v>
      </c>
      <c r="E372" s="31" t="s">
        <v>687</v>
      </c>
      <c r="F372" s="31" t="s">
        <v>123</v>
      </c>
      <c r="G372" s="31" t="s">
        <v>17645</v>
      </c>
      <c r="H372" s="31" t="s">
        <v>28481</v>
      </c>
      <c r="I372" s="38">
        <v>0.625</v>
      </c>
      <c r="J372" s="31" t="s">
        <v>17</v>
      </c>
      <c r="K372" s="31" t="s">
        <v>105</v>
      </c>
      <c r="L372" s="31" t="s">
        <v>106</v>
      </c>
      <c r="M372" s="31" t="s">
        <v>107</v>
      </c>
      <c r="N372" s="23"/>
      <c r="O372" s="23"/>
      <c r="P372" s="23"/>
      <c r="Q372" s="23"/>
      <c r="R372" s="23"/>
      <c r="S372" s="29">
        <v>22000</v>
      </c>
    </row>
    <row r="373" spans="1:39" ht="54" customHeight="1" x14ac:dyDescent="1.05">
      <c r="A373" s="31" t="s">
        <v>38140</v>
      </c>
      <c r="B373" s="31" t="s">
        <v>8182</v>
      </c>
      <c r="C373" s="31" t="s">
        <v>38141</v>
      </c>
      <c r="D373" s="31" t="s">
        <v>38142</v>
      </c>
      <c r="E373" s="31" t="s">
        <v>687</v>
      </c>
      <c r="F373" s="31" t="s">
        <v>123</v>
      </c>
      <c r="G373" s="31" t="s">
        <v>17645</v>
      </c>
      <c r="H373" s="31" t="s">
        <v>28481</v>
      </c>
      <c r="I373" s="38">
        <v>0.625</v>
      </c>
      <c r="J373" s="31" t="s">
        <v>17</v>
      </c>
      <c r="K373" s="31" t="s">
        <v>105</v>
      </c>
      <c r="L373" s="31" t="s">
        <v>106</v>
      </c>
      <c r="M373" s="31" t="s">
        <v>107</v>
      </c>
      <c r="N373" s="23"/>
      <c r="O373" s="23"/>
      <c r="P373" s="23"/>
      <c r="Q373" s="23"/>
      <c r="R373" s="23"/>
      <c r="S373" s="29">
        <v>22000</v>
      </c>
    </row>
    <row r="374" spans="1:39" ht="54" customHeight="1" x14ac:dyDescent="1.05">
      <c r="A374" s="31" t="s">
        <v>38143</v>
      </c>
      <c r="B374" s="31" t="s">
        <v>38144</v>
      </c>
      <c r="C374" s="31" t="s">
        <v>38145</v>
      </c>
      <c r="D374" s="31" t="s">
        <v>38146</v>
      </c>
      <c r="E374" s="31" t="s">
        <v>687</v>
      </c>
      <c r="F374" s="31" t="s">
        <v>123</v>
      </c>
      <c r="G374" s="31" t="s">
        <v>17645</v>
      </c>
      <c r="H374" s="31" t="s">
        <v>28481</v>
      </c>
      <c r="I374" s="38">
        <v>0.625</v>
      </c>
      <c r="J374" s="31" t="s">
        <v>17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22000</v>
      </c>
    </row>
    <row r="375" spans="1:39" ht="54" customHeight="1" x14ac:dyDescent="1.05">
      <c r="A375" s="304" t="s">
        <v>38147</v>
      </c>
      <c r="B375" s="304" t="s">
        <v>14226</v>
      </c>
      <c r="C375" s="304" t="s">
        <v>14227</v>
      </c>
      <c r="D375" s="304" t="s">
        <v>14228</v>
      </c>
      <c r="E375" s="304" t="s">
        <v>101</v>
      </c>
      <c r="F375" s="304" t="s">
        <v>123</v>
      </c>
      <c r="G375" s="304" t="s">
        <v>16223</v>
      </c>
      <c r="H375" s="304" t="s">
        <v>28481</v>
      </c>
      <c r="I375" s="306">
        <v>0.125</v>
      </c>
      <c r="J375" s="304" t="s">
        <v>17</v>
      </c>
      <c r="K375" s="304" t="s">
        <v>105</v>
      </c>
      <c r="L375" s="304" t="s">
        <v>106</v>
      </c>
      <c r="M375" s="304" t="s">
        <v>107</v>
      </c>
      <c r="N375" s="307"/>
      <c r="O375" s="307"/>
      <c r="P375" s="307"/>
      <c r="Q375" s="307"/>
      <c r="R375" s="307"/>
      <c r="S375" s="344">
        <v>22000</v>
      </c>
    </row>
    <row r="376" spans="1:39" ht="54" customHeight="1" x14ac:dyDescent="1.05">
      <c r="A376" s="696" t="s">
        <v>38405</v>
      </c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23"/>
      <c r="O376" s="23"/>
      <c r="P376" s="23"/>
      <c r="Q376" s="131"/>
      <c r="R376" s="23"/>
      <c r="S376" s="29"/>
      <c r="T376" s="29"/>
    </row>
    <row r="377" spans="1:39" ht="54" customHeight="1" x14ac:dyDescent="1.05">
      <c r="A377" s="31" t="s">
        <v>38415</v>
      </c>
      <c r="B377" s="317">
        <v>39210</v>
      </c>
      <c r="C377" s="31"/>
      <c r="D377" s="31"/>
      <c r="E377" s="31" t="s">
        <v>101</v>
      </c>
      <c r="F377" s="31" t="s">
        <v>4075</v>
      </c>
      <c r="G377" s="31"/>
      <c r="H377" s="31"/>
      <c r="I377" s="38"/>
      <c r="J377" s="31" t="s">
        <v>17</v>
      </c>
      <c r="K377" s="31"/>
      <c r="L377" s="31" t="s">
        <v>1976</v>
      </c>
      <c r="M377" s="31" t="s">
        <v>1968</v>
      </c>
      <c r="N377" s="23"/>
      <c r="O377" s="23"/>
      <c r="P377" s="23"/>
      <c r="Q377" s="131">
        <v>125</v>
      </c>
      <c r="R377" s="23"/>
      <c r="S377" s="29"/>
      <c r="T377" s="29"/>
    </row>
    <row r="378" spans="1:39" ht="54" customHeight="1" x14ac:dyDescent="1.05">
      <c r="A378" s="688" t="s">
        <v>39549</v>
      </c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90"/>
      <c r="N378" s="23"/>
      <c r="O378" s="23"/>
      <c r="P378" s="23"/>
      <c r="Q378" s="23"/>
      <c r="R378" s="23"/>
      <c r="S378" s="29"/>
      <c r="T378" s="23"/>
      <c r="U378" s="24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9"/>
      <c r="AK378" s="506"/>
      <c r="AL378" s="140"/>
      <c r="AM378" s="29"/>
    </row>
    <row r="379" spans="1:39" ht="54" customHeight="1" x14ac:dyDescent="1.05">
      <c r="A379" s="31" t="s">
        <v>39114</v>
      </c>
      <c r="B379" s="31" t="s">
        <v>31394</v>
      </c>
      <c r="C379" s="31" t="s">
        <v>39115</v>
      </c>
      <c r="D379" s="31" t="s">
        <v>39116</v>
      </c>
      <c r="E379" s="31" t="s">
        <v>101</v>
      </c>
      <c r="F379" s="31" t="s">
        <v>123</v>
      </c>
      <c r="G379" s="31" t="s">
        <v>16223</v>
      </c>
      <c r="H379" s="31" t="s">
        <v>29943</v>
      </c>
      <c r="I379" s="38">
        <v>0.125</v>
      </c>
      <c r="J379" s="31" t="s">
        <v>17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22000</v>
      </c>
      <c r="T379" s="23"/>
      <c r="U379" s="24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9"/>
      <c r="AK379" s="506"/>
      <c r="AL379" s="140"/>
      <c r="AM379" s="29"/>
    </row>
    <row r="380" spans="1:39" ht="54" customHeight="1" x14ac:dyDescent="1.05">
      <c r="A380" s="31" t="s">
        <v>39117</v>
      </c>
      <c r="B380" s="31" t="s">
        <v>39118</v>
      </c>
      <c r="C380" s="31" t="s">
        <v>39119</v>
      </c>
      <c r="D380" s="31" t="s">
        <v>39120</v>
      </c>
      <c r="E380" s="31" t="s">
        <v>101</v>
      </c>
      <c r="F380" s="31" t="s">
        <v>123</v>
      </c>
      <c r="G380" s="31" t="s">
        <v>16223</v>
      </c>
      <c r="H380" s="31" t="s">
        <v>17484</v>
      </c>
      <c r="I380" s="38">
        <v>0.125</v>
      </c>
      <c r="J380" s="31" t="s">
        <v>17</v>
      </c>
      <c r="K380" s="31" t="s">
        <v>105</v>
      </c>
      <c r="L380" s="31" t="s">
        <v>533</v>
      </c>
      <c r="M380" s="31" t="s">
        <v>995</v>
      </c>
      <c r="N380" s="23"/>
      <c r="O380" s="23"/>
      <c r="P380" s="23"/>
      <c r="Q380" s="23"/>
      <c r="R380" s="23"/>
      <c r="S380" s="29">
        <v>25700</v>
      </c>
      <c r="T380" s="23"/>
      <c r="U380" s="24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9"/>
      <c r="AK380" s="506"/>
      <c r="AL380" s="140"/>
      <c r="AM380" s="29"/>
    </row>
    <row r="381" spans="1:39" ht="54" customHeight="1" x14ac:dyDescent="1.05">
      <c r="A381" s="31" t="s">
        <v>39121</v>
      </c>
      <c r="B381" s="31" t="s">
        <v>39122</v>
      </c>
      <c r="C381" s="31" t="s">
        <v>39123</v>
      </c>
      <c r="D381" s="31" t="s">
        <v>39124</v>
      </c>
      <c r="E381" s="31" t="s">
        <v>101</v>
      </c>
      <c r="F381" s="31" t="s">
        <v>123</v>
      </c>
      <c r="G381" s="31" t="s">
        <v>16223</v>
      </c>
      <c r="H381" s="31" t="s">
        <v>17484</v>
      </c>
      <c r="I381" s="38">
        <v>0.125</v>
      </c>
      <c r="J381" s="31" t="s">
        <v>17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43925</v>
      </c>
      <c r="T381" s="23"/>
      <c r="U381" s="24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9"/>
      <c r="AK381" s="506"/>
      <c r="AL381" s="140"/>
      <c r="AM381" s="29"/>
    </row>
    <row r="382" spans="1:39" ht="54" customHeight="1" x14ac:dyDescent="1.05">
      <c r="A382" s="31" t="s">
        <v>39125</v>
      </c>
      <c r="B382" s="31" t="s">
        <v>31421</v>
      </c>
      <c r="C382" s="31" t="s">
        <v>39126</v>
      </c>
      <c r="D382" s="31" t="s">
        <v>39127</v>
      </c>
      <c r="E382" s="31" t="s">
        <v>101</v>
      </c>
      <c r="F382" s="31" t="s">
        <v>123</v>
      </c>
      <c r="G382" s="31" t="s">
        <v>16223</v>
      </c>
      <c r="H382" s="31" t="s">
        <v>17484</v>
      </c>
      <c r="I382" s="38">
        <v>0.125</v>
      </c>
      <c r="J382" s="31" t="s">
        <v>17</v>
      </c>
      <c r="K382" s="31" t="s">
        <v>105</v>
      </c>
      <c r="L382" s="31" t="s">
        <v>125</v>
      </c>
      <c r="M382" s="31" t="s">
        <v>995</v>
      </c>
      <c r="N382" s="23"/>
      <c r="O382" s="23"/>
      <c r="P382" s="23"/>
      <c r="Q382" s="23"/>
      <c r="R382" s="23"/>
      <c r="S382" s="29">
        <v>36740</v>
      </c>
      <c r="T382" s="23"/>
      <c r="U382" s="24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9"/>
      <c r="AK382" s="506"/>
      <c r="AL382" s="140"/>
      <c r="AM382" s="29"/>
    </row>
    <row r="383" spans="1:39" ht="54" customHeight="1" x14ac:dyDescent="1.05">
      <c r="A383" s="31" t="s">
        <v>39128</v>
      </c>
      <c r="B383" s="31" t="s">
        <v>39129</v>
      </c>
      <c r="C383" s="31" t="s">
        <v>39130</v>
      </c>
      <c r="D383" s="31" t="s">
        <v>39131</v>
      </c>
      <c r="E383" s="31" t="s">
        <v>101</v>
      </c>
      <c r="F383" s="31" t="s">
        <v>123</v>
      </c>
      <c r="G383" s="31" t="s">
        <v>16223</v>
      </c>
      <c r="H383" s="31" t="s">
        <v>17484</v>
      </c>
      <c r="I383" s="38">
        <v>0.125</v>
      </c>
      <c r="J383" s="31" t="s">
        <v>17</v>
      </c>
      <c r="K383" s="31" t="s">
        <v>105</v>
      </c>
      <c r="L383" s="31" t="s">
        <v>276</v>
      </c>
      <c r="M383" s="31" t="s">
        <v>995</v>
      </c>
      <c r="N383" s="23"/>
      <c r="O383" s="23"/>
      <c r="P383" s="23"/>
      <c r="Q383" s="23"/>
      <c r="R383" s="23"/>
      <c r="S383" s="29">
        <v>20200</v>
      </c>
      <c r="T383" s="23"/>
      <c r="U383" s="24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9"/>
      <c r="AK383" s="506"/>
      <c r="AL383" s="140"/>
      <c r="AM383" s="29"/>
    </row>
    <row r="384" spans="1:39" ht="54" customHeight="1" x14ac:dyDescent="0.7">
      <c r="A384" s="779"/>
      <c r="B384" s="780"/>
      <c r="C384" s="780"/>
      <c r="D384" s="780"/>
      <c r="E384" s="780"/>
      <c r="F384" s="780"/>
      <c r="G384" s="780"/>
      <c r="H384" s="780"/>
      <c r="I384" s="780"/>
      <c r="J384" s="780"/>
      <c r="K384" s="780"/>
      <c r="L384" s="780"/>
      <c r="M384" s="781"/>
      <c r="N384" s="23"/>
      <c r="O384" s="23"/>
      <c r="P384" s="23"/>
      <c r="Q384" s="29"/>
      <c r="R384" s="506"/>
      <c r="S384" s="140"/>
      <c r="T384" s="29"/>
    </row>
    <row r="385" spans="1:39" ht="54" customHeight="1" x14ac:dyDescent="0.7">
      <c r="A385" s="320" t="s">
        <v>40967</v>
      </c>
      <c r="B385" s="326"/>
      <c r="C385" s="320"/>
      <c r="D385" s="320" t="s">
        <v>40968</v>
      </c>
      <c r="E385" s="320" t="s">
        <v>17248</v>
      </c>
      <c r="F385" s="320" t="s">
        <v>4075</v>
      </c>
      <c r="G385" s="320"/>
      <c r="H385" s="320"/>
      <c r="I385" s="320"/>
      <c r="J385" s="320" t="s">
        <v>17</v>
      </c>
      <c r="K385" s="320"/>
      <c r="L385" s="320" t="s">
        <v>1976</v>
      </c>
      <c r="M385" s="320" t="s">
        <v>1968</v>
      </c>
      <c r="N385" s="23"/>
      <c r="O385" s="23"/>
      <c r="P385" s="23"/>
      <c r="Q385" s="29">
        <v>125</v>
      </c>
      <c r="R385" s="506"/>
      <c r="S385" s="29"/>
      <c r="T385" s="29"/>
    </row>
    <row r="386" spans="1:39" ht="54" customHeight="1" x14ac:dyDescent="1.05">
      <c r="A386" s="688" t="s">
        <v>41448</v>
      </c>
      <c r="B386" s="716"/>
      <c r="C386" s="716"/>
      <c r="D386" s="716"/>
      <c r="E386" s="716"/>
      <c r="F386" s="716"/>
      <c r="G386" s="716"/>
      <c r="H386" s="716"/>
      <c r="I386" s="716"/>
      <c r="J386" s="716"/>
      <c r="K386" s="716"/>
      <c r="L386" s="716"/>
      <c r="M386" s="717"/>
      <c r="N386" s="23"/>
      <c r="O386" s="23"/>
      <c r="P386" s="23"/>
      <c r="Q386" s="23"/>
      <c r="R386" s="23"/>
      <c r="S386" s="29"/>
      <c r="T386" s="320"/>
      <c r="U386" s="326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23"/>
      <c r="AH386" s="23"/>
      <c r="AI386" s="23"/>
      <c r="AJ386" s="29"/>
      <c r="AK386" s="506"/>
      <c r="AL386" s="29"/>
      <c r="AM386" s="29"/>
    </row>
    <row r="387" spans="1:39" ht="54" customHeight="1" x14ac:dyDescent="1.05">
      <c r="A387" s="675" t="s">
        <v>41092</v>
      </c>
      <c r="B387" s="675" t="s">
        <v>14138</v>
      </c>
      <c r="C387" s="675" t="s">
        <v>41093</v>
      </c>
      <c r="D387" s="675" t="s">
        <v>41094</v>
      </c>
      <c r="E387" s="675" t="s">
        <v>101</v>
      </c>
      <c r="F387" s="675" t="s">
        <v>123</v>
      </c>
      <c r="G387" s="675" t="s">
        <v>16970</v>
      </c>
      <c r="H387" s="675" t="s">
        <v>37612</v>
      </c>
      <c r="I387" s="676">
        <v>0.375</v>
      </c>
      <c r="J387" s="675" t="s">
        <v>17</v>
      </c>
      <c r="K387" s="675" t="s">
        <v>105</v>
      </c>
      <c r="L387" s="675" t="s">
        <v>106</v>
      </c>
      <c r="M387" s="675" t="s">
        <v>107</v>
      </c>
      <c r="N387" s="23"/>
      <c r="O387" s="23"/>
      <c r="P387" s="23"/>
      <c r="Q387" s="23"/>
      <c r="R387" s="23"/>
      <c r="S387" s="29">
        <v>25000</v>
      </c>
      <c r="T387" s="320"/>
      <c r="U387" s="326"/>
      <c r="V387" s="320"/>
      <c r="W387" s="320"/>
      <c r="X387" s="320"/>
      <c r="Y387" s="320"/>
      <c r="Z387" s="320"/>
      <c r="AA387" s="320"/>
      <c r="AB387" s="320"/>
      <c r="AC387" s="320"/>
      <c r="AD387" s="320"/>
      <c r="AE387" s="320"/>
      <c r="AF387" s="320"/>
      <c r="AG387" s="23"/>
      <c r="AH387" s="23"/>
      <c r="AI387" s="23"/>
      <c r="AJ387" s="29"/>
      <c r="AK387" s="506"/>
      <c r="AL387" s="29"/>
      <c r="AM387" s="29"/>
    </row>
    <row r="388" spans="1:39" ht="54" customHeight="1" x14ac:dyDescent="1.05">
      <c r="A388" s="675" t="s">
        <v>41095</v>
      </c>
      <c r="B388" s="675" t="s">
        <v>10700</v>
      </c>
      <c r="C388" s="675" t="s">
        <v>41096</v>
      </c>
      <c r="D388" s="675" t="s">
        <v>41097</v>
      </c>
      <c r="E388" s="675" t="s">
        <v>101</v>
      </c>
      <c r="F388" s="675" t="s">
        <v>123</v>
      </c>
      <c r="G388" s="675" t="s">
        <v>16970</v>
      </c>
      <c r="H388" s="675" t="s">
        <v>33669</v>
      </c>
      <c r="I388" s="676">
        <v>0.375</v>
      </c>
      <c r="J388" s="675" t="s">
        <v>17</v>
      </c>
      <c r="K388" s="675" t="s">
        <v>105</v>
      </c>
      <c r="L388" s="675" t="s">
        <v>106</v>
      </c>
      <c r="M388" s="675" t="s">
        <v>107</v>
      </c>
      <c r="N388" s="23"/>
      <c r="O388" s="23"/>
      <c r="P388" s="23"/>
      <c r="Q388" s="23"/>
      <c r="R388" s="23"/>
      <c r="S388" s="29">
        <v>25000</v>
      </c>
      <c r="T388" s="320"/>
      <c r="U388" s="326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23"/>
      <c r="AH388" s="23"/>
      <c r="AI388" s="23"/>
      <c r="AJ388" s="29"/>
      <c r="AK388" s="506"/>
      <c r="AL388" s="29"/>
      <c r="AM388" s="29"/>
    </row>
    <row r="389" spans="1:39" ht="54" customHeight="1" x14ac:dyDescent="1.05">
      <c r="A389" s="675" t="s">
        <v>41098</v>
      </c>
      <c r="B389" s="675" t="s">
        <v>41099</v>
      </c>
      <c r="C389" s="675" t="s">
        <v>41100</v>
      </c>
      <c r="D389" s="675" t="s">
        <v>41101</v>
      </c>
      <c r="E389" s="675" t="s">
        <v>687</v>
      </c>
      <c r="F389" s="675" t="s">
        <v>123</v>
      </c>
      <c r="G389" s="675" t="s">
        <v>17645</v>
      </c>
      <c r="H389" s="675" t="s">
        <v>29943</v>
      </c>
      <c r="I389" s="676">
        <v>0.625</v>
      </c>
      <c r="J389" s="675" t="s">
        <v>17</v>
      </c>
      <c r="K389" s="675" t="s">
        <v>105</v>
      </c>
      <c r="L389" s="675" t="s">
        <v>106</v>
      </c>
      <c r="M389" s="675" t="s">
        <v>107</v>
      </c>
      <c r="N389" s="23"/>
      <c r="O389" s="23"/>
      <c r="P389" s="23"/>
      <c r="Q389" s="23"/>
      <c r="R389" s="23"/>
      <c r="S389" s="29">
        <v>25000</v>
      </c>
      <c r="T389" s="320"/>
      <c r="U389" s="326"/>
      <c r="V389" s="320"/>
      <c r="W389" s="320"/>
      <c r="X389" s="320"/>
      <c r="Y389" s="320"/>
      <c r="Z389" s="320"/>
      <c r="AA389" s="320"/>
      <c r="AB389" s="320"/>
      <c r="AC389" s="320"/>
      <c r="AD389" s="320"/>
      <c r="AE389" s="320"/>
      <c r="AF389" s="320"/>
      <c r="AG389" s="23"/>
      <c r="AH389" s="23"/>
      <c r="AI389" s="23"/>
      <c r="AJ389" s="29"/>
      <c r="AK389" s="506"/>
      <c r="AL389" s="29"/>
      <c r="AM389" s="29"/>
    </row>
    <row r="390" spans="1:39" ht="54" customHeight="1" x14ac:dyDescent="1.3">
      <c r="A390" s="679" t="s">
        <v>42589</v>
      </c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1"/>
      <c r="N390" s="23"/>
      <c r="O390" s="23"/>
      <c r="P390" s="23"/>
      <c r="Q390" s="23"/>
      <c r="R390" s="23"/>
      <c r="S390" s="29"/>
      <c r="T390" s="320"/>
      <c r="U390" s="326"/>
      <c r="V390" s="320"/>
      <c r="W390" s="320"/>
      <c r="X390" s="320"/>
      <c r="Y390" s="320"/>
      <c r="Z390" s="320"/>
      <c r="AA390" s="320"/>
      <c r="AB390" s="320"/>
      <c r="AC390" s="320"/>
      <c r="AD390" s="320"/>
      <c r="AE390" s="320"/>
      <c r="AF390" s="320"/>
      <c r="AG390" s="23"/>
      <c r="AH390" s="23"/>
      <c r="AI390" s="23"/>
      <c r="AJ390" s="29"/>
      <c r="AK390" s="506"/>
      <c r="AL390" s="29"/>
      <c r="AM390" s="29"/>
    </row>
    <row r="391" spans="1:39" ht="54" customHeight="1" x14ac:dyDescent="1.05">
      <c r="A391" s="31" t="s">
        <v>42326</v>
      </c>
      <c r="B391" s="31" t="s">
        <v>42327</v>
      </c>
      <c r="C391" s="31" t="s">
        <v>42328</v>
      </c>
      <c r="D391" s="31" t="s">
        <v>42329</v>
      </c>
      <c r="E391" s="31" t="s">
        <v>101</v>
      </c>
      <c r="F391" s="31" t="s">
        <v>123</v>
      </c>
      <c r="G391" s="31" t="s">
        <v>16223</v>
      </c>
      <c r="H391" s="31" t="s">
        <v>17484</v>
      </c>
      <c r="I391" s="38">
        <v>0.41666666666666669</v>
      </c>
      <c r="J391" s="31" t="s">
        <v>17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23"/>
      <c r="R391" s="23"/>
      <c r="S391" s="29">
        <v>45200</v>
      </c>
      <c r="T391" s="320"/>
      <c r="U391" s="326"/>
      <c r="V391" s="320"/>
      <c r="W391" s="320"/>
      <c r="X391" s="320"/>
      <c r="Y391" s="320"/>
      <c r="Z391" s="320"/>
      <c r="AA391" s="320"/>
      <c r="AB391" s="320"/>
      <c r="AC391" s="320"/>
      <c r="AD391" s="320"/>
      <c r="AE391" s="320"/>
      <c r="AF391" s="320"/>
      <c r="AG391" s="23"/>
      <c r="AH391" s="23"/>
      <c r="AI391" s="23"/>
      <c r="AJ391" s="29"/>
      <c r="AK391" s="506"/>
      <c r="AL391" s="29"/>
      <c r="AM391" s="29"/>
    </row>
    <row r="392" spans="1:39" ht="54" customHeight="1" x14ac:dyDescent="0.7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9"/>
      <c r="R392" s="506"/>
      <c r="S392" s="140"/>
      <c r="T392" s="29"/>
    </row>
    <row r="393" spans="1:39" ht="54" customHeight="1" x14ac:dyDescent="0.7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9"/>
      <c r="R393" s="506"/>
      <c r="S393" s="140"/>
      <c r="T393" s="29"/>
    </row>
    <row r="394" spans="1:39" ht="50.1" customHeight="1" x14ac:dyDescent="0.7">
      <c r="A394" s="23"/>
      <c r="B394" s="24"/>
      <c r="C394" s="23"/>
      <c r="D394" s="23"/>
      <c r="E394" s="23"/>
      <c r="F394" s="23"/>
      <c r="G394" s="23"/>
      <c r="H394" s="23"/>
      <c r="I394" s="7" t="s">
        <v>14</v>
      </c>
      <c r="J394" s="422">
        <f>SUM(Q:Q)-SUM(R:R)</f>
        <v>750</v>
      </c>
      <c r="K394" s="23"/>
      <c r="L394" s="23"/>
      <c r="M394" s="23"/>
      <c r="N394" s="23"/>
      <c r="O394" s="23"/>
      <c r="P394" s="23"/>
      <c r="Q394" s="29"/>
      <c r="R394" s="506"/>
      <c r="S394" s="140"/>
      <c r="T394" s="29"/>
    </row>
    <row r="395" spans="1:39" ht="50.1" customHeight="1" x14ac:dyDescent="0.7">
      <c r="A395" s="23"/>
      <c r="B395" s="24"/>
      <c r="C395" s="23"/>
      <c r="D395" s="23"/>
      <c r="E395" s="23"/>
      <c r="F395" s="23"/>
      <c r="G395" s="23"/>
      <c r="H395" s="23"/>
      <c r="I395" s="7" t="s">
        <v>15</v>
      </c>
      <c r="J395" s="7">
        <f>SUM(S:S)-SUM(T:T)</f>
        <v>1903640</v>
      </c>
      <c r="K395" s="23"/>
      <c r="L395" s="23"/>
      <c r="M395" s="23"/>
      <c r="N395" s="23"/>
      <c r="O395" s="23"/>
      <c r="P395" s="23"/>
      <c r="Q395" s="29"/>
      <c r="R395" s="506"/>
      <c r="S395" s="140"/>
      <c r="T395" s="29"/>
    </row>
    <row r="396" spans="1:39" ht="50.1" customHeight="1" x14ac:dyDescent="0.7">
      <c r="I396" s="730" t="s">
        <v>91</v>
      </c>
      <c r="J396" s="730"/>
    </row>
    <row r="397" spans="1:39" ht="50.1" customHeight="1" x14ac:dyDescent="0.7">
      <c r="I397" s="731"/>
      <c r="J397" s="731"/>
    </row>
  </sheetData>
  <autoFilter ref="A1:AX1268" xr:uid="{00000000-0001-0000-0000-000000000000}"/>
  <mergeCells count="149">
    <mergeCell ref="I396:J397"/>
    <mergeCell ref="A260:M260"/>
    <mergeCell ref="A294:L294"/>
    <mergeCell ref="A291:M291"/>
    <mergeCell ref="A290:M290"/>
    <mergeCell ref="A288:M288"/>
    <mergeCell ref="A289:M289"/>
    <mergeCell ref="A304:L304"/>
    <mergeCell ref="A306:L306"/>
    <mergeCell ref="A307:M307"/>
    <mergeCell ref="A309:L309"/>
    <mergeCell ref="A321:M321"/>
    <mergeCell ref="A342:M342"/>
    <mergeCell ref="A344:M344"/>
    <mergeCell ref="A350:M350"/>
    <mergeCell ref="A352:M352"/>
    <mergeCell ref="A355:M355"/>
    <mergeCell ref="A357:M357"/>
    <mergeCell ref="A302:M302"/>
    <mergeCell ref="A296:L296"/>
    <mergeCell ref="A297:L297"/>
    <mergeCell ref="A298:L298"/>
    <mergeCell ref="A299:L299"/>
    <mergeCell ref="A378:M378"/>
    <mergeCell ref="A185:M185"/>
    <mergeCell ref="A254:M254"/>
    <mergeCell ref="A255:M255"/>
    <mergeCell ref="A256:M256"/>
    <mergeCell ref="A257:M257"/>
    <mergeCell ref="A258:M258"/>
    <mergeCell ref="A259:M259"/>
    <mergeCell ref="A217:M217"/>
    <mergeCell ref="A248:M248"/>
    <mergeCell ref="A242:M242"/>
    <mergeCell ref="A251:M251"/>
    <mergeCell ref="A238:M238"/>
    <mergeCell ref="A239:M239"/>
    <mergeCell ref="A237:M237"/>
    <mergeCell ref="A230:M230"/>
    <mergeCell ref="A223:M223"/>
    <mergeCell ref="A189:M189"/>
    <mergeCell ref="A195:M195"/>
    <mergeCell ref="A206:M206"/>
    <mergeCell ref="A240:M240"/>
    <mergeCell ref="A186:M186"/>
    <mergeCell ref="A188:M188"/>
    <mergeCell ref="A204:M204"/>
    <mergeCell ref="A187:M187"/>
    <mergeCell ref="A136:M136"/>
    <mergeCell ref="A137:M137"/>
    <mergeCell ref="A138:M138"/>
    <mergeCell ref="A139:M139"/>
    <mergeCell ref="A143:M143"/>
    <mergeCell ref="A140:M140"/>
    <mergeCell ref="A141:M141"/>
    <mergeCell ref="A142:M142"/>
    <mergeCell ref="A184:M184"/>
    <mergeCell ref="A162:M162"/>
    <mergeCell ref="A159:M159"/>
    <mergeCell ref="A148:M148"/>
    <mergeCell ref="A166:M166"/>
    <mergeCell ref="A155:M155"/>
    <mergeCell ref="A164:M164"/>
    <mergeCell ref="A169:M169"/>
    <mergeCell ref="A172:M172"/>
    <mergeCell ref="A174:N174"/>
    <mergeCell ref="A178:M178"/>
    <mergeCell ref="A179:M179"/>
    <mergeCell ref="A180:M180"/>
    <mergeCell ref="A181:M181"/>
    <mergeCell ref="A182:M182"/>
    <mergeCell ref="A183:M183"/>
    <mergeCell ref="A3:Q3"/>
    <mergeCell ref="A17:M17"/>
    <mergeCell ref="A25:M25"/>
    <mergeCell ref="A26:M26"/>
    <mergeCell ref="A20:M20"/>
    <mergeCell ref="A41:M41"/>
    <mergeCell ref="A42:M42"/>
    <mergeCell ref="A43:M43"/>
    <mergeCell ref="A44:M44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27:M27"/>
    <mergeCell ref="A28:M28"/>
    <mergeCell ref="A29:M29"/>
    <mergeCell ref="A30:M30"/>
    <mergeCell ref="A31:M31"/>
    <mergeCell ref="A52:M52"/>
    <mergeCell ref="A53:M53"/>
    <mergeCell ref="A54:M54"/>
    <mergeCell ref="A45:M45"/>
    <mergeCell ref="A51:M51"/>
    <mergeCell ref="A46:M46"/>
    <mergeCell ref="A47:M47"/>
    <mergeCell ref="A48:M48"/>
    <mergeCell ref="A49:M49"/>
    <mergeCell ref="A50:M50"/>
    <mergeCell ref="A66:M66"/>
    <mergeCell ref="A57:M57"/>
    <mergeCell ref="A56:M56"/>
    <mergeCell ref="A71:M71"/>
    <mergeCell ref="A81:M81"/>
    <mergeCell ref="A78:M78"/>
    <mergeCell ref="A134:M134"/>
    <mergeCell ref="A135:M135"/>
    <mergeCell ref="A74:M74"/>
    <mergeCell ref="A128:M128"/>
    <mergeCell ref="A129:M129"/>
    <mergeCell ref="A130:M130"/>
    <mergeCell ref="A131:M131"/>
    <mergeCell ref="A132:M132"/>
    <mergeCell ref="A133:M133"/>
    <mergeCell ref="A114:M114"/>
    <mergeCell ref="A85:M85"/>
    <mergeCell ref="A105:M105"/>
    <mergeCell ref="A111:M111"/>
    <mergeCell ref="A112:M112"/>
    <mergeCell ref="A113:M113"/>
    <mergeCell ref="A127:M127"/>
    <mergeCell ref="A123:M123"/>
    <mergeCell ref="A125:M125"/>
    <mergeCell ref="A207:M207"/>
    <mergeCell ref="A219:M219"/>
    <mergeCell ref="A208:M208"/>
    <mergeCell ref="A209:M209"/>
    <mergeCell ref="A210:M210"/>
    <mergeCell ref="A214:M214"/>
    <mergeCell ref="A213:M213"/>
    <mergeCell ref="A226:M226"/>
    <mergeCell ref="A198:M198"/>
    <mergeCell ref="A202:M202"/>
    <mergeCell ref="A390:M390"/>
    <mergeCell ref="A386:M386"/>
    <mergeCell ref="A384:M384"/>
    <mergeCell ref="A376:M376"/>
    <mergeCell ref="A301:L301"/>
    <mergeCell ref="A211:M211"/>
    <mergeCell ref="A224:M224"/>
    <mergeCell ref="A225:M225"/>
    <mergeCell ref="A227:M227"/>
    <mergeCell ref="A300:L300"/>
  </mergeCells>
  <phoneticPr fontId="50" type="noConversion"/>
  <conditionalFormatting sqref="A200 H200">
    <cfRule type="duplicateValues" dxfId="306" priority="45"/>
  </conditionalFormatting>
  <conditionalFormatting sqref="A201:A202 H201">
    <cfRule type="duplicateValues" dxfId="305" priority="46"/>
    <cfRule type="duplicateValues" dxfId="304" priority="47"/>
    <cfRule type="duplicateValues" dxfId="303" priority="50"/>
    <cfRule type="duplicateValues" dxfId="302" priority="48"/>
    <cfRule type="duplicateValues" dxfId="301" priority="49"/>
    <cfRule type="duplicateValues" dxfId="300" priority="51"/>
    <cfRule type="duplicateValues" dxfId="299" priority="52"/>
    <cfRule type="duplicateValues" dxfId="298" priority="53"/>
    <cfRule type="duplicateValues" dxfId="297" priority="54"/>
  </conditionalFormatting>
  <conditionalFormatting sqref="A212 H212">
    <cfRule type="duplicateValues" dxfId="296" priority="28"/>
    <cfRule type="duplicateValues" dxfId="295" priority="27"/>
    <cfRule type="duplicateValues" dxfId="294" priority="26"/>
    <cfRule type="duplicateValues" dxfId="293" priority="32"/>
    <cfRule type="duplicateValues" dxfId="292" priority="25"/>
    <cfRule type="duplicateValues" dxfId="291" priority="24"/>
    <cfRule type="duplicateValues" dxfId="290" priority="31"/>
    <cfRule type="duplicateValues" dxfId="289" priority="30"/>
    <cfRule type="duplicateValues" dxfId="288" priority="29"/>
  </conditionalFormatting>
  <conditionalFormatting sqref="A294">
    <cfRule type="duplicateValues" dxfId="287" priority="2"/>
    <cfRule type="duplicateValues" dxfId="286" priority="3"/>
    <cfRule type="duplicateValues" dxfId="285" priority="4"/>
  </conditionalFormatting>
  <conditionalFormatting sqref="D196:D197">
    <cfRule type="duplicateValues" dxfId="284" priority="550"/>
  </conditionalFormatting>
  <conditionalFormatting sqref="D203">
    <cfRule type="duplicateValues" dxfId="283" priority="34"/>
    <cfRule type="duplicateValues" dxfId="282" priority="35"/>
    <cfRule type="duplicateValues" dxfId="281" priority="36"/>
    <cfRule type="duplicateValues" dxfId="280" priority="41"/>
    <cfRule type="duplicateValues" dxfId="279" priority="37"/>
    <cfRule type="duplicateValues" dxfId="278" priority="39"/>
    <cfRule type="duplicateValues" dxfId="277" priority="38"/>
    <cfRule type="duplicateValues" dxfId="276" priority="40"/>
    <cfRule type="duplicateValues" dxfId="275" priority="42"/>
    <cfRule type="duplicateValues" dxfId="274" priority="33"/>
  </conditionalFormatting>
  <conditionalFormatting sqref="D212">
    <cfRule type="duplicateValues" dxfId="273" priority="19"/>
    <cfRule type="duplicateValues" dxfId="272" priority="18"/>
    <cfRule type="duplicateValues" dxfId="271" priority="22"/>
    <cfRule type="duplicateValues" dxfId="270" priority="16"/>
    <cfRule type="duplicateValues" dxfId="269" priority="15"/>
    <cfRule type="duplicateValues" dxfId="268" priority="14"/>
    <cfRule type="duplicateValues" dxfId="267" priority="17"/>
    <cfRule type="duplicateValues" dxfId="266" priority="21"/>
    <cfRule type="duplicateValues" dxfId="265" priority="20"/>
  </conditionalFormatting>
  <conditionalFormatting sqref="D310:D320">
    <cfRule type="duplicateValues" dxfId="264" priority="1"/>
  </conditionalFormatting>
  <conditionalFormatting sqref="D394:D1048576 W287:W290 W296:W301 AM294:AM295 AP291:AP293 W240:W247 W254:W259 AP260:AP286 AP248:AP253 W226:W236 W219:W222 D218 W214:W217 T211:T212 W204:W205 D1:D197 T199:T202 Q198 AP302:AP308 BI321:BI341 BI309 BJ310:BJ320 AP342:AP343 AP350:AP351 AP376:AP377 AP384:AP385 AP392:AP393 BI386:BI391 BI378:BI383 BI352:BI375 BI344:BI349">
    <cfRule type="duplicateValues" dxfId="263" priority="722"/>
  </conditionalFormatting>
  <conditionalFormatting sqref="D394:D1048576 W287:W290 W296:W301 AM294:AM295 AP291:AP293 W240:W247 W254:W259 AP260:AP286 AP248:AP253 W226:W236 W219:W222 D218 W214:W217 T211:T212 W204:W205 T199:T202 Q198 W189:W197 W174:W177 D173 D1:D165 W166:W172 AP302:AP308 BI321:BI341 BI309 BJ310:BJ320 AP342:AP343 AP350:AP351 AP376:AP377 AP384:AP385 AP392:AP393 BI386:BI391 BI378:BI383 BI352:BI375 BI344:BI349">
    <cfRule type="duplicateValues" dxfId="262" priority="733"/>
  </conditionalFormatting>
  <conditionalFormatting sqref="D394:D1048576 W287:W290 W296:W301 AM294:AM295 AP291:AP293 W240:W247 W254:W259 AP260:AP286 AP248:AP253 W226:W236 W219:W222 D218 W214:W217 T211:T212 W204:W205 T199:T202 Q198 W189:W197 W174:W177 D173 D1:D168 W169:W172 AP302:AP308 BI321:BI341 BI309 BJ310:BJ320 AP342:AP343 AP350:AP351 AP376:AP377 AP384:AP385 AP392:AP393 BI386:BI391 BI378:BI383 BI352:BI375 BI344:BI349">
    <cfRule type="duplicateValues" dxfId="261" priority="748"/>
  </conditionalFormatting>
  <conditionalFormatting sqref="D394:D1048576 W287:W290 W296:W301 AM294:AM295 AP291:AP293 W240:W247 W254:W259 AP260:AP286 AP248:AP253 W226:W236 W219:W222 D218 W214:W217 T211:T212 W204:W205 T199:T202 Q198 W189:W197 W174:W177 D173 W166:W172 D165 D1:D122 W148:W163 W123:W126 AP302:AP308 BI321:BI341 BI309 BJ310:BJ320 AP342:AP343 AP350:AP351 AP376:AP377 AP384:AP385 AP392:AP393 BI386:BI391 BI378:BI383 BI352:BI375 BI344:BI349">
    <cfRule type="duplicateValues" dxfId="260" priority="763"/>
  </conditionalFormatting>
  <conditionalFormatting sqref="D394:D1048576 W287:W290 W296:W301 AM294:AM295 AP291:AP293 W240:W247 W254:W259 AP260:AP286 AP248:AP253 W226:W236 W219:W222 D218 W214:W217 T211:T212 W204:W205 T199:T202 Q198 W189:W197 W174:W177 D173 W166:W172 D165 D1:D158 W159:W163 AP302:AP308 BI321:BI341 BI309 BJ310:BJ320 AP342:AP343 AP350:AP351 AP376:AP377 AP384:AP385 AP392:AP393 BI386:BI391 BI378:BI383 BI352:BI375 BI344:BI349">
    <cfRule type="duplicateValues" dxfId="259" priority="781"/>
  </conditionalFormatting>
  <conditionalFormatting sqref="D394:D1048576 W287:W290 W296:W301 AM294:AM295 AP291:AP293 W240:W247 W254:W259 AP260:AP286 AP248:AP253 W226:W236 W219:W222 D218 W214:W217 T211:T212 W204:W205 T199:T202 Q198 W189:W197 W174:W177 D173 W166:W172 D165 D82:D84 D1:D80 W148:W163 W114:W126 W85:W110 AP302:AP308 BI321:BI341 BI309 BJ310:BJ320 AP342:AP343 AP350:AP351 AP376:AP377 AP384:AP385 AP392:AP393 BI386:BI391 BI378:BI383 BI352:BI375 BI344:BI349">
    <cfRule type="duplicateValues" dxfId="258" priority="798"/>
  </conditionalFormatting>
  <conditionalFormatting sqref="H199 A199">
    <cfRule type="duplicateValues" dxfId="257" priority="56"/>
    <cfRule type="duplicateValues" dxfId="256" priority="57"/>
    <cfRule type="duplicateValues" dxfId="255" priority="58"/>
    <cfRule type="duplicateValues" dxfId="254" priority="59"/>
    <cfRule type="duplicateValues" dxfId="253" priority="60"/>
    <cfRule type="duplicateValues" dxfId="252" priority="61"/>
    <cfRule type="duplicateValues" dxfId="251" priority="62"/>
    <cfRule type="duplicateValues" dxfId="250" priority="64"/>
    <cfRule type="duplicateValues" dxfId="249" priority="63"/>
  </conditionalFormatting>
  <conditionalFormatting sqref="H295 A295">
    <cfRule type="duplicateValues" dxfId="248" priority="7"/>
    <cfRule type="duplicateValues" dxfId="247" priority="6"/>
    <cfRule type="duplicateValues" dxfId="246" priority="5"/>
    <cfRule type="duplicateValues" dxfId="245" priority="9"/>
    <cfRule type="duplicateValues" dxfId="244" priority="13"/>
    <cfRule type="duplicateValues" dxfId="243" priority="12"/>
    <cfRule type="duplicateValues" dxfId="242" priority="11"/>
    <cfRule type="duplicateValues" dxfId="241" priority="10"/>
    <cfRule type="duplicateValues" dxfId="240" priority="8"/>
  </conditionalFormatting>
  <conditionalFormatting sqref="T203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239" priority="44"/>
  </conditionalFormatting>
  <hyperlinks>
    <hyperlink ref="I396:J397" location="الرئيسيه!A1" display="الرئيسيه" xr:uid="{F0D7BA6F-507B-3E46-80EC-1E58EFCC8E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C344-5866-604C-9230-A72D86B5E5DB}">
  <sheetPr codeName="Sheet16">
    <pageSetUpPr fitToPage="1"/>
  </sheetPr>
  <dimension ref="A1:AN854"/>
  <sheetViews>
    <sheetView rightToLeft="1" zoomScale="40" zoomScaleNormal="40" workbookViewId="0">
      <pane ySplit="1" topLeftCell="A831" activePane="bottomLeft" state="frozen"/>
      <selection activeCell="G24" sqref="G24"/>
      <selection pane="bottomLeft" activeCell="I853" sqref="I853:J854"/>
    </sheetView>
  </sheetViews>
  <sheetFormatPr defaultColWidth="64.140625" defaultRowHeight="54" customHeight="1" x14ac:dyDescent="0.7"/>
  <cols>
    <col min="1" max="1" width="75.42578125" customWidth="1"/>
    <col min="2" max="2" width="35.42578125" style="25" bestFit="1" customWidth="1"/>
    <col min="3" max="3" width="37.42578125" hidden="1" customWidth="1"/>
    <col min="4" max="4" width="28.57031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0.71093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85546875" customWidth="1"/>
    <col min="18" max="18" width="32" customWidth="1"/>
    <col min="19" max="19" width="52.7109375" style="119" customWidth="1"/>
    <col min="20" max="20" width="44.42578125" style="494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492">
        <v>1264705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5"/>
      <c r="R3" s="235"/>
      <c r="S3" s="117"/>
      <c r="T3" s="492"/>
    </row>
    <row r="4" spans="1:20" s="55" customFormat="1" ht="50.1" customHeight="1" x14ac:dyDescent="1.65">
      <c r="A4" s="50" t="s">
        <v>492</v>
      </c>
      <c r="B4" s="52" t="s">
        <v>493</v>
      </c>
      <c r="C4" s="50" t="s">
        <v>494</v>
      </c>
      <c r="D4" s="50" t="s">
        <v>495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24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54"/>
      <c r="R4" s="54"/>
      <c r="S4" s="117">
        <v>26000</v>
      </c>
      <c r="T4" s="492"/>
    </row>
    <row r="5" spans="1:20" s="55" customFormat="1" ht="50.1" customHeight="1" x14ac:dyDescent="1.65">
      <c r="A5" s="50" t="s">
        <v>500</v>
      </c>
      <c r="B5" s="52" t="s">
        <v>501</v>
      </c>
      <c r="C5" s="50" t="s">
        <v>502</v>
      </c>
      <c r="D5" s="50" t="s">
        <v>503</v>
      </c>
      <c r="E5" s="50" t="s">
        <v>101</v>
      </c>
      <c r="F5" s="50" t="s">
        <v>102</v>
      </c>
      <c r="G5" s="50" t="s">
        <v>490</v>
      </c>
      <c r="H5" s="50" t="s">
        <v>104</v>
      </c>
      <c r="I5" s="53">
        <v>0.375</v>
      </c>
      <c r="J5" s="50" t="s">
        <v>24</v>
      </c>
      <c r="K5" s="50" t="s">
        <v>105</v>
      </c>
      <c r="L5" s="50" t="s">
        <v>106</v>
      </c>
      <c r="M5" s="50" t="s">
        <v>491</v>
      </c>
      <c r="N5" s="54"/>
      <c r="O5" s="54"/>
      <c r="P5" s="54"/>
      <c r="Q5" s="54"/>
      <c r="R5" s="54"/>
      <c r="S5" s="117">
        <v>26000</v>
      </c>
      <c r="T5" s="492"/>
    </row>
    <row r="6" spans="1:20" s="55" customFormat="1" ht="50.1" customHeight="1" x14ac:dyDescent="1.65">
      <c r="A6" s="50" t="s">
        <v>513</v>
      </c>
      <c r="B6" s="52" t="s">
        <v>514</v>
      </c>
      <c r="C6" s="50" t="s">
        <v>515</v>
      </c>
      <c r="D6" s="50" t="s">
        <v>516</v>
      </c>
      <c r="E6" s="50" t="s">
        <v>101</v>
      </c>
      <c r="F6" s="50" t="s">
        <v>102</v>
      </c>
      <c r="G6" s="50" t="s">
        <v>490</v>
      </c>
      <c r="H6" s="50" t="s">
        <v>104</v>
      </c>
      <c r="I6" s="53">
        <v>0.375</v>
      </c>
      <c r="J6" s="50" t="s">
        <v>24</v>
      </c>
      <c r="K6" s="50" t="s">
        <v>105</v>
      </c>
      <c r="L6" s="50" t="s">
        <v>106</v>
      </c>
      <c r="M6" s="50" t="s">
        <v>491</v>
      </c>
      <c r="N6" s="54"/>
      <c r="O6" s="54"/>
      <c r="P6" s="54"/>
      <c r="Q6" s="54"/>
      <c r="R6" s="54"/>
      <c r="S6" s="117">
        <v>26000</v>
      </c>
      <c r="T6" s="492"/>
    </row>
    <row r="7" spans="1:20" s="55" customFormat="1" ht="50.1" customHeight="1" x14ac:dyDescent="1.65">
      <c r="A7" s="50" t="s">
        <v>517</v>
      </c>
      <c r="B7" s="52" t="s">
        <v>518</v>
      </c>
      <c r="C7" s="50" t="s">
        <v>519</v>
      </c>
      <c r="D7" s="50" t="s">
        <v>520</v>
      </c>
      <c r="E7" s="50" t="s">
        <v>101</v>
      </c>
      <c r="F7" s="50" t="s">
        <v>102</v>
      </c>
      <c r="G7" s="50" t="s">
        <v>490</v>
      </c>
      <c r="H7" s="50" t="s">
        <v>104</v>
      </c>
      <c r="I7" s="53">
        <v>0.375</v>
      </c>
      <c r="J7" s="50" t="s">
        <v>24</v>
      </c>
      <c r="K7" s="50" t="s">
        <v>105</v>
      </c>
      <c r="L7" s="50" t="s">
        <v>106</v>
      </c>
      <c r="M7" s="50" t="s">
        <v>491</v>
      </c>
      <c r="N7" s="54"/>
      <c r="O7" s="54"/>
      <c r="P7" s="54"/>
      <c r="Q7" s="54"/>
      <c r="R7" s="54"/>
      <c r="S7" s="117">
        <v>26000</v>
      </c>
      <c r="T7" s="492"/>
    </row>
    <row r="8" spans="1:20" s="55" customFormat="1" ht="50.1" customHeight="1" x14ac:dyDescent="1.65">
      <c r="A8" s="50" t="s">
        <v>751</v>
      </c>
      <c r="B8" s="52" t="s">
        <v>752</v>
      </c>
      <c r="C8" s="50" t="s">
        <v>753</v>
      </c>
      <c r="D8" s="50" t="s">
        <v>754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24</v>
      </c>
      <c r="K8" s="50" t="s">
        <v>105</v>
      </c>
      <c r="L8" s="50" t="s">
        <v>106</v>
      </c>
      <c r="M8" s="50" t="s">
        <v>194</v>
      </c>
      <c r="N8" s="54"/>
      <c r="O8" s="54"/>
      <c r="P8" s="54"/>
      <c r="Q8" s="54"/>
      <c r="R8" s="54"/>
      <c r="S8" s="142">
        <v>38750</v>
      </c>
      <c r="T8" s="492"/>
    </row>
    <row r="9" spans="1:20" s="55" customFormat="1" ht="50.1" customHeight="1" x14ac:dyDescent="1.65">
      <c r="A9" s="50" t="s">
        <v>780</v>
      </c>
      <c r="B9" s="52" t="s">
        <v>781</v>
      </c>
      <c r="C9" s="50" t="s">
        <v>782</v>
      </c>
      <c r="D9" s="50" t="s">
        <v>783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24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54"/>
      <c r="R9" s="54"/>
      <c r="S9" s="142">
        <v>38750</v>
      </c>
      <c r="T9" s="492"/>
    </row>
    <row r="10" spans="1:20" s="55" customFormat="1" ht="50.1" customHeight="1" x14ac:dyDescent="1.65">
      <c r="A10" s="50" t="s">
        <v>804</v>
      </c>
      <c r="B10" s="52" t="s">
        <v>805</v>
      </c>
      <c r="C10" s="50" t="s">
        <v>806</v>
      </c>
      <c r="D10" s="50" t="s">
        <v>807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24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54"/>
      <c r="R10" s="54"/>
      <c r="S10" s="142">
        <v>38750</v>
      </c>
      <c r="T10" s="492"/>
    </row>
    <row r="11" spans="1:20" s="55" customFormat="1" ht="50.1" customHeight="1" x14ac:dyDescent="1.65">
      <c r="A11" s="50" t="s">
        <v>812</v>
      </c>
      <c r="B11" s="52" t="s">
        <v>813</v>
      </c>
      <c r="C11" s="50" t="s">
        <v>814</v>
      </c>
      <c r="D11" s="50" t="s">
        <v>815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24</v>
      </c>
      <c r="K11" s="50" t="s">
        <v>105</v>
      </c>
      <c r="L11" s="50" t="s">
        <v>106</v>
      </c>
      <c r="M11" s="50" t="s">
        <v>194</v>
      </c>
      <c r="N11" s="54"/>
      <c r="O11" s="54"/>
      <c r="P11" s="54"/>
      <c r="Q11" s="54"/>
      <c r="R11" s="54"/>
      <c r="S11" s="142">
        <v>38750</v>
      </c>
      <c r="T11" s="492"/>
    </row>
    <row r="12" spans="1:20" s="55" customFormat="1" ht="50.1" customHeight="1" x14ac:dyDescent="1.65">
      <c r="A12" s="50" t="s">
        <v>845</v>
      </c>
      <c r="B12" s="52" t="s">
        <v>785</v>
      </c>
      <c r="C12" s="50" t="s">
        <v>846</v>
      </c>
      <c r="D12" s="50" t="s">
        <v>847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24</v>
      </c>
      <c r="K12" s="50" t="s">
        <v>105</v>
      </c>
      <c r="L12" s="50" t="s">
        <v>106</v>
      </c>
      <c r="M12" s="50" t="s">
        <v>194</v>
      </c>
      <c r="N12" s="54"/>
      <c r="O12" s="54"/>
      <c r="P12" s="54"/>
      <c r="Q12" s="54"/>
      <c r="R12" s="54"/>
      <c r="S12" s="142">
        <v>38750</v>
      </c>
      <c r="T12" s="492"/>
    </row>
    <row r="13" spans="1:20" s="55" customFormat="1" ht="50.1" customHeight="1" x14ac:dyDescent="1.65">
      <c r="A13" s="50" t="s">
        <v>887</v>
      </c>
      <c r="B13" s="52" t="s">
        <v>888</v>
      </c>
      <c r="C13" s="50" t="s">
        <v>889</v>
      </c>
      <c r="D13" s="50" t="s">
        <v>890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24</v>
      </c>
      <c r="K13" s="50" t="s">
        <v>105</v>
      </c>
      <c r="L13" s="50" t="s">
        <v>106</v>
      </c>
      <c r="M13" s="50" t="s">
        <v>194</v>
      </c>
      <c r="N13" s="54"/>
      <c r="O13" s="54"/>
      <c r="P13" s="54"/>
      <c r="Q13" s="54"/>
      <c r="R13" s="54"/>
      <c r="S13" s="142">
        <v>38750</v>
      </c>
      <c r="T13" s="492"/>
    </row>
    <row r="14" spans="1:20" s="55" customFormat="1" ht="50.1" customHeight="1" x14ac:dyDescent="1.65">
      <c r="A14" s="50" t="s">
        <v>911</v>
      </c>
      <c r="B14" s="52" t="s">
        <v>912</v>
      </c>
      <c r="C14" s="50" t="s">
        <v>913</v>
      </c>
      <c r="D14" s="50" t="s">
        <v>914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24</v>
      </c>
      <c r="K14" s="50" t="s">
        <v>105</v>
      </c>
      <c r="L14" s="50" t="s">
        <v>106</v>
      </c>
      <c r="M14" s="50" t="s">
        <v>194</v>
      </c>
      <c r="N14" s="54"/>
      <c r="O14" s="54"/>
      <c r="P14" s="54"/>
      <c r="Q14" s="54"/>
      <c r="R14" s="54"/>
      <c r="S14" s="142">
        <v>38750</v>
      </c>
      <c r="T14" s="492"/>
    </row>
    <row r="15" spans="1:20" s="55" customFormat="1" ht="50.1" customHeight="1" x14ac:dyDescent="1.65">
      <c r="A15" s="50" t="s">
        <v>927</v>
      </c>
      <c r="B15" s="52" t="s">
        <v>928</v>
      </c>
      <c r="C15" s="50" t="s">
        <v>929</v>
      </c>
      <c r="D15" s="50" t="s">
        <v>930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24</v>
      </c>
      <c r="K15" s="50" t="s">
        <v>105</v>
      </c>
      <c r="L15" s="50" t="s">
        <v>106</v>
      </c>
      <c r="M15" s="50" t="s">
        <v>194</v>
      </c>
      <c r="N15" s="54"/>
      <c r="O15" s="54"/>
      <c r="P15" s="54"/>
      <c r="Q15" s="54"/>
      <c r="R15" s="54"/>
      <c r="S15" s="142">
        <v>38750</v>
      </c>
      <c r="T15" s="492"/>
    </row>
    <row r="16" spans="1:20" s="55" customFormat="1" ht="50.1" customHeight="1" x14ac:dyDescent="1.65">
      <c r="A16" s="50" t="s">
        <v>931</v>
      </c>
      <c r="B16" s="52" t="s">
        <v>932</v>
      </c>
      <c r="C16" s="50" t="s">
        <v>933</v>
      </c>
      <c r="D16" s="50" t="s">
        <v>934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24</v>
      </c>
      <c r="K16" s="50" t="s">
        <v>105</v>
      </c>
      <c r="L16" s="50" t="s">
        <v>106</v>
      </c>
      <c r="M16" s="50" t="s">
        <v>194</v>
      </c>
      <c r="N16" s="54"/>
      <c r="O16" s="54"/>
      <c r="P16" s="54"/>
      <c r="Q16" s="54"/>
      <c r="R16" s="54"/>
      <c r="S16" s="142">
        <v>38750</v>
      </c>
      <c r="T16" s="492"/>
    </row>
    <row r="17" spans="1:20" s="55" customFormat="1" ht="50.1" customHeight="1" x14ac:dyDescent="1.65">
      <c r="A17" s="50" t="s">
        <v>935</v>
      </c>
      <c r="B17" s="52" t="s">
        <v>936</v>
      </c>
      <c r="C17" s="50" t="s">
        <v>937</v>
      </c>
      <c r="D17" s="50" t="s">
        <v>938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24</v>
      </c>
      <c r="K17" s="50" t="s">
        <v>105</v>
      </c>
      <c r="L17" s="50" t="s">
        <v>106</v>
      </c>
      <c r="M17" s="50" t="s">
        <v>194</v>
      </c>
      <c r="N17" s="54"/>
      <c r="O17" s="54"/>
      <c r="P17" s="54"/>
      <c r="Q17" s="54"/>
      <c r="R17" s="54"/>
      <c r="S17" s="142">
        <v>38750</v>
      </c>
      <c r="T17" s="492"/>
    </row>
    <row r="18" spans="1:20" s="55" customFormat="1" ht="50.1" customHeight="1" x14ac:dyDescent="1.65">
      <c r="A18" s="50" t="s">
        <v>939</v>
      </c>
      <c r="B18" s="52" t="s">
        <v>940</v>
      </c>
      <c r="C18" s="50" t="s">
        <v>941</v>
      </c>
      <c r="D18" s="50" t="s">
        <v>942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24</v>
      </c>
      <c r="K18" s="50" t="s">
        <v>105</v>
      </c>
      <c r="L18" s="50" t="s">
        <v>106</v>
      </c>
      <c r="M18" s="50" t="s">
        <v>194</v>
      </c>
      <c r="N18" s="54"/>
      <c r="O18" s="54"/>
      <c r="P18" s="54"/>
      <c r="Q18" s="54"/>
      <c r="R18" s="54"/>
      <c r="S18" s="142">
        <v>38750</v>
      </c>
      <c r="T18" s="492"/>
    </row>
    <row r="19" spans="1:20" s="102" customFormat="1" ht="50.1" customHeight="1" x14ac:dyDescent="1.65">
      <c r="A19" s="50" t="s">
        <v>943</v>
      </c>
      <c r="B19" s="52" t="s">
        <v>944</v>
      </c>
      <c r="C19" s="50" t="s">
        <v>945</v>
      </c>
      <c r="D19" s="50" t="s">
        <v>946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24</v>
      </c>
      <c r="K19" s="50" t="s">
        <v>105</v>
      </c>
      <c r="L19" s="50" t="s">
        <v>106</v>
      </c>
      <c r="M19" s="50" t="s">
        <v>194</v>
      </c>
      <c r="N19" s="54"/>
      <c r="O19" s="54"/>
      <c r="P19" s="101"/>
      <c r="Q19" s="101"/>
      <c r="R19" s="101"/>
      <c r="S19" s="142">
        <v>38750</v>
      </c>
      <c r="T19" s="523"/>
    </row>
    <row r="20" spans="1:20" s="55" customFormat="1" ht="50.1" customHeight="1" x14ac:dyDescent="1.65">
      <c r="A20" s="50" t="s">
        <v>947</v>
      </c>
      <c r="B20" s="52" t="s">
        <v>948</v>
      </c>
      <c r="C20" s="50" t="s">
        <v>949</v>
      </c>
      <c r="D20" s="50" t="s">
        <v>950</v>
      </c>
      <c r="E20" s="50" t="s">
        <v>688</v>
      </c>
      <c r="F20" s="50" t="s">
        <v>123</v>
      </c>
      <c r="G20" s="50" t="s">
        <v>689</v>
      </c>
      <c r="H20" s="50" t="s">
        <v>104</v>
      </c>
      <c r="I20" s="53">
        <v>0.41666666666666669</v>
      </c>
      <c r="J20" s="50" t="s">
        <v>24</v>
      </c>
      <c r="K20" s="50" t="s">
        <v>105</v>
      </c>
      <c r="L20" s="50" t="s">
        <v>106</v>
      </c>
      <c r="M20" s="50" t="s">
        <v>194</v>
      </c>
      <c r="N20" s="54"/>
      <c r="O20" s="54"/>
      <c r="P20" s="54"/>
      <c r="Q20" s="54"/>
      <c r="R20" s="54"/>
      <c r="S20" s="142">
        <v>38750</v>
      </c>
      <c r="T20" s="492"/>
    </row>
    <row r="21" spans="1:20" s="55" customFormat="1" ht="50.1" customHeight="1" x14ac:dyDescent="1.65">
      <c r="A21" s="50" t="s">
        <v>951</v>
      </c>
      <c r="B21" s="52" t="s">
        <v>952</v>
      </c>
      <c r="C21" s="50" t="s">
        <v>953</v>
      </c>
      <c r="D21" s="50" t="s">
        <v>954</v>
      </c>
      <c r="E21" s="50" t="s">
        <v>688</v>
      </c>
      <c r="F21" s="50" t="s">
        <v>123</v>
      </c>
      <c r="G21" s="50" t="s">
        <v>689</v>
      </c>
      <c r="H21" s="50" t="s">
        <v>104</v>
      </c>
      <c r="I21" s="53">
        <v>0.41666666666666669</v>
      </c>
      <c r="J21" s="50" t="s">
        <v>24</v>
      </c>
      <c r="K21" s="50" t="s">
        <v>105</v>
      </c>
      <c r="L21" s="50" t="s">
        <v>106</v>
      </c>
      <c r="M21" s="50" t="s">
        <v>194</v>
      </c>
      <c r="N21" s="54"/>
      <c r="O21" s="54"/>
      <c r="P21" s="54"/>
      <c r="Q21" s="54"/>
      <c r="R21" s="54"/>
      <c r="S21" s="142">
        <v>38750</v>
      </c>
      <c r="T21" s="492"/>
    </row>
    <row r="22" spans="1:20" s="55" customFormat="1" ht="50.1" customHeight="1" x14ac:dyDescent="1.65">
      <c r="A22" s="50" t="s">
        <v>1176</v>
      </c>
      <c r="B22" s="52" t="s">
        <v>1177</v>
      </c>
      <c r="C22" s="50" t="s">
        <v>1178</v>
      </c>
      <c r="D22" s="50" t="s">
        <v>1179</v>
      </c>
      <c r="E22" s="50" t="s">
        <v>687</v>
      </c>
      <c r="F22" s="50" t="s">
        <v>102</v>
      </c>
      <c r="G22" s="50" t="s">
        <v>1127</v>
      </c>
      <c r="H22" s="50" t="s">
        <v>104</v>
      </c>
      <c r="I22" s="53">
        <v>0.95833333333333337</v>
      </c>
      <c r="J22" s="50" t="s">
        <v>24</v>
      </c>
      <c r="K22" s="50" t="s">
        <v>105</v>
      </c>
      <c r="L22" s="50" t="s">
        <v>106</v>
      </c>
      <c r="M22" s="50" t="s">
        <v>107</v>
      </c>
      <c r="N22" s="54"/>
      <c r="O22" s="54"/>
      <c r="P22" s="54"/>
      <c r="Q22" s="54"/>
      <c r="R22" s="54"/>
      <c r="S22" s="117">
        <v>18000</v>
      </c>
      <c r="T22" s="492"/>
    </row>
    <row r="23" spans="1:20" s="55" customFormat="1" ht="50.1" customHeight="1" x14ac:dyDescent="1.65">
      <c r="A23" s="50" t="s">
        <v>1180</v>
      </c>
      <c r="B23" s="52" t="s">
        <v>1181</v>
      </c>
      <c r="C23" s="50" t="s">
        <v>1182</v>
      </c>
      <c r="D23" s="50" t="s">
        <v>1183</v>
      </c>
      <c r="E23" s="50" t="s">
        <v>687</v>
      </c>
      <c r="F23" s="50" t="s">
        <v>102</v>
      </c>
      <c r="G23" s="50" t="s">
        <v>1127</v>
      </c>
      <c r="H23" s="50" t="s">
        <v>104</v>
      </c>
      <c r="I23" s="53">
        <v>0.95833333333333337</v>
      </c>
      <c r="J23" s="50" t="s">
        <v>24</v>
      </c>
      <c r="K23" s="50" t="s">
        <v>105</v>
      </c>
      <c r="L23" s="50" t="s">
        <v>106</v>
      </c>
      <c r="M23" s="50" t="s">
        <v>107</v>
      </c>
      <c r="N23" s="54"/>
      <c r="O23" s="54"/>
      <c r="P23" s="54"/>
      <c r="Q23" s="54"/>
      <c r="R23" s="54"/>
      <c r="S23" s="117">
        <v>18000</v>
      </c>
      <c r="T23" s="492"/>
    </row>
    <row r="24" spans="1:20" s="55" customFormat="1" ht="50.1" customHeight="1" x14ac:dyDescent="1.65">
      <c r="A24" s="50" t="s">
        <v>1232</v>
      </c>
      <c r="B24" s="52" t="s">
        <v>1233</v>
      </c>
      <c r="C24" s="50" t="s">
        <v>1234</v>
      </c>
      <c r="D24" s="50" t="s">
        <v>1235</v>
      </c>
      <c r="E24" s="50" t="s">
        <v>687</v>
      </c>
      <c r="F24" s="50" t="s">
        <v>102</v>
      </c>
      <c r="G24" s="50" t="s">
        <v>1127</v>
      </c>
      <c r="H24" s="50" t="s">
        <v>104</v>
      </c>
      <c r="I24" s="53">
        <v>0.95833333333333337</v>
      </c>
      <c r="J24" s="50" t="s">
        <v>24</v>
      </c>
      <c r="K24" s="50" t="s">
        <v>105</v>
      </c>
      <c r="L24" s="50" t="s">
        <v>106</v>
      </c>
      <c r="M24" s="50" t="s">
        <v>107</v>
      </c>
      <c r="N24" s="54"/>
      <c r="O24" s="54"/>
      <c r="P24" s="54"/>
      <c r="Q24" s="54"/>
      <c r="R24" s="54"/>
      <c r="S24" s="117">
        <v>18000</v>
      </c>
      <c r="T24" s="492"/>
    </row>
    <row r="25" spans="1:20" s="55" customFormat="1" ht="50.1" customHeight="1" x14ac:dyDescent="1.65">
      <c r="A25" s="50" t="s">
        <v>1244</v>
      </c>
      <c r="B25" s="52" t="s">
        <v>1245</v>
      </c>
      <c r="C25" s="50" t="s">
        <v>1246</v>
      </c>
      <c r="D25" s="50" t="s">
        <v>1247</v>
      </c>
      <c r="E25" s="50" t="s">
        <v>687</v>
      </c>
      <c r="F25" s="50" t="s">
        <v>102</v>
      </c>
      <c r="G25" s="50" t="s">
        <v>1127</v>
      </c>
      <c r="H25" s="50" t="s">
        <v>104</v>
      </c>
      <c r="I25" s="53">
        <v>0.95833333333333337</v>
      </c>
      <c r="J25" s="50" t="s">
        <v>24</v>
      </c>
      <c r="K25" s="50" t="s">
        <v>105</v>
      </c>
      <c r="L25" s="50" t="s">
        <v>106</v>
      </c>
      <c r="M25" s="50" t="s">
        <v>107</v>
      </c>
      <c r="N25" s="54"/>
      <c r="O25" s="54"/>
      <c r="P25" s="54"/>
      <c r="Q25" s="54"/>
      <c r="R25" s="54"/>
      <c r="S25" s="117">
        <v>18000</v>
      </c>
      <c r="T25" s="492"/>
    </row>
    <row r="26" spans="1:20" ht="50.1" customHeight="1" x14ac:dyDescent="1.05">
      <c r="A26" s="708" t="s">
        <v>1270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19"/>
      <c r="O26" s="23"/>
      <c r="P26" s="23"/>
      <c r="Q26" s="23"/>
      <c r="R26" s="23"/>
      <c r="S26" s="29"/>
      <c r="T26" s="388">
        <v>670000</v>
      </c>
    </row>
    <row r="27" spans="1:20" ht="50.1" customHeight="1" x14ac:dyDescent="1.05">
      <c r="A27" s="708" t="s">
        <v>1275</v>
      </c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19"/>
      <c r="O27" s="23"/>
      <c r="P27" s="23"/>
      <c r="Q27" s="23"/>
      <c r="R27" s="23"/>
      <c r="S27" s="29"/>
      <c r="T27" s="388">
        <v>45000</v>
      </c>
    </row>
    <row r="28" spans="1:20" ht="50.1" customHeight="1" x14ac:dyDescent="1.05">
      <c r="A28" s="696" t="s">
        <v>1286</v>
      </c>
      <c r="B28" s="733"/>
      <c r="C28" s="733"/>
      <c r="D28" s="733"/>
      <c r="E28" s="733"/>
      <c r="F28" s="733"/>
      <c r="G28" s="733"/>
      <c r="H28" s="733"/>
      <c r="I28" s="733"/>
      <c r="J28" s="733"/>
      <c r="K28" s="733"/>
      <c r="L28" s="733"/>
      <c r="M28" s="733"/>
      <c r="N28" s="19"/>
      <c r="O28" s="23"/>
      <c r="P28" s="23"/>
      <c r="Q28" s="23"/>
      <c r="R28" s="23"/>
      <c r="S28" s="29">
        <f>3*10550</f>
        <v>31650</v>
      </c>
      <c r="T28" s="388"/>
    </row>
    <row r="29" spans="1:20" ht="50.1" customHeight="1" x14ac:dyDescent="0.7">
      <c r="A29" s="740" t="s">
        <v>1287</v>
      </c>
      <c r="B29" s="740"/>
      <c r="C29" s="740"/>
      <c r="D29" s="740"/>
      <c r="E29" s="740"/>
      <c r="F29" s="740"/>
      <c r="G29" s="740"/>
      <c r="H29" s="740"/>
      <c r="I29" s="740"/>
      <c r="J29" s="740"/>
      <c r="K29" s="740"/>
      <c r="L29" s="740"/>
      <c r="M29" s="740"/>
      <c r="N29" s="23"/>
      <c r="O29" s="23"/>
      <c r="P29" s="23"/>
      <c r="Q29" s="23"/>
      <c r="R29" s="23"/>
      <c r="S29" s="29">
        <v>9500</v>
      </c>
      <c r="T29" s="388"/>
    </row>
    <row r="30" spans="1:20" ht="50.1" customHeight="1" x14ac:dyDescent="0.7">
      <c r="A30" s="740" t="s">
        <v>1288</v>
      </c>
      <c r="B30" s="740"/>
      <c r="C30" s="740"/>
      <c r="D30" s="740"/>
      <c r="E30" s="740"/>
      <c r="F30" s="740"/>
      <c r="G30" s="740"/>
      <c r="H30" s="740"/>
      <c r="I30" s="740"/>
      <c r="J30" s="740"/>
      <c r="K30" s="740"/>
      <c r="L30" s="740"/>
      <c r="M30" s="740"/>
      <c r="N30" s="23"/>
      <c r="O30" s="23"/>
      <c r="P30" s="23"/>
      <c r="Q30" s="23"/>
      <c r="R30" s="23"/>
      <c r="S30" s="29"/>
      <c r="T30" s="388"/>
    </row>
    <row r="31" spans="1:20" ht="50.1" customHeight="1" x14ac:dyDescent="1.05">
      <c r="A31" s="708" t="s">
        <v>3093</v>
      </c>
      <c r="B31" s="708"/>
      <c r="C31" s="708"/>
      <c r="D31" s="708"/>
      <c r="E31" s="708"/>
      <c r="F31" s="708"/>
      <c r="G31" s="708"/>
      <c r="H31" s="708"/>
      <c r="I31" s="708"/>
      <c r="J31" s="708"/>
      <c r="K31" s="708"/>
      <c r="L31" s="708"/>
      <c r="M31" s="708"/>
      <c r="N31" s="708"/>
      <c r="O31" s="708"/>
      <c r="P31" s="708"/>
      <c r="Q31" s="708"/>
      <c r="R31" s="708"/>
      <c r="S31" s="708"/>
      <c r="T31" s="708"/>
    </row>
    <row r="32" spans="1:20" ht="50.1" customHeight="1" x14ac:dyDescent="1.65">
      <c r="A32" s="31" t="s">
        <v>2590</v>
      </c>
      <c r="B32" s="37" t="s">
        <v>2591</v>
      </c>
      <c r="C32" s="31" t="s">
        <v>2592</v>
      </c>
      <c r="D32" s="31" t="s">
        <v>2593</v>
      </c>
      <c r="E32" s="31" t="s">
        <v>101</v>
      </c>
      <c r="F32" s="31" t="s">
        <v>123</v>
      </c>
      <c r="G32" s="31" t="s">
        <v>490</v>
      </c>
      <c r="H32" s="31" t="s">
        <v>2017</v>
      </c>
      <c r="I32" s="38">
        <v>0.49652777777777779</v>
      </c>
      <c r="J32" s="31" t="s">
        <v>24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54"/>
      <c r="R32" s="54"/>
      <c r="S32" s="29">
        <v>43725</v>
      </c>
      <c r="T32" s="492"/>
    </row>
    <row r="33" spans="1:20" ht="50.1" customHeight="1" x14ac:dyDescent="1.65">
      <c r="A33" s="31" t="s">
        <v>2594</v>
      </c>
      <c r="B33" s="37" t="s">
        <v>2595</v>
      </c>
      <c r="C33" s="31" t="s">
        <v>2596</v>
      </c>
      <c r="D33" s="31" t="s">
        <v>2597</v>
      </c>
      <c r="E33" s="31" t="s">
        <v>101</v>
      </c>
      <c r="F33" s="31" t="s">
        <v>123</v>
      </c>
      <c r="G33" s="31" t="s">
        <v>490</v>
      </c>
      <c r="H33" s="31" t="s">
        <v>2017</v>
      </c>
      <c r="I33" s="38">
        <v>0.49652777777777779</v>
      </c>
      <c r="J33" s="31" t="s">
        <v>24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54"/>
      <c r="R33" s="54"/>
      <c r="S33" s="29">
        <v>43725</v>
      </c>
      <c r="T33" s="492"/>
    </row>
    <row r="34" spans="1:20" ht="50.1" customHeight="1" x14ac:dyDescent="1.65">
      <c r="A34" s="31" t="s">
        <v>2598</v>
      </c>
      <c r="B34" s="37" t="s">
        <v>2599</v>
      </c>
      <c r="C34" s="31" t="s">
        <v>2600</v>
      </c>
      <c r="D34" s="31" t="s">
        <v>2601</v>
      </c>
      <c r="E34" s="31" t="s">
        <v>101</v>
      </c>
      <c r="F34" s="31" t="s">
        <v>102</v>
      </c>
      <c r="G34" s="31" t="s">
        <v>567</v>
      </c>
      <c r="H34" s="31" t="s">
        <v>2017</v>
      </c>
      <c r="I34" s="38">
        <v>0.52430555555555558</v>
      </c>
      <c r="J34" s="31" t="s">
        <v>24</v>
      </c>
      <c r="K34" s="31" t="s">
        <v>105</v>
      </c>
      <c r="L34" s="31" t="s">
        <v>106</v>
      </c>
      <c r="M34" s="31" t="s">
        <v>491</v>
      </c>
      <c r="N34" s="29"/>
      <c r="O34" s="23"/>
      <c r="P34" s="54"/>
      <c r="Q34" s="54"/>
      <c r="R34" s="54"/>
      <c r="S34" s="29">
        <v>26000</v>
      </c>
      <c r="T34" s="492"/>
    </row>
    <row r="35" spans="1:20" ht="50.1" customHeight="1" x14ac:dyDescent="1.65">
      <c r="A35" s="31" t="s">
        <v>2602</v>
      </c>
      <c r="B35" s="37" t="s">
        <v>2603</v>
      </c>
      <c r="C35" s="31" t="s">
        <v>2604</v>
      </c>
      <c r="D35" s="31" t="s">
        <v>2605</v>
      </c>
      <c r="E35" s="31" t="s">
        <v>101</v>
      </c>
      <c r="F35" s="31" t="s">
        <v>102</v>
      </c>
      <c r="G35" s="31" t="s">
        <v>567</v>
      </c>
      <c r="H35" s="31" t="s">
        <v>2017</v>
      </c>
      <c r="I35" s="38">
        <v>0.52430555555555558</v>
      </c>
      <c r="J35" s="31" t="s">
        <v>24</v>
      </c>
      <c r="K35" s="31" t="s">
        <v>105</v>
      </c>
      <c r="L35" s="31" t="s">
        <v>106</v>
      </c>
      <c r="M35" s="31" t="s">
        <v>491</v>
      </c>
      <c r="N35" s="29"/>
      <c r="O35" s="23"/>
      <c r="P35" s="54"/>
      <c r="Q35" s="54"/>
      <c r="R35" s="54"/>
      <c r="S35" s="29">
        <v>26000</v>
      </c>
      <c r="T35" s="492"/>
    </row>
    <row r="36" spans="1:20" ht="50.1" customHeight="1" x14ac:dyDescent="1.65">
      <c r="A36" s="31" t="s">
        <v>2606</v>
      </c>
      <c r="B36" s="37" t="s">
        <v>2607</v>
      </c>
      <c r="C36" s="31" t="s">
        <v>2608</v>
      </c>
      <c r="D36" s="31" t="s">
        <v>2609</v>
      </c>
      <c r="E36" s="31" t="s">
        <v>687</v>
      </c>
      <c r="F36" s="31" t="s">
        <v>123</v>
      </c>
      <c r="G36" s="31" t="s">
        <v>1127</v>
      </c>
      <c r="H36" s="31" t="s">
        <v>2017</v>
      </c>
      <c r="I36" s="38">
        <v>0.53125</v>
      </c>
      <c r="J36" s="31" t="s">
        <v>24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54"/>
      <c r="R36" s="54"/>
      <c r="S36" s="29">
        <v>43225</v>
      </c>
      <c r="T36" s="492"/>
    </row>
    <row r="37" spans="1:20" ht="50.1" customHeight="1" x14ac:dyDescent="1.65">
      <c r="A37" s="31" t="s">
        <v>2618</v>
      </c>
      <c r="B37" s="37" t="s">
        <v>2619</v>
      </c>
      <c r="C37" s="31" t="s">
        <v>2620</v>
      </c>
      <c r="D37" s="31" t="s">
        <v>2621</v>
      </c>
      <c r="E37" s="31" t="s">
        <v>687</v>
      </c>
      <c r="F37" s="31" t="s">
        <v>123</v>
      </c>
      <c r="G37" s="31" t="s">
        <v>1127</v>
      </c>
      <c r="H37" s="31" t="s">
        <v>2017</v>
      </c>
      <c r="I37" s="38">
        <v>0.53125</v>
      </c>
      <c r="J37" s="31" t="s">
        <v>24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54"/>
      <c r="R37" s="54"/>
      <c r="S37" s="29">
        <v>43225</v>
      </c>
      <c r="T37" s="492"/>
    </row>
    <row r="38" spans="1:20" ht="50.1" customHeight="1" x14ac:dyDescent="1.65">
      <c r="A38" s="31" t="s">
        <v>2622</v>
      </c>
      <c r="B38" s="37" t="s">
        <v>2623</v>
      </c>
      <c r="C38" s="31" t="s">
        <v>2624</v>
      </c>
      <c r="D38" s="31" t="s">
        <v>2625</v>
      </c>
      <c r="E38" s="31" t="s">
        <v>687</v>
      </c>
      <c r="F38" s="31" t="s">
        <v>123</v>
      </c>
      <c r="G38" s="31" t="s">
        <v>1127</v>
      </c>
      <c r="H38" s="31" t="s">
        <v>2017</v>
      </c>
      <c r="I38" s="38">
        <v>0.53125</v>
      </c>
      <c r="J38" s="31" t="s">
        <v>24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54"/>
      <c r="R38" s="54"/>
      <c r="S38" s="29">
        <v>43225</v>
      </c>
      <c r="T38" s="492"/>
    </row>
    <row r="39" spans="1:20" ht="50.1" customHeight="1" x14ac:dyDescent="1.65">
      <c r="A39" s="31" t="s">
        <v>2626</v>
      </c>
      <c r="B39" s="37" t="s">
        <v>2627</v>
      </c>
      <c r="C39" s="31" t="s">
        <v>2628</v>
      </c>
      <c r="D39" s="31" t="s">
        <v>2629</v>
      </c>
      <c r="E39" s="31" t="s">
        <v>687</v>
      </c>
      <c r="F39" s="31" t="s">
        <v>123</v>
      </c>
      <c r="G39" s="31" t="s">
        <v>1127</v>
      </c>
      <c r="H39" s="31" t="s">
        <v>2017</v>
      </c>
      <c r="I39" s="38">
        <v>0.53125</v>
      </c>
      <c r="J39" s="31" t="s">
        <v>24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54"/>
      <c r="R39" s="54"/>
      <c r="S39" s="29">
        <v>43225</v>
      </c>
      <c r="T39" s="492"/>
    </row>
    <row r="40" spans="1:20" ht="50.1" customHeight="1" x14ac:dyDescent="1.65">
      <c r="A40" s="31" t="s">
        <v>2634</v>
      </c>
      <c r="B40" s="37" t="s">
        <v>2635</v>
      </c>
      <c r="C40" s="31" t="s">
        <v>2636</v>
      </c>
      <c r="D40" s="31" t="s">
        <v>2637</v>
      </c>
      <c r="E40" s="31" t="s">
        <v>687</v>
      </c>
      <c r="F40" s="31" t="s">
        <v>123</v>
      </c>
      <c r="G40" s="31" t="s">
        <v>1127</v>
      </c>
      <c r="H40" s="31" t="s">
        <v>2017</v>
      </c>
      <c r="I40" s="38">
        <v>0.53125</v>
      </c>
      <c r="J40" s="31" t="s">
        <v>24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4"/>
      <c r="R40" s="54"/>
      <c r="S40" s="29">
        <v>43225</v>
      </c>
      <c r="T40" s="492"/>
    </row>
    <row r="41" spans="1:20" ht="50.1" customHeight="1" x14ac:dyDescent="1.65">
      <c r="A41" s="31" t="s">
        <v>2638</v>
      </c>
      <c r="B41" s="37" t="s">
        <v>2639</v>
      </c>
      <c r="C41" s="31" t="s">
        <v>2640</v>
      </c>
      <c r="D41" s="31" t="s">
        <v>2641</v>
      </c>
      <c r="E41" s="31" t="s">
        <v>687</v>
      </c>
      <c r="F41" s="31" t="s">
        <v>123</v>
      </c>
      <c r="G41" s="31" t="s">
        <v>1127</v>
      </c>
      <c r="H41" s="31" t="s">
        <v>2017</v>
      </c>
      <c r="I41" s="38">
        <v>0.53125</v>
      </c>
      <c r="J41" s="31" t="s">
        <v>24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4"/>
      <c r="R41" s="54"/>
      <c r="S41" s="29">
        <v>43225</v>
      </c>
      <c r="T41" s="492"/>
    </row>
    <row r="42" spans="1:20" ht="50.1" customHeight="1" x14ac:dyDescent="1.65">
      <c r="A42" s="31" t="s">
        <v>2642</v>
      </c>
      <c r="B42" s="37" t="s">
        <v>2643</v>
      </c>
      <c r="C42" s="31" t="s">
        <v>2644</v>
      </c>
      <c r="D42" s="31" t="s">
        <v>2645</v>
      </c>
      <c r="E42" s="31" t="s">
        <v>687</v>
      </c>
      <c r="F42" s="31" t="s">
        <v>123</v>
      </c>
      <c r="G42" s="31" t="s">
        <v>1127</v>
      </c>
      <c r="H42" s="31" t="s">
        <v>2017</v>
      </c>
      <c r="I42" s="38">
        <v>0.53125</v>
      </c>
      <c r="J42" s="31" t="s">
        <v>24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4"/>
      <c r="R42" s="54"/>
      <c r="S42" s="29">
        <v>43225</v>
      </c>
      <c r="T42" s="492"/>
    </row>
    <row r="43" spans="1:20" ht="50.1" customHeight="1" x14ac:dyDescent="1.65">
      <c r="A43" s="31" t="s">
        <v>2646</v>
      </c>
      <c r="B43" s="37" t="s">
        <v>2647</v>
      </c>
      <c r="C43" s="31" t="s">
        <v>2648</v>
      </c>
      <c r="D43" s="31" t="s">
        <v>2649</v>
      </c>
      <c r="E43" s="31" t="s">
        <v>687</v>
      </c>
      <c r="F43" s="31" t="s">
        <v>123</v>
      </c>
      <c r="G43" s="31" t="s">
        <v>1127</v>
      </c>
      <c r="H43" s="31" t="s">
        <v>2017</v>
      </c>
      <c r="I43" s="38">
        <v>0.53125</v>
      </c>
      <c r="J43" s="31" t="s">
        <v>24</v>
      </c>
      <c r="K43" s="31" t="s">
        <v>105</v>
      </c>
      <c r="L43" s="31" t="s">
        <v>106</v>
      </c>
      <c r="M43" s="31" t="s">
        <v>995</v>
      </c>
      <c r="N43" s="29"/>
      <c r="O43" s="30"/>
      <c r="P43" s="54"/>
      <c r="Q43" s="54"/>
      <c r="R43" s="54"/>
      <c r="S43" s="29">
        <v>43225</v>
      </c>
      <c r="T43" s="492"/>
    </row>
    <row r="44" spans="1:20" ht="50.1" customHeight="1" x14ac:dyDescent="1.65">
      <c r="A44" s="31" t="s">
        <v>2650</v>
      </c>
      <c r="B44" s="37" t="s">
        <v>2651</v>
      </c>
      <c r="C44" s="31" t="s">
        <v>2652</v>
      </c>
      <c r="D44" s="31" t="s">
        <v>2653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24</v>
      </c>
      <c r="K44" s="31" t="s">
        <v>105</v>
      </c>
      <c r="L44" s="31" t="s">
        <v>106</v>
      </c>
      <c r="M44" s="31" t="s">
        <v>995</v>
      </c>
      <c r="N44" s="29"/>
      <c r="O44" s="30"/>
      <c r="P44" s="54"/>
      <c r="Q44" s="54"/>
      <c r="R44" s="54"/>
      <c r="S44" s="29">
        <v>43225</v>
      </c>
      <c r="T44" s="492"/>
    </row>
    <row r="45" spans="1:20" ht="50.1" customHeight="1" x14ac:dyDescent="1.65">
      <c r="A45" s="31" t="s">
        <v>2654</v>
      </c>
      <c r="B45" s="37" t="s">
        <v>2655</v>
      </c>
      <c r="C45" s="31" t="s">
        <v>2656</v>
      </c>
      <c r="D45" s="31" t="s">
        <v>2657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24</v>
      </c>
      <c r="K45" s="31" t="s">
        <v>105</v>
      </c>
      <c r="L45" s="31" t="s">
        <v>106</v>
      </c>
      <c r="M45" s="31" t="s">
        <v>995</v>
      </c>
      <c r="N45" s="29"/>
      <c r="O45" s="30"/>
      <c r="P45" s="54"/>
      <c r="Q45" s="54"/>
      <c r="R45" s="54"/>
      <c r="S45" s="29">
        <v>43225</v>
      </c>
      <c r="T45" s="492"/>
    </row>
    <row r="46" spans="1:20" ht="50.1" customHeight="1" x14ac:dyDescent="1.65">
      <c r="A46" s="31" t="s">
        <v>2658</v>
      </c>
      <c r="B46" s="37" t="s">
        <v>2659</v>
      </c>
      <c r="C46" s="31" t="s">
        <v>2660</v>
      </c>
      <c r="D46" s="31" t="s">
        <v>2661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24</v>
      </c>
      <c r="K46" s="31" t="s">
        <v>105</v>
      </c>
      <c r="L46" s="31" t="s">
        <v>106</v>
      </c>
      <c r="M46" s="31" t="s">
        <v>995</v>
      </c>
      <c r="N46" s="29"/>
      <c r="O46" s="30"/>
      <c r="P46" s="54"/>
      <c r="Q46" s="54"/>
      <c r="R46" s="54"/>
      <c r="S46" s="29">
        <v>43225</v>
      </c>
      <c r="T46" s="492"/>
    </row>
    <row r="47" spans="1:20" ht="50.1" customHeight="1" x14ac:dyDescent="1.65">
      <c r="A47" s="31" t="s">
        <v>2662</v>
      </c>
      <c r="B47" s="37" t="s">
        <v>2663</v>
      </c>
      <c r="C47" s="31" t="s">
        <v>2664</v>
      </c>
      <c r="D47" s="31" t="s">
        <v>2665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24</v>
      </c>
      <c r="K47" s="31" t="s">
        <v>105</v>
      </c>
      <c r="L47" s="31" t="s">
        <v>106</v>
      </c>
      <c r="M47" s="31" t="s">
        <v>995</v>
      </c>
      <c r="N47" s="29"/>
      <c r="O47" s="30"/>
      <c r="P47" s="54"/>
      <c r="Q47" s="54"/>
      <c r="R47" s="54"/>
      <c r="S47" s="29">
        <v>43225</v>
      </c>
      <c r="T47" s="492"/>
    </row>
    <row r="48" spans="1:20" ht="50.1" customHeight="1" x14ac:dyDescent="1.65">
      <c r="A48" s="31" t="s">
        <v>2666</v>
      </c>
      <c r="B48" s="37" t="s">
        <v>2667</v>
      </c>
      <c r="C48" s="31" t="s">
        <v>2668</v>
      </c>
      <c r="D48" s="31" t="s">
        <v>2669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24</v>
      </c>
      <c r="K48" s="31" t="s">
        <v>105</v>
      </c>
      <c r="L48" s="31" t="s">
        <v>106</v>
      </c>
      <c r="M48" s="31" t="s">
        <v>995</v>
      </c>
      <c r="N48" s="29"/>
      <c r="O48" s="30"/>
      <c r="P48" s="54"/>
      <c r="Q48" s="54"/>
      <c r="R48" s="54"/>
      <c r="S48" s="29">
        <v>43225</v>
      </c>
      <c r="T48" s="492"/>
    </row>
    <row r="49" spans="1:20" ht="50.1" customHeight="1" x14ac:dyDescent="1.65">
      <c r="A49" s="31" t="s">
        <v>2670</v>
      </c>
      <c r="B49" s="37" t="s">
        <v>2671</v>
      </c>
      <c r="C49" s="31" t="s">
        <v>2672</v>
      </c>
      <c r="D49" s="31" t="s">
        <v>2673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24</v>
      </c>
      <c r="K49" s="31" t="s">
        <v>105</v>
      </c>
      <c r="L49" s="31" t="s">
        <v>106</v>
      </c>
      <c r="M49" s="31" t="s">
        <v>995</v>
      </c>
      <c r="N49" s="29"/>
      <c r="O49" s="30"/>
      <c r="P49" s="54"/>
      <c r="Q49" s="54"/>
      <c r="R49" s="54"/>
      <c r="S49" s="29">
        <v>43225</v>
      </c>
      <c r="T49" s="492"/>
    </row>
    <row r="50" spans="1:20" ht="50.1" customHeight="1" x14ac:dyDescent="1.65">
      <c r="A50" s="31" t="s">
        <v>2674</v>
      </c>
      <c r="B50" s="37" t="s">
        <v>2675</v>
      </c>
      <c r="C50" s="31" t="s">
        <v>2676</v>
      </c>
      <c r="D50" s="31" t="s">
        <v>2677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24</v>
      </c>
      <c r="K50" s="31" t="s">
        <v>105</v>
      </c>
      <c r="L50" s="31" t="s">
        <v>106</v>
      </c>
      <c r="M50" s="31" t="s">
        <v>995</v>
      </c>
      <c r="N50" s="29"/>
      <c r="O50" s="30"/>
      <c r="P50" s="54"/>
      <c r="Q50" s="54"/>
      <c r="R50" s="54"/>
      <c r="S50" s="29">
        <v>43225</v>
      </c>
      <c r="T50" s="492"/>
    </row>
    <row r="51" spans="1:20" ht="50.1" customHeight="1" x14ac:dyDescent="1.65">
      <c r="A51" s="31" t="s">
        <v>2681</v>
      </c>
      <c r="B51" s="37" t="s">
        <v>2682</v>
      </c>
      <c r="C51" s="31" t="s">
        <v>2683</v>
      </c>
      <c r="D51" s="31" t="s">
        <v>2684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24</v>
      </c>
      <c r="K51" s="31" t="s">
        <v>105</v>
      </c>
      <c r="L51" s="31" t="s">
        <v>106</v>
      </c>
      <c r="M51" s="31" t="s">
        <v>995</v>
      </c>
      <c r="N51" s="188"/>
      <c r="O51" s="30"/>
      <c r="P51" s="54"/>
      <c r="Q51" s="54"/>
      <c r="R51" s="54"/>
      <c r="S51" s="188">
        <v>43225</v>
      </c>
      <c r="T51" s="492"/>
    </row>
    <row r="52" spans="1:20" ht="50.1" customHeight="1" x14ac:dyDescent="1.65">
      <c r="A52" s="31" t="s">
        <v>2685</v>
      </c>
      <c r="B52" s="37" t="s">
        <v>2686</v>
      </c>
      <c r="C52" s="31" t="s">
        <v>2687</v>
      </c>
      <c r="D52" s="31" t="s">
        <v>2688</v>
      </c>
      <c r="E52" s="31" t="s">
        <v>687</v>
      </c>
      <c r="F52" s="31" t="s">
        <v>123</v>
      </c>
      <c r="G52" s="31" t="s">
        <v>1127</v>
      </c>
      <c r="H52" s="31" t="s">
        <v>2017</v>
      </c>
      <c r="I52" s="38">
        <v>0.53125</v>
      </c>
      <c r="J52" s="31" t="s">
        <v>24</v>
      </c>
      <c r="K52" s="31" t="s">
        <v>105</v>
      </c>
      <c r="L52" s="31" t="s">
        <v>106</v>
      </c>
      <c r="M52" s="31" t="s">
        <v>995</v>
      </c>
      <c r="N52" s="188"/>
      <c r="O52" s="30"/>
      <c r="P52" s="54"/>
      <c r="Q52" s="54"/>
      <c r="R52" s="54"/>
      <c r="S52" s="188">
        <v>43225</v>
      </c>
      <c r="T52" s="492"/>
    </row>
    <row r="53" spans="1:20" ht="50.1" customHeight="1" x14ac:dyDescent="1.65">
      <c r="A53" s="31" t="s">
        <v>2689</v>
      </c>
      <c r="B53" s="37" t="s">
        <v>2690</v>
      </c>
      <c r="C53" s="31" t="s">
        <v>2691</v>
      </c>
      <c r="D53" s="31" t="s">
        <v>2692</v>
      </c>
      <c r="E53" s="31" t="s">
        <v>687</v>
      </c>
      <c r="F53" s="31" t="s">
        <v>123</v>
      </c>
      <c r="G53" s="31" t="s">
        <v>1127</v>
      </c>
      <c r="H53" s="31" t="s">
        <v>2017</v>
      </c>
      <c r="I53" s="38">
        <v>0.53125</v>
      </c>
      <c r="J53" s="31" t="s">
        <v>24</v>
      </c>
      <c r="K53" s="31" t="s">
        <v>105</v>
      </c>
      <c r="L53" s="31" t="s">
        <v>106</v>
      </c>
      <c r="M53" s="31" t="s">
        <v>995</v>
      </c>
      <c r="N53" s="188"/>
      <c r="O53" s="23"/>
      <c r="P53" s="54"/>
      <c r="Q53" s="54"/>
      <c r="R53" s="54"/>
      <c r="S53" s="188">
        <v>43225</v>
      </c>
      <c r="T53" s="492"/>
    </row>
    <row r="54" spans="1:20" ht="50.1" customHeight="1" x14ac:dyDescent="1.65">
      <c r="A54" s="31" t="s">
        <v>2701</v>
      </c>
      <c r="B54" s="37" t="s">
        <v>2702</v>
      </c>
      <c r="C54" s="31" t="s">
        <v>2703</v>
      </c>
      <c r="D54" s="31" t="s">
        <v>2704</v>
      </c>
      <c r="E54" s="31" t="s">
        <v>687</v>
      </c>
      <c r="F54" s="31" t="s">
        <v>123</v>
      </c>
      <c r="G54" s="31" t="s">
        <v>1127</v>
      </c>
      <c r="H54" s="31" t="s">
        <v>2017</v>
      </c>
      <c r="I54" s="38">
        <v>0.53125</v>
      </c>
      <c r="J54" s="31" t="s">
        <v>24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4"/>
      <c r="R54" s="54"/>
      <c r="S54" s="29">
        <v>43225</v>
      </c>
      <c r="T54" s="492"/>
    </row>
    <row r="55" spans="1:20" ht="50.1" customHeight="1" x14ac:dyDescent="1.05">
      <c r="A55" s="696" t="s">
        <v>3094</v>
      </c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6"/>
      <c r="P55" s="696"/>
      <c r="Q55" s="696"/>
      <c r="R55" s="696"/>
      <c r="S55" s="696"/>
      <c r="T55" s="388"/>
    </row>
    <row r="56" spans="1:20" ht="50.1" customHeight="1" x14ac:dyDescent="1.25">
      <c r="A56" s="31" t="s">
        <v>3581</v>
      </c>
      <c r="B56" s="37" t="s">
        <v>3582</v>
      </c>
      <c r="C56" s="31" t="s">
        <v>3583</v>
      </c>
      <c r="D56" s="31" t="s">
        <v>3584</v>
      </c>
      <c r="E56" s="31" t="s">
        <v>687</v>
      </c>
      <c r="F56" s="31" t="s">
        <v>123</v>
      </c>
      <c r="G56" s="31" t="s">
        <v>562</v>
      </c>
      <c r="H56" s="31" t="s">
        <v>3098</v>
      </c>
      <c r="I56" s="38">
        <v>0.33333333333333331</v>
      </c>
      <c r="J56" s="31" t="s">
        <v>24</v>
      </c>
      <c r="K56" s="31" t="s">
        <v>105</v>
      </c>
      <c r="L56" s="31" t="s">
        <v>106</v>
      </c>
      <c r="M56" s="31" t="s">
        <v>995</v>
      </c>
      <c r="N56" s="29">
        <v>43225</v>
      </c>
      <c r="O56" s="23"/>
      <c r="P56" s="54"/>
      <c r="Q56" s="54"/>
      <c r="R56" s="54"/>
      <c r="S56" s="29">
        <v>43225</v>
      </c>
      <c r="T56" s="388"/>
    </row>
    <row r="57" spans="1:20" ht="50.1" customHeight="1" x14ac:dyDescent="1.25">
      <c r="A57" s="31" t="s">
        <v>3589</v>
      </c>
      <c r="B57" s="37" t="s">
        <v>3590</v>
      </c>
      <c r="C57" s="31" t="s">
        <v>3591</v>
      </c>
      <c r="D57" s="31" t="s">
        <v>3592</v>
      </c>
      <c r="E57" s="31" t="s">
        <v>101</v>
      </c>
      <c r="F57" s="31" t="s">
        <v>1304</v>
      </c>
      <c r="G57" s="31" t="s">
        <v>490</v>
      </c>
      <c r="H57" s="31" t="s">
        <v>3098</v>
      </c>
      <c r="I57" s="38">
        <v>0.75</v>
      </c>
      <c r="J57" s="31" t="s">
        <v>24</v>
      </c>
      <c r="K57" s="31" t="s">
        <v>105</v>
      </c>
      <c r="L57" s="31" t="s">
        <v>106</v>
      </c>
      <c r="M57" s="31" t="s">
        <v>491</v>
      </c>
      <c r="N57" s="29">
        <v>26000</v>
      </c>
      <c r="O57" s="23"/>
      <c r="P57" s="54"/>
      <c r="Q57" s="54"/>
      <c r="R57" s="54"/>
      <c r="S57" s="29">
        <v>26000</v>
      </c>
      <c r="T57" s="388"/>
    </row>
    <row r="58" spans="1:20" ht="50.1" customHeight="1" x14ac:dyDescent="1.25">
      <c r="A58" s="31" t="s">
        <v>3593</v>
      </c>
      <c r="B58" s="37" t="s">
        <v>3594</v>
      </c>
      <c r="C58" s="31" t="s">
        <v>3595</v>
      </c>
      <c r="D58" s="31" t="s">
        <v>3596</v>
      </c>
      <c r="E58" s="31" t="s">
        <v>101</v>
      </c>
      <c r="F58" s="31" t="s">
        <v>1304</v>
      </c>
      <c r="G58" s="31" t="s">
        <v>490</v>
      </c>
      <c r="H58" s="31" t="s">
        <v>3098</v>
      </c>
      <c r="I58" s="38">
        <v>0.75</v>
      </c>
      <c r="J58" s="31" t="s">
        <v>24</v>
      </c>
      <c r="K58" s="31" t="s">
        <v>105</v>
      </c>
      <c r="L58" s="31" t="s">
        <v>106</v>
      </c>
      <c r="M58" s="31" t="s">
        <v>491</v>
      </c>
      <c r="N58" s="29">
        <v>26000</v>
      </c>
      <c r="O58" s="23"/>
      <c r="P58" s="54"/>
      <c r="Q58" s="54"/>
      <c r="R58" s="54"/>
      <c r="S58" s="29">
        <v>26000</v>
      </c>
      <c r="T58" s="388"/>
    </row>
    <row r="59" spans="1:20" ht="50.1" customHeight="1" x14ac:dyDescent="1.25">
      <c r="A59" s="31" t="s">
        <v>2678</v>
      </c>
      <c r="B59" s="37" t="s">
        <v>1908</v>
      </c>
      <c r="C59" s="31" t="s">
        <v>2679</v>
      </c>
      <c r="D59" s="31" t="s">
        <v>2680</v>
      </c>
      <c r="E59" s="31" t="s">
        <v>687</v>
      </c>
      <c r="F59" s="31" t="s">
        <v>123</v>
      </c>
      <c r="G59" s="31" t="s">
        <v>562</v>
      </c>
      <c r="H59" s="31" t="s">
        <v>3098</v>
      </c>
      <c r="I59" s="38">
        <v>0.83333333333333337</v>
      </c>
      <c r="J59" s="31" t="s">
        <v>24</v>
      </c>
      <c r="K59" s="31" t="s">
        <v>105</v>
      </c>
      <c r="L59" s="31" t="s">
        <v>106</v>
      </c>
      <c r="M59" s="31" t="s">
        <v>995</v>
      </c>
      <c r="N59" s="29">
        <v>43225</v>
      </c>
      <c r="O59" s="23"/>
      <c r="P59" s="54"/>
      <c r="Q59" s="54"/>
      <c r="R59" s="54"/>
      <c r="S59" s="29">
        <v>43225</v>
      </c>
      <c r="T59" s="388"/>
    </row>
    <row r="60" spans="1:20" ht="50.1" customHeight="1" x14ac:dyDescent="1.25">
      <c r="A60" s="31" t="s">
        <v>2630</v>
      </c>
      <c r="B60" s="37" t="s">
        <v>2631</v>
      </c>
      <c r="C60" s="31" t="s">
        <v>2632</v>
      </c>
      <c r="D60" s="31" t="s">
        <v>2633</v>
      </c>
      <c r="E60" s="31" t="s">
        <v>687</v>
      </c>
      <c r="F60" s="31" t="s">
        <v>123</v>
      </c>
      <c r="G60" s="31" t="s">
        <v>562</v>
      </c>
      <c r="H60" s="31" t="s">
        <v>3098</v>
      </c>
      <c r="I60" s="38">
        <v>0.83333333333333337</v>
      </c>
      <c r="J60" s="31" t="s">
        <v>24</v>
      </c>
      <c r="K60" s="31" t="s">
        <v>105</v>
      </c>
      <c r="L60" s="31" t="s">
        <v>106</v>
      </c>
      <c r="M60" s="31" t="s">
        <v>995</v>
      </c>
      <c r="N60" s="29">
        <v>43225</v>
      </c>
      <c r="O60" s="23"/>
      <c r="P60" s="54"/>
      <c r="Q60" s="54"/>
      <c r="R60" s="54"/>
      <c r="S60" s="29">
        <v>43225</v>
      </c>
      <c r="T60" s="388"/>
    </row>
    <row r="61" spans="1:20" ht="50.1" customHeight="1" x14ac:dyDescent="1.25">
      <c r="A61" s="31" t="s">
        <v>2610</v>
      </c>
      <c r="B61" s="37" t="s">
        <v>2611</v>
      </c>
      <c r="C61" s="31" t="s">
        <v>2612</v>
      </c>
      <c r="D61" s="31" t="s">
        <v>2613</v>
      </c>
      <c r="E61" s="31" t="s">
        <v>687</v>
      </c>
      <c r="F61" s="31" t="s">
        <v>123</v>
      </c>
      <c r="G61" s="31" t="s">
        <v>562</v>
      </c>
      <c r="H61" s="31" t="s">
        <v>3098</v>
      </c>
      <c r="I61" s="38">
        <v>0.83333333333333337</v>
      </c>
      <c r="J61" s="31" t="s">
        <v>24</v>
      </c>
      <c r="K61" s="31" t="s">
        <v>105</v>
      </c>
      <c r="L61" s="31" t="s">
        <v>106</v>
      </c>
      <c r="M61" s="31" t="s">
        <v>995</v>
      </c>
      <c r="N61" s="29">
        <v>43225</v>
      </c>
      <c r="O61" s="23"/>
      <c r="P61" s="54"/>
      <c r="Q61" s="54"/>
      <c r="R61" s="54"/>
      <c r="S61" s="29">
        <v>25225</v>
      </c>
      <c r="T61" s="388"/>
    </row>
    <row r="62" spans="1:20" ht="50.1" customHeight="1" x14ac:dyDescent="1.25">
      <c r="A62" s="31" t="s">
        <v>2614</v>
      </c>
      <c r="B62" s="37" t="s">
        <v>2615</v>
      </c>
      <c r="C62" s="31" t="s">
        <v>2616</v>
      </c>
      <c r="D62" s="31" t="s">
        <v>2617</v>
      </c>
      <c r="E62" s="31" t="s">
        <v>687</v>
      </c>
      <c r="F62" s="31" t="s">
        <v>123</v>
      </c>
      <c r="G62" s="31" t="s">
        <v>562</v>
      </c>
      <c r="H62" s="31" t="s">
        <v>3098</v>
      </c>
      <c r="I62" s="38">
        <v>0.83333333333333337</v>
      </c>
      <c r="J62" s="31" t="s">
        <v>24</v>
      </c>
      <c r="K62" s="31" t="s">
        <v>105</v>
      </c>
      <c r="L62" s="31" t="s">
        <v>106</v>
      </c>
      <c r="M62" s="31" t="s">
        <v>995</v>
      </c>
      <c r="N62" s="29">
        <v>43225</v>
      </c>
      <c r="O62" s="23"/>
      <c r="P62" s="54"/>
      <c r="Q62" s="54"/>
      <c r="R62" s="54"/>
      <c r="S62" s="29">
        <v>25225</v>
      </c>
      <c r="T62" s="388"/>
    </row>
    <row r="63" spans="1:20" ht="50.1" customHeight="1" x14ac:dyDescent="1.25">
      <c r="A63" s="31" t="s">
        <v>2697</v>
      </c>
      <c r="B63" s="37" t="s">
        <v>2698</v>
      </c>
      <c r="C63" s="31" t="s">
        <v>2699</v>
      </c>
      <c r="D63" s="31" t="s">
        <v>2700</v>
      </c>
      <c r="E63" s="31" t="s">
        <v>687</v>
      </c>
      <c r="F63" s="31" t="s">
        <v>123</v>
      </c>
      <c r="G63" s="31" t="s">
        <v>562</v>
      </c>
      <c r="H63" s="31" t="s">
        <v>3098</v>
      </c>
      <c r="I63" s="38">
        <v>0.83333333333333337</v>
      </c>
      <c r="J63" s="31" t="s">
        <v>24</v>
      </c>
      <c r="K63" s="31" t="s">
        <v>105</v>
      </c>
      <c r="L63" s="31" t="s">
        <v>106</v>
      </c>
      <c r="M63" s="31" t="s">
        <v>995</v>
      </c>
      <c r="N63" s="29">
        <v>43225</v>
      </c>
      <c r="O63" s="23"/>
      <c r="P63" s="54"/>
      <c r="Q63" s="54"/>
      <c r="R63" s="54"/>
      <c r="S63" s="29">
        <v>25225</v>
      </c>
      <c r="T63" s="388"/>
    </row>
    <row r="64" spans="1:20" ht="50.1" customHeight="1" x14ac:dyDescent="1.25">
      <c r="A64" s="31" t="s">
        <v>3597</v>
      </c>
      <c r="B64" s="37" t="s">
        <v>3598</v>
      </c>
      <c r="C64" s="31" t="s">
        <v>3599</v>
      </c>
      <c r="D64" s="31" t="s">
        <v>3600</v>
      </c>
      <c r="E64" s="31" t="s">
        <v>688</v>
      </c>
      <c r="F64" s="31" t="s">
        <v>123</v>
      </c>
      <c r="G64" s="31" t="s">
        <v>689</v>
      </c>
      <c r="H64" s="31" t="s">
        <v>3098</v>
      </c>
      <c r="I64" s="38">
        <v>0.95833333333333337</v>
      </c>
      <c r="J64" s="31" t="s">
        <v>24</v>
      </c>
      <c r="K64" s="31" t="s">
        <v>105</v>
      </c>
      <c r="L64" s="31" t="s">
        <v>106</v>
      </c>
      <c r="M64" s="31" t="s">
        <v>194</v>
      </c>
      <c r="N64" s="29">
        <v>38750</v>
      </c>
      <c r="O64" s="23"/>
      <c r="P64" s="54"/>
      <c r="Q64" s="54"/>
      <c r="R64" s="54"/>
      <c r="S64" s="29">
        <v>38750</v>
      </c>
      <c r="T64" s="388"/>
    </row>
    <row r="65" spans="1:20" ht="50.1" customHeight="1" x14ac:dyDescent="1.25">
      <c r="A65" s="345" t="s">
        <v>3601</v>
      </c>
      <c r="B65" s="27" t="s">
        <v>3602</v>
      </c>
      <c r="C65" s="26" t="s">
        <v>3603</v>
      </c>
      <c r="D65" s="26" t="s">
        <v>3604</v>
      </c>
      <c r="E65" s="26" t="s">
        <v>688</v>
      </c>
      <c r="F65" s="26" t="s">
        <v>123</v>
      </c>
      <c r="G65" s="26" t="s">
        <v>689</v>
      </c>
      <c r="H65" s="26" t="s">
        <v>3098</v>
      </c>
      <c r="I65" s="28">
        <v>0.95833333333333337</v>
      </c>
      <c r="J65" s="26" t="s">
        <v>24</v>
      </c>
      <c r="K65" s="26" t="s">
        <v>105</v>
      </c>
      <c r="L65" s="26" t="s">
        <v>106</v>
      </c>
      <c r="M65" s="26" t="s">
        <v>194</v>
      </c>
      <c r="N65" s="175">
        <v>38750</v>
      </c>
      <c r="O65" s="30"/>
      <c r="P65" s="101"/>
      <c r="Q65" s="101"/>
      <c r="R65" s="101"/>
      <c r="S65" s="175">
        <v>18000</v>
      </c>
      <c r="T65" s="388"/>
    </row>
    <row r="66" spans="1:20" ht="50.1" customHeight="1" x14ac:dyDescent="1.25">
      <c r="A66" s="31" t="s">
        <v>3605</v>
      </c>
      <c r="B66" s="37" t="s">
        <v>3606</v>
      </c>
      <c r="C66" s="31" t="s">
        <v>3607</v>
      </c>
      <c r="D66" s="31" t="s">
        <v>3608</v>
      </c>
      <c r="E66" s="31" t="s">
        <v>688</v>
      </c>
      <c r="F66" s="31" t="s">
        <v>123</v>
      </c>
      <c r="G66" s="31" t="s">
        <v>689</v>
      </c>
      <c r="H66" s="31" t="s">
        <v>3098</v>
      </c>
      <c r="I66" s="38">
        <v>0.95833333333333337</v>
      </c>
      <c r="J66" s="31" t="s">
        <v>24</v>
      </c>
      <c r="K66" s="31" t="s">
        <v>105</v>
      </c>
      <c r="L66" s="31" t="s">
        <v>106</v>
      </c>
      <c r="M66" s="31" t="s">
        <v>194</v>
      </c>
      <c r="N66" s="29">
        <v>38750</v>
      </c>
      <c r="O66" s="23"/>
      <c r="P66" s="54"/>
      <c r="Q66" s="54"/>
      <c r="R66" s="54"/>
      <c r="S66" s="29">
        <v>38750</v>
      </c>
      <c r="T66" s="388"/>
    </row>
    <row r="67" spans="1:20" ht="50.1" customHeight="1" x14ac:dyDescent="1.25">
      <c r="A67" s="345" t="s">
        <v>3609</v>
      </c>
      <c r="B67" s="27" t="s">
        <v>3610</v>
      </c>
      <c r="C67" s="26" t="s">
        <v>3611</v>
      </c>
      <c r="D67" s="26" t="s">
        <v>3612</v>
      </c>
      <c r="E67" s="26" t="s">
        <v>688</v>
      </c>
      <c r="F67" s="26" t="s">
        <v>123</v>
      </c>
      <c r="G67" s="26" t="s">
        <v>689</v>
      </c>
      <c r="H67" s="26" t="s">
        <v>3098</v>
      </c>
      <c r="I67" s="28">
        <v>0.95833333333333337</v>
      </c>
      <c r="J67" s="26" t="s">
        <v>24</v>
      </c>
      <c r="K67" s="26" t="s">
        <v>105</v>
      </c>
      <c r="L67" s="26" t="s">
        <v>106</v>
      </c>
      <c r="M67" s="26" t="s">
        <v>194</v>
      </c>
      <c r="N67" s="175">
        <v>38750</v>
      </c>
      <c r="O67" s="30"/>
      <c r="P67" s="101"/>
      <c r="Q67" s="101"/>
      <c r="R67" s="101"/>
      <c r="S67" s="175">
        <v>18000</v>
      </c>
      <c r="T67" s="388"/>
    </row>
    <row r="68" spans="1:20" ht="50.1" customHeight="1" x14ac:dyDescent="1.25">
      <c r="A68" s="31" t="s">
        <v>3613</v>
      </c>
      <c r="B68" s="37" t="s">
        <v>3614</v>
      </c>
      <c r="C68" s="31" t="s">
        <v>3615</v>
      </c>
      <c r="D68" s="31" t="s">
        <v>3616</v>
      </c>
      <c r="E68" s="31" t="s">
        <v>688</v>
      </c>
      <c r="F68" s="31" t="s">
        <v>123</v>
      </c>
      <c r="G68" s="31" t="s">
        <v>689</v>
      </c>
      <c r="H68" s="31" t="s">
        <v>3098</v>
      </c>
      <c r="I68" s="38">
        <v>0.95833333333333337</v>
      </c>
      <c r="J68" s="31" t="s">
        <v>24</v>
      </c>
      <c r="K68" s="31" t="s">
        <v>105</v>
      </c>
      <c r="L68" s="31" t="s">
        <v>106</v>
      </c>
      <c r="M68" s="31" t="s">
        <v>194</v>
      </c>
      <c r="N68" s="29">
        <v>38750</v>
      </c>
      <c r="O68" s="23"/>
      <c r="P68" s="54"/>
      <c r="Q68" s="54"/>
      <c r="R68" s="54"/>
      <c r="S68" s="29">
        <v>38750</v>
      </c>
      <c r="T68" s="388"/>
    </row>
    <row r="69" spans="1:20" ht="50.1" customHeight="1" x14ac:dyDescent="0.7">
      <c r="A69" s="805" t="s">
        <v>4007</v>
      </c>
      <c r="B69" s="805"/>
      <c r="C69" s="805"/>
      <c r="D69" s="805"/>
      <c r="E69" s="805"/>
      <c r="F69" s="805"/>
      <c r="G69" s="805"/>
      <c r="H69" s="805"/>
      <c r="I69" s="805"/>
      <c r="J69" s="805"/>
      <c r="K69" s="805"/>
      <c r="L69" s="805"/>
      <c r="M69" s="805"/>
      <c r="N69" s="23"/>
      <c r="O69" s="23"/>
      <c r="P69" s="23"/>
      <c r="Q69" s="23"/>
      <c r="R69" s="23"/>
      <c r="S69" s="29"/>
      <c r="T69" s="388">
        <v>394500</v>
      </c>
    </row>
    <row r="70" spans="1:20" ht="50.1" customHeight="1" x14ac:dyDescent="0.7">
      <c r="A70" s="805" t="s">
        <v>4007</v>
      </c>
      <c r="B70" s="805"/>
      <c r="C70" s="805"/>
      <c r="D70" s="805"/>
      <c r="E70" s="805"/>
      <c r="F70" s="805"/>
      <c r="G70" s="805"/>
      <c r="H70" s="805"/>
      <c r="I70" s="805"/>
      <c r="J70" s="805"/>
      <c r="K70" s="805"/>
      <c r="L70" s="805"/>
      <c r="M70" s="805"/>
      <c r="N70" s="23"/>
      <c r="O70" s="23"/>
      <c r="P70" s="23"/>
      <c r="Q70" s="23"/>
      <c r="R70" s="23"/>
      <c r="S70" s="29"/>
      <c r="T70" s="388">
        <v>200000</v>
      </c>
    </row>
    <row r="71" spans="1:20" ht="50.1" customHeight="1" x14ac:dyDescent="0.7">
      <c r="A71" s="805" t="s">
        <v>4021</v>
      </c>
      <c r="B71" s="805"/>
      <c r="C71" s="805"/>
      <c r="D71" s="805"/>
      <c r="E71" s="805"/>
      <c r="F71" s="805"/>
      <c r="G71" s="805"/>
      <c r="H71" s="805"/>
      <c r="I71" s="805"/>
      <c r="J71" s="805"/>
      <c r="K71" s="805"/>
      <c r="L71" s="805"/>
      <c r="M71" s="805"/>
      <c r="N71" s="23"/>
      <c r="O71" s="23"/>
      <c r="P71" s="23"/>
      <c r="Q71" s="23"/>
      <c r="R71" s="23"/>
      <c r="S71" s="29"/>
      <c r="T71" s="388">
        <v>200000</v>
      </c>
    </row>
    <row r="72" spans="1:20" ht="50.1" customHeight="1" x14ac:dyDescent="1.65">
      <c r="A72" s="696" t="s">
        <v>5847</v>
      </c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23"/>
      <c r="O72" s="23"/>
      <c r="P72" s="29"/>
      <c r="Q72" s="23"/>
      <c r="R72" s="23"/>
      <c r="S72" s="29"/>
      <c r="T72" s="492"/>
    </row>
    <row r="73" spans="1:20" ht="50.1" customHeight="1" x14ac:dyDescent="1.65">
      <c r="A73" s="697" t="s">
        <v>5860</v>
      </c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7"/>
      <c r="N73" s="29"/>
      <c r="O73" s="23"/>
      <c r="P73" s="54"/>
      <c r="Q73" s="56"/>
      <c r="R73" s="54"/>
      <c r="S73" s="29"/>
      <c r="T73" s="492"/>
    </row>
    <row r="74" spans="1:20" ht="50.1" customHeight="1" x14ac:dyDescent="1.65">
      <c r="A74" s="31" t="s">
        <v>5199</v>
      </c>
      <c r="B74" s="37" t="s">
        <v>5049</v>
      </c>
      <c r="C74" s="31" t="s">
        <v>5050</v>
      </c>
      <c r="D74" s="31" t="s">
        <v>5051</v>
      </c>
      <c r="E74" s="31" t="s">
        <v>101</v>
      </c>
      <c r="F74" s="31" t="s">
        <v>102</v>
      </c>
      <c r="G74" s="31" t="s">
        <v>567</v>
      </c>
      <c r="H74" s="31" t="s">
        <v>4090</v>
      </c>
      <c r="I74" s="38">
        <v>0.375</v>
      </c>
      <c r="J74" s="31" t="s">
        <v>24</v>
      </c>
      <c r="K74" s="31" t="s">
        <v>105</v>
      </c>
      <c r="L74" s="31" t="s">
        <v>106</v>
      </c>
      <c r="M74" s="31" t="s">
        <v>491</v>
      </c>
      <c r="N74" s="29"/>
      <c r="O74" s="23"/>
      <c r="P74" s="54"/>
      <c r="Q74" s="56"/>
      <c r="R74" s="54"/>
      <c r="S74" s="29">
        <v>26000</v>
      </c>
      <c r="T74" s="492"/>
    </row>
    <row r="75" spans="1:20" ht="50.1" customHeight="1" x14ac:dyDescent="1.65">
      <c r="A75" s="31" t="s">
        <v>4885</v>
      </c>
      <c r="B75" s="37" t="s">
        <v>5039</v>
      </c>
      <c r="C75" s="31" t="s">
        <v>5040</v>
      </c>
      <c r="D75" s="31" t="s">
        <v>5041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24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56"/>
      <c r="R75" s="54"/>
      <c r="S75" s="29">
        <v>43225</v>
      </c>
      <c r="T75" s="492"/>
    </row>
    <row r="76" spans="1:20" ht="50.1" customHeight="1" x14ac:dyDescent="1.65">
      <c r="A76" s="31" t="s">
        <v>4872</v>
      </c>
      <c r="B76" s="37" t="s">
        <v>5023</v>
      </c>
      <c r="C76" s="31" t="s">
        <v>5024</v>
      </c>
      <c r="D76" s="31" t="s">
        <v>5025</v>
      </c>
      <c r="E76" s="31" t="s">
        <v>687</v>
      </c>
      <c r="F76" s="31" t="s">
        <v>123</v>
      </c>
      <c r="G76" s="31" t="s">
        <v>562</v>
      </c>
      <c r="H76" s="31" t="s">
        <v>4090</v>
      </c>
      <c r="I76" s="38">
        <v>0.33333333333333331</v>
      </c>
      <c r="J76" s="31" t="s">
        <v>24</v>
      </c>
      <c r="K76" s="31" t="s">
        <v>105</v>
      </c>
      <c r="L76" s="31" t="s">
        <v>106</v>
      </c>
      <c r="M76" s="31" t="s">
        <v>995</v>
      </c>
      <c r="N76" s="29"/>
      <c r="O76" s="23"/>
      <c r="P76" s="54"/>
      <c r="Q76" s="56"/>
      <c r="R76" s="54"/>
      <c r="S76" s="29">
        <v>43225</v>
      </c>
      <c r="T76" s="492"/>
    </row>
    <row r="77" spans="1:20" ht="50.1" customHeight="1" x14ac:dyDescent="1.65">
      <c r="A77" s="31" t="s">
        <v>4855</v>
      </c>
      <c r="B77" s="37" t="s">
        <v>5003</v>
      </c>
      <c r="C77" s="31" t="s">
        <v>5004</v>
      </c>
      <c r="D77" s="31" t="s">
        <v>5005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24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56"/>
      <c r="R77" s="54"/>
      <c r="S77" s="29">
        <v>43225</v>
      </c>
      <c r="T77" s="492"/>
    </row>
    <row r="78" spans="1:20" ht="50.1" customHeight="1" x14ac:dyDescent="1.65">
      <c r="A78" s="31" t="s">
        <v>4859</v>
      </c>
      <c r="B78" s="37" t="s">
        <v>5007</v>
      </c>
      <c r="C78" s="31" t="s">
        <v>5008</v>
      </c>
      <c r="D78" s="31" t="s">
        <v>5009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24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56"/>
      <c r="R78" s="54"/>
      <c r="S78" s="29">
        <v>43225</v>
      </c>
      <c r="T78" s="492"/>
    </row>
    <row r="79" spans="1:20" ht="50.1" customHeight="1" x14ac:dyDescent="1.65">
      <c r="A79" s="31" t="s">
        <v>4867</v>
      </c>
      <c r="B79" s="37" t="s">
        <v>5015</v>
      </c>
      <c r="C79" s="31" t="s">
        <v>5016</v>
      </c>
      <c r="D79" s="31" t="s">
        <v>5017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24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56"/>
      <c r="R79" s="54"/>
      <c r="S79" s="29">
        <v>43225</v>
      </c>
      <c r="T79" s="492"/>
    </row>
    <row r="80" spans="1:20" ht="50.1" customHeight="1" x14ac:dyDescent="1.65">
      <c r="A80" s="31" t="s">
        <v>4871</v>
      </c>
      <c r="B80" s="37" t="s">
        <v>5019</v>
      </c>
      <c r="C80" s="31" t="s">
        <v>5020</v>
      </c>
      <c r="D80" s="31" t="s">
        <v>5021</v>
      </c>
      <c r="E80" s="31" t="s">
        <v>687</v>
      </c>
      <c r="F80" s="31" t="s">
        <v>123</v>
      </c>
      <c r="G80" s="31" t="s">
        <v>562</v>
      </c>
      <c r="H80" s="31" t="s">
        <v>4090</v>
      </c>
      <c r="I80" s="38">
        <v>0.33333333333333331</v>
      </c>
      <c r="J80" s="31" t="s">
        <v>24</v>
      </c>
      <c r="K80" s="31" t="s">
        <v>105</v>
      </c>
      <c r="L80" s="31" t="s">
        <v>106</v>
      </c>
      <c r="M80" s="31" t="s">
        <v>995</v>
      </c>
      <c r="N80" s="29"/>
      <c r="O80" s="23"/>
      <c r="P80" s="54"/>
      <c r="Q80" s="56"/>
      <c r="R80" s="54"/>
      <c r="S80" s="29">
        <v>43225</v>
      </c>
      <c r="T80" s="492"/>
    </row>
    <row r="81" spans="1:20" ht="50.1" customHeight="1" x14ac:dyDescent="1.65">
      <c r="A81" s="31" t="s">
        <v>3585</v>
      </c>
      <c r="B81" s="37" t="s">
        <v>3586</v>
      </c>
      <c r="C81" s="31" t="s">
        <v>3587</v>
      </c>
      <c r="D81" s="31" t="s">
        <v>3588</v>
      </c>
      <c r="E81" s="31" t="s">
        <v>687</v>
      </c>
      <c r="F81" s="31" t="s">
        <v>123</v>
      </c>
      <c r="G81" s="31" t="s">
        <v>490</v>
      </c>
      <c r="H81" s="31" t="s">
        <v>4090</v>
      </c>
      <c r="I81" s="38">
        <v>0.53125</v>
      </c>
      <c r="J81" s="31" t="s">
        <v>24</v>
      </c>
      <c r="K81" s="31" t="s">
        <v>105</v>
      </c>
      <c r="L81" s="31" t="s">
        <v>106</v>
      </c>
      <c r="M81" s="31" t="s">
        <v>995</v>
      </c>
      <c r="N81" s="29"/>
      <c r="O81" s="23"/>
      <c r="P81" s="54"/>
      <c r="Q81" s="56"/>
      <c r="R81" s="54"/>
      <c r="S81" s="29">
        <v>43225</v>
      </c>
      <c r="T81" s="492"/>
    </row>
    <row r="82" spans="1:20" ht="50.1" customHeight="1" x14ac:dyDescent="1.65">
      <c r="A82" s="31" t="s">
        <v>4876</v>
      </c>
      <c r="B82" s="37" t="s">
        <v>5027</v>
      </c>
      <c r="C82" s="31" t="s">
        <v>5028</v>
      </c>
      <c r="D82" s="31" t="s">
        <v>5029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24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56"/>
      <c r="R82" s="54"/>
      <c r="S82" s="29">
        <v>25225</v>
      </c>
      <c r="T82" s="492"/>
    </row>
    <row r="83" spans="1:20" ht="50.1" customHeight="1" x14ac:dyDescent="1.65">
      <c r="A83" s="31" t="s">
        <v>5172</v>
      </c>
      <c r="B83" s="37" t="s">
        <v>5045</v>
      </c>
      <c r="C83" s="31" t="s">
        <v>5046</v>
      </c>
      <c r="D83" s="31" t="s">
        <v>5047</v>
      </c>
      <c r="E83" s="31" t="s">
        <v>101</v>
      </c>
      <c r="F83" s="31" t="s">
        <v>102</v>
      </c>
      <c r="G83" s="31" t="s">
        <v>567</v>
      </c>
      <c r="H83" s="31" t="s">
        <v>4090</v>
      </c>
      <c r="I83" s="38">
        <v>0.375</v>
      </c>
      <c r="J83" s="31" t="s">
        <v>24</v>
      </c>
      <c r="K83" s="31" t="s">
        <v>105</v>
      </c>
      <c r="L83" s="31" t="s">
        <v>106</v>
      </c>
      <c r="M83" s="31" t="s">
        <v>491</v>
      </c>
      <c r="N83" s="29"/>
      <c r="O83" s="23"/>
      <c r="P83" s="54"/>
      <c r="Q83" s="56"/>
      <c r="R83" s="54"/>
      <c r="S83" s="29">
        <v>26000</v>
      </c>
      <c r="T83" s="492"/>
    </row>
    <row r="84" spans="1:20" ht="50.1" customHeight="1" x14ac:dyDescent="1.65">
      <c r="A84" s="31" t="s">
        <v>4847</v>
      </c>
      <c r="B84" s="37" t="s">
        <v>4995</v>
      </c>
      <c r="C84" s="31" t="s">
        <v>4996</v>
      </c>
      <c r="D84" s="31" t="s">
        <v>4997</v>
      </c>
      <c r="E84" s="31" t="s">
        <v>687</v>
      </c>
      <c r="F84" s="31" t="s">
        <v>123</v>
      </c>
      <c r="G84" s="31" t="s">
        <v>562</v>
      </c>
      <c r="H84" s="31" t="s">
        <v>4090</v>
      </c>
      <c r="I84" s="38">
        <v>0.33333333333333331</v>
      </c>
      <c r="J84" s="31" t="s">
        <v>24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56"/>
      <c r="R84" s="54"/>
      <c r="S84" s="29">
        <v>43225</v>
      </c>
      <c r="T84" s="492"/>
    </row>
    <row r="85" spans="1:20" ht="50.1" customHeight="1" x14ac:dyDescent="1.65">
      <c r="A85" s="31" t="s">
        <v>4863</v>
      </c>
      <c r="B85" s="37" t="s">
        <v>5011</v>
      </c>
      <c r="C85" s="31" t="s">
        <v>5012</v>
      </c>
      <c r="D85" s="31" t="s">
        <v>5013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24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56"/>
      <c r="R85" s="54"/>
      <c r="S85" s="29">
        <v>43225</v>
      </c>
      <c r="T85" s="492"/>
    </row>
    <row r="86" spans="1:20" ht="50.1" customHeight="1" x14ac:dyDescent="1.65">
      <c r="A86" s="31" t="s">
        <v>4879</v>
      </c>
      <c r="B86" s="37" t="s">
        <v>5031</v>
      </c>
      <c r="C86" s="31" t="s">
        <v>5032</v>
      </c>
      <c r="D86" s="31" t="s">
        <v>5033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24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56"/>
      <c r="R86" s="54"/>
      <c r="S86" s="29">
        <v>43225</v>
      </c>
      <c r="T86" s="492"/>
    </row>
    <row r="87" spans="1:20" ht="50.1" customHeight="1" x14ac:dyDescent="1.65">
      <c r="A87" s="31" t="s">
        <v>5315</v>
      </c>
      <c r="B87" s="37" t="s">
        <v>5057</v>
      </c>
      <c r="C87" s="31" t="s">
        <v>5058</v>
      </c>
      <c r="D87" s="31" t="s">
        <v>5059</v>
      </c>
      <c r="E87" s="31" t="s">
        <v>101</v>
      </c>
      <c r="F87" s="31" t="s">
        <v>102</v>
      </c>
      <c r="G87" s="31" t="s">
        <v>567</v>
      </c>
      <c r="H87" s="31" t="s">
        <v>4090</v>
      </c>
      <c r="I87" s="38">
        <v>0.375</v>
      </c>
      <c r="J87" s="31" t="s">
        <v>24</v>
      </c>
      <c r="K87" s="31" t="s">
        <v>105</v>
      </c>
      <c r="L87" s="31" t="s">
        <v>106</v>
      </c>
      <c r="M87" s="31" t="s">
        <v>491</v>
      </c>
      <c r="N87" s="29"/>
      <c r="O87" s="23"/>
      <c r="P87" s="54"/>
      <c r="Q87" s="56"/>
      <c r="R87" s="54"/>
      <c r="S87" s="29">
        <v>26000</v>
      </c>
      <c r="T87" s="492"/>
    </row>
    <row r="88" spans="1:20" ht="50.1" customHeight="1" x14ac:dyDescent="1.65">
      <c r="A88" s="31" t="s">
        <v>5203</v>
      </c>
      <c r="B88" s="37" t="s">
        <v>5053</v>
      </c>
      <c r="C88" s="31" t="s">
        <v>5054</v>
      </c>
      <c r="D88" s="31" t="s">
        <v>5055</v>
      </c>
      <c r="E88" s="31" t="s">
        <v>101</v>
      </c>
      <c r="F88" s="31" t="s">
        <v>102</v>
      </c>
      <c r="G88" s="31" t="s">
        <v>567</v>
      </c>
      <c r="H88" s="31" t="s">
        <v>4090</v>
      </c>
      <c r="I88" s="38">
        <v>0.375</v>
      </c>
      <c r="J88" s="31" t="s">
        <v>24</v>
      </c>
      <c r="K88" s="31" t="s">
        <v>105</v>
      </c>
      <c r="L88" s="31" t="s">
        <v>106</v>
      </c>
      <c r="M88" s="31" t="s">
        <v>491</v>
      </c>
      <c r="N88" s="29"/>
      <c r="O88" s="23"/>
      <c r="P88" s="54"/>
      <c r="Q88" s="56"/>
      <c r="R88" s="54"/>
      <c r="S88" s="29">
        <v>26000</v>
      </c>
      <c r="T88" s="492"/>
    </row>
    <row r="89" spans="1:20" ht="50.1" customHeight="1" x14ac:dyDescent="1.65">
      <c r="A89" s="31" t="s">
        <v>4882</v>
      </c>
      <c r="B89" s="37" t="s">
        <v>5035</v>
      </c>
      <c r="C89" s="31" t="s">
        <v>5036</v>
      </c>
      <c r="D89" s="31" t="s">
        <v>5037</v>
      </c>
      <c r="E89" s="31" t="s">
        <v>687</v>
      </c>
      <c r="F89" s="31" t="s">
        <v>123</v>
      </c>
      <c r="G89" s="31" t="s">
        <v>562</v>
      </c>
      <c r="H89" s="31" t="s">
        <v>4090</v>
      </c>
      <c r="I89" s="38">
        <v>0.33333333333333331</v>
      </c>
      <c r="J89" s="31" t="s">
        <v>24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492"/>
    </row>
    <row r="90" spans="1:20" ht="50.1" customHeight="1" x14ac:dyDescent="1.65">
      <c r="A90" s="31" t="s">
        <v>2693</v>
      </c>
      <c r="B90" s="37" t="s">
        <v>2694</v>
      </c>
      <c r="C90" s="31" t="s">
        <v>2695</v>
      </c>
      <c r="D90" s="31" t="s">
        <v>2696</v>
      </c>
      <c r="E90" s="31" t="s">
        <v>687</v>
      </c>
      <c r="F90" s="31" t="s">
        <v>123</v>
      </c>
      <c r="G90" s="31" t="s">
        <v>490</v>
      </c>
      <c r="H90" s="31" t="s">
        <v>4090</v>
      </c>
      <c r="I90" s="38">
        <v>0.53125</v>
      </c>
      <c r="J90" s="31" t="s">
        <v>24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25225</v>
      </c>
      <c r="T90" s="492"/>
    </row>
    <row r="91" spans="1:20" ht="50.1" customHeight="1" x14ac:dyDescent="1.65">
      <c r="A91" s="31" t="s">
        <v>4851</v>
      </c>
      <c r="B91" s="37" t="s">
        <v>4999</v>
      </c>
      <c r="C91" s="31" t="s">
        <v>5000</v>
      </c>
      <c r="D91" s="31" t="s">
        <v>5001</v>
      </c>
      <c r="E91" s="31" t="s">
        <v>687</v>
      </c>
      <c r="F91" s="31" t="s">
        <v>123</v>
      </c>
      <c r="G91" s="31" t="s">
        <v>562</v>
      </c>
      <c r="H91" s="31" t="s">
        <v>4090</v>
      </c>
      <c r="I91" s="38">
        <v>0.33333333333333331</v>
      </c>
      <c r="J91" s="31" t="s">
        <v>24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56"/>
      <c r="R91" s="54"/>
      <c r="S91" s="29">
        <v>43225</v>
      </c>
      <c r="T91" s="492"/>
    </row>
    <row r="92" spans="1:20" ht="50.1" customHeight="1" x14ac:dyDescent="1.65">
      <c r="A92" s="31" t="s">
        <v>5652</v>
      </c>
      <c r="B92" s="37" t="s">
        <v>1319</v>
      </c>
      <c r="C92" s="31" t="s">
        <v>5061</v>
      </c>
      <c r="D92" s="31" t="s">
        <v>5062</v>
      </c>
      <c r="E92" s="31" t="s">
        <v>687</v>
      </c>
      <c r="F92" s="31" t="s">
        <v>102</v>
      </c>
      <c r="G92" s="31" t="s">
        <v>1127</v>
      </c>
      <c r="H92" s="31" t="s">
        <v>4090</v>
      </c>
      <c r="I92" s="38">
        <v>0.625</v>
      </c>
      <c r="J92" s="31" t="s">
        <v>24</v>
      </c>
      <c r="K92" s="31" t="s">
        <v>105</v>
      </c>
      <c r="L92" s="31" t="s">
        <v>106</v>
      </c>
      <c r="M92" s="31" t="s">
        <v>107</v>
      </c>
      <c r="N92" s="29"/>
      <c r="O92" s="23"/>
      <c r="P92" s="54"/>
      <c r="Q92" s="56"/>
      <c r="R92" s="54"/>
      <c r="S92" s="29">
        <v>18000</v>
      </c>
      <c r="T92" s="492"/>
    </row>
    <row r="93" spans="1:20" ht="54" customHeight="1" x14ac:dyDescent="1.3">
      <c r="A93" s="712" t="s">
        <v>6765</v>
      </c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23"/>
      <c r="O93" s="23"/>
      <c r="P93" s="29"/>
      <c r="Q93" s="23"/>
      <c r="R93" s="54"/>
      <c r="S93" s="29"/>
      <c r="T93" s="388"/>
    </row>
    <row r="94" spans="1:20" ht="54" customHeight="1" x14ac:dyDescent="1.25">
      <c r="A94" s="210" t="s">
        <v>6385</v>
      </c>
      <c r="B94" s="37" t="s">
        <v>6386</v>
      </c>
      <c r="C94" s="31" t="s">
        <v>6387</v>
      </c>
      <c r="D94" s="31" t="s">
        <v>6388</v>
      </c>
      <c r="E94" s="31" t="s">
        <v>687</v>
      </c>
      <c r="F94" s="31" t="s">
        <v>123</v>
      </c>
      <c r="G94" s="31" t="s">
        <v>1127</v>
      </c>
      <c r="H94" s="31" t="s">
        <v>5801</v>
      </c>
      <c r="I94" s="38">
        <v>0.41666666666666669</v>
      </c>
      <c r="J94" s="31" t="s">
        <v>24</v>
      </c>
      <c r="K94" s="31" t="s">
        <v>105</v>
      </c>
      <c r="L94" s="31" t="s">
        <v>106</v>
      </c>
      <c r="M94" s="31" t="s">
        <v>13380</v>
      </c>
      <c r="N94" s="23"/>
      <c r="O94" s="23"/>
      <c r="P94" s="29"/>
      <c r="Q94" s="23"/>
      <c r="R94" s="54"/>
      <c r="S94" s="29">
        <v>43225</v>
      </c>
      <c r="T94" s="388"/>
    </row>
    <row r="95" spans="1:20" ht="54" customHeight="1" x14ac:dyDescent="1.25">
      <c r="A95" s="31" t="s">
        <v>6389</v>
      </c>
      <c r="B95" s="37" t="s">
        <v>6390</v>
      </c>
      <c r="C95" s="31" t="s">
        <v>6391</v>
      </c>
      <c r="D95" s="31" t="s">
        <v>6392</v>
      </c>
      <c r="E95" s="31" t="s">
        <v>687</v>
      </c>
      <c r="F95" s="31" t="s">
        <v>123</v>
      </c>
      <c r="G95" s="31" t="s">
        <v>1127</v>
      </c>
      <c r="H95" s="31" t="s">
        <v>5801</v>
      </c>
      <c r="I95" s="38">
        <v>0.41666666666666669</v>
      </c>
      <c r="J95" s="31" t="s">
        <v>24</v>
      </c>
      <c r="K95" s="31" t="s">
        <v>105</v>
      </c>
      <c r="L95" s="31" t="s">
        <v>106</v>
      </c>
      <c r="M95" s="31" t="s">
        <v>995</v>
      </c>
      <c r="N95" s="23"/>
      <c r="O95" s="23"/>
      <c r="P95" s="29"/>
      <c r="Q95" s="23"/>
      <c r="R95" s="54"/>
      <c r="S95" s="29">
        <v>43225</v>
      </c>
      <c r="T95" s="388"/>
    </row>
    <row r="96" spans="1:20" ht="54" customHeight="1" x14ac:dyDescent="1.25">
      <c r="A96" s="31" t="s">
        <v>6393</v>
      </c>
      <c r="B96" s="37" t="s">
        <v>6394</v>
      </c>
      <c r="C96" s="31" t="s">
        <v>6395</v>
      </c>
      <c r="D96" s="31" t="s">
        <v>6396</v>
      </c>
      <c r="E96" s="31" t="s">
        <v>687</v>
      </c>
      <c r="F96" s="31" t="s">
        <v>123</v>
      </c>
      <c r="G96" s="31" t="s">
        <v>1127</v>
      </c>
      <c r="H96" s="31" t="s">
        <v>5801</v>
      </c>
      <c r="I96" s="38">
        <v>0.41666666666666669</v>
      </c>
      <c r="J96" s="31" t="s">
        <v>24</v>
      </c>
      <c r="K96" s="31" t="s">
        <v>105</v>
      </c>
      <c r="L96" s="31" t="s">
        <v>106</v>
      </c>
      <c r="M96" s="31" t="s">
        <v>995</v>
      </c>
      <c r="N96" s="23"/>
      <c r="O96" s="23"/>
      <c r="P96" s="29"/>
      <c r="Q96" s="23"/>
      <c r="R96" s="54"/>
      <c r="S96" s="29">
        <v>43225</v>
      </c>
      <c r="T96" s="388"/>
    </row>
    <row r="97" spans="1:20" ht="54" customHeight="1" x14ac:dyDescent="1.25">
      <c r="A97" s="31" t="s">
        <v>6397</v>
      </c>
      <c r="B97" s="37" t="s">
        <v>2984</v>
      </c>
      <c r="C97" s="31" t="s">
        <v>6398</v>
      </c>
      <c r="D97" s="31" t="s">
        <v>6399</v>
      </c>
      <c r="E97" s="31" t="s">
        <v>687</v>
      </c>
      <c r="F97" s="31" t="s">
        <v>123</v>
      </c>
      <c r="G97" s="31" t="s">
        <v>1127</v>
      </c>
      <c r="H97" s="31" t="s">
        <v>5801</v>
      </c>
      <c r="I97" s="38">
        <v>0.41666666666666669</v>
      </c>
      <c r="J97" s="31" t="s">
        <v>24</v>
      </c>
      <c r="K97" s="31" t="s">
        <v>105</v>
      </c>
      <c r="L97" s="31" t="s">
        <v>106</v>
      </c>
      <c r="M97" s="31" t="s">
        <v>995</v>
      </c>
      <c r="N97" s="23"/>
      <c r="O97" s="23"/>
      <c r="P97" s="29"/>
      <c r="Q97" s="23"/>
      <c r="R97" s="54"/>
      <c r="S97" s="29">
        <v>43225</v>
      </c>
      <c r="T97" s="388"/>
    </row>
    <row r="98" spans="1:20" ht="54" customHeight="1" x14ac:dyDescent="1.25">
      <c r="A98" s="31" t="s">
        <v>6400</v>
      </c>
      <c r="B98" s="37" t="s">
        <v>6401</v>
      </c>
      <c r="C98" s="31" t="s">
        <v>6402</v>
      </c>
      <c r="D98" s="31" t="s">
        <v>6403</v>
      </c>
      <c r="E98" s="31" t="s">
        <v>687</v>
      </c>
      <c r="F98" s="31" t="s">
        <v>123</v>
      </c>
      <c r="G98" s="31" t="s">
        <v>1127</v>
      </c>
      <c r="H98" s="31" t="s">
        <v>5801</v>
      </c>
      <c r="I98" s="38">
        <v>0.41666666666666669</v>
      </c>
      <c r="J98" s="31" t="s">
        <v>24</v>
      </c>
      <c r="K98" s="31" t="s">
        <v>105</v>
      </c>
      <c r="L98" s="31" t="s">
        <v>106</v>
      </c>
      <c r="M98" s="31" t="s">
        <v>995</v>
      </c>
      <c r="N98" s="23"/>
      <c r="O98" s="23"/>
      <c r="P98" s="29"/>
      <c r="Q98" s="23"/>
      <c r="R98" s="54"/>
      <c r="S98" s="29">
        <v>43225</v>
      </c>
      <c r="T98" s="388"/>
    </row>
    <row r="99" spans="1:20" ht="54" customHeight="1" x14ac:dyDescent="1.25">
      <c r="A99" s="31" t="s">
        <v>6404</v>
      </c>
      <c r="B99" s="37" t="s">
        <v>6405</v>
      </c>
      <c r="C99" s="31" t="s">
        <v>6406</v>
      </c>
      <c r="D99" s="31" t="s">
        <v>6407</v>
      </c>
      <c r="E99" s="31" t="s">
        <v>687</v>
      </c>
      <c r="F99" s="31" t="s">
        <v>123</v>
      </c>
      <c r="G99" s="31" t="s">
        <v>1127</v>
      </c>
      <c r="H99" s="31" t="s">
        <v>5801</v>
      </c>
      <c r="I99" s="38">
        <v>0.41666666666666669</v>
      </c>
      <c r="J99" s="31" t="s">
        <v>24</v>
      </c>
      <c r="K99" s="31" t="s">
        <v>105</v>
      </c>
      <c r="L99" s="31" t="s">
        <v>106</v>
      </c>
      <c r="M99" s="31" t="s">
        <v>995</v>
      </c>
      <c r="N99" s="23"/>
      <c r="O99" s="23"/>
      <c r="P99" s="29"/>
      <c r="Q99" s="23"/>
      <c r="R99" s="54"/>
      <c r="S99" s="29">
        <v>43225</v>
      </c>
      <c r="T99" s="388"/>
    </row>
    <row r="100" spans="1:20" ht="54" customHeight="1" x14ac:dyDescent="1.25">
      <c r="A100" s="31" t="s">
        <v>6408</v>
      </c>
      <c r="B100" s="37" t="s">
        <v>6409</v>
      </c>
      <c r="C100" s="31" t="s">
        <v>6410</v>
      </c>
      <c r="D100" s="31" t="s">
        <v>6411</v>
      </c>
      <c r="E100" s="31" t="s">
        <v>687</v>
      </c>
      <c r="F100" s="31" t="s">
        <v>123</v>
      </c>
      <c r="G100" s="31" t="s">
        <v>1127</v>
      </c>
      <c r="H100" s="31" t="s">
        <v>5801</v>
      </c>
      <c r="I100" s="38">
        <v>0.41666666666666669</v>
      </c>
      <c r="J100" s="31" t="s">
        <v>24</v>
      </c>
      <c r="K100" s="31" t="s">
        <v>105</v>
      </c>
      <c r="L100" s="31" t="s">
        <v>106</v>
      </c>
      <c r="M100" s="31" t="s">
        <v>995</v>
      </c>
      <c r="N100" s="23"/>
      <c r="O100" s="23"/>
      <c r="P100" s="29"/>
      <c r="Q100" s="23"/>
      <c r="R100" s="54"/>
      <c r="S100" s="29">
        <v>43225</v>
      </c>
      <c r="T100" s="388"/>
    </row>
    <row r="101" spans="1:20" ht="54" customHeight="1" x14ac:dyDescent="1.25">
      <c r="A101" s="31" t="s">
        <v>6412</v>
      </c>
      <c r="B101" s="37" t="s">
        <v>6413</v>
      </c>
      <c r="C101" s="31" t="s">
        <v>6414</v>
      </c>
      <c r="D101" s="31" t="s">
        <v>6415</v>
      </c>
      <c r="E101" s="31" t="s">
        <v>687</v>
      </c>
      <c r="F101" s="31" t="s">
        <v>123</v>
      </c>
      <c r="G101" s="31" t="s">
        <v>1127</v>
      </c>
      <c r="H101" s="31" t="s">
        <v>5801</v>
      </c>
      <c r="I101" s="38">
        <v>0.41666666666666669</v>
      </c>
      <c r="J101" s="31" t="s">
        <v>24</v>
      </c>
      <c r="K101" s="31" t="s">
        <v>105</v>
      </c>
      <c r="L101" s="31" t="s">
        <v>106</v>
      </c>
      <c r="M101" s="31" t="s">
        <v>995</v>
      </c>
      <c r="N101" s="23"/>
      <c r="O101" s="23"/>
      <c r="P101" s="29"/>
      <c r="Q101" s="23"/>
      <c r="R101" s="54"/>
      <c r="S101" s="29">
        <v>43225</v>
      </c>
      <c r="T101" s="388"/>
    </row>
    <row r="102" spans="1:20" ht="54" customHeight="1" x14ac:dyDescent="1.25">
      <c r="A102" s="31" t="s">
        <v>6416</v>
      </c>
      <c r="B102" s="37" t="s">
        <v>6417</v>
      </c>
      <c r="C102" s="31" t="s">
        <v>6418</v>
      </c>
      <c r="D102" s="31" t="s">
        <v>6419</v>
      </c>
      <c r="E102" s="31" t="s">
        <v>687</v>
      </c>
      <c r="F102" s="31" t="s">
        <v>123</v>
      </c>
      <c r="G102" s="31" t="s">
        <v>1127</v>
      </c>
      <c r="H102" s="31" t="s">
        <v>5801</v>
      </c>
      <c r="I102" s="38">
        <v>0.41666666666666669</v>
      </c>
      <c r="J102" s="31" t="s">
        <v>24</v>
      </c>
      <c r="K102" s="31" t="s">
        <v>105</v>
      </c>
      <c r="L102" s="31" t="s">
        <v>106</v>
      </c>
      <c r="M102" s="31" t="s">
        <v>995</v>
      </c>
      <c r="N102" s="23"/>
      <c r="O102" s="23"/>
      <c r="P102" s="29"/>
      <c r="Q102" s="23"/>
      <c r="R102" s="54"/>
      <c r="S102" s="29">
        <v>43225</v>
      </c>
      <c r="T102" s="388"/>
    </row>
    <row r="103" spans="1:20" ht="54" customHeight="1" x14ac:dyDescent="1.25">
      <c r="A103" s="31" t="s">
        <v>6420</v>
      </c>
      <c r="B103" s="37" t="s">
        <v>6421</v>
      </c>
      <c r="C103" s="31" t="s">
        <v>6422</v>
      </c>
      <c r="D103" s="31" t="s">
        <v>6423</v>
      </c>
      <c r="E103" s="31" t="s">
        <v>687</v>
      </c>
      <c r="F103" s="31" t="s">
        <v>123</v>
      </c>
      <c r="G103" s="31" t="s">
        <v>1127</v>
      </c>
      <c r="H103" s="31" t="s">
        <v>5801</v>
      </c>
      <c r="I103" s="38">
        <v>0.41666666666666669</v>
      </c>
      <c r="J103" s="31" t="s">
        <v>24</v>
      </c>
      <c r="K103" s="31" t="s">
        <v>105</v>
      </c>
      <c r="L103" s="31" t="s">
        <v>106</v>
      </c>
      <c r="M103" s="31" t="s">
        <v>995</v>
      </c>
      <c r="N103" s="23"/>
      <c r="O103" s="23"/>
      <c r="P103" s="29"/>
      <c r="Q103" s="23"/>
      <c r="R103" s="54"/>
      <c r="S103" s="29">
        <v>43225</v>
      </c>
      <c r="T103" s="388"/>
    </row>
    <row r="104" spans="1:20" ht="54" customHeight="1" x14ac:dyDescent="1.25">
      <c r="A104" s="31" t="s">
        <v>6424</v>
      </c>
      <c r="B104" s="37" t="s">
        <v>6425</v>
      </c>
      <c r="C104" s="31" t="s">
        <v>6426</v>
      </c>
      <c r="D104" s="31" t="s">
        <v>6427</v>
      </c>
      <c r="E104" s="31" t="s">
        <v>687</v>
      </c>
      <c r="F104" s="31" t="s">
        <v>123</v>
      </c>
      <c r="G104" s="31" t="s">
        <v>1127</v>
      </c>
      <c r="H104" s="31" t="s">
        <v>5801</v>
      </c>
      <c r="I104" s="38">
        <v>0.41666666666666669</v>
      </c>
      <c r="J104" s="31" t="s">
        <v>24</v>
      </c>
      <c r="K104" s="31" t="s">
        <v>105</v>
      </c>
      <c r="L104" s="31" t="s">
        <v>106</v>
      </c>
      <c r="M104" s="31" t="s">
        <v>995</v>
      </c>
      <c r="N104" s="23"/>
      <c r="O104" s="23"/>
      <c r="P104" s="29"/>
      <c r="Q104" s="23"/>
      <c r="R104" s="54"/>
      <c r="S104" s="29">
        <v>43225</v>
      </c>
      <c r="T104" s="388"/>
    </row>
    <row r="105" spans="1:20" ht="54" customHeight="1" x14ac:dyDescent="1.25">
      <c r="A105" s="31" t="s">
        <v>6428</v>
      </c>
      <c r="B105" s="37" t="s">
        <v>6429</v>
      </c>
      <c r="C105" s="31" t="s">
        <v>6430</v>
      </c>
      <c r="D105" s="31" t="s">
        <v>6431</v>
      </c>
      <c r="E105" s="31" t="s">
        <v>687</v>
      </c>
      <c r="F105" s="31" t="s">
        <v>123</v>
      </c>
      <c r="G105" s="31" t="s">
        <v>1127</v>
      </c>
      <c r="H105" s="31" t="s">
        <v>5801</v>
      </c>
      <c r="I105" s="38">
        <v>0.41666666666666669</v>
      </c>
      <c r="J105" s="31" t="s">
        <v>24</v>
      </c>
      <c r="K105" s="31" t="s">
        <v>105</v>
      </c>
      <c r="L105" s="31" t="s">
        <v>106</v>
      </c>
      <c r="M105" s="31" t="s">
        <v>995</v>
      </c>
      <c r="N105" s="23"/>
      <c r="O105" s="23"/>
      <c r="P105" s="29"/>
      <c r="Q105" s="23"/>
      <c r="R105" s="54"/>
      <c r="S105" s="29">
        <v>43225</v>
      </c>
      <c r="T105" s="388"/>
    </row>
    <row r="106" spans="1:20" ht="54" customHeight="1" x14ac:dyDescent="1.25">
      <c r="A106" s="31" t="s">
        <v>6432</v>
      </c>
      <c r="B106" s="37" t="s">
        <v>6433</v>
      </c>
      <c r="C106" s="31" t="s">
        <v>6434</v>
      </c>
      <c r="D106" s="31" t="s">
        <v>6435</v>
      </c>
      <c r="E106" s="31" t="s">
        <v>687</v>
      </c>
      <c r="F106" s="31" t="s">
        <v>123</v>
      </c>
      <c r="G106" s="31" t="s">
        <v>1127</v>
      </c>
      <c r="H106" s="31" t="s">
        <v>5801</v>
      </c>
      <c r="I106" s="38">
        <v>0.41666666666666669</v>
      </c>
      <c r="J106" s="31" t="s">
        <v>24</v>
      </c>
      <c r="K106" s="31" t="s">
        <v>105</v>
      </c>
      <c r="L106" s="31" t="s">
        <v>106</v>
      </c>
      <c r="M106" s="31" t="s">
        <v>995</v>
      </c>
      <c r="N106" s="23"/>
      <c r="O106" s="23"/>
      <c r="P106" s="29"/>
      <c r="Q106" s="23"/>
      <c r="R106" s="54"/>
      <c r="S106" s="29">
        <v>43225</v>
      </c>
      <c r="T106" s="388"/>
    </row>
    <row r="107" spans="1:20" ht="54" customHeight="1" x14ac:dyDescent="1.25">
      <c r="A107" s="210" t="s">
        <v>6436</v>
      </c>
      <c r="B107" s="37" t="s">
        <v>6437</v>
      </c>
      <c r="C107" s="31" t="s">
        <v>6438</v>
      </c>
      <c r="D107" s="31" t="s">
        <v>6439</v>
      </c>
      <c r="E107" s="31" t="s">
        <v>687</v>
      </c>
      <c r="F107" s="31" t="s">
        <v>123</v>
      </c>
      <c r="G107" s="31" t="s">
        <v>1127</v>
      </c>
      <c r="H107" s="31" t="s">
        <v>5801</v>
      </c>
      <c r="I107" s="38">
        <v>0.41666666666666669</v>
      </c>
      <c r="J107" s="31" t="s">
        <v>24</v>
      </c>
      <c r="K107" s="31" t="s">
        <v>105</v>
      </c>
      <c r="L107" s="31" t="s">
        <v>106</v>
      </c>
      <c r="M107" s="31" t="s">
        <v>13380</v>
      </c>
      <c r="N107" s="23"/>
      <c r="O107" s="23"/>
      <c r="P107" s="29"/>
      <c r="Q107" s="23"/>
      <c r="R107" s="54"/>
      <c r="S107" s="29">
        <v>43225</v>
      </c>
      <c r="T107" s="388"/>
    </row>
    <row r="108" spans="1:20" ht="54" customHeight="1" x14ac:dyDescent="1.25">
      <c r="A108" s="31" t="s">
        <v>6440</v>
      </c>
      <c r="B108" s="37" t="s">
        <v>6441</v>
      </c>
      <c r="C108" s="31" t="s">
        <v>6442</v>
      </c>
      <c r="D108" s="31" t="s">
        <v>6443</v>
      </c>
      <c r="E108" s="31" t="s">
        <v>687</v>
      </c>
      <c r="F108" s="31" t="s">
        <v>123</v>
      </c>
      <c r="G108" s="31" t="s">
        <v>1127</v>
      </c>
      <c r="H108" s="31" t="s">
        <v>5801</v>
      </c>
      <c r="I108" s="38">
        <v>0.41666666666666669</v>
      </c>
      <c r="J108" s="31" t="s">
        <v>24</v>
      </c>
      <c r="K108" s="31" t="s">
        <v>105</v>
      </c>
      <c r="L108" s="31" t="s">
        <v>106</v>
      </c>
      <c r="M108" s="31" t="s">
        <v>995</v>
      </c>
      <c r="N108" s="23"/>
      <c r="O108" s="23"/>
      <c r="P108" s="29"/>
      <c r="Q108" s="23"/>
      <c r="R108" s="54"/>
      <c r="S108" s="29">
        <v>43225</v>
      </c>
      <c r="T108" s="388"/>
    </row>
    <row r="109" spans="1:20" ht="54" customHeight="1" x14ac:dyDescent="1.25">
      <c r="A109" s="31" t="s">
        <v>6444</v>
      </c>
      <c r="B109" s="37" t="s">
        <v>6445</v>
      </c>
      <c r="C109" s="31" t="s">
        <v>6446</v>
      </c>
      <c r="D109" s="31" t="s">
        <v>6447</v>
      </c>
      <c r="E109" s="31" t="s">
        <v>687</v>
      </c>
      <c r="F109" s="31" t="s">
        <v>123</v>
      </c>
      <c r="G109" s="31" t="s">
        <v>1127</v>
      </c>
      <c r="H109" s="31" t="s">
        <v>5801</v>
      </c>
      <c r="I109" s="38">
        <v>0.41666666666666669</v>
      </c>
      <c r="J109" s="31" t="s">
        <v>24</v>
      </c>
      <c r="K109" s="31" t="s">
        <v>105</v>
      </c>
      <c r="L109" s="31" t="s">
        <v>106</v>
      </c>
      <c r="M109" s="31" t="s">
        <v>995</v>
      </c>
      <c r="N109" s="23"/>
      <c r="O109" s="23"/>
      <c r="P109" s="29"/>
      <c r="Q109" s="23"/>
      <c r="R109" s="54"/>
      <c r="S109" s="29">
        <v>43225</v>
      </c>
      <c r="T109" s="388"/>
    </row>
    <row r="110" spans="1:20" ht="54" customHeight="1" x14ac:dyDescent="1.25">
      <c r="A110" s="31" t="s">
        <v>6448</v>
      </c>
      <c r="B110" s="37" t="s">
        <v>6449</v>
      </c>
      <c r="C110" s="31" t="s">
        <v>6450</v>
      </c>
      <c r="D110" s="31" t="s">
        <v>6451</v>
      </c>
      <c r="E110" s="31" t="s">
        <v>687</v>
      </c>
      <c r="F110" s="31" t="s">
        <v>123</v>
      </c>
      <c r="G110" s="31" t="s">
        <v>1127</v>
      </c>
      <c r="H110" s="31" t="s">
        <v>5801</v>
      </c>
      <c r="I110" s="38">
        <v>0.41666666666666669</v>
      </c>
      <c r="J110" s="31" t="s">
        <v>24</v>
      </c>
      <c r="K110" s="31" t="s">
        <v>105</v>
      </c>
      <c r="L110" s="31" t="s">
        <v>106</v>
      </c>
      <c r="M110" s="31" t="s">
        <v>995</v>
      </c>
      <c r="N110" s="23"/>
      <c r="O110" s="23"/>
      <c r="P110" s="29"/>
      <c r="Q110" s="23"/>
      <c r="R110" s="54"/>
      <c r="S110" s="29">
        <v>43225</v>
      </c>
      <c r="T110" s="388"/>
    </row>
    <row r="111" spans="1:20" ht="54" customHeight="1" x14ac:dyDescent="1.25">
      <c r="A111" s="31" t="s">
        <v>6452</v>
      </c>
      <c r="B111" s="37" t="s">
        <v>6453</v>
      </c>
      <c r="C111" s="31" t="s">
        <v>6454</v>
      </c>
      <c r="D111" s="31" t="s">
        <v>6455</v>
      </c>
      <c r="E111" s="31" t="s">
        <v>687</v>
      </c>
      <c r="F111" s="31" t="s">
        <v>123</v>
      </c>
      <c r="G111" s="31" t="s">
        <v>1127</v>
      </c>
      <c r="H111" s="31" t="s">
        <v>5801</v>
      </c>
      <c r="I111" s="38">
        <v>0.41666666666666669</v>
      </c>
      <c r="J111" s="31" t="s">
        <v>24</v>
      </c>
      <c r="K111" s="31" t="s">
        <v>105</v>
      </c>
      <c r="L111" s="31" t="s">
        <v>106</v>
      </c>
      <c r="M111" s="31" t="s">
        <v>995</v>
      </c>
      <c r="N111" s="23"/>
      <c r="O111" s="23"/>
      <c r="P111" s="29"/>
      <c r="Q111" s="23"/>
      <c r="R111" s="54"/>
      <c r="S111" s="29">
        <v>43225</v>
      </c>
      <c r="T111" s="388"/>
    </row>
    <row r="112" spans="1:20" ht="54" customHeight="1" x14ac:dyDescent="1.25">
      <c r="A112" s="31" t="s">
        <v>6456</v>
      </c>
      <c r="B112" s="37" t="s">
        <v>6457</v>
      </c>
      <c r="C112" s="31" t="s">
        <v>6458</v>
      </c>
      <c r="D112" s="31" t="s">
        <v>6459</v>
      </c>
      <c r="E112" s="31" t="s">
        <v>687</v>
      </c>
      <c r="F112" s="31" t="s">
        <v>123</v>
      </c>
      <c r="G112" s="31" t="s">
        <v>1127</v>
      </c>
      <c r="H112" s="31" t="s">
        <v>5801</v>
      </c>
      <c r="I112" s="38">
        <v>0.41666666666666669</v>
      </c>
      <c r="J112" s="31" t="s">
        <v>24</v>
      </c>
      <c r="K112" s="31" t="s">
        <v>105</v>
      </c>
      <c r="L112" s="31" t="s">
        <v>106</v>
      </c>
      <c r="M112" s="31" t="s">
        <v>995</v>
      </c>
      <c r="N112" s="23"/>
      <c r="O112" s="23"/>
      <c r="P112" s="29"/>
      <c r="Q112" s="23"/>
      <c r="R112" s="54"/>
      <c r="S112" s="29">
        <v>43225</v>
      </c>
      <c r="T112" s="388"/>
    </row>
    <row r="113" spans="1:20" ht="54" customHeight="1" x14ac:dyDescent="1.25">
      <c r="A113" s="31" t="s">
        <v>6460</v>
      </c>
      <c r="B113" s="37" t="s">
        <v>6461</v>
      </c>
      <c r="C113" s="31" t="s">
        <v>6462</v>
      </c>
      <c r="D113" s="31" t="s">
        <v>6463</v>
      </c>
      <c r="E113" s="31" t="s">
        <v>687</v>
      </c>
      <c r="F113" s="31" t="s">
        <v>123</v>
      </c>
      <c r="G113" s="31" t="s">
        <v>1127</v>
      </c>
      <c r="H113" s="31" t="s">
        <v>5801</v>
      </c>
      <c r="I113" s="38">
        <v>0.41666666666666669</v>
      </c>
      <c r="J113" s="31" t="s">
        <v>24</v>
      </c>
      <c r="K113" s="31" t="s">
        <v>105</v>
      </c>
      <c r="L113" s="31" t="s">
        <v>106</v>
      </c>
      <c r="M113" s="31" t="s">
        <v>995</v>
      </c>
      <c r="N113" s="23"/>
      <c r="O113" s="23"/>
      <c r="P113" s="29"/>
      <c r="Q113" s="23"/>
      <c r="R113" s="54"/>
      <c r="S113" s="29">
        <v>43225</v>
      </c>
      <c r="T113" s="388"/>
    </row>
    <row r="114" spans="1:20" ht="54" customHeight="1" x14ac:dyDescent="1.25">
      <c r="A114" s="31" t="s">
        <v>6464</v>
      </c>
      <c r="B114" s="37" t="s">
        <v>6465</v>
      </c>
      <c r="C114" s="31" t="s">
        <v>6466</v>
      </c>
      <c r="D114" s="31" t="s">
        <v>6467</v>
      </c>
      <c r="E114" s="31" t="s">
        <v>687</v>
      </c>
      <c r="F114" s="31" t="s">
        <v>123</v>
      </c>
      <c r="G114" s="31" t="s">
        <v>1127</v>
      </c>
      <c r="H114" s="31" t="s">
        <v>5801</v>
      </c>
      <c r="I114" s="38">
        <v>0.41666666666666669</v>
      </c>
      <c r="J114" s="31" t="s">
        <v>24</v>
      </c>
      <c r="K114" s="31" t="s">
        <v>105</v>
      </c>
      <c r="L114" s="31" t="s">
        <v>106</v>
      </c>
      <c r="M114" s="31" t="s">
        <v>995</v>
      </c>
      <c r="N114" s="23"/>
      <c r="O114" s="23"/>
      <c r="P114" s="29"/>
      <c r="Q114" s="23"/>
      <c r="R114" s="54"/>
      <c r="S114" s="29">
        <v>43225</v>
      </c>
      <c r="T114" s="388"/>
    </row>
    <row r="115" spans="1:20" ht="54" customHeight="1" x14ac:dyDescent="1.25">
      <c r="A115" s="31" t="s">
        <v>6468</v>
      </c>
      <c r="B115" s="37" t="s">
        <v>6469</v>
      </c>
      <c r="C115" s="31" t="s">
        <v>6470</v>
      </c>
      <c r="D115" s="31" t="s">
        <v>6471</v>
      </c>
      <c r="E115" s="31" t="s">
        <v>687</v>
      </c>
      <c r="F115" s="31" t="s">
        <v>123</v>
      </c>
      <c r="G115" s="31" t="s">
        <v>1127</v>
      </c>
      <c r="H115" s="31" t="s">
        <v>5801</v>
      </c>
      <c r="I115" s="38">
        <v>0.41666666666666669</v>
      </c>
      <c r="J115" s="31" t="s">
        <v>24</v>
      </c>
      <c r="K115" s="31" t="s">
        <v>105</v>
      </c>
      <c r="L115" s="31" t="s">
        <v>106</v>
      </c>
      <c r="M115" s="31" t="s">
        <v>995</v>
      </c>
      <c r="N115" s="23"/>
      <c r="O115" s="23"/>
      <c r="P115" s="29"/>
      <c r="Q115" s="23"/>
      <c r="R115" s="54"/>
      <c r="S115" s="29">
        <v>43225</v>
      </c>
      <c r="T115" s="388"/>
    </row>
    <row r="116" spans="1:20" ht="54" customHeight="1" x14ac:dyDescent="1.25">
      <c r="A116" s="210" t="s">
        <v>6472</v>
      </c>
      <c r="B116" s="37" t="s">
        <v>6473</v>
      </c>
      <c r="C116" s="31" t="s">
        <v>6474</v>
      </c>
      <c r="D116" s="31" t="s">
        <v>6475</v>
      </c>
      <c r="E116" s="31" t="s">
        <v>687</v>
      </c>
      <c r="F116" s="31" t="s">
        <v>123</v>
      </c>
      <c r="G116" s="31" t="s">
        <v>1127</v>
      </c>
      <c r="H116" s="31" t="s">
        <v>5801</v>
      </c>
      <c r="I116" s="38">
        <v>0.41666666666666669</v>
      </c>
      <c r="J116" s="31" t="s">
        <v>24</v>
      </c>
      <c r="K116" s="31" t="s">
        <v>105</v>
      </c>
      <c r="L116" s="31" t="s">
        <v>106</v>
      </c>
      <c r="M116" s="31" t="s">
        <v>13380</v>
      </c>
      <c r="N116" s="23"/>
      <c r="O116" s="23"/>
      <c r="P116" s="29"/>
      <c r="Q116" s="23"/>
      <c r="R116" s="54"/>
      <c r="S116" s="29">
        <v>43225</v>
      </c>
      <c r="T116" s="388"/>
    </row>
    <row r="117" spans="1:20" ht="54" customHeight="1" x14ac:dyDescent="1.25">
      <c r="A117" s="31" t="s">
        <v>6476</v>
      </c>
      <c r="B117" s="37" t="s">
        <v>6477</v>
      </c>
      <c r="C117" s="31" t="s">
        <v>6478</v>
      </c>
      <c r="D117" s="31" t="s">
        <v>6479</v>
      </c>
      <c r="E117" s="31" t="s">
        <v>687</v>
      </c>
      <c r="F117" s="31" t="s">
        <v>123</v>
      </c>
      <c r="G117" s="31" t="s">
        <v>1127</v>
      </c>
      <c r="H117" s="31" t="s">
        <v>5801</v>
      </c>
      <c r="I117" s="38">
        <v>0.41666666666666669</v>
      </c>
      <c r="J117" s="31" t="s">
        <v>24</v>
      </c>
      <c r="K117" s="31" t="s">
        <v>105</v>
      </c>
      <c r="L117" s="31" t="s">
        <v>106</v>
      </c>
      <c r="M117" s="31" t="s">
        <v>995</v>
      </c>
      <c r="N117" s="23"/>
      <c r="O117" s="23"/>
      <c r="P117" s="29"/>
      <c r="Q117" s="23"/>
      <c r="R117" s="54"/>
      <c r="S117" s="29">
        <v>43225</v>
      </c>
      <c r="T117" s="388"/>
    </row>
    <row r="118" spans="1:20" ht="54" customHeight="1" x14ac:dyDescent="1.25">
      <c r="A118" s="31" t="s">
        <v>6480</v>
      </c>
      <c r="B118" s="37" t="s">
        <v>6481</v>
      </c>
      <c r="C118" s="31" t="s">
        <v>6482</v>
      </c>
      <c r="D118" s="31" t="s">
        <v>6483</v>
      </c>
      <c r="E118" s="31" t="s">
        <v>687</v>
      </c>
      <c r="F118" s="31" t="s">
        <v>123</v>
      </c>
      <c r="G118" s="31" t="s">
        <v>1127</v>
      </c>
      <c r="H118" s="31" t="s">
        <v>5801</v>
      </c>
      <c r="I118" s="38">
        <v>0.41666666666666669</v>
      </c>
      <c r="J118" s="31" t="s">
        <v>24</v>
      </c>
      <c r="K118" s="31" t="s">
        <v>105</v>
      </c>
      <c r="L118" s="31" t="s">
        <v>106</v>
      </c>
      <c r="M118" s="31" t="s">
        <v>995</v>
      </c>
      <c r="N118" s="23"/>
      <c r="O118" s="23"/>
      <c r="P118" s="29"/>
      <c r="Q118" s="23"/>
      <c r="R118" s="54"/>
      <c r="S118" s="29">
        <v>43225</v>
      </c>
      <c r="T118" s="388"/>
    </row>
    <row r="119" spans="1:20" ht="54" customHeight="1" x14ac:dyDescent="1.25">
      <c r="A119" s="31" t="s">
        <v>6484</v>
      </c>
      <c r="B119" s="37" t="s">
        <v>6485</v>
      </c>
      <c r="C119" s="31" t="s">
        <v>6486</v>
      </c>
      <c r="D119" s="31" t="s">
        <v>6487</v>
      </c>
      <c r="E119" s="31" t="s">
        <v>687</v>
      </c>
      <c r="F119" s="31" t="s">
        <v>123</v>
      </c>
      <c r="G119" s="31" t="s">
        <v>1127</v>
      </c>
      <c r="H119" s="31" t="s">
        <v>5801</v>
      </c>
      <c r="I119" s="38">
        <v>0.41666666666666669</v>
      </c>
      <c r="J119" s="31" t="s">
        <v>24</v>
      </c>
      <c r="K119" s="31" t="s">
        <v>105</v>
      </c>
      <c r="L119" s="31" t="s">
        <v>106</v>
      </c>
      <c r="M119" s="31" t="s">
        <v>995</v>
      </c>
      <c r="N119" s="23"/>
      <c r="O119" s="23"/>
      <c r="P119" s="29"/>
      <c r="Q119" s="23"/>
      <c r="R119" s="54"/>
      <c r="S119" s="29">
        <v>43225</v>
      </c>
      <c r="T119" s="388"/>
    </row>
    <row r="120" spans="1:20" ht="54" customHeight="1" x14ac:dyDescent="1.25">
      <c r="A120" s="26" t="s">
        <v>6488</v>
      </c>
      <c r="B120" s="27" t="s">
        <v>6489</v>
      </c>
      <c r="C120" s="26" t="s">
        <v>6490</v>
      </c>
      <c r="D120" s="26" t="s">
        <v>6491</v>
      </c>
      <c r="E120" s="26" t="s">
        <v>101</v>
      </c>
      <c r="F120" s="26" t="s">
        <v>123</v>
      </c>
      <c r="G120" s="26" t="s">
        <v>1127</v>
      </c>
      <c r="H120" s="26" t="s">
        <v>5801</v>
      </c>
      <c r="I120" s="28">
        <v>0.41666666666666669</v>
      </c>
      <c r="J120" s="26" t="s">
        <v>24</v>
      </c>
      <c r="K120" s="26" t="s">
        <v>105</v>
      </c>
      <c r="L120" s="26" t="s">
        <v>106</v>
      </c>
      <c r="M120" s="26" t="s">
        <v>995</v>
      </c>
      <c r="N120" s="30"/>
      <c r="O120" s="30"/>
      <c r="P120" s="175"/>
      <c r="Q120" s="30"/>
      <c r="R120" s="101"/>
      <c r="S120" s="175">
        <v>43725</v>
      </c>
      <c r="T120" s="388"/>
    </row>
    <row r="121" spans="1:20" ht="54" customHeight="1" x14ac:dyDescent="1.25">
      <c r="A121" s="244" t="s">
        <v>6492</v>
      </c>
      <c r="B121" s="37" t="s">
        <v>6493</v>
      </c>
      <c r="C121" s="31" t="s">
        <v>6494</v>
      </c>
      <c r="D121" s="31" t="s">
        <v>6495</v>
      </c>
      <c r="E121" s="31" t="s">
        <v>687</v>
      </c>
      <c r="F121" s="31" t="s">
        <v>123</v>
      </c>
      <c r="G121" s="31" t="s">
        <v>1127</v>
      </c>
      <c r="H121" s="31" t="s">
        <v>5801</v>
      </c>
      <c r="I121" s="38">
        <v>0.41666666666666669</v>
      </c>
      <c r="J121" s="31" t="s">
        <v>24</v>
      </c>
      <c r="K121" s="31" t="s">
        <v>105</v>
      </c>
      <c r="L121" s="31" t="s">
        <v>106</v>
      </c>
      <c r="M121" s="31" t="s">
        <v>995</v>
      </c>
      <c r="N121" s="23"/>
      <c r="O121" s="23"/>
      <c r="P121" s="29"/>
      <c r="Q121" s="23"/>
      <c r="R121" s="54"/>
      <c r="S121" s="29">
        <v>25225</v>
      </c>
      <c r="T121" s="388"/>
    </row>
    <row r="122" spans="1:20" ht="54" customHeight="1" x14ac:dyDescent="1.25">
      <c r="A122" s="210" t="s">
        <v>6496</v>
      </c>
      <c r="B122" s="37" t="s">
        <v>6497</v>
      </c>
      <c r="C122" s="31" t="s">
        <v>6498</v>
      </c>
      <c r="D122" s="31" t="s">
        <v>6499</v>
      </c>
      <c r="E122" s="31" t="s">
        <v>687</v>
      </c>
      <c r="F122" s="31" t="s">
        <v>123</v>
      </c>
      <c r="G122" s="31" t="s">
        <v>1127</v>
      </c>
      <c r="H122" s="31" t="s">
        <v>5801</v>
      </c>
      <c r="I122" s="38">
        <v>0.41666666666666669</v>
      </c>
      <c r="J122" s="31" t="s">
        <v>24</v>
      </c>
      <c r="K122" s="31" t="s">
        <v>105</v>
      </c>
      <c r="L122" s="31" t="s">
        <v>106</v>
      </c>
      <c r="M122" s="31" t="s">
        <v>13380</v>
      </c>
      <c r="N122" s="23"/>
      <c r="O122" s="23"/>
      <c r="P122" s="29"/>
      <c r="Q122" s="23"/>
      <c r="R122" s="54"/>
      <c r="S122" s="29">
        <v>43225</v>
      </c>
      <c r="T122" s="388"/>
    </row>
    <row r="123" spans="1:20" ht="54" customHeight="1" x14ac:dyDescent="1.25">
      <c r="A123" s="31" t="s">
        <v>6500</v>
      </c>
      <c r="B123" s="37" t="s">
        <v>6501</v>
      </c>
      <c r="C123" s="31" t="s">
        <v>6502</v>
      </c>
      <c r="D123" s="31" t="s">
        <v>6503</v>
      </c>
      <c r="E123" s="31" t="s">
        <v>687</v>
      </c>
      <c r="F123" s="31" t="s">
        <v>123</v>
      </c>
      <c r="G123" s="31" t="s">
        <v>1127</v>
      </c>
      <c r="H123" s="31" t="s">
        <v>5801</v>
      </c>
      <c r="I123" s="38">
        <v>0.41666666666666669</v>
      </c>
      <c r="J123" s="31" t="s">
        <v>24</v>
      </c>
      <c r="K123" s="31" t="s">
        <v>105</v>
      </c>
      <c r="L123" s="31" t="s">
        <v>106</v>
      </c>
      <c r="M123" s="31" t="s">
        <v>995</v>
      </c>
      <c r="N123" s="23"/>
      <c r="O123" s="23"/>
      <c r="P123" s="29"/>
      <c r="Q123" s="23"/>
      <c r="R123" s="54"/>
      <c r="S123" s="29">
        <v>43225</v>
      </c>
      <c r="T123" s="388"/>
    </row>
    <row r="124" spans="1:20" ht="54" customHeight="1" x14ac:dyDescent="1.25">
      <c r="A124" s="31" t="s">
        <v>6504</v>
      </c>
      <c r="B124" s="37" t="s">
        <v>6505</v>
      </c>
      <c r="C124" s="31" t="s">
        <v>6506</v>
      </c>
      <c r="D124" s="31" t="s">
        <v>6507</v>
      </c>
      <c r="E124" s="31" t="s">
        <v>687</v>
      </c>
      <c r="F124" s="31" t="s">
        <v>123</v>
      </c>
      <c r="G124" s="31" t="s">
        <v>1127</v>
      </c>
      <c r="H124" s="31" t="s">
        <v>5801</v>
      </c>
      <c r="I124" s="38">
        <v>0.41666666666666669</v>
      </c>
      <c r="J124" s="31" t="s">
        <v>24</v>
      </c>
      <c r="K124" s="31" t="s">
        <v>105</v>
      </c>
      <c r="L124" s="31" t="s">
        <v>106</v>
      </c>
      <c r="M124" s="31" t="s">
        <v>995</v>
      </c>
      <c r="N124" s="23"/>
      <c r="O124" s="23"/>
      <c r="P124" s="29"/>
      <c r="Q124" s="23"/>
      <c r="R124" s="54"/>
      <c r="S124" s="29">
        <v>43225</v>
      </c>
      <c r="T124" s="388"/>
    </row>
    <row r="125" spans="1:20" ht="54" customHeight="1" x14ac:dyDescent="1.25">
      <c r="A125" s="210" t="s">
        <v>6508</v>
      </c>
      <c r="B125" s="37" t="s">
        <v>6509</v>
      </c>
      <c r="C125" s="31" t="s">
        <v>6510</v>
      </c>
      <c r="D125" s="31" t="s">
        <v>6511</v>
      </c>
      <c r="E125" s="31" t="s">
        <v>687</v>
      </c>
      <c r="F125" s="31" t="s">
        <v>123</v>
      </c>
      <c r="G125" s="31" t="s">
        <v>1127</v>
      </c>
      <c r="H125" s="31" t="s">
        <v>5801</v>
      </c>
      <c r="I125" s="38">
        <v>0.41666666666666669</v>
      </c>
      <c r="J125" s="31" t="s">
        <v>24</v>
      </c>
      <c r="K125" s="31" t="s">
        <v>105</v>
      </c>
      <c r="L125" s="31" t="s">
        <v>106</v>
      </c>
      <c r="M125" s="31" t="s">
        <v>13380</v>
      </c>
      <c r="N125" s="23"/>
      <c r="O125" s="23"/>
      <c r="P125" s="29"/>
      <c r="Q125" s="23"/>
      <c r="R125" s="54"/>
      <c r="S125" s="29">
        <v>43225</v>
      </c>
      <c r="T125" s="388"/>
    </row>
    <row r="126" spans="1:20" ht="54" customHeight="1" x14ac:dyDescent="1.05">
      <c r="A126" s="696" t="s">
        <v>9528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23"/>
      <c r="O126" s="23"/>
      <c r="P126" s="23"/>
      <c r="Q126" s="23"/>
      <c r="R126" s="23"/>
      <c r="S126" s="131"/>
      <c r="T126" s="388"/>
    </row>
    <row r="127" spans="1:20" ht="54" customHeight="1" x14ac:dyDescent="1.05">
      <c r="A127" s="31" t="s">
        <v>9219</v>
      </c>
      <c r="B127" s="37" t="s">
        <v>9220</v>
      </c>
      <c r="C127" s="31" t="s">
        <v>9221</v>
      </c>
      <c r="D127" s="31" t="s">
        <v>9222</v>
      </c>
      <c r="E127" s="31" t="s">
        <v>101</v>
      </c>
      <c r="F127" s="31" t="s">
        <v>102</v>
      </c>
      <c r="G127" s="31" t="s">
        <v>567</v>
      </c>
      <c r="H127" s="31" t="s">
        <v>8888</v>
      </c>
      <c r="I127" s="38">
        <v>0.375</v>
      </c>
      <c r="J127" s="31" t="s">
        <v>24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3"/>
      <c r="R127" s="23"/>
      <c r="S127" s="29">
        <v>26000</v>
      </c>
      <c r="T127" s="388"/>
    </row>
    <row r="128" spans="1:20" ht="54" customHeight="1" x14ac:dyDescent="1.05">
      <c r="A128" s="31" t="s">
        <v>9223</v>
      </c>
      <c r="B128" s="37" t="s">
        <v>9224</v>
      </c>
      <c r="C128" s="31" t="s">
        <v>9225</v>
      </c>
      <c r="D128" s="31" t="s">
        <v>9226</v>
      </c>
      <c r="E128" s="31" t="s">
        <v>101</v>
      </c>
      <c r="F128" s="31" t="s">
        <v>102</v>
      </c>
      <c r="G128" s="31" t="s">
        <v>567</v>
      </c>
      <c r="H128" s="31" t="s">
        <v>8888</v>
      </c>
      <c r="I128" s="38">
        <v>0.375</v>
      </c>
      <c r="J128" s="31" t="s">
        <v>24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3"/>
      <c r="R128" s="23"/>
      <c r="S128" s="29">
        <v>26000</v>
      </c>
      <c r="T128" s="388"/>
    </row>
    <row r="129" spans="1:20" ht="54" customHeight="1" x14ac:dyDescent="1.05">
      <c r="A129" s="31" t="s">
        <v>9227</v>
      </c>
      <c r="B129" s="37" t="s">
        <v>9228</v>
      </c>
      <c r="C129" s="31" t="s">
        <v>9229</v>
      </c>
      <c r="D129" s="31" t="s">
        <v>9230</v>
      </c>
      <c r="E129" s="31" t="s">
        <v>688</v>
      </c>
      <c r="F129" s="31" t="s">
        <v>123</v>
      </c>
      <c r="G129" s="31" t="s">
        <v>689</v>
      </c>
      <c r="H129" s="31" t="s">
        <v>8888</v>
      </c>
      <c r="I129" s="38">
        <v>0.41666666666666669</v>
      </c>
      <c r="J129" s="31" t="s">
        <v>24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29">
        <v>38750</v>
      </c>
      <c r="T129" s="388"/>
    </row>
    <row r="130" spans="1:20" ht="54" customHeight="1" x14ac:dyDescent="1.05">
      <c r="A130" s="31" t="s">
        <v>9231</v>
      </c>
      <c r="B130" s="37" t="s">
        <v>2168</v>
      </c>
      <c r="C130" s="31" t="s">
        <v>9232</v>
      </c>
      <c r="D130" s="31" t="s">
        <v>9233</v>
      </c>
      <c r="E130" s="31" t="s">
        <v>688</v>
      </c>
      <c r="F130" s="31" t="s">
        <v>123</v>
      </c>
      <c r="G130" s="31" t="s">
        <v>689</v>
      </c>
      <c r="H130" s="31" t="s">
        <v>8888</v>
      </c>
      <c r="I130" s="38">
        <v>0.41666666666666669</v>
      </c>
      <c r="J130" s="31" t="s">
        <v>24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3"/>
      <c r="R130" s="23"/>
      <c r="S130" s="29">
        <v>38750</v>
      </c>
      <c r="T130" s="388"/>
    </row>
    <row r="131" spans="1:20" ht="54" customHeight="1" x14ac:dyDescent="1.05">
      <c r="A131" s="31" t="s">
        <v>9234</v>
      </c>
      <c r="B131" s="37" t="s">
        <v>9235</v>
      </c>
      <c r="C131" s="31" t="s">
        <v>9236</v>
      </c>
      <c r="D131" s="31" t="s">
        <v>9237</v>
      </c>
      <c r="E131" s="31" t="s">
        <v>688</v>
      </c>
      <c r="F131" s="31" t="s">
        <v>123</v>
      </c>
      <c r="G131" s="31" t="s">
        <v>689</v>
      </c>
      <c r="H131" s="31" t="s">
        <v>8888</v>
      </c>
      <c r="I131" s="38">
        <v>0.41666666666666669</v>
      </c>
      <c r="J131" s="31" t="s">
        <v>24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3"/>
      <c r="R131" s="23"/>
      <c r="S131" s="29">
        <v>38750</v>
      </c>
      <c r="T131" s="388"/>
    </row>
    <row r="132" spans="1:20" ht="54" customHeight="1" x14ac:dyDescent="1.05">
      <c r="A132" s="31" t="s">
        <v>9238</v>
      </c>
      <c r="B132" s="37" t="s">
        <v>9239</v>
      </c>
      <c r="C132" s="31" t="s">
        <v>9240</v>
      </c>
      <c r="D132" s="31" t="s">
        <v>9241</v>
      </c>
      <c r="E132" s="31" t="s">
        <v>688</v>
      </c>
      <c r="F132" s="31" t="s">
        <v>123</v>
      </c>
      <c r="G132" s="31" t="s">
        <v>689</v>
      </c>
      <c r="H132" s="31" t="s">
        <v>8888</v>
      </c>
      <c r="I132" s="38">
        <v>0.41666666666666669</v>
      </c>
      <c r="J132" s="31" t="s">
        <v>24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3"/>
      <c r="R132" s="23"/>
      <c r="S132" s="29">
        <v>38750</v>
      </c>
      <c r="T132" s="388"/>
    </row>
    <row r="133" spans="1:20" ht="54" customHeight="1" x14ac:dyDescent="1.05">
      <c r="A133" s="31" t="s">
        <v>9242</v>
      </c>
      <c r="B133" s="37" t="s">
        <v>9243</v>
      </c>
      <c r="C133" s="31" t="s">
        <v>9244</v>
      </c>
      <c r="D133" s="31" t="s">
        <v>9245</v>
      </c>
      <c r="E133" s="31" t="s">
        <v>688</v>
      </c>
      <c r="F133" s="31" t="s">
        <v>123</v>
      </c>
      <c r="G133" s="31" t="s">
        <v>689</v>
      </c>
      <c r="H133" s="31" t="s">
        <v>8888</v>
      </c>
      <c r="I133" s="38">
        <v>0.41666666666666669</v>
      </c>
      <c r="J133" s="31" t="s">
        <v>24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23"/>
      <c r="R133" s="23"/>
      <c r="S133" s="29">
        <v>38750</v>
      </c>
      <c r="T133" s="388"/>
    </row>
    <row r="134" spans="1:20" ht="54" customHeight="1" x14ac:dyDescent="1.05">
      <c r="A134" s="31" t="s">
        <v>9246</v>
      </c>
      <c r="B134" s="37" t="s">
        <v>9247</v>
      </c>
      <c r="C134" s="31" t="s">
        <v>9248</v>
      </c>
      <c r="D134" s="31" t="s">
        <v>9249</v>
      </c>
      <c r="E134" s="31" t="s">
        <v>688</v>
      </c>
      <c r="F134" s="31" t="s">
        <v>123</v>
      </c>
      <c r="G134" s="31" t="s">
        <v>689</v>
      </c>
      <c r="H134" s="31" t="s">
        <v>8888</v>
      </c>
      <c r="I134" s="38">
        <v>0.41666666666666669</v>
      </c>
      <c r="J134" s="31" t="s">
        <v>24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23"/>
      <c r="R134" s="23"/>
      <c r="S134" s="29">
        <v>38750</v>
      </c>
      <c r="T134" s="388"/>
    </row>
    <row r="135" spans="1:20" ht="54" customHeight="1" x14ac:dyDescent="1.05">
      <c r="A135" s="696" t="s">
        <v>9526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23"/>
      <c r="O135" s="23"/>
      <c r="P135" s="23"/>
      <c r="Q135" s="23"/>
      <c r="R135" s="23"/>
      <c r="S135" s="29"/>
      <c r="T135" s="388"/>
    </row>
    <row r="136" spans="1:20" ht="54" customHeight="1" x14ac:dyDescent="1.05">
      <c r="A136" s="26" t="s">
        <v>8490</v>
      </c>
      <c r="B136" s="27" t="s">
        <v>8491</v>
      </c>
      <c r="C136" s="31" t="s">
        <v>8492</v>
      </c>
      <c r="D136" s="26" t="s">
        <v>8493</v>
      </c>
      <c r="E136" s="26" t="s">
        <v>101</v>
      </c>
      <c r="F136" s="26" t="s">
        <v>102</v>
      </c>
      <c r="G136" s="26" t="s">
        <v>1544</v>
      </c>
      <c r="H136" s="26" t="s">
        <v>7872</v>
      </c>
      <c r="I136" s="38">
        <v>0.41666666666666669</v>
      </c>
      <c r="J136" s="26" t="s">
        <v>24</v>
      </c>
      <c r="K136" s="31" t="s">
        <v>105</v>
      </c>
      <c r="L136" s="26" t="s">
        <v>106</v>
      </c>
      <c r="M136" s="26" t="s">
        <v>107</v>
      </c>
      <c r="N136" s="23"/>
      <c r="O136" s="23"/>
      <c r="P136" s="23"/>
      <c r="Q136" s="23"/>
      <c r="R136" s="23"/>
      <c r="S136" s="175">
        <v>22000</v>
      </c>
      <c r="T136" s="388"/>
    </row>
    <row r="137" spans="1:20" ht="54" customHeight="1" x14ac:dyDescent="0.7">
      <c r="A137" s="894" t="s">
        <v>9538</v>
      </c>
      <c r="B137" s="895"/>
      <c r="C137" s="895"/>
      <c r="D137" s="895"/>
      <c r="E137" s="895"/>
      <c r="F137" s="895"/>
      <c r="G137" s="895"/>
      <c r="H137" s="895"/>
      <c r="I137" s="895"/>
      <c r="J137" s="895"/>
      <c r="K137" s="895"/>
      <c r="L137" s="895"/>
      <c r="M137" s="896"/>
      <c r="N137" s="23"/>
      <c r="O137" s="23"/>
      <c r="P137" s="23"/>
      <c r="Q137" s="23"/>
      <c r="R137" s="23"/>
      <c r="S137" s="29"/>
      <c r="T137" s="388">
        <v>7685</v>
      </c>
    </row>
    <row r="138" spans="1:20" ht="54" customHeight="1" x14ac:dyDescent="0.7">
      <c r="A138" s="894" t="s">
        <v>1276</v>
      </c>
      <c r="B138" s="895"/>
      <c r="C138" s="895"/>
      <c r="D138" s="895"/>
      <c r="E138" s="895"/>
      <c r="F138" s="895"/>
      <c r="G138" s="895"/>
      <c r="H138" s="895"/>
      <c r="I138" s="895"/>
      <c r="J138" s="895"/>
      <c r="K138" s="895"/>
      <c r="L138" s="895"/>
      <c r="M138" s="896"/>
      <c r="N138" s="23"/>
      <c r="O138" s="23"/>
      <c r="P138" s="23"/>
      <c r="Q138" s="23"/>
      <c r="R138" s="23"/>
      <c r="S138" s="29"/>
      <c r="T138" s="388">
        <v>579500</v>
      </c>
    </row>
    <row r="139" spans="1:20" ht="54" customHeight="1" x14ac:dyDescent="1.05">
      <c r="A139" s="701" t="s">
        <v>6799</v>
      </c>
      <c r="B139" s="702"/>
      <c r="C139" s="702"/>
      <c r="D139" s="702"/>
      <c r="E139" s="702"/>
      <c r="F139" s="702"/>
      <c r="G139" s="702"/>
      <c r="H139" s="702"/>
      <c r="I139" s="702"/>
      <c r="J139" s="702"/>
      <c r="K139" s="702"/>
      <c r="L139" s="702"/>
      <c r="M139" s="703"/>
      <c r="N139" s="23"/>
      <c r="O139" s="23"/>
      <c r="P139" s="23"/>
      <c r="Q139" s="23"/>
      <c r="R139" s="23"/>
      <c r="S139" s="29"/>
      <c r="T139" s="524"/>
    </row>
    <row r="140" spans="1:20" ht="54" customHeight="1" x14ac:dyDescent="1.05">
      <c r="A140" s="334" t="s">
        <v>9909</v>
      </c>
      <c r="B140" s="335" t="s">
        <v>9910</v>
      </c>
      <c r="C140" s="334" t="s">
        <v>9911</v>
      </c>
      <c r="D140" s="334" t="s">
        <v>9912</v>
      </c>
      <c r="E140" s="334" t="s">
        <v>101</v>
      </c>
      <c r="F140" s="334" t="s">
        <v>102</v>
      </c>
      <c r="G140" s="334" t="s">
        <v>567</v>
      </c>
      <c r="H140" s="334" t="s">
        <v>9573</v>
      </c>
      <c r="I140" s="336">
        <v>0.41666666666666669</v>
      </c>
      <c r="J140" s="334" t="s">
        <v>24</v>
      </c>
      <c r="K140" s="334" t="s">
        <v>105</v>
      </c>
      <c r="L140" s="334" t="s">
        <v>106</v>
      </c>
      <c r="M140" s="334" t="s">
        <v>491</v>
      </c>
      <c r="N140" s="23"/>
      <c r="O140" s="23"/>
      <c r="P140" s="23"/>
      <c r="Q140" s="23"/>
      <c r="R140" s="23"/>
      <c r="S140" s="29">
        <v>26000</v>
      </c>
      <c r="T140" s="524"/>
    </row>
    <row r="141" spans="1:20" ht="54" customHeight="1" x14ac:dyDescent="1.3">
      <c r="A141" s="679" t="s">
        <v>10732</v>
      </c>
      <c r="B141" s="680"/>
      <c r="C141" s="680"/>
      <c r="D141" s="680"/>
      <c r="E141" s="680"/>
      <c r="F141" s="680"/>
      <c r="G141" s="680"/>
      <c r="H141" s="680"/>
      <c r="I141" s="680"/>
      <c r="J141" s="680"/>
      <c r="K141" s="680"/>
      <c r="L141" s="680"/>
      <c r="M141" s="681"/>
      <c r="N141" s="23"/>
      <c r="O141" s="23"/>
      <c r="P141" s="23"/>
      <c r="Q141" s="23"/>
      <c r="R141" s="23"/>
      <c r="S141" s="29"/>
      <c r="T141" s="524"/>
    </row>
    <row r="142" spans="1:20" ht="54" customHeight="1" x14ac:dyDescent="1.05">
      <c r="A142" s="334" t="s">
        <v>10502</v>
      </c>
      <c r="B142" s="335" t="s">
        <v>10503</v>
      </c>
      <c r="C142" s="334" t="s">
        <v>10504</v>
      </c>
      <c r="D142" s="334" t="s">
        <v>10505</v>
      </c>
      <c r="E142" s="334" t="s">
        <v>688</v>
      </c>
      <c r="F142" s="334" t="s">
        <v>123</v>
      </c>
      <c r="G142" s="334" t="s">
        <v>689</v>
      </c>
      <c r="H142" s="334" t="s">
        <v>10166</v>
      </c>
      <c r="I142" s="336">
        <v>0.95833333333333337</v>
      </c>
      <c r="J142" s="334" t="s">
        <v>24</v>
      </c>
      <c r="K142" s="334" t="s">
        <v>105</v>
      </c>
      <c r="L142" s="334" t="s">
        <v>106</v>
      </c>
      <c r="M142" s="334" t="s">
        <v>194</v>
      </c>
      <c r="N142" s="23"/>
      <c r="O142" s="23"/>
      <c r="P142" s="23"/>
      <c r="Q142" s="23"/>
      <c r="R142" s="23"/>
      <c r="S142" s="29">
        <v>38750</v>
      </c>
      <c r="T142" s="524"/>
    </row>
    <row r="143" spans="1:20" ht="54" customHeight="1" x14ac:dyDescent="1.05">
      <c r="A143" s="334" t="s">
        <v>10506</v>
      </c>
      <c r="B143" s="335" t="s">
        <v>10507</v>
      </c>
      <c r="C143" s="334" t="s">
        <v>10508</v>
      </c>
      <c r="D143" s="334" t="s">
        <v>10509</v>
      </c>
      <c r="E143" s="334" t="s">
        <v>688</v>
      </c>
      <c r="F143" s="334" t="s">
        <v>123</v>
      </c>
      <c r="G143" s="334" t="s">
        <v>689</v>
      </c>
      <c r="H143" s="334" t="s">
        <v>10166</v>
      </c>
      <c r="I143" s="336">
        <v>0.95833333333333337</v>
      </c>
      <c r="J143" s="334" t="s">
        <v>24</v>
      </c>
      <c r="K143" s="334" t="s">
        <v>105</v>
      </c>
      <c r="L143" s="334" t="s">
        <v>106</v>
      </c>
      <c r="M143" s="334" t="s">
        <v>194</v>
      </c>
      <c r="N143" s="23"/>
      <c r="O143" s="23"/>
      <c r="P143" s="23"/>
      <c r="Q143" s="23"/>
      <c r="R143" s="23"/>
      <c r="S143" s="29">
        <v>38750</v>
      </c>
      <c r="T143" s="524"/>
    </row>
    <row r="144" spans="1:20" ht="54" customHeight="1" x14ac:dyDescent="1.05">
      <c r="A144" s="334" t="s">
        <v>10510</v>
      </c>
      <c r="B144" s="335" t="s">
        <v>10511</v>
      </c>
      <c r="C144" s="334" t="s">
        <v>10512</v>
      </c>
      <c r="D144" s="334" t="s">
        <v>10513</v>
      </c>
      <c r="E144" s="334" t="s">
        <v>688</v>
      </c>
      <c r="F144" s="334" t="s">
        <v>123</v>
      </c>
      <c r="G144" s="334" t="s">
        <v>689</v>
      </c>
      <c r="H144" s="334" t="s">
        <v>10166</v>
      </c>
      <c r="I144" s="336">
        <v>0.95833333333333337</v>
      </c>
      <c r="J144" s="334" t="s">
        <v>24</v>
      </c>
      <c r="K144" s="334" t="s">
        <v>105</v>
      </c>
      <c r="L144" s="334" t="s">
        <v>106</v>
      </c>
      <c r="M144" s="334" t="s">
        <v>194</v>
      </c>
      <c r="N144" s="23"/>
      <c r="O144" s="23"/>
      <c r="P144" s="23"/>
      <c r="Q144" s="23"/>
      <c r="R144" s="23"/>
      <c r="S144" s="29">
        <v>38750</v>
      </c>
      <c r="T144" s="524"/>
    </row>
    <row r="145" spans="1:20" ht="54" customHeight="1" x14ac:dyDescent="1.3">
      <c r="A145" s="679" t="s">
        <v>11343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1"/>
      <c r="N145" s="23"/>
      <c r="O145" s="23"/>
      <c r="P145" s="23"/>
      <c r="Q145" s="23"/>
      <c r="R145" s="23"/>
      <c r="S145" s="29"/>
      <c r="T145" s="524"/>
    </row>
    <row r="146" spans="1:20" ht="54" customHeight="1" x14ac:dyDescent="1.05">
      <c r="A146" s="31" t="s">
        <v>11108</v>
      </c>
      <c r="B146" s="37" t="s">
        <v>11109</v>
      </c>
      <c r="C146" s="31" t="s">
        <v>11110</v>
      </c>
      <c r="D146" s="31" t="s">
        <v>11111</v>
      </c>
      <c r="E146" s="31" t="s">
        <v>687</v>
      </c>
      <c r="F146" s="31" t="s">
        <v>102</v>
      </c>
      <c r="G146" s="31" t="s">
        <v>1127</v>
      </c>
      <c r="H146" s="31" t="s">
        <v>10749</v>
      </c>
      <c r="I146" s="38">
        <v>0.83333333333333337</v>
      </c>
      <c r="J146" s="31" t="s">
        <v>24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25000</v>
      </c>
      <c r="T146" s="524"/>
    </row>
    <row r="147" spans="1:20" ht="54" customHeight="1" x14ac:dyDescent="0.7">
      <c r="A147" s="891" t="s">
        <v>11349</v>
      </c>
      <c r="B147" s="892"/>
      <c r="C147" s="892"/>
      <c r="D147" s="892"/>
      <c r="E147" s="892"/>
      <c r="F147" s="892"/>
      <c r="G147" s="892"/>
      <c r="H147" s="892"/>
      <c r="I147" s="892"/>
      <c r="J147" s="892"/>
      <c r="K147" s="892"/>
      <c r="L147" s="892"/>
      <c r="M147" s="893"/>
      <c r="N147" s="23"/>
      <c r="O147" s="23"/>
      <c r="P147" s="23"/>
      <c r="Q147" s="23"/>
      <c r="R147" s="23"/>
      <c r="S147" s="29"/>
      <c r="T147" s="388">
        <v>1700000</v>
      </c>
    </row>
    <row r="148" spans="1:20" ht="54" customHeight="1" x14ac:dyDescent="1.3">
      <c r="A148" s="679" t="s">
        <v>13349</v>
      </c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1"/>
      <c r="N148" s="23"/>
      <c r="O148" s="23"/>
      <c r="P148" s="23"/>
      <c r="Q148" s="23"/>
      <c r="R148" s="23"/>
      <c r="S148" s="29"/>
      <c r="T148" s="524"/>
    </row>
    <row r="149" spans="1:20" ht="54" customHeight="1" x14ac:dyDescent="1.05">
      <c r="A149" s="31" t="s">
        <v>12088</v>
      </c>
      <c r="B149" s="37" t="s">
        <v>12089</v>
      </c>
      <c r="C149" s="31" t="s">
        <v>12090</v>
      </c>
      <c r="D149" s="31" t="s">
        <v>12091</v>
      </c>
      <c r="E149" s="31" t="s">
        <v>687</v>
      </c>
      <c r="F149" s="31" t="s">
        <v>123</v>
      </c>
      <c r="G149" s="31" t="s">
        <v>1127</v>
      </c>
      <c r="H149" s="31" t="s">
        <v>11366</v>
      </c>
      <c r="I149" s="38">
        <v>0</v>
      </c>
      <c r="J149" s="31" t="s">
        <v>24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524"/>
    </row>
    <row r="150" spans="1:20" ht="54" customHeight="1" x14ac:dyDescent="1.05">
      <c r="A150" s="31" t="s">
        <v>12092</v>
      </c>
      <c r="B150" s="37" t="s">
        <v>12093</v>
      </c>
      <c r="C150" s="31" t="s">
        <v>12094</v>
      </c>
      <c r="D150" s="31" t="s">
        <v>12095</v>
      </c>
      <c r="E150" s="31" t="s">
        <v>687</v>
      </c>
      <c r="F150" s="31" t="s">
        <v>123</v>
      </c>
      <c r="G150" s="31" t="s">
        <v>1127</v>
      </c>
      <c r="H150" s="31" t="s">
        <v>11366</v>
      </c>
      <c r="I150" s="38">
        <v>0</v>
      </c>
      <c r="J150" s="31" t="s">
        <v>24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43225</v>
      </c>
      <c r="T150" s="524"/>
    </row>
    <row r="151" spans="1:20" ht="54" customHeight="1" x14ac:dyDescent="1.05">
      <c r="A151" s="31" t="s">
        <v>12096</v>
      </c>
      <c r="B151" s="37" t="s">
        <v>12097</v>
      </c>
      <c r="C151" s="31" t="s">
        <v>12098</v>
      </c>
      <c r="D151" s="31" t="s">
        <v>12099</v>
      </c>
      <c r="E151" s="31" t="s">
        <v>687</v>
      </c>
      <c r="F151" s="31" t="s">
        <v>123</v>
      </c>
      <c r="G151" s="31" t="s">
        <v>1127</v>
      </c>
      <c r="H151" s="31" t="s">
        <v>11366</v>
      </c>
      <c r="I151" s="38">
        <v>0</v>
      </c>
      <c r="J151" s="31" t="s">
        <v>24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43225</v>
      </c>
      <c r="T151" s="524"/>
    </row>
    <row r="152" spans="1:20" ht="54" customHeight="1" x14ac:dyDescent="1.05">
      <c r="A152" s="31" t="s">
        <v>12100</v>
      </c>
      <c r="B152" s="37" t="s">
        <v>12101</v>
      </c>
      <c r="C152" s="31" t="s">
        <v>12102</v>
      </c>
      <c r="D152" s="31" t="s">
        <v>12103</v>
      </c>
      <c r="E152" s="31" t="s">
        <v>687</v>
      </c>
      <c r="F152" s="31" t="s">
        <v>123</v>
      </c>
      <c r="G152" s="31" t="s">
        <v>1127</v>
      </c>
      <c r="H152" s="31" t="s">
        <v>11366</v>
      </c>
      <c r="I152" s="38">
        <v>0</v>
      </c>
      <c r="J152" s="31" t="s">
        <v>24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43225</v>
      </c>
      <c r="T152" s="524"/>
    </row>
    <row r="153" spans="1:20" ht="54" customHeight="1" x14ac:dyDescent="1.05">
      <c r="A153" s="31" t="s">
        <v>12104</v>
      </c>
      <c r="B153" s="37" t="s">
        <v>12105</v>
      </c>
      <c r="C153" s="31" t="s">
        <v>12106</v>
      </c>
      <c r="D153" s="31" t="s">
        <v>12107</v>
      </c>
      <c r="E153" s="31" t="s">
        <v>687</v>
      </c>
      <c r="F153" s="31" t="s">
        <v>123</v>
      </c>
      <c r="G153" s="31" t="s">
        <v>1127</v>
      </c>
      <c r="H153" s="31" t="s">
        <v>11366</v>
      </c>
      <c r="I153" s="38">
        <v>0</v>
      </c>
      <c r="J153" s="31" t="s">
        <v>24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43225</v>
      </c>
      <c r="T153" s="524"/>
    </row>
    <row r="154" spans="1:20" ht="54" customHeight="1" x14ac:dyDescent="1.05">
      <c r="A154" s="31" t="s">
        <v>12108</v>
      </c>
      <c r="B154" s="37" t="s">
        <v>12109</v>
      </c>
      <c r="C154" s="31" t="s">
        <v>12110</v>
      </c>
      <c r="D154" s="31" t="s">
        <v>12111</v>
      </c>
      <c r="E154" s="31" t="s">
        <v>687</v>
      </c>
      <c r="F154" s="31" t="s">
        <v>123</v>
      </c>
      <c r="G154" s="31" t="s">
        <v>1127</v>
      </c>
      <c r="H154" s="31" t="s">
        <v>11366</v>
      </c>
      <c r="I154" s="38">
        <v>0</v>
      </c>
      <c r="J154" s="31" t="s">
        <v>24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43225</v>
      </c>
      <c r="T154" s="524"/>
    </row>
    <row r="155" spans="1:20" ht="54" customHeight="1" x14ac:dyDescent="1.05">
      <c r="A155" s="31" t="s">
        <v>12112</v>
      </c>
      <c r="B155" s="37" t="s">
        <v>12113</v>
      </c>
      <c r="C155" s="31" t="s">
        <v>12114</v>
      </c>
      <c r="D155" s="31" t="s">
        <v>12115</v>
      </c>
      <c r="E155" s="31" t="s">
        <v>687</v>
      </c>
      <c r="F155" s="31" t="s">
        <v>123</v>
      </c>
      <c r="G155" s="31" t="s">
        <v>1127</v>
      </c>
      <c r="H155" s="31" t="s">
        <v>11366</v>
      </c>
      <c r="I155" s="38">
        <v>0</v>
      </c>
      <c r="J155" s="31" t="s">
        <v>24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43225</v>
      </c>
      <c r="T155" s="524"/>
    </row>
    <row r="156" spans="1:20" ht="54" customHeight="1" x14ac:dyDescent="1.05">
      <c r="A156" s="31" t="s">
        <v>12116</v>
      </c>
      <c r="B156" s="37" t="s">
        <v>10759</v>
      </c>
      <c r="C156" s="31" t="s">
        <v>12117</v>
      </c>
      <c r="D156" s="31" t="s">
        <v>12118</v>
      </c>
      <c r="E156" s="31" t="s">
        <v>687</v>
      </c>
      <c r="F156" s="31" t="s">
        <v>123</v>
      </c>
      <c r="G156" s="31" t="s">
        <v>1127</v>
      </c>
      <c r="H156" s="31" t="s">
        <v>11366</v>
      </c>
      <c r="I156" s="38">
        <v>0</v>
      </c>
      <c r="J156" s="31" t="s">
        <v>24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43225</v>
      </c>
      <c r="T156" s="524"/>
    </row>
    <row r="157" spans="1:20" ht="54" customHeight="1" x14ac:dyDescent="1.05">
      <c r="A157" s="31" t="s">
        <v>12119</v>
      </c>
      <c r="B157" s="37" t="s">
        <v>1737</v>
      </c>
      <c r="C157" s="31" t="s">
        <v>12120</v>
      </c>
      <c r="D157" s="31" t="s">
        <v>12121</v>
      </c>
      <c r="E157" s="31" t="s">
        <v>687</v>
      </c>
      <c r="F157" s="31" t="s">
        <v>123</v>
      </c>
      <c r="G157" s="31" t="s">
        <v>1127</v>
      </c>
      <c r="H157" s="31" t="s">
        <v>11366</v>
      </c>
      <c r="I157" s="38">
        <v>0</v>
      </c>
      <c r="J157" s="31" t="s">
        <v>24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43225</v>
      </c>
      <c r="T157" s="524"/>
    </row>
    <row r="158" spans="1:20" ht="54" customHeight="1" x14ac:dyDescent="1.05">
      <c r="A158" s="31" t="s">
        <v>12122</v>
      </c>
      <c r="B158" s="37" t="s">
        <v>12123</v>
      </c>
      <c r="C158" s="31" t="s">
        <v>12124</v>
      </c>
      <c r="D158" s="31" t="s">
        <v>12125</v>
      </c>
      <c r="E158" s="31" t="s">
        <v>687</v>
      </c>
      <c r="F158" s="31" t="s">
        <v>123</v>
      </c>
      <c r="G158" s="31" t="s">
        <v>1127</v>
      </c>
      <c r="H158" s="31" t="s">
        <v>11366</v>
      </c>
      <c r="I158" s="38">
        <v>0</v>
      </c>
      <c r="J158" s="31" t="s">
        <v>24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43225</v>
      </c>
      <c r="T158" s="524"/>
    </row>
    <row r="159" spans="1:20" ht="54" customHeight="1" x14ac:dyDescent="1.05">
      <c r="A159" s="31" t="s">
        <v>12126</v>
      </c>
      <c r="B159" s="37" t="s">
        <v>12127</v>
      </c>
      <c r="C159" s="31" t="s">
        <v>12128</v>
      </c>
      <c r="D159" s="31" t="s">
        <v>12129</v>
      </c>
      <c r="E159" s="31" t="s">
        <v>687</v>
      </c>
      <c r="F159" s="31" t="s">
        <v>123</v>
      </c>
      <c r="G159" s="31" t="s">
        <v>1127</v>
      </c>
      <c r="H159" s="31" t="s">
        <v>11366</v>
      </c>
      <c r="I159" s="38">
        <v>0</v>
      </c>
      <c r="J159" s="31" t="s">
        <v>24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43225</v>
      </c>
      <c r="T159" s="524"/>
    </row>
    <row r="160" spans="1:20" ht="54" customHeight="1" x14ac:dyDescent="1.05">
      <c r="A160" s="31" t="s">
        <v>12130</v>
      </c>
      <c r="B160" s="37" t="s">
        <v>8156</v>
      </c>
      <c r="C160" s="31" t="s">
        <v>12131</v>
      </c>
      <c r="D160" s="31" t="s">
        <v>12132</v>
      </c>
      <c r="E160" s="31" t="s">
        <v>687</v>
      </c>
      <c r="F160" s="31" t="s">
        <v>123</v>
      </c>
      <c r="G160" s="31" t="s">
        <v>1127</v>
      </c>
      <c r="H160" s="31" t="s">
        <v>11366</v>
      </c>
      <c r="I160" s="38">
        <v>0</v>
      </c>
      <c r="J160" s="31" t="s">
        <v>24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43225</v>
      </c>
      <c r="T160" s="524"/>
    </row>
    <row r="161" spans="1:20" ht="54" customHeight="1" x14ac:dyDescent="1.05">
      <c r="A161" s="31" t="s">
        <v>12133</v>
      </c>
      <c r="B161" s="37" t="s">
        <v>12134</v>
      </c>
      <c r="C161" s="31" t="s">
        <v>12135</v>
      </c>
      <c r="D161" s="31" t="s">
        <v>12136</v>
      </c>
      <c r="E161" s="31" t="s">
        <v>687</v>
      </c>
      <c r="F161" s="31" t="s">
        <v>123</v>
      </c>
      <c r="G161" s="31" t="s">
        <v>1127</v>
      </c>
      <c r="H161" s="31" t="s">
        <v>11366</v>
      </c>
      <c r="I161" s="38">
        <v>0</v>
      </c>
      <c r="J161" s="31" t="s">
        <v>24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43225</v>
      </c>
      <c r="T161" s="524"/>
    </row>
    <row r="162" spans="1:20" ht="54" customHeight="1" x14ac:dyDescent="1.05">
      <c r="A162" s="31" t="s">
        <v>12137</v>
      </c>
      <c r="B162" s="37" t="s">
        <v>12138</v>
      </c>
      <c r="C162" s="31" t="s">
        <v>12139</v>
      </c>
      <c r="D162" s="31" t="s">
        <v>12140</v>
      </c>
      <c r="E162" s="31" t="s">
        <v>687</v>
      </c>
      <c r="F162" s="31" t="s">
        <v>123</v>
      </c>
      <c r="G162" s="31" t="s">
        <v>1127</v>
      </c>
      <c r="H162" s="31" t="s">
        <v>11366</v>
      </c>
      <c r="I162" s="38">
        <v>0</v>
      </c>
      <c r="J162" s="31" t="s">
        <v>24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43225</v>
      </c>
      <c r="T162" s="524"/>
    </row>
    <row r="163" spans="1:20" ht="54" customHeight="1" x14ac:dyDescent="1.05">
      <c r="A163" s="31" t="s">
        <v>12141</v>
      </c>
      <c r="B163" s="37" t="s">
        <v>12142</v>
      </c>
      <c r="C163" s="31" t="s">
        <v>12143</v>
      </c>
      <c r="D163" s="31" t="s">
        <v>12144</v>
      </c>
      <c r="E163" s="31" t="s">
        <v>687</v>
      </c>
      <c r="F163" s="31" t="s">
        <v>123</v>
      </c>
      <c r="G163" s="31" t="s">
        <v>1127</v>
      </c>
      <c r="H163" s="31" t="s">
        <v>11366</v>
      </c>
      <c r="I163" s="38">
        <v>0</v>
      </c>
      <c r="J163" s="31" t="s">
        <v>24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43225</v>
      </c>
      <c r="T163" s="524"/>
    </row>
    <row r="164" spans="1:20" ht="54" customHeight="1" x14ac:dyDescent="1.05">
      <c r="A164" s="31" t="s">
        <v>12145</v>
      </c>
      <c r="B164" s="37" t="s">
        <v>12146</v>
      </c>
      <c r="C164" s="31" t="s">
        <v>12147</v>
      </c>
      <c r="D164" s="31" t="s">
        <v>12148</v>
      </c>
      <c r="E164" s="31" t="s">
        <v>687</v>
      </c>
      <c r="F164" s="31" t="s">
        <v>123</v>
      </c>
      <c r="G164" s="31" t="s">
        <v>1127</v>
      </c>
      <c r="H164" s="31" t="s">
        <v>11366</v>
      </c>
      <c r="I164" s="38">
        <v>0</v>
      </c>
      <c r="J164" s="31" t="s">
        <v>24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43225</v>
      </c>
      <c r="T164" s="524"/>
    </row>
    <row r="165" spans="1:20" ht="54" customHeight="1" x14ac:dyDescent="1.05">
      <c r="A165" s="31" t="s">
        <v>12149</v>
      </c>
      <c r="B165" s="37" t="s">
        <v>12150</v>
      </c>
      <c r="C165" s="31" t="s">
        <v>12151</v>
      </c>
      <c r="D165" s="31" t="s">
        <v>12152</v>
      </c>
      <c r="E165" s="31" t="s">
        <v>687</v>
      </c>
      <c r="F165" s="31" t="s">
        <v>123</v>
      </c>
      <c r="G165" s="31" t="s">
        <v>1127</v>
      </c>
      <c r="H165" s="31" t="s">
        <v>11366</v>
      </c>
      <c r="I165" s="38">
        <v>0</v>
      </c>
      <c r="J165" s="31" t="s">
        <v>24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43225</v>
      </c>
      <c r="T165" s="524"/>
    </row>
    <row r="166" spans="1:20" ht="54" customHeight="1" x14ac:dyDescent="1.05">
      <c r="A166" s="31" t="s">
        <v>12153</v>
      </c>
      <c r="B166" s="37" t="s">
        <v>12154</v>
      </c>
      <c r="C166" s="31" t="s">
        <v>12155</v>
      </c>
      <c r="D166" s="31" t="s">
        <v>12156</v>
      </c>
      <c r="E166" s="31" t="s">
        <v>687</v>
      </c>
      <c r="F166" s="31" t="s">
        <v>123</v>
      </c>
      <c r="G166" s="31" t="s">
        <v>1127</v>
      </c>
      <c r="H166" s="31" t="s">
        <v>11366</v>
      </c>
      <c r="I166" s="38">
        <v>0</v>
      </c>
      <c r="J166" s="31" t="s">
        <v>24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43225</v>
      </c>
      <c r="T166" s="524"/>
    </row>
    <row r="167" spans="1:20" ht="54" customHeight="1" x14ac:dyDescent="1.05">
      <c r="A167" s="31" t="s">
        <v>12157</v>
      </c>
      <c r="B167" s="37" t="s">
        <v>12158</v>
      </c>
      <c r="C167" s="31" t="s">
        <v>12159</v>
      </c>
      <c r="D167" s="31" t="s">
        <v>12160</v>
      </c>
      <c r="E167" s="31" t="s">
        <v>687</v>
      </c>
      <c r="F167" s="31" t="s">
        <v>123</v>
      </c>
      <c r="G167" s="31" t="s">
        <v>1127</v>
      </c>
      <c r="H167" s="31" t="s">
        <v>11366</v>
      </c>
      <c r="I167" s="38">
        <v>0</v>
      </c>
      <c r="J167" s="31" t="s">
        <v>24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3"/>
      <c r="R167" s="23"/>
      <c r="S167" s="29">
        <v>43225</v>
      </c>
      <c r="T167" s="524"/>
    </row>
    <row r="168" spans="1:20" ht="54" customHeight="1" x14ac:dyDescent="0.7">
      <c r="A168" s="891" t="s">
        <v>10743</v>
      </c>
      <c r="B168" s="892"/>
      <c r="C168" s="892"/>
      <c r="D168" s="892"/>
      <c r="E168" s="892"/>
      <c r="F168" s="892"/>
      <c r="G168" s="892"/>
      <c r="H168" s="892"/>
      <c r="I168" s="892"/>
      <c r="J168" s="892"/>
      <c r="K168" s="892"/>
      <c r="L168" s="892"/>
      <c r="M168" s="893"/>
      <c r="N168" s="23"/>
      <c r="O168" s="23"/>
      <c r="P168" s="23"/>
      <c r="Q168" s="23"/>
      <c r="R168" s="23"/>
      <c r="S168" s="29"/>
      <c r="T168" s="388">
        <v>20000</v>
      </c>
    </row>
    <row r="169" spans="1:20" ht="54" customHeight="1" x14ac:dyDescent="1.3">
      <c r="A169" s="679" t="s">
        <v>13729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1"/>
      <c r="N169" s="23"/>
      <c r="O169" s="23"/>
      <c r="P169" s="23"/>
      <c r="Q169" s="23"/>
      <c r="R169" s="23"/>
      <c r="S169" s="29"/>
      <c r="T169" s="524"/>
    </row>
    <row r="170" spans="1:20" ht="54" customHeight="1" x14ac:dyDescent="1.05">
      <c r="A170" s="31" t="s">
        <v>13600</v>
      </c>
      <c r="B170" s="37" t="s">
        <v>6719</v>
      </c>
      <c r="C170" s="31" t="s">
        <v>13601</v>
      </c>
      <c r="D170" s="31" t="s">
        <v>13602</v>
      </c>
      <c r="E170" s="31" t="s">
        <v>688</v>
      </c>
      <c r="F170" s="31" t="s">
        <v>123</v>
      </c>
      <c r="G170" s="31" t="s">
        <v>689</v>
      </c>
      <c r="H170" s="31" t="s">
        <v>13384</v>
      </c>
      <c r="I170" s="38">
        <v>0.5</v>
      </c>
      <c r="J170" s="31" t="s">
        <v>24</v>
      </c>
      <c r="K170" s="31" t="s">
        <v>105</v>
      </c>
      <c r="L170" s="31" t="s">
        <v>106</v>
      </c>
      <c r="M170" s="31" t="s">
        <v>194</v>
      </c>
      <c r="N170" s="23"/>
      <c r="O170" s="23"/>
      <c r="P170" s="23"/>
      <c r="Q170" s="23"/>
      <c r="R170" s="23"/>
      <c r="S170" s="29">
        <v>38750</v>
      </c>
      <c r="T170" s="524"/>
    </row>
    <row r="171" spans="1:20" ht="54" customHeight="1" x14ac:dyDescent="1.05">
      <c r="A171" s="31" t="s">
        <v>13603</v>
      </c>
      <c r="B171" s="37" t="s">
        <v>13604</v>
      </c>
      <c r="C171" s="31" t="s">
        <v>13605</v>
      </c>
      <c r="D171" s="31" t="s">
        <v>13606</v>
      </c>
      <c r="E171" s="31" t="s">
        <v>688</v>
      </c>
      <c r="F171" s="31" t="s">
        <v>123</v>
      </c>
      <c r="G171" s="31" t="s">
        <v>689</v>
      </c>
      <c r="H171" s="31" t="s">
        <v>13384</v>
      </c>
      <c r="I171" s="38">
        <v>0.5</v>
      </c>
      <c r="J171" s="31" t="s">
        <v>24</v>
      </c>
      <c r="K171" s="31" t="s">
        <v>105</v>
      </c>
      <c r="L171" s="31" t="s">
        <v>106</v>
      </c>
      <c r="M171" s="31" t="s">
        <v>194</v>
      </c>
      <c r="N171" s="23"/>
      <c r="O171" s="23"/>
      <c r="P171" s="23"/>
      <c r="Q171" s="23"/>
      <c r="R171" s="23"/>
      <c r="S171" s="29">
        <v>38750</v>
      </c>
      <c r="T171" s="524"/>
    </row>
    <row r="172" spans="1:20" ht="54" customHeight="1" x14ac:dyDescent="1.3">
      <c r="A172" s="679" t="s">
        <v>15032</v>
      </c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90"/>
      <c r="N172" s="23"/>
      <c r="O172" s="23"/>
      <c r="P172" s="23"/>
      <c r="Q172" s="23"/>
      <c r="R172" s="23"/>
      <c r="S172" s="29"/>
      <c r="T172" s="524"/>
    </row>
    <row r="173" spans="1:20" ht="54" customHeight="1" x14ac:dyDescent="1.05">
      <c r="A173" s="31" t="s">
        <v>14149</v>
      </c>
      <c r="B173" s="37" t="s">
        <v>14150</v>
      </c>
      <c r="C173" s="31" t="s">
        <v>14151</v>
      </c>
      <c r="D173" s="31" t="s">
        <v>14152</v>
      </c>
      <c r="E173" s="31" t="s">
        <v>101</v>
      </c>
      <c r="F173" s="31" t="s">
        <v>102</v>
      </c>
      <c r="G173" s="31" t="s">
        <v>1127</v>
      </c>
      <c r="H173" s="31" t="s">
        <v>13746</v>
      </c>
      <c r="I173" s="38">
        <v>0.53125</v>
      </c>
      <c r="J173" s="31" t="s">
        <v>24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524"/>
    </row>
    <row r="174" spans="1:20" ht="54" customHeight="1" x14ac:dyDescent="1.3">
      <c r="A174" s="685" t="s">
        <v>15046</v>
      </c>
      <c r="B174" s="686"/>
      <c r="C174" s="686"/>
      <c r="D174" s="686"/>
      <c r="E174" s="686"/>
      <c r="F174" s="686"/>
      <c r="G174" s="686"/>
      <c r="H174" s="686"/>
      <c r="I174" s="686"/>
      <c r="J174" s="686"/>
      <c r="K174" s="686"/>
      <c r="L174" s="686"/>
      <c r="M174" s="687"/>
      <c r="N174" s="23"/>
      <c r="O174" s="23"/>
      <c r="P174" s="23"/>
      <c r="Q174" s="23"/>
      <c r="R174" s="23"/>
      <c r="S174" s="29"/>
      <c r="T174" s="524">
        <v>397200</v>
      </c>
    </row>
    <row r="175" spans="1:20" ht="54" customHeight="1" x14ac:dyDescent="1.3">
      <c r="A175" s="685" t="s">
        <v>15400</v>
      </c>
      <c r="B175" s="686"/>
      <c r="C175" s="686"/>
      <c r="D175" s="686"/>
      <c r="E175" s="686"/>
      <c r="F175" s="686"/>
      <c r="G175" s="686"/>
      <c r="H175" s="686"/>
      <c r="I175" s="686"/>
      <c r="J175" s="686"/>
      <c r="K175" s="686"/>
      <c r="L175" s="686"/>
      <c r="M175" s="687"/>
      <c r="N175" s="23"/>
      <c r="O175" s="23"/>
      <c r="P175" s="23"/>
      <c r="Q175" s="23"/>
      <c r="R175" s="23"/>
      <c r="S175" s="29"/>
      <c r="T175" s="524">
        <v>1280000</v>
      </c>
    </row>
    <row r="176" spans="1:20" ht="54" customHeight="1" x14ac:dyDescent="1.3">
      <c r="A176" s="685" t="s">
        <v>15618</v>
      </c>
      <c r="B176" s="686"/>
      <c r="C176" s="686"/>
      <c r="D176" s="686"/>
      <c r="E176" s="686"/>
      <c r="F176" s="686"/>
      <c r="G176" s="686"/>
      <c r="H176" s="686"/>
      <c r="I176" s="686"/>
      <c r="J176" s="686"/>
      <c r="K176" s="686"/>
      <c r="L176" s="686"/>
      <c r="M176" s="687"/>
      <c r="N176" s="23"/>
      <c r="O176" s="23"/>
      <c r="P176" s="23"/>
      <c r="Q176" s="23"/>
      <c r="R176" s="23"/>
      <c r="S176" s="29"/>
      <c r="T176" s="524">
        <v>2000000</v>
      </c>
    </row>
    <row r="177" spans="1:20" ht="54" customHeight="1" x14ac:dyDescent="1.3">
      <c r="A177" s="688" t="s">
        <v>16735</v>
      </c>
      <c r="B177" s="689"/>
      <c r="C177" s="689"/>
      <c r="D177" s="689"/>
      <c r="E177" s="689"/>
      <c r="F177" s="689"/>
      <c r="G177" s="689"/>
      <c r="H177" s="689"/>
      <c r="I177" s="689"/>
      <c r="J177" s="689"/>
      <c r="K177" s="689"/>
      <c r="L177" s="689"/>
      <c r="M177" s="690"/>
      <c r="N177" s="31"/>
      <c r="O177" s="31"/>
      <c r="P177" s="31"/>
      <c r="Q177" s="23"/>
      <c r="R177" s="23"/>
      <c r="S177" s="29"/>
      <c r="T177" s="451"/>
    </row>
    <row r="178" spans="1:20" ht="54" customHeight="1" x14ac:dyDescent="1.3">
      <c r="A178" s="31" t="s">
        <v>16532</v>
      </c>
      <c r="B178" s="31" t="s">
        <v>9513</v>
      </c>
      <c r="C178" s="31" t="s">
        <v>16183</v>
      </c>
      <c r="D178" s="31" t="s">
        <v>16533</v>
      </c>
      <c r="E178" s="31" t="s">
        <v>101</v>
      </c>
      <c r="F178" s="31" t="s">
        <v>123</v>
      </c>
      <c r="G178" s="31" t="s">
        <v>16205</v>
      </c>
      <c r="H178" s="31" t="s">
        <v>16186</v>
      </c>
      <c r="I178" s="31"/>
      <c r="J178" s="31" t="s">
        <v>24</v>
      </c>
      <c r="K178" s="31"/>
      <c r="L178" s="31" t="s">
        <v>106</v>
      </c>
      <c r="M178" s="31" t="s">
        <v>995</v>
      </c>
      <c r="N178" s="31" t="s">
        <v>105</v>
      </c>
      <c r="O178" s="31"/>
      <c r="P178" s="31"/>
      <c r="Q178" s="23"/>
      <c r="R178" s="23"/>
      <c r="S178" s="29">
        <v>44125</v>
      </c>
      <c r="T178" s="451"/>
    </row>
    <row r="179" spans="1:20" ht="54" customHeight="1" x14ac:dyDescent="1.3">
      <c r="A179" s="31" t="s">
        <v>16534</v>
      </c>
      <c r="B179" s="31" t="s">
        <v>16535</v>
      </c>
      <c r="C179" s="31" t="s">
        <v>16183</v>
      </c>
      <c r="D179" s="31" t="s">
        <v>16536</v>
      </c>
      <c r="E179" s="31" t="s">
        <v>101</v>
      </c>
      <c r="F179" s="31" t="s">
        <v>123</v>
      </c>
      <c r="G179" s="31" t="s">
        <v>16205</v>
      </c>
      <c r="H179" s="31" t="s">
        <v>16186</v>
      </c>
      <c r="I179" s="31"/>
      <c r="J179" s="31" t="s">
        <v>24</v>
      </c>
      <c r="K179" s="31"/>
      <c r="L179" s="31" t="s">
        <v>106</v>
      </c>
      <c r="M179" s="31" t="s">
        <v>995</v>
      </c>
      <c r="N179" s="31" t="s">
        <v>105</v>
      </c>
      <c r="O179" s="31"/>
      <c r="P179" s="31"/>
      <c r="Q179" s="23"/>
      <c r="R179" s="23"/>
      <c r="S179" s="29">
        <v>44125</v>
      </c>
      <c r="T179" s="451"/>
    </row>
    <row r="180" spans="1:20" ht="54" customHeight="1" x14ac:dyDescent="1.3">
      <c r="A180" s="31" t="s">
        <v>16537</v>
      </c>
      <c r="B180" s="31" t="s">
        <v>16538</v>
      </c>
      <c r="C180" s="31" t="s">
        <v>16183</v>
      </c>
      <c r="D180" s="31" t="s">
        <v>16539</v>
      </c>
      <c r="E180" s="31" t="s">
        <v>101</v>
      </c>
      <c r="F180" s="31" t="s">
        <v>102</v>
      </c>
      <c r="G180" s="31" t="s">
        <v>16236</v>
      </c>
      <c r="H180" s="31" t="s">
        <v>16224</v>
      </c>
      <c r="I180" s="31"/>
      <c r="J180" s="31" t="s">
        <v>24</v>
      </c>
      <c r="K180" s="31"/>
      <c r="L180" s="31" t="s">
        <v>106</v>
      </c>
      <c r="M180" s="31" t="s">
        <v>107</v>
      </c>
      <c r="N180" s="31" t="s">
        <v>105</v>
      </c>
      <c r="O180" s="31"/>
      <c r="P180" s="31"/>
      <c r="Q180" s="23"/>
      <c r="R180" s="23"/>
      <c r="S180" s="29">
        <v>22400</v>
      </c>
      <c r="T180" s="451"/>
    </row>
    <row r="181" spans="1:20" ht="54" customHeight="1" x14ac:dyDescent="1.3">
      <c r="A181" s="31" t="s">
        <v>16540</v>
      </c>
      <c r="B181" s="31" t="s">
        <v>16541</v>
      </c>
      <c r="C181" s="31" t="s">
        <v>16183</v>
      </c>
      <c r="D181" s="31" t="s">
        <v>16542</v>
      </c>
      <c r="E181" s="31" t="s">
        <v>101</v>
      </c>
      <c r="F181" s="31" t="s">
        <v>123</v>
      </c>
      <c r="G181" s="31" t="s">
        <v>16205</v>
      </c>
      <c r="H181" s="31" t="s">
        <v>16186</v>
      </c>
      <c r="I181" s="31"/>
      <c r="J181" s="31" t="s">
        <v>24</v>
      </c>
      <c r="K181" s="31"/>
      <c r="L181" s="31" t="s">
        <v>106</v>
      </c>
      <c r="M181" s="31" t="s">
        <v>995</v>
      </c>
      <c r="N181" s="31" t="s">
        <v>105</v>
      </c>
      <c r="O181" s="31"/>
      <c r="P181" s="31"/>
      <c r="Q181" s="23"/>
      <c r="R181" s="23"/>
      <c r="S181" s="29">
        <v>44125</v>
      </c>
      <c r="T181" s="451"/>
    </row>
    <row r="182" spans="1:20" ht="54" customHeight="1" x14ac:dyDescent="1.3">
      <c r="A182" s="688" t="s">
        <v>17242</v>
      </c>
      <c r="B182" s="689"/>
      <c r="C182" s="689"/>
      <c r="D182" s="689"/>
      <c r="E182" s="689"/>
      <c r="F182" s="689"/>
      <c r="G182" s="689"/>
      <c r="H182" s="689"/>
      <c r="I182" s="689"/>
      <c r="J182" s="689"/>
      <c r="K182" s="689"/>
      <c r="L182" s="689"/>
      <c r="M182" s="690"/>
      <c r="N182" s="23"/>
      <c r="O182" s="23"/>
      <c r="P182" s="23"/>
      <c r="Q182" s="23"/>
      <c r="R182" s="23"/>
      <c r="S182" s="29"/>
      <c r="T182" s="451"/>
    </row>
    <row r="183" spans="1:20" ht="54" customHeight="1" x14ac:dyDescent="1.3">
      <c r="A183" s="31" t="s">
        <v>17045</v>
      </c>
      <c r="B183" s="31" t="s">
        <v>17046</v>
      </c>
      <c r="C183" s="31" t="s">
        <v>16750</v>
      </c>
      <c r="D183" s="31" t="s">
        <v>17047</v>
      </c>
      <c r="E183" s="31" t="s">
        <v>687</v>
      </c>
      <c r="F183" s="31" t="s">
        <v>123</v>
      </c>
      <c r="G183" s="31" t="s">
        <v>16248</v>
      </c>
      <c r="H183" s="31" t="s">
        <v>16224</v>
      </c>
      <c r="I183" s="31" t="s">
        <v>16752</v>
      </c>
      <c r="J183" s="31" t="s">
        <v>24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43625</v>
      </c>
      <c r="T183" s="451"/>
    </row>
    <row r="184" spans="1:20" ht="54" customHeight="1" x14ac:dyDescent="1.3">
      <c r="A184" s="31" t="s">
        <v>17048</v>
      </c>
      <c r="B184" s="31" t="s">
        <v>14941</v>
      </c>
      <c r="C184" s="31" t="s">
        <v>16750</v>
      </c>
      <c r="D184" s="31" t="s">
        <v>17049</v>
      </c>
      <c r="E184" s="31" t="s">
        <v>687</v>
      </c>
      <c r="F184" s="31" t="s">
        <v>123</v>
      </c>
      <c r="G184" s="31" t="s">
        <v>16248</v>
      </c>
      <c r="H184" s="31" t="s">
        <v>16224</v>
      </c>
      <c r="I184" s="31" t="s">
        <v>16752</v>
      </c>
      <c r="J184" s="31" t="s">
        <v>24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43625</v>
      </c>
      <c r="T184" s="451"/>
    </row>
    <row r="185" spans="1:20" ht="54" customHeight="1" x14ac:dyDescent="1.3">
      <c r="A185" s="31" t="s">
        <v>17050</v>
      </c>
      <c r="B185" s="31" t="s">
        <v>15109</v>
      </c>
      <c r="C185" s="31" t="s">
        <v>16750</v>
      </c>
      <c r="D185" s="31" t="s">
        <v>17051</v>
      </c>
      <c r="E185" s="31" t="s">
        <v>687</v>
      </c>
      <c r="F185" s="31" t="s">
        <v>123</v>
      </c>
      <c r="G185" s="31" t="s">
        <v>16248</v>
      </c>
      <c r="H185" s="31" t="s">
        <v>16224</v>
      </c>
      <c r="I185" s="31" t="s">
        <v>16752</v>
      </c>
      <c r="J185" s="31" t="s">
        <v>24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43625</v>
      </c>
      <c r="T185" s="451"/>
    </row>
    <row r="186" spans="1:20" ht="54" customHeight="1" x14ac:dyDescent="1.3">
      <c r="A186" s="31" t="s">
        <v>17052</v>
      </c>
      <c r="B186" s="31" t="s">
        <v>17053</v>
      </c>
      <c r="C186" s="31" t="s">
        <v>16750</v>
      </c>
      <c r="D186" s="31" t="s">
        <v>17054</v>
      </c>
      <c r="E186" s="31" t="s">
        <v>688</v>
      </c>
      <c r="F186" s="31" t="s">
        <v>123</v>
      </c>
      <c r="G186" s="31" t="s">
        <v>16287</v>
      </c>
      <c r="H186" s="31" t="s">
        <v>16429</v>
      </c>
      <c r="I186" s="31" t="s">
        <v>16752</v>
      </c>
      <c r="J186" s="31" t="s">
        <v>24</v>
      </c>
      <c r="K186" s="31" t="s">
        <v>105</v>
      </c>
      <c r="L186" s="31" t="s">
        <v>106</v>
      </c>
      <c r="M186" s="31" t="s">
        <v>194</v>
      </c>
      <c r="N186" s="23"/>
      <c r="O186" s="23"/>
      <c r="P186" s="23"/>
      <c r="Q186" s="23"/>
      <c r="R186" s="23"/>
      <c r="S186" s="29">
        <v>39150</v>
      </c>
      <c r="T186" s="451"/>
    </row>
    <row r="187" spans="1:20" ht="54" customHeight="1" x14ac:dyDescent="1.3">
      <c r="A187" s="31" t="s">
        <v>17055</v>
      </c>
      <c r="B187" s="31" t="s">
        <v>17056</v>
      </c>
      <c r="C187" s="31" t="s">
        <v>16750</v>
      </c>
      <c r="D187" s="31" t="s">
        <v>17057</v>
      </c>
      <c r="E187" s="31" t="s">
        <v>687</v>
      </c>
      <c r="F187" s="31" t="s">
        <v>123</v>
      </c>
      <c r="G187" s="31" t="s">
        <v>16248</v>
      </c>
      <c r="H187" s="31" t="s">
        <v>16224</v>
      </c>
      <c r="I187" s="31" t="s">
        <v>16752</v>
      </c>
      <c r="J187" s="31" t="s">
        <v>24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43625</v>
      </c>
      <c r="T187" s="451"/>
    </row>
    <row r="188" spans="1:20" ht="54" customHeight="1" x14ac:dyDescent="1.3">
      <c r="A188" s="31" t="s">
        <v>17058</v>
      </c>
      <c r="B188" s="31" t="s">
        <v>17059</v>
      </c>
      <c r="C188" s="31" t="s">
        <v>16750</v>
      </c>
      <c r="D188" s="31" t="s">
        <v>17060</v>
      </c>
      <c r="E188" s="31" t="s">
        <v>687</v>
      </c>
      <c r="F188" s="31" t="s">
        <v>123</v>
      </c>
      <c r="G188" s="31" t="s">
        <v>16248</v>
      </c>
      <c r="H188" s="31" t="s">
        <v>16224</v>
      </c>
      <c r="I188" s="31" t="s">
        <v>16752</v>
      </c>
      <c r="J188" s="31" t="s">
        <v>24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43625</v>
      </c>
      <c r="T188" s="451"/>
    </row>
    <row r="189" spans="1:20" ht="54" customHeight="1" x14ac:dyDescent="1.3">
      <c r="A189" s="31" t="s">
        <v>17061</v>
      </c>
      <c r="B189" s="31" t="s">
        <v>17062</v>
      </c>
      <c r="C189" s="31" t="s">
        <v>16750</v>
      </c>
      <c r="D189" s="31" t="s">
        <v>17063</v>
      </c>
      <c r="E189" s="31" t="s">
        <v>687</v>
      </c>
      <c r="F189" s="31" t="s">
        <v>123</v>
      </c>
      <c r="G189" s="31" t="s">
        <v>16248</v>
      </c>
      <c r="H189" s="31" t="s">
        <v>16224</v>
      </c>
      <c r="I189" s="31" t="s">
        <v>16752</v>
      </c>
      <c r="J189" s="31" t="s">
        <v>24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43625</v>
      </c>
      <c r="T189" s="451"/>
    </row>
    <row r="190" spans="1:20" ht="54" customHeight="1" x14ac:dyDescent="1.3">
      <c r="A190" s="31" t="s">
        <v>17064</v>
      </c>
      <c r="B190" s="31" t="s">
        <v>17065</v>
      </c>
      <c r="C190" s="31" t="s">
        <v>16750</v>
      </c>
      <c r="D190" s="31" t="s">
        <v>17066</v>
      </c>
      <c r="E190" s="31" t="s">
        <v>687</v>
      </c>
      <c r="F190" s="31" t="s">
        <v>123</v>
      </c>
      <c r="G190" s="31" t="s">
        <v>16248</v>
      </c>
      <c r="H190" s="31" t="s">
        <v>16224</v>
      </c>
      <c r="I190" s="31" t="s">
        <v>16752</v>
      </c>
      <c r="J190" s="31" t="s">
        <v>24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43625</v>
      </c>
      <c r="T190" s="451"/>
    </row>
    <row r="191" spans="1:20" ht="54" customHeight="1" x14ac:dyDescent="1.3">
      <c r="A191" s="31" t="s">
        <v>17067</v>
      </c>
      <c r="B191" s="31" t="s">
        <v>17068</v>
      </c>
      <c r="C191" s="31" t="s">
        <v>16750</v>
      </c>
      <c r="D191" s="31" t="s">
        <v>17069</v>
      </c>
      <c r="E191" s="31" t="s">
        <v>687</v>
      </c>
      <c r="F191" s="31" t="s">
        <v>123</v>
      </c>
      <c r="G191" s="31" t="s">
        <v>16248</v>
      </c>
      <c r="H191" s="31" t="s">
        <v>16224</v>
      </c>
      <c r="I191" s="31" t="s">
        <v>16752</v>
      </c>
      <c r="J191" s="31" t="s">
        <v>24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43625</v>
      </c>
      <c r="T191" s="451"/>
    </row>
    <row r="192" spans="1:20" ht="54" customHeight="1" x14ac:dyDescent="1.3">
      <c r="A192" s="31" t="s">
        <v>17070</v>
      </c>
      <c r="B192" s="31" t="s">
        <v>17071</v>
      </c>
      <c r="C192" s="31" t="s">
        <v>16750</v>
      </c>
      <c r="D192" s="31" t="s">
        <v>17072</v>
      </c>
      <c r="E192" s="31" t="s">
        <v>687</v>
      </c>
      <c r="F192" s="31" t="s">
        <v>123</v>
      </c>
      <c r="G192" s="31" t="s">
        <v>16248</v>
      </c>
      <c r="H192" s="31" t="s">
        <v>16224</v>
      </c>
      <c r="I192" s="31" t="s">
        <v>16752</v>
      </c>
      <c r="J192" s="31" t="s">
        <v>24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43625</v>
      </c>
      <c r="T192" s="451"/>
    </row>
    <row r="193" spans="1:20" ht="54" customHeight="1" x14ac:dyDescent="1.3">
      <c r="A193" s="31" t="s">
        <v>17073</v>
      </c>
      <c r="B193" s="31" t="s">
        <v>17074</v>
      </c>
      <c r="C193" s="31" t="s">
        <v>16750</v>
      </c>
      <c r="D193" s="31" t="s">
        <v>17075</v>
      </c>
      <c r="E193" s="31" t="s">
        <v>687</v>
      </c>
      <c r="F193" s="31" t="s">
        <v>123</v>
      </c>
      <c r="G193" s="31" t="s">
        <v>16248</v>
      </c>
      <c r="H193" s="31" t="s">
        <v>16224</v>
      </c>
      <c r="I193" s="31" t="s">
        <v>16752</v>
      </c>
      <c r="J193" s="31" t="s">
        <v>24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43625</v>
      </c>
      <c r="T193" s="451"/>
    </row>
    <row r="194" spans="1:20" ht="54" customHeight="1" x14ac:dyDescent="1.3">
      <c r="A194" s="31" t="s">
        <v>17076</v>
      </c>
      <c r="B194" s="31" t="s">
        <v>17077</v>
      </c>
      <c r="C194" s="31" t="s">
        <v>16750</v>
      </c>
      <c r="D194" s="31" t="s">
        <v>17078</v>
      </c>
      <c r="E194" s="31" t="s">
        <v>101</v>
      </c>
      <c r="F194" s="31" t="s">
        <v>102</v>
      </c>
      <c r="G194" s="31" t="s">
        <v>16270</v>
      </c>
      <c r="H194" s="31" t="s">
        <v>16429</v>
      </c>
      <c r="I194" s="31" t="s">
        <v>16752</v>
      </c>
      <c r="J194" s="31" t="s">
        <v>24</v>
      </c>
      <c r="K194" s="31" t="s">
        <v>105</v>
      </c>
      <c r="L194" s="31" t="s">
        <v>106</v>
      </c>
      <c r="M194" s="31" t="s">
        <v>491</v>
      </c>
      <c r="N194" s="23"/>
      <c r="O194" s="23"/>
      <c r="P194" s="23"/>
      <c r="Q194" s="23"/>
      <c r="R194" s="23"/>
      <c r="S194" s="29">
        <v>26400</v>
      </c>
      <c r="T194" s="451"/>
    </row>
    <row r="195" spans="1:20" ht="54" customHeight="1" x14ac:dyDescent="1.3">
      <c r="A195" s="31" t="s">
        <v>17079</v>
      </c>
      <c r="B195" s="31" t="s">
        <v>17080</v>
      </c>
      <c r="C195" s="31" t="s">
        <v>16750</v>
      </c>
      <c r="D195" s="31" t="s">
        <v>17081</v>
      </c>
      <c r="E195" s="31" t="s">
        <v>687</v>
      </c>
      <c r="F195" s="31" t="s">
        <v>123</v>
      </c>
      <c r="G195" s="31" t="s">
        <v>16248</v>
      </c>
      <c r="H195" s="31" t="s">
        <v>16224</v>
      </c>
      <c r="I195" s="31" t="s">
        <v>16752</v>
      </c>
      <c r="J195" s="31" t="s">
        <v>24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43625</v>
      </c>
      <c r="T195" s="451"/>
    </row>
    <row r="196" spans="1:20" ht="54" customHeight="1" x14ac:dyDescent="1.3">
      <c r="A196" s="31" t="s">
        <v>17082</v>
      </c>
      <c r="B196" s="31" t="s">
        <v>17083</v>
      </c>
      <c r="C196" s="31" t="s">
        <v>16750</v>
      </c>
      <c r="D196" s="31" t="s">
        <v>17084</v>
      </c>
      <c r="E196" s="31" t="s">
        <v>687</v>
      </c>
      <c r="F196" s="31" t="s">
        <v>123</v>
      </c>
      <c r="G196" s="31" t="s">
        <v>16248</v>
      </c>
      <c r="H196" s="31" t="s">
        <v>16224</v>
      </c>
      <c r="I196" s="31" t="s">
        <v>16752</v>
      </c>
      <c r="J196" s="31" t="s">
        <v>24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43625</v>
      </c>
      <c r="T196" s="451"/>
    </row>
    <row r="197" spans="1:20" ht="54" customHeight="1" x14ac:dyDescent="1.3">
      <c r="A197" s="688"/>
      <c r="B197" s="689"/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90"/>
      <c r="N197" s="23"/>
      <c r="O197" s="23"/>
      <c r="P197" s="23"/>
      <c r="Q197" s="23"/>
      <c r="R197" s="23"/>
      <c r="S197" s="29"/>
      <c r="T197" s="451"/>
    </row>
    <row r="198" spans="1:20" ht="54" customHeight="1" x14ac:dyDescent="1.05">
      <c r="A198" s="31" t="s">
        <v>17277</v>
      </c>
      <c r="B198" s="37"/>
      <c r="C198" s="31"/>
      <c r="D198" s="31">
        <v>44963829</v>
      </c>
      <c r="E198" s="31" t="s">
        <v>17263</v>
      </c>
      <c r="F198" s="31" t="s">
        <v>123</v>
      </c>
      <c r="G198" s="31"/>
      <c r="H198" s="185">
        <v>46192</v>
      </c>
      <c r="I198" s="38"/>
      <c r="J198" s="31"/>
      <c r="K198" s="31"/>
      <c r="L198" s="31"/>
      <c r="M198" s="31" t="s">
        <v>13380</v>
      </c>
      <c r="N198" s="23"/>
      <c r="O198" s="23"/>
      <c r="P198" s="23"/>
      <c r="Q198" s="23"/>
      <c r="R198" s="23"/>
      <c r="S198" s="29">
        <v>43225</v>
      </c>
      <c r="T198" s="524"/>
    </row>
    <row r="199" spans="1:20" ht="54" customHeight="1" x14ac:dyDescent="1.05">
      <c r="A199" s="31" t="s">
        <v>17278</v>
      </c>
      <c r="B199" s="37"/>
      <c r="C199" s="31"/>
      <c r="D199" s="31">
        <v>37031792</v>
      </c>
      <c r="E199" s="31" t="s">
        <v>17253</v>
      </c>
      <c r="F199" s="31" t="s">
        <v>102</v>
      </c>
      <c r="G199" s="31"/>
      <c r="H199" s="185">
        <v>46200</v>
      </c>
      <c r="I199" s="38"/>
      <c r="J199" s="31"/>
      <c r="K199" s="31"/>
      <c r="L199" s="31"/>
      <c r="M199" s="31" t="s">
        <v>17261</v>
      </c>
      <c r="N199" s="23"/>
      <c r="O199" s="23"/>
      <c r="P199" s="23"/>
      <c r="Q199" s="23"/>
      <c r="R199" s="23"/>
      <c r="S199" s="29">
        <v>22000</v>
      </c>
      <c r="T199" s="524"/>
    </row>
    <row r="200" spans="1:20" ht="54" customHeight="1" x14ac:dyDescent="1.3">
      <c r="A200" s="704" t="s">
        <v>17937</v>
      </c>
      <c r="B200" s="705"/>
      <c r="C200" s="705"/>
      <c r="D200" s="705"/>
      <c r="E200" s="705"/>
      <c r="F200" s="705"/>
      <c r="G200" s="705"/>
      <c r="H200" s="705"/>
      <c r="I200" s="705"/>
      <c r="J200" s="705"/>
      <c r="K200" s="705"/>
      <c r="L200" s="705"/>
      <c r="M200" s="705"/>
      <c r="N200" s="706"/>
      <c r="O200" s="23"/>
      <c r="P200" s="23"/>
      <c r="Q200" s="23"/>
      <c r="R200" s="23"/>
      <c r="S200" s="29"/>
      <c r="T200" s="451"/>
    </row>
    <row r="201" spans="1:20" ht="54" customHeight="1" x14ac:dyDescent="1.3">
      <c r="A201" s="399" t="s">
        <v>17646</v>
      </c>
      <c r="B201" s="399" t="s">
        <v>17647</v>
      </c>
      <c r="C201" s="399" t="s">
        <v>17648</v>
      </c>
      <c r="D201" s="399" t="s">
        <v>17649</v>
      </c>
      <c r="E201" s="399" t="s">
        <v>687</v>
      </c>
      <c r="F201" s="399" t="s">
        <v>123</v>
      </c>
      <c r="G201" s="399" t="s">
        <v>17532</v>
      </c>
      <c r="H201" s="399" t="s">
        <v>16249</v>
      </c>
      <c r="I201" s="400">
        <v>0.83333333333333337</v>
      </c>
      <c r="J201" s="399" t="s">
        <v>24</v>
      </c>
      <c r="K201" s="399" t="s">
        <v>105</v>
      </c>
      <c r="L201" s="399" t="s">
        <v>106</v>
      </c>
      <c r="M201" s="399" t="s">
        <v>995</v>
      </c>
      <c r="N201" s="399"/>
      <c r="O201" s="23"/>
      <c r="P201" s="23"/>
      <c r="Q201" s="23"/>
      <c r="R201" s="23"/>
      <c r="S201" s="29">
        <v>43425</v>
      </c>
      <c r="T201" s="451"/>
    </row>
    <row r="202" spans="1:20" ht="54" customHeight="1" x14ac:dyDescent="1.3">
      <c r="A202" s="399" t="s">
        <v>17650</v>
      </c>
      <c r="B202" s="399" t="s">
        <v>17651</v>
      </c>
      <c r="C202" s="399" t="s">
        <v>17652</v>
      </c>
      <c r="D202" s="399" t="s">
        <v>17653</v>
      </c>
      <c r="E202" s="399" t="s">
        <v>101</v>
      </c>
      <c r="F202" s="399" t="s">
        <v>102</v>
      </c>
      <c r="G202" s="399" t="s">
        <v>16190</v>
      </c>
      <c r="H202" s="399" t="s">
        <v>16429</v>
      </c>
      <c r="I202" s="400">
        <v>0.375</v>
      </c>
      <c r="J202" s="399" t="s">
        <v>24</v>
      </c>
      <c r="K202" s="399" t="s">
        <v>105</v>
      </c>
      <c r="L202" s="399" t="s">
        <v>106</v>
      </c>
      <c r="M202" s="399" t="s">
        <v>491</v>
      </c>
      <c r="N202" s="399"/>
      <c r="O202" s="23"/>
      <c r="P202" s="23"/>
      <c r="Q202" s="23"/>
      <c r="R202" s="23"/>
      <c r="S202" s="29">
        <v>26200</v>
      </c>
      <c r="T202" s="451"/>
    </row>
    <row r="203" spans="1:20" ht="54" customHeight="1" x14ac:dyDescent="1.3">
      <c r="A203" s="399" t="s">
        <v>17654</v>
      </c>
      <c r="B203" s="399" t="s">
        <v>17655</v>
      </c>
      <c r="C203" s="399" t="s">
        <v>17656</v>
      </c>
      <c r="D203" s="399" t="s">
        <v>17657</v>
      </c>
      <c r="E203" s="399" t="s">
        <v>687</v>
      </c>
      <c r="F203" s="399" t="s">
        <v>123</v>
      </c>
      <c r="G203" s="399" t="s">
        <v>17532</v>
      </c>
      <c r="H203" s="399" t="s">
        <v>16249</v>
      </c>
      <c r="I203" s="400">
        <v>0.83333333333333337</v>
      </c>
      <c r="J203" s="399" t="s">
        <v>24</v>
      </c>
      <c r="K203" s="399" t="s">
        <v>105</v>
      </c>
      <c r="L203" s="399" t="s">
        <v>106</v>
      </c>
      <c r="M203" s="399" t="s">
        <v>995</v>
      </c>
      <c r="N203" s="399"/>
      <c r="O203" s="23"/>
      <c r="P203" s="23"/>
      <c r="Q203" s="23"/>
      <c r="R203" s="23"/>
      <c r="S203" s="29">
        <v>43425</v>
      </c>
      <c r="T203" s="451"/>
    </row>
    <row r="204" spans="1:20" ht="54" customHeight="1" x14ac:dyDescent="1.3">
      <c r="A204" s="399" t="s">
        <v>17658</v>
      </c>
      <c r="B204" s="399" t="s">
        <v>17659</v>
      </c>
      <c r="C204" s="399" t="s">
        <v>17660</v>
      </c>
      <c r="D204" s="399" t="s">
        <v>17661</v>
      </c>
      <c r="E204" s="399" t="s">
        <v>687</v>
      </c>
      <c r="F204" s="399" t="s">
        <v>123</v>
      </c>
      <c r="G204" s="399" t="s">
        <v>17532</v>
      </c>
      <c r="H204" s="399" t="s">
        <v>16249</v>
      </c>
      <c r="I204" s="400">
        <v>0.83333333333333337</v>
      </c>
      <c r="J204" s="399" t="s">
        <v>24</v>
      </c>
      <c r="K204" s="399" t="s">
        <v>105</v>
      </c>
      <c r="L204" s="399" t="s">
        <v>106</v>
      </c>
      <c r="M204" s="399" t="s">
        <v>995</v>
      </c>
      <c r="N204" s="399"/>
      <c r="O204" s="23"/>
      <c r="P204" s="23"/>
      <c r="Q204" s="23"/>
      <c r="R204" s="23"/>
      <c r="S204" s="29">
        <v>43425</v>
      </c>
      <c r="T204" s="451"/>
    </row>
    <row r="205" spans="1:20" ht="54" customHeight="1" x14ac:dyDescent="1.3">
      <c r="A205" s="399" t="s">
        <v>17662</v>
      </c>
      <c r="B205" s="399" t="s">
        <v>5806</v>
      </c>
      <c r="C205" s="399" t="s">
        <v>17663</v>
      </c>
      <c r="D205" s="399" t="s">
        <v>17664</v>
      </c>
      <c r="E205" s="399" t="s">
        <v>687</v>
      </c>
      <c r="F205" s="399" t="s">
        <v>123</v>
      </c>
      <c r="G205" s="399" t="s">
        <v>17532</v>
      </c>
      <c r="H205" s="399" t="s">
        <v>16249</v>
      </c>
      <c r="I205" s="400">
        <v>0.83333333333333337</v>
      </c>
      <c r="J205" s="399" t="s">
        <v>24</v>
      </c>
      <c r="K205" s="399" t="s">
        <v>105</v>
      </c>
      <c r="L205" s="399" t="s">
        <v>106</v>
      </c>
      <c r="M205" s="399" t="s">
        <v>995</v>
      </c>
      <c r="N205" s="399"/>
      <c r="O205" s="23"/>
      <c r="P205" s="23"/>
      <c r="Q205" s="23"/>
      <c r="R205" s="23"/>
      <c r="S205" s="29">
        <v>43425</v>
      </c>
      <c r="T205" s="451"/>
    </row>
    <row r="206" spans="1:20" ht="54" customHeight="1" x14ac:dyDescent="1.3">
      <c r="A206" s="399" t="s">
        <v>17665</v>
      </c>
      <c r="B206" s="399" t="s">
        <v>17666</v>
      </c>
      <c r="C206" s="399" t="s">
        <v>17667</v>
      </c>
      <c r="D206" s="399" t="s">
        <v>17668</v>
      </c>
      <c r="E206" s="399" t="s">
        <v>687</v>
      </c>
      <c r="F206" s="399" t="s">
        <v>123</v>
      </c>
      <c r="G206" s="399" t="s">
        <v>17532</v>
      </c>
      <c r="H206" s="399" t="s">
        <v>16249</v>
      </c>
      <c r="I206" s="400">
        <v>0.83333333333333337</v>
      </c>
      <c r="J206" s="399" t="s">
        <v>24</v>
      </c>
      <c r="K206" s="399" t="s">
        <v>105</v>
      </c>
      <c r="L206" s="399" t="s">
        <v>106</v>
      </c>
      <c r="M206" s="399" t="s">
        <v>995</v>
      </c>
      <c r="N206" s="399"/>
      <c r="O206" s="23"/>
      <c r="P206" s="23"/>
      <c r="Q206" s="23"/>
      <c r="R206" s="23"/>
      <c r="S206" s="29">
        <v>43425</v>
      </c>
      <c r="T206" s="451"/>
    </row>
    <row r="207" spans="1:20" ht="54" customHeight="1" x14ac:dyDescent="1.3">
      <c r="A207" s="399" t="s">
        <v>17669</v>
      </c>
      <c r="B207" s="399" t="s">
        <v>17670</v>
      </c>
      <c r="C207" s="399" t="s">
        <v>17671</v>
      </c>
      <c r="D207" s="399" t="s">
        <v>17672</v>
      </c>
      <c r="E207" s="399" t="s">
        <v>687</v>
      </c>
      <c r="F207" s="399" t="s">
        <v>123</v>
      </c>
      <c r="G207" s="399" t="s">
        <v>17532</v>
      </c>
      <c r="H207" s="399" t="s">
        <v>16249</v>
      </c>
      <c r="I207" s="400">
        <v>0.83333333333333337</v>
      </c>
      <c r="J207" s="399" t="s">
        <v>24</v>
      </c>
      <c r="K207" s="399" t="s">
        <v>105</v>
      </c>
      <c r="L207" s="399" t="s">
        <v>106</v>
      </c>
      <c r="M207" s="399" t="s">
        <v>995</v>
      </c>
      <c r="N207" s="399"/>
      <c r="O207" s="23"/>
      <c r="P207" s="23"/>
      <c r="Q207" s="23"/>
      <c r="R207" s="23"/>
      <c r="S207" s="29">
        <v>43425</v>
      </c>
      <c r="T207" s="451"/>
    </row>
    <row r="208" spans="1:20" ht="54" customHeight="1" x14ac:dyDescent="1.3">
      <c r="A208" s="399" t="s">
        <v>17673</v>
      </c>
      <c r="B208" s="399" t="s">
        <v>2168</v>
      </c>
      <c r="C208" s="399" t="s">
        <v>17674</v>
      </c>
      <c r="D208" s="399" t="s">
        <v>17675</v>
      </c>
      <c r="E208" s="399" t="s">
        <v>687</v>
      </c>
      <c r="F208" s="399" t="s">
        <v>123</v>
      </c>
      <c r="G208" s="399" t="s">
        <v>17532</v>
      </c>
      <c r="H208" s="399" t="s">
        <v>16249</v>
      </c>
      <c r="I208" s="400">
        <v>0.83333333333333337</v>
      </c>
      <c r="J208" s="399" t="s">
        <v>24</v>
      </c>
      <c r="K208" s="399" t="s">
        <v>105</v>
      </c>
      <c r="L208" s="399" t="s">
        <v>106</v>
      </c>
      <c r="M208" s="399" t="s">
        <v>995</v>
      </c>
      <c r="N208" s="399"/>
      <c r="O208" s="23"/>
      <c r="P208" s="23"/>
      <c r="Q208" s="23"/>
      <c r="R208" s="23"/>
      <c r="S208" s="29">
        <v>43425</v>
      </c>
      <c r="T208" s="451"/>
    </row>
    <row r="209" spans="1:19" ht="54" customHeight="1" x14ac:dyDescent="1.05">
      <c r="A209" s="399" t="s">
        <v>17676</v>
      </c>
      <c r="B209" s="399" t="s">
        <v>17677</v>
      </c>
      <c r="C209" s="399" t="s">
        <v>17678</v>
      </c>
      <c r="D209" s="399" t="s">
        <v>17679</v>
      </c>
      <c r="E209" s="399" t="s">
        <v>687</v>
      </c>
      <c r="F209" s="399" t="s">
        <v>123</v>
      </c>
      <c r="G209" s="399" t="s">
        <v>17532</v>
      </c>
      <c r="H209" s="399" t="s">
        <v>16249</v>
      </c>
      <c r="I209" s="400">
        <v>0.83333333333333337</v>
      </c>
      <c r="J209" s="399" t="s">
        <v>24</v>
      </c>
      <c r="K209" s="399" t="s">
        <v>105</v>
      </c>
      <c r="L209" s="399" t="s">
        <v>106</v>
      </c>
      <c r="M209" s="399" t="s">
        <v>995</v>
      </c>
      <c r="N209" s="399"/>
      <c r="O209" s="23"/>
      <c r="P209" s="23"/>
      <c r="Q209" s="23"/>
      <c r="R209" s="23"/>
      <c r="S209" s="29">
        <v>43425</v>
      </c>
    </row>
    <row r="210" spans="1:19" ht="54" customHeight="1" x14ac:dyDescent="1.05">
      <c r="A210" s="399" t="s">
        <v>17680</v>
      </c>
      <c r="B210" s="399" t="s">
        <v>2619</v>
      </c>
      <c r="C210" s="399" t="s">
        <v>17681</v>
      </c>
      <c r="D210" s="399" t="s">
        <v>17682</v>
      </c>
      <c r="E210" s="399" t="s">
        <v>101</v>
      </c>
      <c r="F210" s="399" t="s">
        <v>123</v>
      </c>
      <c r="G210" s="399" t="s">
        <v>16223</v>
      </c>
      <c r="H210" s="399" t="s">
        <v>16649</v>
      </c>
      <c r="I210" s="400">
        <v>0.16666666666666666</v>
      </c>
      <c r="J210" s="399" t="s">
        <v>24</v>
      </c>
      <c r="K210" s="399" t="s">
        <v>105</v>
      </c>
      <c r="L210" s="399" t="s">
        <v>106</v>
      </c>
      <c r="M210" s="399" t="s">
        <v>995</v>
      </c>
      <c r="N210" s="399"/>
      <c r="O210" s="23"/>
      <c r="P210" s="23"/>
      <c r="Q210" s="23"/>
      <c r="R210" s="23"/>
      <c r="S210" s="29">
        <v>43925</v>
      </c>
    </row>
    <row r="211" spans="1:19" ht="54" customHeight="1" x14ac:dyDescent="1.05">
      <c r="A211" s="399" t="s">
        <v>17683</v>
      </c>
      <c r="B211" s="399" t="s">
        <v>17684</v>
      </c>
      <c r="C211" s="399" t="s">
        <v>17685</v>
      </c>
      <c r="D211" s="399" t="s">
        <v>17686</v>
      </c>
      <c r="E211" s="399" t="s">
        <v>101</v>
      </c>
      <c r="F211" s="399" t="s">
        <v>123</v>
      </c>
      <c r="G211" s="399" t="s">
        <v>16223</v>
      </c>
      <c r="H211" s="399" t="s">
        <v>16649</v>
      </c>
      <c r="I211" s="400">
        <v>0.16666666666666666</v>
      </c>
      <c r="J211" s="399" t="s">
        <v>24</v>
      </c>
      <c r="K211" s="399" t="s">
        <v>105</v>
      </c>
      <c r="L211" s="399" t="s">
        <v>106</v>
      </c>
      <c r="M211" s="399" t="s">
        <v>995</v>
      </c>
      <c r="N211" s="399"/>
      <c r="O211" s="23"/>
      <c r="P211" s="23"/>
      <c r="Q211" s="23"/>
      <c r="R211" s="23"/>
      <c r="S211" s="29">
        <v>43925</v>
      </c>
    </row>
    <row r="212" spans="1:19" ht="54" customHeight="1" x14ac:dyDescent="1.05">
      <c r="A212" s="399" t="s">
        <v>17687</v>
      </c>
      <c r="B212" s="399" t="s">
        <v>17688</v>
      </c>
      <c r="C212" s="399" t="s">
        <v>17689</v>
      </c>
      <c r="D212" s="399" t="s">
        <v>17690</v>
      </c>
      <c r="E212" s="399" t="s">
        <v>101</v>
      </c>
      <c r="F212" s="399" t="s">
        <v>123</v>
      </c>
      <c r="G212" s="399" t="s">
        <v>16223</v>
      </c>
      <c r="H212" s="399" t="s">
        <v>16649</v>
      </c>
      <c r="I212" s="400">
        <v>0.16666666666666666</v>
      </c>
      <c r="J212" s="399" t="s">
        <v>24</v>
      </c>
      <c r="K212" s="399" t="s">
        <v>105</v>
      </c>
      <c r="L212" s="399" t="s">
        <v>106</v>
      </c>
      <c r="M212" s="399" t="s">
        <v>995</v>
      </c>
      <c r="N212" s="399"/>
      <c r="O212" s="23"/>
      <c r="P212" s="23"/>
      <c r="Q212" s="23"/>
      <c r="R212" s="23"/>
      <c r="S212" s="29">
        <v>43925</v>
      </c>
    </row>
    <row r="213" spans="1:19" ht="54" customHeight="1" x14ac:dyDescent="1.05">
      <c r="A213" s="399" t="s">
        <v>17691</v>
      </c>
      <c r="B213" s="399" t="s">
        <v>8263</v>
      </c>
      <c r="C213" s="399" t="s">
        <v>17692</v>
      </c>
      <c r="D213" s="399" t="s">
        <v>17693</v>
      </c>
      <c r="E213" s="399" t="s">
        <v>101</v>
      </c>
      <c r="F213" s="399" t="s">
        <v>123</v>
      </c>
      <c r="G213" s="399" t="s">
        <v>16223</v>
      </c>
      <c r="H213" s="399" t="s">
        <v>16649</v>
      </c>
      <c r="I213" s="400">
        <v>0.16666666666666666</v>
      </c>
      <c r="J213" s="399" t="s">
        <v>24</v>
      </c>
      <c r="K213" s="399" t="s">
        <v>105</v>
      </c>
      <c r="L213" s="399" t="s">
        <v>106</v>
      </c>
      <c r="M213" s="399" t="s">
        <v>995</v>
      </c>
      <c r="N213" s="399"/>
      <c r="O213" s="23"/>
      <c r="P213" s="23"/>
      <c r="Q213" s="23"/>
      <c r="R213" s="23"/>
      <c r="S213" s="29">
        <v>43925</v>
      </c>
    </row>
    <row r="214" spans="1:19" ht="54" customHeight="1" x14ac:dyDescent="1.05">
      <c r="A214" s="399" t="s">
        <v>17694</v>
      </c>
      <c r="B214" s="399" t="s">
        <v>12831</v>
      </c>
      <c r="C214" s="399" t="s">
        <v>17695</v>
      </c>
      <c r="D214" s="399" t="s">
        <v>17696</v>
      </c>
      <c r="E214" s="399" t="s">
        <v>101</v>
      </c>
      <c r="F214" s="399" t="s">
        <v>123</v>
      </c>
      <c r="G214" s="399" t="s">
        <v>16223</v>
      </c>
      <c r="H214" s="399" t="s">
        <v>16649</v>
      </c>
      <c r="I214" s="400">
        <v>0.16666666666666666</v>
      </c>
      <c r="J214" s="399" t="s">
        <v>24</v>
      </c>
      <c r="K214" s="399" t="s">
        <v>105</v>
      </c>
      <c r="L214" s="399" t="s">
        <v>106</v>
      </c>
      <c r="M214" s="399" t="s">
        <v>995</v>
      </c>
      <c r="N214" s="399"/>
      <c r="O214" s="23"/>
      <c r="P214" s="23"/>
      <c r="Q214" s="23"/>
      <c r="R214" s="23"/>
      <c r="S214" s="29">
        <v>43925</v>
      </c>
    </row>
    <row r="215" spans="1:19" ht="54" customHeight="1" x14ac:dyDescent="1.05">
      <c r="A215" s="399" t="s">
        <v>17697</v>
      </c>
      <c r="B215" s="399" t="s">
        <v>17698</v>
      </c>
      <c r="C215" s="399" t="s">
        <v>17699</v>
      </c>
      <c r="D215" s="399" t="s">
        <v>17700</v>
      </c>
      <c r="E215" s="399" t="s">
        <v>101</v>
      </c>
      <c r="F215" s="399" t="s">
        <v>102</v>
      </c>
      <c r="G215" s="399" t="s">
        <v>16236</v>
      </c>
      <c r="H215" s="399" t="s">
        <v>16429</v>
      </c>
      <c r="I215" s="400">
        <v>0.46875</v>
      </c>
      <c r="J215" s="399" t="s">
        <v>24</v>
      </c>
      <c r="K215" s="399" t="s">
        <v>105</v>
      </c>
      <c r="L215" s="399" t="s">
        <v>106</v>
      </c>
      <c r="M215" s="399" t="s">
        <v>107</v>
      </c>
      <c r="N215" s="399"/>
      <c r="O215" s="23"/>
      <c r="P215" s="23"/>
      <c r="Q215" s="23"/>
      <c r="R215" s="23"/>
      <c r="S215" s="29">
        <v>22200</v>
      </c>
    </row>
    <row r="216" spans="1:19" ht="54" customHeight="1" x14ac:dyDescent="1.05">
      <c r="A216" s="399" t="s">
        <v>17701</v>
      </c>
      <c r="B216" s="399" t="s">
        <v>17702</v>
      </c>
      <c r="C216" s="399" t="s">
        <v>17703</v>
      </c>
      <c r="D216" s="399" t="s">
        <v>17704</v>
      </c>
      <c r="E216" s="399" t="s">
        <v>687</v>
      </c>
      <c r="F216" s="399" t="s">
        <v>123</v>
      </c>
      <c r="G216" s="399" t="s">
        <v>17532</v>
      </c>
      <c r="H216" s="399" t="s">
        <v>16249</v>
      </c>
      <c r="I216" s="400">
        <v>0.83333333333333337</v>
      </c>
      <c r="J216" s="399" t="s">
        <v>24</v>
      </c>
      <c r="K216" s="399" t="s">
        <v>105</v>
      </c>
      <c r="L216" s="399" t="s">
        <v>106</v>
      </c>
      <c r="M216" s="399" t="s">
        <v>995</v>
      </c>
      <c r="N216" s="399"/>
      <c r="O216" s="23"/>
      <c r="P216" s="23"/>
      <c r="Q216" s="23"/>
      <c r="R216" s="23"/>
      <c r="S216" s="29">
        <v>43425</v>
      </c>
    </row>
    <row r="217" spans="1:19" ht="54" customHeight="1" x14ac:dyDescent="1.05">
      <c r="A217" s="399" t="s">
        <v>17705</v>
      </c>
      <c r="B217" s="399" t="s">
        <v>10594</v>
      </c>
      <c r="C217" s="399" t="s">
        <v>17706</v>
      </c>
      <c r="D217" s="399" t="s">
        <v>17707</v>
      </c>
      <c r="E217" s="399" t="s">
        <v>687</v>
      </c>
      <c r="F217" s="399" t="s">
        <v>123</v>
      </c>
      <c r="G217" s="399" t="s">
        <v>17532</v>
      </c>
      <c r="H217" s="399" t="s">
        <v>16249</v>
      </c>
      <c r="I217" s="400">
        <v>0.83333333333333337</v>
      </c>
      <c r="J217" s="399" t="s">
        <v>24</v>
      </c>
      <c r="K217" s="399" t="s">
        <v>105</v>
      </c>
      <c r="L217" s="399" t="s">
        <v>106</v>
      </c>
      <c r="M217" s="399" t="s">
        <v>995</v>
      </c>
      <c r="N217" s="399"/>
      <c r="O217" s="23"/>
      <c r="P217" s="23"/>
      <c r="Q217" s="23"/>
      <c r="R217" s="23"/>
      <c r="S217" s="29">
        <v>43425</v>
      </c>
    </row>
    <row r="218" spans="1:19" ht="54" customHeight="1" x14ac:dyDescent="1.05">
      <c r="A218" s="399" t="s">
        <v>17708</v>
      </c>
      <c r="B218" s="399" t="s">
        <v>17709</v>
      </c>
      <c r="C218" s="399" t="s">
        <v>17710</v>
      </c>
      <c r="D218" s="399" t="s">
        <v>17711</v>
      </c>
      <c r="E218" s="399" t="s">
        <v>687</v>
      </c>
      <c r="F218" s="399" t="s">
        <v>123</v>
      </c>
      <c r="G218" s="399" t="s">
        <v>17532</v>
      </c>
      <c r="H218" s="399" t="s">
        <v>16249</v>
      </c>
      <c r="I218" s="400">
        <v>0.83333333333333337</v>
      </c>
      <c r="J218" s="399" t="s">
        <v>24</v>
      </c>
      <c r="K218" s="399" t="s">
        <v>105</v>
      </c>
      <c r="L218" s="399" t="s">
        <v>106</v>
      </c>
      <c r="M218" s="399" t="s">
        <v>995</v>
      </c>
      <c r="N218" s="399"/>
      <c r="O218" s="23"/>
      <c r="P218" s="23"/>
      <c r="Q218" s="23"/>
      <c r="R218" s="23"/>
      <c r="S218" s="29">
        <v>43425</v>
      </c>
    </row>
    <row r="219" spans="1:19" ht="54" customHeight="1" x14ac:dyDescent="1.05">
      <c r="A219" s="399" t="s">
        <v>17712</v>
      </c>
      <c r="B219" s="399" t="s">
        <v>11876</v>
      </c>
      <c r="C219" s="399" t="s">
        <v>17713</v>
      </c>
      <c r="D219" s="399" t="s">
        <v>17714</v>
      </c>
      <c r="E219" s="399" t="s">
        <v>687</v>
      </c>
      <c r="F219" s="399" t="s">
        <v>123</v>
      </c>
      <c r="G219" s="399" t="s">
        <v>17532</v>
      </c>
      <c r="H219" s="399" t="s">
        <v>16249</v>
      </c>
      <c r="I219" s="400">
        <v>0.83333333333333337</v>
      </c>
      <c r="J219" s="399" t="s">
        <v>24</v>
      </c>
      <c r="K219" s="399" t="s">
        <v>105</v>
      </c>
      <c r="L219" s="399" t="s">
        <v>106</v>
      </c>
      <c r="M219" s="399" t="s">
        <v>995</v>
      </c>
      <c r="N219" s="399"/>
      <c r="O219" s="23"/>
      <c r="P219" s="23"/>
      <c r="Q219" s="23"/>
      <c r="R219" s="23"/>
      <c r="S219" s="29">
        <v>43425</v>
      </c>
    </row>
    <row r="220" spans="1:19" ht="54" customHeight="1" x14ac:dyDescent="1.05">
      <c r="A220" s="399" t="s">
        <v>17715</v>
      </c>
      <c r="B220" s="399" t="s">
        <v>864</v>
      </c>
      <c r="C220" s="399" t="s">
        <v>17716</v>
      </c>
      <c r="D220" s="399" t="s">
        <v>17717</v>
      </c>
      <c r="E220" s="399" t="s">
        <v>687</v>
      </c>
      <c r="F220" s="399" t="s">
        <v>123</v>
      </c>
      <c r="G220" s="399" t="s">
        <v>17532</v>
      </c>
      <c r="H220" s="399" t="s">
        <v>16249</v>
      </c>
      <c r="I220" s="400">
        <v>0.83333333333333337</v>
      </c>
      <c r="J220" s="399" t="s">
        <v>24</v>
      </c>
      <c r="K220" s="399" t="s">
        <v>105</v>
      </c>
      <c r="L220" s="399" t="s">
        <v>106</v>
      </c>
      <c r="M220" s="399" t="s">
        <v>995</v>
      </c>
      <c r="N220" s="399"/>
      <c r="O220" s="23"/>
      <c r="P220" s="23"/>
      <c r="Q220" s="23"/>
      <c r="R220" s="23"/>
      <c r="S220" s="29">
        <v>43425</v>
      </c>
    </row>
    <row r="221" spans="1:19" ht="54" customHeight="1" x14ac:dyDescent="1.05">
      <c r="A221" s="399" t="s">
        <v>17718</v>
      </c>
      <c r="B221" s="399" t="s">
        <v>11203</v>
      </c>
      <c r="C221" s="399" t="s">
        <v>17719</v>
      </c>
      <c r="D221" s="399" t="s">
        <v>17720</v>
      </c>
      <c r="E221" s="399" t="s">
        <v>101</v>
      </c>
      <c r="F221" s="399" t="s">
        <v>123</v>
      </c>
      <c r="G221" s="399" t="s">
        <v>16223</v>
      </c>
      <c r="H221" s="399" t="s">
        <v>16649</v>
      </c>
      <c r="I221" s="400">
        <v>0.83333333333333337</v>
      </c>
      <c r="J221" s="399" t="s">
        <v>24</v>
      </c>
      <c r="K221" s="399" t="s">
        <v>105</v>
      </c>
      <c r="L221" s="399" t="s">
        <v>106</v>
      </c>
      <c r="M221" s="399" t="s">
        <v>995</v>
      </c>
      <c r="N221" s="399"/>
      <c r="O221" s="23"/>
      <c r="P221" s="23"/>
      <c r="Q221" s="23"/>
      <c r="R221" s="23"/>
      <c r="S221" s="29">
        <v>43925</v>
      </c>
    </row>
    <row r="222" spans="1:19" ht="54" customHeight="1" x14ac:dyDescent="1.05">
      <c r="A222" s="399" t="s">
        <v>17721</v>
      </c>
      <c r="B222" s="399" t="s">
        <v>17722</v>
      </c>
      <c r="C222" s="399" t="s">
        <v>17723</v>
      </c>
      <c r="D222" s="399" t="s">
        <v>17724</v>
      </c>
      <c r="E222" s="399" t="s">
        <v>101</v>
      </c>
      <c r="F222" s="399" t="s">
        <v>123</v>
      </c>
      <c r="G222" s="399" t="s">
        <v>16223</v>
      </c>
      <c r="H222" s="399" t="s">
        <v>16649</v>
      </c>
      <c r="I222" s="400">
        <v>0.83333333333333337</v>
      </c>
      <c r="J222" s="399" t="s">
        <v>24</v>
      </c>
      <c r="K222" s="399" t="s">
        <v>105</v>
      </c>
      <c r="L222" s="399" t="s">
        <v>106</v>
      </c>
      <c r="M222" s="399" t="s">
        <v>995</v>
      </c>
      <c r="N222" s="399"/>
      <c r="O222" s="23"/>
      <c r="P222" s="23"/>
      <c r="Q222" s="23"/>
      <c r="R222" s="23"/>
      <c r="S222" s="29">
        <v>43925</v>
      </c>
    </row>
    <row r="223" spans="1:19" ht="54" customHeight="1" x14ac:dyDescent="1.05">
      <c r="A223" s="688" t="s">
        <v>18796</v>
      </c>
      <c r="B223" s="689"/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90"/>
      <c r="N223" s="23"/>
      <c r="O223" s="23"/>
      <c r="P223" s="23"/>
      <c r="Q223" s="23"/>
      <c r="R223" s="23"/>
      <c r="S223" s="29"/>
    </row>
    <row r="224" spans="1:19" ht="54" customHeight="1" x14ac:dyDescent="1.05">
      <c r="A224" s="31" t="s">
        <v>18455</v>
      </c>
      <c r="B224" s="31" t="s">
        <v>18456</v>
      </c>
      <c r="C224" s="31" t="s">
        <v>18457</v>
      </c>
      <c r="D224" s="31" t="s">
        <v>18458</v>
      </c>
      <c r="E224" s="31" t="s">
        <v>101</v>
      </c>
      <c r="F224" s="31" t="s">
        <v>102</v>
      </c>
      <c r="G224" s="31" t="s">
        <v>16190</v>
      </c>
      <c r="H224" s="31" t="s">
        <v>16244</v>
      </c>
      <c r="I224" s="38">
        <v>0.41666666666666669</v>
      </c>
      <c r="J224" s="31" t="s">
        <v>24</v>
      </c>
      <c r="K224" s="31" t="s">
        <v>105</v>
      </c>
      <c r="L224" s="31" t="s">
        <v>106</v>
      </c>
      <c r="M224" s="31" t="s">
        <v>491</v>
      </c>
      <c r="N224" s="23"/>
      <c r="O224" s="23"/>
      <c r="P224" s="23"/>
      <c r="Q224" s="23"/>
      <c r="R224" s="23"/>
      <c r="S224" s="29">
        <v>26200</v>
      </c>
    </row>
    <row r="225" spans="1:19" ht="54" customHeight="1" x14ac:dyDescent="1.05">
      <c r="A225" s="31" t="s">
        <v>18459</v>
      </c>
      <c r="B225" s="31" t="s">
        <v>18460</v>
      </c>
      <c r="C225" s="31" t="s">
        <v>18461</v>
      </c>
      <c r="D225" s="31" t="s">
        <v>18462</v>
      </c>
      <c r="E225" s="31" t="s">
        <v>101</v>
      </c>
      <c r="F225" s="31" t="s">
        <v>102</v>
      </c>
      <c r="G225" s="31" t="s">
        <v>16270</v>
      </c>
      <c r="H225" s="31" t="s">
        <v>16244</v>
      </c>
      <c r="I225" s="38">
        <v>0.83333333333333337</v>
      </c>
      <c r="J225" s="31" t="s">
        <v>24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23"/>
      <c r="R225" s="23"/>
      <c r="S225" s="29">
        <v>26200</v>
      </c>
    </row>
    <row r="226" spans="1:19" ht="54" customHeight="1" x14ac:dyDescent="1.05">
      <c r="A226" s="31" t="s">
        <v>18463</v>
      </c>
      <c r="B226" s="31" t="s">
        <v>419</v>
      </c>
      <c r="C226" s="31" t="s">
        <v>18464</v>
      </c>
      <c r="D226" s="31" t="s">
        <v>18465</v>
      </c>
      <c r="E226" s="31" t="s">
        <v>687</v>
      </c>
      <c r="F226" s="31" t="s">
        <v>123</v>
      </c>
      <c r="G226" s="31" t="s">
        <v>17532</v>
      </c>
      <c r="H226" s="31" t="s">
        <v>16249</v>
      </c>
      <c r="I226" s="38">
        <v>0.83333333333333337</v>
      </c>
      <c r="J226" s="31" t="s">
        <v>24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43425</v>
      </c>
    </row>
    <row r="227" spans="1:19" ht="54" customHeight="1" x14ac:dyDescent="1.05">
      <c r="A227" s="31" t="s">
        <v>18466</v>
      </c>
      <c r="B227" s="31" t="s">
        <v>7140</v>
      </c>
      <c r="C227" s="31" t="s">
        <v>18467</v>
      </c>
      <c r="D227" s="31" t="s">
        <v>18468</v>
      </c>
      <c r="E227" s="31" t="s">
        <v>687</v>
      </c>
      <c r="F227" s="31" t="s">
        <v>123</v>
      </c>
      <c r="G227" s="31" t="s">
        <v>17532</v>
      </c>
      <c r="H227" s="31" t="s">
        <v>16249</v>
      </c>
      <c r="I227" s="38">
        <v>0.83333333333333337</v>
      </c>
      <c r="J227" s="31" t="s">
        <v>24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43425</v>
      </c>
    </row>
    <row r="228" spans="1:19" ht="54" customHeight="1" x14ac:dyDescent="1.05">
      <c r="A228" s="31" t="s">
        <v>18469</v>
      </c>
      <c r="B228" s="31" t="s">
        <v>18470</v>
      </c>
      <c r="C228" s="31" t="s">
        <v>18471</v>
      </c>
      <c r="D228" s="31" t="s">
        <v>18472</v>
      </c>
      <c r="E228" s="31" t="s">
        <v>687</v>
      </c>
      <c r="F228" s="31" t="s">
        <v>102</v>
      </c>
      <c r="G228" s="31" t="s">
        <v>16324</v>
      </c>
      <c r="H228" s="31" t="s">
        <v>16249</v>
      </c>
      <c r="I228" s="38">
        <v>0.83333333333333337</v>
      </c>
      <c r="J228" s="31" t="s">
        <v>24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119">
        <v>25200</v>
      </c>
    </row>
    <row r="229" spans="1:19" ht="54" customHeight="1" x14ac:dyDescent="1.05">
      <c r="A229" s="31" t="s">
        <v>18473</v>
      </c>
      <c r="B229" s="31" t="s">
        <v>18474</v>
      </c>
      <c r="C229" s="31" t="s">
        <v>18475</v>
      </c>
      <c r="D229" s="31" t="s">
        <v>18476</v>
      </c>
      <c r="E229" s="31" t="s">
        <v>687</v>
      </c>
      <c r="F229" s="31" t="s">
        <v>123</v>
      </c>
      <c r="G229" s="31" t="s">
        <v>17532</v>
      </c>
      <c r="H229" s="31" t="s">
        <v>16249</v>
      </c>
      <c r="I229" s="38">
        <v>0.83333333333333337</v>
      </c>
      <c r="J229" s="31" t="s">
        <v>24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3"/>
      <c r="R229" s="23"/>
      <c r="S229" s="29">
        <v>43425</v>
      </c>
    </row>
    <row r="230" spans="1:19" ht="54" customHeight="1" x14ac:dyDescent="1.05">
      <c r="A230" s="31" t="s">
        <v>18477</v>
      </c>
      <c r="B230" s="31" t="s">
        <v>18478</v>
      </c>
      <c r="C230" s="31" t="s">
        <v>18479</v>
      </c>
      <c r="D230" s="31" t="s">
        <v>18480</v>
      </c>
      <c r="E230" s="31" t="s">
        <v>687</v>
      </c>
      <c r="F230" s="31" t="s">
        <v>123</v>
      </c>
      <c r="G230" s="31" t="s">
        <v>17532</v>
      </c>
      <c r="H230" s="31" t="s">
        <v>16249</v>
      </c>
      <c r="I230" s="38">
        <v>0.83333333333333337</v>
      </c>
      <c r="J230" s="31" t="s">
        <v>24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43425</v>
      </c>
    </row>
    <row r="231" spans="1:19" ht="54" customHeight="1" x14ac:dyDescent="1.05">
      <c r="A231" s="31" t="s">
        <v>18481</v>
      </c>
      <c r="B231" s="31" t="s">
        <v>18482</v>
      </c>
      <c r="C231" s="31" t="s">
        <v>18483</v>
      </c>
      <c r="D231" s="31" t="s">
        <v>18484</v>
      </c>
      <c r="E231" s="31" t="s">
        <v>687</v>
      </c>
      <c r="F231" s="31" t="s">
        <v>123</v>
      </c>
      <c r="G231" s="31" t="s">
        <v>17532</v>
      </c>
      <c r="H231" s="31" t="s">
        <v>16249</v>
      </c>
      <c r="I231" s="38">
        <v>0.83333333333333337</v>
      </c>
      <c r="J231" s="31" t="s">
        <v>24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43425</v>
      </c>
    </row>
    <row r="232" spans="1:19" ht="54" customHeight="1" x14ac:dyDescent="1.05">
      <c r="A232" s="31" t="s">
        <v>18485</v>
      </c>
      <c r="B232" s="31" t="s">
        <v>18486</v>
      </c>
      <c r="C232" s="31" t="s">
        <v>18487</v>
      </c>
      <c r="D232" s="31" t="s">
        <v>18488</v>
      </c>
      <c r="E232" s="31" t="s">
        <v>687</v>
      </c>
      <c r="F232" s="31" t="s">
        <v>123</v>
      </c>
      <c r="G232" s="31" t="s">
        <v>17532</v>
      </c>
      <c r="H232" s="31" t="s">
        <v>16249</v>
      </c>
      <c r="I232" s="38">
        <v>0.83333333333333337</v>
      </c>
      <c r="J232" s="31" t="s">
        <v>24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43425</v>
      </c>
    </row>
    <row r="233" spans="1:19" ht="54" customHeight="1" x14ac:dyDescent="1.05">
      <c r="A233" s="31" t="s">
        <v>18489</v>
      </c>
      <c r="B233" s="31" t="s">
        <v>3136</v>
      </c>
      <c r="C233" s="31" t="s">
        <v>18490</v>
      </c>
      <c r="D233" s="31" t="s">
        <v>18491</v>
      </c>
      <c r="E233" s="31" t="s">
        <v>687</v>
      </c>
      <c r="F233" s="31" t="s">
        <v>123</v>
      </c>
      <c r="G233" s="31" t="s">
        <v>17532</v>
      </c>
      <c r="H233" s="31" t="s">
        <v>16249</v>
      </c>
      <c r="I233" s="38">
        <v>0.83333333333333337</v>
      </c>
      <c r="J233" s="31" t="s">
        <v>24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43425</v>
      </c>
    </row>
    <row r="234" spans="1:19" ht="54" customHeight="1" x14ac:dyDescent="1.05">
      <c r="A234" s="31" t="s">
        <v>18492</v>
      </c>
      <c r="B234" s="31" t="s">
        <v>18493</v>
      </c>
      <c r="C234" s="31" t="s">
        <v>18494</v>
      </c>
      <c r="D234" s="31" t="s">
        <v>18495</v>
      </c>
      <c r="E234" s="31" t="s">
        <v>687</v>
      </c>
      <c r="F234" s="31" t="s">
        <v>102</v>
      </c>
      <c r="G234" s="31" t="s">
        <v>16324</v>
      </c>
      <c r="H234" s="31" t="s">
        <v>16249</v>
      </c>
      <c r="I234" s="38">
        <v>0.83333333333333337</v>
      </c>
      <c r="J234" s="31" t="s">
        <v>24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23"/>
      <c r="R234" s="23"/>
      <c r="S234" s="29">
        <v>25200</v>
      </c>
    </row>
    <row r="235" spans="1:19" ht="54" customHeight="1" x14ac:dyDescent="1.05">
      <c r="A235" s="31" t="s">
        <v>18496</v>
      </c>
      <c r="B235" s="31" t="s">
        <v>18497</v>
      </c>
      <c r="C235" s="31" t="s">
        <v>18498</v>
      </c>
      <c r="D235" s="31" t="s">
        <v>18499</v>
      </c>
      <c r="E235" s="31" t="s">
        <v>687</v>
      </c>
      <c r="F235" s="31" t="s">
        <v>123</v>
      </c>
      <c r="G235" s="31" t="s">
        <v>17532</v>
      </c>
      <c r="H235" s="31" t="s">
        <v>16249</v>
      </c>
      <c r="I235" s="38">
        <v>0.83333333333333337</v>
      </c>
      <c r="J235" s="31" t="s">
        <v>24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43425</v>
      </c>
    </row>
    <row r="236" spans="1:19" ht="54" customHeight="1" x14ac:dyDescent="1.05">
      <c r="A236" s="31" t="s">
        <v>18500</v>
      </c>
      <c r="B236" s="31" t="s">
        <v>18501</v>
      </c>
      <c r="C236" s="31" t="s">
        <v>18502</v>
      </c>
      <c r="D236" s="31" t="s">
        <v>18503</v>
      </c>
      <c r="E236" s="31" t="s">
        <v>687</v>
      </c>
      <c r="F236" s="31" t="s">
        <v>123</v>
      </c>
      <c r="G236" s="31" t="s">
        <v>17532</v>
      </c>
      <c r="H236" s="31" t="s">
        <v>16249</v>
      </c>
      <c r="I236" s="38">
        <v>0.83333333333333337</v>
      </c>
      <c r="J236" s="31" t="s">
        <v>24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43425</v>
      </c>
    </row>
    <row r="237" spans="1:19" ht="54" customHeight="1" x14ac:dyDescent="1.05">
      <c r="A237" s="31" t="s">
        <v>18504</v>
      </c>
      <c r="B237" s="31" t="s">
        <v>2924</v>
      </c>
      <c r="C237" s="31" t="s">
        <v>18505</v>
      </c>
      <c r="D237" s="31" t="s">
        <v>18506</v>
      </c>
      <c r="E237" s="31" t="s">
        <v>687</v>
      </c>
      <c r="F237" s="31" t="s">
        <v>123</v>
      </c>
      <c r="G237" s="31" t="s">
        <v>17532</v>
      </c>
      <c r="H237" s="31" t="s">
        <v>16249</v>
      </c>
      <c r="I237" s="38">
        <v>0.83333333333333337</v>
      </c>
      <c r="J237" s="31" t="s">
        <v>24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43425</v>
      </c>
    </row>
    <row r="238" spans="1:19" ht="54" customHeight="1" x14ac:dyDescent="1.05">
      <c r="A238" s="31" t="s">
        <v>18507</v>
      </c>
      <c r="B238" s="31" t="s">
        <v>12448</v>
      </c>
      <c r="C238" s="31" t="s">
        <v>18508</v>
      </c>
      <c r="D238" s="31" t="s">
        <v>18509</v>
      </c>
      <c r="E238" s="31" t="s">
        <v>687</v>
      </c>
      <c r="F238" s="31" t="s">
        <v>123</v>
      </c>
      <c r="G238" s="31" t="s">
        <v>17532</v>
      </c>
      <c r="H238" s="31" t="s">
        <v>16249</v>
      </c>
      <c r="I238" s="38">
        <v>0.83333333333333337</v>
      </c>
      <c r="J238" s="31" t="s">
        <v>24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43425</v>
      </c>
    </row>
    <row r="239" spans="1:19" ht="54" customHeight="1" x14ac:dyDescent="1.05">
      <c r="A239" s="31" t="s">
        <v>18510</v>
      </c>
      <c r="B239" s="31" t="s">
        <v>18511</v>
      </c>
      <c r="C239" s="31" t="s">
        <v>18512</v>
      </c>
      <c r="D239" s="31" t="s">
        <v>18513</v>
      </c>
      <c r="E239" s="31" t="s">
        <v>687</v>
      </c>
      <c r="F239" s="31" t="s">
        <v>123</v>
      </c>
      <c r="G239" s="31" t="s">
        <v>17532</v>
      </c>
      <c r="H239" s="31" t="s">
        <v>16249</v>
      </c>
      <c r="I239" s="38">
        <v>0.83333333333333337</v>
      </c>
      <c r="J239" s="31" t="s">
        <v>24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43425</v>
      </c>
    </row>
    <row r="240" spans="1:19" ht="54" customHeight="1" x14ac:dyDescent="1.05">
      <c r="A240" s="31" t="s">
        <v>18514</v>
      </c>
      <c r="B240" s="31" t="s">
        <v>18515</v>
      </c>
      <c r="C240" s="31" t="s">
        <v>18516</v>
      </c>
      <c r="D240" s="31" t="s">
        <v>18517</v>
      </c>
      <c r="E240" s="31" t="s">
        <v>687</v>
      </c>
      <c r="F240" s="31" t="s">
        <v>123</v>
      </c>
      <c r="G240" s="31" t="s">
        <v>17532</v>
      </c>
      <c r="H240" s="31" t="s">
        <v>16249</v>
      </c>
      <c r="I240" s="38">
        <v>0.83333333333333337</v>
      </c>
      <c r="J240" s="31" t="s">
        <v>24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43425</v>
      </c>
    </row>
    <row r="241" spans="1:19" ht="54" customHeight="1" x14ac:dyDescent="1.05">
      <c r="A241" s="31" t="s">
        <v>18518</v>
      </c>
      <c r="B241" s="31" t="s">
        <v>18519</v>
      </c>
      <c r="C241" s="31" t="s">
        <v>18520</v>
      </c>
      <c r="D241" s="31" t="s">
        <v>18521</v>
      </c>
      <c r="E241" s="31" t="s">
        <v>687</v>
      </c>
      <c r="F241" s="31" t="s">
        <v>123</v>
      </c>
      <c r="G241" s="31" t="s">
        <v>17532</v>
      </c>
      <c r="H241" s="31" t="s">
        <v>16249</v>
      </c>
      <c r="I241" s="38">
        <v>0.83333333333333337</v>
      </c>
      <c r="J241" s="31" t="s">
        <v>24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43425</v>
      </c>
    </row>
    <row r="242" spans="1:19" ht="54" customHeight="1" x14ac:dyDescent="1.05">
      <c r="A242" s="31" t="s">
        <v>18522</v>
      </c>
      <c r="B242" s="31" t="s">
        <v>18523</v>
      </c>
      <c r="C242" s="31" t="s">
        <v>18524</v>
      </c>
      <c r="D242" s="31" t="s">
        <v>18525</v>
      </c>
      <c r="E242" s="31" t="s">
        <v>687</v>
      </c>
      <c r="F242" s="31" t="s">
        <v>123</v>
      </c>
      <c r="G242" s="31" t="s">
        <v>17532</v>
      </c>
      <c r="H242" s="31" t="s">
        <v>16249</v>
      </c>
      <c r="I242" s="38">
        <v>0.83333333333333337</v>
      </c>
      <c r="J242" s="31" t="s">
        <v>24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43425</v>
      </c>
    </row>
    <row r="243" spans="1:19" ht="54" customHeight="1" x14ac:dyDescent="1.05">
      <c r="A243" s="31" t="s">
        <v>18526</v>
      </c>
      <c r="B243" s="31" t="s">
        <v>18527</v>
      </c>
      <c r="C243" s="31" t="s">
        <v>18528</v>
      </c>
      <c r="D243" s="31" t="s">
        <v>18529</v>
      </c>
      <c r="E243" s="31" t="s">
        <v>687</v>
      </c>
      <c r="F243" s="31" t="s">
        <v>123</v>
      </c>
      <c r="G243" s="31" t="s">
        <v>17532</v>
      </c>
      <c r="H243" s="31" t="s">
        <v>16249</v>
      </c>
      <c r="I243" s="38">
        <v>0.83333333333333337</v>
      </c>
      <c r="J243" s="31" t="s">
        <v>24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43425</v>
      </c>
    </row>
    <row r="244" spans="1:19" ht="54" customHeight="1" x14ac:dyDescent="1.05">
      <c r="A244" s="31" t="s">
        <v>18530</v>
      </c>
      <c r="B244" s="31" t="s">
        <v>18531</v>
      </c>
      <c r="C244" s="31" t="s">
        <v>18532</v>
      </c>
      <c r="D244" s="31" t="s">
        <v>18533</v>
      </c>
      <c r="E244" s="31" t="s">
        <v>687</v>
      </c>
      <c r="F244" s="31" t="s">
        <v>123</v>
      </c>
      <c r="G244" s="31" t="s">
        <v>17532</v>
      </c>
      <c r="H244" s="31" t="s">
        <v>16249</v>
      </c>
      <c r="I244" s="38">
        <v>0.83333333333333337</v>
      </c>
      <c r="J244" s="31" t="s">
        <v>24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43425</v>
      </c>
    </row>
    <row r="245" spans="1:19" ht="54" customHeight="1" x14ac:dyDescent="1.05">
      <c r="A245" s="31" t="s">
        <v>18534</v>
      </c>
      <c r="B245" s="31" t="s">
        <v>18535</v>
      </c>
      <c r="C245" s="31" t="s">
        <v>18536</v>
      </c>
      <c r="D245" s="31" t="s">
        <v>18537</v>
      </c>
      <c r="E245" s="31" t="s">
        <v>101</v>
      </c>
      <c r="F245" s="31" t="s">
        <v>102</v>
      </c>
      <c r="G245" s="31" t="s">
        <v>16270</v>
      </c>
      <c r="H245" s="31" t="s">
        <v>16249</v>
      </c>
      <c r="I245" s="38">
        <v>0.83333333333333337</v>
      </c>
      <c r="J245" s="31" t="s">
        <v>24</v>
      </c>
      <c r="K245" s="31" t="s">
        <v>105</v>
      </c>
      <c r="L245" s="31" t="s">
        <v>106</v>
      </c>
      <c r="M245" s="31" t="s">
        <v>491</v>
      </c>
      <c r="N245" s="23"/>
      <c r="O245" s="23"/>
      <c r="P245" s="23"/>
      <c r="Q245" s="23"/>
      <c r="R245" s="23"/>
      <c r="S245" s="29">
        <v>26200</v>
      </c>
    </row>
    <row r="246" spans="1:19" ht="54" customHeight="1" x14ac:dyDescent="1.05">
      <c r="A246" s="31" t="s">
        <v>18538</v>
      </c>
      <c r="B246" s="31" t="s">
        <v>18539</v>
      </c>
      <c r="C246" s="31" t="s">
        <v>18540</v>
      </c>
      <c r="D246" s="31" t="s">
        <v>18541</v>
      </c>
      <c r="E246" s="31" t="s">
        <v>101</v>
      </c>
      <c r="F246" s="31" t="s">
        <v>102</v>
      </c>
      <c r="G246" s="31" t="s">
        <v>16270</v>
      </c>
      <c r="H246" s="31" t="s">
        <v>16249</v>
      </c>
      <c r="I246" s="38">
        <v>0.83333333333333337</v>
      </c>
      <c r="J246" s="31" t="s">
        <v>24</v>
      </c>
      <c r="K246" s="31" t="s">
        <v>105</v>
      </c>
      <c r="L246" s="31" t="s">
        <v>106</v>
      </c>
      <c r="M246" s="31" t="s">
        <v>491</v>
      </c>
      <c r="N246" s="23"/>
      <c r="O246" s="23"/>
      <c r="P246" s="23"/>
      <c r="Q246" s="23"/>
      <c r="R246" s="23"/>
      <c r="S246" s="29">
        <v>26200</v>
      </c>
    </row>
    <row r="247" spans="1:19" ht="54" customHeight="1" x14ac:dyDescent="1.05">
      <c r="A247" s="31" t="s">
        <v>18542</v>
      </c>
      <c r="B247" s="31" t="s">
        <v>18543</v>
      </c>
      <c r="C247" s="31" t="s">
        <v>18544</v>
      </c>
      <c r="D247" s="31" t="s">
        <v>18545</v>
      </c>
      <c r="E247" s="31" t="s">
        <v>101</v>
      </c>
      <c r="F247" s="31" t="s">
        <v>102</v>
      </c>
      <c r="G247" s="31" t="s">
        <v>16270</v>
      </c>
      <c r="H247" s="31" t="s">
        <v>16249</v>
      </c>
      <c r="I247" s="38">
        <v>0.83333333333333337</v>
      </c>
      <c r="J247" s="31" t="s">
        <v>24</v>
      </c>
      <c r="K247" s="31" t="s">
        <v>105</v>
      </c>
      <c r="L247" s="31" t="s">
        <v>106</v>
      </c>
      <c r="M247" s="31" t="s">
        <v>491</v>
      </c>
      <c r="N247" s="23"/>
      <c r="O247" s="23"/>
      <c r="P247" s="23"/>
      <c r="Q247" s="23"/>
      <c r="R247" s="23"/>
      <c r="S247" s="29">
        <v>26200</v>
      </c>
    </row>
    <row r="248" spans="1:19" ht="54" customHeight="1" x14ac:dyDescent="1.05">
      <c r="A248" s="31" t="s">
        <v>18546</v>
      </c>
      <c r="B248" s="31" t="s">
        <v>18547</v>
      </c>
      <c r="C248" s="31" t="s">
        <v>18548</v>
      </c>
      <c r="D248" s="31" t="s">
        <v>18549</v>
      </c>
      <c r="E248" s="31" t="s">
        <v>101</v>
      </c>
      <c r="F248" s="31" t="s">
        <v>102</v>
      </c>
      <c r="G248" s="31" t="s">
        <v>16270</v>
      </c>
      <c r="H248" s="31" t="s">
        <v>16244</v>
      </c>
      <c r="I248" s="38">
        <v>0.83333333333333337</v>
      </c>
      <c r="J248" s="31" t="s">
        <v>24</v>
      </c>
      <c r="K248" s="31" t="s">
        <v>105</v>
      </c>
      <c r="L248" s="31" t="s">
        <v>106</v>
      </c>
      <c r="M248" s="31" t="s">
        <v>491</v>
      </c>
      <c r="N248" s="23"/>
      <c r="O248" s="23"/>
      <c r="P248" s="23"/>
      <c r="Q248" s="23"/>
      <c r="R248" s="23"/>
      <c r="S248" s="29">
        <v>26200</v>
      </c>
    </row>
    <row r="249" spans="1:19" ht="54" customHeight="1" x14ac:dyDescent="1.05">
      <c r="A249" s="31" t="s">
        <v>18550</v>
      </c>
      <c r="B249" s="31" t="s">
        <v>18551</v>
      </c>
      <c r="C249" s="31" t="s">
        <v>18552</v>
      </c>
      <c r="D249" s="31" t="s">
        <v>18553</v>
      </c>
      <c r="E249" s="31" t="s">
        <v>101</v>
      </c>
      <c r="F249" s="31" t="s">
        <v>102</v>
      </c>
      <c r="G249" s="31" t="s">
        <v>16270</v>
      </c>
      <c r="H249" s="31" t="s">
        <v>16244</v>
      </c>
      <c r="I249" s="38">
        <v>0.83333333333333337</v>
      </c>
      <c r="J249" s="31" t="s">
        <v>24</v>
      </c>
      <c r="K249" s="31" t="s">
        <v>105</v>
      </c>
      <c r="L249" s="31" t="s">
        <v>106</v>
      </c>
      <c r="M249" s="31" t="s">
        <v>491</v>
      </c>
      <c r="N249" s="23"/>
      <c r="O249" s="23"/>
      <c r="P249" s="23"/>
      <c r="Q249" s="23"/>
      <c r="R249" s="23"/>
      <c r="S249" s="29">
        <v>26200</v>
      </c>
    </row>
    <row r="250" spans="1:19" ht="54" customHeight="1" x14ac:dyDescent="1.05">
      <c r="A250" s="31" t="s">
        <v>18554</v>
      </c>
      <c r="B250" s="31" t="s">
        <v>16977</v>
      </c>
      <c r="C250" s="31" t="s">
        <v>18555</v>
      </c>
      <c r="D250" s="31" t="s">
        <v>18556</v>
      </c>
      <c r="E250" s="31" t="s">
        <v>101</v>
      </c>
      <c r="F250" s="31" t="s">
        <v>102</v>
      </c>
      <c r="G250" s="31" t="s">
        <v>16270</v>
      </c>
      <c r="H250" s="31" t="s">
        <v>16244</v>
      </c>
      <c r="I250" s="38">
        <v>0.83333333333333337</v>
      </c>
      <c r="J250" s="31" t="s">
        <v>24</v>
      </c>
      <c r="K250" s="31" t="s">
        <v>105</v>
      </c>
      <c r="L250" s="31" t="s">
        <v>106</v>
      </c>
      <c r="M250" s="31" t="s">
        <v>491</v>
      </c>
      <c r="N250" s="23"/>
      <c r="O250" s="23"/>
      <c r="P250" s="23"/>
      <c r="Q250" s="23"/>
      <c r="R250" s="23"/>
      <c r="S250" s="29">
        <v>26200</v>
      </c>
    </row>
    <row r="251" spans="1:19" ht="54" customHeight="1" x14ac:dyDescent="1.05">
      <c r="A251" s="688" t="s">
        <v>19287</v>
      </c>
      <c r="B251" s="689"/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90"/>
      <c r="N251" s="23"/>
      <c r="O251" s="23"/>
      <c r="P251" s="23"/>
      <c r="Q251" s="23"/>
      <c r="R251" s="23"/>
      <c r="S251" s="29"/>
    </row>
    <row r="252" spans="1:19" ht="54" customHeight="1" x14ac:dyDescent="1.05">
      <c r="A252" s="31" t="s">
        <v>19196</v>
      </c>
      <c r="B252" s="31" t="s">
        <v>4886</v>
      </c>
      <c r="C252" s="31" t="s">
        <v>19197</v>
      </c>
      <c r="D252" s="31" t="s">
        <v>19198</v>
      </c>
      <c r="E252" s="31" t="s">
        <v>688</v>
      </c>
      <c r="F252" s="31" t="s">
        <v>123</v>
      </c>
      <c r="G252" s="31" t="s">
        <v>16287</v>
      </c>
      <c r="H252" s="31" t="s">
        <v>16649</v>
      </c>
      <c r="I252" s="38">
        <v>0.83333333333333337</v>
      </c>
      <c r="J252" s="31" t="s">
        <v>24</v>
      </c>
      <c r="K252" s="31" t="s">
        <v>105</v>
      </c>
      <c r="L252" s="31" t="s">
        <v>125</v>
      </c>
      <c r="M252" s="31" t="s">
        <v>194</v>
      </c>
      <c r="N252" s="23"/>
      <c r="O252" s="23"/>
      <c r="P252" s="23"/>
      <c r="Q252" s="23"/>
      <c r="R252" s="23"/>
      <c r="S252" s="29">
        <v>28330</v>
      </c>
    </row>
    <row r="253" spans="1:19" ht="54" customHeight="1" x14ac:dyDescent="1.05">
      <c r="A253" s="31" t="s">
        <v>19199</v>
      </c>
      <c r="B253" s="31" t="s">
        <v>19200</v>
      </c>
      <c r="C253" s="31" t="s">
        <v>19201</v>
      </c>
      <c r="D253" s="31" t="s">
        <v>19202</v>
      </c>
      <c r="E253" s="31" t="s">
        <v>688</v>
      </c>
      <c r="F253" s="31" t="s">
        <v>123</v>
      </c>
      <c r="G253" s="31" t="s">
        <v>16287</v>
      </c>
      <c r="H253" s="31" t="s">
        <v>16649</v>
      </c>
      <c r="I253" s="38">
        <v>0.83333333333333337</v>
      </c>
      <c r="J253" s="31" t="s">
        <v>24</v>
      </c>
      <c r="K253" s="31" t="s">
        <v>105</v>
      </c>
      <c r="L253" s="31" t="s">
        <v>533</v>
      </c>
      <c r="M253" s="31" t="s">
        <v>194</v>
      </c>
      <c r="N253" s="23"/>
      <c r="O253" s="23"/>
      <c r="P253" s="23"/>
      <c r="Q253" s="23"/>
      <c r="R253" s="23"/>
      <c r="S253" s="29">
        <v>17730</v>
      </c>
    </row>
    <row r="254" spans="1:19" ht="54" customHeight="1" x14ac:dyDescent="1.05">
      <c r="A254" s="31" t="s">
        <v>19203</v>
      </c>
      <c r="B254" s="31" t="s">
        <v>19204</v>
      </c>
      <c r="C254" s="31" t="s">
        <v>19205</v>
      </c>
      <c r="D254" s="31" t="s">
        <v>19206</v>
      </c>
      <c r="E254" s="31" t="s">
        <v>688</v>
      </c>
      <c r="F254" s="31" t="s">
        <v>123</v>
      </c>
      <c r="G254" s="31" t="s">
        <v>16287</v>
      </c>
      <c r="H254" s="31" t="s">
        <v>16649</v>
      </c>
      <c r="I254" s="38">
        <v>0.83333333333333337</v>
      </c>
      <c r="J254" s="31" t="s">
        <v>24</v>
      </c>
      <c r="K254" s="31" t="s">
        <v>105</v>
      </c>
      <c r="L254" s="31" t="s">
        <v>533</v>
      </c>
      <c r="M254" s="31" t="s">
        <v>194</v>
      </c>
      <c r="N254" s="23"/>
      <c r="O254" s="23"/>
      <c r="P254" s="23"/>
      <c r="Q254" s="23"/>
      <c r="R254" s="23"/>
      <c r="S254" s="29">
        <v>17730</v>
      </c>
    </row>
    <row r="255" spans="1:19" ht="54" customHeight="1" x14ac:dyDescent="1.05">
      <c r="A255" s="31" t="s">
        <v>19207</v>
      </c>
      <c r="B255" s="31" t="s">
        <v>19208</v>
      </c>
      <c r="C255" s="31" t="s">
        <v>19209</v>
      </c>
      <c r="D255" s="31" t="s">
        <v>19210</v>
      </c>
      <c r="E255" s="31" t="s">
        <v>101</v>
      </c>
      <c r="F255" s="31" t="s">
        <v>123</v>
      </c>
      <c r="G255" s="31" t="s">
        <v>16223</v>
      </c>
      <c r="H255" s="31" t="s">
        <v>16649</v>
      </c>
      <c r="I255" s="38">
        <v>0.25</v>
      </c>
      <c r="J255" s="31" t="s">
        <v>24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43925</v>
      </c>
    </row>
    <row r="256" spans="1:19" ht="54" customHeight="1" x14ac:dyDescent="1.05">
      <c r="A256" s="419" t="s">
        <v>20966</v>
      </c>
      <c r="B256" s="419" t="s">
        <v>20967</v>
      </c>
      <c r="C256" s="419" t="s">
        <v>20968</v>
      </c>
      <c r="D256" s="419" t="s">
        <v>20969</v>
      </c>
      <c r="E256" s="419" t="s">
        <v>101</v>
      </c>
      <c r="F256" s="419" t="s">
        <v>123</v>
      </c>
      <c r="G256" s="419" t="s">
        <v>16205</v>
      </c>
      <c r="H256" s="419" t="s">
        <v>16244</v>
      </c>
      <c r="I256" s="420">
        <v>0.41666666666666669</v>
      </c>
      <c r="J256" s="419" t="s">
        <v>24</v>
      </c>
      <c r="K256" s="419" t="s">
        <v>105</v>
      </c>
      <c r="L256" s="419" t="s">
        <v>106</v>
      </c>
      <c r="M256" s="419" t="s">
        <v>995</v>
      </c>
      <c r="N256" s="270"/>
      <c r="O256" s="270"/>
      <c r="P256" s="270"/>
      <c r="Q256" s="270"/>
      <c r="R256" s="270"/>
      <c r="S256" s="29"/>
    </row>
    <row r="257" spans="1:20" ht="54" customHeight="1" x14ac:dyDescent="1.3">
      <c r="A257" s="31" t="s">
        <v>19211</v>
      </c>
      <c r="B257" s="31" t="s">
        <v>712</v>
      </c>
      <c r="C257" s="31" t="s">
        <v>19212</v>
      </c>
      <c r="D257" s="31" t="s">
        <v>19213</v>
      </c>
      <c r="E257" s="31" t="s">
        <v>101</v>
      </c>
      <c r="F257" s="31" t="s">
        <v>123</v>
      </c>
      <c r="G257" s="31" t="s">
        <v>16205</v>
      </c>
      <c r="H257" s="31" t="s">
        <v>16244</v>
      </c>
      <c r="I257" s="38">
        <v>0.41666666666666669</v>
      </c>
      <c r="J257" s="31" t="s">
        <v>24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3"/>
      <c r="R257" s="23"/>
      <c r="S257" s="29">
        <v>43925</v>
      </c>
      <c r="T257" s="451"/>
    </row>
    <row r="258" spans="1:20" ht="54" customHeight="1" x14ac:dyDescent="1.3">
      <c r="A258" s="31" t="s">
        <v>19214</v>
      </c>
      <c r="B258" s="31" t="s">
        <v>19215</v>
      </c>
      <c r="C258" s="31" t="s">
        <v>19216</v>
      </c>
      <c r="D258" s="31" t="s">
        <v>19217</v>
      </c>
      <c r="E258" s="31" t="s">
        <v>101</v>
      </c>
      <c r="F258" s="31" t="s">
        <v>123</v>
      </c>
      <c r="G258" s="31" t="s">
        <v>16205</v>
      </c>
      <c r="H258" s="31" t="s">
        <v>16244</v>
      </c>
      <c r="I258" s="38">
        <v>0.41666666666666669</v>
      </c>
      <c r="J258" s="31" t="s">
        <v>24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43925</v>
      </c>
      <c r="T258" s="451"/>
    </row>
    <row r="259" spans="1:20" ht="54" customHeight="1" x14ac:dyDescent="1.3">
      <c r="A259" s="31" t="s">
        <v>19218</v>
      </c>
      <c r="B259" s="31" t="s">
        <v>13851</v>
      </c>
      <c r="C259" s="31" t="s">
        <v>19219</v>
      </c>
      <c r="D259" s="31" t="s">
        <v>19220</v>
      </c>
      <c r="E259" s="31" t="s">
        <v>101</v>
      </c>
      <c r="F259" s="31" t="s">
        <v>123</v>
      </c>
      <c r="G259" s="31" t="s">
        <v>16223</v>
      </c>
      <c r="H259" s="31" t="s">
        <v>16973</v>
      </c>
      <c r="I259" s="38">
        <v>0.16666666666666666</v>
      </c>
      <c r="J259" s="31" t="s">
        <v>24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43925</v>
      </c>
      <c r="T259" s="451"/>
    </row>
    <row r="260" spans="1:20" ht="54" customHeight="1" x14ac:dyDescent="1.3">
      <c r="A260" s="688" t="s">
        <v>20031</v>
      </c>
      <c r="B260" s="689"/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90"/>
      <c r="N260" s="23"/>
      <c r="O260" s="23"/>
      <c r="P260" s="23"/>
      <c r="Q260" s="23"/>
      <c r="R260" s="23"/>
      <c r="S260" s="29"/>
      <c r="T260" s="451"/>
    </row>
    <row r="261" spans="1:20" ht="54" customHeight="1" x14ac:dyDescent="1.3">
      <c r="A261" s="31" t="s">
        <v>19796</v>
      </c>
      <c r="B261" s="31" t="s">
        <v>5083</v>
      </c>
      <c r="C261" s="31" t="s">
        <v>19797</v>
      </c>
      <c r="D261" s="31" t="s">
        <v>19798</v>
      </c>
      <c r="E261" s="31" t="s">
        <v>687</v>
      </c>
      <c r="F261" s="31" t="s">
        <v>123</v>
      </c>
      <c r="G261" s="31" t="s">
        <v>16504</v>
      </c>
      <c r="H261" s="31" t="s">
        <v>16244</v>
      </c>
      <c r="I261" s="38">
        <v>0.16666666666666666</v>
      </c>
      <c r="J261" s="31" t="s">
        <v>24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3"/>
      <c r="R261" s="23"/>
      <c r="S261" s="29">
        <v>43425</v>
      </c>
      <c r="T261" s="451"/>
    </row>
    <row r="262" spans="1:20" ht="54" customHeight="1" x14ac:dyDescent="1.3">
      <c r="A262" s="31" t="s">
        <v>19799</v>
      </c>
      <c r="B262" s="31" t="s">
        <v>10937</v>
      </c>
      <c r="C262" s="31" t="s">
        <v>19800</v>
      </c>
      <c r="D262" s="31" t="s">
        <v>19801</v>
      </c>
      <c r="E262" s="31" t="s">
        <v>687</v>
      </c>
      <c r="F262" s="31" t="s">
        <v>123</v>
      </c>
      <c r="G262" s="31" t="s">
        <v>16504</v>
      </c>
      <c r="H262" s="31" t="s">
        <v>16244</v>
      </c>
      <c r="I262" s="38">
        <v>0.16666666666666666</v>
      </c>
      <c r="J262" s="31" t="s">
        <v>24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23"/>
      <c r="S262" s="29">
        <v>43425</v>
      </c>
      <c r="T262" s="451"/>
    </row>
    <row r="263" spans="1:20" ht="54" customHeight="1" x14ac:dyDescent="1.3">
      <c r="A263" s="31" t="s">
        <v>19812</v>
      </c>
      <c r="B263" s="31" t="s">
        <v>19813</v>
      </c>
      <c r="C263" s="31" t="s">
        <v>19814</v>
      </c>
      <c r="D263" s="31" t="s">
        <v>19815</v>
      </c>
      <c r="E263" s="31" t="s">
        <v>687</v>
      </c>
      <c r="F263" s="31" t="s">
        <v>123</v>
      </c>
      <c r="G263" s="31" t="s">
        <v>16504</v>
      </c>
      <c r="H263" s="31" t="s">
        <v>16244</v>
      </c>
      <c r="I263" s="38">
        <v>0.16666666666666666</v>
      </c>
      <c r="J263" s="31" t="s">
        <v>24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43425</v>
      </c>
      <c r="T263" s="451"/>
    </row>
    <row r="264" spans="1:20" ht="54" customHeight="1" x14ac:dyDescent="1.65">
      <c r="A264" s="688" t="s">
        <v>20030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5"/>
      <c r="N264" s="54"/>
      <c r="O264" s="56"/>
      <c r="P264" s="54"/>
      <c r="Q264" s="54"/>
      <c r="R264" s="54"/>
      <c r="S264" s="117"/>
      <c r="T264" s="451"/>
    </row>
    <row r="265" spans="1:20" ht="54" customHeight="1" x14ac:dyDescent="1.65">
      <c r="A265" s="405" t="s">
        <v>19746</v>
      </c>
      <c r="B265" s="405" t="s">
        <v>19747</v>
      </c>
      <c r="C265" s="405" t="s">
        <v>19748</v>
      </c>
      <c r="D265" s="405" t="s">
        <v>19749</v>
      </c>
      <c r="E265" s="405" t="s">
        <v>101</v>
      </c>
      <c r="F265" s="405" t="s">
        <v>102</v>
      </c>
      <c r="G265" s="405" t="s">
        <v>16270</v>
      </c>
      <c r="H265" s="405" t="s">
        <v>16186</v>
      </c>
      <c r="I265" s="406">
        <v>0.5</v>
      </c>
      <c r="J265" s="405" t="s">
        <v>24</v>
      </c>
      <c r="K265" s="405" t="s">
        <v>105</v>
      </c>
      <c r="L265" s="405" t="s">
        <v>106</v>
      </c>
      <c r="M265" s="405" t="s">
        <v>491</v>
      </c>
      <c r="N265" s="54"/>
      <c r="O265" s="56"/>
      <c r="P265" s="54"/>
      <c r="Q265" s="54"/>
      <c r="R265" s="54"/>
      <c r="S265" s="117">
        <v>26200</v>
      </c>
      <c r="T265" s="451"/>
    </row>
    <row r="266" spans="1:20" ht="54" customHeight="1" x14ac:dyDescent="1.65">
      <c r="A266" s="405" t="s">
        <v>19750</v>
      </c>
      <c r="B266" s="405" t="s">
        <v>1972</v>
      </c>
      <c r="C266" s="405" t="s">
        <v>19751</v>
      </c>
      <c r="D266" s="405" t="s">
        <v>19752</v>
      </c>
      <c r="E266" s="405" t="s">
        <v>101</v>
      </c>
      <c r="F266" s="405" t="s">
        <v>102</v>
      </c>
      <c r="G266" s="405" t="s">
        <v>16270</v>
      </c>
      <c r="H266" s="405" t="s">
        <v>16186</v>
      </c>
      <c r="I266" s="406">
        <v>0.5</v>
      </c>
      <c r="J266" s="405" t="s">
        <v>24</v>
      </c>
      <c r="K266" s="405" t="s">
        <v>105</v>
      </c>
      <c r="L266" s="405" t="s">
        <v>106</v>
      </c>
      <c r="M266" s="405" t="s">
        <v>491</v>
      </c>
      <c r="N266" s="54"/>
      <c r="O266" s="56"/>
      <c r="P266" s="54"/>
      <c r="Q266" s="54"/>
      <c r="R266" s="54"/>
      <c r="S266" s="117">
        <v>26200</v>
      </c>
      <c r="T266" s="451"/>
    </row>
    <row r="267" spans="1:20" ht="54" customHeight="1" x14ac:dyDescent="1.65">
      <c r="A267" s="405" t="s">
        <v>19753</v>
      </c>
      <c r="B267" s="405" t="s">
        <v>2854</v>
      </c>
      <c r="C267" s="405" t="s">
        <v>19754</v>
      </c>
      <c r="D267" s="405" t="s">
        <v>19755</v>
      </c>
      <c r="E267" s="405" t="s">
        <v>101</v>
      </c>
      <c r="F267" s="405" t="s">
        <v>102</v>
      </c>
      <c r="G267" s="405" t="s">
        <v>16270</v>
      </c>
      <c r="H267" s="405" t="s">
        <v>16186</v>
      </c>
      <c r="I267" s="406">
        <v>0.5</v>
      </c>
      <c r="J267" s="405" t="s">
        <v>24</v>
      </c>
      <c r="K267" s="405" t="s">
        <v>105</v>
      </c>
      <c r="L267" s="405" t="s">
        <v>106</v>
      </c>
      <c r="M267" s="405" t="s">
        <v>491</v>
      </c>
      <c r="N267" s="54"/>
      <c r="O267" s="56"/>
      <c r="P267" s="54"/>
      <c r="Q267" s="54"/>
      <c r="R267" s="54"/>
      <c r="S267" s="117">
        <v>26200</v>
      </c>
      <c r="T267" s="451"/>
    </row>
    <row r="268" spans="1:20" ht="54" customHeight="1" x14ac:dyDescent="1.65">
      <c r="A268" s="405" t="s">
        <v>19756</v>
      </c>
      <c r="B268" s="405" t="s">
        <v>9517</v>
      </c>
      <c r="C268" s="405" t="s">
        <v>19757</v>
      </c>
      <c r="D268" s="405" t="s">
        <v>19758</v>
      </c>
      <c r="E268" s="405" t="s">
        <v>101</v>
      </c>
      <c r="F268" s="405" t="s">
        <v>102</v>
      </c>
      <c r="G268" s="405" t="s">
        <v>16270</v>
      </c>
      <c r="H268" s="405" t="s">
        <v>16186</v>
      </c>
      <c r="I268" s="406">
        <v>0.5</v>
      </c>
      <c r="J268" s="405" t="s">
        <v>24</v>
      </c>
      <c r="K268" s="405" t="s">
        <v>105</v>
      </c>
      <c r="L268" s="405" t="s">
        <v>106</v>
      </c>
      <c r="M268" s="405" t="s">
        <v>491</v>
      </c>
      <c r="N268" s="54"/>
      <c r="O268" s="56"/>
      <c r="P268" s="54"/>
      <c r="Q268" s="54"/>
      <c r="R268" s="54"/>
      <c r="S268" s="117">
        <v>26200</v>
      </c>
      <c r="T268" s="451"/>
    </row>
    <row r="269" spans="1:20" ht="54" customHeight="1" x14ac:dyDescent="1.65">
      <c r="A269" s="405" t="s">
        <v>19759</v>
      </c>
      <c r="B269" s="405" t="s">
        <v>19760</v>
      </c>
      <c r="C269" s="405" t="s">
        <v>19761</v>
      </c>
      <c r="D269" s="405" t="s">
        <v>19762</v>
      </c>
      <c r="E269" s="405" t="s">
        <v>101</v>
      </c>
      <c r="F269" s="405" t="s">
        <v>102</v>
      </c>
      <c r="G269" s="405" t="s">
        <v>16270</v>
      </c>
      <c r="H269" s="405" t="s">
        <v>16186</v>
      </c>
      <c r="I269" s="406">
        <v>0.5</v>
      </c>
      <c r="J269" s="405" t="s">
        <v>24</v>
      </c>
      <c r="K269" s="405" t="s">
        <v>105</v>
      </c>
      <c r="L269" s="405" t="s">
        <v>106</v>
      </c>
      <c r="M269" s="405" t="s">
        <v>491</v>
      </c>
      <c r="N269" s="54"/>
      <c r="O269" s="56"/>
      <c r="P269" s="54"/>
      <c r="Q269" s="54"/>
      <c r="R269" s="54"/>
      <c r="S269" s="117">
        <v>26200</v>
      </c>
      <c r="T269" s="451"/>
    </row>
    <row r="270" spans="1:20" ht="54" customHeight="1" x14ac:dyDescent="1.65">
      <c r="A270" s="405" t="s">
        <v>19763</v>
      </c>
      <c r="B270" s="405" t="s">
        <v>19764</v>
      </c>
      <c r="C270" s="405" t="s">
        <v>19765</v>
      </c>
      <c r="D270" s="405" t="s">
        <v>19766</v>
      </c>
      <c r="E270" s="405" t="s">
        <v>101</v>
      </c>
      <c r="F270" s="405" t="s">
        <v>102</v>
      </c>
      <c r="G270" s="405" t="s">
        <v>16270</v>
      </c>
      <c r="H270" s="405" t="s">
        <v>16186</v>
      </c>
      <c r="I270" s="406">
        <v>0.5</v>
      </c>
      <c r="J270" s="405" t="s">
        <v>24</v>
      </c>
      <c r="K270" s="405" t="s">
        <v>105</v>
      </c>
      <c r="L270" s="405" t="s">
        <v>106</v>
      </c>
      <c r="M270" s="405" t="s">
        <v>491</v>
      </c>
      <c r="N270" s="54"/>
      <c r="O270" s="56"/>
      <c r="P270" s="54"/>
      <c r="Q270" s="54"/>
      <c r="R270" s="54"/>
      <c r="S270" s="117">
        <v>26200</v>
      </c>
      <c r="T270" s="451"/>
    </row>
    <row r="271" spans="1:20" ht="54" customHeight="1" x14ac:dyDescent="1.65">
      <c r="A271" s="405" t="s">
        <v>19767</v>
      </c>
      <c r="B271" s="405" t="s">
        <v>19768</v>
      </c>
      <c r="C271" s="405" t="s">
        <v>19769</v>
      </c>
      <c r="D271" s="405" t="s">
        <v>19770</v>
      </c>
      <c r="E271" s="405" t="s">
        <v>101</v>
      </c>
      <c r="F271" s="405" t="s">
        <v>102</v>
      </c>
      <c r="G271" s="405" t="s">
        <v>16270</v>
      </c>
      <c r="H271" s="405" t="s">
        <v>16186</v>
      </c>
      <c r="I271" s="406">
        <v>0.5</v>
      </c>
      <c r="J271" s="405" t="s">
        <v>24</v>
      </c>
      <c r="K271" s="405" t="s">
        <v>105</v>
      </c>
      <c r="L271" s="405" t="s">
        <v>106</v>
      </c>
      <c r="M271" s="405" t="s">
        <v>491</v>
      </c>
      <c r="N271" s="54"/>
      <c r="O271" s="56"/>
      <c r="P271" s="54"/>
      <c r="Q271" s="54"/>
      <c r="R271" s="54"/>
      <c r="S271" s="117">
        <v>26200</v>
      </c>
      <c r="T271" s="451"/>
    </row>
    <row r="272" spans="1:20" ht="54" customHeight="1" x14ac:dyDescent="1.65">
      <c r="A272" s="405" t="s">
        <v>19771</v>
      </c>
      <c r="B272" s="405" t="s">
        <v>5862</v>
      </c>
      <c r="C272" s="405" t="s">
        <v>19772</v>
      </c>
      <c r="D272" s="405" t="s">
        <v>19773</v>
      </c>
      <c r="E272" s="405" t="s">
        <v>101</v>
      </c>
      <c r="F272" s="405" t="s">
        <v>102</v>
      </c>
      <c r="G272" s="405" t="s">
        <v>16270</v>
      </c>
      <c r="H272" s="405" t="s">
        <v>16186</v>
      </c>
      <c r="I272" s="406">
        <v>0.5</v>
      </c>
      <c r="J272" s="405" t="s">
        <v>24</v>
      </c>
      <c r="K272" s="405" t="s">
        <v>105</v>
      </c>
      <c r="L272" s="405" t="s">
        <v>106</v>
      </c>
      <c r="M272" s="405" t="s">
        <v>491</v>
      </c>
      <c r="N272" s="54"/>
      <c r="O272" s="56"/>
      <c r="P272" s="54"/>
      <c r="Q272" s="54"/>
      <c r="R272" s="54"/>
      <c r="S272" s="117">
        <v>26200</v>
      </c>
      <c r="T272" s="451"/>
    </row>
    <row r="273" spans="1:20" ht="54" customHeight="1" x14ac:dyDescent="1.65">
      <c r="A273" s="405" t="s">
        <v>19774</v>
      </c>
      <c r="B273" s="405" t="s">
        <v>1213</v>
      </c>
      <c r="C273" s="405" t="s">
        <v>19775</v>
      </c>
      <c r="D273" s="405" t="s">
        <v>19776</v>
      </c>
      <c r="E273" s="405" t="s">
        <v>101</v>
      </c>
      <c r="F273" s="405" t="s">
        <v>102</v>
      </c>
      <c r="G273" s="405" t="s">
        <v>16270</v>
      </c>
      <c r="H273" s="405" t="s">
        <v>16186</v>
      </c>
      <c r="I273" s="406">
        <v>0.41666666666666669</v>
      </c>
      <c r="J273" s="405" t="s">
        <v>24</v>
      </c>
      <c r="K273" s="405" t="s">
        <v>105</v>
      </c>
      <c r="L273" s="405" t="s">
        <v>106</v>
      </c>
      <c r="M273" s="405" t="s">
        <v>491</v>
      </c>
      <c r="N273" s="54"/>
      <c r="O273" s="56"/>
      <c r="P273" s="54"/>
      <c r="Q273" s="54"/>
      <c r="R273" s="54"/>
      <c r="S273" s="117">
        <v>26200</v>
      </c>
      <c r="T273" s="451"/>
    </row>
    <row r="274" spans="1:20" ht="54" customHeight="1" x14ac:dyDescent="1.65">
      <c r="A274" s="405" t="s">
        <v>19777</v>
      </c>
      <c r="B274" s="405" t="s">
        <v>19778</v>
      </c>
      <c r="C274" s="405" t="s">
        <v>19779</v>
      </c>
      <c r="D274" s="405" t="s">
        <v>19780</v>
      </c>
      <c r="E274" s="405" t="s">
        <v>101</v>
      </c>
      <c r="F274" s="405" t="s">
        <v>102</v>
      </c>
      <c r="G274" s="405" t="s">
        <v>16270</v>
      </c>
      <c r="H274" s="405" t="s">
        <v>16186</v>
      </c>
      <c r="I274" s="406">
        <v>0.5</v>
      </c>
      <c r="J274" s="405" t="s">
        <v>24</v>
      </c>
      <c r="K274" s="405" t="s">
        <v>105</v>
      </c>
      <c r="L274" s="405" t="s">
        <v>106</v>
      </c>
      <c r="M274" s="405" t="s">
        <v>491</v>
      </c>
      <c r="N274" s="54"/>
      <c r="O274" s="56"/>
      <c r="P274" s="54"/>
      <c r="Q274" s="54"/>
      <c r="R274" s="54"/>
      <c r="S274" s="117">
        <v>26200</v>
      </c>
      <c r="T274" s="451"/>
    </row>
    <row r="275" spans="1:20" ht="54" customHeight="1" x14ac:dyDescent="1.65">
      <c r="A275" s="405" t="s">
        <v>19781</v>
      </c>
      <c r="B275" s="405" t="s">
        <v>1725</v>
      </c>
      <c r="C275" s="405" t="s">
        <v>19782</v>
      </c>
      <c r="D275" s="405" t="s">
        <v>19783</v>
      </c>
      <c r="E275" s="405" t="s">
        <v>101</v>
      </c>
      <c r="F275" s="405" t="s">
        <v>102</v>
      </c>
      <c r="G275" s="405" t="s">
        <v>16270</v>
      </c>
      <c r="H275" s="405" t="s">
        <v>16186</v>
      </c>
      <c r="I275" s="406">
        <v>0.53125</v>
      </c>
      <c r="J275" s="405" t="s">
        <v>24</v>
      </c>
      <c r="K275" s="405" t="s">
        <v>105</v>
      </c>
      <c r="L275" s="405" t="s">
        <v>106</v>
      </c>
      <c r="M275" s="405" t="s">
        <v>491</v>
      </c>
      <c r="N275" s="54"/>
      <c r="O275" s="56"/>
      <c r="P275" s="54"/>
      <c r="Q275" s="54"/>
      <c r="R275" s="54"/>
      <c r="S275" s="117">
        <v>26200</v>
      </c>
      <c r="T275" s="451"/>
    </row>
    <row r="276" spans="1:20" ht="54" customHeight="1" x14ac:dyDescent="1.65">
      <c r="A276" s="405" t="s">
        <v>19784</v>
      </c>
      <c r="B276" s="405" t="s">
        <v>19785</v>
      </c>
      <c r="C276" s="405" t="s">
        <v>19786</v>
      </c>
      <c r="D276" s="405" t="s">
        <v>19787</v>
      </c>
      <c r="E276" s="405" t="s">
        <v>101</v>
      </c>
      <c r="F276" s="405" t="s">
        <v>123</v>
      </c>
      <c r="G276" s="405" t="s">
        <v>16205</v>
      </c>
      <c r="H276" s="405" t="s">
        <v>16186</v>
      </c>
      <c r="I276" s="406">
        <v>0.41666666666666669</v>
      </c>
      <c r="J276" s="405" t="s">
        <v>24</v>
      </c>
      <c r="K276" s="405" t="s">
        <v>105</v>
      </c>
      <c r="L276" s="405" t="s">
        <v>106</v>
      </c>
      <c r="M276" s="405" t="s">
        <v>995</v>
      </c>
      <c r="N276" s="54"/>
      <c r="O276" s="56"/>
      <c r="P276" s="54"/>
      <c r="Q276" s="54"/>
      <c r="R276" s="54"/>
      <c r="S276" s="117">
        <v>43925</v>
      </c>
      <c r="T276" s="451"/>
    </row>
    <row r="277" spans="1:20" ht="54" customHeight="1" x14ac:dyDescent="1.65">
      <c r="A277" s="405" t="s">
        <v>19788</v>
      </c>
      <c r="B277" s="405" t="s">
        <v>19789</v>
      </c>
      <c r="C277" s="405" t="s">
        <v>19790</v>
      </c>
      <c r="D277" s="405" t="s">
        <v>19791</v>
      </c>
      <c r="E277" s="405" t="s">
        <v>101</v>
      </c>
      <c r="F277" s="405" t="s">
        <v>123</v>
      </c>
      <c r="G277" s="405" t="s">
        <v>16205</v>
      </c>
      <c r="H277" s="405" t="s">
        <v>16186</v>
      </c>
      <c r="I277" s="406">
        <v>0.41666666666666669</v>
      </c>
      <c r="J277" s="405" t="s">
        <v>24</v>
      </c>
      <c r="K277" s="405" t="s">
        <v>105</v>
      </c>
      <c r="L277" s="405" t="s">
        <v>106</v>
      </c>
      <c r="M277" s="405" t="s">
        <v>995</v>
      </c>
      <c r="N277" s="54"/>
      <c r="O277" s="56"/>
      <c r="P277" s="54"/>
      <c r="Q277" s="54"/>
      <c r="R277" s="54"/>
      <c r="S277" s="117">
        <v>43925</v>
      </c>
      <c r="T277" s="451"/>
    </row>
    <row r="278" spans="1:20" ht="54" customHeight="1" x14ac:dyDescent="1.65">
      <c r="A278" s="405" t="s">
        <v>19792</v>
      </c>
      <c r="B278" s="405" t="s">
        <v>19793</v>
      </c>
      <c r="C278" s="405" t="s">
        <v>19794</v>
      </c>
      <c r="D278" s="405" t="s">
        <v>19795</v>
      </c>
      <c r="E278" s="405" t="s">
        <v>101</v>
      </c>
      <c r="F278" s="405" t="s">
        <v>123</v>
      </c>
      <c r="G278" s="405" t="s">
        <v>16205</v>
      </c>
      <c r="H278" s="405" t="s">
        <v>16186</v>
      </c>
      <c r="I278" s="406">
        <v>0.41666666666666669</v>
      </c>
      <c r="J278" s="405" t="s">
        <v>24</v>
      </c>
      <c r="K278" s="405" t="s">
        <v>105</v>
      </c>
      <c r="L278" s="405" t="s">
        <v>106</v>
      </c>
      <c r="M278" s="405" t="s">
        <v>995</v>
      </c>
      <c r="N278" s="54"/>
      <c r="O278" s="56"/>
      <c r="P278" s="54"/>
      <c r="Q278" s="54"/>
      <c r="R278" s="54"/>
      <c r="S278" s="117">
        <v>43925</v>
      </c>
      <c r="T278" s="451"/>
    </row>
    <row r="279" spans="1:20" ht="54" customHeight="1" x14ac:dyDescent="1.65">
      <c r="A279" s="405" t="s">
        <v>19802</v>
      </c>
      <c r="B279" s="405" t="s">
        <v>18227</v>
      </c>
      <c r="C279" s="405" t="s">
        <v>19803</v>
      </c>
      <c r="D279" s="405" t="s">
        <v>19804</v>
      </c>
      <c r="E279" s="405" t="s">
        <v>101</v>
      </c>
      <c r="F279" s="405" t="s">
        <v>123</v>
      </c>
      <c r="G279" s="405" t="s">
        <v>16205</v>
      </c>
      <c r="H279" s="405" t="s">
        <v>16186</v>
      </c>
      <c r="I279" s="406">
        <v>0.41666666666666669</v>
      </c>
      <c r="J279" s="405" t="s">
        <v>24</v>
      </c>
      <c r="K279" s="405" t="s">
        <v>105</v>
      </c>
      <c r="L279" s="405" t="s">
        <v>106</v>
      </c>
      <c r="M279" s="405" t="s">
        <v>995</v>
      </c>
      <c r="N279" s="54"/>
      <c r="O279" s="56"/>
      <c r="P279" s="54"/>
      <c r="Q279" s="54"/>
      <c r="R279" s="54"/>
      <c r="S279" s="117">
        <v>43925</v>
      </c>
      <c r="T279" s="451"/>
    </row>
    <row r="280" spans="1:20" ht="54" customHeight="1" x14ac:dyDescent="1.65">
      <c r="A280" s="405" t="s">
        <v>19805</v>
      </c>
      <c r="B280" s="405" t="s">
        <v>19806</v>
      </c>
      <c r="C280" s="405" t="s">
        <v>19807</v>
      </c>
      <c r="D280" s="405" t="s">
        <v>19808</v>
      </c>
      <c r="E280" s="405" t="s">
        <v>101</v>
      </c>
      <c r="F280" s="405" t="s">
        <v>123</v>
      </c>
      <c r="G280" s="405" t="s">
        <v>16205</v>
      </c>
      <c r="H280" s="405" t="s">
        <v>16186</v>
      </c>
      <c r="I280" s="406">
        <v>0.41666666666666669</v>
      </c>
      <c r="J280" s="405" t="s">
        <v>24</v>
      </c>
      <c r="K280" s="405" t="s">
        <v>105</v>
      </c>
      <c r="L280" s="405" t="s">
        <v>106</v>
      </c>
      <c r="M280" s="405" t="s">
        <v>995</v>
      </c>
      <c r="N280" s="54"/>
      <c r="O280" s="56"/>
      <c r="P280" s="54"/>
      <c r="Q280" s="54"/>
      <c r="R280" s="54"/>
      <c r="S280" s="117">
        <v>43925</v>
      </c>
      <c r="T280" s="451"/>
    </row>
    <row r="281" spans="1:20" ht="54" customHeight="1" x14ac:dyDescent="1.65">
      <c r="A281" s="405" t="s">
        <v>17276</v>
      </c>
      <c r="B281" s="405" t="s">
        <v>19809</v>
      </c>
      <c r="C281" s="405" t="s">
        <v>19810</v>
      </c>
      <c r="D281" s="405" t="s">
        <v>19811</v>
      </c>
      <c r="E281" s="405" t="s">
        <v>101</v>
      </c>
      <c r="F281" s="405" t="s">
        <v>102</v>
      </c>
      <c r="G281" s="405" t="s">
        <v>16270</v>
      </c>
      <c r="H281" s="405" t="s">
        <v>16186</v>
      </c>
      <c r="I281" s="406">
        <v>0.41666666666666669</v>
      </c>
      <c r="J281" s="405" t="s">
        <v>24</v>
      </c>
      <c r="K281" s="405" t="s">
        <v>105</v>
      </c>
      <c r="L281" s="405" t="s">
        <v>106</v>
      </c>
      <c r="M281" s="405" t="s">
        <v>491</v>
      </c>
      <c r="N281" s="54"/>
      <c r="O281" s="54"/>
      <c r="P281" s="54"/>
      <c r="Q281" s="54"/>
      <c r="R281" s="54"/>
      <c r="S281" s="117">
        <v>26200</v>
      </c>
      <c r="T281" s="451"/>
    </row>
    <row r="282" spans="1:20" ht="54" customHeight="1" x14ac:dyDescent="1.05">
      <c r="A282" s="693" t="s">
        <v>20034</v>
      </c>
      <c r="B282" s="694"/>
      <c r="C282" s="694"/>
      <c r="D282" s="694"/>
      <c r="E282" s="694"/>
      <c r="F282" s="694"/>
      <c r="G282" s="694"/>
      <c r="H282" s="694"/>
      <c r="I282" s="694"/>
      <c r="J282" s="694"/>
      <c r="K282" s="694"/>
      <c r="L282" s="694"/>
      <c r="M282" s="695"/>
      <c r="N282" s="23"/>
      <c r="O282" s="23"/>
      <c r="P282" s="23"/>
      <c r="Q282" s="23"/>
      <c r="R282" s="23"/>
      <c r="S282" s="29"/>
      <c r="T282" s="524">
        <v>1278000</v>
      </c>
    </row>
    <row r="283" spans="1:20" ht="54" customHeight="1" x14ac:dyDescent="1.05">
      <c r="A283" s="693" t="s">
        <v>20035</v>
      </c>
      <c r="B283" s="694"/>
      <c r="C283" s="694"/>
      <c r="D283" s="694"/>
      <c r="E283" s="694"/>
      <c r="F283" s="694"/>
      <c r="G283" s="694"/>
      <c r="H283" s="694"/>
      <c r="I283" s="694"/>
      <c r="J283" s="694"/>
      <c r="K283" s="694"/>
      <c r="L283" s="694"/>
      <c r="M283" s="695"/>
      <c r="N283" s="23"/>
      <c r="O283" s="23"/>
      <c r="P283" s="23"/>
      <c r="Q283" s="23"/>
      <c r="R283" s="23"/>
      <c r="S283" s="29"/>
      <c r="T283" s="524">
        <v>310200</v>
      </c>
    </row>
    <row r="284" spans="1:20" ht="54" customHeight="1" x14ac:dyDescent="1.3">
      <c r="A284" s="679" t="s">
        <v>20595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1"/>
      <c r="N284" s="23"/>
      <c r="O284" s="23"/>
      <c r="P284" s="23"/>
      <c r="Q284" s="23"/>
      <c r="R284" s="23"/>
      <c r="S284" s="29"/>
      <c r="T284" s="451"/>
    </row>
    <row r="285" spans="1:20" ht="54" customHeight="1" x14ac:dyDescent="1.3">
      <c r="A285" s="31" t="s">
        <v>20309</v>
      </c>
      <c r="B285" s="31" t="s">
        <v>20310</v>
      </c>
      <c r="C285" s="31" t="s">
        <v>20311</v>
      </c>
      <c r="D285" s="31" t="s">
        <v>20312</v>
      </c>
      <c r="E285" s="31" t="s">
        <v>101</v>
      </c>
      <c r="F285" s="31" t="s">
        <v>123</v>
      </c>
      <c r="G285" s="31" t="s">
        <v>16223</v>
      </c>
      <c r="H285" s="31" t="s">
        <v>16973</v>
      </c>
      <c r="I285" s="38">
        <v>0.83333333333333337</v>
      </c>
      <c r="J285" s="31" t="s">
        <v>20313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43925</v>
      </c>
      <c r="T285" s="451"/>
    </row>
    <row r="286" spans="1:20" ht="54" customHeight="1" x14ac:dyDescent="1.3">
      <c r="A286" s="31" t="s">
        <v>20314</v>
      </c>
      <c r="B286" s="31" t="s">
        <v>20315</v>
      </c>
      <c r="C286" s="31" t="s">
        <v>20316</v>
      </c>
      <c r="D286" s="31" t="s">
        <v>20317</v>
      </c>
      <c r="E286" s="31" t="s">
        <v>101</v>
      </c>
      <c r="F286" s="31" t="s">
        <v>102</v>
      </c>
      <c r="G286" s="31" t="s">
        <v>16270</v>
      </c>
      <c r="H286" s="31" t="s">
        <v>17640</v>
      </c>
      <c r="I286" s="38">
        <v>0.125</v>
      </c>
      <c r="J286" s="31" t="s">
        <v>24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3"/>
      <c r="R286" s="23"/>
      <c r="S286" s="29">
        <v>22200</v>
      </c>
      <c r="T286" s="451"/>
    </row>
    <row r="287" spans="1:20" ht="54" customHeight="1" x14ac:dyDescent="1.3">
      <c r="A287" s="31" t="s">
        <v>20318</v>
      </c>
      <c r="B287" s="31" t="s">
        <v>5994</v>
      </c>
      <c r="C287" s="31" t="s">
        <v>20319</v>
      </c>
      <c r="D287" s="31" t="s">
        <v>20320</v>
      </c>
      <c r="E287" s="31" t="s">
        <v>101</v>
      </c>
      <c r="F287" s="31" t="s">
        <v>102</v>
      </c>
      <c r="G287" s="31" t="s">
        <v>16270</v>
      </c>
      <c r="H287" s="31" t="s">
        <v>17640</v>
      </c>
      <c r="I287" s="38">
        <v>0.125</v>
      </c>
      <c r="J287" s="31" t="s">
        <v>24</v>
      </c>
      <c r="K287" s="31" t="s">
        <v>105</v>
      </c>
      <c r="L287" s="31" t="s">
        <v>106</v>
      </c>
      <c r="M287" s="31" t="s">
        <v>491</v>
      </c>
      <c r="N287" s="23"/>
      <c r="O287" s="23"/>
      <c r="P287" s="23"/>
      <c r="Q287" s="23"/>
      <c r="R287" s="23"/>
      <c r="S287" s="29">
        <v>26200</v>
      </c>
      <c r="T287" s="451"/>
    </row>
    <row r="288" spans="1:20" ht="54" customHeight="1" x14ac:dyDescent="1.3">
      <c r="A288" s="31" t="s">
        <v>20321</v>
      </c>
      <c r="B288" s="31" t="s">
        <v>11380</v>
      </c>
      <c r="C288" s="31" t="s">
        <v>20322</v>
      </c>
      <c r="D288" s="31" t="s">
        <v>20323</v>
      </c>
      <c r="E288" s="31" t="s">
        <v>101</v>
      </c>
      <c r="F288" s="31" t="s">
        <v>102</v>
      </c>
      <c r="G288" s="31" t="s">
        <v>16270</v>
      </c>
      <c r="H288" s="31" t="s">
        <v>17640</v>
      </c>
      <c r="I288" s="38">
        <v>0.125</v>
      </c>
      <c r="J288" s="31" t="s">
        <v>24</v>
      </c>
      <c r="K288" s="31" t="s">
        <v>105</v>
      </c>
      <c r="L288" s="31" t="s">
        <v>106</v>
      </c>
      <c r="M288" s="31" t="s">
        <v>491</v>
      </c>
      <c r="N288" s="23"/>
      <c r="O288" s="23"/>
      <c r="P288" s="23"/>
      <c r="Q288" s="23"/>
      <c r="R288" s="23"/>
      <c r="S288" s="29">
        <v>26200</v>
      </c>
      <c r="T288" s="451"/>
    </row>
    <row r="289" spans="1:20" ht="54" customHeight="1" x14ac:dyDescent="1.3">
      <c r="A289" s="31" t="s">
        <v>20324</v>
      </c>
      <c r="B289" s="31" t="s">
        <v>3337</v>
      </c>
      <c r="C289" s="31" t="s">
        <v>20325</v>
      </c>
      <c r="D289" s="31" t="s">
        <v>20326</v>
      </c>
      <c r="E289" s="31" t="s">
        <v>101</v>
      </c>
      <c r="F289" s="31" t="s">
        <v>123</v>
      </c>
      <c r="G289" s="31" t="s">
        <v>16205</v>
      </c>
      <c r="H289" s="31" t="s">
        <v>17640</v>
      </c>
      <c r="I289" s="38">
        <v>0.5</v>
      </c>
      <c r="J289" s="31" t="s">
        <v>24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43925</v>
      </c>
      <c r="T289" s="451"/>
    </row>
    <row r="290" spans="1:20" ht="54" customHeight="1" x14ac:dyDescent="1.3">
      <c r="A290" s="31" t="s">
        <v>20327</v>
      </c>
      <c r="B290" s="31" t="s">
        <v>20328</v>
      </c>
      <c r="C290" s="31" t="s">
        <v>20329</v>
      </c>
      <c r="D290" s="31" t="s">
        <v>20330</v>
      </c>
      <c r="E290" s="31" t="s">
        <v>101</v>
      </c>
      <c r="F290" s="31" t="s">
        <v>123</v>
      </c>
      <c r="G290" s="31" t="s">
        <v>16205</v>
      </c>
      <c r="H290" s="31" t="s">
        <v>17640</v>
      </c>
      <c r="I290" s="38">
        <v>0.5</v>
      </c>
      <c r="J290" s="31" t="s">
        <v>24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43925</v>
      </c>
      <c r="T290" s="451"/>
    </row>
    <row r="291" spans="1:20" ht="54" customHeight="1" x14ac:dyDescent="1.3">
      <c r="A291" s="31" t="s">
        <v>20331</v>
      </c>
      <c r="B291" s="31" t="s">
        <v>18077</v>
      </c>
      <c r="C291" s="31" t="s">
        <v>20332</v>
      </c>
      <c r="D291" s="31" t="s">
        <v>20333</v>
      </c>
      <c r="E291" s="31" t="s">
        <v>687</v>
      </c>
      <c r="F291" s="31" t="s">
        <v>123</v>
      </c>
      <c r="G291" s="31" t="s">
        <v>16248</v>
      </c>
      <c r="H291" s="31" t="s">
        <v>16967</v>
      </c>
      <c r="I291" s="38">
        <v>0.41666666666666669</v>
      </c>
      <c r="J291" s="31" t="s">
        <v>24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43425</v>
      </c>
      <c r="T291" s="451"/>
    </row>
    <row r="292" spans="1:20" ht="54" customHeight="1" x14ac:dyDescent="1.3">
      <c r="A292" s="31" t="s">
        <v>20334</v>
      </c>
      <c r="B292" s="31" t="s">
        <v>20335</v>
      </c>
      <c r="C292" s="31" t="s">
        <v>20336</v>
      </c>
      <c r="D292" s="31" t="s">
        <v>20337</v>
      </c>
      <c r="E292" s="31" t="s">
        <v>687</v>
      </c>
      <c r="F292" s="31" t="s">
        <v>123</v>
      </c>
      <c r="G292" s="31" t="s">
        <v>16248</v>
      </c>
      <c r="H292" s="31" t="s">
        <v>16967</v>
      </c>
      <c r="I292" s="38">
        <v>0.41666666666666669</v>
      </c>
      <c r="J292" s="31" t="s">
        <v>24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43425</v>
      </c>
      <c r="T292" s="451"/>
    </row>
    <row r="293" spans="1:20" ht="54" customHeight="1" x14ac:dyDescent="1.3">
      <c r="A293" s="31" t="s">
        <v>20338</v>
      </c>
      <c r="B293" s="31" t="s">
        <v>785</v>
      </c>
      <c r="C293" s="31" t="s">
        <v>20339</v>
      </c>
      <c r="D293" s="31" t="s">
        <v>20340</v>
      </c>
      <c r="E293" s="31" t="s">
        <v>687</v>
      </c>
      <c r="F293" s="31" t="s">
        <v>123</v>
      </c>
      <c r="G293" s="31" t="s">
        <v>16248</v>
      </c>
      <c r="H293" s="31" t="s">
        <v>16967</v>
      </c>
      <c r="I293" s="38">
        <v>0.41666666666666669</v>
      </c>
      <c r="J293" s="31" t="s">
        <v>24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43425</v>
      </c>
      <c r="T293" s="451"/>
    </row>
    <row r="294" spans="1:20" ht="54" customHeight="1" x14ac:dyDescent="1.3">
      <c r="A294" s="31" t="s">
        <v>20341</v>
      </c>
      <c r="B294" s="31" t="s">
        <v>17003</v>
      </c>
      <c r="C294" s="31" t="s">
        <v>20342</v>
      </c>
      <c r="D294" s="31" t="s">
        <v>20343</v>
      </c>
      <c r="E294" s="31" t="s">
        <v>687</v>
      </c>
      <c r="F294" s="31" t="s">
        <v>123</v>
      </c>
      <c r="G294" s="31" t="s">
        <v>16248</v>
      </c>
      <c r="H294" s="31" t="s">
        <v>16967</v>
      </c>
      <c r="I294" s="38">
        <v>0.375</v>
      </c>
      <c r="J294" s="31" t="s">
        <v>24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43425</v>
      </c>
      <c r="T294" s="451"/>
    </row>
    <row r="295" spans="1:20" ht="54" customHeight="1" x14ac:dyDescent="1.3">
      <c r="A295" s="31" t="s">
        <v>20344</v>
      </c>
      <c r="B295" s="31" t="s">
        <v>20345</v>
      </c>
      <c r="C295" s="31" t="s">
        <v>20346</v>
      </c>
      <c r="D295" s="31" t="s">
        <v>20347</v>
      </c>
      <c r="E295" s="31" t="s">
        <v>687</v>
      </c>
      <c r="F295" s="31" t="s">
        <v>123</v>
      </c>
      <c r="G295" s="31" t="s">
        <v>16248</v>
      </c>
      <c r="H295" s="31" t="s">
        <v>16967</v>
      </c>
      <c r="I295" s="38">
        <v>0.41666666666666669</v>
      </c>
      <c r="J295" s="31" t="s">
        <v>24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43425</v>
      </c>
      <c r="T295" s="451"/>
    </row>
    <row r="296" spans="1:20" ht="54" customHeight="1" x14ac:dyDescent="1.3">
      <c r="A296" s="31" t="s">
        <v>20348</v>
      </c>
      <c r="B296" s="31" t="s">
        <v>15465</v>
      </c>
      <c r="C296" s="31" t="s">
        <v>20349</v>
      </c>
      <c r="D296" s="31" t="s">
        <v>20350</v>
      </c>
      <c r="E296" s="31" t="s">
        <v>687</v>
      </c>
      <c r="F296" s="31" t="s">
        <v>123</v>
      </c>
      <c r="G296" s="31" t="s">
        <v>16248</v>
      </c>
      <c r="H296" s="31" t="s">
        <v>16967</v>
      </c>
      <c r="I296" s="38">
        <v>0.41666666666666669</v>
      </c>
      <c r="J296" s="31" t="s">
        <v>24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43425</v>
      </c>
      <c r="T296" s="451"/>
    </row>
    <row r="297" spans="1:20" ht="54" customHeight="1" x14ac:dyDescent="1.3">
      <c r="A297" s="31" t="s">
        <v>20351</v>
      </c>
      <c r="B297" s="31" t="s">
        <v>20352</v>
      </c>
      <c r="C297" s="31" t="s">
        <v>20353</v>
      </c>
      <c r="D297" s="31" t="s">
        <v>20354</v>
      </c>
      <c r="E297" s="31" t="s">
        <v>687</v>
      </c>
      <c r="F297" s="31" t="s">
        <v>123</v>
      </c>
      <c r="G297" s="31" t="s">
        <v>16248</v>
      </c>
      <c r="H297" s="31" t="s">
        <v>16967</v>
      </c>
      <c r="I297" s="38">
        <v>0.41666666666666669</v>
      </c>
      <c r="J297" s="31" t="s">
        <v>24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43425</v>
      </c>
      <c r="T297" s="451"/>
    </row>
    <row r="298" spans="1:20" ht="54" customHeight="1" x14ac:dyDescent="1.3">
      <c r="A298" s="31" t="s">
        <v>20355</v>
      </c>
      <c r="B298" s="31" t="s">
        <v>6809</v>
      </c>
      <c r="C298" s="31" t="s">
        <v>20356</v>
      </c>
      <c r="D298" s="31" t="s">
        <v>20357</v>
      </c>
      <c r="E298" s="31" t="s">
        <v>687</v>
      </c>
      <c r="F298" s="31" t="s">
        <v>123</v>
      </c>
      <c r="G298" s="31" t="s">
        <v>16248</v>
      </c>
      <c r="H298" s="31" t="s">
        <v>16967</v>
      </c>
      <c r="I298" s="38">
        <v>0.41666666666666669</v>
      </c>
      <c r="J298" s="31" t="s">
        <v>24</v>
      </c>
      <c r="K298" s="31" t="s">
        <v>105</v>
      </c>
      <c r="L298" s="31" t="s">
        <v>276</v>
      </c>
      <c r="M298" s="31" t="s">
        <v>995</v>
      </c>
      <c r="N298" s="23"/>
      <c r="O298" s="23"/>
      <c r="P298" s="23"/>
      <c r="Q298" s="23"/>
      <c r="R298" s="23"/>
      <c r="S298" s="29">
        <v>20200</v>
      </c>
      <c r="T298" s="451"/>
    </row>
    <row r="299" spans="1:20" ht="54" customHeight="1" x14ac:dyDescent="1.3">
      <c r="A299" s="31" t="s">
        <v>20358</v>
      </c>
      <c r="B299" s="31" t="s">
        <v>4418</v>
      </c>
      <c r="C299" s="31" t="s">
        <v>20359</v>
      </c>
      <c r="D299" s="31" t="s">
        <v>20360</v>
      </c>
      <c r="E299" s="31" t="s">
        <v>687</v>
      </c>
      <c r="F299" s="31" t="s">
        <v>123</v>
      </c>
      <c r="G299" s="31" t="s">
        <v>16248</v>
      </c>
      <c r="H299" s="31" t="s">
        <v>16967</v>
      </c>
      <c r="I299" s="38">
        <v>0.41666666666666669</v>
      </c>
      <c r="J299" s="31" t="s">
        <v>24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43425</v>
      </c>
      <c r="T299" s="451"/>
    </row>
    <row r="300" spans="1:20" ht="54" customHeight="1" x14ac:dyDescent="1.3">
      <c r="A300" s="31" t="s">
        <v>20361</v>
      </c>
      <c r="B300" s="31" t="s">
        <v>20362</v>
      </c>
      <c r="C300" s="31" t="s">
        <v>20363</v>
      </c>
      <c r="D300" s="31" t="s">
        <v>20364</v>
      </c>
      <c r="E300" s="31" t="s">
        <v>687</v>
      </c>
      <c r="F300" s="31" t="s">
        <v>123</v>
      </c>
      <c r="G300" s="31" t="s">
        <v>16248</v>
      </c>
      <c r="H300" s="31" t="s">
        <v>16967</v>
      </c>
      <c r="I300" s="38">
        <v>0.375</v>
      </c>
      <c r="J300" s="31" t="s">
        <v>24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43425</v>
      </c>
      <c r="T300" s="451"/>
    </row>
    <row r="301" spans="1:20" ht="54" customHeight="1" x14ac:dyDescent="1.3">
      <c r="A301" s="31" t="s">
        <v>20365</v>
      </c>
      <c r="B301" s="31" t="s">
        <v>20366</v>
      </c>
      <c r="C301" s="31" t="s">
        <v>20367</v>
      </c>
      <c r="D301" s="31" t="s">
        <v>20368</v>
      </c>
      <c r="E301" s="31" t="s">
        <v>687</v>
      </c>
      <c r="F301" s="31" t="s">
        <v>123</v>
      </c>
      <c r="G301" s="31" t="s">
        <v>16248</v>
      </c>
      <c r="H301" s="31" t="s">
        <v>16967</v>
      </c>
      <c r="I301" s="38">
        <v>0.41666666666666669</v>
      </c>
      <c r="J301" s="31" t="s">
        <v>24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43425</v>
      </c>
      <c r="T301" s="451"/>
    </row>
    <row r="302" spans="1:20" ht="54" customHeight="1" x14ac:dyDescent="1.3">
      <c r="A302" s="31" t="s">
        <v>20369</v>
      </c>
      <c r="B302" s="31" t="s">
        <v>6226</v>
      </c>
      <c r="C302" s="31" t="s">
        <v>20370</v>
      </c>
      <c r="D302" s="31" t="s">
        <v>20371</v>
      </c>
      <c r="E302" s="31" t="s">
        <v>687</v>
      </c>
      <c r="F302" s="31" t="s">
        <v>123</v>
      </c>
      <c r="G302" s="31" t="s">
        <v>16248</v>
      </c>
      <c r="H302" s="31" t="s">
        <v>16967</v>
      </c>
      <c r="I302" s="38">
        <v>0.375</v>
      </c>
      <c r="J302" s="31" t="s">
        <v>24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451"/>
    </row>
    <row r="303" spans="1:20" ht="54" customHeight="1" x14ac:dyDescent="1.3">
      <c r="A303" s="31" t="s">
        <v>20372</v>
      </c>
      <c r="B303" s="31" t="s">
        <v>18912</v>
      </c>
      <c r="C303" s="31" t="s">
        <v>20373</v>
      </c>
      <c r="D303" s="31" t="s">
        <v>20374</v>
      </c>
      <c r="E303" s="31" t="s">
        <v>687</v>
      </c>
      <c r="F303" s="31" t="s">
        <v>123</v>
      </c>
      <c r="G303" s="31" t="s">
        <v>16248</v>
      </c>
      <c r="H303" s="31" t="s">
        <v>16967</v>
      </c>
      <c r="I303" s="38">
        <v>0.41666666666666669</v>
      </c>
      <c r="J303" s="31" t="s">
        <v>24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43425</v>
      </c>
      <c r="T303" s="451"/>
    </row>
    <row r="304" spans="1:20" ht="54" customHeight="1" x14ac:dyDescent="1.3">
      <c r="A304" s="31" t="s">
        <v>20375</v>
      </c>
      <c r="B304" s="31" t="s">
        <v>20376</v>
      </c>
      <c r="C304" s="31" t="s">
        <v>20377</v>
      </c>
      <c r="D304" s="31" t="s">
        <v>20378</v>
      </c>
      <c r="E304" s="31" t="s">
        <v>687</v>
      </c>
      <c r="F304" s="31" t="s">
        <v>123</v>
      </c>
      <c r="G304" s="31" t="s">
        <v>16248</v>
      </c>
      <c r="H304" s="31" t="s">
        <v>16967</v>
      </c>
      <c r="I304" s="38">
        <v>0.41666666666666669</v>
      </c>
      <c r="J304" s="31" t="s">
        <v>24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451"/>
    </row>
    <row r="305" spans="1:20" ht="54" customHeight="1" x14ac:dyDescent="1.3">
      <c r="A305" s="31" t="s">
        <v>20379</v>
      </c>
      <c r="B305" s="31" t="s">
        <v>8306</v>
      </c>
      <c r="C305" s="31" t="s">
        <v>20380</v>
      </c>
      <c r="D305" s="31" t="s">
        <v>20381</v>
      </c>
      <c r="E305" s="31" t="s">
        <v>687</v>
      </c>
      <c r="F305" s="31" t="s">
        <v>123</v>
      </c>
      <c r="G305" s="31" t="s">
        <v>16248</v>
      </c>
      <c r="H305" s="31" t="s">
        <v>16967</v>
      </c>
      <c r="I305" s="38">
        <v>0.41666666666666669</v>
      </c>
      <c r="J305" s="31" t="s">
        <v>24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43425</v>
      </c>
      <c r="T305" s="451"/>
    </row>
    <row r="306" spans="1:20" ht="54" customHeight="1" x14ac:dyDescent="1.3">
      <c r="A306" s="31" t="s">
        <v>20382</v>
      </c>
      <c r="B306" s="31" t="s">
        <v>14699</v>
      </c>
      <c r="C306" s="31" t="s">
        <v>20383</v>
      </c>
      <c r="D306" s="31" t="s">
        <v>20384</v>
      </c>
      <c r="E306" s="31" t="s">
        <v>687</v>
      </c>
      <c r="F306" s="31" t="s">
        <v>123</v>
      </c>
      <c r="G306" s="31" t="s">
        <v>16248</v>
      </c>
      <c r="H306" s="31" t="s">
        <v>16967</v>
      </c>
      <c r="I306" s="38">
        <v>0.41666666666666669</v>
      </c>
      <c r="J306" s="31" t="s">
        <v>24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43425</v>
      </c>
      <c r="T306" s="451"/>
    </row>
    <row r="307" spans="1:20" ht="54" customHeight="1" x14ac:dyDescent="1.3">
      <c r="A307" s="31" t="s">
        <v>20385</v>
      </c>
      <c r="B307" s="31" t="s">
        <v>20386</v>
      </c>
      <c r="C307" s="31" t="s">
        <v>20387</v>
      </c>
      <c r="D307" s="31" t="s">
        <v>20388</v>
      </c>
      <c r="E307" s="31" t="s">
        <v>687</v>
      </c>
      <c r="F307" s="31" t="s">
        <v>123</v>
      </c>
      <c r="G307" s="31" t="s">
        <v>16248</v>
      </c>
      <c r="H307" s="31" t="s">
        <v>16967</v>
      </c>
      <c r="I307" s="38">
        <v>0.41666666666666669</v>
      </c>
      <c r="J307" s="31" t="s">
        <v>24</v>
      </c>
      <c r="K307" s="31" t="s">
        <v>105</v>
      </c>
      <c r="L307" s="31" t="s">
        <v>125</v>
      </c>
      <c r="M307" s="31" t="s">
        <v>995</v>
      </c>
      <c r="N307" s="23"/>
      <c r="O307" s="23"/>
      <c r="P307" s="23"/>
      <c r="Q307" s="23"/>
      <c r="R307" s="23"/>
      <c r="S307" s="29">
        <v>35740</v>
      </c>
      <c r="T307" s="451"/>
    </row>
    <row r="308" spans="1:20" ht="54" customHeight="1" x14ac:dyDescent="1.3">
      <c r="A308" s="31" t="s">
        <v>20389</v>
      </c>
      <c r="B308" s="31" t="s">
        <v>18934</v>
      </c>
      <c r="C308" s="31" t="s">
        <v>20390</v>
      </c>
      <c r="D308" s="31" t="s">
        <v>20391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24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451"/>
    </row>
    <row r="309" spans="1:20" ht="54" customHeight="1" x14ac:dyDescent="1.3">
      <c r="A309" s="31" t="s">
        <v>20392</v>
      </c>
      <c r="B309" s="31" t="s">
        <v>20393</v>
      </c>
      <c r="C309" s="31" t="s">
        <v>20394</v>
      </c>
      <c r="D309" s="31" t="s">
        <v>20395</v>
      </c>
      <c r="E309" s="31" t="s">
        <v>688</v>
      </c>
      <c r="F309" s="31" t="s">
        <v>123</v>
      </c>
      <c r="G309" s="31" t="s">
        <v>16287</v>
      </c>
      <c r="H309" s="31" t="s">
        <v>16973</v>
      </c>
      <c r="I309" s="38">
        <v>0.41666666666666669</v>
      </c>
      <c r="J309" s="31" t="s">
        <v>24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3"/>
      <c r="R309" s="23"/>
      <c r="S309" s="29">
        <v>38950</v>
      </c>
      <c r="T309" s="451"/>
    </row>
    <row r="310" spans="1:20" ht="54" customHeight="1" x14ac:dyDescent="1.3">
      <c r="A310" s="31" t="s">
        <v>20396</v>
      </c>
      <c r="B310" s="31" t="s">
        <v>109</v>
      </c>
      <c r="C310" s="31" t="s">
        <v>20397</v>
      </c>
      <c r="D310" s="31" t="s">
        <v>20398</v>
      </c>
      <c r="E310" s="31" t="s">
        <v>688</v>
      </c>
      <c r="F310" s="31" t="s">
        <v>123</v>
      </c>
      <c r="G310" s="31" t="s">
        <v>16287</v>
      </c>
      <c r="H310" s="31" t="s">
        <v>16973</v>
      </c>
      <c r="I310" s="38">
        <v>0.41666666666666669</v>
      </c>
      <c r="J310" s="31" t="s">
        <v>24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3"/>
      <c r="R310" s="23"/>
      <c r="S310" s="29">
        <v>38950</v>
      </c>
      <c r="T310" s="451"/>
    </row>
    <row r="311" spans="1:20" ht="54" customHeight="1" x14ac:dyDescent="1.3">
      <c r="A311" s="31" t="s">
        <v>20399</v>
      </c>
      <c r="B311" s="31" t="s">
        <v>20400</v>
      </c>
      <c r="C311" s="31" t="s">
        <v>20401</v>
      </c>
      <c r="D311" s="31" t="s">
        <v>20402</v>
      </c>
      <c r="E311" s="31" t="s">
        <v>688</v>
      </c>
      <c r="F311" s="31" t="s">
        <v>123</v>
      </c>
      <c r="G311" s="31" t="s">
        <v>16287</v>
      </c>
      <c r="H311" s="31" t="s">
        <v>16973</v>
      </c>
      <c r="I311" s="38">
        <v>0.41666666666666669</v>
      </c>
      <c r="J311" s="31" t="s">
        <v>24</v>
      </c>
      <c r="K311" s="31" t="s">
        <v>105</v>
      </c>
      <c r="L311" s="31" t="s">
        <v>106</v>
      </c>
      <c r="M311" s="31" t="s">
        <v>194</v>
      </c>
      <c r="N311" s="23"/>
      <c r="O311" s="23"/>
      <c r="P311" s="23"/>
      <c r="Q311" s="23"/>
      <c r="R311" s="23"/>
      <c r="S311" s="29">
        <v>38950</v>
      </c>
      <c r="T311" s="451"/>
    </row>
    <row r="312" spans="1:20" ht="54" customHeight="1" x14ac:dyDescent="1.3">
      <c r="A312" s="31" t="s">
        <v>20403</v>
      </c>
      <c r="B312" s="31" t="s">
        <v>7690</v>
      </c>
      <c r="C312" s="31" t="s">
        <v>20404</v>
      </c>
      <c r="D312" s="31" t="s">
        <v>20405</v>
      </c>
      <c r="E312" s="31" t="s">
        <v>688</v>
      </c>
      <c r="F312" s="31" t="s">
        <v>123</v>
      </c>
      <c r="G312" s="31" t="s">
        <v>16287</v>
      </c>
      <c r="H312" s="31" t="s">
        <v>16973</v>
      </c>
      <c r="I312" s="38">
        <v>0.41666666666666669</v>
      </c>
      <c r="J312" s="31" t="s">
        <v>24</v>
      </c>
      <c r="K312" s="31" t="s">
        <v>105</v>
      </c>
      <c r="L312" s="31" t="s">
        <v>106</v>
      </c>
      <c r="M312" s="31" t="s">
        <v>194</v>
      </c>
      <c r="N312" s="23"/>
      <c r="O312" s="23"/>
      <c r="P312" s="23"/>
      <c r="Q312" s="23"/>
      <c r="R312" s="23"/>
      <c r="S312" s="29">
        <v>38950</v>
      </c>
      <c r="T312" s="451"/>
    </row>
    <row r="313" spans="1:20" ht="54" customHeight="1" x14ac:dyDescent="1.3">
      <c r="A313" s="31" t="s">
        <v>20406</v>
      </c>
      <c r="B313" s="31" t="s">
        <v>20407</v>
      </c>
      <c r="C313" s="31" t="s">
        <v>20408</v>
      </c>
      <c r="D313" s="31" t="s">
        <v>20409</v>
      </c>
      <c r="E313" s="31" t="s">
        <v>688</v>
      </c>
      <c r="F313" s="31" t="s">
        <v>123</v>
      </c>
      <c r="G313" s="31" t="s">
        <v>16287</v>
      </c>
      <c r="H313" s="31" t="s">
        <v>16973</v>
      </c>
      <c r="I313" s="38">
        <v>0.41666666666666669</v>
      </c>
      <c r="J313" s="31" t="s">
        <v>24</v>
      </c>
      <c r="K313" s="31" t="s">
        <v>105</v>
      </c>
      <c r="L313" s="31" t="s">
        <v>106</v>
      </c>
      <c r="M313" s="31" t="s">
        <v>194</v>
      </c>
      <c r="N313" s="23"/>
      <c r="O313" s="23"/>
      <c r="P313" s="23"/>
      <c r="Q313" s="23"/>
      <c r="R313" s="23"/>
      <c r="S313" s="29">
        <v>38950</v>
      </c>
      <c r="T313" s="451"/>
    </row>
    <row r="314" spans="1:20" ht="54" customHeight="1" x14ac:dyDescent="1.3">
      <c r="A314" s="31" t="s">
        <v>20410</v>
      </c>
      <c r="B314" s="31" t="s">
        <v>13626</v>
      </c>
      <c r="C314" s="31" t="s">
        <v>20411</v>
      </c>
      <c r="D314" s="31" t="s">
        <v>20412</v>
      </c>
      <c r="E314" s="31" t="s">
        <v>687</v>
      </c>
      <c r="F314" s="31" t="s">
        <v>123</v>
      </c>
      <c r="G314" s="31" t="s">
        <v>16248</v>
      </c>
      <c r="H314" s="31" t="s">
        <v>16967</v>
      </c>
      <c r="I314" s="38">
        <v>0.25</v>
      </c>
      <c r="J314" s="31" t="s">
        <v>24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451"/>
    </row>
    <row r="315" spans="1:20" ht="54" customHeight="1" x14ac:dyDescent="1.3">
      <c r="A315" s="31" t="s">
        <v>20413</v>
      </c>
      <c r="B315" s="31" t="s">
        <v>20414</v>
      </c>
      <c r="C315" s="31" t="s">
        <v>20415</v>
      </c>
      <c r="D315" s="31" t="s">
        <v>20416</v>
      </c>
      <c r="E315" s="31" t="s">
        <v>687</v>
      </c>
      <c r="F315" s="31" t="s">
        <v>123</v>
      </c>
      <c r="G315" s="31" t="s">
        <v>16248</v>
      </c>
      <c r="H315" s="31" t="s">
        <v>16967</v>
      </c>
      <c r="I315" s="38">
        <v>0.25</v>
      </c>
      <c r="J315" s="31" t="s">
        <v>24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451"/>
    </row>
    <row r="316" spans="1:20" ht="54" customHeight="1" x14ac:dyDescent="1.05">
      <c r="A316" s="693" t="s">
        <v>20598</v>
      </c>
      <c r="B316" s="694"/>
      <c r="C316" s="694"/>
      <c r="D316" s="694"/>
      <c r="E316" s="694"/>
      <c r="F316" s="694"/>
      <c r="G316" s="694"/>
      <c r="H316" s="694"/>
      <c r="I316" s="694"/>
      <c r="J316" s="694"/>
      <c r="K316" s="694"/>
      <c r="L316" s="694"/>
      <c r="M316" s="695"/>
      <c r="N316" s="23"/>
      <c r="O316" s="23"/>
      <c r="P316" s="23"/>
      <c r="Q316" s="23"/>
      <c r="R316" s="23"/>
      <c r="S316" s="29"/>
      <c r="T316" s="524">
        <v>138500</v>
      </c>
    </row>
    <row r="317" spans="1:20" ht="54" customHeight="1" x14ac:dyDescent="1.05">
      <c r="A317" s="693" t="s">
        <v>20598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5"/>
      <c r="N317" s="23"/>
      <c r="O317" s="23"/>
      <c r="P317" s="23"/>
      <c r="Q317" s="23"/>
      <c r="R317" s="23"/>
      <c r="S317" s="29"/>
      <c r="T317" s="524">
        <v>200000</v>
      </c>
    </row>
    <row r="318" spans="1:20" ht="54" customHeight="1" x14ac:dyDescent="1.05">
      <c r="A318" s="693" t="s">
        <v>20598</v>
      </c>
      <c r="B318" s="694"/>
      <c r="C318" s="694"/>
      <c r="D318" s="694"/>
      <c r="E318" s="694"/>
      <c r="F318" s="694"/>
      <c r="G318" s="694"/>
      <c r="H318" s="694"/>
      <c r="I318" s="694"/>
      <c r="J318" s="694"/>
      <c r="K318" s="694"/>
      <c r="L318" s="694"/>
      <c r="M318" s="695"/>
      <c r="N318" s="23"/>
      <c r="O318" s="23"/>
      <c r="P318" s="23"/>
      <c r="Q318" s="23"/>
      <c r="R318" s="23"/>
      <c r="S318" s="29"/>
      <c r="T318" s="524">
        <v>120000</v>
      </c>
    </row>
    <row r="319" spans="1:20" ht="54" customHeight="1" x14ac:dyDescent="1.05">
      <c r="A319" s="693" t="s">
        <v>20598</v>
      </c>
      <c r="B319" s="694"/>
      <c r="C319" s="694"/>
      <c r="D319" s="694"/>
      <c r="E319" s="694"/>
      <c r="F319" s="694"/>
      <c r="G319" s="694"/>
      <c r="H319" s="694"/>
      <c r="I319" s="694"/>
      <c r="J319" s="694"/>
      <c r="K319" s="694"/>
      <c r="L319" s="694"/>
      <c r="M319" s="695"/>
      <c r="N319" s="23"/>
      <c r="O319" s="23"/>
      <c r="P319" s="23"/>
      <c r="Q319" s="23"/>
      <c r="R319" s="23"/>
      <c r="S319" s="29"/>
      <c r="T319" s="524">
        <v>70500</v>
      </c>
    </row>
    <row r="320" spans="1:20" ht="54" customHeight="1" x14ac:dyDescent="1.05">
      <c r="A320" s="693" t="s">
        <v>20598</v>
      </c>
      <c r="B320" s="694"/>
      <c r="C320" s="694"/>
      <c r="D320" s="694"/>
      <c r="E320" s="694"/>
      <c r="F320" s="694"/>
      <c r="G320" s="694"/>
      <c r="H320" s="694"/>
      <c r="I320" s="694"/>
      <c r="J320" s="694"/>
      <c r="K320" s="694"/>
      <c r="L320" s="694"/>
      <c r="M320" s="695"/>
      <c r="N320" s="23"/>
      <c r="O320" s="23"/>
      <c r="P320" s="23"/>
      <c r="Q320" s="23"/>
      <c r="R320" s="23"/>
      <c r="S320" s="29"/>
      <c r="T320" s="524">
        <v>500000</v>
      </c>
    </row>
    <row r="321" spans="1:20" ht="54" customHeight="1" x14ac:dyDescent="1.3">
      <c r="A321" s="688" t="s">
        <v>21789</v>
      </c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90"/>
      <c r="N321" s="23"/>
      <c r="O321" s="23"/>
      <c r="P321" s="23"/>
      <c r="Q321" s="23"/>
      <c r="R321" s="23"/>
      <c r="S321" s="29"/>
      <c r="T321" s="451"/>
    </row>
    <row r="322" spans="1:20" ht="54" customHeight="1" x14ac:dyDescent="1.3">
      <c r="A322" s="31" t="s">
        <v>21504</v>
      </c>
      <c r="B322" s="31" t="s">
        <v>21505</v>
      </c>
      <c r="C322" s="31" t="s">
        <v>21506</v>
      </c>
      <c r="D322" s="31" t="s">
        <v>21507</v>
      </c>
      <c r="E322" s="31" t="s">
        <v>101</v>
      </c>
      <c r="F322" s="31" t="s">
        <v>102</v>
      </c>
      <c r="G322" s="31" t="s">
        <v>16216</v>
      </c>
      <c r="H322" s="31" t="s">
        <v>16967</v>
      </c>
      <c r="I322" s="38">
        <v>0.52083333333333337</v>
      </c>
      <c r="J322" s="31" t="s">
        <v>20313</v>
      </c>
      <c r="K322" s="31" t="s">
        <v>105</v>
      </c>
      <c r="L322" s="31" t="s">
        <v>106</v>
      </c>
      <c r="M322" s="31" t="s">
        <v>491</v>
      </c>
      <c r="N322" s="23"/>
      <c r="O322" s="23"/>
      <c r="P322" s="23"/>
      <c r="Q322" s="23"/>
      <c r="R322" s="23"/>
      <c r="S322" s="29">
        <v>26200</v>
      </c>
      <c r="T322" s="451"/>
    </row>
    <row r="323" spans="1:20" ht="54" customHeight="1" x14ac:dyDescent="1.3">
      <c r="A323" s="31" t="s">
        <v>21508</v>
      </c>
      <c r="B323" s="31" t="s">
        <v>21509</v>
      </c>
      <c r="C323" s="31" t="s">
        <v>21510</v>
      </c>
      <c r="D323" s="31" t="s">
        <v>21511</v>
      </c>
      <c r="E323" s="31" t="s">
        <v>101</v>
      </c>
      <c r="F323" s="31" t="s">
        <v>102</v>
      </c>
      <c r="G323" s="31" t="s">
        <v>16216</v>
      </c>
      <c r="H323" s="31" t="s">
        <v>16967</v>
      </c>
      <c r="I323" s="38">
        <v>0.52083333333333337</v>
      </c>
      <c r="J323" s="31" t="s">
        <v>20313</v>
      </c>
      <c r="K323" s="31" t="s">
        <v>105</v>
      </c>
      <c r="L323" s="31" t="s">
        <v>106</v>
      </c>
      <c r="M323" s="31" t="s">
        <v>491</v>
      </c>
      <c r="N323" s="23"/>
      <c r="O323" s="23"/>
      <c r="P323" s="23"/>
      <c r="Q323" s="23"/>
      <c r="R323" s="23"/>
      <c r="S323" s="29">
        <v>26200</v>
      </c>
      <c r="T323" s="451"/>
    </row>
    <row r="324" spans="1:20" ht="54" customHeight="1" x14ac:dyDescent="1.3">
      <c r="A324" s="31" t="s">
        <v>21512</v>
      </c>
      <c r="B324" s="31" t="s">
        <v>21513</v>
      </c>
      <c r="C324" s="31" t="s">
        <v>21514</v>
      </c>
      <c r="D324" s="31" t="s">
        <v>21515</v>
      </c>
      <c r="E324" s="31" t="s">
        <v>687</v>
      </c>
      <c r="F324" s="31" t="s">
        <v>123</v>
      </c>
      <c r="G324" s="31" t="s">
        <v>17143</v>
      </c>
      <c r="H324" s="31" t="s">
        <v>18842</v>
      </c>
      <c r="I324" s="38">
        <v>0.83333333333333337</v>
      </c>
      <c r="J324" s="31" t="s">
        <v>20313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43425</v>
      </c>
      <c r="T324" s="451"/>
    </row>
    <row r="325" spans="1:20" ht="54" customHeight="1" x14ac:dyDescent="1.3">
      <c r="A325" s="31" t="s">
        <v>21516</v>
      </c>
      <c r="B325" s="31" t="s">
        <v>11170</v>
      </c>
      <c r="C325" s="31" t="s">
        <v>21517</v>
      </c>
      <c r="D325" s="31" t="s">
        <v>21518</v>
      </c>
      <c r="E325" s="31" t="s">
        <v>687</v>
      </c>
      <c r="F325" s="31" t="s">
        <v>123</v>
      </c>
      <c r="G325" s="31" t="s">
        <v>17143</v>
      </c>
      <c r="H325" s="31" t="s">
        <v>18842</v>
      </c>
      <c r="I325" s="38">
        <v>0.83333333333333337</v>
      </c>
      <c r="J325" s="31" t="s">
        <v>20313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43425</v>
      </c>
      <c r="T325" s="451"/>
    </row>
    <row r="326" spans="1:20" ht="54" customHeight="1" x14ac:dyDescent="1.3">
      <c r="A326" s="31" t="s">
        <v>21519</v>
      </c>
      <c r="B326" s="31" t="s">
        <v>21520</v>
      </c>
      <c r="C326" s="31" t="s">
        <v>21521</v>
      </c>
      <c r="D326" s="31" t="s">
        <v>21522</v>
      </c>
      <c r="E326" s="31" t="s">
        <v>687</v>
      </c>
      <c r="F326" s="31" t="s">
        <v>123</v>
      </c>
      <c r="G326" s="31" t="s">
        <v>17143</v>
      </c>
      <c r="H326" s="31" t="s">
        <v>18842</v>
      </c>
      <c r="I326" s="38">
        <v>0.83333333333333337</v>
      </c>
      <c r="J326" s="31" t="s">
        <v>20313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51"/>
    </row>
    <row r="327" spans="1:20" ht="54" customHeight="1" x14ac:dyDescent="1.3">
      <c r="A327" s="31" t="s">
        <v>21523</v>
      </c>
      <c r="B327" s="31" t="s">
        <v>21524</v>
      </c>
      <c r="C327" s="31" t="s">
        <v>21525</v>
      </c>
      <c r="D327" s="31" t="s">
        <v>21526</v>
      </c>
      <c r="E327" s="31" t="s">
        <v>687</v>
      </c>
      <c r="F327" s="31" t="s">
        <v>123</v>
      </c>
      <c r="G327" s="31" t="s">
        <v>17143</v>
      </c>
      <c r="H327" s="31" t="s">
        <v>18842</v>
      </c>
      <c r="I327" s="38">
        <v>0.83333333333333337</v>
      </c>
      <c r="J327" s="31" t="s">
        <v>20313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43425</v>
      </c>
      <c r="T327" s="451"/>
    </row>
    <row r="328" spans="1:20" ht="54" customHeight="1" x14ac:dyDescent="1.3">
      <c r="A328" s="31" t="s">
        <v>21527</v>
      </c>
      <c r="B328" s="31" t="s">
        <v>21528</v>
      </c>
      <c r="C328" s="31" t="s">
        <v>21529</v>
      </c>
      <c r="D328" s="31" t="s">
        <v>21530</v>
      </c>
      <c r="E328" s="31" t="s">
        <v>687</v>
      </c>
      <c r="F328" s="31" t="s">
        <v>123</v>
      </c>
      <c r="G328" s="31" t="s">
        <v>17143</v>
      </c>
      <c r="H328" s="31" t="s">
        <v>18842</v>
      </c>
      <c r="I328" s="38">
        <v>0.83333333333333337</v>
      </c>
      <c r="J328" s="31" t="s">
        <v>20313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451"/>
    </row>
    <row r="329" spans="1:20" ht="54" customHeight="1" x14ac:dyDescent="1.3">
      <c r="A329" s="31" t="s">
        <v>21531</v>
      </c>
      <c r="B329" s="31" t="s">
        <v>21532</v>
      </c>
      <c r="C329" s="31" t="s">
        <v>21533</v>
      </c>
      <c r="D329" s="31" t="s">
        <v>21534</v>
      </c>
      <c r="E329" s="31" t="s">
        <v>687</v>
      </c>
      <c r="F329" s="31" t="s">
        <v>123</v>
      </c>
      <c r="G329" s="31" t="s">
        <v>17143</v>
      </c>
      <c r="H329" s="31" t="s">
        <v>18842</v>
      </c>
      <c r="I329" s="38">
        <v>0.83333333333333337</v>
      </c>
      <c r="J329" s="31" t="s">
        <v>20313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451"/>
    </row>
    <row r="330" spans="1:20" ht="54" customHeight="1" x14ac:dyDescent="1.3">
      <c r="A330" s="31" t="s">
        <v>21535</v>
      </c>
      <c r="B330" s="31" t="s">
        <v>21536</v>
      </c>
      <c r="C330" s="31" t="s">
        <v>21537</v>
      </c>
      <c r="D330" s="31" t="s">
        <v>21538</v>
      </c>
      <c r="E330" s="31" t="s">
        <v>101</v>
      </c>
      <c r="F330" s="31" t="s">
        <v>123</v>
      </c>
      <c r="G330" s="31" t="s">
        <v>16223</v>
      </c>
      <c r="H330" s="31" t="s">
        <v>16967</v>
      </c>
      <c r="I330" s="38">
        <v>0.125</v>
      </c>
      <c r="J330" s="31" t="s">
        <v>24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43925</v>
      </c>
      <c r="T330" s="451"/>
    </row>
    <row r="331" spans="1:20" ht="54" customHeight="1" x14ac:dyDescent="1.3">
      <c r="A331" s="31" t="s">
        <v>21539</v>
      </c>
      <c r="B331" s="31" t="s">
        <v>6353</v>
      </c>
      <c r="C331" s="31" t="s">
        <v>21540</v>
      </c>
      <c r="D331" s="31" t="s">
        <v>21541</v>
      </c>
      <c r="E331" s="31" t="s">
        <v>101</v>
      </c>
      <c r="F331" s="31" t="s">
        <v>123</v>
      </c>
      <c r="G331" s="31" t="s">
        <v>16223</v>
      </c>
      <c r="H331" s="31" t="s">
        <v>16967</v>
      </c>
      <c r="I331" s="38">
        <v>0.125</v>
      </c>
      <c r="J331" s="31" t="s">
        <v>24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43925</v>
      </c>
      <c r="T331" s="451"/>
    </row>
    <row r="332" spans="1:20" ht="54" customHeight="1" x14ac:dyDescent="1.05">
      <c r="A332" s="693" t="s">
        <v>20955</v>
      </c>
      <c r="B332" s="694"/>
      <c r="C332" s="694"/>
      <c r="D332" s="694"/>
      <c r="E332" s="694"/>
      <c r="F332" s="694"/>
      <c r="G332" s="694"/>
      <c r="H332" s="694"/>
      <c r="I332" s="694"/>
      <c r="J332" s="694"/>
      <c r="K332" s="694"/>
      <c r="L332" s="694"/>
      <c r="M332" s="695"/>
      <c r="N332" s="23"/>
      <c r="O332" s="23"/>
      <c r="P332" s="23"/>
      <c r="Q332" s="23"/>
      <c r="R332" s="23"/>
      <c r="S332" s="29"/>
      <c r="T332" s="524">
        <v>100000</v>
      </c>
    </row>
    <row r="333" spans="1:20" ht="54" customHeight="1" x14ac:dyDescent="1.05">
      <c r="A333" s="693" t="s">
        <v>21794</v>
      </c>
      <c r="B333" s="694"/>
      <c r="C333" s="694"/>
      <c r="D333" s="694"/>
      <c r="E333" s="694"/>
      <c r="F333" s="694"/>
      <c r="G333" s="694"/>
      <c r="H333" s="694"/>
      <c r="I333" s="694"/>
      <c r="J333" s="694"/>
      <c r="K333" s="694"/>
      <c r="L333" s="694"/>
      <c r="M333" s="695"/>
      <c r="N333" s="23"/>
      <c r="O333" s="23"/>
      <c r="P333" s="23"/>
      <c r="Q333" s="23"/>
      <c r="R333" s="23"/>
      <c r="S333" s="29"/>
      <c r="T333" s="524">
        <v>100000</v>
      </c>
    </row>
    <row r="334" spans="1:20" ht="54" customHeight="1" x14ac:dyDescent="1.05">
      <c r="A334" s="693" t="s">
        <v>21794</v>
      </c>
      <c r="B334" s="694"/>
      <c r="C334" s="694"/>
      <c r="D334" s="694"/>
      <c r="E334" s="694"/>
      <c r="F334" s="694"/>
      <c r="G334" s="694"/>
      <c r="H334" s="694"/>
      <c r="I334" s="694"/>
      <c r="J334" s="694"/>
      <c r="K334" s="694"/>
      <c r="L334" s="694"/>
      <c r="M334" s="695"/>
      <c r="N334" s="23"/>
      <c r="O334" s="23"/>
      <c r="P334" s="23"/>
      <c r="Q334" s="23"/>
      <c r="R334" s="23"/>
      <c r="S334" s="29"/>
      <c r="T334" s="524">
        <v>219000</v>
      </c>
    </row>
    <row r="335" spans="1:20" ht="54" customHeight="1" x14ac:dyDescent="1.05">
      <c r="A335" s="693" t="s">
        <v>21794</v>
      </c>
      <c r="B335" s="694"/>
      <c r="C335" s="694"/>
      <c r="D335" s="694"/>
      <c r="E335" s="694"/>
      <c r="F335" s="694"/>
      <c r="G335" s="694"/>
      <c r="H335" s="694"/>
      <c r="I335" s="694"/>
      <c r="J335" s="694"/>
      <c r="K335" s="694"/>
      <c r="L335" s="694"/>
      <c r="M335" s="695"/>
      <c r="N335" s="23"/>
      <c r="O335" s="23"/>
      <c r="P335" s="23"/>
      <c r="Q335" s="23"/>
      <c r="R335" s="23"/>
      <c r="S335" s="29"/>
      <c r="T335" s="524">
        <v>265200</v>
      </c>
    </row>
    <row r="336" spans="1:20" ht="54" customHeight="1" x14ac:dyDescent="1.3">
      <c r="A336" s="679" t="s">
        <v>22223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1"/>
      <c r="N336" s="23"/>
      <c r="O336" s="23"/>
      <c r="P336" s="23"/>
      <c r="Q336" s="23"/>
      <c r="R336" s="23"/>
      <c r="S336" s="29"/>
      <c r="T336" s="451"/>
    </row>
    <row r="337" spans="1:20" ht="54" customHeight="1" x14ac:dyDescent="1.3">
      <c r="A337" s="31" t="s">
        <v>21996</v>
      </c>
      <c r="B337" s="31" t="s">
        <v>21997</v>
      </c>
      <c r="C337" s="31" t="s">
        <v>21998</v>
      </c>
      <c r="D337" s="31" t="s">
        <v>21999</v>
      </c>
      <c r="E337" s="31" t="s">
        <v>687</v>
      </c>
      <c r="F337" s="31" t="s">
        <v>123</v>
      </c>
      <c r="G337" s="31" t="s">
        <v>16248</v>
      </c>
      <c r="H337" s="31" t="s">
        <v>18842</v>
      </c>
      <c r="I337" s="38">
        <v>0.41666666666666669</v>
      </c>
      <c r="J337" s="31" t="s">
        <v>20313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43425</v>
      </c>
      <c r="T337" s="451"/>
    </row>
    <row r="338" spans="1:20" ht="54" customHeight="1" x14ac:dyDescent="1.3">
      <c r="A338" s="31" t="s">
        <v>22000</v>
      </c>
      <c r="B338" s="31" t="s">
        <v>22001</v>
      </c>
      <c r="C338" s="31" t="s">
        <v>22002</v>
      </c>
      <c r="D338" s="31" t="s">
        <v>22003</v>
      </c>
      <c r="E338" s="31" t="s">
        <v>687</v>
      </c>
      <c r="F338" s="31" t="s">
        <v>123</v>
      </c>
      <c r="G338" s="31" t="s">
        <v>16248</v>
      </c>
      <c r="H338" s="31" t="s">
        <v>18842</v>
      </c>
      <c r="I338" s="38">
        <v>0.41666666666666669</v>
      </c>
      <c r="J338" s="31" t="s">
        <v>20313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43425</v>
      </c>
      <c r="T338" s="451"/>
    </row>
    <row r="339" spans="1:20" ht="54" customHeight="1" x14ac:dyDescent="1.3">
      <c r="A339" s="31" t="s">
        <v>22004</v>
      </c>
      <c r="B339" s="31" t="s">
        <v>14695</v>
      </c>
      <c r="C339" s="31" t="s">
        <v>22005</v>
      </c>
      <c r="D339" s="31" t="s">
        <v>22006</v>
      </c>
      <c r="E339" s="31" t="s">
        <v>101</v>
      </c>
      <c r="F339" s="31" t="s">
        <v>123</v>
      </c>
      <c r="G339" s="31" t="s">
        <v>16223</v>
      </c>
      <c r="H339" s="31" t="s">
        <v>17126</v>
      </c>
      <c r="I339" s="38">
        <v>0.83333333333333337</v>
      </c>
      <c r="J339" s="31" t="s">
        <v>20313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43925</v>
      </c>
      <c r="T339" s="451"/>
    </row>
    <row r="340" spans="1:20" ht="54" customHeight="1" x14ac:dyDescent="1.3">
      <c r="A340" s="31" t="s">
        <v>22007</v>
      </c>
      <c r="B340" s="31" t="s">
        <v>13155</v>
      </c>
      <c r="C340" s="31" t="s">
        <v>22008</v>
      </c>
      <c r="D340" s="31" t="s">
        <v>22009</v>
      </c>
      <c r="E340" s="31" t="s">
        <v>101</v>
      </c>
      <c r="F340" s="31" t="s">
        <v>123</v>
      </c>
      <c r="G340" s="31" t="s">
        <v>16223</v>
      </c>
      <c r="H340" s="31" t="s">
        <v>17126</v>
      </c>
      <c r="I340" s="38">
        <v>0.83333333333333337</v>
      </c>
      <c r="J340" s="31" t="s">
        <v>20313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43925</v>
      </c>
      <c r="T340" s="451"/>
    </row>
    <row r="341" spans="1:20" ht="54" customHeight="1" x14ac:dyDescent="1.3">
      <c r="A341" s="31" t="s">
        <v>22010</v>
      </c>
      <c r="B341" s="31" t="s">
        <v>22011</v>
      </c>
      <c r="C341" s="31" t="s">
        <v>22012</v>
      </c>
      <c r="D341" s="31" t="s">
        <v>22013</v>
      </c>
      <c r="E341" s="31" t="s">
        <v>101</v>
      </c>
      <c r="F341" s="31" t="s">
        <v>123</v>
      </c>
      <c r="G341" s="31" t="s">
        <v>16223</v>
      </c>
      <c r="H341" s="31" t="s">
        <v>17126</v>
      </c>
      <c r="I341" s="38">
        <v>0.83333333333333337</v>
      </c>
      <c r="J341" s="31" t="s">
        <v>20313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43925</v>
      </c>
      <c r="T341" s="451"/>
    </row>
    <row r="342" spans="1:20" ht="54" customHeight="1" x14ac:dyDescent="1.3">
      <c r="A342" s="31" t="s">
        <v>22014</v>
      </c>
      <c r="B342" s="31" t="s">
        <v>22015</v>
      </c>
      <c r="C342" s="31" t="s">
        <v>22016</v>
      </c>
      <c r="D342" s="31" t="s">
        <v>22017</v>
      </c>
      <c r="E342" s="31" t="s">
        <v>101</v>
      </c>
      <c r="F342" s="31" t="s">
        <v>123</v>
      </c>
      <c r="G342" s="31" t="s">
        <v>16223</v>
      </c>
      <c r="H342" s="31" t="s">
        <v>17126</v>
      </c>
      <c r="I342" s="38">
        <v>0.83333333333333337</v>
      </c>
      <c r="J342" s="31" t="s">
        <v>20313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43925</v>
      </c>
      <c r="T342" s="451"/>
    </row>
    <row r="343" spans="1:20" ht="54" customHeight="1" x14ac:dyDescent="1.3">
      <c r="A343" s="31" t="s">
        <v>22018</v>
      </c>
      <c r="B343" s="31" t="s">
        <v>7966</v>
      </c>
      <c r="C343" s="31" t="s">
        <v>22019</v>
      </c>
      <c r="D343" s="31" t="s">
        <v>22020</v>
      </c>
      <c r="E343" s="31" t="s">
        <v>101</v>
      </c>
      <c r="F343" s="31" t="s">
        <v>123</v>
      </c>
      <c r="G343" s="31" t="s">
        <v>16223</v>
      </c>
      <c r="H343" s="31" t="s">
        <v>17126</v>
      </c>
      <c r="I343" s="38">
        <v>0.83333333333333337</v>
      </c>
      <c r="J343" s="31" t="s">
        <v>20313</v>
      </c>
      <c r="K343" s="31" t="s">
        <v>105</v>
      </c>
      <c r="L343" s="31" t="s">
        <v>106</v>
      </c>
      <c r="M343" s="31" t="s">
        <v>995</v>
      </c>
      <c r="N343" s="23"/>
      <c r="O343" s="23"/>
      <c r="P343" s="23"/>
      <c r="Q343" s="23"/>
      <c r="R343" s="23"/>
      <c r="S343" s="29">
        <v>43925</v>
      </c>
      <c r="T343" s="451"/>
    </row>
    <row r="344" spans="1:20" ht="54" customHeight="1" x14ac:dyDescent="1.3">
      <c r="A344" s="31" t="s">
        <v>22021</v>
      </c>
      <c r="B344" s="31" t="s">
        <v>2140</v>
      </c>
      <c r="C344" s="31" t="s">
        <v>22022</v>
      </c>
      <c r="D344" s="31" t="s">
        <v>22023</v>
      </c>
      <c r="E344" s="31" t="s">
        <v>101</v>
      </c>
      <c r="F344" s="31" t="s">
        <v>123</v>
      </c>
      <c r="G344" s="31" t="s">
        <v>16223</v>
      </c>
      <c r="H344" s="31" t="s">
        <v>17126</v>
      </c>
      <c r="I344" s="38">
        <v>0.83333333333333337</v>
      </c>
      <c r="J344" s="31" t="s">
        <v>20313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43925</v>
      </c>
      <c r="T344" s="451"/>
    </row>
    <row r="345" spans="1:20" ht="54" customHeight="1" x14ac:dyDescent="1.3">
      <c r="A345" s="31" t="s">
        <v>22024</v>
      </c>
      <c r="B345" s="31" t="s">
        <v>22025</v>
      </c>
      <c r="C345" s="31" t="s">
        <v>22026</v>
      </c>
      <c r="D345" s="31" t="s">
        <v>22027</v>
      </c>
      <c r="E345" s="31" t="s">
        <v>687</v>
      </c>
      <c r="F345" s="31" t="s">
        <v>123</v>
      </c>
      <c r="G345" s="31" t="s">
        <v>16248</v>
      </c>
      <c r="H345" s="31" t="s">
        <v>18842</v>
      </c>
      <c r="I345" s="38">
        <v>0.41666666666666669</v>
      </c>
      <c r="J345" s="31" t="s">
        <v>24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43425</v>
      </c>
      <c r="T345" s="451"/>
    </row>
    <row r="346" spans="1:20" ht="54" customHeight="1" x14ac:dyDescent="1.3">
      <c r="A346" s="31" t="s">
        <v>22028</v>
      </c>
      <c r="B346" s="31" t="s">
        <v>22029</v>
      </c>
      <c r="C346" s="31" t="s">
        <v>22030</v>
      </c>
      <c r="D346" s="31" t="s">
        <v>22031</v>
      </c>
      <c r="E346" s="31" t="s">
        <v>687</v>
      </c>
      <c r="F346" s="31" t="s">
        <v>123</v>
      </c>
      <c r="G346" s="31" t="s">
        <v>16248</v>
      </c>
      <c r="H346" s="31" t="s">
        <v>18842</v>
      </c>
      <c r="I346" s="38">
        <v>0.41666666666666669</v>
      </c>
      <c r="J346" s="31" t="s">
        <v>24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43425</v>
      </c>
      <c r="T346" s="451"/>
    </row>
    <row r="347" spans="1:20" ht="54" customHeight="1" x14ac:dyDescent="1.3">
      <c r="A347" s="31" t="s">
        <v>22032</v>
      </c>
      <c r="B347" s="31" t="s">
        <v>22033</v>
      </c>
      <c r="C347" s="31" t="s">
        <v>22034</v>
      </c>
      <c r="D347" s="31" t="s">
        <v>22035</v>
      </c>
      <c r="E347" s="31" t="s">
        <v>687</v>
      </c>
      <c r="F347" s="31" t="s">
        <v>123</v>
      </c>
      <c r="G347" s="31" t="s">
        <v>16248</v>
      </c>
      <c r="H347" s="31" t="s">
        <v>18842</v>
      </c>
      <c r="I347" s="38">
        <v>0.41666666666666669</v>
      </c>
      <c r="J347" s="31" t="s">
        <v>24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43425</v>
      </c>
      <c r="T347" s="451"/>
    </row>
    <row r="348" spans="1:20" ht="54" customHeight="1" x14ac:dyDescent="1.3">
      <c r="A348" s="31" t="s">
        <v>22036</v>
      </c>
      <c r="B348" s="31" t="s">
        <v>6833</v>
      </c>
      <c r="C348" s="31" t="s">
        <v>22037</v>
      </c>
      <c r="D348" s="31" t="s">
        <v>22038</v>
      </c>
      <c r="E348" s="31" t="s">
        <v>687</v>
      </c>
      <c r="F348" s="31" t="s">
        <v>123</v>
      </c>
      <c r="G348" s="31" t="s">
        <v>16248</v>
      </c>
      <c r="H348" s="31" t="s">
        <v>18842</v>
      </c>
      <c r="I348" s="38">
        <v>0.41666666666666669</v>
      </c>
      <c r="J348" s="31" t="s">
        <v>24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43425</v>
      </c>
      <c r="T348" s="451"/>
    </row>
    <row r="349" spans="1:20" ht="54" customHeight="1" x14ac:dyDescent="1.3">
      <c r="A349" s="31" t="s">
        <v>22039</v>
      </c>
      <c r="B349" s="31" t="s">
        <v>22040</v>
      </c>
      <c r="C349" s="31" t="s">
        <v>22041</v>
      </c>
      <c r="D349" s="31" t="s">
        <v>22042</v>
      </c>
      <c r="E349" s="31" t="s">
        <v>687</v>
      </c>
      <c r="F349" s="31" t="s">
        <v>123</v>
      </c>
      <c r="G349" s="31" t="s">
        <v>16248</v>
      </c>
      <c r="H349" s="31" t="s">
        <v>18842</v>
      </c>
      <c r="I349" s="38">
        <v>0.41666666666666669</v>
      </c>
      <c r="J349" s="31" t="s">
        <v>24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43425</v>
      </c>
      <c r="T349" s="451"/>
    </row>
    <row r="350" spans="1:20" ht="54" customHeight="1" x14ac:dyDescent="1.3">
      <c r="A350" s="31" t="s">
        <v>22043</v>
      </c>
      <c r="B350" s="31" t="s">
        <v>22044</v>
      </c>
      <c r="C350" s="31" t="s">
        <v>22045</v>
      </c>
      <c r="D350" s="31" t="s">
        <v>22046</v>
      </c>
      <c r="E350" s="31" t="s">
        <v>687</v>
      </c>
      <c r="F350" s="31" t="s">
        <v>123</v>
      </c>
      <c r="G350" s="31" t="s">
        <v>16248</v>
      </c>
      <c r="H350" s="31" t="s">
        <v>18842</v>
      </c>
      <c r="I350" s="38">
        <v>0.41666666666666669</v>
      </c>
      <c r="J350" s="31" t="s">
        <v>24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23"/>
      <c r="R350" s="23"/>
      <c r="S350" s="29">
        <v>43425</v>
      </c>
      <c r="T350" s="451"/>
    </row>
    <row r="351" spans="1:20" ht="54" customHeight="1" x14ac:dyDescent="1.3">
      <c r="A351" s="31" t="s">
        <v>22047</v>
      </c>
      <c r="B351" s="31" t="s">
        <v>6425</v>
      </c>
      <c r="C351" s="31" t="s">
        <v>22048</v>
      </c>
      <c r="D351" s="31" t="s">
        <v>22049</v>
      </c>
      <c r="E351" s="31" t="s">
        <v>687</v>
      </c>
      <c r="F351" s="31" t="s">
        <v>123</v>
      </c>
      <c r="G351" s="31" t="s">
        <v>16248</v>
      </c>
      <c r="H351" s="31" t="s">
        <v>18842</v>
      </c>
      <c r="I351" s="38">
        <v>0.41666666666666669</v>
      </c>
      <c r="J351" s="31" t="s">
        <v>24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3"/>
      <c r="R351" s="23"/>
      <c r="S351" s="29">
        <v>43425</v>
      </c>
      <c r="T351" s="451"/>
    </row>
    <row r="352" spans="1:20" ht="54" customHeight="1" x14ac:dyDescent="1.3">
      <c r="A352" s="31" t="s">
        <v>22050</v>
      </c>
      <c r="B352" s="31" t="s">
        <v>11516</v>
      </c>
      <c r="C352" s="31" t="s">
        <v>22051</v>
      </c>
      <c r="D352" s="31" t="s">
        <v>22052</v>
      </c>
      <c r="E352" s="31" t="s">
        <v>687</v>
      </c>
      <c r="F352" s="31" t="s">
        <v>123</v>
      </c>
      <c r="G352" s="31" t="s">
        <v>16248</v>
      </c>
      <c r="H352" s="31" t="s">
        <v>18842</v>
      </c>
      <c r="I352" s="38">
        <v>0.41666666666666669</v>
      </c>
      <c r="J352" s="31" t="s">
        <v>24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3"/>
      <c r="R352" s="23"/>
      <c r="S352" s="29">
        <v>43425</v>
      </c>
      <c r="T352" s="451"/>
    </row>
    <row r="353" spans="1:20" ht="54" customHeight="1" x14ac:dyDescent="1.3">
      <c r="A353" s="31" t="s">
        <v>22053</v>
      </c>
      <c r="B353" s="31" t="s">
        <v>12785</v>
      </c>
      <c r="C353" s="31" t="s">
        <v>22054</v>
      </c>
      <c r="D353" s="31" t="s">
        <v>22055</v>
      </c>
      <c r="E353" s="31" t="s">
        <v>688</v>
      </c>
      <c r="F353" s="31" t="s">
        <v>123</v>
      </c>
      <c r="G353" s="31" t="s">
        <v>16287</v>
      </c>
      <c r="H353" s="31" t="s">
        <v>17473</v>
      </c>
      <c r="I353" s="38">
        <v>0.5</v>
      </c>
      <c r="J353" s="31" t="s">
        <v>24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38950</v>
      </c>
      <c r="T353" s="451"/>
    </row>
    <row r="354" spans="1:20" ht="54" customHeight="1" x14ac:dyDescent="1.3">
      <c r="A354" s="685" t="s">
        <v>21794</v>
      </c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6"/>
      <c r="M354" s="687"/>
      <c r="N354" s="23"/>
      <c r="O354" s="23"/>
      <c r="P354" s="23"/>
      <c r="Q354" s="23"/>
      <c r="R354" s="23"/>
      <c r="S354" s="29"/>
      <c r="T354" s="524">
        <v>265200</v>
      </c>
    </row>
    <row r="355" spans="1:20" ht="54" customHeight="1" x14ac:dyDescent="1.3">
      <c r="A355" s="685" t="s">
        <v>22224</v>
      </c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  <c r="L355" s="686"/>
      <c r="M355" s="687"/>
      <c r="N355" s="23"/>
      <c r="O355" s="23"/>
      <c r="P355" s="23"/>
      <c r="Q355" s="23"/>
      <c r="R355" s="23"/>
      <c r="S355" s="29"/>
      <c r="T355" s="524">
        <v>600000</v>
      </c>
    </row>
    <row r="356" spans="1:20" ht="54" customHeight="1" x14ac:dyDescent="1.3">
      <c r="A356" s="688" t="s">
        <v>22805</v>
      </c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90"/>
      <c r="N356" s="23"/>
      <c r="O356" s="23"/>
      <c r="P356" s="23"/>
      <c r="Q356" s="23"/>
      <c r="R356" s="23"/>
      <c r="S356" s="29"/>
      <c r="T356" s="451"/>
    </row>
    <row r="357" spans="1:20" ht="54" customHeight="1" x14ac:dyDescent="1.3">
      <c r="A357" s="31" t="s">
        <v>22577</v>
      </c>
      <c r="B357" s="31" t="s">
        <v>7729</v>
      </c>
      <c r="C357" s="31" t="s">
        <v>22578</v>
      </c>
      <c r="D357" s="31" t="s">
        <v>22579</v>
      </c>
      <c r="E357" s="31" t="s">
        <v>687</v>
      </c>
      <c r="F357" s="31" t="s">
        <v>123</v>
      </c>
      <c r="G357" s="31" t="s">
        <v>16248</v>
      </c>
      <c r="H357" s="31" t="s">
        <v>17112</v>
      </c>
      <c r="I357" s="38">
        <v>0.41666666666666669</v>
      </c>
      <c r="J357" s="31" t="s">
        <v>24</v>
      </c>
      <c r="K357" s="31" t="s">
        <v>105</v>
      </c>
      <c r="L357" s="31" t="s">
        <v>106</v>
      </c>
      <c r="M357" s="31" t="s">
        <v>995</v>
      </c>
      <c r="N357" s="23"/>
      <c r="O357" s="23"/>
      <c r="P357" s="23"/>
      <c r="Q357" s="23"/>
      <c r="R357" s="23"/>
      <c r="S357" s="29">
        <v>43425</v>
      </c>
      <c r="T357" s="451"/>
    </row>
    <row r="358" spans="1:20" ht="54" customHeight="1" x14ac:dyDescent="1.3">
      <c r="A358" s="31" t="s">
        <v>22580</v>
      </c>
      <c r="B358" s="31" t="s">
        <v>2846</v>
      </c>
      <c r="C358" s="31" t="s">
        <v>22581</v>
      </c>
      <c r="D358" s="31" t="s">
        <v>22582</v>
      </c>
      <c r="E358" s="31" t="s">
        <v>687</v>
      </c>
      <c r="F358" s="31" t="s">
        <v>123</v>
      </c>
      <c r="G358" s="31" t="s">
        <v>16248</v>
      </c>
      <c r="H358" s="31" t="s">
        <v>17112</v>
      </c>
      <c r="I358" s="38">
        <v>0.41666666666666669</v>
      </c>
      <c r="J358" s="31" t="s">
        <v>24</v>
      </c>
      <c r="K358" s="31" t="s">
        <v>105</v>
      </c>
      <c r="L358" s="31" t="s">
        <v>106</v>
      </c>
      <c r="M358" s="31" t="s">
        <v>995</v>
      </c>
      <c r="N358" s="23"/>
      <c r="O358" s="23"/>
      <c r="P358" s="23"/>
      <c r="Q358" s="23"/>
      <c r="R358" s="23"/>
      <c r="S358" s="29">
        <v>43425</v>
      </c>
      <c r="T358" s="451"/>
    </row>
    <row r="359" spans="1:20" ht="54" customHeight="1" x14ac:dyDescent="1.3">
      <c r="A359" s="31" t="s">
        <v>22583</v>
      </c>
      <c r="B359" s="31" t="s">
        <v>9266</v>
      </c>
      <c r="C359" s="31" t="s">
        <v>22584</v>
      </c>
      <c r="D359" s="31" t="s">
        <v>22585</v>
      </c>
      <c r="E359" s="31" t="s">
        <v>687</v>
      </c>
      <c r="F359" s="31" t="s">
        <v>123</v>
      </c>
      <c r="G359" s="31" t="s">
        <v>16248</v>
      </c>
      <c r="H359" s="31" t="s">
        <v>17112</v>
      </c>
      <c r="I359" s="38">
        <v>0.41666666666666669</v>
      </c>
      <c r="J359" s="31" t="s">
        <v>24</v>
      </c>
      <c r="K359" s="31" t="s">
        <v>105</v>
      </c>
      <c r="L359" s="31" t="s">
        <v>106</v>
      </c>
      <c r="M359" s="31" t="s">
        <v>995</v>
      </c>
      <c r="N359" s="23"/>
      <c r="O359" s="23"/>
      <c r="P359" s="23"/>
      <c r="Q359" s="23"/>
      <c r="R359" s="23"/>
      <c r="S359" s="29">
        <v>43425</v>
      </c>
      <c r="T359" s="451"/>
    </row>
    <row r="360" spans="1:20" ht="54" customHeight="1" x14ac:dyDescent="1.3">
      <c r="A360" s="31" t="s">
        <v>22586</v>
      </c>
      <c r="B360" s="31" t="s">
        <v>22587</v>
      </c>
      <c r="C360" s="31" t="s">
        <v>22588</v>
      </c>
      <c r="D360" s="31" t="s">
        <v>22589</v>
      </c>
      <c r="E360" s="31" t="s">
        <v>687</v>
      </c>
      <c r="F360" s="31" t="s">
        <v>123</v>
      </c>
      <c r="G360" s="31" t="s">
        <v>16248</v>
      </c>
      <c r="H360" s="31" t="s">
        <v>17112</v>
      </c>
      <c r="I360" s="38">
        <v>0.41666666666666669</v>
      </c>
      <c r="J360" s="31" t="s">
        <v>24</v>
      </c>
      <c r="K360" s="31" t="s">
        <v>105</v>
      </c>
      <c r="L360" s="31" t="s">
        <v>276</v>
      </c>
      <c r="M360" s="31" t="s">
        <v>995</v>
      </c>
      <c r="N360" s="23"/>
      <c r="O360" s="23"/>
      <c r="P360" s="23"/>
      <c r="Q360" s="23"/>
      <c r="R360" s="23"/>
      <c r="S360" s="29">
        <v>20200</v>
      </c>
      <c r="T360" s="451"/>
    </row>
    <row r="361" spans="1:20" ht="54" customHeight="1" x14ac:dyDescent="1.3">
      <c r="A361" s="31" t="s">
        <v>22590</v>
      </c>
      <c r="B361" s="31" t="s">
        <v>22591</v>
      </c>
      <c r="C361" s="31" t="s">
        <v>22592</v>
      </c>
      <c r="D361" s="31" t="s">
        <v>22593</v>
      </c>
      <c r="E361" s="31" t="s">
        <v>687</v>
      </c>
      <c r="F361" s="31" t="s">
        <v>123</v>
      </c>
      <c r="G361" s="31" t="s">
        <v>16248</v>
      </c>
      <c r="H361" s="31" t="s">
        <v>17112</v>
      </c>
      <c r="I361" s="38">
        <v>0.41666666666666669</v>
      </c>
      <c r="J361" s="31" t="s">
        <v>24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43425</v>
      </c>
      <c r="T361" s="451"/>
    </row>
    <row r="362" spans="1:20" ht="54" customHeight="1" x14ac:dyDescent="1.3">
      <c r="A362" s="31" t="s">
        <v>22594</v>
      </c>
      <c r="B362" s="31" t="s">
        <v>22595</v>
      </c>
      <c r="C362" s="31" t="s">
        <v>22596</v>
      </c>
      <c r="D362" s="31" t="s">
        <v>22597</v>
      </c>
      <c r="E362" s="31" t="s">
        <v>687</v>
      </c>
      <c r="F362" s="31" t="s">
        <v>123</v>
      </c>
      <c r="G362" s="31" t="s">
        <v>16248</v>
      </c>
      <c r="H362" s="31" t="s">
        <v>17112</v>
      </c>
      <c r="I362" s="38">
        <v>0.41666666666666669</v>
      </c>
      <c r="J362" s="31" t="s">
        <v>24</v>
      </c>
      <c r="K362" s="31" t="s">
        <v>105</v>
      </c>
      <c r="L362" s="31" t="s">
        <v>125</v>
      </c>
      <c r="M362" s="31" t="s">
        <v>995</v>
      </c>
      <c r="N362" s="23"/>
      <c r="O362" s="23"/>
      <c r="P362" s="23"/>
      <c r="Q362" s="23"/>
      <c r="R362" s="23"/>
      <c r="S362" s="29">
        <v>35740</v>
      </c>
      <c r="T362" s="451"/>
    </row>
    <row r="363" spans="1:20" ht="54" customHeight="1" x14ac:dyDescent="1.3">
      <c r="A363" s="31" t="s">
        <v>22598</v>
      </c>
      <c r="B363" s="31" t="s">
        <v>2411</v>
      </c>
      <c r="C363" s="31" t="s">
        <v>22599</v>
      </c>
      <c r="D363" s="31" t="s">
        <v>22600</v>
      </c>
      <c r="E363" s="31" t="s">
        <v>687</v>
      </c>
      <c r="F363" s="31" t="s">
        <v>123</v>
      </c>
      <c r="G363" s="31" t="s">
        <v>16248</v>
      </c>
      <c r="H363" s="31" t="s">
        <v>17112</v>
      </c>
      <c r="I363" s="38">
        <v>0.41666666666666669</v>
      </c>
      <c r="J363" s="31" t="s">
        <v>24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43425</v>
      </c>
      <c r="T363" s="451"/>
    </row>
    <row r="364" spans="1:20" ht="54" customHeight="1" x14ac:dyDescent="1.3">
      <c r="A364" s="31" t="s">
        <v>22601</v>
      </c>
      <c r="B364" s="31" t="s">
        <v>22602</v>
      </c>
      <c r="C364" s="31" t="s">
        <v>22603</v>
      </c>
      <c r="D364" s="31" t="s">
        <v>22604</v>
      </c>
      <c r="E364" s="31" t="s">
        <v>687</v>
      </c>
      <c r="F364" s="31" t="s">
        <v>123</v>
      </c>
      <c r="G364" s="31" t="s">
        <v>16248</v>
      </c>
      <c r="H364" s="31" t="s">
        <v>17112</v>
      </c>
      <c r="I364" s="38">
        <v>0.41666666666666669</v>
      </c>
      <c r="J364" s="31" t="s">
        <v>24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43425</v>
      </c>
      <c r="T364" s="451"/>
    </row>
    <row r="365" spans="1:20" ht="54" customHeight="1" x14ac:dyDescent="1.3">
      <c r="A365" s="31" t="s">
        <v>22605</v>
      </c>
      <c r="B365" s="31" t="s">
        <v>22606</v>
      </c>
      <c r="C365" s="31" t="s">
        <v>22607</v>
      </c>
      <c r="D365" s="31" t="s">
        <v>22608</v>
      </c>
      <c r="E365" s="31" t="s">
        <v>687</v>
      </c>
      <c r="F365" s="31" t="s">
        <v>123</v>
      </c>
      <c r="G365" s="31" t="s">
        <v>16248</v>
      </c>
      <c r="H365" s="31" t="s">
        <v>17112</v>
      </c>
      <c r="I365" s="38">
        <v>0.41666666666666669</v>
      </c>
      <c r="J365" s="31" t="s">
        <v>24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43425</v>
      </c>
      <c r="T365" s="451"/>
    </row>
    <row r="366" spans="1:20" ht="54" customHeight="1" x14ac:dyDescent="1.3">
      <c r="A366" s="31" t="s">
        <v>22609</v>
      </c>
      <c r="B366" s="31" t="s">
        <v>22610</v>
      </c>
      <c r="C366" s="31" t="s">
        <v>22611</v>
      </c>
      <c r="D366" s="31" t="s">
        <v>22612</v>
      </c>
      <c r="E366" s="31" t="s">
        <v>687</v>
      </c>
      <c r="F366" s="31" t="s">
        <v>123</v>
      </c>
      <c r="G366" s="31" t="s">
        <v>16248</v>
      </c>
      <c r="H366" s="31" t="s">
        <v>17112</v>
      </c>
      <c r="I366" s="38">
        <v>0.41666666666666669</v>
      </c>
      <c r="J366" s="31" t="s">
        <v>24</v>
      </c>
      <c r="K366" s="31" t="s">
        <v>105</v>
      </c>
      <c r="L366" s="31" t="s">
        <v>533</v>
      </c>
      <c r="M366" s="31" t="s">
        <v>995</v>
      </c>
      <c r="N366" s="23"/>
      <c r="O366" s="23"/>
      <c r="P366" s="23"/>
      <c r="Q366" s="23"/>
      <c r="R366" s="23"/>
      <c r="S366" s="29">
        <v>25200</v>
      </c>
      <c r="T366" s="451"/>
    </row>
    <row r="367" spans="1:20" ht="54" customHeight="1" x14ac:dyDescent="1.3">
      <c r="A367" s="31" t="s">
        <v>22613</v>
      </c>
      <c r="B367" s="31" t="s">
        <v>22614</v>
      </c>
      <c r="C367" s="31" t="s">
        <v>22615</v>
      </c>
      <c r="D367" s="31" t="s">
        <v>22616</v>
      </c>
      <c r="E367" s="31" t="s">
        <v>687</v>
      </c>
      <c r="F367" s="31" t="s">
        <v>123</v>
      </c>
      <c r="G367" s="31" t="s">
        <v>16248</v>
      </c>
      <c r="H367" s="31" t="s">
        <v>17112</v>
      </c>
      <c r="I367" s="38">
        <v>0.41666666666666669</v>
      </c>
      <c r="J367" s="31" t="s">
        <v>24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43425</v>
      </c>
      <c r="T367" s="451"/>
    </row>
    <row r="368" spans="1:20" ht="54" customHeight="1" x14ac:dyDescent="1.3">
      <c r="A368" s="31" t="s">
        <v>22617</v>
      </c>
      <c r="B368" s="31" t="s">
        <v>18128</v>
      </c>
      <c r="C368" s="31" t="s">
        <v>22618</v>
      </c>
      <c r="D368" s="31" t="s">
        <v>22619</v>
      </c>
      <c r="E368" s="31" t="s">
        <v>687</v>
      </c>
      <c r="F368" s="31" t="s">
        <v>123</v>
      </c>
      <c r="G368" s="31" t="s">
        <v>16248</v>
      </c>
      <c r="H368" s="31" t="s">
        <v>17112</v>
      </c>
      <c r="I368" s="38">
        <v>0.41666666666666669</v>
      </c>
      <c r="J368" s="31" t="s">
        <v>24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3"/>
      <c r="R368" s="23"/>
      <c r="S368" s="29">
        <v>43425</v>
      </c>
      <c r="T368" s="451"/>
    </row>
    <row r="369" spans="1:19" ht="54" customHeight="1" x14ac:dyDescent="1.05">
      <c r="A369" s="31" t="s">
        <v>22620</v>
      </c>
      <c r="B369" s="31" t="s">
        <v>22621</v>
      </c>
      <c r="C369" s="31" t="s">
        <v>22622</v>
      </c>
      <c r="D369" s="31" t="s">
        <v>22623</v>
      </c>
      <c r="E369" s="31" t="s">
        <v>687</v>
      </c>
      <c r="F369" s="31" t="s">
        <v>123</v>
      </c>
      <c r="G369" s="31" t="s">
        <v>16248</v>
      </c>
      <c r="H369" s="31" t="s">
        <v>17112</v>
      </c>
      <c r="I369" s="38">
        <v>0.41666666666666669</v>
      </c>
      <c r="J369" s="31" t="s">
        <v>24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3"/>
      <c r="R369" s="23"/>
      <c r="S369" s="29">
        <v>43425</v>
      </c>
    </row>
    <row r="370" spans="1:19" ht="54" customHeight="1" x14ac:dyDescent="1.05">
      <c r="A370" s="31" t="s">
        <v>22624</v>
      </c>
      <c r="B370" s="31" t="s">
        <v>22625</v>
      </c>
      <c r="C370" s="31" t="s">
        <v>22626</v>
      </c>
      <c r="D370" s="31" t="s">
        <v>22627</v>
      </c>
      <c r="E370" s="31" t="s">
        <v>687</v>
      </c>
      <c r="F370" s="31" t="s">
        <v>123</v>
      </c>
      <c r="G370" s="31" t="s">
        <v>16248</v>
      </c>
      <c r="H370" s="31" t="s">
        <v>17112</v>
      </c>
      <c r="I370" s="38">
        <v>0.41666666666666669</v>
      </c>
      <c r="J370" s="31" t="s">
        <v>24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43425</v>
      </c>
    </row>
    <row r="371" spans="1:19" ht="54" customHeight="1" x14ac:dyDescent="1.05">
      <c r="A371" s="31" t="s">
        <v>22628</v>
      </c>
      <c r="B371" s="31" t="s">
        <v>7865</v>
      </c>
      <c r="C371" s="31" t="s">
        <v>22629</v>
      </c>
      <c r="D371" s="31" t="s">
        <v>22630</v>
      </c>
      <c r="E371" s="31" t="s">
        <v>687</v>
      </c>
      <c r="F371" s="31" t="s">
        <v>123</v>
      </c>
      <c r="G371" s="31" t="s">
        <v>16248</v>
      </c>
      <c r="H371" s="31" t="s">
        <v>17112</v>
      </c>
      <c r="I371" s="38">
        <v>0.41666666666666669</v>
      </c>
      <c r="J371" s="31" t="s">
        <v>24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3"/>
      <c r="R371" s="23"/>
      <c r="S371" s="29">
        <v>43425</v>
      </c>
    </row>
    <row r="372" spans="1:19" ht="54" customHeight="1" x14ac:dyDescent="1.05">
      <c r="A372" s="31" t="s">
        <v>22631</v>
      </c>
      <c r="B372" s="31" t="s">
        <v>22632</v>
      </c>
      <c r="C372" s="31" t="s">
        <v>22633</v>
      </c>
      <c r="D372" s="31" t="s">
        <v>22634</v>
      </c>
      <c r="E372" s="31" t="s">
        <v>687</v>
      </c>
      <c r="F372" s="31" t="s">
        <v>123</v>
      </c>
      <c r="G372" s="31" t="s">
        <v>16248</v>
      </c>
      <c r="H372" s="31" t="s">
        <v>17112</v>
      </c>
      <c r="I372" s="38">
        <v>0.41666666666666669</v>
      </c>
      <c r="J372" s="31" t="s">
        <v>24</v>
      </c>
      <c r="K372" s="31" t="s">
        <v>105</v>
      </c>
      <c r="L372" s="31" t="s">
        <v>106</v>
      </c>
      <c r="M372" s="31" t="s">
        <v>995</v>
      </c>
      <c r="N372" s="23"/>
      <c r="O372" s="23"/>
      <c r="P372" s="23"/>
      <c r="Q372" s="23"/>
      <c r="R372" s="23"/>
      <c r="S372" s="29">
        <v>43425</v>
      </c>
    </row>
    <row r="373" spans="1:19" ht="54" customHeight="1" x14ac:dyDescent="1.05">
      <c r="A373" s="31" t="s">
        <v>22635</v>
      </c>
      <c r="B373" s="31" t="s">
        <v>6750</v>
      </c>
      <c r="C373" s="31" t="s">
        <v>22636</v>
      </c>
      <c r="D373" s="31" t="s">
        <v>22637</v>
      </c>
      <c r="E373" s="31" t="s">
        <v>687</v>
      </c>
      <c r="F373" s="31" t="s">
        <v>123</v>
      </c>
      <c r="G373" s="31" t="s">
        <v>16248</v>
      </c>
      <c r="H373" s="31" t="s">
        <v>18842</v>
      </c>
      <c r="I373" s="38">
        <v>0.41666666666666669</v>
      </c>
      <c r="J373" s="31" t="s">
        <v>24</v>
      </c>
      <c r="K373" s="31" t="s">
        <v>105</v>
      </c>
      <c r="L373" s="31" t="s">
        <v>106</v>
      </c>
      <c r="M373" s="31" t="s">
        <v>995</v>
      </c>
      <c r="N373" s="23"/>
      <c r="O373" s="23"/>
      <c r="P373" s="23"/>
      <c r="Q373" s="23"/>
      <c r="R373" s="23"/>
      <c r="S373" s="29">
        <v>43425</v>
      </c>
    </row>
    <row r="374" spans="1:19" ht="54" customHeight="1" x14ac:dyDescent="1.05">
      <c r="A374" s="31" t="s">
        <v>22638</v>
      </c>
      <c r="B374" s="31" t="s">
        <v>9459</v>
      </c>
      <c r="C374" s="31" t="s">
        <v>22639</v>
      </c>
      <c r="D374" s="31" t="s">
        <v>22640</v>
      </c>
      <c r="E374" s="31" t="s">
        <v>687</v>
      </c>
      <c r="F374" s="31" t="s">
        <v>123</v>
      </c>
      <c r="G374" s="31" t="s">
        <v>16504</v>
      </c>
      <c r="H374" s="31" t="s">
        <v>18842</v>
      </c>
      <c r="I374" s="38">
        <v>0.70833333333333337</v>
      </c>
      <c r="J374" s="31" t="s">
        <v>24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43425</v>
      </c>
    </row>
    <row r="375" spans="1:19" ht="54" customHeight="1" x14ac:dyDescent="1.05">
      <c r="A375" s="31" t="s">
        <v>22641</v>
      </c>
      <c r="B375" s="31" t="s">
        <v>22642</v>
      </c>
      <c r="C375" s="31" t="s">
        <v>22643</v>
      </c>
      <c r="D375" s="31" t="s">
        <v>22644</v>
      </c>
      <c r="E375" s="31" t="s">
        <v>687</v>
      </c>
      <c r="F375" s="31" t="s">
        <v>123</v>
      </c>
      <c r="G375" s="31" t="s">
        <v>16504</v>
      </c>
      <c r="H375" s="31" t="s">
        <v>18842</v>
      </c>
      <c r="I375" s="38">
        <v>0.70833333333333337</v>
      </c>
      <c r="J375" s="31" t="s">
        <v>24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43425</v>
      </c>
    </row>
    <row r="376" spans="1:19" ht="54" customHeight="1" x14ac:dyDescent="1.05">
      <c r="A376" s="31" t="s">
        <v>22645</v>
      </c>
      <c r="B376" s="31" t="s">
        <v>22646</v>
      </c>
      <c r="C376" s="31" t="s">
        <v>22647</v>
      </c>
      <c r="D376" s="31" t="s">
        <v>22648</v>
      </c>
      <c r="E376" s="31" t="s">
        <v>687</v>
      </c>
      <c r="F376" s="31" t="s">
        <v>123</v>
      </c>
      <c r="G376" s="31" t="s">
        <v>16504</v>
      </c>
      <c r="H376" s="31" t="s">
        <v>18842</v>
      </c>
      <c r="I376" s="38">
        <v>0.41666666666666669</v>
      </c>
      <c r="J376" s="31" t="s">
        <v>24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43425</v>
      </c>
    </row>
    <row r="377" spans="1:19" ht="54" customHeight="1" x14ac:dyDescent="1.05">
      <c r="A377" s="31" t="s">
        <v>22649</v>
      </c>
      <c r="B377" s="31" t="s">
        <v>22650</v>
      </c>
      <c r="C377" s="31" t="s">
        <v>22651</v>
      </c>
      <c r="D377" s="31" t="s">
        <v>22652</v>
      </c>
      <c r="E377" s="31" t="s">
        <v>687</v>
      </c>
      <c r="F377" s="31" t="s">
        <v>123</v>
      </c>
      <c r="G377" s="31" t="s">
        <v>16504</v>
      </c>
      <c r="H377" s="31" t="s">
        <v>18842</v>
      </c>
      <c r="I377" s="38">
        <v>0.41666666666666669</v>
      </c>
      <c r="J377" s="31" t="s">
        <v>24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43425</v>
      </c>
    </row>
    <row r="378" spans="1:19" ht="54" customHeight="1" x14ac:dyDescent="1.05">
      <c r="A378" s="31" t="s">
        <v>22653</v>
      </c>
      <c r="B378" s="31" t="s">
        <v>20987</v>
      </c>
      <c r="C378" s="31" t="s">
        <v>22654</v>
      </c>
      <c r="D378" s="31" t="s">
        <v>22655</v>
      </c>
      <c r="E378" s="31" t="s">
        <v>687</v>
      </c>
      <c r="F378" s="31" t="s">
        <v>123</v>
      </c>
      <c r="G378" s="31" t="s">
        <v>16248</v>
      </c>
      <c r="H378" s="31" t="s">
        <v>17112</v>
      </c>
      <c r="I378" s="38">
        <v>0.41666666666666669</v>
      </c>
      <c r="J378" s="31" t="s">
        <v>24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43425</v>
      </c>
    </row>
    <row r="379" spans="1:19" ht="54" customHeight="1" x14ac:dyDescent="1.05">
      <c r="A379" s="31" t="s">
        <v>22656</v>
      </c>
      <c r="B379" s="31" t="s">
        <v>22657</v>
      </c>
      <c r="C379" s="31" t="s">
        <v>22658</v>
      </c>
      <c r="D379" s="31" t="s">
        <v>22659</v>
      </c>
      <c r="E379" s="31" t="s">
        <v>687</v>
      </c>
      <c r="F379" s="31" t="s">
        <v>123</v>
      </c>
      <c r="G379" s="31" t="s">
        <v>16248</v>
      </c>
      <c r="H379" s="31" t="s">
        <v>17112</v>
      </c>
      <c r="I379" s="38">
        <v>0.41666666666666669</v>
      </c>
      <c r="J379" s="31" t="s">
        <v>24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43425</v>
      </c>
    </row>
    <row r="380" spans="1:19" ht="54" customHeight="1" x14ac:dyDescent="1.05">
      <c r="A380" s="31" t="s">
        <v>22660</v>
      </c>
      <c r="B380" s="31" t="s">
        <v>22661</v>
      </c>
      <c r="C380" s="31" t="s">
        <v>22662</v>
      </c>
      <c r="D380" s="31" t="s">
        <v>22663</v>
      </c>
      <c r="E380" s="31" t="s">
        <v>687</v>
      </c>
      <c r="F380" s="31" t="s">
        <v>123</v>
      </c>
      <c r="G380" s="31" t="s">
        <v>16248</v>
      </c>
      <c r="H380" s="31" t="s">
        <v>17112</v>
      </c>
      <c r="I380" s="38">
        <v>0.41666666666666669</v>
      </c>
      <c r="J380" s="31" t="s">
        <v>24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43425</v>
      </c>
    </row>
    <row r="381" spans="1:19" ht="54" customHeight="1" x14ac:dyDescent="1.05">
      <c r="A381" s="31" t="s">
        <v>22664</v>
      </c>
      <c r="B381" s="31" t="s">
        <v>22665</v>
      </c>
      <c r="C381" s="31" t="s">
        <v>22666</v>
      </c>
      <c r="D381" s="31" t="s">
        <v>22667</v>
      </c>
      <c r="E381" s="31" t="s">
        <v>687</v>
      </c>
      <c r="F381" s="31" t="s">
        <v>123</v>
      </c>
      <c r="G381" s="31" t="s">
        <v>16248</v>
      </c>
      <c r="H381" s="31" t="s">
        <v>17112</v>
      </c>
      <c r="I381" s="38">
        <v>0.41666666666666669</v>
      </c>
      <c r="J381" s="31" t="s">
        <v>24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43425</v>
      </c>
    </row>
    <row r="382" spans="1:19" ht="54" customHeight="1" x14ac:dyDescent="1.05">
      <c r="A382" s="31" t="s">
        <v>22668</v>
      </c>
      <c r="B382" s="31" t="s">
        <v>22515</v>
      </c>
      <c r="C382" s="31" t="s">
        <v>22669</v>
      </c>
      <c r="D382" s="31" t="s">
        <v>22670</v>
      </c>
      <c r="E382" s="31" t="s">
        <v>687</v>
      </c>
      <c r="F382" s="31" t="s">
        <v>123</v>
      </c>
      <c r="G382" s="31" t="s">
        <v>16248</v>
      </c>
      <c r="H382" s="31" t="s">
        <v>17112</v>
      </c>
      <c r="I382" s="38">
        <v>0.41666666666666669</v>
      </c>
      <c r="J382" s="31" t="s">
        <v>24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23"/>
      <c r="R382" s="23"/>
      <c r="S382" s="29">
        <v>43425</v>
      </c>
    </row>
    <row r="383" spans="1:19" ht="54" customHeight="1" x14ac:dyDescent="1.05">
      <c r="A383" s="31" t="s">
        <v>22671</v>
      </c>
      <c r="B383" s="31" t="s">
        <v>928</v>
      </c>
      <c r="C383" s="31" t="s">
        <v>22672</v>
      </c>
      <c r="D383" s="31" t="s">
        <v>22673</v>
      </c>
      <c r="E383" s="31" t="s">
        <v>687</v>
      </c>
      <c r="F383" s="31" t="s">
        <v>123</v>
      </c>
      <c r="G383" s="31" t="s">
        <v>16248</v>
      </c>
      <c r="H383" s="31" t="s">
        <v>17112</v>
      </c>
      <c r="I383" s="38">
        <v>0.41666666666666669</v>
      </c>
      <c r="J383" s="31" t="s">
        <v>24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23"/>
      <c r="R383" s="23"/>
      <c r="S383" s="29">
        <v>43425</v>
      </c>
    </row>
    <row r="384" spans="1:19" ht="54" customHeight="1" x14ac:dyDescent="1.05">
      <c r="A384" s="31" t="s">
        <v>22674</v>
      </c>
      <c r="B384" s="31" t="s">
        <v>22675</v>
      </c>
      <c r="C384" s="31" t="s">
        <v>22676</v>
      </c>
      <c r="D384" s="31" t="s">
        <v>22677</v>
      </c>
      <c r="E384" s="31" t="s">
        <v>687</v>
      </c>
      <c r="F384" s="31" t="s">
        <v>123</v>
      </c>
      <c r="G384" s="31" t="s">
        <v>16248</v>
      </c>
      <c r="H384" s="31" t="s">
        <v>17112</v>
      </c>
      <c r="I384" s="38">
        <v>0.41666666666666669</v>
      </c>
      <c r="J384" s="31" t="s">
        <v>24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23"/>
      <c r="R384" s="23"/>
      <c r="S384" s="29">
        <v>43425</v>
      </c>
    </row>
    <row r="385" spans="1:20" ht="54" customHeight="1" x14ac:dyDescent="1.3">
      <c r="A385" s="679" t="s">
        <v>22957</v>
      </c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0"/>
      <c r="P385" s="681"/>
      <c r="Q385" s="23"/>
      <c r="R385" s="23"/>
      <c r="S385" s="29"/>
      <c r="T385" s="451"/>
    </row>
    <row r="386" spans="1:20" ht="54" customHeight="1" x14ac:dyDescent="1.05">
      <c r="A386" s="31" t="s">
        <v>22931</v>
      </c>
      <c r="B386" s="31" t="s">
        <v>22932</v>
      </c>
      <c r="C386" s="31" t="s">
        <v>22933</v>
      </c>
      <c r="D386" s="31" t="s">
        <v>22934</v>
      </c>
      <c r="E386" s="31" t="s">
        <v>101</v>
      </c>
      <c r="F386" s="31" t="s">
        <v>123</v>
      </c>
      <c r="G386" s="31" t="s">
        <v>16223</v>
      </c>
      <c r="H386" s="31" t="s">
        <v>17126</v>
      </c>
      <c r="I386" s="38">
        <v>0.25</v>
      </c>
      <c r="J386" s="31" t="s">
        <v>24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23"/>
      <c r="R386" s="23"/>
      <c r="S386" s="29">
        <v>43925</v>
      </c>
      <c r="T386" s="388"/>
    </row>
    <row r="387" spans="1:20" ht="54" customHeight="1" x14ac:dyDescent="1.3">
      <c r="A387" s="682" t="s">
        <v>23235</v>
      </c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  <c r="L387" s="683"/>
      <c r="M387" s="684"/>
      <c r="N387" s="23"/>
      <c r="O387" s="23"/>
      <c r="P387" s="23"/>
      <c r="Q387" s="23"/>
      <c r="R387" s="23"/>
      <c r="S387" s="29"/>
      <c r="T387" s="451"/>
    </row>
    <row r="388" spans="1:20" ht="54" customHeight="1" x14ac:dyDescent="1.3">
      <c r="A388" s="31" t="s">
        <v>23163</v>
      </c>
      <c r="B388" s="31" t="s">
        <v>23164</v>
      </c>
      <c r="C388" s="31" t="s">
        <v>23165</v>
      </c>
      <c r="D388" s="31" t="s">
        <v>23166</v>
      </c>
      <c r="E388" s="31" t="s">
        <v>101</v>
      </c>
      <c r="F388" s="31" t="s">
        <v>102</v>
      </c>
      <c r="G388" s="31" t="s">
        <v>16190</v>
      </c>
      <c r="H388" s="31" t="s">
        <v>21136</v>
      </c>
      <c r="I388" s="38">
        <v>0.41666666666666669</v>
      </c>
      <c r="J388" s="31" t="s">
        <v>24</v>
      </c>
      <c r="K388" s="31" t="s">
        <v>105</v>
      </c>
      <c r="L388" s="31" t="s">
        <v>106</v>
      </c>
      <c r="M388" s="31" t="s">
        <v>491</v>
      </c>
      <c r="N388" s="23"/>
      <c r="O388" s="23"/>
      <c r="P388" s="23"/>
      <c r="Q388" s="23"/>
      <c r="R388" s="23"/>
      <c r="S388" s="29">
        <v>26200</v>
      </c>
      <c r="T388" s="451"/>
    </row>
    <row r="389" spans="1:20" ht="54" customHeight="1" x14ac:dyDescent="1.3">
      <c r="A389" s="31" t="s">
        <v>23167</v>
      </c>
      <c r="B389" s="31" t="s">
        <v>23168</v>
      </c>
      <c r="C389" s="31" t="s">
        <v>23169</v>
      </c>
      <c r="D389" s="31" t="s">
        <v>23170</v>
      </c>
      <c r="E389" s="31" t="s">
        <v>101</v>
      </c>
      <c r="F389" s="31" t="s">
        <v>102</v>
      </c>
      <c r="G389" s="31" t="s">
        <v>16190</v>
      </c>
      <c r="H389" s="31" t="s">
        <v>21136</v>
      </c>
      <c r="I389" s="38">
        <v>0.41666666666666669</v>
      </c>
      <c r="J389" s="31" t="s">
        <v>24</v>
      </c>
      <c r="K389" s="31" t="s">
        <v>105</v>
      </c>
      <c r="L389" s="31" t="s">
        <v>106</v>
      </c>
      <c r="M389" s="31" t="s">
        <v>491</v>
      </c>
      <c r="N389" s="23"/>
      <c r="O389" s="23"/>
      <c r="P389" s="23"/>
      <c r="Q389" s="23"/>
      <c r="R389" s="23"/>
      <c r="S389" s="29">
        <v>26200</v>
      </c>
      <c r="T389" s="451"/>
    </row>
    <row r="390" spans="1:20" ht="54" customHeight="1" x14ac:dyDescent="1.3">
      <c r="A390" s="31" t="s">
        <v>23171</v>
      </c>
      <c r="B390" s="31" t="s">
        <v>23172</v>
      </c>
      <c r="C390" s="31" t="s">
        <v>23173</v>
      </c>
      <c r="D390" s="31" t="s">
        <v>23174</v>
      </c>
      <c r="E390" s="31" t="s">
        <v>101</v>
      </c>
      <c r="F390" s="31" t="s">
        <v>102</v>
      </c>
      <c r="G390" s="31" t="s">
        <v>16236</v>
      </c>
      <c r="H390" s="31" t="s">
        <v>17112</v>
      </c>
      <c r="I390" s="38">
        <v>0.375</v>
      </c>
      <c r="J390" s="31" t="s">
        <v>24</v>
      </c>
      <c r="K390" s="31" t="s">
        <v>105</v>
      </c>
      <c r="L390" s="31" t="s">
        <v>106</v>
      </c>
      <c r="M390" s="31" t="s">
        <v>107</v>
      </c>
      <c r="N390" s="23"/>
      <c r="O390" s="23"/>
      <c r="P390" s="23"/>
      <c r="Q390" s="23"/>
      <c r="R390" s="23"/>
      <c r="S390" s="29">
        <v>22200</v>
      </c>
      <c r="T390" s="451"/>
    </row>
    <row r="391" spans="1:20" ht="54" customHeight="1" x14ac:dyDescent="1.3">
      <c r="A391" s="685" t="s">
        <v>23243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7"/>
      <c r="N391" s="23"/>
      <c r="O391" s="23"/>
      <c r="P391" s="23"/>
      <c r="Q391" s="23"/>
      <c r="R391" s="23"/>
      <c r="S391" s="29"/>
      <c r="T391" s="388">
        <v>1041000</v>
      </c>
    </row>
    <row r="392" spans="1:20" ht="54" customHeight="1" x14ac:dyDescent="1.3">
      <c r="A392" s="685" t="s">
        <v>23245</v>
      </c>
      <c r="B392" s="686"/>
      <c r="C392" s="686"/>
      <c r="D392" s="686"/>
      <c r="E392" s="686"/>
      <c r="F392" s="686"/>
      <c r="G392" s="686"/>
      <c r="H392" s="686"/>
      <c r="I392" s="686"/>
      <c r="J392" s="686"/>
      <c r="K392" s="686"/>
      <c r="L392" s="686"/>
      <c r="M392" s="687"/>
      <c r="N392" s="23"/>
      <c r="O392" s="23"/>
      <c r="P392" s="23"/>
      <c r="Q392" s="23"/>
      <c r="R392" s="23"/>
      <c r="S392" s="29"/>
      <c r="T392" s="388">
        <v>109000</v>
      </c>
    </row>
    <row r="393" spans="1:20" ht="54" customHeight="1" x14ac:dyDescent="1.3">
      <c r="A393" s="685" t="s">
        <v>23245</v>
      </c>
      <c r="B393" s="686"/>
      <c r="C393" s="686"/>
      <c r="D393" s="686"/>
      <c r="E393" s="686"/>
      <c r="F393" s="686"/>
      <c r="G393" s="686"/>
      <c r="H393" s="686"/>
      <c r="I393" s="686"/>
      <c r="J393" s="686"/>
      <c r="K393" s="686"/>
      <c r="L393" s="686"/>
      <c r="M393" s="687"/>
      <c r="N393" s="23"/>
      <c r="O393" s="23"/>
      <c r="P393" s="23"/>
      <c r="Q393" s="23"/>
      <c r="R393" s="23"/>
      <c r="S393" s="29"/>
      <c r="T393" s="388">
        <v>100000</v>
      </c>
    </row>
    <row r="394" spans="1:20" ht="54" customHeight="1" x14ac:dyDescent="1.3">
      <c r="A394" s="685" t="s">
        <v>23245</v>
      </c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  <c r="L394" s="686"/>
      <c r="M394" s="687"/>
      <c r="N394" s="23"/>
      <c r="O394" s="23"/>
      <c r="P394" s="23"/>
      <c r="Q394" s="23"/>
      <c r="R394" s="23"/>
      <c r="S394" s="29"/>
      <c r="T394" s="388">
        <v>355000</v>
      </c>
    </row>
    <row r="395" spans="1:20" ht="54" customHeight="1" x14ac:dyDescent="1.3">
      <c r="A395" s="682" t="s">
        <v>23919</v>
      </c>
      <c r="B395" s="683"/>
      <c r="C395" s="683"/>
      <c r="D395" s="683"/>
      <c r="E395" s="683"/>
      <c r="F395" s="683"/>
      <c r="G395" s="683"/>
      <c r="H395" s="683"/>
      <c r="I395" s="683"/>
      <c r="J395" s="683"/>
      <c r="K395" s="683"/>
      <c r="L395" s="683"/>
      <c r="M395" s="684"/>
      <c r="N395" s="23"/>
      <c r="O395" s="23"/>
      <c r="P395" s="23"/>
      <c r="Q395" s="23"/>
      <c r="R395" s="23"/>
      <c r="S395" s="29"/>
      <c r="T395" s="451"/>
    </row>
    <row r="396" spans="1:20" ht="54" customHeight="1" x14ac:dyDescent="1.3">
      <c r="A396" s="31" t="s">
        <v>23777</v>
      </c>
      <c r="B396" s="31" t="s">
        <v>13390</v>
      </c>
      <c r="C396" s="31" t="s">
        <v>23778</v>
      </c>
      <c r="D396" s="31" t="s">
        <v>23779</v>
      </c>
      <c r="E396" s="31" t="s">
        <v>101</v>
      </c>
      <c r="F396" s="31" t="s">
        <v>123</v>
      </c>
      <c r="G396" s="31" t="s">
        <v>16223</v>
      </c>
      <c r="H396" s="31" t="s">
        <v>20921</v>
      </c>
      <c r="I396" s="38">
        <v>0.25</v>
      </c>
      <c r="J396" s="31" t="s">
        <v>24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43925</v>
      </c>
      <c r="T396" s="451"/>
    </row>
    <row r="397" spans="1:20" ht="54" customHeight="1" x14ac:dyDescent="1.3">
      <c r="A397" s="31" t="s">
        <v>23780</v>
      </c>
      <c r="B397" s="31" t="s">
        <v>23781</v>
      </c>
      <c r="C397" s="31" t="s">
        <v>23782</v>
      </c>
      <c r="D397" s="31" t="s">
        <v>23783</v>
      </c>
      <c r="E397" s="31" t="s">
        <v>101</v>
      </c>
      <c r="F397" s="31" t="s">
        <v>123</v>
      </c>
      <c r="G397" s="31" t="s">
        <v>16223</v>
      </c>
      <c r="H397" s="31" t="s">
        <v>20921</v>
      </c>
      <c r="I397" s="38">
        <v>0.25</v>
      </c>
      <c r="J397" s="31" t="s">
        <v>24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43925</v>
      </c>
      <c r="T397" s="451"/>
    </row>
    <row r="398" spans="1:20" ht="50.1" customHeight="1" x14ac:dyDescent="1.3">
      <c r="A398" s="31" t="s">
        <v>23774</v>
      </c>
      <c r="B398" s="31" t="s">
        <v>5204</v>
      </c>
      <c r="C398" s="31" t="s">
        <v>23775</v>
      </c>
      <c r="D398" s="31" t="s">
        <v>23776</v>
      </c>
      <c r="E398" s="31" t="s">
        <v>101</v>
      </c>
      <c r="F398" s="31" t="s">
        <v>123</v>
      </c>
      <c r="G398" s="31" t="s">
        <v>16205</v>
      </c>
      <c r="H398" s="31" t="s">
        <v>20921</v>
      </c>
      <c r="I398" s="38">
        <v>0.41666666666666669</v>
      </c>
      <c r="J398" s="31" t="s">
        <v>20313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9"/>
      <c r="R398" s="23"/>
      <c r="S398" s="29">
        <v>43925</v>
      </c>
      <c r="T398" s="451"/>
    </row>
    <row r="399" spans="1:20" ht="54" customHeight="1" x14ac:dyDescent="1.3">
      <c r="A399" s="679" t="s">
        <v>23941</v>
      </c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1"/>
      <c r="N399" s="23"/>
      <c r="O399" s="23"/>
      <c r="P399" s="23"/>
      <c r="Q399" s="23"/>
      <c r="R399" s="23"/>
      <c r="S399" s="29"/>
      <c r="T399" s="451"/>
    </row>
    <row r="400" spans="1:20" ht="54" customHeight="1" x14ac:dyDescent="1.3">
      <c r="A400" s="31" t="s">
        <v>24572</v>
      </c>
      <c r="B400" s="31" t="s">
        <v>17596</v>
      </c>
      <c r="C400" s="31" t="s">
        <v>24573</v>
      </c>
      <c r="D400" s="31" t="s">
        <v>24574</v>
      </c>
      <c r="E400" s="31" t="s">
        <v>687</v>
      </c>
      <c r="F400" s="31" t="s">
        <v>123</v>
      </c>
      <c r="G400" s="31" t="s">
        <v>17532</v>
      </c>
      <c r="H400" s="31" t="s">
        <v>21584</v>
      </c>
      <c r="I400" s="38">
        <v>0.91666666666666663</v>
      </c>
      <c r="J400" s="31" t="s">
        <v>20313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43425</v>
      </c>
      <c r="T400" s="451"/>
    </row>
    <row r="401" spans="1:20" ht="54" customHeight="1" x14ac:dyDescent="1.3">
      <c r="A401" s="31" t="s">
        <v>24575</v>
      </c>
      <c r="B401" s="31" t="s">
        <v>24576</v>
      </c>
      <c r="C401" s="31" t="s">
        <v>24577</v>
      </c>
      <c r="D401" s="31" t="s">
        <v>24578</v>
      </c>
      <c r="E401" s="31" t="s">
        <v>687</v>
      </c>
      <c r="F401" s="31" t="s">
        <v>123</v>
      </c>
      <c r="G401" s="31" t="s">
        <v>17532</v>
      </c>
      <c r="H401" s="31" t="s">
        <v>21584</v>
      </c>
      <c r="I401" s="38">
        <v>0.91666666666666663</v>
      </c>
      <c r="J401" s="31" t="s">
        <v>20313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43425</v>
      </c>
      <c r="T401" s="451"/>
    </row>
    <row r="402" spans="1:20" ht="54" customHeight="1" x14ac:dyDescent="1.3">
      <c r="A402" s="31" t="s">
        <v>24579</v>
      </c>
      <c r="B402" s="31" t="s">
        <v>24580</v>
      </c>
      <c r="C402" s="31" t="s">
        <v>24581</v>
      </c>
      <c r="D402" s="31" t="s">
        <v>24582</v>
      </c>
      <c r="E402" s="31" t="s">
        <v>687</v>
      </c>
      <c r="F402" s="31" t="s">
        <v>123</v>
      </c>
      <c r="G402" s="31" t="s">
        <v>17532</v>
      </c>
      <c r="H402" s="31" t="s">
        <v>21584</v>
      </c>
      <c r="I402" s="38">
        <v>0.91666666666666663</v>
      </c>
      <c r="J402" s="31" t="s">
        <v>20313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43425</v>
      </c>
      <c r="T402" s="451"/>
    </row>
    <row r="403" spans="1:20" ht="54" customHeight="1" x14ac:dyDescent="1.3">
      <c r="A403" s="31" t="s">
        <v>24583</v>
      </c>
      <c r="B403" s="31" t="s">
        <v>24584</v>
      </c>
      <c r="C403" s="31" t="s">
        <v>24585</v>
      </c>
      <c r="D403" s="31" t="s">
        <v>24586</v>
      </c>
      <c r="E403" s="31" t="s">
        <v>101</v>
      </c>
      <c r="F403" s="31" t="s">
        <v>123</v>
      </c>
      <c r="G403" s="31" t="s">
        <v>16223</v>
      </c>
      <c r="H403" s="31" t="s">
        <v>20921</v>
      </c>
      <c r="I403" s="38">
        <v>0.25</v>
      </c>
      <c r="J403" s="31" t="s">
        <v>20313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43925</v>
      </c>
      <c r="T403" s="451"/>
    </row>
    <row r="404" spans="1:20" ht="54" customHeight="1" x14ac:dyDescent="1.3">
      <c r="A404" s="31" t="s">
        <v>24587</v>
      </c>
      <c r="B404" s="31" t="s">
        <v>24588</v>
      </c>
      <c r="C404" s="31" t="s">
        <v>24589</v>
      </c>
      <c r="D404" s="31" t="s">
        <v>24590</v>
      </c>
      <c r="E404" s="31" t="s">
        <v>687</v>
      </c>
      <c r="F404" s="31" t="s">
        <v>123</v>
      </c>
      <c r="G404" s="31" t="s">
        <v>17532</v>
      </c>
      <c r="H404" s="31" t="s">
        <v>21584</v>
      </c>
      <c r="I404" s="38">
        <v>0.91666666666666663</v>
      </c>
      <c r="J404" s="31" t="s">
        <v>20313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43425</v>
      </c>
      <c r="T404" s="451"/>
    </row>
    <row r="405" spans="1:20" ht="54" customHeight="1" x14ac:dyDescent="1.3">
      <c r="A405" s="31" t="s">
        <v>24591</v>
      </c>
      <c r="B405" s="31" t="s">
        <v>24592</v>
      </c>
      <c r="C405" s="31" t="s">
        <v>24593</v>
      </c>
      <c r="D405" s="31" t="s">
        <v>24594</v>
      </c>
      <c r="E405" s="31" t="s">
        <v>687</v>
      </c>
      <c r="F405" s="31" t="s">
        <v>123</v>
      </c>
      <c r="G405" s="31" t="s">
        <v>17532</v>
      </c>
      <c r="H405" s="31" t="s">
        <v>21584</v>
      </c>
      <c r="I405" s="38">
        <v>0.91666666666666663</v>
      </c>
      <c r="J405" s="31" t="s">
        <v>20313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43425</v>
      </c>
      <c r="T405" s="451"/>
    </row>
    <row r="406" spans="1:20" ht="54" customHeight="1" x14ac:dyDescent="1.3">
      <c r="A406" s="31" t="s">
        <v>24595</v>
      </c>
      <c r="B406" s="31" t="s">
        <v>2383</v>
      </c>
      <c r="C406" s="31" t="s">
        <v>24596</v>
      </c>
      <c r="D406" s="31" t="s">
        <v>24597</v>
      </c>
      <c r="E406" s="31" t="s">
        <v>687</v>
      </c>
      <c r="F406" s="31" t="s">
        <v>123</v>
      </c>
      <c r="G406" s="31" t="s">
        <v>17532</v>
      </c>
      <c r="H406" s="31" t="s">
        <v>21584</v>
      </c>
      <c r="I406" s="38">
        <v>0.91666666666666663</v>
      </c>
      <c r="J406" s="31" t="s">
        <v>20313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451"/>
    </row>
    <row r="407" spans="1:20" ht="54" customHeight="1" x14ac:dyDescent="1.3">
      <c r="A407" s="31" t="s">
        <v>24598</v>
      </c>
      <c r="B407" s="31" t="s">
        <v>6916</v>
      </c>
      <c r="C407" s="31" t="s">
        <v>24599</v>
      </c>
      <c r="D407" s="31" t="s">
        <v>24600</v>
      </c>
      <c r="E407" s="31" t="s">
        <v>687</v>
      </c>
      <c r="F407" s="31" t="s">
        <v>123</v>
      </c>
      <c r="G407" s="31" t="s">
        <v>17532</v>
      </c>
      <c r="H407" s="31" t="s">
        <v>21584</v>
      </c>
      <c r="I407" s="38">
        <v>0.91666666666666663</v>
      </c>
      <c r="J407" s="31" t="s">
        <v>20313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451"/>
    </row>
    <row r="408" spans="1:20" ht="54" customHeight="1" x14ac:dyDescent="1.3">
      <c r="A408" s="31" t="s">
        <v>24601</v>
      </c>
      <c r="B408" s="31" t="s">
        <v>5216</v>
      </c>
      <c r="C408" s="31" t="s">
        <v>24602</v>
      </c>
      <c r="D408" s="31" t="s">
        <v>24603</v>
      </c>
      <c r="E408" s="31" t="s">
        <v>687</v>
      </c>
      <c r="F408" s="31" t="s">
        <v>123</v>
      </c>
      <c r="G408" s="31" t="s">
        <v>17532</v>
      </c>
      <c r="H408" s="31" t="s">
        <v>21584</v>
      </c>
      <c r="I408" s="38">
        <v>0.91666666666666663</v>
      </c>
      <c r="J408" s="31" t="s">
        <v>20313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451"/>
    </row>
    <row r="409" spans="1:20" ht="54" customHeight="1" x14ac:dyDescent="1.3">
      <c r="A409" s="31" t="s">
        <v>24604</v>
      </c>
      <c r="B409" s="31" t="s">
        <v>24605</v>
      </c>
      <c r="C409" s="31" t="s">
        <v>24606</v>
      </c>
      <c r="D409" s="31" t="s">
        <v>24607</v>
      </c>
      <c r="E409" s="31" t="s">
        <v>687</v>
      </c>
      <c r="F409" s="31" t="s">
        <v>123</v>
      </c>
      <c r="G409" s="31" t="s">
        <v>17532</v>
      </c>
      <c r="H409" s="31" t="s">
        <v>21584</v>
      </c>
      <c r="I409" s="38">
        <v>0.91666666666666663</v>
      </c>
      <c r="J409" s="31" t="s">
        <v>20313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451"/>
    </row>
    <row r="410" spans="1:20" ht="54" customHeight="1" x14ac:dyDescent="1.3">
      <c r="A410" s="31" t="s">
        <v>24608</v>
      </c>
      <c r="B410" s="31" t="s">
        <v>4535</v>
      </c>
      <c r="C410" s="31" t="s">
        <v>24609</v>
      </c>
      <c r="D410" s="31" t="s">
        <v>24610</v>
      </c>
      <c r="E410" s="31" t="s">
        <v>687</v>
      </c>
      <c r="F410" s="31" t="s">
        <v>123</v>
      </c>
      <c r="G410" s="31" t="s">
        <v>17532</v>
      </c>
      <c r="H410" s="31" t="s">
        <v>21584</v>
      </c>
      <c r="I410" s="38">
        <v>0.91666666666666663</v>
      </c>
      <c r="J410" s="31" t="s">
        <v>20313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451"/>
    </row>
    <row r="411" spans="1:20" ht="54" customHeight="1" x14ac:dyDescent="1.3">
      <c r="A411" s="31" t="s">
        <v>24611</v>
      </c>
      <c r="B411" s="31" t="s">
        <v>5204</v>
      </c>
      <c r="C411" s="31" t="s">
        <v>24612</v>
      </c>
      <c r="D411" s="31" t="s">
        <v>24613</v>
      </c>
      <c r="E411" s="31" t="s">
        <v>687</v>
      </c>
      <c r="F411" s="31" t="s">
        <v>123</v>
      </c>
      <c r="G411" s="31" t="s">
        <v>17532</v>
      </c>
      <c r="H411" s="31" t="s">
        <v>21584</v>
      </c>
      <c r="I411" s="38">
        <v>0.91666666666666663</v>
      </c>
      <c r="J411" s="31" t="s">
        <v>20313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451"/>
    </row>
    <row r="412" spans="1:20" ht="54" customHeight="1" x14ac:dyDescent="1.3">
      <c r="A412" s="31" t="s">
        <v>24614</v>
      </c>
      <c r="B412" s="31" t="s">
        <v>20558</v>
      </c>
      <c r="C412" s="31" t="s">
        <v>24615</v>
      </c>
      <c r="D412" s="31" t="s">
        <v>24616</v>
      </c>
      <c r="E412" s="31" t="s">
        <v>687</v>
      </c>
      <c r="F412" s="31" t="s">
        <v>123</v>
      </c>
      <c r="G412" s="31" t="s">
        <v>17532</v>
      </c>
      <c r="H412" s="31" t="s">
        <v>21584</v>
      </c>
      <c r="I412" s="38">
        <v>0.91666666666666663</v>
      </c>
      <c r="J412" s="31" t="s">
        <v>20313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451"/>
    </row>
    <row r="413" spans="1:20" ht="54" customHeight="1" x14ac:dyDescent="1.3">
      <c r="A413" s="31" t="s">
        <v>24617</v>
      </c>
      <c r="B413" s="31" t="s">
        <v>9434</v>
      </c>
      <c r="C413" s="31" t="s">
        <v>24618</v>
      </c>
      <c r="D413" s="31" t="s">
        <v>24619</v>
      </c>
      <c r="E413" s="31" t="s">
        <v>687</v>
      </c>
      <c r="F413" s="31" t="s">
        <v>123</v>
      </c>
      <c r="G413" s="31" t="s">
        <v>17532</v>
      </c>
      <c r="H413" s="31" t="s">
        <v>21584</v>
      </c>
      <c r="I413" s="38">
        <v>0.91666666666666663</v>
      </c>
      <c r="J413" s="31" t="s">
        <v>20313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451"/>
    </row>
    <row r="414" spans="1:20" ht="54" customHeight="1" x14ac:dyDescent="1.3">
      <c r="A414" s="31" t="s">
        <v>24620</v>
      </c>
      <c r="B414" s="31" t="s">
        <v>24621</v>
      </c>
      <c r="C414" s="31" t="s">
        <v>24622</v>
      </c>
      <c r="D414" s="31" t="s">
        <v>24623</v>
      </c>
      <c r="E414" s="31" t="s">
        <v>687</v>
      </c>
      <c r="F414" s="31" t="s">
        <v>123</v>
      </c>
      <c r="G414" s="31" t="s">
        <v>17532</v>
      </c>
      <c r="H414" s="31" t="s">
        <v>21584</v>
      </c>
      <c r="I414" s="38">
        <v>0.91666666666666663</v>
      </c>
      <c r="J414" s="31" t="s">
        <v>20313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451"/>
    </row>
    <row r="415" spans="1:20" ht="54" customHeight="1" x14ac:dyDescent="1.3">
      <c r="A415" s="31" t="s">
        <v>24624</v>
      </c>
      <c r="B415" s="31" t="s">
        <v>12953</v>
      </c>
      <c r="C415" s="31" t="s">
        <v>24625</v>
      </c>
      <c r="D415" s="31" t="s">
        <v>24626</v>
      </c>
      <c r="E415" s="31" t="s">
        <v>687</v>
      </c>
      <c r="F415" s="31" t="s">
        <v>123</v>
      </c>
      <c r="G415" s="31" t="s">
        <v>17532</v>
      </c>
      <c r="H415" s="31" t="s">
        <v>21584</v>
      </c>
      <c r="I415" s="38">
        <v>0.91666666666666663</v>
      </c>
      <c r="J415" s="31" t="s">
        <v>24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451"/>
    </row>
    <row r="416" spans="1:20" ht="54" customHeight="1" x14ac:dyDescent="1.3">
      <c r="A416" s="31" t="s">
        <v>24627</v>
      </c>
      <c r="B416" s="31" t="s">
        <v>24628</v>
      </c>
      <c r="C416" s="31" t="s">
        <v>24629</v>
      </c>
      <c r="D416" s="31" t="s">
        <v>24630</v>
      </c>
      <c r="E416" s="31" t="s">
        <v>101</v>
      </c>
      <c r="F416" s="31" t="s">
        <v>123</v>
      </c>
      <c r="G416" s="31" t="s">
        <v>16223</v>
      </c>
      <c r="H416" s="31" t="s">
        <v>19365</v>
      </c>
      <c r="I416" s="38">
        <v>0.25</v>
      </c>
      <c r="J416" s="31" t="s">
        <v>24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43925</v>
      </c>
      <c r="T416" s="451"/>
    </row>
    <row r="417" spans="1:40" ht="54" customHeight="1" x14ac:dyDescent="1.3">
      <c r="A417" s="31" t="s">
        <v>24631</v>
      </c>
      <c r="B417" s="31" t="s">
        <v>12369</v>
      </c>
      <c r="C417" s="31" t="s">
        <v>24632</v>
      </c>
      <c r="D417" s="31" t="s">
        <v>24633</v>
      </c>
      <c r="E417" s="31" t="s">
        <v>101</v>
      </c>
      <c r="F417" s="31" t="s">
        <v>123</v>
      </c>
      <c r="G417" s="31" t="s">
        <v>16223</v>
      </c>
      <c r="H417" s="31" t="s">
        <v>19365</v>
      </c>
      <c r="I417" s="38">
        <v>0.25</v>
      </c>
      <c r="J417" s="31" t="s">
        <v>24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43925</v>
      </c>
      <c r="T417" s="451"/>
      <c r="U417" s="31"/>
      <c r="V417" s="31"/>
      <c r="W417" s="31"/>
      <c r="X417" s="31"/>
      <c r="Y417" s="31"/>
      <c r="Z417" s="31"/>
      <c r="AA417" s="31"/>
      <c r="AB417" s="38"/>
      <c r="AC417" s="31"/>
      <c r="AD417" s="31"/>
      <c r="AE417" s="31"/>
      <c r="AF417" s="31"/>
      <c r="AG417" s="23"/>
      <c r="AH417" s="23"/>
      <c r="AI417" s="23"/>
      <c r="AJ417" s="23"/>
      <c r="AK417" s="23"/>
      <c r="AL417" s="29"/>
      <c r="AM417" s="23"/>
      <c r="AN417" s="25"/>
    </row>
    <row r="418" spans="1:40" ht="54" customHeight="1" x14ac:dyDescent="1.3">
      <c r="A418" s="31" t="s">
        <v>24634</v>
      </c>
      <c r="B418" s="31" t="s">
        <v>24635</v>
      </c>
      <c r="C418" s="31" t="s">
        <v>24636</v>
      </c>
      <c r="D418" s="31" t="s">
        <v>24637</v>
      </c>
      <c r="E418" s="31" t="s">
        <v>101</v>
      </c>
      <c r="F418" s="31" t="s">
        <v>123</v>
      </c>
      <c r="G418" s="31" t="s">
        <v>16223</v>
      </c>
      <c r="H418" s="31" t="s">
        <v>19365</v>
      </c>
      <c r="I418" s="38">
        <v>0.25</v>
      </c>
      <c r="J418" s="31" t="s">
        <v>24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43925</v>
      </c>
      <c r="T418" s="451"/>
      <c r="U418" s="31"/>
      <c r="V418" s="31"/>
      <c r="W418" s="31"/>
      <c r="X418" s="31"/>
      <c r="Y418" s="31"/>
      <c r="Z418" s="31"/>
      <c r="AA418" s="31"/>
      <c r="AB418" s="38"/>
      <c r="AC418" s="31"/>
      <c r="AD418" s="31"/>
      <c r="AE418" s="31"/>
      <c r="AF418" s="31"/>
      <c r="AG418" s="23"/>
      <c r="AH418" s="23"/>
      <c r="AI418" s="23"/>
      <c r="AJ418" s="23"/>
      <c r="AK418" s="23"/>
      <c r="AL418" s="29"/>
      <c r="AM418" s="23"/>
      <c r="AN418" s="25"/>
    </row>
    <row r="419" spans="1:40" ht="54" customHeight="1" x14ac:dyDescent="1.3">
      <c r="A419" s="31" t="s">
        <v>24638</v>
      </c>
      <c r="B419" s="31" t="s">
        <v>24639</v>
      </c>
      <c r="C419" s="31" t="s">
        <v>24640</v>
      </c>
      <c r="D419" s="31" t="s">
        <v>24641</v>
      </c>
      <c r="E419" s="31" t="s">
        <v>687</v>
      </c>
      <c r="F419" s="31" t="s">
        <v>123</v>
      </c>
      <c r="G419" s="31" t="s">
        <v>17532</v>
      </c>
      <c r="H419" s="31" t="s">
        <v>21584</v>
      </c>
      <c r="I419" s="38">
        <v>0.125</v>
      </c>
      <c r="J419" s="31" t="s">
        <v>24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451"/>
      <c r="U419" s="31"/>
      <c r="V419" s="31"/>
      <c r="W419" s="31"/>
      <c r="X419" s="31"/>
      <c r="Y419" s="31"/>
      <c r="Z419" s="31"/>
      <c r="AA419" s="31"/>
      <c r="AB419" s="38"/>
      <c r="AC419" s="31"/>
      <c r="AD419" s="31"/>
      <c r="AE419" s="31"/>
      <c r="AF419" s="31"/>
      <c r="AG419" s="23"/>
      <c r="AH419" s="23"/>
      <c r="AI419" s="23"/>
      <c r="AJ419" s="23"/>
      <c r="AK419" s="23"/>
      <c r="AL419" s="29"/>
      <c r="AM419" s="23"/>
      <c r="AN419" s="25"/>
    </row>
    <row r="420" spans="1:40" ht="54" customHeight="1" x14ac:dyDescent="1.3">
      <c r="A420" s="31" t="s">
        <v>24642</v>
      </c>
      <c r="B420" s="31" t="s">
        <v>24643</v>
      </c>
      <c r="C420" s="31" t="s">
        <v>24644</v>
      </c>
      <c r="D420" s="31" t="s">
        <v>24645</v>
      </c>
      <c r="E420" s="31" t="s">
        <v>687</v>
      </c>
      <c r="F420" s="31" t="s">
        <v>123</v>
      </c>
      <c r="G420" s="31" t="s">
        <v>17532</v>
      </c>
      <c r="H420" s="31" t="s">
        <v>21584</v>
      </c>
      <c r="I420" s="38">
        <v>0.125</v>
      </c>
      <c r="J420" s="31" t="s">
        <v>24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451"/>
      <c r="U420" s="31"/>
      <c r="V420" s="31"/>
      <c r="W420" s="31"/>
      <c r="X420" s="31"/>
      <c r="Y420" s="31"/>
      <c r="Z420" s="31"/>
      <c r="AA420" s="31"/>
      <c r="AB420" s="38"/>
      <c r="AC420" s="31"/>
      <c r="AD420" s="31"/>
      <c r="AE420" s="31"/>
      <c r="AF420" s="31"/>
      <c r="AG420" s="23"/>
      <c r="AH420" s="23"/>
      <c r="AI420" s="23"/>
      <c r="AJ420" s="23"/>
      <c r="AK420" s="23"/>
      <c r="AL420" s="29"/>
      <c r="AM420" s="23"/>
      <c r="AN420" s="25"/>
    </row>
    <row r="421" spans="1:40" ht="54" customHeight="1" x14ac:dyDescent="1.3">
      <c r="A421" s="31" t="s">
        <v>24646</v>
      </c>
      <c r="B421" s="31" t="s">
        <v>24647</v>
      </c>
      <c r="C421" s="31" t="s">
        <v>24648</v>
      </c>
      <c r="D421" s="31" t="s">
        <v>24649</v>
      </c>
      <c r="E421" s="31" t="s">
        <v>687</v>
      </c>
      <c r="F421" s="31" t="s">
        <v>123</v>
      </c>
      <c r="G421" s="31" t="s">
        <v>17532</v>
      </c>
      <c r="H421" s="31" t="s">
        <v>21584</v>
      </c>
      <c r="I421" s="38">
        <v>0.83333333333333337</v>
      </c>
      <c r="J421" s="31" t="s">
        <v>24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451"/>
      <c r="U421" s="31"/>
      <c r="V421" s="31"/>
      <c r="W421" s="31"/>
      <c r="X421" s="31"/>
      <c r="Y421" s="31"/>
      <c r="Z421" s="31"/>
      <c r="AA421" s="31"/>
      <c r="AB421" s="38"/>
      <c r="AC421" s="31"/>
      <c r="AD421" s="31"/>
      <c r="AE421" s="31"/>
      <c r="AF421" s="31"/>
      <c r="AG421" s="23"/>
      <c r="AH421" s="23"/>
      <c r="AI421" s="23"/>
      <c r="AJ421" s="23"/>
      <c r="AK421" s="23"/>
      <c r="AL421" s="29"/>
      <c r="AM421" s="23"/>
      <c r="AN421" s="25"/>
    </row>
    <row r="422" spans="1:40" s="85" customFormat="1" ht="56.25" x14ac:dyDescent="1.3">
      <c r="A422" s="244" t="s">
        <v>23986</v>
      </c>
      <c r="B422" s="31" t="s">
        <v>23987</v>
      </c>
      <c r="C422" s="31" t="s">
        <v>23988</v>
      </c>
      <c r="D422" s="31" t="s">
        <v>23989</v>
      </c>
      <c r="E422" s="31" t="s">
        <v>101</v>
      </c>
      <c r="F422" s="31" t="s">
        <v>123</v>
      </c>
      <c r="G422" s="31" t="s">
        <v>16223</v>
      </c>
      <c r="H422" s="31" t="s">
        <v>19365</v>
      </c>
      <c r="I422" s="38">
        <v>0.25</v>
      </c>
      <c r="J422" s="31" t="s">
        <v>20313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43925</v>
      </c>
      <c r="T422" s="451"/>
      <c r="U422" s="399"/>
      <c r="V422" s="399"/>
      <c r="W422" s="399"/>
      <c r="X422" s="399"/>
      <c r="Y422" s="399"/>
      <c r="Z422" s="399"/>
      <c r="AA422" s="399"/>
      <c r="AB422" s="400"/>
      <c r="AC422" s="399"/>
      <c r="AD422" s="399"/>
      <c r="AE422" s="399"/>
      <c r="AF422" s="399"/>
      <c r="AG422" s="399"/>
      <c r="AH422" s="23"/>
      <c r="AI422" s="23"/>
      <c r="AJ422" s="23"/>
      <c r="AK422" s="23"/>
      <c r="AL422" s="29"/>
      <c r="AM422" s="125"/>
      <c r="AN422" s="87"/>
    </row>
    <row r="423" spans="1:40" s="85" customFormat="1" ht="56.25" x14ac:dyDescent="1.3">
      <c r="A423" s="31" t="s">
        <v>23990</v>
      </c>
      <c r="B423" s="31" t="s">
        <v>23991</v>
      </c>
      <c r="C423" s="31" t="s">
        <v>23992</v>
      </c>
      <c r="D423" s="31" t="s">
        <v>23993</v>
      </c>
      <c r="E423" s="31" t="s">
        <v>101</v>
      </c>
      <c r="F423" s="31" t="s">
        <v>123</v>
      </c>
      <c r="G423" s="31" t="s">
        <v>16223</v>
      </c>
      <c r="H423" s="31" t="s">
        <v>19365</v>
      </c>
      <c r="I423" s="38">
        <v>0.25</v>
      </c>
      <c r="J423" s="31" t="s">
        <v>24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43925</v>
      </c>
      <c r="T423" s="451"/>
      <c r="U423" s="399"/>
      <c r="V423" s="399"/>
      <c r="W423" s="399"/>
      <c r="X423" s="399"/>
      <c r="Y423" s="399"/>
      <c r="Z423" s="399"/>
      <c r="AA423" s="399"/>
      <c r="AB423" s="400"/>
      <c r="AC423" s="399"/>
      <c r="AD423" s="399"/>
      <c r="AE423" s="399"/>
      <c r="AF423" s="399"/>
      <c r="AG423" s="399"/>
      <c r="AH423" s="23"/>
      <c r="AI423" s="23"/>
      <c r="AJ423" s="23"/>
      <c r="AK423" s="23"/>
      <c r="AL423" s="29"/>
      <c r="AM423" s="125"/>
      <c r="AN423" s="87"/>
    </row>
    <row r="424" spans="1:40" ht="54" customHeight="1" x14ac:dyDescent="1.3">
      <c r="A424" s="685" t="s">
        <v>24903</v>
      </c>
      <c r="B424" s="686"/>
      <c r="C424" s="686"/>
      <c r="D424" s="686"/>
      <c r="E424" s="686"/>
      <c r="F424" s="686"/>
      <c r="G424" s="686"/>
      <c r="H424" s="686"/>
      <c r="I424" s="686"/>
      <c r="J424" s="686"/>
      <c r="K424" s="686"/>
      <c r="L424" s="686"/>
      <c r="M424" s="687"/>
      <c r="N424" s="23"/>
      <c r="O424" s="23"/>
      <c r="P424" s="23"/>
      <c r="Q424" s="23"/>
      <c r="R424" s="23"/>
      <c r="S424" s="29"/>
      <c r="T424" s="388">
        <v>197500</v>
      </c>
      <c r="U424" s="25"/>
      <c r="AL424" s="119"/>
      <c r="AM424" s="119"/>
    </row>
    <row r="425" spans="1:40" ht="54" customHeight="1" x14ac:dyDescent="1.3">
      <c r="A425" s="685" t="s">
        <v>24903</v>
      </c>
      <c r="B425" s="686"/>
      <c r="C425" s="686"/>
      <c r="D425" s="686"/>
      <c r="E425" s="686"/>
      <c r="F425" s="686"/>
      <c r="G425" s="686"/>
      <c r="H425" s="686"/>
      <c r="I425" s="686"/>
      <c r="J425" s="686"/>
      <c r="K425" s="686"/>
      <c r="L425" s="686"/>
      <c r="M425" s="687"/>
      <c r="N425" s="23"/>
      <c r="O425" s="23"/>
      <c r="P425" s="23"/>
      <c r="Q425" s="23"/>
      <c r="R425" s="23"/>
      <c r="S425" s="29"/>
      <c r="T425" s="388">
        <v>120000</v>
      </c>
      <c r="U425" s="25"/>
      <c r="AL425" s="119"/>
      <c r="AM425" s="119"/>
    </row>
    <row r="426" spans="1:40" ht="54" customHeight="1" x14ac:dyDescent="1.3">
      <c r="A426" s="682" t="s">
        <v>25349</v>
      </c>
      <c r="B426" s="683"/>
      <c r="C426" s="683"/>
      <c r="D426" s="683"/>
      <c r="E426" s="683"/>
      <c r="F426" s="683"/>
      <c r="G426" s="683"/>
      <c r="H426" s="683"/>
      <c r="I426" s="683"/>
      <c r="J426" s="683"/>
      <c r="K426" s="683"/>
      <c r="L426" s="683"/>
      <c r="M426" s="684"/>
      <c r="N426" s="23"/>
      <c r="O426" s="23"/>
      <c r="P426" s="23"/>
      <c r="Q426" s="23"/>
      <c r="R426" s="23"/>
      <c r="S426" s="29"/>
      <c r="T426" s="451"/>
      <c r="U426" s="31"/>
      <c r="V426" s="31"/>
      <c r="W426" s="31"/>
      <c r="X426" s="31"/>
      <c r="Y426" s="31"/>
      <c r="Z426" s="31"/>
      <c r="AA426" s="31"/>
      <c r="AB426" s="38"/>
      <c r="AC426" s="31"/>
      <c r="AD426" s="31"/>
      <c r="AE426" s="31"/>
      <c r="AF426" s="31"/>
      <c r="AG426" s="23"/>
      <c r="AH426" s="23"/>
      <c r="AI426" s="23"/>
      <c r="AJ426" s="23"/>
      <c r="AK426" s="23"/>
      <c r="AL426" s="29"/>
      <c r="AM426" s="29"/>
      <c r="AN426" s="25"/>
    </row>
    <row r="427" spans="1:40" ht="54" customHeight="1" x14ac:dyDescent="1.3">
      <c r="A427" s="31" t="s">
        <v>25294</v>
      </c>
      <c r="B427" s="31" t="s">
        <v>4848</v>
      </c>
      <c r="C427" s="31" t="s">
        <v>25295</v>
      </c>
      <c r="D427" s="31" t="s">
        <v>25296</v>
      </c>
      <c r="E427" s="31" t="s">
        <v>101</v>
      </c>
      <c r="F427" s="31" t="s">
        <v>123</v>
      </c>
      <c r="G427" s="31" t="s">
        <v>16223</v>
      </c>
      <c r="H427" s="31" t="s">
        <v>19365</v>
      </c>
      <c r="I427" s="38">
        <v>0.16666666666666666</v>
      </c>
      <c r="J427" s="31" t="s">
        <v>24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  <c r="T427" s="451"/>
      <c r="U427" s="31"/>
      <c r="V427" s="31"/>
      <c r="W427" s="31"/>
      <c r="X427" s="31"/>
      <c r="Y427" s="31"/>
      <c r="Z427" s="31"/>
      <c r="AA427" s="31"/>
      <c r="AB427" s="38"/>
      <c r="AC427" s="31"/>
      <c r="AD427" s="31"/>
      <c r="AE427" s="31"/>
      <c r="AF427" s="31"/>
      <c r="AG427" s="23"/>
      <c r="AH427" s="23"/>
      <c r="AI427" s="23"/>
      <c r="AJ427" s="23"/>
      <c r="AK427" s="23"/>
      <c r="AL427" s="29"/>
      <c r="AM427" s="29"/>
      <c r="AN427" s="25"/>
    </row>
    <row r="428" spans="1:40" ht="54" customHeight="1" x14ac:dyDescent="1.3">
      <c r="A428" s="31" t="s">
        <v>25297</v>
      </c>
      <c r="B428" s="31" t="s">
        <v>13626</v>
      </c>
      <c r="C428" s="31" t="s">
        <v>25298</v>
      </c>
      <c r="D428" s="31" t="s">
        <v>25299</v>
      </c>
      <c r="E428" s="31" t="s">
        <v>101</v>
      </c>
      <c r="F428" s="31" t="s">
        <v>123</v>
      </c>
      <c r="G428" s="31" t="s">
        <v>16223</v>
      </c>
      <c r="H428" s="31" t="s">
        <v>19365</v>
      </c>
      <c r="I428" s="38">
        <v>0.16666666666666666</v>
      </c>
      <c r="J428" s="31" t="s">
        <v>24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43925</v>
      </c>
      <c r="T428" s="451"/>
      <c r="U428" s="31"/>
      <c r="V428" s="31"/>
      <c r="W428" s="31"/>
      <c r="X428" s="31"/>
      <c r="Y428" s="31"/>
      <c r="Z428" s="31"/>
      <c r="AA428" s="31"/>
      <c r="AB428" s="38"/>
      <c r="AC428" s="31"/>
      <c r="AD428" s="31"/>
      <c r="AE428" s="31"/>
      <c r="AF428" s="31"/>
      <c r="AG428" s="23"/>
      <c r="AH428" s="23"/>
      <c r="AI428" s="23"/>
      <c r="AJ428" s="23"/>
      <c r="AK428" s="23"/>
      <c r="AL428" s="29"/>
      <c r="AM428" s="29"/>
      <c r="AN428" s="25"/>
    </row>
    <row r="429" spans="1:40" ht="54" customHeight="1" x14ac:dyDescent="1.3">
      <c r="A429" s="685" t="s">
        <v>13743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7"/>
      <c r="N429" s="23"/>
      <c r="O429" s="23"/>
      <c r="P429" s="23"/>
      <c r="Q429" s="23"/>
      <c r="R429" s="23"/>
      <c r="S429" s="29"/>
      <c r="T429" s="388">
        <v>132000</v>
      </c>
      <c r="U429" s="25"/>
      <c r="AL429" s="119"/>
      <c r="AM429" s="119"/>
    </row>
    <row r="430" spans="1:40" ht="54" customHeight="1" x14ac:dyDescent="1.3">
      <c r="A430" s="679" t="s">
        <v>26790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1"/>
      <c r="N430" s="23"/>
      <c r="O430" s="23"/>
      <c r="P430" s="23"/>
      <c r="Q430" s="23"/>
      <c r="R430" s="23"/>
      <c r="S430" s="29"/>
      <c r="T430" s="531"/>
      <c r="U430" s="31"/>
      <c r="V430" s="31"/>
      <c r="W430" s="31"/>
      <c r="X430" s="31"/>
      <c r="Y430" s="31"/>
      <c r="Z430" s="31"/>
      <c r="AA430" s="31"/>
      <c r="AB430" s="31"/>
      <c r="AC430" s="38"/>
      <c r="AD430" s="31"/>
      <c r="AE430" s="31"/>
      <c r="AF430" s="31"/>
      <c r="AG430" s="31"/>
      <c r="AH430" s="23"/>
      <c r="AI430" s="23"/>
      <c r="AJ430" s="23"/>
      <c r="AK430" s="23"/>
      <c r="AL430" s="23"/>
      <c r="AM430" s="29"/>
      <c r="AN430" s="29">
        <v>150000</v>
      </c>
    </row>
    <row r="431" spans="1:40" ht="54" customHeight="1" x14ac:dyDescent="1.05">
      <c r="A431" s="31" t="s">
        <v>25704</v>
      </c>
      <c r="B431" s="31" t="s">
        <v>25705</v>
      </c>
      <c r="C431" s="31" t="s">
        <v>25706</v>
      </c>
      <c r="D431" s="31" t="s">
        <v>25707</v>
      </c>
      <c r="E431" s="31" t="s">
        <v>687</v>
      </c>
      <c r="F431" s="31" t="s">
        <v>123</v>
      </c>
      <c r="G431" s="31" t="s">
        <v>16248</v>
      </c>
      <c r="H431" s="31" t="s">
        <v>22838</v>
      </c>
      <c r="I431" s="38">
        <v>0.41666666666666669</v>
      </c>
      <c r="J431" s="31" t="s">
        <v>24</v>
      </c>
      <c r="K431" s="31" t="s">
        <v>105</v>
      </c>
      <c r="L431" s="31" t="s">
        <v>995</v>
      </c>
      <c r="M431" s="31" t="s">
        <v>106</v>
      </c>
      <c r="N431" s="23"/>
      <c r="O431" s="23"/>
      <c r="P431" s="23"/>
      <c r="Q431" s="23"/>
      <c r="R431" s="23"/>
      <c r="S431" s="29">
        <v>43425</v>
      </c>
      <c r="T431" s="531"/>
      <c r="U431" s="31"/>
      <c r="V431" s="31"/>
      <c r="W431" s="31"/>
      <c r="X431" s="31"/>
      <c r="Y431" s="31"/>
      <c r="Z431" s="31"/>
      <c r="AA431" s="31"/>
      <c r="AB431" s="31"/>
      <c r="AC431" s="38"/>
      <c r="AD431" s="31"/>
      <c r="AE431" s="31"/>
      <c r="AF431" s="31"/>
      <c r="AG431" s="31"/>
      <c r="AH431" s="23"/>
      <c r="AI431" s="23"/>
      <c r="AJ431" s="23"/>
      <c r="AK431" s="23"/>
      <c r="AL431" s="23"/>
      <c r="AM431" s="29"/>
      <c r="AN431" s="29"/>
    </row>
    <row r="432" spans="1:40" ht="54" customHeight="1" x14ac:dyDescent="1.05">
      <c r="A432" s="31" t="s">
        <v>25708</v>
      </c>
      <c r="B432" s="31" t="s">
        <v>25709</v>
      </c>
      <c r="C432" s="31" t="s">
        <v>25710</v>
      </c>
      <c r="D432" s="31" t="s">
        <v>25711</v>
      </c>
      <c r="E432" s="31" t="s">
        <v>687</v>
      </c>
      <c r="F432" s="31" t="s">
        <v>123</v>
      </c>
      <c r="G432" s="31" t="s">
        <v>16248</v>
      </c>
      <c r="H432" s="31" t="s">
        <v>22838</v>
      </c>
      <c r="I432" s="38">
        <v>0.41666666666666669</v>
      </c>
      <c r="J432" s="31" t="s">
        <v>24</v>
      </c>
      <c r="K432" s="31" t="s">
        <v>105</v>
      </c>
      <c r="L432" s="31" t="s">
        <v>995</v>
      </c>
      <c r="M432" s="31" t="s">
        <v>106</v>
      </c>
      <c r="N432" s="23"/>
      <c r="O432" s="23"/>
      <c r="P432" s="23"/>
      <c r="Q432" s="23"/>
      <c r="R432" s="23"/>
      <c r="S432" s="29">
        <v>43425</v>
      </c>
      <c r="T432" s="531"/>
    </row>
    <row r="433" spans="1:20" ht="54" customHeight="1" x14ac:dyDescent="1.05">
      <c r="A433" s="31" t="s">
        <v>25712</v>
      </c>
      <c r="B433" s="31" t="s">
        <v>25713</v>
      </c>
      <c r="C433" s="31" t="s">
        <v>25714</v>
      </c>
      <c r="D433" s="31" t="s">
        <v>25715</v>
      </c>
      <c r="E433" s="31" t="s">
        <v>687</v>
      </c>
      <c r="F433" s="31" t="s">
        <v>123</v>
      </c>
      <c r="G433" s="31" t="s">
        <v>16248</v>
      </c>
      <c r="H433" s="31" t="s">
        <v>22838</v>
      </c>
      <c r="I433" s="38">
        <v>0.41666666666666669</v>
      </c>
      <c r="J433" s="31" t="s">
        <v>24</v>
      </c>
      <c r="K433" s="31" t="s">
        <v>105</v>
      </c>
      <c r="L433" s="31" t="s">
        <v>995</v>
      </c>
      <c r="M433" s="31" t="s">
        <v>106</v>
      </c>
      <c r="N433" s="23"/>
      <c r="O433" s="23"/>
      <c r="P433" s="23"/>
      <c r="Q433" s="23"/>
      <c r="R433" s="23"/>
      <c r="S433" s="29">
        <v>43425</v>
      </c>
      <c r="T433" s="531"/>
    </row>
    <row r="434" spans="1:20" ht="54" customHeight="1" x14ac:dyDescent="1.05">
      <c r="A434" s="31" t="s">
        <v>25716</v>
      </c>
      <c r="B434" s="31" t="s">
        <v>14706</v>
      </c>
      <c r="C434" s="31" t="s">
        <v>25717</v>
      </c>
      <c r="D434" s="31" t="s">
        <v>25718</v>
      </c>
      <c r="E434" s="31" t="s">
        <v>687</v>
      </c>
      <c r="F434" s="31" t="s">
        <v>123</v>
      </c>
      <c r="G434" s="31" t="s">
        <v>16248</v>
      </c>
      <c r="H434" s="31" t="s">
        <v>22838</v>
      </c>
      <c r="I434" s="38">
        <v>0.41666666666666669</v>
      </c>
      <c r="J434" s="31" t="s">
        <v>24</v>
      </c>
      <c r="K434" s="31" t="s">
        <v>105</v>
      </c>
      <c r="L434" s="31" t="s">
        <v>995</v>
      </c>
      <c r="M434" s="31" t="s">
        <v>106</v>
      </c>
      <c r="N434" s="23"/>
      <c r="O434" s="23"/>
      <c r="P434" s="23"/>
      <c r="Q434" s="23"/>
      <c r="R434" s="23"/>
      <c r="S434" s="29">
        <v>43425</v>
      </c>
      <c r="T434" s="531"/>
    </row>
    <row r="435" spans="1:20" ht="54" customHeight="1" x14ac:dyDescent="1.05">
      <c r="A435" s="31" t="s">
        <v>25719</v>
      </c>
      <c r="B435" s="31" t="s">
        <v>25720</v>
      </c>
      <c r="C435" s="31" t="s">
        <v>25721</v>
      </c>
      <c r="D435" s="31" t="s">
        <v>25722</v>
      </c>
      <c r="E435" s="31" t="s">
        <v>687</v>
      </c>
      <c r="F435" s="31" t="s">
        <v>123</v>
      </c>
      <c r="G435" s="31" t="s">
        <v>16248</v>
      </c>
      <c r="H435" s="31" t="s">
        <v>22838</v>
      </c>
      <c r="I435" s="38">
        <v>0.41666666666666669</v>
      </c>
      <c r="J435" s="31" t="s">
        <v>24</v>
      </c>
      <c r="K435" s="31" t="s">
        <v>105</v>
      </c>
      <c r="L435" s="31" t="s">
        <v>995</v>
      </c>
      <c r="M435" s="31" t="s">
        <v>106</v>
      </c>
      <c r="N435" s="23"/>
      <c r="O435" s="23"/>
      <c r="P435" s="23"/>
      <c r="Q435" s="23"/>
      <c r="R435" s="23"/>
      <c r="S435" s="29">
        <v>43425</v>
      </c>
      <c r="T435" s="531"/>
    </row>
    <row r="436" spans="1:20" ht="54" customHeight="1" x14ac:dyDescent="1.05">
      <c r="A436" s="31" t="s">
        <v>25723</v>
      </c>
      <c r="B436" s="31" t="s">
        <v>18113</v>
      </c>
      <c r="C436" s="31" t="s">
        <v>25724</v>
      </c>
      <c r="D436" s="31" t="s">
        <v>25725</v>
      </c>
      <c r="E436" s="31" t="s">
        <v>687</v>
      </c>
      <c r="F436" s="31" t="s">
        <v>123</v>
      </c>
      <c r="G436" s="31" t="s">
        <v>16248</v>
      </c>
      <c r="H436" s="31" t="s">
        <v>22838</v>
      </c>
      <c r="I436" s="38">
        <v>0.41666666666666669</v>
      </c>
      <c r="J436" s="31" t="s">
        <v>24</v>
      </c>
      <c r="K436" s="31" t="s">
        <v>105</v>
      </c>
      <c r="L436" s="31" t="s">
        <v>995</v>
      </c>
      <c r="M436" s="31" t="s">
        <v>106</v>
      </c>
      <c r="N436" s="23"/>
      <c r="O436" s="23"/>
      <c r="P436" s="23"/>
      <c r="Q436" s="23"/>
      <c r="R436" s="23"/>
      <c r="S436" s="29">
        <v>43425</v>
      </c>
      <c r="T436" s="531"/>
    </row>
    <row r="437" spans="1:20" ht="54" customHeight="1" x14ac:dyDescent="1.05">
      <c r="A437" s="31" t="s">
        <v>25726</v>
      </c>
      <c r="B437" s="31" t="s">
        <v>23579</v>
      </c>
      <c r="C437" s="31" t="s">
        <v>25727</v>
      </c>
      <c r="D437" s="31" t="s">
        <v>25728</v>
      </c>
      <c r="E437" s="31" t="s">
        <v>687</v>
      </c>
      <c r="F437" s="31" t="s">
        <v>123</v>
      </c>
      <c r="G437" s="31" t="s">
        <v>16248</v>
      </c>
      <c r="H437" s="31" t="s">
        <v>22838</v>
      </c>
      <c r="I437" s="38">
        <v>0.41666666666666669</v>
      </c>
      <c r="J437" s="31" t="s">
        <v>24</v>
      </c>
      <c r="K437" s="31" t="s">
        <v>105</v>
      </c>
      <c r="L437" s="31" t="s">
        <v>995</v>
      </c>
      <c r="M437" s="31" t="s">
        <v>106</v>
      </c>
      <c r="N437" s="23"/>
      <c r="O437" s="23"/>
      <c r="P437" s="23"/>
      <c r="Q437" s="23"/>
      <c r="R437" s="23"/>
      <c r="S437" s="29">
        <v>43425</v>
      </c>
      <c r="T437" s="531"/>
    </row>
    <row r="438" spans="1:20" ht="54" customHeight="1" x14ac:dyDescent="1.05">
      <c r="A438" s="31" t="s">
        <v>25729</v>
      </c>
      <c r="B438" s="31" t="s">
        <v>25730</v>
      </c>
      <c r="C438" s="31" t="s">
        <v>25731</v>
      </c>
      <c r="D438" s="31" t="s">
        <v>25732</v>
      </c>
      <c r="E438" s="31" t="s">
        <v>687</v>
      </c>
      <c r="F438" s="31" t="s">
        <v>123</v>
      </c>
      <c r="G438" s="31" t="s">
        <v>16248</v>
      </c>
      <c r="H438" s="31" t="s">
        <v>22838</v>
      </c>
      <c r="I438" s="38">
        <v>0.41666666666666669</v>
      </c>
      <c r="J438" s="31" t="s">
        <v>24</v>
      </c>
      <c r="K438" s="31" t="s">
        <v>105</v>
      </c>
      <c r="L438" s="31" t="s">
        <v>995</v>
      </c>
      <c r="M438" s="31" t="s">
        <v>106</v>
      </c>
      <c r="N438" s="23"/>
      <c r="O438" s="23"/>
      <c r="P438" s="23"/>
      <c r="Q438" s="23"/>
      <c r="R438" s="23"/>
      <c r="S438" s="29">
        <v>43425</v>
      </c>
      <c r="T438" s="531"/>
    </row>
    <row r="439" spans="1:20" ht="54" customHeight="1" x14ac:dyDescent="1.05">
      <c r="A439" s="31" t="s">
        <v>25733</v>
      </c>
      <c r="B439" s="31" t="s">
        <v>24684</v>
      </c>
      <c r="C439" s="31" t="s">
        <v>25734</v>
      </c>
      <c r="D439" s="31" t="s">
        <v>25735</v>
      </c>
      <c r="E439" s="31" t="s">
        <v>687</v>
      </c>
      <c r="F439" s="31" t="s">
        <v>123</v>
      </c>
      <c r="G439" s="31" t="s">
        <v>16248</v>
      </c>
      <c r="H439" s="31" t="s">
        <v>22838</v>
      </c>
      <c r="I439" s="38">
        <v>0.41666666666666669</v>
      </c>
      <c r="J439" s="31" t="s">
        <v>24</v>
      </c>
      <c r="K439" s="31" t="s">
        <v>105</v>
      </c>
      <c r="L439" s="31" t="s">
        <v>995</v>
      </c>
      <c r="M439" s="31" t="s">
        <v>106</v>
      </c>
      <c r="N439" s="23"/>
      <c r="O439" s="23"/>
      <c r="P439" s="23"/>
      <c r="Q439" s="23"/>
      <c r="R439" s="23"/>
      <c r="S439" s="29">
        <v>43425</v>
      </c>
      <c r="T439" s="531"/>
    </row>
    <row r="440" spans="1:20" ht="54" customHeight="1" x14ac:dyDescent="1.05">
      <c r="A440" s="31" t="s">
        <v>25736</v>
      </c>
      <c r="B440" s="31" t="s">
        <v>25737</v>
      </c>
      <c r="C440" s="31" t="s">
        <v>25738</v>
      </c>
      <c r="D440" s="31" t="s">
        <v>25739</v>
      </c>
      <c r="E440" s="31" t="s">
        <v>687</v>
      </c>
      <c r="F440" s="31" t="s">
        <v>123</v>
      </c>
      <c r="G440" s="31" t="s">
        <v>16248</v>
      </c>
      <c r="H440" s="31" t="s">
        <v>22838</v>
      </c>
      <c r="I440" s="38">
        <v>0.41666666666666669</v>
      </c>
      <c r="J440" s="31" t="s">
        <v>24</v>
      </c>
      <c r="K440" s="31" t="s">
        <v>105</v>
      </c>
      <c r="L440" s="31" t="s">
        <v>995</v>
      </c>
      <c r="M440" s="31" t="s">
        <v>106</v>
      </c>
      <c r="N440" s="23"/>
      <c r="O440" s="23"/>
      <c r="P440" s="23"/>
      <c r="Q440" s="23"/>
      <c r="R440" s="23"/>
      <c r="S440" s="29">
        <v>43425</v>
      </c>
      <c r="T440" s="531"/>
    </row>
    <row r="441" spans="1:20" ht="54" customHeight="1" x14ac:dyDescent="1.05">
      <c r="A441" s="31" t="s">
        <v>25740</v>
      </c>
      <c r="B441" s="31" t="s">
        <v>25741</v>
      </c>
      <c r="C441" s="31" t="s">
        <v>25742</v>
      </c>
      <c r="D441" s="31" t="s">
        <v>25743</v>
      </c>
      <c r="E441" s="31" t="s">
        <v>687</v>
      </c>
      <c r="F441" s="31" t="s">
        <v>123</v>
      </c>
      <c r="G441" s="31" t="s">
        <v>16248</v>
      </c>
      <c r="H441" s="31" t="s">
        <v>22838</v>
      </c>
      <c r="I441" s="38">
        <v>0.41666666666666669</v>
      </c>
      <c r="J441" s="31" t="s">
        <v>24</v>
      </c>
      <c r="K441" s="31" t="s">
        <v>105</v>
      </c>
      <c r="L441" s="31" t="s">
        <v>995</v>
      </c>
      <c r="M441" s="31" t="s">
        <v>106</v>
      </c>
      <c r="N441" s="23"/>
      <c r="O441" s="23"/>
      <c r="P441" s="23"/>
      <c r="Q441" s="23"/>
      <c r="R441" s="23"/>
      <c r="S441" s="29">
        <v>43425</v>
      </c>
      <c r="T441" s="531"/>
    </row>
    <row r="442" spans="1:20" ht="54" customHeight="1" x14ac:dyDescent="1.05">
      <c r="A442" s="31" t="s">
        <v>25744</v>
      </c>
      <c r="B442" s="31" t="s">
        <v>5806</v>
      </c>
      <c r="C442" s="31" t="s">
        <v>25745</v>
      </c>
      <c r="D442" s="31" t="s">
        <v>25746</v>
      </c>
      <c r="E442" s="31" t="s">
        <v>687</v>
      </c>
      <c r="F442" s="31" t="s">
        <v>123</v>
      </c>
      <c r="G442" s="31" t="s">
        <v>16248</v>
      </c>
      <c r="H442" s="31" t="s">
        <v>22838</v>
      </c>
      <c r="I442" s="38">
        <v>0.41666666666666669</v>
      </c>
      <c r="J442" s="31" t="s">
        <v>24</v>
      </c>
      <c r="K442" s="31" t="s">
        <v>105</v>
      </c>
      <c r="L442" s="31" t="s">
        <v>995</v>
      </c>
      <c r="M442" s="31" t="s">
        <v>106</v>
      </c>
      <c r="N442" s="23"/>
      <c r="O442" s="23"/>
      <c r="P442" s="23"/>
      <c r="Q442" s="23"/>
      <c r="R442" s="23"/>
      <c r="S442" s="29">
        <v>43425</v>
      </c>
      <c r="T442" s="531"/>
    </row>
    <row r="443" spans="1:20" ht="54" customHeight="1" x14ac:dyDescent="1.05">
      <c r="A443" s="31" t="s">
        <v>25747</v>
      </c>
      <c r="B443" s="31" t="s">
        <v>14026</v>
      </c>
      <c r="C443" s="31" t="s">
        <v>25748</v>
      </c>
      <c r="D443" s="31" t="s">
        <v>25749</v>
      </c>
      <c r="E443" s="31" t="s">
        <v>687</v>
      </c>
      <c r="F443" s="31" t="s">
        <v>123</v>
      </c>
      <c r="G443" s="31" t="s">
        <v>16248</v>
      </c>
      <c r="H443" s="31" t="s">
        <v>22838</v>
      </c>
      <c r="I443" s="38">
        <v>0.41666666666666669</v>
      </c>
      <c r="J443" s="31" t="s">
        <v>24</v>
      </c>
      <c r="K443" s="31" t="s">
        <v>105</v>
      </c>
      <c r="L443" s="31" t="s">
        <v>995</v>
      </c>
      <c r="M443" s="31" t="s">
        <v>106</v>
      </c>
      <c r="N443" s="23"/>
      <c r="O443" s="23"/>
      <c r="P443" s="23"/>
      <c r="Q443" s="23"/>
      <c r="R443" s="23"/>
      <c r="S443" s="29">
        <v>43425</v>
      </c>
      <c r="T443" s="531"/>
    </row>
    <row r="444" spans="1:20" ht="54" customHeight="1" x14ac:dyDescent="1.05">
      <c r="A444" s="31" t="s">
        <v>25750</v>
      </c>
      <c r="B444" s="31" t="s">
        <v>25751</v>
      </c>
      <c r="C444" s="31" t="s">
        <v>25752</v>
      </c>
      <c r="D444" s="31" t="s">
        <v>25753</v>
      </c>
      <c r="E444" s="31" t="s">
        <v>687</v>
      </c>
      <c r="F444" s="31" t="s">
        <v>123</v>
      </c>
      <c r="G444" s="31" t="s">
        <v>16248</v>
      </c>
      <c r="H444" s="31" t="s">
        <v>22838</v>
      </c>
      <c r="I444" s="38">
        <v>0.41666666666666669</v>
      </c>
      <c r="J444" s="31" t="s">
        <v>24</v>
      </c>
      <c r="K444" s="31" t="s">
        <v>105</v>
      </c>
      <c r="L444" s="31" t="s">
        <v>995</v>
      </c>
      <c r="M444" s="31" t="s">
        <v>106</v>
      </c>
      <c r="N444" s="23"/>
      <c r="O444" s="23"/>
      <c r="P444" s="23"/>
      <c r="Q444" s="23"/>
      <c r="R444" s="23"/>
      <c r="S444" s="29">
        <v>43425</v>
      </c>
      <c r="T444" s="531"/>
    </row>
    <row r="445" spans="1:20" ht="54" customHeight="1" x14ac:dyDescent="1.05">
      <c r="A445" s="31" t="s">
        <v>25754</v>
      </c>
      <c r="B445" s="31" t="s">
        <v>25755</v>
      </c>
      <c r="C445" s="31" t="s">
        <v>25756</v>
      </c>
      <c r="D445" s="31" t="s">
        <v>25757</v>
      </c>
      <c r="E445" s="31" t="s">
        <v>687</v>
      </c>
      <c r="F445" s="31" t="s">
        <v>123</v>
      </c>
      <c r="G445" s="31" t="s">
        <v>16248</v>
      </c>
      <c r="H445" s="31" t="s">
        <v>22838</v>
      </c>
      <c r="I445" s="38">
        <v>0.41666666666666669</v>
      </c>
      <c r="J445" s="31" t="s">
        <v>24</v>
      </c>
      <c r="K445" s="31" t="s">
        <v>105</v>
      </c>
      <c r="L445" s="31" t="s">
        <v>995</v>
      </c>
      <c r="M445" s="31" t="s">
        <v>106</v>
      </c>
      <c r="N445" s="23"/>
      <c r="O445" s="23"/>
      <c r="P445" s="23"/>
      <c r="Q445" s="23"/>
      <c r="R445" s="23"/>
      <c r="S445" s="29">
        <v>43425</v>
      </c>
      <c r="T445" s="531"/>
    </row>
    <row r="446" spans="1:20" ht="54" customHeight="1" x14ac:dyDescent="1.05">
      <c r="A446" s="31" t="s">
        <v>25758</v>
      </c>
      <c r="B446" s="31" t="s">
        <v>25759</v>
      </c>
      <c r="C446" s="31" t="s">
        <v>25760</v>
      </c>
      <c r="D446" s="31" t="s">
        <v>25761</v>
      </c>
      <c r="E446" s="31" t="s">
        <v>687</v>
      </c>
      <c r="F446" s="31" t="s">
        <v>123</v>
      </c>
      <c r="G446" s="31" t="s">
        <v>16248</v>
      </c>
      <c r="H446" s="31" t="s">
        <v>22838</v>
      </c>
      <c r="I446" s="38">
        <v>0.41666666666666669</v>
      </c>
      <c r="J446" s="31" t="s">
        <v>24</v>
      </c>
      <c r="K446" s="31" t="s">
        <v>105</v>
      </c>
      <c r="L446" s="31" t="s">
        <v>995</v>
      </c>
      <c r="M446" s="31" t="s">
        <v>106</v>
      </c>
      <c r="N446" s="23"/>
      <c r="O446" s="23"/>
      <c r="P446" s="23"/>
      <c r="Q446" s="23"/>
      <c r="R446" s="23"/>
      <c r="S446" s="29">
        <v>43425</v>
      </c>
      <c r="T446" s="531"/>
    </row>
    <row r="447" spans="1:20" ht="54" customHeight="1" x14ac:dyDescent="1.05">
      <c r="A447" s="31" t="s">
        <v>25762</v>
      </c>
      <c r="B447" s="31" t="s">
        <v>25763</v>
      </c>
      <c r="C447" s="31" t="s">
        <v>25764</v>
      </c>
      <c r="D447" s="31" t="s">
        <v>25765</v>
      </c>
      <c r="E447" s="31" t="s">
        <v>687</v>
      </c>
      <c r="F447" s="31" t="s">
        <v>123</v>
      </c>
      <c r="G447" s="31" t="s">
        <v>16248</v>
      </c>
      <c r="H447" s="31" t="s">
        <v>22838</v>
      </c>
      <c r="I447" s="38">
        <v>0.41666666666666669</v>
      </c>
      <c r="J447" s="31" t="s">
        <v>24</v>
      </c>
      <c r="K447" s="31" t="s">
        <v>105</v>
      </c>
      <c r="L447" s="31" t="s">
        <v>995</v>
      </c>
      <c r="M447" s="31" t="s">
        <v>106</v>
      </c>
      <c r="N447" s="23"/>
      <c r="O447" s="23"/>
      <c r="P447" s="23"/>
      <c r="Q447" s="23"/>
      <c r="R447" s="23"/>
      <c r="S447" s="29">
        <v>43425</v>
      </c>
      <c r="T447" s="531"/>
    </row>
    <row r="448" spans="1:20" ht="54" customHeight="1" x14ac:dyDescent="1.05">
      <c r="A448" s="31" t="s">
        <v>25766</v>
      </c>
      <c r="B448" s="31" t="s">
        <v>25767</v>
      </c>
      <c r="C448" s="31" t="s">
        <v>25768</v>
      </c>
      <c r="D448" s="31" t="s">
        <v>25769</v>
      </c>
      <c r="E448" s="31" t="s">
        <v>687</v>
      </c>
      <c r="F448" s="31" t="s">
        <v>123</v>
      </c>
      <c r="G448" s="31" t="s">
        <v>16248</v>
      </c>
      <c r="H448" s="31" t="s">
        <v>22838</v>
      </c>
      <c r="I448" s="38">
        <v>0.41666666666666669</v>
      </c>
      <c r="J448" s="31" t="s">
        <v>24</v>
      </c>
      <c r="K448" s="31" t="s">
        <v>105</v>
      </c>
      <c r="L448" s="31" t="s">
        <v>995</v>
      </c>
      <c r="M448" s="31" t="s">
        <v>106</v>
      </c>
      <c r="N448" s="23"/>
      <c r="O448" s="23"/>
      <c r="P448" s="23"/>
      <c r="Q448" s="23"/>
      <c r="R448" s="23"/>
      <c r="S448" s="29">
        <v>43425</v>
      </c>
      <c r="T448" s="531"/>
    </row>
    <row r="449" spans="1:20" ht="54" customHeight="1" x14ac:dyDescent="1.05">
      <c r="A449" s="31" t="s">
        <v>25770</v>
      </c>
      <c r="B449" s="31" t="s">
        <v>25771</v>
      </c>
      <c r="C449" s="31" t="s">
        <v>25772</v>
      </c>
      <c r="D449" s="31" t="s">
        <v>25773</v>
      </c>
      <c r="E449" s="31" t="s">
        <v>687</v>
      </c>
      <c r="F449" s="31" t="s">
        <v>123</v>
      </c>
      <c r="G449" s="31" t="s">
        <v>16248</v>
      </c>
      <c r="H449" s="31" t="s">
        <v>22838</v>
      </c>
      <c r="I449" s="38">
        <v>0.41666666666666669</v>
      </c>
      <c r="J449" s="31" t="s">
        <v>24</v>
      </c>
      <c r="K449" s="31" t="s">
        <v>105</v>
      </c>
      <c r="L449" s="31" t="s">
        <v>995</v>
      </c>
      <c r="M449" s="31" t="s">
        <v>106</v>
      </c>
      <c r="N449" s="23"/>
      <c r="O449" s="23"/>
      <c r="P449" s="23"/>
      <c r="Q449" s="23"/>
      <c r="R449" s="23"/>
      <c r="S449" s="29">
        <v>43425</v>
      </c>
      <c r="T449" s="531"/>
    </row>
    <row r="450" spans="1:20" ht="54" customHeight="1" x14ac:dyDescent="1.3">
      <c r="A450" s="685" t="s">
        <v>26800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7"/>
      <c r="N450" s="23"/>
      <c r="O450" s="23"/>
      <c r="P450" s="23"/>
      <c r="Q450" s="23"/>
      <c r="R450" s="23"/>
      <c r="S450" s="29"/>
      <c r="T450" s="388">
        <v>200000</v>
      </c>
    </row>
    <row r="451" spans="1:20" ht="54" customHeight="1" x14ac:dyDescent="1.3">
      <c r="A451" s="685" t="s">
        <v>26800</v>
      </c>
      <c r="B451" s="686"/>
      <c r="C451" s="686"/>
      <c r="D451" s="686"/>
      <c r="E451" s="686"/>
      <c r="F451" s="686"/>
      <c r="G451" s="686"/>
      <c r="H451" s="686"/>
      <c r="I451" s="686"/>
      <c r="J451" s="686"/>
      <c r="K451" s="686"/>
      <c r="L451" s="686"/>
      <c r="M451" s="687"/>
      <c r="N451" s="23"/>
      <c r="O451" s="23"/>
      <c r="P451" s="23"/>
      <c r="Q451" s="23"/>
      <c r="R451" s="23"/>
      <c r="S451" s="29"/>
      <c r="T451" s="388">
        <v>110800</v>
      </c>
    </row>
    <row r="452" spans="1:20" ht="54" customHeight="1" x14ac:dyDescent="1.3">
      <c r="A452" s="688" t="s">
        <v>27234</v>
      </c>
      <c r="B452" s="689"/>
      <c r="C452" s="689"/>
      <c r="D452" s="689"/>
      <c r="E452" s="689"/>
      <c r="F452" s="689"/>
      <c r="G452" s="689"/>
      <c r="H452" s="689"/>
      <c r="I452" s="689"/>
      <c r="J452" s="689"/>
      <c r="K452" s="689"/>
      <c r="L452" s="689"/>
      <c r="M452" s="690"/>
      <c r="N452" s="23"/>
      <c r="O452" s="23"/>
      <c r="P452" s="23"/>
      <c r="Q452" s="23"/>
      <c r="R452" s="23"/>
      <c r="S452" s="29"/>
      <c r="T452" s="451"/>
    </row>
    <row r="453" spans="1:20" ht="54" customHeight="1" x14ac:dyDescent="1.3">
      <c r="A453" s="31" t="s">
        <v>27075</v>
      </c>
      <c r="B453" s="31" t="s">
        <v>27076</v>
      </c>
      <c r="C453" s="31" t="s">
        <v>27077</v>
      </c>
      <c r="D453" s="31" t="s">
        <v>27078</v>
      </c>
      <c r="E453" s="31" t="s">
        <v>101</v>
      </c>
      <c r="F453" s="31" t="s">
        <v>102</v>
      </c>
      <c r="G453" s="31" t="s">
        <v>20461</v>
      </c>
      <c r="H453" s="31" t="s">
        <v>22838</v>
      </c>
      <c r="I453" s="38">
        <v>0.41666666666666669</v>
      </c>
      <c r="J453" s="31" t="s">
        <v>24</v>
      </c>
      <c r="K453" s="31" t="s">
        <v>105</v>
      </c>
      <c r="L453" s="31" t="s">
        <v>107</v>
      </c>
      <c r="M453" s="31" t="s">
        <v>106</v>
      </c>
      <c r="N453" s="23"/>
      <c r="O453" s="23"/>
      <c r="P453" s="23"/>
      <c r="Q453" s="23"/>
      <c r="R453" s="23"/>
      <c r="S453" s="29">
        <v>22200</v>
      </c>
      <c r="T453" s="451"/>
    </row>
    <row r="454" spans="1:20" ht="54" customHeight="1" x14ac:dyDescent="1.3">
      <c r="A454" s="679" t="s">
        <v>27728</v>
      </c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1"/>
      <c r="N454" s="23"/>
      <c r="O454" s="23"/>
      <c r="P454" s="23"/>
      <c r="Q454" s="23"/>
      <c r="R454" s="23"/>
      <c r="S454" s="29"/>
      <c r="T454" s="451"/>
    </row>
    <row r="455" spans="1:20" ht="54" customHeight="1" x14ac:dyDescent="1.3">
      <c r="A455" s="31" t="s">
        <v>27489</v>
      </c>
      <c r="B455" s="31" t="s">
        <v>3314</v>
      </c>
      <c r="C455" s="31" t="s">
        <v>27490</v>
      </c>
      <c r="D455" s="31" t="s">
        <v>27491</v>
      </c>
      <c r="E455" s="31" t="s">
        <v>101</v>
      </c>
      <c r="F455" s="31" t="s">
        <v>102</v>
      </c>
      <c r="G455" s="31" t="s">
        <v>16190</v>
      </c>
      <c r="H455" s="31" t="s">
        <v>21610</v>
      </c>
      <c r="I455" s="38">
        <v>0.52430555555555558</v>
      </c>
      <c r="J455" s="31" t="s">
        <v>24</v>
      </c>
      <c r="K455" s="31" t="s">
        <v>105</v>
      </c>
      <c r="L455" s="31" t="s">
        <v>13363</v>
      </c>
      <c r="M455" s="31" t="s">
        <v>106</v>
      </c>
      <c r="N455" s="23"/>
      <c r="O455" s="23"/>
      <c r="P455" s="23"/>
      <c r="Q455" s="23"/>
      <c r="R455" s="23"/>
      <c r="S455" s="29">
        <v>26200</v>
      </c>
      <c r="T455" s="451"/>
    </row>
    <row r="456" spans="1:20" ht="54" customHeight="1" x14ac:dyDescent="1.3">
      <c r="A456" s="682" t="s">
        <v>27996</v>
      </c>
      <c r="B456" s="683"/>
      <c r="C456" s="683"/>
      <c r="D456" s="683"/>
      <c r="E456" s="683"/>
      <c r="F456" s="683"/>
      <c r="G456" s="683"/>
      <c r="H456" s="683"/>
      <c r="I456" s="683"/>
      <c r="J456" s="683"/>
      <c r="K456" s="683"/>
      <c r="L456" s="683"/>
      <c r="M456" s="684"/>
      <c r="N456" s="23"/>
      <c r="O456" s="23"/>
      <c r="P456" s="23"/>
      <c r="Q456" s="23"/>
      <c r="R456" s="23"/>
      <c r="S456" s="195"/>
      <c r="T456" s="451"/>
    </row>
    <row r="457" spans="1:20" ht="54" customHeight="1" x14ac:dyDescent="1.3">
      <c r="A457" s="31" t="s">
        <v>27853</v>
      </c>
      <c r="B457" s="31" t="s">
        <v>27854</v>
      </c>
      <c r="C457" s="31" t="s">
        <v>27855</v>
      </c>
      <c r="D457" s="31" t="s">
        <v>27856</v>
      </c>
      <c r="E457" s="31" t="s">
        <v>101</v>
      </c>
      <c r="F457" s="31" t="s">
        <v>123</v>
      </c>
      <c r="G457" s="31" t="s">
        <v>16205</v>
      </c>
      <c r="H457" s="31" t="s">
        <v>25340</v>
      </c>
      <c r="I457" s="38">
        <v>0.53125</v>
      </c>
      <c r="J457" s="31" t="s">
        <v>24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195">
        <v>43925</v>
      </c>
      <c r="T457" s="451"/>
    </row>
    <row r="458" spans="1:20" ht="54" customHeight="1" x14ac:dyDescent="1.3">
      <c r="A458" s="31" t="s">
        <v>27857</v>
      </c>
      <c r="B458" s="31" t="s">
        <v>3074</v>
      </c>
      <c r="C458" s="31" t="s">
        <v>27858</v>
      </c>
      <c r="D458" s="31" t="s">
        <v>27859</v>
      </c>
      <c r="E458" s="31" t="s">
        <v>101</v>
      </c>
      <c r="F458" s="31" t="s">
        <v>123</v>
      </c>
      <c r="G458" s="31" t="s">
        <v>16205</v>
      </c>
      <c r="H458" s="31" t="s">
        <v>25340</v>
      </c>
      <c r="I458" s="38">
        <v>0.53125</v>
      </c>
      <c r="J458" s="31" t="s">
        <v>24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195">
        <v>43925</v>
      </c>
      <c r="T458" s="451"/>
    </row>
    <row r="459" spans="1:20" ht="54" customHeight="1" x14ac:dyDescent="1.3">
      <c r="A459" s="31" t="s">
        <v>27860</v>
      </c>
      <c r="B459" s="31" t="s">
        <v>27861</v>
      </c>
      <c r="C459" s="31" t="s">
        <v>27862</v>
      </c>
      <c r="D459" s="31" t="s">
        <v>27863</v>
      </c>
      <c r="E459" s="31" t="s">
        <v>101</v>
      </c>
      <c r="F459" s="31" t="s">
        <v>123</v>
      </c>
      <c r="G459" s="31" t="s">
        <v>16205</v>
      </c>
      <c r="H459" s="31" t="s">
        <v>25340</v>
      </c>
      <c r="I459" s="38">
        <v>0.53125</v>
      </c>
      <c r="J459" s="31" t="s">
        <v>24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3"/>
      <c r="R459" s="23"/>
      <c r="S459" s="195">
        <v>43925</v>
      </c>
      <c r="T459" s="451"/>
    </row>
    <row r="460" spans="1:20" ht="54" customHeight="1" x14ac:dyDescent="1.3">
      <c r="A460" s="31" t="s">
        <v>27864</v>
      </c>
      <c r="B460" s="31" t="s">
        <v>27865</v>
      </c>
      <c r="C460" s="31" t="s">
        <v>27866</v>
      </c>
      <c r="D460" s="31" t="s">
        <v>27867</v>
      </c>
      <c r="E460" s="31" t="s">
        <v>101</v>
      </c>
      <c r="F460" s="31" t="s">
        <v>123</v>
      </c>
      <c r="G460" s="31" t="s">
        <v>16205</v>
      </c>
      <c r="H460" s="31" t="s">
        <v>25340</v>
      </c>
      <c r="I460" s="38">
        <v>0.53125</v>
      </c>
      <c r="J460" s="31" t="s">
        <v>24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3"/>
      <c r="R460" s="23"/>
      <c r="S460" s="195">
        <v>43925</v>
      </c>
      <c r="T460" s="451"/>
    </row>
    <row r="461" spans="1:20" ht="54" customHeight="1" x14ac:dyDescent="1.3">
      <c r="A461" s="31" t="s">
        <v>27868</v>
      </c>
      <c r="B461" s="31" t="s">
        <v>27869</v>
      </c>
      <c r="C461" s="31" t="s">
        <v>27870</v>
      </c>
      <c r="D461" s="31" t="s">
        <v>27871</v>
      </c>
      <c r="E461" s="31" t="s">
        <v>101</v>
      </c>
      <c r="F461" s="31" t="s">
        <v>123</v>
      </c>
      <c r="G461" s="31" t="s">
        <v>16205</v>
      </c>
      <c r="H461" s="31" t="s">
        <v>25340</v>
      </c>
      <c r="I461" s="38">
        <v>0.53125</v>
      </c>
      <c r="J461" s="31" t="s">
        <v>24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3"/>
      <c r="R461" s="23"/>
      <c r="S461" s="195">
        <v>43925</v>
      </c>
      <c r="T461" s="451"/>
    </row>
    <row r="462" spans="1:20" ht="54" customHeight="1" x14ac:dyDescent="1.3">
      <c r="A462" s="31" t="s">
        <v>27872</v>
      </c>
      <c r="B462" s="31" t="s">
        <v>27873</v>
      </c>
      <c r="C462" s="31" t="s">
        <v>27874</v>
      </c>
      <c r="D462" s="31" t="s">
        <v>27875</v>
      </c>
      <c r="E462" s="31" t="s">
        <v>101</v>
      </c>
      <c r="F462" s="31" t="s">
        <v>123</v>
      </c>
      <c r="G462" s="31" t="s">
        <v>16223</v>
      </c>
      <c r="H462" s="31" t="s">
        <v>25340</v>
      </c>
      <c r="I462" s="38">
        <v>0.27083333333333331</v>
      </c>
      <c r="J462" s="31" t="s">
        <v>24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195">
        <v>43925</v>
      </c>
      <c r="T462" s="451"/>
    </row>
    <row r="463" spans="1:20" ht="54" customHeight="1" x14ac:dyDescent="1.3">
      <c r="A463" s="31" t="s">
        <v>27876</v>
      </c>
      <c r="B463" s="31" t="s">
        <v>27877</v>
      </c>
      <c r="C463" s="31" t="s">
        <v>27878</v>
      </c>
      <c r="D463" s="31" t="s">
        <v>27879</v>
      </c>
      <c r="E463" s="31" t="s">
        <v>101</v>
      </c>
      <c r="F463" s="31" t="s">
        <v>123</v>
      </c>
      <c r="G463" s="31" t="s">
        <v>16223</v>
      </c>
      <c r="H463" s="31" t="s">
        <v>25340</v>
      </c>
      <c r="I463" s="38">
        <v>0.27083333333333331</v>
      </c>
      <c r="J463" s="31" t="s">
        <v>24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3"/>
      <c r="R463" s="23"/>
      <c r="S463" s="195">
        <v>43925</v>
      </c>
      <c r="T463" s="451"/>
    </row>
    <row r="464" spans="1:20" ht="54" customHeight="1" x14ac:dyDescent="1.3">
      <c r="A464" s="31" t="s">
        <v>27880</v>
      </c>
      <c r="B464" s="31" t="s">
        <v>27881</v>
      </c>
      <c r="C464" s="31" t="s">
        <v>27882</v>
      </c>
      <c r="D464" s="31" t="s">
        <v>27883</v>
      </c>
      <c r="E464" s="31" t="s">
        <v>101</v>
      </c>
      <c r="F464" s="31" t="s">
        <v>123</v>
      </c>
      <c r="G464" s="31" t="s">
        <v>16223</v>
      </c>
      <c r="H464" s="31" t="s">
        <v>25340</v>
      </c>
      <c r="I464" s="38">
        <v>0.27083333333333331</v>
      </c>
      <c r="J464" s="31" t="s">
        <v>24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3"/>
      <c r="R464" s="23"/>
      <c r="S464" s="195">
        <v>43925</v>
      </c>
      <c r="T464" s="451"/>
    </row>
    <row r="465" spans="1:20" ht="54" customHeight="1" x14ac:dyDescent="1.3">
      <c r="A465" s="31" t="s">
        <v>27884</v>
      </c>
      <c r="B465" s="31" t="s">
        <v>26736</v>
      </c>
      <c r="C465" s="31" t="s">
        <v>27885</v>
      </c>
      <c r="D465" s="31" t="s">
        <v>27886</v>
      </c>
      <c r="E465" s="31" t="s">
        <v>101</v>
      </c>
      <c r="F465" s="31" t="s">
        <v>123</v>
      </c>
      <c r="G465" s="31" t="s">
        <v>16223</v>
      </c>
      <c r="H465" s="31" t="s">
        <v>25340</v>
      </c>
      <c r="I465" s="38">
        <v>0.27083333333333331</v>
      </c>
      <c r="J465" s="31" t="s">
        <v>24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195">
        <v>43925</v>
      </c>
      <c r="T465" s="451"/>
    </row>
    <row r="466" spans="1:20" ht="54" customHeight="1" x14ac:dyDescent="1.3">
      <c r="A466" s="693" t="s">
        <v>27999</v>
      </c>
      <c r="B466" s="694"/>
      <c r="C466" s="694"/>
      <c r="D466" s="694"/>
      <c r="E466" s="694"/>
      <c r="F466" s="694"/>
      <c r="G466" s="694"/>
      <c r="H466" s="694"/>
      <c r="I466" s="694"/>
      <c r="J466" s="694"/>
      <c r="K466" s="694"/>
      <c r="L466" s="694"/>
      <c r="M466" s="695"/>
      <c r="N466" s="23"/>
      <c r="O466" s="23"/>
      <c r="P466" s="23"/>
      <c r="Q466" s="23"/>
      <c r="R466" s="23"/>
      <c r="S466" s="29"/>
      <c r="T466" s="451">
        <v>1100000</v>
      </c>
    </row>
    <row r="467" spans="1:20" ht="54" customHeight="1" x14ac:dyDescent="1.3">
      <c r="A467" s="693" t="s">
        <v>27999</v>
      </c>
      <c r="B467" s="694"/>
      <c r="C467" s="694"/>
      <c r="D467" s="694"/>
      <c r="E467" s="694"/>
      <c r="F467" s="694"/>
      <c r="G467" s="694"/>
      <c r="H467" s="694"/>
      <c r="I467" s="694"/>
      <c r="J467" s="694"/>
      <c r="K467" s="694"/>
      <c r="L467" s="694"/>
      <c r="M467" s="695"/>
      <c r="N467" s="23"/>
      <c r="O467" s="23"/>
      <c r="P467" s="23"/>
      <c r="Q467" s="23"/>
      <c r="R467" s="23"/>
      <c r="S467" s="29"/>
      <c r="T467" s="451">
        <v>350000</v>
      </c>
    </row>
    <row r="468" spans="1:20" ht="54" customHeight="1" x14ac:dyDescent="1.3">
      <c r="A468" s="693" t="s">
        <v>28006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5"/>
      <c r="N468" s="23"/>
      <c r="O468" s="23"/>
      <c r="P468" s="23"/>
      <c r="Q468" s="23"/>
      <c r="R468" s="23"/>
      <c r="S468" s="29"/>
      <c r="T468" s="522">
        <v>297400</v>
      </c>
    </row>
    <row r="469" spans="1:20" ht="54" customHeight="1" x14ac:dyDescent="1.3">
      <c r="A469" s="693" t="s">
        <v>28006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5"/>
      <c r="N469" s="23"/>
      <c r="O469" s="23"/>
      <c r="P469" s="23"/>
      <c r="Q469" s="23"/>
      <c r="R469" s="23"/>
      <c r="S469" s="29"/>
      <c r="T469" s="451">
        <v>21250</v>
      </c>
    </row>
    <row r="470" spans="1:20" ht="54" customHeight="1" x14ac:dyDescent="1.3">
      <c r="A470" s="693" t="s">
        <v>28006</v>
      </c>
      <c r="B470" s="694"/>
      <c r="C470" s="694"/>
      <c r="D470" s="694"/>
      <c r="E470" s="694"/>
      <c r="F470" s="694"/>
      <c r="G470" s="694"/>
      <c r="H470" s="694"/>
      <c r="I470" s="694"/>
      <c r="J470" s="694"/>
      <c r="K470" s="694"/>
      <c r="L470" s="694"/>
      <c r="M470" s="695"/>
      <c r="N470" s="23"/>
      <c r="O470" s="23"/>
      <c r="P470" s="23"/>
      <c r="Q470" s="23"/>
      <c r="R470" s="23"/>
      <c r="S470" s="29"/>
      <c r="T470" s="451">
        <v>78750</v>
      </c>
    </row>
    <row r="471" spans="1:20" ht="54" customHeight="1" x14ac:dyDescent="1.3">
      <c r="A471" s="679" t="s">
        <v>28585</v>
      </c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1"/>
      <c r="N471" s="23"/>
      <c r="O471" s="23"/>
      <c r="P471" s="23"/>
      <c r="Q471" s="23"/>
      <c r="R471" s="23"/>
      <c r="S471" s="29"/>
      <c r="T471" s="451"/>
    </row>
    <row r="472" spans="1:20" ht="54" customHeight="1" x14ac:dyDescent="1.3">
      <c r="A472" s="31" t="s">
        <v>28360</v>
      </c>
      <c r="B472" s="31" t="s">
        <v>20946</v>
      </c>
      <c r="C472" s="31" t="s">
        <v>28361</v>
      </c>
      <c r="D472" s="31" t="s">
        <v>28362</v>
      </c>
      <c r="E472" s="31" t="s">
        <v>688</v>
      </c>
      <c r="F472" s="31" t="s">
        <v>123</v>
      </c>
      <c r="G472" s="31" t="s">
        <v>16287</v>
      </c>
      <c r="H472" s="31" t="s">
        <v>27158</v>
      </c>
      <c r="I472" s="38">
        <v>0.41666666666666669</v>
      </c>
      <c r="J472" s="31" t="s">
        <v>24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451"/>
    </row>
    <row r="473" spans="1:20" ht="54" customHeight="1" x14ac:dyDescent="1.3">
      <c r="A473" s="31" t="s">
        <v>28363</v>
      </c>
      <c r="B473" s="31" t="s">
        <v>8544</v>
      </c>
      <c r="C473" s="31" t="s">
        <v>28364</v>
      </c>
      <c r="D473" s="31" t="s">
        <v>28365</v>
      </c>
      <c r="E473" s="31" t="s">
        <v>688</v>
      </c>
      <c r="F473" s="31" t="s">
        <v>123</v>
      </c>
      <c r="G473" s="31" t="s">
        <v>16287</v>
      </c>
      <c r="H473" s="31" t="s">
        <v>27158</v>
      </c>
      <c r="I473" s="38">
        <v>0.41666666666666669</v>
      </c>
      <c r="J473" s="31" t="s">
        <v>24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451"/>
    </row>
    <row r="474" spans="1:20" ht="54" customHeight="1" x14ac:dyDescent="1.3">
      <c r="A474" s="31" t="s">
        <v>28366</v>
      </c>
      <c r="B474" s="31" t="s">
        <v>28367</v>
      </c>
      <c r="C474" s="31" t="s">
        <v>28368</v>
      </c>
      <c r="D474" s="31" t="s">
        <v>28369</v>
      </c>
      <c r="E474" s="31" t="s">
        <v>688</v>
      </c>
      <c r="F474" s="31" t="s">
        <v>123</v>
      </c>
      <c r="G474" s="31" t="s">
        <v>16287</v>
      </c>
      <c r="H474" s="31" t="s">
        <v>27158</v>
      </c>
      <c r="I474" s="38">
        <v>0.41666666666666669</v>
      </c>
      <c r="J474" s="31" t="s">
        <v>24</v>
      </c>
      <c r="K474" s="31" t="s">
        <v>105</v>
      </c>
      <c r="L474" s="31" t="s">
        <v>125</v>
      </c>
      <c r="M474" s="31" t="s">
        <v>194</v>
      </c>
      <c r="N474" s="23"/>
      <c r="O474" s="23"/>
      <c r="P474" s="23"/>
      <c r="Q474" s="23"/>
      <c r="R474" s="23"/>
      <c r="S474" s="29">
        <v>28330</v>
      </c>
      <c r="T474" s="451"/>
    </row>
    <row r="475" spans="1:20" ht="54" customHeight="1" x14ac:dyDescent="1.3">
      <c r="A475" s="31" t="s">
        <v>28370</v>
      </c>
      <c r="B475" s="31" t="s">
        <v>28371</v>
      </c>
      <c r="C475" s="31" t="s">
        <v>28372</v>
      </c>
      <c r="D475" s="31" t="s">
        <v>28373</v>
      </c>
      <c r="E475" s="31" t="s">
        <v>688</v>
      </c>
      <c r="F475" s="31" t="s">
        <v>123</v>
      </c>
      <c r="G475" s="31" t="s">
        <v>16287</v>
      </c>
      <c r="H475" s="31" t="s">
        <v>27158</v>
      </c>
      <c r="I475" s="38">
        <v>0.41666666666666669</v>
      </c>
      <c r="J475" s="31" t="s">
        <v>24</v>
      </c>
      <c r="K475" s="31" t="s">
        <v>105</v>
      </c>
      <c r="L475" s="31" t="s">
        <v>125</v>
      </c>
      <c r="M475" s="31" t="s">
        <v>194</v>
      </c>
      <c r="N475" s="23"/>
      <c r="O475" s="23"/>
      <c r="P475" s="23"/>
      <c r="Q475" s="23"/>
      <c r="R475" s="23"/>
      <c r="S475" s="29">
        <v>28330</v>
      </c>
      <c r="T475" s="451"/>
    </row>
    <row r="476" spans="1:20" ht="54" customHeight="1" x14ac:dyDescent="1.3">
      <c r="A476" s="31" t="s">
        <v>28374</v>
      </c>
      <c r="B476" s="31" t="s">
        <v>28375</v>
      </c>
      <c r="C476" s="31" t="s">
        <v>28376</v>
      </c>
      <c r="D476" s="31" t="s">
        <v>28377</v>
      </c>
      <c r="E476" s="31" t="s">
        <v>101</v>
      </c>
      <c r="F476" s="31" t="s">
        <v>123</v>
      </c>
      <c r="G476" s="31" t="s">
        <v>16223</v>
      </c>
      <c r="H476" s="31" t="s">
        <v>25340</v>
      </c>
      <c r="I476" s="38">
        <v>0.125</v>
      </c>
      <c r="J476" s="31" t="s">
        <v>24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43925</v>
      </c>
      <c r="T476" s="451"/>
    </row>
    <row r="477" spans="1:20" ht="54" customHeight="1" x14ac:dyDescent="1.3">
      <c r="A477" s="31" t="s">
        <v>28378</v>
      </c>
      <c r="B477" s="31" t="s">
        <v>331</v>
      </c>
      <c r="C477" s="31" t="s">
        <v>28379</v>
      </c>
      <c r="D477" s="31" t="s">
        <v>28380</v>
      </c>
      <c r="E477" s="31" t="s">
        <v>687</v>
      </c>
      <c r="F477" s="31" t="s">
        <v>123</v>
      </c>
      <c r="G477" s="31" t="s">
        <v>16248</v>
      </c>
      <c r="H477" s="31" t="s">
        <v>20462</v>
      </c>
      <c r="I477" s="38">
        <v>0.41666666666666669</v>
      </c>
      <c r="J477" s="31" t="s">
        <v>24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451"/>
    </row>
    <row r="478" spans="1:20" ht="54" customHeight="1" x14ac:dyDescent="1.3">
      <c r="A478" s="31" t="s">
        <v>28381</v>
      </c>
      <c r="B478" s="31" t="s">
        <v>28382</v>
      </c>
      <c r="C478" s="31" t="s">
        <v>28383</v>
      </c>
      <c r="D478" s="31" t="s">
        <v>28384</v>
      </c>
      <c r="E478" s="31" t="s">
        <v>687</v>
      </c>
      <c r="F478" s="31" t="s">
        <v>123</v>
      </c>
      <c r="G478" s="31" t="s">
        <v>16248</v>
      </c>
      <c r="H478" s="31" t="s">
        <v>20462</v>
      </c>
      <c r="I478" s="38">
        <v>0.41666666666666669</v>
      </c>
      <c r="J478" s="31" t="s">
        <v>24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  <c r="T478" s="451"/>
    </row>
    <row r="479" spans="1:20" ht="54" customHeight="1" x14ac:dyDescent="1.3">
      <c r="A479" s="31" t="s">
        <v>28385</v>
      </c>
      <c r="B479" s="31" t="s">
        <v>28386</v>
      </c>
      <c r="C479" s="31" t="s">
        <v>28387</v>
      </c>
      <c r="D479" s="31" t="s">
        <v>28388</v>
      </c>
      <c r="E479" s="31" t="s">
        <v>687</v>
      </c>
      <c r="F479" s="31" t="s">
        <v>123</v>
      </c>
      <c r="G479" s="31" t="s">
        <v>16248</v>
      </c>
      <c r="H479" s="31" t="s">
        <v>20462</v>
      </c>
      <c r="I479" s="38">
        <v>0.41666666666666669</v>
      </c>
      <c r="J479" s="31" t="s">
        <v>24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  <c r="T479" s="451"/>
    </row>
    <row r="480" spans="1:20" ht="54" customHeight="1" x14ac:dyDescent="1.3">
      <c r="A480" s="31" t="s">
        <v>28389</v>
      </c>
      <c r="B480" s="31" t="s">
        <v>24458</v>
      </c>
      <c r="C480" s="31" t="s">
        <v>28390</v>
      </c>
      <c r="D480" s="31" t="s">
        <v>28391</v>
      </c>
      <c r="E480" s="31" t="s">
        <v>687</v>
      </c>
      <c r="F480" s="31" t="s">
        <v>123</v>
      </c>
      <c r="G480" s="31" t="s">
        <v>16248</v>
      </c>
      <c r="H480" s="31" t="s">
        <v>20462</v>
      </c>
      <c r="I480" s="38">
        <v>0.41666666666666669</v>
      </c>
      <c r="J480" s="31" t="s">
        <v>24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  <c r="T480" s="451"/>
    </row>
    <row r="481" spans="1:20" ht="54" customHeight="1" x14ac:dyDescent="1.3">
      <c r="A481" s="31" t="s">
        <v>28392</v>
      </c>
      <c r="B481" s="31" t="s">
        <v>28393</v>
      </c>
      <c r="C481" s="31" t="s">
        <v>28394</v>
      </c>
      <c r="D481" s="31" t="s">
        <v>28395</v>
      </c>
      <c r="E481" s="31" t="s">
        <v>687</v>
      </c>
      <c r="F481" s="31" t="s">
        <v>123</v>
      </c>
      <c r="G481" s="31" t="s">
        <v>16248</v>
      </c>
      <c r="H481" s="31" t="s">
        <v>20462</v>
      </c>
      <c r="I481" s="38">
        <v>0.41666666666666669</v>
      </c>
      <c r="J481" s="31" t="s">
        <v>24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  <c r="T481" s="451"/>
    </row>
    <row r="482" spans="1:20" ht="54" customHeight="1" x14ac:dyDescent="1.3">
      <c r="A482" s="31" t="s">
        <v>28396</v>
      </c>
      <c r="B482" s="31" t="s">
        <v>21350</v>
      </c>
      <c r="C482" s="31" t="s">
        <v>28397</v>
      </c>
      <c r="D482" s="31" t="s">
        <v>28398</v>
      </c>
      <c r="E482" s="31" t="s">
        <v>687</v>
      </c>
      <c r="F482" s="31" t="s">
        <v>123</v>
      </c>
      <c r="G482" s="31" t="s">
        <v>16248</v>
      </c>
      <c r="H482" s="31" t="s">
        <v>20462</v>
      </c>
      <c r="I482" s="38">
        <v>0.41666666666666669</v>
      </c>
      <c r="J482" s="31" t="s">
        <v>24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  <c r="T482" s="451"/>
    </row>
    <row r="483" spans="1:20" ht="54" customHeight="1" x14ac:dyDescent="1.3">
      <c r="A483" s="31" t="s">
        <v>28399</v>
      </c>
      <c r="B483" s="31" t="s">
        <v>28400</v>
      </c>
      <c r="C483" s="31" t="s">
        <v>28401</v>
      </c>
      <c r="D483" s="31" t="s">
        <v>28402</v>
      </c>
      <c r="E483" s="31" t="s">
        <v>687</v>
      </c>
      <c r="F483" s="31" t="s">
        <v>123</v>
      </c>
      <c r="G483" s="31" t="s">
        <v>16248</v>
      </c>
      <c r="H483" s="31" t="s">
        <v>20462</v>
      </c>
      <c r="I483" s="38">
        <v>0.41666666666666669</v>
      </c>
      <c r="J483" s="31" t="s">
        <v>24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451"/>
    </row>
    <row r="484" spans="1:20" ht="54" customHeight="1" x14ac:dyDescent="1.3">
      <c r="A484" s="31" t="s">
        <v>28403</v>
      </c>
      <c r="B484" s="31" t="s">
        <v>28404</v>
      </c>
      <c r="C484" s="31" t="s">
        <v>28405</v>
      </c>
      <c r="D484" s="31" t="s">
        <v>28406</v>
      </c>
      <c r="E484" s="31" t="s">
        <v>687</v>
      </c>
      <c r="F484" s="31" t="s">
        <v>123</v>
      </c>
      <c r="G484" s="31" t="s">
        <v>16248</v>
      </c>
      <c r="H484" s="31" t="s">
        <v>20462</v>
      </c>
      <c r="I484" s="38">
        <v>0.41666666666666669</v>
      </c>
      <c r="J484" s="31" t="s">
        <v>24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  <c r="T484" s="451"/>
    </row>
    <row r="485" spans="1:20" ht="54" customHeight="1" x14ac:dyDescent="1.3">
      <c r="A485" s="31" t="s">
        <v>28407</v>
      </c>
      <c r="B485" s="31" t="s">
        <v>6505</v>
      </c>
      <c r="C485" s="31" t="s">
        <v>28408</v>
      </c>
      <c r="D485" s="31" t="s">
        <v>28409</v>
      </c>
      <c r="E485" s="31" t="s">
        <v>687</v>
      </c>
      <c r="F485" s="31" t="s">
        <v>123</v>
      </c>
      <c r="G485" s="31" t="s">
        <v>16248</v>
      </c>
      <c r="H485" s="31" t="s">
        <v>20462</v>
      </c>
      <c r="I485" s="38">
        <v>0.41666666666666669</v>
      </c>
      <c r="J485" s="31" t="s">
        <v>24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451"/>
    </row>
    <row r="486" spans="1:20" ht="54" customHeight="1" x14ac:dyDescent="1.3">
      <c r="A486" s="31" t="s">
        <v>28410</v>
      </c>
      <c r="B486" s="31" t="s">
        <v>12511</v>
      </c>
      <c r="C486" s="31" t="s">
        <v>28411</v>
      </c>
      <c r="D486" s="31" t="s">
        <v>28412</v>
      </c>
      <c r="E486" s="31" t="s">
        <v>687</v>
      </c>
      <c r="F486" s="31" t="s">
        <v>123</v>
      </c>
      <c r="G486" s="31" t="s">
        <v>16248</v>
      </c>
      <c r="H486" s="31" t="s">
        <v>20462</v>
      </c>
      <c r="I486" s="38">
        <v>0.41666666666666669</v>
      </c>
      <c r="J486" s="31" t="s">
        <v>24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451"/>
    </row>
    <row r="487" spans="1:20" ht="54" customHeight="1" x14ac:dyDescent="1.3">
      <c r="A487" s="31" t="s">
        <v>28413</v>
      </c>
      <c r="B487" s="31" t="s">
        <v>28414</v>
      </c>
      <c r="C487" s="31" t="s">
        <v>28415</v>
      </c>
      <c r="D487" s="31" t="s">
        <v>28416</v>
      </c>
      <c r="E487" s="31" t="s">
        <v>687</v>
      </c>
      <c r="F487" s="31" t="s">
        <v>123</v>
      </c>
      <c r="G487" s="31" t="s">
        <v>16248</v>
      </c>
      <c r="H487" s="31" t="s">
        <v>20462</v>
      </c>
      <c r="I487" s="38">
        <v>0.41666666666666669</v>
      </c>
      <c r="J487" s="31" t="s">
        <v>24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451"/>
    </row>
    <row r="488" spans="1:20" ht="54" customHeight="1" x14ac:dyDescent="1.3">
      <c r="A488" s="31" t="s">
        <v>28417</v>
      </c>
      <c r="B488" s="31" t="s">
        <v>28418</v>
      </c>
      <c r="C488" s="31" t="s">
        <v>28419</v>
      </c>
      <c r="D488" s="31" t="s">
        <v>28420</v>
      </c>
      <c r="E488" s="31" t="s">
        <v>688</v>
      </c>
      <c r="F488" s="31" t="s">
        <v>123</v>
      </c>
      <c r="G488" s="31" t="s">
        <v>16287</v>
      </c>
      <c r="H488" s="31" t="s">
        <v>27158</v>
      </c>
      <c r="I488" s="38">
        <v>0.41666666666666669</v>
      </c>
      <c r="J488" s="31" t="s">
        <v>24</v>
      </c>
      <c r="K488" s="31" t="s">
        <v>105</v>
      </c>
      <c r="L488" s="31" t="s">
        <v>106</v>
      </c>
      <c r="M488" s="31" t="s">
        <v>194</v>
      </c>
      <c r="N488" s="23"/>
      <c r="O488" s="23"/>
      <c r="P488" s="23"/>
      <c r="Q488" s="23"/>
      <c r="R488" s="23"/>
      <c r="S488" s="29">
        <v>38950</v>
      </c>
      <c r="T488" s="451"/>
    </row>
    <row r="489" spans="1:20" ht="54" customHeight="1" x14ac:dyDescent="1.3">
      <c r="A489" s="31" t="s">
        <v>28421</v>
      </c>
      <c r="B489" s="31" t="s">
        <v>1096</v>
      </c>
      <c r="C489" s="31" t="s">
        <v>28422</v>
      </c>
      <c r="D489" s="31" t="s">
        <v>28423</v>
      </c>
      <c r="E489" s="31" t="s">
        <v>688</v>
      </c>
      <c r="F489" s="31" t="s">
        <v>123</v>
      </c>
      <c r="G489" s="31" t="s">
        <v>16287</v>
      </c>
      <c r="H489" s="31" t="s">
        <v>27158</v>
      </c>
      <c r="I489" s="38">
        <v>0.41666666666666669</v>
      </c>
      <c r="J489" s="31" t="s">
        <v>24</v>
      </c>
      <c r="K489" s="31" t="s">
        <v>105</v>
      </c>
      <c r="L489" s="31" t="s">
        <v>125</v>
      </c>
      <c r="M489" s="31" t="s">
        <v>194</v>
      </c>
      <c r="N489" s="23"/>
      <c r="O489" s="23"/>
      <c r="P489" s="23"/>
      <c r="Q489" s="23"/>
      <c r="R489" s="23"/>
      <c r="S489" s="29">
        <v>28330</v>
      </c>
      <c r="T489" s="451"/>
    </row>
    <row r="490" spans="1:20" ht="54" customHeight="1" x14ac:dyDescent="1.3">
      <c r="A490" s="31" t="s">
        <v>28424</v>
      </c>
      <c r="B490" s="31" t="s">
        <v>3717</v>
      </c>
      <c r="C490" s="31" t="s">
        <v>28425</v>
      </c>
      <c r="D490" s="31" t="s">
        <v>28426</v>
      </c>
      <c r="E490" s="31" t="s">
        <v>687</v>
      </c>
      <c r="F490" s="31" t="s">
        <v>102</v>
      </c>
      <c r="G490" s="31" t="s">
        <v>16324</v>
      </c>
      <c r="H490" s="31" t="s">
        <v>25515</v>
      </c>
      <c r="I490" s="38">
        <v>0.60416666666666663</v>
      </c>
      <c r="J490" s="31" t="s">
        <v>24</v>
      </c>
      <c r="K490" s="31" t="s">
        <v>105</v>
      </c>
      <c r="L490" s="31" t="s">
        <v>106</v>
      </c>
      <c r="M490" s="31" t="s">
        <v>491</v>
      </c>
      <c r="N490" s="23"/>
      <c r="O490" s="23"/>
      <c r="P490" s="23"/>
      <c r="Q490" s="23"/>
      <c r="R490" s="23"/>
      <c r="S490" s="29">
        <v>25200</v>
      </c>
      <c r="T490" s="451"/>
    </row>
    <row r="491" spans="1:20" ht="50.1" customHeight="1" x14ac:dyDescent="1.3">
      <c r="A491" s="543" t="s">
        <v>28348</v>
      </c>
      <c r="B491" s="31" t="s">
        <v>28349</v>
      </c>
      <c r="C491" s="31" t="s">
        <v>28350</v>
      </c>
      <c r="D491" s="31" t="s">
        <v>28351</v>
      </c>
      <c r="E491" s="31" t="s">
        <v>101</v>
      </c>
      <c r="F491" s="31" t="s">
        <v>123</v>
      </c>
      <c r="G491" s="31" t="s">
        <v>16223</v>
      </c>
      <c r="H491" s="31" t="s">
        <v>25340</v>
      </c>
      <c r="I491" s="38">
        <v>0.125</v>
      </c>
      <c r="J491" s="31" t="s">
        <v>20313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131"/>
      <c r="S491" s="29">
        <v>43925</v>
      </c>
      <c r="T491" s="40"/>
    </row>
    <row r="492" spans="1:20" ht="50.1" customHeight="1" x14ac:dyDescent="1.3">
      <c r="A492" s="543" t="s">
        <v>28352</v>
      </c>
      <c r="B492" s="31" t="s">
        <v>28353</v>
      </c>
      <c r="C492" s="31" t="s">
        <v>28354</v>
      </c>
      <c r="D492" s="31" t="s">
        <v>28355</v>
      </c>
      <c r="E492" s="31" t="s">
        <v>101</v>
      </c>
      <c r="F492" s="31" t="s">
        <v>123</v>
      </c>
      <c r="G492" s="31" t="s">
        <v>16223</v>
      </c>
      <c r="H492" s="31" t="s">
        <v>20462</v>
      </c>
      <c r="I492" s="38">
        <v>0.125</v>
      </c>
      <c r="J492" s="31" t="s">
        <v>20313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131"/>
      <c r="S492" s="29">
        <v>43925</v>
      </c>
      <c r="T492" s="40"/>
    </row>
    <row r="493" spans="1:20" ht="50.1" customHeight="1" x14ac:dyDescent="1.3">
      <c r="A493" s="543" t="s">
        <v>28356</v>
      </c>
      <c r="B493" s="31" t="s">
        <v>28357</v>
      </c>
      <c r="C493" s="31" t="s">
        <v>28358</v>
      </c>
      <c r="D493" s="31" t="s">
        <v>28359</v>
      </c>
      <c r="E493" s="31" t="s">
        <v>101</v>
      </c>
      <c r="F493" s="31" t="s">
        <v>123</v>
      </c>
      <c r="G493" s="31" t="s">
        <v>16223</v>
      </c>
      <c r="H493" s="31" t="s">
        <v>20462</v>
      </c>
      <c r="I493" s="38">
        <v>0.125</v>
      </c>
      <c r="J493" s="31" t="s">
        <v>20313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131"/>
      <c r="S493" s="29">
        <v>43925</v>
      </c>
      <c r="T493" s="40"/>
    </row>
    <row r="494" spans="1:20" ht="54" customHeight="1" x14ac:dyDescent="1.3">
      <c r="A494" s="679" t="s">
        <v>23941</v>
      </c>
      <c r="B494" s="680"/>
      <c r="C494" s="680"/>
      <c r="D494" s="680"/>
      <c r="E494" s="680"/>
      <c r="F494" s="680"/>
      <c r="G494" s="680"/>
      <c r="H494" s="680"/>
      <c r="I494" s="680"/>
      <c r="J494" s="680"/>
      <c r="K494" s="680"/>
      <c r="L494" s="680"/>
      <c r="M494" s="681"/>
      <c r="N494" s="23"/>
      <c r="O494" s="23"/>
      <c r="P494" s="23"/>
      <c r="Q494" s="23"/>
      <c r="R494" s="23"/>
      <c r="S494" s="29"/>
      <c r="T494" s="451"/>
    </row>
    <row r="495" spans="1:20" s="85" customFormat="1" ht="56.25" x14ac:dyDescent="1.3">
      <c r="A495" s="31" t="s">
        <v>23983</v>
      </c>
      <c r="B495" s="31" t="s">
        <v>23370</v>
      </c>
      <c r="C495" s="31" t="s">
        <v>23984</v>
      </c>
      <c r="D495" s="31" t="s">
        <v>23985</v>
      </c>
      <c r="E495" s="31" t="s">
        <v>101</v>
      </c>
      <c r="F495" s="31" t="s">
        <v>123</v>
      </c>
      <c r="G495" s="31" t="s">
        <v>16223</v>
      </c>
      <c r="H495" s="31" t="s">
        <v>19365</v>
      </c>
      <c r="I495" s="38">
        <v>0.25</v>
      </c>
      <c r="J495" s="31" t="s">
        <v>20313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43925</v>
      </c>
      <c r="T495" s="451"/>
    </row>
    <row r="496" spans="1:20" ht="54" customHeight="1" x14ac:dyDescent="1.3">
      <c r="A496" s="685" t="s">
        <v>28596</v>
      </c>
      <c r="B496" s="686"/>
      <c r="C496" s="686"/>
      <c r="D496" s="686"/>
      <c r="E496" s="686"/>
      <c r="F496" s="686"/>
      <c r="G496" s="686"/>
      <c r="H496" s="686"/>
      <c r="I496" s="686"/>
      <c r="J496" s="686"/>
      <c r="K496" s="686"/>
      <c r="L496" s="686"/>
      <c r="M496" s="687"/>
      <c r="N496" s="23"/>
      <c r="O496" s="23"/>
      <c r="P496" s="23"/>
      <c r="Q496" s="23"/>
      <c r="R496" s="23"/>
      <c r="S496" s="29"/>
      <c r="T496" s="522">
        <v>300000</v>
      </c>
    </row>
    <row r="497" spans="1:20" ht="54" customHeight="1" x14ac:dyDescent="1.3">
      <c r="A497" s="688" t="s">
        <v>29699</v>
      </c>
      <c r="B497" s="689"/>
      <c r="C497" s="689"/>
      <c r="D497" s="689"/>
      <c r="E497" s="689"/>
      <c r="F497" s="689"/>
      <c r="G497" s="689"/>
      <c r="H497" s="689"/>
      <c r="I497" s="689"/>
      <c r="J497" s="689"/>
      <c r="K497" s="689"/>
      <c r="L497" s="689"/>
      <c r="M497" s="690"/>
      <c r="N497" s="23"/>
      <c r="O497" s="23"/>
      <c r="P497" s="23"/>
      <c r="Q497" s="23"/>
      <c r="R497" s="23"/>
      <c r="S497" s="29"/>
      <c r="T497" s="40"/>
    </row>
    <row r="498" spans="1:20" ht="54" customHeight="1" x14ac:dyDescent="1.3">
      <c r="A498" s="31" t="s">
        <v>29606</v>
      </c>
      <c r="B498" s="31" t="s">
        <v>29607</v>
      </c>
      <c r="C498" s="31" t="s">
        <v>29608</v>
      </c>
      <c r="D498" s="31" t="s">
        <v>29609</v>
      </c>
      <c r="E498" s="31" t="s">
        <v>101</v>
      </c>
      <c r="F498" s="31" t="s">
        <v>123</v>
      </c>
      <c r="G498" s="31" t="s">
        <v>16223</v>
      </c>
      <c r="H498" s="31" t="s">
        <v>17480</v>
      </c>
      <c r="I498" s="38">
        <v>0.83333333333333337</v>
      </c>
      <c r="J498" s="31" t="s">
        <v>20313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43925</v>
      </c>
      <c r="T498" s="40"/>
    </row>
    <row r="499" spans="1:20" ht="54" customHeight="1" x14ac:dyDescent="1.3">
      <c r="A499" s="31" t="s">
        <v>29610</v>
      </c>
      <c r="B499" s="31" t="s">
        <v>29611</v>
      </c>
      <c r="C499" s="31" t="s">
        <v>29612</v>
      </c>
      <c r="D499" s="31" t="s">
        <v>29613</v>
      </c>
      <c r="E499" s="31" t="s">
        <v>101</v>
      </c>
      <c r="F499" s="31" t="s">
        <v>123</v>
      </c>
      <c r="G499" s="31" t="s">
        <v>16223</v>
      </c>
      <c r="H499" s="31" t="s">
        <v>17480</v>
      </c>
      <c r="I499" s="38">
        <v>0.83333333333333337</v>
      </c>
      <c r="J499" s="31" t="s">
        <v>20313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43925</v>
      </c>
      <c r="T499" s="40"/>
    </row>
    <row r="500" spans="1:20" ht="54" customHeight="1" x14ac:dyDescent="1.3">
      <c r="A500" s="31" t="s">
        <v>29614</v>
      </c>
      <c r="B500" s="31" t="s">
        <v>12342</v>
      </c>
      <c r="C500" s="31" t="s">
        <v>29615</v>
      </c>
      <c r="D500" s="31" t="s">
        <v>29616</v>
      </c>
      <c r="E500" s="31" t="s">
        <v>101</v>
      </c>
      <c r="F500" s="31" t="s">
        <v>123</v>
      </c>
      <c r="G500" s="31" t="s">
        <v>16223</v>
      </c>
      <c r="H500" s="31" t="s">
        <v>17480</v>
      </c>
      <c r="I500" s="38">
        <v>0.83333333333333337</v>
      </c>
      <c r="J500" s="31" t="s">
        <v>20313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43925</v>
      </c>
      <c r="T500" s="40"/>
    </row>
    <row r="501" spans="1:20" ht="54" customHeight="1" x14ac:dyDescent="1.3">
      <c r="A501" s="31" t="s">
        <v>29617</v>
      </c>
      <c r="B501" s="31" t="s">
        <v>29618</v>
      </c>
      <c r="C501" s="31" t="s">
        <v>29619</v>
      </c>
      <c r="D501" s="31" t="s">
        <v>29620</v>
      </c>
      <c r="E501" s="31" t="s">
        <v>101</v>
      </c>
      <c r="F501" s="31" t="s">
        <v>123</v>
      </c>
      <c r="G501" s="31" t="s">
        <v>16223</v>
      </c>
      <c r="H501" s="31" t="s">
        <v>17480</v>
      </c>
      <c r="I501" s="38">
        <v>0.83333333333333337</v>
      </c>
      <c r="J501" s="31" t="s">
        <v>20313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43925</v>
      </c>
      <c r="T501" s="40"/>
    </row>
    <row r="502" spans="1:20" ht="54" customHeight="1" x14ac:dyDescent="1.3">
      <c r="A502" s="31" t="s">
        <v>29621</v>
      </c>
      <c r="B502" s="31" t="s">
        <v>29622</v>
      </c>
      <c r="C502" s="31" t="s">
        <v>29623</v>
      </c>
      <c r="D502" s="31" t="s">
        <v>29624</v>
      </c>
      <c r="E502" s="31" t="s">
        <v>101</v>
      </c>
      <c r="F502" s="31" t="s">
        <v>123</v>
      </c>
      <c r="G502" s="31" t="s">
        <v>16223</v>
      </c>
      <c r="H502" s="31" t="s">
        <v>17480</v>
      </c>
      <c r="I502" s="38">
        <v>0.83333333333333337</v>
      </c>
      <c r="J502" s="31" t="s">
        <v>20313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43925</v>
      </c>
      <c r="T502" s="40"/>
    </row>
    <row r="503" spans="1:20" ht="54" customHeight="1" x14ac:dyDescent="1.3">
      <c r="A503" s="31" t="s">
        <v>29625</v>
      </c>
      <c r="B503" s="31" t="s">
        <v>5537</v>
      </c>
      <c r="C503" s="31" t="s">
        <v>29626</v>
      </c>
      <c r="D503" s="31" t="s">
        <v>29627</v>
      </c>
      <c r="E503" s="31" t="s">
        <v>101</v>
      </c>
      <c r="F503" s="31" t="s">
        <v>123</v>
      </c>
      <c r="G503" s="31" t="s">
        <v>16223</v>
      </c>
      <c r="H503" s="31" t="s">
        <v>17480</v>
      </c>
      <c r="I503" s="38">
        <v>0.83333333333333337</v>
      </c>
      <c r="J503" s="31" t="s">
        <v>20313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43925</v>
      </c>
      <c r="T503" s="40"/>
    </row>
    <row r="504" spans="1:20" ht="54" customHeight="1" x14ac:dyDescent="1.3">
      <c r="A504" s="31" t="s">
        <v>29628</v>
      </c>
      <c r="B504" s="31" t="s">
        <v>29629</v>
      </c>
      <c r="C504" s="31" t="s">
        <v>29630</v>
      </c>
      <c r="D504" s="31" t="s">
        <v>29631</v>
      </c>
      <c r="E504" s="31" t="s">
        <v>101</v>
      </c>
      <c r="F504" s="31" t="s">
        <v>102</v>
      </c>
      <c r="G504" s="31" t="s">
        <v>16270</v>
      </c>
      <c r="H504" s="31" t="s">
        <v>21599</v>
      </c>
      <c r="I504" s="38">
        <v>0.5</v>
      </c>
      <c r="J504" s="31" t="s">
        <v>24</v>
      </c>
      <c r="K504" s="31" t="s">
        <v>105</v>
      </c>
      <c r="L504" s="31" t="s">
        <v>106</v>
      </c>
      <c r="M504" s="31" t="s">
        <v>491</v>
      </c>
      <c r="N504" s="23"/>
      <c r="O504" s="23"/>
      <c r="P504" s="23"/>
      <c r="Q504" s="23"/>
      <c r="R504" s="23"/>
      <c r="S504" s="29">
        <v>26200</v>
      </c>
      <c r="T504" s="40"/>
    </row>
    <row r="505" spans="1:20" ht="54" customHeight="1" x14ac:dyDescent="1.3">
      <c r="A505" s="31" t="s">
        <v>29632</v>
      </c>
      <c r="B505" s="31" t="s">
        <v>1177</v>
      </c>
      <c r="C505" s="31" t="s">
        <v>29633</v>
      </c>
      <c r="D505" s="31" t="s">
        <v>29634</v>
      </c>
      <c r="E505" s="31" t="s">
        <v>101</v>
      </c>
      <c r="F505" s="31" t="s">
        <v>102</v>
      </c>
      <c r="G505" s="31" t="s">
        <v>16270</v>
      </c>
      <c r="H505" s="31" t="s">
        <v>21599</v>
      </c>
      <c r="I505" s="38">
        <v>0.5</v>
      </c>
      <c r="J505" s="31" t="s">
        <v>24</v>
      </c>
      <c r="K505" s="31" t="s">
        <v>105</v>
      </c>
      <c r="L505" s="31" t="s">
        <v>106</v>
      </c>
      <c r="M505" s="31" t="s">
        <v>491</v>
      </c>
      <c r="N505" s="23"/>
      <c r="O505" s="23"/>
      <c r="P505" s="23"/>
      <c r="Q505" s="23"/>
      <c r="R505" s="23"/>
      <c r="S505" s="29">
        <v>26200</v>
      </c>
      <c r="T505" s="40"/>
    </row>
    <row r="506" spans="1:20" ht="54" customHeight="1" x14ac:dyDescent="1.3">
      <c r="A506" s="31" t="s">
        <v>29635</v>
      </c>
      <c r="B506" s="31" t="s">
        <v>29636</v>
      </c>
      <c r="C506" s="31" t="s">
        <v>29637</v>
      </c>
      <c r="D506" s="31" t="s">
        <v>29638</v>
      </c>
      <c r="E506" s="31" t="s">
        <v>101</v>
      </c>
      <c r="F506" s="31" t="s">
        <v>102</v>
      </c>
      <c r="G506" s="31" t="s">
        <v>16270</v>
      </c>
      <c r="H506" s="31" t="s">
        <v>21599</v>
      </c>
      <c r="I506" s="38">
        <v>0.5</v>
      </c>
      <c r="J506" s="31" t="s">
        <v>24</v>
      </c>
      <c r="K506" s="31" t="s">
        <v>105</v>
      </c>
      <c r="L506" s="31" t="s">
        <v>106</v>
      </c>
      <c r="M506" s="31" t="s">
        <v>491</v>
      </c>
      <c r="N506" s="23"/>
      <c r="O506" s="23"/>
      <c r="P506" s="23"/>
      <c r="Q506" s="23"/>
      <c r="R506" s="23"/>
      <c r="S506" s="29">
        <v>26200</v>
      </c>
      <c r="T506" s="40"/>
    </row>
    <row r="507" spans="1:20" ht="54" customHeight="1" x14ac:dyDescent="1.3">
      <c r="A507" s="31" t="s">
        <v>29639</v>
      </c>
      <c r="B507" s="31" t="s">
        <v>23349</v>
      </c>
      <c r="C507" s="31" t="s">
        <v>29640</v>
      </c>
      <c r="D507" s="31" t="s">
        <v>29641</v>
      </c>
      <c r="E507" s="31" t="s">
        <v>101</v>
      </c>
      <c r="F507" s="31" t="s">
        <v>102</v>
      </c>
      <c r="G507" s="31" t="s">
        <v>16270</v>
      </c>
      <c r="H507" s="31" t="s">
        <v>21599</v>
      </c>
      <c r="I507" s="38">
        <v>0.5</v>
      </c>
      <c r="J507" s="31" t="s">
        <v>24</v>
      </c>
      <c r="K507" s="31" t="s">
        <v>105</v>
      </c>
      <c r="L507" s="31" t="s">
        <v>106</v>
      </c>
      <c r="M507" s="31" t="s">
        <v>491</v>
      </c>
      <c r="N507" s="23"/>
      <c r="O507" s="23"/>
      <c r="P507" s="23"/>
      <c r="Q507" s="23"/>
      <c r="R507" s="23"/>
      <c r="S507" s="29">
        <v>26200</v>
      </c>
      <c r="T507" s="40"/>
    </row>
    <row r="508" spans="1:20" ht="54" customHeight="1" x14ac:dyDescent="1.3">
      <c r="A508" s="31" t="s">
        <v>29642</v>
      </c>
      <c r="B508" s="31" t="s">
        <v>7343</v>
      </c>
      <c r="C508" s="31" t="s">
        <v>29643</v>
      </c>
      <c r="D508" s="31" t="s">
        <v>29644</v>
      </c>
      <c r="E508" s="31" t="s">
        <v>101</v>
      </c>
      <c r="F508" s="31" t="s">
        <v>102</v>
      </c>
      <c r="G508" s="31" t="s">
        <v>16236</v>
      </c>
      <c r="H508" s="31" t="s">
        <v>21599</v>
      </c>
      <c r="I508" s="38">
        <v>0.52083333333333337</v>
      </c>
      <c r="J508" s="31" t="s">
        <v>24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23"/>
      <c r="R508" s="23"/>
      <c r="S508" s="29">
        <v>22200</v>
      </c>
      <c r="T508" s="40"/>
    </row>
    <row r="509" spans="1:20" ht="54" customHeight="1" x14ac:dyDescent="1.3">
      <c r="A509" s="693" t="s">
        <v>29702</v>
      </c>
      <c r="B509" s="694"/>
      <c r="C509" s="694"/>
      <c r="D509" s="694"/>
      <c r="E509" s="694"/>
      <c r="F509" s="694"/>
      <c r="G509" s="694"/>
      <c r="H509" s="694"/>
      <c r="I509" s="694"/>
      <c r="J509" s="694"/>
      <c r="K509" s="694"/>
      <c r="L509" s="694"/>
      <c r="M509" s="695"/>
      <c r="N509" s="23"/>
      <c r="O509" s="23"/>
      <c r="P509" s="23"/>
      <c r="Q509" s="23"/>
      <c r="R509" s="23"/>
      <c r="S509" s="29"/>
      <c r="T509" s="451">
        <v>1105000</v>
      </c>
    </row>
    <row r="510" spans="1:20" ht="54" customHeight="1" x14ac:dyDescent="1.3">
      <c r="A510" s="693" t="s">
        <v>29703</v>
      </c>
      <c r="B510" s="694"/>
      <c r="C510" s="694"/>
      <c r="D510" s="694"/>
      <c r="E510" s="694"/>
      <c r="F510" s="694"/>
      <c r="G510" s="694"/>
      <c r="H510" s="694"/>
      <c r="I510" s="694"/>
      <c r="J510" s="694"/>
      <c r="K510" s="694"/>
      <c r="L510" s="694"/>
      <c r="M510" s="695"/>
      <c r="N510" s="23"/>
      <c r="O510" s="23"/>
      <c r="P510" s="23"/>
      <c r="Q510" s="23"/>
      <c r="R510" s="23"/>
      <c r="S510" s="29"/>
      <c r="T510" s="451">
        <v>145000</v>
      </c>
    </row>
    <row r="511" spans="1:20" ht="54" customHeight="1" x14ac:dyDescent="1.3">
      <c r="A511" s="679" t="s">
        <v>30211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1"/>
      <c r="N511" s="23"/>
      <c r="O511" s="23"/>
      <c r="P511" s="23"/>
      <c r="Q511" s="23"/>
      <c r="R511" s="23"/>
      <c r="S511" s="29"/>
      <c r="T511" s="40"/>
    </row>
    <row r="512" spans="1:20" ht="54" customHeight="1" x14ac:dyDescent="1.3">
      <c r="A512" s="31" t="s">
        <v>30068</v>
      </c>
      <c r="B512" s="31" t="s">
        <v>30069</v>
      </c>
      <c r="C512" s="31" t="s">
        <v>30070</v>
      </c>
      <c r="D512" s="31" t="s">
        <v>30071</v>
      </c>
      <c r="E512" s="31" t="s">
        <v>101</v>
      </c>
      <c r="F512" s="31" t="s">
        <v>102</v>
      </c>
      <c r="G512" s="31" t="s">
        <v>16190</v>
      </c>
      <c r="H512" s="31" t="s">
        <v>25515</v>
      </c>
      <c r="I512" s="38">
        <v>0.41666666666666669</v>
      </c>
      <c r="J512" s="31" t="s">
        <v>24</v>
      </c>
      <c r="K512" s="31" t="s">
        <v>105</v>
      </c>
      <c r="L512" s="31" t="s">
        <v>106</v>
      </c>
      <c r="M512" s="31" t="s">
        <v>107</v>
      </c>
      <c r="N512" s="23"/>
      <c r="O512" s="23"/>
      <c r="P512" s="23"/>
      <c r="Q512" s="23"/>
      <c r="R512" s="23"/>
      <c r="S512" s="29">
        <v>22200</v>
      </c>
      <c r="T512" s="40"/>
    </row>
    <row r="513" spans="1:19" ht="54" customHeight="1" x14ac:dyDescent="1.05">
      <c r="A513" s="31" t="s">
        <v>30072</v>
      </c>
      <c r="B513" s="31" t="s">
        <v>30073</v>
      </c>
      <c r="C513" s="31" t="s">
        <v>30074</v>
      </c>
      <c r="D513" s="31" t="s">
        <v>30075</v>
      </c>
      <c r="E513" s="31" t="s">
        <v>101</v>
      </c>
      <c r="F513" s="31" t="s">
        <v>102</v>
      </c>
      <c r="G513" s="31" t="s">
        <v>16267</v>
      </c>
      <c r="H513" s="31" t="s">
        <v>25515</v>
      </c>
      <c r="I513" s="38">
        <v>0.25</v>
      </c>
      <c r="J513" s="31" t="s">
        <v>24</v>
      </c>
      <c r="K513" s="31" t="s">
        <v>105</v>
      </c>
      <c r="L513" s="31" t="s">
        <v>106</v>
      </c>
      <c r="M513" s="31" t="s">
        <v>491</v>
      </c>
      <c r="N513" s="23"/>
      <c r="O513" s="23"/>
      <c r="P513" s="23"/>
      <c r="Q513" s="23"/>
      <c r="R513" s="23"/>
      <c r="S513" s="29">
        <v>26200</v>
      </c>
    </row>
    <row r="514" spans="1:19" ht="54" customHeight="1" x14ac:dyDescent="1.05">
      <c r="A514" s="31" t="s">
        <v>30076</v>
      </c>
      <c r="B514" s="31" t="s">
        <v>30077</v>
      </c>
      <c r="C514" s="31" t="s">
        <v>30078</v>
      </c>
      <c r="D514" s="31" t="s">
        <v>30079</v>
      </c>
      <c r="E514" s="31" t="s">
        <v>101</v>
      </c>
      <c r="F514" s="31" t="s">
        <v>102</v>
      </c>
      <c r="G514" s="31" t="s">
        <v>16270</v>
      </c>
      <c r="H514" s="31" t="s">
        <v>21599</v>
      </c>
      <c r="I514" s="38">
        <v>0.41666666666666669</v>
      </c>
      <c r="J514" s="31" t="s">
        <v>24</v>
      </c>
      <c r="K514" s="31" t="s">
        <v>105</v>
      </c>
      <c r="L514" s="31" t="s">
        <v>106</v>
      </c>
      <c r="M514" s="31" t="s">
        <v>491</v>
      </c>
      <c r="N514" s="23"/>
      <c r="O514" s="23"/>
      <c r="P514" s="23"/>
      <c r="Q514" s="23"/>
      <c r="R514" s="23"/>
      <c r="S514" s="29">
        <v>26200</v>
      </c>
    </row>
    <row r="515" spans="1:19" ht="54" customHeight="1" x14ac:dyDescent="1.3">
      <c r="A515" s="679" t="s">
        <v>31180</v>
      </c>
      <c r="B515" s="680"/>
      <c r="C515" s="680"/>
      <c r="D515" s="680"/>
      <c r="E515" s="680"/>
      <c r="F515" s="680"/>
      <c r="G515" s="680"/>
      <c r="H515" s="680"/>
      <c r="I515" s="680"/>
      <c r="J515" s="680"/>
      <c r="K515" s="680"/>
      <c r="L515" s="680"/>
      <c r="M515" s="681"/>
      <c r="N515" s="23"/>
      <c r="O515" s="23"/>
      <c r="P515" s="23"/>
      <c r="Q515" s="23"/>
      <c r="R515" s="23"/>
      <c r="S515" s="29"/>
    </row>
    <row r="516" spans="1:19" ht="54" hidden="1" customHeight="1" x14ac:dyDescent="1.05">
      <c r="A516" s="31" t="s">
        <v>30864</v>
      </c>
      <c r="B516" s="31" t="s">
        <v>30865</v>
      </c>
      <c r="C516" s="31" t="s">
        <v>30866</v>
      </c>
      <c r="D516" s="31" t="s">
        <v>30867</v>
      </c>
      <c r="E516" s="31" t="s">
        <v>101</v>
      </c>
      <c r="F516" s="31" t="s">
        <v>102</v>
      </c>
      <c r="G516" s="31" t="s">
        <v>16267</v>
      </c>
      <c r="H516" s="31" t="s">
        <v>27113</v>
      </c>
      <c r="I516" s="38">
        <v>0.125</v>
      </c>
      <c r="J516" s="31" t="s">
        <v>20313</v>
      </c>
      <c r="K516" s="31" t="s">
        <v>105</v>
      </c>
      <c r="L516" s="31" t="s">
        <v>106</v>
      </c>
      <c r="M516" s="31" t="s">
        <v>491</v>
      </c>
      <c r="N516" s="23"/>
      <c r="O516" s="23"/>
      <c r="P516" s="23"/>
      <c r="Q516" s="23"/>
      <c r="R516" s="23"/>
      <c r="S516" s="29">
        <v>26200</v>
      </c>
    </row>
    <row r="517" spans="1:19" ht="54" hidden="1" customHeight="1" x14ac:dyDescent="1.05">
      <c r="A517" s="31" t="s">
        <v>30868</v>
      </c>
      <c r="B517" s="31" t="s">
        <v>30869</v>
      </c>
      <c r="C517" s="31" t="s">
        <v>30870</v>
      </c>
      <c r="D517" s="31" t="s">
        <v>30871</v>
      </c>
      <c r="E517" s="31" t="s">
        <v>101</v>
      </c>
      <c r="F517" s="31" t="s">
        <v>102</v>
      </c>
      <c r="G517" s="31" t="s">
        <v>16267</v>
      </c>
      <c r="H517" s="31" t="s">
        <v>27113</v>
      </c>
      <c r="I517" s="38">
        <v>0.125</v>
      </c>
      <c r="J517" s="31" t="s">
        <v>20313</v>
      </c>
      <c r="K517" s="31" t="s">
        <v>105</v>
      </c>
      <c r="L517" s="31" t="s">
        <v>106</v>
      </c>
      <c r="M517" s="31" t="s">
        <v>491</v>
      </c>
      <c r="N517" s="23"/>
      <c r="O517" s="23"/>
      <c r="P517" s="23"/>
      <c r="Q517" s="23"/>
      <c r="R517" s="23"/>
      <c r="S517" s="29">
        <v>26200</v>
      </c>
    </row>
    <row r="518" spans="1:19" ht="54" hidden="1" customHeight="1" x14ac:dyDescent="1.05">
      <c r="A518" s="31" t="s">
        <v>30872</v>
      </c>
      <c r="B518" s="31" t="s">
        <v>30873</v>
      </c>
      <c r="C518" s="31" t="s">
        <v>30874</v>
      </c>
      <c r="D518" s="31" t="s">
        <v>30875</v>
      </c>
      <c r="E518" s="31" t="s">
        <v>687</v>
      </c>
      <c r="F518" s="31" t="s">
        <v>123</v>
      </c>
      <c r="G518" s="31" t="s">
        <v>16504</v>
      </c>
      <c r="H518" s="31" t="s">
        <v>25515</v>
      </c>
      <c r="I518" s="38">
        <v>0.70833333333333337</v>
      </c>
      <c r="J518" s="31" t="s">
        <v>20313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23"/>
      <c r="R518" s="23"/>
      <c r="S518" s="29">
        <v>43425</v>
      </c>
    </row>
    <row r="519" spans="1:19" ht="54" hidden="1" customHeight="1" x14ac:dyDescent="1.05">
      <c r="A519" s="31" t="s">
        <v>30876</v>
      </c>
      <c r="B519" s="31" t="s">
        <v>3988</v>
      </c>
      <c r="C519" s="31" t="s">
        <v>30877</v>
      </c>
      <c r="D519" s="31" t="s">
        <v>30878</v>
      </c>
      <c r="E519" s="31" t="s">
        <v>687</v>
      </c>
      <c r="F519" s="31" t="s">
        <v>123</v>
      </c>
      <c r="G519" s="31" t="s">
        <v>16504</v>
      </c>
      <c r="H519" s="31" t="s">
        <v>25515</v>
      </c>
      <c r="I519" s="38">
        <v>0.70833333333333337</v>
      </c>
      <c r="J519" s="31" t="s">
        <v>20313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23"/>
      <c r="R519" s="23"/>
      <c r="S519" s="29">
        <v>43425</v>
      </c>
    </row>
    <row r="520" spans="1:19" ht="54" hidden="1" customHeight="1" x14ac:dyDescent="1.05">
      <c r="A520" s="31" t="s">
        <v>30879</v>
      </c>
      <c r="B520" s="31" t="s">
        <v>30880</v>
      </c>
      <c r="C520" s="31" t="s">
        <v>30881</v>
      </c>
      <c r="D520" s="31" t="s">
        <v>30882</v>
      </c>
      <c r="E520" s="31" t="s">
        <v>687</v>
      </c>
      <c r="F520" s="31" t="s">
        <v>123</v>
      </c>
      <c r="G520" s="31" t="s">
        <v>16504</v>
      </c>
      <c r="H520" s="31" t="s">
        <v>25515</v>
      </c>
      <c r="I520" s="38">
        <v>0.70833333333333337</v>
      </c>
      <c r="J520" s="31" t="s">
        <v>20313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23"/>
      <c r="R520" s="23"/>
      <c r="S520" s="29">
        <v>43425</v>
      </c>
    </row>
    <row r="521" spans="1:19" ht="54" hidden="1" customHeight="1" x14ac:dyDescent="1.05">
      <c r="A521" s="31" t="s">
        <v>30883</v>
      </c>
      <c r="B521" s="31" t="s">
        <v>22478</v>
      </c>
      <c r="C521" s="31" t="s">
        <v>30884</v>
      </c>
      <c r="D521" s="31" t="s">
        <v>30885</v>
      </c>
      <c r="E521" s="31" t="s">
        <v>687</v>
      </c>
      <c r="F521" s="31" t="s">
        <v>123</v>
      </c>
      <c r="G521" s="31" t="s">
        <v>16504</v>
      </c>
      <c r="H521" s="31" t="s">
        <v>25515</v>
      </c>
      <c r="I521" s="38">
        <v>0.70833333333333337</v>
      </c>
      <c r="J521" s="31" t="s">
        <v>20313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23"/>
      <c r="R521" s="23"/>
      <c r="S521" s="29">
        <v>43425</v>
      </c>
    </row>
    <row r="522" spans="1:19" ht="54" hidden="1" customHeight="1" x14ac:dyDescent="1.05">
      <c r="A522" s="31" t="s">
        <v>30886</v>
      </c>
      <c r="B522" s="31" t="s">
        <v>6746</v>
      </c>
      <c r="C522" s="31" t="s">
        <v>30887</v>
      </c>
      <c r="D522" s="31" t="s">
        <v>30888</v>
      </c>
      <c r="E522" s="31" t="s">
        <v>687</v>
      </c>
      <c r="F522" s="31" t="s">
        <v>123</v>
      </c>
      <c r="G522" s="31" t="s">
        <v>16504</v>
      </c>
      <c r="H522" s="31" t="s">
        <v>25515</v>
      </c>
      <c r="I522" s="38">
        <v>0.70833333333333337</v>
      </c>
      <c r="J522" s="31" t="s">
        <v>20313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43425</v>
      </c>
    </row>
    <row r="523" spans="1:19" ht="54" hidden="1" customHeight="1" x14ac:dyDescent="1.05">
      <c r="A523" s="31" t="s">
        <v>30889</v>
      </c>
      <c r="B523" s="31" t="s">
        <v>30890</v>
      </c>
      <c r="C523" s="31" t="s">
        <v>30891</v>
      </c>
      <c r="D523" s="31" t="s">
        <v>30892</v>
      </c>
      <c r="E523" s="31" t="s">
        <v>101</v>
      </c>
      <c r="F523" s="31" t="s">
        <v>123</v>
      </c>
      <c r="G523" s="31" t="s">
        <v>16223</v>
      </c>
      <c r="H523" s="31" t="s">
        <v>17480</v>
      </c>
      <c r="I523" s="38">
        <v>0.125</v>
      </c>
      <c r="J523" s="31" t="s">
        <v>24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23"/>
      <c r="R523" s="23"/>
      <c r="S523" s="29">
        <v>43925</v>
      </c>
    </row>
    <row r="524" spans="1:19" ht="54" hidden="1" customHeight="1" x14ac:dyDescent="1.05">
      <c r="A524" s="31" t="s">
        <v>30893</v>
      </c>
      <c r="B524" s="31" t="s">
        <v>30894</v>
      </c>
      <c r="C524" s="31" t="s">
        <v>30895</v>
      </c>
      <c r="D524" s="31" t="s">
        <v>30896</v>
      </c>
      <c r="E524" s="31" t="s">
        <v>687</v>
      </c>
      <c r="F524" s="31" t="s">
        <v>123</v>
      </c>
      <c r="G524" s="31" t="s">
        <v>16504</v>
      </c>
      <c r="H524" s="31" t="s">
        <v>25515</v>
      </c>
      <c r="I524" s="38">
        <v>0.70833333333333337</v>
      </c>
      <c r="J524" s="31" t="s">
        <v>24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23"/>
      <c r="R524" s="23"/>
      <c r="S524" s="29">
        <v>43425</v>
      </c>
    </row>
    <row r="525" spans="1:19" ht="54" hidden="1" customHeight="1" x14ac:dyDescent="1.05">
      <c r="A525" s="31" t="s">
        <v>30897</v>
      </c>
      <c r="B525" s="31" t="s">
        <v>30898</v>
      </c>
      <c r="C525" s="31" t="s">
        <v>30899</v>
      </c>
      <c r="D525" s="31" t="s">
        <v>30900</v>
      </c>
      <c r="E525" s="31" t="s">
        <v>687</v>
      </c>
      <c r="F525" s="31" t="s">
        <v>123</v>
      </c>
      <c r="G525" s="31" t="s">
        <v>16504</v>
      </c>
      <c r="H525" s="31" t="s">
        <v>25515</v>
      </c>
      <c r="I525" s="38">
        <v>0.20833333333333334</v>
      </c>
      <c r="J525" s="31" t="s">
        <v>24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43425</v>
      </c>
    </row>
    <row r="526" spans="1:19" ht="54" hidden="1" customHeight="1" x14ac:dyDescent="1.05">
      <c r="A526" s="31" t="s">
        <v>30901</v>
      </c>
      <c r="B526" s="31" t="s">
        <v>18028</v>
      </c>
      <c r="C526" s="31" t="s">
        <v>30902</v>
      </c>
      <c r="D526" s="31" t="s">
        <v>30903</v>
      </c>
      <c r="E526" s="31" t="s">
        <v>687</v>
      </c>
      <c r="F526" s="31" t="s">
        <v>123</v>
      </c>
      <c r="G526" s="31" t="s">
        <v>16504</v>
      </c>
      <c r="H526" s="31" t="s">
        <v>25515</v>
      </c>
      <c r="I526" s="38">
        <v>0.20833333333333334</v>
      </c>
      <c r="J526" s="31" t="s">
        <v>24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43425</v>
      </c>
    </row>
    <row r="527" spans="1:19" ht="54" customHeight="1" x14ac:dyDescent="1.05">
      <c r="A527" s="31" t="s">
        <v>30904</v>
      </c>
      <c r="B527" s="31" t="s">
        <v>2850</v>
      </c>
      <c r="C527" s="31" t="s">
        <v>30905</v>
      </c>
      <c r="D527" s="31" t="s">
        <v>30906</v>
      </c>
      <c r="E527" s="31" t="s">
        <v>687</v>
      </c>
      <c r="F527" s="31" t="s">
        <v>123</v>
      </c>
      <c r="G527" s="31" t="s">
        <v>16504</v>
      </c>
      <c r="H527" s="31" t="s">
        <v>25515</v>
      </c>
      <c r="I527" s="38">
        <v>0.20833333333333334</v>
      </c>
      <c r="J527" s="31" t="s">
        <v>24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23"/>
      <c r="R527" s="23"/>
      <c r="S527" s="29">
        <v>43425</v>
      </c>
    </row>
    <row r="528" spans="1:19" ht="54" customHeight="1" x14ac:dyDescent="1.05">
      <c r="A528" s="31" t="s">
        <v>30907</v>
      </c>
      <c r="B528" s="31" t="s">
        <v>5754</v>
      </c>
      <c r="C528" s="31" t="s">
        <v>30908</v>
      </c>
      <c r="D528" s="31" t="s">
        <v>30909</v>
      </c>
      <c r="E528" s="31" t="s">
        <v>687</v>
      </c>
      <c r="F528" s="31" t="s">
        <v>123</v>
      </c>
      <c r="G528" s="31" t="s">
        <v>16504</v>
      </c>
      <c r="H528" s="31" t="s">
        <v>25515</v>
      </c>
      <c r="I528" s="38">
        <v>0.20833333333333334</v>
      </c>
      <c r="J528" s="31" t="s">
        <v>24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23"/>
      <c r="R528" s="23"/>
      <c r="S528" s="29">
        <v>43425</v>
      </c>
    </row>
    <row r="529" spans="1:19" ht="54" customHeight="1" x14ac:dyDescent="1.05">
      <c r="A529" s="31" t="s">
        <v>30910</v>
      </c>
      <c r="B529" s="31" t="s">
        <v>27072</v>
      </c>
      <c r="C529" s="31" t="s">
        <v>30911</v>
      </c>
      <c r="D529" s="31" t="s">
        <v>30912</v>
      </c>
      <c r="E529" s="31" t="s">
        <v>687</v>
      </c>
      <c r="F529" s="31" t="s">
        <v>123</v>
      </c>
      <c r="G529" s="31" t="s">
        <v>16504</v>
      </c>
      <c r="H529" s="31" t="s">
        <v>25515</v>
      </c>
      <c r="I529" s="38">
        <v>0.20833333333333334</v>
      </c>
      <c r="J529" s="31" t="s">
        <v>24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23"/>
      <c r="R529" s="23"/>
      <c r="S529" s="29">
        <v>43425</v>
      </c>
    </row>
    <row r="530" spans="1:19" ht="54" customHeight="1" x14ac:dyDescent="1.05">
      <c r="A530" s="31" t="s">
        <v>30913</v>
      </c>
      <c r="B530" s="31" t="s">
        <v>11080</v>
      </c>
      <c r="C530" s="31" t="s">
        <v>30914</v>
      </c>
      <c r="D530" s="31" t="s">
        <v>30915</v>
      </c>
      <c r="E530" s="31" t="s">
        <v>687</v>
      </c>
      <c r="F530" s="31" t="s">
        <v>123</v>
      </c>
      <c r="G530" s="31" t="s">
        <v>16504</v>
      </c>
      <c r="H530" s="31" t="s">
        <v>17480</v>
      </c>
      <c r="I530" s="38">
        <v>0.375</v>
      </c>
      <c r="J530" s="31" t="s">
        <v>24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</row>
    <row r="531" spans="1:19" ht="54" customHeight="1" x14ac:dyDescent="1.05">
      <c r="A531" s="31" t="s">
        <v>30916</v>
      </c>
      <c r="B531" s="31" t="s">
        <v>30917</v>
      </c>
      <c r="C531" s="31" t="s">
        <v>30918</v>
      </c>
      <c r="D531" s="31" t="s">
        <v>30919</v>
      </c>
      <c r="E531" s="31" t="s">
        <v>687</v>
      </c>
      <c r="F531" s="31" t="s">
        <v>123</v>
      </c>
      <c r="G531" s="31" t="s">
        <v>16504</v>
      </c>
      <c r="H531" s="31" t="s">
        <v>17480</v>
      </c>
      <c r="I531" s="38">
        <v>0.375</v>
      </c>
      <c r="J531" s="31" t="s">
        <v>24</v>
      </c>
      <c r="K531" s="31" t="s">
        <v>105</v>
      </c>
      <c r="L531" s="31" t="s">
        <v>106</v>
      </c>
      <c r="M531" s="31" t="s">
        <v>995</v>
      </c>
      <c r="N531" s="23"/>
      <c r="O531" s="23"/>
      <c r="P531" s="23"/>
      <c r="Q531" s="23"/>
      <c r="R531" s="23"/>
      <c r="S531" s="29">
        <v>43425</v>
      </c>
    </row>
    <row r="532" spans="1:19" ht="54" customHeight="1" x14ac:dyDescent="1.05">
      <c r="A532" s="31" t="s">
        <v>30920</v>
      </c>
      <c r="B532" s="31" t="s">
        <v>30921</v>
      </c>
      <c r="C532" s="31" t="s">
        <v>30922</v>
      </c>
      <c r="D532" s="31" t="s">
        <v>30923</v>
      </c>
      <c r="E532" s="31" t="s">
        <v>687</v>
      </c>
      <c r="F532" s="31" t="s">
        <v>123</v>
      </c>
      <c r="G532" s="31" t="s">
        <v>16504</v>
      </c>
      <c r="H532" s="31" t="s">
        <v>17480</v>
      </c>
      <c r="I532" s="38">
        <v>0.375</v>
      </c>
      <c r="J532" s="31" t="s">
        <v>24</v>
      </c>
      <c r="K532" s="31" t="s">
        <v>105</v>
      </c>
      <c r="L532" s="31" t="s">
        <v>106</v>
      </c>
      <c r="M532" s="31" t="s">
        <v>995</v>
      </c>
      <c r="N532" s="23"/>
      <c r="O532" s="23"/>
      <c r="P532" s="23"/>
      <c r="Q532" s="23"/>
      <c r="R532" s="23"/>
      <c r="S532" s="29">
        <v>43425</v>
      </c>
    </row>
    <row r="533" spans="1:19" ht="54" customHeight="1" x14ac:dyDescent="1.05">
      <c r="A533" s="31" t="s">
        <v>30924</v>
      </c>
      <c r="B533" s="31" t="s">
        <v>30925</v>
      </c>
      <c r="C533" s="31" t="s">
        <v>30926</v>
      </c>
      <c r="D533" s="31" t="s">
        <v>30927</v>
      </c>
      <c r="E533" s="31" t="s">
        <v>687</v>
      </c>
      <c r="F533" s="31" t="s">
        <v>123</v>
      </c>
      <c r="G533" s="31" t="s">
        <v>16504</v>
      </c>
      <c r="H533" s="31" t="s">
        <v>17480</v>
      </c>
      <c r="I533" s="38">
        <v>0.375</v>
      </c>
      <c r="J533" s="31" t="s">
        <v>24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</row>
    <row r="534" spans="1:19" ht="54" customHeight="1" x14ac:dyDescent="1.05">
      <c r="A534" s="31" t="s">
        <v>30928</v>
      </c>
      <c r="B534" s="31" t="s">
        <v>25969</v>
      </c>
      <c r="C534" s="31" t="s">
        <v>30929</v>
      </c>
      <c r="D534" s="31" t="s">
        <v>30930</v>
      </c>
      <c r="E534" s="31" t="s">
        <v>687</v>
      </c>
      <c r="F534" s="31" t="s">
        <v>123</v>
      </c>
      <c r="G534" s="31" t="s">
        <v>16504</v>
      </c>
      <c r="H534" s="31" t="s">
        <v>17480</v>
      </c>
      <c r="I534" s="38">
        <v>0.375</v>
      </c>
      <c r="J534" s="31" t="s">
        <v>24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43425</v>
      </c>
    </row>
    <row r="535" spans="1:19" ht="54" customHeight="1" x14ac:dyDescent="1.05">
      <c r="A535" s="31" t="s">
        <v>30931</v>
      </c>
      <c r="B535" s="31" t="s">
        <v>30932</v>
      </c>
      <c r="C535" s="31" t="s">
        <v>30933</v>
      </c>
      <c r="D535" s="31" t="s">
        <v>30934</v>
      </c>
      <c r="E535" s="31" t="s">
        <v>687</v>
      </c>
      <c r="F535" s="31" t="s">
        <v>123</v>
      </c>
      <c r="G535" s="31" t="s">
        <v>16504</v>
      </c>
      <c r="H535" s="31" t="s">
        <v>17480</v>
      </c>
      <c r="I535" s="38">
        <v>0.375</v>
      </c>
      <c r="J535" s="31" t="s">
        <v>24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43425</v>
      </c>
    </row>
    <row r="536" spans="1:19" ht="54" customHeight="1" x14ac:dyDescent="1.05">
      <c r="A536" s="31" t="s">
        <v>30935</v>
      </c>
      <c r="B536" s="31" t="s">
        <v>30936</v>
      </c>
      <c r="C536" s="31" t="s">
        <v>30937</v>
      </c>
      <c r="D536" s="31" t="s">
        <v>30938</v>
      </c>
      <c r="E536" s="31" t="s">
        <v>687</v>
      </c>
      <c r="F536" s="31" t="s">
        <v>123</v>
      </c>
      <c r="G536" s="31" t="s">
        <v>16504</v>
      </c>
      <c r="H536" s="31" t="s">
        <v>17480</v>
      </c>
      <c r="I536" s="38">
        <v>0.375</v>
      </c>
      <c r="J536" s="31" t="s">
        <v>24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43425</v>
      </c>
    </row>
    <row r="537" spans="1:19" ht="54" customHeight="1" x14ac:dyDescent="1.05">
      <c r="A537" s="31" t="s">
        <v>30939</v>
      </c>
      <c r="B537" s="31" t="s">
        <v>30940</v>
      </c>
      <c r="C537" s="31" t="s">
        <v>30941</v>
      </c>
      <c r="D537" s="31" t="s">
        <v>30942</v>
      </c>
      <c r="E537" s="31" t="s">
        <v>687</v>
      </c>
      <c r="F537" s="31" t="s">
        <v>123</v>
      </c>
      <c r="G537" s="31" t="s">
        <v>16504</v>
      </c>
      <c r="H537" s="31" t="s">
        <v>17480</v>
      </c>
      <c r="I537" s="38">
        <v>0.375</v>
      </c>
      <c r="J537" s="31" t="s">
        <v>24</v>
      </c>
      <c r="K537" s="31" t="s">
        <v>105</v>
      </c>
      <c r="L537" s="31" t="s">
        <v>106</v>
      </c>
      <c r="M537" s="31" t="s">
        <v>995</v>
      </c>
      <c r="N537" s="23"/>
      <c r="O537" s="23"/>
      <c r="P537" s="23"/>
      <c r="Q537" s="23"/>
      <c r="R537" s="23"/>
      <c r="S537" s="29">
        <v>43425</v>
      </c>
    </row>
    <row r="538" spans="1:19" ht="54" customHeight="1" x14ac:dyDescent="1.05">
      <c r="A538" s="31" t="s">
        <v>30943</v>
      </c>
      <c r="B538" s="31" t="s">
        <v>12134</v>
      </c>
      <c r="C538" s="31" t="s">
        <v>30944</v>
      </c>
      <c r="D538" s="31" t="s">
        <v>30945</v>
      </c>
      <c r="E538" s="31" t="s">
        <v>687</v>
      </c>
      <c r="F538" s="31" t="s">
        <v>123</v>
      </c>
      <c r="G538" s="31" t="s">
        <v>16504</v>
      </c>
      <c r="H538" s="31" t="s">
        <v>17480</v>
      </c>
      <c r="I538" s="38">
        <v>0.375</v>
      </c>
      <c r="J538" s="31" t="s">
        <v>24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</row>
    <row r="539" spans="1:19" ht="54" customHeight="1" x14ac:dyDescent="1.05">
      <c r="A539" s="31" t="s">
        <v>30946</v>
      </c>
      <c r="B539" s="31" t="s">
        <v>16050</v>
      </c>
      <c r="C539" s="31" t="s">
        <v>30947</v>
      </c>
      <c r="D539" s="31" t="s">
        <v>30948</v>
      </c>
      <c r="E539" s="31" t="s">
        <v>687</v>
      </c>
      <c r="F539" s="31" t="s">
        <v>123</v>
      </c>
      <c r="G539" s="31" t="s">
        <v>16504</v>
      </c>
      <c r="H539" s="31" t="s">
        <v>17480</v>
      </c>
      <c r="I539" s="38">
        <v>0.375</v>
      </c>
      <c r="J539" s="31" t="s">
        <v>24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43425</v>
      </c>
    </row>
    <row r="540" spans="1:19" ht="54" customHeight="1" x14ac:dyDescent="1.05">
      <c r="A540" s="31" t="s">
        <v>30949</v>
      </c>
      <c r="B540" s="31" t="s">
        <v>27384</v>
      </c>
      <c r="C540" s="31" t="s">
        <v>30950</v>
      </c>
      <c r="D540" s="31" t="s">
        <v>30951</v>
      </c>
      <c r="E540" s="31" t="s">
        <v>687</v>
      </c>
      <c r="F540" s="31" t="s">
        <v>123</v>
      </c>
      <c r="G540" s="31" t="s">
        <v>16504</v>
      </c>
      <c r="H540" s="31" t="s">
        <v>17480</v>
      </c>
      <c r="I540" s="38">
        <v>0.375</v>
      </c>
      <c r="J540" s="31" t="s">
        <v>24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</row>
    <row r="541" spans="1:19" ht="54" customHeight="1" x14ac:dyDescent="1.05">
      <c r="A541" s="31" t="s">
        <v>30952</v>
      </c>
      <c r="B541" s="31" t="s">
        <v>9611</v>
      </c>
      <c r="C541" s="31" t="s">
        <v>30953</v>
      </c>
      <c r="D541" s="31" t="s">
        <v>30954</v>
      </c>
      <c r="E541" s="31" t="s">
        <v>687</v>
      </c>
      <c r="F541" s="31" t="s">
        <v>123</v>
      </c>
      <c r="G541" s="31" t="s">
        <v>16504</v>
      </c>
      <c r="H541" s="31" t="s">
        <v>17480</v>
      </c>
      <c r="I541" s="38">
        <v>0.375</v>
      </c>
      <c r="J541" s="31" t="s">
        <v>24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43425</v>
      </c>
    </row>
    <row r="542" spans="1:19" ht="54" customHeight="1" x14ac:dyDescent="1.05">
      <c r="A542" s="31" t="s">
        <v>30955</v>
      </c>
      <c r="B542" s="31" t="s">
        <v>6337</v>
      </c>
      <c r="C542" s="31" t="s">
        <v>30956</v>
      </c>
      <c r="D542" s="31" t="s">
        <v>30957</v>
      </c>
      <c r="E542" s="31" t="s">
        <v>687</v>
      </c>
      <c r="F542" s="31" t="s">
        <v>123</v>
      </c>
      <c r="G542" s="31" t="s">
        <v>16504</v>
      </c>
      <c r="H542" s="31" t="s">
        <v>17480</v>
      </c>
      <c r="I542" s="38">
        <v>0.375</v>
      </c>
      <c r="J542" s="31" t="s">
        <v>24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43425</v>
      </c>
    </row>
    <row r="543" spans="1:19" ht="54" customHeight="1" x14ac:dyDescent="1.05">
      <c r="A543" s="31" t="s">
        <v>30958</v>
      </c>
      <c r="B543" s="31" t="s">
        <v>30959</v>
      </c>
      <c r="C543" s="31" t="s">
        <v>30960</v>
      </c>
      <c r="D543" s="31" t="s">
        <v>30961</v>
      </c>
      <c r="E543" s="31" t="s">
        <v>687</v>
      </c>
      <c r="F543" s="31" t="s">
        <v>123</v>
      </c>
      <c r="G543" s="31" t="s">
        <v>16504</v>
      </c>
      <c r="H543" s="31" t="s">
        <v>17480</v>
      </c>
      <c r="I543" s="38">
        <v>0.375</v>
      </c>
      <c r="J543" s="31" t="s">
        <v>24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43425</v>
      </c>
    </row>
    <row r="544" spans="1:19" ht="54" customHeight="1" x14ac:dyDescent="1.05">
      <c r="A544" s="31" t="s">
        <v>30962</v>
      </c>
      <c r="B544" s="31" t="s">
        <v>22814</v>
      </c>
      <c r="C544" s="31" t="s">
        <v>30963</v>
      </c>
      <c r="D544" s="31" t="s">
        <v>30964</v>
      </c>
      <c r="E544" s="31" t="s">
        <v>687</v>
      </c>
      <c r="F544" s="31" t="s">
        <v>123</v>
      </c>
      <c r="G544" s="31" t="s">
        <v>16504</v>
      </c>
      <c r="H544" s="31" t="s">
        <v>17480</v>
      </c>
      <c r="I544" s="38">
        <v>0.375</v>
      </c>
      <c r="J544" s="31" t="s">
        <v>24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</row>
    <row r="545" spans="1:19" ht="54" customHeight="1" x14ac:dyDescent="1.05">
      <c r="A545" s="31" t="s">
        <v>30965</v>
      </c>
      <c r="B545" s="31" t="s">
        <v>30966</v>
      </c>
      <c r="C545" s="31" t="s">
        <v>30967</v>
      </c>
      <c r="D545" s="31" t="s">
        <v>30968</v>
      </c>
      <c r="E545" s="31" t="s">
        <v>687</v>
      </c>
      <c r="F545" s="31" t="s">
        <v>123</v>
      </c>
      <c r="G545" s="31" t="s">
        <v>16504</v>
      </c>
      <c r="H545" s="31" t="s">
        <v>17480</v>
      </c>
      <c r="I545" s="38">
        <v>0.375</v>
      </c>
      <c r="J545" s="31" t="s">
        <v>24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</row>
    <row r="546" spans="1:19" ht="54" customHeight="1" x14ac:dyDescent="1.05">
      <c r="A546" s="31" t="s">
        <v>30969</v>
      </c>
      <c r="B546" s="31" t="s">
        <v>16234</v>
      </c>
      <c r="C546" s="31" t="s">
        <v>30970</v>
      </c>
      <c r="D546" s="31" t="s">
        <v>30971</v>
      </c>
      <c r="E546" s="31" t="s">
        <v>687</v>
      </c>
      <c r="F546" s="31" t="s">
        <v>123</v>
      </c>
      <c r="G546" s="31" t="s">
        <v>16504</v>
      </c>
      <c r="H546" s="31" t="s">
        <v>17480</v>
      </c>
      <c r="I546" s="38">
        <v>0.375</v>
      </c>
      <c r="J546" s="31" t="s">
        <v>24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</row>
    <row r="547" spans="1:19" ht="54" customHeight="1" x14ac:dyDescent="1.05">
      <c r="A547" s="31" t="s">
        <v>30972</v>
      </c>
      <c r="B547" s="31" t="s">
        <v>27892</v>
      </c>
      <c r="C547" s="31" t="s">
        <v>30973</v>
      </c>
      <c r="D547" s="31" t="s">
        <v>30974</v>
      </c>
      <c r="E547" s="31" t="s">
        <v>687</v>
      </c>
      <c r="F547" s="31" t="s">
        <v>123</v>
      </c>
      <c r="G547" s="31" t="s">
        <v>16504</v>
      </c>
      <c r="H547" s="31" t="s">
        <v>17480</v>
      </c>
      <c r="I547" s="38">
        <v>0.375</v>
      </c>
      <c r="J547" s="31" t="s">
        <v>24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</row>
    <row r="548" spans="1:19" ht="54" customHeight="1" x14ac:dyDescent="1.05">
      <c r="A548" s="31" t="s">
        <v>30975</v>
      </c>
      <c r="B548" s="31" t="s">
        <v>24295</v>
      </c>
      <c r="C548" s="31" t="s">
        <v>30976</v>
      </c>
      <c r="D548" s="31" t="s">
        <v>30977</v>
      </c>
      <c r="E548" s="31" t="s">
        <v>687</v>
      </c>
      <c r="F548" s="31" t="s">
        <v>123</v>
      </c>
      <c r="G548" s="31" t="s">
        <v>16504</v>
      </c>
      <c r="H548" s="31" t="s">
        <v>17480</v>
      </c>
      <c r="I548" s="38">
        <v>0.375</v>
      </c>
      <c r="J548" s="31" t="s">
        <v>24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</row>
    <row r="549" spans="1:19" ht="54" customHeight="1" x14ac:dyDescent="1.05">
      <c r="A549" s="31" t="s">
        <v>30978</v>
      </c>
      <c r="B549" s="31" t="s">
        <v>25167</v>
      </c>
      <c r="C549" s="31" t="s">
        <v>30979</v>
      </c>
      <c r="D549" s="31" t="s">
        <v>30980</v>
      </c>
      <c r="E549" s="31" t="s">
        <v>687</v>
      </c>
      <c r="F549" s="31" t="s">
        <v>123</v>
      </c>
      <c r="G549" s="31" t="s">
        <v>16504</v>
      </c>
      <c r="H549" s="31" t="s">
        <v>17480</v>
      </c>
      <c r="I549" s="38">
        <v>0.375</v>
      </c>
      <c r="J549" s="31" t="s">
        <v>24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</row>
    <row r="550" spans="1:19" ht="54" customHeight="1" x14ac:dyDescent="1.3">
      <c r="A550" s="679" t="s">
        <v>31908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1"/>
      <c r="N550" s="23"/>
      <c r="O550" s="23"/>
      <c r="P550" s="23"/>
      <c r="Q550" s="23"/>
      <c r="R550" s="23"/>
      <c r="S550" s="29"/>
    </row>
    <row r="551" spans="1:19" ht="54" customHeight="1" x14ac:dyDescent="1.05">
      <c r="A551" s="31" t="s">
        <v>31715</v>
      </c>
      <c r="B551" s="31" t="s">
        <v>31716</v>
      </c>
      <c r="C551" s="31" t="s">
        <v>31717</v>
      </c>
      <c r="D551" s="31" t="s">
        <v>31718</v>
      </c>
      <c r="E551" s="31" t="s">
        <v>687</v>
      </c>
      <c r="F551" s="31" t="s">
        <v>123</v>
      </c>
      <c r="G551" s="31" t="s">
        <v>17143</v>
      </c>
      <c r="H551" s="31" t="s">
        <v>17480</v>
      </c>
      <c r="I551" s="38">
        <v>0.875</v>
      </c>
      <c r="J551" s="31" t="s">
        <v>20313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</row>
    <row r="552" spans="1:19" ht="54" customHeight="1" x14ac:dyDescent="1.05">
      <c r="A552" s="31" t="s">
        <v>31719</v>
      </c>
      <c r="B552" s="31" t="s">
        <v>31720</v>
      </c>
      <c r="C552" s="31" t="s">
        <v>31721</v>
      </c>
      <c r="D552" s="31" t="s">
        <v>31722</v>
      </c>
      <c r="E552" s="31" t="s">
        <v>687</v>
      </c>
      <c r="F552" s="31" t="s">
        <v>123</v>
      </c>
      <c r="G552" s="31" t="s">
        <v>17143</v>
      </c>
      <c r="H552" s="31" t="s">
        <v>17480</v>
      </c>
      <c r="I552" s="38">
        <v>0.875</v>
      </c>
      <c r="J552" s="31" t="s">
        <v>20313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</row>
    <row r="553" spans="1:19" ht="54" customHeight="1" x14ac:dyDescent="1.05">
      <c r="A553" s="31" t="s">
        <v>31723</v>
      </c>
      <c r="B553" s="31" t="s">
        <v>16443</v>
      </c>
      <c r="C553" s="31" t="s">
        <v>31724</v>
      </c>
      <c r="D553" s="31" t="s">
        <v>31725</v>
      </c>
      <c r="E553" s="31" t="s">
        <v>687</v>
      </c>
      <c r="F553" s="31" t="s">
        <v>123</v>
      </c>
      <c r="G553" s="31" t="s">
        <v>17143</v>
      </c>
      <c r="H553" s="31" t="s">
        <v>17480</v>
      </c>
      <c r="I553" s="38">
        <v>0.875</v>
      </c>
      <c r="J553" s="31" t="s">
        <v>20313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</row>
    <row r="554" spans="1:19" ht="54" customHeight="1" x14ac:dyDescent="1.05">
      <c r="A554" s="31" t="s">
        <v>31726</v>
      </c>
      <c r="B554" s="31" t="s">
        <v>22179</v>
      </c>
      <c r="C554" s="31" t="s">
        <v>31727</v>
      </c>
      <c r="D554" s="31" t="s">
        <v>31728</v>
      </c>
      <c r="E554" s="31" t="s">
        <v>687</v>
      </c>
      <c r="F554" s="31" t="s">
        <v>123</v>
      </c>
      <c r="G554" s="31" t="s">
        <v>17143</v>
      </c>
      <c r="H554" s="31" t="s">
        <v>17480</v>
      </c>
      <c r="I554" s="38">
        <v>0.875</v>
      </c>
      <c r="J554" s="31" t="s">
        <v>20313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</row>
    <row r="555" spans="1:19" ht="54" customHeight="1" x14ac:dyDescent="1.05">
      <c r="A555" s="31" t="s">
        <v>31729</v>
      </c>
      <c r="B555" s="31" t="s">
        <v>2110</v>
      </c>
      <c r="C555" s="31" t="s">
        <v>31730</v>
      </c>
      <c r="D555" s="31" t="s">
        <v>31731</v>
      </c>
      <c r="E555" s="31" t="s">
        <v>101</v>
      </c>
      <c r="F555" s="31" t="s">
        <v>102</v>
      </c>
      <c r="G555" s="31" t="s">
        <v>16267</v>
      </c>
      <c r="H555" s="31" t="s">
        <v>27113</v>
      </c>
      <c r="I555" s="38">
        <v>0.125</v>
      </c>
      <c r="J555" s="31" t="s">
        <v>20313</v>
      </c>
      <c r="K555" s="31" t="s">
        <v>105</v>
      </c>
      <c r="L555" s="31" t="s">
        <v>106</v>
      </c>
      <c r="M555" s="31" t="s">
        <v>491</v>
      </c>
      <c r="N555" s="23"/>
      <c r="O555" s="23"/>
      <c r="P555" s="23"/>
      <c r="Q555" s="23"/>
      <c r="R555" s="23"/>
      <c r="S555" s="29">
        <v>26200</v>
      </c>
    </row>
    <row r="556" spans="1:19" ht="54" customHeight="1" x14ac:dyDescent="1.05">
      <c r="A556" s="31" t="s">
        <v>31732</v>
      </c>
      <c r="B556" s="31" t="s">
        <v>7225</v>
      </c>
      <c r="C556" s="31" t="s">
        <v>31733</v>
      </c>
      <c r="D556" s="31" t="s">
        <v>31734</v>
      </c>
      <c r="E556" s="31" t="s">
        <v>687</v>
      </c>
      <c r="F556" s="31" t="s">
        <v>123</v>
      </c>
      <c r="G556" s="31" t="s">
        <v>17143</v>
      </c>
      <c r="H556" s="31" t="s">
        <v>17480</v>
      </c>
      <c r="I556" s="38">
        <v>0.875</v>
      </c>
      <c r="J556" s="31" t="s">
        <v>20313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</row>
    <row r="557" spans="1:19" ht="54" customHeight="1" x14ac:dyDescent="1.05">
      <c r="A557" s="31" t="s">
        <v>31735</v>
      </c>
      <c r="B557" s="31" t="s">
        <v>12609</v>
      </c>
      <c r="C557" s="31" t="s">
        <v>31736</v>
      </c>
      <c r="D557" s="31" t="s">
        <v>31737</v>
      </c>
      <c r="E557" s="31" t="s">
        <v>687</v>
      </c>
      <c r="F557" s="31" t="s">
        <v>123</v>
      </c>
      <c r="G557" s="31" t="s">
        <v>17143</v>
      </c>
      <c r="H557" s="31" t="s">
        <v>17480</v>
      </c>
      <c r="I557" s="38">
        <v>0.875</v>
      </c>
      <c r="J557" s="31" t="s">
        <v>20313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</row>
    <row r="558" spans="1:19" ht="54" customHeight="1" x14ac:dyDescent="1.05">
      <c r="A558" s="31" t="s">
        <v>31738</v>
      </c>
      <c r="B558" s="31" t="s">
        <v>15196</v>
      </c>
      <c r="C558" s="31" t="s">
        <v>31739</v>
      </c>
      <c r="D558" s="31" t="s">
        <v>31740</v>
      </c>
      <c r="E558" s="31" t="s">
        <v>687</v>
      </c>
      <c r="F558" s="31" t="s">
        <v>123</v>
      </c>
      <c r="G558" s="31" t="s">
        <v>17143</v>
      </c>
      <c r="H558" s="31" t="s">
        <v>17480</v>
      </c>
      <c r="I558" s="38">
        <v>0.875</v>
      </c>
      <c r="J558" s="31" t="s">
        <v>20313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</row>
    <row r="559" spans="1:19" ht="54" customHeight="1" x14ac:dyDescent="1.05">
      <c r="A559" s="31" t="s">
        <v>31741</v>
      </c>
      <c r="B559" s="31" t="s">
        <v>31742</v>
      </c>
      <c r="C559" s="31" t="s">
        <v>31743</v>
      </c>
      <c r="D559" s="31" t="s">
        <v>31744</v>
      </c>
      <c r="E559" s="31" t="s">
        <v>687</v>
      </c>
      <c r="F559" s="31" t="s">
        <v>123</v>
      </c>
      <c r="G559" s="31" t="s">
        <v>17143</v>
      </c>
      <c r="H559" s="31" t="s">
        <v>17480</v>
      </c>
      <c r="I559" s="38">
        <v>0.875</v>
      </c>
      <c r="J559" s="31" t="s">
        <v>20313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 t="s">
        <v>31915</v>
      </c>
      <c r="R559" s="23"/>
      <c r="S559" s="29">
        <v>43425</v>
      </c>
    </row>
    <row r="560" spans="1:19" ht="54" customHeight="1" x14ac:dyDescent="1.05">
      <c r="A560" s="31" t="s">
        <v>31745</v>
      </c>
      <c r="B560" s="31" t="s">
        <v>18192</v>
      </c>
      <c r="C560" s="31" t="s">
        <v>31746</v>
      </c>
      <c r="D560" s="31" t="s">
        <v>31747</v>
      </c>
      <c r="E560" s="31" t="s">
        <v>687</v>
      </c>
      <c r="F560" s="31" t="s">
        <v>123</v>
      </c>
      <c r="G560" s="31" t="s">
        <v>17143</v>
      </c>
      <c r="H560" s="31" t="s">
        <v>17480</v>
      </c>
      <c r="I560" s="38">
        <v>0.875</v>
      </c>
      <c r="J560" s="31" t="s">
        <v>20313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</row>
    <row r="561" spans="1:20" ht="54" customHeight="1" x14ac:dyDescent="1.05">
      <c r="A561" s="31" t="s">
        <v>31748</v>
      </c>
      <c r="B561" s="31" t="s">
        <v>20573</v>
      </c>
      <c r="C561" s="31" t="s">
        <v>31749</v>
      </c>
      <c r="D561" s="31" t="s">
        <v>31750</v>
      </c>
      <c r="E561" s="31" t="s">
        <v>687</v>
      </c>
      <c r="F561" s="31" t="s">
        <v>123</v>
      </c>
      <c r="G561" s="31" t="s">
        <v>20129</v>
      </c>
      <c r="H561" s="31" t="s">
        <v>17480</v>
      </c>
      <c r="I561" s="38">
        <v>0.375</v>
      </c>
      <c r="J561" s="31" t="s">
        <v>20313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43425</v>
      </c>
      <c r="T561" s="127"/>
    </row>
    <row r="562" spans="1:20" ht="54" customHeight="1" x14ac:dyDescent="1.05">
      <c r="A562" s="31" t="s">
        <v>31751</v>
      </c>
      <c r="B562" s="31" t="s">
        <v>20164</v>
      </c>
      <c r="C562" s="31" t="s">
        <v>31752</v>
      </c>
      <c r="D562" s="31" t="s">
        <v>31753</v>
      </c>
      <c r="E562" s="31" t="s">
        <v>687</v>
      </c>
      <c r="F562" s="31" t="s">
        <v>123</v>
      </c>
      <c r="G562" s="31" t="s">
        <v>20129</v>
      </c>
      <c r="H562" s="31" t="s">
        <v>17480</v>
      </c>
      <c r="I562" s="38">
        <v>0.375</v>
      </c>
      <c r="J562" s="31" t="s">
        <v>20313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127"/>
    </row>
    <row r="563" spans="1:20" ht="54" customHeight="1" x14ac:dyDescent="1.05">
      <c r="A563" s="31" t="s">
        <v>31754</v>
      </c>
      <c r="B563" s="31" t="s">
        <v>31755</v>
      </c>
      <c r="C563" s="31" t="s">
        <v>31756</v>
      </c>
      <c r="D563" s="31" t="s">
        <v>31757</v>
      </c>
      <c r="E563" s="31" t="s">
        <v>687</v>
      </c>
      <c r="F563" s="31" t="s">
        <v>123</v>
      </c>
      <c r="G563" s="31" t="s">
        <v>20129</v>
      </c>
      <c r="H563" s="31" t="s">
        <v>17480</v>
      </c>
      <c r="I563" s="38">
        <v>0.375</v>
      </c>
      <c r="J563" s="31" t="s">
        <v>20313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127"/>
    </row>
    <row r="564" spans="1:20" ht="54" customHeight="1" x14ac:dyDescent="1.05">
      <c r="A564" s="31" t="s">
        <v>31758</v>
      </c>
      <c r="B564" s="31" t="s">
        <v>27672</v>
      </c>
      <c r="C564" s="31" t="s">
        <v>31759</v>
      </c>
      <c r="D564" s="31" t="s">
        <v>31760</v>
      </c>
      <c r="E564" s="31" t="s">
        <v>687</v>
      </c>
      <c r="F564" s="31" t="s">
        <v>123</v>
      </c>
      <c r="G564" s="31" t="s">
        <v>20129</v>
      </c>
      <c r="H564" s="31" t="s">
        <v>17480</v>
      </c>
      <c r="I564" s="38">
        <v>0.375</v>
      </c>
      <c r="J564" s="31" t="s">
        <v>20313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127"/>
    </row>
    <row r="565" spans="1:20" ht="54" customHeight="1" x14ac:dyDescent="1.05">
      <c r="A565" s="31" t="s">
        <v>31761</v>
      </c>
      <c r="B565" s="31" t="s">
        <v>31762</v>
      </c>
      <c r="C565" s="31" t="s">
        <v>31763</v>
      </c>
      <c r="D565" s="31" t="s">
        <v>31764</v>
      </c>
      <c r="E565" s="31" t="s">
        <v>687</v>
      </c>
      <c r="F565" s="31" t="s">
        <v>123</v>
      </c>
      <c r="G565" s="31" t="s">
        <v>20129</v>
      </c>
      <c r="H565" s="31" t="s">
        <v>17480</v>
      </c>
      <c r="I565" s="38">
        <v>0.375</v>
      </c>
      <c r="J565" s="31" t="s">
        <v>20313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127"/>
    </row>
    <row r="566" spans="1:20" ht="54" customHeight="1" x14ac:dyDescent="1.05">
      <c r="A566" s="31" t="s">
        <v>31765</v>
      </c>
      <c r="B566" s="31" t="s">
        <v>31766</v>
      </c>
      <c r="C566" s="31" t="s">
        <v>31767</v>
      </c>
      <c r="D566" s="31" t="s">
        <v>31768</v>
      </c>
      <c r="E566" s="31" t="s">
        <v>687</v>
      </c>
      <c r="F566" s="31" t="s">
        <v>123</v>
      </c>
      <c r="G566" s="31" t="s">
        <v>17143</v>
      </c>
      <c r="H566" s="31" t="s">
        <v>17480</v>
      </c>
      <c r="I566" s="38">
        <v>0.875</v>
      </c>
      <c r="J566" s="31" t="s">
        <v>20313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127"/>
    </row>
    <row r="567" spans="1:20" ht="54" customHeight="1" x14ac:dyDescent="1.05">
      <c r="A567" s="31" t="s">
        <v>31769</v>
      </c>
      <c r="B567" s="31" t="s">
        <v>31770</v>
      </c>
      <c r="C567" s="31" t="s">
        <v>31771</v>
      </c>
      <c r="D567" s="31" t="s">
        <v>31772</v>
      </c>
      <c r="E567" s="31" t="s">
        <v>687</v>
      </c>
      <c r="F567" s="31" t="s">
        <v>123</v>
      </c>
      <c r="G567" s="31" t="s">
        <v>20129</v>
      </c>
      <c r="H567" s="31" t="s">
        <v>17480</v>
      </c>
      <c r="I567" s="38">
        <v>0.70833333333333337</v>
      </c>
      <c r="J567" s="31" t="s">
        <v>24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127"/>
    </row>
    <row r="568" spans="1:20" ht="54" customHeight="1" x14ac:dyDescent="1.3">
      <c r="A568" s="688" t="s">
        <v>32412</v>
      </c>
      <c r="B568" s="689"/>
      <c r="C568" s="689"/>
      <c r="D568" s="689"/>
      <c r="E568" s="689"/>
      <c r="F568" s="689"/>
      <c r="G568" s="689"/>
      <c r="H568" s="689"/>
      <c r="I568" s="689"/>
      <c r="J568" s="689"/>
      <c r="K568" s="689"/>
      <c r="L568" s="689"/>
      <c r="M568" s="690"/>
      <c r="N568" s="31"/>
      <c r="O568" s="23"/>
      <c r="P568" s="23"/>
      <c r="Q568" s="23"/>
      <c r="R568" s="23"/>
      <c r="S568" s="29"/>
      <c r="T568" s="40"/>
    </row>
    <row r="569" spans="1:20" ht="54" customHeight="1" x14ac:dyDescent="1.3">
      <c r="A569" s="31" t="s">
        <v>32261</v>
      </c>
      <c r="B569" s="31" t="s">
        <v>3341</v>
      </c>
      <c r="C569" s="31" t="s">
        <v>32262</v>
      </c>
      <c r="D569" s="31" t="s">
        <v>32263</v>
      </c>
      <c r="E569" s="31" t="s">
        <v>687</v>
      </c>
      <c r="F569" s="31" t="s">
        <v>123</v>
      </c>
      <c r="G569" s="31" t="s">
        <v>16504</v>
      </c>
      <c r="H569" s="31" t="s">
        <v>27113</v>
      </c>
      <c r="I569" s="38">
        <v>0.70833333333333337</v>
      </c>
      <c r="J569" s="31" t="s">
        <v>20313</v>
      </c>
      <c r="K569" s="31" t="s">
        <v>105</v>
      </c>
      <c r="L569" s="31" t="s">
        <v>106</v>
      </c>
      <c r="M569" s="31" t="s">
        <v>995</v>
      </c>
      <c r="N569" s="31" t="s">
        <v>105</v>
      </c>
      <c r="O569" s="23"/>
      <c r="P569" s="23"/>
      <c r="Q569" s="23"/>
      <c r="R569" s="23"/>
      <c r="S569" s="29">
        <v>43425</v>
      </c>
      <c r="T569" s="40"/>
    </row>
    <row r="570" spans="1:20" ht="54" customHeight="1" x14ac:dyDescent="1.3">
      <c r="A570" s="31" t="s">
        <v>32264</v>
      </c>
      <c r="B570" s="31" t="s">
        <v>32265</v>
      </c>
      <c r="C570" s="31" t="s">
        <v>32266</v>
      </c>
      <c r="D570" s="31" t="s">
        <v>32267</v>
      </c>
      <c r="E570" s="31" t="s">
        <v>687</v>
      </c>
      <c r="F570" s="31" t="s">
        <v>123</v>
      </c>
      <c r="G570" s="31" t="s">
        <v>16504</v>
      </c>
      <c r="H570" s="31" t="s">
        <v>27113</v>
      </c>
      <c r="I570" s="38">
        <v>0.70833333333333337</v>
      </c>
      <c r="J570" s="31" t="s">
        <v>20313</v>
      </c>
      <c r="K570" s="31" t="s">
        <v>105</v>
      </c>
      <c r="L570" s="31" t="s">
        <v>106</v>
      </c>
      <c r="M570" s="31" t="s">
        <v>995</v>
      </c>
      <c r="N570" s="31" t="s">
        <v>105</v>
      </c>
      <c r="O570" s="23"/>
      <c r="P570" s="23"/>
      <c r="Q570" s="23"/>
      <c r="R570" s="23"/>
      <c r="S570" s="29">
        <v>43425</v>
      </c>
      <c r="T570" s="40"/>
    </row>
    <row r="571" spans="1:20" ht="54" customHeight="1" x14ac:dyDescent="1.3">
      <c r="A571" s="31" t="s">
        <v>32268</v>
      </c>
      <c r="B571" s="31" t="s">
        <v>32269</v>
      </c>
      <c r="C571" s="31" t="s">
        <v>32270</v>
      </c>
      <c r="D571" s="31" t="s">
        <v>32271</v>
      </c>
      <c r="E571" s="31" t="s">
        <v>687</v>
      </c>
      <c r="F571" s="31" t="s">
        <v>123</v>
      </c>
      <c r="G571" s="31" t="s">
        <v>16504</v>
      </c>
      <c r="H571" s="31" t="s">
        <v>27113</v>
      </c>
      <c r="I571" s="38">
        <v>0.70833333333333337</v>
      </c>
      <c r="J571" s="31" t="s">
        <v>24</v>
      </c>
      <c r="K571" s="31" t="s">
        <v>105</v>
      </c>
      <c r="L571" s="31" t="s">
        <v>106</v>
      </c>
      <c r="M571" s="31" t="s">
        <v>995</v>
      </c>
      <c r="N571" s="31" t="s">
        <v>105</v>
      </c>
      <c r="O571" s="23"/>
      <c r="P571" s="23"/>
      <c r="Q571" s="23"/>
      <c r="R571" s="23"/>
      <c r="S571" s="29">
        <v>43425</v>
      </c>
      <c r="T571" s="40"/>
    </row>
    <row r="572" spans="1:20" ht="54" customHeight="1" x14ac:dyDescent="1.3">
      <c r="A572" s="31" t="s">
        <v>32272</v>
      </c>
      <c r="B572" s="31" t="s">
        <v>32273</v>
      </c>
      <c r="C572" s="31" t="s">
        <v>32274</v>
      </c>
      <c r="D572" s="31" t="s">
        <v>32275</v>
      </c>
      <c r="E572" s="31" t="s">
        <v>687</v>
      </c>
      <c r="F572" s="31" t="s">
        <v>123</v>
      </c>
      <c r="G572" s="31" t="s">
        <v>27347</v>
      </c>
      <c r="H572" s="31" t="s">
        <v>27113</v>
      </c>
      <c r="I572" s="38">
        <v>0.41666666666666669</v>
      </c>
      <c r="J572" s="31" t="s">
        <v>24</v>
      </c>
      <c r="K572" s="31" t="s">
        <v>105</v>
      </c>
      <c r="L572" s="31" t="s">
        <v>106</v>
      </c>
      <c r="M572" s="31" t="s">
        <v>995</v>
      </c>
      <c r="N572" s="31" t="s">
        <v>105</v>
      </c>
      <c r="O572" s="23"/>
      <c r="P572" s="23"/>
      <c r="Q572" s="23"/>
      <c r="R572" s="23"/>
      <c r="S572" s="29">
        <v>43425</v>
      </c>
      <c r="T572" s="40"/>
    </row>
    <row r="573" spans="1:20" ht="54" customHeight="1" x14ac:dyDescent="1.3">
      <c r="A573" s="31" t="s">
        <v>32276</v>
      </c>
      <c r="B573" s="31" t="s">
        <v>2148</v>
      </c>
      <c r="C573" s="31" t="s">
        <v>32277</v>
      </c>
      <c r="D573" s="31" t="s">
        <v>32278</v>
      </c>
      <c r="E573" s="31" t="s">
        <v>101</v>
      </c>
      <c r="F573" s="31" t="s">
        <v>102</v>
      </c>
      <c r="G573" s="31" t="s">
        <v>16190</v>
      </c>
      <c r="H573" s="31" t="s">
        <v>27113</v>
      </c>
      <c r="I573" s="38">
        <v>0.375</v>
      </c>
      <c r="J573" s="31" t="s">
        <v>24</v>
      </c>
      <c r="K573" s="31" t="s">
        <v>105</v>
      </c>
      <c r="L573" s="31" t="s">
        <v>106</v>
      </c>
      <c r="M573" s="31" t="s">
        <v>107</v>
      </c>
      <c r="N573" s="31" t="s">
        <v>105</v>
      </c>
      <c r="O573" s="23"/>
      <c r="P573" s="23"/>
      <c r="Q573" s="23"/>
      <c r="R573" s="23"/>
      <c r="S573" s="29">
        <v>22200</v>
      </c>
      <c r="T573" s="40"/>
    </row>
    <row r="574" spans="1:20" ht="54" customHeight="1" x14ac:dyDescent="1.3">
      <c r="A574" s="31" t="s">
        <v>32279</v>
      </c>
      <c r="B574" s="31" t="s">
        <v>27613</v>
      </c>
      <c r="C574" s="31" t="s">
        <v>32280</v>
      </c>
      <c r="D574" s="31" t="s">
        <v>32281</v>
      </c>
      <c r="E574" s="31" t="s">
        <v>687</v>
      </c>
      <c r="F574" s="31" t="s">
        <v>123</v>
      </c>
      <c r="G574" s="31" t="s">
        <v>16504</v>
      </c>
      <c r="H574" s="31" t="s">
        <v>27113</v>
      </c>
      <c r="I574" s="38">
        <v>0.70833333333333337</v>
      </c>
      <c r="J574" s="31" t="s">
        <v>24</v>
      </c>
      <c r="K574" s="31" t="s">
        <v>105</v>
      </c>
      <c r="L574" s="31" t="s">
        <v>106</v>
      </c>
      <c r="M574" s="31" t="s">
        <v>995</v>
      </c>
      <c r="N574" s="31" t="s">
        <v>105</v>
      </c>
      <c r="O574" s="23"/>
      <c r="P574" s="23"/>
      <c r="Q574" s="23"/>
      <c r="R574" s="23"/>
      <c r="S574" s="29">
        <v>43425</v>
      </c>
      <c r="T574" s="40"/>
    </row>
    <row r="575" spans="1:20" ht="54" customHeight="1" x14ac:dyDescent="1.3">
      <c r="A575" s="31" t="s">
        <v>32282</v>
      </c>
      <c r="B575" s="31" t="s">
        <v>32283</v>
      </c>
      <c r="C575" s="31" t="s">
        <v>32284</v>
      </c>
      <c r="D575" s="31" t="s">
        <v>32285</v>
      </c>
      <c r="E575" s="31" t="s">
        <v>687</v>
      </c>
      <c r="F575" s="31" t="s">
        <v>123</v>
      </c>
      <c r="G575" s="31" t="s">
        <v>27347</v>
      </c>
      <c r="H575" s="31" t="s">
        <v>27113</v>
      </c>
      <c r="I575" s="38">
        <v>0.41666666666666669</v>
      </c>
      <c r="J575" s="31" t="s">
        <v>24</v>
      </c>
      <c r="K575" s="31" t="s">
        <v>105</v>
      </c>
      <c r="L575" s="31" t="s">
        <v>106</v>
      </c>
      <c r="M575" s="31" t="s">
        <v>995</v>
      </c>
      <c r="N575" s="31" t="s">
        <v>105</v>
      </c>
      <c r="O575" s="23"/>
      <c r="P575" s="23"/>
      <c r="Q575" s="23"/>
      <c r="R575" s="23"/>
      <c r="S575" s="29">
        <v>43425</v>
      </c>
      <c r="T575" s="40"/>
    </row>
    <row r="576" spans="1:20" ht="54" customHeight="1" x14ac:dyDescent="1.3">
      <c r="A576" s="31" t="s">
        <v>32286</v>
      </c>
      <c r="B576" s="31" t="s">
        <v>32287</v>
      </c>
      <c r="C576" s="31" t="s">
        <v>32288</v>
      </c>
      <c r="D576" s="31" t="s">
        <v>32289</v>
      </c>
      <c r="E576" s="31" t="s">
        <v>687</v>
      </c>
      <c r="F576" s="31" t="s">
        <v>123</v>
      </c>
      <c r="G576" s="31" t="s">
        <v>27347</v>
      </c>
      <c r="H576" s="31" t="s">
        <v>27113</v>
      </c>
      <c r="I576" s="38">
        <v>0.41666666666666669</v>
      </c>
      <c r="J576" s="31" t="s">
        <v>24</v>
      </c>
      <c r="K576" s="31" t="s">
        <v>105</v>
      </c>
      <c r="L576" s="31" t="s">
        <v>106</v>
      </c>
      <c r="M576" s="31" t="s">
        <v>995</v>
      </c>
      <c r="N576" s="31" t="s">
        <v>105</v>
      </c>
      <c r="O576" s="23"/>
      <c r="P576" s="23"/>
      <c r="Q576" s="23"/>
      <c r="R576" s="23"/>
      <c r="S576" s="29">
        <v>43425</v>
      </c>
      <c r="T576" s="40"/>
    </row>
    <row r="577" spans="1:20" ht="54" customHeight="1" x14ac:dyDescent="1.3">
      <c r="A577" s="31" t="s">
        <v>32290</v>
      </c>
      <c r="B577" s="31" t="s">
        <v>32291</v>
      </c>
      <c r="C577" s="31" t="s">
        <v>32292</v>
      </c>
      <c r="D577" s="31" t="s">
        <v>32293</v>
      </c>
      <c r="E577" s="31" t="s">
        <v>687</v>
      </c>
      <c r="F577" s="31" t="s">
        <v>123</v>
      </c>
      <c r="G577" s="31" t="s">
        <v>27347</v>
      </c>
      <c r="H577" s="31" t="s">
        <v>27113</v>
      </c>
      <c r="I577" s="38">
        <v>0.41666666666666669</v>
      </c>
      <c r="J577" s="31" t="s">
        <v>24</v>
      </c>
      <c r="K577" s="31" t="s">
        <v>105</v>
      </c>
      <c r="L577" s="31" t="s">
        <v>106</v>
      </c>
      <c r="M577" s="31" t="s">
        <v>995</v>
      </c>
      <c r="N577" s="31" t="s">
        <v>105</v>
      </c>
      <c r="O577" s="23"/>
      <c r="P577" s="23"/>
      <c r="Q577" s="23"/>
      <c r="R577" s="23"/>
      <c r="S577" s="29">
        <v>43425</v>
      </c>
      <c r="T577" s="40"/>
    </row>
    <row r="578" spans="1:20" ht="54" customHeight="1" x14ac:dyDescent="1.3">
      <c r="A578" s="31" t="s">
        <v>32294</v>
      </c>
      <c r="B578" s="31" t="s">
        <v>32295</v>
      </c>
      <c r="C578" s="31" t="s">
        <v>32296</v>
      </c>
      <c r="D578" s="31" t="s">
        <v>32297</v>
      </c>
      <c r="E578" s="31" t="s">
        <v>687</v>
      </c>
      <c r="F578" s="31" t="s">
        <v>123</v>
      </c>
      <c r="G578" s="31" t="s">
        <v>16504</v>
      </c>
      <c r="H578" s="31" t="s">
        <v>27113</v>
      </c>
      <c r="I578" s="38">
        <v>0.70833333333333337</v>
      </c>
      <c r="J578" s="31" t="s">
        <v>24</v>
      </c>
      <c r="K578" s="31" t="s">
        <v>105</v>
      </c>
      <c r="L578" s="31" t="s">
        <v>106</v>
      </c>
      <c r="M578" s="31" t="s">
        <v>995</v>
      </c>
      <c r="N578" s="31" t="s">
        <v>105</v>
      </c>
      <c r="O578" s="23"/>
      <c r="P578" s="23"/>
      <c r="Q578" s="23"/>
      <c r="R578" s="23"/>
      <c r="S578" s="29">
        <v>43425</v>
      </c>
      <c r="T578" s="40"/>
    </row>
    <row r="579" spans="1:20" ht="54" customHeight="1" x14ac:dyDescent="1.3">
      <c r="A579" s="31" t="s">
        <v>32298</v>
      </c>
      <c r="B579" s="31" t="s">
        <v>3090</v>
      </c>
      <c r="C579" s="31" t="s">
        <v>32299</v>
      </c>
      <c r="D579" s="31" t="s">
        <v>32300</v>
      </c>
      <c r="E579" s="31" t="s">
        <v>101</v>
      </c>
      <c r="F579" s="31" t="s">
        <v>123</v>
      </c>
      <c r="G579" s="31" t="s">
        <v>16205</v>
      </c>
      <c r="H579" s="31" t="s">
        <v>27113</v>
      </c>
      <c r="I579" s="38">
        <v>0.41666666666666669</v>
      </c>
      <c r="J579" s="31" t="s">
        <v>24</v>
      </c>
      <c r="K579" s="31" t="s">
        <v>105</v>
      </c>
      <c r="L579" s="31" t="s">
        <v>106</v>
      </c>
      <c r="M579" s="31" t="s">
        <v>995</v>
      </c>
      <c r="N579" s="31" t="s">
        <v>105</v>
      </c>
      <c r="O579" s="23"/>
      <c r="P579" s="23"/>
      <c r="Q579" s="23"/>
      <c r="R579" s="23"/>
      <c r="S579" s="29">
        <v>43925</v>
      </c>
      <c r="T579" s="40"/>
    </row>
    <row r="580" spans="1:20" ht="54" customHeight="1" x14ac:dyDescent="1.3">
      <c r="A580" s="31" t="s">
        <v>32301</v>
      </c>
      <c r="B580" s="31" t="s">
        <v>32302</v>
      </c>
      <c r="C580" s="31" t="s">
        <v>32303</v>
      </c>
      <c r="D580" s="31" t="s">
        <v>32304</v>
      </c>
      <c r="E580" s="31" t="s">
        <v>687</v>
      </c>
      <c r="F580" s="31" t="s">
        <v>123</v>
      </c>
      <c r="G580" s="31" t="s">
        <v>16504</v>
      </c>
      <c r="H580" s="31" t="s">
        <v>27113</v>
      </c>
      <c r="I580" s="38">
        <v>0.70833333333333337</v>
      </c>
      <c r="J580" s="31" t="s">
        <v>24</v>
      </c>
      <c r="K580" s="31" t="s">
        <v>105</v>
      </c>
      <c r="L580" s="31" t="s">
        <v>106</v>
      </c>
      <c r="M580" s="31" t="s">
        <v>995</v>
      </c>
      <c r="N580" s="31" t="s">
        <v>105</v>
      </c>
      <c r="O580" s="23"/>
      <c r="P580" s="23"/>
      <c r="Q580" s="23"/>
      <c r="R580" s="23"/>
      <c r="S580" s="29">
        <v>43425</v>
      </c>
      <c r="T580" s="40"/>
    </row>
    <row r="581" spans="1:20" ht="54" customHeight="1" x14ac:dyDescent="1.3">
      <c r="A581" s="31" t="s">
        <v>32305</v>
      </c>
      <c r="B581" s="31" t="s">
        <v>32306</v>
      </c>
      <c r="C581" s="31" t="s">
        <v>32307</v>
      </c>
      <c r="D581" s="31" t="s">
        <v>32308</v>
      </c>
      <c r="E581" s="31" t="s">
        <v>687</v>
      </c>
      <c r="F581" s="31" t="s">
        <v>123</v>
      </c>
      <c r="G581" s="31" t="s">
        <v>16504</v>
      </c>
      <c r="H581" s="31" t="s">
        <v>27113</v>
      </c>
      <c r="I581" s="38">
        <v>0.70833333333333337</v>
      </c>
      <c r="J581" s="31" t="s">
        <v>24</v>
      </c>
      <c r="K581" s="31" t="s">
        <v>105</v>
      </c>
      <c r="L581" s="31" t="s">
        <v>106</v>
      </c>
      <c r="M581" s="31" t="s">
        <v>995</v>
      </c>
      <c r="N581" s="31" t="s">
        <v>105</v>
      </c>
      <c r="O581" s="23"/>
      <c r="P581" s="23"/>
      <c r="Q581" s="23"/>
      <c r="R581" s="23"/>
      <c r="S581" s="29">
        <v>43425</v>
      </c>
      <c r="T581" s="40"/>
    </row>
    <row r="582" spans="1:20" ht="54" customHeight="1" x14ac:dyDescent="1.3">
      <c r="A582" s="693" t="s">
        <v>32413</v>
      </c>
      <c r="B582" s="694"/>
      <c r="C582" s="694"/>
      <c r="D582" s="694"/>
      <c r="E582" s="694"/>
      <c r="F582" s="694"/>
      <c r="G582" s="694"/>
      <c r="H582" s="694"/>
      <c r="I582" s="694"/>
      <c r="J582" s="694"/>
      <c r="K582" s="694"/>
      <c r="L582" s="694"/>
      <c r="M582" s="695"/>
      <c r="N582" s="23"/>
      <c r="O582" s="23"/>
      <c r="P582" s="23"/>
      <c r="Q582" s="23"/>
      <c r="R582" s="23"/>
      <c r="S582" s="29"/>
      <c r="T582" s="451">
        <v>1216000</v>
      </c>
    </row>
    <row r="583" spans="1:20" ht="54" customHeight="1" x14ac:dyDescent="1.3">
      <c r="A583" s="693" t="s">
        <v>32413</v>
      </c>
      <c r="B583" s="694"/>
      <c r="C583" s="694"/>
      <c r="D583" s="694"/>
      <c r="E583" s="694"/>
      <c r="F583" s="694"/>
      <c r="G583" s="694"/>
      <c r="H583" s="694"/>
      <c r="I583" s="694"/>
      <c r="J583" s="694"/>
      <c r="K583" s="694"/>
      <c r="L583" s="694"/>
      <c r="M583" s="695"/>
      <c r="N583" s="23"/>
      <c r="O583" s="23"/>
      <c r="P583" s="23"/>
      <c r="Q583" s="23"/>
      <c r="R583" s="23"/>
      <c r="S583" s="29"/>
      <c r="T583" s="451">
        <v>475000</v>
      </c>
    </row>
    <row r="584" spans="1:20" ht="54" customHeight="1" x14ac:dyDescent="1.05">
      <c r="A584" s="688" t="s">
        <v>32847</v>
      </c>
      <c r="B584" s="689"/>
      <c r="C584" s="689"/>
      <c r="D584" s="689"/>
      <c r="E584" s="689"/>
      <c r="F584" s="689"/>
      <c r="G584" s="689"/>
      <c r="H584" s="689"/>
      <c r="I584" s="689"/>
      <c r="J584" s="689"/>
      <c r="K584" s="689"/>
      <c r="L584" s="689"/>
      <c r="M584" s="690"/>
      <c r="N584" s="23"/>
      <c r="O584" s="23"/>
      <c r="P584" s="23"/>
      <c r="Q584" s="23"/>
      <c r="R584" s="23"/>
      <c r="S584" s="29"/>
      <c r="T584" s="31"/>
    </row>
    <row r="585" spans="1:20" ht="54" customHeight="1" x14ac:dyDescent="1.05">
      <c r="A585" s="31" t="s">
        <v>32617</v>
      </c>
      <c r="B585" s="31" t="s">
        <v>25325</v>
      </c>
      <c r="C585" s="31" t="s">
        <v>32618</v>
      </c>
      <c r="D585" s="31" t="s">
        <v>32619</v>
      </c>
      <c r="E585" s="31" t="s">
        <v>101</v>
      </c>
      <c r="F585" s="31" t="s">
        <v>123</v>
      </c>
      <c r="G585" s="31" t="s">
        <v>16223</v>
      </c>
      <c r="H585" s="31" t="s">
        <v>28170</v>
      </c>
      <c r="I585" s="38">
        <v>0.125</v>
      </c>
      <c r="J585" s="31" t="s">
        <v>24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43925</v>
      </c>
      <c r="T585" s="31"/>
    </row>
    <row r="586" spans="1:20" ht="54" customHeight="1" x14ac:dyDescent="1.05">
      <c r="A586" s="31" t="s">
        <v>15013</v>
      </c>
      <c r="B586" s="31" t="s">
        <v>23004</v>
      </c>
      <c r="C586" s="31" t="s">
        <v>32620</v>
      </c>
      <c r="D586" s="31" t="s">
        <v>32621</v>
      </c>
      <c r="E586" s="31" t="s">
        <v>101</v>
      </c>
      <c r="F586" s="31" t="s">
        <v>123</v>
      </c>
      <c r="G586" s="31" t="s">
        <v>16223</v>
      </c>
      <c r="H586" s="31" t="s">
        <v>28170</v>
      </c>
      <c r="I586" s="38">
        <v>0.125</v>
      </c>
      <c r="J586" s="31" t="s">
        <v>24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43925</v>
      </c>
      <c r="T586" s="31"/>
    </row>
    <row r="587" spans="1:20" ht="54" customHeight="1" x14ac:dyDescent="1.05">
      <c r="A587" s="31" t="s">
        <v>32622</v>
      </c>
      <c r="B587" s="31" t="s">
        <v>728</v>
      </c>
      <c r="C587" s="31" t="s">
        <v>32623</v>
      </c>
      <c r="D587" s="31" t="s">
        <v>32624</v>
      </c>
      <c r="E587" s="31" t="s">
        <v>687</v>
      </c>
      <c r="F587" s="31" t="s">
        <v>123</v>
      </c>
      <c r="G587" s="31" t="s">
        <v>16248</v>
      </c>
      <c r="H587" s="31" t="s">
        <v>32006</v>
      </c>
      <c r="I587" s="38">
        <v>0.41666666666666669</v>
      </c>
      <c r="J587" s="31" t="s">
        <v>24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31"/>
    </row>
    <row r="588" spans="1:20" ht="54" customHeight="1" x14ac:dyDescent="1.05">
      <c r="A588" s="31" t="s">
        <v>32625</v>
      </c>
      <c r="B588" s="31" t="s">
        <v>32626</v>
      </c>
      <c r="C588" s="31" t="s">
        <v>32627</v>
      </c>
      <c r="D588" s="31" t="s">
        <v>32628</v>
      </c>
      <c r="E588" s="31" t="s">
        <v>687</v>
      </c>
      <c r="F588" s="31" t="s">
        <v>123</v>
      </c>
      <c r="G588" s="31" t="s">
        <v>16248</v>
      </c>
      <c r="H588" s="31" t="s">
        <v>32006</v>
      </c>
      <c r="I588" s="38">
        <v>0.41666666666666669</v>
      </c>
      <c r="J588" s="31" t="s">
        <v>24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31"/>
    </row>
    <row r="589" spans="1:20" ht="54" customHeight="1" x14ac:dyDescent="1.05">
      <c r="A589" s="31" t="s">
        <v>32629</v>
      </c>
      <c r="B589" s="31" t="s">
        <v>32630</v>
      </c>
      <c r="C589" s="31" t="s">
        <v>32631</v>
      </c>
      <c r="D589" s="31" t="s">
        <v>32632</v>
      </c>
      <c r="E589" s="31" t="s">
        <v>687</v>
      </c>
      <c r="F589" s="31" t="s">
        <v>123</v>
      </c>
      <c r="G589" s="31" t="s">
        <v>16248</v>
      </c>
      <c r="H589" s="31" t="s">
        <v>32006</v>
      </c>
      <c r="I589" s="38">
        <v>0.41666666666666669</v>
      </c>
      <c r="J589" s="31" t="s">
        <v>24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31"/>
    </row>
    <row r="590" spans="1:20" ht="54" customHeight="1" x14ac:dyDescent="1.05">
      <c r="A590" s="31" t="s">
        <v>32633</v>
      </c>
      <c r="B590" s="31" t="s">
        <v>12315</v>
      </c>
      <c r="C590" s="31" t="s">
        <v>32634</v>
      </c>
      <c r="D590" s="31" t="s">
        <v>32635</v>
      </c>
      <c r="E590" s="31" t="s">
        <v>687</v>
      </c>
      <c r="F590" s="31" t="s">
        <v>123</v>
      </c>
      <c r="G590" s="31" t="s">
        <v>16248</v>
      </c>
      <c r="H590" s="31" t="s">
        <v>32006</v>
      </c>
      <c r="I590" s="38">
        <v>0.41666666666666669</v>
      </c>
      <c r="J590" s="31" t="s">
        <v>24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31"/>
    </row>
    <row r="591" spans="1:20" ht="54" customHeight="1" x14ac:dyDescent="1.05">
      <c r="A591" s="31" t="s">
        <v>32636</v>
      </c>
      <c r="B591" s="31" t="s">
        <v>32637</v>
      </c>
      <c r="C591" s="31" t="s">
        <v>32638</v>
      </c>
      <c r="D591" s="31" t="s">
        <v>32639</v>
      </c>
      <c r="E591" s="31" t="s">
        <v>687</v>
      </c>
      <c r="F591" s="31" t="s">
        <v>123</v>
      </c>
      <c r="G591" s="31" t="s">
        <v>16248</v>
      </c>
      <c r="H591" s="31" t="s">
        <v>32006</v>
      </c>
      <c r="I591" s="38">
        <v>0.41666666666666669</v>
      </c>
      <c r="J591" s="31" t="s">
        <v>24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31"/>
    </row>
    <row r="592" spans="1:20" ht="54" customHeight="1" x14ac:dyDescent="1.05">
      <c r="A592" s="31" t="s">
        <v>32640</v>
      </c>
      <c r="B592" s="31" t="s">
        <v>32641</v>
      </c>
      <c r="C592" s="31" t="s">
        <v>32642</v>
      </c>
      <c r="D592" s="31" t="s">
        <v>32643</v>
      </c>
      <c r="E592" s="31" t="s">
        <v>101</v>
      </c>
      <c r="F592" s="31" t="s">
        <v>102</v>
      </c>
      <c r="G592" s="31" t="s">
        <v>16267</v>
      </c>
      <c r="H592" s="31" t="s">
        <v>28170</v>
      </c>
      <c r="I592" s="38">
        <v>0.41666666666666669</v>
      </c>
      <c r="J592" s="31" t="s">
        <v>24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31"/>
    </row>
    <row r="593" spans="1:20" ht="54" customHeight="1" x14ac:dyDescent="1.05">
      <c r="A593" s="31" t="s">
        <v>32644</v>
      </c>
      <c r="B593" s="31" t="s">
        <v>4407</v>
      </c>
      <c r="C593" s="31" t="s">
        <v>32645</v>
      </c>
      <c r="D593" s="31" t="s">
        <v>32646</v>
      </c>
      <c r="E593" s="31" t="s">
        <v>101</v>
      </c>
      <c r="F593" s="31" t="s">
        <v>123</v>
      </c>
      <c r="G593" s="31" t="s">
        <v>16223</v>
      </c>
      <c r="H593" s="31" t="s">
        <v>28170</v>
      </c>
      <c r="I593" s="38">
        <v>0.125</v>
      </c>
      <c r="J593" s="31" t="s">
        <v>24</v>
      </c>
      <c r="K593" s="31" t="s">
        <v>105</v>
      </c>
      <c r="L593" s="31" t="s">
        <v>106</v>
      </c>
      <c r="M593" s="31" t="s">
        <v>995</v>
      </c>
      <c r="N593" s="23"/>
      <c r="O593" s="23"/>
      <c r="P593" s="23"/>
      <c r="Q593" s="23"/>
      <c r="R593" s="23"/>
      <c r="S593" s="29">
        <v>43925</v>
      </c>
      <c r="T593" s="31"/>
    </row>
    <row r="594" spans="1:20" ht="54" customHeight="1" x14ac:dyDescent="1.05">
      <c r="A594" s="31" t="s">
        <v>32647</v>
      </c>
      <c r="B594" s="31" t="s">
        <v>8401</v>
      </c>
      <c r="C594" s="31" t="s">
        <v>32648</v>
      </c>
      <c r="D594" s="31" t="s">
        <v>32649</v>
      </c>
      <c r="E594" s="31" t="s">
        <v>101</v>
      </c>
      <c r="F594" s="31" t="s">
        <v>123</v>
      </c>
      <c r="G594" s="31" t="s">
        <v>16223</v>
      </c>
      <c r="H594" s="31" t="s">
        <v>28170</v>
      </c>
      <c r="I594" s="38">
        <v>0.125</v>
      </c>
      <c r="J594" s="31" t="s">
        <v>24</v>
      </c>
      <c r="K594" s="31" t="s">
        <v>105</v>
      </c>
      <c r="L594" s="31" t="s">
        <v>106</v>
      </c>
      <c r="M594" s="31" t="s">
        <v>995</v>
      </c>
      <c r="N594" s="23"/>
      <c r="O594" s="23"/>
      <c r="P594" s="23"/>
      <c r="Q594" s="23"/>
      <c r="R594" s="23"/>
      <c r="S594" s="29">
        <v>43925</v>
      </c>
      <c r="T594" s="31"/>
    </row>
    <row r="595" spans="1:20" ht="54" customHeight="1" x14ac:dyDescent="1.05">
      <c r="A595" s="31" t="s">
        <v>32650</v>
      </c>
      <c r="B595" s="31" t="s">
        <v>32651</v>
      </c>
      <c r="C595" s="31" t="s">
        <v>32652</v>
      </c>
      <c r="D595" s="31" t="s">
        <v>32653</v>
      </c>
      <c r="E595" s="31" t="s">
        <v>101</v>
      </c>
      <c r="F595" s="31" t="s">
        <v>123</v>
      </c>
      <c r="G595" s="31" t="s">
        <v>16223</v>
      </c>
      <c r="H595" s="31" t="s">
        <v>28170</v>
      </c>
      <c r="I595" s="38">
        <v>0.125</v>
      </c>
      <c r="J595" s="31" t="s">
        <v>24</v>
      </c>
      <c r="K595" s="31" t="s">
        <v>105</v>
      </c>
      <c r="L595" s="31" t="s">
        <v>106</v>
      </c>
      <c r="M595" s="31" t="s">
        <v>995</v>
      </c>
      <c r="N595" s="23"/>
      <c r="O595" s="23"/>
      <c r="P595" s="23"/>
      <c r="Q595" s="23"/>
      <c r="R595" s="23"/>
      <c r="S595" s="29">
        <v>43925</v>
      </c>
      <c r="T595" s="31"/>
    </row>
    <row r="596" spans="1:20" ht="54" customHeight="1" x14ac:dyDescent="1.05">
      <c r="A596" s="31" t="s">
        <v>32654</v>
      </c>
      <c r="B596" s="31" t="s">
        <v>32655</v>
      </c>
      <c r="C596" s="31" t="s">
        <v>32656</v>
      </c>
      <c r="D596" s="31" t="s">
        <v>32657</v>
      </c>
      <c r="E596" s="31" t="s">
        <v>687</v>
      </c>
      <c r="F596" s="31" t="s">
        <v>123</v>
      </c>
      <c r="G596" s="31" t="s">
        <v>16248</v>
      </c>
      <c r="H596" s="31" t="s">
        <v>32006</v>
      </c>
      <c r="I596" s="38">
        <v>0.41666666666666669</v>
      </c>
      <c r="J596" s="31" t="s">
        <v>24</v>
      </c>
      <c r="K596" s="31" t="s">
        <v>105</v>
      </c>
      <c r="L596" s="31" t="s">
        <v>106</v>
      </c>
      <c r="M596" s="31" t="s">
        <v>995</v>
      </c>
      <c r="N596" s="23"/>
      <c r="O596" s="23"/>
      <c r="P596" s="23"/>
      <c r="Q596" s="23"/>
      <c r="R596" s="23"/>
      <c r="S596" s="29">
        <v>43425</v>
      </c>
      <c r="T596" s="31"/>
    </row>
    <row r="597" spans="1:20" ht="54" customHeight="1" x14ac:dyDescent="1.05">
      <c r="A597" s="31" t="s">
        <v>32658</v>
      </c>
      <c r="B597" s="31" t="s">
        <v>6604</v>
      </c>
      <c r="C597" s="31" t="s">
        <v>32659</v>
      </c>
      <c r="D597" s="31" t="s">
        <v>32660</v>
      </c>
      <c r="E597" s="31" t="s">
        <v>687</v>
      </c>
      <c r="F597" s="31" t="s">
        <v>123</v>
      </c>
      <c r="G597" s="31" t="s">
        <v>17532</v>
      </c>
      <c r="H597" s="31" t="s">
        <v>32006</v>
      </c>
      <c r="I597" s="38">
        <v>0.91666666666666663</v>
      </c>
      <c r="J597" s="31" t="s">
        <v>24</v>
      </c>
      <c r="K597" s="31" t="s">
        <v>105</v>
      </c>
      <c r="L597" s="31" t="s">
        <v>125</v>
      </c>
      <c r="M597" s="31" t="s">
        <v>995</v>
      </c>
      <c r="N597" s="23"/>
      <c r="O597" s="23"/>
      <c r="P597" s="23"/>
      <c r="Q597" s="23"/>
      <c r="R597" s="23"/>
      <c r="S597" s="29">
        <v>35740</v>
      </c>
      <c r="T597" s="31"/>
    </row>
    <row r="598" spans="1:20" ht="54" customHeight="1" x14ac:dyDescent="1.05">
      <c r="A598" s="31" t="s">
        <v>32661</v>
      </c>
      <c r="B598" s="31" t="s">
        <v>32662</v>
      </c>
      <c r="C598" s="31" t="s">
        <v>32663</v>
      </c>
      <c r="D598" s="31" t="s">
        <v>32664</v>
      </c>
      <c r="E598" s="31" t="s">
        <v>687</v>
      </c>
      <c r="F598" s="31" t="s">
        <v>123</v>
      </c>
      <c r="G598" s="31" t="s">
        <v>17532</v>
      </c>
      <c r="H598" s="31" t="s">
        <v>32006</v>
      </c>
      <c r="I598" s="38">
        <v>0.91666666666666663</v>
      </c>
      <c r="J598" s="31" t="s">
        <v>24</v>
      </c>
      <c r="K598" s="31" t="s">
        <v>105</v>
      </c>
      <c r="L598" s="31" t="s">
        <v>533</v>
      </c>
      <c r="M598" s="31" t="s">
        <v>995</v>
      </c>
      <c r="N598" s="23"/>
      <c r="O598" s="23"/>
      <c r="P598" s="23"/>
      <c r="Q598" s="23"/>
      <c r="R598" s="23"/>
      <c r="S598" s="29">
        <v>25200</v>
      </c>
      <c r="T598" s="31"/>
    </row>
    <row r="599" spans="1:20" ht="54" customHeight="1" x14ac:dyDescent="1.05">
      <c r="A599" s="31" t="s">
        <v>32665</v>
      </c>
      <c r="B599" s="31" t="s">
        <v>32666</v>
      </c>
      <c r="C599" s="31" t="s">
        <v>32667</v>
      </c>
      <c r="D599" s="31" t="s">
        <v>32668</v>
      </c>
      <c r="E599" s="31" t="s">
        <v>687</v>
      </c>
      <c r="F599" s="31" t="s">
        <v>123</v>
      </c>
      <c r="G599" s="31" t="s">
        <v>16248</v>
      </c>
      <c r="H599" s="31" t="s">
        <v>32006</v>
      </c>
      <c r="I599" s="38">
        <v>0.41666666666666669</v>
      </c>
      <c r="J599" s="31" t="s">
        <v>24</v>
      </c>
      <c r="K599" s="31" t="s">
        <v>105</v>
      </c>
      <c r="L599" s="31" t="s">
        <v>106</v>
      </c>
      <c r="M599" s="31" t="s">
        <v>995</v>
      </c>
      <c r="N599" s="23"/>
      <c r="O599" s="23"/>
      <c r="P599" s="23"/>
      <c r="Q599" s="23"/>
      <c r="R599" s="23"/>
      <c r="S599" s="29">
        <v>43425</v>
      </c>
      <c r="T599" s="31"/>
    </row>
    <row r="600" spans="1:20" ht="54" customHeight="1" x14ac:dyDescent="1.05">
      <c r="A600" s="31" t="s">
        <v>32669</v>
      </c>
      <c r="B600" s="31" t="s">
        <v>32670</v>
      </c>
      <c r="C600" s="31" t="s">
        <v>32671</v>
      </c>
      <c r="D600" s="31" t="s">
        <v>32672</v>
      </c>
      <c r="E600" s="31" t="s">
        <v>687</v>
      </c>
      <c r="F600" s="31" t="s">
        <v>123</v>
      </c>
      <c r="G600" s="31" t="s">
        <v>16248</v>
      </c>
      <c r="H600" s="31" t="s">
        <v>32006</v>
      </c>
      <c r="I600" s="38">
        <v>0.41666666666666669</v>
      </c>
      <c r="J600" s="31" t="s">
        <v>24</v>
      </c>
      <c r="K600" s="31" t="s">
        <v>105</v>
      </c>
      <c r="L600" s="31" t="s">
        <v>106</v>
      </c>
      <c r="M600" s="31" t="s">
        <v>995</v>
      </c>
      <c r="N600" s="23"/>
      <c r="O600" s="23"/>
      <c r="P600" s="23"/>
      <c r="Q600" s="23"/>
      <c r="R600" s="23"/>
      <c r="S600" s="29">
        <v>43425</v>
      </c>
      <c r="T600" s="31"/>
    </row>
    <row r="601" spans="1:20" ht="54" customHeight="1" x14ac:dyDescent="1.05">
      <c r="A601" s="31" t="s">
        <v>32673</v>
      </c>
      <c r="B601" s="31" t="s">
        <v>32151</v>
      </c>
      <c r="C601" s="31" t="s">
        <v>32674</v>
      </c>
      <c r="D601" s="31" t="s">
        <v>32675</v>
      </c>
      <c r="E601" s="31" t="s">
        <v>687</v>
      </c>
      <c r="F601" s="31" t="s">
        <v>123</v>
      </c>
      <c r="G601" s="31" t="s">
        <v>17532</v>
      </c>
      <c r="H601" s="31" t="s">
        <v>32006</v>
      </c>
      <c r="I601" s="38">
        <v>0.91666666666666663</v>
      </c>
      <c r="J601" s="31" t="s">
        <v>24</v>
      </c>
      <c r="K601" s="31" t="s">
        <v>105</v>
      </c>
      <c r="L601" s="31" t="s">
        <v>125</v>
      </c>
      <c r="M601" s="31" t="s">
        <v>995</v>
      </c>
      <c r="N601" s="23"/>
      <c r="O601" s="23"/>
      <c r="P601" s="23"/>
      <c r="Q601" s="23"/>
      <c r="R601" s="23"/>
      <c r="S601" s="29">
        <v>35740</v>
      </c>
      <c r="T601" s="31"/>
    </row>
    <row r="602" spans="1:20" ht="54" customHeight="1" x14ac:dyDescent="1.05">
      <c r="A602" s="31" t="s">
        <v>32676</v>
      </c>
      <c r="B602" s="31" t="s">
        <v>32677</v>
      </c>
      <c r="C602" s="31" t="s">
        <v>32678</v>
      </c>
      <c r="D602" s="31" t="s">
        <v>32679</v>
      </c>
      <c r="E602" s="31" t="s">
        <v>687</v>
      </c>
      <c r="F602" s="31" t="s">
        <v>123</v>
      </c>
      <c r="G602" s="31" t="s">
        <v>17532</v>
      </c>
      <c r="H602" s="31" t="s">
        <v>32006</v>
      </c>
      <c r="I602" s="38">
        <v>0.91666666666666663</v>
      </c>
      <c r="J602" s="31" t="s">
        <v>24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  <c r="T602" s="31"/>
    </row>
    <row r="603" spans="1:20" ht="54" customHeight="1" x14ac:dyDescent="1.05">
      <c r="A603" s="31" t="s">
        <v>32680</v>
      </c>
      <c r="B603" s="31" t="s">
        <v>32681</v>
      </c>
      <c r="C603" s="31" t="s">
        <v>32682</v>
      </c>
      <c r="D603" s="31" t="s">
        <v>32683</v>
      </c>
      <c r="E603" s="31" t="s">
        <v>687</v>
      </c>
      <c r="F603" s="31" t="s">
        <v>123</v>
      </c>
      <c r="G603" s="31" t="s">
        <v>16248</v>
      </c>
      <c r="H603" s="31" t="s">
        <v>32006</v>
      </c>
      <c r="I603" s="38">
        <v>0.41666666666666669</v>
      </c>
      <c r="J603" s="31" t="s">
        <v>24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  <c r="T603" s="31"/>
    </row>
    <row r="604" spans="1:20" ht="54" customHeight="1" x14ac:dyDescent="1.05">
      <c r="A604" s="31" t="s">
        <v>32684</v>
      </c>
      <c r="B604" s="31" t="s">
        <v>13473</v>
      </c>
      <c r="C604" s="31" t="s">
        <v>32685</v>
      </c>
      <c r="D604" s="31" t="s">
        <v>32686</v>
      </c>
      <c r="E604" s="31" t="s">
        <v>687</v>
      </c>
      <c r="F604" s="31" t="s">
        <v>123</v>
      </c>
      <c r="G604" s="31" t="s">
        <v>17532</v>
      </c>
      <c r="H604" s="31" t="s">
        <v>32006</v>
      </c>
      <c r="I604" s="38">
        <v>0.91666666666666663</v>
      </c>
      <c r="J604" s="31" t="s">
        <v>24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  <c r="T604" s="31"/>
    </row>
    <row r="605" spans="1:20" ht="54" customHeight="1" x14ac:dyDescent="1.05">
      <c r="A605" s="31" t="s">
        <v>32687</v>
      </c>
      <c r="B605" s="31" t="s">
        <v>32688</v>
      </c>
      <c r="C605" s="31" t="s">
        <v>32689</v>
      </c>
      <c r="D605" s="31" t="s">
        <v>32690</v>
      </c>
      <c r="E605" s="31" t="s">
        <v>687</v>
      </c>
      <c r="F605" s="31" t="s">
        <v>123</v>
      </c>
      <c r="G605" s="31" t="s">
        <v>16248</v>
      </c>
      <c r="H605" s="31" t="s">
        <v>32006</v>
      </c>
      <c r="I605" s="38">
        <v>0.53125</v>
      </c>
      <c r="J605" s="31" t="s">
        <v>24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  <c r="T605" s="31"/>
    </row>
    <row r="606" spans="1:20" ht="54" customHeight="1" x14ac:dyDescent="1.05">
      <c r="A606" s="688" t="s">
        <v>32865</v>
      </c>
      <c r="B606" s="689"/>
      <c r="C606" s="689"/>
      <c r="D606" s="689"/>
      <c r="E606" s="689"/>
      <c r="F606" s="689"/>
      <c r="G606" s="689"/>
      <c r="H606" s="689"/>
      <c r="I606" s="689"/>
      <c r="J606" s="689"/>
      <c r="K606" s="689"/>
      <c r="L606" s="689"/>
      <c r="M606" s="690"/>
      <c r="N606" s="23"/>
      <c r="O606" s="23"/>
      <c r="P606" s="23"/>
      <c r="Q606" s="23"/>
      <c r="R606" s="23"/>
      <c r="S606" s="29"/>
      <c r="T606" s="31"/>
    </row>
    <row r="607" spans="1:20" ht="54" customHeight="1" x14ac:dyDescent="1.05">
      <c r="A607" s="31" t="s">
        <v>33361</v>
      </c>
      <c r="B607" s="31" t="s">
        <v>33362</v>
      </c>
      <c r="C607" s="31" t="s">
        <v>33363</v>
      </c>
      <c r="D607" s="31" t="s">
        <v>33364</v>
      </c>
      <c r="E607" s="31" t="s">
        <v>101</v>
      </c>
      <c r="F607" s="31" t="s">
        <v>1304</v>
      </c>
      <c r="G607" s="31" t="s">
        <v>16185</v>
      </c>
      <c r="H607" s="31" t="s">
        <v>28170</v>
      </c>
      <c r="I607" s="38">
        <v>0.125</v>
      </c>
      <c r="J607" s="31" t="s">
        <v>24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29">
        <v>26200</v>
      </c>
      <c r="T607" s="31"/>
    </row>
    <row r="608" spans="1:20" ht="54" customHeight="1" x14ac:dyDescent="1.3">
      <c r="A608" s="693" t="s">
        <v>33501</v>
      </c>
      <c r="B608" s="694"/>
      <c r="C608" s="694"/>
      <c r="D608" s="694"/>
      <c r="E608" s="694"/>
      <c r="F608" s="694"/>
      <c r="G608" s="694"/>
      <c r="H608" s="694"/>
      <c r="I608" s="694"/>
      <c r="J608" s="694"/>
      <c r="K608" s="694"/>
      <c r="L608" s="694"/>
      <c r="M608" s="695"/>
      <c r="N608" s="23"/>
      <c r="O608" s="23"/>
      <c r="P608" s="23"/>
      <c r="Q608" s="23"/>
      <c r="R608" s="23"/>
      <c r="S608" s="29"/>
      <c r="T608" s="451">
        <v>155000</v>
      </c>
    </row>
    <row r="609" spans="1:20" ht="54" customHeight="1" x14ac:dyDescent="1.3">
      <c r="A609" s="693" t="s">
        <v>34416</v>
      </c>
      <c r="B609" s="694"/>
      <c r="C609" s="694"/>
      <c r="D609" s="694"/>
      <c r="E609" s="694"/>
      <c r="F609" s="694"/>
      <c r="G609" s="694"/>
      <c r="H609" s="694"/>
      <c r="I609" s="694"/>
      <c r="J609" s="694"/>
      <c r="K609" s="694"/>
      <c r="L609" s="694"/>
      <c r="M609" s="695"/>
      <c r="N609" s="23"/>
      <c r="O609" s="23"/>
      <c r="P609" s="23"/>
      <c r="Q609" s="23"/>
      <c r="R609" s="23"/>
      <c r="S609" s="29"/>
      <c r="T609" s="451">
        <v>1800000</v>
      </c>
    </row>
    <row r="610" spans="1:20" ht="54" customHeight="1" x14ac:dyDescent="1.05">
      <c r="A610" s="688" t="s">
        <v>35141</v>
      </c>
      <c r="B610" s="689"/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90"/>
      <c r="N610" s="23"/>
      <c r="O610" s="23"/>
      <c r="P610" s="23"/>
      <c r="Q610" s="23"/>
      <c r="R610" s="23"/>
      <c r="S610" s="29"/>
      <c r="T610" s="31"/>
    </row>
    <row r="611" spans="1:20" ht="54" customHeight="1" x14ac:dyDescent="1.05">
      <c r="A611" s="31" t="s">
        <v>35029</v>
      </c>
      <c r="B611" s="31" t="s">
        <v>35030</v>
      </c>
      <c r="C611" s="31" t="s">
        <v>35031</v>
      </c>
      <c r="D611" s="31" t="s">
        <v>35032</v>
      </c>
      <c r="E611" s="31" t="s">
        <v>687</v>
      </c>
      <c r="F611" s="31" t="s">
        <v>123</v>
      </c>
      <c r="G611" s="31" t="s">
        <v>16248</v>
      </c>
      <c r="H611" s="31" t="s">
        <v>29687</v>
      </c>
      <c r="I611" s="38">
        <v>0.41666666666666669</v>
      </c>
      <c r="J611" s="31" t="s">
        <v>20313</v>
      </c>
      <c r="K611" s="31" t="s">
        <v>105</v>
      </c>
      <c r="L611" s="31" t="s">
        <v>106</v>
      </c>
      <c r="M611" s="31" t="s">
        <v>995</v>
      </c>
      <c r="N611" s="23"/>
      <c r="O611" s="23"/>
      <c r="P611" s="23"/>
      <c r="Q611" s="23"/>
      <c r="R611" s="23"/>
      <c r="S611" s="29">
        <v>43425</v>
      </c>
      <c r="T611" s="31"/>
    </row>
    <row r="612" spans="1:20" ht="54" customHeight="1" x14ac:dyDescent="1.05">
      <c r="A612" s="31" t="s">
        <v>35033</v>
      </c>
      <c r="B612" s="31" t="s">
        <v>11454</v>
      </c>
      <c r="C612" s="31" t="s">
        <v>35034</v>
      </c>
      <c r="D612" s="31" t="s">
        <v>35035</v>
      </c>
      <c r="E612" s="31" t="s">
        <v>687</v>
      </c>
      <c r="F612" s="31" t="s">
        <v>123</v>
      </c>
      <c r="G612" s="31" t="s">
        <v>16248</v>
      </c>
      <c r="H612" s="31" t="s">
        <v>29687</v>
      </c>
      <c r="I612" s="38">
        <v>0.41666666666666669</v>
      </c>
      <c r="J612" s="31" t="s">
        <v>20313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43425</v>
      </c>
      <c r="T612" s="31"/>
    </row>
    <row r="613" spans="1:20" ht="54" customHeight="1" x14ac:dyDescent="1.05">
      <c r="A613" s="31" t="s">
        <v>35036</v>
      </c>
      <c r="B613" s="31" t="s">
        <v>3407</v>
      </c>
      <c r="C613" s="31" t="s">
        <v>35037</v>
      </c>
      <c r="D613" s="31" t="s">
        <v>35038</v>
      </c>
      <c r="E613" s="31" t="s">
        <v>687</v>
      </c>
      <c r="F613" s="31" t="s">
        <v>123</v>
      </c>
      <c r="G613" s="31" t="s">
        <v>16248</v>
      </c>
      <c r="H613" s="31" t="s">
        <v>29687</v>
      </c>
      <c r="I613" s="38">
        <v>0.41666666666666669</v>
      </c>
      <c r="J613" s="31" t="s">
        <v>20313</v>
      </c>
      <c r="K613" s="31" t="s">
        <v>105</v>
      </c>
      <c r="L613" s="31" t="s">
        <v>106</v>
      </c>
      <c r="M613" s="31" t="s">
        <v>995</v>
      </c>
      <c r="N613" s="23"/>
      <c r="O613" s="23"/>
      <c r="P613" s="23"/>
      <c r="Q613" s="23"/>
      <c r="R613" s="23"/>
      <c r="S613" s="29">
        <v>43425</v>
      </c>
      <c r="T613" s="31"/>
    </row>
    <row r="614" spans="1:20" ht="54" customHeight="1" x14ac:dyDescent="1.05">
      <c r="A614" s="31" t="s">
        <v>35039</v>
      </c>
      <c r="B614" s="31" t="s">
        <v>35040</v>
      </c>
      <c r="C614" s="31" t="s">
        <v>35041</v>
      </c>
      <c r="D614" s="31" t="s">
        <v>35042</v>
      </c>
      <c r="E614" s="31" t="s">
        <v>687</v>
      </c>
      <c r="F614" s="31" t="s">
        <v>123</v>
      </c>
      <c r="G614" s="31" t="s">
        <v>16248</v>
      </c>
      <c r="H614" s="31" t="s">
        <v>29687</v>
      </c>
      <c r="I614" s="38">
        <v>0.41666666666666669</v>
      </c>
      <c r="J614" s="31" t="s">
        <v>20313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31"/>
    </row>
    <row r="615" spans="1:20" ht="54" customHeight="1" x14ac:dyDescent="1.05">
      <c r="A615" s="31" t="s">
        <v>35043</v>
      </c>
      <c r="B615" s="31" t="s">
        <v>31855</v>
      </c>
      <c r="C615" s="31" t="s">
        <v>35044</v>
      </c>
      <c r="D615" s="31" t="s">
        <v>35045</v>
      </c>
      <c r="E615" s="31" t="s">
        <v>687</v>
      </c>
      <c r="F615" s="31" t="s">
        <v>123</v>
      </c>
      <c r="G615" s="31" t="s">
        <v>16248</v>
      </c>
      <c r="H615" s="31" t="s">
        <v>29687</v>
      </c>
      <c r="I615" s="38">
        <v>0.41666666666666669</v>
      </c>
      <c r="J615" s="31" t="s">
        <v>20313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31"/>
    </row>
    <row r="616" spans="1:20" ht="54" customHeight="1" x14ac:dyDescent="1.05">
      <c r="A616" s="31" t="s">
        <v>35046</v>
      </c>
      <c r="B616" s="31" t="s">
        <v>35047</v>
      </c>
      <c r="C616" s="31" t="s">
        <v>35048</v>
      </c>
      <c r="D616" s="31" t="s">
        <v>35049</v>
      </c>
      <c r="E616" s="31" t="s">
        <v>687</v>
      </c>
      <c r="F616" s="31" t="s">
        <v>123</v>
      </c>
      <c r="G616" s="31" t="s">
        <v>16248</v>
      </c>
      <c r="H616" s="31" t="s">
        <v>29687</v>
      </c>
      <c r="I616" s="38">
        <v>0.41666666666666669</v>
      </c>
      <c r="J616" s="31" t="s">
        <v>20313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31"/>
    </row>
    <row r="617" spans="1:20" ht="54" customHeight="1" x14ac:dyDescent="1.05">
      <c r="A617" s="31" t="s">
        <v>35050</v>
      </c>
      <c r="B617" s="31" t="s">
        <v>5526</v>
      </c>
      <c r="C617" s="31" t="s">
        <v>35051</v>
      </c>
      <c r="D617" s="31" t="s">
        <v>35052</v>
      </c>
      <c r="E617" s="31" t="s">
        <v>687</v>
      </c>
      <c r="F617" s="31" t="s">
        <v>123</v>
      </c>
      <c r="G617" s="31" t="s">
        <v>16248</v>
      </c>
      <c r="H617" s="31" t="s">
        <v>29687</v>
      </c>
      <c r="I617" s="38">
        <v>0.41666666666666669</v>
      </c>
      <c r="J617" s="31" t="s">
        <v>20313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31"/>
    </row>
    <row r="618" spans="1:20" ht="54" customHeight="1" x14ac:dyDescent="1.05">
      <c r="A618" s="31" t="s">
        <v>35053</v>
      </c>
      <c r="B618" s="31" t="s">
        <v>1803</v>
      </c>
      <c r="C618" s="31" t="s">
        <v>35054</v>
      </c>
      <c r="D618" s="31" t="s">
        <v>35055</v>
      </c>
      <c r="E618" s="31" t="s">
        <v>687</v>
      </c>
      <c r="F618" s="31" t="s">
        <v>123</v>
      </c>
      <c r="G618" s="31" t="s">
        <v>16248</v>
      </c>
      <c r="H618" s="31" t="s">
        <v>29687</v>
      </c>
      <c r="I618" s="38">
        <v>0.41666666666666669</v>
      </c>
      <c r="J618" s="31" t="s">
        <v>20313</v>
      </c>
      <c r="K618" s="31" t="s">
        <v>105</v>
      </c>
      <c r="L618" s="31" t="s">
        <v>106</v>
      </c>
      <c r="M618" s="31" t="s">
        <v>995</v>
      </c>
      <c r="N618" s="23"/>
      <c r="O618" s="23"/>
      <c r="P618" s="23"/>
      <c r="Q618" s="23"/>
      <c r="R618" s="23"/>
      <c r="S618" s="29">
        <v>43425</v>
      </c>
      <c r="T618" s="31"/>
    </row>
    <row r="619" spans="1:20" ht="54" customHeight="1" x14ac:dyDescent="1.05">
      <c r="A619" s="31" t="s">
        <v>35056</v>
      </c>
      <c r="B619" s="31" t="s">
        <v>22642</v>
      </c>
      <c r="C619" s="31" t="s">
        <v>35057</v>
      </c>
      <c r="D619" s="31" t="s">
        <v>35058</v>
      </c>
      <c r="E619" s="31" t="s">
        <v>687</v>
      </c>
      <c r="F619" s="31" t="s">
        <v>123</v>
      </c>
      <c r="G619" s="31" t="s">
        <v>16248</v>
      </c>
      <c r="H619" s="31" t="s">
        <v>29687</v>
      </c>
      <c r="I619" s="38">
        <v>0.41666666666666669</v>
      </c>
      <c r="J619" s="31" t="s">
        <v>20313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  <c r="T619" s="31"/>
    </row>
    <row r="620" spans="1:20" ht="54" customHeight="1" x14ac:dyDescent="1.05">
      <c r="A620" s="31" t="s">
        <v>35059</v>
      </c>
      <c r="B620" s="31" t="s">
        <v>35060</v>
      </c>
      <c r="C620" s="31" t="s">
        <v>35061</v>
      </c>
      <c r="D620" s="31" t="s">
        <v>35062</v>
      </c>
      <c r="E620" s="31" t="s">
        <v>687</v>
      </c>
      <c r="F620" s="31" t="s">
        <v>123</v>
      </c>
      <c r="G620" s="31" t="s">
        <v>16248</v>
      </c>
      <c r="H620" s="31" t="s">
        <v>29687</v>
      </c>
      <c r="I620" s="38">
        <v>0.41666666666666669</v>
      </c>
      <c r="J620" s="31" t="s">
        <v>20313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31"/>
    </row>
    <row r="621" spans="1:20" ht="54" customHeight="1" x14ac:dyDescent="1.05">
      <c r="A621" s="31" t="s">
        <v>35063</v>
      </c>
      <c r="B621" s="31" t="s">
        <v>6963</v>
      </c>
      <c r="C621" s="31" t="s">
        <v>35064</v>
      </c>
      <c r="D621" s="31" t="s">
        <v>35065</v>
      </c>
      <c r="E621" s="31" t="s">
        <v>687</v>
      </c>
      <c r="F621" s="31" t="s">
        <v>123</v>
      </c>
      <c r="G621" s="31" t="s">
        <v>16248</v>
      </c>
      <c r="H621" s="31" t="s">
        <v>29687</v>
      </c>
      <c r="I621" s="38">
        <v>0.41666666666666669</v>
      </c>
      <c r="J621" s="31" t="s">
        <v>20313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31"/>
    </row>
    <row r="622" spans="1:20" ht="54" customHeight="1" x14ac:dyDescent="1.05">
      <c r="A622" s="31" t="s">
        <v>35066</v>
      </c>
      <c r="B622" s="31" t="s">
        <v>35067</v>
      </c>
      <c r="C622" s="31" t="s">
        <v>35068</v>
      </c>
      <c r="D622" s="31" t="s">
        <v>35069</v>
      </c>
      <c r="E622" s="31" t="s">
        <v>687</v>
      </c>
      <c r="F622" s="31" t="s">
        <v>123</v>
      </c>
      <c r="G622" s="31" t="s">
        <v>16248</v>
      </c>
      <c r="H622" s="31" t="s">
        <v>29687</v>
      </c>
      <c r="I622" s="38">
        <v>0.41666666666666669</v>
      </c>
      <c r="J622" s="31" t="s">
        <v>20313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31"/>
    </row>
    <row r="623" spans="1:20" ht="54" customHeight="1" x14ac:dyDescent="1.05">
      <c r="A623" s="31" t="s">
        <v>35070</v>
      </c>
      <c r="B623" s="31" t="s">
        <v>35071</v>
      </c>
      <c r="C623" s="31" t="s">
        <v>35072</v>
      </c>
      <c r="D623" s="31" t="s">
        <v>35073</v>
      </c>
      <c r="E623" s="31" t="s">
        <v>687</v>
      </c>
      <c r="F623" s="31" t="s">
        <v>123</v>
      </c>
      <c r="G623" s="31" t="s">
        <v>16248</v>
      </c>
      <c r="H623" s="31" t="s">
        <v>29687</v>
      </c>
      <c r="I623" s="38">
        <v>0.41666666666666669</v>
      </c>
      <c r="J623" s="31" t="s">
        <v>20313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31"/>
    </row>
    <row r="624" spans="1:20" ht="54" customHeight="1" x14ac:dyDescent="1.05">
      <c r="A624" s="31" t="s">
        <v>35074</v>
      </c>
      <c r="B624" s="31" t="s">
        <v>35075</v>
      </c>
      <c r="C624" s="31" t="s">
        <v>35076</v>
      </c>
      <c r="D624" s="31" t="s">
        <v>35077</v>
      </c>
      <c r="E624" s="31" t="s">
        <v>687</v>
      </c>
      <c r="F624" s="31" t="s">
        <v>123</v>
      </c>
      <c r="G624" s="31" t="s">
        <v>16248</v>
      </c>
      <c r="H624" s="31" t="s">
        <v>29687</v>
      </c>
      <c r="I624" s="38">
        <v>0.41666666666666669</v>
      </c>
      <c r="J624" s="31" t="s">
        <v>20313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31"/>
    </row>
    <row r="625" spans="1:20" ht="54" customHeight="1" x14ac:dyDescent="1.05">
      <c r="A625" s="31" t="s">
        <v>35078</v>
      </c>
      <c r="B625" s="31" t="s">
        <v>35079</v>
      </c>
      <c r="C625" s="31" t="s">
        <v>35080</v>
      </c>
      <c r="D625" s="31" t="s">
        <v>35081</v>
      </c>
      <c r="E625" s="31" t="s">
        <v>687</v>
      </c>
      <c r="F625" s="31" t="s">
        <v>123</v>
      </c>
      <c r="G625" s="31" t="s">
        <v>16248</v>
      </c>
      <c r="H625" s="31" t="s">
        <v>29687</v>
      </c>
      <c r="I625" s="38">
        <v>0.41666666666666669</v>
      </c>
      <c r="J625" s="31" t="s">
        <v>20313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31"/>
    </row>
    <row r="626" spans="1:20" ht="54" customHeight="1" x14ac:dyDescent="1.05">
      <c r="A626" s="31" t="s">
        <v>35082</v>
      </c>
      <c r="B626" s="31" t="s">
        <v>35083</v>
      </c>
      <c r="C626" s="31" t="s">
        <v>35084</v>
      </c>
      <c r="D626" s="31" t="s">
        <v>35085</v>
      </c>
      <c r="E626" s="31" t="s">
        <v>101</v>
      </c>
      <c r="F626" s="31" t="s">
        <v>123</v>
      </c>
      <c r="G626" s="31" t="s">
        <v>16223</v>
      </c>
      <c r="H626" s="31" t="s">
        <v>29345</v>
      </c>
      <c r="I626" s="38">
        <v>0.125</v>
      </c>
      <c r="J626" s="31" t="s">
        <v>24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43925</v>
      </c>
      <c r="T626" s="31"/>
    </row>
    <row r="627" spans="1:20" ht="54" customHeight="1" x14ac:dyDescent="1.05">
      <c r="A627" s="31" t="s">
        <v>35086</v>
      </c>
      <c r="B627" s="31" t="s">
        <v>35087</v>
      </c>
      <c r="C627" s="31" t="s">
        <v>35088</v>
      </c>
      <c r="D627" s="31" t="s">
        <v>35089</v>
      </c>
      <c r="E627" s="31" t="s">
        <v>101</v>
      </c>
      <c r="F627" s="31" t="s">
        <v>123</v>
      </c>
      <c r="G627" s="31" t="s">
        <v>16223</v>
      </c>
      <c r="H627" s="31" t="s">
        <v>29345</v>
      </c>
      <c r="I627" s="38">
        <v>0.125</v>
      </c>
      <c r="J627" s="31" t="s">
        <v>24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43925</v>
      </c>
      <c r="T627" s="31"/>
    </row>
    <row r="628" spans="1:20" ht="54" customHeight="1" x14ac:dyDescent="1.05">
      <c r="A628" s="31" t="s">
        <v>35090</v>
      </c>
      <c r="B628" s="31" t="s">
        <v>9949</v>
      </c>
      <c r="C628" s="31" t="s">
        <v>35091</v>
      </c>
      <c r="D628" s="31" t="s">
        <v>35092</v>
      </c>
      <c r="E628" s="31" t="s">
        <v>101</v>
      </c>
      <c r="F628" s="31" t="s">
        <v>123</v>
      </c>
      <c r="G628" s="31" t="s">
        <v>16223</v>
      </c>
      <c r="H628" s="31" t="s">
        <v>29345</v>
      </c>
      <c r="I628" s="38">
        <v>0.125</v>
      </c>
      <c r="J628" s="31" t="s">
        <v>24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43925</v>
      </c>
      <c r="T628" s="31"/>
    </row>
    <row r="629" spans="1:20" ht="54" customHeight="1" x14ac:dyDescent="1.05">
      <c r="A629" s="31" t="s">
        <v>35093</v>
      </c>
      <c r="B629" s="31" t="s">
        <v>30433</v>
      </c>
      <c r="C629" s="31" t="s">
        <v>35094</v>
      </c>
      <c r="D629" s="31" t="s">
        <v>35095</v>
      </c>
      <c r="E629" s="31" t="s">
        <v>101</v>
      </c>
      <c r="F629" s="31" t="s">
        <v>123</v>
      </c>
      <c r="G629" s="31" t="s">
        <v>16223</v>
      </c>
      <c r="H629" s="31" t="s">
        <v>29345</v>
      </c>
      <c r="I629" s="38">
        <v>0.125</v>
      </c>
      <c r="J629" s="31" t="s">
        <v>24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43925</v>
      </c>
      <c r="T629" s="31"/>
    </row>
    <row r="630" spans="1:20" ht="54" customHeight="1" x14ac:dyDescent="1.3">
      <c r="A630" s="679" t="s">
        <v>35160</v>
      </c>
      <c r="B630" s="680"/>
      <c r="C630" s="680"/>
      <c r="D630" s="680"/>
      <c r="E630" s="680"/>
      <c r="F630" s="680"/>
      <c r="G630" s="680"/>
      <c r="H630" s="680"/>
      <c r="I630" s="680"/>
      <c r="J630" s="680"/>
      <c r="K630" s="680"/>
      <c r="L630" s="680"/>
      <c r="M630" s="681"/>
      <c r="N630" s="23"/>
      <c r="O630" s="23"/>
      <c r="P630" s="23"/>
      <c r="Q630" s="23"/>
      <c r="R630" s="23"/>
      <c r="S630" s="29"/>
      <c r="T630" s="31"/>
    </row>
    <row r="631" spans="1:20" ht="54" customHeight="1" x14ac:dyDescent="1.05">
      <c r="A631" s="647" t="s">
        <v>35494</v>
      </c>
      <c r="B631" s="647" t="s">
        <v>23890</v>
      </c>
      <c r="C631" s="647" t="s">
        <v>35495</v>
      </c>
      <c r="D631" s="647" t="s">
        <v>35496</v>
      </c>
      <c r="E631" s="647" t="s">
        <v>687</v>
      </c>
      <c r="F631" s="647" t="s">
        <v>123</v>
      </c>
      <c r="G631" s="647" t="s">
        <v>27347</v>
      </c>
      <c r="H631" s="647" t="s">
        <v>29345</v>
      </c>
      <c r="I631" s="648">
        <v>0.20833333333333334</v>
      </c>
      <c r="J631" s="647" t="s">
        <v>24</v>
      </c>
      <c r="K631" s="647" t="s">
        <v>105</v>
      </c>
      <c r="L631" s="647" t="s">
        <v>106</v>
      </c>
      <c r="M631" s="647" t="s">
        <v>995</v>
      </c>
      <c r="N631" s="23"/>
      <c r="O631" s="23"/>
      <c r="P631" s="23"/>
      <c r="Q631" s="23"/>
      <c r="R631" s="23"/>
      <c r="S631" s="29">
        <v>43425</v>
      </c>
      <c r="T631" s="31"/>
    </row>
    <row r="632" spans="1:20" ht="54" customHeight="1" x14ac:dyDescent="1.05">
      <c r="A632" s="647" t="s">
        <v>35497</v>
      </c>
      <c r="B632" s="647" t="s">
        <v>35498</v>
      </c>
      <c r="C632" s="647" t="s">
        <v>35499</v>
      </c>
      <c r="D632" s="647" t="s">
        <v>35500</v>
      </c>
      <c r="E632" s="647" t="s">
        <v>687</v>
      </c>
      <c r="F632" s="647" t="s">
        <v>123</v>
      </c>
      <c r="G632" s="647" t="s">
        <v>27347</v>
      </c>
      <c r="H632" s="647" t="s">
        <v>29345</v>
      </c>
      <c r="I632" s="648">
        <v>0.20833333333333334</v>
      </c>
      <c r="J632" s="647" t="s">
        <v>24</v>
      </c>
      <c r="K632" s="647" t="s">
        <v>105</v>
      </c>
      <c r="L632" s="647" t="s">
        <v>106</v>
      </c>
      <c r="M632" s="647" t="s">
        <v>995</v>
      </c>
      <c r="N632" s="23"/>
      <c r="O632" s="23"/>
      <c r="P632" s="23"/>
      <c r="Q632" s="23"/>
      <c r="R632" s="23"/>
      <c r="S632" s="29">
        <v>43425</v>
      </c>
      <c r="T632" s="31"/>
    </row>
    <row r="633" spans="1:20" ht="54" customHeight="1" x14ac:dyDescent="1.05">
      <c r="A633" s="647" t="s">
        <v>35501</v>
      </c>
      <c r="B633" s="647" t="s">
        <v>6881</v>
      </c>
      <c r="C633" s="647" t="s">
        <v>35502</v>
      </c>
      <c r="D633" s="647" t="s">
        <v>35503</v>
      </c>
      <c r="E633" s="647" t="s">
        <v>687</v>
      </c>
      <c r="F633" s="647" t="s">
        <v>123</v>
      </c>
      <c r="G633" s="647" t="s">
        <v>27347</v>
      </c>
      <c r="H633" s="647" t="s">
        <v>29345</v>
      </c>
      <c r="I633" s="648">
        <v>0.20833333333333334</v>
      </c>
      <c r="J633" s="647" t="s">
        <v>24</v>
      </c>
      <c r="K633" s="647" t="s">
        <v>105</v>
      </c>
      <c r="L633" s="647" t="s">
        <v>106</v>
      </c>
      <c r="M633" s="647" t="s">
        <v>995</v>
      </c>
      <c r="N633" s="23"/>
      <c r="O633" s="23"/>
      <c r="P633" s="23"/>
      <c r="Q633" s="23"/>
      <c r="R633" s="23"/>
      <c r="S633" s="29">
        <v>43425</v>
      </c>
      <c r="T633" s="31"/>
    </row>
    <row r="634" spans="1:20" ht="54" customHeight="1" x14ac:dyDescent="1.05">
      <c r="A634" s="647" t="s">
        <v>35504</v>
      </c>
      <c r="B634" s="647" t="s">
        <v>35505</v>
      </c>
      <c r="C634" s="647" t="s">
        <v>35506</v>
      </c>
      <c r="D634" s="647" t="s">
        <v>35507</v>
      </c>
      <c r="E634" s="647" t="s">
        <v>687</v>
      </c>
      <c r="F634" s="647" t="s">
        <v>123</v>
      </c>
      <c r="G634" s="647" t="s">
        <v>27347</v>
      </c>
      <c r="H634" s="647" t="s">
        <v>29345</v>
      </c>
      <c r="I634" s="648">
        <v>0.20833333333333334</v>
      </c>
      <c r="J634" s="647" t="s">
        <v>24</v>
      </c>
      <c r="K634" s="647" t="s">
        <v>105</v>
      </c>
      <c r="L634" s="647" t="s">
        <v>106</v>
      </c>
      <c r="M634" s="647" t="s">
        <v>995</v>
      </c>
      <c r="N634" s="23"/>
      <c r="O634" s="23"/>
      <c r="P634" s="23"/>
      <c r="Q634" s="23"/>
      <c r="R634" s="23"/>
      <c r="S634" s="29">
        <v>43425</v>
      </c>
      <c r="T634" s="31"/>
    </row>
    <row r="635" spans="1:20" ht="54" customHeight="1" x14ac:dyDescent="1.05">
      <c r="A635" s="647" t="s">
        <v>35508</v>
      </c>
      <c r="B635" s="647" t="s">
        <v>12277</v>
      </c>
      <c r="C635" s="647" t="s">
        <v>35509</v>
      </c>
      <c r="D635" s="647" t="s">
        <v>35510</v>
      </c>
      <c r="E635" s="647" t="s">
        <v>687</v>
      </c>
      <c r="F635" s="647" t="s">
        <v>123</v>
      </c>
      <c r="G635" s="647" t="s">
        <v>16504</v>
      </c>
      <c r="H635" s="647" t="s">
        <v>29687</v>
      </c>
      <c r="I635" s="648">
        <v>0.16666666666666666</v>
      </c>
      <c r="J635" s="647" t="s">
        <v>24</v>
      </c>
      <c r="K635" s="647" t="s">
        <v>105</v>
      </c>
      <c r="L635" s="647" t="s">
        <v>106</v>
      </c>
      <c r="M635" s="647" t="s">
        <v>995</v>
      </c>
      <c r="N635" s="23"/>
      <c r="O635" s="23"/>
      <c r="P635" s="23"/>
      <c r="Q635" s="23"/>
      <c r="R635" s="23"/>
      <c r="S635" s="29">
        <v>43425</v>
      </c>
      <c r="T635" s="31"/>
    </row>
    <row r="636" spans="1:20" ht="54" customHeight="1" x14ac:dyDescent="1.05">
      <c r="A636" s="647" t="s">
        <v>35511</v>
      </c>
      <c r="B636" s="647" t="s">
        <v>35512</v>
      </c>
      <c r="C636" s="647" t="s">
        <v>35513</v>
      </c>
      <c r="D636" s="647" t="s">
        <v>35514</v>
      </c>
      <c r="E636" s="647" t="s">
        <v>687</v>
      </c>
      <c r="F636" s="647" t="s">
        <v>123</v>
      </c>
      <c r="G636" s="647" t="s">
        <v>16504</v>
      </c>
      <c r="H636" s="647" t="s">
        <v>29687</v>
      </c>
      <c r="I636" s="648">
        <v>0.16666666666666666</v>
      </c>
      <c r="J636" s="647" t="s">
        <v>24</v>
      </c>
      <c r="K636" s="647" t="s">
        <v>105</v>
      </c>
      <c r="L636" s="647" t="s">
        <v>106</v>
      </c>
      <c r="M636" s="647" t="s">
        <v>995</v>
      </c>
      <c r="N636" s="23"/>
      <c r="O636" s="23"/>
      <c r="P636" s="23"/>
      <c r="Q636" s="23"/>
      <c r="R636" s="23"/>
      <c r="S636" s="29">
        <v>43425</v>
      </c>
      <c r="T636" s="31"/>
    </row>
    <row r="637" spans="1:20" ht="54" customHeight="1" x14ac:dyDescent="1.05">
      <c r="A637" s="647" t="s">
        <v>35515</v>
      </c>
      <c r="B637" s="647" t="s">
        <v>31991</v>
      </c>
      <c r="C637" s="647" t="s">
        <v>35516</v>
      </c>
      <c r="D637" s="647" t="s">
        <v>35517</v>
      </c>
      <c r="E637" s="647" t="s">
        <v>687</v>
      </c>
      <c r="F637" s="647" t="s">
        <v>123</v>
      </c>
      <c r="G637" s="647" t="s">
        <v>16504</v>
      </c>
      <c r="H637" s="647" t="s">
        <v>29687</v>
      </c>
      <c r="I637" s="648">
        <v>0.16666666666666666</v>
      </c>
      <c r="J637" s="647" t="s">
        <v>24</v>
      </c>
      <c r="K637" s="647" t="s">
        <v>105</v>
      </c>
      <c r="L637" s="647" t="s">
        <v>106</v>
      </c>
      <c r="M637" s="647" t="s">
        <v>995</v>
      </c>
      <c r="N637" s="23"/>
      <c r="O637" s="23"/>
      <c r="P637" s="23"/>
      <c r="Q637" s="23"/>
      <c r="R637" s="23"/>
      <c r="S637" s="29">
        <v>43425</v>
      </c>
      <c r="T637" s="31"/>
    </row>
    <row r="638" spans="1:20" ht="54" customHeight="1" x14ac:dyDescent="1.05">
      <c r="A638" s="688" t="s">
        <v>35971</v>
      </c>
      <c r="B638" s="689"/>
      <c r="C638" s="689"/>
      <c r="D638" s="689"/>
      <c r="E638" s="689"/>
      <c r="F638" s="689"/>
      <c r="G638" s="689"/>
      <c r="H638" s="689"/>
      <c r="I638" s="689"/>
      <c r="J638" s="689"/>
      <c r="K638" s="689"/>
      <c r="L638" s="689"/>
      <c r="M638" s="690"/>
      <c r="N638" s="23"/>
      <c r="O638" s="23"/>
      <c r="P638" s="23"/>
      <c r="Q638" s="23"/>
      <c r="R638" s="23"/>
      <c r="S638" s="506"/>
      <c r="T638" s="31"/>
    </row>
    <row r="639" spans="1:20" ht="54" customHeight="1" x14ac:dyDescent="1.05">
      <c r="A639" s="31" t="s">
        <v>35897</v>
      </c>
      <c r="B639" s="31" t="s">
        <v>35898</v>
      </c>
      <c r="C639" s="31" t="s">
        <v>35899</v>
      </c>
      <c r="D639" s="31" t="s">
        <v>35900</v>
      </c>
      <c r="E639" s="31" t="s">
        <v>101</v>
      </c>
      <c r="F639" s="31" t="s">
        <v>102</v>
      </c>
      <c r="G639" s="31" t="s">
        <v>16267</v>
      </c>
      <c r="H639" s="31" t="s">
        <v>27147</v>
      </c>
      <c r="I639" s="38">
        <v>0.125</v>
      </c>
      <c r="J639" s="31" t="s">
        <v>24</v>
      </c>
      <c r="K639" s="31" t="s">
        <v>105</v>
      </c>
      <c r="L639" s="31" t="s">
        <v>106</v>
      </c>
      <c r="M639" s="31" t="s">
        <v>491</v>
      </c>
      <c r="N639" s="23"/>
      <c r="O639" s="23"/>
      <c r="P639" s="23"/>
      <c r="Q639" s="23"/>
      <c r="R639" s="23"/>
      <c r="S639" s="506">
        <v>26200</v>
      </c>
      <c r="T639" s="31"/>
    </row>
    <row r="640" spans="1:20" ht="54" customHeight="1" x14ac:dyDescent="1.05">
      <c r="A640" s="31" t="s">
        <v>35901</v>
      </c>
      <c r="B640" s="31" t="s">
        <v>35902</v>
      </c>
      <c r="C640" s="31" t="s">
        <v>35903</v>
      </c>
      <c r="D640" s="31" t="s">
        <v>35904</v>
      </c>
      <c r="E640" s="31" t="s">
        <v>101</v>
      </c>
      <c r="F640" s="31" t="s">
        <v>102</v>
      </c>
      <c r="G640" s="31" t="s">
        <v>16267</v>
      </c>
      <c r="H640" s="31" t="s">
        <v>27147</v>
      </c>
      <c r="I640" s="38">
        <v>0.125</v>
      </c>
      <c r="J640" s="31" t="s">
        <v>24</v>
      </c>
      <c r="K640" s="31" t="s">
        <v>105</v>
      </c>
      <c r="L640" s="31" t="s">
        <v>106</v>
      </c>
      <c r="M640" s="31" t="s">
        <v>491</v>
      </c>
      <c r="N640" s="23"/>
      <c r="O640" s="23"/>
      <c r="P640" s="23"/>
      <c r="Q640" s="23"/>
      <c r="R640" s="23"/>
      <c r="S640" s="506">
        <v>26200</v>
      </c>
      <c r="T640" s="31"/>
    </row>
    <row r="641" spans="1:20" ht="54" customHeight="1" x14ac:dyDescent="1.05">
      <c r="A641" s="31" t="s">
        <v>35905</v>
      </c>
      <c r="B641" s="31" t="s">
        <v>35906</v>
      </c>
      <c r="C641" s="31" t="s">
        <v>35907</v>
      </c>
      <c r="D641" s="31" t="s">
        <v>35908</v>
      </c>
      <c r="E641" s="31" t="s">
        <v>101</v>
      </c>
      <c r="F641" s="31" t="s">
        <v>102</v>
      </c>
      <c r="G641" s="31" t="s">
        <v>16267</v>
      </c>
      <c r="H641" s="31" t="s">
        <v>27147</v>
      </c>
      <c r="I641" s="38">
        <v>0.16666666666666666</v>
      </c>
      <c r="J641" s="31" t="s">
        <v>24</v>
      </c>
      <c r="K641" s="31" t="s">
        <v>105</v>
      </c>
      <c r="L641" s="31" t="s">
        <v>106</v>
      </c>
      <c r="M641" s="31" t="s">
        <v>107</v>
      </c>
      <c r="N641" s="23"/>
      <c r="O641" s="23"/>
      <c r="P641" s="23"/>
      <c r="Q641" s="23"/>
      <c r="R641" s="23"/>
      <c r="S641" s="506">
        <v>22200</v>
      </c>
      <c r="T641" s="31"/>
    </row>
    <row r="642" spans="1:20" ht="54" customHeight="1" x14ac:dyDescent="1.05">
      <c r="A642" s="31" t="s">
        <v>35909</v>
      </c>
      <c r="B642" s="31" t="s">
        <v>19660</v>
      </c>
      <c r="C642" s="31" t="s">
        <v>35910</v>
      </c>
      <c r="D642" s="31" t="s">
        <v>35911</v>
      </c>
      <c r="E642" s="31" t="s">
        <v>101</v>
      </c>
      <c r="F642" s="31" t="s">
        <v>102</v>
      </c>
      <c r="G642" s="31" t="s">
        <v>16267</v>
      </c>
      <c r="H642" s="31" t="s">
        <v>27147</v>
      </c>
      <c r="I642" s="38">
        <v>0.125</v>
      </c>
      <c r="J642" s="31" t="s">
        <v>24</v>
      </c>
      <c r="K642" s="31" t="s">
        <v>105</v>
      </c>
      <c r="L642" s="31" t="s">
        <v>106</v>
      </c>
      <c r="M642" s="31" t="s">
        <v>491</v>
      </c>
      <c r="N642" s="23"/>
      <c r="O642" s="23"/>
      <c r="P642" s="23"/>
      <c r="Q642" s="23"/>
      <c r="R642" s="23"/>
      <c r="S642" s="506">
        <v>26200</v>
      </c>
      <c r="T642" s="31"/>
    </row>
    <row r="643" spans="1:20" ht="54" customHeight="1" x14ac:dyDescent="1.3">
      <c r="A643" s="685" t="s">
        <v>35979</v>
      </c>
      <c r="B643" s="686"/>
      <c r="C643" s="686"/>
      <c r="D643" s="686"/>
      <c r="E643" s="686"/>
      <c r="F643" s="686"/>
      <c r="G643" s="686"/>
      <c r="H643" s="686"/>
      <c r="I643" s="686"/>
      <c r="J643" s="686"/>
      <c r="K643" s="686"/>
      <c r="L643" s="686"/>
      <c r="M643" s="687"/>
      <c r="N643" s="23"/>
      <c r="O643" s="23"/>
      <c r="P643" s="23"/>
      <c r="Q643" s="23"/>
      <c r="R643" s="23"/>
      <c r="S643" s="29"/>
      <c r="T643" s="451">
        <v>1400000</v>
      </c>
    </row>
    <row r="644" spans="1:20" ht="54" customHeight="1" x14ac:dyDescent="1.05">
      <c r="A644" s="688" t="s">
        <v>36473</v>
      </c>
      <c r="B644" s="689"/>
      <c r="C644" s="689"/>
      <c r="D644" s="689"/>
      <c r="E644" s="689"/>
      <c r="F644" s="689"/>
      <c r="G644" s="689"/>
      <c r="H644" s="689"/>
      <c r="I644" s="689"/>
      <c r="J644" s="689"/>
      <c r="K644" s="689"/>
      <c r="L644" s="689"/>
      <c r="M644" s="690"/>
      <c r="N644" s="23"/>
      <c r="O644" s="23"/>
      <c r="P644" s="23"/>
      <c r="Q644" s="23"/>
      <c r="R644" s="23"/>
      <c r="S644" s="29"/>
      <c r="T644" s="31"/>
    </row>
    <row r="645" spans="1:20" ht="54" customHeight="1" x14ac:dyDescent="1.05">
      <c r="A645" s="31" t="s">
        <v>36336</v>
      </c>
      <c r="B645" s="31" t="s">
        <v>31643</v>
      </c>
      <c r="C645" s="31" t="s">
        <v>36337</v>
      </c>
      <c r="D645" s="31" t="s">
        <v>36338</v>
      </c>
      <c r="E645" s="31" t="s">
        <v>687</v>
      </c>
      <c r="F645" s="31" t="s">
        <v>123</v>
      </c>
      <c r="G645" s="31" t="s">
        <v>16504</v>
      </c>
      <c r="H645" s="31" t="s">
        <v>27147</v>
      </c>
      <c r="I645" s="38">
        <v>0.70833333333333337</v>
      </c>
      <c r="J645" s="31" t="s">
        <v>24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43425</v>
      </c>
      <c r="T645" s="31"/>
    </row>
    <row r="646" spans="1:20" ht="54" customHeight="1" x14ac:dyDescent="1.05">
      <c r="A646" s="31" t="s">
        <v>36339</v>
      </c>
      <c r="B646" s="31" t="s">
        <v>21925</v>
      </c>
      <c r="C646" s="31" t="s">
        <v>36340</v>
      </c>
      <c r="D646" s="31" t="s">
        <v>36341</v>
      </c>
      <c r="E646" s="31" t="s">
        <v>687</v>
      </c>
      <c r="F646" s="31" t="s">
        <v>123</v>
      </c>
      <c r="G646" s="31" t="s">
        <v>16504</v>
      </c>
      <c r="H646" s="31" t="s">
        <v>27147</v>
      </c>
      <c r="I646" s="38">
        <v>0.70833333333333337</v>
      </c>
      <c r="J646" s="31" t="s">
        <v>24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43425</v>
      </c>
      <c r="T646" s="31"/>
    </row>
    <row r="647" spans="1:20" ht="54" customHeight="1" x14ac:dyDescent="1.05">
      <c r="A647" s="31" t="s">
        <v>36342</v>
      </c>
      <c r="B647" s="31" t="s">
        <v>12777</v>
      </c>
      <c r="C647" s="31" t="s">
        <v>36343</v>
      </c>
      <c r="D647" s="31" t="s">
        <v>36344</v>
      </c>
      <c r="E647" s="31" t="s">
        <v>687</v>
      </c>
      <c r="F647" s="31" t="s">
        <v>123</v>
      </c>
      <c r="G647" s="31" t="s">
        <v>16504</v>
      </c>
      <c r="H647" s="31" t="s">
        <v>27147</v>
      </c>
      <c r="I647" s="38">
        <v>0.70833333333333337</v>
      </c>
      <c r="J647" s="31" t="s">
        <v>24</v>
      </c>
      <c r="K647" s="31" t="s">
        <v>105</v>
      </c>
      <c r="L647" s="31" t="s">
        <v>106</v>
      </c>
      <c r="M647" s="31" t="s">
        <v>995</v>
      </c>
      <c r="N647" s="23"/>
      <c r="O647" s="23"/>
      <c r="P647" s="23"/>
      <c r="Q647" s="23"/>
      <c r="R647" s="23"/>
      <c r="S647" s="29">
        <v>43425</v>
      </c>
      <c r="T647" s="31"/>
    </row>
    <row r="648" spans="1:20" ht="54" customHeight="1" x14ac:dyDescent="1.05">
      <c r="A648" s="31" t="s">
        <v>36345</v>
      </c>
      <c r="B648" s="31" t="s">
        <v>36346</v>
      </c>
      <c r="C648" s="31" t="s">
        <v>36347</v>
      </c>
      <c r="D648" s="31" t="s">
        <v>36348</v>
      </c>
      <c r="E648" s="31" t="s">
        <v>687</v>
      </c>
      <c r="F648" s="31" t="s">
        <v>123</v>
      </c>
      <c r="G648" s="31" t="s">
        <v>16504</v>
      </c>
      <c r="H648" s="31" t="s">
        <v>27147</v>
      </c>
      <c r="I648" s="38">
        <v>0.70833333333333337</v>
      </c>
      <c r="J648" s="31" t="s">
        <v>24</v>
      </c>
      <c r="K648" s="31" t="s">
        <v>105</v>
      </c>
      <c r="L648" s="31" t="s">
        <v>106</v>
      </c>
      <c r="M648" s="31" t="s">
        <v>995</v>
      </c>
      <c r="N648" s="23"/>
      <c r="O648" s="23"/>
      <c r="P648" s="23"/>
      <c r="Q648" s="23"/>
      <c r="R648" s="23"/>
      <c r="S648" s="29">
        <v>43425</v>
      </c>
      <c r="T648" s="31"/>
    </row>
    <row r="649" spans="1:20" ht="54" customHeight="1" x14ac:dyDescent="1.05">
      <c r="A649" s="31" t="s">
        <v>36349</v>
      </c>
      <c r="B649" s="31" t="s">
        <v>13488</v>
      </c>
      <c r="C649" s="31" t="s">
        <v>36350</v>
      </c>
      <c r="D649" s="31" t="s">
        <v>36351</v>
      </c>
      <c r="E649" s="31" t="s">
        <v>687</v>
      </c>
      <c r="F649" s="31" t="s">
        <v>123</v>
      </c>
      <c r="G649" s="31" t="s">
        <v>16504</v>
      </c>
      <c r="H649" s="31" t="s">
        <v>27147</v>
      </c>
      <c r="I649" s="38">
        <v>0.70833333333333337</v>
      </c>
      <c r="J649" s="31" t="s">
        <v>24</v>
      </c>
      <c r="K649" s="31" t="s">
        <v>105</v>
      </c>
      <c r="L649" s="31" t="s">
        <v>106</v>
      </c>
      <c r="M649" s="31" t="s">
        <v>995</v>
      </c>
      <c r="N649" s="23"/>
      <c r="O649" s="23"/>
      <c r="P649" s="23"/>
      <c r="Q649" s="23"/>
      <c r="R649" s="23"/>
      <c r="S649" s="29">
        <v>43425</v>
      </c>
      <c r="T649" s="31"/>
    </row>
    <row r="650" spans="1:20" ht="54" customHeight="1" x14ac:dyDescent="1.05">
      <c r="A650" s="31" t="s">
        <v>36352</v>
      </c>
      <c r="B650" s="31" t="s">
        <v>19562</v>
      </c>
      <c r="C650" s="31" t="s">
        <v>36353</v>
      </c>
      <c r="D650" s="31" t="s">
        <v>36354</v>
      </c>
      <c r="E650" s="31" t="s">
        <v>687</v>
      </c>
      <c r="F650" s="31" t="s">
        <v>123</v>
      </c>
      <c r="G650" s="31" t="s">
        <v>16504</v>
      </c>
      <c r="H650" s="31" t="s">
        <v>27147</v>
      </c>
      <c r="I650" s="38">
        <v>0.70833333333333337</v>
      </c>
      <c r="J650" s="31" t="s">
        <v>24</v>
      </c>
      <c r="K650" s="31" t="s">
        <v>105</v>
      </c>
      <c r="L650" s="31" t="s">
        <v>106</v>
      </c>
      <c r="M650" s="31" t="s">
        <v>995</v>
      </c>
      <c r="N650" s="23"/>
      <c r="O650" s="23"/>
      <c r="P650" s="23"/>
      <c r="Q650" s="23"/>
      <c r="R650" s="23"/>
      <c r="S650" s="29">
        <v>43425</v>
      </c>
      <c r="T650" s="31"/>
    </row>
    <row r="651" spans="1:20" ht="54" customHeight="1" x14ac:dyDescent="1.05">
      <c r="A651" s="31" t="s">
        <v>36355</v>
      </c>
      <c r="B651" s="31" t="s">
        <v>36356</v>
      </c>
      <c r="C651" s="31" t="s">
        <v>36357</v>
      </c>
      <c r="D651" s="31" t="s">
        <v>36358</v>
      </c>
      <c r="E651" s="31" t="s">
        <v>101</v>
      </c>
      <c r="F651" s="31" t="s">
        <v>102</v>
      </c>
      <c r="G651" s="31" t="s">
        <v>16267</v>
      </c>
      <c r="H651" s="31" t="s">
        <v>33368</v>
      </c>
      <c r="I651" s="38">
        <v>0.27083333333333331</v>
      </c>
      <c r="J651" s="31" t="s">
        <v>24</v>
      </c>
      <c r="K651" s="31" t="s">
        <v>105</v>
      </c>
      <c r="L651" s="31" t="s">
        <v>106</v>
      </c>
      <c r="M651" s="31" t="s">
        <v>491</v>
      </c>
      <c r="N651" s="23"/>
      <c r="O651" s="23"/>
      <c r="P651" s="23"/>
      <c r="Q651" s="23"/>
      <c r="R651" s="23"/>
      <c r="S651" s="29">
        <v>26200</v>
      </c>
      <c r="T651" s="31"/>
    </row>
    <row r="652" spans="1:20" ht="54" customHeight="1" x14ac:dyDescent="1.05">
      <c r="A652" s="31" t="s">
        <v>36359</v>
      </c>
      <c r="B652" s="31" t="s">
        <v>36360</v>
      </c>
      <c r="C652" s="31" t="s">
        <v>36361</v>
      </c>
      <c r="D652" s="31" t="s">
        <v>36362</v>
      </c>
      <c r="E652" s="31" t="s">
        <v>101</v>
      </c>
      <c r="F652" s="31" t="s">
        <v>102</v>
      </c>
      <c r="G652" s="31" t="s">
        <v>16267</v>
      </c>
      <c r="H652" s="31" t="s">
        <v>33368</v>
      </c>
      <c r="I652" s="38">
        <v>0.27083333333333331</v>
      </c>
      <c r="J652" s="31" t="s">
        <v>24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31"/>
    </row>
    <row r="653" spans="1:20" ht="54" customHeight="1" x14ac:dyDescent="1.05">
      <c r="A653" s="31" t="s">
        <v>36363</v>
      </c>
      <c r="B653" s="31" t="s">
        <v>18158</v>
      </c>
      <c r="C653" s="31" t="s">
        <v>36364</v>
      </c>
      <c r="D653" s="31" t="s">
        <v>36365</v>
      </c>
      <c r="E653" s="31" t="s">
        <v>101</v>
      </c>
      <c r="F653" s="31" t="s">
        <v>102</v>
      </c>
      <c r="G653" s="31" t="s">
        <v>16267</v>
      </c>
      <c r="H653" s="31" t="s">
        <v>33368</v>
      </c>
      <c r="I653" s="38">
        <v>0.27083333333333331</v>
      </c>
      <c r="J653" s="31" t="s">
        <v>24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31"/>
    </row>
    <row r="654" spans="1:20" ht="54" customHeight="1" x14ac:dyDescent="1.05">
      <c r="A654" s="31" t="s">
        <v>36366</v>
      </c>
      <c r="B654" s="31" t="s">
        <v>36367</v>
      </c>
      <c r="C654" s="31" t="s">
        <v>36368</v>
      </c>
      <c r="D654" s="31" t="s">
        <v>36369</v>
      </c>
      <c r="E654" s="31" t="s">
        <v>101</v>
      </c>
      <c r="F654" s="31" t="s">
        <v>123</v>
      </c>
      <c r="G654" s="31" t="s">
        <v>16205</v>
      </c>
      <c r="H654" s="31" t="s">
        <v>33368</v>
      </c>
      <c r="I654" s="38">
        <v>0.53125</v>
      </c>
      <c r="J654" s="31" t="s">
        <v>24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43925</v>
      </c>
      <c r="T654" s="31"/>
    </row>
    <row r="655" spans="1:20" ht="54" customHeight="1" x14ac:dyDescent="1.05">
      <c r="A655" s="31" t="s">
        <v>36370</v>
      </c>
      <c r="B655" s="31" t="s">
        <v>3022</v>
      </c>
      <c r="C655" s="31" t="s">
        <v>36371</v>
      </c>
      <c r="D655" s="31" t="s">
        <v>36372</v>
      </c>
      <c r="E655" s="31" t="s">
        <v>101</v>
      </c>
      <c r="F655" s="31" t="s">
        <v>123</v>
      </c>
      <c r="G655" s="31" t="s">
        <v>16205</v>
      </c>
      <c r="H655" s="31" t="s">
        <v>33368</v>
      </c>
      <c r="I655" s="38">
        <v>0.53125</v>
      </c>
      <c r="J655" s="31" t="s">
        <v>24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43925</v>
      </c>
      <c r="T655" s="31"/>
    </row>
    <row r="656" spans="1:20" ht="54" customHeight="1" x14ac:dyDescent="1.05">
      <c r="A656" s="31" t="s">
        <v>36373</v>
      </c>
      <c r="B656" s="31" t="s">
        <v>14695</v>
      </c>
      <c r="C656" s="31" t="s">
        <v>36374</v>
      </c>
      <c r="D656" s="31" t="s">
        <v>36375</v>
      </c>
      <c r="E656" s="31" t="s">
        <v>687</v>
      </c>
      <c r="F656" s="31" t="s">
        <v>123</v>
      </c>
      <c r="G656" s="31" t="s">
        <v>16504</v>
      </c>
      <c r="H656" s="31" t="s">
        <v>27147</v>
      </c>
      <c r="I656" s="38">
        <v>0.70833333333333337</v>
      </c>
      <c r="J656" s="31" t="s">
        <v>24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31"/>
    </row>
    <row r="657" spans="1:19" ht="54" customHeight="1" x14ac:dyDescent="1.05">
      <c r="A657" s="31" t="s">
        <v>36376</v>
      </c>
      <c r="B657" s="31" t="s">
        <v>36377</v>
      </c>
      <c r="C657" s="31" t="s">
        <v>36378</v>
      </c>
      <c r="D657" s="31" t="s">
        <v>36379</v>
      </c>
      <c r="E657" s="31" t="s">
        <v>687</v>
      </c>
      <c r="F657" s="31" t="s">
        <v>123</v>
      </c>
      <c r="G657" s="31" t="s">
        <v>16504</v>
      </c>
      <c r="H657" s="31" t="s">
        <v>27147</v>
      </c>
      <c r="I657" s="38">
        <v>0.70833333333333337</v>
      </c>
      <c r="J657" s="31" t="s">
        <v>24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43425</v>
      </c>
    </row>
    <row r="658" spans="1:19" ht="54" customHeight="1" x14ac:dyDescent="1.05">
      <c r="A658" s="31" t="s">
        <v>36380</v>
      </c>
      <c r="B658" s="31" t="s">
        <v>17345</v>
      </c>
      <c r="C658" s="31" t="s">
        <v>36381</v>
      </c>
      <c r="D658" s="31" t="s">
        <v>36382</v>
      </c>
      <c r="E658" s="31" t="s">
        <v>687</v>
      </c>
      <c r="F658" s="31" t="s">
        <v>123</v>
      </c>
      <c r="G658" s="31" t="s">
        <v>16504</v>
      </c>
      <c r="H658" s="31" t="s">
        <v>27147</v>
      </c>
      <c r="I658" s="38">
        <v>0.70833333333333337</v>
      </c>
      <c r="J658" s="31" t="s">
        <v>24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</row>
    <row r="659" spans="1:19" ht="54" customHeight="1" x14ac:dyDescent="1.05">
      <c r="A659" s="31" t="s">
        <v>36383</v>
      </c>
      <c r="B659" s="31" t="s">
        <v>11431</v>
      </c>
      <c r="C659" s="31" t="s">
        <v>36384</v>
      </c>
      <c r="D659" s="31" t="s">
        <v>36385</v>
      </c>
      <c r="E659" s="31" t="s">
        <v>687</v>
      </c>
      <c r="F659" s="31" t="s">
        <v>123</v>
      </c>
      <c r="G659" s="31" t="s">
        <v>16504</v>
      </c>
      <c r="H659" s="31" t="s">
        <v>27147</v>
      </c>
      <c r="I659" s="38">
        <v>0.70833333333333337</v>
      </c>
      <c r="J659" s="31" t="s">
        <v>24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</row>
    <row r="660" spans="1:19" ht="54" customHeight="1" x14ac:dyDescent="1.05">
      <c r="A660" s="31" t="s">
        <v>36386</v>
      </c>
      <c r="B660" s="31" t="s">
        <v>20888</v>
      </c>
      <c r="C660" s="31" t="s">
        <v>36387</v>
      </c>
      <c r="D660" s="31" t="s">
        <v>36388</v>
      </c>
      <c r="E660" s="31" t="s">
        <v>687</v>
      </c>
      <c r="F660" s="31" t="s">
        <v>123</v>
      </c>
      <c r="G660" s="31" t="s">
        <v>16504</v>
      </c>
      <c r="H660" s="31" t="s">
        <v>27147</v>
      </c>
      <c r="I660" s="38">
        <v>0.70833333333333337</v>
      </c>
      <c r="J660" s="31" t="s">
        <v>24</v>
      </c>
      <c r="K660" s="31" t="s">
        <v>105</v>
      </c>
      <c r="L660" s="31" t="s">
        <v>106</v>
      </c>
      <c r="M660" s="31" t="s">
        <v>995</v>
      </c>
      <c r="N660" s="23"/>
      <c r="O660" s="23"/>
      <c r="P660" s="23"/>
      <c r="Q660" s="23"/>
      <c r="R660" s="23"/>
      <c r="S660" s="29">
        <v>43425</v>
      </c>
    </row>
    <row r="661" spans="1:19" ht="54" customHeight="1" x14ac:dyDescent="1.05">
      <c r="A661" s="31" t="s">
        <v>36389</v>
      </c>
      <c r="B661" s="31" t="s">
        <v>12468</v>
      </c>
      <c r="C661" s="31" t="s">
        <v>36390</v>
      </c>
      <c r="D661" s="31" t="s">
        <v>36391</v>
      </c>
      <c r="E661" s="31" t="s">
        <v>687</v>
      </c>
      <c r="F661" s="31" t="s">
        <v>123</v>
      </c>
      <c r="G661" s="31" t="s">
        <v>16504</v>
      </c>
      <c r="H661" s="31" t="s">
        <v>27147</v>
      </c>
      <c r="I661" s="38">
        <v>0.70833333333333337</v>
      </c>
      <c r="J661" s="31" t="s">
        <v>24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</row>
    <row r="662" spans="1:19" ht="54" customHeight="1" x14ac:dyDescent="1.05">
      <c r="A662" s="31" t="s">
        <v>36392</v>
      </c>
      <c r="B662" s="31" t="s">
        <v>36393</v>
      </c>
      <c r="C662" s="31" t="s">
        <v>36394</v>
      </c>
      <c r="D662" s="31" t="s">
        <v>36395</v>
      </c>
      <c r="E662" s="31" t="s">
        <v>687</v>
      </c>
      <c r="F662" s="31" t="s">
        <v>123</v>
      </c>
      <c r="G662" s="31" t="s">
        <v>16504</v>
      </c>
      <c r="H662" s="31" t="s">
        <v>27147</v>
      </c>
      <c r="I662" s="38">
        <v>0.70833333333333337</v>
      </c>
      <c r="J662" s="31" t="s">
        <v>24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</row>
    <row r="663" spans="1:19" ht="54" customHeight="1" x14ac:dyDescent="1.05">
      <c r="A663" s="31" t="s">
        <v>36396</v>
      </c>
      <c r="B663" s="31" t="s">
        <v>36397</v>
      </c>
      <c r="C663" s="31" t="s">
        <v>36398</v>
      </c>
      <c r="D663" s="31" t="s">
        <v>36399</v>
      </c>
      <c r="E663" s="31" t="s">
        <v>101</v>
      </c>
      <c r="F663" s="31" t="s">
        <v>123</v>
      </c>
      <c r="G663" s="31" t="s">
        <v>16205</v>
      </c>
      <c r="H663" s="31" t="s">
        <v>33368</v>
      </c>
      <c r="I663" s="38">
        <v>0.53125</v>
      </c>
      <c r="J663" s="31" t="s">
        <v>24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43925</v>
      </c>
    </row>
    <row r="664" spans="1:19" ht="54" customHeight="1" x14ac:dyDescent="1.05">
      <c r="A664" s="31" t="s">
        <v>36400</v>
      </c>
      <c r="B664" s="31" t="s">
        <v>36401</v>
      </c>
      <c r="C664" s="31" t="s">
        <v>36402</v>
      </c>
      <c r="D664" s="31" t="s">
        <v>36403</v>
      </c>
      <c r="E664" s="31" t="s">
        <v>101</v>
      </c>
      <c r="F664" s="31" t="s">
        <v>123</v>
      </c>
      <c r="G664" s="31" t="s">
        <v>16205</v>
      </c>
      <c r="H664" s="31" t="s">
        <v>33368</v>
      </c>
      <c r="I664" s="38">
        <v>0.53125</v>
      </c>
      <c r="J664" s="31" t="s">
        <v>24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43925</v>
      </c>
    </row>
    <row r="665" spans="1:19" ht="54" customHeight="1" x14ac:dyDescent="1.05">
      <c r="A665" s="31" t="s">
        <v>36404</v>
      </c>
      <c r="B665" s="31" t="s">
        <v>5212</v>
      </c>
      <c r="C665" s="31" t="s">
        <v>36405</v>
      </c>
      <c r="D665" s="31" t="s">
        <v>36406</v>
      </c>
      <c r="E665" s="31" t="s">
        <v>101</v>
      </c>
      <c r="F665" s="31" t="s">
        <v>123</v>
      </c>
      <c r="G665" s="31" t="s">
        <v>16205</v>
      </c>
      <c r="H665" s="31" t="s">
        <v>33368</v>
      </c>
      <c r="I665" s="38">
        <v>0.53125</v>
      </c>
      <c r="J665" s="31" t="s">
        <v>24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43925</v>
      </c>
    </row>
    <row r="666" spans="1:19" ht="54" customHeight="1" x14ac:dyDescent="1.05">
      <c r="A666" s="31" t="s">
        <v>36407</v>
      </c>
      <c r="B666" s="31" t="s">
        <v>22354</v>
      </c>
      <c r="C666" s="31" t="s">
        <v>36408</v>
      </c>
      <c r="D666" s="31" t="s">
        <v>36409</v>
      </c>
      <c r="E666" s="31" t="s">
        <v>101</v>
      </c>
      <c r="F666" s="31" t="s">
        <v>123</v>
      </c>
      <c r="G666" s="31" t="s">
        <v>16205</v>
      </c>
      <c r="H666" s="31" t="s">
        <v>33368</v>
      </c>
      <c r="I666" s="38">
        <v>0.53125</v>
      </c>
      <c r="J666" s="31" t="s">
        <v>24</v>
      </c>
      <c r="K666" s="31" t="s">
        <v>105</v>
      </c>
      <c r="L666" s="31" t="s">
        <v>106</v>
      </c>
      <c r="M666" s="31" t="s">
        <v>995</v>
      </c>
      <c r="N666" s="23"/>
      <c r="O666" s="23"/>
      <c r="P666" s="23"/>
      <c r="Q666" s="23"/>
      <c r="R666" s="23"/>
      <c r="S666" s="29">
        <v>43925</v>
      </c>
    </row>
    <row r="667" spans="1:19" ht="54" customHeight="1" x14ac:dyDescent="1.05">
      <c r="A667" s="31" t="s">
        <v>36410</v>
      </c>
      <c r="B667" s="31" t="s">
        <v>1761</v>
      </c>
      <c r="C667" s="31" t="s">
        <v>36411</v>
      </c>
      <c r="D667" s="31" t="s">
        <v>36412</v>
      </c>
      <c r="E667" s="31" t="s">
        <v>101</v>
      </c>
      <c r="F667" s="31" t="s">
        <v>123</v>
      </c>
      <c r="G667" s="31" t="s">
        <v>16205</v>
      </c>
      <c r="H667" s="31" t="s">
        <v>33368</v>
      </c>
      <c r="I667" s="38">
        <v>0.53125</v>
      </c>
      <c r="J667" s="31" t="s">
        <v>24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43925</v>
      </c>
    </row>
    <row r="668" spans="1:19" ht="54" customHeight="1" x14ac:dyDescent="1.05">
      <c r="A668" s="31" t="s">
        <v>36413</v>
      </c>
      <c r="B668" s="31" t="s">
        <v>36414</v>
      </c>
      <c r="C668" s="31" t="s">
        <v>36415</v>
      </c>
      <c r="D668" s="31" t="s">
        <v>36416</v>
      </c>
      <c r="E668" s="31" t="s">
        <v>101</v>
      </c>
      <c r="F668" s="31" t="s">
        <v>123</v>
      </c>
      <c r="G668" s="31" t="s">
        <v>16205</v>
      </c>
      <c r="H668" s="31" t="s">
        <v>33368</v>
      </c>
      <c r="I668" s="38">
        <v>0.53125</v>
      </c>
      <c r="J668" s="31" t="s">
        <v>24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43925</v>
      </c>
    </row>
    <row r="669" spans="1:19" ht="54" customHeight="1" x14ac:dyDescent="1.05">
      <c r="A669" s="31" t="s">
        <v>36417</v>
      </c>
      <c r="B669" s="31" t="s">
        <v>36418</v>
      </c>
      <c r="C669" s="31" t="s">
        <v>36419</v>
      </c>
      <c r="D669" s="31" t="s">
        <v>36420</v>
      </c>
      <c r="E669" s="31" t="s">
        <v>101</v>
      </c>
      <c r="F669" s="31" t="s">
        <v>123</v>
      </c>
      <c r="G669" s="31" t="s">
        <v>16223</v>
      </c>
      <c r="H669" s="31" t="s">
        <v>29377</v>
      </c>
      <c r="I669" s="38">
        <v>0.32291666666666669</v>
      </c>
      <c r="J669" s="31" t="s">
        <v>24</v>
      </c>
      <c r="K669" s="31" t="s">
        <v>105</v>
      </c>
      <c r="L669" s="31" t="s">
        <v>106</v>
      </c>
      <c r="M669" s="31" t="s">
        <v>107</v>
      </c>
      <c r="N669" s="23"/>
      <c r="O669" s="23"/>
      <c r="P669" s="23"/>
      <c r="Q669" s="23"/>
      <c r="R669" s="23"/>
      <c r="S669" s="29">
        <v>22200</v>
      </c>
    </row>
    <row r="670" spans="1:19" ht="54" customHeight="1" x14ac:dyDescent="1.05">
      <c r="A670" s="31" t="s">
        <v>36421</v>
      </c>
      <c r="B670" s="31" t="s">
        <v>36422</v>
      </c>
      <c r="C670" s="31" t="s">
        <v>36423</v>
      </c>
      <c r="D670" s="31" t="s">
        <v>36424</v>
      </c>
      <c r="E670" s="31" t="s">
        <v>687</v>
      </c>
      <c r="F670" s="31" t="s">
        <v>123</v>
      </c>
      <c r="G670" s="31" t="s">
        <v>18959</v>
      </c>
      <c r="H670" s="31" t="s">
        <v>33368</v>
      </c>
      <c r="I670" s="38">
        <v>0.53125</v>
      </c>
      <c r="J670" s="31" t="s">
        <v>24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</row>
    <row r="671" spans="1:19" ht="54" customHeight="1" x14ac:dyDescent="1.05">
      <c r="A671" s="31" t="s">
        <v>36425</v>
      </c>
      <c r="B671" s="31" t="s">
        <v>1725</v>
      </c>
      <c r="C671" s="31" t="s">
        <v>36426</v>
      </c>
      <c r="D671" s="31" t="s">
        <v>36427</v>
      </c>
      <c r="E671" s="31" t="s">
        <v>687</v>
      </c>
      <c r="F671" s="31" t="s">
        <v>123</v>
      </c>
      <c r="G671" s="31" t="s">
        <v>18959</v>
      </c>
      <c r="H671" s="31" t="s">
        <v>33368</v>
      </c>
      <c r="I671" s="38">
        <v>0.53125</v>
      </c>
      <c r="J671" s="31" t="s">
        <v>24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</row>
    <row r="672" spans="1:19" ht="54" customHeight="1" x14ac:dyDescent="1.05">
      <c r="A672" s="31" t="s">
        <v>36428</v>
      </c>
      <c r="B672" s="31" t="s">
        <v>16373</v>
      </c>
      <c r="C672" s="31" t="s">
        <v>36429</v>
      </c>
      <c r="D672" s="31" t="s">
        <v>36430</v>
      </c>
      <c r="E672" s="31" t="s">
        <v>687</v>
      </c>
      <c r="F672" s="31" t="s">
        <v>123</v>
      </c>
      <c r="G672" s="31" t="s">
        <v>18959</v>
      </c>
      <c r="H672" s="31" t="s">
        <v>33368</v>
      </c>
      <c r="I672" s="38">
        <v>0.53125</v>
      </c>
      <c r="J672" s="31" t="s">
        <v>24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</row>
    <row r="673" spans="1:20" ht="54" customHeight="1" x14ac:dyDescent="1.3">
      <c r="A673" s="679" t="s">
        <v>37346</v>
      </c>
      <c r="B673" s="680"/>
      <c r="C673" s="680"/>
      <c r="D673" s="680"/>
      <c r="E673" s="680"/>
      <c r="F673" s="680"/>
      <c r="G673" s="680"/>
      <c r="H673" s="680"/>
      <c r="I673" s="680"/>
      <c r="J673" s="680"/>
      <c r="K673" s="680"/>
      <c r="L673" s="680"/>
      <c r="M673" s="681"/>
      <c r="N673" s="23"/>
      <c r="O673" s="23"/>
      <c r="P673" s="23"/>
      <c r="Q673" s="23"/>
      <c r="R673" s="23"/>
      <c r="S673" s="29"/>
      <c r="T673" s="31"/>
    </row>
    <row r="674" spans="1:20" ht="54" customHeight="1" x14ac:dyDescent="1.05">
      <c r="A674" s="31" t="s">
        <v>37006</v>
      </c>
      <c r="B674" s="31" t="s">
        <v>690</v>
      </c>
      <c r="C674" s="31" t="s">
        <v>37007</v>
      </c>
      <c r="D674" s="31" t="s">
        <v>37008</v>
      </c>
      <c r="E674" s="31" t="s">
        <v>101</v>
      </c>
      <c r="F674" s="31" t="s">
        <v>123</v>
      </c>
      <c r="G674" s="31" t="s">
        <v>16223</v>
      </c>
      <c r="H674" s="31" t="s">
        <v>33368</v>
      </c>
      <c r="I674" s="38">
        <v>0.125</v>
      </c>
      <c r="J674" s="31" t="s">
        <v>24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43925</v>
      </c>
      <c r="T674" s="31"/>
    </row>
    <row r="675" spans="1:20" ht="54" customHeight="1" x14ac:dyDescent="1.05">
      <c r="A675" s="31" t="s">
        <v>37009</v>
      </c>
      <c r="B675" s="31" t="s">
        <v>37010</v>
      </c>
      <c r="C675" s="31" t="s">
        <v>37011</v>
      </c>
      <c r="D675" s="31" t="s">
        <v>37012</v>
      </c>
      <c r="E675" s="31" t="s">
        <v>101</v>
      </c>
      <c r="F675" s="31" t="s">
        <v>123</v>
      </c>
      <c r="G675" s="31" t="s">
        <v>16223</v>
      </c>
      <c r="H675" s="31" t="s">
        <v>33368</v>
      </c>
      <c r="I675" s="38">
        <v>0.32291666666666669</v>
      </c>
      <c r="J675" s="31" t="s">
        <v>24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43925</v>
      </c>
      <c r="T675" s="31"/>
    </row>
    <row r="676" spans="1:20" ht="54" customHeight="1" x14ac:dyDescent="1.05">
      <c r="A676" s="31" t="s">
        <v>37013</v>
      </c>
      <c r="B676" s="31" t="s">
        <v>37014</v>
      </c>
      <c r="C676" s="31" t="s">
        <v>37015</v>
      </c>
      <c r="D676" s="31" t="s">
        <v>37016</v>
      </c>
      <c r="E676" s="31" t="s">
        <v>101</v>
      </c>
      <c r="F676" s="31" t="s">
        <v>123</v>
      </c>
      <c r="G676" s="31" t="s">
        <v>16223</v>
      </c>
      <c r="H676" s="31" t="s">
        <v>33368</v>
      </c>
      <c r="I676" s="38">
        <v>0.32291666666666669</v>
      </c>
      <c r="J676" s="31" t="s">
        <v>24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43925</v>
      </c>
      <c r="T676" s="31"/>
    </row>
    <row r="677" spans="1:20" ht="54" customHeight="1" x14ac:dyDescent="1.05">
      <c r="A677" s="31" t="s">
        <v>37017</v>
      </c>
      <c r="B677" s="31" t="s">
        <v>37018</v>
      </c>
      <c r="C677" s="31" t="s">
        <v>37019</v>
      </c>
      <c r="D677" s="31" t="s">
        <v>37020</v>
      </c>
      <c r="E677" s="31" t="s">
        <v>687</v>
      </c>
      <c r="F677" s="31" t="s">
        <v>123</v>
      </c>
      <c r="G677" s="31" t="s">
        <v>16504</v>
      </c>
      <c r="H677" s="31" t="s">
        <v>29377</v>
      </c>
      <c r="I677" s="38">
        <v>0.70833333333333337</v>
      </c>
      <c r="J677" s="31" t="s">
        <v>24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43425</v>
      </c>
      <c r="T677" s="31"/>
    </row>
    <row r="678" spans="1:20" ht="54" customHeight="1" x14ac:dyDescent="1.05">
      <c r="A678" s="31" t="s">
        <v>37021</v>
      </c>
      <c r="B678" s="31" t="s">
        <v>37022</v>
      </c>
      <c r="C678" s="31" t="s">
        <v>37023</v>
      </c>
      <c r="D678" s="31" t="s">
        <v>37024</v>
      </c>
      <c r="E678" s="31" t="s">
        <v>101</v>
      </c>
      <c r="F678" s="31" t="s">
        <v>102</v>
      </c>
      <c r="G678" s="31" t="s">
        <v>16267</v>
      </c>
      <c r="H678" s="31" t="s">
        <v>33368</v>
      </c>
      <c r="I678" s="38">
        <v>0.27083333333333331</v>
      </c>
      <c r="J678" s="31" t="s">
        <v>24</v>
      </c>
      <c r="K678" s="31" t="s">
        <v>105</v>
      </c>
      <c r="L678" s="31" t="s">
        <v>106</v>
      </c>
      <c r="M678" s="31" t="s">
        <v>491</v>
      </c>
      <c r="N678" s="23"/>
      <c r="O678" s="23"/>
      <c r="P678" s="23"/>
      <c r="Q678" s="23"/>
      <c r="R678" s="23"/>
      <c r="S678" s="29">
        <v>26200</v>
      </c>
      <c r="T678" s="31"/>
    </row>
    <row r="679" spans="1:20" ht="54" customHeight="1" x14ac:dyDescent="1.05">
      <c r="A679" s="31" t="s">
        <v>37025</v>
      </c>
      <c r="B679" s="31" t="s">
        <v>26784</v>
      </c>
      <c r="C679" s="31" t="s">
        <v>37026</v>
      </c>
      <c r="D679" s="31" t="s">
        <v>37027</v>
      </c>
      <c r="E679" s="31" t="s">
        <v>101</v>
      </c>
      <c r="F679" s="31" t="s">
        <v>102</v>
      </c>
      <c r="G679" s="31" t="s">
        <v>16267</v>
      </c>
      <c r="H679" s="31" t="s">
        <v>33368</v>
      </c>
      <c r="I679" s="38">
        <v>0.27083333333333331</v>
      </c>
      <c r="J679" s="31" t="s">
        <v>24</v>
      </c>
      <c r="K679" s="31" t="s">
        <v>105</v>
      </c>
      <c r="L679" s="31" t="s">
        <v>106</v>
      </c>
      <c r="M679" s="31" t="s">
        <v>491</v>
      </c>
      <c r="N679" s="23"/>
      <c r="O679" s="23"/>
      <c r="P679" s="23"/>
      <c r="Q679" s="23"/>
      <c r="R679" s="23"/>
      <c r="S679" s="29">
        <v>26200</v>
      </c>
      <c r="T679" s="31"/>
    </row>
    <row r="680" spans="1:20" ht="54" customHeight="1" x14ac:dyDescent="1.05">
      <c r="A680" s="31" t="s">
        <v>37028</v>
      </c>
      <c r="B680" s="31" t="s">
        <v>37029</v>
      </c>
      <c r="C680" s="31" t="s">
        <v>37030</v>
      </c>
      <c r="D680" s="31" t="s">
        <v>37031</v>
      </c>
      <c r="E680" s="31" t="s">
        <v>101</v>
      </c>
      <c r="F680" s="31" t="s">
        <v>102</v>
      </c>
      <c r="G680" s="31" t="s">
        <v>16267</v>
      </c>
      <c r="H680" s="31" t="s">
        <v>33368</v>
      </c>
      <c r="I680" s="38">
        <v>0.27083333333333331</v>
      </c>
      <c r="J680" s="31" t="s">
        <v>24</v>
      </c>
      <c r="K680" s="31" t="s">
        <v>105</v>
      </c>
      <c r="L680" s="31" t="s">
        <v>106</v>
      </c>
      <c r="M680" s="31" t="s">
        <v>491</v>
      </c>
      <c r="N680" s="23"/>
      <c r="O680" s="23"/>
      <c r="P680" s="23"/>
      <c r="Q680" s="23"/>
      <c r="R680" s="23"/>
      <c r="S680" s="29">
        <v>26200</v>
      </c>
      <c r="T680" s="31"/>
    </row>
    <row r="681" spans="1:20" ht="54" customHeight="1" x14ac:dyDescent="1.05">
      <c r="A681" s="31" t="s">
        <v>37032</v>
      </c>
      <c r="B681" s="31" t="s">
        <v>33937</v>
      </c>
      <c r="C681" s="31" t="s">
        <v>37033</v>
      </c>
      <c r="D681" s="31" t="s">
        <v>37034</v>
      </c>
      <c r="E681" s="31" t="s">
        <v>101</v>
      </c>
      <c r="F681" s="31" t="s">
        <v>123</v>
      </c>
      <c r="G681" s="31" t="s">
        <v>16223</v>
      </c>
      <c r="H681" s="31" t="s">
        <v>33368</v>
      </c>
      <c r="I681" s="38">
        <v>0.125</v>
      </c>
      <c r="J681" s="31" t="s">
        <v>24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43925</v>
      </c>
      <c r="T681" s="31"/>
    </row>
    <row r="682" spans="1:20" ht="54" customHeight="1" x14ac:dyDescent="1.05">
      <c r="A682" s="31" t="s">
        <v>37035</v>
      </c>
      <c r="B682" s="31" t="s">
        <v>37036</v>
      </c>
      <c r="C682" s="31" t="s">
        <v>37037</v>
      </c>
      <c r="D682" s="31" t="s">
        <v>37038</v>
      </c>
      <c r="E682" s="31" t="s">
        <v>101</v>
      </c>
      <c r="F682" s="31" t="s">
        <v>123</v>
      </c>
      <c r="G682" s="31" t="s">
        <v>16223</v>
      </c>
      <c r="H682" s="31" t="s">
        <v>33368</v>
      </c>
      <c r="I682" s="38">
        <v>0.125</v>
      </c>
      <c r="J682" s="31" t="s">
        <v>24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43925</v>
      </c>
      <c r="T682" s="31"/>
    </row>
    <row r="683" spans="1:20" ht="54" customHeight="1" x14ac:dyDescent="1.05">
      <c r="A683" s="31" t="s">
        <v>37039</v>
      </c>
      <c r="B683" s="31" t="s">
        <v>31298</v>
      </c>
      <c r="C683" s="31" t="s">
        <v>37040</v>
      </c>
      <c r="D683" s="31" t="s">
        <v>37041</v>
      </c>
      <c r="E683" s="31" t="s">
        <v>101</v>
      </c>
      <c r="F683" s="31" t="s">
        <v>123</v>
      </c>
      <c r="G683" s="31" t="s">
        <v>16223</v>
      </c>
      <c r="H683" s="31" t="s">
        <v>33368</v>
      </c>
      <c r="I683" s="38">
        <v>0.125</v>
      </c>
      <c r="J683" s="31" t="s">
        <v>24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43925</v>
      </c>
      <c r="T683" s="31"/>
    </row>
    <row r="684" spans="1:20" ht="54" customHeight="1" x14ac:dyDescent="1.05">
      <c r="A684" s="31" t="s">
        <v>37042</v>
      </c>
      <c r="B684" s="31" t="s">
        <v>37043</v>
      </c>
      <c r="C684" s="31" t="s">
        <v>37044</v>
      </c>
      <c r="D684" s="31" t="s">
        <v>37045</v>
      </c>
      <c r="E684" s="31" t="s">
        <v>101</v>
      </c>
      <c r="F684" s="31" t="s">
        <v>123</v>
      </c>
      <c r="G684" s="31" t="s">
        <v>16223</v>
      </c>
      <c r="H684" s="31" t="s">
        <v>33368</v>
      </c>
      <c r="I684" s="38">
        <v>0.125</v>
      </c>
      <c r="J684" s="31" t="s">
        <v>24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43925</v>
      </c>
      <c r="T684" s="31"/>
    </row>
    <row r="685" spans="1:20" ht="54" customHeight="1" x14ac:dyDescent="1.05">
      <c r="A685" s="31" t="s">
        <v>37046</v>
      </c>
      <c r="B685" s="31" t="s">
        <v>37047</v>
      </c>
      <c r="C685" s="31" t="s">
        <v>37048</v>
      </c>
      <c r="D685" s="31" t="s">
        <v>37049</v>
      </c>
      <c r="E685" s="31" t="s">
        <v>101</v>
      </c>
      <c r="F685" s="31" t="s">
        <v>123</v>
      </c>
      <c r="G685" s="31" t="s">
        <v>16223</v>
      </c>
      <c r="H685" s="31" t="s">
        <v>33368</v>
      </c>
      <c r="I685" s="38">
        <v>0.125</v>
      </c>
      <c r="J685" s="31" t="s">
        <v>24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43925</v>
      </c>
      <c r="T685" s="31"/>
    </row>
    <row r="686" spans="1:20" ht="54" customHeight="1" x14ac:dyDescent="1.05">
      <c r="A686" s="688" t="s">
        <v>37935</v>
      </c>
      <c r="B686" s="689"/>
      <c r="C686" s="689"/>
      <c r="D686" s="689"/>
      <c r="E686" s="689"/>
      <c r="F686" s="689"/>
      <c r="G686" s="689"/>
      <c r="H686" s="689"/>
      <c r="I686" s="689"/>
      <c r="J686" s="689"/>
      <c r="K686" s="689"/>
      <c r="L686" s="689"/>
      <c r="M686" s="690"/>
      <c r="N686" s="23"/>
      <c r="O686" s="23"/>
      <c r="P686" s="23"/>
      <c r="Q686" s="23"/>
      <c r="R686" s="23"/>
      <c r="S686" s="29"/>
      <c r="T686" s="31"/>
    </row>
    <row r="687" spans="1:20" ht="54" customHeight="1" x14ac:dyDescent="1.05">
      <c r="A687" s="31" t="s">
        <v>37674</v>
      </c>
      <c r="B687" s="31" t="s">
        <v>21117</v>
      </c>
      <c r="C687" s="31" t="s">
        <v>37675</v>
      </c>
      <c r="D687" s="31" t="s">
        <v>37676</v>
      </c>
      <c r="E687" s="31" t="s">
        <v>687</v>
      </c>
      <c r="F687" s="31" t="s">
        <v>123</v>
      </c>
      <c r="G687" s="31" t="s">
        <v>17532</v>
      </c>
      <c r="H687" s="31" t="s">
        <v>33368</v>
      </c>
      <c r="I687" s="38">
        <v>0.41666666666666669</v>
      </c>
      <c r="J687" s="31" t="s">
        <v>20313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43425</v>
      </c>
      <c r="T687" s="31"/>
    </row>
    <row r="688" spans="1:20" ht="54" customHeight="1" x14ac:dyDescent="1.05">
      <c r="A688" s="31" t="s">
        <v>37677</v>
      </c>
      <c r="B688" s="31" t="s">
        <v>37678</v>
      </c>
      <c r="C688" s="31" t="s">
        <v>37679</v>
      </c>
      <c r="D688" s="31" t="s">
        <v>37680</v>
      </c>
      <c r="E688" s="31" t="s">
        <v>687</v>
      </c>
      <c r="F688" s="31" t="s">
        <v>123</v>
      </c>
      <c r="G688" s="31" t="s">
        <v>17532</v>
      </c>
      <c r="H688" s="31" t="s">
        <v>33368</v>
      </c>
      <c r="I688" s="38">
        <v>0.41666666666666669</v>
      </c>
      <c r="J688" s="31" t="s">
        <v>20313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43425</v>
      </c>
      <c r="T688" s="31"/>
    </row>
    <row r="689" spans="1:20" ht="54" customHeight="1" x14ac:dyDescent="1.05">
      <c r="A689" s="31" t="s">
        <v>37681</v>
      </c>
      <c r="B689" s="31" t="s">
        <v>37682</v>
      </c>
      <c r="C689" s="31" t="s">
        <v>37683</v>
      </c>
      <c r="D689" s="31" t="s">
        <v>37684</v>
      </c>
      <c r="E689" s="31" t="s">
        <v>687</v>
      </c>
      <c r="F689" s="31" t="s">
        <v>123</v>
      </c>
      <c r="G689" s="31" t="s">
        <v>17532</v>
      </c>
      <c r="H689" s="31" t="s">
        <v>33368</v>
      </c>
      <c r="I689" s="38">
        <v>0.41666666666666669</v>
      </c>
      <c r="J689" s="31" t="s">
        <v>20313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  <c r="T689" s="31"/>
    </row>
    <row r="690" spans="1:20" ht="54" customHeight="1" x14ac:dyDescent="1.05">
      <c r="A690" s="31" t="s">
        <v>37685</v>
      </c>
      <c r="B690" s="31" t="s">
        <v>32928</v>
      </c>
      <c r="C690" s="31" t="s">
        <v>37686</v>
      </c>
      <c r="D690" s="31" t="s">
        <v>37687</v>
      </c>
      <c r="E690" s="31" t="s">
        <v>687</v>
      </c>
      <c r="F690" s="31" t="s">
        <v>123</v>
      </c>
      <c r="G690" s="31" t="s">
        <v>17532</v>
      </c>
      <c r="H690" s="31" t="s">
        <v>33368</v>
      </c>
      <c r="I690" s="38">
        <v>0.41666666666666669</v>
      </c>
      <c r="J690" s="31" t="s">
        <v>20313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  <c r="T690" s="31"/>
    </row>
    <row r="691" spans="1:20" ht="54" customHeight="1" x14ac:dyDescent="1.05">
      <c r="A691" s="31" t="s">
        <v>37688</v>
      </c>
      <c r="B691" s="31" t="s">
        <v>37689</v>
      </c>
      <c r="C691" s="31" t="s">
        <v>37690</v>
      </c>
      <c r="D691" s="31" t="s">
        <v>37691</v>
      </c>
      <c r="E691" s="31" t="s">
        <v>687</v>
      </c>
      <c r="F691" s="31" t="s">
        <v>123</v>
      </c>
      <c r="G691" s="31" t="s">
        <v>17532</v>
      </c>
      <c r="H691" s="31" t="s">
        <v>33368</v>
      </c>
      <c r="I691" s="38">
        <v>0.41666666666666669</v>
      </c>
      <c r="J691" s="31" t="s">
        <v>20313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  <c r="T691" s="31"/>
    </row>
    <row r="692" spans="1:20" ht="54" customHeight="1" x14ac:dyDescent="1.05">
      <c r="A692" s="31" t="s">
        <v>37692</v>
      </c>
      <c r="B692" s="31" t="s">
        <v>7854</v>
      </c>
      <c r="C692" s="31" t="s">
        <v>37693</v>
      </c>
      <c r="D692" s="31" t="s">
        <v>37694</v>
      </c>
      <c r="E692" s="31" t="s">
        <v>687</v>
      </c>
      <c r="F692" s="31" t="s">
        <v>123</v>
      </c>
      <c r="G692" s="31" t="s">
        <v>17532</v>
      </c>
      <c r="H692" s="31" t="s">
        <v>33368</v>
      </c>
      <c r="I692" s="38">
        <v>0.41666666666666669</v>
      </c>
      <c r="J692" s="31" t="s">
        <v>20313</v>
      </c>
      <c r="K692" s="31" t="s">
        <v>105</v>
      </c>
      <c r="L692" s="31" t="s">
        <v>106</v>
      </c>
      <c r="M692" s="31" t="s">
        <v>995</v>
      </c>
      <c r="N692" s="23"/>
      <c r="O692" s="23"/>
      <c r="P692" s="23"/>
      <c r="Q692" s="23"/>
      <c r="R692" s="23"/>
      <c r="S692" s="29">
        <v>43425</v>
      </c>
      <c r="T692" s="31"/>
    </row>
    <row r="693" spans="1:20" ht="54" customHeight="1" x14ac:dyDescent="1.05">
      <c r="A693" s="31" t="s">
        <v>37695</v>
      </c>
      <c r="B693" s="31" t="s">
        <v>25055</v>
      </c>
      <c r="C693" s="31" t="s">
        <v>37696</v>
      </c>
      <c r="D693" s="31" t="s">
        <v>37697</v>
      </c>
      <c r="E693" s="31" t="s">
        <v>687</v>
      </c>
      <c r="F693" s="31" t="s">
        <v>123</v>
      </c>
      <c r="G693" s="31" t="s">
        <v>17532</v>
      </c>
      <c r="H693" s="31" t="s">
        <v>33368</v>
      </c>
      <c r="I693" s="38">
        <v>0.41666666666666669</v>
      </c>
      <c r="J693" s="31" t="s">
        <v>24</v>
      </c>
      <c r="K693" s="31" t="s">
        <v>105</v>
      </c>
      <c r="L693" s="31" t="s">
        <v>106</v>
      </c>
      <c r="M693" s="31" t="s">
        <v>995</v>
      </c>
      <c r="N693" s="23"/>
      <c r="O693" s="23"/>
      <c r="P693" s="23"/>
      <c r="Q693" s="23"/>
      <c r="R693" s="23"/>
      <c r="S693" s="29">
        <v>43425</v>
      </c>
      <c r="T693" s="31"/>
    </row>
    <row r="694" spans="1:20" ht="54" customHeight="1" x14ac:dyDescent="1.05">
      <c r="A694" s="31" t="s">
        <v>37698</v>
      </c>
      <c r="B694" s="31" t="s">
        <v>21319</v>
      </c>
      <c r="C694" s="31" t="s">
        <v>37699</v>
      </c>
      <c r="D694" s="31" t="s">
        <v>37700</v>
      </c>
      <c r="E694" s="31" t="s">
        <v>687</v>
      </c>
      <c r="F694" s="31" t="s">
        <v>123</v>
      </c>
      <c r="G694" s="31" t="s">
        <v>17532</v>
      </c>
      <c r="H694" s="31" t="s">
        <v>33368</v>
      </c>
      <c r="I694" s="38">
        <v>0.41666666666666669</v>
      </c>
      <c r="J694" s="31" t="s">
        <v>24</v>
      </c>
      <c r="K694" s="31" t="s">
        <v>105</v>
      </c>
      <c r="L694" s="31" t="s">
        <v>106</v>
      </c>
      <c r="M694" s="31" t="s">
        <v>995</v>
      </c>
      <c r="N694" s="23"/>
      <c r="O694" s="23"/>
      <c r="P694" s="23"/>
      <c r="Q694" s="23"/>
      <c r="R694" s="23"/>
      <c r="S694" s="29">
        <v>43425</v>
      </c>
      <c r="T694" s="31"/>
    </row>
    <row r="695" spans="1:20" ht="54" customHeight="1" x14ac:dyDescent="1.05">
      <c r="A695" s="31" t="s">
        <v>37701</v>
      </c>
      <c r="B695" s="31" t="s">
        <v>37702</v>
      </c>
      <c r="C695" s="31" t="s">
        <v>37703</v>
      </c>
      <c r="D695" s="31" t="s">
        <v>37704</v>
      </c>
      <c r="E695" s="31" t="s">
        <v>687</v>
      </c>
      <c r="F695" s="31" t="s">
        <v>123</v>
      </c>
      <c r="G695" s="31" t="s">
        <v>17532</v>
      </c>
      <c r="H695" s="31" t="s">
        <v>33368</v>
      </c>
      <c r="I695" s="38">
        <v>0.41666666666666669</v>
      </c>
      <c r="J695" s="31" t="s">
        <v>24</v>
      </c>
      <c r="K695" s="31" t="s">
        <v>105</v>
      </c>
      <c r="L695" s="31" t="s">
        <v>106</v>
      </c>
      <c r="M695" s="31" t="s">
        <v>995</v>
      </c>
      <c r="N695" s="23"/>
      <c r="O695" s="23"/>
      <c r="P695" s="23"/>
      <c r="Q695" s="23"/>
      <c r="R695" s="23"/>
      <c r="S695" s="29">
        <v>43425</v>
      </c>
      <c r="T695" s="31"/>
    </row>
    <row r="696" spans="1:20" ht="54" customHeight="1" x14ac:dyDescent="1.05">
      <c r="A696" s="31" t="s">
        <v>37705</v>
      </c>
      <c r="B696" s="31" t="s">
        <v>37706</v>
      </c>
      <c r="C696" s="31" t="s">
        <v>37707</v>
      </c>
      <c r="D696" s="31" t="s">
        <v>37708</v>
      </c>
      <c r="E696" s="31" t="s">
        <v>687</v>
      </c>
      <c r="F696" s="31" t="s">
        <v>123</v>
      </c>
      <c r="G696" s="31" t="s">
        <v>17532</v>
      </c>
      <c r="H696" s="31" t="s">
        <v>33368</v>
      </c>
      <c r="I696" s="38">
        <v>0.41666666666666669</v>
      </c>
      <c r="J696" s="31" t="s">
        <v>24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  <c r="T696" s="31"/>
    </row>
    <row r="697" spans="1:20" ht="54" customHeight="1" x14ac:dyDescent="1.05">
      <c r="A697" s="31" t="s">
        <v>37709</v>
      </c>
      <c r="B697" s="31" t="s">
        <v>24209</v>
      </c>
      <c r="C697" s="31" t="s">
        <v>37710</v>
      </c>
      <c r="D697" s="31" t="s">
        <v>37711</v>
      </c>
      <c r="E697" s="31" t="s">
        <v>687</v>
      </c>
      <c r="F697" s="31" t="s">
        <v>123</v>
      </c>
      <c r="G697" s="31" t="s">
        <v>17532</v>
      </c>
      <c r="H697" s="31" t="s">
        <v>33368</v>
      </c>
      <c r="I697" s="38">
        <v>0.41666666666666669</v>
      </c>
      <c r="J697" s="31" t="s">
        <v>24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  <c r="T697" s="31"/>
    </row>
    <row r="698" spans="1:20" ht="54" customHeight="1" x14ac:dyDescent="1.3">
      <c r="A698" s="685" t="s">
        <v>37938</v>
      </c>
      <c r="B698" s="686"/>
      <c r="C698" s="686"/>
      <c r="D698" s="686"/>
      <c r="E698" s="686"/>
      <c r="F698" s="686"/>
      <c r="G698" s="686"/>
      <c r="H698" s="686"/>
      <c r="I698" s="686"/>
      <c r="J698" s="686"/>
      <c r="K698" s="686"/>
      <c r="L698" s="686"/>
      <c r="M698" s="687"/>
      <c r="N698" s="23"/>
      <c r="O698" s="23"/>
      <c r="P698" s="23"/>
      <c r="Q698" s="23"/>
      <c r="R698" s="23"/>
      <c r="S698" s="29"/>
      <c r="T698" s="451">
        <v>1779000</v>
      </c>
    </row>
    <row r="699" spans="1:20" ht="54" customHeight="1" x14ac:dyDescent="1.05">
      <c r="A699" s="688" t="s">
        <v>38405</v>
      </c>
      <c r="B699" s="689"/>
      <c r="C699" s="689"/>
      <c r="D699" s="689"/>
      <c r="E699" s="689"/>
      <c r="F699" s="689"/>
      <c r="G699" s="689"/>
      <c r="H699" s="689"/>
      <c r="I699" s="689"/>
      <c r="J699" s="689"/>
      <c r="K699" s="689"/>
      <c r="L699" s="689"/>
      <c r="M699" s="690"/>
      <c r="N699" s="23"/>
      <c r="O699" s="23"/>
      <c r="P699" s="23"/>
      <c r="Q699" s="23"/>
      <c r="R699" s="23"/>
      <c r="S699" s="29"/>
      <c r="T699" s="31"/>
    </row>
    <row r="700" spans="1:20" ht="54" customHeight="1" x14ac:dyDescent="1.05">
      <c r="A700" s="31" t="s">
        <v>38257</v>
      </c>
      <c r="B700" s="31" t="s">
        <v>38258</v>
      </c>
      <c r="C700" s="31" t="s">
        <v>38259</v>
      </c>
      <c r="D700" s="31" t="s">
        <v>38260</v>
      </c>
      <c r="E700" s="31" t="s">
        <v>687</v>
      </c>
      <c r="F700" s="31" t="s">
        <v>123</v>
      </c>
      <c r="G700" s="31" t="s">
        <v>16504</v>
      </c>
      <c r="H700" s="31" t="s">
        <v>28481</v>
      </c>
      <c r="I700" s="38">
        <v>0.70833333333333337</v>
      </c>
      <c r="J700" s="31" t="s">
        <v>24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  <c r="T700" s="31"/>
    </row>
    <row r="701" spans="1:20" ht="54" customHeight="1" x14ac:dyDescent="1.05">
      <c r="A701" s="31" t="s">
        <v>38261</v>
      </c>
      <c r="B701" s="31" t="s">
        <v>5275</v>
      </c>
      <c r="C701" s="31" t="s">
        <v>38262</v>
      </c>
      <c r="D701" s="31" t="s">
        <v>38263</v>
      </c>
      <c r="E701" s="31" t="s">
        <v>688</v>
      </c>
      <c r="F701" s="31" t="s">
        <v>123</v>
      </c>
      <c r="G701" s="31" t="s">
        <v>16287</v>
      </c>
      <c r="H701" s="31" t="s">
        <v>33674</v>
      </c>
      <c r="I701" s="38">
        <v>0.95833333333333337</v>
      </c>
      <c r="J701" s="31" t="s">
        <v>24</v>
      </c>
      <c r="K701" s="31" t="s">
        <v>105</v>
      </c>
      <c r="L701" s="31" t="s">
        <v>106</v>
      </c>
      <c r="M701" s="31" t="s">
        <v>194</v>
      </c>
      <c r="N701" s="23"/>
      <c r="O701" s="23"/>
      <c r="P701" s="23"/>
      <c r="Q701" s="23"/>
      <c r="R701" s="23"/>
      <c r="S701" s="29">
        <v>38950</v>
      </c>
      <c r="T701" s="31"/>
    </row>
    <row r="702" spans="1:20" ht="54" customHeight="1" x14ac:dyDescent="1.05">
      <c r="A702" s="31" t="s">
        <v>38264</v>
      </c>
      <c r="B702" s="31" t="s">
        <v>21470</v>
      </c>
      <c r="C702" s="31" t="s">
        <v>38265</v>
      </c>
      <c r="D702" s="31" t="s">
        <v>38266</v>
      </c>
      <c r="E702" s="31" t="s">
        <v>687</v>
      </c>
      <c r="F702" s="31" t="s">
        <v>123</v>
      </c>
      <c r="G702" s="31" t="s">
        <v>16504</v>
      </c>
      <c r="H702" s="31" t="s">
        <v>28481</v>
      </c>
      <c r="I702" s="38">
        <v>0.70833333333333337</v>
      </c>
      <c r="J702" s="31" t="s">
        <v>24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  <c r="T702" s="31"/>
    </row>
    <row r="703" spans="1:20" ht="54" customHeight="1" x14ac:dyDescent="1.05">
      <c r="A703" s="31" t="s">
        <v>38267</v>
      </c>
      <c r="B703" s="31" t="s">
        <v>7737</v>
      </c>
      <c r="C703" s="31" t="s">
        <v>38268</v>
      </c>
      <c r="D703" s="31" t="s">
        <v>38269</v>
      </c>
      <c r="E703" s="31" t="s">
        <v>687</v>
      </c>
      <c r="F703" s="31" t="s">
        <v>123</v>
      </c>
      <c r="G703" s="31" t="s">
        <v>16504</v>
      </c>
      <c r="H703" s="31" t="s">
        <v>28481</v>
      </c>
      <c r="I703" s="38">
        <v>0.70833333333333337</v>
      </c>
      <c r="J703" s="31" t="s">
        <v>24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  <c r="T703" s="31"/>
    </row>
    <row r="704" spans="1:20" ht="54" customHeight="1" x14ac:dyDescent="1.05">
      <c r="A704" s="31" t="s">
        <v>38270</v>
      </c>
      <c r="B704" s="31" t="s">
        <v>2878</v>
      </c>
      <c r="C704" s="31" t="s">
        <v>38271</v>
      </c>
      <c r="D704" s="31" t="s">
        <v>38272</v>
      </c>
      <c r="E704" s="31" t="s">
        <v>687</v>
      </c>
      <c r="F704" s="31" t="s">
        <v>123</v>
      </c>
      <c r="G704" s="31" t="s">
        <v>16504</v>
      </c>
      <c r="H704" s="31" t="s">
        <v>28481</v>
      </c>
      <c r="I704" s="38">
        <v>0.70833333333333337</v>
      </c>
      <c r="J704" s="31" t="s">
        <v>24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  <c r="T704" s="31"/>
    </row>
    <row r="705" spans="1:39" ht="54" customHeight="1" x14ac:dyDescent="1.05">
      <c r="A705" s="31" t="s">
        <v>38273</v>
      </c>
      <c r="B705" s="31" t="s">
        <v>2152</v>
      </c>
      <c r="C705" s="31" t="s">
        <v>38274</v>
      </c>
      <c r="D705" s="31" t="s">
        <v>38275</v>
      </c>
      <c r="E705" s="31" t="s">
        <v>687</v>
      </c>
      <c r="F705" s="31" t="s">
        <v>123</v>
      </c>
      <c r="G705" s="31" t="s">
        <v>16504</v>
      </c>
      <c r="H705" s="31" t="s">
        <v>28481</v>
      </c>
      <c r="I705" s="38">
        <v>0.70833333333333337</v>
      </c>
      <c r="J705" s="31" t="s">
        <v>24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</row>
    <row r="706" spans="1:39" ht="54" customHeight="1" x14ac:dyDescent="1.05">
      <c r="A706" s="31" t="s">
        <v>38276</v>
      </c>
      <c r="B706" s="31" t="s">
        <v>26126</v>
      </c>
      <c r="C706" s="31" t="s">
        <v>38277</v>
      </c>
      <c r="D706" s="31" t="s">
        <v>38278</v>
      </c>
      <c r="E706" s="31" t="s">
        <v>687</v>
      </c>
      <c r="F706" s="31" t="s">
        <v>123</v>
      </c>
      <c r="G706" s="31" t="s">
        <v>16504</v>
      </c>
      <c r="H706" s="31" t="s">
        <v>28481</v>
      </c>
      <c r="I706" s="38">
        <v>0.70833333333333337</v>
      </c>
      <c r="J706" s="31" t="s">
        <v>24</v>
      </c>
      <c r="K706" s="31" t="s">
        <v>105</v>
      </c>
      <c r="L706" s="31" t="s">
        <v>106</v>
      </c>
      <c r="M706" s="31" t="s">
        <v>995</v>
      </c>
      <c r="N706" s="23"/>
      <c r="O706" s="23"/>
      <c r="P706" s="23"/>
      <c r="Q706" s="23"/>
      <c r="R706" s="23"/>
      <c r="S706" s="29">
        <v>43425</v>
      </c>
    </row>
    <row r="707" spans="1:39" ht="54" customHeight="1" x14ac:dyDescent="1.05">
      <c r="A707" s="31" t="s">
        <v>38279</v>
      </c>
      <c r="B707" s="31" t="s">
        <v>232</v>
      </c>
      <c r="C707" s="31" t="s">
        <v>38280</v>
      </c>
      <c r="D707" s="31" t="s">
        <v>38281</v>
      </c>
      <c r="E707" s="31" t="s">
        <v>687</v>
      </c>
      <c r="F707" s="31" t="s">
        <v>123</v>
      </c>
      <c r="G707" s="31" t="s">
        <v>16504</v>
      </c>
      <c r="H707" s="31" t="s">
        <v>28481</v>
      </c>
      <c r="I707" s="38">
        <v>0.70833333333333337</v>
      </c>
      <c r="J707" s="31" t="s">
        <v>24</v>
      </c>
      <c r="K707" s="31" t="s">
        <v>105</v>
      </c>
      <c r="L707" s="31" t="s">
        <v>106</v>
      </c>
      <c r="M707" s="31" t="s">
        <v>995</v>
      </c>
      <c r="N707" s="23"/>
      <c r="O707" s="23"/>
      <c r="P707" s="23"/>
      <c r="Q707" s="23"/>
      <c r="R707" s="23"/>
      <c r="S707" s="29">
        <v>43425</v>
      </c>
    </row>
    <row r="708" spans="1:39" ht="54" customHeight="1" x14ac:dyDescent="1.05">
      <c r="A708" s="31" t="s">
        <v>38282</v>
      </c>
      <c r="B708" s="31" t="s">
        <v>3643</v>
      </c>
      <c r="C708" s="31" t="s">
        <v>38283</v>
      </c>
      <c r="D708" s="31" t="s">
        <v>38284</v>
      </c>
      <c r="E708" s="31" t="s">
        <v>687</v>
      </c>
      <c r="F708" s="31" t="s">
        <v>123</v>
      </c>
      <c r="G708" s="31" t="s">
        <v>16504</v>
      </c>
      <c r="H708" s="31" t="s">
        <v>28481</v>
      </c>
      <c r="I708" s="38">
        <v>0.70833333333333337</v>
      </c>
      <c r="J708" s="31" t="s">
        <v>24</v>
      </c>
      <c r="K708" s="31" t="s">
        <v>105</v>
      </c>
      <c r="L708" s="31" t="s">
        <v>106</v>
      </c>
      <c r="M708" s="31" t="s">
        <v>995</v>
      </c>
      <c r="N708" s="23"/>
      <c r="O708" s="23"/>
      <c r="P708" s="23"/>
      <c r="Q708" s="23"/>
      <c r="R708" s="23"/>
      <c r="S708" s="29">
        <v>43425</v>
      </c>
    </row>
    <row r="709" spans="1:39" ht="54" customHeight="1" x14ac:dyDescent="1.05">
      <c r="A709" s="31" t="s">
        <v>38285</v>
      </c>
      <c r="B709" s="31" t="s">
        <v>38286</v>
      </c>
      <c r="C709" s="31" t="s">
        <v>38287</v>
      </c>
      <c r="D709" s="31" t="s">
        <v>38288</v>
      </c>
      <c r="E709" s="31" t="s">
        <v>687</v>
      </c>
      <c r="F709" s="31" t="s">
        <v>123</v>
      </c>
      <c r="G709" s="31" t="s">
        <v>16504</v>
      </c>
      <c r="H709" s="31" t="s">
        <v>28481</v>
      </c>
      <c r="I709" s="38">
        <v>0.70833333333333337</v>
      </c>
      <c r="J709" s="31" t="s">
        <v>24</v>
      </c>
      <c r="K709" s="31" t="s">
        <v>105</v>
      </c>
      <c r="L709" s="31" t="s">
        <v>106</v>
      </c>
      <c r="M709" s="31" t="s">
        <v>995</v>
      </c>
      <c r="N709" s="23"/>
      <c r="O709" s="23"/>
      <c r="P709" s="23"/>
      <c r="Q709" s="23"/>
      <c r="R709" s="23"/>
      <c r="S709" s="29">
        <v>43425</v>
      </c>
    </row>
    <row r="710" spans="1:39" ht="54" customHeight="1" x14ac:dyDescent="1.05">
      <c r="A710" s="31" t="s">
        <v>38289</v>
      </c>
      <c r="B710" s="31" t="s">
        <v>9094</v>
      </c>
      <c r="C710" s="31" t="s">
        <v>38290</v>
      </c>
      <c r="D710" s="31" t="s">
        <v>38291</v>
      </c>
      <c r="E710" s="31" t="s">
        <v>687</v>
      </c>
      <c r="F710" s="31" t="s">
        <v>123</v>
      </c>
      <c r="G710" s="31" t="s">
        <v>16504</v>
      </c>
      <c r="H710" s="31" t="s">
        <v>28481</v>
      </c>
      <c r="I710" s="38">
        <v>0.70833333333333337</v>
      </c>
      <c r="J710" s="31" t="s">
        <v>24</v>
      </c>
      <c r="K710" s="31" t="s">
        <v>105</v>
      </c>
      <c r="L710" s="31" t="s">
        <v>106</v>
      </c>
      <c r="M710" s="31" t="s">
        <v>995</v>
      </c>
      <c r="N710" s="23"/>
      <c r="O710" s="23"/>
      <c r="P710" s="23"/>
      <c r="Q710" s="23"/>
      <c r="R710" s="23"/>
      <c r="S710" s="29">
        <v>43425</v>
      </c>
    </row>
    <row r="711" spans="1:39" ht="54" customHeight="1" x14ac:dyDescent="1.05">
      <c r="A711" s="696" t="s">
        <v>38942</v>
      </c>
      <c r="B711" s="696"/>
      <c r="C711" s="696"/>
      <c r="D711" s="696"/>
      <c r="E711" s="696"/>
      <c r="F711" s="696"/>
      <c r="G711" s="696"/>
      <c r="H711" s="696"/>
      <c r="I711" s="696"/>
      <c r="J711" s="696"/>
      <c r="K711" s="696"/>
      <c r="L711" s="696"/>
      <c r="M711" s="696"/>
      <c r="N711" s="23"/>
      <c r="O711" s="23"/>
      <c r="P711" s="23"/>
      <c r="Q711" s="23"/>
      <c r="R711" s="23"/>
      <c r="S711" s="29"/>
      <c r="T711" s="31"/>
      <c r="U711" s="192"/>
      <c r="V711" s="31"/>
      <c r="W711" s="31"/>
      <c r="X711" s="31"/>
      <c r="Y711" s="31"/>
      <c r="Z711" s="31"/>
      <c r="AA711" s="31"/>
      <c r="AB711" s="38"/>
      <c r="AC711" s="31"/>
      <c r="AD711" s="31"/>
      <c r="AE711" s="31"/>
      <c r="AF711" s="31"/>
      <c r="AG711" s="23"/>
      <c r="AH711" s="23"/>
      <c r="AI711" s="23"/>
      <c r="AJ711" s="23"/>
      <c r="AK711" s="23"/>
      <c r="AL711" s="29"/>
      <c r="AM711" s="494"/>
    </row>
    <row r="712" spans="1:39" ht="54" customHeight="1" x14ac:dyDescent="1.05">
      <c r="A712" s="31" t="s">
        <v>38811</v>
      </c>
      <c r="B712" s="31" t="s">
        <v>38812</v>
      </c>
      <c r="C712" s="31" t="s">
        <v>38813</v>
      </c>
      <c r="D712" s="31" t="s">
        <v>38814</v>
      </c>
      <c r="E712" s="31" t="s">
        <v>687</v>
      </c>
      <c r="F712" s="31" t="s">
        <v>123</v>
      </c>
      <c r="G712" s="31" t="s">
        <v>17532</v>
      </c>
      <c r="H712" s="31" t="s">
        <v>33368</v>
      </c>
      <c r="I712" s="38">
        <v>0.91666666666666663</v>
      </c>
      <c r="J712" s="31" t="s">
        <v>24</v>
      </c>
      <c r="K712" s="31" t="s">
        <v>105</v>
      </c>
      <c r="L712" s="31" t="s">
        <v>106</v>
      </c>
      <c r="M712" s="31" t="s">
        <v>995</v>
      </c>
      <c r="N712" s="23"/>
      <c r="O712" s="23"/>
      <c r="P712" s="23"/>
      <c r="Q712" s="23"/>
      <c r="R712" s="23"/>
      <c r="S712" s="29">
        <v>43425</v>
      </c>
      <c r="T712" s="31"/>
      <c r="U712" s="192"/>
      <c r="V712" s="31"/>
      <c r="W712" s="31"/>
      <c r="X712" s="31"/>
      <c r="Y712" s="31"/>
      <c r="Z712" s="31"/>
      <c r="AA712" s="31"/>
      <c r="AB712" s="38"/>
      <c r="AC712" s="31"/>
      <c r="AD712" s="31"/>
      <c r="AE712" s="31"/>
      <c r="AF712" s="31"/>
      <c r="AG712" s="23"/>
      <c r="AH712" s="23"/>
      <c r="AI712" s="23"/>
      <c r="AJ712" s="23"/>
      <c r="AK712" s="23"/>
      <c r="AL712" s="29"/>
      <c r="AM712" s="494"/>
    </row>
    <row r="713" spans="1:39" ht="54" customHeight="1" x14ac:dyDescent="1.05">
      <c r="A713" s="31" t="s">
        <v>38815</v>
      </c>
      <c r="B713" s="31" t="s">
        <v>864</v>
      </c>
      <c r="C713" s="31" t="s">
        <v>38816</v>
      </c>
      <c r="D713" s="31" t="s">
        <v>38817</v>
      </c>
      <c r="E713" s="31" t="s">
        <v>687</v>
      </c>
      <c r="F713" s="31" t="s">
        <v>123</v>
      </c>
      <c r="G713" s="31" t="s">
        <v>16504</v>
      </c>
      <c r="H713" s="31" t="s">
        <v>33674</v>
      </c>
      <c r="I713" s="38">
        <v>0.70833333333333337</v>
      </c>
      <c r="J713" s="31" t="s">
        <v>24</v>
      </c>
      <c r="K713" s="31" t="s">
        <v>105</v>
      </c>
      <c r="L713" s="31" t="s">
        <v>106</v>
      </c>
      <c r="M713" s="31" t="s">
        <v>995</v>
      </c>
      <c r="N713" s="23"/>
      <c r="O713" s="23"/>
      <c r="P713" s="23"/>
      <c r="Q713" s="23"/>
      <c r="R713" s="23"/>
      <c r="S713" s="29">
        <v>43425</v>
      </c>
      <c r="T713" s="31"/>
      <c r="U713" s="192"/>
      <c r="V713" s="31"/>
      <c r="W713" s="31"/>
      <c r="X713" s="31"/>
      <c r="Y713" s="31"/>
      <c r="Z713" s="31"/>
      <c r="AA713" s="31"/>
      <c r="AB713" s="38"/>
      <c r="AC713" s="31"/>
      <c r="AD713" s="31"/>
      <c r="AE713" s="31"/>
      <c r="AF713" s="31"/>
      <c r="AG713" s="23"/>
      <c r="AH713" s="23"/>
      <c r="AI713" s="23"/>
      <c r="AJ713" s="23"/>
      <c r="AK713" s="23"/>
      <c r="AL713" s="29"/>
      <c r="AM713" s="494"/>
    </row>
    <row r="714" spans="1:39" ht="54" customHeight="1" x14ac:dyDescent="1.05">
      <c r="A714" s="31" t="s">
        <v>38818</v>
      </c>
      <c r="B714" s="31" t="s">
        <v>8221</v>
      </c>
      <c r="C714" s="31" t="s">
        <v>38819</v>
      </c>
      <c r="D714" s="31" t="s">
        <v>38820</v>
      </c>
      <c r="E714" s="31" t="s">
        <v>687</v>
      </c>
      <c r="F714" s="31" t="s">
        <v>123</v>
      </c>
      <c r="G714" s="31" t="s">
        <v>16504</v>
      </c>
      <c r="H714" s="31" t="s">
        <v>33674</v>
      </c>
      <c r="I714" s="38">
        <v>0.70833333333333337</v>
      </c>
      <c r="J714" s="31" t="s">
        <v>24</v>
      </c>
      <c r="K714" s="31" t="s">
        <v>105</v>
      </c>
      <c r="L714" s="31" t="s">
        <v>106</v>
      </c>
      <c r="M714" s="31" t="s">
        <v>995</v>
      </c>
      <c r="N714" s="23"/>
      <c r="O714" s="23"/>
      <c r="P714" s="23"/>
      <c r="Q714" s="23"/>
      <c r="R714" s="23"/>
      <c r="S714" s="29">
        <v>43425</v>
      </c>
      <c r="T714" s="31"/>
      <c r="U714" s="192"/>
      <c r="V714" s="31"/>
      <c r="W714" s="31"/>
      <c r="X714" s="31"/>
      <c r="Y714" s="31"/>
      <c r="Z714" s="31"/>
      <c r="AA714" s="31"/>
      <c r="AB714" s="38"/>
      <c r="AC714" s="31"/>
      <c r="AD714" s="31"/>
      <c r="AE714" s="31"/>
      <c r="AF714" s="31"/>
      <c r="AG714" s="23"/>
      <c r="AH714" s="23"/>
      <c r="AI714" s="23"/>
      <c r="AJ714" s="23"/>
      <c r="AK714" s="23"/>
      <c r="AL714" s="29"/>
      <c r="AM714" s="494"/>
    </row>
    <row r="715" spans="1:39" ht="54" customHeight="1" x14ac:dyDescent="1.05">
      <c r="A715" s="31" t="s">
        <v>38821</v>
      </c>
      <c r="B715" s="31" t="s">
        <v>38822</v>
      </c>
      <c r="C715" s="31" t="s">
        <v>38823</v>
      </c>
      <c r="D715" s="31" t="s">
        <v>38824</v>
      </c>
      <c r="E715" s="31" t="s">
        <v>687</v>
      </c>
      <c r="F715" s="31" t="s">
        <v>123</v>
      </c>
      <c r="G715" s="31" t="s">
        <v>16504</v>
      </c>
      <c r="H715" s="31" t="s">
        <v>33674</v>
      </c>
      <c r="I715" s="38">
        <v>0.70833333333333337</v>
      </c>
      <c r="J715" s="31" t="s">
        <v>24</v>
      </c>
      <c r="K715" s="31" t="s">
        <v>105</v>
      </c>
      <c r="L715" s="31" t="s">
        <v>106</v>
      </c>
      <c r="M715" s="31" t="s">
        <v>995</v>
      </c>
      <c r="N715" s="23"/>
      <c r="O715" s="23"/>
      <c r="P715" s="23"/>
      <c r="Q715" s="23"/>
      <c r="R715" s="23"/>
      <c r="S715" s="29">
        <v>43425</v>
      </c>
      <c r="T715" s="31"/>
      <c r="U715" s="192"/>
      <c r="V715" s="31"/>
      <c r="W715" s="31"/>
      <c r="X715" s="31"/>
      <c r="Y715" s="31"/>
      <c r="Z715" s="31"/>
      <c r="AA715" s="31"/>
      <c r="AB715" s="38"/>
      <c r="AC715" s="31"/>
      <c r="AD715" s="31"/>
      <c r="AE715" s="31"/>
      <c r="AF715" s="31"/>
      <c r="AG715" s="23"/>
      <c r="AH715" s="23"/>
      <c r="AI715" s="23"/>
      <c r="AJ715" s="23"/>
      <c r="AK715" s="23"/>
      <c r="AL715" s="29"/>
      <c r="AM715" s="494"/>
    </row>
    <row r="716" spans="1:39" ht="54" customHeight="1" x14ac:dyDescent="1.05">
      <c r="A716" s="31" t="s">
        <v>38825</v>
      </c>
      <c r="B716" s="31" t="s">
        <v>17038</v>
      </c>
      <c r="C716" s="31" t="s">
        <v>38826</v>
      </c>
      <c r="D716" s="31" t="s">
        <v>38827</v>
      </c>
      <c r="E716" s="31" t="s">
        <v>687</v>
      </c>
      <c r="F716" s="31" t="s">
        <v>123</v>
      </c>
      <c r="G716" s="31" t="s">
        <v>16504</v>
      </c>
      <c r="H716" s="31" t="s">
        <v>33674</v>
      </c>
      <c r="I716" s="38">
        <v>0.70833333333333337</v>
      </c>
      <c r="J716" s="31" t="s">
        <v>24</v>
      </c>
      <c r="K716" s="31" t="s">
        <v>105</v>
      </c>
      <c r="L716" s="31" t="s">
        <v>106</v>
      </c>
      <c r="M716" s="31" t="s">
        <v>995</v>
      </c>
      <c r="N716" s="23"/>
      <c r="O716" s="23"/>
      <c r="P716" s="23"/>
      <c r="Q716" s="23"/>
      <c r="R716" s="23"/>
      <c r="S716" s="29">
        <v>43425</v>
      </c>
      <c r="T716" s="31"/>
      <c r="U716" s="192"/>
      <c r="V716" s="31"/>
      <c r="W716" s="31"/>
      <c r="X716" s="31"/>
      <c r="Y716" s="31"/>
      <c r="Z716" s="31"/>
      <c r="AA716" s="31"/>
      <c r="AB716" s="38"/>
      <c r="AC716" s="31"/>
      <c r="AD716" s="31"/>
      <c r="AE716" s="31"/>
      <c r="AF716" s="31"/>
      <c r="AG716" s="23"/>
      <c r="AH716" s="23"/>
      <c r="AI716" s="23"/>
      <c r="AJ716" s="23"/>
      <c r="AK716" s="23"/>
      <c r="AL716" s="29"/>
      <c r="AM716" s="494"/>
    </row>
    <row r="717" spans="1:39" ht="54" customHeight="1" x14ac:dyDescent="1.05">
      <c r="A717" s="31" t="s">
        <v>38828</v>
      </c>
      <c r="B717" s="31" t="s">
        <v>38829</v>
      </c>
      <c r="C717" s="31" t="s">
        <v>38830</v>
      </c>
      <c r="D717" s="31" t="s">
        <v>38831</v>
      </c>
      <c r="E717" s="31" t="s">
        <v>687</v>
      </c>
      <c r="F717" s="31" t="s">
        <v>123</v>
      </c>
      <c r="G717" s="31" t="s">
        <v>16248</v>
      </c>
      <c r="H717" s="31" t="s">
        <v>35348</v>
      </c>
      <c r="I717" s="38">
        <v>0.53125</v>
      </c>
      <c r="J717" s="31" t="s">
        <v>24</v>
      </c>
      <c r="K717" s="31" t="s">
        <v>105</v>
      </c>
      <c r="L717" s="31" t="s">
        <v>106</v>
      </c>
      <c r="M717" s="31" t="s">
        <v>995</v>
      </c>
      <c r="N717" s="23"/>
      <c r="O717" s="23"/>
      <c r="P717" s="23"/>
      <c r="Q717" s="23"/>
      <c r="R717" s="23"/>
      <c r="S717" s="29">
        <v>43425</v>
      </c>
      <c r="T717" s="31"/>
      <c r="U717" s="192"/>
      <c r="V717" s="31"/>
      <c r="W717" s="31"/>
      <c r="X717" s="31"/>
      <c r="Y717" s="31"/>
      <c r="Z717" s="31"/>
      <c r="AA717" s="31"/>
      <c r="AB717" s="38"/>
      <c r="AC717" s="31"/>
      <c r="AD717" s="31"/>
      <c r="AE717" s="31"/>
      <c r="AF717" s="31"/>
      <c r="AG717" s="23"/>
      <c r="AH717" s="23"/>
      <c r="AI717" s="23"/>
      <c r="AJ717" s="23"/>
      <c r="AK717" s="23"/>
      <c r="AL717" s="29"/>
      <c r="AM717" s="494"/>
    </row>
    <row r="718" spans="1:39" ht="54" customHeight="1" x14ac:dyDescent="1.05">
      <c r="A718" s="31" t="s">
        <v>38832</v>
      </c>
      <c r="B718" s="31" t="s">
        <v>20164</v>
      </c>
      <c r="C718" s="31" t="s">
        <v>38833</v>
      </c>
      <c r="D718" s="31" t="s">
        <v>38834</v>
      </c>
      <c r="E718" s="31" t="s">
        <v>687</v>
      </c>
      <c r="F718" s="31" t="s">
        <v>123</v>
      </c>
      <c r="G718" s="31" t="s">
        <v>16248</v>
      </c>
      <c r="H718" s="31" t="s">
        <v>35348</v>
      </c>
      <c r="I718" s="38">
        <v>0.53125</v>
      </c>
      <c r="J718" s="31" t="s">
        <v>24</v>
      </c>
      <c r="K718" s="31" t="s">
        <v>105</v>
      </c>
      <c r="L718" s="31" t="s">
        <v>106</v>
      </c>
      <c r="M718" s="31" t="s">
        <v>995</v>
      </c>
      <c r="N718" s="23"/>
      <c r="O718" s="23"/>
      <c r="P718" s="23"/>
      <c r="Q718" s="23"/>
      <c r="R718" s="23"/>
      <c r="S718" s="29">
        <v>43425</v>
      </c>
      <c r="T718" s="31"/>
      <c r="U718" s="192"/>
      <c r="V718" s="31"/>
      <c r="W718" s="31"/>
      <c r="X718" s="31"/>
      <c r="Y718" s="31"/>
      <c r="Z718" s="31"/>
      <c r="AA718" s="31"/>
      <c r="AB718" s="38"/>
      <c r="AC718" s="31"/>
      <c r="AD718" s="31"/>
      <c r="AE718" s="31"/>
      <c r="AF718" s="31"/>
      <c r="AG718" s="23"/>
      <c r="AH718" s="23"/>
      <c r="AI718" s="23"/>
      <c r="AJ718" s="23"/>
      <c r="AK718" s="23"/>
      <c r="AL718" s="29"/>
      <c r="AM718" s="494"/>
    </row>
    <row r="719" spans="1:39" ht="54" customHeight="1" x14ac:dyDescent="1.05">
      <c r="A719" s="31" t="s">
        <v>38835</v>
      </c>
      <c r="B719" s="31" t="s">
        <v>38322</v>
      </c>
      <c r="C719" s="31" t="s">
        <v>38836</v>
      </c>
      <c r="D719" s="31" t="s">
        <v>38837</v>
      </c>
      <c r="E719" s="31" t="s">
        <v>687</v>
      </c>
      <c r="F719" s="31" t="s">
        <v>123</v>
      </c>
      <c r="G719" s="31" t="s">
        <v>16504</v>
      </c>
      <c r="H719" s="31" t="s">
        <v>33674</v>
      </c>
      <c r="I719" s="38">
        <v>0.70833333333333337</v>
      </c>
      <c r="J719" s="31" t="s">
        <v>24</v>
      </c>
      <c r="K719" s="31" t="s">
        <v>105</v>
      </c>
      <c r="L719" s="31" t="s">
        <v>106</v>
      </c>
      <c r="M719" s="31" t="s">
        <v>995</v>
      </c>
      <c r="N719" s="23"/>
      <c r="O719" s="23"/>
      <c r="P719" s="23"/>
      <c r="Q719" s="23"/>
      <c r="R719" s="23"/>
      <c r="S719" s="29">
        <v>43425</v>
      </c>
      <c r="T719" s="31"/>
      <c r="U719" s="192"/>
      <c r="V719" s="31"/>
      <c r="W719" s="31"/>
      <c r="X719" s="31"/>
      <c r="Y719" s="31"/>
      <c r="Z719" s="31"/>
      <c r="AA719" s="31"/>
      <c r="AB719" s="38"/>
      <c r="AC719" s="31"/>
      <c r="AD719" s="31"/>
      <c r="AE719" s="31"/>
      <c r="AF719" s="31"/>
      <c r="AG719" s="23"/>
      <c r="AH719" s="23"/>
      <c r="AI719" s="23"/>
      <c r="AJ719" s="23"/>
      <c r="AK719" s="23"/>
      <c r="AL719" s="29"/>
      <c r="AM719" s="494"/>
    </row>
    <row r="720" spans="1:39" ht="54" customHeight="1" x14ac:dyDescent="1.05">
      <c r="A720" s="31" t="s">
        <v>38838</v>
      </c>
      <c r="B720" s="31" t="s">
        <v>4836</v>
      </c>
      <c r="C720" s="31" t="s">
        <v>38839</v>
      </c>
      <c r="D720" s="31" t="s">
        <v>38840</v>
      </c>
      <c r="E720" s="31" t="s">
        <v>687</v>
      </c>
      <c r="F720" s="31" t="s">
        <v>123</v>
      </c>
      <c r="G720" s="31" t="s">
        <v>16504</v>
      </c>
      <c r="H720" s="31" t="s">
        <v>33674</v>
      </c>
      <c r="I720" s="38">
        <v>0.16666666666666666</v>
      </c>
      <c r="J720" s="31" t="s">
        <v>24</v>
      </c>
      <c r="K720" s="31" t="s">
        <v>105</v>
      </c>
      <c r="L720" s="31" t="s">
        <v>106</v>
      </c>
      <c r="M720" s="31" t="s">
        <v>995</v>
      </c>
      <c r="N720" s="23"/>
      <c r="O720" s="23"/>
      <c r="P720" s="23"/>
      <c r="Q720" s="23"/>
      <c r="R720" s="23"/>
      <c r="S720" s="29">
        <v>43425</v>
      </c>
      <c r="T720" s="31"/>
      <c r="U720" s="192"/>
      <c r="V720" s="31"/>
      <c r="W720" s="31"/>
      <c r="X720" s="31"/>
      <c r="Y720" s="31"/>
      <c r="Z720" s="31"/>
      <c r="AA720" s="31"/>
      <c r="AB720" s="38"/>
      <c r="AC720" s="31"/>
      <c r="AD720" s="31"/>
      <c r="AE720" s="31"/>
      <c r="AF720" s="31"/>
      <c r="AG720" s="23"/>
      <c r="AH720" s="23"/>
      <c r="AI720" s="23"/>
      <c r="AJ720" s="23"/>
      <c r="AK720" s="23"/>
      <c r="AL720" s="29"/>
      <c r="AM720" s="494"/>
    </row>
    <row r="721" spans="1:39" ht="54" customHeight="1" x14ac:dyDescent="1.05">
      <c r="A721" s="31" t="s">
        <v>38841</v>
      </c>
      <c r="B721" s="31" t="s">
        <v>33738</v>
      </c>
      <c r="C721" s="31" t="s">
        <v>38842</v>
      </c>
      <c r="D721" s="31" t="s">
        <v>38843</v>
      </c>
      <c r="E721" s="31" t="s">
        <v>687</v>
      </c>
      <c r="F721" s="31" t="s">
        <v>123</v>
      </c>
      <c r="G721" s="31" t="s">
        <v>16504</v>
      </c>
      <c r="H721" s="31" t="s">
        <v>33674</v>
      </c>
      <c r="I721" s="38">
        <v>0.25</v>
      </c>
      <c r="J721" s="31" t="s">
        <v>24</v>
      </c>
      <c r="K721" s="31" t="s">
        <v>105</v>
      </c>
      <c r="L721" s="31" t="s">
        <v>106</v>
      </c>
      <c r="M721" s="31" t="s">
        <v>995</v>
      </c>
      <c r="N721" s="23"/>
      <c r="O721" s="23"/>
      <c r="P721" s="23"/>
      <c r="Q721" s="23"/>
      <c r="R721" s="23"/>
      <c r="S721" s="29">
        <v>43425</v>
      </c>
      <c r="T721" s="31"/>
      <c r="U721" s="192"/>
      <c r="V721" s="31"/>
      <c r="W721" s="31"/>
      <c r="X721" s="31"/>
      <c r="Y721" s="31"/>
      <c r="Z721" s="31"/>
      <c r="AA721" s="31"/>
      <c r="AB721" s="38"/>
      <c r="AC721" s="31"/>
      <c r="AD721" s="31"/>
      <c r="AE721" s="31"/>
      <c r="AF721" s="31"/>
      <c r="AG721" s="23"/>
      <c r="AH721" s="23"/>
      <c r="AI721" s="23"/>
      <c r="AJ721" s="23"/>
      <c r="AK721" s="23"/>
      <c r="AL721" s="29"/>
      <c r="AM721" s="494"/>
    </row>
    <row r="722" spans="1:39" ht="54" customHeight="1" x14ac:dyDescent="1.05">
      <c r="A722" s="31" t="s">
        <v>38844</v>
      </c>
      <c r="B722" s="31" t="s">
        <v>38845</v>
      </c>
      <c r="C722" s="31" t="s">
        <v>38846</v>
      </c>
      <c r="D722" s="31" t="s">
        <v>38847</v>
      </c>
      <c r="E722" s="31" t="s">
        <v>687</v>
      </c>
      <c r="F722" s="31" t="s">
        <v>123</v>
      </c>
      <c r="G722" s="31" t="s">
        <v>16504</v>
      </c>
      <c r="H722" s="31" t="s">
        <v>33674</v>
      </c>
      <c r="I722" s="38">
        <v>0.70833333333333337</v>
      </c>
      <c r="J722" s="31" t="s">
        <v>24</v>
      </c>
      <c r="K722" s="31" t="s">
        <v>105</v>
      </c>
      <c r="L722" s="31" t="s">
        <v>106</v>
      </c>
      <c r="M722" s="31" t="s">
        <v>995</v>
      </c>
      <c r="N722" s="23"/>
      <c r="O722" s="23"/>
      <c r="P722" s="23"/>
      <c r="Q722" s="23"/>
      <c r="R722" s="23"/>
      <c r="S722" s="29">
        <v>43425</v>
      </c>
      <c r="T722" s="31"/>
      <c r="U722" s="192"/>
      <c r="V722" s="31"/>
      <c r="W722" s="31"/>
      <c r="X722" s="31"/>
      <c r="Y722" s="31"/>
      <c r="Z722" s="31"/>
      <c r="AA722" s="31"/>
      <c r="AB722" s="38"/>
      <c r="AC722" s="31"/>
      <c r="AD722" s="31"/>
      <c r="AE722" s="31"/>
      <c r="AF722" s="31"/>
      <c r="AG722" s="23"/>
      <c r="AH722" s="23"/>
      <c r="AI722" s="23"/>
      <c r="AJ722" s="23"/>
      <c r="AK722" s="23"/>
      <c r="AL722" s="29"/>
      <c r="AM722" s="494"/>
    </row>
    <row r="723" spans="1:39" ht="54" customHeight="1" x14ac:dyDescent="1.05">
      <c r="A723" s="31" t="s">
        <v>38848</v>
      </c>
      <c r="B723" s="31" t="s">
        <v>25878</v>
      </c>
      <c r="C723" s="31" t="s">
        <v>38849</v>
      </c>
      <c r="D723" s="31" t="s">
        <v>38850</v>
      </c>
      <c r="E723" s="31" t="s">
        <v>687</v>
      </c>
      <c r="F723" s="31" t="s">
        <v>123</v>
      </c>
      <c r="G723" s="31" t="s">
        <v>16248</v>
      </c>
      <c r="H723" s="31" t="s">
        <v>35348</v>
      </c>
      <c r="I723" s="38">
        <v>0.53125</v>
      </c>
      <c r="J723" s="31" t="s">
        <v>24</v>
      </c>
      <c r="K723" s="31" t="s">
        <v>105</v>
      </c>
      <c r="L723" s="31" t="s">
        <v>106</v>
      </c>
      <c r="M723" s="31" t="s">
        <v>995</v>
      </c>
      <c r="N723" s="23"/>
      <c r="O723" s="23"/>
      <c r="P723" s="23"/>
      <c r="Q723" s="23"/>
      <c r="R723" s="23"/>
      <c r="S723" s="29">
        <v>43425</v>
      </c>
      <c r="T723" s="31"/>
      <c r="U723" s="192"/>
      <c r="V723" s="31"/>
      <c r="W723" s="31"/>
      <c r="X723" s="31"/>
      <c r="Y723" s="31"/>
      <c r="Z723" s="31"/>
      <c r="AA723" s="31"/>
      <c r="AB723" s="38"/>
      <c r="AC723" s="31"/>
      <c r="AD723" s="31"/>
      <c r="AE723" s="31"/>
      <c r="AF723" s="31"/>
      <c r="AG723" s="23"/>
      <c r="AH723" s="23"/>
      <c r="AI723" s="23"/>
      <c r="AJ723" s="23"/>
      <c r="AK723" s="23"/>
      <c r="AL723" s="29"/>
      <c r="AM723" s="494"/>
    </row>
    <row r="724" spans="1:39" ht="54" customHeight="1" x14ac:dyDescent="1.05">
      <c r="A724" s="31" t="s">
        <v>38851</v>
      </c>
      <c r="B724" s="31" t="s">
        <v>704</v>
      </c>
      <c r="C724" s="31" t="s">
        <v>38852</v>
      </c>
      <c r="D724" s="31" t="s">
        <v>38853</v>
      </c>
      <c r="E724" s="31" t="s">
        <v>687</v>
      </c>
      <c r="F724" s="31" t="s">
        <v>123</v>
      </c>
      <c r="G724" s="31" t="s">
        <v>16504</v>
      </c>
      <c r="H724" s="31" t="s">
        <v>33674</v>
      </c>
      <c r="I724" s="38">
        <v>0.70833333333333337</v>
      </c>
      <c r="J724" s="31" t="s">
        <v>24</v>
      </c>
      <c r="K724" s="31" t="s">
        <v>105</v>
      </c>
      <c r="L724" s="31" t="s">
        <v>106</v>
      </c>
      <c r="M724" s="31" t="s">
        <v>995</v>
      </c>
      <c r="N724" s="23"/>
      <c r="O724" s="23"/>
      <c r="P724" s="23"/>
      <c r="Q724" s="23"/>
      <c r="R724" s="23"/>
      <c r="S724" s="29">
        <v>43425</v>
      </c>
      <c r="T724" s="31"/>
      <c r="U724" s="192"/>
      <c r="V724" s="31"/>
      <c r="W724" s="31"/>
      <c r="X724" s="31"/>
      <c r="Y724" s="31"/>
      <c r="Z724" s="31"/>
      <c r="AA724" s="31"/>
      <c r="AB724" s="38"/>
      <c r="AC724" s="31"/>
      <c r="AD724" s="31"/>
      <c r="AE724" s="31"/>
      <c r="AF724" s="31"/>
      <c r="AG724" s="23"/>
      <c r="AH724" s="23"/>
      <c r="AI724" s="23"/>
      <c r="AJ724" s="23"/>
      <c r="AK724" s="23"/>
      <c r="AL724" s="29"/>
      <c r="AM724" s="494"/>
    </row>
    <row r="725" spans="1:39" ht="54" customHeight="1" x14ac:dyDescent="1.05">
      <c r="A725" s="31" t="s">
        <v>38854</v>
      </c>
      <c r="B725" s="31" t="s">
        <v>29159</v>
      </c>
      <c r="C725" s="31" t="s">
        <v>38855</v>
      </c>
      <c r="D725" s="31" t="s">
        <v>38856</v>
      </c>
      <c r="E725" s="31" t="s">
        <v>687</v>
      </c>
      <c r="F725" s="31" t="s">
        <v>123</v>
      </c>
      <c r="G725" s="31" t="s">
        <v>16504</v>
      </c>
      <c r="H725" s="31" t="s">
        <v>33674</v>
      </c>
      <c r="I725" s="38">
        <v>0.70833333333333337</v>
      </c>
      <c r="J725" s="31" t="s">
        <v>24</v>
      </c>
      <c r="K725" s="31" t="s">
        <v>105</v>
      </c>
      <c r="L725" s="31" t="s">
        <v>106</v>
      </c>
      <c r="M725" s="31" t="s">
        <v>995</v>
      </c>
      <c r="N725" s="23"/>
      <c r="O725" s="23"/>
      <c r="P725" s="23"/>
      <c r="Q725" s="23"/>
      <c r="R725" s="23"/>
      <c r="S725" s="29">
        <v>43425</v>
      </c>
      <c r="T725" s="31"/>
      <c r="U725" s="192"/>
      <c r="V725" s="31"/>
      <c r="W725" s="31"/>
      <c r="X725" s="31"/>
      <c r="Y725" s="31"/>
      <c r="Z725" s="31"/>
      <c r="AA725" s="31"/>
      <c r="AB725" s="38"/>
      <c r="AC725" s="31"/>
      <c r="AD725" s="31"/>
      <c r="AE725" s="31"/>
      <c r="AF725" s="31"/>
      <c r="AG725" s="23"/>
      <c r="AH725" s="23"/>
      <c r="AI725" s="23"/>
      <c r="AJ725" s="23"/>
      <c r="AK725" s="23"/>
      <c r="AL725" s="29"/>
      <c r="AM725" s="494"/>
    </row>
    <row r="726" spans="1:39" ht="54" customHeight="1" x14ac:dyDescent="1.05">
      <c r="A726" s="31" t="s">
        <v>38857</v>
      </c>
      <c r="B726" s="31" t="s">
        <v>38858</v>
      </c>
      <c r="C726" s="31" t="s">
        <v>38859</v>
      </c>
      <c r="D726" s="31" t="s">
        <v>38860</v>
      </c>
      <c r="E726" s="31" t="s">
        <v>687</v>
      </c>
      <c r="F726" s="31" t="s">
        <v>123</v>
      </c>
      <c r="G726" s="31" t="s">
        <v>16504</v>
      </c>
      <c r="H726" s="31" t="s">
        <v>33674</v>
      </c>
      <c r="I726" s="38">
        <v>0.70833333333333337</v>
      </c>
      <c r="J726" s="31" t="s">
        <v>24</v>
      </c>
      <c r="K726" s="31" t="s">
        <v>105</v>
      </c>
      <c r="L726" s="31" t="s">
        <v>106</v>
      </c>
      <c r="M726" s="31" t="s">
        <v>995</v>
      </c>
      <c r="N726" s="23"/>
      <c r="O726" s="23"/>
      <c r="P726" s="23"/>
      <c r="Q726" s="23"/>
      <c r="R726" s="23"/>
      <c r="S726" s="29">
        <v>43425</v>
      </c>
      <c r="T726" s="31"/>
      <c r="U726" s="192"/>
      <c r="V726" s="31"/>
      <c r="W726" s="31"/>
      <c r="X726" s="31"/>
      <c r="Y726" s="31"/>
      <c r="Z726" s="31"/>
      <c r="AA726" s="31"/>
      <c r="AB726" s="38"/>
      <c r="AC726" s="31"/>
      <c r="AD726" s="31"/>
      <c r="AE726" s="31"/>
      <c r="AF726" s="31"/>
      <c r="AG726" s="23"/>
      <c r="AH726" s="23"/>
      <c r="AI726" s="23"/>
      <c r="AJ726" s="23"/>
      <c r="AK726" s="23"/>
      <c r="AL726" s="29"/>
      <c r="AM726" s="494"/>
    </row>
    <row r="727" spans="1:39" ht="54" customHeight="1" x14ac:dyDescent="1.05">
      <c r="A727" s="31" t="s">
        <v>38861</v>
      </c>
      <c r="B727" s="31" t="s">
        <v>20386</v>
      </c>
      <c r="C727" s="31" t="s">
        <v>38862</v>
      </c>
      <c r="D727" s="31" t="s">
        <v>38863</v>
      </c>
      <c r="E727" s="31" t="s">
        <v>687</v>
      </c>
      <c r="F727" s="31" t="s">
        <v>123</v>
      </c>
      <c r="G727" s="31" t="s">
        <v>16504</v>
      </c>
      <c r="H727" s="31" t="s">
        <v>33674</v>
      </c>
      <c r="I727" s="38">
        <v>0.70833333333333337</v>
      </c>
      <c r="J727" s="31" t="s">
        <v>24</v>
      </c>
      <c r="K727" s="31" t="s">
        <v>105</v>
      </c>
      <c r="L727" s="31" t="s">
        <v>106</v>
      </c>
      <c r="M727" s="31" t="s">
        <v>995</v>
      </c>
      <c r="N727" s="23"/>
      <c r="O727" s="23"/>
      <c r="P727" s="23"/>
      <c r="Q727" s="23"/>
      <c r="R727" s="23"/>
      <c r="S727" s="29">
        <v>43425</v>
      </c>
      <c r="T727" s="31"/>
      <c r="U727" s="192"/>
      <c r="V727" s="31"/>
      <c r="W727" s="31"/>
      <c r="X727" s="31"/>
      <c r="Y727" s="31"/>
      <c r="Z727" s="31"/>
      <c r="AA727" s="31"/>
      <c r="AB727" s="38"/>
      <c r="AC727" s="31"/>
      <c r="AD727" s="31"/>
      <c r="AE727" s="31"/>
      <c r="AF727" s="31"/>
      <c r="AG727" s="23"/>
      <c r="AH727" s="23"/>
      <c r="AI727" s="23"/>
      <c r="AJ727" s="23"/>
      <c r="AK727" s="23"/>
      <c r="AL727" s="29"/>
      <c r="AM727" s="494"/>
    </row>
    <row r="728" spans="1:39" ht="54" customHeight="1" x14ac:dyDescent="1.05">
      <c r="A728" s="31" t="s">
        <v>38864</v>
      </c>
      <c r="B728" s="31" t="s">
        <v>14695</v>
      </c>
      <c r="C728" s="31" t="s">
        <v>38865</v>
      </c>
      <c r="D728" s="31" t="s">
        <v>38866</v>
      </c>
      <c r="E728" s="31" t="s">
        <v>687</v>
      </c>
      <c r="F728" s="31" t="s">
        <v>123</v>
      </c>
      <c r="G728" s="31" t="s">
        <v>16504</v>
      </c>
      <c r="H728" s="31" t="s">
        <v>33674</v>
      </c>
      <c r="I728" s="38">
        <v>0.70833333333333337</v>
      </c>
      <c r="J728" s="31" t="s">
        <v>24</v>
      </c>
      <c r="K728" s="31" t="s">
        <v>105</v>
      </c>
      <c r="L728" s="31" t="s">
        <v>106</v>
      </c>
      <c r="M728" s="31" t="s">
        <v>995</v>
      </c>
      <c r="N728" s="23"/>
      <c r="O728" s="23"/>
      <c r="P728" s="23"/>
      <c r="Q728" s="23"/>
      <c r="R728" s="23"/>
      <c r="S728" s="29">
        <v>43425</v>
      </c>
      <c r="T728" s="31"/>
      <c r="U728" s="192"/>
      <c r="V728" s="31"/>
      <c r="W728" s="31"/>
      <c r="X728" s="31"/>
      <c r="Y728" s="31"/>
      <c r="Z728" s="31"/>
      <c r="AA728" s="31"/>
      <c r="AB728" s="38"/>
      <c r="AC728" s="31"/>
      <c r="AD728" s="31"/>
      <c r="AE728" s="31"/>
      <c r="AF728" s="31"/>
      <c r="AG728" s="23"/>
      <c r="AH728" s="23"/>
      <c r="AI728" s="23"/>
      <c r="AJ728" s="23"/>
      <c r="AK728" s="23"/>
      <c r="AL728" s="29"/>
      <c r="AM728" s="494"/>
    </row>
    <row r="729" spans="1:39" ht="54" customHeight="1" x14ac:dyDescent="1.05">
      <c r="A729" s="31" t="s">
        <v>38867</v>
      </c>
      <c r="B729" s="31" t="s">
        <v>379</v>
      </c>
      <c r="C729" s="31" t="s">
        <v>38868</v>
      </c>
      <c r="D729" s="31" t="s">
        <v>38869</v>
      </c>
      <c r="E729" s="31" t="s">
        <v>687</v>
      </c>
      <c r="F729" s="31" t="s">
        <v>123</v>
      </c>
      <c r="G729" s="31" t="s">
        <v>16504</v>
      </c>
      <c r="H729" s="31" t="s">
        <v>33674</v>
      </c>
      <c r="I729" s="38">
        <v>0.70833333333333337</v>
      </c>
      <c r="J729" s="31" t="s">
        <v>24</v>
      </c>
      <c r="K729" s="31" t="s">
        <v>105</v>
      </c>
      <c r="L729" s="31" t="s">
        <v>106</v>
      </c>
      <c r="M729" s="31" t="s">
        <v>995</v>
      </c>
      <c r="N729" s="23"/>
      <c r="O729" s="23"/>
      <c r="P729" s="23"/>
      <c r="Q729" s="23"/>
      <c r="R729" s="23"/>
      <c r="S729" s="29">
        <v>43425</v>
      </c>
      <c r="T729" s="31"/>
      <c r="U729" s="192"/>
      <c r="V729" s="31"/>
      <c r="W729" s="31"/>
      <c r="X729" s="31"/>
      <c r="Y729" s="31"/>
      <c r="Z729" s="31"/>
      <c r="AA729" s="31"/>
      <c r="AB729" s="38"/>
      <c r="AC729" s="31"/>
      <c r="AD729" s="31"/>
      <c r="AE729" s="31"/>
      <c r="AF729" s="31"/>
      <c r="AG729" s="23"/>
      <c r="AH729" s="23"/>
      <c r="AI729" s="23"/>
      <c r="AJ729" s="23"/>
      <c r="AK729" s="23"/>
      <c r="AL729" s="29"/>
      <c r="AM729" s="494"/>
    </row>
    <row r="730" spans="1:39" ht="54" customHeight="1" x14ac:dyDescent="1.05">
      <c r="A730" s="31" t="s">
        <v>38870</v>
      </c>
      <c r="B730" s="31" t="s">
        <v>38871</v>
      </c>
      <c r="C730" s="31" t="s">
        <v>38872</v>
      </c>
      <c r="D730" s="31" t="s">
        <v>38873</v>
      </c>
      <c r="E730" s="31" t="s">
        <v>687</v>
      </c>
      <c r="F730" s="31" t="s">
        <v>123</v>
      </c>
      <c r="G730" s="31" t="s">
        <v>16504</v>
      </c>
      <c r="H730" s="31" t="s">
        <v>33674</v>
      </c>
      <c r="I730" s="38">
        <v>0.70833333333333337</v>
      </c>
      <c r="J730" s="31" t="s">
        <v>24</v>
      </c>
      <c r="K730" s="31" t="s">
        <v>105</v>
      </c>
      <c r="L730" s="31" t="s">
        <v>106</v>
      </c>
      <c r="M730" s="31" t="s">
        <v>995</v>
      </c>
      <c r="N730" s="23"/>
      <c r="O730" s="23"/>
      <c r="P730" s="23"/>
      <c r="Q730" s="23"/>
      <c r="R730" s="23"/>
      <c r="S730" s="29">
        <v>43425</v>
      </c>
      <c r="T730" s="31"/>
      <c r="U730" s="192"/>
      <c r="V730" s="31"/>
      <c r="W730" s="31"/>
      <c r="X730" s="31"/>
      <c r="Y730" s="31"/>
      <c r="Z730" s="31"/>
      <c r="AA730" s="31"/>
      <c r="AB730" s="38"/>
      <c r="AC730" s="31"/>
      <c r="AD730" s="31"/>
      <c r="AE730" s="31"/>
      <c r="AF730" s="31"/>
      <c r="AG730" s="23"/>
      <c r="AH730" s="23"/>
      <c r="AI730" s="23"/>
      <c r="AJ730" s="23"/>
      <c r="AK730" s="23"/>
      <c r="AL730" s="29"/>
      <c r="AM730" s="494"/>
    </row>
    <row r="731" spans="1:39" ht="54" customHeight="1" x14ac:dyDescent="1.05">
      <c r="A731" s="31" t="s">
        <v>38874</v>
      </c>
      <c r="B731" s="31" t="s">
        <v>38875</v>
      </c>
      <c r="C731" s="31" t="s">
        <v>38876</v>
      </c>
      <c r="D731" s="31" t="s">
        <v>38877</v>
      </c>
      <c r="E731" s="31" t="s">
        <v>687</v>
      </c>
      <c r="F731" s="31" t="s">
        <v>123</v>
      </c>
      <c r="G731" s="31" t="s">
        <v>16504</v>
      </c>
      <c r="H731" s="31" t="s">
        <v>33674</v>
      </c>
      <c r="I731" s="38">
        <v>0.70833333333333337</v>
      </c>
      <c r="J731" s="31" t="s">
        <v>24</v>
      </c>
      <c r="K731" s="31" t="s">
        <v>105</v>
      </c>
      <c r="L731" s="31" t="s">
        <v>106</v>
      </c>
      <c r="M731" s="31" t="s">
        <v>995</v>
      </c>
      <c r="N731" s="23"/>
      <c r="O731" s="23"/>
      <c r="P731" s="23"/>
      <c r="Q731" s="23"/>
      <c r="R731" s="23"/>
      <c r="S731" s="29">
        <v>43425</v>
      </c>
      <c r="T731" s="31"/>
      <c r="U731" s="192"/>
      <c r="V731" s="31"/>
      <c r="W731" s="31"/>
      <c r="X731" s="31"/>
      <c r="Y731" s="31"/>
      <c r="Z731" s="31"/>
      <c r="AA731" s="31"/>
      <c r="AB731" s="38"/>
      <c r="AC731" s="31"/>
      <c r="AD731" s="31"/>
      <c r="AE731" s="31"/>
      <c r="AF731" s="31"/>
      <c r="AG731" s="23"/>
      <c r="AH731" s="23"/>
      <c r="AI731" s="23"/>
      <c r="AJ731" s="23"/>
      <c r="AK731" s="23"/>
      <c r="AL731" s="29"/>
      <c r="AM731" s="494"/>
    </row>
    <row r="732" spans="1:39" ht="54" customHeight="1" x14ac:dyDescent="1.05">
      <c r="A732" s="31" t="s">
        <v>38878</v>
      </c>
      <c r="B732" s="31" t="s">
        <v>20647</v>
      </c>
      <c r="C732" s="31" t="s">
        <v>38879</v>
      </c>
      <c r="D732" s="31" t="s">
        <v>38880</v>
      </c>
      <c r="E732" s="31" t="s">
        <v>687</v>
      </c>
      <c r="F732" s="31" t="s">
        <v>123</v>
      </c>
      <c r="G732" s="31" t="s">
        <v>16504</v>
      </c>
      <c r="H732" s="31" t="s">
        <v>33674</v>
      </c>
      <c r="I732" s="38">
        <v>0.16666666666666666</v>
      </c>
      <c r="J732" s="31" t="s">
        <v>24</v>
      </c>
      <c r="K732" s="31" t="s">
        <v>105</v>
      </c>
      <c r="L732" s="31" t="s">
        <v>106</v>
      </c>
      <c r="M732" s="31" t="s">
        <v>995</v>
      </c>
      <c r="N732" s="23"/>
      <c r="O732" s="23"/>
      <c r="P732" s="23"/>
      <c r="Q732" s="23"/>
      <c r="R732" s="23"/>
      <c r="S732" s="29">
        <v>43425</v>
      </c>
      <c r="T732" s="31"/>
      <c r="U732" s="192"/>
      <c r="V732" s="31"/>
      <c r="W732" s="31"/>
      <c r="X732" s="31"/>
      <c r="Y732" s="31"/>
      <c r="Z732" s="31"/>
      <c r="AA732" s="31"/>
      <c r="AB732" s="38"/>
      <c r="AC732" s="31"/>
      <c r="AD732" s="31"/>
      <c r="AE732" s="31"/>
      <c r="AF732" s="31"/>
      <c r="AG732" s="23"/>
      <c r="AH732" s="23"/>
      <c r="AI732" s="23"/>
      <c r="AJ732" s="23"/>
      <c r="AK732" s="23"/>
      <c r="AL732" s="29"/>
      <c r="AM732" s="494"/>
    </row>
    <row r="733" spans="1:39" ht="54" customHeight="1" x14ac:dyDescent="1.3">
      <c r="A733" s="685" t="s">
        <v>38944</v>
      </c>
      <c r="B733" s="686"/>
      <c r="C733" s="686"/>
      <c r="D733" s="686"/>
      <c r="E733" s="686"/>
      <c r="F733" s="686"/>
      <c r="G733" s="686"/>
      <c r="H733" s="686"/>
      <c r="I733" s="686"/>
      <c r="J733" s="686"/>
      <c r="K733" s="686"/>
      <c r="L733" s="686"/>
      <c r="M733" s="687"/>
      <c r="N733" s="23"/>
      <c r="O733" s="23"/>
      <c r="P733" s="23"/>
      <c r="Q733" s="23"/>
      <c r="R733" s="23"/>
      <c r="S733" s="29"/>
      <c r="T733" s="451">
        <v>1796000</v>
      </c>
    </row>
    <row r="734" spans="1:39" ht="54" customHeight="1" x14ac:dyDescent="1.05">
      <c r="A734" s="688" t="s">
        <v>39549</v>
      </c>
      <c r="B734" s="689"/>
      <c r="C734" s="689"/>
      <c r="D734" s="689"/>
      <c r="E734" s="689"/>
      <c r="F734" s="689"/>
      <c r="G734" s="689"/>
      <c r="H734" s="689"/>
      <c r="I734" s="689"/>
      <c r="J734" s="689"/>
      <c r="K734" s="689"/>
      <c r="L734" s="689"/>
      <c r="M734" s="690"/>
      <c r="N734" s="23"/>
      <c r="O734" s="23"/>
      <c r="P734" s="23"/>
      <c r="Q734" s="23"/>
      <c r="R734" s="23"/>
      <c r="S734" s="29"/>
      <c r="T734" s="31"/>
      <c r="U734" s="31"/>
      <c r="V734" s="31"/>
      <c r="W734" s="31"/>
      <c r="X734" s="31"/>
      <c r="Y734" s="31"/>
      <c r="Z734" s="31"/>
      <c r="AA734" s="31"/>
      <c r="AB734" s="38"/>
      <c r="AC734" s="31"/>
      <c r="AD734" s="31"/>
      <c r="AE734" s="31"/>
      <c r="AF734" s="31"/>
      <c r="AG734" s="23"/>
      <c r="AH734" s="23"/>
      <c r="AI734" s="23"/>
      <c r="AJ734" s="23"/>
      <c r="AK734" s="23"/>
      <c r="AL734" s="29"/>
      <c r="AM734" s="388"/>
    </row>
    <row r="735" spans="1:39" ht="54" customHeight="1" x14ac:dyDescent="1.05">
      <c r="A735" s="31" t="s">
        <v>39460</v>
      </c>
      <c r="B735" s="31" t="s">
        <v>39461</v>
      </c>
      <c r="C735" s="31" t="s">
        <v>39462</v>
      </c>
      <c r="D735" s="31" t="s">
        <v>39463</v>
      </c>
      <c r="E735" s="31" t="s">
        <v>101</v>
      </c>
      <c r="F735" s="31" t="s">
        <v>1304</v>
      </c>
      <c r="G735" s="31" t="s">
        <v>16656</v>
      </c>
      <c r="H735" s="31" t="s">
        <v>34007</v>
      </c>
      <c r="I735" s="38">
        <v>0.41666666666666669</v>
      </c>
      <c r="J735" s="31" t="s">
        <v>24</v>
      </c>
      <c r="K735" s="31" t="s">
        <v>105</v>
      </c>
      <c r="L735" s="31" t="s">
        <v>106</v>
      </c>
      <c r="M735" s="31" t="s">
        <v>107</v>
      </c>
      <c r="N735" s="23"/>
      <c r="O735" s="23"/>
      <c r="P735" s="23"/>
      <c r="Q735" s="23"/>
      <c r="R735" s="23"/>
      <c r="S735" s="29">
        <v>22200</v>
      </c>
      <c r="T735" s="31"/>
      <c r="U735" s="31"/>
      <c r="V735" s="31"/>
      <c r="W735" s="31"/>
      <c r="X735" s="31"/>
      <c r="Y735" s="31"/>
      <c r="Z735" s="31"/>
      <c r="AA735" s="31"/>
      <c r="AB735" s="38"/>
      <c r="AC735" s="31"/>
      <c r="AD735" s="31"/>
      <c r="AE735" s="31"/>
      <c r="AF735" s="31"/>
      <c r="AG735" s="23"/>
      <c r="AH735" s="23"/>
      <c r="AI735" s="23"/>
      <c r="AJ735" s="23"/>
      <c r="AK735" s="23"/>
      <c r="AL735" s="29"/>
      <c r="AM735" s="388"/>
    </row>
    <row r="736" spans="1:39" ht="54" customHeight="1" x14ac:dyDescent="1.05">
      <c r="A736" s="31" t="s">
        <v>39464</v>
      </c>
      <c r="B736" s="31" t="s">
        <v>39465</v>
      </c>
      <c r="C736" s="31" t="s">
        <v>39466</v>
      </c>
      <c r="D736" s="31" t="s">
        <v>39467</v>
      </c>
      <c r="E736" s="31" t="s">
        <v>687</v>
      </c>
      <c r="F736" s="31" t="s">
        <v>123</v>
      </c>
      <c r="G736" s="31" t="s">
        <v>20129</v>
      </c>
      <c r="H736" s="31" t="s">
        <v>35348</v>
      </c>
      <c r="I736" s="38">
        <v>0.5</v>
      </c>
      <c r="J736" s="31" t="s">
        <v>24</v>
      </c>
      <c r="K736" s="31" t="s">
        <v>105</v>
      </c>
      <c r="L736" s="31" t="s">
        <v>106</v>
      </c>
      <c r="M736" s="31" t="s">
        <v>995</v>
      </c>
      <c r="N736" s="23"/>
      <c r="O736" s="23"/>
      <c r="P736" s="23"/>
      <c r="Q736" s="23"/>
      <c r="R736" s="23"/>
      <c r="S736" s="29">
        <v>43425</v>
      </c>
      <c r="T736" s="31"/>
      <c r="U736" s="31"/>
      <c r="V736" s="31"/>
      <c r="W736" s="31"/>
      <c r="X736" s="31"/>
      <c r="Y736" s="31"/>
      <c r="Z736" s="31"/>
      <c r="AA736" s="31"/>
      <c r="AB736" s="38"/>
      <c r="AC736" s="31"/>
      <c r="AD736" s="31"/>
      <c r="AE736" s="31"/>
      <c r="AF736" s="31"/>
      <c r="AG736" s="23"/>
      <c r="AH736" s="23"/>
      <c r="AI736" s="23"/>
      <c r="AJ736" s="23"/>
      <c r="AK736" s="23"/>
      <c r="AL736" s="29"/>
      <c r="AM736" s="388"/>
    </row>
    <row r="737" spans="1:39" ht="54" customHeight="1" x14ac:dyDescent="1.05">
      <c r="A737" s="31" t="s">
        <v>39468</v>
      </c>
      <c r="B737" s="31" t="s">
        <v>39469</v>
      </c>
      <c r="C737" s="31" t="s">
        <v>39470</v>
      </c>
      <c r="D737" s="31" t="s">
        <v>39471</v>
      </c>
      <c r="E737" s="31" t="s">
        <v>687</v>
      </c>
      <c r="F737" s="31" t="s">
        <v>102</v>
      </c>
      <c r="G737" s="31" t="s">
        <v>16324</v>
      </c>
      <c r="H737" s="31" t="s">
        <v>33477</v>
      </c>
      <c r="I737" s="38">
        <v>0.41666666666666669</v>
      </c>
      <c r="J737" s="31" t="s">
        <v>24</v>
      </c>
      <c r="K737" s="31" t="s">
        <v>105</v>
      </c>
      <c r="L737" s="31" t="s">
        <v>106</v>
      </c>
      <c r="M737" s="31" t="s">
        <v>491</v>
      </c>
      <c r="N737" s="23"/>
      <c r="O737" s="23"/>
      <c r="P737" s="23"/>
      <c r="Q737" s="23"/>
      <c r="R737" s="23"/>
      <c r="S737" s="29">
        <v>25200</v>
      </c>
      <c r="T737" s="31"/>
      <c r="U737" s="31"/>
      <c r="V737" s="31"/>
      <c r="W737" s="31"/>
      <c r="X737" s="31"/>
      <c r="Y737" s="31"/>
      <c r="Z737" s="31"/>
      <c r="AA737" s="31"/>
      <c r="AB737" s="38"/>
      <c r="AC737" s="31"/>
      <c r="AD737" s="31"/>
      <c r="AE737" s="31"/>
      <c r="AF737" s="31"/>
      <c r="AG737" s="23"/>
      <c r="AH737" s="23"/>
      <c r="AI737" s="23"/>
      <c r="AJ737" s="23"/>
      <c r="AK737" s="23"/>
      <c r="AL737" s="29"/>
      <c r="AM737" s="388"/>
    </row>
    <row r="738" spans="1:39" ht="54" customHeight="1" x14ac:dyDescent="1.05">
      <c r="A738" s="31" t="s">
        <v>39472</v>
      </c>
      <c r="B738" s="31" t="s">
        <v>8103</v>
      </c>
      <c r="C738" s="31" t="s">
        <v>39473</v>
      </c>
      <c r="D738" s="31" t="s">
        <v>39474</v>
      </c>
      <c r="E738" s="31" t="s">
        <v>101</v>
      </c>
      <c r="F738" s="31" t="s">
        <v>123</v>
      </c>
      <c r="G738" s="31" t="s">
        <v>16205</v>
      </c>
      <c r="H738" s="31" t="s">
        <v>33148</v>
      </c>
      <c r="I738" s="38">
        <v>0.41666666666666669</v>
      </c>
      <c r="J738" s="31" t="s">
        <v>24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31"/>
      <c r="U738" s="31"/>
      <c r="V738" s="31"/>
      <c r="W738" s="31"/>
      <c r="X738" s="31"/>
      <c r="Y738" s="31"/>
      <c r="Z738" s="31"/>
      <c r="AA738" s="31"/>
      <c r="AB738" s="38"/>
      <c r="AC738" s="31"/>
      <c r="AD738" s="31"/>
      <c r="AE738" s="31"/>
      <c r="AF738" s="31"/>
      <c r="AG738" s="23"/>
      <c r="AH738" s="23"/>
      <c r="AI738" s="23"/>
      <c r="AJ738" s="23"/>
      <c r="AK738" s="23"/>
      <c r="AL738" s="29"/>
      <c r="AM738" s="388"/>
    </row>
    <row r="739" spans="1:39" ht="54" customHeight="1" x14ac:dyDescent="1.05">
      <c r="A739" s="31" t="s">
        <v>39475</v>
      </c>
      <c r="B739" s="31" t="s">
        <v>11527</v>
      </c>
      <c r="C739" s="31" t="s">
        <v>39476</v>
      </c>
      <c r="D739" s="31" t="s">
        <v>39477</v>
      </c>
      <c r="E739" s="31" t="s">
        <v>101</v>
      </c>
      <c r="F739" s="31" t="s">
        <v>123</v>
      </c>
      <c r="G739" s="31" t="s">
        <v>16205</v>
      </c>
      <c r="H739" s="31" t="s">
        <v>33148</v>
      </c>
      <c r="I739" s="38">
        <v>0.41666666666666669</v>
      </c>
      <c r="J739" s="31" t="s">
        <v>24</v>
      </c>
      <c r="K739" s="31" t="s">
        <v>105</v>
      </c>
      <c r="L739" s="31" t="s">
        <v>106</v>
      </c>
      <c r="M739" s="31" t="s">
        <v>995</v>
      </c>
      <c r="N739" s="23"/>
      <c r="O739" s="23"/>
      <c r="P739" s="23"/>
      <c r="Q739" s="23"/>
      <c r="R739" s="23"/>
      <c r="S739" s="29">
        <v>43925</v>
      </c>
      <c r="T739" s="31"/>
      <c r="U739" s="31"/>
      <c r="V739" s="31"/>
      <c r="W739" s="31"/>
      <c r="X739" s="31"/>
      <c r="Y739" s="31"/>
      <c r="Z739" s="31"/>
      <c r="AA739" s="31"/>
      <c r="AB739" s="38"/>
      <c r="AC739" s="31"/>
      <c r="AD739" s="31"/>
      <c r="AE739" s="31"/>
      <c r="AF739" s="31"/>
      <c r="AG739" s="23"/>
      <c r="AH739" s="23"/>
      <c r="AI739" s="23"/>
      <c r="AJ739" s="23"/>
      <c r="AK739" s="23"/>
      <c r="AL739" s="29"/>
      <c r="AM739" s="388"/>
    </row>
    <row r="740" spans="1:39" ht="54" customHeight="1" x14ac:dyDescent="1.3">
      <c r="A740" s="691" t="s">
        <v>40963</v>
      </c>
      <c r="B740" s="691"/>
      <c r="C740" s="691"/>
      <c r="D740" s="691"/>
      <c r="E740" s="691"/>
      <c r="F740" s="691"/>
      <c r="G740" s="691"/>
      <c r="H740" s="691"/>
      <c r="I740" s="691"/>
      <c r="J740" s="691"/>
      <c r="K740" s="691"/>
      <c r="L740" s="691"/>
      <c r="M740" s="692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8"/>
      <c r="AC740" s="31"/>
      <c r="AD740" s="31"/>
      <c r="AE740" s="31"/>
      <c r="AF740" s="31"/>
      <c r="AG740" s="23"/>
      <c r="AH740" s="23"/>
      <c r="AI740" s="23"/>
      <c r="AJ740" s="23"/>
      <c r="AK740" s="23"/>
      <c r="AL740" s="29"/>
      <c r="AM740" s="388"/>
    </row>
    <row r="741" spans="1:39" ht="54" customHeight="1" x14ac:dyDescent="1.05">
      <c r="A741" s="31" t="s">
        <v>40737</v>
      </c>
      <c r="B741" s="31" t="s">
        <v>40738</v>
      </c>
      <c r="C741" s="31" t="s">
        <v>40739</v>
      </c>
      <c r="D741" s="31" t="s">
        <v>40740</v>
      </c>
      <c r="E741" s="31" t="s">
        <v>101</v>
      </c>
      <c r="F741" s="31" t="s">
        <v>123</v>
      </c>
      <c r="G741" s="31" t="s">
        <v>16223</v>
      </c>
      <c r="H741" s="31" t="s">
        <v>37612</v>
      </c>
      <c r="I741" s="38">
        <v>0.125</v>
      </c>
      <c r="J741" s="31" t="s">
        <v>24</v>
      </c>
      <c r="K741" s="31" t="s">
        <v>105</v>
      </c>
      <c r="L741" s="31" t="s">
        <v>106</v>
      </c>
      <c r="M741" s="31" t="s">
        <v>995</v>
      </c>
      <c r="N741" s="23"/>
      <c r="O741" s="23"/>
      <c r="P741" s="23"/>
      <c r="Q741" s="23"/>
      <c r="R741" s="23"/>
      <c r="S741" s="29">
        <v>45200</v>
      </c>
      <c r="T741" s="31"/>
      <c r="U741" s="31"/>
      <c r="V741" s="31"/>
      <c r="W741" s="31"/>
      <c r="X741" s="31"/>
      <c r="Y741" s="31"/>
      <c r="Z741" s="31"/>
      <c r="AA741" s="31"/>
      <c r="AB741" s="38"/>
      <c r="AC741" s="31"/>
      <c r="AD741" s="31"/>
      <c r="AE741" s="31"/>
      <c r="AF741" s="31"/>
      <c r="AG741" s="23"/>
      <c r="AH741" s="23"/>
      <c r="AI741" s="23"/>
      <c r="AJ741" s="23"/>
      <c r="AK741" s="23"/>
      <c r="AL741" s="29"/>
      <c r="AM741" s="388"/>
    </row>
    <row r="742" spans="1:39" ht="54" customHeight="1" x14ac:dyDescent="1.05">
      <c r="A742" s="31" t="s">
        <v>40741</v>
      </c>
      <c r="B742" s="31" t="s">
        <v>39612</v>
      </c>
      <c r="C742" s="31" t="s">
        <v>40742</v>
      </c>
      <c r="D742" s="31" t="s">
        <v>40743</v>
      </c>
      <c r="E742" s="31" t="s">
        <v>101</v>
      </c>
      <c r="F742" s="31" t="s">
        <v>123</v>
      </c>
      <c r="G742" s="31" t="s">
        <v>16223</v>
      </c>
      <c r="H742" s="31" t="s">
        <v>37612</v>
      </c>
      <c r="I742" s="38">
        <v>0.125</v>
      </c>
      <c r="J742" s="31" t="s">
        <v>24</v>
      </c>
      <c r="K742" s="31" t="s">
        <v>105</v>
      </c>
      <c r="L742" s="31" t="s">
        <v>106</v>
      </c>
      <c r="M742" s="31" t="s">
        <v>995</v>
      </c>
      <c r="N742" s="23"/>
      <c r="O742" s="23"/>
      <c r="P742" s="23"/>
      <c r="Q742" s="23"/>
      <c r="R742" s="23"/>
      <c r="S742" s="29">
        <v>45200</v>
      </c>
      <c r="T742" s="31"/>
      <c r="U742" s="31"/>
      <c r="V742" s="31"/>
      <c r="W742" s="31"/>
      <c r="X742" s="31"/>
      <c r="Y742" s="31"/>
      <c r="Z742" s="31"/>
      <c r="AA742" s="31"/>
      <c r="AB742" s="38"/>
      <c r="AC742" s="31"/>
      <c r="AD742" s="31"/>
      <c r="AE742" s="31"/>
      <c r="AF742" s="31"/>
      <c r="AG742" s="23"/>
      <c r="AH742" s="23"/>
      <c r="AI742" s="23"/>
      <c r="AJ742" s="23"/>
      <c r="AK742" s="23"/>
      <c r="AL742" s="29"/>
      <c r="AM742" s="388"/>
    </row>
    <row r="743" spans="1:39" ht="54" customHeight="1" x14ac:dyDescent="1.05">
      <c r="A743" s="31" t="s">
        <v>40744</v>
      </c>
      <c r="B743" s="31" t="s">
        <v>24937</v>
      </c>
      <c r="C743" s="31" t="s">
        <v>40745</v>
      </c>
      <c r="D743" s="31" t="s">
        <v>40746</v>
      </c>
      <c r="E743" s="31" t="s">
        <v>687</v>
      </c>
      <c r="F743" s="31" t="s">
        <v>123</v>
      </c>
      <c r="G743" s="31" t="s">
        <v>17532</v>
      </c>
      <c r="H743" s="31" t="s">
        <v>37612</v>
      </c>
      <c r="I743" s="38">
        <v>0.91666666666666663</v>
      </c>
      <c r="J743" s="31" t="s">
        <v>24</v>
      </c>
      <c r="K743" s="31" t="s">
        <v>105</v>
      </c>
      <c r="L743" s="31" t="s">
        <v>106</v>
      </c>
      <c r="M743" s="31" t="s">
        <v>995</v>
      </c>
      <c r="N743" s="23"/>
      <c r="O743" s="23"/>
      <c r="P743" s="23"/>
      <c r="Q743" s="23"/>
      <c r="R743" s="23"/>
      <c r="S743" s="29">
        <v>44700</v>
      </c>
      <c r="T743" s="31"/>
      <c r="U743" s="31"/>
      <c r="V743" s="31"/>
      <c r="W743" s="31"/>
      <c r="X743" s="31"/>
      <c r="Y743" s="31"/>
      <c r="Z743" s="31"/>
      <c r="AA743" s="31"/>
      <c r="AB743" s="38"/>
      <c r="AC743" s="31"/>
      <c r="AD743" s="31"/>
      <c r="AE743" s="31"/>
      <c r="AF743" s="31"/>
      <c r="AG743" s="23"/>
      <c r="AH743" s="23"/>
      <c r="AI743" s="23"/>
      <c r="AJ743" s="23"/>
      <c r="AK743" s="23"/>
      <c r="AL743" s="29"/>
      <c r="AM743" s="388"/>
    </row>
    <row r="744" spans="1:39" ht="54" customHeight="1" x14ac:dyDescent="1.05">
      <c r="A744" s="31" t="s">
        <v>40747</v>
      </c>
      <c r="B744" s="31" t="s">
        <v>40748</v>
      </c>
      <c r="C744" s="31" t="s">
        <v>40749</v>
      </c>
      <c r="D744" s="31" t="s">
        <v>40750</v>
      </c>
      <c r="E744" s="31" t="s">
        <v>687</v>
      </c>
      <c r="F744" s="31" t="s">
        <v>123</v>
      </c>
      <c r="G744" s="31" t="s">
        <v>17532</v>
      </c>
      <c r="H744" s="31" t="s">
        <v>37612</v>
      </c>
      <c r="I744" s="38">
        <v>0.91666666666666663</v>
      </c>
      <c r="J744" s="31" t="s">
        <v>24</v>
      </c>
      <c r="K744" s="31" t="s">
        <v>105</v>
      </c>
      <c r="L744" s="31" t="s">
        <v>106</v>
      </c>
      <c r="M744" s="31" t="s">
        <v>995</v>
      </c>
      <c r="N744" s="23"/>
      <c r="O744" s="23"/>
      <c r="P744" s="23"/>
      <c r="Q744" s="23"/>
      <c r="R744" s="23"/>
      <c r="S744" s="29">
        <v>44700</v>
      </c>
      <c r="T744" s="31"/>
      <c r="U744" s="31"/>
      <c r="V744" s="31"/>
      <c r="W744" s="31"/>
      <c r="X744" s="31"/>
      <c r="Y744" s="31"/>
      <c r="Z744" s="31"/>
      <c r="AA744" s="31"/>
      <c r="AB744" s="38"/>
      <c r="AC744" s="31"/>
      <c r="AD744" s="31"/>
      <c r="AE744" s="31"/>
      <c r="AF744" s="31"/>
      <c r="AG744" s="23"/>
      <c r="AH744" s="23"/>
      <c r="AI744" s="23"/>
      <c r="AJ744" s="23"/>
      <c r="AK744" s="23"/>
      <c r="AL744" s="29"/>
      <c r="AM744" s="388"/>
    </row>
    <row r="745" spans="1:39" ht="54" customHeight="1" x14ac:dyDescent="1.05">
      <c r="A745" s="31" t="s">
        <v>40751</v>
      </c>
      <c r="B745" s="31" t="s">
        <v>9459</v>
      </c>
      <c r="C745" s="31" t="s">
        <v>40752</v>
      </c>
      <c r="D745" s="31" t="s">
        <v>40753</v>
      </c>
      <c r="E745" s="31" t="s">
        <v>687</v>
      </c>
      <c r="F745" s="31" t="s">
        <v>123</v>
      </c>
      <c r="G745" s="31" t="s">
        <v>17532</v>
      </c>
      <c r="H745" s="31" t="s">
        <v>37612</v>
      </c>
      <c r="I745" s="38">
        <v>0.91666666666666663</v>
      </c>
      <c r="J745" s="31" t="s">
        <v>24</v>
      </c>
      <c r="K745" s="31" t="s">
        <v>105</v>
      </c>
      <c r="L745" s="31" t="s">
        <v>106</v>
      </c>
      <c r="M745" s="31" t="s">
        <v>995</v>
      </c>
      <c r="N745" s="23"/>
      <c r="O745" s="23"/>
      <c r="P745" s="23"/>
      <c r="Q745" s="23"/>
      <c r="R745" s="23"/>
      <c r="S745" s="29">
        <v>44700</v>
      </c>
      <c r="T745" s="31"/>
      <c r="U745" s="31"/>
      <c r="V745" s="31"/>
      <c r="W745" s="31"/>
      <c r="X745" s="31"/>
      <c r="Y745" s="31"/>
      <c r="Z745" s="31"/>
      <c r="AA745" s="31"/>
      <c r="AB745" s="38"/>
      <c r="AC745" s="31"/>
      <c r="AD745" s="31"/>
      <c r="AE745" s="31"/>
      <c r="AF745" s="31"/>
      <c r="AG745" s="23"/>
      <c r="AH745" s="23"/>
      <c r="AI745" s="23"/>
      <c r="AJ745" s="23"/>
      <c r="AK745" s="23"/>
      <c r="AL745" s="29"/>
      <c r="AM745" s="388"/>
    </row>
    <row r="746" spans="1:39" ht="54" customHeight="1" x14ac:dyDescent="1.05">
      <c r="A746" s="31" t="s">
        <v>40754</v>
      </c>
      <c r="B746" s="31" t="s">
        <v>40755</v>
      </c>
      <c r="C746" s="31" t="s">
        <v>40756</v>
      </c>
      <c r="D746" s="31" t="s">
        <v>40757</v>
      </c>
      <c r="E746" s="31" t="s">
        <v>687</v>
      </c>
      <c r="F746" s="31" t="s">
        <v>123</v>
      </c>
      <c r="G746" s="31" t="s">
        <v>17532</v>
      </c>
      <c r="H746" s="31" t="s">
        <v>37612</v>
      </c>
      <c r="I746" s="38">
        <v>0.91666666666666663</v>
      </c>
      <c r="J746" s="31" t="s">
        <v>24</v>
      </c>
      <c r="K746" s="31" t="s">
        <v>105</v>
      </c>
      <c r="L746" s="31" t="s">
        <v>106</v>
      </c>
      <c r="M746" s="31" t="s">
        <v>995</v>
      </c>
      <c r="N746" s="23"/>
      <c r="O746" s="23"/>
      <c r="P746" s="23"/>
      <c r="Q746" s="23"/>
      <c r="R746" s="23"/>
      <c r="S746" s="29">
        <v>44700</v>
      </c>
      <c r="T746" s="31"/>
      <c r="U746" s="31"/>
      <c r="V746" s="31"/>
      <c r="W746" s="31"/>
      <c r="X746" s="31"/>
      <c r="Y746" s="31"/>
      <c r="Z746" s="31"/>
      <c r="AA746" s="31"/>
      <c r="AB746" s="38"/>
      <c r="AC746" s="31"/>
      <c r="AD746" s="31"/>
      <c r="AE746" s="31"/>
      <c r="AF746" s="31"/>
      <c r="AG746" s="23"/>
      <c r="AH746" s="23"/>
      <c r="AI746" s="23"/>
      <c r="AJ746" s="23"/>
      <c r="AK746" s="23"/>
      <c r="AL746" s="29"/>
      <c r="AM746" s="388"/>
    </row>
    <row r="747" spans="1:39" ht="54" customHeight="1" x14ac:dyDescent="1.05">
      <c r="A747" s="31" t="s">
        <v>40758</v>
      </c>
      <c r="B747" s="31" t="s">
        <v>6630</v>
      </c>
      <c r="C747" s="31" t="s">
        <v>40759</v>
      </c>
      <c r="D747" s="31" t="s">
        <v>40760</v>
      </c>
      <c r="E747" s="31" t="s">
        <v>687</v>
      </c>
      <c r="F747" s="31" t="s">
        <v>123</v>
      </c>
      <c r="G747" s="31" t="s">
        <v>17532</v>
      </c>
      <c r="H747" s="31" t="s">
        <v>37612</v>
      </c>
      <c r="I747" s="38">
        <v>0.91666666666666663</v>
      </c>
      <c r="J747" s="31" t="s">
        <v>24</v>
      </c>
      <c r="K747" s="31" t="s">
        <v>105</v>
      </c>
      <c r="L747" s="31" t="s">
        <v>106</v>
      </c>
      <c r="M747" s="31" t="s">
        <v>995</v>
      </c>
      <c r="N747" s="23"/>
      <c r="O747" s="23"/>
      <c r="P747" s="23"/>
      <c r="Q747" s="23"/>
      <c r="R747" s="23"/>
      <c r="S747" s="29">
        <v>44700</v>
      </c>
      <c r="T747" s="31"/>
      <c r="U747" s="31"/>
      <c r="V747" s="31"/>
      <c r="W747" s="31"/>
      <c r="X747" s="31"/>
      <c r="Y747" s="31"/>
      <c r="Z747" s="31"/>
      <c r="AA747" s="31"/>
      <c r="AB747" s="38"/>
      <c r="AC747" s="31"/>
      <c r="AD747" s="31"/>
      <c r="AE747" s="31"/>
      <c r="AF747" s="31"/>
      <c r="AG747" s="23"/>
      <c r="AH747" s="23"/>
      <c r="AI747" s="23"/>
      <c r="AJ747" s="23"/>
      <c r="AK747" s="23"/>
      <c r="AL747" s="29"/>
      <c r="AM747" s="388"/>
    </row>
    <row r="748" spans="1:39" ht="54" customHeight="1" x14ac:dyDescent="1.05">
      <c r="A748" s="31" t="s">
        <v>40761</v>
      </c>
      <c r="B748" s="31" t="s">
        <v>40762</v>
      </c>
      <c r="C748" s="31" t="s">
        <v>40763</v>
      </c>
      <c r="D748" s="31" t="s">
        <v>40764</v>
      </c>
      <c r="E748" s="31" t="s">
        <v>687</v>
      </c>
      <c r="F748" s="31" t="s">
        <v>123</v>
      </c>
      <c r="G748" s="31" t="s">
        <v>17532</v>
      </c>
      <c r="H748" s="31" t="s">
        <v>37612</v>
      </c>
      <c r="I748" s="38">
        <v>0.91666666666666663</v>
      </c>
      <c r="J748" s="31" t="s">
        <v>24</v>
      </c>
      <c r="K748" s="31" t="s">
        <v>105</v>
      </c>
      <c r="L748" s="31" t="s">
        <v>106</v>
      </c>
      <c r="M748" s="31" t="s">
        <v>995</v>
      </c>
      <c r="N748" s="23"/>
      <c r="O748" s="23"/>
      <c r="P748" s="23"/>
      <c r="Q748" s="23"/>
      <c r="R748" s="23"/>
      <c r="S748" s="29">
        <v>44700</v>
      </c>
      <c r="T748" s="31"/>
      <c r="U748" s="31"/>
      <c r="V748" s="31"/>
      <c r="W748" s="31"/>
      <c r="X748" s="31"/>
      <c r="Y748" s="31"/>
      <c r="Z748" s="31"/>
      <c r="AA748" s="31"/>
      <c r="AB748" s="38"/>
      <c r="AC748" s="31"/>
      <c r="AD748" s="31"/>
      <c r="AE748" s="31"/>
      <c r="AF748" s="31"/>
      <c r="AG748" s="23"/>
      <c r="AH748" s="23"/>
      <c r="AI748" s="23"/>
      <c r="AJ748" s="23"/>
      <c r="AK748" s="23"/>
      <c r="AL748" s="29"/>
      <c r="AM748" s="388"/>
    </row>
    <row r="749" spans="1:39" ht="54" customHeight="1" x14ac:dyDescent="1.05">
      <c r="A749" s="31" t="s">
        <v>40765</v>
      </c>
      <c r="B749" s="31" t="s">
        <v>15715</v>
      </c>
      <c r="C749" s="31" t="s">
        <v>40766</v>
      </c>
      <c r="D749" s="31" t="s">
        <v>40767</v>
      </c>
      <c r="E749" s="31" t="s">
        <v>687</v>
      </c>
      <c r="F749" s="31" t="s">
        <v>123</v>
      </c>
      <c r="G749" s="31" t="s">
        <v>17532</v>
      </c>
      <c r="H749" s="31" t="s">
        <v>37612</v>
      </c>
      <c r="I749" s="38">
        <v>0.91666666666666663</v>
      </c>
      <c r="J749" s="31" t="s">
        <v>24</v>
      </c>
      <c r="K749" s="31" t="s">
        <v>105</v>
      </c>
      <c r="L749" s="31" t="s">
        <v>106</v>
      </c>
      <c r="M749" s="31" t="s">
        <v>995</v>
      </c>
      <c r="N749" s="23"/>
      <c r="O749" s="23"/>
      <c r="P749" s="23"/>
      <c r="Q749" s="23"/>
      <c r="R749" s="23"/>
      <c r="S749" s="29">
        <v>44700</v>
      </c>
      <c r="T749" s="31"/>
      <c r="U749" s="31"/>
      <c r="V749" s="31"/>
      <c r="W749" s="31"/>
      <c r="X749" s="31"/>
      <c r="Y749" s="31"/>
      <c r="Z749" s="31"/>
      <c r="AA749" s="31"/>
      <c r="AB749" s="38"/>
      <c r="AC749" s="31"/>
      <c r="AD749" s="31"/>
      <c r="AE749" s="31"/>
      <c r="AF749" s="31"/>
      <c r="AG749" s="23"/>
      <c r="AH749" s="23"/>
      <c r="AI749" s="23"/>
      <c r="AJ749" s="23"/>
      <c r="AK749" s="23"/>
      <c r="AL749" s="29"/>
      <c r="AM749" s="388"/>
    </row>
    <row r="750" spans="1:39" ht="54" customHeight="1" x14ac:dyDescent="1.05">
      <c r="A750" s="31" t="s">
        <v>40768</v>
      </c>
      <c r="B750" s="31" t="s">
        <v>40769</v>
      </c>
      <c r="C750" s="31" t="s">
        <v>40770</v>
      </c>
      <c r="D750" s="31" t="s">
        <v>40771</v>
      </c>
      <c r="E750" s="31" t="s">
        <v>687</v>
      </c>
      <c r="F750" s="31" t="s">
        <v>123</v>
      </c>
      <c r="G750" s="31" t="s">
        <v>17532</v>
      </c>
      <c r="H750" s="31" t="s">
        <v>37612</v>
      </c>
      <c r="I750" s="38">
        <v>0.91666666666666663</v>
      </c>
      <c r="J750" s="31" t="s">
        <v>24</v>
      </c>
      <c r="K750" s="31" t="s">
        <v>105</v>
      </c>
      <c r="L750" s="31" t="s">
        <v>106</v>
      </c>
      <c r="M750" s="31" t="s">
        <v>995</v>
      </c>
      <c r="N750" s="23"/>
      <c r="O750" s="23"/>
      <c r="P750" s="23"/>
      <c r="Q750" s="23"/>
      <c r="R750" s="23"/>
      <c r="S750" s="29">
        <v>44700</v>
      </c>
      <c r="T750" s="31"/>
      <c r="U750" s="31"/>
      <c r="V750" s="31"/>
      <c r="W750" s="31"/>
      <c r="X750" s="31"/>
      <c r="Y750" s="31"/>
      <c r="Z750" s="31"/>
      <c r="AA750" s="31"/>
      <c r="AB750" s="38"/>
      <c r="AC750" s="31"/>
      <c r="AD750" s="31"/>
      <c r="AE750" s="31"/>
      <c r="AF750" s="31"/>
      <c r="AG750" s="23"/>
      <c r="AH750" s="23"/>
      <c r="AI750" s="23"/>
      <c r="AJ750" s="23"/>
      <c r="AK750" s="23"/>
      <c r="AL750" s="29"/>
      <c r="AM750" s="388"/>
    </row>
    <row r="751" spans="1:39" ht="54" customHeight="1" x14ac:dyDescent="1.05">
      <c r="A751" s="31" t="s">
        <v>40772</v>
      </c>
      <c r="B751" s="31" t="s">
        <v>2952</v>
      </c>
      <c r="C751" s="31" t="s">
        <v>40773</v>
      </c>
      <c r="D751" s="31" t="s">
        <v>40774</v>
      </c>
      <c r="E751" s="31" t="s">
        <v>687</v>
      </c>
      <c r="F751" s="31" t="s">
        <v>123</v>
      </c>
      <c r="G751" s="31" t="s">
        <v>17532</v>
      </c>
      <c r="H751" s="31" t="s">
        <v>37612</v>
      </c>
      <c r="I751" s="38">
        <v>0.91666666666666663</v>
      </c>
      <c r="J751" s="31" t="s">
        <v>24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29">
        <v>44700</v>
      </c>
      <c r="T751" s="31"/>
      <c r="U751" s="31"/>
      <c r="V751" s="31"/>
      <c r="W751" s="31"/>
      <c r="X751" s="31"/>
      <c r="Y751" s="31"/>
      <c r="Z751" s="31"/>
      <c r="AA751" s="31"/>
      <c r="AB751" s="38"/>
      <c r="AC751" s="31"/>
      <c r="AD751" s="31"/>
      <c r="AE751" s="31"/>
      <c r="AF751" s="31"/>
      <c r="AG751" s="23"/>
      <c r="AH751" s="23"/>
      <c r="AI751" s="23"/>
      <c r="AJ751" s="23"/>
      <c r="AK751" s="23"/>
      <c r="AL751" s="29"/>
      <c r="AM751" s="388"/>
    </row>
    <row r="752" spans="1:39" ht="54" customHeight="1" x14ac:dyDescent="1.05">
      <c r="A752" s="31" t="s">
        <v>40775</v>
      </c>
      <c r="B752" s="31" t="s">
        <v>12342</v>
      </c>
      <c r="C752" s="31" t="s">
        <v>40776</v>
      </c>
      <c r="D752" s="31" t="s">
        <v>40777</v>
      </c>
      <c r="E752" s="31" t="s">
        <v>687</v>
      </c>
      <c r="F752" s="31" t="s">
        <v>123</v>
      </c>
      <c r="G752" s="31" t="s">
        <v>17532</v>
      </c>
      <c r="H752" s="31" t="s">
        <v>37612</v>
      </c>
      <c r="I752" s="38">
        <v>0.91666666666666663</v>
      </c>
      <c r="J752" s="31" t="s">
        <v>24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29">
        <v>44700</v>
      </c>
      <c r="T752" s="31"/>
      <c r="U752" s="31"/>
      <c r="V752" s="31"/>
      <c r="W752" s="31"/>
      <c r="X752" s="31"/>
      <c r="Y752" s="31"/>
      <c r="Z752" s="31"/>
      <c r="AA752" s="31"/>
      <c r="AB752" s="38"/>
      <c r="AC752" s="31"/>
      <c r="AD752" s="31"/>
      <c r="AE752" s="31"/>
      <c r="AF752" s="31"/>
      <c r="AG752" s="23"/>
      <c r="AH752" s="23"/>
      <c r="AI752" s="23"/>
      <c r="AJ752" s="23"/>
      <c r="AK752" s="23"/>
      <c r="AL752" s="29"/>
      <c r="AM752" s="388"/>
    </row>
    <row r="753" spans="1:39" ht="54" customHeight="1" x14ac:dyDescent="1.05">
      <c r="A753" s="31" t="s">
        <v>40778</v>
      </c>
      <c r="B753" s="31" t="s">
        <v>40779</v>
      </c>
      <c r="C753" s="31" t="s">
        <v>40780</v>
      </c>
      <c r="D753" s="31" t="s">
        <v>40781</v>
      </c>
      <c r="E753" s="31" t="s">
        <v>687</v>
      </c>
      <c r="F753" s="31" t="s">
        <v>123</v>
      </c>
      <c r="G753" s="31" t="s">
        <v>17532</v>
      </c>
      <c r="H753" s="31" t="s">
        <v>37612</v>
      </c>
      <c r="I753" s="38">
        <v>0.91666666666666663</v>
      </c>
      <c r="J753" s="31" t="s">
        <v>24</v>
      </c>
      <c r="K753" s="31" t="s">
        <v>105</v>
      </c>
      <c r="L753" s="31" t="s">
        <v>106</v>
      </c>
      <c r="M753" s="31" t="s">
        <v>995</v>
      </c>
      <c r="N753" s="23"/>
      <c r="O753" s="23"/>
      <c r="P753" s="23"/>
      <c r="Q753" s="23"/>
      <c r="R753" s="23"/>
      <c r="S753" s="29">
        <v>44700</v>
      </c>
      <c r="T753" s="31"/>
      <c r="U753" s="31"/>
      <c r="V753" s="31"/>
      <c r="W753" s="31"/>
      <c r="X753" s="31"/>
      <c r="Y753" s="31"/>
      <c r="Z753" s="31"/>
      <c r="AA753" s="31"/>
      <c r="AB753" s="38"/>
      <c r="AC753" s="31"/>
      <c r="AD753" s="31"/>
      <c r="AE753" s="31"/>
      <c r="AF753" s="31"/>
      <c r="AG753" s="23"/>
      <c r="AH753" s="23"/>
      <c r="AI753" s="23"/>
      <c r="AJ753" s="23"/>
      <c r="AK753" s="23"/>
      <c r="AL753" s="29"/>
      <c r="AM753" s="388"/>
    </row>
    <row r="754" spans="1:39" ht="54" customHeight="1" x14ac:dyDescent="1.05">
      <c r="A754" s="31" t="s">
        <v>40782</v>
      </c>
      <c r="B754" s="31" t="s">
        <v>3459</v>
      </c>
      <c r="C754" s="31" t="s">
        <v>40783</v>
      </c>
      <c r="D754" s="31" t="s">
        <v>40784</v>
      </c>
      <c r="E754" s="31" t="s">
        <v>687</v>
      </c>
      <c r="F754" s="31" t="s">
        <v>123</v>
      </c>
      <c r="G754" s="31" t="s">
        <v>17532</v>
      </c>
      <c r="H754" s="31" t="s">
        <v>37612</v>
      </c>
      <c r="I754" s="38">
        <v>0.91666666666666663</v>
      </c>
      <c r="J754" s="31" t="s">
        <v>24</v>
      </c>
      <c r="K754" s="31" t="s">
        <v>105</v>
      </c>
      <c r="L754" s="31" t="s">
        <v>106</v>
      </c>
      <c r="M754" s="31" t="s">
        <v>995</v>
      </c>
      <c r="N754" s="23"/>
      <c r="O754" s="23"/>
      <c r="P754" s="23"/>
      <c r="Q754" s="23"/>
      <c r="R754" s="23"/>
      <c r="S754" s="29">
        <v>44700</v>
      </c>
      <c r="T754" s="31"/>
      <c r="U754" s="31"/>
      <c r="V754" s="31"/>
      <c r="W754" s="31"/>
      <c r="X754" s="31"/>
      <c r="Y754" s="31"/>
      <c r="Z754" s="31"/>
      <c r="AA754" s="31"/>
      <c r="AB754" s="38"/>
      <c r="AC754" s="31"/>
      <c r="AD754" s="31"/>
      <c r="AE754" s="31"/>
      <c r="AF754" s="31"/>
      <c r="AG754" s="23"/>
      <c r="AH754" s="23"/>
      <c r="AI754" s="23"/>
      <c r="AJ754" s="23"/>
      <c r="AK754" s="23"/>
      <c r="AL754" s="29"/>
      <c r="AM754" s="388"/>
    </row>
    <row r="755" spans="1:39" ht="54" customHeight="1" x14ac:dyDescent="1.05">
      <c r="A755" s="31" t="s">
        <v>40785</v>
      </c>
      <c r="B755" s="31" t="s">
        <v>22932</v>
      </c>
      <c r="C755" s="31" t="s">
        <v>40786</v>
      </c>
      <c r="D755" s="31" t="s">
        <v>40787</v>
      </c>
      <c r="E755" s="31" t="s">
        <v>687</v>
      </c>
      <c r="F755" s="31" t="s">
        <v>123</v>
      </c>
      <c r="G755" s="31" t="s">
        <v>17532</v>
      </c>
      <c r="H755" s="31" t="s">
        <v>37612</v>
      </c>
      <c r="I755" s="38">
        <v>0.91666666666666663</v>
      </c>
      <c r="J755" s="31" t="s">
        <v>24</v>
      </c>
      <c r="K755" s="31" t="s">
        <v>105</v>
      </c>
      <c r="L755" s="31" t="s">
        <v>106</v>
      </c>
      <c r="M755" s="31" t="s">
        <v>995</v>
      </c>
      <c r="N755" s="23"/>
      <c r="O755" s="23"/>
      <c r="P755" s="23"/>
      <c r="Q755" s="23"/>
      <c r="R755" s="23"/>
      <c r="S755" s="29">
        <v>44700</v>
      </c>
      <c r="T755" s="31"/>
      <c r="U755" s="31"/>
      <c r="V755" s="31"/>
      <c r="W755" s="31"/>
      <c r="X755" s="31"/>
      <c r="Y755" s="31"/>
      <c r="Z755" s="31"/>
      <c r="AA755" s="31"/>
      <c r="AB755" s="38"/>
      <c r="AC755" s="31"/>
      <c r="AD755" s="31"/>
      <c r="AE755" s="31"/>
      <c r="AF755" s="31"/>
      <c r="AG755" s="23"/>
      <c r="AH755" s="23"/>
      <c r="AI755" s="23"/>
      <c r="AJ755" s="23"/>
      <c r="AK755" s="23"/>
      <c r="AL755" s="29"/>
      <c r="AM755" s="388"/>
    </row>
    <row r="756" spans="1:39" ht="54" customHeight="1" x14ac:dyDescent="1.05">
      <c r="A756" s="31" t="s">
        <v>40788</v>
      </c>
      <c r="B756" s="31" t="s">
        <v>30061</v>
      </c>
      <c r="C756" s="31" t="s">
        <v>40789</v>
      </c>
      <c r="D756" s="31" t="s">
        <v>40790</v>
      </c>
      <c r="E756" s="31" t="s">
        <v>687</v>
      </c>
      <c r="F756" s="31" t="s">
        <v>123</v>
      </c>
      <c r="G756" s="31" t="s">
        <v>17532</v>
      </c>
      <c r="H756" s="31" t="s">
        <v>37612</v>
      </c>
      <c r="I756" s="38">
        <v>0.91666666666666663</v>
      </c>
      <c r="J756" s="31" t="s">
        <v>24</v>
      </c>
      <c r="K756" s="31" t="s">
        <v>105</v>
      </c>
      <c r="L756" s="31" t="s">
        <v>106</v>
      </c>
      <c r="M756" s="31" t="s">
        <v>995</v>
      </c>
      <c r="N756" s="23"/>
      <c r="O756" s="23"/>
      <c r="P756" s="23"/>
      <c r="Q756" s="23"/>
      <c r="R756" s="23"/>
      <c r="S756" s="29">
        <v>44700</v>
      </c>
      <c r="T756" s="31"/>
      <c r="U756" s="31"/>
      <c r="V756" s="31"/>
      <c r="W756" s="31"/>
      <c r="X756" s="31"/>
      <c r="Y756" s="31"/>
      <c r="Z756" s="31"/>
      <c r="AA756" s="31"/>
      <c r="AB756" s="38"/>
      <c r="AC756" s="31"/>
      <c r="AD756" s="31"/>
      <c r="AE756" s="31"/>
      <c r="AF756" s="31"/>
      <c r="AG756" s="23"/>
      <c r="AH756" s="23"/>
      <c r="AI756" s="23"/>
      <c r="AJ756" s="23"/>
      <c r="AK756" s="23"/>
      <c r="AL756" s="29"/>
      <c r="AM756" s="388"/>
    </row>
    <row r="757" spans="1:39" ht="54" customHeight="1" x14ac:dyDescent="1.05">
      <c r="A757" s="31" t="s">
        <v>40791</v>
      </c>
      <c r="B757" s="31" t="s">
        <v>40792</v>
      </c>
      <c r="C757" s="31" t="s">
        <v>40793</v>
      </c>
      <c r="D757" s="31" t="s">
        <v>40794</v>
      </c>
      <c r="E757" s="31" t="s">
        <v>687</v>
      </c>
      <c r="F757" s="31" t="s">
        <v>123</v>
      </c>
      <c r="G757" s="31" t="s">
        <v>17532</v>
      </c>
      <c r="H757" s="31" t="s">
        <v>37612</v>
      </c>
      <c r="I757" s="38">
        <v>0.91666666666666663</v>
      </c>
      <c r="J757" s="31" t="s">
        <v>24</v>
      </c>
      <c r="K757" s="31" t="s">
        <v>105</v>
      </c>
      <c r="L757" s="31" t="s">
        <v>106</v>
      </c>
      <c r="M757" s="31" t="s">
        <v>995</v>
      </c>
      <c r="N757" s="23"/>
      <c r="O757" s="23"/>
      <c r="P757" s="23"/>
      <c r="Q757" s="23"/>
      <c r="R757" s="23"/>
      <c r="S757" s="29">
        <v>44700</v>
      </c>
      <c r="T757" s="31"/>
      <c r="U757" s="31"/>
      <c r="V757" s="31"/>
      <c r="W757" s="31"/>
      <c r="X757" s="31"/>
      <c r="Y757" s="31"/>
      <c r="Z757" s="31"/>
      <c r="AA757" s="31"/>
      <c r="AB757" s="38"/>
      <c r="AC757" s="31"/>
      <c r="AD757" s="31"/>
      <c r="AE757" s="31"/>
      <c r="AF757" s="31"/>
      <c r="AG757" s="23"/>
      <c r="AH757" s="23"/>
      <c r="AI757" s="23"/>
      <c r="AJ757" s="23"/>
      <c r="AK757" s="23"/>
      <c r="AL757" s="29"/>
      <c r="AM757" s="388"/>
    </row>
    <row r="758" spans="1:39" ht="54" customHeight="1" x14ac:dyDescent="1.05">
      <c r="A758" s="31" t="s">
        <v>40795</v>
      </c>
      <c r="B758" s="31" t="s">
        <v>8182</v>
      </c>
      <c r="C758" s="31" t="s">
        <v>40796</v>
      </c>
      <c r="D758" s="31" t="s">
        <v>40797</v>
      </c>
      <c r="E758" s="31" t="s">
        <v>687</v>
      </c>
      <c r="F758" s="31" t="s">
        <v>123</v>
      </c>
      <c r="G758" s="31" t="s">
        <v>17532</v>
      </c>
      <c r="H758" s="31" t="s">
        <v>37612</v>
      </c>
      <c r="I758" s="38">
        <v>0.91666666666666663</v>
      </c>
      <c r="J758" s="31" t="s">
        <v>24</v>
      </c>
      <c r="K758" s="31" t="s">
        <v>105</v>
      </c>
      <c r="L758" s="31" t="s">
        <v>106</v>
      </c>
      <c r="M758" s="31" t="s">
        <v>995</v>
      </c>
      <c r="N758" s="23"/>
      <c r="O758" s="23"/>
      <c r="P758" s="23"/>
      <c r="Q758" s="23"/>
      <c r="R758" s="23"/>
      <c r="S758" s="29">
        <v>44700</v>
      </c>
      <c r="T758" s="31"/>
      <c r="U758" s="31"/>
      <c r="V758" s="31"/>
      <c r="W758" s="31"/>
      <c r="X758" s="31"/>
      <c r="Y758" s="31"/>
      <c r="Z758" s="31"/>
      <c r="AA758" s="31"/>
      <c r="AB758" s="38"/>
      <c r="AC758" s="31"/>
      <c r="AD758" s="31"/>
      <c r="AE758" s="31"/>
      <c r="AF758" s="31"/>
      <c r="AG758" s="23"/>
      <c r="AH758" s="23"/>
      <c r="AI758" s="23"/>
      <c r="AJ758" s="23"/>
      <c r="AK758" s="23"/>
      <c r="AL758" s="29"/>
      <c r="AM758" s="388"/>
    </row>
    <row r="759" spans="1:39" ht="54" customHeight="1" x14ac:dyDescent="1.05">
      <c r="A759" s="31" t="s">
        <v>40798</v>
      </c>
      <c r="B759" s="31" t="s">
        <v>20407</v>
      </c>
      <c r="C759" s="31" t="s">
        <v>40799</v>
      </c>
      <c r="D759" s="31" t="s">
        <v>40800</v>
      </c>
      <c r="E759" s="31" t="s">
        <v>687</v>
      </c>
      <c r="F759" s="31" t="s">
        <v>123</v>
      </c>
      <c r="G759" s="31" t="s">
        <v>17532</v>
      </c>
      <c r="H759" s="31" t="s">
        <v>37612</v>
      </c>
      <c r="I759" s="38">
        <v>0.91666666666666663</v>
      </c>
      <c r="J759" s="31" t="s">
        <v>24</v>
      </c>
      <c r="K759" s="31" t="s">
        <v>105</v>
      </c>
      <c r="L759" s="31" t="s">
        <v>106</v>
      </c>
      <c r="M759" s="31" t="s">
        <v>995</v>
      </c>
      <c r="N759" s="23"/>
      <c r="O759" s="23"/>
      <c r="P759" s="23"/>
      <c r="Q759" s="23"/>
      <c r="R759" s="23"/>
      <c r="S759" s="29">
        <v>44700</v>
      </c>
      <c r="T759" s="31"/>
      <c r="U759" s="31"/>
      <c r="V759" s="31"/>
      <c r="W759" s="31"/>
      <c r="X759" s="31"/>
      <c r="Y759" s="31"/>
      <c r="Z759" s="31"/>
      <c r="AA759" s="31"/>
      <c r="AB759" s="38"/>
      <c r="AC759" s="31"/>
      <c r="AD759" s="31"/>
      <c r="AE759" s="31"/>
      <c r="AF759" s="31"/>
      <c r="AG759" s="23"/>
      <c r="AH759" s="23"/>
      <c r="AI759" s="23"/>
      <c r="AJ759" s="23"/>
      <c r="AK759" s="23"/>
      <c r="AL759" s="29"/>
      <c r="AM759" s="388"/>
    </row>
    <row r="760" spans="1:39" ht="54" customHeight="1" x14ac:dyDescent="1.05">
      <c r="A760" s="31" t="s">
        <v>40801</v>
      </c>
      <c r="B760" s="31" t="s">
        <v>12409</v>
      </c>
      <c r="C760" s="31" t="s">
        <v>40802</v>
      </c>
      <c r="D760" s="31" t="s">
        <v>40803</v>
      </c>
      <c r="E760" s="31" t="s">
        <v>687</v>
      </c>
      <c r="F760" s="31" t="s">
        <v>123</v>
      </c>
      <c r="G760" s="31" t="s">
        <v>17532</v>
      </c>
      <c r="H760" s="31" t="s">
        <v>37612</v>
      </c>
      <c r="I760" s="38">
        <v>0.91666666666666663</v>
      </c>
      <c r="J760" s="31" t="s">
        <v>24</v>
      </c>
      <c r="K760" s="31" t="s">
        <v>105</v>
      </c>
      <c r="L760" s="31" t="s">
        <v>106</v>
      </c>
      <c r="M760" s="31" t="s">
        <v>995</v>
      </c>
      <c r="N760" s="23"/>
      <c r="O760" s="23"/>
      <c r="P760" s="23"/>
      <c r="Q760" s="23"/>
      <c r="R760" s="23"/>
      <c r="S760" s="29">
        <v>44700</v>
      </c>
      <c r="T760" s="31"/>
      <c r="U760" s="31"/>
      <c r="V760" s="31"/>
      <c r="W760" s="31"/>
      <c r="X760" s="31"/>
      <c r="Y760" s="31"/>
      <c r="Z760" s="31"/>
      <c r="AA760" s="31"/>
      <c r="AB760" s="38"/>
      <c r="AC760" s="31"/>
      <c r="AD760" s="31"/>
      <c r="AE760" s="31"/>
      <c r="AF760" s="31"/>
      <c r="AG760" s="23"/>
      <c r="AH760" s="23"/>
      <c r="AI760" s="23"/>
      <c r="AJ760" s="23"/>
      <c r="AK760" s="23"/>
      <c r="AL760" s="29"/>
      <c r="AM760" s="388"/>
    </row>
    <row r="761" spans="1:39" ht="54" customHeight="1" x14ac:dyDescent="1.05">
      <c r="A761" s="31" t="s">
        <v>40804</v>
      </c>
      <c r="B761" s="31" t="s">
        <v>40805</v>
      </c>
      <c r="C761" s="31" t="s">
        <v>40806</v>
      </c>
      <c r="D761" s="31" t="s">
        <v>40807</v>
      </c>
      <c r="E761" s="31" t="s">
        <v>687</v>
      </c>
      <c r="F761" s="31" t="s">
        <v>123</v>
      </c>
      <c r="G761" s="31" t="s">
        <v>17532</v>
      </c>
      <c r="H761" s="31" t="s">
        <v>37612</v>
      </c>
      <c r="I761" s="38">
        <v>0.91666666666666663</v>
      </c>
      <c r="J761" s="31" t="s">
        <v>24</v>
      </c>
      <c r="K761" s="31" t="s">
        <v>105</v>
      </c>
      <c r="L761" s="31" t="s">
        <v>106</v>
      </c>
      <c r="M761" s="31" t="s">
        <v>995</v>
      </c>
      <c r="N761" s="23"/>
      <c r="O761" s="23"/>
      <c r="P761" s="23"/>
      <c r="Q761" s="23"/>
      <c r="R761" s="23"/>
      <c r="S761" s="29">
        <v>44700</v>
      </c>
      <c r="T761" s="31"/>
      <c r="U761" s="31"/>
      <c r="V761" s="31"/>
      <c r="W761" s="31"/>
      <c r="X761" s="31"/>
      <c r="Y761" s="31"/>
      <c r="Z761" s="31"/>
      <c r="AA761" s="31"/>
      <c r="AB761" s="38"/>
      <c r="AC761" s="31"/>
      <c r="AD761" s="31"/>
      <c r="AE761" s="31"/>
      <c r="AF761" s="31"/>
      <c r="AG761" s="23"/>
      <c r="AH761" s="23"/>
      <c r="AI761" s="23"/>
      <c r="AJ761" s="23"/>
      <c r="AK761" s="23"/>
      <c r="AL761" s="29"/>
      <c r="AM761" s="388"/>
    </row>
    <row r="762" spans="1:39" ht="54" customHeight="1" x14ac:dyDescent="1.05">
      <c r="A762" s="31" t="s">
        <v>40808</v>
      </c>
      <c r="B762" s="31" t="s">
        <v>29955</v>
      </c>
      <c r="C762" s="31" t="s">
        <v>40809</v>
      </c>
      <c r="D762" s="31" t="s">
        <v>40810</v>
      </c>
      <c r="E762" s="31" t="s">
        <v>687</v>
      </c>
      <c r="F762" s="31" t="s">
        <v>123</v>
      </c>
      <c r="G762" s="31" t="s">
        <v>17532</v>
      </c>
      <c r="H762" s="31" t="s">
        <v>37612</v>
      </c>
      <c r="I762" s="38">
        <v>0.91666666666666663</v>
      </c>
      <c r="J762" s="31" t="s">
        <v>24</v>
      </c>
      <c r="K762" s="31" t="s">
        <v>105</v>
      </c>
      <c r="L762" s="31" t="s">
        <v>106</v>
      </c>
      <c r="M762" s="31" t="s">
        <v>995</v>
      </c>
      <c r="N762" s="23"/>
      <c r="O762" s="23"/>
      <c r="P762" s="23"/>
      <c r="Q762" s="23"/>
      <c r="R762" s="23"/>
      <c r="S762" s="29">
        <v>44700</v>
      </c>
      <c r="T762" s="31"/>
      <c r="U762" s="31"/>
      <c r="V762" s="31"/>
      <c r="W762" s="31"/>
      <c r="X762" s="31"/>
      <c r="Y762" s="31"/>
      <c r="Z762" s="31"/>
      <c r="AA762" s="31"/>
      <c r="AB762" s="38"/>
      <c r="AC762" s="31"/>
      <c r="AD762" s="31"/>
      <c r="AE762" s="31"/>
      <c r="AF762" s="31"/>
      <c r="AG762" s="23"/>
      <c r="AH762" s="23"/>
      <c r="AI762" s="23"/>
      <c r="AJ762" s="23"/>
      <c r="AK762" s="23"/>
      <c r="AL762" s="29"/>
      <c r="AM762" s="388"/>
    </row>
    <row r="763" spans="1:39" ht="54" customHeight="1" x14ac:dyDescent="1.05">
      <c r="A763" s="31" t="s">
        <v>40811</v>
      </c>
      <c r="B763" s="31" t="s">
        <v>40812</v>
      </c>
      <c r="C763" s="31" t="s">
        <v>40813</v>
      </c>
      <c r="D763" s="31" t="s">
        <v>40814</v>
      </c>
      <c r="E763" s="31" t="s">
        <v>687</v>
      </c>
      <c r="F763" s="31" t="s">
        <v>123</v>
      </c>
      <c r="G763" s="31" t="s">
        <v>17532</v>
      </c>
      <c r="H763" s="31" t="s">
        <v>37612</v>
      </c>
      <c r="I763" s="38">
        <v>0.91666666666666663</v>
      </c>
      <c r="J763" s="31" t="s">
        <v>24</v>
      </c>
      <c r="K763" s="31" t="s">
        <v>105</v>
      </c>
      <c r="L763" s="31" t="s">
        <v>106</v>
      </c>
      <c r="M763" s="31" t="s">
        <v>995</v>
      </c>
      <c r="N763" s="23"/>
      <c r="O763" s="23"/>
      <c r="P763" s="23"/>
      <c r="Q763" s="23"/>
      <c r="R763" s="23"/>
      <c r="S763" s="29">
        <v>44700</v>
      </c>
      <c r="T763" s="31"/>
      <c r="U763" s="31"/>
      <c r="V763" s="31"/>
      <c r="W763" s="31"/>
      <c r="X763" s="31"/>
      <c r="Y763" s="31"/>
      <c r="Z763" s="31"/>
      <c r="AA763" s="31"/>
      <c r="AB763" s="38"/>
      <c r="AC763" s="31"/>
      <c r="AD763" s="31"/>
      <c r="AE763" s="31"/>
      <c r="AF763" s="31"/>
      <c r="AG763" s="23"/>
      <c r="AH763" s="23"/>
      <c r="AI763" s="23"/>
      <c r="AJ763" s="23"/>
      <c r="AK763" s="23"/>
      <c r="AL763" s="29"/>
      <c r="AM763" s="388"/>
    </row>
    <row r="764" spans="1:39" ht="54" customHeight="1" x14ac:dyDescent="1.05">
      <c r="A764" s="31" t="s">
        <v>40815</v>
      </c>
      <c r="B764" s="31" t="s">
        <v>40816</v>
      </c>
      <c r="C764" s="31" t="s">
        <v>40817</v>
      </c>
      <c r="D764" s="31" t="s">
        <v>40818</v>
      </c>
      <c r="E764" s="31" t="s">
        <v>687</v>
      </c>
      <c r="F764" s="31" t="s">
        <v>123</v>
      </c>
      <c r="G764" s="31" t="s">
        <v>17532</v>
      </c>
      <c r="H764" s="31" t="s">
        <v>37612</v>
      </c>
      <c r="I764" s="38">
        <v>0.91666666666666663</v>
      </c>
      <c r="J764" s="31" t="s">
        <v>24</v>
      </c>
      <c r="K764" s="31" t="s">
        <v>105</v>
      </c>
      <c r="L764" s="31" t="s">
        <v>106</v>
      </c>
      <c r="M764" s="31" t="s">
        <v>995</v>
      </c>
      <c r="N764" s="23"/>
      <c r="O764" s="23"/>
      <c r="P764" s="23"/>
      <c r="Q764" s="23"/>
      <c r="R764" s="23"/>
      <c r="S764" s="29">
        <v>44700</v>
      </c>
      <c r="T764" s="31"/>
      <c r="U764" s="31"/>
      <c r="V764" s="31"/>
      <c r="W764" s="31"/>
      <c r="X764" s="31"/>
      <c r="Y764" s="31"/>
      <c r="Z764" s="31"/>
      <c r="AA764" s="31"/>
      <c r="AB764" s="38"/>
      <c r="AC764" s="31"/>
      <c r="AD764" s="31"/>
      <c r="AE764" s="31"/>
      <c r="AF764" s="31"/>
      <c r="AG764" s="23"/>
      <c r="AH764" s="23"/>
      <c r="AI764" s="23"/>
      <c r="AJ764" s="23"/>
      <c r="AK764" s="23"/>
      <c r="AL764" s="29"/>
      <c r="AM764" s="388"/>
    </row>
    <row r="765" spans="1:39" ht="54" customHeight="1" x14ac:dyDescent="1.05">
      <c r="A765" s="31" t="s">
        <v>40819</v>
      </c>
      <c r="B765" s="31" t="s">
        <v>40820</v>
      </c>
      <c r="C765" s="31" t="s">
        <v>40821</v>
      </c>
      <c r="D765" s="31" t="s">
        <v>40822</v>
      </c>
      <c r="E765" s="31" t="s">
        <v>687</v>
      </c>
      <c r="F765" s="31" t="s">
        <v>123</v>
      </c>
      <c r="G765" s="31" t="s">
        <v>17532</v>
      </c>
      <c r="H765" s="31" t="s">
        <v>37612</v>
      </c>
      <c r="I765" s="38">
        <v>0.91666666666666663</v>
      </c>
      <c r="J765" s="31" t="s">
        <v>24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29">
        <v>44700</v>
      </c>
      <c r="T765" s="31"/>
      <c r="U765" s="31"/>
      <c r="V765" s="31"/>
      <c r="W765" s="31"/>
      <c r="X765" s="31"/>
      <c r="Y765" s="31"/>
      <c r="Z765" s="31"/>
      <c r="AA765" s="31"/>
      <c r="AB765" s="38"/>
      <c r="AC765" s="31"/>
      <c r="AD765" s="31"/>
      <c r="AE765" s="31"/>
      <c r="AF765" s="31"/>
      <c r="AG765" s="23"/>
      <c r="AH765" s="23"/>
      <c r="AI765" s="23"/>
      <c r="AJ765" s="23"/>
      <c r="AK765" s="23"/>
      <c r="AL765" s="29"/>
      <c r="AM765" s="388"/>
    </row>
    <row r="766" spans="1:39" ht="54" customHeight="1" x14ac:dyDescent="1.05">
      <c r="A766" s="31" t="s">
        <v>40823</v>
      </c>
      <c r="B766" s="31" t="s">
        <v>39453</v>
      </c>
      <c r="C766" s="31" t="s">
        <v>40824</v>
      </c>
      <c r="D766" s="31" t="s">
        <v>40825</v>
      </c>
      <c r="E766" s="31" t="s">
        <v>687</v>
      </c>
      <c r="F766" s="31" t="s">
        <v>123</v>
      </c>
      <c r="G766" s="31" t="s">
        <v>17532</v>
      </c>
      <c r="H766" s="31" t="s">
        <v>37612</v>
      </c>
      <c r="I766" s="38">
        <v>0.91666666666666663</v>
      </c>
      <c r="J766" s="31" t="s">
        <v>24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29">
        <v>44700</v>
      </c>
      <c r="T766" s="31"/>
      <c r="U766" s="31"/>
      <c r="V766" s="31"/>
      <c r="W766" s="31"/>
      <c r="X766" s="31"/>
      <c r="Y766" s="31"/>
      <c r="Z766" s="31"/>
      <c r="AA766" s="31"/>
      <c r="AB766" s="38"/>
      <c r="AC766" s="31"/>
      <c r="AD766" s="31"/>
      <c r="AE766" s="31"/>
      <c r="AF766" s="31"/>
      <c r="AG766" s="23"/>
      <c r="AH766" s="23"/>
      <c r="AI766" s="23"/>
      <c r="AJ766" s="23"/>
      <c r="AK766" s="23"/>
      <c r="AL766" s="29"/>
      <c r="AM766" s="388"/>
    </row>
    <row r="767" spans="1:39" ht="54" customHeight="1" x14ac:dyDescent="1.05">
      <c r="A767" s="31" t="s">
        <v>40826</v>
      </c>
      <c r="B767" s="31" t="s">
        <v>40827</v>
      </c>
      <c r="C767" s="31" t="s">
        <v>40828</v>
      </c>
      <c r="D767" s="31" t="s">
        <v>40829</v>
      </c>
      <c r="E767" s="31" t="s">
        <v>687</v>
      </c>
      <c r="F767" s="31" t="s">
        <v>123</v>
      </c>
      <c r="G767" s="31" t="s">
        <v>17532</v>
      </c>
      <c r="H767" s="31" t="s">
        <v>37612</v>
      </c>
      <c r="I767" s="38">
        <v>0.91666666666666663</v>
      </c>
      <c r="J767" s="31" t="s">
        <v>24</v>
      </c>
      <c r="K767" s="31" t="s">
        <v>105</v>
      </c>
      <c r="L767" s="31" t="s">
        <v>106</v>
      </c>
      <c r="M767" s="31" t="s">
        <v>995</v>
      </c>
      <c r="N767" s="23"/>
      <c r="O767" s="23"/>
      <c r="P767" s="23"/>
      <c r="Q767" s="23"/>
      <c r="R767" s="23"/>
      <c r="S767" s="29">
        <v>44700</v>
      </c>
      <c r="T767" s="31"/>
      <c r="U767" s="31"/>
      <c r="V767" s="31"/>
      <c r="W767" s="31"/>
      <c r="X767" s="31"/>
      <c r="Y767" s="31"/>
      <c r="Z767" s="31"/>
      <c r="AA767" s="31"/>
      <c r="AB767" s="38"/>
      <c r="AC767" s="31"/>
      <c r="AD767" s="31"/>
      <c r="AE767" s="31"/>
      <c r="AF767" s="31"/>
      <c r="AG767" s="23"/>
      <c r="AH767" s="23"/>
      <c r="AI767" s="23"/>
      <c r="AJ767" s="23"/>
      <c r="AK767" s="23"/>
      <c r="AL767" s="29"/>
      <c r="AM767" s="388"/>
    </row>
    <row r="768" spans="1:39" ht="54" customHeight="1" x14ac:dyDescent="1.05">
      <c r="A768" s="31" t="s">
        <v>40830</v>
      </c>
      <c r="B768" s="31" t="s">
        <v>40831</v>
      </c>
      <c r="C768" s="31" t="s">
        <v>40832</v>
      </c>
      <c r="D768" s="31" t="s">
        <v>40833</v>
      </c>
      <c r="E768" s="31" t="s">
        <v>687</v>
      </c>
      <c r="F768" s="31" t="s">
        <v>123</v>
      </c>
      <c r="G768" s="31" t="s">
        <v>17532</v>
      </c>
      <c r="H768" s="31" t="s">
        <v>37612</v>
      </c>
      <c r="I768" s="38">
        <v>0.91666666666666663</v>
      </c>
      <c r="J768" s="31" t="s">
        <v>24</v>
      </c>
      <c r="K768" s="31" t="s">
        <v>105</v>
      </c>
      <c r="L768" s="31" t="s">
        <v>106</v>
      </c>
      <c r="M768" s="31" t="s">
        <v>995</v>
      </c>
      <c r="N768" s="23"/>
      <c r="O768" s="23"/>
      <c r="P768" s="23"/>
      <c r="Q768" s="23"/>
      <c r="R768" s="23"/>
      <c r="S768" s="29">
        <v>44700</v>
      </c>
      <c r="T768" s="31"/>
      <c r="U768" s="31"/>
      <c r="V768" s="31"/>
      <c r="W768" s="31"/>
      <c r="X768" s="31"/>
      <c r="Y768" s="31"/>
      <c r="Z768" s="31"/>
      <c r="AA768" s="31"/>
      <c r="AB768" s="38"/>
      <c r="AC768" s="31"/>
      <c r="AD768" s="31"/>
      <c r="AE768" s="31"/>
      <c r="AF768" s="31"/>
      <c r="AG768" s="23"/>
      <c r="AH768" s="23"/>
      <c r="AI768" s="23"/>
      <c r="AJ768" s="23"/>
      <c r="AK768" s="23"/>
      <c r="AL768" s="29"/>
      <c r="AM768" s="388"/>
    </row>
    <row r="769" spans="1:39" ht="54" customHeight="1" x14ac:dyDescent="1.05">
      <c r="A769" s="31" t="s">
        <v>40834</v>
      </c>
      <c r="B769" s="31" t="s">
        <v>5885</v>
      </c>
      <c r="C769" s="31" t="s">
        <v>40835</v>
      </c>
      <c r="D769" s="31" t="s">
        <v>40836</v>
      </c>
      <c r="E769" s="31" t="s">
        <v>687</v>
      </c>
      <c r="F769" s="31" t="s">
        <v>123</v>
      </c>
      <c r="G769" s="31" t="s">
        <v>17532</v>
      </c>
      <c r="H769" s="31" t="s">
        <v>37612</v>
      </c>
      <c r="I769" s="38">
        <v>0.91666666666666663</v>
      </c>
      <c r="J769" s="31" t="s">
        <v>24</v>
      </c>
      <c r="K769" s="31" t="s">
        <v>105</v>
      </c>
      <c r="L769" s="31" t="s">
        <v>106</v>
      </c>
      <c r="M769" s="31" t="s">
        <v>995</v>
      </c>
      <c r="N769" s="23"/>
      <c r="O769" s="23"/>
      <c r="P769" s="23"/>
      <c r="Q769" s="23"/>
      <c r="R769" s="23"/>
      <c r="S769" s="29">
        <v>44700</v>
      </c>
      <c r="T769" s="31"/>
      <c r="U769" s="31"/>
      <c r="V769" s="31"/>
      <c r="W769" s="31"/>
      <c r="X769" s="31"/>
      <c r="Y769" s="31"/>
      <c r="Z769" s="31"/>
      <c r="AA769" s="31"/>
      <c r="AB769" s="38"/>
      <c r="AC769" s="31"/>
      <c r="AD769" s="31"/>
      <c r="AE769" s="31"/>
      <c r="AF769" s="31"/>
      <c r="AG769" s="23"/>
      <c r="AH769" s="23"/>
      <c r="AI769" s="23"/>
      <c r="AJ769" s="23"/>
      <c r="AK769" s="23"/>
      <c r="AL769" s="29"/>
      <c r="AM769" s="388"/>
    </row>
    <row r="770" spans="1:39" ht="54" customHeight="1" x14ac:dyDescent="1.05">
      <c r="A770" s="31" t="s">
        <v>40837</v>
      </c>
      <c r="B770" s="31" t="s">
        <v>40838</v>
      </c>
      <c r="C770" s="31" t="s">
        <v>40839</v>
      </c>
      <c r="D770" s="31" t="s">
        <v>40840</v>
      </c>
      <c r="E770" s="31" t="s">
        <v>687</v>
      </c>
      <c r="F770" s="31" t="s">
        <v>123</v>
      </c>
      <c r="G770" s="31" t="s">
        <v>17532</v>
      </c>
      <c r="H770" s="31" t="s">
        <v>37612</v>
      </c>
      <c r="I770" s="38">
        <v>0.91666666666666663</v>
      </c>
      <c r="J770" s="31" t="s">
        <v>24</v>
      </c>
      <c r="K770" s="31" t="s">
        <v>105</v>
      </c>
      <c r="L770" s="31" t="s">
        <v>106</v>
      </c>
      <c r="M770" s="31" t="s">
        <v>995</v>
      </c>
      <c r="N770" s="23"/>
      <c r="O770" s="23"/>
      <c r="P770" s="23"/>
      <c r="Q770" s="23"/>
      <c r="R770" s="23"/>
      <c r="S770" s="29">
        <v>44700</v>
      </c>
      <c r="T770" s="31"/>
      <c r="U770" s="31"/>
      <c r="V770" s="31"/>
      <c r="W770" s="31"/>
      <c r="X770" s="31"/>
      <c r="Y770" s="31"/>
      <c r="Z770" s="31"/>
      <c r="AA770" s="31"/>
      <c r="AB770" s="38"/>
      <c r="AC770" s="31"/>
      <c r="AD770" s="31"/>
      <c r="AE770" s="31"/>
      <c r="AF770" s="31"/>
      <c r="AG770" s="23"/>
      <c r="AH770" s="23"/>
      <c r="AI770" s="23"/>
      <c r="AJ770" s="23"/>
      <c r="AK770" s="23"/>
      <c r="AL770" s="29"/>
      <c r="AM770" s="388"/>
    </row>
    <row r="771" spans="1:39" ht="54" customHeight="1" x14ac:dyDescent="1.05">
      <c r="A771" s="31" t="s">
        <v>40841</v>
      </c>
      <c r="B771" s="31" t="s">
        <v>15514</v>
      </c>
      <c r="C771" s="31" t="s">
        <v>40842</v>
      </c>
      <c r="D771" s="31" t="s">
        <v>40843</v>
      </c>
      <c r="E771" s="31" t="s">
        <v>687</v>
      </c>
      <c r="F771" s="31" t="s">
        <v>123</v>
      </c>
      <c r="G771" s="31" t="s">
        <v>17532</v>
      </c>
      <c r="H771" s="31" t="s">
        <v>37612</v>
      </c>
      <c r="I771" s="38">
        <v>0.91666666666666663</v>
      </c>
      <c r="J771" s="31" t="s">
        <v>24</v>
      </c>
      <c r="K771" s="31" t="s">
        <v>105</v>
      </c>
      <c r="L771" s="31" t="s">
        <v>106</v>
      </c>
      <c r="M771" s="31" t="s">
        <v>995</v>
      </c>
      <c r="N771" s="23"/>
      <c r="O771" s="23"/>
      <c r="P771" s="23"/>
      <c r="Q771" s="23"/>
      <c r="R771" s="23"/>
      <c r="S771" s="29">
        <v>44700</v>
      </c>
      <c r="T771" s="31"/>
      <c r="U771" s="31"/>
      <c r="V771" s="31"/>
      <c r="W771" s="31"/>
      <c r="X771" s="31"/>
      <c r="Y771" s="31"/>
      <c r="Z771" s="31"/>
      <c r="AA771" s="31"/>
      <c r="AB771" s="38"/>
      <c r="AC771" s="31"/>
      <c r="AD771" s="31"/>
      <c r="AE771" s="31"/>
      <c r="AF771" s="31"/>
      <c r="AG771" s="23"/>
      <c r="AH771" s="23"/>
      <c r="AI771" s="23"/>
      <c r="AJ771" s="23"/>
      <c r="AK771" s="23"/>
      <c r="AL771" s="29"/>
      <c r="AM771" s="388"/>
    </row>
    <row r="772" spans="1:39" ht="54" customHeight="1" x14ac:dyDescent="1.05">
      <c r="A772" s="688" t="s">
        <v>41448</v>
      </c>
      <c r="B772" s="716"/>
      <c r="C772" s="716"/>
      <c r="D772" s="716"/>
      <c r="E772" s="716"/>
      <c r="F772" s="716"/>
      <c r="G772" s="716"/>
      <c r="H772" s="716"/>
      <c r="I772" s="716"/>
      <c r="J772" s="716"/>
      <c r="K772" s="716"/>
      <c r="L772" s="716"/>
      <c r="M772" s="717"/>
      <c r="N772" s="23"/>
      <c r="O772" s="23"/>
      <c r="P772" s="23"/>
      <c r="Q772" s="23"/>
      <c r="R772" s="23"/>
      <c r="S772" s="29"/>
      <c r="T772" s="31"/>
      <c r="U772" s="31"/>
      <c r="V772" s="31"/>
      <c r="W772" s="31"/>
      <c r="X772" s="31"/>
      <c r="Y772" s="31"/>
      <c r="Z772" s="31"/>
      <c r="AA772" s="31"/>
      <c r="AB772" s="38"/>
      <c r="AC772" s="31"/>
      <c r="AD772" s="31"/>
      <c r="AE772" s="31"/>
      <c r="AF772" s="31"/>
      <c r="AG772" s="23"/>
      <c r="AH772" s="23"/>
      <c r="AI772" s="23"/>
      <c r="AJ772" s="23"/>
      <c r="AK772" s="23"/>
      <c r="AL772" s="29"/>
      <c r="AM772" s="388"/>
    </row>
    <row r="773" spans="1:39" ht="54" customHeight="1" x14ac:dyDescent="1.05">
      <c r="A773" s="675" t="s">
        <v>41313</v>
      </c>
      <c r="B773" s="675" t="s">
        <v>23671</v>
      </c>
      <c r="C773" s="675" t="s">
        <v>41314</v>
      </c>
      <c r="D773" s="675" t="s">
        <v>41315</v>
      </c>
      <c r="E773" s="675" t="s">
        <v>687</v>
      </c>
      <c r="F773" s="675" t="s">
        <v>123</v>
      </c>
      <c r="G773" s="675" t="s">
        <v>17532</v>
      </c>
      <c r="H773" s="675" t="s">
        <v>37612</v>
      </c>
      <c r="I773" s="676">
        <v>0.83333333333333337</v>
      </c>
      <c r="J773" s="675" t="s">
        <v>20313</v>
      </c>
      <c r="K773" s="675" t="s">
        <v>105</v>
      </c>
      <c r="L773" s="675" t="s">
        <v>106</v>
      </c>
      <c r="M773" s="675" t="s">
        <v>995</v>
      </c>
      <c r="N773" s="23"/>
      <c r="O773" s="23"/>
      <c r="P773" s="23"/>
      <c r="Q773" s="23"/>
      <c r="R773" s="23"/>
      <c r="S773" s="29">
        <v>44700</v>
      </c>
      <c r="T773" s="31"/>
      <c r="U773" s="31"/>
      <c r="V773" s="31"/>
      <c r="W773" s="31"/>
      <c r="X773" s="31"/>
      <c r="Y773" s="31"/>
      <c r="Z773" s="31"/>
      <c r="AA773" s="31"/>
      <c r="AB773" s="38"/>
      <c r="AC773" s="31"/>
      <c r="AD773" s="31"/>
      <c r="AE773" s="31"/>
      <c r="AF773" s="31"/>
      <c r="AG773" s="23"/>
      <c r="AH773" s="23"/>
      <c r="AI773" s="23"/>
      <c r="AJ773" s="23"/>
      <c r="AK773" s="23"/>
      <c r="AL773" s="29"/>
      <c r="AM773" s="388"/>
    </row>
    <row r="774" spans="1:39" ht="54" customHeight="1" x14ac:dyDescent="1.05">
      <c r="A774" s="675" t="s">
        <v>41316</v>
      </c>
      <c r="B774" s="675" t="s">
        <v>41317</v>
      </c>
      <c r="C774" s="675" t="s">
        <v>41318</v>
      </c>
      <c r="D774" s="675" t="s">
        <v>41319</v>
      </c>
      <c r="E774" s="675" t="s">
        <v>687</v>
      </c>
      <c r="F774" s="675" t="s">
        <v>123</v>
      </c>
      <c r="G774" s="675" t="s">
        <v>17532</v>
      </c>
      <c r="H774" s="675" t="s">
        <v>37612</v>
      </c>
      <c r="I774" s="676">
        <v>0.83333333333333337</v>
      </c>
      <c r="J774" s="675" t="s">
        <v>20313</v>
      </c>
      <c r="K774" s="675" t="s">
        <v>105</v>
      </c>
      <c r="L774" s="675" t="s">
        <v>106</v>
      </c>
      <c r="M774" s="675" t="s">
        <v>995</v>
      </c>
      <c r="N774" s="23"/>
      <c r="O774" s="23"/>
      <c r="P774" s="23"/>
      <c r="Q774" s="23"/>
      <c r="R774" s="23"/>
      <c r="S774" s="29">
        <v>44700</v>
      </c>
      <c r="T774" s="31"/>
      <c r="U774" s="31"/>
      <c r="V774" s="31"/>
      <c r="W774" s="31"/>
      <c r="X774" s="31"/>
      <c r="Y774" s="31"/>
      <c r="Z774" s="31"/>
      <c r="AA774" s="31"/>
      <c r="AB774" s="38"/>
      <c r="AC774" s="31"/>
      <c r="AD774" s="31"/>
      <c r="AE774" s="31"/>
      <c r="AF774" s="31"/>
      <c r="AG774" s="23"/>
      <c r="AH774" s="23"/>
      <c r="AI774" s="23"/>
      <c r="AJ774" s="23"/>
      <c r="AK774" s="23"/>
      <c r="AL774" s="29"/>
      <c r="AM774" s="388"/>
    </row>
    <row r="775" spans="1:39" ht="54" customHeight="1" x14ac:dyDescent="1.05">
      <c r="A775" s="675" t="s">
        <v>41320</v>
      </c>
      <c r="B775" s="675" t="s">
        <v>23345</v>
      </c>
      <c r="C775" s="675" t="s">
        <v>41321</v>
      </c>
      <c r="D775" s="675" t="s">
        <v>41322</v>
      </c>
      <c r="E775" s="675" t="s">
        <v>687</v>
      </c>
      <c r="F775" s="675" t="s">
        <v>123</v>
      </c>
      <c r="G775" s="675" t="s">
        <v>17532</v>
      </c>
      <c r="H775" s="675" t="s">
        <v>37612</v>
      </c>
      <c r="I775" s="676">
        <v>0.41666666666666669</v>
      </c>
      <c r="J775" s="675" t="s">
        <v>20313</v>
      </c>
      <c r="K775" s="675" t="s">
        <v>105</v>
      </c>
      <c r="L775" s="675" t="s">
        <v>106</v>
      </c>
      <c r="M775" s="675" t="s">
        <v>995</v>
      </c>
      <c r="N775" s="23"/>
      <c r="O775" s="23"/>
      <c r="P775" s="23"/>
      <c r="Q775" s="23"/>
      <c r="R775" s="23"/>
      <c r="S775" s="29">
        <v>44700</v>
      </c>
      <c r="T775" s="31"/>
      <c r="U775" s="31"/>
      <c r="V775" s="31"/>
      <c r="W775" s="31"/>
      <c r="X775" s="31"/>
      <c r="Y775" s="31"/>
      <c r="Z775" s="31"/>
      <c r="AA775" s="31"/>
      <c r="AB775" s="38"/>
      <c r="AC775" s="31"/>
      <c r="AD775" s="31"/>
      <c r="AE775" s="31"/>
      <c r="AF775" s="31"/>
      <c r="AG775" s="23"/>
      <c r="AH775" s="23"/>
      <c r="AI775" s="23"/>
      <c r="AJ775" s="23"/>
      <c r="AK775" s="23"/>
      <c r="AL775" s="29"/>
      <c r="AM775" s="388"/>
    </row>
    <row r="776" spans="1:39" ht="54" customHeight="1" x14ac:dyDescent="1.05">
      <c r="A776" s="675" t="s">
        <v>41323</v>
      </c>
      <c r="B776" s="675" t="s">
        <v>41324</v>
      </c>
      <c r="C776" s="675" t="s">
        <v>41325</v>
      </c>
      <c r="D776" s="675" t="s">
        <v>41326</v>
      </c>
      <c r="E776" s="675" t="s">
        <v>687</v>
      </c>
      <c r="F776" s="675" t="s">
        <v>123</v>
      </c>
      <c r="G776" s="675" t="s">
        <v>17532</v>
      </c>
      <c r="H776" s="675" t="s">
        <v>37612</v>
      </c>
      <c r="I776" s="676">
        <v>0.83333333333333337</v>
      </c>
      <c r="J776" s="675" t="s">
        <v>20313</v>
      </c>
      <c r="K776" s="675" t="s">
        <v>105</v>
      </c>
      <c r="L776" s="675" t="s">
        <v>106</v>
      </c>
      <c r="M776" s="675" t="s">
        <v>995</v>
      </c>
      <c r="N776" s="23"/>
      <c r="O776" s="23"/>
      <c r="P776" s="23"/>
      <c r="Q776" s="23"/>
      <c r="R776" s="23"/>
      <c r="S776" s="29">
        <v>44700</v>
      </c>
      <c r="T776" s="31"/>
      <c r="U776" s="31"/>
      <c r="V776" s="31"/>
      <c r="W776" s="31"/>
      <c r="X776" s="31"/>
      <c r="Y776" s="31"/>
      <c r="Z776" s="31"/>
      <c r="AA776" s="31"/>
      <c r="AB776" s="38"/>
      <c r="AC776" s="31"/>
      <c r="AD776" s="31"/>
      <c r="AE776" s="31"/>
      <c r="AF776" s="31"/>
      <c r="AG776" s="23"/>
      <c r="AH776" s="23"/>
      <c r="AI776" s="23"/>
      <c r="AJ776" s="23"/>
      <c r="AK776" s="23"/>
      <c r="AL776" s="29"/>
      <c r="AM776" s="388"/>
    </row>
    <row r="777" spans="1:39" ht="54" customHeight="1" x14ac:dyDescent="1.05">
      <c r="A777" s="675" t="s">
        <v>41327</v>
      </c>
      <c r="B777" s="675" t="s">
        <v>41328</v>
      </c>
      <c r="C777" s="675" t="s">
        <v>41329</v>
      </c>
      <c r="D777" s="675" t="s">
        <v>41330</v>
      </c>
      <c r="E777" s="675" t="s">
        <v>687</v>
      </c>
      <c r="F777" s="675" t="s">
        <v>123</v>
      </c>
      <c r="G777" s="675" t="s">
        <v>17532</v>
      </c>
      <c r="H777" s="675" t="s">
        <v>37612</v>
      </c>
      <c r="I777" s="676">
        <v>0.83333333333333337</v>
      </c>
      <c r="J777" s="675" t="s">
        <v>20313</v>
      </c>
      <c r="K777" s="675" t="s">
        <v>105</v>
      </c>
      <c r="L777" s="675" t="s">
        <v>106</v>
      </c>
      <c r="M777" s="675" t="s">
        <v>995</v>
      </c>
      <c r="N777" s="23"/>
      <c r="O777" s="23"/>
      <c r="P777" s="23"/>
      <c r="Q777" s="23"/>
      <c r="R777" s="23"/>
      <c r="S777" s="29">
        <v>44700</v>
      </c>
      <c r="T777" s="31"/>
      <c r="U777" s="31"/>
      <c r="V777" s="31"/>
      <c r="W777" s="31"/>
      <c r="X777" s="31"/>
      <c r="Y777" s="31"/>
      <c r="Z777" s="31"/>
      <c r="AA777" s="31"/>
      <c r="AB777" s="38"/>
      <c r="AC777" s="31"/>
      <c r="AD777" s="31"/>
      <c r="AE777" s="31"/>
      <c r="AF777" s="31"/>
      <c r="AG777" s="23"/>
      <c r="AH777" s="23"/>
      <c r="AI777" s="23"/>
      <c r="AJ777" s="23"/>
      <c r="AK777" s="23"/>
      <c r="AL777" s="29"/>
      <c r="AM777" s="388"/>
    </row>
    <row r="778" spans="1:39" ht="54" customHeight="1" x14ac:dyDescent="1.05">
      <c r="A778" s="675" t="s">
        <v>41331</v>
      </c>
      <c r="B778" s="675" t="s">
        <v>25646</v>
      </c>
      <c r="C778" s="675" t="s">
        <v>41332</v>
      </c>
      <c r="D778" s="675" t="s">
        <v>41333</v>
      </c>
      <c r="E778" s="675" t="s">
        <v>687</v>
      </c>
      <c r="F778" s="675" t="s">
        <v>123</v>
      </c>
      <c r="G778" s="675" t="s">
        <v>17532</v>
      </c>
      <c r="H778" s="675" t="s">
        <v>37612</v>
      </c>
      <c r="I778" s="676">
        <v>0.83333333333333337</v>
      </c>
      <c r="J778" s="675" t="s">
        <v>20313</v>
      </c>
      <c r="K778" s="675" t="s">
        <v>105</v>
      </c>
      <c r="L778" s="675" t="s">
        <v>106</v>
      </c>
      <c r="M778" s="675" t="s">
        <v>995</v>
      </c>
      <c r="N778" s="23"/>
      <c r="O778" s="23"/>
      <c r="P778" s="23"/>
      <c r="Q778" s="23"/>
      <c r="R778" s="23"/>
      <c r="S778" s="29">
        <v>44700</v>
      </c>
      <c r="T778" s="31"/>
      <c r="U778" s="31"/>
      <c r="V778" s="31"/>
      <c r="W778" s="31"/>
      <c r="X778" s="31"/>
      <c r="Y778" s="31"/>
      <c r="Z778" s="31"/>
      <c r="AA778" s="31"/>
      <c r="AB778" s="38"/>
      <c r="AC778" s="31"/>
      <c r="AD778" s="31"/>
      <c r="AE778" s="31"/>
      <c r="AF778" s="31"/>
      <c r="AG778" s="23"/>
      <c r="AH778" s="23"/>
      <c r="AI778" s="23"/>
      <c r="AJ778" s="23"/>
      <c r="AK778" s="23"/>
      <c r="AL778" s="29"/>
      <c r="AM778" s="388"/>
    </row>
    <row r="779" spans="1:39" ht="54" customHeight="1" x14ac:dyDescent="1.05">
      <c r="A779" s="675" t="s">
        <v>41334</v>
      </c>
      <c r="B779" s="675" t="s">
        <v>41335</v>
      </c>
      <c r="C779" s="675" t="s">
        <v>41336</v>
      </c>
      <c r="D779" s="675" t="s">
        <v>41337</v>
      </c>
      <c r="E779" s="675" t="s">
        <v>687</v>
      </c>
      <c r="F779" s="675" t="s">
        <v>123</v>
      </c>
      <c r="G779" s="675" t="s">
        <v>17532</v>
      </c>
      <c r="H779" s="675" t="s">
        <v>37612</v>
      </c>
      <c r="I779" s="676">
        <v>0.83333333333333337</v>
      </c>
      <c r="J779" s="675" t="s">
        <v>20313</v>
      </c>
      <c r="K779" s="675" t="s">
        <v>105</v>
      </c>
      <c r="L779" s="675" t="s">
        <v>106</v>
      </c>
      <c r="M779" s="675" t="s">
        <v>995</v>
      </c>
      <c r="N779" s="23"/>
      <c r="O779" s="23"/>
      <c r="P779" s="23"/>
      <c r="Q779" s="23"/>
      <c r="R779" s="23"/>
      <c r="S779" s="29">
        <v>44700</v>
      </c>
      <c r="T779" s="31"/>
      <c r="U779" s="31"/>
      <c r="V779" s="31"/>
      <c r="W779" s="31"/>
      <c r="X779" s="31"/>
      <c r="Y779" s="31"/>
      <c r="Z779" s="31"/>
      <c r="AA779" s="31"/>
      <c r="AB779" s="38"/>
      <c r="AC779" s="31"/>
      <c r="AD779" s="31"/>
      <c r="AE779" s="31"/>
      <c r="AF779" s="31"/>
      <c r="AG779" s="23"/>
      <c r="AH779" s="23"/>
      <c r="AI779" s="23"/>
      <c r="AJ779" s="23"/>
      <c r="AK779" s="23"/>
      <c r="AL779" s="29"/>
      <c r="AM779" s="388"/>
    </row>
    <row r="780" spans="1:39" ht="54" customHeight="1" x14ac:dyDescent="1.05">
      <c r="A780" s="675" t="s">
        <v>41338</v>
      </c>
      <c r="B780" s="675" t="s">
        <v>41339</v>
      </c>
      <c r="C780" s="675" t="s">
        <v>41340</v>
      </c>
      <c r="D780" s="675" t="s">
        <v>41341</v>
      </c>
      <c r="E780" s="675" t="s">
        <v>687</v>
      </c>
      <c r="F780" s="675" t="s">
        <v>123</v>
      </c>
      <c r="G780" s="675" t="s">
        <v>17532</v>
      </c>
      <c r="H780" s="675" t="s">
        <v>37612</v>
      </c>
      <c r="I780" s="676">
        <v>0.41666666666666669</v>
      </c>
      <c r="J780" s="675" t="s">
        <v>24</v>
      </c>
      <c r="K780" s="675" t="s">
        <v>105</v>
      </c>
      <c r="L780" s="675" t="s">
        <v>106</v>
      </c>
      <c r="M780" s="675" t="s">
        <v>995</v>
      </c>
      <c r="N780" s="23"/>
      <c r="O780" s="23"/>
      <c r="P780" s="23"/>
      <c r="Q780" s="23"/>
      <c r="R780" s="23"/>
      <c r="S780" s="29">
        <v>44700</v>
      </c>
      <c r="T780" s="31"/>
      <c r="U780" s="31"/>
      <c r="V780" s="31"/>
      <c r="W780" s="31"/>
      <c r="X780" s="31"/>
      <c r="Y780" s="31"/>
      <c r="Z780" s="31"/>
      <c r="AA780" s="31"/>
      <c r="AB780" s="38"/>
      <c r="AC780" s="31"/>
      <c r="AD780" s="31"/>
      <c r="AE780" s="31"/>
      <c r="AF780" s="31"/>
      <c r="AG780" s="23"/>
      <c r="AH780" s="23"/>
      <c r="AI780" s="23"/>
      <c r="AJ780" s="23"/>
      <c r="AK780" s="23"/>
      <c r="AL780" s="29"/>
      <c r="AM780" s="388"/>
    </row>
    <row r="781" spans="1:39" ht="54" customHeight="1" x14ac:dyDescent="1.05">
      <c r="A781" s="675" t="s">
        <v>41342</v>
      </c>
      <c r="B781" s="675" t="s">
        <v>41343</v>
      </c>
      <c r="C781" s="675" t="s">
        <v>41344</v>
      </c>
      <c r="D781" s="675" t="s">
        <v>41345</v>
      </c>
      <c r="E781" s="675" t="s">
        <v>101</v>
      </c>
      <c r="F781" s="675" t="s">
        <v>102</v>
      </c>
      <c r="G781" s="675" t="s">
        <v>16270</v>
      </c>
      <c r="H781" s="675" t="s">
        <v>33669</v>
      </c>
      <c r="I781" s="676">
        <v>0.41666666666666669</v>
      </c>
      <c r="J781" s="675" t="s">
        <v>24</v>
      </c>
      <c r="K781" s="675" t="s">
        <v>105</v>
      </c>
      <c r="L781" s="675" t="s">
        <v>125</v>
      </c>
      <c r="M781" s="675" t="s">
        <v>491</v>
      </c>
      <c r="N781" s="23"/>
      <c r="O781" s="23"/>
      <c r="P781" s="23"/>
      <c r="Q781" s="23"/>
      <c r="R781" s="23"/>
      <c r="S781" s="29">
        <v>27200</v>
      </c>
      <c r="T781" s="31"/>
      <c r="U781" s="31"/>
      <c r="V781" s="31"/>
      <c r="W781" s="31"/>
      <c r="X781" s="31"/>
      <c r="Y781" s="31"/>
      <c r="Z781" s="31"/>
      <c r="AA781" s="31"/>
      <c r="AB781" s="38"/>
      <c r="AC781" s="31"/>
      <c r="AD781" s="31"/>
      <c r="AE781" s="31"/>
      <c r="AF781" s="31"/>
      <c r="AG781" s="23"/>
      <c r="AH781" s="23"/>
      <c r="AI781" s="23"/>
      <c r="AJ781" s="23"/>
      <c r="AK781" s="23"/>
      <c r="AL781" s="29"/>
      <c r="AM781" s="388"/>
    </row>
    <row r="782" spans="1:39" ht="54" customHeight="1" x14ac:dyDescent="1.05">
      <c r="A782" s="675" t="s">
        <v>41346</v>
      </c>
      <c r="B782" s="675" t="s">
        <v>41347</v>
      </c>
      <c r="C782" s="675" t="s">
        <v>41348</v>
      </c>
      <c r="D782" s="675" t="s">
        <v>41349</v>
      </c>
      <c r="E782" s="675" t="s">
        <v>687</v>
      </c>
      <c r="F782" s="675" t="s">
        <v>123</v>
      </c>
      <c r="G782" s="675" t="s">
        <v>16504</v>
      </c>
      <c r="H782" s="675" t="s">
        <v>37612</v>
      </c>
      <c r="I782" s="676">
        <v>0.70833333333333337</v>
      </c>
      <c r="J782" s="675" t="s">
        <v>24</v>
      </c>
      <c r="K782" s="675" t="s">
        <v>105</v>
      </c>
      <c r="L782" s="675" t="s">
        <v>125</v>
      </c>
      <c r="M782" s="675" t="s">
        <v>995</v>
      </c>
      <c r="N782" s="23"/>
      <c r="O782" s="23"/>
      <c r="P782" s="23"/>
      <c r="Q782" s="23"/>
      <c r="R782" s="23"/>
      <c r="S782" s="29">
        <v>37200</v>
      </c>
      <c r="T782" s="31"/>
      <c r="U782" s="31"/>
      <c r="V782" s="31"/>
      <c r="W782" s="31"/>
      <c r="X782" s="31"/>
      <c r="Y782" s="31"/>
      <c r="Z782" s="31"/>
      <c r="AA782" s="31"/>
      <c r="AB782" s="38"/>
      <c r="AC782" s="31"/>
      <c r="AD782" s="31"/>
      <c r="AE782" s="31"/>
      <c r="AF782" s="31"/>
      <c r="AG782" s="23"/>
      <c r="AH782" s="23"/>
      <c r="AI782" s="23"/>
      <c r="AJ782" s="23"/>
      <c r="AK782" s="23"/>
      <c r="AL782" s="29"/>
      <c r="AM782" s="388"/>
    </row>
    <row r="783" spans="1:39" ht="54" customHeight="1" x14ac:dyDescent="1.05">
      <c r="A783" s="675" t="s">
        <v>41350</v>
      </c>
      <c r="B783" s="675" t="s">
        <v>41351</v>
      </c>
      <c r="C783" s="675" t="s">
        <v>41352</v>
      </c>
      <c r="D783" s="675" t="s">
        <v>41353</v>
      </c>
      <c r="E783" s="675" t="s">
        <v>101</v>
      </c>
      <c r="F783" s="675" t="s">
        <v>102</v>
      </c>
      <c r="G783" s="675" t="s">
        <v>16267</v>
      </c>
      <c r="H783" s="675" t="s">
        <v>40191</v>
      </c>
      <c r="I783" s="676">
        <v>0.27083333333333331</v>
      </c>
      <c r="J783" s="675" t="s">
        <v>24</v>
      </c>
      <c r="K783" s="675" t="s">
        <v>105</v>
      </c>
      <c r="L783" s="675" t="s">
        <v>106</v>
      </c>
      <c r="M783" s="675" t="s">
        <v>491</v>
      </c>
      <c r="N783" s="23"/>
      <c r="O783" s="23"/>
      <c r="P783" s="23"/>
      <c r="Q783" s="23"/>
      <c r="R783" s="23"/>
      <c r="S783" s="29">
        <v>27200</v>
      </c>
      <c r="T783" s="31"/>
      <c r="U783" s="31"/>
      <c r="V783" s="31"/>
      <c r="W783" s="31"/>
      <c r="X783" s="31"/>
      <c r="Y783" s="31"/>
      <c r="Z783" s="31"/>
      <c r="AA783" s="31"/>
      <c r="AB783" s="38"/>
      <c r="AC783" s="31"/>
      <c r="AD783" s="31"/>
      <c r="AE783" s="31"/>
      <c r="AF783" s="31"/>
      <c r="AG783" s="23"/>
      <c r="AH783" s="23"/>
      <c r="AI783" s="23"/>
      <c r="AJ783" s="23"/>
      <c r="AK783" s="23"/>
      <c r="AL783" s="29"/>
      <c r="AM783" s="388"/>
    </row>
    <row r="784" spans="1:39" ht="54" customHeight="1" x14ac:dyDescent="1.05">
      <c r="A784" s="675" t="s">
        <v>41354</v>
      </c>
      <c r="B784" s="675" t="s">
        <v>25955</v>
      </c>
      <c r="C784" s="675" t="s">
        <v>41355</v>
      </c>
      <c r="D784" s="675" t="s">
        <v>41356</v>
      </c>
      <c r="E784" s="675" t="s">
        <v>687</v>
      </c>
      <c r="F784" s="675" t="s">
        <v>123</v>
      </c>
      <c r="G784" s="675" t="s">
        <v>16504</v>
      </c>
      <c r="H784" s="675" t="s">
        <v>37612</v>
      </c>
      <c r="I784" s="676">
        <v>0.70833333333333337</v>
      </c>
      <c r="J784" s="675" t="s">
        <v>24</v>
      </c>
      <c r="K784" s="675" t="s">
        <v>105</v>
      </c>
      <c r="L784" s="675" t="s">
        <v>106</v>
      </c>
      <c r="M784" s="675" t="s">
        <v>995</v>
      </c>
      <c r="N784" s="23"/>
      <c r="O784" s="23"/>
      <c r="P784" s="23"/>
      <c r="Q784" s="23"/>
      <c r="R784" s="23"/>
      <c r="S784" s="29">
        <v>44700</v>
      </c>
      <c r="T784" s="31"/>
      <c r="U784" s="31"/>
      <c r="V784" s="31"/>
      <c r="W784" s="31"/>
      <c r="X784" s="31"/>
      <c r="Y784" s="31"/>
      <c r="Z784" s="31"/>
      <c r="AA784" s="31"/>
      <c r="AB784" s="38"/>
      <c r="AC784" s="31"/>
      <c r="AD784" s="31"/>
      <c r="AE784" s="31"/>
      <c r="AF784" s="31"/>
      <c r="AG784" s="23"/>
      <c r="AH784" s="23"/>
      <c r="AI784" s="23"/>
      <c r="AJ784" s="23"/>
      <c r="AK784" s="23"/>
      <c r="AL784" s="29"/>
      <c r="AM784" s="388"/>
    </row>
    <row r="785" spans="1:39" ht="54" customHeight="1" x14ac:dyDescent="1.05">
      <c r="A785" s="675" t="s">
        <v>41357</v>
      </c>
      <c r="B785" s="675" t="s">
        <v>7970</v>
      </c>
      <c r="C785" s="675" t="s">
        <v>41358</v>
      </c>
      <c r="D785" s="675" t="s">
        <v>41359</v>
      </c>
      <c r="E785" s="675" t="s">
        <v>687</v>
      </c>
      <c r="F785" s="675" t="s">
        <v>123</v>
      </c>
      <c r="G785" s="675" t="s">
        <v>16504</v>
      </c>
      <c r="H785" s="675" t="s">
        <v>37612</v>
      </c>
      <c r="I785" s="676">
        <v>0.70833333333333337</v>
      </c>
      <c r="J785" s="675" t="s">
        <v>24</v>
      </c>
      <c r="K785" s="675" t="s">
        <v>105</v>
      </c>
      <c r="L785" s="675" t="s">
        <v>125</v>
      </c>
      <c r="M785" s="675" t="s">
        <v>995</v>
      </c>
      <c r="N785" s="23"/>
      <c r="O785" s="23"/>
      <c r="P785" s="23"/>
      <c r="Q785" s="23"/>
      <c r="R785" s="23"/>
      <c r="S785" s="29">
        <v>37200</v>
      </c>
      <c r="T785" s="31"/>
      <c r="U785" s="31"/>
      <c r="V785" s="31"/>
      <c r="W785" s="31"/>
      <c r="X785" s="31"/>
      <c r="Y785" s="31"/>
      <c r="Z785" s="31"/>
      <c r="AA785" s="31"/>
      <c r="AB785" s="38"/>
      <c r="AC785" s="31"/>
      <c r="AD785" s="31"/>
      <c r="AE785" s="31"/>
      <c r="AF785" s="31"/>
      <c r="AG785" s="23"/>
      <c r="AH785" s="23"/>
      <c r="AI785" s="23"/>
      <c r="AJ785" s="23"/>
      <c r="AK785" s="23"/>
      <c r="AL785" s="29"/>
      <c r="AM785" s="388"/>
    </row>
    <row r="786" spans="1:39" ht="54" customHeight="1" x14ac:dyDescent="1.05">
      <c r="A786" s="675" t="s">
        <v>41360</v>
      </c>
      <c r="B786" s="675" t="s">
        <v>41361</v>
      </c>
      <c r="C786" s="675" t="s">
        <v>41362</v>
      </c>
      <c r="D786" s="675" t="s">
        <v>41363</v>
      </c>
      <c r="E786" s="675" t="s">
        <v>687</v>
      </c>
      <c r="F786" s="675" t="s">
        <v>123</v>
      </c>
      <c r="G786" s="675" t="s">
        <v>16504</v>
      </c>
      <c r="H786" s="675" t="s">
        <v>37612</v>
      </c>
      <c r="I786" s="676">
        <v>0.41666666666666669</v>
      </c>
      <c r="J786" s="675" t="s">
        <v>24</v>
      </c>
      <c r="K786" s="675" t="s">
        <v>105</v>
      </c>
      <c r="L786" s="675" t="s">
        <v>106</v>
      </c>
      <c r="M786" s="675" t="s">
        <v>995</v>
      </c>
      <c r="N786" s="23"/>
      <c r="O786" s="23"/>
      <c r="P786" s="23"/>
      <c r="Q786" s="23"/>
      <c r="R786" s="23"/>
      <c r="S786" s="29">
        <v>44700</v>
      </c>
      <c r="T786" s="31"/>
      <c r="U786" s="31"/>
      <c r="V786" s="31"/>
      <c r="W786" s="31"/>
      <c r="X786" s="31"/>
      <c r="Y786" s="31"/>
      <c r="Z786" s="31"/>
      <c r="AA786" s="31"/>
      <c r="AB786" s="38"/>
      <c r="AC786" s="31"/>
      <c r="AD786" s="31"/>
      <c r="AE786" s="31"/>
      <c r="AF786" s="31"/>
      <c r="AG786" s="23"/>
      <c r="AH786" s="23"/>
      <c r="AI786" s="23"/>
      <c r="AJ786" s="23"/>
      <c r="AK786" s="23"/>
      <c r="AL786" s="29"/>
      <c r="AM786" s="388"/>
    </row>
    <row r="787" spans="1:39" ht="54" customHeight="1" x14ac:dyDescent="1.05">
      <c r="A787" s="675" t="s">
        <v>41364</v>
      </c>
      <c r="B787" s="675" t="s">
        <v>37464</v>
      </c>
      <c r="C787" s="675" t="s">
        <v>41365</v>
      </c>
      <c r="D787" s="675" t="s">
        <v>41366</v>
      </c>
      <c r="E787" s="675" t="s">
        <v>101</v>
      </c>
      <c r="F787" s="675" t="s">
        <v>102</v>
      </c>
      <c r="G787" s="675" t="s">
        <v>16267</v>
      </c>
      <c r="H787" s="675" t="s">
        <v>29943</v>
      </c>
      <c r="I787" s="676">
        <v>0.27083333333333331</v>
      </c>
      <c r="J787" s="675" t="s">
        <v>24</v>
      </c>
      <c r="K787" s="675" t="s">
        <v>105</v>
      </c>
      <c r="L787" s="675" t="s">
        <v>106</v>
      </c>
      <c r="M787" s="675" t="s">
        <v>491</v>
      </c>
      <c r="N787" s="23"/>
      <c r="O787" s="23"/>
      <c r="P787" s="23"/>
      <c r="Q787" s="23"/>
      <c r="R787" s="23"/>
      <c r="S787" s="29">
        <v>27200</v>
      </c>
      <c r="T787" s="31"/>
      <c r="U787" s="31"/>
      <c r="V787" s="31"/>
      <c r="W787" s="31"/>
      <c r="X787" s="31"/>
      <c r="Y787" s="31"/>
      <c r="Z787" s="31"/>
      <c r="AA787" s="31"/>
      <c r="AB787" s="38"/>
      <c r="AC787" s="31"/>
      <c r="AD787" s="31"/>
      <c r="AE787" s="31"/>
      <c r="AF787" s="31"/>
      <c r="AG787" s="23"/>
      <c r="AH787" s="23"/>
      <c r="AI787" s="23"/>
      <c r="AJ787" s="23"/>
      <c r="AK787" s="23"/>
      <c r="AL787" s="29"/>
      <c r="AM787" s="388"/>
    </row>
    <row r="788" spans="1:39" ht="54" customHeight="1" x14ac:dyDescent="1.3">
      <c r="A788" s="685" t="s">
        <v>40970</v>
      </c>
      <c r="B788" s="686"/>
      <c r="C788" s="686"/>
      <c r="D788" s="686"/>
      <c r="E788" s="686"/>
      <c r="F788" s="686"/>
      <c r="G788" s="686"/>
      <c r="H788" s="686"/>
      <c r="I788" s="686"/>
      <c r="J788" s="686"/>
      <c r="K788" s="686"/>
      <c r="L788" s="686"/>
      <c r="M788" s="687"/>
      <c r="N788" s="23"/>
      <c r="O788" s="23"/>
      <c r="P788" s="23"/>
      <c r="Q788" s="23"/>
      <c r="R788" s="23"/>
      <c r="S788" s="29"/>
      <c r="T788" s="451">
        <v>1000000</v>
      </c>
    </row>
    <row r="789" spans="1:39" ht="54" customHeight="1" x14ac:dyDescent="1.05">
      <c r="A789" s="688" t="s">
        <v>42243</v>
      </c>
      <c r="B789" s="689"/>
      <c r="C789" s="689"/>
      <c r="D789" s="689"/>
      <c r="E789" s="689"/>
      <c r="F789" s="689"/>
      <c r="G789" s="689"/>
      <c r="H789" s="689"/>
      <c r="I789" s="689"/>
      <c r="J789" s="689"/>
      <c r="K789" s="689"/>
      <c r="L789" s="689"/>
      <c r="M789" s="690"/>
      <c r="N789" s="23"/>
      <c r="O789" s="23"/>
      <c r="P789" s="23"/>
      <c r="Q789" s="23"/>
      <c r="R789" s="23"/>
      <c r="S789" s="29"/>
      <c r="T789" s="31"/>
      <c r="U789" s="31"/>
      <c r="V789" s="31"/>
      <c r="W789" s="31"/>
      <c r="X789" s="31"/>
      <c r="Y789" s="31"/>
      <c r="Z789" s="31"/>
      <c r="AA789" s="31"/>
      <c r="AB789" s="38"/>
      <c r="AC789" s="31"/>
      <c r="AD789" s="31"/>
      <c r="AE789" s="31"/>
      <c r="AF789" s="31"/>
      <c r="AG789" s="23"/>
      <c r="AH789" s="23"/>
      <c r="AI789" s="23"/>
      <c r="AJ789" s="23"/>
      <c r="AK789" s="23"/>
      <c r="AL789" s="29"/>
      <c r="AM789" s="388"/>
    </row>
    <row r="790" spans="1:39" ht="54" customHeight="1" x14ac:dyDescent="1.05">
      <c r="A790" s="31" t="s">
        <v>41994</v>
      </c>
      <c r="B790" s="31" t="s">
        <v>41995</v>
      </c>
      <c r="C790" s="31" t="s">
        <v>41996</v>
      </c>
      <c r="D790" s="31" t="s">
        <v>41997</v>
      </c>
      <c r="E790" s="31" t="s">
        <v>101</v>
      </c>
      <c r="F790" s="31" t="s">
        <v>123</v>
      </c>
      <c r="G790" s="31" t="s">
        <v>16223</v>
      </c>
      <c r="H790" s="31" t="s">
        <v>33669</v>
      </c>
      <c r="I790" s="38">
        <v>0.41666666666666669</v>
      </c>
      <c r="J790" s="31" t="s">
        <v>20313</v>
      </c>
      <c r="K790" s="31" t="s">
        <v>105</v>
      </c>
      <c r="L790" s="31" t="s">
        <v>106</v>
      </c>
      <c r="M790" s="31" t="s">
        <v>995</v>
      </c>
      <c r="N790" s="23"/>
      <c r="O790" s="23"/>
      <c r="P790" s="23"/>
      <c r="Q790" s="23"/>
      <c r="R790" s="23"/>
      <c r="S790" s="29">
        <v>45200</v>
      </c>
      <c r="T790" s="31"/>
      <c r="U790" s="31"/>
      <c r="V790" s="31"/>
      <c r="W790" s="31"/>
      <c r="X790" s="31"/>
      <c r="Y790" s="31"/>
      <c r="Z790" s="31"/>
      <c r="AA790" s="31"/>
      <c r="AB790" s="38"/>
      <c r="AC790" s="31"/>
      <c r="AD790" s="31"/>
      <c r="AE790" s="31"/>
      <c r="AF790" s="31"/>
      <c r="AG790" s="23"/>
      <c r="AH790" s="23"/>
      <c r="AI790" s="23"/>
      <c r="AJ790" s="23"/>
      <c r="AK790" s="23"/>
      <c r="AL790" s="29"/>
      <c r="AM790" s="388"/>
    </row>
    <row r="791" spans="1:39" ht="54" customHeight="1" x14ac:dyDescent="1.05">
      <c r="A791" s="31" t="s">
        <v>41998</v>
      </c>
      <c r="B791" s="31" t="s">
        <v>41999</v>
      </c>
      <c r="C791" s="31" t="s">
        <v>42000</v>
      </c>
      <c r="D791" s="31" t="s">
        <v>42001</v>
      </c>
      <c r="E791" s="31" t="s">
        <v>101</v>
      </c>
      <c r="F791" s="31" t="s">
        <v>123</v>
      </c>
      <c r="G791" s="31" t="s">
        <v>16223</v>
      </c>
      <c r="H791" s="31" t="s">
        <v>33669</v>
      </c>
      <c r="I791" s="38">
        <v>0.41666666666666669</v>
      </c>
      <c r="J791" s="31" t="s">
        <v>20313</v>
      </c>
      <c r="K791" s="31" t="s">
        <v>105</v>
      </c>
      <c r="L791" s="31" t="s">
        <v>106</v>
      </c>
      <c r="M791" s="31" t="s">
        <v>995</v>
      </c>
      <c r="N791" s="23"/>
      <c r="O791" s="23"/>
      <c r="P791" s="23"/>
      <c r="Q791" s="23"/>
      <c r="R791" s="23"/>
      <c r="S791" s="29">
        <v>45200</v>
      </c>
      <c r="T791" s="31"/>
      <c r="U791" s="31"/>
      <c r="V791" s="31"/>
      <c r="W791" s="31"/>
      <c r="X791" s="31"/>
      <c r="Y791" s="31"/>
      <c r="Z791" s="31"/>
      <c r="AA791" s="31"/>
      <c r="AB791" s="38"/>
      <c r="AC791" s="31"/>
      <c r="AD791" s="31"/>
      <c r="AE791" s="31"/>
      <c r="AF791" s="31"/>
      <c r="AG791" s="23"/>
      <c r="AH791" s="23"/>
      <c r="AI791" s="23"/>
      <c r="AJ791" s="23"/>
      <c r="AK791" s="23"/>
      <c r="AL791" s="29"/>
      <c r="AM791" s="388"/>
    </row>
    <row r="792" spans="1:39" ht="54" customHeight="1" x14ac:dyDescent="1.05">
      <c r="A792" s="31" t="s">
        <v>42002</v>
      </c>
      <c r="B792" s="31" t="s">
        <v>14907</v>
      </c>
      <c r="C792" s="31" t="s">
        <v>42003</v>
      </c>
      <c r="D792" s="31" t="s">
        <v>42004</v>
      </c>
      <c r="E792" s="31" t="s">
        <v>101</v>
      </c>
      <c r="F792" s="31" t="s">
        <v>123</v>
      </c>
      <c r="G792" s="31" t="s">
        <v>16223</v>
      </c>
      <c r="H792" s="31" t="s">
        <v>33669</v>
      </c>
      <c r="I792" s="38">
        <v>0.41666666666666669</v>
      </c>
      <c r="J792" s="31" t="s">
        <v>20313</v>
      </c>
      <c r="K792" s="31" t="s">
        <v>105</v>
      </c>
      <c r="L792" s="31" t="s">
        <v>106</v>
      </c>
      <c r="M792" s="31" t="s">
        <v>995</v>
      </c>
      <c r="N792" s="23"/>
      <c r="O792" s="23"/>
      <c r="P792" s="23"/>
      <c r="Q792" s="23"/>
      <c r="R792" s="23"/>
      <c r="S792" s="29">
        <v>45200</v>
      </c>
      <c r="T792" s="31"/>
      <c r="U792" s="31"/>
      <c r="V792" s="31"/>
      <c r="W792" s="31"/>
      <c r="X792" s="31"/>
      <c r="Y792" s="31"/>
      <c r="Z792" s="31"/>
      <c r="AA792" s="31"/>
      <c r="AB792" s="38"/>
      <c r="AC792" s="31"/>
      <c r="AD792" s="31"/>
      <c r="AE792" s="31"/>
      <c r="AF792" s="31"/>
      <c r="AG792" s="23"/>
      <c r="AH792" s="23"/>
      <c r="AI792" s="23"/>
      <c r="AJ792" s="23"/>
      <c r="AK792" s="23"/>
      <c r="AL792" s="29"/>
      <c r="AM792" s="388"/>
    </row>
    <row r="793" spans="1:39" ht="54" customHeight="1" x14ac:dyDescent="1.05">
      <c r="A793" s="31" t="s">
        <v>42005</v>
      </c>
      <c r="B793" s="31" t="s">
        <v>42006</v>
      </c>
      <c r="C793" s="31" t="s">
        <v>42007</v>
      </c>
      <c r="D793" s="31" t="s">
        <v>42008</v>
      </c>
      <c r="E793" s="31" t="s">
        <v>101</v>
      </c>
      <c r="F793" s="31" t="s">
        <v>123</v>
      </c>
      <c r="G793" s="31" t="s">
        <v>16223</v>
      </c>
      <c r="H793" s="31" t="s">
        <v>33669</v>
      </c>
      <c r="I793" s="38">
        <v>0.41666666666666669</v>
      </c>
      <c r="J793" s="31" t="s">
        <v>20313</v>
      </c>
      <c r="K793" s="31" t="s">
        <v>105</v>
      </c>
      <c r="L793" s="31" t="s">
        <v>106</v>
      </c>
      <c r="M793" s="31" t="s">
        <v>995</v>
      </c>
      <c r="N793" s="23"/>
      <c r="O793" s="23"/>
      <c r="P793" s="23"/>
      <c r="Q793" s="23"/>
      <c r="R793" s="23"/>
      <c r="S793" s="29">
        <v>45200</v>
      </c>
      <c r="T793" s="31"/>
      <c r="U793" s="31"/>
      <c r="V793" s="31"/>
      <c r="W793" s="31"/>
      <c r="X793" s="31"/>
      <c r="Y793" s="31"/>
      <c r="Z793" s="31"/>
      <c r="AA793" s="31"/>
      <c r="AB793" s="38"/>
      <c r="AC793" s="31"/>
      <c r="AD793" s="31"/>
      <c r="AE793" s="31"/>
      <c r="AF793" s="31"/>
      <c r="AG793" s="23"/>
      <c r="AH793" s="23"/>
      <c r="AI793" s="23"/>
      <c r="AJ793" s="23"/>
      <c r="AK793" s="23"/>
      <c r="AL793" s="29"/>
      <c r="AM793" s="388"/>
    </row>
    <row r="794" spans="1:39" ht="54" customHeight="1" x14ac:dyDescent="1.05">
      <c r="A794" s="31" t="s">
        <v>42009</v>
      </c>
      <c r="B794" s="31" t="s">
        <v>6829</v>
      </c>
      <c r="C794" s="31" t="s">
        <v>42010</v>
      </c>
      <c r="D794" s="31" t="s">
        <v>42011</v>
      </c>
      <c r="E794" s="31" t="s">
        <v>101</v>
      </c>
      <c r="F794" s="31" t="s">
        <v>123</v>
      </c>
      <c r="G794" s="31" t="s">
        <v>16223</v>
      </c>
      <c r="H794" s="31" t="s">
        <v>33669</v>
      </c>
      <c r="I794" s="38">
        <v>0.41666666666666669</v>
      </c>
      <c r="J794" s="31" t="s">
        <v>20313</v>
      </c>
      <c r="K794" s="31" t="s">
        <v>105</v>
      </c>
      <c r="L794" s="31" t="s">
        <v>106</v>
      </c>
      <c r="M794" s="31" t="s">
        <v>995</v>
      </c>
      <c r="N794" s="23"/>
      <c r="O794" s="23"/>
      <c r="P794" s="23"/>
      <c r="Q794" s="23"/>
      <c r="R794" s="23"/>
      <c r="S794" s="29">
        <v>45200</v>
      </c>
      <c r="T794" s="31"/>
      <c r="U794" s="31"/>
      <c r="V794" s="31"/>
      <c r="W794" s="31"/>
      <c r="X794" s="31"/>
      <c r="Y794" s="31"/>
      <c r="Z794" s="31"/>
      <c r="AA794" s="31"/>
      <c r="AB794" s="38"/>
      <c r="AC794" s="31"/>
      <c r="AD794" s="31"/>
      <c r="AE794" s="31"/>
      <c r="AF794" s="31"/>
      <c r="AG794" s="23"/>
      <c r="AH794" s="23"/>
      <c r="AI794" s="23"/>
      <c r="AJ794" s="23"/>
      <c r="AK794" s="23"/>
      <c r="AL794" s="29"/>
      <c r="AM794" s="388"/>
    </row>
    <row r="795" spans="1:39" ht="54" customHeight="1" x14ac:dyDescent="1.05">
      <c r="A795" s="31" t="s">
        <v>42012</v>
      </c>
      <c r="B795" s="31" t="s">
        <v>4211</v>
      </c>
      <c r="C795" s="31" t="s">
        <v>42013</v>
      </c>
      <c r="D795" s="31" t="s">
        <v>42014</v>
      </c>
      <c r="E795" s="31" t="s">
        <v>687</v>
      </c>
      <c r="F795" s="31" t="s">
        <v>123</v>
      </c>
      <c r="G795" s="31" t="s">
        <v>16504</v>
      </c>
      <c r="H795" s="31" t="s">
        <v>29943</v>
      </c>
      <c r="I795" s="38">
        <v>0.20833333333333334</v>
      </c>
      <c r="J795" s="31" t="s">
        <v>24</v>
      </c>
      <c r="K795" s="31" t="s">
        <v>105</v>
      </c>
      <c r="L795" s="31" t="s">
        <v>106</v>
      </c>
      <c r="M795" s="31" t="s">
        <v>995</v>
      </c>
      <c r="N795" s="23"/>
      <c r="O795" s="23"/>
      <c r="P795" s="23"/>
      <c r="Q795" s="23"/>
      <c r="R795" s="23"/>
      <c r="S795" s="29">
        <v>44700</v>
      </c>
      <c r="T795" s="31"/>
      <c r="U795" s="31"/>
      <c r="V795" s="31"/>
      <c r="W795" s="31"/>
      <c r="X795" s="31"/>
      <c r="Y795" s="31"/>
      <c r="Z795" s="31"/>
      <c r="AA795" s="31"/>
      <c r="AB795" s="38"/>
      <c r="AC795" s="31"/>
      <c r="AD795" s="31"/>
      <c r="AE795" s="31"/>
      <c r="AF795" s="31"/>
      <c r="AG795" s="23"/>
      <c r="AH795" s="23"/>
      <c r="AI795" s="23"/>
      <c r="AJ795" s="23"/>
      <c r="AK795" s="23"/>
      <c r="AL795" s="29"/>
      <c r="AM795" s="388"/>
    </row>
    <row r="796" spans="1:39" ht="54" customHeight="1" x14ac:dyDescent="1.05">
      <c r="A796" s="31" t="s">
        <v>42015</v>
      </c>
      <c r="B796" s="31" t="s">
        <v>23838</v>
      </c>
      <c r="C796" s="31" t="s">
        <v>42016</v>
      </c>
      <c r="D796" s="31" t="s">
        <v>42017</v>
      </c>
      <c r="E796" s="31" t="s">
        <v>687</v>
      </c>
      <c r="F796" s="31" t="s">
        <v>123</v>
      </c>
      <c r="G796" s="31" t="s">
        <v>16504</v>
      </c>
      <c r="H796" s="31" t="s">
        <v>29943</v>
      </c>
      <c r="I796" s="38">
        <v>0.20833333333333334</v>
      </c>
      <c r="J796" s="31" t="s">
        <v>24</v>
      </c>
      <c r="K796" s="31" t="s">
        <v>105</v>
      </c>
      <c r="L796" s="31" t="s">
        <v>106</v>
      </c>
      <c r="M796" s="31" t="s">
        <v>995</v>
      </c>
      <c r="N796" s="23"/>
      <c r="O796" s="23"/>
      <c r="P796" s="23"/>
      <c r="Q796" s="23"/>
      <c r="R796" s="23"/>
      <c r="S796" s="29">
        <v>44700</v>
      </c>
      <c r="T796" s="31"/>
      <c r="U796" s="31"/>
      <c r="V796" s="31"/>
      <c r="W796" s="31"/>
      <c r="X796" s="31"/>
      <c r="Y796" s="31"/>
      <c r="Z796" s="31"/>
      <c r="AA796" s="31"/>
      <c r="AB796" s="38"/>
      <c r="AC796" s="31"/>
      <c r="AD796" s="31"/>
      <c r="AE796" s="31"/>
      <c r="AF796" s="31"/>
      <c r="AG796" s="23"/>
      <c r="AH796" s="23"/>
      <c r="AI796" s="23"/>
      <c r="AJ796" s="23"/>
      <c r="AK796" s="23"/>
      <c r="AL796" s="29"/>
      <c r="AM796" s="388"/>
    </row>
    <row r="797" spans="1:39" ht="54" customHeight="1" x14ac:dyDescent="1.05">
      <c r="A797" s="31" t="s">
        <v>42018</v>
      </c>
      <c r="B797" s="31" t="s">
        <v>16460</v>
      </c>
      <c r="C797" s="31" t="s">
        <v>42019</v>
      </c>
      <c r="D797" s="31" t="s">
        <v>42020</v>
      </c>
      <c r="E797" s="31" t="s">
        <v>687</v>
      </c>
      <c r="F797" s="31" t="s">
        <v>123</v>
      </c>
      <c r="G797" s="31" t="s">
        <v>16504</v>
      </c>
      <c r="H797" s="31" t="s">
        <v>29943</v>
      </c>
      <c r="I797" s="38">
        <v>0.20833333333333334</v>
      </c>
      <c r="J797" s="31" t="s">
        <v>24</v>
      </c>
      <c r="K797" s="31" t="s">
        <v>105</v>
      </c>
      <c r="L797" s="31" t="s">
        <v>106</v>
      </c>
      <c r="M797" s="31" t="s">
        <v>995</v>
      </c>
      <c r="N797" s="23"/>
      <c r="O797" s="23"/>
      <c r="P797" s="23"/>
      <c r="Q797" s="23"/>
      <c r="R797" s="23"/>
      <c r="S797" s="29">
        <v>44700</v>
      </c>
      <c r="T797" s="31"/>
      <c r="U797" s="31"/>
      <c r="V797" s="31"/>
      <c r="W797" s="31"/>
      <c r="X797" s="31"/>
      <c r="Y797" s="31"/>
      <c r="Z797" s="31"/>
      <c r="AA797" s="31"/>
      <c r="AB797" s="38"/>
      <c r="AC797" s="31"/>
      <c r="AD797" s="31"/>
      <c r="AE797" s="31"/>
      <c r="AF797" s="31"/>
      <c r="AG797" s="23"/>
      <c r="AH797" s="23"/>
      <c r="AI797" s="23"/>
      <c r="AJ797" s="23"/>
      <c r="AK797" s="23"/>
      <c r="AL797" s="29"/>
      <c r="AM797" s="388"/>
    </row>
    <row r="798" spans="1:39" ht="54" customHeight="1" x14ac:dyDescent="1.05">
      <c r="A798" s="31" t="s">
        <v>42021</v>
      </c>
      <c r="B798" s="31" t="s">
        <v>42022</v>
      </c>
      <c r="C798" s="31" t="s">
        <v>42023</v>
      </c>
      <c r="D798" s="31" t="s">
        <v>42024</v>
      </c>
      <c r="E798" s="31" t="s">
        <v>687</v>
      </c>
      <c r="F798" s="31" t="s">
        <v>123</v>
      </c>
      <c r="G798" s="31" t="s">
        <v>16504</v>
      </c>
      <c r="H798" s="31" t="s">
        <v>29943</v>
      </c>
      <c r="I798" s="38">
        <v>0.20833333333333334</v>
      </c>
      <c r="J798" s="31" t="s">
        <v>24</v>
      </c>
      <c r="K798" s="31" t="s">
        <v>105</v>
      </c>
      <c r="L798" s="31" t="s">
        <v>106</v>
      </c>
      <c r="M798" s="31" t="s">
        <v>995</v>
      </c>
      <c r="N798" s="23"/>
      <c r="O798" s="23"/>
      <c r="P798" s="23"/>
      <c r="Q798" s="23"/>
      <c r="R798" s="23"/>
      <c r="S798" s="29">
        <v>44700</v>
      </c>
      <c r="T798" s="31"/>
      <c r="U798" s="31"/>
      <c r="V798" s="31"/>
      <c r="W798" s="31"/>
      <c r="X798" s="31"/>
      <c r="Y798" s="31"/>
      <c r="Z798" s="31"/>
      <c r="AA798" s="31"/>
      <c r="AB798" s="38"/>
      <c r="AC798" s="31"/>
      <c r="AD798" s="31"/>
      <c r="AE798" s="31"/>
      <c r="AF798" s="31"/>
      <c r="AG798" s="23"/>
      <c r="AH798" s="23"/>
      <c r="AI798" s="23"/>
      <c r="AJ798" s="23"/>
      <c r="AK798" s="23"/>
      <c r="AL798" s="29"/>
      <c r="AM798" s="388"/>
    </row>
    <row r="799" spans="1:39" ht="54" customHeight="1" x14ac:dyDescent="1.05">
      <c r="A799" s="31" t="s">
        <v>42025</v>
      </c>
      <c r="B799" s="31" t="s">
        <v>2110</v>
      </c>
      <c r="C799" s="31" t="s">
        <v>42026</v>
      </c>
      <c r="D799" s="31" t="s">
        <v>42027</v>
      </c>
      <c r="E799" s="31" t="s">
        <v>687</v>
      </c>
      <c r="F799" s="31" t="s">
        <v>123</v>
      </c>
      <c r="G799" s="31" t="s">
        <v>16504</v>
      </c>
      <c r="H799" s="31" t="s">
        <v>29943</v>
      </c>
      <c r="I799" s="38">
        <v>0.20833333333333334</v>
      </c>
      <c r="J799" s="31" t="s">
        <v>24</v>
      </c>
      <c r="K799" s="31" t="s">
        <v>105</v>
      </c>
      <c r="L799" s="31" t="s">
        <v>106</v>
      </c>
      <c r="M799" s="31" t="s">
        <v>995</v>
      </c>
      <c r="N799" s="23"/>
      <c r="O799" s="23"/>
      <c r="P799" s="23"/>
      <c r="Q799" s="23"/>
      <c r="R799" s="23"/>
      <c r="S799" s="29">
        <v>44700</v>
      </c>
      <c r="T799" s="31"/>
      <c r="U799" s="31"/>
      <c r="V799" s="31"/>
      <c r="W799" s="31"/>
      <c r="X799" s="31"/>
      <c r="Y799" s="31"/>
      <c r="Z799" s="31"/>
      <c r="AA799" s="31"/>
      <c r="AB799" s="38"/>
      <c r="AC799" s="31"/>
      <c r="AD799" s="31"/>
      <c r="AE799" s="31"/>
      <c r="AF799" s="31"/>
      <c r="AG799" s="23"/>
      <c r="AH799" s="23"/>
      <c r="AI799" s="23"/>
      <c r="AJ799" s="23"/>
      <c r="AK799" s="23"/>
      <c r="AL799" s="29"/>
      <c r="AM799" s="388"/>
    </row>
    <row r="800" spans="1:39" ht="54" customHeight="1" x14ac:dyDescent="1.05">
      <c r="A800" s="31" t="s">
        <v>42028</v>
      </c>
      <c r="B800" s="31" t="s">
        <v>42029</v>
      </c>
      <c r="C800" s="31" t="s">
        <v>42030</v>
      </c>
      <c r="D800" s="31" t="s">
        <v>42031</v>
      </c>
      <c r="E800" s="31" t="s">
        <v>687</v>
      </c>
      <c r="F800" s="31" t="s">
        <v>123</v>
      </c>
      <c r="G800" s="31" t="s">
        <v>16504</v>
      </c>
      <c r="H800" s="31" t="s">
        <v>29943</v>
      </c>
      <c r="I800" s="38">
        <v>0.20833333333333334</v>
      </c>
      <c r="J800" s="31" t="s">
        <v>24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44700</v>
      </c>
      <c r="T800" s="31"/>
      <c r="U800" s="31"/>
      <c r="V800" s="31"/>
      <c r="W800" s="31"/>
      <c r="X800" s="31"/>
      <c r="Y800" s="31"/>
      <c r="Z800" s="31"/>
      <c r="AA800" s="31"/>
      <c r="AB800" s="38"/>
      <c r="AC800" s="31"/>
      <c r="AD800" s="31"/>
      <c r="AE800" s="31"/>
      <c r="AF800" s="31"/>
      <c r="AG800" s="23"/>
      <c r="AH800" s="23"/>
      <c r="AI800" s="23"/>
      <c r="AJ800" s="23"/>
      <c r="AK800" s="23"/>
      <c r="AL800" s="29"/>
      <c r="AM800" s="388"/>
    </row>
    <row r="801" spans="1:39" ht="54" customHeight="1" x14ac:dyDescent="1.05">
      <c r="A801" s="31" t="s">
        <v>42032</v>
      </c>
      <c r="B801" s="31" t="s">
        <v>42033</v>
      </c>
      <c r="C801" s="31" t="s">
        <v>42034</v>
      </c>
      <c r="D801" s="31" t="s">
        <v>42035</v>
      </c>
      <c r="E801" s="31" t="s">
        <v>101</v>
      </c>
      <c r="F801" s="31" t="s">
        <v>123</v>
      </c>
      <c r="G801" s="31" t="s">
        <v>16223</v>
      </c>
      <c r="H801" s="31" t="s">
        <v>33669</v>
      </c>
      <c r="I801" s="38">
        <v>0.32291666666666669</v>
      </c>
      <c r="J801" s="31" t="s">
        <v>24</v>
      </c>
      <c r="K801" s="31" t="s">
        <v>105</v>
      </c>
      <c r="L801" s="31" t="s">
        <v>106</v>
      </c>
      <c r="M801" s="31" t="s">
        <v>995</v>
      </c>
      <c r="N801" s="23"/>
      <c r="O801" s="23"/>
      <c r="P801" s="23"/>
      <c r="Q801" s="23"/>
      <c r="R801" s="23"/>
      <c r="S801" s="29">
        <v>45200</v>
      </c>
      <c r="T801" s="31"/>
      <c r="U801" s="31"/>
      <c r="V801" s="31"/>
      <c r="W801" s="31"/>
      <c r="X801" s="31"/>
      <c r="Y801" s="31"/>
      <c r="Z801" s="31"/>
      <c r="AA801" s="31"/>
      <c r="AB801" s="38"/>
      <c r="AC801" s="31"/>
      <c r="AD801" s="31"/>
      <c r="AE801" s="31"/>
      <c r="AF801" s="31"/>
      <c r="AG801" s="23"/>
      <c r="AH801" s="23"/>
      <c r="AI801" s="23"/>
      <c r="AJ801" s="23"/>
      <c r="AK801" s="23"/>
      <c r="AL801" s="29"/>
      <c r="AM801" s="388"/>
    </row>
    <row r="802" spans="1:39" ht="54" customHeight="1" x14ac:dyDescent="1.05">
      <c r="A802" s="31" t="s">
        <v>42036</v>
      </c>
      <c r="B802" s="31" t="s">
        <v>30925</v>
      </c>
      <c r="C802" s="31" t="s">
        <v>42037</v>
      </c>
      <c r="D802" s="31" t="s">
        <v>42038</v>
      </c>
      <c r="E802" s="31" t="s">
        <v>101</v>
      </c>
      <c r="F802" s="31" t="s">
        <v>123</v>
      </c>
      <c r="G802" s="31" t="s">
        <v>16223</v>
      </c>
      <c r="H802" s="31" t="s">
        <v>33669</v>
      </c>
      <c r="I802" s="38">
        <v>0.32291666666666669</v>
      </c>
      <c r="J802" s="31" t="s">
        <v>24</v>
      </c>
      <c r="K802" s="31" t="s">
        <v>105</v>
      </c>
      <c r="L802" s="31" t="s">
        <v>106</v>
      </c>
      <c r="M802" s="31" t="s">
        <v>995</v>
      </c>
      <c r="N802" s="23"/>
      <c r="O802" s="23"/>
      <c r="P802" s="23"/>
      <c r="Q802" s="23"/>
      <c r="R802" s="23"/>
      <c r="S802" s="29">
        <v>45200</v>
      </c>
      <c r="T802" s="31"/>
      <c r="U802" s="31"/>
      <c r="V802" s="31"/>
      <c r="W802" s="31"/>
      <c r="X802" s="31"/>
      <c r="Y802" s="31"/>
      <c r="Z802" s="31"/>
      <c r="AA802" s="31"/>
      <c r="AB802" s="38"/>
      <c r="AC802" s="31"/>
      <c r="AD802" s="31"/>
      <c r="AE802" s="31"/>
      <c r="AF802" s="31"/>
      <c r="AG802" s="23"/>
      <c r="AH802" s="23"/>
      <c r="AI802" s="23"/>
      <c r="AJ802" s="23"/>
      <c r="AK802" s="23"/>
      <c r="AL802" s="29"/>
      <c r="AM802" s="388"/>
    </row>
    <row r="803" spans="1:39" ht="54" customHeight="1" x14ac:dyDescent="1.05">
      <c r="A803" s="31" t="s">
        <v>42039</v>
      </c>
      <c r="B803" s="31" t="s">
        <v>11702</v>
      </c>
      <c r="C803" s="31" t="s">
        <v>42040</v>
      </c>
      <c r="D803" s="31" t="s">
        <v>42041</v>
      </c>
      <c r="E803" s="31" t="s">
        <v>101</v>
      </c>
      <c r="F803" s="31" t="s">
        <v>123</v>
      </c>
      <c r="G803" s="31" t="s">
        <v>16223</v>
      </c>
      <c r="H803" s="31" t="s">
        <v>33669</v>
      </c>
      <c r="I803" s="38">
        <v>0.32291666666666669</v>
      </c>
      <c r="J803" s="31" t="s">
        <v>24</v>
      </c>
      <c r="K803" s="31" t="s">
        <v>105</v>
      </c>
      <c r="L803" s="31" t="s">
        <v>106</v>
      </c>
      <c r="M803" s="31" t="s">
        <v>995</v>
      </c>
      <c r="N803" s="23"/>
      <c r="O803" s="23"/>
      <c r="P803" s="23"/>
      <c r="Q803" s="23"/>
      <c r="R803" s="23"/>
      <c r="S803" s="29">
        <v>45200</v>
      </c>
      <c r="T803" s="31"/>
      <c r="U803" s="31"/>
      <c r="V803" s="31"/>
      <c r="W803" s="31"/>
      <c r="X803" s="31"/>
      <c r="Y803" s="31"/>
      <c r="Z803" s="31"/>
      <c r="AA803" s="31"/>
      <c r="AB803" s="38"/>
      <c r="AC803" s="31"/>
      <c r="AD803" s="31"/>
      <c r="AE803" s="31"/>
      <c r="AF803" s="31"/>
      <c r="AG803" s="23"/>
      <c r="AH803" s="23"/>
      <c r="AI803" s="23"/>
      <c r="AJ803" s="23"/>
      <c r="AK803" s="23"/>
      <c r="AL803" s="29"/>
      <c r="AM803" s="388"/>
    </row>
    <row r="804" spans="1:39" ht="54" customHeight="1" x14ac:dyDescent="1.05">
      <c r="A804" s="31" t="s">
        <v>42042</v>
      </c>
      <c r="B804" s="31" t="s">
        <v>2964</v>
      </c>
      <c r="C804" s="31" t="s">
        <v>42043</v>
      </c>
      <c r="D804" s="31" t="s">
        <v>42044</v>
      </c>
      <c r="E804" s="31" t="s">
        <v>687</v>
      </c>
      <c r="F804" s="31" t="s">
        <v>123</v>
      </c>
      <c r="G804" s="31" t="s">
        <v>16504</v>
      </c>
      <c r="H804" s="31" t="s">
        <v>29943</v>
      </c>
      <c r="I804" s="38">
        <v>0.20833333333333334</v>
      </c>
      <c r="J804" s="31" t="s">
        <v>24</v>
      </c>
      <c r="K804" s="31" t="s">
        <v>105</v>
      </c>
      <c r="L804" s="31" t="s">
        <v>106</v>
      </c>
      <c r="M804" s="31" t="s">
        <v>995</v>
      </c>
      <c r="N804" s="23"/>
      <c r="O804" s="23"/>
      <c r="P804" s="23"/>
      <c r="Q804" s="23"/>
      <c r="R804" s="23"/>
      <c r="S804" s="29">
        <v>44700</v>
      </c>
      <c r="T804" s="31"/>
      <c r="U804" s="31"/>
      <c r="V804" s="31"/>
      <c r="W804" s="31"/>
      <c r="X804" s="31"/>
      <c r="Y804" s="31"/>
      <c r="Z804" s="31"/>
      <c r="AA804" s="31"/>
      <c r="AB804" s="38"/>
      <c r="AC804" s="31"/>
      <c r="AD804" s="31"/>
      <c r="AE804" s="31"/>
      <c r="AF804" s="31"/>
      <c r="AG804" s="23"/>
      <c r="AH804" s="23"/>
      <c r="AI804" s="23"/>
      <c r="AJ804" s="23"/>
      <c r="AK804" s="23"/>
      <c r="AL804" s="29"/>
      <c r="AM804" s="388"/>
    </row>
    <row r="805" spans="1:39" ht="54" customHeight="1" x14ac:dyDescent="1.05">
      <c r="A805" s="31" t="s">
        <v>42045</v>
      </c>
      <c r="B805" s="31" t="s">
        <v>9643</v>
      </c>
      <c r="C805" s="31" t="s">
        <v>42046</v>
      </c>
      <c r="D805" s="31" t="s">
        <v>42047</v>
      </c>
      <c r="E805" s="31" t="s">
        <v>687</v>
      </c>
      <c r="F805" s="31" t="s">
        <v>123</v>
      </c>
      <c r="G805" s="31" t="s">
        <v>16504</v>
      </c>
      <c r="H805" s="31" t="s">
        <v>29943</v>
      </c>
      <c r="I805" s="38">
        <v>0.20833333333333334</v>
      </c>
      <c r="J805" s="31" t="s">
        <v>24</v>
      </c>
      <c r="K805" s="31" t="s">
        <v>105</v>
      </c>
      <c r="L805" s="31" t="s">
        <v>106</v>
      </c>
      <c r="M805" s="31" t="s">
        <v>995</v>
      </c>
      <c r="N805" s="23"/>
      <c r="O805" s="23"/>
      <c r="P805" s="23"/>
      <c r="Q805" s="23"/>
      <c r="R805" s="23"/>
      <c r="S805" s="29">
        <v>44700</v>
      </c>
      <c r="T805" s="31"/>
      <c r="U805" s="31"/>
      <c r="V805" s="31"/>
      <c r="W805" s="31"/>
      <c r="X805" s="31"/>
      <c r="Y805" s="31"/>
      <c r="Z805" s="31"/>
      <c r="AA805" s="31"/>
      <c r="AB805" s="38"/>
      <c r="AC805" s="31"/>
      <c r="AD805" s="31"/>
      <c r="AE805" s="31"/>
      <c r="AF805" s="31"/>
      <c r="AG805" s="23"/>
      <c r="AH805" s="23"/>
      <c r="AI805" s="23"/>
      <c r="AJ805" s="23"/>
      <c r="AK805" s="23"/>
      <c r="AL805" s="29"/>
      <c r="AM805" s="388"/>
    </row>
    <row r="806" spans="1:39" ht="54" customHeight="1" x14ac:dyDescent="1.05">
      <c r="A806" s="31" t="s">
        <v>42048</v>
      </c>
      <c r="B806" s="31" t="s">
        <v>42049</v>
      </c>
      <c r="C806" s="31" t="s">
        <v>42050</v>
      </c>
      <c r="D806" s="31" t="s">
        <v>42051</v>
      </c>
      <c r="E806" s="31" t="s">
        <v>687</v>
      </c>
      <c r="F806" s="31" t="s">
        <v>123</v>
      </c>
      <c r="G806" s="31" t="s">
        <v>16504</v>
      </c>
      <c r="H806" s="31" t="s">
        <v>29943</v>
      </c>
      <c r="I806" s="38">
        <v>0.20833333333333334</v>
      </c>
      <c r="J806" s="31" t="s">
        <v>24</v>
      </c>
      <c r="K806" s="31" t="s">
        <v>105</v>
      </c>
      <c r="L806" s="31" t="s">
        <v>106</v>
      </c>
      <c r="M806" s="31" t="s">
        <v>995</v>
      </c>
      <c r="N806" s="23"/>
      <c r="O806" s="23"/>
      <c r="P806" s="23"/>
      <c r="Q806" s="23"/>
      <c r="R806" s="23"/>
      <c r="S806" s="29">
        <v>44700</v>
      </c>
      <c r="T806" s="31"/>
      <c r="U806" s="31"/>
      <c r="V806" s="31"/>
      <c r="W806" s="31"/>
      <c r="X806" s="31"/>
      <c r="Y806" s="31"/>
      <c r="Z806" s="31"/>
      <c r="AA806" s="31"/>
      <c r="AB806" s="38"/>
      <c r="AC806" s="31"/>
      <c r="AD806" s="31"/>
      <c r="AE806" s="31"/>
      <c r="AF806" s="31"/>
      <c r="AG806" s="23"/>
      <c r="AH806" s="23"/>
      <c r="AI806" s="23"/>
      <c r="AJ806" s="23"/>
      <c r="AK806" s="23"/>
      <c r="AL806" s="29"/>
      <c r="AM806" s="388"/>
    </row>
    <row r="807" spans="1:39" ht="54" customHeight="1" x14ac:dyDescent="1.05">
      <c r="A807" s="31" t="s">
        <v>42052</v>
      </c>
      <c r="B807" s="31" t="s">
        <v>27478</v>
      </c>
      <c r="C807" s="31" t="s">
        <v>42053</v>
      </c>
      <c r="D807" s="31" t="s">
        <v>42054</v>
      </c>
      <c r="E807" s="31" t="s">
        <v>687</v>
      </c>
      <c r="F807" s="31" t="s">
        <v>123</v>
      </c>
      <c r="G807" s="31" t="s">
        <v>16504</v>
      </c>
      <c r="H807" s="31" t="s">
        <v>29943</v>
      </c>
      <c r="I807" s="38">
        <v>0.20833333333333334</v>
      </c>
      <c r="J807" s="31" t="s">
        <v>24</v>
      </c>
      <c r="K807" s="31" t="s">
        <v>105</v>
      </c>
      <c r="L807" s="31" t="s">
        <v>106</v>
      </c>
      <c r="M807" s="31" t="s">
        <v>995</v>
      </c>
      <c r="N807" s="23"/>
      <c r="O807" s="23"/>
      <c r="P807" s="23"/>
      <c r="Q807" s="23"/>
      <c r="R807" s="23"/>
      <c r="S807" s="29">
        <v>44700</v>
      </c>
      <c r="T807" s="31"/>
      <c r="U807" s="31"/>
      <c r="V807" s="31"/>
      <c r="W807" s="31"/>
      <c r="X807" s="31"/>
      <c r="Y807" s="31"/>
      <c r="Z807" s="31"/>
      <c r="AA807" s="31"/>
      <c r="AB807" s="38"/>
      <c r="AC807" s="31"/>
      <c r="AD807" s="31"/>
      <c r="AE807" s="31"/>
      <c r="AF807" s="31"/>
      <c r="AG807" s="23"/>
      <c r="AH807" s="23"/>
      <c r="AI807" s="23"/>
      <c r="AJ807" s="23"/>
      <c r="AK807" s="23"/>
      <c r="AL807" s="29"/>
      <c r="AM807" s="388"/>
    </row>
    <row r="808" spans="1:39" ht="54" customHeight="1" x14ac:dyDescent="1.05">
      <c r="A808" s="31" t="s">
        <v>42055</v>
      </c>
      <c r="B808" s="31" t="s">
        <v>12574</v>
      </c>
      <c r="C808" s="31" t="s">
        <v>42056</v>
      </c>
      <c r="D808" s="31" t="s">
        <v>42057</v>
      </c>
      <c r="E808" s="31" t="s">
        <v>687</v>
      </c>
      <c r="F808" s="31" t="s">
        <v>123</v>
      </c>
      <c r="G808" s="31" t="s">
        <v>16504</v>
      </c>
      <c r="H808" s="31" t="s">
        <v>29943</v>
      </c>
      <c r="I808" s="38">
        <v>0.20833333333333334</v>
      </c>
      <c r="J808" s="31" t="s">
        <v>24</v>
      </c>
      <c r="K808" s="31" t="s">
        <v>105</v>
      </c>
      <c r="L808" s="31" t="s">
        <v>106</v>
      </c>
      <c r="M808" s="31" t="s">
        <v>995</v>
      </c>
      <c r="N808" s="23"/>
      <c r="O808" s="23"/>
      <c r="P808" s="23"/>
      <c r="Q808" s="23"/>
      <c r="R808" s="23"/>
      <c r="S808" s="29">
        <v>44700</v>
      </c>
      <c r="T808" s="31"/>
      <c r="U808" s="31"/>
      <c r="V808" s="31"/>
      <c r="W808" s="31"/>
      <c r="X808" s="31"/>
      <c r="Y808" s="31"/>
      <c r="Z808" s="31"/>
      <c r="AA808" s="31"/>
      <c r="AB808" s="38"/>
      <c r="AC808" s="31"/>
      <c r="AD808" s="31"/>
      <c r="AE808" s="31"/>
      <c r="AF808" s="31"/>
      <c r="AG808" s="23"/>
      <c r="AH808" s="23"/>
      <c r="AI808" s="23"/>
      <c r="AJ808" s="23"/>
      <c r="AK808" s="23"/>
      <c r="AL808" s="29"/>
      <c r="AM808" s="388"/>
    </row>
    <row r="809" spans="1:39" ht="54" customHeight="1" x14ac:dyDescent="1.05">
      <c r="A809" s="31" t="s">
        <v>42058</v>
      </c>
      <c r="B809" s="31" t="s">
        <v>42059</v>
      </c>
      <c r="C809" s="31" t="s">
        <v>42060</v>
      </c>
      <c r="D809" s="31" t="s">
        <v>42061</v>
      </c>
      <c r="E809" s="31" t="s">
        <v>687</v>
      </c>
      <c r="F809" s="31" t="s">
        <v>123</v>
      </c>
      <c r="G809" s="31" t="s">
        <v>16504</v>
      </c>
      <c r="H809" s="31" t="s">
        <v>29943</v>
      </c>
      <c r="I809" s="38">
        <v>0.20833333333333334</v>
      </c>
      <c r="J809" s="31" t="s">
        <v>24</v>
      </c>
      <c r="K809" s="31" t="s">
        <v>105</v>
      </c>
      <c r="L809" s="31" t="s">
        <v>106</v>
      </c>
      <c r="M809" s="31" t="s">
        <v>995</v>
      </c>
      <c r="N809" s="23"/>
      <c r="O809" s="23"/>
      <c r="P809" s="23"/>
      <c r="Q809" s="23"/>
      <c r="R809" s="23"/>
      <c r="S809" s="29">
        <v>44700</v>
      </c>
      <c r="T809" s="31"/>
      <c r="U809" s="31"/>
      <c r="V809" s="31"/>
      <c r="W809" s="31"/>
      <c r="X809" s="31"/>
      <c r="Y809" s="31"/>
      <c r="Z809" s="31"/>
      <c r="AA809" s="31"/>
      <c r="AB809" s="38"/>
      <c r="AC809" s="31"/>
      <c r="AD809" s="31"/>
      <c r="AE809" s="31"/>
      <c r="AF809" s="31"/>
      <c r="AG809" s="23"/>
      <c r="AH809" s="23"/>
      <c r="AI809" s="23"/>
      <c r="AJ809" s="23"/>
      <c r="AK809" s="23"/>
      <c r="AL809" s="29"/>
      <c r="AM809" s="388"/>
    </row>
    <row r="810" spans="1:39" ht="54" customHeight="1" x14ac:dyDescent="1.05">
      <c r="A810" s="31" t="s">
        <v>42062</v>
      </c>
      <c r="B810" s="31" t="s">
        <v>42063</v>
      </c>
      <c r="C810" s="31" t="s">
        <v>42064</v>
      </c>
      <c r="D810" s="31" t="s">
        <v>42065</v>
      </c>
      <c r="E810" s="31" t="s">
        <v>101</v>
      </c>
      <c r="F810" s="31" t="s">
        <v>102</v>
      </c>
      <c r="G810" s="31" t="s">
        <v>25542</v>
      </c>
      <c r="H810" s="31" t="s">
        <v>29943</v>
      </c>
      <c r="I810" s="38">
        <v>0.86111111111111116</v>
      </c>
      <c r="J810" s="31" t="s">
        <v>24</v>
      </c>
      <c r="K810" s="31" t="s">
        <v>105</v>
      </c>
      <c r="L810" s="31" t="s">
        <v>106</v>
      </c>
      <c r="M810" s="31" t="s">
        <v>491</v>
      </c>
      <c r="N810" s="23"/>
      <c r="O810" s="23"/>
      <c r="P810" s="23"/>
      <c r="Q810" s="23"/>
      <c r="R810" s="23"/>
      <c r="S810" s="29">
        <v>27200</v>
      </c>
      <c r="T810" s="31"/>
      <c r="U810" s="31"/>
      <c r="V810" s="31"/>
      <c r="W810" s="31"/>
      <c r="X810" s="31"/>
      <c r="Y810" s="31"/>
      <c r="Z810" s="31"/>
      <c r="AA810" s="31"/>
      <c r="AB810" s="38"/>
      <c r="AC810" s="31"/>
      <c r="AD810" s="31"/>
      <c r="AE810" s="31"/>
      <c r="AF810" s="31"/>
      <c r="AG810" s="23"/>
      <c r="AH810" s="23"/>
      <c r="AI810" s="23"/>
      <c r="AJ810" s="23"/>
      <c r="AK810" s="23"/>
      <c r="AL810" s="29"/>
      <c r="AM810" s="388"/>
    </row>
    <row r="811" spans="1:39" ht="54" customHeight="1" x14ac:dyDescent="1.3">
      <c r="A811" s="685" t="s">
        <v>41451</v>
      </c>
      <c r="B811" s="686"/>
      <c r="C811" s="686"/>
      <c r="D811" s="686"/>
      <c r="E811" s="686"/>
      <c r="F811" s="686"/>
      <c r="G811" s="686"/>
      <c r="H811" s="686"/>
      <c r="I811" s="686"/>
      <c r="J811" s="686"/>
      <c r="K811" s="686"/>
      <c r="L811" s="686"/>
      <c r="M811" s="687"/>
      <c r="N811" s="23"/>
      <c r="O811" s="23"/>
      <c r="P811" s="23"/>
      <c r="Q811" s="23"/>
      <c r="R811" s="23"/>
      <c r="S811" s="29"/>
      <c r="T811" s="451">
        <v>500000</v>
      </c>
    </row>
    <row r="812" spans="1:39" ht="54" customHeight="1" x14ac:dyDescent="1.3">
      <c r="A812" s="685" t="s">
        <v>42245</v>
      </c>
      <c r="B812" s="686"/>
      <c r="C812" s="686"/>
      <c r="D812" s="686"/>
      <c r="E812" s="686"/>
      <c r="F812" s="686"/>
      <c r="G812" s="686"/>
      <c r="H812" s="686"/>
      <c r="I812" s="686"/>
      <c r="J812" s="686"/>
      <c r="K812" s="686"/>
      <c r="L812" s="686"/>
      <c r="M812" s="687"/>
      <c r="N812" s="23"/>
      <c r="O812" s="23"/>
      <c r="P812" s="23"/>
      <c r="Q812" s="23"/>
      <c r="R812" s="23"/>
      <c r="S812" s="29"/>
      <c r="T812" s="388">
        <v>317500</v>
      </c>
    </row>
    <row r="813" spans="1:39" ht="54" customHeight="1" x14ac:dyDescent="1.3">
      <c r="A813" s="679" t="s">
        <v>42589</v>
      </c>
      <c r="B813" s="680"/>
      <c r="C813" s="680"/>
      <c r="D813" s="680"/>
      <c r="E813" s="680"/>
      <c r="F813" s="680"/>
      <c r="G813" s="680"/>
      <c r="H813" s="680"/>
      <c r="I813" s="680"/>
      <c r="J813" s="680"/>
      <c r="K813" s="680"/>
      <c r="L813" s="680"/>
      <c r="M813" s="681"/>
      <c r="N813" s="23"/>
      <c r="O813" s="23"/>
      <c r="P813" s="23"/>
      <c r="Q813" s="23"/>
      <c r="R813" s="23"/>
      <c r="S813" s="29"/>
      <c r="T813" s="31"/>
      <c r="U813" s="31"/>
      <c r="V813" s="31"/>
      <c r="W813" s="31"/>
      <c r="X813" s="31"/>
      <c r="Y813" s="31"/>
      <c r="Z813" s="31"/>
      <c r="AA813" s="31"/>
      <c r="AB813" s="38"/>
      <c r="AC813" s="31"/>
      <c r="AD813" s="31"/>
      <c r="AE813" s="31"/>
      <c r="AF813" s="31"/>
      <c r="AG813" s="23"/>
      <c r="AH813" s="23"/>
      <c r="AI813" s="23"/>
      <c r="AJ813" s="23"/>
      <c r="AK813" s="23"/>
      <c r="AL813" s="29"/>
      <c r="AM813" s="388"/>
    </row>
    <row r="814" spans="1:39" ht="54" customHeight="1" x14ac:dyDescent="1.05">
      <c r="A814" s="31" t="s">
        <v>42497</v>
      </c>
      <c r="B814" s="31" t="s">
        <v>22482</v>
      </c>
      <c r="C814" s="31" t="s">
        <v>42498</v>
      </c>
      <c r="D814" s="31" t="s">
        <v>42499</v>
      </c>
      <c r="E814" s="31" t="s">
        <v>687</v>
      </c>
      <c r="F814" s="31" t="s">
        <v>102</v>
      </c>
      <c r="G814" s="31" t="s">
        <v>16324</v>
      </c>
      <c r="H814" s="31" t="s">
        <v>29859</v>
      </c>
      <c r="I814" s="38">
        <v>0.60416666666666663</v>
      </c>
      <c r="J814" s="31" t="s">
        <v>24</v>
      </c>
      <c r="K814" s="31" t="s">
        <v>105</v>
      </c>
      <c r="L814" s="31" t="s">
        <v>106</v>
      </c>
      <c r="M814" s="31" t="s">
        <v>491</v>
      </c>
      <c r="N814" s="23"/>
      <c r="O814" s="23"/>
      <c r="P814" s="23"/>
      <c r="Q814" s="23"/>
      <c r="R814" s="23"/>
      <c r="S814" s="29">
        <v>26700</v>
      </c>
      <c r="T814" s="31"/>
      <c r="U814" s="31"/>
      <c r="V814" s="31"/>
      <c r="W814" s="31"/>
      <c r="X814" s="31"/>
      <c r="Y814" s="31"/>
      <c r="Z814" s="31"/>
      <c r="AA814" s="31"/>
      <c r="AB814" s="38"/>
      <c r="AC814" s="31"/>
      <c r="AD814" s="31"/>
      <c r="AE814" s="31"/>
      <c r="AF814" s="31"/>
      <c r="AG814" s="23"/>
      <c r="AH814" s="23"/>
      <c r="AI814" s="23"/>
      <c r="AJ814" s="23"/>
      <c r="AK814" s="23"/>
      <c r="AL814" s="29"/>
      <c r="AM814" s="388"/>
    </row>
    <row r="815" spans="1:39" ht="54" customHeight="1" x14ac:dyDescent="1.05">
      <c r="A815" s="31" t="s">
        <v>42500</v>
      </c>
      <c r="B815" s="31" t="s">
        <v>42501</v>
      </c>
      <c r="C815" s="31" t="s">
        <v>42502</v>
      </c>
      <c r="D815" s="31" t="s">
        <v>42503</v>
      </c>
      <c r="E815" s="31" t="s">
        <v>688</v>
      </c>
      <c r="F815" s="31" t="s">
        <v>123</v>
      </c>
      <c r="G815" s="31" t="s">
        <v>16287</v>
      </c>
      <c r="H815" s="31" t="s">
        <v>33669</v>
      </c>
      <c r="I815" s="38">
        <v>0.41666666666666669</v>
      </c>
      <c r="J815" s="31" t="s">
        <v>24</v>
      </c>
      <c r="K815" s="31" t="s">
        <v>105</v>
      </c>
      <c r="L815" s="31" t="s">
        <v>533</v>
      </c>
      <c r="M815" s="31" t="s">
        <v>194</v>
      </c>
      <c r="N815" s="23"/>
      <c r="O815" s="23"/>
      <c r="P815" s="23"/>
      <c r="Q815" s="23"/>
      <c r="R815" s="23"/>
      <c r="S815" s="29">
        <v>20200</v>
      </c>
      <c r="T815" s="31"/>
      <c r="U815" s="31"/>
      <c r="V815" s="31"/>
      <c r="W815" s="31"/>
      <c r="X815" s="31"/>
      <c r="Y815" s="31"/>
      <c r="Z815" s="31"/>
      <c r="AA815" s="31"/>
      <c r="AB815" s="38"/>
      <c r="AC815" s="31"/>
      <c r="AD815" s="31"/>
      <c r="AE815" s="31"/>
      <c r="AF815" s="31"/>
      <c r="AG815" s="23"/>
      <c r="AH815" s="23"/>
      <c r="AI815" s="23"/>
      <c r="AJ815" s="23"/>
      <c r="AK815" s="23"/>
      <c r="AL815" s="29"/>
      <c r="AM815" s="388"/>
    </row>
    <row r="816" spans="1:39" ht="54" customHeight="1" x14ac:dyDescent="1.05">
      <c r="A816" s="31" t="s">
        <v>42504</v>
      </c>
      <c r="B816" s="31" t="s">
        <v>42505</v>
      </c>
      <c r="C816" s="31" t="s">
        <v>42506</v>
      </c>
      <c r="D816" s="31" t="s">
        <v>42507</v>
      </c>
      <c r="E816" s="31" t="s">
        <v>688</v>
      </c>
      <c r="F816" s="31" t="s">
        <v>123</v>
      </c>
      <c r="G816" s="31" t="s">
        <v>16287</v>
      </c>
      <c r="H816" s="31" t="s">
        <v>33669</v>
      </c>
      <c r="I816" s="38">
        <v>0.41666666666666669</v>
      </c>
      <c r="J816" s="31" t="s">
        <v>24</v>
      </c>
      <c r="K816" s="31" t="s">
        <v>105</v>
      </c>
      <c r="L816" s="31" t="s">
        <v>106</v>
      </c>
      <c r="M816" s="31" t="s">
        <v>194</v>
      </c>
      <c r="N816" s="23"/>
      <c r="O816" s="23"/>
      <c r="P816" s="23"/>
      <c r="Q816" s="23"/>
      <c r="R816" s="23"/>
      <c r="S816" s="29">
        <v>40200</v>
      </c>
      <c r="T816" s="31"/>
      <c r="U816" s="31"/>
      <c r="V816" s="31"/>
      <c r="W816" s="31"/>
      <c r="X816" s="31"/>
      <c r="Y816" s="31"/>
      <c r="Z816" s="31"/>
      <c r="AA816" s="31"/>
      <c r="AB816" s="38"/>
      <c r="AC816" s="31"/>
      <c r="AD816" s="31"/>
      <c r="AE816" s="31"/>
      <c r="AF816" s="31"/>
      <c r="AG816" s="23"/>
      <c r="AH816" s="23"/>
      <c r="AI816" s="23"/>
      <c r="AJ816" s="23"/>
      <c r="AK816" s="23"/>
      <c r="AL816" s="29"/>
      <c r="AM816" s="388"/>
    </row>
    <row r="817" spans="1:39" ht="54" customHeight="1" x14ac:dyDescent="1.05">
      <c r="A817" s="31" t="s">
        <v>42508</v>
      </c>
      <c r="B817" s="31" t="s">
        <v>42509</v>
      </c>
      <c r="C817" s="31" t="s">
        <v>42510</v>
      </c>
      <c r="D817" s="31" t="s">
        <v>42511</v>
      </c>
      <c r="E817" s="31" t="s">
        <v>688</v>
      </c>
      <c r="F817" s="31" t="s">
        <v>123</v>
      </c>
      <c r="G817" s="31" t="s">
        <v>16287</v>
      </c>
      <c r="H817" s="31" t="s">
        <v>33669</v>
      </c>
      <c r="I817" s="38">
        <v>0.41666666666666669</v>
      </c>
      <c r="J817" s="31" t="s">
        <v>24</v>
      </c>
      <c r="K817" s="31" t="s">
        <v>105</v>
      </c>
      <c r="L817" s="31" t="s">
        <v>125</v>
      </c>
      <c r="M817" s="31" t="s">
        <v>194</v>
      </c>
      <c r="N817" s="23"/>
      <c r="O817" s="23"/>
      <c r="P817" s="23"/>
      <c r="Q817" s="23"/>
      <c r="R817" s="23"/>
      <c r="S817" s="29">
        <v>30200</v>
      </c>
      <c r="T817" s="31"/>
      <c r="U817" s="31"/>
      <c r="V817" s="31"/>
      <c r="W817" s="31"/>
      <c r="X817" s="31"/>
      <c r="Y817" s="31"/>
      <c r="Z817" s="31"/>
      <c r="AA817" s="31"/>
      <c r="AB817" s="38"/>
      <c r="AC817" s="31"/>
      <c r="AD817" s="31"/>
      <c r="AE817" s="31"/>
      <c r="AF817" s="31"/>
      <c r="AG817" s="23"/>
      <c r="AH817" s="23"/>
      <c r="AI817" s="23"/>
      <c r="AJ817" s="23"/>
      <c r="AK817" s="23"/>
      <c r="AL817" s="29"/>
      <c r="AM817" s="388"/>
    </row>
    <row r="818" spans="1:39" ht="54" customHeight="1" x14ac:dyDescent="1.05">
      <c r="A818" s="31" t="s">
        <v>42512</v>
      </c>
      <c r="B818" s="31" t="s">
        <v>42513</v>
      </c>
      <c r="C818" s="31" t="s">
        <v>42514</v>
      </c>
      <c r="D818" s="31" t="s">
        <v>42515</v>
      </c>
      <c r="E818" s="31" t="s">
        <v>688</v>
      </c>
      <c r="F818" s="31" t="s">
        <v>123</v>
      </c>
      <c r="G818" s="31" t="s">
        <v>16287</v>
      </c>
      <c r="H818" s="31" t="s">
        <v>33669</v>
      </c>
      <c r="I818" s="38">
        <v>0.41666666666666669</v>
      </c>
      <c r="J818" s="31" t="s">
        <v>24</v>
      </c>
      <c r="K818" s="31" t="s">
        <v>105</v>
      </c>
      <c r="L818" s="31" t="s">
        <v>125</v>
      </c>
      <c r="M818" s="31" t="s">
        <v>194</v>
      </c>
      <c r="N818" s="23"/>
      <c r="O818" s="23"/>
      <c r="P818" s="23"/>
      <c r="Q818" s="23"/>
      <c r="R818" s="23"/>
      <c r="S818" s="29">
        <v>30200</v>
      </c>
      <c r="T818" s="31"/>
      <c r="U818" s="31"/>
      <c r="V818" s="31"/>
      <c r="W818" s="31"/>
      <c r="X818" s="31"/>
      <c r="Y818" s="31"/>
      <c r="Z818" s="31"/>
      <c r="AA818" s="31"/>
      <c r="AB818" s="38"/>
      <c r="AC818" s="31"/>
      <c r="AD818" s="31"/>
      <c r="AE818" s="31"/>
      <c r="AF818" s="31"/>
      <c r="AG818" s="23"/>
      <c r="AH818" s="23"/>
      <c r="AI818" s="23"/>
      <c r="AJ818" s="23"/>
      <c r="AK818" s="23"/>
      <c r="AL818" s="29"/>
      <c r="AM818" s="388"/>
    </row>
    <row r="819" spans="1:39" ht="54" customHeight="1" x14ac:dyDescent="1.05">
      <c r="A819" s="31"/>
      <c r="B819" s="31"/>
      <c r="C819" s="31"/>
      <c r="D819" s="31"/>
      <c r="E819" s="31"/>
      <c r="F819" s="31"/>
      <c r="G819" s="31"/>
      <c r="H819" s="31"/>
      <c r="I819" s="38"/>
      <c r="J819" s="31"/>
      <c r="K819" s="31"/>
      <c r="L819" s="31"/>
      <c r="M819" s="31"/>
      <c r="N819" s="23"/>
      <c r="O819" s="23"/>
      <c r="P819" s="23"/>
      <c r="Q819" s="23"/>
      <c r="R819" s="23"/>
      <c r="S819" s="29"/>
      <c r="T819" s="388"/>
    </row>
    <row r="820" spans="1:39" ht="54" customHeight="1" x14ac:dyDescent="1.05">
      <c r="A820" s="31"/>
      <c r="B820" s="31"/>
      <c r="C820" s="31"/>
      <c r="D820" s="31"/>
      <c r="E820" s="31"/>
      <c r="F820" s="31"/>
      <c r="G820" s="31"/>
      <c r="H820" s="31"/>
      <c r="I820" s="38"/>
      <c r="J820" s="31"/>
      <c r="K820" s="31"/>
      <c r="L820" s="31"/>
      <c r="M820" s="31"/>
      <c r="N820" s="23"/>
      <c r="O820" s="23"/>
      <c r="P820" s="23"/>
      <c r="Q820" s="23"/>
      <c r="R820" s="23"/>
      <c r="S820" s="29"/>
      <c r="T820" s="388"/>
    </row>
    <row r="821" spans="1:39" ht="54" customHeight="1" x14ac:dyDescent="1.05">
      <c r="A821" s="31"/>
      <c r="B821" s="31"/>
      <c r="C821" s="31"/>
      <c r="D821" s="31"/>
      <c r="E821" s="31"/>
      <c r="F821" s="31"/>
      <c r="G821" s="31"/>
      <c r="H821" s="31"/>
      <c r="I821" s="38"/>
      <c r="J821" s="31"/>
      <c r="K821" s="31"/>
      <c r="L821" s="31"/>
      <c r="M821" s="31"/>
      <c r="N821" s="23"/>
      <c r="O821" s="23"/>
      <c r="P821" s="23"/>
      <c r="Q821" s="23"/>
      <c r="R821" s="23"/>
      <c r="S821" s="29"/>
      <c r="T821" s="388"/>
    </row>
    <row r="822" spans="1:39" ht="54" customHeight="1" x14ac:dyDescent="1.05">
      <c r="A822" s="31"/>
      <c r="B822" s="31"/>
      <c r="C822" s="31"/>
      <c r="D822" s="31"/>
      <c r="E822" s="31"/>
      <c r="F822" s="31"/>
      <c r="G822" s="31"/>
      <c r="H822" s="31"/>
      <c r="I822" s="38"/>
      <c r="J822" s="31"/>
      <c r="K822" s="31"/>
      <c r="L822" s="31"/>
      <c r="M822" s="31"/>
      <c r="N822" s="23"/>
      <c r="O822" s="23"/>
      <c r="P822" s="23"/>
      <c r="Q822" s="23"/>
      <c r="R822" s="23"/>
      <c r="S822" s="29"/>
      <c r="T822" s="388"/>
    </row>
    <row r="823" spans="1:39" ht="54" customHeight="1" x14ac:dyDescent="1.05">
      <c r="A823" s="31"/>
      <c r="B823" s="31"/>
      <c r="C823" s="31"/>
      <c r="D823" s="31"/>
      <c r="E823" s="31"/>
      <c r="F823" s="31"/>
      <c r="G823" s="31"/>
      <c r="H823" s="31"/>
      <c r="I823" s="38"/>
      <c r="J823" s="31"/>
      <c r="K823" s="31"/>
      <c r="L823" s="31"/>
      <c r="M823" s="31"/>
      <c r="N823" s="23"/>
      <c r="O823" s="23"/>
      <c r="P823" s="23"/>
      <c r="Q823" s="23"/>
      <c r="R823" s="23"/>
      <c r="S823" s="29"/>
      <c r="T823" s="388"/>
    </row>
    <row r="824" spans="1:39" ht="54" customHeight="1" x14ac:dyDescent="1.05">
      <c r="A824" s="31"/>
      <c r="B824" s="31"/>
      <c r="C824" s="31"/>
      <c r="D824" s="31"/>
      <c r="E824" s="31"/>
      <c r="F824" s="31"/>
      <c r="G824" s="31"/>
      <c r="H824" s="31"/>
      <c r="I824" s="38"/>
      <c r="J824" s="31"/>
      <c r="K824" s="31"/>
      <c r="L824" s="31"/>
      <c r="M824" s="31"/>
      <c r="N824" s="23"/>
      <c r="O824" s="23"/>
      <c r="P824" s="23"/>
      <c r="Q824" s="23"/>
      <c r="R824" s="23"/>
      <c r="S824" s="29"/>
      <c r="T824" s="388"/>
    </row>
    <row r="825" spans="1:39" ht="54" customHeight="1" x14ac:dyDescent="1.05">
      <c r="A825" s="31"/>
      <c r="B825" s="31"/>
      <c r="C825" s="31"/>
      <c r="D825" s="31"/>
      <c r="E825" s="31"/>
      <c r="F825" s="31"/>
      <c r="G825" s="31"/>
      <c r="H825" s="31"/>
      <c r="I825" s="38"/>
      <c r="J825" s="31"/>
      <c r="K825" s="31"/>
      <c r="L825" s="31"/>
      <c r="M825" s="31"/>
      <c r="N825" s="23"/>
      <c r="O825" s="23"/>
      <c r="P825" s="23"/>
      <c r="Q825" s="23"/>
      <c r="R825" s="23"/>
      <c r="S825" s="29"/>
      <c r="T825" s="388"/>
    </row>
    <row r="826" spans="1:39" ht="54" customHeight="1" x14ac:dyDescent="1.05">
      <c r="A826" s="31"/>
      <c r="B826" s="31"/>
      <c r="C826" s="31"/>
      <c r="D826" s="31"/>
      <c r="E826" s="31"/>
      <c r="F826" s="31"/>
      <c r="G826" s="31"/>
      <c r="H826" s="31"/>
      <c r="I826" s="38"/>
      <c r="J826" s="31"/>
      <c r="K826" s="31"/>
      <c r="L826" s="31"/>
      <c r="M826" s="31"/>
      <c r="N826" s="23"/>
      <c r="O826" s="23"/>
      <c r="P826" s="23"/>
      <c r="Q826" s="23"/>
      <c r="R826" s="23"/>
      <c r="S826" s="29"/>
      <c r="T826" s="388"/>
    </row>
    <row r="827" spans="1:39" ht="54" customHeight="1" x14ac:dyDescent="1.05">
      <c r="A827" s="31"/>
      <c r="B827" s="31"/>
      <c r="C827" s="31"/>
      <c r="D827" s="31"/>
      <c r="E827" s="31"/>
      <c r="F827" s="31"/>
      <c r="G827" s="31"/>
      <c r="H827" s="31"/>
      <c r="I827" s="38"/>
      <c r="J827" s="31"/>
      <c r="K827" s="31"/>
      <c r="L827" s="31"/>
      <c r="M827" s="31"/>
      <c r="N827" s="23"/>
      <c r="O827" s="23"/>
      <c r="P827" s="23"/>
      <c r="Q827" s="23"/>
      <c r="R827" s="23"/>
      <c r="S827" s="29"/>
      <c r="T827" s="388"/>
    </row>
    <row r="828" spans="1:39" ht="54" customHeight="1" x14ac:dyDescent="1.05">
      <c r="A828" s="31"/>
      <c r="B828" s="31"/>
      <c r="C828" s="31"/>
      <c r="D828" s="31"/>
      <c r="E828" s="31"/>
      <c r="F828" s="31"/>
      <c r="G828" s="31"/>
      <c r="H828" s="31"/>
      <c r="I828" s="38"/>
      <c r="J828" s="31"/>
      <c r="K828" s="31"/>
      <c r="L828" s="31"/>
      <c r="M828" s="31"/>
      <c r="N828" s="23"/>
      <c r="O828" s="23"/>
      <c r="P828" s="23"/>
      <c r="Q828" s="23"/>
      <c r="R828" s="23"/>
      <c r="S828" s="29"/>
      <c r="T828" s="388"/>
    </row>
    <row r="829" spans="1:39" ht="54" customHeight="1" x14ac:dyDescent="1.05">
      <c r="A829" s="31"/>
      <c r="B829" s="31"/>
      <c r="C829" s="31"/>
      <c r="D829" s="31"/>
      <c r="E829" s="31"/>
      <c r="F829" s="31"/>
      <c r="G829" s="31"/>
      <c r="H829" s="31"/>
      <c r="I829" s="38"/>
      <c r="J829" s="31"/>
      <c r="K829" s="31"/>
      <c r="L829" s="31"/>
      <c r="M829" s="31"/>
      <c r="N829" s="23"/>
      <c r="O829" s="23"/>
      <c r="P829" s="23"/>
      <c r="Q829" s="23"/>
      <c r="R829" s="23"/>
      <c r="S829" s="29"/>
      <c r="T829" s="388"/>
    </row>
    <row r="830" spans="1:39" ht="54" customHeight="1" x14ac:dyDescent="1.05">
      <c r="A830" s="31"/>
      <c r="B830" s="31"/>
      <c r="C830" s="31"/>
      <c r="D830" s="31"/>
      <c r="E830" s="31"/>
      <c r="F830" s="31"/>
      <c r="G830" s="31"/>
      <c r="H830" s="31"/>
      <c r="I830" s="38"/>
      <c r="J830" s="31"/>
      <c r="K830" s="31"/>
      <c r="L830" s="31"/>
      <c r="M830" s="31"/>
      <c r="N830" s="23"/>
      <c r="O830" s="23"/>
      <c r="P830" s="23"/>
      <c r="Q830" s="23"/>
      <c r="R830" s="23"/>
      <c r="S830" s="29"/>
      <c r="T830" s="388"/>
    </row>
    <row r="831" spans="1:39" ht="54" customHeight="1" x14ac:dyDescent="1.05">
      <c r="A831" s="31"/>
      <c r="B831" s="31"/>
      <c r="C831" s="31"/>
      <c r="D831" s="31"/>
      <c r="E831" s="31"/>
      <c r="F831" s="31"/>
      <c r="G831" s="31"/>
      <c r="H831" s="31"/>
      <c r="I831" s="38"/>
      <c r="J831" s="31"/>
      <c r="K831" s="31"/>
      <c r="L831" s="31"/>
      <c r="M831" s="31"/>
      <c r="N831" s="23"/>
      <c r="O831" s="23"/>
      <c r="P831" s="23"/>
      <c r="Q831" s="23"/>
      <c r="R831" s="23"/>
      <c r="S831" s="29"/>
      <c r="T831" s="388"/>
    </row>
    <row r="832" spans="1:39" ht="54" customHeight="1" x14ac:dyDescent="1.05">
      <c r="A832" s="31"/>
      <c r="B832" s="31"/>
      <c r="C832" s="31"/>
      <c r="D832" s="31"/>
      <c r="E832" s="31"/>
      <c r="F832" s="31"/>
      <c r="G832" s="31"/>
      <c r="H832" s="31"/>
      <c r="I832" s="38"/>
      <c r="J832" s="31"/>
      <c r="K832" s="31"/>
      <c r="L832" s="31"/>
      <c r="M832" s="31"/>
      <c r="N832" s="23"/>
      <c r="O832" s="23"/>
      <c r="P832" s="23"/>
      <c r="Q832" s="23"/>
      <c r="R832" s="23"/>
      <c r="S832" s="29"/>
      <c r="T832" s="388"/>
    </row>
    <row r="833" spans="1:20" ht="54" customHeight="1" x14ac:dyDescent="1.05">
      <c r="A833" s="31"/>
      <c r="B833" s="31"/>
      <c r="C833" s="31"/>
      <c r="D833" s="31"/>
      <c r="E833" s="31"/>
      <c r="F833" s="31"/>
      <c r="G833" s="31"/>
      <c r="H833" s="31"/>
      <c r="I833" s="38"/>
      <c r="J833" s="31"/>
      <c r="K833" s="31"/>
      <c r="L833" s="31"/>
      <c r="M833" s="31"/>
      <c r="N833" s="23"/>
      <c r="O833" s="23"/>
      <c r="P833" s="23"/>
      <c r="Q833" s="23"/>
      <c r="R833" s="23"/>
      <c r="S833" s="29"/>
      <c r="T833" s="388"/>
    </row>
    <row r="834" spans="1:20" ht="54" customHeight="1" x14ac:dyDescent="1.05">
      <c r="A834" s="31"/>
      <c r="B834" s="31"/>
      <c r="C834" s="31"/>
      <c r="D834" s="31"/>
      <c r="E834" s="31"/>
      <c r="F834" s="31"/>
      <c r="G834" s="31"/>
      <c r="H834" s="31"/>
      <c r="I834" s="38"/>
      <c r="J834" s="31"/>
      <c r="K834" s="31"/>
      <c r="L834" s="31"/>
      <c r="M834" s="31"/>
      <c r="N834" s="23"/>
      <c r="O834" s="23"/>
      <c r="P834" s="23"/>
      <c r="Q834" s="23"/>
      <c r="R834" s="23"/>
      <c r="S834" s="29"/>
      <c r="T834" s="388"/>
    </row>
    <row r="835" spans="1:20" ht="54" hidden="1" customHeight="1" x14ac:dyDescent="1.05">
      <c r="A835" s="31"/>
      <c r="B835" s="31"/>
      <c r="C835" s="31"/>
      <c r="D835" s="31"/>
      <c r="E835" s="31"/>
      <c r="F835" s="31"/>
      <c r="G835" s="31"/>
      <c r="H835" s="31"/>
      <c r="I835" s="38"/>
      <c r="J835" s="31"/>
      <c r="K835" s="31"/>
      <c r="L835" s="31"/>
      <c r="M835" s="31"/>
      <c r="N835" s="23"/>
      <c r="O835" s="23"/>
      <c r="P835" s="23"/>
      <c r="Q835" s="23"/>
      <c r="R835" s="23"/>
      <c r="S835" s="29"/>
      <c r="T835" s="388"/>
    </row>
    <row r="836" spans="1:20" ht="54" hidden="1" customHeight="1" x14ac:dyDescent="1.05">
      <c r="A836" s="31"/>
      <c r="B836" s="31"/>
      <c r="C836" s="31"/>
      <c r="D836" s="31"/>
      <c r="E836" s="31"/>
      <c r="F836" s="31"/>
      <c r="G836" s="31"/>
      <c r="H836" s="31"/>
      <c r="I836" s="38"/>
      <c r="J836" s="31"/>
      <c r="K836" s="31"/>
      <c r="L836" s="31"/>
      <c r="M836" s="31"/>
      <c r="N836" s="23"/>
      <c r="O836" s="23"/>
      <c r="P836" s="23"/>
      <c r="Q836" s="23"/>
      <c r="R836" s="23"/>
      <c r="S836" s="29"/>
      <c r="T836" s="388"/>
    </row>
    <row r="837" spans="1:20" ht="54" hidden="1" customHeight="1" x14ac:dyDescent="1.05">
      <c r="A837" s="31"/>
      <c r="B837" s="31"/>
      <c r="C837" s="31"/>
      <c r="D837" s="31"/>
      <c r="E837" s="31"/>
      <c r="F837" s="31"/>
      <c r="G837" s="31"/>
      <c r="H837" s="31"/>
      <c r="I837" s="38"/>
      <c r="J837" s="31"/>
      <c r="K837" s="31"/>
      <c r="L837" s="31"/>
      <c r="M837" s="31"/>
      <c r="N837" s="23"/>
      <c r="O837" s="23"/>
      <c r="P837" s="23"/>
      <c r="Q837" s="23"/>
      <c r="R837" s="23"/>
      <c r="S837" s="29"/>
      <c r="T837" s="388"/>
    </row>
    <row r="838" spans="1:20" ht="54" hidden="1" customHeight="1" x14ac:dyDescent="1.05">
      <c r="A838" s="31"/>
      <c r="B838" s="31"/>
      <c r="C838" s="31"/>
      <c r="D838" s="31"/>
      <c r="E838" s="31"/>
      <c r="F838" s="31"/>
      <c r="G838" s="31"/>
      <c r="H838" s="31"/>
      <c r="I838" s="38"/>
      <c r="J838" s="31"/>
      <c r="K838" s="31"/>
      <c r="L838" s="31"/>
      <c r="M838" s="31"/>
      <c r="N838" s="23"/>
      <c r="O838" s="23"/>
      <c r="P838" s="23"/>
      <c r="Q838" s="23"/>
      <c r="R838" s="23"/>
      <c r="S838" s="29"/>
      <c r="T838" s="388"/>
    </row>
    <row r="839" spans="1:20" ht="54" hidden="1" customHeight="1" x14ac:dyDescent="1.05">
      <c r="A839" s="31"/>
      <c r="B839" s="31"/>
      <c r="C839" s="31"/>
      <c r="D839" s="31"/>
      <c r="E839" s="31"/>
      <c r="F839" s="31"/>
      <c r="G839" s="31"/>
      <c r="H839" s="31"/>
      <c r="I839" s="38"/>
      <c r="J839" s="31"/>
      <c r="K839" s="31"/>
      <c r="L839" s="31"/>
      <c r="M839" s="31"/>
      <c r="N839" s="23"/>
      <c r="O839" s="23"/>
      <c r="P839" s="23"/>
      <c r="Q839" s="23"/>
      <c r="R839" s="23"/>
      <c r="S839" s="29"/>
      <c r="T839" s="388"/>
    </row>
    <row r="840" spans="1:20" ht="54" hidden="1" customHeight="1" x14ac:dyDescent="1.05">
      <c r="A840" s="31"/>
      <c r="B840" s="31"/>
      <c r="C840" s="31"/>
      <c r="D840" s="31"/>
      <c r="E840" s="31"/>
      <c r="F840" s="31"/>
      <c r="G840" s="31"/>
      <c r="H840" s="31"/>
      <c r="I840" s="38"/>
      <c r="J840" s="31"/>
      <c r="K840" s="31"/>
      <c r="L840" s="31"/>
      <c r="M840" s="31"/>
      <c r="N840" s="23"/>
      <c r="O840" s="23"/>
      <c r="P840" s="23"/>
      <c r="Q840" s="23"/>
      <c r="R840" s="23"/>
      <c r="S840" s="29"/>
      <c r="T840" s="388"/>
    </row>
    <row r="841" spans="1:20" ht="54" hidden="1" customHeight="1" x14ac:dyDescent="1.05">
      <c r="A841" s="31"/>
      <c r="B841" s="31"/>
      <c r="C841" s="31"/>
      <c r="D841" s="31"/>
      <c r="E841" s="31"/>
      <c r="F841" s="31"/>
      <c r="G841" s="31"/>
      <c r="H841" s="31"/>
      <c r="I841" s="38"/>
      <c r="J841" s="31"/>
      <c r="K841" s="31"/>
      <c r="L841" s="31"/>
      <c r="M841" s="31"/>
      <c r="N841" s="23"/>
      <c r="O841" s="23"/>
      <c r="P841" s="23"/>
      <c r="Q841" s="23"/>
      <c r="R841" s="23"/>
      <c r="S841" s="29"/>
      <c r="T841" s="388"/>
    </row>
    <row r="842" spans="1:20" ht="54" hidden="1" customHeight="1" x14ac:dyDescent="1.05">
      <c r="A842" s="31"/>
      <c r="B842" s="31"/>
      <c r="C842" s="31"/>
      <c r="D842" s="31"/>
      <c r="E842" s="31"/>
      <c r="F842" s="31"/>
      <c r="G842" s="31"/>
      <c r="H842" s="31"/>
      <c r="I842" s="38"/>
      <c r="J842" s="31"/>
      <c r="K842" s="31"/>
      <c r="L842" s="31"/>
      <c r="M842" s="31"/>
      <c r="N842" s="23"/>
      <c r="O842" s="23"/>
      <c r="P842" s="23"/>
      <c r="Q842" s="23"/>
      <c r="R842" s="23"/>
      <c r="S842" s="29"/>
      <c r="T842" s="388"/>
    </row>
    <row r="843" spans="1:20" ht="54" hidden="1" customHeight="1" x14ac:dyDescent="1.05">
      <c r="A843" s="31"/>
      <c r="B843" s="31"/>
      <c r="C843" s="31"/>
      <c r="D843" s="31"/>
      <c r="E843" s="31"/>
      <c r="F843" s="31"/>
      <c r="G843" s="31"/>
      <c r="H843" s="31"/>
      <c r="I843" s="38"/>
      <c r="J843" s="31"/>
      <c r="K843" s="31"/>
      <c r="L843" s="31"/>
      <c r="M843" s="31"/>
      <c r="N843" s="23"/>
      <c r="O843" s="23"/>
      <c r="P843" s="23"/>
      <c r="Q843" s="23"/>
      <c r="R843" s="23"/>
      <c r="S843" s="29"/>
      <c r="T843" s="388"/>
    </row>
    <row r="844" spans="1:20" ht="54" hidden="1" customHeight="1" x14ac:dyDescent="1.05">
      <c r="A844" s="31"/>
      <c r="B844" s="31"/>
      <c r="C844" s="31"/>
      <c r="D844" s="31"/>
      <c r="E844" s="31"/>
      <c r="F844" s="31"/>
      <c r="G844" s="31"/>
      <c r="H844" s="31"/>
      <c r="I844" s="38"/>
      <c r="J844" s="31"/>
      <c r="K844" s="31"/>
      <c r="L844" s="31"/>
      <c r="M844" s="31"/>
      <c r="N844" s="23"/>
      <c r="O844" s="23"/>
      <c r="P844" s="23"/>
      <c r="Q844" s="23"/>
      <c r="R844" s="23"/>
      <c r="S844" s="29"/>
      <c r="T844" s="388"/>
    </row>
    <row r="845" spans="1:20" ht="54" hidden="1" customHeight="1" x14ac:dyDescent="1.05">
      <c r="A845" s="31"/>
      <c r="B845" s="31"/>
      <c r="C845" s="31"/>
      <c r="D845" s="31"/>
      <c r="E845" s="31"/>
      <c r="F845" s="31"/>
      <c r="G845" s="31"/>
      <c r="H845" s="31"/>
      <c r="I845" s="38"/>
      <c r="J845" s="31"/>
      <c r="K845" s="31"/>
      <c r="L845" s="31"/>
      <c r="M845" s="31"/>
      <c r="N845" s="23"/>
      <c r="O845" s="23"/>
      <c r="P845" s="23"/>
      <c r="Q845" s="23"/>
      <c r="R845" s="23"/>
      <c r="S845" s="29"/>
      <c r="T845" s="388"/>
    </row>
    <row r="846" spans="1:20" ht="54" hidden="1" customHeight="1" x14ac:dyDescent="1.05">
      <c r="A846" s="31"/>
      <c r="B846" s="31"/>
      <c r="C846" s="31"/>
      <c r="D846" s="31"/>
      <c r="E846" s="31"/>
      <c r="F846" s="31"/>
      <c r="G846" s="31"/>
      <c r="H846" s="31"/>
      <c r="I846" s="38"/>
      <c r="J846" s="31"/>
      <c r="K846" s="31"/>
      <c r="L846" s="31"/>
      <c r="M846" s="31"/>
      <c r="N846" s="23"/>
      <c r="O846" s="23"/>
      <c r="P846" s="23"/>
      <c r="Q846" s="23"/>
      <c r="R846" s="23"/>
      <c r="S846" s="29"/>
      <c r="T846" s="388"/>
    </row>
    <row r="847" spans="1:20" ht="54" hidden="1" customHeight="1" x14ac:dyDescent="1.05">
      <c r="A847" s="31"/>
      <c r="B847" s="31"/>
      <c r="C847" s="31"/>
      <c r="D847" s="31"/>
      <c r="E847" s="31"/>
      <c r="F847" s="31"/>
      <c r="G847" s="31"/>
      <c r="H847" s="31"/>
      <c r="I847" s="38"/>
      <c r="J847" s="31"/>
      <c r="K847" s="31"/>
      <c r="L847" s="31"/>
      <c r="M847" s="31"/>
      <c r="N847" s="23"/>
      <c r="O847" s="23"/>
      <c r="P847" s="23"/>
      <c r="Q847" s="23"/>
      <c r="R847" s="23"/>
      <c r="S847" s="29"/>
      <c r="T847" s="388"/>
    </row>
    <row r="848" spans="1:20" ht="54" hidden="1" customHeight="1" x14ac:dyDescent="1.05">
      <c r="A848" s="31"/>
      <c r="B848" s="31"/>
      <c r="C848" s="31"/>
      <c r="D848" s="31"/>
      <c r="E848" s="31"/>
      <c r="F848" s="31"/>
      <c r="G848" s="31"/>
      <c r="H848" s="31"/>
      <c r="I848" s="38"/>
      <c r="J848" s="31"/>
      <c r="K848" s="31"/>
      <c r="L848" s="31"/>
      <c r="M848" s="31"/>
      <c r="N848" s="23"/>
      <c r="O848" s="23"/>
      <c r="P848" s="23"/>
      <c r="Q848" s="23"/>
      <c r="R848" s="23"/>
      <c r="S848" s="29"/>
      <c r="T848" s="388"/>
    </row>
    <row r="849" spans="1:20" ht="54" hidden="1" customHeight="1" x14ac:dyDescent="1.05">
      <c r="A849" s="31"/>
      <c r="B849" s="31"/>
      <c r="C849" s="31"/>
      <c r="D849" s="31"/>
      <c r="E849" s="31"/>
      <c r="F849" s="31"/>
      <c r="G849" s="31"/>
      <c r="H849" s="31"/>
      <c r="I849" s="38"/>
      <c r="J849" s="31"/>
      <c r="K849" s="31"/>
      <c r="L849" s="31"/>
      <c r="M849" s="31"/>
      <c r="N849" s="23"/>
      <c r="O849" s="23"/>
      <c r="P849" s="23"/>
      <c r="Q849" s="23"/>
      <c r="R849" s="23"/>
      <c r="S849" s="29"/>
      <c r="T849" s="388"/>
    </row>
    <row r="850" spans="1:20" ht="54" customHeight="1" x14ac:dyDescent="1.05">
      <c r="A850" s="31"/>
      <c r="B850" s="31"/>
      <c r="C850" s="31"/>
      <c r="D850" s="31"/>
      <c r="E850" s="31"/>
      <c r="F850" s="31"/>
      <c r="G850" s="31"/>
      <c r="H850" s="31"/>
      <c r="I850" s="38"/>
      <c r="J850" s="31"/>
      <c r="K850" s="31"/>
      <c r="L850" s="31"/>
      <c r="M850" s="31"/>
      <c r="N850" s="23"/>
      <c r="O850" s="23"/>
      <c r="P850" s="23"/>
      <c r="Q850" s="23"/>
      <c r="R850" s="23"/>
      <c r="S850" s="29"/>
      <c r="T850" s="388"/>
    </row>
    <row r="851" spans="1:20" ht="50.1" customHeight="1" x14ac:dyDescent="0.7">
      <c r="A851" s="23"/>
      <c r="B851" s="24"/>
      <c r="C851" s="23"/>
      <c r="D851" s="23"/>
      <c r="E851" s="23"/>
      <c r="F851" s="23"/>
      <c r="G851" s="23"/>
      <c r="H851" s="23"/>
      <c r="I851" s="7" t="s">
        <v>14</v>
      </c>
      <c r="J851" s="7">
        <f>SUM(Q:Q)-SUM(R:R)</f>
        <v>0</v>
      </c>
      <c r="K851" s="23"/>
      <c r="L851" s="23"/>
      <c r="M851" s="23"/>
      <c r="N851" s="23"/>
      <c r="O851" s="23"/>
      <c r="P851" s="23"/>
      <c r="Q851" s="23"/>
      <c r="R851" s="23"/>
      <c r="S851" s="29"/>
      <c r="T851" s="388"/>
    </row>
    <row r="852" spans="1:20" ht="50.1" customHeight="1" x14ac:dyDescent="0.7">
      <c r="A852" s="23"/>
      <c r="B852" s="24"/>
      <c r="C852" s="23"/>
      <c r="D852" s="23"/>
      <c r="E852" s="23"/>
      <c r="F852" s="23"/>
      <c r="G852" s="23"/>
      <c r="H852" s="23"/>
      <c r="I852" s="7" t="s">
        <v>15</v>
      </c>
      <c r="J852" s="7">
        <f>SUM(S:S)-SUM(T:T)</f>
        <v>-775650</v>
      </c>
      <c r="K852" s="23"/>
      <c r="L852" s="23"/>
      <c r="M852" s="23"/>
      <c r="N852" s="23"/>
      <c r="O852" s="23"/>
      <c r="P852" s="23"/>
      <c r="Q852" s="23"/>
      <c r="R852" s="23"/>
      <c r="S852" s="29"/>
      <c r="T852" s="388"/>
    </row>
    <row r="853" spans="1:20" ht="50.1" customHeight="1" x14ac:dyDescent="0.7">
      <c r="I853" s="897" t="s">
        <v>91</v>
      </c>
      <c r="J853" s="897"/>
    </row>
    <row r="854" spans="1:20" ht="50.1" customHeight="1" x14ac:dyDescent="0.7">
      <c r="I854" s="898"/>
      <c r="J854" s="898"/>
    </row>
  </sheetData>
  <autoFilter ref="A1:AX1725" xr:uid="{00000000-0001-0000-0000-000000000000}"/>
  <mergeCells count="113">
    <mergeCell ref="A387:M387"/>
    <mergeCell ref="A699:M699"/>
    <mergeCell ref="A454:M454"/>
    <mergeCell ref="A391:M391"/>
    <mergeCell ref="A424:M424"/>
    <mergeCell ref="A399:M399"/>
    <mergeCell ref="A395:M395"/>
    <mergeCell ref="A393:M393"/>
    <mergeCell ref="A394:M394"/>
    <mergeCell ref="A392:M392"/>
    <mergeCell ref="A494:M494"/>
    <mergeCell ref="A497:M497"/>
    <mergeCell ref="A430:M430"/>
    <mergeCell ref="A425:M425"/>
    <mergeCell ref="A468:M468"/>
    <mergeCell ref="A466:M466"/>
    <mergeCell ref="A582:M582"/>
    <mergeCell ref="A583:M583"/>
    <mergeCell ref="A426:M426"/>
    <mergeCell ref="A456:M456"/>
    <mergeCell ref="A510:M510"/>
    <mergeCell ref="A509:M509"/>
    <mergeCell ref="A450:M450"/>
    <mergeCell ref="A470:M470"/>
    <mergeCell ref="I853:J854"/>
    <mergeCell ref="A610:M610"/>
    <mergeCell ref="A608:M608"/>
    <mergeCell ref="A630:M630"/>
    <mergeCell ref="A638:M638"/>
    <mergeCell ref="A643:M643"/>
    <mergeCell ref="A644:M644"/>
    <mergeCell ref="A673:M673"/>
    <mergeCell ref="A686:M686"/>
    <mergeCell ref="A609:M609"/>
    <mergeCell ref="A789:M789"/>
    <mergeCell ref="A811:M811"/>
    <mergeCell ref="A812:M812"/>
    <mergeCell ref="A813:M813"/>
    <mergeCell ref="A355:M355"/>
    <mergeCell ref="A385:P385"/>
    <mergeCell ref="A356:M356"/>
    <mergeCell ref="A3:M3"/>
    <mergeCell ref="A26:M26"/>
    <mergeCell ref="A27:M27"/>
    <mergeCell ref="A28:M28"/>
    <mergeCell ref="A29:M29"/>
    <mergeCell ref="A135:M135"/>
    <mergeCell ref="A30:M30"/>
    <mergeCell ref="A31:T31"/>
    <mergeCell ref="A55:S55"/>
    <mergeCell ref="A69:M69"/>
    <mergeCell ref="A70:M70"/>
    <mergeCell ref="A72:M72"/>
    <mergeCell ref="A71:M71"/>
    <mergeCell ref="A73:M73"/>
    <mergeCell ref="A93:M93"/>
    <mergeCell ref="A126:M126"/>
    <mergeCell ref="A354:M354"/>
    <mergeCell ref="A137:M137"/>
    <mergeCell ref="A138:M138"/>
    <mergeCell ref="A139:M139"/>
    <mergeCell ref="A141:M141"/>
    <mergeCell ref="A145:M145"/>
    <mergeCell ref="A320:M320"/>
    <mergeCell ref="A176:M176"/>
    <mergeCell ref="A177:M177"/>
    <mergeCell ref="A284:M284"/>
    <mergeCell ref="A316:M316"/>
    <mergeCell ref="A318:M318"/>
    <mergeCell ref="A175:M175"/>
    <mergeCell ref="A174:M174"/>
    <mergeCell ref="A319:M319"/>
    <mergeCell ref="A283:M283"/>
    <mergeCell ref="A317:M317"/>
    <mergeCell ref="A336:M336"/>
    <mergeCell ref="A334:M334"/>
    <mergeCell ref="A147:M147"/>
    <mergeCell ref="A172:M172"/>
    <mergeCell ref="A182:M182"/>
    <mergeCell ref="A282:M282"/>
    <mergeCell ref="A260:M260"/>
    <mergeCell ref="A264:M264"/>
    <mergeCell ref="A251:M251"/>
    <mergeCell ref="A197:M197"/>
    <mergeCell ref="A200:N200"/>
    <mergeCell ref="A223:M223"/>
    <mergeCell ref="A148:M148"/>
    <mergeCell ref="A168:M168"/>
    <mergeCell ref="A169:M169"/>
    <mergeCell ref="A335:M335"/>
    <mergeCell ref="A321:M321"/>
    <mergeCell ref="A332:M332"/>
    <mergeCell ref="A333:M333"/>
    <mergeCell ref="A469:M469"/>
    <mergeCell ref="A496:M496"/>
    <mergeCell ref="A467:M467"/>
    <mergeCell ref="A471:M471"/>
    <mergeCell ref="A429:M429"/>
    <mergeCell ref="A451:M451"/>
    <mergeCell ref="A452:M452"/>
    <mergeCell ref="A772:M772"/>
    <mergeCell ref="A788:M788"/>
    <mergeCell ref="A734:M734"/>
    <mergeCell ref="A568:M568"/>
    <mergeCell ref="A550:M550"/>
    <mergeCell ref="A515:M515"/>
    <mergeCell ref="A511:M511"/>
    <mergeCell ref="A698:M698"/>
    <mergeCell ref="A584:M584"/>
    <mergeCell ref="A606:M606"/>
    <mergeCell ref="A733:M733"/>
    <mergeCell ref="A711:M711"/>
    <mergeCell ref="A740:M740"/>
  </mergeCells>
  <conditionalFormatting sqref="D256">
    <cfRule type="duplicateValues" dxfId="238" priority="10"/>
  </conditionalFormatting>
  <conditionalFormatting sqref="D265:D281">
    <cfRule type="duplicateValues" dxfId="237" priority="565"/>
  </conditionalFormatting>
  <conditionalFormatting sqref="D851:D1048576 W356:W386 W391:W394 W424:W425 AP426:AP428 AP395:AP421 AP387:AP390 W336:W353 W321:W331 D1:D255 W284:W315 D257:D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6" priority="13"/>
  </conditionalFormatting>
  <conditionalFormatting sqref="D851:D1048576 W356:W386 W391:W394 W424:W425 AP426:AP428 AP395:AP421 AP387:AP390 W336:W353 W321:W331 W284:W315 D198:D199 W200:W255 D1:D173 W177:W197 W257:W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5" priority="16"/>
  </conditionalFormatting>
  <conditionalFormatting sqref="D851:D1048576 W356:W386 W391:W394 W424:W425 AP426:AP428 AP395:AP421 AP387:AP390 W336:W353 W321:W331 W284:W315 D198:D199 W200:W255 D1:D176 W177:W197 W257:W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4" priority="15"/>
  </conditionalFormatting>
  <conditionalFormatting sqref="D851:D1048576 W391:W394 W424:W425 AP426:AP428 AP395:AP421 AP387:AP390 W386 D1:D146 W169:W176 W198:W199 W282:W283 W316:W320 AP321:AP331 AP284:AP315 AP200:AP255 AP177:AP197 W148:W16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3" priority="20"/>
  </conditionalFormatting>
  <conditionalFormatting sqref="D851:D1048576 W391:W394 W424:W425 AP426:AP428 AP395:AP421 AP387:AP390 W386 D1:D167 W169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2" priority="18"/>
    <cfRule type="duplicateValues" dxfId="231" priority="19"/>
  </conditionalFormatting>
  <conditionalFormatting sqref="D851:D1048576 W391:W394 W424:W425 AP426:AP428 AP395:AP421 AP387:AP390 W386 D1:D171 W172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19:AP850 BI813:BI818">
    <cfRule type="duplicateValues" dxfId="230" priority="17"/>
  </conditionalFormatting>
  <conditionalFormatting sqref="D851:D1048576 W452:W453 W466:W470 W509:W510 AP568:AP581 AQ550:AQ567 AP511:AP549 AP497:AP508 W496 AP471:AP490 AP454:AP465 AP494 W582:W583 W608:W609 AP644:AP697 W643 AP610:AP642 AP584:AP607 D1:D451 AP699:AP732 W698 AP734:AP787 W733 W788 AP789:AP810 W811:W812 W819:W850 AP813:AP818">
    <cfRule type="duplicateValues" dxfId="229" priority="5"/>
  </conditionalFormatting>
  <conditionalFormatting sqref="W422:W423">
    <cfRule type="duplicateValues" dxfId="228" priority="6"/>
    <cfRule type="duplicateValues" dxfId="227" priority="7"/>
    <cfRule type="duplicateValues" dxfId="226" priority="8"/>
    <cfRule type="duplicateValues" dxfId="225" priority="9"/>
  </conditionalFormatting>
  <conditionalFormatting sqref="W495">
    <cfRule type="duplicateValues" dxfId="224" priority="1"/>
    <cfRule type="duplicateValues" dxfId="223" priority="2"/>
    <cfRule type="duplicateValues" dxfId="222" priority="3"/>
    <cfRule type="duplicateValues" dxfId="221" priority="4"/>
  </conditionalFormatting>
  <conditionalFormatting sqref="X256">
    <cfRule type="duplicateValues" dxfId="220" priority="11"/>
    <cfRule type="duplicateValues" dxfId="219" priority="12"/>
  </conditionalFormatting>
  <hyperlinks>
    <hyperlink ref="I853:J854" location="الرئيسيه!A1" display="الرئيسيه" xr:uid="{7F5FE1D1-9A62-1E4A-8657-B9DAB011C16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70E4-10F0-4B9D-BC09-776F13305838}">
  <dimension ref="A1:T33"/>
  <sheetViews>
    <sheetView rightToLeft="1" topLeftCell="D1" zoomScale="40" zoomScaleNormal="40" workbookViewId="0">
      <pane ySplit="1" topLeftCell="A22" activePane="bottomLeft" state="frozen"/>
      <selection activeCell="G24" sqref="G24"/>
      <selection pane="bottomLeft" activeCell="U32" sqref="U3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hidden="1" customWidth="1"/>
    <col min="13" max="13" width="44.140625" hidden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635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9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634"/>
      <c r="T2" s="117">
        <v>0</v>
      </c>
    </row>
    <row r="3" spans="1:20" ht="50.1" customHeight="1" x14ac:dyDescent="1.3">
      <c r="A3" s="685" t="s">
        <v>32878</v>
      </c>
      <c r="B3" s="686"/>
      <c r="C3" s="686"/>
      <c r="D3" s="686"/>
      <c r="E3" s="686"/>
      <c r="F3" s="686"/>
      <c r="G3" s="686"/>
      <c r="H3" s="686"/>
      <c r="I3" s="686"/>
      <c r="J3" s="687"/>
      <c r="K3" s="19"/>
      <c r="L3" s="19"/>
      <c r="M3" s="19"/>
      <c r="N3" s="19"/>
      <c r="O3" s="23"/>
      <c r="P3" s="23"/>
      <c r="Q3" s="23"/>
      <c r="R3" s="23"/>
      <c r="S3" s="557"/>
      <c r="T3" s="29">
        <f>3*7400</f>
        <v>22200</v>
      </c>
    </row>
    <row r="4" spans="1:20" ht="50.1" customHeight="1" x14ac:dyDescent="1.3">
      <c r="A4" s="685" t="s">
        <v>32879</v>
      </c>
      <c r="B4" s="686"/>
      <c r="C4" s="686"/>
      <c r="D4" s="686"/>
      <c r="E4" s="686"/>
      <c r="F4" s="686"/>
      <c r="G4" s="686"/>
      <c r="H4" s="686"/>
      <c r="I4" s="686"/>
      <c r="J4" s="687"/>
      <c r="K4" s="19"/>
      <c r="L4" s="19"/>
      <c r="M4" s="19"/>
      <c r="N4" s="19"/>
      <c r="O4" s="23"/>
      <c r="P4" s="23"/>
      <c r="Q4" s="23"/>
      <c r="R4" s="23"/>
      <c r="S4" s="557"/>
      <c r="T4" s="29">
        <f>71*6950</f>
        <v>493450</v>
      </c>
    </row>
    <row r="5" spans="1:20" ht="50.1" customHeight="1" x14ac:dyDescent="1.3">
      <c r="A5" s="685" t="s">
        <v>32880</v>
      </c>
      <c r="B5" s="686"/>
      <c r="C5" s="686"/>
      <c r="D5" s="686"/>
      <c r="E5" s="686"/>
      <c r="F5" s="686"/>
      <c r="G5" s="686"/>
      <c r="H5" s="686"/>
      <c r="I5" s="686"/>
      <c r="J5" s="687"/>
      <c r="K5" s="19"/>
      <c r="L5" s="19"/>
      <c r="M5" s="19"/>
      <c r="N5" s="19"/>
      <c r="O5" s="23"/>
      <c r="P5" s="23"/>
      <c r="Q5" s="23"/>
      <c r="R5" s="23"/>
      <c r="S5" s="557"/>
      <c r="T5" s="29">
        <v>6400</v>
      </c>
    </row>
    <row r="6" spans="1:20" ht="50.1" customHeight="1" x14ac:dyDescent="1.3">
      <c r="A6" s="685" t="s">
        <v>32881</v>
      </c>
      <c r="B6" s="686"/>
      <c r="C6" s="686"/>
      <c r="D6" s="686"/>
      <c r="E6" s="686"/>
      <c r="F6" s="686"/>
      <c r="G6" s="686"/>
      <c r="H6" s="686"/>
      <c r="I6" s="686"/>
      <c r="J6" s="687"/>
      <c r="K6" s="23"/>
      <c r="L6" s="23"/>
      <c r="M6" s="23"/>
      <c r="N6" s="23"/>
      <c r="O6" s="23"/>
      <c r="P6" s="23"/>
      <c r="Q6" s="23"/>
      <c r="R6" s="23"/>
      <c r="S6" s="557"/>
      <c r="T6" s="29">
        <f>75*6950</f>
        <v>521250</v>
      </c>
    </row>
    <row r="7" spans="1:20" ht="50.1" customHeight="1" x14ac:dyDescent="1.3">
      <c r="A7" s="685" t="s">
        <v>32882</v>
      </c>
      <c r="B7" s="686"/>
      <c r="C7" s="686"/>
      <c r="D7" s="686"/>
      <c r="E7" s="686"/>
      <c r="F7" s="686"/>
      <c r="G7" s="686"/>
      <c r="H7" s="686"/>
      <c r="I7" s="686"/>
      <c r="J7" s="687"/>
      <c r="K7" s="23"/>
      <c r="L7" s="23"/>
      <c r="M7" s="23"/>
      <c r="N7" s="23"/>
      <c r="O7" s="23"/>
      <c r="P7" s="23"/>
      <c r="Q7" s="23"/>
      <c r="R7" s="23"/>
      <c r="S7" s="557"/>
      <c r="T7" s="29">
        <f>3*6400</f>
        <v>19200</v>
      </c>
    </row>
    <row r="8" spans="1:20" ht="50.1" customHeight="1" x14ac:dyDescent="1.3">
      <c r="A8" s="685" t="s">
        <v>32886</v>
      </c>
      <c r="B8" s="686"/>
      <c r="C8" s="686"/>
      <c r="D8" s="686"/>
      <c r="E8" s="686"/>
      <c r="F8" s="686"/>
      <c r="G8" s="686"/>
      <c r="H8" s="686"/>
      <c r="I8" s="686"/>
      <c r="J8" s="687"/>
      <c r="K8" s="23"/>
      <c r="L8" s="23"/>
      <c r="M8" s="23"/>
      <c r="N8" s="23"/>
      <c r="O8" s="23"/>
      <c r="P8" s="23"/>
      <c r="Q8" s="23"/>
      <c r="R8" s="23"/>
      <c r="S8" s="557"/>
      <c r="T8" s="29">
        <v>3000</v>
      </c>
    </row>
    <row r="9" spans="1:20" ht="50.1" customHeight="1" x14ac:dyDescent="1.3">
      <c r="A9" s="685" t="s">
        <v>32883</v>
      </c>
      <c r="B9" s="686"/>
      <c r="C9" s="686"/>
      <c r="D9" s="686"/>
      <c r="E9" s="686"/>
      <c r="F9" s="686"/>
      <c r="G9" s="686"/>
      <c r="H9" s="686"/>
      <c r="I9" s="686"/>
      <c r="J9" s="687"/>
      <c r="K9" s="23"/>
      <c r="L9" s="23"/>
      <c r="M9" s="23"/>
      <c r="N9" s="23"/>
      <c r="O9" s="23"/>
      <c r="P9" s="23"/>
      <c r="Q9" s="23"/>
      <c r="R9" s="23"/>
      <c r="S9" s="557"/>
      <c r="T9" s="29">
        <f>147*6950</f>
        <v>1021650</v>
      </c>
    </row>
    <row r="10" spans="1:20" ht="50.1" customHeight="1" x14ac:dyDescent="1.3">
      <c r="A10" s="685" t="s">
        <v>32884</v>
      </c>
      <c r="B10" s="686"/>
      <c r="C10" s="686"/>
      <c r="D10" s="686"/>
      <c r="E10" s="686"/>
      <c r="F10" s="686"/>
      <c r="G10" s="686"/>
      <c r="H10" s="686"/>
      <c r="I10" s="686"/>
      <c r="J10" s="687"/>
      <c r="K10" s="23"/>
      <c r="L10" s="23"/>
      <c r="M10" s="23"/>
      <c r="N10" s="23"/>
      <c r="O10" s="23"/>
      <c r="P10" s="23"/>
      <c r="Q10" s="23"/>
      <c r="R10" s="23"/>
      <c r="S10" s="557"/>
      <c r="T10" s="29">
        <f>4*6400</f>
        <v>25600</v>
      </c>
    </row>
    <row r="11" spans="1:20" ht="50.1" customHeight="1" x14ac:dyDescent="1.3">
      <c r="A11" s="685" t="s">
        <v>32885</v>
      </c>
      <c r="B11" s="686"/>
      <c r="C11" s="686"/>
      <c r="D11" s="686"/>
      <c r="E11" s="686"/>
      <c r="F11" s="686"/>
      <c r="G11" s="686"/>
      <c r="H11" s="686"/>
      <c r="I11" s="686"/>
      <c r="J11" s="687"/>
      <c r="K11" s="23"/>
      <c r="L11" s="23"/>
      <c r="M11" s="23"/>
      <c r="N11" s="23"/>
      <c r="O11" s="23"/>
      <c r="P11" s="23"/>
      <c r="Q11" s="23"/>
      <c r="R11" s="23"/>
      <c r="S11" s="557"/>
      <c r="T11" s="29">
        <f>33*6950</f>
        <v>229350</v>
      </c>
    </row>
    <row r="12" spans="1:20" ht="50.1" customHeight="1" x14ac:dyDescent="1.3">
      <c r="A12" s="685" t="s">
        <v>35149</v>
      </c>
      <c r="B12" s="686"/>
      <c r="C12" s="686"/>
      <c r="D12" s="686"/>
      <c r="E12" s="686"/>
      <c r="F12" s="686"/>
      <c r="G12" s="686"/>
      <c r="H12" s="686"/>
      <c r="I12" s="686"/>
      <c r="J12" s="687"/>
      <c r="K12" s="23"/>
      <c r="L12" s="23"/>
      <c r="M12" s="23"/>
      <c r="N12" s="23"/>
      <c r="O12" s="23"/>
      <c r="P12" s="23"/>
      <c r="Q12" s="23"/>
      <c r="R12" s="23"/>
      <c r="S12" s="557"/>
      <c r="T12" s="29">
        <f>36*8000</f>
        <v>288000</v>
      </c>
    </row>
    <row r="13" spans="1:20" ht="50.1" customHeight="1" x14ac:dyDescent="0.7">
      <c r="A13" s="779" t="s">
        <v>32887</v>
      </c>
      <c r="B13" s="780"/>
      <c r="C13" s="780"/>
      <c r="D13" s="780"/>
      <c r="E13" s="780"/>
      <c r="F13" s="780"/>
      <c r="G13" s="780"/>
      <c r="H13" s="780"/>
      <c r="I13" s="780"/>
      <c r="J13" s="781"/>
      <c r="K13" s="23"/>
      <c r="L13" s="23"/>
      <c r="M13" s="23"/>
      <c r="N13" s="23"/>
      <c r="O13" s="23"/>
      <c r="P13" s="23"/>
      <c r="Q13" s="23"/>
      <c r="R13" s="23"/>
      <c r="S13" s="557">
        <v>4000000</v>
      </c>
      <c r="T13" s="131"/>
    </row>
    <row r="14" spans="1:20" ht="50.1" customHeight="1" x14ac:dyDescent="0.7">
      <c r="A14" s="844" t="s">
        <v>35148</v>
      </c>
      <c r="B14" s="845"/>
      <c r="C14" s="845"/>
      <c r="D14" s="845"/>
      <c r="E14" s="845"/>
      <c r="F14" s="845"/>
      <c r="G14" s="845"/>
      <c r="H14" s="845"/>
      <c r="I14" s="845"/>
      <c r="J14" s="846"/>
      <c r="K14" s="23"/>
      <c r="L14" s="23"/>
      <c r="M14" s="23"/>
      <c r="N14" s="23"/>
      <c r="O14" s="23"/>
      <c r="P14" s="23"/>
      <c r="Q14" s="23"/>
      <c r="R14" s="23"/>
      <c r="S14" s="557"/>
      <c r="T14" s="29">
        <v>8000</v>
      </c>
    </row>
    <row r="15" spans="1:20" ht="50.1" customHeight="1" x14ac:dyDescent="0.7">
      <c r="A15" s="844" t="s">
        <v>35147</v>
      </c>
      <c r="B15" s="845"/>
      <c r="C15" s="845"/>
      <c r="D15" s="845"/>
      <c r="E15" s="845"/>
      <c r="F15" s="845"/>
      <c r="G15" s="845"/>
      <c r="H15" s="845"/>
      <c r="I15" s="845"/>
      <c r="J15" s="846"/>
      <c r="K15" s="23"/>
      <c r="L15" s="23"/>
      <c r="M15" s="23"/>
      <c r="N15" s="23"/>
      <c r="O15" s="23"/>
      <c r="P15" s="23"/>
      <c r="Q15" s="23"/>
      <c r="R15" s="23"/>
      <c r="S15" s="557"/>
      <c r="T15" s="29">
        <f>74*6950</f>
        <v>514300</v>
      </c>
    </row>
    <row r="16" spans="1:20" ht="50.1" customHeight="1" x14ac:dyDescent="0.7">
      <c r="A16" s="844" t="s">
        <v>35146</v>
      </c>
      <c r="B16" s="845"/>
      <c r="C16" s="845"/>
      <c r="D16" s="845"/>
      <c r="E16" s="845"/>
      <c r="F16" s="845"/>
      <c r="G16" s="845"/>
      <c r="H16" s="845"/>
      <c r="I16" s="845"/>
      <c r="J16" s="846"/>
      <c r="K16" s="23"/>
      <c r="L16" s="23"/>
      <c r="M16" s="23"/>
      <c r="N16" s="23"/>
      <c r="O16" s="23"/>
      <c r="P16" s="23"/>
      <c r="Q16" s="23"/>
      <c r="R16" s="23"/>
      <c r="S16" s="557"/>
      <c r="T16" s="29">
        <f>5*6400</f>
        <v>32000</v>
      </c>
    </row>
    <row r="17" spans="1:20" ht="50.1" customHeight="1" x14ac:dyDescent="0.7">
      <c r="A17" s="844" t="s">
        <v>37939</v>
      </c>
      <c r="B17" s="845"/>
      <c r="C17" s="845"/>
      <c r="D17" s="845"/>
      <c r="E17" s="845"/>
      <c r="F17" s="845"/>
      <c r="G17" s="845"/>
      <c r="H17" s="845"/>
      <c r="I17" s="845"/>
      <c r="J17" s="846"/>
      <c r="K17" s="23"/>
      <c r="L17" s="23"/>
      <c r="M17" s="23"/>
      <c r="N17" s="23"/>
      <c r="O17" s="23"/>
      <c r="P17" s="23"/>
      <c r="Q17" s="23"/>
      <c r="R17" s="23"/>
      <c r="S17" s="557"/>
      <c r="T17" s="29">
        <f>76*6950</f>
        <v>528200</v>
      </c>
    </row>
    <row r="18" spans="1:20" ht="50.1" customHeight="1" x14ac:dyDescent="0.7">
      <c r="A18" s="844" t="s">
        <v>37940</v>
      </c>
      <c r="B18" s="845"/>
      <c r="C18" s="845"/>
      <c r="D18" s="845"/>
      <c r="E18" s="845"/>
      <c r="F18" s="845"/>
      <c r="G18" s="845"/>
      <c r="H18" s="845"/>
      <c r="I18" s="845"/>
      <c r="J18" s="846"/>
      <c r="K18" s="23"/>
      <c r="L18" s="23"/>
      <c r="M18" s="23"/>
      <c r="N18" s="23"/>
      <c r="O18" s="23"/>
      <c r="P18" s="23"/>
      <c r="Q18" s="23"/>
      <c r="R18" s="23"/>
      <c r="S18" s="557"/>
      <c r="T18" s="29">
        <f>67*6950</f>
        <v>465650</v>
      </c>
    </row>
    <row r="19" spans="1:20" ht="50.1" customHeight="1" x14ac:dyDescent="0.7">
      <c r="A19" s="844" t="s">
        <v>37941</v>
      </c>
      <c r="B19" s="845"/>
      <c r="C19" s="845"/>
      <c r="D19" s="845"/>
      <c r="E19" s="845"/>
      <c r="F19" s="845"/>
      <c r="G19" s="845"/>
      <c r="H19" s="845"/>
      <c r="I19" s="845"/>
      <c r="J19" s="846"/>
      <c r="K19" s="23"/>
      <c r="L19" s="23"/>
      <c r="M19" s="23"/>
      <c r="N19" s="23"/>
      <c r="O19" s="23"/>
      <c r="P19" s="23"/>
      <c r="Q19" s="23"/>
      <c r="R19" s="23"/>
      <c r="S19" s="557"/>
      <c r="T19" s="29">
        <f>55*8000</f>
        <v>440000</v>
      </c>
    </row>
    <row r="20" spans="1:20" ht="50.1" customHeight="1" x14ac:dyDescent="0.7">
      <c r="A20" s="844" t="s">
        <v>37942</v>
      </c>
      <c r="B20" s="845"/>
      <c r="C20" s="845"/>
      <c r="D20" s="845"/>
      <c r="E20" s="845"/>
      <c r="F20" s="845"/>
      <c r="G20" s="845"/>
      <c r="H20" s="845"/>
      <c r="I20" s="845"/>
      <c r="J20" s="846"/>
      <c r="K20" s="23"/>
      <c r="L20" s="23"/>
      <c r="M20" s="23"/>
      <c r="N20" s="23"/>
      <c r="O20" s="23"/>
      <c r="P20" s="23"/>
      <c r="Q20" s="23"/>
      <c r="R20" s="23"/>
      <c r="S20" s="557"/>
      <c r="T20" s="29">
        <f>43*8000</f>
        <v>344000</v>
      </c>
    </row>
    <row r="21" spans="1:20" ht="50.1" customHeight="1" x14ac:dyDescent="0.7">
      <c r="A21" s="881" t="s">
        <v>38418</v>
      </c>
      <c r="B21" s="882"/>
      <c r="C21" s="882"/>
      <c r="D21" s="882"/>
      <c r="E21" s="882"/>
      <c r="F21" s="882"/>
      <c r="G21" s="882"/>
      <c r="H21" s="882"/>
      <c r="I21" s="882"/>
      <c r="J21" s="883"/>
      <c r="K21" s="23"/>
      <c r="L21" s="23"/>
      <c r="M21" s="23"/>
      <c r="N21" s="23"/>
      <c r="O21" s="23"/>
      <c r="P21" s="23"/>
      <c r="Q21" s="23"/>
      <c r="R21" s="23"/>
      <c r="S21" s="557">
        <v>2250000</v>
      </c>
      <c r="T21" s="131"/>
    </row>
    <row r="22" spans="1:20" ht="50.1" customHeight="1" x14ac:dyDescent="0.7">
      <c r="A22" s="23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557"/>
      <c r="T22" s="131"/>
    </row>
    <row r="23" spans="1:20" ht="50.1" customHeight="1" x14ac:dyDescent="0.7">
      <c r="A23" s="23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557"/>
      <c r="T23" s="131"/>
    </row>
    <row r="24" spans="1:20" ht="50.1" customHeight="1" x14ac:dyDescent="0.7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557"/>
      <c r="T24" s="131"/>
    </row>
    <row r="25" spans="1:20" ht="50.1" customHeight="1" x14ac:dyDescent="0.7">
      <c r="A25" s="23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57"/>
      <c r="T25" s="131"/>
    </row>
    <row r="26" spans="1:20" ht="50.1" customHeight="1" x14ac:dyDescent="0.7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557"/>
      <c r="T26" s="131"/>
    </row>
    <row r="27" spans="1:20" ht="50.1" customHeight="1" x14ac:dyDescent="0.7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557"/>
      <c r="T27" s="131"/>
    </row>
    <row r="28" spans="1:20" ht="50.1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557"/>
      <c r="T28" s="131"/>
    </row>
    <row r="29" spans="1:20" ht="50.1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557"/>
      <c r="T29" s="131"/>
    </row>
    <row r="30" spans="1:20" ht="50.1" customHeight="1" x14ac:dyDescent="0.7">
      <c r="A30" s="23"/>
      <c r="B30" s="24"/>
      <c r="C30" s="23"/>
      <c r="D30" s="23"/>
      <c r="E30" s="23"/>
      <c r="F30" s="23"/>
      <c r="G30" s="23"/>
      <c r="H30" s="23"/>
      <c r="I30" s="7" t="s">
        <v>14</v>
      </c>
      <c r="J30" s="7">
        <f>SUM(Q:Q)-SUM(R:R)</f>
        <v>0</v>
      </c>
      <c r="K30" s="23"/>
      <c r="L30" s="23"/>
      <c r="M30" s="23"/>
      <c r="N30" s="23"/>
      <c r="O30" s="23"/>
      <c r="P30" s="23"/>
      <c r="Q30" s="23"/>
      <c r="R30" s="23"/>
      <c r="S30" s="557"/>
      <c r="T30" s="131"/>
    </row>
    <row r="31" spans="1:20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15</v>
      </c>
      <c r="J31" s="7">
        <f>SUM(S:S)-SUM(T:T)</f>
        <v>1287750</v>
      </c>
      <c r="K31" s="23"/>
      <c r="L31" s="23"/>
      <c r="M31" s="23"/>
      <c r="N31" s="23"/>
      <c r="O31" s="23"/>
      <c r="P31" s="23"/>
      <c r="Q31" s="23"/>
      <c r="R31" s="23"/>
      <c r="S31" s="557"/>
      <c r="T31" s="131"/>
    </row>
    <row r="32" spans="1:20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69" t="s">
        <v>91</v>
      </c>
      <c r="J32" s="770"/>
      <c r="K32" s="23"/>
      <c r="L32" s="23"/>
      <c r="M32" s="23"/>
      <c r="N32" s="23"/>
      <c r="O32" s="23"/>
      <c r="P32" s="23"/>
      <c r="Q32" s="23"/>
      <c r="R32" s="23"/>
      <c r="S32" s="557"/>
      <c r="T32" s="131"/>
    </row>
    <row r="33" spans="9:10" ht="50.1" customHeight="1" x14ac:dyDescent="0.7">
      <c r="I33" s="764"/>
      <c r="J33" s="765"/>
    </row>
  </sheetData>
  <autoFilter ref="A1:AX904" xr:uid="{00000000-0001-0000-0000-000000000000}"/>
  <mergeCells count="20">
    <mergeCell ref="A19:J19"/>
    <mergeCell ref="A20:J20"/>
    <mergeCell ref="A8:J8"/>
    <mergeCell ref="A13:J13"/>
    <mergeCell ref="I32:J33"/>
    <mergeCell ref="A9:J9"/>
    <mergeCell ref="A10:J10"/>
    <mergeCell ref="A11:J11"/>
    <mergeCell ref="A12:J12"/>
    <mergeCell ref="A14:J14"/>
    <mergeCell ref="A15:J15"/>
    <mergeCell ref="A16:J16"/>
    <mergeCell ref="A21:J21"/>
    <mergeCell ref="A17:J17"/>
    <mergeCell ref="A18:J18"/>
    <mergeCell ref="A3:J3"/>
    <mergeCell ref="A4:J4"/>
    <mergeCell ref="A5:J5"/>
    <mergeCell ref="A6:J6"/>
    <mergeCell ref="A7:J7"/>
  </mergeCells>
  <phoneticPr fontId="50" type="noConversion"/>
  <conditionalFormatting sqref="C2">
    <cfRule type="duplicateValues" dxfId="218" priority="10"/>
  </conditionalFormatting>
  <conditionalFormatting sqref="E2">
    <cfRule type="duplicateValues" dxfId="217" priority="11"/>
  </conditionalFormatting>
  <conditionalFormatting sqref="J2 C2">
    <cfRule type="duplicateValues" dxfId="216" priority="2"/>
    <cfRule type="duplicateValues" dxfId="215" priority="3"/>
    <cfRule type="duplicateValues" dxfId="214" priority="4"/>
    <cfRule type="duplicateValues" dxfId="213" priority="5"/>
    <cfRule type="duplicateValues" dxfId="212" priority="6"/>
    <cfRule type="duplicateValues" dxfId="211" priority="7"/>
    <cfRule type="duplicateValues" dxfId="210" priority="8"/>
    <cfRule type="duplicateValues" dxfId="209" priority="9"/>
  </conditionalFormatting>
  <conditionalFormatting sqref="J2">
    <cfRule type="duplicateValues" dxfId="208" priority="1"/>
  </conditionalFormatting>
  <hyperlinks>
    <hyperlink ref="I32:J33" location="الرئيسيه!A1" display="الرئيسيه" xr:uid="{997047AE-38F5-4B40-9716-36687A53EE9D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7232-F9E9-BD45-A807-C6DA93457578}">
  <sheetPr codeName="Sheet17">
    <pageSetUpPr fitToPage="1"/>
  </sheetPr>
  <dimension ref="A1:AM280"/>
  <sheetViews>
    <sheetView rightToLeft="1" topLeftCell="H1" zoomScale="40" zoomScaleNormal="40" workbookViewId="0">
      <pane ySplit="1" topLeftCell="A274" activePane="bottomLeft" state="frozen"/>
      <selection pane="bottomLeft" activeCell="S281" sqref="S28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1.140625" style="132" customWidth="1"/>
    <col min="18" max="18" width="35.140625" style="119" customWidth="1"/>
    <col min="19" max="19" width="46.42578125" style="251" customWidth="1"/>
    <col min="20" max="20" width="42.42578125" style="119" customWidth="1"/>
  </cols>
  <sheetData>
    <row r="1" spans="1:20" s="20" customFormat="1" ht="50.1" customHeight="1" x14ac:dyDescent="1.65">
      <c r="A1" s="124" t="s">
        <v>7</v>
      </c>
      <c r="B1" s="199" t="s">
        <v>2</v>
      </c>
      <c r="C1" s="124" t="s">
        <v>92</v>
      </c>
      <c r="D1" s="124" t="s">
        <v>4</v>
      </c>
      <c r="E1" s="124" t="s">
        <v>87</v>
      </c>
      <c r="F1" s="124" t="s">
        <v>93</v>
      </c>
      <c r="G1" s="124" t="s">
        <v>94</v>
      </c>
      <c r="H1" s="124" t="s">
        <v>86</v>
      </c>
      <c r="I1" s="124" t="s">
        <v>95</v>
      </c>
      <c r="J1" s="124" t="s">
        <v>85</v>
      </c>
      <c r="K1" s="124" t="s">
        <v>96</v>
      </c>
      <c r="L1" s="124" t="s">
        <v>89</v>
      </c>
      <c r="M1" s="124" t="s">
        <v>88</v>
      </c>
      <c r="N1" s="124" t="s">
        <v>89</v>
      </c>
      <c r="O1" s="124" t="s">
        <v>89</v>
      </c>
      <c r="P1" s="124" t="s">
        <v>89</v>
      </c>
      <c r="Q1" s="129" t="s">
        <v>90</v>
      </c>
      <c r="R1" s="116" t="s">
        <v>12</v>
      </c>
      <c r="S1" s="24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27"/>
      <c r="R2" s="117">
        <v>4080</v>
      </c>
      <c r="S2" s="133"/>
      <c r="T2" s="117">
        <v>101992</v>
      </c>
    </row>
    <row r="3" spans="1:20" ht="50.1" customHeight="1" x14ac:dyDescent="1.05">
      <c r="A3" s="741" t="s">
        <v>1284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31"/>
      <c r="O3" s="201"/>
      <c r="P3" s="201"/>
      <c r="Q3" s="131"/>
      <c r="R3" s="29"/>
      <c r="S3" s="249">
        <v>7900</v>
      </c>
      <c r="T3" s="29"/>
    </row>
    <row r="4" spans="1:20" ht="50.1" customHeight="1" x14ac:dyDescent="1.3">
      <c r="A4" s="696" t="s">
        <v>1302</v>
      </c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202"/>
      <c r="O4" s="202"/>
      <c r="P4" s="202"/>
      <c r="Q4" s="659"/>
      <c r="R4" s="170"/>
      <c r="S4" s="323"/>
      <c r="T4" s="170"/>
    </row>
    <row r="5" spans="1:20" ht="50.1" customHeight="1" x14ac:dyDescent="1.3">
      <c r="A5" s="31" t="s">
        <v>1684</v>
      </c>
      <c r="B5" s="37" t="s">
        <v>1685</v>
      </c>
      <c r="C5" s="31" t="s">
        <v>1686</v>
      </c>
      <c r="D5" s="31" t="s">
        <v>1687</v>
      </c>
      <c r="E5" s="31" t="s">
        <v>101</v>
      </c>
      <c r="F5" s="31" t="s">
        <v>102</v>
      </c>
      <c r="G5" s="31" t="s">
        <v>124</v>
      </c>
      <c r="H5" s="31" t="s">
        <v>1303</v>
      </c>
      <c r="I5" s="38">
        <v>0.27083333333333331</v>
      </c>
      <c r="J5" s="31" t="s">
        <v>311</v>
      </c>
      <c r="K5" s="31" t="s">
        <v>105</v>
      </c>
      <c r="L5" s="31" t="s">
        <v>106</v>
      </c>
      <c r="M5" s="31" t="s">
        <v>107</v>
      </c>
      <c r="N5" s="201"/>
      <c r="O5" s="201"/>
      <c r="P5" s="154"/>
      <c r="Q5" s="131"/>
      <c r="R5" s="170"/>
      <c r="S5" s="187">
        <v>18000</v>
      </c>
      <c r="T5" s="170"/>
    </row>
    <row r="6" spans="1:20" ht="50.1" customHeight="1" x14ac:dyDescent="1.05">
      <c r="A6" s="31" t="s">
        <v>1688</v>
      </c>
      <c r="B6" s="37" t="s">
        <v>1689</v>
      </c>
      <c r="C6" s="31" t="s">
        <v>1690</v>
      </c>
      <c r="D6" s="31" t="s">
        <v>1691</v>
      </c>
      <c r="E6" s="31" t="s">
        <v>101</v>
      </c>
      <c r="F6" s="31" t="s">
        <v>102</v>
      </c>
      <c r="G6" s="31" t="s">
        <v>567</v>
      </c>
      <c r="H6" s="31" t="s">
        <v>1303</v>
      </c>
      <c r="I6" s="38">
        <v>0.375</v>
      </c>
      <c r="J6" s="31" t="s">
        <v>311</v>
      </c>
      <c r="K6" s="31" t="s">
        <v>105</v>
      </c>
      <c r="L6" s="31" t="s">
        <v>106</v>
      </c>
      <c r="M6" s="31" t="s">
        <v>107</v>
      </c>
      <c r="N6" s="201"/>
      <c r="O6" s="201"/>
      <c r="P6" s="154"/>
      <c r="Q6" s="131"/>
      <c r="R6" s="29"/>
      <c r="S6" s="187">
        <v>18000</v>
      </c>
      <c r="T6" s="29"/>
    </row>
    <row r="7" spans="1:20" ht="50.1" customHeight="1" x14ac:dyDescent="1.05">
      <c r="A7" s="31" t="s">
        <v>1692</v>
      </c>
      <c r="B7" s="37" t="s">
        <v>1693</v>
      </c>
      <c r="C7" s="31" t="s">
        <v>1694</v>
      </c>
      <c r="D7" s="31" t="s">
        <v>1695</v>
      </c>
      <c r="E7" s="31" t="s">
        <v>101</v>
      </c>
      <c r="F7" s="31" t="s">
        <v>102</v>
      </c>
      <c r="G7" s="31" t="s">
        <v>567</v>
      </c>
      <c r="H7" s="31" t="s">
        <v>1303</v>
      </c>
      <c r="I7" s="38">
        <v>0.375</v>
      </c>
      <c r="J7" s="31" t="s">
        <v>311</v>
      </c>
      <c r="K7" s="31" t="s">
        <v>105</v>
      </c>
      <c r="L7" s="31" t="s">
        <v>106</v>
      </c>
      <c r="M7" s="31" t="s">
        <v>107</v>
      </c>
      <c r="N7" s="201"/>
      <c r="O7" s="201"/>
      <c r="P7" s="154"/>
      <c r="Q7" s="131"/>
      <c r="R7" s="29"/>
      <c r="S7" s="187">
        <v>18000</v>
      </c>
      <c r="T7" s="29"/>
    </row>
    <row r="8" spans="1:20" ht="50.1" customHeight="1" x14ac:dyDescent="1.05">
      <c r="A8" s="31" t="s">
        <v>1696</v>
      </c>
      <c r="B8" s="37" t="s">
        <v>1697</v>
      </c>
      <c r="C8" s="31" t="s">
        <v>1698</v>
      </c>
      <c r="D8" s="31" t="s">
        <v>1699</v>
      </c>
      <c r="E8" s="31" t="s">
        <v>101</v>
      </c>
      <c r="F8" s="31" t="s">
        <v>102</v>
      </c>
      <c r="G8" s="31" t="s">
        <v>567</v>
      </c>
      <c r="H8" s="31" t="s">
        <v>1303</v>
      </c>
      <c r="I8" s="38">
        <v>0.375</v>
      </c>
      <c r="J8" s="31" t="s">
        <v>311</v>
      </c>
      <c r="K8" s="31" t="s">
        <v>105</v>
      </c>
      <c r="L8" s="31" t="s">
        <v>106</v>
      </c>
      <c r="M8" s="31" t="s">
        <v>107</v>
      </c>
      <c r="N8" s="201"/>
      <c r="O8" s="201"/>
      <c r="P8" s="154"/>
      <c r="Q8" s="131"/>
      <c r="R8" s="29"/>
      <c r="S8" s="187">
        <v>18000</v>
      </c>
      <c r="T8" s="29"/>
    </row>
    <row r="9" spans="1:20" ht="50.1" customHeight="1" x14ac:dyDescent="1.05">
      <c r="A9" s="31" t="s">
        <v>1700</v>
      </c>
      <c r="B9" s="37" t="s">
        <v>1701</v>
      </c>
      <c r="C9" s="31" t="s">
        <v>1702</v>
      </c>
      <c r="D9" s="31" t="s">
        <v>1703</v>
      </c>
      <c r="E9" s="31" t="s">
        <v>101</v>
      </c>
      <c r="F9" s="31" t="s">
        <v>1304</v>
      </c>
      <c r="G9" s="31" t="s">
        <v>103</v>
      </c>
      <c r="H9" s="31" t="s">
        <v>1303</v>
      </c>
      <c r="I9" s="38">
        <v>0.95833333333333337</v>
      </c>
      <c r="J9" s="31" t="s">
        <v>311</v>
      </c>
      <c r="K9" s="31" t="s">
        <v>105</v>
      </c>
      <c r="L9" s="31" t="s">
        <v>106</v>
      </c>
      <c r="M9" s="31" t="s">
        <v>107</v>
      </c>
      <c r="N9" s="201"/>
      <c r="O9" s="201"/>
      <c r="P9" s="154"/>
      <c r="Q9" s="131"/>
      <c r="R9" s="29"/>
      <c r="S9" s="187">
        <v>18000</v>
      </c>
      <c r="T9" s="29"/>
    </row>
    <row r="10" spans="1:20" ht="50.1" customHeight="1" x14ac:dyDescent="1.05">
      <c r="A10" s="31" t="s">
        <v>1704</v>
      </c>
      <c r="B10" s="37" t="s">
        <v>1705</v>
      </c>
      <c r="C10" s="31" t="s">
        <v>1706</v>
      </c>
      <c r="D10" s="31" t="s">
        <v>1707</v>
      </c>
      <c r="E10" s="31" t="s">
        <v>101</v>
      </c>
      <c r="F10" s="31" t="s">
        <v>1304</v>
      </c>
      <c r="G10" s="31" t="s">
        <v>103</v>
      </c>
      <c r="H10" s="31" t="s">
        <v>1303</v>
      </c>
      <c r="I10" s="38">
        <v>0.95833333333333337</v>
      </c>
      <c r="J10" s="31" t="s">
        <v>311</v>
      </c>
      <c r="K10" s="31" t="s">
        <v>105</v>
      </c>
      <c r="L10" s="31" t="s">
        <v>106</v>
      </c>
      <c r="M10" s="31" t="s">
        <v>107</v>
      </c>
      <c r="N10" s="201"/>
      <c r="O10" s="201"/>
      <c r="P10" s="154"/>
      <c r="Q10" s="131"/>
      <c r="R10" s="29"/>
      <c r="S10" s="187">
        <v>18000</v>
      </c>
      <c r="T10" s="29"/>
    </row>
    <row r="11" spans="1:20" ht="50.1" customHeight="1" x14ac:dyDescent="1.05">
      <c r="A11" s="31" t="s">
        <v>1568</v>
      </c>
      <c r="B11" s="37" t="s">
        <v>1569</v>
      </c>
      <c r="C11" s="31" t="s">
        <v>1570</v>
      </c>
      <c r="D11" s="31" t="s">
        <v>1571</v>
      </c>
      <c r="E11" s="31" t="s">
        <v>101</v>
      </c>
      <c r="F11" s="31" t="s">
        <v>102</v>
      </c>
      <c r="G11" s="31" t="s">
        <v>1544</v>
      </c>
      <c r="H11" s="31" t="s">
        <v>1303</v>
      </c>
      <c r="I11" s="38">
        <v>0.41666666666666669</v>
      </c>
      <c r="J11" s="31" t="s">
        <v>311</v>
      </c>
      <c r="K11" s="31" t="s">
        <v>105</v>
      </c>
      <c r="L11" s="31" t="s">
        <v>106</v>
      </c>
      <c r="M11" s="31" t="s">
        <v>107</v>
      </c>
      <c r="N11" s="201"/>
      <c r="O11" s="201"/>
      <c r="P11" s="154"/>
      <c r="Q11" s="131"/>
      <c r="R11" s="29"/>
      <c r="S11" s="187">
        <v>18000</v>
      </c>
      <c r="T11" s="29"/>
    </row>
    <row r="12" spans="1:20" ht="50.1" customHeight="1" x14ac:dyDescent="1.3">
      <c r="A12" s="708" t="s">
        <v>3093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202"/>
      <c r="O12" s="202"/>
      <c r="P12" s="202"/>
      <c r="Q12" s="659"/>
      <c r="R12" s="325"/>
      <c r="S12" s="202"/>
      <c r="T12" s="325"/>
    </row>
    <row r="13" spans="1:20" ht="50.1" customHeight="1" x14ac:dyDescent="1.65">
      <c r="A13" s="31" t="s">
        <v>2267</v>
      </c>
      <c r="B13" s="37" t="s">
        <v>2268</v>
      </c>
      <c r="C13" s="31" t="s">
        <v>2269</v>
      </c>
      <c r="D13" s="31" t="s">
        <v>2270</v>
      </c>
      <c r="E13" s="31" t="s">
        <v>101</v>
      </c>
      <c r="F13" s="31" t="s">
        <v>102</v>
      </c>
      <c r="G13" s="31" t="s">
        <v>567</v>
      </c>
      <c r="H13" s="31" t="s">
        <v>2017</v>
      </c>
      <c r="I13" s="38">
        <v>0.52430555555555558</v>
      </c>
      <c r="J13" s="31" t="s">
        <v>8</v>
      </c>
      <c r="K13" s="31" t="s">
        <v>105</v>
      </c>
      <c r="L13" s="31" t="s">
        <v>106</v>
      </c>
      <c r="M13" s="31" t="s">
        <v>491</v>
      </c>
      <c r="N13" s="29"/>
      <c r="O13" s="201"/>
      <c r="P13" s="46"/>
      <c r="Q13" s="130"/>
      <c r="R13" s="117"/>
      <c r="S13" s="195">
        <v>26000</v>
      </c>
      <c r="T13" s="117"/>
    </row>
    <row r="14" spans="1:20" ht="50.1" customHeight="1" x14ac:dyDescent="1.05">
      <c r="A14" s="31" t="s">
        <v>1540</v>
      </c>
      <c r="B14" s="37" t="s">
        <v>1541</v>
      </c>
      <c r="C14" s="31" t="s">
        <v>1542</v>
      </c>
      <c r="D14" s="31" t="s">
        <v>1543</v>
      </c>
      <c r="E14" s="31" t="s">
        <v>101</v>
      </c>
      <c r="F14" s="31" t="s">
        <v>102</v>
      </c>
      <c r="G14" s="31" t="s">
        <v>1544</v>
      </c>
      <c r="H14" s="31" t="s">
        <v>1303</v>
      </c>
      <c r="I14" s="38">
        <v>0.41666666666666669</v>
      </c>
      <c r="J14" s="31" t="s">
        <v>80</v>
      </c>
      <c r="K14" s="31" t="s">
        <v>105</v>
      </c>
      <c r="L14" s="31" t="s">
        <v>106</v>
      </c>
      <c r="M14" s="31" t="s">
        <v>107</v>
      </c>
      <c r="N14" s="201"/>
      <c r="O14" s="201"/>
      <c r="P14" s="154"/>
      <c r="Q14" s="131"/>
      <c r="R14" s="29"/>
      <c r="S14" s="187">
        <v>18000</v>
      </c>
      <c r="T14" s="29"/>
    </row>
    <row r="15" spans="1:20" ht="50.1" customHeight="1" x14ac:dyDescent="1.3">
      <c r="A15" s="899" t="s">
        <v>3094</v>
      </c>
      <c r="B15" s="899"/>
      <c r="C15" s="899"/>
      <c r="D15" s="899"/>
      <c r="E15" s="899"/>
      <c r="F15" s="899"/>
      <c r="G15" s="899"/>
      <c r="H15" s="899"/>
      <c r="I15" s="899"/>
      <c r="J15" s="899"/>
      <c r="K15" s="899"/>
      <c r="L15" s="899"/>
      <c r="M15" s="899"/>
      <c r="N15" s="202"/>
      <c r="O15" s="202"/>
      <c r="P15" s="202"/>
      <c r="Q15" s="659"/>
      <c r="R15" s="325"/>
      <c r="S15" s="202"/>
      <c r="T15" s="29"/>
    </row>
    <row r="16" spans="1:20" ht="50.1" customHeight="1" x14ac:dyDescent="1.65">
      <c r="A16" s="26" t="s">
        <v>3309</v>
      </c>
      <c r="B16" s="27" t="s">
        <v>3310</v>
      </c>
      <c r="C16" s="31" t="s">
        <v>3311</v>
      </c>
      <c r="D16" s="26" t="s">
        <v>3312</v>
      </c>
      <c r="E16" s="26" t="s">
        <v>101</v>
      </c>
      <c r="F16" s="26" t="s">
        <v>102</v>
      </c>
      <c r="G16" s="26" t="s">
        <v>562</v>
      </c>
      <c r="H16" s="26" t="s">
        <v>3098</v>
      </c>
      <c r="I16" s="28">
        <v>0.41666666666666669</v>
      </c>
      <c r="J16" s="26" t="s">
        <v>8</v>
      </c>
      <c r="K16" s="31" t="s">
        <v>105</v>
      </c>
      <c r="L16" s="26" t="s">
        <v>106</v>
      </c>
      <c r="M16" s="26" t="s">
        <v>107</v>
      </c>
      <c r="N16" s="175"/>
      <c r="O16" s="201"/>
      <c r="P16" s="46"/>
      <c r="Q16" s="130"/>
      <c r="R16" s="117"/>
      <c r="S16" s="196">
        <v>18000</v>
      </c>
      <c r="T16" s="29"/>
    </row>
    <row r="17" spans="1:20" ht="50.1" customHeight="1" x14ac:dyDescent="1.65">
      <c r="A17" s="31" t="s">
        <v>3313</v>
      </c>
      <c r="B17" s="37" t="s">
        <v>3314</v>
      </c>
      <c r="C17" s="31" t="s">
        <v>3315</v>
      </c>
      <c r="D17" s="31" t="s">
        <v>3316</v>
      </c>
      <c r="E17" s="31" t="s">
        <v>101</v>
      </c>
      <c r="F17" s="31" t="s">
        <v>102</v>
      </c>
      <c r="G17" s="31" t="s">
        <v>1544</v>
      </c>
      <c r="H17" s="31" t="s">
        <v>3098</v>
      </c>
      <c r="I17" s="38">
        <v>0.52083333333333337</v>
      </c>
      <c r="J17" s="31" t="s">
        <v>8</v>
      </c>
      <c r="K17" s="31" t="s">
        <v>105</v>
      </c>
      <c r="L17" s="31" t="s">
        <v>106</v>
      </c>
      <c r="M17" s="31" t="s">
        <v>107</v>
      </c>
      <c r="N17" s="29"/>
      <c r="O17" s="201"/>
      <c r="P17" s="46"/>
      <c r="Q17" s="130"/>
      <c r="R17" s="117"/>
      <c r="S17" s="195">
        <v>18000</v>
      </c>
      <c r="T17" s="29"/>
    </row>
    <row r="18" spans="1:20" ht="50.1" customHeight="1" x14ac:dyDescent="0.7">
      <c r="A18" s="757" t="s">
        <v>4007</v>
      </c>
      <c r="B18" s="757"/>
      <c r="C18" s="757"/>
      <c r="D18" s="757"/>
      <c r="E18" s="757"/>
      <c r="F18" s="757"/>
      <c r="G18" s="757"/>
      <c r="H18" s="757"/>
      <c r="I18" s="757"/>
      <c r="J18" s="757"/>
      <c r="K18" s="757"/>
      <c r="L18" s="757"/>
      <c r="M18" s="201"/>
      <c r="N18" s="201"/>
      <c r="O18" s="201"/>
      <c r="P18" s="201"/>
      <c r="Q18" s="131"/>
      <c r="R18" s="29"/>
      <c r="S18" s="249"/>
      <c r="T18" s="29">
        <v>50000</v>
      </c>
    </row>
    <row r="19" spans="1:20" ht="50.1" customHeight="1" x14ac:dyDescent="0.7">
      <c r="A19" s="757" t="s">
        <v>4014</v>
      </c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201"/>
      <c r="N19" s="201"/>
      <c r="O19" s="201"/>
      <c r="P19" s="201"/>
      <c r="Q19" s="131">
        <v>4080</v>
      </c>
      <c r="R19" s="29"/>
      <c r="S19" s="249"/>
      <c r="T19" s="29"/>
    </row>
    <row r="20" spans="1:20" ht="50.1" customHeight="1" x14ac:dyDescent="0.7">
      <c r="A20" s="757" t="s">
        <v>4015</v>
      </c>
      <c r="B20" s="757"/>
      <c r="C20" s="757"/>
      <c r="D20" s="757"/>
      <c r="E20" s="757"/>
      <c r="F20" s="757"/>
      <c r="G20" s="757"/>
      <c r="H20" s="757"/>
      <c r="I20" s="757"/>
      <c r="J20" s="757"/>
      <c r="K20" s="757"/>
      <c r="L20" s="757"/>
      <c r="M20" s="201"/>
      <c r="N20" s="201"/>
      <c r="O20" s="201"/>
      <c r="P20" s="201"/>
      <c r="Q20" s="131"/>
      <c r="R20" s="29"/>
      <c r="S20" s="249"/>
      <c r="T20" s="29">
        <v>201960</v>
      </c>
    </row>
    <row r="21" spans="1:20" ht="50.1" customHeight="1" x14ac:dyDescent="1.65">
      <c r="A21" s="712" t="s">
        <v>5860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29"/>
      <c r="O21" s="201"/>
      <c r="P21" s="46"/>
      <c r="Q21" s="130"/>
      <c r="R21" s="117"/>
      <c r="S21" s="29"/>
      <c r="T21" s="117"/>
    </row>
    <row r="22" spans="1:20" ht="50.1" customHeight="1" x14ac:dyDescent="1.65">
      <c r="A22" s="31" t="s">
        <v>5327</v>
      </c>
      <c r="B22" s="37" t="s">
        <v>4403</v>
      </c>
      <c r="C22" s="31" t="s">
        <v>4404</v>
      </c>
      <c r="D22" s="31" t="s">
        <v>4405</v>
      </c>
      <c r="E22" s="31" t="s">
        <v>687</v>
      </c>
      <c r="F22" s="31" t="s">
        <v>102</v>
      </c>
      <c r="G22" s="31" t="s">
        <v>562</v>
      </c>
      <c r="H22" s="31" t="s">
        <v>4090</v>
      </c>
      <c r="I22" s="38">
        <v>0.41666666666666669</v>
      </c>
      <c r="J22" s="31" t="s">
        <v>8</v>
      </c>
      <c r="K22" s="31" t="s">
        <v>105</v>
      </c>
      <c r="L22" s="31" t="s">
        <v>106</v>
      </c>
      <c r="M22" s="31" t="s">
        <v>107</v>
      </c>
      <c r="N22" s="29"/>
      <c r="O22" s="201"/>
      <c r="P22" s="46"/>
      <c r="Q22" s="130"/>
      <c r="R22" s="117"/>
      <c r="S22" s="29">
        <v>18000</v>
      </c>
      <c r="T22" s="117"/>
    </row>
    <row r="23" spans="1:20" ht="50.1" customHeight="1" x14ac:dyDescent="1.65">
      <c r="A23" s="31" t="s">
        <v>5607</v>
      </c>
      <c r="B23" s="37" t="s">
        <v>4407</v>
      </c>
      <c r="C23" s="31" t="s">
        <v>4408</v>
      </c>
      <c r="D23" s="31" t="s">
        <v>4409</v>
      </c>
      <c r="E23" s="31" t="s">
        <v>687</v>
      </c>
      <c r="F23" s="31" t="s">
        <v>102</v>
      </c>
      <c r="G23" s="31" t="s">
        <v>1127</v>
      </c>
      <c r="H23" s="31" t="s">
        <v>4090</v>
      </c>
      <c r="I23" s="38">
        <v>0.625</v>
      </c>
      <c r="J23" s="31" t="s">
        <v>8</v>
      </c>
      <c r="K23" s="31" t="s">
        <v>105</v>
      </c>
      <c r="L23" s="31" t="s">
        <v>106</v>
      </c>
      <c r="M23" s="31" t="s">
        <v>107</v>
      </c>
      <c r="N23" s="29"/>
      <c r="O23" s="201"/>
      <c r="P23" s="46"/>
      <c r="Q23" s="130"/>
      <c r="R23" s="117"/>
      <c r="S23" s="29">
        <v>18000</v>
      </c>
      <c r="T23" s="117"/>
    </row>
    <row r="24" spans="1:20" ht="54" customHeight="1" x14ac:dyDescent="1.65">
      <c r="A24" s="712" t="s">
        <v>6765</v>
      </c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201"/>
      <c r="O24" s="201"/>
      <c r="P24" s="29"/>
      <c r="Q24" s="131"/>
      <c r="R24" s="117"/>
      <c r="S24" s="29"/>
      <c r="T24" s="29"/>
    </row>
    <row r="25" spans="1:20" ht="54" customHeight="1" x14ac:dyDescent="1.65">
      <c r="A25" s="31" t="s">
        <v>6181</v>
      </c>
      <c r="B25" s="37" t="s">
        <v>6182</v>
      </c>
      <c r="C25" s="31" t="s">
        <v>6183</v>
      </c>
      <c r="D25" s="31" t="s">
        <v>6184</v>
      </c>
      <c r="E25" s="31" t="s">
        <v>101</v>
      </c>
      <c r="F25" s="31" t="s">
        <v>1304</v>
      </c>
      <c r="G25" s="31" t="s">
        <v>124</v>
      </c>
      <c r="H25" s="31" t="s">
        <v>5801</v>
      </c>
      <c r="I25" s="38">
        <v>0.34027777777777779</v>
      </c>
      <c r="J25" s="31" t="s">
        <v>8</v>
      </c>
      <c r="K25" s="31" t="s">
        <v>105</v>
      </c>
      <c r="L25" s="31" t="s">
        <v>106</v>
      </c>
      <c r="M25" s="31" t="s">
        <v>107</v>
      </c>
      <c r="N25" s="201"/>
      <c r="O25" s="201"/>
      <c r="P25" s="29"/>
      <c r="Q25" s="131"/>
      <c r="R25" s="117"/>
      <c r="S25" s="29">
        <v>22000</v>
      </c>
      <c r="T25" s="29"/>
    </row>
    <row r="26" spans="1:20" ht="54" customHeight="1" x14ac:dyDescent="1.65">
      <c r="A26" s="31" t="s">
        <v>6185</v>
      </c>
      <c r="B26" s="37" t="s">
        <v>6186</v>
      </c>
      <c r="C26" s="31" t="s">
        <v>6187</v>
      </c>
      <c r="D26" s="31" t="s">
        <v>6188</v>
      </c>
      <c r="E26" s="31" t="s">
        <v>101</v>
      </c>
      <c r="F26" s="31" t="s">
        <v>1304</v>
      </c>
      <c r="G26" s="31" t="s">
        <v>103</v>
      </c>
      <c r="H26" s="31" t="s">
        <v>5801</v>
      </c>
      <c r="I26" s="38">
        <v>0.95833333333333337</v>
      </c>
      <c r="J26" s="31" t="s">
        <v>8</v>
      </c>
      <c r="K26" s="31" t="s">
        <v>105</v>
      </c>
      <c r="L26" s="31" t="s">
        <v>106</v>
      </c>
      <c r="M26" s="31" t="s">
        <v>107</v>
      </c>
      <c r="N26" s="201"/>
      <c r="O26" s="201"/>
      <c r="P26" s="29"/>
      <c r="Q26" s="131"/>
      <c r="R26" s="117"/>
      <c r="S26" s="29">
        <v>22000</v>
      </c>
      <c r="T26" s="29"/>
    </row>
    <row r="27" spans="1:20" ht="54" customHeight="1" x14ac:dyDescent="1.65">
      <c r="A27" s="31" t="s">
        <v>6189</v>
      </c>
      <c r="B27" s="37" t="s">
        <v>6190</v>
      </c>
      <c r="C27" s="31" t="s">
        <v>6191</v>
      </c>
      <c r="D27" s="31" t="s">
        <v>6192</v>
      </c>
      <c r="E27" s="31" t="s">
        <v>101</v>
      </c>
      <c r="F27" s="31" t="s">
        <v>1304</v>
      </c>
      <c r="G27" s="31" t="s">
        <v>103</v>
      </c>
      <c r="H27" s="31" t="s">
        <v>5801</v>
      </c>
      <c r="I27" s="38">
        <v>0.95833333333333337</v>
      </c>
      <c r="J27" s="31" t="s">
        <v>8</v>
      </c>
      <c r="K27" s="31" t="s">
        <v>105</v>
      </c>
      <c r="L27" s="31" t="s">
        <v>106</v>
      </c>
      <c r="M27" s="31" t="s">
        <v>107</v>
      </c>
      <c r="N27" s="201"/>
      <c r="O27" s="201"/>
      <c r="P27" s="29"/>
      <c r="Q27" s="131"/>
      <c r="R27" s="117"/>
      <c r="S27" s="29">
        <v>22000</v>
      </c>
      <c r="T27" s="29"/>
    </row>
    <row r="28" spans="1:20" ht="54" customHeight="1" x14ac:dyDescent="1.65">
      <c r="A28" s="31" t="s">
        <v>6193</v>
      </c>
      <c r="B28" s="37" t="s">
        <v>6194</v>
      </c>
      <c r="C28" s="31" t="s">
        <v>6195</v>
      </c>
      <c r="D28" s="31" t="s">
        <v>6196</v>
      </c>
      <c r="E28" s="31" t="s">
        <v>101</v>
      </c>
      <c r="F28" s="31" t="s">
        <v>1304</v>
      </c>
      <c r="G28" s="31" t="s">
        <v>103</v>
      </c>
      <c r="H28" s="31" t="s">
        <v>5801</v>
      </c>
      <c r="I28" s="38">
        <v>0.95833333333333337</v>
      </c>
      <c r="J28" s="31" t="s">
        <v>8</v>
      </c>
      <c r="K28" s="31" t="s">
        <v>105</v>
      </c>
      <c r="L28" s="31" t="s">
        <v>125</v>
      </c>
      <c r="M28" s="31" t="s">
        <v>107</v>
      </c>
      <c r="N28" s="201"/>
      <c r="O28" s="201"/>
      <c r="P28" s="29"/>
      <c r="Q28" s="131"/>
      <c r="R28" s="117"/>
      <c r="S28" s="29">
        <v>22000</v>
      </c>
      <c r="T28" s="29"/>
    </row>
    <row r="29" spans="1:20" ht="54" customHeight="1" x14ac:dyDescent="1.65">
      <c r="A29" s="210" t="s">
        <v>6197</v>
      </c>
      <c r="B29" s="37" t="s">
        <v>6198</v>
      </c>
      <c r="C29" s="31" t="s">
        <v>6199</v>
      </c>
      <c r="D29" s="31" t="s">
        <v>6200</v>
      </c>
      <c r="E29" s="31" t="s">
        <v>101</v>
      </c>
      <c r="F29" s="31" t="s">
        <v>1304</v>
      </c>
      <c r="G29" s="31" t="s">
        <v>103</v>
      </c>
      <c r="H29" s="31" t="s">
        <v>5801</v>
      </c>
      <c r="I29" s="38">
        <v>0.95833333333333337</v>
      </c>
      <c r="J29" s="31" t="s">
        <v>8</v>
      </c>
      <c r="K29" s="31" t="s">
        <v>105</v>
      </c>
      <c r="L29" s="31" t="s">
        <v>106</v>
      </c>
      <c r="M29" s="31" t="s">
        <v>107</v>
      </c>
      <c r="N29" s="201"/>
      <c r="O29" s="201"/>
      <c r="P29" s="29"/>
      <c r="Q29" s="131"/>
      <c r="R29" s="117"/>
      <c r="S29" s="29">
        <v>22000</v>
      </c>
      <c r="T29" s="29"/>
    </row>
    <row r="30" spans="1:20" ht="54" customHeight="1" x14ac:dyDescent="1.65">
      <c r="A30" s="31" t="s">
        <v>6201</v>
      </c>
      <c r="B30" s="37" t="s">
        <v>6202</v>
      </c>
      <c r="C30" s="31" t="s">
        <v>6203</v>
      </c>
      <c r="D30" s="31" t="s">
        <v>6204</v>
      </c>
      <c r="E30" s="31" t="s">
        <v>101</v>
      </c>
      <c r="F30" s="31" t="s">
        <v>1304</v>
      </c>
      <c r="G30" s="31" t="s">
        <v>103</v>
      </c>
      <c r="H30" s="31" t="s">
        <v>5801</v>
      </c>
      <c r="I30" s="38">
        <v>0.95833333333333337</v>
      </c>
      <c r="J30" s="31" t="s">
        <v>8</v>
      </c>
      <c r="K30" s="31" t="s">
        <v>105</v>
      </c>
      <c r="L30" s="31" t="s">
        <v>533</v>
      </c>
      <c r="M30" s="31" t="s">
        <v>107</v>
      </c>
      <c r="N30" s="201"/>
      <c r="O30" s="201"/>
      <c r="P30" s="29"/>
      <c r="Q30" s="131"/>
      <c r="R30" s="117"/>
      <c r="S30" s="29">
        <v>22000</v>
      </c>
      <c r="T30" s="29"/>
    </row>
    <row r="31" spans="1:20" ht="54" customHeight="1" x14ac:dyDescent="1.65">
      <c r="A31" s="31" t="s">
        <v>6205</v>
      </c>
      <c r="B31" s="37" t="s">
        <v>6206</v>
      </c>
      <c r="C31" s="31" t="s">
        <v>6207</v>
      </c>
      <c r="D31" s="31" t="s">
        <v>6208</v>
      </c>
      <c r="E31" s="31" t="s">
        <v>101</v>
      </c>
      <c r="F31" s="31" t="s">
        <v>1304</v>
      </c>
      <c r="G31" s="31" t="s">
        <v>103</v>
      </c>
      <c r="H31" s="31" t="s">
        <v>5801</v>
      </c>
      <c r="I31" s="38">
        <v>0.95833333333333337</v>
      </c>
      <c r="J31" s="31" t="s">
        <v>8</v>
      </c>
      <c r="K31" s="31" t="s">
        <v>105</v>
      </c>
      <c r="L31" s="31" t="s">
        <v>125</v>
      </c>
      <c r="M31" s="31" t="s">
        <v>107</v>
      </c>
      <c r="N31" s="201"/>
      <c r="O31" s="201"/>
      <c r="P31" s="29"/>
      <c r="Q31" s="131"/>
      <c r="R31" s="117"/>
      <c r="S31" s="29">
        <v>22000</v>
      </c>
      <c r="T31" s="29"/>
    </row>
    <row r="32" spans="1:20" ht="54" customHeight="1" x14ac:dyDescent="1.25">
      <c r="A32" s="696" t="s">
        <v>7858</v>
      </c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201"/>
      <c r="O32" s="46"/>
      <c r="P32" s="29"/>
      <c r="Q32" s="131"/>
      <c r="R32" s="29"/>
      <c r="S32" s="201"/>
      <c r="T32" s="29"/>
    </row>
    <row r="33" spans="1:20" ht="54" customHeight="1" x14ac:dyDescent="1.25">
      <c r="A33" s="31" t="s">
        <v>6994</v>
      </c>
      <c r="B33" s="37" t="s">
        <v>6995</v>
      </c>
      <c r="C33" s="31" t="s">
        <v>6996</v>
      </c>
      <c r="D33" s="31" t="s">
        <v>6997</v>
      </c>
      <c r="E33" s="31" t="s">
        <v>687</v>
      </c>
      <c r="F33" s="31" t="s">
        <v>1304</v>
      </c>
      <c r="G33" s="31" t="s">
        <v>103</v>
      </c>
      <c r="H33" s="31" t="s">
        <v>6809</v>
      </c>
      <c r="I33" s="38">
        <v>0.41666666666666669</v>
      </c>
      <c r="J33" s="31" t="s">
        <v>8</v>
      </c>
      <c r="K33" s="31" t="s">
        <v>105</v>
      </c>
      <c r="L33" s="31" t="s">
        <v>533</v>
      </c>
      <c r="M33" s="31" t="s">
        <v>107</v>
      </c>
      <c r="N33" s="201"/>
      <c r="O33" s="46"/>
      <c r="P33" s="29"/>
      <c r="Q33" s="131"/>
      <c r="R33" s="29"/>
      <c r="S33" s="29">
        <v>22000</v>
      </c>
      <c r="T33" s="29"/>
    </row>
    <row r="34" spans="1:20" ht="54" customHeight="1" x14ac:dyDescent="1.25">
      <c r="A34" s="31" t="s">
        <v>6998</v>
      </c>
      <c r="B34" s="37" t="s">
        <v>6999</v>
      </c>
      <c r="C34" s="31" t="s">
        <v>7000</v>
      </c>
      <c r="D34" s="31" t="s">
        <v>7001</v>
      </c>
      <c r="E34" s="31" t="s">
        <v>687</v>
      </c>
      <c r="F34" s="31" t="s">
        <v>1304</v>
      </c>
      <c r="G34" s="31" t="s">
        <v>103</v>
      </c>
      <c r="H34" s="31" t="s">
        <v>6809</v>
      </c>
      <c r="I34" s="38">
        <v>0.41666666666666669</v>
      </c>
      <c r="J34" s="31" t="s">
        <v>8</v>
      </c>
      <c r="K34" s="31" t="s">
        <v>105</v>
      </c>
      <c r="L34" s="31" t="s">
        <v>533</v>
      </c>
      <c r="M34" s="31" t="s">
        <v>107</v>
      </c>
      <c r="N34" s="201"/>
      <c r="O34" s="46"/>
      <c r="P34" s="29"/>
      <c r="Q34" s="131"/>
      <c r="R34" s="29"/>
      <c r="S34" s="29">
        <v>22000</v>
      </c>
      <c r="T34" s="29"/>
    </row>
    <row r="35" spans="1:20" ht="54" customHeight="1" x14ac:dyDescent="1.25">
      <c r="A35" s="31" t="s">
        <v>7002</v>
      </c>
      <c r="B35" s="37" t="s">
        <v>7003</v>
      </c>
      <c r="C35" s="31" t="s">
        <v>7004</v>
      </c>
      <c r="D35" s="31" t="s">
        <v>7005</v>
      </c>
      <c r="E35" s="31" t="s">
        <v>687</v>
      </c>
      <c r="F35" s="31" t="s">
        <v>1304</v>
      </c>
      <c r="G35" s="31" t="s">
        <v>103</v>
      </c>
      <c r="H35" s="31" t="s">
        <v>6809</v>
      </c>
      <c r="I35" s="38">
        <v>0.41666666666666669</v>
      </c>
      <c r="J35" s="31" t="s">
        <v>8</v>
      </c>
      <c r="K35" s="31" t="s">
        <v>105</v>
      </c>
      <c r="L35" s="31" t="s">
        <v>125</v>
      </c>
      <c r="M35" s="31" t="s">
        <v>107</v>
      </c>
      <c r="N35" s="201"/>
      <c r="O35" s="46"/>
      <c r="P35" s="29"/>
      <c r="Q35" s="131"/>
      <c r="R35" s="29"/>
      <c r="S35" s="29">
        <v>22000</v>
      </c>
      <c r="T35" s="29"/>
    </row>
    <row r="36" spans="1:20" ht="54" customHeight="1" x14ac:dyDescent="1.25">
      <c r="A36" s="31" t="s">
        <v>7006</v>
      </c>
      <c r="B36" s="37" t="s">
        <v>6349</v>
      </c>
      <c r="C36" s="31" t="s">
        <v>7007</v>
      </c>
      <c r="D36" s="31" t="s">
        <v>7008</v>
      </c>
      <c r="E36" s="31" t="s">
        <v>687</v>
      </c>
      <c r="F36" s="31" t="s">
        <v>1304</v>
      </c>
      <c r="G36" s="31" t="s">
        <v>103</v>
      </c>
      <c r="H36" s="31" t="s">
        <v>6809</v>
      </c>
      <c r="I36" s="38">
        <v>0.41666666666666669</v>
      </c>
      <c r="J36" s="31" t="s">
        <v>8</v>
      </c>
      <c r="K36" s="31" t="s">
        <v>105</v>
      </c>
      <c r="L36" s="31" t="s">
        <v>106</v>
      </c>
      <c r="M36" s="31" t="s">
        <v>107</v>
      </c>
      <c r="N36" s="201"/>
      <c r="O36" s="46"/>
      <c r="P36" s="29"/>
      <c r="Q36" s="131"/>
      <c r="R36" s="29"/>
      <c r="S36" s="29">
        <v>22000</v>
      </c>
      <c r="T36" s="29"/>
    </row>
    <row r="37" spans="1:20" ht="54" customHeight="1" x14ac:dyDescent="1.25">
      <c r="A37" s="31" t="s">
        <v>7009</v>
      </c>
      <c r="B37" s="37" t="s">
        <v>7010</v>
      </c>
      <c r="C37" s="31" t="s">
        <v>7011</v>
      </c>
      <c r="D37" s="31" t="s">
        <v>7012</v>
      </c>
      <c r="E37" s="31" t="s">
        <v>687</v>
      </c>
      <c r="F37" s="31" t="s">
        <v>1304</v>
      </c>
      <c r="G37" s="31" t="s">
        <v>103</v>
      </c>
      <c r="H37" s="31" t="s">
        <v>6809</v>
      </c>
      <c r="I37" s="38">
        <v>0.41666666666666669</v>
      </c>
      <c r="J37" s="31" t="s">
        <v>8</v>
      </c>
      <c r="K37" s="31" t="s">
        <v>105</v>
      </c>
      <c r="L37" s="31" t="s">
        <v>533</v>
      </c>
      <c r="M37" s="31" t="s">
        <v>107</v>
      </c>
      <c r="N37" s="201"/>
      <c r="O37" s="46"/>
      <c r="P37" s="29"/>
      <c r="Q37" s="131"/>
      <c r="R37" s="29"/>
      <c r="S37" s="29">
        <v>22000</v>
      </c>
      <c r="T37" s="29"/>
    </row>
    <row r="38" spans="1:20" ht="54" customHeight="1" x14ac:dyDescent="1.25">
      <c r="A38" s="31" t="s">
        <v>7013</v>
      </c>
      <c r="B38" s="37" t="s">
        <v>7014</v>
      </c>
      <c r="C38" s="31" t="s">
        <v>7015</v>
      </c>
      <c r="D38" s="31" t="s">
        <v>7016</v>
      </c>
      <c r="E38" s="31" t="s">
        <v>687</v>
      </c>
      <c r="F38" s="31" t="s">
        <v>1304</v>
      </c>
      <c r="G38" s="31" t="s">
        <v>103</v>
      </c>
      <c r="H38" s="31" t="s">
        <v>6809</v>
      </c>
      <c r="I38" s="38">
        <v>0.41666666666666669</v>
      </c>
      <c r="J38" s="31" t="s">
        <v>8</v>
      </c>
      <c r="K38" s="31" t="s">
        <v>105</v>
      </c>
      <c r="L38" s="31" t="s">
        <v>276</v>
      </c>
      <c r="M38" s="31" t="s">
        <v>107</v>
      </c>
      <c r="N38" s="201"/>
      <c r="O38" s="46"/>
      <c r="P38" s="29"/>
      <c r="Q38" s="131"/>
      <c r="R38" s="29"/>
      <c r="S38" s="29">
        <v>22000</v>
      </c>
      <c r="T38" s="29"/>
    </row>
    <row r="39" spans="1:20" ht="54" customHeight="1" x14ac:dyDescent="1.25">
      <c r="A39" s="31" t="s">
        <v>7017</v>
      </c>
      <c r="B39" s="37" t="s">
        <v>7018</v>
      </c>
      <c r="C39" s="31" t="s">
        <v>7019</v>
      </c>
      <c r="D39" s="31" t="s">
        <v>7020</v>
      </c>
      <c r="E39" s="31" t="s">
        <v>687</v>
      </c>
      <c r="F39" s="31" t="s">
        <v>1304</v>
      </c>
      <c r="G39" s="31" t="s">
        <v>103</v>
      </c>
      <c r="H39" s="31" t="s">
        <v>6809</v>
      </c>
      <c r="I39" s="38">
        <v>0.41666666666666669</v>
      </c>
      <c r="J39" s="31" t="s">
        <v>8</v>
      </c>
      <c r="K39" s="31" t="s">
        <v>105</v>
      </c>
      <c r="L39" s="31" t="s">
        <v>106</v>
      </c>
      <c r="M39" s="31" t="s">
        <v>107</v>
      </c>
      <c r="N39" s="201"/>
      <c r="O39" s="46"/>
      <c r="P39" s="29"/>
      <c r="Q39" s="131"/>
      <c r="R39" s="29"/>
      <c r="S39" s="29">
        <v>22000</v>
      </c>
      <c r="T39" s="29"/>
    </row>
    <row r="40" spans="1:20" ht="54" customHeight="1" x14ac:dyDescent="1.25">
      <c r="A40" s="31" t="s">
        <v>7021</v>
      </c>
      <c r="B40" s="37" t="s">
        <v>7022</v>
      </c>
      <c r="C40" s="31" t="s">
        <v>7023</v>
      </c>
      <c r="D40" s="31" t="s">
        <v>7024</v>
      </c>
      <c r="E40" s="31" t="s">
        <v>687</v>
      </c>
      <c r="F40" s="31" t="s">
        <v>1304</v>
      </c>
      <c r="G40" s="31" t="s">
        <v>103</v>
      </c>
      <c r="H40" s="31" t="s">
        <v>6809</v>
      </c>
      <c r="I40" s="38">
        <v>0.41666666666666669</v>
      </c>
      <c r="J40" s="31" t="s">
        <v>8</v>
      </c>
      <c r="K40" s="31" t="s">
        <v>105</v>
      </c>
      <c r="L40" s="31" t="s">
        <v>106</v>
      </c>
      <c r="M40" s="31" t="s">
        <v>107</v>
      </c>
      <c r="N40" s="201"/>
      <c r="O40" s="46"/>
      <c r="P40" s="29"/>
      <c r="Q40" s="131"/>
      <c r="R40" s="29"/>
      <c r="S40" s="29">
        <v>22000</v>
      </c>
      <c r="T40" s="29"/>
    </row>
    <row r="41" spans="1:20" ht="54" customHeight="1" x14ac:dyDescent="1.25">
      <c r="A41" s="31" t="s">
        <v>7025</v>
      </c>
      <c r="B41" s="37" t="s">
        <v>7026</v>
      </c>
      <c r="C41" s="31" t="s">
        <v>7027</v>
      </c>
      <c r="D41" s="31" t="s">
        <v>7028</v>
      </c>
      <c r="E41" s="31" t="s">
        <v>687</v>
      </c>
      <c r="F41" s="31" t="s">
        <v>1304</v>
      </c>
      <c r="G41" s="31" t="s">
        <v>103</v>
      </c>
      <c r="H41" s="31" t="s">
        <v>6809</v>
      </c>
      <c r="I41" s="38">
        <v>0.41666666666666669</v>
      </c>
      <c r="J41" s="31" t="s">
        <v>8</v>
      </c>
      <c r="K41" s="31" t="s">
        <v>105</v>
      </c>
      <c r="L41" s="31" t="s">
        <v>125</v>
      </c>
      <c r="M41" s="31" t="s">
        <v>107</v>
      </c>
      <c r="N41" s="201"/>
      <c r="O41" s="46"/>
      <c r="P41" s="29"/>
      <c r="Q41" s="131"/>
      <c r="R41" s="29"/>
      <c r="S41" s="29">
        <v>22000</v>
      </c>
      <c r="T41" s="29"/>
    </row>
    <row r="42" spans="1:20" ht="54" customHeight="1" x14ac:dyDescent="1.05">
      <c r="A42" s="696" t="s">
        <v>9525</v>
      </c>
      <c r="B42" s="696"/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201"/>
      <c r="O42" s="201"/>
      <c r="P42" s="201"/>
      <c r="Q42" s="131"/>
      <c r="R42" s="29"/>
      <c r="S42" s="29"/>
      <c r="T42" s="29"/>
    </row>
    <row r="43" spans="1:20" ht="54" customHeight="1" x14ac:dyDescent="1.05">
      <c r="A43" s="31" t="s">
        <v>9040</v>
      </c>
      <c r="B43" s="37" t="s">
        <v>7319</v>
      </c>
      <c r="C43" s="31" t="s">
        <v>9041</v>
      </c>
      <c r="D43" s="31" t="s">
        <v>9042</v>
      </c>
      <c r="E43" s="31" t="s">
        <v>687</v>
      </c>
      <c r="F43" s="31" t="s">
        <v>123</v>
      </c>
      <c r="G43" s="31" t="s">
        <v>994</v>
      </c>
      <c r="H43" s="31" t="s">
        <v>8888</v>
      </c>
      <c r="I43" s="38">
        <v>0.83333333333333337</v>
      </c>
      <c r="J43" s="31" t="s">
        <v>8</v>
      </c>
      <c r="K43" s="31" t="s">
        <v>105</v>
      </c>
      <c r="L43" s="31" t="s">
        <v>106</v>
      </c>
      <c r="M43" s="31" t="s">
        <v>995</v>
      </c>
      <c r="N43" s="201"/>
      <c r="O43" s="201"/>
      <c r="P43" s="201"/>
      <c r="Q43" s="131"/>
      <c r="R43" s="29"/>
      <c r="S43" s="29">
        <v>43225</v>
      </c>
      <c r="T43" s="29"/>
    </row>
    <row r="44" spans="1:20" ht="54" customHeight="1" x14ac:dyDescent="1.05">
      <c r="A44" s="31" t="s">
        <v>9043</v>
      </c>
      <c r="B44" s="37" t="s">
        <v>9044</v>
      </c>
      <c r="C44" s="31" t="s">
        <v>9045</v>
      </c>
      <c r="D44" s="31" t="s">
        <v>9046</v>
      </c>
      <c r="E44" s="31" t="s">
        <v>687</v>
      </c>
      <c r="F44" s="31" t="s">
        <v>123</v>
      </c>
      <c r="G44" s="31" t="s">
        <v>994</v>
      </c>
      <c r="H44" s="31" t="s">
        <v>8888</v>
      </c>
      <c r="I44" s="38">
        <v>0.83333333333333337</v>
      </c>
      <c r="J44" s="31" t="s">
        <v>8</v>
      </c>
      <c r="K44" s="31" t="s">
        <v>105</v>
      </c>
      <c r="L44" s="31" t="s">
        <v>106</v>
      </c>
      <c r="M44" s="31" t="s">
        <v>995</v>
      </c>
      <c r="N44" s="201"/>
      <c r="O44" s="201"/>
      <c r="P44" s="201"/>
      <c r="Q44" s="131"/>
      <c r="R44" s="29"/>
      <c r="S44" s="29">
        <v>43225</v>
      </c>
      <c r="T44" s="29"/>
    </row>
    <row r="45" spans="1:20" ht="54" customHeight="1" x14ac:dyDescent="1.05">
      <c r="A45" s="31" t="s">
        <v>7949</v>
      </c>
      <c r="B45" s="37" t="s">
        <v>7950</v>
      </c>
      <c r="C45" s="31" t="s">
        <v>7951</v>
      </c>
      <c r="D45" s="31" t="s">
        <v>7952</v>
      </c>
      <c r="E45" s="31" t="s">
        <v>101</v>
      </c>
      <c r="F45" s="31" t="s">
        <v>1304</v>
      </c>
      <c r="G45" s="31" t="s">
        <v>124</v>
      </c>
      <c r="H45" s="31" t="s">
        <v>7872</v>
      </c>
      <c r="I45" s="38">
        <v>0.125</v>
      </c>
      <c r="J45" s="31" t="s">
        <v>8</v>
      </c>
      <c r="K45" s="31" t="s">
        <v>105</v>
      </c>
      <c r="L45" s="31" t="s">
        <v>106</v>
      </c>
      <c r="M45" s="31" t="s">
        <v>107</v>
      </c>
      <c r="N45" s="201"/>
      <c r="O45" s="201"/>
      <c r="P45" s="201"/>
      <c r="Q45" s="131"/>
      <c r="R45" s="29"/>
      <c r="S45" s="29">
        <v>22000</v>
      </c>
      <c r="T45" s="29"/>
    </row>
    <row r="46" spans="1:20" ht="54" customHeight="1" x14ac:dyDescent="1.05">
      <c r="A46" s="31" t="s">
        <v>7953</v>
      </c>
      <c r="B46" s="37" t="s">
        <v>7954</v>
      </c>
      <c r="C46" s="31" t="s">
        <v>7955</v>
      </c>
      <c r="D46" s="31" t="s">
        <v>7956</v>
      </c>
      <c r="E46" s="31" t="s">
        <v>101</v>
      </c>
      <c r="F46" s="31" t="s">
        <v>102</v>
      </c>
      <c r="G46" s="31" t="s">
        <v>562</v>
      </c>
      <c r="H46" s="31" t="s">
        <v>7872</v>
      </c>
      <c r="I46" s="38">
        <v>0.41666666666666669</v>
      </c>
      <c r="J46" s="31" t="s">
        <v>8</v>
      </c>
      <c r="K46" s="31" t="s">
        <v>105</v>
      </c>
      <c r="L46" s="31" t="s">
        <v>106</v>
      </c>
      <c r="M46" s="31" t="s">
        <v>107</v>
      </c>
      <c r="N46" s="201"/>
      <c r="O46" s="201"/>
      <c r="P46" s="201"/>
      <c r="Q46" s="131"/>
      <c r="R46" s="29"/>
      <c r="S46" s="29">
        <v>22000</v>
      </c>
      <c r="T46" s="29"/>
    </row>
    <row r="47" spans="1:20" ht="54" customHeight="1" x14ac:dyDescent="1.3">
      <c r="A47" s="679" t="s">
        <v>10732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1"/>
      <c r="N47" s="23"/>
      <c r="O47" s="23"/>
      <c r="P47" s="23"/>
      <c r="Q47" s="131"/>
      <c r="R47" s="29"/>
      <c r="S47" s="29"/>
      <c r="T47" s="29"/>
    </row>
    <row r="48" spans="1:20" ht="54" customHeight="1" x14ac:dyDescent="1.05">
      <c r="A48" s="334" t="s">
        <v>10332</v>
      </c>
      <c r="B48" s="335" t="s">
        <v>2984</v>
      </c>
      <c r="C48" s="334" t="s">
        <v>10333</v>
      </c>
      <c r="D48" s="334" t="s">
        <v>10334</v>
      </c>
      <c r="E48" s="334" t="s">
        <v>101</v>
      </c>
      <c r="F48" s="334" t="s">
        <v>102</v>
      </c>
      <c r="G48" s="334" t="s">
        <v>562</v>
      </c>
      <c r="H48" s="334" t="s">
        <v>10166</v>
      </c>
      <c r="I48" s="336">
        <v>0.41666666666666669</v>
      </c>
      <c r="J48" s="334" t="s">
        <v>8</v>
      </c>
      <c r="K48" s="334" t="s">
        <v>105</v>
      </c>
      <c r="L48" s="334" t="s">
        <v>106</v>
      </c>
      <c r="M48" s="334" t="s">
        <v>107</v>
      </c>
      <c r="N48" s="23"/>
      <c r="O48" s="23"/>
      <c r="P48" s="23"/>
      <c r="Q48" s="131"/>
      <c r="R48" s="29"/>
      <c r="S48" s="29">
        <v>22000</v>
      </c>
      <c r="T48" s="29"/>
    </row>
    <row r="49" spans="1:20" ht="54" customHeight="1" x14ac:dyDescent="1.05">
      <c r="A49" s="334" t="s">
        <v>10335</v>
      </c>
      <c r="B49" s="335" t="s">
        <v>10336</v>
      </c>
      <c r="C49" s="334" t="s">
        <v>10337</v>
      </c>
      <c r="D49" s="334" t="s">
        <v>10338</v>
      </c>
      <c r="E49" s="334" t="s">
        <v>101</v>
      </c>
      <c r="F49" s="334" t="s">
        <v>102</v>
      </c>
      <c r="G49" s="334" t="s">
        <v>562</v>
      </c>
      <c r="H49" s="334" t="s">
        <v>10166</v>
      </c>
      <c r="I49" s="336">
        <v>0.41666666666666669</v>
      </c>
      <c r="J49" s="334" t="s">
        <v>8</v>
      </c>
      <c r="K49" s="334" t="s">
        <v>105</v>
      </c>
      <c r="L49" s="334" t="s">
        <v>106</v>
      </c>
      <c r="M49" s="334" t="s">
        <v>107</v>
      </c>
      <c r="N49" s="23"/>
      <c r="O49" s="23"/>
      <c r="P49" s="23"/>
      <c r="Q49" s="131"/>
      <c r="R49" s="29"/>
      <c r="S49" s="29">
        <v>22000</v>
      </c>
      <c r="T49" s="29"/>
    </row>
    <row r="50" spans="1:20" ht="54" customHeight="1" x14ac:dyDescent="1.3">
      <c r="A50" s="679" t="s">
        <v>11343</v>
      </c>
      <c r="B50" s="680"/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1"/>
      <c r="N50" s="23"/>
      <c r="O50" s="23"/>
      <c r="P50" s="23"/>
      <c r="Q50" s="131"/>
      <c r="R50" s="29"/>
      <c r="S50" s="29"/>
      <c r="T50" s="29"/>
    </row>
    <row r="51" spans="1:20" ht="54" customHeight="1" x14ac:dyDescent="1.05">
      <c r="A51" s="31" t="s">
        <v>10824</v>
      </c>
      <c r="B51" s="37" t="s">
        <v>268</v>
      </c>
      <c r="C51" s="31" t="s">
        <v>10825</v>
      </c>
      <c r="D51" s="31" t="s">
        <v>10826</v>
      </c>
      <c r="E51" s="31" t="s">
        <v>687</v>
      </c>
      <c r="F51" s="31" t="s">
        <v>102</v>
      </c>
      <c r="G51" s="31" t="s">
        <v>562</v>
      </c>
      <c r="H51" s="31" t="s">
        <v>10749</v>
      </c>
      <c r="I51" s="38">
        <v>0.41666666666666669</v>
      </c>
      <c r="J51" s="31" t="s">
        <v>8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131"/>
      <c r="R51" s="29"/>
      <c r="S51" s="29">
        <v>22000</v>
      </c>
      <c r="T51" s="29"/>
    </row>
    <row r="52" spans="1:20" ht="54" customHeight="1" x14ac:dyDescent="1.05">
      <c r="A52" s="31" t="s">
        <v>10827</v>
      </c>
      <c r="B52" s="37" t="s">
        <v>10828</v>
      </c>
      <c r="C52" s="31" t="s">
        <v>10829</v>
      </c>
      <c r="D52" s="31" t="s">
        <v>10830</v>
      </c>
      <c r="E52" s="31" t="s">
        <v>687</v>
      </c>
      <c r="F52" s="31" t="s">
        <v>102</v>
      </c>
      <c r="G52" s="31" t="s">
        <v>562</v>
      </c>
      <c r="H52" s="31" t="s">
        <v>10749</v>
      </c>
      <c r="I52" s="38">
        <v>0.41666666666666669</v>
      </c>
      <c r="J52" s="31" t="s">
        <v>8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131"/>
      <c r="R52" s="29"/>
      <c r="S52" s="29">
        <v>22000</v>
      </c>
      <c r="T52" s="29"/>
    </row>
    <row r="53" spans="1:20" ht="54" customHeight="1" x14ac:dyDescent="1.05">
      <c r="A53" s="31" t="s">
        <v>10835</v>
      </c>
      <c r="B53" s="37" t="s">
        <v>6889</v>
      </c>
      <c r="C53" s="31" t="s">
        <v>10836</v>
      </c>
      <c r="D53" s="31" t="s">
        <v>10837</v>
      </c>
      <c r="E53" s="31" t="s">
        <v>101</v>
      </c>
      <c r="F53" s="31" t="s">
        <v>102</v>
      </c>
      <c r="G53" s="31" t="s">
        <v>567</v>
      </c>
      <c r="H53" s="31" t="s">
        <v>10749</v>
      </c>
      <c r="I53" s="38">
        <v>0.52430555555555558</v>
      </c>
      <c r="J53" s="31" t="s">
        <v>8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131"/>
      <c r="R53" s="29"/>
      <c r="S53" s="29">
        <v>25000</v>
      </c>
      <c r="T53" s="29"/>
    </row>
    <row r="54" spans="1:20" ht="54" customHeight="1" x14ac:dyDescent="1.05">
      <c r="A54" s="330" t="s">
        <v>10838</v>
      </c>
      <c r="B54" s="331" t="s">
        <v>9934</v>
      </c>
      <c r="C54" s="330" t="s">
        <v>10839</v>
      </c>
      <c r="D54" s="330" t="s">
        <v>10840</v>
      </c>
      <c r="E54" s="330" t="s">
        <v>101</v>
      </c>
      <c r="F54" s="330" t="s">
        <v>102</v>
      </c>
      <c r="G54" s="330" t="s">
        <v>567</v>
      </c>
      <c r="H54" s="330" t="s">
        <v>10749</v>
      </c>
      <c r="I54" s="332">
        <v>0.52430555555555558</v>
      </c>
      <c r="J54" s="330" t="s">
        <v>8</v>
      </c>
      <c r="K54" s="330" t="s">
        <v>105</v>
      </c>
      <c r="L54" s="330" t="s">
        <v>106</v>
      </c>
      <c r="M54" s="330" t="s">
        <v>107</v>
      </c>
      <c r="N54" s="23"/>
      <c r="O54" s="23"/>
      <c r="P54" s="23"/>
      <c r="Q54" s="131"/>
      <c r="R54" s="29"/>
      <c r="S54" s="29">
        <v>22000</v>
      </c>
      <c r="T54" s="29"/>
    </row>
    <row r="55" spans="1:20" ht="54" customHeight="1" x14ac:dyDescent="1.3">
      <c r="A55" s="679" t="s">
        <v>13349</v>
      </c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1"/>
      <c r="N55" s="23"/>
      <c r="O55" s="23"/>
      <c r="P55" s="23"/>
      <c r="Q55" s="131"/>
      <c r="R55" s="29"/>
      <c r="S55" s="29"/>
      <c r="T55" s="29"/>
    </row>
    <row r="56" spans="1:20" ht="54" customHeight="1" x14ac:dyDescent="1.05">
      <c r="A56" s="31" t="s">
        <v>11663</v>
      </c>
      <c r="B56" s="37" t="s">
        <v>11664</v>
      </c>
      <c r="C56" s="31" t="s">
        <v>11665</v>
      </c>
      <c r="D56" s="31" t="s">
        <v>11666</v>
      </c>
      <c r="E56" s="31" t="s">
        <v>101</v>
      </c>
      <c r="F56" s="31" t="s">
        <v>102</v>
      </c>
      <c r="G56" s="31" t="s">
        <v>124</v>
      </c>
      <c r="H56" s="31" t="s">
        <v>11366</v>
      </c>
      <c r="I56" s="38">
        <v>0.125</v>
      </c>
      <c r="J56" s="31" t="s">
        <v>8</v>
      </c>
      <c r="K56" s="31" t="s">
        <v>105</v>
      </c>
      <c r="L56" s="31" t="s">
        <v>533</v>
      </c>
      <c r="M56" s="31" t="s">
        <v>107</v>
      </c>
      <c r="N56" s="23"/>
      <c r="O56" s="23"/>
      <c r="P56" s="23"/>
      <c r="Q56" s="131"/>
      <c r="R56" s="29"/>
      <c r="S56" s="29">
        <v>22000</v>
      </c>
      <c r="T56" s="29"/>
    </row>
    <row r="57" spans="1:20" ht="54" customHeight="1" x14ac:dyDescent="1.05">
      <c r="A57" s="31" t="s">
        <v>11667</v>
      </c>
      <c r="B57" s="37" t="s">
        <v>11668</v>
      </c>
      <c r="C57" s="31" t="s">
        <v>11669</v>
      </c>
      <c r="D57" s="31" t="s">
        <v>11670</v>
      </c>
      <c r="E57" s="31" t="s">
        <v>101</v>
      </c>
      <c r="F57" s="31" t="s">
        <v>102</v>
      </c>
      <c r="G57" s="31" t="s">
        <v>124</v>
      </c>
      <c r="H57" s="31" t="s">
        <v>11366</v>
      </c>
      <c r="I57" s="38">
        <v>0.125</v>
      </c>
      <c r="J57" s="31" t="s">
        <v>8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131"/>
      <c r="R57" s="29"/>
      <c r="S57" s="29">
        <v>22000</v>
      </c>
      <c r="T57" s="29"/>
    </row>
    <row r="58" spans="1:20" ht="54" customHeight="1" x14ac:dyDescent="1.05">
      <c r="A58" s="31" t="s">
        <v>11671</v>
      </c>
      <c r="B58" s="37" t="s">
        <v>11672</v>
      </c>
      <c r="C58" s="31" t="s">
        <v>11673</v>
      </c>
      <c r="D58" s="31" t="s">
        <v>11674</v>
      </c>
      <c r="E58" s="31" t="s">
        <v>101</v>
      </c>
      <c r="F58" s="31" t="s">
        <v>102</v>
      </c>
      <c r="G58" s="31" t="s">
        <v>1127</v>
      </c>
      <c r="H58" s="31" t="s">
        <v>11366</v>
      </c>
      <c r="I58" s="38">
        <v>0.375</v>
      </c>
      <c r="J58" s="31" t="s">
        <v>8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131"/>
      <c r="R58" s="29"/>
      <c r="S58" s="29">
        <v>26000</v>
      </c>
      <c r="T58" s="29"/>
    </row>
    <row r="59" spans="1:20" ht="54" customHeight="1" x14ac:dyDescent="1.3">
      <c r="A59" s="679" t="s">
        <v>13348</v>
      </c>
      <c r="B59" s="680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1"/>
      <c r="N59" s="23"/>
      <c r="O59" s="23"/>
      <c r="P59" s="23"/>
      <c r="Q59" s="131"/>
      <c r="R59" s="29"/>
      <c r="S59" s="29"/>
      <c r="T59" s="29"/>
    </row>
    <row r="60" spans="1:20" ht="54" customHeight="1" x14ac:dyDescent="1.05">
      <c r="A60" s="31" t="s">
        <v>12923</v>
      </c>
      <c r="B60" s="37" t="s">
        <v>12377</v>
      </c>
      <c r="C60" s="31" t="s">
        <v>12924</v>
      </c>
      <c r="D60" s="31" t="s">
        <v>12925</v>
      </c>
      <c r="E60" s="31" t="s">
        <v>101</v>
      </c>
      <c r="F60" s="31" t="s">
        <v>102</v>
      </c>
      <c r="G60" s="31" t="s">
        <v>1544</v>
      </c>
      <c r="H60" s="31" t="s">
        <v>12839</v>
      </c>
      <c r="I60" s="38">
        <v>4.1666666666666664E-2</v>
      </c>
      <c r="J60" s="31" t="s">
        <v>8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131"/>
      <c r="R60" s="29"/>
      <c r="S60" s="29">
        <v>22000</v>
      </c>
      <c r="T60" s="29"/>
    </row>
    <row r="61" spans="1:20" ht="54" customHeight="1" x14ac:dyDescent="1.05">
      <c r="A61" s="31" t="s">
        <v>9751</v>
      </c>
      <c r="B61" s="37" t="s">
        <v>2336</v>
      </c>
      <c r="C61" s="31" t="s">
        <v>9752</v>
      </c>
      <c r="D61" s="31" t="s">
        <v>9753</v>
      </c>
      <c r="E61" s="31" t="s">
        <v>687</v>
      </c>
      <c r="F61" s="31" t="s">
        <v>123</v>
      </c>
      <c r="G61" s="31" t="s">
        <v>1127</v>
      </c>
      <c r="H61" s="31" t="s">
        <v>12839</v>
      </c>
      <c r="I61" s="38">
        <v>0.29166666666666669</v>
      </c>
      <c r="J61" s="31" t="s">
        <v>8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131"/>
      <c r="R61" s="29"/>
      <c r="S61" s="29">
        <v>43225</v>
      </c>
      <c r="T61" s="29"/>
    </row>
    <row r="62" spans="1:20" ht="54" customHeight="1" x14ac:dyDescent="1.3">
      <c r="A62" s="679" t="s">
        <v>15032</v>
      </c>
      <c r="B62" s="689"/>
      <c r="C62" s="689"/>
      <c r="D62" s="689"/>
      <c r="E62" s="689"/>
      <c r="F62" s="689"/>
      <c r="G62" s="689"/>
      <c r="H62" s="689"/>
      <c r="I62" s="689"/>
      <c r="J62" s="689"/>
      <c r="K62" s="689"/>
      <c r="L62" s="689"/>
      <c r="M62" s="690"/>
      <c r="N62" s="23"/>
      <c r="O62" s="23"/>
      <c r="P62" s="23"/>
      <c r="Q62" s="131"/>
      <c r="R62" s="29"/>
      <c r="S62" s="29"/>
      <c r="T62" s="29"/>
    </row>
    <row r="63" spans="1:20" ht="54" customHeight="1" x14ac:dyDescent="1.05">
      <c r="A63" s="31" t="s">
        <v>13929</v>
      </c>
      <c r="B63" s="37" t="s">
        <v>13930</v>
      </c>
      <c r="C63" s="31" t="s">
        <v>13931</v>
      </c>
      <c r="D63" s="31" t="s">
        <v>13932</v>
      </c>
      <c r="E63" s="31" t="s">
        <v>101</v>
      </c>
      <c r="F63" s="31" t="s">
        <v>1304</v>
      </c>
      <c r="G63" s="31" t="s">
        <v>124</v>
      </c>
      <c r="H63" s="31" t="s">
        <v>13746</v>
      </c>
      <c r="I63" s="38">
        <v>0.16666666666666666</v>
      </c>
      <c r="J63" s="31" t="s">
        <v>8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131"/>
      <c r="R63" s="29"/>
      <c r="S63" s="29">
        <v>22000</v>
      </c>
      <c r="T63" s="29"/>
    </row>
    <row r="64" spans="1:20" ht="54" customHeight="1" x14ac:dyDescent="1.05">
      <c r="A64" s="31" t="s">
        <v>13954</v>
      </c>
      <c r="B64" s="37" t="s">
        <v>13955</v>
      </c>
      <c r="C64" s="31" t="s">
        <v>13956</v>
      </c>
      <c r="D64" s="31" t="s">
        <v>13957</v>
      </c>
      <c r="E64" s="31" t="s">
        <v>101</v>
      </c>
      <c r="F64" s="31" t="s">
        <v>1304</v>
      </c>
      <c r="G64" s="31" t="s">
        <v>124</v>
      </c>
      <c r="H64" s="31" t="s">
        <v>13746</v>
      </c>
      <c r="I64" s="38">
        <v>0.16666666666666666</v>
      </c>
      <c r="J64" s="31" t="s">
        <v>8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131"/>
      <c r="R64" s="29"/>
      <c r="S64" s="29">
        <v>22000</v>
      </c>
      <c r="T64" s="29"/>
    </row>
    <row r="65" spans="1:20" ht="54" customHeight="1" x14ac:dyDescent="1.05">
      <c r="A65" s="31" t="s">
        <v>13977</v>
      </c>
      <c r="B65" s="37" t="s">
        <v>13978</v>
      </c>
      <c r="C65" s="31" t="s">
        <v>13979</v>
      </c>
      <c r="D65" s="31" t="s">
        <v>13980</v>
      </c>
      <c r="E65" s="31" t="s">
        <v>101</v>
      </c>
      <c r="F65" s="31" t="s">
        <v>1304</v>
      </c>
      <c r="G65" s="31" t="s">
        <v>124</v>
      </c>
      <c r="H65" s="31" t="s">
        <v>13746</v>
      </c>
      <c r="I65" s="38">
        <v>0.16666666666666666</v>
      </c>
      <c r="J65" s="31" t="s">
        <v>8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131"/>
      <c r="R65" s="29"/>
      <c r="S65" s="29">
        <v>22000</v>
      </c>
      <c r="T65" s="29"/>
    </row>
    <row r="66" spans="1:20" ht="54" customHeight="1" x14ac:dyDescent="1.05">
      <c r="A66" s="31" t="s">
        <v>13981</v>
      </c>
      <c r="B66" s="37" t="s">
        <v>13328</v>
      </c>
      <c r="C66" s="31" t="s">
        <v>13982</v>
      </c>
      <c r="D66" s="31" t="s">
        <v>13983</v>
      </c>
      <c r="E66" s="31" t="s">
        <v>101</v>
      </c>
      <c r="F66" s="31" t="s">
        <v>1304</v>
      </c>
      <c r="G66" s="31" t="s">
        <v>124</v>
      </c>
      <c r="H66" s="31" t="s">
        <v>13746</v>
      </c>
      <c r="I66" s="38">
        <v>0.16666666666666666</v>
      </c>
      <c r="J66" s="31" t="s">
        <v>8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131"/>
      <c r="R66" s="29"/>
      <c r="S66" s="29">
        <v>22000</v>
      </c>
      <c r="T66" s="29"/>
    </row>
    <row r="67" spans="1:20" ht="54" customHeight="1" x14ac:dyDescent="1.05">
      <c r="A67" s="26" t="s">
        <v>13992</v>
      </c>
      <c r="B67" s="27" t="s">
        <v>13993</v>
      </c>
      <c r="C67" s="31" t="s">
        <v>13994</v>
      </c>
      <c r="D67" s="26" t="s">
        <v>13995</v>
      </c>
      <c r="E67" s="26" t="s">
        <v>101</v>
      </c>
      <c r="F67" s="26" t="s">
        <v>123</v>
      </c>
      <c r="G67" s="26" t="s">
        <v>124</v>
      </c>
      <c r="H67" s="26" t="s">
        <v>13746</v>
      </c>
      <c r="I67" s="28">
        <v>0.25</v>
      </c>
      <c r="J67" s="26" t="s">
        <v>8</v>
      </c>
      <c r="K67" s="31" t="s">
        <v>105</v>
      </c>
      <c r="L67" s="26" t="s">
        <v>106</v>
      </c>
      <c r="M67" s="26" t="s">
        <v>995</v>
      </c>
      <c r="N67" s="23"/>
      <c r="O67" s="23"/>
      <c r="P67" s="23"/>
      <c r="Q67" s="131"/>
      <c r="R67" s="29"/>
      <c r="S67" s="175">
        <v>43725</v>
      </c>
      <c r="T67" s="29"/>
    </row>
    <row r="68" spans="1:20" ht="54" customHeight="1" x14ac:dyDescent="1.05">
      <c r="A68" s="26" t="s">
        <v>13996</v>
      </c>
      <c r="B68" s="27" t="s">
        <v>2928</v>
      </c>
      <c r="C68" s="31" t="s">
        <v>13997</v>
      </c>
      <c r="D68" s="26" t="s">
        <v>13998</v>
      </c>
      <c r="E68" s="26" t="s">
        <v>101</v>
      </c>
      <c r="F68" s="26" t="s">
        <v>123</v>
      </c>
      <c r="G68" s="26" t="s">
        <v>124</v>
      </c>
      <c r="H68" s="26" t="s">
        <v>13746</v>
      </c>
      <c r="I68" s="28">
        <v>0.25</v>
      </c>
      <c r="J68" s="26" t="s">
        <v>8</v>
      </c>
      <c r="K68" s="31" t="s">
        <v>105</v>
      </c>
      <c r="L68" s="26" t="s">
        <v>106</v>
      </c>
      <c r="M68" s="26" t="s">
        <v>995</v>
      </c>
      <c r="N68" s="23"/>
      <c r="O68" s="23"/>
      <c r="P68" s="23"/>
      <c r="Q68" s="131"/>
      <c r="R68" s="29"/>
      <c r="S68" s="175">
        <v>43725</v>
      </c>
      <c r="T68" s="29"/>
    </row>
    <row r="69" spans="1:20" ht="54" customHeight="1" x14ac:dyDescent="1.05">
      <c r="A69" s="31" t="s">
        <v>14043</v>
      </c>
      <c r="B69" s="37" t="s">
        <v>14044</v>
      </c>
      <c r="C69" s="31" t="s">
        <v>14045</v>
      </c>
      <c r="D69" s="31" t="s">
        <v>14046</v>
      </c>
      <c r="E69" s="31" t="s">
        <v>101</v>
      </c>
      <c r="F69" s="31" t="s">
        <v>1304</v>
      </c>
      <c r="G69" s="31" t="s">
        <v>124</v>
      </c>
      <c r="H69" s="31" t="s">
        <v>13746</v>
      </c>
      <c r="I69" s="38">
        <v>0.34027777777777779</v>
      </c>
      <c r="J69" s="31" t="s">
        <v>8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131"/>
      <c r="R69" s="29"/>
      <c r="S69" s="29">
        <v>22000</v>
      </c>
      <c r="T69" s="29"/>
    </row>
    <row r="70" spans="1:20" ht="54" customHeight="1" x14ac:dyDescent="1.05">
      <c r="A70" s="31" t="s">
        <v>14137</v>
      </c>
      <c r="B70" s="37" t="s">
        <v>14138</v>
      </c>
      <c r="C70" s="31" t="s">
        <v>14139</v>
      </c>
      <c r="D70" s="31" t="s">
        <v>14140</v>
      </c>
      <c r="E70" s="31" t="s">
        <v>101</v>
      </c>
      <c r="F70" s="31" t="s">
        <v>123</v>
      </c>
      <c r="G70" s="31" t="s">
        <v>1127</v>
      </c>
      <c r="H70" s="31" t="s">
        <v>13746</v>
      </c>
      <c r="I70" s="38">
        <v>0.53125</v>
      </c>
      <c r="J70" s="31" t="s">
        <v>8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131"/>
      <c r="R70" s="29"/>
      <c r="S70" s="29">
        <v>43725</v>
      </c>
      <c r="T70" s="29"/>
    </row>
    <row r="71" spans="1:20" ht="54" customHeight="1" x14ac:dyDescent="1.05">
      <c r="A71" s="26" t="s">
        <v>14141</v>
      </c>
      <c r="B71" s="27" t="s">
        <v>14142</v>
      </c>
      <c r="C71" s="31" t="s">
        <v>14143</v>
      </c>
      <c r="D71" s="26" t="s">
        <v>14144</v>
      </c>
      <c r="E71" s="26" t="s">
        <v>101</v>
      </c>
      <c r="F71" s="26" t="s">
        <v>123</v>
      </c>
      <c r="G71" s="26" t="s">
        <v>1127</v>
      </c>
      <c r="H71" s="26" t="s">
        <v>13746</v>
      </c>
      <c r="I71" s="28">
        <v>0.53125</v>
      </c>
      <c r="J71" s="26" t="s">
        <v>8</v>
      </c>
      <c r="K71" s="31" t="s">
        <v>105</v>
      </c>
      <c r="L71" s="26" t="s">
        <v>106</v>
      </c>
      <c r="M71" s="26" t="s">
        <v>995</v>
      </c>
      <c r="N71" s="23"/>
      <c r="O71" s="23"/>
      <c r="P71" s="23"/>
      <c r="Q71" s="131"/>
      <c r="R71" s="29"/>
      <c r="S71" s="29">
        <v>43725</v>
      </c>
      <c r="T71" s="29"/>
    </row>
    <row r="72" spans="1:20" ht="54" customHeight="1" x14ac:dyDescent="1.05">
      <c r="A72" s="31" t="s">
        <v>14153</v>
      </c>
      <c r="B72" s="37" t="s">
        <v>14154</v>
      </c>
      <c r="C72" s="31" t="s">
        <v>14155</v>
      </c>
      <c r="D72" s="31" t="s">
        <v>14156</v>
      </c>
      <c r="E72" s="31" t="s">
        <v>101</v>
      </c>
      <c r="F72" s="31" t="s">
        <v>123</v>
      </c>
      <c r="G72" s="31" t="s">
        <v>1127</v>
      </c>
      <c r="H72" s="31" t="s">
        <v>13746</v>
      </c>
      <c r="I72" s="38">
        <v>0.53125</v>
      </c>
      <c r="J72" s="31" t="s">
        <v>8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131"/>
      <c r="R72" s="29"/>
      <c r="S72" s="29">
        <v>43725</v>
      </c>
      <c r="T72" s="29"/>
    </row>
    <row r="73" spans="1:20" ht="54" customHeight="1" x14ac:dyDescent="1.05">
      <c r="A73" s="31" t="s">
        <v>14157</v>
      </c>
      <c r="B73" s="37" t="s">
        <v>14158</v>
      </c>
      <c r="C73" s="31" t="s">
        <v>14159</v>
      </c>
      <c r="D73" s="31" t="s">
        <v>14160</v>
      </c>
      <c r="E73" s="31" t="s">
        <v>101</v>
      </c>
      <c r="F73" s="31" t="s">
        <v>123</v>
      </c>
      <c r="G73" s="31" t="s">
        <v>1127</v>
      </c>
      <c r="H73" s="31" t="s">
        <v>13746</v>
      </c>
      <c r="I73" s="38">
        <v>0.53125</v>
      </c>
      <c r="J73" s="31" t="s">
        <v>8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131"/>
      <c r="R73" s="29"/>
      <c r="S73" s="29">
        <v>43725</v>
      </c>
      <c r="T73" s="29"/>
    </row>
    <row r="74" spans="1:20" ht="54" customHeight="1" x14ac:dyDescent="1.05">
      <c r="A74" s="31" t="s">
        <v>14161</v>
      </c>
      <c r="B74" s="37" t="s">
        <v>11076</v>
      </c>
      <c r="C74" s="31" t="s">
        <v>14162</v>
      </c>
      <c r="D74" s="31" t="s">
        <v>14163</v>
      </c>
      <c r="E74" s="31" t="s">
        <v>101</v>
      </c>
      <c r="F74" s="31" t="s">
        <v>123</v>
      </c>
      <c r="G74" s="31" t="s">
        <v>1127</v>
      </c>
      <c r="H74" s="31" t="s">
        <v>13746</v>
      </c>
      <c r="I74" s="38">
        <v>0.53125</v>
      </c>
      <c r="J74" s="31" t="s">
        <v>8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131"/>
      <c r="R74" s="29"/>
      <c r="S74" s="29">
        <v>43725</v>
      </c>
      <c r="T74" s="29"/>
    </row>
    <row r="75" spans="1:20" ht="54" customHeight="1" x14ac:dyDescent="1.05">
      <c r="A75" s="31" t="s">
        <v>14168</v>
      </c>
      <c r="B75" s="37" t="s">
        <v>9113</v>
      </c>
      <c r="C75" s="31" t="s">
        <v>14169</v>
      </c>
      <c r="D75" s="31" t="s">
        <v>14170</v>
      </c>
      <c r="E75" s="31" t="s">
        <v>101</v>
      </c>
      <c r="F75" s="31" t="s">
        <v>123</v>
      </c>
      <c r="G75" s="31" t="s">
        <v>1127</v>
      </c>
      <c r="H75" s="31" t="s">
        <v>13746</v>
      </c>
      <c r="I75" s="38">
        <v>0.53125</v>
      </c>
      <c r="J75" s="31" t="s">
        <v>8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131"/>
      <c r="R75" s="29"/>
      <c r="S75" s="29">
        <v>43725</v>
      </c>
      <c r="T75" s="29"/>
    </row>
    <row r="76" spans="1:20" ht="54" customHeight="1" x14ac:dyDescent="1.05">
      <c r="A76" s="31" t="s">
        <v>14171</v>
      </c>
      <c r="B76" s="37" t="s">
        <v>3136</v>
      </c>
      <c r="C76" s="31" t="s">
        <v>14172</v>
      </c>
      <c r="D76" s="31" t="s">
        <v>14173</v>
      </c>
      <c r="E76" s="31" t="s">
        <v>101</v>
      </c>
      <c r="F76" s="31" t="s">
        <v>123</v>
      </c>
      <c r="G76" s="31" t="s">
        <v>1127</v>
      </c>
      <c r="H76" s="31" t="s">
        <v>13746</v>
      </c>
      <c r="I76" s="38">
        <v>0.53125</v>
      </c>
      <c r="J76" s="31" t="s">
        <v>8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131"/>
      <c r="R76" s="29"/>
      <c r="S76" s="29">
        <v>43725</v>
      </c>
      <c r="T76" s="29"/>
    </row>
    <row r="77" spans="1:20" ht="54" customHeight="1" x14ac:dyDescent="1.3">
      <c r="A77" s="679" t="s">
        <v>15033</v>
      </c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1"/>
      <c r="N77" s="23"/>
      <c r="O77" s="23"/>
      <c r="P77" s="23"/>
      <c r="Q77" s="131"/>
      <c r="R77" s="29"/>
      <c r="S77" s="29"/>
      <c r="T77" s="29"/>
    </row>
    <row r="78" spans="1:20" ht="54" customHeight="1" x14ac:dyDescent="1.05">
      <c r="A78" s="31" t="s">
        <v>10831</v>
      </c>
      <c r="B78" s="37" t="s">
        <v>10832</v>
      </c>
      <c r="C78" s="31" t="s">
        <v>10833</v>
      </c>
      <c r="D78" s="31" t="s">
        <v>10834</v>
      </c>
      <c r="E78" s="31" t="s">
        <v>687</v>
      </c>
      <c r="F78" s="31" t="s">
        <v>102</v>
      </c>
      <c r="G78" s="31" t="s">
        <v>562</v>
      </c>
      <c r="H78" s="31" t="s">
        <v>14213</v>
      </c>
      <c r="I78" s="38">
        <v>8.3333333333333329E-2</v>
      </c>
      <c r="J78" s="31" t="s">
        <v>8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131"/>
      <c r="R78" s="29"/>
      <c r="S78" s="29">
        <v>22000</v>
      </c>
      <c r="T78" s="29"/>
    </row>
    <row r="79" spans="1:20" ht="54" customHeight="1" x14ac:dyDescent="1.05">
      <c r="A79" s="31" t="s">
        <v>14490</v>
      </c>
      <c r="B79" s="37" t="s">
        <v>14491</v>
      </c>
      <c r="C79" s="31" t="s">
        <v>14492</v>
      </c>
      <c r="D79" s="31" t="s">
        <v>14493</v>
      </c>
      <c r="E79" s="31" t="s">
        <v>101</v>
      </c>
      <c r="F79" s="31" t="s">
        <v>102</v>
      </c>
      <c r="G79" s="31" t="s">
        <v>1544</v>
      </c>
      <c r="H79" s="31" t="s">
        <v>14213</v>
      </c>
      <c r="I79" s="38">
        <v>0.52083333333333337</v>
      </c>
      <c r="J79" s="31" t="s">
        <v>8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131"/>
      <c r="R79" s="29"/>
      <c r="S79" s="29">
        <v>22000</v>
      </c>
      <c r="T79" s="29"/>
    </row>
    <row r="80" spans="1:20" ht="54" customHeight="1" x14ac:dyDescent="1.3">
      <c r="A80" s="679" t="s">
        <v>15034</v>
      </c>
      <c r="B80" s="680"/>
      <c r="C80" s="680"/>
      <c r="D80" s="680"/>
      <c r="E80" s="680"/>
      <c r="F80" s="680"/>
      <c r="G80" s="680"/>
      <c r="H80" s="680"/>
      <c r="I80" s="680"/>
      <c r="J80" s="680"/>
      <c r="K80" s="680"/>
      <c r="L80" s="680"/>
      <c r="M80" s="681"/>
      <c r="N80" s="23"/>
      <c r="O80" s="23"/>
      <c r="P80" s="23"/>
      <c r="Q80" s="131"/>
      <c r="R80" s="29"/>
      <c r="S80" s="29"/>
      <c r="T80" s="29"/>
    </row>
    <row r="81" spans="1:20" ht="54" customHeight="1" x14ac:dyDescent="1.05">
      <c r="A81" s="31" t="s">
        <v>14717</v>
      </c>
      <c r="B81" s="37" t="s">
        <v>14718</v>
      </c>
      <c r="C81" s="31" t="s">
        <v>14719</v>
      </c>
      <c r="D81" s="31" t="s">
        <v>14720</v>
      </c>
      <c r="E81" s="31" t="s">
        <v>101</v>
      </c>
      <c r="F81" s="31" t="s">
        <v>102</v>
      </c>
      <c r="G81" s="31" t="s">
        <v>124</v>
      </c>
      <c r="H81" s="31" t="s">
        <v>14534</v>
      </c>
      <c r="I81" s="38">
        <v>0.25</v>
      </c>
      <c r="J81" s="31" t="s">
        <v>8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131"/>
      <c r="R81" s="29"/>
      <c r="S81" s="29">
        <v>22000</v>
      </c>
      <c r="T81" s="29"/>
    </row>
    <row r="82" spans="1:20" ht="54" customHeight="1" x14ac:dyDescent="1.05">
      <c r="A82" s="31" t="s">
        <v>14721</v>
      </c>
      <c r="B82" s="37" t="s">
        <v>347</v>
      </c>
      <c r="C82" s="31" t="s">
        <v>14722</v>
      </c>
      <c r="D82" s="31" t="s">
        <v>14723</v>
      </c>
      <c r="E82" s="31" t="s">
        <v>101</v>
      </c>
      <c r="F82" s="31" t="s">
        <v>102</v>
      </c>
      <c r="G82" s="31" t="s">
        <v>124</v>
      </c>
      <c r="H82" s="31" t="s">
        <v>14534</v>
      </c>
      <c r="I82" s="38">
        <v>0.25</v>
      </c>
      <c r="J82" s="31" t="s">
        <v>8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131"/>
      <c r="R82" s="29"/>
      <c r="S82" s="29">
        <v>22000</v>
      </c>
      <c r="T82" s="29"/>
    </row>
    <row r="83" spans="1:20" ht="54" customHeight="1" x14ac:dyDescent="1.05">
      <c r="A83" s="31" t="s">
        <v>14724</v>
      </c>
      <c r="B83" s="37" t="s">
        <v>14725</v>
      </c>
      <c r="C83" s="31" t="s">
        <v>14726</v>
      </c>
      <c r="D83" s="31" t="s">
        <v>14727</v>
      </c>
      <c r="E83" s="31" t="s">
        <v>101</v>
      </c>
      <c r="F83" s="31" t="s">
        <v>102</v>
      </c>
      <c r="G83" s="31" t="s">
        <v>1544</v>
      </c>
      <c r="H83" s="31" t="s">
        <v>14534</v>
      </c>
      <c r="I83" s="38">
        <v>0.52083333333333337</v>
      </c>
      <c r="J83" s="31" t="s">
        <v>8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131"/>
      <c r="R83" s="29"/>
      <c r="S83" s="29">
        <v>22000</v>
      </c>
      <c r="T83" s="29"/>
    </row>
    <row r="84" spans="1:20" ht="54" customHeight="1" x14ac:dyDescent="1.05">
      <c r="A84" s="752" t="s">
        <v>15396</v>
      </c>
      <c r="B84" s="753"/>
      <c r="C84" s="753"/>
      <c r="D84" s="753"/>
      <c r="E84" s="753"/>
      <c r="F84" s="753"/>
      <c r="G84" s="753"/>
      <c r="H84" s="753"/>
      <c r="I84" s="753"/>
      <c r="J84" s="753"/>
      <c r="K84" s="753"/>
      <c r="L84" s="753"/>
      <c r="M84" s="754"/>
      <c r="N84" s="23"/>
      <c r="O84" s="23"/>
      <c r="P84" s="23"/>
      <c r="Q84" s="131"/>
      <c r="R84" s="29"/>
      <c r="S84" s="175"/>
      <c r="T84" s="29"/>
    </row>
    <row r="85" spans="1:20" ht="54" customHeight="1" x14ac:dyDescent="1.05">
      <c r="A85" s="330" t="s">
        <v>15195</v>
      </c>
      <c r="B85" s="331" t="s">
        <v>15196</v>
      </c>
      <c r="C85" s="330" t="s">
        <v>15197</v>
      </c>
      <c r="D85" s="330" t="s">
        <v>15198</v>
      </c>
      <c r="E85" s="330" t="s">
        <v>687</v>
      </c>
      <c r="F85" s="330" t="s">
        <v>123</v>
      </c>
      <c r="G85" s="330" t="s">
        <v>1127</v>
      </c>
      <c r="H85" s="330" t="s">
        <v>15049</v>
      </c>
      <c r="I85" s="332">
        <v>8.3333333333333329E-2</v>
      </c>
      <c r="J85" s="330" t="s">
        <v>8</v>
      </c>
      <c r="K85" s="330" t="s">
        <v>105</v>
      </c>
      <c r="L85" s="330" t="s">
        <v>106</v>
      </c>
      <c r="M85" s="330" t="s">
        <v>995</v>
      </c>
      <c r="N85" s="23"/>
      <c r="O85" s="23"/>
      <c r="P85" s="23"/>
      <c r="Q85" s="131"/>
      <c r="R85" s="29"/>
      <c r="S85" s="29">
        <v>43225</v>
      </c>
      <c r="T85" s="29"/>
    </row>
    <row r="86" spans="1:20" ht="54" customHeight="1" x14ac:dyDescent="1.05">
      <c r="A86" s="31" t="s">
        <v>15199</v>
      </c>
      <c r="B86" s="37" t="s">
        <v>5948</v>
      </c>
      <c r="C86" s="31" t="s">
        <v>15200</v>
      </c>
      <c r="D86" s="31" t="s">
        <v>15201</v>
      </c>
      <c r="E86" s="31" t="s">
        <v>101</v>
      </c>
      <c r="F86" s="31" t="s">
        <v>123</v>
      </c>
      <c r="G86" s="31" t="s">
        <v>124</v>
      </c>
      <c r="H86" s="31" t="s">
        <v>15049</v>
      </c>
      <c r="I86" s="38">
        <v>8.3333333333333329E-2</v>
      </c>
      <c r="J86" s="31" t="s">
        <v>8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131"/>
      <c r="R86" s="29"/>
      <c r="S86" s="29">
        <v>22000</v>
      </c>
      <c r="T86" s="29"/>
    </row>
    <row r="87" spans="1:20" ht="54" customHeight="1" x14ac:dyDescent="1.05">
      <c r="A87" s="31" t="s">
        <v>15202</v>
      </c>
      <c r="B87" s="37" t="s">
        <v>15203</v>
      </c>
      <c r="C87" s="31" t="s">
        <v>15204</v>
      </c>
      <c r="D87" s="31" t="s">
        <v>15205</v>
      </c>
      <c r="E87" s="31" t="s">
        <v>101</v>
      </c>
      <c r="F87" s="31" t="s">
        <v>123</v>
      </c>
      <c r="G87" s="31" t="s">
        <v>124</v>
      </c>
      <c r="H87" s="31" t="s">
        <v>15049</v>
      </c>
      <c r="I87" s="38">
        <v>8.3333333333333329E-2</v>
      </c>
      <c r="J87" s="31" t="s">
        <v>8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131"/>
      <c r="R87" s="29"/>
      <c r="S87" s="29">
        <v>22000</v>
      </c>
      <c r="T87" s="29"/>
    </row>
    <row r="88" spans="1:20" ht="54" customHeight="1" x14ac:dyDescent="1.05">
      <c r="A88" s="26" t="s">
        <v>7945</v>
      </c>
      <c r="B88" s="27" t="s">
        <v>7946</v>
      </c>
      <c r="C88" s="31" t="s">
        <v>7947</v>
      </c>
      <c r="D88" s="26" t="s">
        <v>7948</v>
      </c>
      <c r="E88" s="26" t="s">
        <v>101</v>
      </c>
      <c r="F88" s="26" t="s">
        <v>123</v>
      </c>
      <c r="G88" s="26" t="s">
        <v>124</v>
      </c>
      <c r="H88" s="26" t="s">
        <v>15049</v>
      </c>
      <c r="I88" s="28">
        <v>0.32291666666666669</v>
      </c>
      <c r="J88" s="26" t="s">
        <v>8</v>
      </c>
      <c r="K88" s="31" t="s">
        <v>105</v>
      </c>
      <c r="L88" s="26" t="s">
        <v>106</v>
      </c>
      <c r="M88" s="26" t="s">
        <v>107</v>
      </c>
      <c r="N88" s="23"/>
      <c r="O88" s="23"/>
      <c r="P88" s="23"/>
      <c r="Q88" s="131"/>
      <c r="R88" s="29"/>
      <c r="S88" s="175">
        <v>22000</v>
      </c>
      <c r="T88" s="29"/>
    </row>
    <row r="89" spans="1:20" ht="54" customHeight="1" x14ac:dyDescent="1.05">
      <c r="A89" s="26" t="s">
        <v>7941</v>
      </c>
      <c r="B89" s="27" t="s">
        <v>7942</v>
      </c>
      <c r="C89" s="31" t="s">
        <v>7943</v>
      </c>
      <c r="D89" s="26" t="s">
        <v>7944</v>
      </c>
      <c r="E89" s="26" t="s">
        <v>101</v>
      </c>
      <c r="F89" s="26" t="s">
        <v>123</v>
      </c>
      <c r="G89" s="26" t="s">
        <v>124</v>
      </c>
      <c r="H89" s="26" t="s">
        <v>15049</v>
      </c>
      <c r="I89" s="28">
        <v>0.32291666666666669</v>
      </c>
      <c r="J89" s="26" t="s">
        <v>8</v>
      </c>
      <c r="K89" s="31" t="s">
        <v>105</v>
      </c>
      <c r="L89" s="26" t="s">
        <v>106</v>
      </c>
      <c r="M89" s="26" t="s">
        <v>107</v>
      </c>
      <c r="N89" s="23"/>
      <c r="O89" s="23"/>
      <c r="P89" s="23"/>
      <c r="Q89" s="131"/>
      <c r="R89" s="29"/>
      <c r="S89" s="175">
        <v>22000</v>
      </c>
      <c r="T89" s="29"/>
    </row>
    <row r="90" spans="1:20" ht="54" customHeight="1" x14ac:dyDescent="1.05">
      <c r="A90" s="31" t="s">
        <v>14145</v>
      </c>
      <c r="B90" s="37" t="s">
        <v>14146</v>
      </c>
      <c r="C90" s="31" t="s">
        <v>14147</v>
      </c>
      <c r="D90" s="31" t="s">
        <v>14148</v>
      </c>
      <c r="E90" s="31" t="s">
        <v>687</v>
      </c>
      <c r="F90" s="31" t="s">
        <v>123</v>
      </c>
      <c r="G90" s="31" t="s">
        <v>1127</v>
      </c>
      <c r="H90" s="31" t="s">
        <v>15049</v>
      </c>
      <c r="I90" s="38">
        <v>0.375</v>
      </c>
      <c r="J90" s="31" t="s">
        <v>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131"/>
      <c r="R90" s="29"/>
      <c r="S90" s="29">
        <v>43225</v>
      </c>
      <c r="T90" s="29"/>
    </row>
    <row r="91" spans="1:20" ht="54" customHeight="1" x14ac:dyDescent="1.05">
      <c r="A91" s="31" t="s">
        <v>14129</v>
      </c>
      <c r="B91" s="37" t="s">
        <v>14130</v>
      </c>
      <c r="C91" s="31" t="s">
        <v>14131</v>
      </c>
      <c r="D91" s="31" t="s">
        <v>14132</v>
      </c>
      <c r="E91" s="31" t="s">
        <v>687</v>
      </c>
      <c r="F91" s="31" t="s">
        <v>123</v>
      </c>
      <c r="G91" s="31" t="s">
        <v>1127</v>
      </c>
      <c r="H91" s="31" t="s">
        <v>15049</v>
      </c>
      <c r="I91" s="38">
        <v>0.375</v>
      </c>
      <c r="J91" s="31" t="s">
        <v>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131"/>
      <c r="R91" s="29"/>
      <c r="S91" s="29">
        <v>43225</v>
      </c>
      <c r="T91" s="29"/>
    </row>
    <row r="92" spans="1:20" ht="54" customHeight="1" x14ac:dyDescent="1.05">
      <c r="A92" s="31" t="s">
        <v>14182</v>
      </c>
      <c r="B92" s="37" t="s">
        <v>14183</v>
      </c>
      <c r="C92" s="31" t="s">
        <v>14184</v>
      </c>
      <c r="D92" s="31" t="s">
        <v>14185</v>
      </c>
      <c r="E92" s="31" t="s">
        <v>687</v>
      </c>
      <c r="F92" s="31" t="s">
        <v>123</v>
      </c>
      <c r="G92" s="31" t="s">
        <v>1127</v>
      </c>
      <c r="H92" s="31" t="s">
        <v>15049</v>
      </c>
      <c r="I92" s="38">
        <v>0.375</v>
      </c>
      <c r="J92" s="31" t="s">
        <v>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131"/>
      <c r="R92" s="29"/>
      <c r="S92" s="29">
        <v>43225</v>
      </c>
      <c r="T92" s="29"/>
    </row>
    <row r="93" spans="1:20" ht="54" customHeight="1" x14ac:dyDescent="1.05">
      <c r="A93" s="31" t="s">
        <v>15206</v>
      </c>
      <c r="B93" s="37" t="s">
        <v>10344</v>
      </c>
      <c r="C93" s="31" t="s">
        <v>15207</v>
      </c>
      <c r="D93" s="31" t="s">
        <v>15208</v>
      </c>
      <c r="E93" s="31" t="s">
        <v>687</v>
      </c>
      <c r="F93" s="31" t="s">
        <v>123</v>
      </c>
      <c r="G93" s="31" t="s">
        <v>1127</v>
      </c>
      <c r="H93" s="31" t="s">
        <v>15049</v>
      </c>
      <c r="I93" s="38">
        <v>0.5</v>
      </c>
      <c r="J93" s="31" t="s">
        <v>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131"/>
      <c r="R93" s="29"/>
      <c r="S93" s="29">
        <v>43225</v>
      </c>
      <c r="T93" s="29"/>
    </row>
    <row r="94" spans="1:20" ht="54" customHeight="1" x14ac:dyDescent="1.05">
      <c r="A94" s="31" t="s">
        <v>15209</v>
      </c>
      <c r="B94" s="37" t="s">
        <v>15210</v>
      </c>
      <c r="C94" s="31" t="s">
        <v>15211</v>
      </c>
      <c r="D94" s="31" t="s">
        <v>15212</v>
      </c>
      <c r="E94" s="31" t="s">
        <v>101</v>
      </c>
      <c r="F94" s="31" t="s">
        <v>102</v>
      </c>
      <c r="G94" s="31" t="s">
        <v>567</v>
      </c>
      <c r="H94" s="31" t="s">
        <v>15049</v>
      </c>
      <c r="I94" s="38">
        <v>0.5</v>
      </c>
      <c r="J94" s="31" t="s">
        <v>8</v>
      </c>
      <c r="K94" s="31" t="s">
        <v>105</v>
      </c>
      <c r="L94" s="31" t="s">
        <v>106</v>
      </c>
      <c r="M94" s="31" t="s">
        <v>491</v>
      </c>
      <c r="N94" s="23"/>
      <c r="O94" s="23"/>
      <c r="P94" s="23"/>
      <c r="Q94" s="131"/>
      <c r="R94" s="29"/>
      <c r="S94" s="29">
        <v>26000</v>
      </c>
      <c r="T94" s="29"/>
    </row>
    <row r="95" spans="1:20" ht="54" customHeight="1" x14ac:dyDescent="1.05">
      <c r="A95" s="31" t="s">
        <v>15213</v>
      </c>
      <c r="B95" s="37" t="s">
        <v>1363</v>
      </c>
      <c r="C95" s="31" t="s">
        <v>15214</v>
      </c>
      <c r="D95" s="31" t="s">
        <v>15215</v>
      </c>
      <c r="E95" s="31" t="s">
        <v>101</v>
      </c>
      <c r="F95" s="31" t="s">
        <v>102</v>
      </c>
      <c r="G95" s="31" t="s">
        <v>567</v>
      </c>
      <c r="H95" s="31" t="s">
        <v>15049</v>
      </c>
      <c r="I95" s="38">
        <v>0.5</v>
      </c>
      <c r="J95" s="31" t="s">
        <v>8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131"/>
      <c r="R95" s="29"/>
      <c r="S95" s="29">
        <v>26000</v>
      </c>
      <c r="T95" s="29"/>
    </row>
    <row r="96" spans="1:20" ht="54" customHeight="1" x14ac:dyDescent="1.05">
      <c r="A96" s="31" t="s">
        <v>15216</v>
      </c>
      <c r="B96" s="37" t="s">
        <v>15217</v>
      </c>
      <c r="C96" s="31" t="s">
        <v>15218</v>
      </c>
      <c r="D96" s="31" t="s">
        <v>15219</v>
      </c>
      <c r="E96" s="31" t="s">
        <v>101</v>
      </c>
      <c r="F96" s="31" t="s">
        <v>102</v>
      </c>
      <c r="G96" s="31" t="s">
        <v>572</v>
      </c>
      <c r="H96" s="31" t="s">
        <v>15049</v>
      </c>
      <c r="I96" s="38">
        <v>0.5</v>
      </c>
      <c r="J96" s="31" t="s">
        <v>8</v>
      </c>
      <c r="K96" s="31" t="s">
        <v>105</v>
      </c>
      <c r="L96" s="31" t="s">
        <v>125</v>
      </c>
      <c r="M96" s="31" t="s">
        <v>491</v>
      </c>
      <c r="N96" s="23"/>
      <c r="O96" s="23"/>
      <c r="P96" s="23"/>
      <c r="Q96" s="131"/>
      <c r="R96" s="29"/>
      <c r="S96" s="29">
        <v>26000</v>
      </c>
      <c r="T96" s="29"/>
    </row>
    <row r="97" spans="1:20" ht="54" customHeight="1" x14ac:dyDescent="1.05">
      <c r="A97" s="31" t="s">
        <v>15220</v>
      </c>
      <c r="B97" s="37" t="s">
        <v>15221</v>
      </c>
      <c r="C97" s="31" t="s">
        <v>15222</v>
      </c>
      <c r="D97" s="31" t="s">
        <v>15223</v>
      </c>
      <c r="E97" s="31" t="s">
        <v>101</v>
      </c>
      <c r="F97" s="31" t="s">
        <v>102</v>
      </c>
      <c r="G97" s="31" t="s">
        <v>572</v>
      </c>
      <c r="H97" s="31" t="s">
        <v>15049</v>
      </c>
      <c r="I97" s="38">
        <v>0.5</v>
      </c>
      <c r="J97" s="31" t="s">
        <v>8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131"/>
      <c r="R97" s="29"/>
      <c r="S97" s="29">
        <v>26000</v>
      </c>
      <c r="T97" s="29"/>
    </row>
    <row r="98" spans="1:20" ht="54" customHeight="1" x14ac:dyDescent="1.05">
      <c r="A98" s="31" t="s">
        <v>15224</v>
      </c>
      <c r="B98" s="37" t="s">
        <v>15225</v>
      </c>
      <c r="C98" s="31" t="s">
        <v>15226</v>
      </c>
      <c r="D98" s="31" t="s">
        <v>15227</v>
      </c>
      <c r="E98" s="31" t="s">
        <v>101</v>
      </c>
      <c r="F98" s="31" t="s">
        <v>102</v>
      </c>
      <c r="G98" s="31" t="s">
        <v>572</v>
      </c>
      <c r="H98" s="31" t="s">
        <v>15049</v>
      </c>
      <c r="I98" s="38">
        <v>0.5</v>
      </c>
      <c r="J98" s="31" t="s">
        <v>8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131"/>
      <c r="R98" s="29"/>
      <c r="S98" s="29">
        <v>26000</v>
      </c>
      <c r="T98" s="29"/>
    </row>
    <row r="99" spans="1:20" ht="54" customHeight="1" x14ac:dyDescent="1.05">
      <c r="A99" s="31" t="s">
        <v>15228</v>
      </c>
      <c r="B99" s="37" t="s">
        <v>10772</v>
      </c>
      <c r="C99" s="31" t="s">
        <v>15229</v>
      </c>
      <c r="D99" s="31" t="s">
        <v>15230</v>
      </c>
      <c r="E99" s="31" t="s">
        <v>687</v>
      </c>
      <c r="F99" s="31" t="s">
        <v>102</v>
      </c>
      <c r="G99" s="31" t="s">
        <v>1127</v>
      </c>
      <c r="H99" s="31" t="s">
        <v>15049</v>
      </c>
      <c r="I99" s="38">
        <v>0.60416666666666663</v>
      </c>
      <c r="J99" s="31" t="s">
        <v>8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131"/>
      <c r="R99" s="29"/>
      <c r="S99" s="29">
        <v>25000</v>
      </c>
      <c r="T99" s="29"/>
    </row>
    <row r="100" spans="1:20" ht="54" customHeight="1" x14ac:dyDescent="1.05">
      <c r="A100" s="688" t="s">
        <v>15603</v>
      </c>
      <c r="B100" s="689"/>
      <c r="C100" s="689"/>
      <c r="D100" s="689"/>
      <c r="E100" s="689"/>
      <c r="F100" s="689"/>
      <c r="G100" s="689"/>
      <c r="H100" s="689"/>
      <c r="I100" s="689"/>
      <c r="J100" s="689"/>
      <c r="K100" s="689"/>
      <c r="L100" s="689"/>
      <c r="M100" s="690"/>
      <c r="N100" s="23"/>
      <c r="O100" s="23"/>
      <c r="P100" s="23"/>
      <c r="Q100" s="131"/>
      <c r="R100" s="29"/>
      <c r="S100" s="29"/>
      <c r="T100" s="29"/>
    </row>
    <row r="101" spans="1:20" ht="54" customHeight="1" x14ac:dyDescent="1.05">
      <c r="A101" s="31" t="s">
        <v>15460</v>
      </c>
      <c r="B101" s="37" t="s">
        <v>15461</v>
      </c>
      <c r="C101" s="31" t="s">
        <v>15462</v>
      </c>
      <c r="D101" s="31" t="s">
        <v>15463</v>
      </c>
      <c r="E101" s="31" t="s">
        <v>101</v>
      </c>
      <c r="F101" s="31" t="s">
        <v>102</v>
      </c>
      <c r="G101" s="31" t="s">
        <v>572</v>
      </c>
      <c r="H101" s="31" t="s">
        <v>15406</v>
      </c>
      <c r="I101" s="38">
        <v>8.3333333333333329E-2</v>
      </c>
      <c r="J101" s="31" t="s">
        <v>8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131"/>
      <c r="R101" s="29"/>
      <c r="S101" s="29">
        <v>22000</v>
      </c>
      <c r="T101" s="29"/>
    </row>
    <row r="102" spans="1:20" ht="54" customHeight="1" x14ac:dyDescent="1.05">
      <c r="A102" s="31" t="s">
        <v>15464</v>
      </c>
      <c r="B102" s="37" t="s">
        <v>15465</v>
      </c>
      <c r="C102" s="31" t="s">
        <v>15466</v>
      </c>
      <c r="D102" s="31" t="s">
        <v>15467</v>
      </c>
      <c r="E102" s="31" t="s">
        <v>101</v>
      </c>
      <c r="F102" s="31" t="s">
        <v>102</v>
      </c>
      <c r="G102" s="31" t="s">
        <v>567</v>
      </c>
      <c r="H102" s="31" t="s">
        <v>15406</v>
      </c>
      <c r="I102" s="38">
        <v>0.50694444444444442</v>
      </c>
      <c r="J102" s="31" t="s">
        <v>8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131"/>
      <c r="R102" s="29"/>
      <c r="S102" s="29">
        <v>22000</v>
      </c>
      <c r="T102" s="29"/>
    </row>
    <row r="103" spans="1:20" ht="54" customHeight="1" x14ac:dyDescent="1.05">
      <c r="A103" s="31" t="s">
        <v>15468</v>
      </c>
      <c r="B103" s="37" t="s">
        <v>15469</v>
      </c>
      <c r="C103" s="31" t="s">
        <v>15470</v>
      </c>
      <c r="D103" s="31" t="s">
        <v>15471</v>
      </c>
      <c r="E103" s="31" t="s">
        <v>687</v>
      </c>
      <c r="F103" s="31" t="s">
        <v>123</v>
      </c>
      <c r="G103" s="31" t="s">
        <v>490</v>
      </c>
      <c r="H103" s="31" t="s">
        <v>15406</v>
      </c>
      <c r="I103" s="38">
        <v>0.53125</v>
      </c>
      <c r="J103" s="31" t="s">
        <v>8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131"/>
      <c r="R103" s="29"/>
      <c r="S103" s="29">
        <v>22000</v>
      </c>
      <c r="T103" s="29"/>
    </row>
    <row r="104" spans="1:20" ht="54" customHeight="1" x14ac:dyDescent="1.05">
      <c r="A104" s="31" t="s">
        <v>15472</v>
      </c>
      <c r="B104" s="37" t="s">
        <v>15473</v>
      </c>
      <c r="C104" s="31" t="s">
        <v>15474</v>
      </c>
      <c r="D104" s="31" t="s">
        <v>15475</v>
      </c>
      <c r="E104" s="31" t="s">
        <v>687</v>
      </c>
      <c r="F104" s="31" t="s">
        <v>123</v>
      </c>
      <c r="G104" s="31" t="s">
        <v>490</v>
      </c>
      <c r="H104" s="31" t="s">
        <v>15406</v>
      </c>
      <c r="I104" s="38">
        <v>0.53125</v>
      </c>
      <c r="J104" s="31" t="s">
        <v>8</v>
      </c>
      <c r="K104" s="31" t="s">
        <v>105</v>
      </c>
      <c r="L104" s="31" t="s">
        <v>106</v>
      </c>
      <c r="M104" s="31" t="s">
        <v>107</v>
      </c>
      <c r="N104" s="23"/>
      <c r="O104" s="23"/>
      <c r="P104" s="23"/>
      <c r="Q104" s="131"/>
      <c r="R104" s="29"/>
      <c r="S104" s="29">
        <v>22000</v>
      </c>
      <c r="T104" s="29"/>
    </row>
    <row r="105" spans="1:20" ht="54" customHeight="1" x14ac:dyDescent="0.7">
      <c r="A105" s="776" t="s">
        <v>15627</v>
      </c>
      <c r="B105" s="777"/>
      <c r="C105" s="777"/>
      <c r="D105" s="777"/>
      <c r="E105" s="777"/>
      <c r="F105" s="777"/>
      <c r="G105" s="777"/>
      <c r="H105" s="777"/>
      <c r="I105" s="777"/>
      <c r="J105" s="777"/>
      <c r="K105" s="777"/>
      <c r="L105" s="777"/>
      <c r="M105" s="778"/>
      <c r="N105" s="201"/>
      <c r="O105" s="201"/>
      <c r="P105" s="201"/>
      <c r="Q105" s="131"/>
      <c r="R105" s="29"/>
      <c r="S105" s="249"/>
      <c r="T105" s="29">
        <v>639000</v>
      </c>
    </row>
    <row r="106" spans="1:20" ht="54" customHeight="1" x14ac:dyDescent="1.05">
      <c r="A106" s="688" t="s">
        <v>16177</v>
      </c>
      <c r="B106" s="689"/>
      <c r="C106" s="689"/>
      <c r="D106" s="689"/>
      <c r="E106" s="689"/>
      <c r="F106" s="689"/>
      <c r="G106" s="689"/>
      <c r="H106" s="689"/>
      <c r="I106" s="689"/>
      <c r="J106" s="689"/>
      <c r="K106" s="689"/>
      <c r="L106" s="689"/>
      <c r="M106" s="690"/>
      <c r="N106" s="23"/>
      <c r="O106" s="23"/>
      <c r="P106" s="23"/>
      <c r="Q106" s="131"/>
      <c r="R106" s="29"/>
      <c r="S106" s="29"/>
      <c r="T106" s="29"/>
    </row>
    <row r="107" spans="1:20" ht="54" customHeight="1" x14ac:dyDescent="1.05">
      <c r="A107" s="31" t="s">
        <v>15710</v>
      </c>
      <c r="B107" s="37" t="s">
        <v>15711</v>
      </c>
      <c r="C107" s="31" t="s">
        <v>15712</v>
      </c>
      <c r="D107" s="31" t="s">
        <v>15713</v>
      </c>
      <c r="E107" s="31" t="s">
        <v>101</v>
      </c>
      <c r="F107" s="31" t="s">
        <v>102</v>
      </c>
      <c r="G107" s="31" t="s">
        <v>124</v>
      </c>
      <c r="H107" s="31" t="s">
        <v>15633</v>
      </c>
      <c r="I107" s="38">
        <v>0.125</v>
      </c>
      <c r="J107" s="31" t="s">
        <v>8</v>
      </c>
      <c r="K107" s="31" t="s">
        <v>105</v>
      </c>
      <c r="L107" s="31" t="s">
        <v>106</v>
      </c>
      <c r="M107" s="31" t="s">
        <v>107</v>
      </c>
      <c r="N107" s="23"/>
      <c r="O107" s="23"/>
      <c r="P107" s="23"/>
      <c r="Q107" s="131"/>
      <c r="R107" s="29"/>
      <c r="S107" s="29">
        <v>22400</v>
      </c>
      <c r="T107" s="29"/>
    </row>
    <row r="108" spans="1:20" ht="54" customHeight="1" x14ac:dyDescent="1.05">
      <c r="A108" s="688" t="s">
        <v>16735</v>
      </c>
      <c r="B108" s="689"/>
      <c r="C108" s="689"/>
      <c r="D108" s="689"/>
      <c r="E108" s="689"/>
      <c r="F108" s="689"/>
      <c r="G108" s="689"/>
      <c r="H108" s="689"/>
      <c r="I108" s="689"/>
      <c r="J108" s="689"/>
      <c r="K108" s="689"/>
      <c r="L108" s="689"/>
      <c r="M108" s="690"/>
      <c r="N108" s="31"/>
      <c r="O108" s="31"/>
      <c r="P108" s="31"/>
      <c r="Q108" s="131"/>
      <c r="R108" s="29"/>
      <c r="S108" s="29"/>
      <c r="T108" s="29"/>
    </row>
    <row r="109" spans="1:20" ht="54" customHeight="1" x14ac:dyDescent="1.05">
      <c r="A109" s="31" t="s">
        <v>16268</v>
      </c>
      <c r="B109" s="31" t="s">
        <v>6897</v>
      </c>
      <c r="C109" s="31" t="s">
        <v>16183</v>
      </c>
      <c r="D109" s="31" t="s">
        <v>16269</v>
      </c>
      <c r="E109" s="31" t="s">
        <v>101</v>
      </c>
      <c r="F109" s="31" t="s">
        <v>102</v>
      </c>
      <c r="G109" s="31" t="s">
        <v>16270</v>
      </c>
      <c r="H109" s="31" t="s">
        <v>16249</v>
      </c>
      <c r="I109" s="31"/>
      <c r="J109" s="31" t="s">
        <v>8</v>
      </c>
      <c r="K109" s="31"/>
      <c r="L109" s="31" t="s">
        <v>106</v>
      </c>
      <c r="M109" s="31" t="s">
        <v>491</v>
      </c>
      <c r="N109" s="31" t="s">
        <v>105</v>
      </c>
      <c r="O109" s="31"/>
      <c r="P109" s="31"/>
      <c r="Q109" s="131"/>
      <c r="R109" s="29"/>
      <c r="S109" s="29">
        <v>26400</v>
      </c>
      <c r="T109" s="29"/>
    </row>
    <row r="110" spans="1:20" ht="54" customHeight="1" x14ac:dyDescent="1.05">
      <c r="A110" s="31" t="s">
        <v>16271</v>
      </c>
      <c r="B110" s="31" t="s">
        <v>16272</v>
      </c>
      <c r="C110" s="31" t="s">
        <v>16183</v>
      </c>
      <c r="D110" s="31" t="s">
        <v>16273</v>
      </c>
      <c r="E110" s="31" t="s">
        <v>101</v>
      </c>
      <c r="F110" s="31" t="s">
        <v>1304</v>
      </c>
      <c r="G110" s="31" t="s">
        <v>16185</v>
      </c>
      <c r="H110" s="31" t="s">
        <v>16186</v>
      </c>
      <c r="I110" s="31"/>
      <c r="J110" s="31" t="s">
        <v>8</v>
      </c>
      <c r="K110" s="31"/>
      <c r="L110" s="31" t="s">
        <v>106</v>
      </c>
      <c r="M110" s="31" t="s">
        <v>107</v>
      </c>
      <c r="N110" s="31" t="s">
        <v>105</v>
      </c>
      <c r="O110" s="31"/>
      <c r="P110" s="31"/>
      <c r="Q110" s="131"/>
      <c r="R110" s="29"/>
      <c r="S110" s="29">
        <v>22400</v>
      </c>
      <c r="T110" s="29"/>
    </row>
    <row r="111" spans="1:20" ht="54" customHeight="1" x14ac:dyDescent="1.05">
      <c r="A111" s="31" t="s">
        <v>16274</v>
      </c>
      <c r="B111" s="31" t="s">
        <v>16275</v>
      </c>
      <c r="C111" s="31" t="s">
        <v>16183</v>
      </c>
      <c r="D111" s="31" t="s">
        <v>16276</v>
      </c>
      <c r="E111" s="31" t="s">
        <v>101</v>
      </c>
      <c r="F111" s="31" t="s">
        <v>123</v>
      </c>
      <c r="G111" s="31" t="s">
        <v>16223</v>
      </c>
      <c r="H111" s="31" t="s">
        <v>16186</v>
      </c>
      <c r="I111" s="31"/>
      <c r="J111" s="31" t="s">
        <v>16277</v>
      </c>
      <c r="K111" s="31"/>
      <c r="L111" s="31" t="s">
        <v>106</v>
      </c>
      <c r="M111" s="31" t="s">
        <v>194</v>
      </c>
      <c r="N111" s="31" t="s">
        <v>105</v>
      </c>
      <c r="O111" s="31"/>
      <c r="P111" s="31"/>
      <c r="Q111" s="131"/>
      <c r="R111" s="29"/>
      <c r="S111" s="29">
        <v>39150</v>
      </c>
      <c r="T111" s="29"/>
    </row>
    <row r="112" spans="1:20" ht="54" customHeight="1" x14ac:dyDescent="1.05">
      <c r="A112" s="31" t="s">
        <v>16278</v>
      </c>
      <c r="B112" s="31" t="s">
        <v>16279</v>
      </c>
      <c r="C112" s="31" t="s">
        <v>16183</v>
      </c>
      <c r="D112" s="31" t="s">
        <v>16280</v>
      </c>
      <c r="E112" s="31" t="s">
        <v>101</v>
      </c>
      <c r="F112" s="31" t="s">
        <v>123</v>
      </c>
      <c r="G112" s="31" t="s">
        <v>16223</v>
      </c>
      <c r="H112" s="31" t="s">
        <v>16186</v>
      </c>
      <c r="I112" s="31"/>
      <c r="J112" s="31" t="s">
        <v>16277</v>
      </c>
      <c r="K112" s="31"/>
      <c r="L112" s="31" t="s">
        <v>106</v>
      </c>
      <c r="M112" s="31" t="s">
        <v>194</v>
      </c>
      <c r="N112" s="31" t="s">
        <v>105</v>
      </c>
      <c r="O112" s="31"/>
      <c r="P112" s="31"/>
      <c r="Q112" s="131"/>
      <c r="R112" s="29"/>
      <c r="S112" s="29">
        <v>39150</v>
      </c>
      <c r="T112" s="29"/>
    </row>
    <row r="113" spans="1:20" ht="54" customHeight="1" x14ac:dyDescent="1.05">
      <c r="A113" s="31" t="s">
        <v>16281</v>
      </c>
      <c r="B113" s="31" t="s">
        <v>16282</v>
      </c>
      <c r="C113" s="31" t="s">
        <v>16183</v>
      </c>
      <c r="D113" s="31" t="s">
        <v>16283</v>
      </c>
      <c r="E113" s="31" t="s">
        <v>101</v>
      </c>
      <c r="F113" s="31" t="s">
        <v>123</v>
      </c>
      <c r="G113" s="31" t="s">
        <v>16223</v>
      </c>
      <c r="H113" s="31" t="s">
        <v>16186</v>
      </c>
      <c r="I113" s="31"/>
      <c r="J113" s="31" t="s">
        <v>16277</v>
      </c>
      <c r="K113" s="31"/>
      <c r="L113" s="31" t="s">
        <v>106</v>
      </c>
      <c r="M113" s="31" t="s">
        <v>194</v>
      </c>
      <c r="N113" s="31" t="s">
        <v>105</v>
      </c>
      <c r="O113" s="31"/>
      <c r="P113" s="31"/>
      <c r="Q113" s="131"/>
      <c r="R113" s="29"/>
      <c r="S113" s="29">
        <v>39150</v>
      </c>
      <c r="T113" s="29"/>
    </row>
    <row r="114" spans="1:20" ht="54" customHeight="1" x14ac:dyDescent="1.05">
      <c r="A114" s="688" t="s">
        <v>17242</v>
      </c>
      <c r="B114" s="689"/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90"/>
      <c r="N114" s="23"/>
      <c r="O114" s="23"/>
      <c r="P114" s="23"/>
      <c r="Q114" s="131"/>
      <c r="R114" s="29"/>
      <c r="S114" s="29"/>
      <c r="T114" s="29"/>
    </row>
    <row r="115" spans="1:20" ht="54" customHeight="1" x14ac:dyDescent="1.05">
      <c r="A115" s="31" t="s">
        <v>16924</v>
      </c>
      <c r="B115" s="31" t="s">
        <v>16925</v>
      </c>
      <c r="C115" s="31" t="s">
        <v>16750</v>
      </c>
      <c r="D115" s="31" t="s">
        <v>16926</v>
      </c>
      <c r="E115" s="31" t="s">
        <v>101</v>
      </c>
      <c r="F115" s="31" t="s">
        <v>1304</v>
      </c>
      <c r="G115" s="31" t="s">
        <v>16564</v>
      </c>
      <c r="H115" s="31" t="s">
        <v>16429</v>
      </c>
      <c r="I115" s="31" t="s">
        <v>16752</v>
      </c>
      <c r="J115" s="31" t="s">
        <v>8</v>
      </c>
      <c r="K115" s="31" t="s">
        <v>105</v>
      </c>
      <c r="L115" s="31" t="s">
        <v>125</v>
      </c>
      <c r="M115" s="31" t="s">
        <v>491</v>
      </c>
      <c r="N115" s="23"/>
      <c r="O115" s="23"/>
      <c r="P115" s="23"/>
      <c r="Q115" s="131"/>
      <c r="R115" s="29"/>
      <c r="S115" s="29">
        <v>26400</v>
      </c>
      <c r="T115" s="29"/>
    </row>
    <row r="116" spans="1:20" ht="54" customHeight="1" x14ac:dyDescent="1.05">
      <c r="A116" s="31" t="s">
        <v>16927</v>
      </c>
      <c r="B116" s="31" t="s">
        <v>16928</v>
      </c>
      <c r="C116" s="31" t="s">
        <v>16750</v>
      </c>
      <c r="D116" s="31" t="s">
        <v>16929</v>
      </c>
      <c r="E116" s="31" t="s">
        <v>101</v>
      </c>
      <c r="F116" s="31" t="s">
        <v>1304</v>
      </c>
      <c r="G116" s="31" t="s">
        <v>16564</v>
      </c>
      <c r="H116" s="31" t="s">
        <v>16429</v>
      </c>
      <c r="I116" s="31" t="s">
        <v>16752</v>
      </c>
      <c r="J116" s="31" t="s">
        <v>8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131"/>
      <c r="R116" s="29"/>
      <c r="S116" s="29">
        <v>26400</v>
      </c>
      <c r="T116" s="29"/>
    </row>
    <row r="117" spans="1:20" ht="54" customHeight="1" x14ac:dyDescent="1.05">
      <c r="A117" s="31" t="s">
        <v>16930</v>
      </c>
      <c r="B117" s="31" t="s">
        <v>16931</v>
      </c>
      <c r="C117" s="31" t="s">
        <v>16750</v>
      </c>
      <c r="D117" s="31" t="s">
        <v>16932</v>
      </c>
      <c r="E117" s="31" t="s">
        <v>101</v>
      </c>
      <c r="F117" s="31" t="s">
        <v>123</v>
      </c>
      <c r="G117" s="31" t="s">
        <v>16227</v>
      </c>
      <c r="H117" s="31" t="s">
        <v>16249</v>
      </c>
      <c r="I117" s="31" t="s">
        <v>16752</v>
      </c>
      <c r="J117" s="31" t="s">
        <v>8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131"/>
      <c r="R117" s="29"/>
      <c r="S117" s="29">
        <v>22400</v>
      </c>
      <c r="T117" s="29"/>
    </row>
    <row r="118" spans="1:20" ht="54" customHeight="1" x14ac:dyDescent="1.05">
      <c r="A118" s="31" t="s">
        <v>16933</v>
      </c>
      <c r="B118" s="31" t="s">
        <v>686</v>
      </c>
      <c r="C118" s="31" t="s">
        <v>16750</v>
      </c>
      <c r="D118" s="31" t="s">
        <v>16934</v>
      </c>
      <c r="E118" s="31" t="s">
        <v>101</v>
      </c>
      <c r="F118" s="31" t="s">
        <v>123</v>
      </c>
      <c r="G118" s="31" t="s">
        <v>16227</v>
      </c>
      <c r="H118" s="31" t="s">
        <v>16249</v>
      </c>
      <c r="I118" s="31" t="s">
        <v>16752</v>
      </c>
      <c r="J118" s="31" t="s">
        <v>8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31"/>
      <c r="R118" s="29"/>
      <c r="S118" s="29">
        <v>22400</v>
      </c>
      <c r="T118" s="29"/>
    </row>
    <row r="119" spans="1:20" ht="54" customHeight="1" x14ac:dyDescent="1.05">
      <c r="A119" s="31" t="s">
        <v>16935</v>
      </c>
      <c r="B119" s="31" t="s">
        <v>16936</v>
      </c>
      <c r="C119" s="31" t="s">
        <v>16750</v>
      </c>
      <c r="D119" s="31" t="s">
        <v>16937</v>
      </c>
      <c r="E119" s="31" t="s">
        <v>101</v>
      </c>
      <c r="F119" s="31" t="s">
        <v>123</v>
      </c>
      <c r="G119" s="31" t="s">
        <v>16227</v>
      </c>
      <c r="H119" s="31" t="s">
        <v>16249</v>
      </c>
      <c r="I119" s="31" t="s">
        <v>16752</v>
      </c>
      <c r="J119" s="31" t="s">
        <v>8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131"/>
      <c r="R119" s="29"/>
      <c r="S119" s="29">
        <v>22400</v>
      </c>
      <c r="T119" s="29"/>
    </row>
    <row r="120" spans="1:20" ht="54" customHeight="1" x14ac:dyDescent="1.05">
      <c r="A120" s="31" t="s">
        <v>16938</v>
      </c>
      <c r="B120" s="31" t="s">
        <v>16939</v>
      </c>
      <c r="C120" s="31" t="s">
        <v>16750</v>
      </c>
      <c r="D120" s="31" t="s">
        <v>16940</v>
      </c>
      <c r="E120" s="31" t="s">
        <v>101</v>
      </c>
      <c r="F120" s="31" t="s">
        <v>123</v>
      </c>
      <c r="G120" s="31" t="s">
        <v>16223</v>
      </c>
      <c r="H120" s="31" t="s">
        <v>16224</v>
      </c>
      <c r="I120" s="31" t="s">
        <v>16752</v>
      </c>
      <c r="J120" s="31" t="s">
        <v>8</v>
      </c>
      <c r="K120" s="31" t="s">
        <v>105</v>
      </c>
      <c r="L120" s="31" t="s">
        <v>125</v>
      </c>
      <c r="M120" s="31" t="s">
        <v>107</v>
      </c>
      <c r="N120" s="23"/>
      <c r="O120" s="23"/>
      <c r="P120" s="23"/>
      <c r="Q120" s="131"/>
      <c r="R120" s="29"/>
      <c r="S120" s="29">
        <v>22400</v>
      </c>
      <c r="T120" s="29"/>
    </row>
    <row r="121" spans="1:20" ht="54" customHeight="1" x14ac:dyDescent="1.05">
      <c r="A121" s="31" t="s">
        <v>16941</v>
      </c>
      <c r="B121" s="31" t="s">
        <v>16942</v>
      </c>
      <c r="C121" s="31" t="s">
        <v>16750</v>
      </c>
      <c r="D121" s="31" t="s">
        <v>16943</v>
      </c>
      <c r="E121" s="31" t="s">
        <v>101</v>
      </c>
      <c r="F121" s="31" t="s">
        <v>123</v>
      </c>
      <c r="G121" s="31" t="s">
        <v>16227</v>
      </c>
      <c r="H121" s="31" t="s">
        <v>16249</v>
      </c>
      <c r="I121" s="31" t="s">
        <v>16752</v>
      </c>
      <c r="J121" s="31" t="s">
        <v>8</v>
      </c>
      <c r="K121" s="31" t="s">
        <v>105</v>
      </c>
      <c r="L121" s="31" t="s">
        <v>106</v>
      </c>
      <c r="M121" s="31" t="s">
        <v>107</v>
      </c>
      <c r="N121" s="23"/>
      <c r="O121" s="23"/>
      <c r="P121" s="23"/>
      <c r="Q121" s="131"/>
      <c r="R121" s="29"/>
      <c r="S121" s="29">
        <v>22400</v>
      </c>
      <c r="T121" s="29"/>
    </row>
    <row r="122" spans="1:20" ht="54" customHeight="1" x14ac:dyDescent="1.05">
      <c r="A122" s="31" t="s">
        <v>16944</v>
      </c>
      <c r="B122" s="31" t="s">
        <v>1573</v>
      </c>
      <c r="C122" s="31" t="s">
        <v>16750</v>
      </c>
      <c r="D122" s="31" t="s">
        <v>16945</v>
      </c>
      <c r="E122" s="31" t="s">
        <v>101</v>
      </c>
      <c r="F122" s="31" t="s">
        <v>123</v>
      </c>
      <c r="G122" s="31" t="s">
        <v>16227</v>
      </c>
      <c r="H122" s="31" t="s">
        <v>16249</v>
      </c>
      <c r="I122" s="31" t="s">
        <v>16752</v>
      </c>
      <c r="J122" s="31" t="s">
        <v>8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131"/>
      <c r="R122" s="29"/>
      <c r="S122" s="29">
        <v>22400</v>
      </c>
      <c r="T122" s="29"/>
    </row>
    <row r="123" spans="1:20" ht="54" customHeight="1" x14ac:dyDescent="1.05">
      <c r="A123" s="31" t="s">
        <v>16946</v>
      </c>
      <c r="B123" s="31" t="s">
        <v>4301</v>
      </c>
      <c r="C123" s="31" t="s">
        <v>16750</v>
      </c>
      <c r="D123" s="31" t="s">
        <v>16947</v>
      </c>
      <c r="E123" s="31" t="s">
        <v>101</v>
      </c>
      <c r="F123" s="31" t="s">
        <v>1304</v>
      </c>
      <c r="G123" s="31" t="s">
        <v>16656</v>
      </c>
      <c r="H123" s="31" t="s">
        <v>16249</v>
      </c>
      <c r="I123" s="31" t="s">
        <v>16752</v>
      </c>
      <c r="J123" s="31" t="s">
        <v>8</v>
      </c>
      <c r="K123" s="31" t="s">
        <v>105</v>
      </c>
      <c r="L123" s="31" t="s">
        <v>106</v>
      </c>
      <c r="M123" s="31" t="s">
        <v>107</v>
      </c>
      <c r="N123" s="23"/>
      <c r="O123" s="23"/>
      <c r="P123" s="23"/>
      <c r="Q123" s="131"/>
      <c r="R123" s="29"/>
      <c r="S123" s="29">
        <v>22400</v>
      </c>
      <c r="T123" s="29"/>
    </row>
    <row r="124" spans="1:20" ht="54" customHeight="1" x14ac:dyDescent="1.05">
      <c r="A124" s="223" t="s">
        <v>17275</v>
      </c>
      <c r="B124" s="225"/>
      <c r="C124" s="223"/>
      <c r="D124" s="223">
        <v>32917103</v>
      </c>
      <c r="E124" s="223" t="s">
        <v>17253</v>
      </c>
      <c r="F124" s="223" t="s">
        <v>102</v>
      </c>
      <c r="G124" s="322"/>
      <c r="H124" s="216">
        <v>46200</v>
      </c>
      <c r="I124" s="322"/>
      <c r="J124" s="322"/>
      <c r="K124" s="322"/>
      <c r="L124" s="322"/>
      <c r="M124" s="31" t="s">
        <v>107</v>
      </c>
      <c r="N124" s="322"/>
      <c r="O124" s="322"/>
      <c r="P124" s="322"/>
      <c r="Q124" s="131"/>
      <c r="R124" s="29"/>
      <c r="S124" s="249">
        <v>22000</v>
      </c>
      <c r="T124" s="29"/>
    </row>
    <row r="125" spans="1:20" ht="54" customHeight="1" x14ac:dyDescent="1.05">
      <c r="A125" s="704" t="s">
        <v>17937</v>
      </c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6"/>
      <c r="O125" s="23"/>
      <c r="P125" s="23"/>
      <c r="Q125" s="131"/>
      <c r="R125" s="29"/>
      <c r="S125" s="29"/>
      <c r="T125" s="29"/>
    </row>
    <row r="126" spans="1:20" ht="54" customHeight="1" x14ac:dyDescent="1.05">
      <c r="A126" s="399" t="s">
        <v>17544</v>
      </c>
      <c r="B126" s="399" t="s">
        <v>5631</v>
      </c>
      <c r="C126" s="399" t="s">
        <v>17545</v>
      </c>
      <c r="D126" s="399" t="s">
        <v>17546</v>
      </c>
      <c r="E126" s="399" t="s">
        <v>101</v>
      </c>
      <c r="F126" s="399" t="s">
        <v>123</v>
      </c>
      <c r="G126" s="399" t="s">
        <v>16223</v>
      </c>
      <c r="H126" s="399" t="s">
        <v>17126</v>
      </c>
      <c r="I126" s="400">
        <v>8.3333333333333329E-2</v>
      </c>
      <c r="J126" s="399" t="s">
        <v>8</v>
      </c>
      <c r="K126" s="399" t="s">
        <v>105</v>
      </c>
      <c r="L126" s="399" t="s">
        <v>106</v>
      </c>
      <c r="M126" s="399" t="s">
        <v>11351</v>
      </c>
      <c r="N126" s="399" t="s">
        <v>995</v>
      </c>
      <c r="O126" s="23"/>
      <c r="P126" s="23"/>
      <c r="Q126" s="131"/>
      <c r="R126" s="29"/>
      <c r="S126" s="29">
        <v>43925</v>
      </c>
      <c r="T126" s="29"/>
    </row>
    <row r="127" spans="1:20" ht="54" customHeight="1" x14ac:dyDescent="1.05">
      <c r="A127" s="399" t="s">
        <v>17547</v>
      </c>
      <c r="B127" s="399" t="s">
        <v>12239</v>
      </c>
      <c r="C127" s="399" t="s">
        <v>17548</v>
      </c>
      <c r="D127" s="399" t="s">
        <v>17549</v>
      </c>
      <c r="E127" s="399" t="s">
        <v>101</v>
      </c>
      <c r="F127" s="399" t="s">
        <v>102</v>
      </c>
      <c r="G127" s="399" t="s">
        <v>16216</v>
      </c>
      <c r="H127" s="399" t="s">
        <v>16249</v>
      </c>
      <c r="I127" s="400">
        <v>0.41666666666666669</v>
      </c>
      <c r="J127" s="399" t="s">
        <v>8</v>
      </c>
      <c r="K127" s="399" t="s">
        <v>105</v>
      </c>
      <c r="L127" s="399" t="s">
        <v>106</v>
      </c>
      <c r="M127" s="399" t="s">
        <v>13380</v>
      </c>
      <c r="N127" s="399" t="s">
        <v>107</v>
      </c>
      <c r="O127" s="23"/>
      <c r="P127" s="23"/>
      <c r="Q127" s="131"/>
      <c r="R127" s="29"/>
      <c r="S127" s="29">
        <v>22200</v>
      </c>
      <c r="T127" s="29"/>
    </row>
    <row r="128" spans="1:20" ht="54" customHeight="1" x14ac:dyDescent="1.3">
      <c r="A128" s="685" t="s">
        <v>17969</v>
      </c>
      <c r="B128" s="841"/>
      <c r="C128" s="841"/>
      <c r="D128" s="841"/>
      <c r="E128" s="841"/>
      <c r="F128" s="841"/>
      <c r="G128" s="841"/>
      <c r="H128" s="841"/>
      <c r="I128" s="841"/>
      <c r="J128" s="841"/>
      <c r="K128" s="841"/>
      <c r="L128" s="841"/>
      <c r="M128" s="842"/>
      <c r="N128" s="399"/>
      <c r="O128" s="23"/>
      <c r="P128" s="23"/>
      <c r="Q128" s="131"/>
      <c r="R128" s="29"/>
      <c r="S128" s="29"/>
      <c r="T128" s="29">
        <v>550000</v>
      </c>
    </row>
    <row r="129" spans="1:20" ht="54" customHeight="1" x14ac:dyDescent="1.3">
      <c r="A129" s="685" t="s">
        <v>17969</v>
      </c>
      <c r="B129" s="841"/>
      <c r="C129" s="841"/>
      <c r="D129" s="841"/>
      <c r="E129" s="841"/>
      <c r="F129" s="841"/>
      <c r="G129" s="841"/>
      <c r="H129" s="841"/>
      <c r="I129" s="841"/>
      <c r="J129" s="841"/>
      <c r="K129" s="841"/>
      <c r="L129" s="841"/>
      <c r="M129" s="842"/>
      <c r="N129" s="399"/>
      <c r="O129" s="23"/>
      <c r="P129" s="23"/>
      <c r="Q129" s="131"/>
      <c r="R129" s="29"/>
      <c r="S129" s="29"/>
      <c r="T129" s="29">
        <v>200000</v>
      </c>
    </row>
    <row r="130" spans="1:20" ht="54" customHeight="1" x14ac:dyDescent="1.3">
      <c r="A130" s="688" t="s">
        <v>18796</v>
      </c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90"/>
      <c r="N130" s="23"/>
      <c r="O130" s="23"/>
      <c r="P130" s="23"/>
      <c r="Q130" s="131"/>
      <c r="R130" s="29"/>
      <c r="S130" s="29"/>
      <c r="T130" s="170"/>
    </row>
    <row r="131" spans="1:20" ht="54" customHeight="1" x14ac:dyDescent="1.3">
      <c r="A131" s="31" t="s">
        <v>18105</v>
      </c>
      <c r="B131" s="31" t="s">
        <v>18106</v>
      </c>
      <c r="C131" s="31" t="s">
        <v>18107</v>
      </c>
      <c r="D131" s="31" t="s">
        <v>18108</v>
      </c>
      <c r="E131" s="31" t="s">
        <v>687</v>
      </c>
      <c r="F131" s="31" t="s">
        <v>123</v>
      </c>
      <c r="G131" s="31" t="s">
        <v>16504</v>
      </c>
      <c r="H131" s="31" t="s">
        <v>16249</v>
      </c>
      <c r="I131" s="38">
        <v>0.375</v>
      </c>
      <c r="J131" s="31" t="s">
        <v>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131"/>
      <c r="R131" s="29"/>
      <c r="S131" s="29">
        <v>43425</v>
      </c>
      <c r="T131" s="170"/>
    </row>
    <row r="132" spans="1:20" ht="54" customHeight="1" x14ac:dyDescent="1.3">
      <c r="A132" s="685" t="s">
        <v>17969</v>
      </c>
      <c r="B132" s="841"/>
      <c r="C132" s="841"/>
      <c r="D132" s="841"/>
      <c r="E132" s="841"/>
      <c r="F132" s="841"/>
      <c r="G132" s="841"/>
      <c r="H132" s="841"/>
      <c r="I132" s="841"/>
      <c r="J132" s="841"/>
      <c r="K132" s="841"/>
      <c r="L132" s="841"/>
      <c r="M132" s="842"/>
      <c r="N132" s="399"/>
      <c r="O132" s="23"/>
      <c r="P132" s="23"/>
      <c r="Q132" s="131"/>
      <c r="R132" s="29"/>
      <c r="S132" s="29"/>
      <c r="T132" s="29">
        <v>70000</v>
      </c>
    </row>
    <row r="133" spans="1:20" ht="54" customHeight="1" x14ac:dyDescent="1.3">
      <c r="A133" s="685" t="s">
        <v>17969</v>
      </c>
      <c r="B133" s="841"/>
      <c r="C133" s="841"/>
      <c r="D133" s="841"/>
      <c r="E133" s="841"/>
      <c r="F133" s="841"/>
      <c r="G133" s="841"/>
      <c r="H133" s="841"/>
      <c r="I133" s="841"/>
      <c r="J133" s="841"/>
      <c r="K133" s="841"/>
      <c r="L133" s="841"/>
      <c r="M133" s="842"/>
      <c r="N133" s="399"/>
      <c r="O133" s="23"/>
      <c r="P133" s="23"/>
      <c r="Q133" s="131"/>
      <c r="R133" s="29"/>
      <c r="S133" s="29"/>
      <c r="T133" s="29">
        <v>50000</v>
      </c>
    </row>
    <row r="134" spans="1:20" ht="54" customHeight="1" x14ac:dyDescent="1.3">
      <c r="A134" s="688" t="s">
        <v>19287</v>
      </c>
      <c r="B134" s="689"/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90"/>
      <c r="N134" s="23"/>
      <c r="O134" s="23"/>
      <c r="P134" s="23"/>
      <c r="Q134" s="131"/>
      <c r="R134" s="29"/>
      <c r="S134" s="29"/>
      <c r="T134" s="170"/>
    </row>
    <row r="135" spans="1:20" ht="54" customHeight="1" x14ac:dyDescent="1.3">
      <c r="A135" s="31" t="s">
        <v>18871</v>
      </c>
      <c r="B135" s="31" t="s">
        <v>18872</v>
      </c>
      <c r="C135" s="31" t="s">
        <v>18873</v>
      </c>
      <c r="D135" s="31" t="s">
        <v>18874</v>
      </c>
      <c r="E135" s="31" t="s">
        <v>687</v>
      </c>
      <c r="F135" s="31" t="s">
        <v>123</v>
      </c>
      <c r="G135" s="31" t="s">
        <v>16248</v>
      </c>
      <c r="H135" s="31" t="s">
        <v>16244</v>
      </c>
      <c r="I135" s="38">
        <v>0.375</v>
      </c>
      <c r="J135" s="31" t="s">
        <v>8</v>
      </c>
      <c r="K135" s="31" t="s">
        <v>105</v>
      </c>
      <c r="L135" s="31" t="s">
        <v>125</v>
      </c>
      <c r="M135" s="31" t="s">
        <v>995</v>
      </c>
      <c r="N135" s="23"/>
      <c r="O135" s="23"/>
      <c r="P135" s="23"/>
      <c r="Q135" s="131"/>
      <c r="R135" s="29"/>
      <c r="S135" s="29">
        <v>35740</v>
      </c>
      <c r="T135" s="170"/>
    </row>
    <row r="136" spans="1:20" ht="54" customHeight="1" x14ac:dyDescent="1.3">
      <c r="A136" s="31" t="s">
        <v>18875</v>
      </c>
      <c r="B136" s="31" t="s">
        <v>18872</v>
      </c>
      <c r="C136" s="31" t="s">
        <v>18876</v>
      </c>
      <c r="D136" s="31" t="s">
        <v>18877</v>
      </c>
      <c r="E136" s="31" t="s">
        <v>687</v>
      </c>
      <c r="F136" s="31" t="s">
        <v>123</v>
      </c>
      <c r="G136" s="31" t="s">
        <v>16248</v>
      </c>
      <c r="H136" s="31" t="s">
        <v>16244</v>
      </c>
      <c r="I136" s="38">
        <v>0.375</v>
      </c>
      <c r="J136" s="31" t="s">
        <v>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131"/>
      <c r="R136" s="29"/>
      <c r="S136" s="29">
        <v>43425</v>
      </c>
      <c r="T136" s="170"/>
    </row>
    <row r="137" spans="1:20" ht="54" customHeight="1" x14ac:dyDescent="1.3">
      <c r="A137" s="31" t="s">
        <v>18878</v>
      </c>
      <c r="B137" s="31" t="s">
        <v>5366</v>
      </c>
      <c r="C137" s="31" t="s">
        <v>18879</v>
      </c>
      <c r="D137" s="31" t="s">
        <v>18880</v>
      </c>
      <c r="E137" s="31" t="s">
        <v>687</v>
      </c>
      <c r="F137" s="31" t="s">
        <v>123</v>
      </c>
      <c r="G137" s="31" t="s">
        <v>16248</v>
      </c>
      <c r="H137" s="31" t="s">
        <v>16244</v>
      </c>
      <c r="I137" s="38">
        <v>0.375</v>
      </c>
      <c r="J137" s="31" t="s">
        <v>8</v>
      </c>
      <c r="K137" s="31" t="s">
        <v>105</v>
      </c>
      <c r="L137" s="31" t="s">
        <v>125</v>
      </c>
      <c r="M137" s="31" t="s">
        <v>995</v>
      </c>
      <c r="N137" s="23"/>
      <c r="O137" s="23"/>
      <c r="P137" s="23"/>
      <c r="Q137" s="131"/>
      <c r="R137" s="29"/>
      <c r="S137" s="29">
        <v>35740</v>
      </c>
      <c r="T137" s="170"/>
    </row>
    <row r="138" spans="1:20" ht="54" customHeight="1" x14ac:dyDescent="1.3">
      <c r="A138" s="31" t="s">
        <v>18881</v>
      </c>
      <c r="B138" s="31" t="s">
        <v>18882</v>
      </c>
      <c r="C138" s="31" t="s">
        <v>18883</v>
      </c>
      <c r="D138" s="31" t="s">
        <v>18884</v>
      </c>
      <c r="E138" s="31" t="s">
        <v>687</v>
      </c>
      <c r="F138" s="31" t="s">
        <v>123</v>
      </c>
      <c r="G138" s="31" t="s">
        <v>16248</v>
      </c>
      <c r="H138" s="31" t="s">
        <v>16244</v>
      </c>
      <c r="I138" s="38">
        <v>0.375</v>
      </c>
      <c r="J138" s="31" t="s">
        <v>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131"/>
      <c r="R138" s="29"/>
      <c r="S138" s="29">
        <v>43425</v>
      </c>
      <c r="T138" s="170"/>
    </row>
    <row r="139" spans="1:20" ht="54" customHeight="1" x14ac:dyDescent="1.65">
      <c r="A139" s="688" t="s">
        <v>20030</v>
      </c>
      <c r="B139" s="714"/>
      <c r="C139" s="714"/>
      <c r="D139" s="714"/>
      <c r="E139" s="714"/>
      <c r="F139" s="714"/>
      <c r="G139" s="714"/>
      <c r="H139" s="714"/>
      <c r="I139" s="714"/>
      <c r="J139" s="714"/>
      <c r="K139" s="714"/>
      <c r="L139" s="714"/>
      <c r="M139" s="715"/>
      <c r="N139" s="54"/>
      <c r="O139" s="56"/>
      <c r="P139" s="54"/>
      <c r="Q139" s="130"/>
      <c r="R139" s="117"/>
      <c r="S139" s="117"/>
      <c r="T139" s="170"/>
    </row>
    <row r="140" spans="1:20" ht="54" customHeight="1" x14ac:dyDescent="1.65">
      <c r="A140" s="405" t="s">
        <v>19305</v>
      </c>
      <c r="B140" s="405" t="s">
        <v>19306</v>
      </c>
      <c r="C140" s="405" t="s">
        <v>19307</v>
      </c>
      <c r="D140" s="405" t="s">
        <v>19308</v>
      </c>
      <c r="E140" s="405" t="s">
        <v>101</v>
      </c>
      <c r="F140" s="405" t="s">
        <v>1304</v>
      </c>
      <c r="G140" s="405" t="s">
        <v>16656</v>
      </c>
      <c r="H140" s="405" t="s">
        <v>16186</v>
      </c>
      <c r="I140" s="406">
        <v>8.3333333333333329E-2</v>
      </c>
      <c r="J140" s="405" t="s">
        <v>8</v>
      </c>
      <c r="K140" s="405" t="s">
        <v>105</v>
      </c>
      <c r="L140" s="405" t="s">
        <v>106</v>
      </c>
      <c r="M140" s="405" t="s">
        <v>107</v>
      </c>
      <c r="N140" s="54"/>
      <c r="O140" s="56"/>
      <c r="P140" s="54"/>
      <c r="Q140" s="130"/>
      <c r="R140" s="117"/>
      <c r="S140" s="117">
        <v>22200</v>
      </c>
      <c r="T140" s="170"/>
    </row>
    <row r="141" spans="1:20" ht="54" customHeight="1" x14ac:dyDescent="1.65">
      <c r="A141" s="405" t="s">
        <v>19533</v>
      </c>
      <c r="B141" s="405" t="s">
        <v>19534</v>
      </c>
      <c r="C141" s="405" t="s">
        <v>19535</v>
      </c>
      <c r="D141" s="405" t="s">
        <v>19536</v>
      </c>
      <c r="E141" s="405" t="s">
        <v>101</v>
      </c>
      <c r="F141" s="405" t="s">
        <v>102</v>
      </c>
      <c r="G141" s="405" t="s">
        <v>16267</v>
      </c>
      <c r="H141" s="405" t="s">
        <v>16249</v>
      </c>
      <c r="I141" s="406">
        <v>0.47916666666666669</v>
      </c>
      <c r="J141" s="405" t="s">
        <v>8</v>
      </c>
      <c r="K141" s="405" t="s">
        <v>105</v>
      </c>
      <c r="L141" s="405" t="s">
        <v>106</v>
      </c>
      <c r="M141" s="405" t="s">
        <v>107</v>
      </c>
      <c r="N141" s="54"/>
      <c r="O141" s="56"/>
      <c r="P141" s="54"/>
      <c r="Q141" s="130"/>
      <c r="R141" s="117"/>
      <c r="S141" s="117">
        <v>22200</v>
      </c>
      <c r="T141" s="170"/>
    </row>
    <row r="142" spans="1:20" ht="54" customHeight="1" x14ac:dyDescent="1.65">
      <c r="A142" s="405" t="s">
        <v>19537</v>
      </c>
      <c r="B142" s="405" t="s">
        <v>19538</v>
      </c>
      <c r="C142" s="405" t="s">
        <v>19539</v>
      </c>
      <c r="D142" s="405" t="s">
        <v>19540</v>
      </c>
      <c r="E142" s="405" t="s">
        <v>101</v>
      </c>
      <c r="F142" s="405" t="s">
        <v>123</v>
      </c>
      <c r="G142" s="405" t="s">
        <v>16227</v>
      </c>
      <c r="H142" s="405" t="s">
        <v>16967</v>
      </c>
      <c r="I142" s="406">
        <v>0.49652777777777779</v>
      </c>
      <c r="J142" s="405" t="s">
        <v>8</v>
      </c>
      <c r="K142" s="405" t="s">
        <v>105</v>
      </c>
      <c r="L142" s="405" t="s">
        <v>106</v>
      </c>
      <c r="M142" s="405" t="s">
        <v>995</v>
      </c>
      <c r="N142" s="54"/>
      <c r="O142" s="56"/>
      <c r="P142" s="54"/>
      <c r="Q142" s="130"/>
      <c r="R142" s="117"/>
      <c r="S142" s="117">
        <v>43925</v>
      </c>
      <c r="T142" s="170"/>
    </row>
    <row r="143" spans="1:20" ht="54" customHeight="1" x14ac:dyDescent="1.65">
      <c r="A143" s="405" t="s">
        <v>19541</v>
      </c>
      <c r="B143" s="405" t="s">
        <v>13030</v>
      </c>
      <c r="C143" s="405" t="s">
        <v>19542</v>
      </c>
      <c r="D143" s="405" t="s">
        <v>19543</v>
      </c>
      <c r="E143" s="405" t="s">
        <v>687</v>
      </c>
      <c r="F143" s="405" t="s">
        <v>123</v>
      </c>
      <c r="G143" s="405" t="s">
        <v>18959</v>
      </c>
      <c r="H143" s="405" t="s">
        <v>16249</v>
      </c>
      <c r="I143" s="406">
        <v>0.53125</v>
      </c>
      <c r="J143" s="405" t="s">
        <v>8</v>
      </c>
      <c r="K143" s="405" t="s">
        <v>105</v>
      </c>
      <c r="L143" s="405" t="s">
        <v>106</v>
      </c>
      <c r="M143" s="405" t="s">
        <v>995</v>
      </c>
      <c r="N143" s="54"/>
      <c r="O143" s="56"/>
      <c r="P143" s="54"/>
      <c r="Q143" s="130"/>
      <c r="R143" s="117"/>
      <c r="S143" s="117">
        <v>43425</v>
      </c>
      <c r="T143" s="170"/>
    </row>
    <row r="144" spans="1:20" ht="54" customHeight="1" x14ac:dyDescent="1.65">
      <c r="A144" s="405" t="s">
        <v>19544</v>
      </c>
      <c r="B144" s="405" t="s">
        <v>19545</v>
      </c>
      <c r="C144" s="405" t="s">
        <v>19546</v>
      </c>
      <c r="D144" s="405" t="s">
        <v>19547</v>
      </c>
      <c r="E144" s="405" t="s">
        <v>687</v>
      </c>
      <c r="F144" s="405" t="s">
        <v>123</v>
      </c>
      <c r="G144" s="405" t="s">
        <v>18959</v>
      </c>
      <c r="H144" s="405" t="s">
        <v>16249</v>
      </c>
      <c r="I144" s="406">
        <v>0.53125</v>
      </c>
      <c r="J144" s="405" t="s">
        <v>8</v>
      </c>
      <c r="K144" s="405" t="s">
        <v>105</v>
      </c>
      <c r="L144" s="405" t="s">
        <v>106</v>
      </c>
      <c r="M144" s="405" t="s">
        <v>995</v>
      </c>
      <c r="N144" s="54"/>
      <c r="O144" s="56"/>
      <c r="P144" s="54"/>
      <c r="Q144" s="130"/>
      <c r="R144" s="117"/>
      <c r="S144" s="117">
        <v>43425</v>
      </c>
      <c r="T144" s="170"/>
    </row>
    <row r="145" spans="1:20" ht="54" customHeight="1" x14ac:dyDescent="1.65">
      <c r="A145" s="405" t="s">
        <v>19548</v>
      </c>
      <c r="B145" s="405" t="s">
        <v>19549</v>
      </c>
      <c r="C145" s="405" t="s">
        <v>19550</v>
      </c>
      <c r="D145" s="405" t="s">
        <v>19551</v>
      </c>
      <c r="E145" s="405" t="s">
        <v>687</v>
      </c>
      <c r="F145" s="405" t="s">
        <v>102</v>
      </c>
      <c r="G145" s="405" t="s">
        <v>17122</v>
      </c>
      <c r="H145" s="405" t="s">
        <v>16244</v>
      </c>
      <c r="I145" s="406">
        <v>6.25E-2</v>
      </c>
      <c r="J145" s="405" t="s">
        <v>8</v>
      </c>
      <c r="K145" s="405" t="s">
        <v>105</v>
      </c>
      <c r="L145" s="405" t="s">
        <v>106</v>
      </c>
      <c r="M145" s="405" t="s">
        <v>107</v>
      </c>
      <c r="N145" s="54"/>
      <c r="O145" s="56"/>
      <c r="P145" s="54"/>
      <c r="Q145" s="130"/>
      <c r="R145" s="117"/>
      <c r="S145" s="117">
        <v>22200</v>
      </c>
      <c r="T145" s="170"/>
    </row>
    <row r="146" spans="1:20" ht="54" customHeight="1" x14ac:dyDescent="1.3">
      <c r="A146" s="685" t="s">
        <v>20033</v>
      </c>
      <c r="B146" s="686"/>
      <c r="C146" s="686"/>
      <c r="D146" s="686"/>
      <c r="E146" s="686"/>
      <c r="F146" s="686"/>
      <c r="G146" s="686"/>
      <c r="H146" s="686"/>
      <c r="I146" s="686"/>
      <c r="J146" s="686"/>
      <c r="K146" s="686"/>
      <c r="L146" s="686"/>
      <c r="M146" s="687"/>
      <c r="N146" s="399"/>
      <c r="O146" s="23"/>
      <c r="P146" s="23"/>
      <c r="Q146" s="131"/>
      <c r="R146" s="29">
        <v>6200</v>
      </c>
      <c r="S146" s="29"/>
      <c r="T146" s="29">
        <v>250000</v>
      </c>
    </row>
    <row r="147" spans="1:20" ht="54" customHeight="1" x14ac:dyDescent="1.3">
      <c r="A147" s="685" t="s">
        <v>20033</v>
      </c>
      <c r="B147" s="686"/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7"/>
      <c r="N147" s="399"/>
      <c r="O147" s="23"/>
      <c r="P147" s="23"/>
      <c r="Q147" s="131"/>
      <c r="R147" s="29"/>
      <c r="S147" s="29"/>
      <c r="T147" s="29"/>
    </row>
    <row r="148" spans="1:20" ht="54" customHeight="1" x14ac:dyDescent="1.3">
      <c r="A148" s="685" t="s">
        <v>4068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7"/>
      <c r="N148" s="399"/>
      <c r="O148" s="23"/>
      <c r="P148" s="23"/>
      <c r="Q148" s="131">
        <v>6200</v>
      </c>
      <c r="R148" s="29"/>
      <c r="S148" s="29"/>
      <c r="T148" s="29"/>
    </row>
    <row r="149" spans="1:20" ht="54" customHeight="1" x14ac:dyDescent="1.3">
      <c r="A149" s="685" t="s">
        <v>20036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7"/>
      <c r="N149" s="399"/>
      <c r="O149" s="23"/>
      <c r="P149" s="23"/>
      <c r="Q149" s="131"/>
      <c r="R149" s="29"/>
      <c r="S149" s="29"/>
      <c r="T149" s="29">
        <v>316634</v>
      </c>
    </row>
    <row r="150" spans="1:20" ht="54" customHeight="1" x14ac:dyDescent="1.3">
      <c r="A150" s="679" t="s">
        <v>20595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1"/>
      <c r="N150" s="23"/>
      <c r="O150" s="23"/>
      <c r="P150" s="23"/>
      <c r="Q150" s="131"/>
      <c r="R150" s="29"/>
      <c r="S150" s="29"/>
      <c r="T150" s="29"/>
    </row>
    <row r="151" spans="1:20" ht="54" customHeight="1" x14ac:dyDescent="1.05">
      <c r="A151" s="31" t="s">
        <v>20085</v>
      </c>
      <c r="B151" s="31" t="s">
        <v>9441</v>
      </c>
      <c r="C151" s="31" t="s">
        <v>20086</v>
      </c>
      <c r="D151" s="31" t="s">
        <v>20087</v>
      </c>
      <c r="E151" s="31" t="s">
        <v>687</v>
      </c>
      <c r="F151" s="31" t="s">
        <v>123</v>
      </c>
      <c r="G151" s="31" t="s">
        <v>16248</v>
      </c>
      <c r="H151" s="31" t="s">
        <v>16967</v>
      </c>
      <c r="I151" s="38">
        <v>0.41666666666666669</v>
      </c>
      <c r="J151" s="31" t="s">
        <v>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31"/>
      <c r="R151" s="29"/>
      <c r="S151" s="29">
        <v>43425</v>
      </c>
      <c r="T151" s="29"/>
    </row>
    <row r="152" spans="1:20" ht="54" customHeight="1" x14ac:dyDescent="1.05">
      <c r="A152" s="31" t="s">
        <v>20088</v>
      </c>
      <c r="B152" s="31" t="s">
        <v>20089</v>
      </c>
      <c r="C152" s="31" t="s">
        <v>20090</v>
      </c>
      <c r="D152" s="31" t="s">
        <v>20091</v>
      </c>
      <c r="E152" s="31" t="s">
        <v>101</v>
      </c>
      <c r="F152" s="31" t="s">
        <v>102</v>
      </c>
      <c r="G152" s="31" t="s">
        <v>16216</v>
      </c>
      <c r="H152" s="31" t="s">
        <v>16973</v>
      </c>
      <c r="I152" s="38">
        <v>0.41666666666666669</v>
      </c>
      <c r="J152" s="31" t="s">
        <v>8</v>
      </c>
      <c r="K152" s="31" t="s">
        <v>105</v>
      </c>
      <c r="L152" s="31" t="s">
        <v>106</v>
      </c>
      <c r="M152" s="31" t="s">
        <v>491</v>
      </c>
      <c r="N152" s="23"/>
      <c r="O152" s="23"/>
      <c r="P152" s="23"/>
      <c r="Q152" s="131"/>
      <c r="R152" s="29"/>
      <c r="S152" s="29">
        <v>26200</v>
      </c>
      <c r="T152" s="29"/>
    </row>
    <row r="153" spans="1:20" ht="54" customHeight="1" x14ac:dyDescent="1.05">
      <c r="A153" s="693" t="s">
        <v>20598</v>
      </c>
      <c r="B153" s="694"/>
      <c r="C153" s="694"/>
      <c r="D153" s="694"/>
      <c r="E153" s="694"/>
      <c r="F153" s="694"/>
      <c r="G153" s="694"/>
      <c r="H153" s="694"/>
      <c r="I153" s="694"/>
      <c r="J153" s="694"/>
      <c r="K153" s="694"/>
      <c r="L153" s="694"/>
      <c r="M153" s="695"/>
      <c r="N153" s="23"/>
      <c r="O153" s="23"/>
      <c r="P153" s="23"/>
      <c r="Q153" s="131"/>
      <c r="R153" s="29"/>
      <c r="S153" s="29"/>
      <c r="T153" s="29">
        <v>70000</v>
      </c>
    </row>
    <row r="154" spans="1:20" ht="54" customHeight="1" x14ac:dyDescent="1.05">
      <c r="A154" s="693" t="s">
        <v>20598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5"/>
      <c r="N154" s="23"/>
      <c r="O154" s="23"/>
      <c r="P154" s="23"/>
      <c r="Q154" s="131"/>
      <c r="R154" s="29"/>
      <c r="S154" s="29"/>
      <c r="T154" s="29">
        <v>50000</v>
      </c>
    </row>
    <row r="155" spans="1:20" ht="54" customHeight="1" x14ac:dyDescent="1.05">
      <c r="A155" s="693" t="s">
        <v>20955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5"/>
      <c r="N155" s="23"/>
      <c r="O155" s="23"/>
      <c r="P155" s="23"/>
      <c r="Q155" s="131"/>
      <c r="R155" s="29"/>
      <c r="S155" s="29"/>
      <c r="T155" s="29">
        <v>180000</v>
      </c>
    </row>
    <row r="156" spans="1:20" ht="54" customHeight="1" x14ac:dyDescent="1.3">
      <c r="A156" s="688" t="s">
        <v>21789</v>
      </c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90"/>
      <c r="N156" s="23"/>
      <c r="O156" s="23"/>
      <c r="P156" s="23"/>
      <c r="Q156" s="131"/>
      <c r="R156" s="29"/>
      <c r="S156" s="29"/>
      <c r="T156" s="170"/>
    </row>
    <row r="157" spans="1:20" ht="54" customHeight="1" x14ac:dyDescent="1.3">
      <c r="A157" s="31" t="s">
        <v>21253</v>
      </c>
      <c r="B157" s="31" t="s">
        <v>21254</v>
      </c>
      <c r="C157" s="31" t="s">
        <v>21255</v>
      </c>
      <c r="D157" s="31" t="s">
        <v>21256</v>
      </c>
      <c r="E157" s="31" t="s">
        <v>687</v>
      </c>
      <c r="F157" s="31" t="s">
        <v>123</v>
      </c>
      <c r="G157" s="31" t="s">
        <v>18959</v>
      </c>
      <c r="H157" s="31" t="s">
        <v>17640</v>
      </c>
      <c r="I157" s="38">
        <v>0.58333333333333337</v>
      </c>
      <c r="J157" s="31" t="s">
        <v>8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131"/>
      <c r="R157" s="29"/>
      <c r="S157" s="29">
        <v>22200</v>
      </c>
      <c r="T157" s="170"/>
    </row>
    <row r="158" spans="1:20" ht="54" customHeight="1" x14ac:dyDescent="1.3">
      <c r="A158" s="31" t="s">
        <v>21257</v>
      </c>
      <c r="B158" s="31" t="s">
        <v>7062</v>
      </c>
      <c r="C158" s="31" t="s">
        <v>21258</v>
      </c>
      <c r="D158" s="31" t="s">
        <v>21259</v>
      </c>
      <c r="E158" s="31" t="s">
        <v>687</v>
      </c>
      <c r="F158" s="31" t="s">
        <v>123</v>
      </c>
      <c r="G158" s="31" t="s">
        <v>18959</v>
      </c>
      <c r="H158" s="31" t="s">
        <v>17640</v>
      </c>
      <c r="I158" s="38">
        <v>0.58333333333333337</v>
      </c>
      <c r="J158" s="31" t="s">
        <v>8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131"/>
      <c r="R158" s="29"/>
      <c r="S158" s="29">
        <v>22200</v>
      </c>
      <c r="T158" s="170"/>
    </row>
    <row r="159" spans="1:20" ht="54" customHeight="1" x14ac:dyDescent="1.3">
      <c r="A159" s="31" t="s">
        <v>21260</v>
      </c>
      <c r="B159" s="31" t="s">
        <v>21261</v>
      </c>
      <c r="C159" s="31" t="s">
        <v>21262</v>
      </c>
      <c r="D159" s="31" t="s">
        <v>21263</v>
      </c>
      <c r="E159" s="31" t="s">
        <v>687</v>
      </c>
      <c r="F159" s="31" t="s">
        <v>123</v>
      </c>
      <c r="G159" s="31" t="s">
        <v>18959</v>
      </c>
      <c r="H159" s="31" t="s">
        <v>17640</v>
      </c>
      <c r="I159" s="38">
        <v>0.58333333333333337</v>
      </c>
      <c r="J159" s="31" t="s">
        <v>8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131"/>
      <c r="R159" s="29"/>
      <c r="S159" s="29">
        <v>22200</v>
      </c>
      <c r="T159" s="170"/>
    </row>
    <row r="160" spans="1:20" ht="54" customHeight="1" x14ac:dyDescent="1.3">
      <c r="A160" s="31" t="s">
        <v>21264</v>
      </c>
      <c r="B160" s="31" t="s">
        <v>21265</v>
      </c>
      <c r="C160" s="31" t="s">
        <v>21266</v>
      </c>
      <c r="D160" s="31" t="s">
        <v>21267</v>
      </c>
      <c r="E160" s="31" t="s">
        <v>101</v>
      </c>
      <c r="F160" s="31" t="s">
        <v>123</v>
      </c>
      <c r="G160" s="31" t="s">
        <v>16223</v>
      </c>
      <c r="H160" s="31" t="s">
        <v>16967</v>
      </c>
      <c r="I160" s="38">
        <v>0.16666666666666666</v>
      </c>
      <c r="J160" s="31" t="s">
        <v>8</v>
      </c>
      <c r="K160" s="31" t="s">
        <v>105</v>
      </c>
      <c r="L160" s="31" t="s">
        <v>106</v>
      </c>
      <c r="M160" s="210" t="s">
        <v>194</v>
      </c>
      <c r="N160" s="23"/>
      <c r="O160" s="23"/>
      <c r="P160" s="23"/>
      <c r="Q160" s="131"/>
      <c r="R160" s="29"/>
      <c r="S160" s="29">
        <v>39310</v>
      </c>
      <c r="T160" s="170"/>
    </row>
    <row r="161" spans="1:20" ht="54" customHeight="1" x14ac:dyDescent="1.3">
      <c r="A161" s="31" t="s">
        <v>21268</v>
      </c>
      <c r="B161" s="31" t="s">
        <v>3647</v>
      </c>
      <c r="C161" s="31" t="s">
        <v>21269</v>
      </c>
      <c r="D161" s="31" t="s">
        <v>21270</v>
      </c>
      <c r="E161" s="31" t="s">
        <v>687</v>
      </c>
      <c r="F161" s="31" t="s">
        <v>123</v>
      </c>
      <c r="G161" s="31" t="s">
        <v>18959</v>
      </c>
      <c r="H161" s="31" t="s">
        <v>17640</v>
      </c>
      <c r="I161" s="38">
        <v>0.58333333333333337</v>
      </c>
      <c r="J161" s="31" t="s">
        <v>8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131"/>
      <c r="R161" s="29"/>
      <c r="S161" s="29">
        <v>22200</v>
      </c>
      <c r="T161" s="170"/>
    </row>
    <row r="162" spans="1:20" ht="54" customHeight="1" x14ac:dyDescent="1.3">
      <c r="A162" s="31" t="s">
        <v>21271</v>
      </c>
      <c r="B162" s="31" t="s">
        <v>21272</v>
      </c>
      <c r="C162" s="31" t="s">
        <v>21273</v>
      </c>
      <c r="D162" s="31" t="s">
        <v>21274</v>
      </c>
      <c r="E162" s="31" t="s">
        <v>687</v>
      </c>
      <c r="F162" s="31" t="s">
        <v>123</v>
      </c>
      <c r="G162" s="31" t="s">
        <v>18959</v>
      </c>
      <c r="H162" s="31" t="s">
        <v>17640</v>
      </c>
      <c r="I162" s="38">
        <v>0.58333333333333337</v>
      </c>
      <c r="J162" s="31" t="s">
        <v>8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31"/>
      <c r="R162" s="29"/>
      <c r="S162" s="29">
        <v>22200</v>
      </c>
      <c r="T162" s="170"/>
    </row>
    <row r="163" spans="1:20" ht="54" customHeight="1" x14ac:dyDescent="1.3">
      <c r="A163" s="31" t="s">
        <v>21275</v>
      </c>
      <c r="B163" s="31" t="s">
        <v>8625</v>
      </c>
      <c r="C163" s="31" t="s">
        <v>21276</v>
      </c>
      <c r="D163" s="31" t="s">
        <v>21277</v>
      </c>
      <c r="E163" s="31" t="s">
        <v>101</v>
      </c>
      <c r="F163" s="31" t="s">
        <v>123</v>
      </c>
      <c r="G163" s="31" t="s">
        <v>16223</v>
      </c>
      <c r="H163" s="31" t="s">
        <v>16967</v>
      </c>
      <c r="I163" s="38">
        <v>0.16666666666666666</v>
      </c>
      <c r="J163" s="31" t="s">
        <v>8</v>
      </c>
      <c r="K163" s="31" t="s">
        <v>105</v>
      </c>
      <c r="L163" s="31" t="s">
        <v>106</v>
      </c>
      <c r="M163" s="210" t="s">
        <v>194</v>
      </c>
      <c r="N163" s="23"/>
      <c r="O163" s="23"/>
      <c r="P163" s="23"/>
      <c r="Q163" s="131"/>
      <c r="R163" s="29"/>
      <c r="S163" s="29">
        <v>39310</v>
      </c>
      <c r="T163" s="170"/>
    </row>
    <row r="164" spans="1:20" ht="54" customHeight="1" x14ac:dyDescent="1.3">
      <c r="A164" s="31" t="s">
        <v>21278</v>
      </c>
      <c r="B164" s="31" t="s">
        <v>21279</v>
      </c>
      <c r="C164" s="31" t="s">
        <v>21280</v>
      </c>
      <c r="D164" s="31" t="s">
        <v>21281</v>
      </c>
      <c r="E164" s="31" t="s">
        <v>101</v>
      </c>
      <c r="F164" s="31" t="s">
        <v>123</v>
      </c>
      <c r="G164" s="31" t="s">
        <v>16223</v>
      </c>
      <c r="H164" s="31" t="s">
        <v>16967</v>
      </c>
      <c r="I164" s="38">
        <v>0.16666666666666666</v>
      </c>
      <c r="J164" s="31" t="s">
        <v>8</v>
      </c>
      <c r="K164" s="31" t="s">
        <v>105</v>
      </c>
      <c r="L164" s="31" t="s">
        <v>106</v>
      </c>
      <c r="M164" s="210" t="s">
        <v>194</v>
      </c>
      <c r="N164" s="23"/>
      <c r="O164" s="23"/>
      <c r="P164" s="23"/>
      <c r="Q164" s="131"/>
      <c r="R164" s="29"/>
      <c r="S164" s="29">
        <v>39310</v>
      </c>
      <c r="T164" s="170"/>
    </row>
    <row r="165" spans="1:20" ht="54" customHeight="1" x14ac:dyDescent="1.3">
      <c r="A165" s="31" t="s">
        <v>21282</v>
      </c>
      <c r="B165" s="31" t="s">
        <v>11626</v>
      </c>
      <c r="C165" s="31" t="s">
        <v>21283</v>
      </c>
      <c r="D165" s="31" t="s">
        <v>21284</v>
      </c>
      <c r="E165" s="31" t="s">
        <v>687</v>
      </c>
      <c r="F165" s="31" t="s">
        <v>123</v>
      </c>
      <c r="G165" s="31" t="s">
        <v>18959</v>
      </c>
      <c r="H165" s="31" t="s">
        <v>17640</v>
      </c>
      <c r="I165" s="38">
        <v>0.58333333333333337</v>
      </c>
      <c r="J165" s="31" t="s">
        <v>8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29"/>
      <c r="S165" s="29">
        <v>22200</v>
      </c>
      <c r="T165" s="170"/>
    </row>
    <row r="166" spans="1:20" ht="54" customHeight="1" x14ac:dyDescent="1.05">
      <c r="A166" s="693" t="s">
        <v>21794</v>
      </c>
      <c r="B166" s="694"/>
      <c r="C166" s="694"/>
      <c r="D166" s="694"/>
      <c r="E166" s="694"/>
      <c r="F166" s="694"/>
      <c r="G166" s="694"/>
      <c r="H166" s="694"/>
      <c r="I166" s="694"/>
      <c r="J166" s="694"/>
      <c r="K166" s="694"/>
      <c r="L166" s="694"/>
      <c r="M166" s="695"/>
      <c r="N166" s="23"/>
      <c r="O166" s="23"/>
      <c r="P166" s="23"/>
      <c r="Q166" s="131"/>
      <c r="R166" s="29"/>
      <c r="S166" s="29"/>
      <c r="T166" s="29">
        <v>400000</v>
      </c>
    </row>
    <row r="167" spans="1:20" ht="54" customHeight="1" x14ac:dyDescent="1.05">
      <c r="A167" s="693" t="s">
        <v>21794</v>
      </c>
      <c r="B167" s="694"/>
      <c r="C167" s="694"/>
      <c r="D167" s="694"/>
      <c r="E167" s="694"/>
      <c r="F167" s="694"/>
      <c r="G167" s="694"/>
      <c r="H167" s="694"/>
      <c r="I167" s="694"/>
      <c r="J167" s="694"/>
      <c r="K167" s="694"/>
      <c r="L167" s="694"/>
      <c r="M167" s="695"/>
      <c r="N167" s="23"/>
      <c r="O167" s="23"/>
      <c r="P167" s="23"/>
      <c r="Q167" s="131"/>
      <c r="R167" s="29"/>
      <c r="S167" s="29"/>
      <c r="T167" s="29">
        <v>400000</v>
      </c>
    </row>
    <row r="168" spans="1:20" ht="54" customHeight="1" x14ac:dyDescent="1.3">
      <c r="A168" s="688" t="s">
        <v>22805</v>
      </c>
      <c r="B168" s="689"/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90"/>
      <c r="N168" s="23"/>
      <c r="O168" s="23"/>
      <c r="P168" s="23"/>
      <c r="Q168" s="131"/>
      <c r="R168" s="29"/>
      <c r="S168" s="29"/>
      <c r="T168" s="170"/>
    </row>
    <row r="169" spans="1:20" ht="54" customHeight="1" x14ac:dyDescent="1.3">
      <c r="A169" s="31" t="s">
        <v>22373</v>
      </c>
      <c r="B169" s="31" t="s">
        <v>22374</v>
      </c>
      <c r="C169" s="31" t="s">
        <v>22375</v>
      </c>
      <c r="D169" s="31" t="s">
        <v>22376</v>
      </c>
      <c r="E169" s="31" t="s">
        <v>101</v>
      </c>
      <c r="F169" s="31" t="s">
        <v>102</v>
      </c>
      <c r="G169" s="31" t="s">
        <v>16190</v>
      </c>
      <c r="H169" s="31" t="s">
        <v>17112</v>
      </c>
      <c r="I169" s="38">
        <v>0.41666666666666669</v>
      </c>
      <c r="J169" s="31" t="s">
        <v>8</v>
      </c>
      <c r="K169" s="31" t="s">
        <v>105</v>
      </c>
      <c r="L169" s="31" t="s">
        <v>106</v>
      </c>
      <c r="M169" s="31" t="s">
        <v>491</v>
      </c>
      <c r="N169" s="23"/>
      <c r="O169" s="23"/>
      <c r="P169" s="23"/>
      <c r="Q169" s="131"/>
      <c r="R169" s="29"/>
      <c r="S169" s="29">
        <v>26200</v>
      </c>
      <c r="T169" s="170"/>
    </row>
    <row r="170" spans="1:20" ht="54" customHeight="1" x14ac:dyDescent="1.3">
      <c r="A170" s="679" t="s">
        <v>22957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1"/>
      <c r="Q170" s="131"/>
      <c r="R170" s="29"/>
      <c r="S170" s="29"/>
      <c r="T170" s="170"/>
    </row>
    <row r="171" spans="1:20" ht="54" customHeight="1" x14ac:dyDescent="1.3">
      <c r="A171" s="31" t="s">
        <v>22894</v>
      </c>
      <c r="B171" s="31" t="s">
        <v>22895</v>
      </c>
      <c r="C171" s="31" t="s">
        <v>22896</v>
      </c>
      <c r="D171" s="31" t="s">
        <v>22897</v>
      </c>
      <c r="E171" s="31" t="s">
        <v>101</v>
      </c>
      <c r="F171" s="31" t="s">
        <v>123</v>
      </c>
      <c r="G171" s="31" t="s">
        <v>16223</v>
      </c>
      <c r="H171" s="31" t="s">
        <v>21136</v>
      </c>
      <c r="I171" s="38">
        <v>0.16666666666666666</v>
      </c>
      <c r="J171" s="31" t="s">
        <v>8</v>
      </c>
      <c r="K171" s="31" t="s">
        <v>105</v>
      </c>
      <c r="L171" s="31" t="s">
        <v>106</v>
      </c>
      <c r="M171" s="31" t="s">
        <v>995</v>
      </c>
      <c r="N171" s="23"/>
      <c r="O171" s="23"/>
      <c r="P171" s="23"/>
      <c r="Q171" s="131"/>
      <c r="R171" s="29"/>
      <c r="S171" s="29">
        <v>43425</v>
      </c>
      <c r="T171" s="170"/>
    </row>
    <row r="172" spans="1:20" ht="54" customHeight="1" x14ac:dyDescent="1.3">
      <c r="A172" s="210" t="s">
        <v>22898</v>
      </c>
      <c r="B172" s="31" t="s">
        <v>22899</v>
      </c>
      <c r="C172" s="31" t="s">
        <v>22900</v>
      </c>
      <c r="D172" s="31" t="s">
        <v>22901</v>
      </c>
      <c r="E172" s="31" t="s">
        <v>101</v>
      </c>
      <c r="F172" s="31" t="s">
        <v>102</v>
      </c>
      <c r="G172" s="31" t="s">
        <v>16236</v>
      </c>
      <c r="H172" s="31" t="s">
        <v>17112</v>
      </c>
      <c r="I172" s="38">
        <v>0.83333333333333337</v>
      </c>
      <c r="J172" s="31" t="s">
        <v>8</v>
      </c>
      <c r="K172" s="31" t="s">
        <v>105</v>
      </c>
      <c r="L172" s="31" t="s">
        <v>106</v>
      </c>
      <c r="M172" s="31" t="s">
        <v>17247</v>
      </c>
      <c r="N172" s="23"/>
      <c r="O172" s="23"/>
      <c r="P172" s="23"/>
      <c r="Q172" s="131"/>
      <c r="R172" s="29"/>
      <c r="S172" s="29">
        <v>26200</v>
      </c>
      <c r="T172" s="170"/>
    </row>
    <row r="173" spans="1:20" ht="54" customHeight="1" x14ac:dyDescent="1.3">
      <c r="A173" s="688" t="s">
        <v>22958</v>
      </c>
      <c r="B173" s="689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90"/>
      <c r="S173" s="119"/>
      <c r="T173" s="170"/>
    </row>
    <row r="174" spans="1:20" s="72" customFormat="1" ht="54" customHeight="1" x14ac:dyDescent="1.65">
      <c r="A174" s="31" t="s">
        <v>22817</v>
      </c>
      <c r="B174" s="426" t="s">
        <v>22818</v>
      </c>
      <c r="C174" s="426" t="s">
        <v>22819</v>
      </c>
      <c r="D174" s="426" t="s">
        <v>22820</v>
      </c>
      <c r="E174" s="426" t="s">
        <v>101</v>
      </c>
      <c r="F174" s="426" t="s">
        <v>102</v>
      </c>
      <c r="G174" s="426" t="s">
        <v>16267</v>
      </c>
      <c r="H174" s="426" t="s">
        <v>16186</v>
      </c>
      <c r="I174" s="427">
        <v>0.27083333333333331</v>
      </c>
      <c r="J174" s="426" t="s">
        <v>8</v>
      </c>
      <c r="K174" s="426" t="s">
        <v>105</v>
      </c>
      <c r="L174" s="426" t="s">
        <v>106</v>
      </c>
      <c r="M174" s="426" t="s">
        <v>107</v>
      </c>
      <c r="N174" s="55"/>
      <c r="O174" s="58"/>
      <c r="P174" s="55"/>
      <c r="Q174" s="651"/>
      <c r="R174" s="190"/>
      <c r="S174" s="190">
        <v>22200</v>
      </c>
      <c r="T174" s="117"/>
    </row>
    <row r="175" spans="1:20" ht="54" customHeight="1" x14ac:dyDescent="1.3">
      <c r="A175" s="685" t="s">
        <v>23243</v>
      </c>
      <c r="B175" s="686"/>
      <c r="C175" s="686"/>
      <c r="D175" s="686"/>
      <c r="E175" s="686"/>
      <c r="F175" s="686"/>
      <c r="G175" s="686"/>
      <c r="H175" s="686"/>
      <c r="I175" s="686"/>
      <c r="J175" s="686"/>
      <c r="K175" s="686"/>
      <c r="L175" s="686"/>
      <c r="M175" s="687"/>
      <c r="N175" s="23"/>
      <c r="O175" s="23"/>
      <c r="P175" s="23"/>
      <c r="Q175" s="131"/>
      <c r="R175" s="29"/>
      <c r="S175" s="29"/>
      <c r="T175" s="170">
        <v>60000</v>
      </c>
    </row>
    <row r="176" spans="1:20" ht="54" customHeight="1" x14ac:dyDescent="1.3">
      <c r="A176" s="685" t="s">
        <v>23243</v>
      </c>
      <c r="B176" s="686"/>
      <c r="C176" s="686"/>
      <c r="D176" s="686"/>
      <c r="E176" s="686"/>
      <c r="F176" s="686"/>
      <c r="G176" s="686"/>
      <c r="H176" s="686"/>
      <c r="I176" s="686"/>
      <c r="J176" s="686"/>
      <c r="K176" s="686"/>
      <c r="L176" s="686"/>
      <c r="M176" s="687"/>
      <c r="N176" s="23"/>
      <c r="O176" s="23"/>
      <c r="P176" s="23"/>
      <c r="Q176" s="131"/>
      <c r="R176" s="29"/>
      <c r="S176" s="29"/>
      <c r="T176" s="170">
        <v>65000</v>
      </c>
    </row>
    <row r="177" spans="1:20" ht="54" customHeight="1" x14ac:dyDescent="1.3">
      <c r="A177" s="682" t="s">
        <v>23919</v>
      </c>
      <c r="B177" s="683"/>
      <c r="C177" s="683"/>
      <c r="D177" s="683"/>
      <c r="E177" s="683"/>
      <c r="F177" s="683"/>
      <c r="G177" s="683"/>
      <c r="H177" s="683"/>
      <c r="I177" s="683"/>
      <c r="J177" s="683"/>
      <c r="K177" s="683"/>
      <c r="L177" s="683"/>
      <c r="M177" s="684"/>
      <c r="N177" s="23"/>
      <c r="O177" s="23"/>
      <c r="P177" s="23"/>
      <c r="Q177" s="131"/>
      <c r="R177" s="29"/>
      <c r="S177" s="29"/>
      <c r="T177" s="170"/>
    </row>
    <row r="178" spans="1:20" ht="54" customHeight="1" x14ac:dyDescent="1.3">
      <c r="A178" s="31" t="s">
        <v>23421</v>
      </c>
      <c r="B178" s="31" t="s">
        <v>9409</v>
      </c>
      <c r="C178" s="31" t="s">
        <v>23422</v>
      </c>
      <c r="D178" s="31" t="s">
        <v>23423</v>
      </c>
      <c r="E178" s="31" t="s">
        <v>101</v>
      </c>
      <c r="F178" s="31" t="s">
        <v>102</v>
      </c>
      <c r="G178" s="31" t="s">
        <v>16236</v>
      </c>
      <c r="H178" s="31" t="s">
        <v>21584</v>
      </c>
      <c r="I178" s="38">
        <v>0.41666666666666669</v>
      </c>
      <c r="J178" s="31" t="s">
        <v>8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31"/>
      <c r="R178" s="29"/>
      <c r="S178" s="29">
        <v>22200</v>
      </c>
      <c r="T178" s="170"/>
    </row>
    <row r="179" spans="1:20" ht="54" customHeight="1" x14ac:dyDescent="1.3">
      <c r="A179" s="679" t="s">
        <v>23941</v>
      </c>
      <c r="B179" s="680"/>
      <c r="C179" s="680"/>
      <c r="D179" s="680"/>
      <c r="E179" s="680"/>
      <c r="F179" s="680"/>
      <c r="G179" s="680"/>
      <c r="H179" s="680"/>
      <c r="I179" s="680"/>
      <c r="J179" s="680"/>
      <c r="K179" s="680"/>
      <c r="L179" s="680"/>
      <c r="M179" s="681"/>
      <c r="N179" s="23"/>
      <c r="O179" s="23"/>
      <c r="P179" s="23"/>
      <c r="Q179" s="131"/>
      <c r="R179" s="29"/>
      <c r="S179" s="29"/>
      <c r="T179" s="170"/>
    </row>
    <row r="180" spans="1:20" ht="54" customHeight="1" x14ac:dyDescent="1.3">
      <c r="A180" s="31" t="s">
        <v>24199</v>
      </c>
      <c r="B180" s="31" t="s">
        <v>18762</v>
      </c>
      <c r="C180" s="31" t="s">
        <v>24200</v>
      </c>
      <c r="D180" s="31" t="s">
        <v>24201</v>
      </c>
      <c r="E180" s="31" t="s">
        <v>101</v>
      </c>
      <c r="F180" s="31" t="s">
        <v>102</v>
      </c>
      <c r="G180" s="31" t="s">
        <v>16236</v>
      </c>
      <c r="H180" s="31" t="s">
        <v>22838</v>
      </c>
      <c r="I180" s="38">
        <v>0.83333333333333337</v>
      </c>
      <c r="J180" s="31" t="s">
        <v>8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131"/>
      <c r="R180" s="29"/>
      <c r="S180" s="29">
        <v>22200</v>
      </c>
      <c r="T180" s="170"/>
    </row>
    <row r="181" spans="1:20" ht="54" customHeight="1" x14ac:dyDescent="1.3">
      <c r="A181" s="31" t="s">
        <v>24202</v>
      </c>
      <c r="B181" s="31" t="s">
        <v>183</v>
      </c>
      <c r="C181" s="31" t="s">
        <v>24203</v>
      </c>
      <c r="D181" s="31" t="s">
        <v>24204</v>
      </c>
      <c r="E181" s="31" t="s">
        <v>101</v>
      </c>
      <c r="F181" s="31" t="s">
        <v>1304</v>
      </c>
      <c r="G181" s="31" t="s">
        <v>16656</v>
      </c>
      <c r="H181" s="31" t="s">
        <v>21619</v>
      </c>
      <c r="I181" s="38">
        <v>0.83333333333333337</v>
      </c>
      <c r="J181" s="31" t="s">
        <v>8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31"/>
      <c r="R181" s="29"/>
      <c r="S181" s="29">
        <v>22200</v>
      </c>
      <c r="T181" s="170"/>
    </row>
    <row r="182" spans="1:20" ht="54" customHeight="1" x14ac:dyDescent="1.3">
      <c r="A182" s="682" t="s">
        <v>25349</v>
      </c>
      <c r="B182" s="683"/>
      <c r="C182" s="683"/>
      <c r="D182" s="683"/>
      <c r="E182" s="683"/>
      <c r="F182" s="683"/>
      <c r="G182" s="683"/>
      <c r="H182" s="683"/>
      <c r="I182" s="683"/>
      <c r="J182" s="683"/>
      <c r="K182" s="683"/>
      <c r="L182" s="683"/>
      <c r="M182" s="684"/>
      <c r="N182" s="23"/>
      <c r="O182" s="23"/>
      <c r="P182" s="23"/>
      <c r="Q182" s="131"/>
      <c r="R182" s="29"/>
      <c r="S182" s="29"/>
      <c r="T182" s="170"/>
    </row>
    <row r="183" spans="1:20" ht="54" customHeight="1" x14ac:dyDescent="1.3">
      <c r="A183" s="31" t="s">
        <v>25092</v>
      </c>
      <c r="B183" s="31" t="s">
        <v>25093</v>
      </c>
      <c r="C183" s="31" t="s">
        <v>25094</v>
      </c>
      <c r="D183" s="31" t="s">
        <v>25095</v>
      </c>
      <c r="E183" s="31" t="s">
        <v>101</v>
      </c>
      <c r="F183" s="31" t="s">
        <v>102</v>
      </c>
      <c r="G183" s="31" t="s">
        <v>16267</v>
      </c>
      <c r="H183" s="31" t="s">
        <v>21619</v>
      </c>
      <c r="I183" s="38">
        <v>0.125</v>
      </c>
      <c r="J183" s="31" t="s">
        <v>8</v>
      </c>
      <c r="K183" s="31" t="s">
        <v>105</v>
      </c>
      <c r="L183" s="31" t="s">
        <v>125</v>
      </c>
      <c r="M183" s="31" t="s">
        <v>107</v>
      </c>
      <c r="N183" s="23"/>
      <c r="O183" s="23"/>
      <c r="P183" s="23"/>
      <c r="Q183" s="131"/>
      <c r="R183" s="29"/>
      <c r="S183" s="29">
        <v>22200</v>
      </c>
      <c r="T183" s="170"/>
    </row>
    <row r="184" spans="1:20" ht="54" customHeight="1" x14ac:dyDescent="1.3">
      <c r="A184" s="31" t="s">
        <v>25096</v>
      </c>
      <c r="B184" s="31" t="s">
        <v>25097</v>
      </c>
      <c r="C184" s="31" t="s">
        <v>25098</v>
      </c>
      <c r="D184" s="31" t="s">
        <v>25099</v>
      </c>
      <c r="E184" s="31" t="s">
        <v>101</v>
      </c>
      <c r="F184" s="31" t="s">
        <v>1304</v>
      </c>
      <c r="G184" s="31" t="s">
        <v>16185</v>
      </c>
      <c r="H184" s="31" t="s">
        <v>21619</v>
      </c>
      <c r="I184" s="38">
        <v>0.34027777777777779</v>
      </c>
      <c r="J184" s="31" t="s">
        <v>8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31"/>
      <c r="R184" s="29"/>
      <c r="S184" s="29">
        <v>22200</v>
      </c>
      <c r="T184" s="170"/>
    </row>
    <row r="185" spans="1:20" ht="54" customHeight="1" x14ac:dyDescent="1.3">
      <c r="A185" s="679" t="s">
        <v>26790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1"/>
      <c r="N185" s="23"/>
      <c r="O185" s="23"/>
      <c r="P185" s="23"/>
      <c r="Q185" s="131"/>
      <c r="R185" s="29"/>
      <c r="S185" s="29"/>
      <c r="T185" s="29"/>
    </row>
    <row r="186" spans="1:20" ht="54" customHeight="1" x14ac:dyDescent="1.05">
      <c r="A186" s="31" t="s">
        <v>25522</v>
      </c>
      <c r="B186" s="31" t="s">
        <v>25523</v>
      </c>
      <c r="C186" s="31" t="s">
        <v>25524</v>
      </c>
      <c r="D186" s="31" t="s">
        <v>25525</v>
      </c>
      <c r="E186" s="31" t="s">
        <v>101</v>
      </c>
      <c r="F186" s="31" t="s">
        <v>102</v>
      </c>
      <c r="G186" s="31" t="s">
        <v>16267</v>
      </c>
      <c r="H186" s="31" t="s">
        <v>21610</v>
      </c>
      <c r="I186" s="38">
        <v>0.125</v>
      </c>
      <c r="J186" s="31" t="s">
        <v>8</v>
      </c>
      <c r="K186" s="31" t="s">
        <v>105</v>
      </c>
      <c r="L186" s="31" t="s">
        <v>107</v>
      </c>
      <c r="M186" s="31" t="s">
        <v>125</v>
      </c>
      <c r="N186" s="23"/>
      <c r="O186" s="23"/>
      <c r="P186" s="23"/>
      <c r="Q186" s="131"/>
      <c r="R186" s="29"/>
      <c r="S186" s="29">
        <v>22200</v>
      </c>
      <c r="T186" s="29"/>
    </row>
    <row r="187" spans="1:20" ht="54" customHeight="1" x14ac:dyDescent="1.05">
      <c r="A187" s="688" t="s">
        <v>26790</v>
      </c>
      <c r="B187" s="689"/>
      <c r="C187" s="689"/>
      <c r="D187" s="689"/>
      <c r="E187" s="689"/>
      <c r="F187" s="689"/>
      <c r="G187" s="689"/>
      <c r="H187" s="689"/>
      <c r="I187" s="689"/>
      <c r="J187" s="689"/>
      <c r="K187" s="689"/>
      <c r="L187" s="689"/>
      <c r="M187" s="690"/>
      <c r="N187" s="23"/>
      <c r="O187" s="23"/>
      <c r="P187" s="23"/>
      <c r="Q187" s="131"/>
      <c r="R187" s="29"/>
      <c r="S187" s="29"/>
      <c r="T187" s="29"/>
    </row>
    <row r="188" spans="1:20" ht="54" customHeight="1" x14ac:dyDescent="1.05">
      <c r="A188" s="31" t="s">
        <v>27242</v>
      </c>
      <c r="B188" s="317">
        <v>19036</v>
      </c>
      <c r="C188" s="31"/>
      <c r="D188" s="31">
        <v>1267178</v>
      </c>
      <c r="E188" s="31" t="s">
        <v>687</v>
      </c>
      <c r="F188" s="31"/>
      <c r="G188" s="31"/>
      <c r="H188" s="31"/>
      <c r="I188" s="38"/>
      <c r="J188" s="31" t="s">
        <v>8</v>
      </c>
      <c r="K188" s="31"/>
      <c r="L188" s="31" t="s">
        <v>27243</v>
      </c>
      <c r="M188" s="31" t="s">
        <v>1968</v>
      </c>
      <c r="N188" s="23"/>
      <c r="O188" s="23"/>
      <c r="P188" s="23"/>
      <c r="Q188" s="131">
        <v>250</v>
      </c>
      <c r="R188" s="29"/>
      <c r="S188" s="29"/>
      <c r="T188" s="29"/>
    </row>
    <row r="189" spans="1:20" ht="54" customHeight="1" x14ac:dyDescent="1.3">
      <c r="A189" s="682" t="s">
        <v>27996</v>
      </c>
      <c r="B189" s="683"/>
      <c r="C189" s="683"/>
      <c r="D189" s="683"/>
      <c r="E189" s="683"/>
      <c r="F189" s="683"/>
      <c r="G189" s="683"/>
      <c r="H189" s="683"/>
      <c r="I189" s="683"/>
      <c r="J189" s="683"/>
      <c r="K189" s="683"/>
      <c r="L189" s="683"/>
      <c r="M189" s="684"/>
      <c r="N189" s="23"/>
      <c r="O189" s="23"/>
      <c r="P189" s="23"/>
      <c r="Q189" s="131"/>
      <c r="R189" s="29"/>
      <c r="S189" s="195"/>
      <c r="T189" s="170"/>
    </row>
    <row r="190" spans="1:20" ht="54" customHeight="1" x14ac:dyDescent="1.3">
      <c r="A190" s="31" t="s">
        <v>27791</v>
      </c>
      <c r="B190" s="31" t="s">
        <v>27792</v>
      </c>
      <c r="C190" s="31" t="s">
        <v>27793</v>
      </c>
      <c r="D190" s="31" t="s">
        <v>27794</v>
      </c>
      <c r="E190" s="31" t="s">
        <v>101</v>
      </c>
      <c r="F190" s="31" t="s">
        <v>1304</v>
      </c>
      <c r="G190" s="31" t="s">
        <v>16656</v>
      </c>
      <c r="H190" s="31" t="s">
        <v>17480</v>
      </c>
      <c r="I190" s="38">
        <v>0.95833333333333337</v>
      </c>
      <c r="J190" s="31" t="s">
        <v>8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131"/>
      <c r="R190" s="29"/>
      <c r="S190" s="195">
        <v>22200</v>
      </c>
      <c r="T190" s="170"/>
    </row>
    <row r="191" spans="1:20" ht="54" customHeight="1" x14ac:dyDescent="1.3">
      <c r="A191" s="685" t="s">
        <v>27997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7"/>
      <c r="N191" s="23"/>
      <c r="O191" s="23"/>
      <c r="P191" s="23"/>
      <c r="Q191" s="131"/>
      <c r="R191" s="29"/>
      <c r="S191" s="29"/>
      <c r="T191" s="170">
        <v>70000</v>
      </c>
    </row>
    <row r="192" spans="1:20" ht="54" customHeight="1" x14ac:dyDescent="1.3">
      <c r="A192" s="685" t="s">
        <v>27997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7"/>
      <c r="N192" s="23"/>
      <c r="O192" s="23"/>
      <c r="P192" s="23"/>
      <c r="Q192" s="131"/>
      <c r="R192" s="29"/>
      <c r="S192" s="29"/>
      <c r="T192" s="29">
        <v>50000</v>
      </c>
    </row>
    <row r="193" spans="1:20" ht="54" customHeight="1" x14ac:dyDescent="1.3">
      <c r="A193" s="685" t="s">
        <v>27997</v>
      </c>
      <c r="B193" s="686"/>
      <c r="C193" s="686"/>
      <c r="D193" s="686"/>
      <c r="E193" s="686"/>
      <c r="F193" s="686"/>
      <c r="G193" s="686"/>
      <c r="H193" s="686"/>
      <c r="I193" s="686"/>
      <c r="J193" s="686"/>
      <c r="K193" s="686"/>
      <c r="L193" s="686"/>
      <c r="M193" s="687"/>
      <c r="N193" s="23"/>
      <c r="O193" s="23"/>
      <c r="P193" s="23"/>
      <c r="Q193" s="131"/>
      <c r="R193" s="29"/>
      <c r="S193" s="29"/>
      <c r="T193" s="29">
        <v>60000</v>
      </c>
    </row>
    <row r="194" spans="1:20" ht="54" customHeight="1" x14ac:dyDescent="1.3">
      <c r="A194" s="685" t="s">
        <v>27998</v>
      </c>
      <c r="B194" s="686"/>
      <c r="C194" s="686"/>
      <c r="D194" s="686"/>
      <c r="E194" s="686"/>
      <c r="F194" s="686"/>
      <c r="G194" s="686"/>
      <c r="H194" s="686"/>
      <c r="I194" s="686"/>
      <c r="J194" s="686"/>
      <c r="K194" s="686"/>
      <c r="L194" s="686"/>
      <c r="M194" s="687"/>
      <c r="N194" s="23"/>
      <c r="O194" s="23"/>
      <c r="P194" s="23"/>
      <c r="Q194" s="131"/>
      <c r="R194" s="29"/>
      <c r="S194" s="29"/>
      <c r="T194" s="207">
        <v>70000</v>
      </c>
    </row>
    <row r="195" spans="1:20" ht="54" customHeight="1" x14ac:dyDescent="1.3">
      <c r="A195" s="685" t="s">
        <v>27998</v>
      </c>
      <c r="B195" s="686"/>
      <c r="C195" s="686"/>
      <c r="D195" s="686"/>
      <c r="E195" s="686"/>
      <c r="F195" s="686"/>
      <c r="G195" s="686"/>
      <c r="H195" s="686"/>
      <c r="I195" s="686"/>
      <c r="J195" s="686"/>
      <c r="K195" s="686"/>
      <c r="L195" s="686"/>
      <c r="M195" s="687"/>
      <c r="N195" s="23"/>
      <c r="O195" s="23"/>
      <c r="P195" s="23"/>
      <c r="Q195" s="131"/>
      <c r="R195" s="29"/>
      <c r="S195" s="29"/>
      <c r="T195" s="207">
        <v>50000</v>
      </c>
    </row>
    <row r="196" spans="1:20" ht="54" customHeight="1" x14ac:dyDescent="1.3">
      <c r="A196" s="679" t="s">
        <v>28585</v>
      </c>
      <c r="B196" s="680"/>
      <c r="C196" s="680"/>
      <c r="D196" s="680"/>
      <c r="E196" s="680"/>
      <c r="F196" s="680"/>
      <c r="G196" s="680"/>
      <c r="H196" s="680"/>
      <c r="I196" s="680"/>
      <c r="J196" s="680"/>
      <c r="K196" s="680"/>
      <c r="L196" s="680"/>
      <c r="M196" s="681"/>
      <c r="N196" s="23"/>
      <c r="O196" s="23"/>
      <c r="P196" s="23"/>
      <c r="Q196" s="131"/>
      <c r="R196" s="29"/>
      <c r="S196" s="29"/>
      <c r="T196" s="170"/>
    </row>
    <row r="197" spans="1:20" ht="54" customHeight="1" x14ac:dyDescent="1.3">
      <c r="A197" s="31" t="s">
        <v>28129</v>
      </c>
      <c r="B197" s="31" t="s">
        <v>28130</v>
      </c>
      <c r="C197" s="31" t="s">
        <v>28131</v>
      </c>
      <c r="D197" s="31" t="s">
        <v>28132</v>
      </c>
      <c r="E197" s="31" t="s">
        <v>101</v>
      </c>
      <c r="F197" s="31" t="s">
        <v>123</v>
      </c>
      <c r="G197" s="31" t="s">
        <v>16223</v>
      </c>
      <c r="H197" s="31" t="s">
        <v>20462</v>
      </c>
      <c r="I197" s="38">
        <v>0.32291666666666669</v>
      </c>
      <c r="J197" s="31" t="s">
        <v>8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131"/>
      <c r="R197" s="29"/>
      <c r="S197" s="29">
        <v>43925</v>
      </c>
      <c r="T197" s="170"/>
    </row>
    <row r="198" spans="1:20" ht="54" customHeight="1" x14ac:dyDescent="1.3">
      <c r="A198" s="31" t="s">
        <v>28133</v>
      </c>
      <c r="B198" s="31" t="s">
        <v>26601</v>
      </c>
      <c r="C198" s="31" t="s">
        <v>28134</v>
      </c>
      <c r="D198" s="31" t="s">
        <v>28135</v>
      </c>
      <c r="E198" s="31" t="s">
        <v>101</v>
      </c>
      <c r="F198" s="31" t="s">
        <v>123</v>
      </c>
      <c r="G198" s="31" t="s">
        <v>16223</v>
      </c>
      <c r="H198" s="31" t="s">
        <v>20462</v>
      </c>
      <c r="I198" s="38">
        <v>0.32291666666666669</v>
      </c>
      <c r="J198" s="31" t="s">
        <v>8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131"/>
      <c r="R198" s="29"/>
      <c r="S198" s="29">
        <v>43925</v>
      </c>
      <c r="T198" s="170"/>
    </row>
    <row r="199" spans="1:20" ht="54" customHeight="1" x14ac:dyDescent="1.3">
      <c r="A199" s="31" t="s">
        <v>28136</v>
      </c>
      <c r="B199" s="31" t="s">
        <v>7253</v>
      </c>
      <c r="C199" s="31" t="s">
        <v>28137</v>
      </c>
      <c r="D199" s="31" t="s">
        <v>28138</v>
      </c>
      <c r="E199" s="31" t="s">
        <v>101</v>
      </c>
      <c r="F199" s="31" t="s">
        <v>123</v>
      </c>
      <c r="G199" s="31" t="s">
        <v>16223</v>
      </c>
      <c r="H199" s="31" t="s">
        <v>20462</v>
      </c>
      <c r="I199" s="38">
        <v>0.32291666666666669</v>
      </c>
      <c r="J199" s="31" t="s">
        <v>8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131"/>
      <c r="R199" s="29"/>
      <c r="S199" s="29">
        <v>43925</v>
      </c>
      <c r="T199" s="170"/>
    </row>
    <row r="200" spans="1:20" ht="54" customHeight="1" x14ac:dyDescent="1.3">
      <c r="A200" s="31" t="s">
        <v>28139</v>
      </c>
      <c r="B200" s="31" t="s">
        <v>28140</v>
      </c>
      <c r="C200" s="31" t="s">
        <v>28141</v>
      </c>
      <c r="D200" s="31" t="s">
        <v>28142</v>
      </c>
      <c r="E200" s="31" t="s">
        <v>101</v>
      </c>
      <c r="F200" s="31" t="s">
        <v>123</v>
      </c>
      <c r="G200" s="31" t="s">
        <v>16223</v>
      </c>
      <c r="H200" s="31" t="s">
        <v>20462</v>
      </c>
      <c r="I200" s="38">
        <v>0.32291666666666669</v>
      </c>
      <c r="J200" s="31" t="s">
        <v>8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131"/>
      <c r="R200" s="29"/>
      <c r="S200" s="29">
        <v>43925</v>
      </c>
      <c r="T200" s="170"/>
    </row>
    <row r="201" spans="1:20" ht="54" customHeight="1" x14ac:dyDescent="1.3">
      <c r="A201" s="31" t="s">
        <v>28143</v>
      </c>
      <c r="B201" s="31" t="s">
        <v>28144</v>
      </c>
      <c r="C201" s="31" t="s">
        <v>28145</v>
      </c>
      <c r="D201" s="31" t="s">
        <v>28146</v>
      </c>
      <c r="E201" s="31" t="s">
        <v>101</v>
      </c>
      <c r="F201" s="31" t="s">
        <v>102</v>
      </c>
      <c r="G201" s="31" t="s">
        <v>16190</v>
      </c>
      <c r="H201" s="31" t="s">
        <v>17480</v>
      </c>
      <c r="I201" s="38">
        <v>0.52430555555555558</v>
      </c>
      <c r="J201" s="31" t="s">
        <v>8</v>
      </c>
      <c r="K201" s="31" t="s">
        <v>105</v>
      </c>
      <c r="L201" s="31" t="s">
        <v>106</v>
      </c>
      <c r="M201" s="31" t="s">
        <v>491</v>
      </c>
      <c r="N201" s="23"/>
      <c r="O201" s="23"/>
      <c r="P201" s="23"/>
      <c r="Q201" s="131"/>
      <c r="R201" s="29"/>
      <c r="S201" s="29">
        <v>26200</v>
      </c>
      <c r="T201" s="170"/>
    </row>
    <row r="202" spans="1:20" ht="54" customHeight="1" x14ac:dyDescent="1.3">
      <c r="A202" s="31" t="s">
        <v>28147</v>
      </c>
      <c r="B202" s="31" t="s">
        <v>6630</v>
      </c>
      <c r="C202" s="31" t="s">
        <v>28148</v>
      </c>
      <c r="D202" s="31" t="s">
        <v>28149</v>
      </c>
      <c r="E202" s="31" t="s">
        <v>687</v>
      </c>
      <c r="F202" s="31" t="s">
        <v>123</v>
      </c>
      <c r="G202" s="31" t="s">
        <v>16248</v>
      </c>
      <c r="H202" s="31" t="s">
        <v>20462</v>
      </c>
      <c r="I202" s="38">
        <v>0.41666666666666669</v>
      </c>
      <c r="J202" s="31" t="s">
        <v>8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131"/>
      <c r="R202" s="29"/>
      <c r="S202" s="29">
        <v>43425</v>
      </c>
      <c r="T202" s="170"/>
    </row>
    <row r="203" spans="1:20" ht="54" customHeight="1" x14ac:dyDescent="1.3">
      <c r="A203" s="31" t="s">
        <v>28150</v>
      </c>
      <c r="B203" s="31" t="s">
        <v>28151</v>
      </c>
      <c r="C203" s="31" t="s">
        <v>28152</v>
      </c>
      <c r="D203" s="31" t="s">
        <v>28153</v>
      </c>
      <c r="E203" s="31" t="s">
        <v>101</v>
      </c>
      <c r="F203" s="31" t="s">
        <v>123</v>
      </c>
      <c r="G203" s="31" t="s">
        <v>16227</v>
      </c>
      <c r="H203" s="31" t="s">
        <v>20462</v>
      </c>
      <c r="I203" s="38">
        <v>0.41666666666666669</v>
      </c>
      <c r="J203" s="31" t="s">
        <v>16277</v>
      </c>
      <c r="K203" s="31" t="s">
        <v>105</v>
      </c>
      <c r="L203" s="31" t="s">
        <v>106</v>
      </c>
      <c r="M203" s="31" t="s">
        <v>107</v>
      </c>
      <c r="N203" s="23"/>
      <c r="O203" s="23"/>
      <c r="P203" s="23"/>
      <c r="Q203" s="131"/>
      <c r="R203" s="29"/>
      <c r="S203" s="29">
        <v>22200</v>
      </c>
      <c r="T203" s="170"/>
    </row>
    <row r="204" spans="1:20" ht="54" customHeight="1" x14ac:dyDescent="1.3">
      <c r="A204" s="31" t="s">
        <v>28154</v>
      </c>
      <c r="B204" s="31" t="s">
        <v>960</v>
      </c>
      <c r="C204" s="31" t="s">
        <v>28155</v>
      </c>
      <c r="D204" s="31" t="s">
        <v>28156</v>
      </c>
      <c r="E204" s="31" t="s">
        <v>101</v>
      </c>
      <c r="F204" s="31" t="s">
        <v>123</v>
      </c>
      <c r="G204" s="31" t="s">
        <v>16227</v>
      </c>
      <c r="H204" s="31" t="s">
        <v>20462</v>
      </c>
      <c r="I204" s="38">
        <v>0.41666666666666669</v>
      </c>
      <c r="J204" s="31" t="s">
        <v>16277</v>
      </c>
      <c r="K204" s="31" t="s">
        <v>105</v>
      </c>
      <c r="L204" s="31" t="s">
        <v>106</v>
      </c>
      <c r="M204" s="31" t="s">
        <v>107</v>
      </c>
      <c r="N204" s="23"/>
      <c r="O204" s="23"/>
      <c r="P204" s="23"/>
      <c r="Q204" s="131"/>
      <c r="R204" s="29"/>
      <c r="S204" s="29">
        <v>22200</v>
      </c>
      <c r="T204" s="170"/>
    </row>
    <row r="205" spans="1:20" ht="54" customHeight="1" x14ac:dyDescent="1.3">
      <c r="A205" s="682" t="s">
        <v>29178</v>
      </c>
      <c r="B205" s="683"/>
      <c r="C205" s="683"/>
      <c r="D205" s="683"/>
      <c r="E205" s="683"/>
      <c r="F205" s="683"/>
      <c r="G205" s="683"/>
      <c r="H205" s="683"/>
      <c r="I205" s="683"/>
      <c r="J205" s="683"/>
      <c r="K205" s="683"/>
      <c r="L205" s="683"/>
      <c r="M205" s="684"/>
      <c r="N205" s="23"/>
      <c r="O205" s="23"/>
      <c r="P205" s="23"/>
      <c r="Q205" s="131"/>
      <c r="R205" s="29"/>
      <c r="S205" s="29"/>
      <c r="T205" s="170"/>
    </row>
    <row r="206" spans="1:20" ht="54" customHeight="1" x14ac:dyDescent="1.05">
      <c r="A206" s="31" t="s">
        <v>28879</v>
      </c>
      <c r="B206" s="31" t="s">
        <v>28880</v>
      </c>
      <c r="C206" s="31" t="s">
        <v>28881</v>
      </c>
      <c r="D206" s="31" t="s">
        <v>28882</v>
      </c>
      <c r="E206" s="31" t="s">
        <v>101</v>
      </c>
      <c r="F206" s="31" t="s">
        <v>123</v>
      </c>
      <c r="G206" s="31" t="s">
        <v>16205</v>
      </c>
      <c r="H206" s="31" t="s">
        <v>27113</v>
      </c>
      <c r="I206" s="38">
        <v>0.41666666666666669</v>
      </c>
      <c r="J206" s="31" t="s">
        <v>8</v>
      </c>
      <c r="K206" s="31" t="s">
        <v>105</v>
      </c>
      <c r="L206" s="31" t="s">
        <v>125</v>
      </c>
      <c r="M206" s="31" t="s">
        <v>995</v>
      </c>
      <c r="N206" s="23"/>
      <c r="O206" s="23"/>
      <c r="P206" s="23"/>
      <c r="Q206" s="131"/>
      <c r="R206" s="29"/>
      <c r="S206" s="29">
        <v>36740</v>
      </c>
      <c r="T206" s="154"/>
    </row>
    <row r="207" spans="1:20" ht="54" customHeight="1" x14ac:dyDescent="1.3">
      <c r="A207" s="685" t="s">
        <v>28596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7"/>
      <c r="N207" s="23"/>
      <c r="O207" s="23"/>
      <c r="P207" s="23"/>
      <c r="Q207" s="131"/>
      <c r="R207" s="29"/>
      <c r="S207" s="29"/>
      <c r="T207" s="191">
        <v>50000</v>
      </c>
    </row>
    <row r="208" spans="1:20" ht="54" customHeight="1" x14ac:dyDescent="1.3">
      <c r="A208" s="688" t="s">
        <v>29699</v>
      </c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90"/>
      <c r="N208" s="23"/>
      <c r="O208" s="23"/>
      <c r="P208" s="23"/>
      <c r="Q208" s="131"/>
      <c r="R208" s="29"/>
      <c r="S208" s="29"/>
      <c r="T208" s="170"/>
    </row>
    <row r="209" spans="1:20" ht="54" customHeight="1" x14ac:dyDescent="1.3">
      <c r="A209" s="31" t="s">
        <v>29378</v>
      </c>
      <c r="B209" s="31" t="s">
        <v>29379</v>
      </c>
      <c r="C209" s="31" t="s">
        <v>29380</v>
      </c>
      <c r="D209" s="31" t="s">
        <v>29381</v>
      </c>
      <c r="E209" s="31" t="s">
        <v>101</v>
      </c>
      <c r="F209" s="31" t="s">
        <v>102</v>
      </c>
      <c r="G209" s="31" t="s">
        <v>16236</v>
      </c>
      <c r="H209" s="31" t="s">
        <v>25340</v>
      </c>
      <c r="I209" s="38">
        <v>0.41666666666666669</v>
      </c>
      <c r="J209" s="31" t="s">
        <v>8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131"/>
      <c r="R209" s="29"/>
      <c r="S209" s="29">
        <v>22200</v>
      </c>
      <c r="T209" s="170"/>
    </row>
    <row r="210" spans="1:20" ht="54" customHeight="1" x14ac:dyDescent="1.3">
      <c r="A210" s="685" t="s">
        <v>29704</v>
      </c>
      <c r="B210" s="686"/>
      <c r="C210" s="686"/>
      <c r="D210" s="686"/>
      <c r="E210" s="686"/>
      <c r="F210" s="686"/>
      <c r="G210" s="686"/>
      <c r="H210" s="686"/>
      <c r="I210" s="686"/>
      <c r="J210" s="686"/>
      <c r="K210" s="686"/>
      <c r="L210" s="686"/>
      <c r="M210" s="687"/>
      <c r="N210" s="23"/>
      <c r="O210" s="23"/>
      <c r="P210" s="23"/>
      <c r="Q210" s="131"/>
      <c r="R210" s="29"/>
      <c r="S210" s="29"/>
      <c r="T210" s="191">
        <v>100000</v>
      </c>
    </row>
    <row r="211" spans="1:20" ht="54" customHeight="1" x14ac:dyDescent="1.3">
      <c r="A211" s="685" t="s">
        <v>4068</v>
      </c>
      <c r="B211" s="686"/>
      <c r="C211" s="686"/>
      <c r="D211" s="686"/>
      <c r="E211" s="686"/>
      <c r="F211" s="686"/>
      <c r="G211" s="686"/>
      <c r="H211" s="686"/>
      <c r="I211" s="686"/>
      <c r="J211" s="686"/>
      <c r="K211" s="686"/>
      <c r="L211" s="686"/>
      <c r="M211" s="687"/>
      <c r="N211" s="23"/>
      <c r="O211" s="23"/>
      <c r="P211" s="23"/>
      <c r="Q211" s="131"/>
      <c r="R211" s="29">
        <v>250</v>
      </c>
      <c r="S211" s="29"/>
      <c r="T211" s="170"/>
    </row>
    <row r="212" spans="1:20" ht="54" customHeight="1" x14ac:dyDescent="1.3">
      <c r="A212" s="685" t="s">
        <v>29705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7"/>
      <c r="N212" s="23"/>
      <c r="O212" s="23"/>
      <c r="P212" s="23"/>
      <c r="Q212" s="131"/>
      <c r="R212" s="29"/>
      <c r="S212" s="29">
        <v>12775</v>
      </c>
      <c r="T212" s="170"/>
    </row>
    <row r="213" spans="1:20" ht="54" customHeight="1" x14ac:dyDescent="1.3">
      <c r="A213" s="685" t="s">
        <v>28607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7"/>
      <c r="N213" s="23"/>
      <c r="O213" s="23"/>
      <c r="P213" s="23"/>
      <c r="Q213" s="131"/>
      <c r="R213" s="29"/>
      <c r="S213" s="29"/>
      <c r="T213" s="170">
        <v>70000</v>
      </c>
    </row>
    <row r="214" spans="1:20" ht="54" customHeight="1" x14ac:dyDescent="1.3">
      <c r="A214" s="679" t="s">
        <v>30211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1"/>
      <c r="N214" s="23"/>
      <c r="O214" s="23"/>
      <c r="P214" s="23"/>
      <c r="Q214" s="131"/>
      <c r="R214" s="29"/>
      <c r="S214" s="29"/>
      <c r="T214" s="170"/>
    </row>
    <row r="215" spans="1:20" ht="54" customHeight="1" x14ac:dyDescent="1.3">
      <c r="A215" s="31" t="s">
        <v>29810</v>
      </c>
      <c r="B215" s="31" t="s">
        <v>29811</v>
      </c>
      <c r="C215" s="31" t="s">
        <v>29812</v>
      </c>
      <c r="D215" s="31" t="s">
        <v>29813</v>
      </c>
      <c r="E215" s="31" t="s">
        <v>101</v>
      </c>
      <c r="F215" s="31" t="s">
        <v>102</v>
      </c>
      <c r="G215" s="31" t="s">
        <v>16267</v>
      </c>
      <c r="H215" s="31" t="s">
        <v>17480</v>
      </c>
      <c r="I215" s="38">
        <v>0.27083333333333331</v>
      </c>
      <c r="J215" s="31" t="s">
        <v>8</v>
      </c>
      <c r="K215" s="31" t="s">
        <v>105</v>
      </c>
      <c r="L215" s="31" t="s">
        <v>106</v>
      </c>
      <c r="M215" s="31" t="s">
        <v>107</v>
      </c>
      <c r="N215" s="23"/>
      <c r="O215" s="23"/>
      <c r="P215" s="23"/>
      <c r="Q215" s="131"/>
      <c r="R215" s="29"/>
      <c r="S215" s="29">
        <v>22200</v>
      </c>
      <c r="T215" s="170"/>
    </row>
    <row r="216" spans="1:20" ht="54" customHeight="1" x14ac:dyDescent="1.3">
      <c r="A216" s="31" t="s">
        <v>29814</v>
      </c>
      <c r="B216" s="31" t="s">
        <v>29815</v>
      </c>
      <c r="C216" s="31" t="s">
        <v>29816</v>
      </c>
      <c r="D216" s="31" t="s">
        <v>29817</v>
      </c>
      <c r="E216" s="31" t="s">
        <v>101</v>
      </c>
      <c r="F216" s="31" t="s">
        <v>102</v>
      </c>
      <c r="G216" s="31" t="s">
        <v>16216</v>
      </c>
      <c r="H216" s="31" t="s">
        <v>27113</v>
      </c>
      <c r="I216" s="38">
        <v>0.52083333333333337</v>
      </c>
      <c r="J216" s="31" t="s">
        <v>8</v>
      </c>
      <c r="K216" s="31" t="s">
        <v>105</v>
      </c>
      <c r="L216" s="31" t="s">
        <v>106</v>
      </c>
      <c r="M216" s="31" t="s">
        <v>107</v>
      </c>
      <c r="N216" s="23"/>
      <c r="O216" s="23"/>
      <c r="P216" s="23"/>
      <c r="Q216" s="131"/>
      <c r="R216" s="29"/>
      <c r="S216" s="29">
        <v>22200</v>
      </c>
      <c r="T216" s="170"/>
    </row>
    <row r="217" spans="1:20" ht="54" customHeight="1" x14ac:dyDescent="1.3">
      <c r="A217" s="685" t="s">
        <v>30214</v>
      </c>
      <c r="B217" s="686"/>
      <c r="C217" s="686"/>
      <c r="D217" s="686"/>
      <c r="E217" s="686"/>
      <c r="F217" s="686"/>
      <c r="G217" s="686"/>
      <c r="H217" s="686"/>
      <c r="I217" s="686"/>
      <c r="J217" s="686"/>
      <c r="K217" s="686"/>
      <c r="L217" s="686"/>
      <c r="M217" s="687"/>
      <c r="N217" s="23"/>
      <c r="O217" s="23"/>
      <c r="P217" s="23"/>
      <c r="Q217" s="131"/>
      <c r="R217" s="29"/>
      <c r="S217" s="29"/>
      <c r="T217" s="170">
        <v>70000</v>
      </c>
    </row>
    <row r="218" spans="1:20" ht="54" customHeight="1" x14ac:dyDescent="1.3">
      <c r="A218" s="685" t="s">
        <v>30214</v>
      </c>
      <c r="B218" s="686"/>
      <c r="C218" s="686"/>
      <c r="D218" s="686"/>
      <c r="E218" s="686"/>
      <c r="F218" s="686"/>
      <c r="G218" s="686"/>
      <c r="H218" s="686"/>
      <c r="I218" s="686"/>
      <c r="J218" s="686"/>
      <c r="K218" s="686"/>
      <c r="L218" s="686"/>
      <c r="M218" s="687"/>
      <c r="N218" s="23"/>
      <c r="O218" s="23"/>
      <c r="P218" s="23"/>
      <c r="Q218" s="131"/>
      <c r="R218" s="29"/>
      <c r="S218" s="29"/>
      <c r="T218" s="170">
        <v>50000</v>
      </c>
    </row>
    <row r="219" spans="1:20" ht="54" customHeight="1" x14ac:dyDescent="1.3">
      <c r="A219" s="679" t="s">
        <v>31180</v>
      </c>
      <c r="B219" s="680"/>
      <c r="C219" s="680"/>
      <c r="D219" s="680"/>
      <c r="E219" s="680"/>
      <c r="F219" s="680"/>
      <c r="G219" s="680"/>
      <c r="H219" s="680"/>
      <c r="I219" s="680"/>
      <c r="J219" s="680"/>
      <c r="K219" s="680"/>
      <c r="L219" s="680"/>
      <c r="M219" s="681"/>
      <c r="N219" s="23"/>
      <c r="O219" s="23"/>
      <c r="P219" s="23"/>
      <c r="Q219" s="131"/>
      <c r="R219" s="29"/>
      <c r="S219" s="29"/>
      <c r="T219" s="169"/>
    </row>
    <row r="220" spans="1:20" ht="54" customHeight="1" x14ac:dyDescent="1.05">
      <c r="A220" s="31" t="s">
        <v>30478</v>
      </c>
      <c r="B220" s="31" t="s">
        <v>13683</v>
      </c>
      <c r="C220" s="31" t="s">
        <v>30479</v>
      </c>
      <c r="D220" s="31" t="s">
        <v>30480</v>
      </c>
      <c r="E220" s="31" t="s">
        <v>101</v>
      </c>
      <c r="F220" s="31" t="s">
        <v>102</v>
      </c>
      <c r="G220" s="31" t="s">
        <v>16190</v>
      </c>
      <c r="H220" s="31" t="s">
        <v>17480</v>
      </c>
      <c r="I220" s="38">
        <v>0.375</v>
      </c>
      <c r="J220" s="31" t="s">
        <v>8</v>
      </c>
      <c r="K220" s="31" t="s">
        <v>105</v>
      </c>
      <c r="L220" s="31" t="s">
        <v>106</v>
      </c>
      <c r="M220" s="31" t="s">
        <v>107</v>
      </c>
      <c r="N220" s="23"/>
      <c r="O220" s="23"/>
      <c r="P220" s="23"/>
      <c r="Q220" s="131"/>
      <c r="R220" s="29"/>
      <c r="S220" s="29">
        <v>22200</v>
      </c>
      <c r="T220" s="169"/>
    </row>
    <row r="221" spans="1:20" ht="54" customHeight="1" x14ac:dyDescent="1.05">
      <c r="A221" s="31" t="s">
        <v>30481</v>
      </c>
      <c r="B221" s="31" t="s">
        <v>2870</v>
      </c>
      <c r="C221" s="31" t="s">
        <v>30482</v>
      </c>
      <c r="D221" s="31" t="s">
        <v>30483</v>
      </c>
      <c r="E221" s="31" t="s">
        <v>101</v>
      </c>
      <c r="F221" s="31" t="s">
        <v>123</v>
      </c>
      <c r="G221" s="31" t="s">
        <v>16267</v>
      </c>
      <c r="H221" s="31" t="s">
        <v>28170</v>
      </c>
      <c r="I221" s="38">
        <v>0.27083333333333331</v>
      </c>
      <c r="J221" s="31" t="s">
        <v>8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131"/>
      <c r="R221" s="29"/>
      <c r="S221" s="29">
        <v>43925</v>
      </c>
      <c r="T221" s="169"/>
    </row>
    <row r="222" spans="1:20" ht="54" customHeight="1" x14ac:dyDescent="1.05">
      <c r="A222" s="688" t="s">
        <v>32412</v>
      </c>
      <c r="B222" s="689"/>
      <c r="C222" s="689"/>
      <c r="D222" s="689"/>
      <c r="E222" s="689"/>
      <c r="F222" s="689"/>
      <c r="G222" s="689"/>
      <c r="H222" s="689"/>
      <c r="I222" s="689"/>
      <c r="J222" s="689"/>
      <c r="K222" s="689"/>
      <c r="L222" s="689"/>
      <c r="M222" s="690"/>
      <c r="N222" s="31"/>
      <c r="O222" s="23"/>
      <c r="P222" s="23"/>
      <c r="Q222" s="131"/>
      <c r="R222" s="29"/>
      <c r="S222" s="29"/>
      <c r="T222" s="169"/>
    </row>
    <row r="223" spans="1:20" ht="54" customHeight="1" x14ac:dyDescent="1.05">
      <c r="A223" s="31" t="s">
        <v>32039</v>
      </c>
      <c r="B223" s="31" t="s">
        <v>22200</v>
      </c>
      <c r="C223" s="31" t="s">
        <v>32040</v>
      </c>
      <c r="D223" s="31" t="s">
        <v>32041</v>
      </c>
      <c r="E223" s="31" t="s">
        <v>101</v>
      </c>
      <c r="F223" s="31" t="s">
        <v>1304</v>
      </c>
      <c r="G223" s="31" t="s">
        <v>16185</v>
      </c>
      <c r="H223" s="31" t="s">
        <v>29345</v>
      </c>
      <c r="I223" s="38">
        <v>0.34027777777777779</v>
      </c>
      <c r="J223" s="31" t="s">
        <v>8</v>
      </c>
      <c r="K223" s="31" t="s">
        <v>105</v>
      </c>
      <c r="L223" s="31" t="s">
        <v>106</v>
      </c>
      <c r="M223" s="31" t="s">
        <v>491</v>
      </c>
      <c r="N223" s="31" t="s">
        <v>105</v>
      </c>
      <c r="O223" s="23"/>
      <c r="P223" s="23"/>
      <c r="Q223" s="131"/>
      <c r="R223" s="29"/>
      <c r="S223" s="29">
        <v>26200</v>
      </c>
      <c r="T223" s="169"/>
    </row>
    <row r="224" spans="1:20" ht="54" customHeight="1" x14ac:dyDescent="1.3">
      <c r="A224" s="685" t="s">
        <v>34423</v>
      </c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6"/>
      <c r="M224" s="687"/>
      <c r="N224" s="23"/>
      <c r="O224" s="23"/>
      <c r="P224" s="23"/>
      <c r="Q224" s="131"/>
      <c r="R224" s="29"/>
      <c r="S224" s="29"/>
      <c r="T224" s="170">
        <v>205000</v>
      </c>
    </row>
    <row r="225" spans="1:20" ht="54" customHeight="1" x14ac:dyDescent="1.05">
      <c r="A225" s="688" t="s">
        <v>35141</v>
      </c>
      <c r="B225" s="689"/>
      <c r="C225" s="689"/>
      <c r="D225" s="689"/>
      <c r="E225" s="689"/>
      <c r="F225" s="689"/>
      <c r="G225" s="689"/>
      <c r="H225" s="689"/>
      <c r="I225" s="689"/>
      <c r="J225" s="689"/>
      <c r="K225" s="689"/>
      <c r="L225" s="689"/>
      <c r="M225" s="690"/>
      <c r="N225" s="23"/>
      <c r="O225" s="23"/>
      <c r="P225" s="23"/>
      <c r="Q225" s="131"/>
      <c r="R225" s="29"/>
      <c r="S225" s="29"/>
      <c r="T225" s="169"/>
    </row>
    <row r="226" spans="1:20" ht="54" customHeight="1" x14ac:dyDescent="1.05">
      <c r="A226" s="31" t="s">
        <v>34658</v>
      </c>
      <c r="B226" s="31" t="s">
        <v>28353</v>
      </c>
      <c r="C226" s="31" t="s">
        <v>34659</v>
      </c>
      <c r="D226" s="31" t="s">
        <v>34660</v>
      </c>
      <c r="E226" s="31" t="s">
        <v>101</v>
      </c>
      <c r="F226" s="31" t="s">
        <v>102</v>
      </c>
      <c r="G226" s="31" t="s">
        <v>16267</v>
      </c>
      <c r="H226" s="31" t="s">
        <v>28481</v>
      </c>
      <c r="I226" s="38">
        <v>0.83333333333333337</v>
      </c>
      <c r="J226" s="31" t="s">
        <v>8</v>
      </c>
      <c r="K226" s="31" t="s">
        <v>105</v>
      </c>
      <c r="L226" s="31" t="s">
        <v>106</v>
      </c>
      <c r="M226" s="31" t="s">
        <v>491</v>
      </c>
      <c r="N226" s="23"/>
      <c r="O226" s="23"/>
      <c r="P226" s="23"/>
      <c r="Q226" s="131"/>
      <c r="R226" s="29"/>
      <c r="S226" s="29">
        <v>26200</v>
      </c>
      <c r="T226" s="169"/>
    </row>
    <row r="227" spans="1:20" ht="54" customHeight="1" x14ac:dyDescent="1.05">
      <c r="A227" s="31" t="s">
        <v>34661</v>
      </c>
      <c r="B227" s="31" t="s">
        <v>10530</v>
      </c>
      <c r="C227" s="31" t="s">
        <v>34662</v>
      </c>
      <c r="D227" s="31" t="s">
        <v>34663</v>
      </c>
      <c r="E227" s="31" t="s">
        <v>687</v>
      </c>
      <c r="F227" s="31" t="s">
        <v>123</v>
      </c>
      <c r="G227" s="31" t="s">
        <v>16248</v>
      </c>
      <c r="H227" s="31" t="s">
        <v>28481</v>
      </c>
      <c r="I227" s="38">
        <v>0.375</v>
      </c>
      <c r="J227" s="31" t="s">
        <v>8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131"/>
      <c r="R227" s="29"/>
      <c r="S227" s="29">
        <v>43425</v>
      </c>
      <c r="T227" s="169"/>
    </row>
    <row r="228" spans="1:20" ht="54" customHeight="1" x14ac:dyDescent="1.05">
      <c r="A228" s="31" t="s">
        <v>34664</v>
      </c>
      <c r="B228" s="31" t="s">
        <v>34665</v>
      </c>
      <c r="C228" s="31" t="s">
        <v>34666</v>
      </c>
      <c r="D228" s="31" t="s">
        <v>34667</v>
      </c>
      <c r="E228" s="31" t="s">
        <v>687</v>
      </c>
      <c r="F228" s="31" t="s">
        <v>123</v>
      </c>
      <c r="G228" s="31" t="s">
        <v>16248</v>
      </c>
      <c r="H228" s="31" t="s">
        <v>28481</v>
      </c>
      <c r="I228" s="38">
        <v>0.375</v>
      </c>
      <c r="J228" s="31" t="s">
        <v>8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131"/>
      <c r="R228" s="29"/>
      <c r="S228" s="29">
        <v>43425</v>
      </c>
      <c r="T228" s="169"/>
    </row>
    <row r="229" spans="1:20" ht="54" customHeight="1" x14ac:dyDescent="1.05">
      <c r="A229" s="31" t="s">
        <v>34668</v>
      </c>
      <c r="B229" s="31" t="s">
        <v>28331</v>
      </c>
      <c r="C229" s="31" t="s">
        <v>34669</v>
      </c>
      <c r="D229" s="31" t="s">
        <v>34670</v>
      </c>
      <c r="E229" s="31" t="s">
        <v>687</v>
      </c>
      <c r="F229" s="31" t="s">
        <v>123</v>
      </c>
      <c r="G229" s="31" t="s">
        <v>16248</v>
      </c>
      <c r="H229" s="31" t="s">
        <v>28481</v>
      </c>
      <c r="I229" s="38">
        <v>0.375</v>
      </c>
      <c r="J229" s="31" t="s">
        <v>8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131"/>
      <c r="R229" s="29"/>
      <c r="S229" s="29">
        <v>43425</v>
      </c>
      <c r="T229" s="169"/>
    </row>
    <row r="230" spans="1:20" ht="54" customHeight="1" x14ac:dyDescent="1.05">
      <c r="A230" s="31" t="s">
        <v>34671</v>
      </c>
      <c r="B230" s="31" t="s">
        <v>34672</v>
      </c>
      <c r="C230" s="31" t="s">
        <v>34673</v>
      </c>
      <c r="D230" s="31" t="s">
        <v>34674</v>
      </c>
      <c r="E230" s="31" t="s">
        <v>687</v>
      </c>
      <c r="F230" s="31" t="s">
        <v>123</v>
      </c>
      <c r="G230" s="31" t="s">
        <v>16248</v>
      </c>
      <c r="H230" s="31" t="s">
        <v>28481</v>
      </c>
      <c r="I230" s="38">
        <v>0.375</v>
      </c>
      <c r="J230" s="31" t="s">
        <v>8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131"/>
      <c r="R230" s="29"/>
      <c r="S230" s="29">
        <v>43425</v>
      </c>
      <c r="T230" s="169"/>
    </row>
    <row r="231" spans="1:20" ht="54" customHeight="1" x14ac:dyDescent="1.3">
      <c r="A231" s="688" t="s">
        <v>35980</v>
      </c>
      <c r="B231" s="689"/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90"/>
      <c r="N231" s="23"/>
      <c r="O231" s="23"/>
      <c r="P231" s="23"/>
      <c r="Q231" s="131"/>
      <c r="R231" s="29"/>
      <c r="S231" s="29"/>
      <c r="T231" s="170"/>
    </row>
    <row r="232" spans="1:20" ht="54" customHeight="1" x14ac:dyDescent="1.3">
      <c r="A232" s="31" t="s">
        <v>35981</v>
      </c>
      <c r="B232" s="317">
        <v>35358</v>
      </c>
      <c r="C232" s="31"/>
      <c r="D232" s="31" t="s">
        <v>35982</v>
      </c>
      <c r="E232" s="31" t="s">
        <v>101</v>
      </c>
      <c r="F232" s="31" t="s">
        <v>17248</v>
      </c>
      <c r="G232" s="31"/>
      <c r="H232" s="31"/>
      <c r="I232" s="38"/>
      <c r="J232" s="31" t="s">
        <v>8</v>
      </c>
      <c r="K232" s="31"/>
      <c r="L232" s="31" t="s">
        <v>106</v>
      </c>
      <c r="M232" s="31" t="s">
        <v>1976</v>
      </c>
      <c r="N232" s="23"/>
      <c r="O232" s="23"/>
      <c r="P232" s="23"/>
      <c r="Q232" s="131">
        <v>125</v>
      </c>
      <c r="R232" s="29"/>
      <c r="S232" s="29"/>
      <c r="T232" s="170"/>
    </row>
    <row r="233" spans="1:20" ht="54" customHeight="1" x14ac:dyDescent="1.3">
      <c r="A233" s="688" t="s">
        <v>4068</v>
      </c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90"/>
      <c r="N233" s="23"/>
      <c r="O233" s="23"/>
      <c r="P233" s="23"/>
      <c r="Q233" s="131"/>
      <c r="R233" s="29">
        <v>125</v>
      </c>
      <c r="S233" s="29"/>
      <c r="T233" s="170"/>
    </row>
    <row r="234" spans="1:20" ht="54" customHeight="1" x14ac:dyDescent="1.3">
      <c r="A234" s="688" t="s">
        <v>35983</v>
      </c>
      <c r="B234" s="689"/>
      <c r="C234" s="689"/>
      <c r="D234" s="689"/>
      <c r="E234" s="689"/>
      <c r="F234" s="689"/>
      <c r="G234" s="689"/>
      <c r="H234" s="689"/>
      <c r="I234" s="689"/>
      <c r="J234" s="689"/>
      <c r="K234" s="689"/>
      <c r="L234" s="689"/>
      <c r="M234" s="690"/>
      <c r="N234" s="23"/>
      <c r="O234" s="23"/>
      <c r="P234" s="23"/>
      <c r="Q234" s="131"/>
      <c r="R234" s="29"/>
      <c r="S234" s="29">
        <v>6279</v>
      </c>
      <c r="T234" s="170"/>
    </row>
    <row r="235" spans="1:20" ht="54" customHeight="1" x14ac:dyDescent="1.05">
      <c r="A235" s="688" t="s">
        <v>36473</v>
      </c>
      <c r="B235" s="689"/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90"/>
      <c r="N235" s="23"/>
      <c r="O235" s="23"/>
      <c r="P235" s="23"/>
      <c r="Q235" s="131"/>
      <c r="R235" s="29"/>
      <c r="S235" s="29"/>
      <c r="T235" s="169"/>
    </row>
    <row r="236" spans="1:20" ht="54" customHeight="1" x14ac:dyDescent="1.05">
      <c r="A236" s="31" t="s">
        <v>36070</v>
      </c>
      <c r="B236" s="31" t="s">
        <v>23640</v>
      </c>
      <c r="C236" s="31" t="s">
        <v>36071</v>
      </c>
      <c r="D236" s="31" t="s">
        <v>36072</v>
      </c>
      <c r="E236" s="31" t="s">
        <v>101</v>
      </c>
      <c r="F236" s="31" t="s">
        <v>1304</v>
      </c>
      <c r="G236" s="31" t="s">
        <v>16185</v>
      </c>
      <c r="H236" s="31" t="s">
        <v>34007</v>
      </c>
      <c r="I236" s="38">
        <v>0.34027777777777779</v>
      </c>
      <c r="J236" s="31" t="s">
        <v>16277</v>
      </c>
      <c r="K236" s="31" t="s">
        <v>105</v>
      </c>
      <c r="L236" s="31" t="s">
        <v>106</v>
      </c>
      <c r="M236" s="31" t="s">
        <v>491</v>
      </c>
      <c r="N236" s="23"/>
      <c r="O236" s="23"/>
      <c r="P236" s="23"/>
      <c r="Q236" s="131"/>
      <c r="R236" s="29"/>
      <c r="S236" s="29">
        <v>26200</v>
      </c>
      <c r="T236" s="169"/>
    </row>
    <row r="237" spans="1:20" ht="54" customHeight="1" x14ac:dyDescent="1.3">
      <c r="A237" s="685" t="s">
        <v>36485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7"/>
      <c r="N237" s="23"/>
      <c r="O237" s="23"/>
      <c r="P237" s="23"/>
      <c r="Q237" s="131"/>
      <c r="R237" s="29">
        <v>1350</v>
      </c>
      <c r="S237" s="29"/>
      <c r="T237" s="169"/>
    </row>
    <row r="238" spans="1:20" ht="54" customHeight="1" x14ac:dyDescent="1.3">
      <c r="A238" s="679" t="s">
        <v>36486</v>
      </c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1"/>
      <c r="N238" s="23"/>
      <c r="O238" s="23"/>
      <c r="P238" s="23"/>
      <c r="Q238" s="131"/>
      <c r="R238" s="29"/>
      <c r="S238" s="29">
        <v>250</v>
      </c>
      <c r="T238" s="169"/>
    </row>
    <row r="239" spans="1:20" ht="54" customHeight="1" x14ac:dyDescent="1.3">
      <c r="A239" s="679" t="s">
        <v>37346</v>
      </c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1"/>
      <c r="N239" s="23"/>
      <c r="O239" s="23"/>
      <c r="P239" s="23"/>
      <c r="Q239" s="23"/>
      <c r="R239" s="29"/>
      <c r="S239" s="29"/>
      <c r="T239" s="169"/>
    </row>
    <row r="240" spans="1:20" ht="54" customHeight="1" x14ac:dyDescent="1.05">
      <c r="A240" s="31" t="s">
        <v>36668</v>
      </c>
      <c r="B240" s="31" t="s">
        <v>16936</v>
      </c>
      <c r="C240" s="31" t="s">
        <v>36669</v>
      </c>
      <c r="D240" s="31" t="s">
        <v>36670</v>
      </c>
      <c r="E240" s="31" t="s">
        <v>101</v>
      </c>
      <c r="F240" s="31" t="s">
        <v>1304</v>
      </c>
      <c r="G240" s="31" t="s">
        <v>16185</v>
      </c>
      <c r="H240" s="31" t="s">
        <v>33368</v>
      </c>
      <c r="I240" s="38">
        <v>0.125</v>
      </c>
      <c r="J240" s="31" t="s">
        <v>8</v>
      </c>
      <c r="K240" s="31" t="s">
        <v>105</v>
      </c>
      <c r="L240" s="31" t="s">
        <v>106</v>
      </c>
      <c r="M240" s="31" t="s">
        <v>107</v>
      </c>
      <c r="N240" s="23"/>
      <c r="O240" s="23"/>
      <c r="P240" s="23"/>
      <c r="Q240" s="23"/>
      <c r="R240" s="29"/>
      <c r="S240" s="29">
        <v>22200</v>
      </c>
      <c r="T240" s="169"/>
    </row>
    <row r="241" spans="1:39" ht="54" customHeight="1" x14ac:dyDescent="1.05">
      <c r="A241" s="31" t="s">
        <v>36671</v>
      </c>
      <c r="B241" s="31" t="s">
        <v>36672</v>
      </c>
      <c r="C241" s="31" t="s">
        <v>36673</v>
      </c>
      <c r="D241" s="31" t="s">
        <v>36674</v>
      </c>
      <c r="E241" s="31" t="s">
        <v>101</v>
      </c>
      <c r="F241" s="31" t="s">
        <v>102</v>
      </c>
      <c r="G241" s="31" t="s">
        <v>16190</v>
      </c>
      <c r="H241" s="31" t="s">
        <v>29377</v>
      </c>
      <c r="I241" s="38">
        <v>0.375</v>
      </c>
      <c r="J241" s="31" t="s">
        <v>8</v>
      </c>
      <c r="K241" s="31" t="s">
        <v>105</v>
      </c>
      <c r="L241" s="31" t="s">
        <v>106</v>
      </c>
      <c r="M241" s="31" t="s">
        <v>107</v>
      </c>
      <c r="N241" s="23"/>
      <c r="O241" s="23"/>
      <c r="P241" s="23"/>
      <c r="Q241" s="23"/>
      <c r="R241" s="29"/>
      <c r="S241" s="29">
        <v>22200</v>
      </c>
      <c r="T241" s="169"/>
    </row>
    <row r="242" spans="1:39" ht="54" customHeight="1" x14ac:dyDescent="1.05">
      <c r="A242" s="693" t="s">
        <v>4068</v>
      </c>
      <c r="B242" s="694"/>
      <c r="C242" s="694"/>
      <c r="D242" s="694"/>
      <c r="E242" s="694"/>
      <c r="F242" s="694"/>
      <c r="G242" s="694"/>
      <c r="H242" s="694"/>
      <c r="I242" s="694"/>
      <c r="J242" s="694"/>
      <c r="K242" s="694"/>
      <c r="L242" s="694"/>
      <c r="M242" s="695"/>
      <c r="N242" s="23"/>
      <c r="O242" s="23"/>
      <c r="P242" s="23"/>
      <c r="Q242" s="131">
        <v>1350</v>
      </c>
      <c r="R242" s="29"/>
      <c r="S242" s="29"/>
      <c r="T242" s="169"/>
    </row>
    <row r="243" spans="1:39" ht="54" customHeight="1" x14ac:dyDescent="1.05">
      <c r="A243" s="693" t="s">
        <v>37949</v>
      </c>
      <c r="B243" s="694"/>
      <c r="C243" s="694"/>
      <c r="D243" s="694"/>
      <c r="E243" s="694"/>
      <c r="F243" s="694"/>
      <c r="G243" s="694"/>
      <c r="H243" s="694"/>
      <c r="I243" s="694"/>
      <c r="J243" s="694"/>
      <c r="K243" s="694"/>
      <c r="L243" s="694"/>
      <c r="M243" s="695"/>
      <c r="N243" s="23"/>
      <c r="O243" s="23"/>
      <c r="P243" s="23"/>
      <c r="Q243" s="131"/>
      <c r="R243" s="29"/>
      <c r="S243" s="29"/>
      <c r="T243" s="169">
        <f>1350*50.2</f>
        <v>67770</v>
      </c>
    </row>
    <row r="244" spans="1:39" ht="54" customHeight="1" x14ac:dyDescent="1.05">
      <c r="A244" s="688" t="s">
        <v>38405</v>
      </c>
      <c r="B244" s="689"/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90"/>
      <c r="N244" s="23"/>
      <c r="O244" s="23"/>
      <c r="P244" s="23"/>
      <c r="Q244" s="23"/>
      <c r="R244" s="23"/>
      <c r="S244" s="29"/>
      <c r="T244" s="31"/>
    </row>
    <row r="245" spans="1:39" ht="54" customHeight="1" x14ac:dyDescent="1.05">
      <c r="A245" s="31" t="s">
        <v>38172</v>
      </c>
      <c r="B245" s="31" t="s">
        <v>38173</v>
      </c>
      <c r="C245" s="31" t="s">
        <v>38174</v>
      </c>
      <c r="D245" s="31" t="s">
        <v>38175</v>
      </c>
      <c r="E245" s="31" t="s">
        <v>101</v>
      </c>
      <c r="F245" s="31" t="s">
        <v>1304</v>
      </c>
      <c r="G245" s="31" t="s">
        <v>16185</v>
      </c>
      <c r="H245" s="31" t="s">
        <v>37612</v>
      </c>
      <c r="I245" s="38">
        <v>0.125</v>
      </c>
      <c r="J245" s="31" t="s">
        <v>8</v>
      </c>
      <c r="K245" s="31" t="s">
        <v>105</v>
      </c>
      <c r="L245" s="31" t="s">
        <v>106</v>
      </c>
      <c r="M245" s="31" t="s">
        <v>491</v>
      </c>
      <c r="N245" s="23"/>
      <c r="O245" s="23"/>
      <c r="P245" s="23"/>
      <c r="Q245" s="23"/>
      <c r="R245" s="23"/>
      <c r="S245" s="29">
        <v>26200</v>
      </c>
      <c r="T245" s="31"/>
    </row>
    <row r="246" spans="1:39" ht="54" customHeight="1" x14ac:dyDescent="1.05">
      <c r="A246" s="688" t="s">
        <v>38942</v>
      </c>
      <c r="B246" s="689"/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90"/>
      <c r="N246" s="23"/>
      <c r="O246" s="23"/>
      <c r="P246" s="23"/>
      <c r="Q246" s="23"/>
      <c r="R246" s="23"/>
      <c r="S246" s="29"/>
      <c r="T246" s="31"/>
      <c r="U246" s="31"/>
      <c r="V246" s="31"/>
      <c r="W246" s="31"/>
      <c r="X246" s="31"/>
      <c r="Y246" s="31"/>
      <c r="Z246" s="31"/>
      <c r="AA246" s="31"/>
      <c r="AB246" s="38"/>
      <c r="AC246" s="31"/>
      <c r="AD246" s="31"/>
      <c r="AE246" s="31"/>
      <c r="AF246" s="31"/>
      <c r="AG246" s="23"/>
      <c r="AH246" s="23"/>
      <c r="AI246" s="23"/>
      <c r="AJ246" s="131"/>
      <c r="AK246" s="29"/>
      <c r="AL246" s="29"/>
      <c r="AM246" s="169"/>
    </row>
    <row r="247" spans="1:39" ht="54" customHeight="1" x14ac:dyDescent="1.05">
      <c r="A247" s="31" t="s">
        <v>38606</v>
      </c>
      <c r="B247" s="31" t="s">
        <v>26705</v>
      </c>
      <c r="C247" s="31" t="s">
        <v>38607</v>
      </c>
      <c r="D247" s="31" t="s">
        <v>38608</v>
      </c>
      <c r="E247" s="31" t="s">
        <v>687</v>
      </c>
      <c r="F247" s="31" t="s">
        <v>102</v>
      </c>
      <c r="G247" s="31" t="s">
        <v>16324</v>
      </c>
      <c r="H247" s="31" t="s">
        <v>33477</v>
      </c>
      <c r="I247" s="38">
        <v>0.41666666666666669</v>
      </c>
      <c r="J247" s="31" t="s">
        <v>8</v>
      </c>
      <c r="K247" s="31" t="s">
        <v>105</v>
      </c>
      <c r="L247" s="31" t="s">
        <v>106</v>
      </c>
      <c r="M247" s="31" t="s">
        <v>491</v>
      </c>
      <c r="N247" s="23"/>
      <c r="O247" s="23"/>
      <c r="P247" s="23"/>
      <c r="Q247" s="23"/>
      <c r="R247" s="23"/>
      <c r="S247" s="29">
        <v>25200</v>
      </c>
      <c r="T247" s="31"/>
      <c r="U247" s="31"/>
      <c r="V247" s="31"/>
      <c r="W247" s="31"/>
      <c r="X247" s="31"/>
      <c r="Y247" s="31"/>
      <c r="Z247" s="31"/>
      <c r="AA247" s="31"/>
      <c r="AB247" s="38"/>
      <c r="AC247" s="31"/>
      <c r="AD247" s="31"/>
      <c r="AE247" s="31"/>
      <c r="AF247" s="31"/>
      <c r="AG247" s="23"/>
      <c r="AH247" s="23"/>
      <c r="AI247" s="23"/>
      <c r="AJ247" s="131"/>
      <c r="AK247" s="29"/>
      <c r="AL247" s="29"/>
      <c r="AM247" s="169"/>
    </row>
    <row r="248" spans="1:39" ht="54" customHeight="1" x14ac:dyDescent="1.3">
      <c r="A248" s="685" t="s">
        <v>38944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7"/>
      <c r="N248" s="23"/>
      <c r="O248" s="23"/>
      <c r="P248" s="23"/>
      <c r="Q248" s="131"/>
      <c r="R248" s="29"/>
      <c r="S248" s="29"/>
      <c r="T248" s="170">
        <v>70000</v>
      </c>
    </row>
    <row r="249" spans="1:39" ht="54" customHeight="1" x14ac:dyDescent="1.3">
      <c r="A249" s="685" t="s">
        <v>38944</v>
      </c>
      <c r="B249" s="686"/>
      <c r="C249" s="686"/>
      <c r="D249" s="686"/>
      <c r="E249" s="686"/>
      <c r="F249" s="686"/>
      <c r="G249" s="686"/>
      <c r="H249" s="686"/>
      <c r="I249" s="686"/>
      <c r="J249" s="686"/>
      <c r="K249" s="686"/>
      <c r="L249" s="686"/>
      <c r="M249" s="687"/>
      <c r="N249" s="23"/>
      <c r="O249" s="23"/>
      <c r="P249" s="23"/>
      <c r="Q249" s="131"/>
      <c r="R249" s="29"/>
      <c r="S249" s="29"/>
      <c r="T249" s="170">
        <v>30000</v>
      </c>
    </row>
    <row r="250" spans="1:39" ht="54" customHeight="1" x14ac:dyDescent="1.3">
      <c r="A250" s="685" t="s">
        <v>38944</v>
      </c>
      <c r="B250" s="686"/>
      <c r="C250" s="686"/>
      <c r="D250" s="686"/>
      <c r="E250" s="686"/>
      <c r="F250" s="686"/>
      <c r="G250" s="686"/>
      <c r="H250" s="686"/>
      <c r="I250" s="686"/>
      <c r="J250" s="686"/>
      <c r="K250" s="686"/>
      <c r="L250" s="686"/>
      <c r="M250" s="687"/>
      <c r="N250" s="23"/>
      <c r="O250" s="23"/>
      <c r="P250" s="23"/>
      <c r="Q250" s="131"/>
      <c r="R250" s="29"/>
      <c r="S250" s="29"/>
      <c r="T250" s="170">
        <v>50000</v>
      </c>
    </row>
    <row r="251" spans="1:39" ht="54" customHeight="1" x14ac:dyDescent="1.05">
      <c r="A251" s="688" t="s">
        <v>40262</v>
      </c>
      <c r="B251" s="689"/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90"/>
      <c r="N251" s="23"/>
      <c r="O251" s="23"/>
      <c r="P251" s="23"/>
      <c r="Q251" s="23"/>
      <c r="R251" s="23"/>
      <c r="S251" s="29"/>
      <c r="T251" s="31"/>
      <c r="U251" s="31"/>
      <c r="V251" s="31"/>
      <c r="W251" s="31"/>
      <c r="X251" s="31"/>
      <c r="Y251" s="31"/>
      <c r="Z251" s="31"/>
      <c r="AA251" s="31"/>
      <c r="AB251" s="38"/>
      <c r="AC251" s="31"/>
      <c r="AD251" s="31"/>
      <c r="AE251" s="31"/>
      <c r="AF251" s="31"/>
      <c r="AG251" s="23"/>
      <c r="AH251" s="23"/>
      <c r="AI251" s="23"/>
      <c r="AJ251" s="131"/>
      <c r="AK251" s="29"/>
      <c r="AL251" s="29"/>
      <c r="AM251" s="169"/>
    </row>
    <row r="252" spans="1:39" ht="54" customHeight="1" x14ac:dyDescent="1.05">
      <c r="A252" s="31" t="s">
        <v>32443</v>
      </c>
      <c r="B252" s="31" t="s">
        <v>2106</v>
      </c>
      <c r="C252" s="31" t="s">
        <v>39665</v>
      </c>
      <c r="D252" s="31" t="s">
        <v>39666</v>
      </c>
      <c r="E252" s="31" t="s">
        <v>101</v>
      </c>
      <c r="F252" s="31" t="s">
        <v>1304</v>
      </c>
      <c r="G252" s="31" t="s">
        <v>16185</v>
      </c>
      <c r="H252" s="31" t="s">
        <v>37612</v>
      </c>
      <c r="I252" s="38">
        <v>0.125</v>
      </c>
      <c r="J252" s="31" t="s">
        <v>8</v>
      </c>
      <c r="K252" s="31" t="s">
        <v>105</v>
      </c>
      <c r="L252" s="31" t="s">
        <v>106</v>
      </c>
      <c r="M252" s="31" t="s">
        <v>491</v>
      </c>
      <c r="N252" s="23"/>
      <c r="O252" s="23"/>
      <c r="P252" s="23"/>
      <c r="Q252" s="23"/>
      <c r="R252" s="23"/>
      <c r="S252" s="29">
        <v>26200</v>
      </c>
      <c r="T252" s="31"/>
      <c r="U252" s="31"/>
      <c r="V252" s="31"/>
      <c r="W252" s="31"/>
      <c r="X252" s="31"/>
      <c r="Y252" s="31"/>
      <c r="Z252" s="31"/>
      <c r="AA252" s="31"/>
      <c r="AB252" s="38"/>
      <c r="AC252" s="31"/>
      <c r="AD252" s="31"/>
      <c r="AE252" s="31"/>
      <c r="AF252" s="31"/>
      <c r="AG252" s="23"/>
      <c r="AH252" s="23"/>
      <c r="AI252" s="23"/>
      <c r="AJ252" s="131"/>
      <c r="AK252" s="29"/>
      <c r="AL252" s="29"/>
      <c r="AM252" s="169"/>
    </row>
    <row r="253" spans="1:39" ht="54" customHeight="1" x14ac:dyDescent="1.05">
      <c r="A253" s="31" t="s">
        <v>39667</v>
      </c>
      <c r="B253" s="31" t="s">
        <v>9643</v>
      </c>
      <c r="C253" s="31" t="s">
        <v>39668</v>
      </c>
      <c r="D253" s="31" t="s">
        <v>39669</v>
      </c>
      <c r="E253" s="31" t="s">
        <v>101</v>
      </c>
      <c r="F253" s="31" t="s">
        <v>1304</v>
      </c>
      <c r="G253" s="31" t="s">
        <v>16185</v>
      </c>
      <c r="H253" s="31" t="s">
        <v>37612</v>
      </c>
      <c r="I253" s="38">
        <v>0.125</v>
      </c>
      <c r="J253" s="31" t="s">
        <v>8</v>
      </c>
      <c r="K253" s="31" t="s">
        <v>105</v>
      </c>
      <c r="L253" s="31" t="s">
        <v>106</v>
      </c>
      <c r="M253" s="31" t="s">
        <v>491</v>
      </c>
      <c r="N253" s="23"/>
      <c r="O253" s="23"/>
      <c r="P253" s="23"/>
      <c r="Q253" s="23"/>
      <c r="R253" s="23"/>
      <c r="S253" s="29">
        <v>26200</v>
      </c>
      <c r="T253" s="31"/>
      <c r="U253" s="31"/>
      <c r="V253" s="31"/>
      <c r="W253" s="31"/>
      <c r="X253" s="31"/>
      <c r="Y253" s="31"/>
      <c r="Z253" s="31"/>
      <c r="AA253" s="31"/>
      <c r="AB253" s="38"/>
      <c r="AC253" s="31"/>
      <c r="AD253" s="31"/>
      <c r="AE253" s="31"/>
      <c r="AF253" s="31"/>
      <c r="AG253" s="23"/>
      <c r="AH253" s="23"/>
      <c r="AI253" s="23"/>
      <c r="AJ253" s="131"/>
      <c r="AK253" s="29"/>
      <c r="AL253" s="29"/>
      <c r="AM253" s="169"/>
    </row>
    <row r="254" spans="1:39" ht="54" customHeight="1" x14ac:dyDescent="1.05">
      <c r="A254" s="31" t="s">
        <v>39670</v>
      </c>
      <c r="B254" s="31" t="s">
        <v>2188</v>
      </c>
      <c r="C254" s="31" t="s">
        <v>39671</v>
      </c>
      <c r="D254" s="31" t="s">
        <v>39672</v>
      </c>
      <c r="E254" s="31" t="s">
        <v>101</v>
      </c>
      <c r="F254" s="31" t="s">
        <v>1304</v>
      </c>
      <c r="G254" s="31" t="s">
        <v>16185</v>
      </c>
      <c r="H254" s="31" t="s">
        <v>37612</v>
      </c>
      <c r="I254" s="38">
        <v>0.125</v>
      </c>
      <c r="J254" s="31" t="s">
        <v>8</v>
      </c>
      <c r="K254" s="31" t="s">
        <v>105</v>
      </c>
      <c r="L254" s="31" t="s">
        <v>106</v>
      </c>
      <c r="M254" s="31" t="s">
        <v>491</v>
      </c>
      <c r="N254" s="23"/>
      <c r="O254" s="23"/>
      <c r="P254" s="23"/>
      <c r="Q254" s="23"/>
      <c r="R254" s="23"/>
      <c r="S254" s="29">
        <v>26200</v>
      </c>
      <c r="T254" s="31"/>
      <c r="U254" s="31"/>
      <c r="V254" s="31"/>
      <c r="W254" s="31"/>
      <c r="X254" s="31"/>
      <c r="Y254" s="31"/>
      <c r="Z254" s="31"/>
      <c r="AA254" s="31"/>
      <c r="AB254" s="38"/>
      <c r="AC254" s="31"/>
      <c r="AD254" s="31"/>
      <c r="AE254" s="31"/>
      <c r="AF254" s="31"/>
      <c r="AG254" s="23"/>
      <c r="AH254" s="23"/>
      <c r="AI254" s="23"/>
      <c r="AJ254" s="131"/>
      <c r="AK254" s="29"/>
      <c r="AL254" s="29"/>
      <c r="AM254" s="169"/>
    </row>
    <row r="255" spans="1:39" ht="54" customHeight="1" x14ac:dyDescent="1.05">
      <c r="A255" s="31" t="s">
        <v>39673</v>
      </c>
      <c r="B255" s="31" t="s">
        <v>1908</v>
      </c>
      <c r="C255" s="31" t="s">
        <v>39674</v>
      </c>
      <c r="D255" s="31" t="s">
        <v>39675</v>
      </c>
      <c r="E255" s="31" t="s">
        <v>101</v>
      </c>
      <c r="F255" s="31" t="s">
        <v>1304</v>
      </c>
      <c r="G255" s="31" t="s">
        <v>16185</v>
      </c>
      <c r="H255" s="31" t="s">
        <v>37612</v>
      </c>
      <c r="I255" s="38">
        <v>0.125</v>
      </c>
      <c r="J255" s="31" t="s">
        <v>8</v>
      </c>
      <c r="K255" s="31" t="s">
        <v>105</v>
      </c>
      <c r="L255" s="31" t="s">
        <v>106</v>
      </c>
      <c r="M255" s="31" t="s">
        <v>491</v>
      </c>
      <c r="N255" s="23"/>
      <c r="O255" s="23"/>
      <c r="P255" s="23"/>
      <c r="Q255" s="23"/>
      <c r="R255" s="23"/>
      <c r="S255" s="29">
        <v>26200</v>
      </c>
      <c r="T255" s="31"/>
      <c r="U255" s="31"/>
      <c r="V255" s="31"/>
      <c r="W255" s="31"/>
      <c r="X255" s="31"/>
      <c r="Y255" s="31"/>
      <c r="Z255" s="31"/>
      <c r="AA255" s="31"/>
      <c r="AB255" s="38"/>
      <c r="AC255" s="31"/>
      <c r="AD255" s="31"/>
      <c r="AE255" s="31"/>
      <c r="AF255" s="31"/>
      <c r="AG255" s="23"/>
      <c r="AH255" s="23"/>
      <c r="AI255" s="23"/>
      <c r="AJ255" s="131"/>
      <c r="AK255" s="29"/>
      <c r="AL255" s="29"/>
      <c r="AM255" s="169"/>
    </row>
    <row r="256" spans="1:39" ht="54" customHeight="1" x14ac:dyDescent="1.05">
      <c r="A256" s="31" t="s">
        <v>39676</v>
      </c>
      <c r="B256" s="31" t="s">
        <v>9459</v>
      </c>
      <c r="C256" s="31" t="s">
        <v>39677</v>
      </c>
      <c r="D256" s="31" t="s">
        <v>39678</v>
      </c>
      <c r="E256" s="31" t="s">
        <v>101</v>
      </c>
      <c r="F256" s="31" t="s">
        <v>1304</v>
      </c>
      <c r="G256" s="31" t="s">
        <v>16185</v>
      </c>
      <c r="H256" s="31" t="s">
        <v>37612</v>
      </c>
      <c r="I256" s="38">
        <v>0.125</v>
      </c>
      <c r="J256" s="31" t="s">
        <v>8</v>
      </c>
      <c r="K256" s="31" t="s">
        <v>105</v>
      </c>
      <c r="L256" s="31" t="s">
        <v>106</v>
      </c>
      <c r="M256" s="31" t="s">
        <v>491</v>
      </c>
      <c r="N256" s="23"/>
      <c r="O256" s="23"/>
      <c r="P256" s="23"/>
      <c r="Q256" s="23"/>
      <c r="R256" s="23"/>
      <c r="S256" s="29">
        <v>26200</v>
      </c>
      <c r="T256" s="31"/>
      <c r="U256" s="31"/>
      <c r="V256" s="31"/>
      <c r="W256" s="31"/>
      <c r="X256" s="31"/>
      <c r="Y256" s="31"/>
      <c r="Z256" s="31"/>
      <c r="AA256" s="31"/>
      <c r="AB256" s="38"/>
      <c r="AC256" s="31"/>
      <c r="AD256" s="31"/>
      <c r="AE256" s="31"/>
      <c r="AF256" s="31"/>
      <c r="AG256" s="23"/>
      <c r="AH256" s="23"/>
      <c r="AI256" s="23"/>
      <c r="AJ256" s="131"/>
      <c r="AK256" s="29"/>
      <c r="AL256" s="29"/>
      <c r="AM256" s="169"/>
    </row>
    <row r="257" spans="1:39" ht="54" customHeight="1" x14ac:dyDescent="1.3">
      <c r="A257" s="691" t="s">
        <v>40963</v>
      </c>
      <c r="B257" s="691"/>
      <c r="C257" s="691"/>
      <c r="D257" s="691"/>
      <c r="E257" s="691"/>
      <c r="F257" s="691"/>
      <c r="G257" s="691"/>
      <c r="H257" s="691"/>
      <c r="I257" s="691"/>
      <c r="J257" s="691"/>
      <c r="K257" s="691"/>
      <c r="L257" s="691"/>
      <c r="M257" s="692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8"/>
      <c r="AC257" s="31"/>
      <c r="AD257" s="31"/>
      <c r="AE257" s="31"/>
      <c r="AF257" s="31"/>
      <c r="AG257" s="23"/>
      <c r="AH257" s="23"/>
      <c r="AI257" s="23"/>
      <c r="AJ257" s="131"/>
      <c r="AK257" s="29"/>
      <c r="AL257" s="29"/>
      <c r="AM257" s="169"/>
    </row>
    <row r="258" spans="1:39" ht="54" customHeight="1" x14ac:dyDescent="1.05">
      <c r="A258" s="31" t="s">
        <v>40621</v>
      </c>
      <c r="B258" s="31" t="s">
        <v>22251</v>
      </c>
      <c r="C258" s="31" t="s">
        <v>40622</v>
      </c>
      <c r="D258" s="31" t="s">
        <v>40623</v>
      </c>
      <c r="E258" s="31" t="s">
        <v>687</v>
      </c>
      <c r="F258" s="31" t="s">
        <v>123</v>
      </c>
      <c r="G258" s="31" t="s">
        <v>16248</v>
      </c>
      <c r="H258" s="31" t="s">
        <v>29943</v>
      </c>
      <c r="I258" s="38">
        <v>0.41666666666666669</v>
      </c>
      <c r="J258" s="31" t="s">
        <v>8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44700</v>
      </c>
      <c r="T258" s="31"/>
      <c r="U258" s="31"/>
      <c r="V258" s="31"/>
      <c r="W258" s="31"/>
      <c r="X258" s="31"/>
      <c r="Y258" s="31"/>
      <c r="Z258" s="31"/>
      <c r="AA258" s="31"/>
      <c r="AB258" s="38"/>
      <c r="AC258" s="31"/>
      <c r="AD258" s="31"/>
      <c r="AE258" s="31"/>
      <c r="AF258" s="31"/>
      <c r="AG258" s="23"/>
      <c r="AH258" s="23"/>
      <c r="AI258" s="23"/>
      <c r="AJ258" s="131"/>
      <c r="AK258" s="29"/>
      <c r="AL258" s="29"/>
      <c r="AM258" s="169"/>
    </row>
    <row r="259" spans="1:39" ht="54" customHeight="1" x14ac:dyDescent="1.05">
      <c r="A259" s="31" t="s">
        <v>40624</v>
      </c>
      <c r="B259" s="31" t="s">
        <v>40625</v>
      </c>
      <c r="C259" s="31" t="s">
        <v>40626</v>
      </c>
      <c r="D259" s="31" t="s">
        <v>40627</v>
      </c>
      <c r="E259" s="31" t="s">
        <v>101</v>
      </c>
      <c r="F259" s="31" t="s">
        <v>123</v>
      </c>
      <c r="G259" s="31" t="s">
        <v>16223</v>
      </c>
      <c r="H259" s="31" t="s">
        <v>29943</v>
      </c>
      <c r="I259" s="38">
        <v>0.125</v>
      </c>
      <c r="J259" s="31" t="s">
        <v>8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45200</v>
      </c>
      <c r="T259" s="31"/>
      <c r="U259" s="31"/>
      <c r="V259" s="31"/>
      <c r="W259" s="31"/>
      <c r="X259" s="31"/>
      <c r="Y259" s="31"/>
      <c r="Z259" s="31"/>
      <c r="AA259" s="31"/>
      <c r="AB259" s="38"/>
      <c r="AC259" s="31"/>
      <c r="AD259" s="31"/>
      <c r="AE259" s="31"/>
      <c r="AF259" s="31"/>
      <c r="AG259" s="23"/>
      <c r="AH259" s="23"/>
      <c r="AI259" s="23"/>
      <c r="AJ259" s="131"/>
      <c r="AK259" s="29"/>
      <c r="AL259" s="29"/>
      <c r="AM259" s="169"/>
    </row>
    <row r="260" spans="1:39" ht="54" customHeight="1" x14ac:dyDescent="1.3">
      <c r="A260" s="685" t="s">
        <v>40966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7"/>
      <c r="N260" s="23"/>
      <c r="O260" s="23"/>
      <c r="P260" s="23"/>
      <c r="Q260" s="131"/>
      <c r="R260" s="29"/>
      <c r="S260" s="29"/>
      <c r="T260" s="170">
        <v>220000</v>
      </c>
    </row>
    <row r="261" spans="1:39" ht="54" customHeight="1" x14ac:dyDescent="1.05">
      <c r="A261" s="688" t="s">
        <v>42243</v>
      </c>
      <c r="B261" s="689"/>
      <c r="C261" s="689"/>
      <c r="D261" s="689"/>
      <c r="E261" s="689"/>
      <c r="F261" s="689"/>
      <c r="G261" s="689"/>
      <c r="H261" s="689"/>
      <c r="I261" s="689"/>
      <c r="J261" s="689"/>
      <c r="K261" s="689"/>
      <c r="L261" s="689"/>
      <c r="M261" s="690"/>
      <c r="N261" s="23"/>
      <c r="O261" s="23"/>
      <c r="P261" s="23"/>
      <c r="Q261" s="23"/>
      <c r="R261" s="23"/>
      <c r="S261" s="29"/>
      <c r="T261" s="31"/>
      <c r="U261" s="31"/>
      <c r="V261" s="31"/>
      <c r="W261" s="31"/>
      <c r="X261" s="31"/>
      <c r="Y261" s="31"/>
      <c r="Z261" s="31"/>
      <c r="AA261" s="31"/>
      <c r="AB261" s="38"/>
      <c r="AC261" s="31"/>
      <c r="AD261" s="31"/>
      <c r="AE261" s="31"/>
      <c r="AF261" s="31"/>
      <c r="AG261" s="23"/>
      <c r="AH261" s="23"/>
      <c r="AI261" s="23"/>
      <c r="AJ261" s="131"/>
      <c r="AK261" s="29"/>
      <c r="AL261" s="29"/>
      <c r="AM261" s="169"/>
    </row>
    <row r="262" spans="1:39" ht="54" customHeight="1" x14ac:dyDescent="1.05">
      <c r="A262" s="31" t="s">
        <v>41650</v>
      </c>
      <c r="B262" s="31" t="s">
        <v>41651</v>
      </c>
      <c r="C262" s="31" t="s">
        <v>41652</v>
      </c>
      <c r="D262" s="31" t="s">
        <v>41653</v>
      </c>
      <c r="E262" s="31" t="s">
        <v>101</v>
      </c>
      <c r="F262" s="31" t="s">
        <v>1304</v>
      </c>
      <c r="G262" s="31" t="s">
        <v>16185</v>
      </c>
      <c r="H262" s="31" t="s">
        <v>39091</v>
      </c>
      <c r="I262" s="38">
        <v>0.125</v>
      </c>
      <c r="J262" s="31" t="s">
        <v>8</v>
      </c>
      <c r="K262" s="31" t="s">
        <v>105</v>
      </c>
      <c r="L262" s="31" t="s">
        <v>106</v>
      </c>
      <c r="M262" s="31" t="s">
        <v>491</v>
      </c>
      <c r="N262" s="23"/>
      <c r="O262" s="23"/>
      <c r="P262" s="23"/>
      <c r="Q262" s="23"/>
      <c r="R262" s="23"/>
      <c r="S262" s="29">
        <v>28200</v>
      </c>
      <c r="T262" s="31"/>
      <c r="U262" s="31"/>
      <c r="V262" s="31"/>
      <c r="W262" s="31"/>
      <c r="X262" s="31"/>
      <c r="Y262" s="31"/>
      <c r="Z262" s="31"/>
      <c r="AA262" s="31"/>
      <c r="AB262" s="38"/>
      <c r="AC262" s="31"/>
      <c r="AD262" s="31"/>
      <c r="AE262" s="31"/>
      <c r="AF262" s="31"/>
      <c r="AG262" s="23"/>
      <c r="AH262" s="23"/>
      <c r="AI262" s="23"/>
      <c r="AJ262" s="131"/>
      <c r="AK262" s="29"/>
      <c r="AL262" s="29"/>
      <c r="AM262" s="169"/>
    </row>
    <row r="263" spans="1:39" ht="54" customHeight="1" x14ac:dyDescent="1.05">
      <c r="A263" s="31" t="s">
        <v>41654</v>
      </c>
      <c r="B263" s="31" t="s">
        <v>41655</v>
      </c>
      <c r="C263" s="31" t="s">
        <v>41656</v>
      </c>
      <c r="D263" s="31" t="s">
        <v>41657</v>
      </c>
      <c r="E263" s="31" t="s">
        <v>101</v>
      </c>
      <c r="F263" s="31" t="s">
        <v>1304</v>
      </c>
      <c r="G263" s="31" t="s">
        <v>16185</v>
      </c>
      <c r="H263" s="31" t="s">
        <v>39091</v>
      </c>
      <c r="I263" s="38">
        <v>0.125</v>
      </c>
      <c r="J263" s="31" t="s">
        <v>8</v>
      </c>
      <c r="K263" s="31" t="s">
        <v>105</v>
      </c>
      <c r="L263" s="31" t="s">
        <v>106</v>
      </c>
      <c r="M263" s="31" t="s">
        <v>491</v>
      </c>
      <c r="N263" s="23"/>
      <c r="O263" s="23"/>
      <c r="P263" s="23"/>
      <c r="Q263" s="23"/>
      <c r="R263" s="23"/>
      <c r="S263" s="29">
        <v>28200</v>
      </c>
      <c r="T263" s="31"/>
      <c r="U263" s="31"/>
      <c r="V263" s="31"/>
      <c r="W263" s="31"/>
      <c r="X263" s="31"/>
      <c r="Y263" s="31"/>
      <c r="Z263" s="31"/>
      <c r="AA263" s="31"/>
      <c r="AB263" s="38"/>
      <c r="AC263" s="31"/>
      <c r="AD263" s="31"/>
      <c r="AE263" s="31"/>
      <c r="AF263" s="31"/>
      <c r="AG263" s="23"/>
      <c r="AH263" s="23"/>
      <c r="AI263" s="23"/>
      <c r="AJ263" s="131"/>
      <c r="AK263" s="29"/>
      <c r="AL263" s="29"/>
      <c r="AM263" s="169"/>
    </row>
    <row r="264" spans="1:39" ht="54" customHeight="1" x14ac:dyDescent="1.05">
      <c r="A264" s="31" t="s">
        <v>41658</v>
      </c>
      <c r="B264" s="31" t="s">
        <v>38739</v>
      </c>
      <c r="C264" s="31" t="s">
        <v>41659</v>
      </c>
      <c r="D264" s="31" t="s">
        <v>41660</v>
      </c>
      <c r="E264" s="31" t="s">
        <v>101</v>
      </c>
      <c r="F264" s="31" t="s">
        <v>1304</v>
      </c>
      <c r="G264" s="31" t="s">
        <v>16185</v>
      </c>
      <c r="H264" s="31" t="s">
        <v>39091</v>
      </c>
      <c r="I264" s="38">
        <v>0.125</v>
      </c>
      <c r="J264" s="31" t="s">
        <v>8</v>
      </c>
      <c r="K264" s="31" t="s">
        <v>105</v>
      </c>
      <c r="L264" s="31" t="s">
        <v>106</v>
      </c>
      <c r="M264" s="31" t="s">
        <v>491</v>
      </c>
      <c r="N264" s="23"/>
      <c r="O264" s="23"/>
      <c r="P264" s="23"/>
      <c r="Q264" s="23"/>
      <c r="R264" s="23"/>
      <c r="S264" s="29">
        <v>28200</v>
      </c>
      <c r="T264" s="31"/>
      <c r="U264" s="31"/>
      <c r="V264" s="31"/>
      <c r="W264" s="31"/>
      <c r="X264" s="31"/>
      <c r="Y264" s="31"/>
      <c r="Z264" s="31"/>
      <c r="AA264" s="31"/>
      <c r="AB264" s="38"/>
      <c r="AC264" s="31"/>
      <c r="AD264" s="31"/>
      <c r="AE264" s="31"/>
      <c r="AF264" s="31"/>
      <c r="AG264" s="23"/>
      <c r="AH264" s="23"/>
      <c r="AI264" s="23"/>
      <c r="AJ264" s="131"/>
      <c r="AK264" s="29"/>
      <c r="AL264" s="29"/>
      <c r="AM264" s="169"/>
    </row>
    <row r="265" spans="1:39" ht="54" customHeight="1" x14ac:dyDescent="1.05">
      <c r="A265" s="31" t="s">
        <v>41661</v>
      </c>
      <c r="B265" s="31" t="s">
        <v>41662</v>
      </c>
      <c r="C265" s="31" t="s">
        <v>41663</v>
      </c>
      <c r="D265" s="31" t="s">
        <v>41664</v>
      </c>
      <c r="E265" s="31" t="s">
        <v>101</v>
      </c>
      <c r="F265" s="31" t="s">
        <v>1304</v>
      </c>
      <c r="G265" s="31" t="s">
        <v>16185</v>
      </c>
      <c r="H265" s="31" t="s">
        <v>39091</v>
      </c>
      <c r="I265" s="38">
        <v>0.125</v>
      </c>
      <c r="J265" s="31" t="s">
        <v>8</v>
      </c>
      <c r="K265" s="31" t="s">
        <v>105</v>
      </c>
      <c r="L265" s="31" t="s">
        <v>106</v>
      </c>
      <c r="M265" s="31" t="s">
        <v>491</v>
      </c>
      <c r="N265" s="23"/>
      <c r="O265" s="23"/>
      <c r="P265" s="23"/>
      <c r="Q265" s="23"/>
      <c r="R265" s="23"/>
      <c r="S265" s="29">
        <v>28200</v>
      </c>
      <c r="T265" s="31"/>
      <c r="U265" s="31"/>
      <c r="V265" s="31"/>
      <c r="W265" s="31"/>
      <c r="X265" s="31"/>
      <c r="Y265" s="31"/>
      <c r="Z265" s="31"/>
      <c r="AA265" s="31"/>
      <c r="AB265" s="38"/>
      <c r="AC265" s="31"/>
      <c r="AD265" s="31"/>
      <c r="AE265" s="31"/>
      <c r="AF265" s="31"/>
      <c r="AG265" s="23"/>
      <c r="AH265" s="23"/>
      <c r="AI265" s="23"/>
      <c r="AJ265" s="131"/>
      <c r="AK265" s="29"/>
      <c r="AL265" s="29"/>
      <c r="AM265" s="169"/>
    </row>
    <row r="266" spans="1:39" ht="54" customHeight="1" x14ac:dyDescent="1.05">
      <c r="A266" s="31" t="s">
        <v>41665</v>
      </c>
      <c r="B266" s="31" t="s">
        <v>24513</v>
      </c>
      <c r="C266" s="31" t="s">
        <v>41666</v>
      </c>
      <c r="D266" s="31" t="s">
        <v>41667</v>
      </c>
      <c r="E266" s="31" t="s">
        <v>101</v>
      </c>
      <c r="F266" s="31" t="s">
        <v>1304</v>
      </c>
      <c r="G266" s="31" t="s">
        <v>16185</v>
      </c>
      <c r="H266" s="31" t="s">
        <v>39091</v>
      </c>
      <c r="I266" s="38">
        <v>0.125</v>
      </c>
      <c r="J266" s="31" t="s">
        <v>8</v>
      </c>
      <c r="K266" s="31" t="s">
        <v>105</v>
      </c>
      <c r="L266" s="31" t="s">
        <v>106</v>
      </c>
      <c r="M266" s="31" t="s">
        <v>491</v>
      </c>
      <c r="N266" s="23"/>
      <c r="O266" s="23"/>
      <c r="P266" s="23"/>
      <c r="Q266" s="23"/>
      <c r="R266" s="23"/>
      <c r="S266" s="29">
        <v>28200</v>
      </c>
      <c r="T266" s="31"/>
      <c r="U266" s="31"/>
      <c r="V266" s="31"/>
      <c r="W266" s="31"/>
      <c r="X266" s="31"/>
      <c r="Y266" s="31"/>
      <c r="Z266" s="31"/>
      <c r="AA266" s="31"/>
      <c r="AB266" s="38"/>
      <c r="AC266" s="31"/>
      <c r="AD266" s="31"/>
      <c r="AE266" s="31"/>
      <c r="AF266" s="31"/>
      <c r="AG266" s="23"/>
      <c r="AH266" s="23"/>
      <c r="AI266" s="23"/>
      <c r="AJ266" s="131"/>
      <c r="AK266" s="29"/>
      <c r="AL266" s="29"/>
      <c r="AM266" s="169"/>
    </row>
    <row r="267" spans="1:39" ht="54" customHeight="1" x14ac:dyDescent="1.05">
      <c r="A267" s="31" t="s">
        <v>41668</v>
      </c>
      <c r="B267" s="31" t="s">
        <v>11250</v>
      </c>
      <c r="C267" s="31" t="s">
        <v>41669</v>
      </c>
      <c r="D267" s="31" t="s">
        <v>41670</v>
      </c>
      <c r="E267" s="31" t="s">
        <v>101</v>
      </c>
      <c r="F267" s="31" t="s">
        <v>1304</v>
      </c>
      <c r="G267" s="31" t="s">
        <v>16185</v>
      </c>
      <c r="H267" s="31" t="s">
        <v>39091</v>
      </c>
      <c r="I267" s="38">
        <v>0.125</v>
      </c>
      <c r="J267" s="31" t="s">
        <v>8</v>
      </c>
      <c r="K267" s="31" t="s">
        <v>105</v>
      </c>
      <c r="L267" s="31" t="s">
        <v>106</v>
      </c>
      <c r="M267" s="31" t="s">
        <v>491</v>
      </c>
      <c r="N267" s="23"/>
      <c r="O267" s="23"/>
      <c r="P267" s="23"/>
      <c r="Q267" s="23"/>
      <c r="R267" s="23"/>
      <c r="S267" s="29">
        <v>28200</v>
      </c>
      <c r="T267" s="31"/>
      <c r="U267" s="31"/>
      <c r="V267" s="31"/>
      <c r="W267" s="31"/>
      <c r="X267" s="31"/>
      <c r="Y267" s="31"/>
      <c r="Z267" s="31"/>
      <c r="AA267" s="31"/>
      <c r="AB267" s="38"/>
      <c r="AC267" s="31"/>
      <c r="AD267" s="31"/>
      <c r="AE267" s="31"/>
      <c r="AF267" s="31"/>
      <c r="AG267" s="23"/>
      <c r="AH267" s="23"/>
      <c r="AI267" s="23"/>
      <c r="AJ267" s="131"/>
      <c r="AK267" s="29"/>
      <c r="AL267" s="29"/>
      <c r="AM267" s="169"/>
    </row>
    <row r="268" spans="1:39" ht="54" customHeight="1" x14ac:dyDescent="1.05">
      <c r="A268" s="31" t="s">
        <v>41671</v>
      </c>
      <c r="B268" s="31" t="s">
        <v>14044</v>
      </c>
      <c r="C268" s="31" t="s">
        <v>41672</v>
      </c>
      <c r="D268" s="31" t="s">
        <v>41673</v>
      </c>
      <c r="E268" s="31" t="s">
        <v>101</v>
      </c>
      <c r="F268" s="31" t="s">
        <v>1304</v>
      </c>
      <c r="G268" s="31" t="s">
        <v>16185</v>
      </c>
      <c r="H268" s="31" t="s">
        <v>39091</v>
      </c>
      <c r="I268" s="38">
        <v>0.125</v>
      </c>
      <c r="J268" s="31" t="s">
        <v>8</v>
      </c>
      <c r="K268" s="31" t="s">
        <v>105</v>
      </c>
      <c r="L268" s="31" t="s">
        <v>106</v>
      </c>
      <c r="M268" s="31" t="s">
        <v>491</v>
      </c>
      <c r="N268" s="23"/>
      <c r="O268" s="23"/>
      <c r="P268" s="23"/>
      <c r="Q268" s="23"/>
      <c r="R268" s="23"/>
      <c r="S268" s="29">
        <v>28200</v>
      </c>
      <c r="T268" s="31"/>
      <c r="U268" s="31"/>
      <c r="V268" s="31"/>
      <c r="W268" s="31"/>
      <c r="X268" s="31"/>
      <c r="Y268" s="31"/>
      <c r="Z268" s="31"/>
      <c r="AA268" s="31"/>
      <c r="AB268" s="38"/>
      <c r="AC268" s="31"/>
      <c r="AD268" s="31"/>
      <c r="AE268" s="31"/>
      <c r="AF268" s="31"/>
      <c r="AG268" s="23"/>
      <c r="AH268" s="23"/>
      <c r="AI268" s="23"/>
      <c r="AJ268" s="131"/>
      <c r="AK268" s="29"/>
      <c r="AL268" s="29"/>
      <c r="AM268" s="169"/>
    </row>
    <row r="269" spans="1:39" ht="54" customHeight="1" x14ac:dyDescent="1.05">
      <c r="A269" s="31"/>
      <c r="B269" s="31"/>
      <c r="C269" s="31"/>
      <c r="D269" s="31"/>
      <c r="E269" s="31"/>
      <c r="F269" s="31"/>
      <c r="G269" s="31"/>
      <c r="H269" s="31"/>
      <c r="I269" s="38"/>
      <c r="J269" s="31"/>
      <c r="K269" s="31"/>
      <c r="L269" s="31"/>
      <c r="M269" s="31"/>
      <c r="N269" s="23"/>
      <c r="O269" s="23"/>
      <c r="P269" s="23"/>
      <c r="Q269" s="131"/>
      <c r="R269" s="29"/>
      <c r="S269" s="29"/>
      <c r="T269" s="169"/>
    </row>
    <row r="270" spans="1:39" ht="54" customHeight="1" x14ac:dyDescent="1.05">
      <c r="A270" s="31"/>
      <c r="B270" s="31"/>
      <c r="C270" s="31"/>
      <c r="D270" s="31"/>
      <c r="E270" s="31"/>
      <c r="F270" s="31"/>
      <c r="G270" s="31"/>
      <c r="H270" s="31"/>
      <c r="I270" s="38"/>
      <c r="J270" s="31"/>
      <c r="K270" s="31"/>
      <c r="L270" s="31"/>
      <c r="M270" s="31"/>
      <c r="N270" s="23"/>
      <c r="O270" s="23"/>
      <c r="P270" s="23"/>
      <c r="Q270" s="131"/>
      <c r="R270" s="29"/>
      <c r="S270" s="29"/>
      <c r="T270" s="169"/>
    </row>
    <row r="271" spans="1:39" ht="54" customHeight="1" x14ac:dyDescent="1.05">
      <c r="A271" s="31"/>
      <c r="B271" s="31"/>
      <c r="C271" s="31"/>
      <c r="D271" s="31"/>
      <c r="E271" s="31"/>
      <c r="F271" s="31"/>
      <c r="G271" s="31"/>
      <c r="H271" s="31"/>
      <c r="I271" s="38"/>
      <c r="J271" s="31"/>
      <c r="K271" s="31"/>
      <c r="L271" s="31"/>
      <c r="M271" s="31"/>
      <c r="N271" s="23"/>
      <c r="O271" s="23"/>
      <c r="P271" s="23"/>
      <c r="Q271" s="131"/>
      <c r="R271" s="29"/>
      <c r="S271" s="29"/>
      <c r="T271" s="169"/>
    </row>
    <row r="272" spans="1:39" ht="54" customHeight="1" x14ac:dyDescent="1.05">
      <c r="A272" s="31"/>
      <c r="B272" s="31"/>
      <c r="C272" s="31"/>
      <c r="D272" s="31"/>
      <c r="E272" s="31"/>
      <c r="F272" s="31"/>
      <c r="G272" s="31"/>
      <c r="H272" s="31"/>
      <c r="I272" s="38"/>
      <c r="J272" s="31"/>
      <c r="K272" s="31"/>
      <c r="L272" s="31"/>
      <c r="M272" s="31"/>
      <c r="N272" s="23"/>
      <c r="O272" s="23"/>
      <c r="P272" s="23"/>
      <c r="Q272" s="131"/>
      <c r="R272" s="29"/>
      <c r="S272" s="29"/>
      <c r="T272" s="169"/>
    </row>
    <row r="273" spans="1:20" ht="54" customHeight="1" x14ac:dyDescent="1.05">
      <c r="A273" s="31"/>
      <c r="B273" s="31"/>
      <c r="C273" s="31"/>
      <c r="D273" s="31"/>
      <c r="E273" s="31"/>
      <c r="F273" s="31"/>
      <c r="G273" s="31"/>
      <c r="H273" s="31"/>
      <c r="I273" s="38"/>
      <c r="J273" s="31"/>
      <c r="K273" s="31"/>
      <c r="L273" s="31"/>
      <c r="M273" s="31"/>
      <c r="N273" s="23"/>
      <c r="O273" s="23"/>
      <c r="P273" s="23"/>
      <c r="Q273" s="131"/>
      <c r="R273" s="29"/>
      <c r="S273" s="29"/>
      <c r="T273" s="169"/>
    </row>
    <row r="274" spans="1:20" ht="54" customHeight="1" x14ac:dyDescent="1.05">
      <c r="A274" s="31"/>
      <c r="B274" s="31"/>
      <c r="C274" s="31"/>
      <c r="D274" s="31"/>
      <c r="E274" s="31"/>
      <c r="F274" s="31"/>
      <c r="G274" s="31"/>
      <c r="H274" s="31"/>
      <c r="I274" s="38"/>
      <c r="J274" s="31"/>
      <c r="K274" s="31"/>
      <c r="L274" s="31"/>
      <c r="M274" s="31"/>
      <c r="N274" s="23"/>
      <c r="O274" s="23"/>
      <c r="P274" s="23"/>
      <c r="Q274" s="131"/>
      <c r="R274" s="29"/>
      <c r="S274" s="29"/>
      <c r="T274" s="169"/>
    </row>
    <row r="275" spans="1:20" ht="54" customHeight="1" x14ac:dyDescent="1.05">
      <c r="A275" s="31"/>
      <c r="B275" s="31"/>
      <c r="C275" s="31"/>
      <c r="D275" s="31"/>
      <c r="E275" s="31"/>
      <c r="F275" s="31"/>
      <c r="G275" s="31"/>
      <c r="H275" s="31"/>
      <c r="I275" s="38"/>
      <c r="J275" s="31"/>
      <c r="K275" s="31"/>
      <c r="L275" s="31"/>
      <c r="M275" s="31"/>
      <c r="N275" s="23"/>
      <c r="O275" s="23"/>
      <c r="P275" s="23"/>
      <c r="Q275" s="131"/>
      <c r="R275" s="29"/>
      <c r="S275" s="29"/>
      <c r="T275" s="169"/>
    </row>
    <row r="276" spans="1:20" ht="54" customHeight="1" x14ac:dyDescent="1.05">
      <c r="A276" s="31"/>
      <c r="B276" s="31"/>
      <c r="C276" s="31"/>
      <c r="D276" s="31"/>
      <c r="E276" s="31"/>
      <c r="F276" s="31"/>
      <c r="G276" s="31"/>
      <c r="H276" s="31"/>
      <c r="I276" s="38"/>
      <c r="J276" s="31"/>
      <c r="K276" s="31"/>
      <c r="L276" s="31"/>
      <c r="M276" s="31"/>
      <c r="N276" s="23"/>
      <c r="O276" s="23"/>
      <c r="P276" s="23"/>
      <c r="Q276" s="131"/>
      <c r="R276" s="29"/>
      <c r="S276" s="29"/>
      <c r="T276" s="169"/>
    </row>
    <row r="277" spans="1:20" ht="50.1" customHeight="1" x14ac:dyDescent="0.7">
      <c r="A277" s="201"/>
      <c r="B277" s="301"/>
      <c r="C277" s="201"/>
      <c r="D277" s="201"/>
      <c r="E277" s="201"/>
      <c r="F277" s="201"/>
      <c r="G277" s="201"/>
      <c r="H277" s="201"/>
      <c r="I277" s="7" t="s">
        <v>14</v>
      </c>
      <c r="J277" s="7">
        <f>SUM(Q:Q)-SUM(R:R)</f>
        <v>0</v>
      </c>
      <c r="K277" s="201"/>
      <c r="L277" s="201"/>
      <c r="M277" s="201"/>
      <c r="N277" s="201"/>
      <c r="O277" s="201"/>
      <c r="P277" s="201"/>
      <c r="Q277" s="131"/>
      <c r="R277" s="29"/>
      <c r="S277" s="249"/>
      <c r="T277" s="29"/>
    </row>
    <row r="278" spans="1:20" ht="50.1" customHeight="1" x14ac:dyDescent="0.7">
      <c r="A278" s="201"/>
      <c r="B278" s="301"/>
      <c r="C278" s="201"/>
      <c r="D278" s="201"/>
      <c r="E278" s="201"/>
      <c r="F278" s="201"/>
      <c r="G278" s="201"/>
      <c r="H278" s="201"/>
      <c r="I278" s="7" t="s">
        <v>15</v>
      </c>
      <c r="J278" s="7">
        <f>SUM(S:S)-SUM(T:T)</f>
        <v>-49552</v>
      </c>
      <c r="K278" s="201"/>
      <c r="L278" s="201"/>
      <c r="M278" s="201"/>
      <c r="N278" s="201"/>
      <c r="O278" s="201"/>
      <c r="P278" s="201"/>
      <c r="Q278" s="131"/>
      <c r="R278" s="29"/>
      <c r="S278" s="249"/>
      <c r="T278" s="29"/>
    </row>
    <row r="279" spans="1:20" ht="50.1" customHeight="1" x14ac:dyDescent="0.7">
      <c r="A279" s="201"/>
      <c r="B279" s="301"/>
      <c r="C279" s="201"/>
      <c r="D279" s="201"/>
      <c r="E279" s="201"/>
      <c r="F279" s="201"/>
      <c r="G279" s="201"/>
      <c r="H279" s="201"/>
      <c r="I279" s="731" t="s">
        <v>91</v>
      </c>
      <c r="J279" s="731"/>
      <c r="K279" s="201"/>
      <c r="L279" s="201"/>
      <c r="M279" s="201"/>
      <c r="N279" s="201"/>
      <c r="O279" s="201"/>
      <c r="P279" s="201"/>
      <c r="Q279" s="131"/>
      <c r="R279" s="29"/>
      <c r="S279" s="249"/>
      <c r="T279" s="29"/>
    </row>
    <row r="280" spans="1:20" ht="50.1" customHeight="1" x14ac:dyDescent="0.7">
      <c r="A280" s="201"/>
      <c r="B280" s="301"/>
      <c r="C280" s="201"/>
      <c r="D280" s="201"/>
      <c r="E280" s="201"/>
      <c r="F280" s="201"/>
      <c r="G280" s="201"/>
      <c r="H280" s="201"/>
      <c r="I280" s="731"/>
      <c r="J280" s="731"/>
      <c r="K280" s="201"/>
      <c r="L280" s="201"/>
      <c r="M280" s="201"/>
      <c r="N280" s="201"/>
      <c r="O280" s="201"/>
      <c r="P280" s="201"/>
      <c r="Q280" s="131"/>
      <c r="R280" s="29"/>
      <c r="S280" s="249"/>
      <c r="T280" s="29"/>
    </row>
  </sheetData>
  <autoFilter ref="A1:AX1151" xr:uid="{00000000-0001-0000-0000-000000000000}"/>
  <mergeCells count="93">
    <mergeCell ref="A129:M129"/>
    <mergeCell ref="A125:N125"/>
    <mergeCell ref="A128:M128"/>
    <mergeCell ref="A62:M62"/>
    <mergeCell ref="A77:M77"/>
    <mergeCell ref="A80:M80"/>
    <mergeCell ref="A84:M84"/>
    <mergeCell ref="A100:M100"/>
    <mergeCell ref="A105:M105"/>
    <mergeCell ref="A106:M106"/>
    <mergeCell ref="A108:M108"/>
    <mergeCell ref="A114:M114"/>
    <mergeCell ref="A176:M176"/>
    <mergeCell ref="A182:M182"/>
    <mergeCell ref="A170:P170"/>
    <mergeCell ref="A173:M173"/>
    <mergeCell ref="A153:M153"/>
    <mergeCell ref="A168:M168"/>
    <mergeCell ref="A179:M179"/>
    <mergeCell ref="A155:M155"/>
    <mergeCell ref="A175:M175"/>
    <mergeCell ref="A156:M156"/>
    <mergeCell ref="A166:M166"/>
    <mergeCell ref="A167:M167"/>
    <mergeCell ref="A154:M154"/>
    <mergeCell ref="A130:M130"/>
    <mergeCell ref="A3:M3"/>
    <mergeCell ref="A18:L18"/>
    <mergeCell ref="A19:L19"/>
    <mergeCell ref="A47:M47"/>
    <mergeCell ref="A32:M32"/>
    <mergeCell ref="A42:M42"/>
    <mergeCell ref="A21:M21"/>
    <mergeCell ref="A12:M12"/>
    <mergeCell ref="A15:M15"/>
    <mergeCell ref="A24:M24"/>
    <mergeCell ref="A20:L20"/>
    <mergeCell ref="A4:M4"/>
    <mergeCell ref="A50:M50"/>
    <mergeCell ref="A55:M55"/>
    <mergeCell ref="A59:M59"/>
    <mergeCell ref="A132:M132"/>
    <mergeCell ref="A133:M133"/>
    <mergeCell ref="A147:M147"/>
    <mergeCell ref="A148:M148"/>
    <mergeCell ref="A149:M149"/>
    <mergeCell ref="A139:M139"/>
    <mergeCell ref="A134:M134"/>
    <mergeCell ref="A150:M150"/>
    <mergeCell ref="A146:M146"/>
    <mergeCell ref="A235:M235"/>
    <mergeCell ref="A195:M195"/>
    <mergeCell ref="A192:M192"/>
    <mergeCell ref="A193:M193"/>
    <mergeCell ref="A194:M194"/>
    <mergeCell ref="A208:M208"/>
    <mergeCell ref="A205:M205"/>
    <mergeCell ref="A207:M207"/>
    <mergeCell ref="A196:M196"/>
    <mergeCell ref="A225:M225"/>
    <mergeCell ref="A231:M231"/>
    <mergeCell ref="A233:M233"/>
    <mergeCell ref="A177:M177"/>
    <mergeCell ref="A234:M234"/>
    <mergeCell ref="A191:M191"/>
    <mergeCell ref="A185:M185"/>
    <mergeCell ref="A189:M189"/>
    <mergeCell ref="A187:M187"/>
    <mergeCell ref="A217:M217"/>
    <mergeCell ref="A218:M218"/>
    <mergeCell ref="A219:M219"/>
    <mergeCell ref="A222:M222"/>
    <mergeCell ref="A224:M224"/>
    <mergeCell ref="A210:M210"/>
    <mergeCell ref="A211:M211"/>
    <mergeCell ref="A212:M212"/>
    <mergeCell ref="A213:M213"/>
    <mergeCell ref="A214:M214"/>
    <mergeCell ref="A242:M242"/>
    <mergeCell ref="A243:M243"/>
    <mergeCell ref="A237:M237"/>
    <mergeCell ref="A238:M238"/>
    <mergeCell ref="I279:J280"/>
    <mergeCell ref="A239:M239"/>
    <mergeCell ref="A244:M244"/>
    <mergeCell ref="A246:M246"/>
    <mergeCell ref="A248:M248"/>
    <mergeCell ref="A249:M249"/>
    <mergeCell ref="A250:M250"/>
    <mergeCell ref="A251:M251"/>
    <mergeCell ref="A257:M257"/>
    <mergeCell ref="A260:M260"/>
    <mergeCell ref="A261:M261"/>
  </mergeCells>
  <phoneticPr fontId="50" type="noConversion"/>
  <conditionalFormatting sqref="A11">
    <cfRule type="duplicateValues" dxfId="207" priority="33"/>
  </conditionalFormatting>
  <conditionalFormatting sqref="A14">
    <cfRule type="duplicateValues" dxfId="206" priority="34"/>
  </conditionalFormatting>
  <conditionalFormatting sqref="C2">
    <cfRule type="duplicateValues" dxfId="205" priority="47"/>
  </conditionalFormatting>
  <conditionalFormatting sqref="D140:D145">
    <cfRule type="duplicateValues" dxfId="204" priority="25"/>
  </conditionalFormatting>
  <conditionalFormatting sqref="D174">
    <cfRule type="duplicateValues" dxfId="203" priority="23"/>
    <cfRule type="duplicateValues" dxfId="202" priority="12"/>
  </conditionalFormatting>
  <conditionalFormatting sqref="D277:D1048576 AP236:AP238 AP242:AP243 BI244:BI247 BI239:BI241 D1:D174 W177:W188 W192:W195 AP196:AP205 AP189:AP190 W206:W207 AP208:AP209 AP211:AP213 BI214:BI216 AP217:AP218 BI219:BI223 AP231:AP234 BI235 BI225:BI230 AP224 AP248:AP250 BI251:BI259 AP269:AP276 BI261:BI268 AP260">
    <cfRule type="duplicateValues" dxfId="201" priority="11"/>
  </conditionalFormatting>
  <conditionalFormatting sqref="D277:D1048576 AP236:AP238 AP242:AP243 BI244:BI247 BI239:BI241 W185:W188 W192:W195 AP196:AP205 D1:D107 W125:W129 AP130:AP131 D124 W108:W123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200" priority="26"/>
  </conditionalFormatting>
  <conditionalFormatting sqref="D277:D1048576 AP236:AP238 AP242:AP243 BI244:BI247 BI239:BI241 W185:W188 W192:W195 AP196:AP205 D1:D145 W150:W155 W166:W167 AP168:AP173 AP156:AP165 AP175:AP176 BI177:BI184 AP189:AP191 W206:W207 AP208:AP209 AP211:AP213 BI214:BI216 AP217:AP218 BI219:BI223 AP231:AP234 BI235 BI225:BI230 AP224 AP248:AP250 BI251:BI259 AP269:AP276 BI261:BI268 AP260">
    <cfRule type="duplicateValues" dxfId="199" priority="24"/>
  </conditionalFormatting>
  <conditionalFormatting sqref="D277:D1048576 AP236:AP238 AP242:AP243 BI244:BI247 BI239:BI241 W185:W188 W192:W195 AP196:AP205 W125:W129 AP130:AP131 D124 D1:D104 W106:W123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8" priority="27"/>
  </conditionalFormatting>
  <conditionalFormatting sqref="D277:D1048576 AP236:AP238 AP242:AP243 BI244:BI247 BI239:BI241 W185:W188 W192:W195 AP196:AP205 W125:W129 AP130:AP131 D124 W106:W123 D1:D3 D5:D31 W42:W104 T32:T41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7" priority="32"/>
  </conditionalFormatting>
  <conditionalFormatting sqref="D277:D1048576 AP236:AP238 AP242:AP243 BI244:BI247 BI239:BI241 W185:W188 W192:W195 AP196:AP205 W125:W129 AP130:AP131 D124 W106:W123 D1:D46 W47:W104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6" priority="31"/>
  </conditionalFormatting>
  <conditionalFormatting sqref="D277:D1048576 AP236:AP238 AP242:AP243 BI244:BI247 BI239:BI241 W185:W188 W192:W195 AP196:AP205 W125:W129 AP130:AP131 D124 W106:W123 D1:D54 W55:W104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5" priority="30"/>
  </conditionalFormatting>
  <conditionalFormatting sqref="D277:D1048576 AP236:AP238 AP242:AP243 BI244:BI247 BI239:BI241 W185:W188 W192:W195 AP196:AP205 W125:W129 AP130:AP131 D124 W106:W123 D1:D61 W62:W104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4" priority="29"/>
  </conditionalFormatting>
  <conditionalFormatting sqref="D277:D1048576 AP236:AP238 AP242:AP243 BI244:BI247 BI239:BI241 W185:W188 W192:W195 AP196:AP205 W125:W129 AP130:AP131 D124 W106:W123 D1:D83 W84:W104 W132:W133 W146:W155 W166:W167 AP168:AP173 AP156:AP165 AP134:AP145 AP175:AP176 BI177:BI184 AP189:AP191 W206:W207 AP208:AP209 AP211:AP213 BI214:BI216 AP217:AP218 BI219:BI223 AP231:AP234 BI235 BI225:BI230 AP224 AP248:AP250 BI251:BI259 AP269:AP276 BI261:BI268 AP260">
    <cfRule type="duplicateValues" dxfId="193" priority="28"/>
  </conditionalFormatting>
  <conditionalFormatting sqref="D277:D1048576 AP236:AP238 AP242:AP243 BI244:BI247 BI239:BI241 W185:W188 W192:W195 AP196:AP205 W150:W155 W166:W167 AP168:AP173 AP156:AP165 W24:W30 X21:X23 D1:D3 D16:D18 D13 D5:D10 AP175:AP176 BI177:BI184 AP189:AP191 W206:W207 AP208:AP209 AP211:AP213 BI214:BI216 AP217:AP218 BI219:BI223 AP231:AP234 BI235 BI225:BI230 AP224 AP248:AP250 BI251:BI259 AP269:AP276 BI261:BI268 AP260">
    <cfRule type="duplicateValues" dxfId="192" priority="35"/>
  </conditionalFormatting>
  <conditionalFormatting sqref="E2">
    <cfRule type="duplicateValues" dxfId="191" priority="48"/>
  </conditionalFormatting>
  <conditionalFormatting sqref="J2 C2">
    <cfRule type="duplicateValues" dxfId="190" priority="40"/>
    <cfRule type="duplicateValues" dxfId="189" priority="41"/>
    <cfRule type="duplicateValues" dxfId="188" priority="42"/>
    <cfRule type="duplicateValues" dxfId="187" priority="44"/>
    <cfRule type="duplicateValues" dxfId="186" priority="45"/>
    <cfRule type="duplicateValues" dxfId="185" priority="46"/>
    <cfRule type="duplicateValues" dxfId="184" priority="43"/>
    <cfRule type="duplicateValues" dxfId="183" priority="39"/>
  </conditionalFormatting>
  <conditionalFormatting sqref="J2">
    <cfRule type="duplicateValues" dxfId="182" priority="38"/>
  </conditionalFormatting>
  <conditionalFormatting sqref="W174">
    <cfRule type="duplicateValues" dxfId="181" priority="15"/>
    <cfRule type="duplicateValues" dxfId="180" priority="14"/>
    <cfRule type="duplicateValues" dxfId="179" priority="13"/>
    <cfRule type="duplicateValues" dxfId="178" priority="22"/>
    <cfRule type="duplicateValues" dxfId="177" priority="21"/>
    <cfRule type="duplicateValues" dxfId="176" priority="20"/>
    <cfRule type="duplicateValues" dxfId="175" priority="18"/>
    <cfRule type="duplicateValues" dxfId="174" priority="19"/>
    <cfRule type="duplicateValues" dxfId="173" priority="17"/>
    <cfRule type="duplicateValues" dxfId="172" priority="16"/>
  </conditionalFormatting>
  <conditionalFormatting sqref="W210">
    <cfRule type="duplicateValues" dxfId="171" priority="2"/>
    <cfRule type="duplicateValues" dxfId="170" priority="3"/>
    <cfRule type="duplicateValues" dxfId="169" priority="4"/>
    <cfRule type="duplicateValues" dxfId="168" priority="5"/>
    <cfRule type="duplicateValues" dxfId="167" priority="7"/>
    <cfRule type="duplicateValues" dxfId="166" priority="8"/>
    <cfRule type="duplicateValues" dxfId="165" priority="6"/>
    <cfRule type="duplicateValues" dxfId="164" priority="10"/>
    <cfRule type="duplicateValues" dxfId="163" priority="1"/>
    <cfRule type="duplicateValues" dxfId="162" priority="9"/>
  </conditionalFormatting>
  <hyperlinks>
    <hyperlink ref="I279:J280" location="الرئيسيه!A1" display="الرئيسيه" xr:uid="{7AB0F6B6-CC90-8F4E-AA7D-09DFFD574FC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78AB-FABC-7146-B547-3C10DFC73877}">
  <sheetPr codeName="Sheet19">
    <pageSetUpPr fitToPage="1"/>
  </sheetPr>
  <dimension ref="A1:AM279"/>
  <sheetViews>
    <sheetView rightToLeft="1" zoomScale="40" zoomScaleNormal="40" workbookViewId="0">
      <pane ySplit="1" topLeftCell="A268" activePane="bottomLeft" state="frozen"/>
      <selection activeCell="G24" sqref="G24"/>
      <selection pane="bottomLeft" activeCell="A268" sqref="A268"/>
    </sheetView>
  </sheetViews>
  <sheetFormatPr defaultColWidth="64.140625" defaultRowHeight="54" customHeight="1" x14ac:dyDescent="0.7"/>
  <cols>
    <col min="1" max="1" width="94.855468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customWidth="1"/>
    <col min="14" max="14" width="29.42578125" hidden="1" customWidth="1"/>
    <col min="15" max="16" width="64.140625" hidden="1" customWidth="1"/>
    <col min="17" max="17" width="48.42578125" style="132" customWidth="1"/>
    <col min="18" max="18" width="49.140625" style="132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117">
        <v>160370</v>
      </c>
    </row>
    <row r="3" spans="1:20" s="39" customFormat="1" ht="54" customHeight="1" x14ac:dyDescent="0.25">
      <c r="A3" s="900" t="s">
        <v>1252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293"/>
      <c r="O3" s="293"/>
      <c r="P3" s="293"/>
      <c r="Q3" s="671"/>
      <c r="R3" s="671"/>
      <c r="S3" s="294"/>
      <c r="T3" s="294"/>
    </row>
    <row r="4" spans="1:20" ht="54" customHeight="1" x14ac:dyDescent="1.3">
      <c r="A4" s="31" t="s">
        <v>1168</v>
      </c>
      <c r="B4" s="37" t="s">
        <v>686</v>
      </c>
      <c r="C4" s="40" t="s">
        <v>1169</v>
      </c>
      <c r="D4" s="31" t="s">
        <v>1170</v>
      </c>
      <c r="E4" s="31" t="s">
        <v>687</v>
      </c>
      <c r="F4" s="31" t="s">
        <v>102</v>
      </c>
      <c r="G4" s="31" t="s">
        <v>1127</v>
      </c>
      <c r="H4" s="31" t="s">
        <v>104</v>
      </c>
      <c r="I4" s="38">
        <v>0.95833333333333337</v>
      </c>
      <c r="J4" s="31" t="s">
        <v>1171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131"/>
      <c r="R4" s="131"/>
      <c r="S4" s="29">
        <v>18000</v>
      </c>
      <c r="T4" s="29"/>
    </row>
    <row r="5" spans="1:20" ht="54" customHeight="1" x14ac:dyDescent="1.3">
      <c r="A5" s="31" t="s">
        <v>1212</v>
      </c>
      <c r="B5" s="37" t="s">
        <v>1213</v>
      </c>
      <c r="C5" s="40" t="s">
        <v>1214</v>
      </c>
      <c r="D5" s="31" t="s">
        <v>1215</v>
      </c>
      <c r="E5" s="31" t="s">
        <v>687</v>
      </c>
      <c r="F5" s="31" t="s">
        <v>102</v>
      </c>
      <c r="G5" s="31" t="s">
        <v>1127</v>
      </c>
      <c r="H5" s="31" t="s">
        <v>104</v>
      </c>
      <c r="I5" s="38">
        <v>0.95833333333333337</v>
      </c>
      <c r="J5" s="31" t="s">
        <v>1171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131"/>
      <c r="R5" s="131"/>
      <c r="S5" s="29">
        <v>18000</v>
      </c>
      <c r="T5" s="29"/>
    </row>
    <row r="6" spans="1:20" ht="54" customHeight="1" x14ac:dyDescent="1.3">
      <c r="A6" s="31" t="s">
        <v>1240</v>
      </c>
      <c r="B6" s="37" t="s">
        <v>1241</v>
      </c>
      <c r="C6" s="40" t="s">
        <v>1242</v>
      </c>
      <c r="D6" s="31" t="s">
        <v>1243</v>
      </c>
      <c r="E6" s="31" t="s">
        <v>687</v>
      </c>
      <c r="F6" s="31" t="s">
        <v>102</v>
      </c>
      <c r="G6" s="31" t="s">
        <v>1127</v>
      </c>
      <c r="H6" s="31" t="s">
        <v>104</v>
      </c>
      <c r="I6" s="38">
        <v>0.95833333333333337</v>
      </c>
      <c r="J6" s="31" t="s">
        <v>1171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131"/>
      <c r="R6" s="131"/>
      <c r="S6" s="29">
        <v>18000</v>
      </c>
      <c r="T6" s="29"/>
    </row>
    <row r="7" spans="1:20" ht="54" customHeight="1" x14ac:dyDescent="1.3">
      <c r="A7" s="31" t="s">
        <v>594</v>
      </c>
      <c r="B7" s="37" t="s">
        <v>595</v>
      </c>
      <c r="C7" s="40" t="s">
        <v>596</v>
      </c>
      <c r="D7" s="31" t="s">
        <v>597</v>
      </c>
      <c r="E7" s="31" t="s">
        <v>101</v>
      </c>
      <c r="F7" s="31" t="s">
        <v>102</v>
      </c>
      <c r="G7" s="31" t="s">
        <v>490</v>
      </c>
      <c r="H7" s="31" t="s">
        <v>104</v>
      </c>
      <c r="I7" s="38">
        <v>0.41666666666666669</v>
      </c>
      <c r="J7" s="31" t="s">
        <v>1171</v>
      </c>
      <c r="K7" s="31" t="s">
        <v>105</v>
      </c>
      <c r="L7" s="31" t="s">
        <v>106</v>
      </c>
      <c r="M7" s="31" t="s">
        <v>491</v>
      </c>
      <c r="N7" s="23"/>
      <c r="O7" s="23"/>
      <c r="P7" s="23"/>
      <c r="Q7" s="131"/>
      <c r="R7" s="131"/>
      <c r="S7" s="29">
        <v>26000</v>
      </c>
      <c r="T7" s="29"/>
    </row>
    <row r="8" spans="1:20" ht="54" customHeight="1" x14ac:dyDescent="1.3">
      <c r="A8" s="31" t="s">
        <v>598</v>
      </c>
      <c r="B8" s="37" t="s">
        <v>599</v>
      </c>
      <c r="C8" s="40" t="s">
        <v>600</v>
      </c>
      <c r="D8" s="31" t="s">
        <v>601</v>
      </c>
      <c r="E8" s="31" t="s">
        <v>101</v>
      </c>
      <c r="F8" s="31" t="s">
        <v>102</v>
      </c>
      <c r="G8" s="31" t="s">
        <v>490</v>
      </c>
      <c r="H8" s="31" t="s">
        <v>104</v>
      </c>
      <c r="I8" s="38">
        <v>0.41666666666666669</v>
      </c>
      <c r="J8" s="31" t="s">
        <v>1171</v>
      </c>
      <c r="K8" s="31" t="s">
        <v>105</v>
      </c>
      <c r="L8" s="31" t="s">
        <v>106</v>
      </c>
      <c r="M8" s="31" t="s">
        <v>491</v>
      </c>
      <c r="N8" s="23"/>
      <c r="O8" s="23"/>
      <c r="P8" s="23"/>
      <c r="Q8" s="131"/>
      <c r="R8" s="131"/>
      <c r="S8" s="29">
        <v>26000</v>
      </c>
      <c r="T8" s="29"/>
    </row>
    <row r="9" spans="1:20" ht="50.1" customHeight="1" x14ac:dyDescent="1.05">
      <c r="A9" s="708" t="s">
        <v>1266</v>
      </c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19"/>
      <c r="O9" s="23"/>
      <c r="P9" s="23"/>
      <c r="Q9" s="131"/>
      <c r="R9" s="131"/>
      <c r="S9" s="29"/>
      <c r="T9" s="29">
        <v>300000</v>
      </c>
    </row>
    <row r="10" spans="1:20" ht="50.1" customHeight="1" x14ac:dyDescent="1.05">
      <c r="A10" s="696" t="s">
        <v>1283</v>
      </c>
      <c r="B10" s="733"/>
      <c r="C10" s="733"/>
      <c r="D10" s="733"/>
      <c r="E10" s="733"/>
      <c r="F10" s="733"/>
      <c r="G10" s="733"/>
      <c r="H10" s="733"/>
      <c r="I10" s="733"/>
      <c r="J10" s="733"/>
      <c r="K10" s="733"/>
      <c r="L10" s="733"/>
      <c r="M10" s="733"/>
      <c r="N10" s="19"/>
      <c r="O10" s="23"/>
      <c r="P10" s="23"/>
      <c r="Q10" s="131"/>
      <c r="R10" s="131"/>
      <c r="S10" s="29">
        <f>8*8000</f>
        <v>64000</v>
      </c>
      <c r="T10" s="29"/>
    </row>
    <row r="11" spans="1:20" ht="50.1" customHeight="1" x14ac:dyDescent="1.3">
      <c r="A11" s="708" t="s">
        <v>3093</v>
      </c>
      <c r="B11" s="708"/>
      <c r="C11" s="708"/>
      <c r="D11" s="708"/>
      <c r="E11" s="708"/>
      <c r="F11" s="708"/>
      <c r="G11" s="708"/>
      <c r="H11" s="708"/>
      <c r="I11" s="708"/>
      <c r="J11" s="708"/>
      <c r="K11" s="708"/>
      <c r="L11" s="708"/>
      <c r="M11" s="708"/>
      <c r="N11" s="236"/>
      <c r="O11" s="236"/>
      <c r="P11" s="236"/>
      <c r="Q11" s="672"/>
      <c r="R11" s="672"/>
      <c r="S11" s="202"/>
      <c r="T11" s="202"/>
    </row>
    <row r="12" spans="1:20" ht="50.1" customHeight="1" x14ac:dyDescent="1.65">
      <c r="A12" s="31" t="s">
        <v>2013</v>
      </c>
      <c r="B12" s="37" t="s">
        <v>2014</v>
      </c>
      <c r="C12" s="31" t="s">
        <v>2015</v>
      </c>
      <c r="D12" s="31" t="s">
        <v>2016</v>
      </c>
      <c r="E12" s="31" t="s">
        <v>101</v>
      </c>
      <c r="F12" s="31" t="s">
        <v>102</v>
      </c>
      <c r="G12" s="31" t="s">
        <v>1544</v>
      </c>
      <c r="H12" s="31" t="s">
        <v>2017</v>
      </c>
      <c r="I12" s="38">
        <v>0.52083333333333337</v>
      </c>
      <c r="J12" s="31" t="s">
        <v>1171</v>
      </c>
      <c r="K12" s="31" t="s">
        <v>105</v>
      </c>
      <c r="L12" s="31" t="s">
        <v>106</v>
      </c>
      <c r="M12" s="31" t="s">
        <v>107</v>
      </c>
      <c r="N12" s="29"/>
      <c r="O12" s="23"/>
      <c r="P12" s="54"/>
      <c r="Q12" s="130"/>
      <c r="R12" s="130"/>
      <c r="S12" s="29">
        <v>18000</v>
      </c>
      <c r="T12" s="54"/>
    </row>
    <row r="13" spans="1:20" ht="50.1" customHeight="1" x14ac:dyDescent="1.65">
      <c r="A13" s="31" t="s">
        <v>2018</v>
      </c>
      <c r="B13" s="37" t="s">
        <v>2019</v>
      </c>
      <c r="C13" s="31" t="s">
        <v>2020</v>
      </c>
      <c r="D13" s="31" t="s">
        <v>2021</v>
      </c>
      <c r="E13" s="31" t="s">
        <v>101</v>
      </c>
      <c r="F13" s="31" t="s">
        <v>102</v>
      </c>
      <c r="G13" s="31" t="s">
        <v>567</v>
      </c>
      <c r="H13" s="31" t="s">
        <v>2017</v>
      </c>
      <c r="I13" s="38">
        <v>0.52430555555555558</v>
      </c>
      <c r="J13" s="31" t="s">
        <v>1171</v>
      </c>
      <c r="K13" s="31" t="s">
        <v>105</v>
      </c>
      <c r="L13" s="31" t="s">
        <v>106</v>
      </c>
      <c r="M13" s="31" t="s">
        <v>491</v>
      </c>
      <c r="N13" s="29"/>
      <c r="O13" s="23"/>
      <c r="P13" s="54"/>
      <c r="Q13" s="130"/>
      <c r="R13" s="130"/>
      <c r="S13" s="29">
        <v>26000</v>
      </c>
      <c r="T13" s="54"/>
    </row>
    <row r="14" spans="1:20" ht="49.5" customHeight="1" x14ac:dyDescent="1.65">
      <c r="A14" s="31" t="s">
        <v>2022</v>
      </c>
      <c r="B14" s="37" t="s">
        <v>2023</v>
      </c>
      <c r="C14" s="31" t="s">
        <v>2024</v>
      </c>
      <c r="D14" s="31" t="s">
        <v>2025</v>
      </c>
      <c r="E14" s="31" t="s">
        <v>101</v>
      </c>
      <c r="F14" s="31" t="s">
        <v>102</v>
      </c>
      <c r="G14" s="31" t="s">
        <v>567</v>
      </c>
      <c r="H14" s="31" t="s">
        <v>2017</v>
      </c>
      <c r="I14" s="38">
        <v>0.52430555555555558</v>
      </c>
      <c r="J14" s="31" t="s">
        <v>1171</v>
      </c>
      <c r="K14" s="31" t="s">
        <v>105</v>
      </c>
      <c r="L14" s="31" t="s">
        <v>106</v>
      </c>
      <c r="M14" s="31" t="s">
        <v>491</v>
      </c>
      <c r="N14" s="29"/>
      <c r="O14" s="23"/>
      <c r="P14" s="54"/>
      <c r="Q14" s="130"/>
      <c r="R14" s="130"/>
      <c r="S14" s="29">
        <v>26000</v>
      </c>
      <c r="T14" s="54"/>
    </row>
    <row r="15" spans="1:20" ht="50.1" customHeight="1" x14ac:dyDescent="0.7">
      <c r="A15" s="711" t="s">
        <v>4002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1"/>
      <c r="N15" s="23"/>
      <c r="O15" s="23"/>
      <c r="P15" s="23"/>
      <c r="Q15" s="131"/>
      <c r="R15" s="131"/>
      <c r="S15" s="29"/>
      <c r="T15" s="29">
        <v>550000</v>
      </c>
    </row>
    <row r="16" spans="1:20" s="55" customFormat="1" ht="54" customHeight="1" x14ac:dyDescent="1.3">
      <c r="A16" s="696" t="s">
        <v>3094</v>
      </c>
      <c r="B16" s="696"/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237"/>
      <c r="O16" s="237"/>
      <c r="P16" s="237"/>
      <c r="Q16" s="205"/>
      <c r="R16" s="205"/>
      <c r="S16" s="202"/>
      <c r="T16" s="54"/>
    </row>
    <row r="17" spans="1:20" s="55" customFormat="1" ht="54" customHeight="1" x14ac:dyDescent="1.65">
      <c r="A17" s="31" t="s">
        <v>3095</v>
      </c>
      <c r="B17" s="37" t="s">
        <v>1241</v>
      </c>
      <c r="C17" s="31" t="s">
        <v>3096</v>
      </c>
      <c r="D17" s="31" t="s">
        <v>3097</v>
      </c>
      <c r="E17" s="31" t="s">
        <v>101</v>
      </c>
      <c r="F17" s="31" t="s">
        <v>102</v>
      </c>
      <c r="G17" s="31" t="s">
        <v>572</v>
      </c>
      <c r="H17" s="31" t="s">
        <v>3098</v>
      </c>
      <c r="I17" s="38">
        <v>0.41666666666666669</v>
      </c>
      <c r="J17" s="31" t="s">
        <v>1171</v>
      </c>
      <c r="K17" s="31" t="s">
        <v>105</v>
      </c>
      <c r="L17" s="31" t="s">
        <v>106</v>
      </c>
      <c r="M17" s="31" t="s">
        <v>107</v>
      </c>
      <c r="N17" s="29">
        <v>18000</v>
      </c>
      <c r="O17" s="23"/>
      <c r="P17" s="54"/>
      <c r="Q17" s="130"/>
      <c r="R17" s="130"/>
      <c r="S17" s="29">
        <v>18000</v>
      </c>
      <c r="T17" s="54"/>
    </row>
    <row r="18" spans="1:20" s="55" customFormat="1" ht="54" customHeight="1" x14ac:dyDescent="1.65">
      <c r="A18" s="31" t="s">
        <v>3103</v>
      </c>
      <c r="B18" s="37" t="s">
        <v>3104</v>
      </c>
      <c r="C18" s="31" t="s">
        <v>3105</v>
      </c>
      <c r="D18" s="31" t="s">
        <v>3106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0.83333333333333337</v>
      </c>
      <c r="J18" s="31" t="s">
        <v>1171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130"/>
      <c r="R18" s="130"/>
      <c r="S18" s="29">
        <v>43225</v>
      </c>
      <c r="T18" s="54"/>
    </row>
    <row r="19" spans="1:20" s="55" customFormat="1" ht="54" customHeight="1" x14ac:dyDescent="1.65">
      <c r="A19" s="31" t="s">
        <v>3107</v>
      </c>
      <c r="B19" s="37" t="s">
        <v>3108</v>
      </c>
      <c r="C19" s="31" t="s">
        <v>3109</v>
      </c>
      <c r="D19" s="31" t="s">
        <v>3110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0.83333333333333337</v>
      </c>
      <c r="J19" s="31" t="s">
        <v>1171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130"/>
      <c r="R19" s="130"/>
      <c r="S19" s="29">
        <v>43225</v>
      </c>
      <c r="T19" s="54"/>
    </row>
    <row r="20" spans="1:20" s="55" customFormat="1" ht="54" customHeight="1" x14ac:dyDescent="1.65">
      <c r="A20" s="31" t="s">
        <v>3111</v>
      </c>
      <c r="B20" s="37" t="s">
        <v>3112</v>
      </c>
      <c r="C20" s="31" t="s">
        <v>3113</v>
      </c>
      <c r="D20" s="31" t="s">
        <v>3114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0.83333333333333337</v>
      </c>
      <c r="J20" s="31" t="s">
        <v>1171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130"/>
      <c r="R20" s="130"/>
      <c r="S20" s="29">
        <v>43225</v>
      </c>
      <c r="T20" s="54"/>
    </row>
    <row r="21" spans="1:20" s="55" customFormat="1" ht="54" customHeight="1" x14ac:dyDescent="1.65">
      <c r="A21" s="31" t="s">
        <v>3115</v>
      </c>
      <c r="B21" s="37" t="s">
        <v>3116</v>
      </c>
      <c r="C21" s="31" t="s">
        <v>3117</v>
      </c>
      <c r="D21" s="31" t="s">
        <v>3118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0.83333333333333337</v>
      </c>
      <c r="J21" s="31" t="s">
        <v>1171</v>
      </c>
      <c r="K21" s="31" t="s">
        <v>105</v>
      </c>
      <c r="L21" s="31" t="s">
        <v>106</v>
      </c>
      <c r="M21" s="31" t="s">
        <v>995</v>
      </c>
      <c r="N21" s="29">
        <v>43225</v>
      </c>
      <c r="O21" s="23"/>
      <c r="P21" s="54"/>
      <c r="Q21" s="130"/>
      <c r="R21" s="130"/>
      <c r="S21" s="29">
        <v>43225</v>
      </c>
      <c r="T21" s="54"/>
    </row>
    <row r="22" spans="1:20" ht="49.5" customHeight="1" x14ac:dyDescent="1.65">
      <c r="A22" s="712" t="s">
        <v>5860</v>
      </c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29"/>
      <c r="O22" s="23"/>
      <c r="P22" s="54"/>
      <c r="Q22" s="130"/>
      <c r="R22" s="130"/>
      <c r="S22" s="29"/>
      <c r="T22" s="31"/>
    </row>
    <row r="23" spans="1:20" ht="49.5" customHeight="1" x14ac:dyDescent="1.65">
      <c r="A23" s="31" t="s">
        <v>5346</v>
      </c>
      <c r="B23" s="37" t="s">
        <v>4092</v>
      </c>
      <c r="C23" s="31" t="s">
        <v>4093</v>
      </c>
      <c r="D23" s="31" t="s">
        <v>4094</v>
      </c>
      <c r="E23" s="31" t="s">
        <v>101</v>
      </c>
      <c r="F23" s="31" t="s">
        <v>102</v>
      </c>
      <c r="G23" s="31" t="s">
        <v>103</v>
      </c>
      <c r="H23" s="31" t="s">
        <v>4090</v>
      </c>
      <c r="I23" s="38">
        <v>0.41666666666666669</v>
      </c>
      <c r="J23" s="31" t="s">
        <v>1171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130"/>
      <c r="R23" s="130"/>
      <c r="S23" s="29">
        <v>18000</v>
      </c>
      <c r="T23" s="31"/>
    </row>
    <row r="24" spans="1:20" ht="49.5" customHeight="1" x14ac:dyDescent="1.65">
      <c r="A24" s="31" t="s">
        <v>5311</v>
      </c>
      <c r="B24" s="37" t="s">
        <v>4087</v>
      </c>
      <c r="C24" s="31" t="s">
        <v>4088</v>
      </c>
      <c r="D24" s="31" t="s">
        <v>4089</v>
      </c>
      <c r="E24" s="31" t="s">
        <v>101</v>
      </c>
      <c r="F24" s="31" t="s">
        <v>102</v>
      </c>
      <c r="G24" s="31" t="s">
        <v>567</v>
      </c>
      <c r="H24" s="31" t="s">
        <v>4090</v>
      </c>
      <c r="I24" s="38">
        <v>0.375</v>
      </c>
      <c r="J24" s="31" t="s">
        <v>1171</v>
      </c>
      <c r="K24" s="31" t="s">
        <v>105</v>
      </c>
      <c r="L24" s="31" t="s">
        <v>106</v>
      </c>
      <c r="M24" s="31" t="s">
        <v>491</v>
      </c>
      <c r="N24" s="29"/>
      <c r="O24" s="23"/>
      <c r="P24" s="54"/>
      <c r="Q24" s="130"/>
      <c r="R24" s="130"/>
      <c r="S24" s="29">
        <v>26000</v>
      </c>
      <c r="T24" s="31"/>
    </row>
    <row r="25" spans="1:20" ht="49.5" customHeight="1" x14ac:dyDescent="1.65">
      <c r="A25" s="31" t="s">
        <v>5353</v>
      </c>
      <c r="B25" s="37" t="s">
        <v>4096</v>
      </c>
      <c r="C25" s="31" t="s">
        <v>4097</v>
      </c>
      <c r="D25" s="31" t="s">
        <v>4098</v>
      </c>
      <c r="E25" s="31" t="s">
        <v>101</v>
      </c>
      <c r="F25" s="31" t="s">
        <v>102</v>
      </c>
      <c r="G25" s="31" t="s">
        <v>572</v>
      </c>
      <c r="H25" s="31" t="s">
        <v>4090</v>
      </c>
      <c r="I25" s="38">
        <v>0.41666666666666669</v>
      </c>
      <c r="J25" s="31" t="s">
        <v>1171</v>
      </c>
      <c r="K25" s="31" t="s">
        <v>105</v>
      </c>
      <c r="L25" s="31" t="s">
        <v>106</v>
      </c>
      <c r="M25" s="31" t="s">
        <v>107</v>
      </c>
      <c r="N25" s="29"/>
      <c r="O25" s="23"/>
      <c r="P25" s="54"/>
      <c r="Q25" s="130"/>
      <c r="R25" s="130"/>
      <c r="S25" s="29">
        <v>18000</v>
      </c>
      <c r="T25" s="31"/>
    </row>
    <row r="26" spans="1:20" ht="54" customHeight="1" x14ac:dyDescent="1.65">
      <c r="A26" s="712" t="s">
        <v>6765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23"/>
      <c r="O26" s="23"/>
      <c r="P26" s="29"/>
      <c r="Q26" s="131"/>
      <c r="R26" s="130"/>
      <c r="S26" s="29"/>
      <c r="T26" s="56"/>
    </row>
    <row r="27" spans="1:20" ht="54" customHeight="1" x14ac:dyDescent="1.65">
      <c r="A27" s="31" t="s">
        <v>5861</v>
      </c>
      <c r="B27" s="37" t="s">
        <v>5862</v>
      </c>
      <c r="C27" s="31" t="s">
        <v>5863</v>
      </c>
      <c r="D27" s="31" t="s">
        <v>5864</v>
      </c>
      <c r="E27" s="31" t="s">
        <v>101</v>
      </c>
      <c r="F27" s="31" t="s">
        <v>1304</v>
      </c>
      <c r="G27" s="31" t="s">
        <v>124</v>
      </c>
      <c r="H27" s="31" t="s">
        <v>5801</v>
      </c>
      <c r="I27" s="38">
        <v>0.34027777777777779</v>
      </c>
      <c r="J27" s="31" t="s">
        <v>1171</v>
      </c>
      <c r="K27" s="31" t="s">
        <v>105</v>
      </c>
      <c r="L27" s="31" t="s">
        <v>106</v>
      </c>
      <c r="M27" s="31" t="s">
        <v>107</v>
      </c>
      <c r="N27" s="23"/>
      <c r="O27" s="23"/>
      <c r="P27" s="29"/>
      <c r="Q27" s="131"/>
      <c r="R27" s="130"/>
      <c r="S27" s="29">
        <v>22000</v>
      </c>
      <c r="T27" s="56"/>
    </row>
    <row r="28" spans="1:20" ht="54" customHeight="1" x14ac:dyDescent="1.65">
      <c r="A28" s="31" t="s">
        <v>5865</v>
      </c>
      <c r="B28" s="37" t="s">
        <v>5866</v>
      </c>
      <c r="C28" s="31" t="s">
        <v>5867</v>
      </c>
      <c r="D28" s="31" t="s">
        <v>5868</v>
      </c>
      <c r="E28" s="31" t="s">
        <v>101</v>
      </c>
      <c r="F28" s="31" t="s">
        <v>1304</v>
      </c>
      <c r="G28" s="31" t="s">
        <v>103</v>
      </c>
      <c r="H28" s="31" t="s">
        <v>5801</v>
      </c>
      <c r="I28" s="38">
        <v>0.95833333333333337</v>
      </c>
      <c r="J28" s="31" t="s">
        <v>1171</v>
      </c>
      <c r="K28" s="31" t="s">
        <v>105</v>
      </c>
      <c r="L28" s="31" t="s">
        <v>106</v>
      </c>
      <c r="M28" s="31" t="s">
        <v>107</v>
      </c>
      <c r="N28" s="23"/>
      <c r="O28" s="23"/>
      <c r="P28" s="29"/>
      <c r="Q28" s="131"/>
      <c r="R28" s="130"/>
      <c r="S28" s="29">
        <v>22000</v>
      </c>
      <c r="T28" s="56"/>
    </row>
    <row r="29" spans="1:20" ht="54" customHeight="1" x14ac:dyDescent="0.7">
      <c r="A29" s="711" t="s">
        <v>6785</v>
      </c>
      <c r="B29" s="71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23"/>
      <c r="O29" s="23"/>
      <c r="P29" s="23"/>
      <c r="Q29" s="131"/>
      <c r="R29" s="131"/>
      <c r="S29" s="29"/>
      <c r="T29" s="29">
        <v>660000</v>
      </c>
    </row>
    <row r="30" spans="1:20" s="128" customFormat="1" ht="54" customHeight="1" x14ac:dyDescent="1.25">
      <c r="A30" s="696" t="s">
        <v>7858</v>
      </c>
      <c r="B30" s="696"/>
      <c r="C30" s="696"/>
      <c r="D30" s="696"/>
      <c r="E30" s="696"/>
      <c r="F30" s="696"/>
      <c r="G30" s="696"/>
      <c r="H30" s="696"/>
      <c r="I30" s="696"/>
      <c r="J30" s="696"/>
      <c r="K30" s="696"/>
      <c r="L30" s="696"/>
      <c r="M30" s="696"/>
      <c r="N30" s="23"/>
      <c r="O30" s="54"/>
      <c r="P30" s="131"/>
      <c r="Q30" s="131"/>
      <c r="R30" s="131"/>
      <c r="S30" s="239"/>
      <c r="T30" s="127"/>
    </row>
    <row r="31" spans="1:20" ht="54" customHeight="1" x14ac:dyDescent="1.25">
      <c r="A31" s="31" t="s">
        <v>6805</v>
      </c>
      <c r="B31" s="37" t="s">
        <v>6806</v>
      </c>
      <c r="C31" s="31" t="s">
        <v>6807</v>
      </c>
      <c r="D31" s="31" t="s">
        <v>6808</v>
      </c>
      <c r="E31" s="31" t="s">
        <v>687</v>
      </c>
      <c r="F31" s="31" t="s">
        <v>123</v>
      </c>
      <c r="G31" s="31" t="s">
        <v>1127</v>
      </c>
      <c r="H31" s="31" t="s">
        <v>6809</v>
      </c>
      <c r="I31" s="38">
        <v>4.1666666666666664E-2</v>
      </c>
      <c r="J31" s="31" t="s">
        <v>1171</v>
      </c>
      <c r="K31" s="31" t="s">
        <v>105</v>
      </c>
      <c r="L31" s="31" t="s">
        <v>106</v>
      </c>
      <c r="M31" s="31" t="s">
        <v>995</v>
      </c>
      <c r="N31" s="23"/>
      <c r="O31" s="54"/>
      <c r="P31" s="131"/>
      <c r="Q31" s="131"/>
      <c r="R31" s="131"/>
      <c r="S31" s="29">
        <v>43225</v>
      </c>
      <c r="T31" s="23"/>
    </row>
    <row r="32" spans="1:20" ht="54" customHeight="1" x14ac:dyDescent="1.25">
      <c r="A32" s="31" t="s">
        <v>6810</v>
      </c>
      <c r="B32" s="37" t="s">
        <v>6811</v>
      </c>
      <c r="C32" s="31" t="s">
        <v>6812</v>
      </c>
      <c r="D32" s="31" t="s">
        <v>6813</v>
      </c>
      <c r="E32" s="31" t="s">
        <v>687</v>
      </c>
      <c r="F32" s="31" t="s">
        <v>123</v>
      </c>
      <c r="G32" s="31" t="s">
        <v>1127</v>
      </c>
      <c r="H32" s="31" t="s">
        <v>6809</v>
      </c>
      <c r="I32" s="38">
        <v>4.1666666666666664E-2</v>
      </c>
      <c r="J32" s="31" t="s">
        <v>1171</v>
      </c>
      <c r="K32" s="31" t="s">
        <v>105</v>
      </c>
      <c r="L32" s="31" t="s">
        <v>106</v>
      </c>
      <c r="M32" s="31" t="s">
        <v>995</v>
      </c>
      <c r="N32" s="23"/>
      <c r="O32" s="54"/>
      <c r="P32" s="131"/>
      <c r="Q32" s="131"/>
      <c r="R32" s="131"/>
      <c r="S32" s="29">
        <v>43225</v>
      </c>
      <c r="T32" s="23"/>
    </row>
    <row r="33" spans="1:20" ht="54" customHeight="1" x14ac:dyDescent="1.25">
      <c r="A33" s="31" t="s">
        <v>6814</v>
      </c>
      <c r="B33" s="37" t="s">
        <v>991</v>
      </c>
      <c r="C33" s="31" t="s">
        <v>6815</v>
      </c>
      <c r="D33" s="31" t="s">
        <v>6816</v>
      </c>
      <c r="E33" s="31" t="s">
        <v>687</v>
      </c>
      <c r="F33" s="31" t="s">
        <v>123</v>
      </c>
      <c r="G33" s="31" t="s">
        <v>1127</v>
      </c>
      <c r="H33" s="31" t="s">
        <v>6809</v>
      </c>
      <c r="I33" s="38">
        <v>4.1666666666666664E-2</v>
      </c>
      <c r="J33" s="31" t="s">
        <v>1171</v>
      </c>
      <c r="K33" s="31" t="s">
        <v>105</v>
      </c>
      <c r="L33" s="31" t="s">
        <v>106</v>
      </c>
      <c r="M33" s="31" t="s">
        <v>995</v>
      </c>
      <c r="N33" s="23"/>
      <c r="O33" s="54"/>
      <c r="P33" s="131"/>
      <c r="Q33" s="131"/>
      <c r="R33" s="131"/>
      <c r="S33" s="29">
        <v>43225</v>
      </c>
      <c r="T33" s="23"/>
    </row>
    <row r="34" spans="1:20" ht="54" customHeight="1" x14ac:dyDescent="1.25">
      <c r="A34" s="31" t="s">
        <v>6817</v>
      </c>
      <c r="B34" s="37" t="s">
        <v>2960</v>
      </c>
      <c r="C34" s="31" t="s">
        <v>6818</v>
      </c>
      <c r="D34" s="31" t="s">
        <v>6819</v>
      </c>
      <c r="E34" s="31" t="s">
        <v>687</v>
      </c>
      <c r="F34" s="31" t="s">
        <v>123</v>
      </c>
      <c r="G34" s="31" t="s">
        <v>1127</v>
      </c>
      <c r="H34" s="31" t="s">
        <v>6809</v>
      </c>
      <c r="I34" s="38">
        <v>4.1666666666666664E-2</v>
      </c>
      <c r="J34" s="31" t="s">
        <v>1171</v>
      </c>
      <c r="K34" s="31" t="s">
        <v>105</v>
      </c>
      <c r="L34" s="31" t="s">
        <v>106</v>
      </c>
      <c r="M34" s="31" t="s">
        <v>995</v>
      </c>
      <c r="N34" s="23"/>
      <c r="O34" s="54"/>
      <c r="P34" s="131"/>
      <c r="Q34" s="131"/>
      <c r="R34" s="131"/>
      <c r="S34" s="29">
        <v>43225</v>
      </c>
      <c r="T34" s="23"/>
    </row>
    <row r="35" spans="1:20" ht="54" customHeight="1" x14ac:dyDescent="1.25">
      <c r="A35" s="31" t="s">
        <v>6820</v>
      </c>
      <c r="B35" s="37" t="s">
        <v>6821</v>
      </c>
      <c r="C35" s="31" t="s">
        <v>6822</v>
      </c>
      <c r="D35" s="31" t="s">
        <v>6823</v>
      </c>
      <c r="E35" s="31" t="s">
        <v>687</v>
      </c>
      <c r="F35" s="31" t="s">
        <v>123</v>
      </c>
      <c r="G35" s="31" t="s">
        <v>1127</v>
      </c>
      <c r="H35" s="31" t="s">
        <v>6809</v>
      </c>
      <c r="I35" s="38">
        <v>4.1666666666666664E-2</v>
      </c>
      <c r="J35" s="31" t="s">
        <v>1171</v>
      </c>
      <c r="K35" s="31" t="s">
        <v>105</v>
      </c>
      <c r="L35" s="31" t="s">
        <v>106</v>
      </c>
      <c r="M35" s="31" t="s">
        <v>995</v>
      </c>
      <c r="N35" s="23"/>
      <c r="O35" s="54"/>
      <c r="P35" s="131"/>
      <c r="Q35" s="131"/>
      <c r="R35" s="131"/>
      <c r="S35" s="29">
        <v>43225</v>
      </c>
      <c r="T35" s="23"/>
    </row>
    <row r="36" spans="1:20" ht="54" customHeight="1" x14ac:dyDescent="1.25">
      <c r="A36" s="31" t="s">
        <v>6824</v>
      </c>
      <c r="B36" s="37" t="s">
        <v>6825</v>
      </c>
      <c r="C36" s="31" t="s">
        <v>6826</v>
      </c>
      <c r="D36" s="31" t="s">
        <v>6827</v>
      </c>
      <c r="E36" s="31" t="s">
        <v>687</v>
      </c>
      <c r="F36" s="31" t="s">
        <v>123</v>
      </c>
      <c r="G36" s="31" t="s">
        <v>1127</v>
      </c>
      <c r="H36" s="31" t="s">
        <v>6809</v>
      </c>
      <c r="I36" s="38">
        <v>4.1666666666666664E-2</v>
      </c>
      <c r="J36" s="31" t="s">
        <v>1171</v>
      </c>
      <c r="K36" s="31" t="s">
        <v>105</v>
      </c>
      <c r="L36" s="31" t="s">
        <v>106</v>
      </c>
      <c r="M36" s="31" t="s">
        <v>995</v>
      </c>
      <c r="N36" s="23"/>
      <c r="O36" s="54"/>
      <c r="P36" s="131"/>
      <c r="Q36" s="131"/>
      <c r="R36" s="131"/>
      <c r="S36" s="29">
        <v>43225</v>
      </c>
      <c r="T36" s="23"/>
    </row>
    <row r="37" spans="1:20" ht="54" customHeight="1" x14ac:dyDescent="1.25">
      <c r="A37" s="31" t="s">
        <v>6828</v>
      </c>
      <c r="B37" s="37" t="s">
        <v>6829</v>
      </c>
      <c r="C37" s="31" t="s">
        <v>6830</v>
      </c>
      <c r="D37" s="31" t="s">
        <v>6831</v>
      </c>
      <c r="E37" s="31" t="s">
        <v>687</v>
      </c>
      <c r="F37" s="31" t="s">
        <v>123</v>
      </c>
      <c r="G37" s="31" t="s">
        <v>1127</v>
      </c>
      <c r="H37" s="31" t="s">
        <v>6809</v>
      </c>
      <c r="I37" s="38">
        <v>4.1666666666666664E-2</v>
      </c>
      <c r="J37" s="31" t="s">
        <v>1171</v>
      </c>
      <c r="K37" s="31" t="s">
        <v>105</v>
      </c>
      <c r="L37" s="31" t="s">
        <v>106</v>
      </c>
      <c r="M37" s="31" t="s">
        <v>995</v>
      </c>
      <c r="N37" s="23"/>
      <c r="O37" s="54"/>
      <c r="P37" s="131"/>
      <c r="Q37" s="131"/>
      <c r="R37" s="131"/>
      <c r="S37" s="29">
        <v>43225</v>
      </c>
      <c r="T37" s="23"/>
    </row>
    <row r="38" spans="1:20" ht="54" customHeight="1" x14ac:dyDescent="1.25">
      <c r="A38" s="31" t="s">
        <v>6832</v>
      </c>
      <c r="B38" s="37" t="s">
        <v>6833</v>
      </c>
      <c r="C38" s="31" t="s">
        <v>6834</v>
      </c>
      <c r="D38" s="31" t="s">
        <v>6835</v>
      </c>
      <c r="E38" s="31" t="s">
        <v>101</v>
      </c>
      <c r="F38" s="31" t="s">
        <v>123</v>
      </c>
      <c r="G38" s="31" t="s">
        <v>124</v>
      </c>
      <c r="H38" s="31" t="s">
        <v>6809</v>
      </c>
      <c r="I38" s="38">
        <v>0.78819444444444442</v>
      </c>
      <c r="J38" s="31" t="s">
        <v>1171</v>
      </c>
      <c r="K38" s="31" t="s">
        <v>105</v>
      </c>
      <c r="L38" s="31" t="s">
        <v>106</v>
      </c>
      <c r="M38" s="31" t="s">
        <v>995</v>
      </c>
      <c r="N38" s="23"/>
      <c r="O38" s="54"/>
      <c r="P38" s="131"/>
      <c r="Q38" s="131"/>
      <c r="R38" s="131"/>
      <c r="S38" s="29">
        <v>43725</v>
      </c>
      <c r="T38" s="23"/>
    </row>
    <row r="39" spans="1:20" ht="54" customHeight="1" x14ac:dyDescent="1.05">
      <c r="A39" s="696" t="s">
        <v>9525</v>
      </c>
      <c r="B39" s="696"/>
      <c r="C39" s="696"/>
      <c r="D39" s="696"/>
      <c r="E39" s="696"/>
      <c r="F39" s="696"/>
      <c r="G39" s="696"/>
      <c r="H39" s="696"/>
      <c r="I39" s="696"/>
      <c r="J39" s="696"/>
      <c r="K39" s="696"/>
      <c r="L39" s="696"/>
      <c r="M39" s="696"/>
      <c r="N39" s="23"/>
      <c r="O39" s="23"/>
      <c r="P39" s="23"/>
      <c r="Q39" s="131"/>
      <c r="R39" s="131"/>
      <c r="S39" s="131"/>
      <c r="T39" s="23"/>
    </row>
    <row r="40" spans="1:20" ht="54" customHeight="1" x14ac:dyDescent="1.05">
      <c r="A40" s="31" t="s">
        <v>8884</v>
      </c>
      <c r="B40" s="37" t="s">
        <v>8885</v>
      </c>
      <c r="C40" s="31" t="s">
        <v>8886</v>
      </c>
      <c r="D40" s="31" t="s">
        <v>8887</v>
      </c>
      <c r="E40" s="31" t="s">
        <v>101</v>
      </c>
      <c r="F40" s="31" t="s">
        <v>102</v>
      </c>
      <c r="G40" s="31" t="s">
        <v>567</v>
      </c>
      <c r="H40" s="31" t="s">
        <v>8888</v>
      </c>
      <c r="I40" s="38">
        <v>0.375</v>
      </c>
      <c r="J40" s="31" t="s">
        <v>1171</v>
      </c>
      <c r="K40" s="31" t="s">
        <v>105</v>
      </c>
      <c r="L40" s="31" t="s">
        <v>106</v>
      </c>
      <c r="M40" s="31" t="s">
        <v>491</v>
      </c>
      <c r="N40" s="23"/>
      <c r="O40" s="23"/>
      <c r="P40" s="23"/>
      <c r="Q40" s="131"/>
      <c r="R40" s="131"/>
      <c r="S40" s="131">
        <v>26000</v>
      </c>
      <c r="T40" s="23"/>
    </row>
    <row r="41" spans="1:20" ht="54" customHeight="1" x14ac:dyDescent="1.05">
      <c r="A41" s="31" t="s">
        <v>8889</v>
      </c>
      <c r="B41" s="37" t="s">
        <v>5019</v>
      </c>
      <c r="C41" s="31" t="s">
        <v>8890</v>
      </c>
      <c r="D41" s="31" t="s">
        <v>8891</v>
      </c>
      <c r="E41" s="31" t="s">
        <v>101</v>
      </c>
      <c r="F41" s="31" t="s">
        <v>102</v>
      </c>
      <c r="G41" s="31" t="s">
        <v>567</v>
      </c>
      <c r="H41" s="31" t="s">
        <v>8888</v>
      </c>
      <c r="I41" s="38">
        <v>0.375</v>
      </c>
      <c r="J41" s="31" t="s">
        <v>1171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131"/>
      <c r="R41" s="131"/>
      <c r="S41" s="131">
        <v>26000</v>
      </c>
      <c r="T41" s="23"/>
    </row>
    <row r="42" spans="1:20" ht="54" customHeight="1" x14ac:dyDescent="1.05">
      <c r="A42" s="31" t="s">
        <v>8892</v>
      </c>
      <c r="B42" s="37" t="s">
        <v>8893</v>
      </c>
      <c r="C42" s="31" t="s">
        <v>8894</v>
      </c>
      <c r="D42" s="31" t="s">
        <v>8895</v>
      </c>
      <c r="E42" s="31" t="s">
        <v>101</v>
      </c>
      <c r="F42" s="31" t="s">
        <v>102</v>
      </c>
      <c r="G42" s="31" t="s">
        <v>567</v>
      </c>
      <c r="H42" s="31" t="s">
        <v>8888</v>
      </c>
      <c r="I42" s="38">
        <v>0.375</v>
      </c>
      <c r="J42" s="31" t="s">
        <v>1171</v>
      </c>
      <c r="K42" s="31" t="s">
        <v>105</v>
      </c>
      <c r="L42" s="31" t="s">
        <v>106</v>
      </c>
      <c r="M42" s="31" t="s">
        <v>491</v>
      </c>
      <c r="N42" s="23"/>
      <c r="O42" s="23"/>
      <c r="P42" s="23"/>
      <c r="Q42" s="131"/>
      <c r="R42" s="131"/>
      <c r="S42" s="131">
        <v>26000</v>
      </c>
      <c r="T42" s="23"/>
    </row>
    <row r="43" spans="1:20" ht="54" customHeight="1" x14ac:dyDescent="1.05">
      <c r="A43" s="31" t="s">
        <v>8896</v>
      </c>
      <c r="B43" s="37" t="s">
        <v>8897</v>
      </c>
      <c r="C43" s="31" t="s">
        <v>8898</v>
      </c>
      <c r="D43" s="31" t="s">
        <v>8899</v>
      </c>
      <c r="E43" s="31" t="s">
        <v>101</v>
      </c>
      <c r="F43" s="31" t="s">
        <v>102</v>
      </c>
      <c r="G43" s="31" t="s">
        <v>567</v>
      </c>
      <c r="H43" s="31" t="s">
        <v>8888</v>
      </c>
      <c r="I43" s="38">
        <v>0.375</v>
      </c>
      <c r="J43" s="31" t="s">
        <v>1171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131"/>
      <c r="R43" s="131"/>
      <c r="S43" s="131">
        <v>26000</v>
      </c>
      <c r="T43" s="23"/>
    </row>
    <row r="44" spans="1:20" ht="54" customHeight="1" x14ac:dyDescent="1.05">
      <c r="A44" s="31" t="s">
        <v>8900</v>
      </c>
      <c r="B44" s="37" t="s">
        <v>8901</v>
      </c>
      <c r="C44" s="31" t="s">
        <v>8902</v>
      </c>
      <c r="D44" s="31" t="s">
        <v>8903</v>
      </c>
      <c r="E44" s="31" t="s">
        <v>101</v>
      </c>
      <c r="F44" s="31" t="s">
        <v>102</v>
      </c>
      <c r="G44" s="31" t="s">
        <v>567</v>
      </c>
      <c r="H44" s="31" t="s">
        <v>8888</v>
      </c>
      <c r="I44" s="38">
        <v>0.375</v>
      </c>
      <c r="J44" s="31" t="s">
        <v>1171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131"/>
      <c r="R44" s="131"/>
      <c r="S44" s="131">
        <v>26000</v>
      </c>
      <c r="T44" s="23"/>
    </row>
    <row r="45" spans="1:20" ht="54" customHeight="1" x14ac:dyDescent="1.05">
      <c r="A45" s="31" t="s">
        <v>8904</v>
      </c>
      <c r="B45" s="37" t="s">
        <v>8905</v>
      </c>
      <c r="C45" s="31" t="s">
        <v>8906</v>
      </c>
      <c r="D45" s="31" t="s">
        <v>8907</v>
      </c>
      <c r="E45" s="31" t="s">
        <v>101</v>
      </c>
      <c r="F45" s="31" t="s">
        <v>102</v>
      </c>
      <c r="G45" s="31" t="s">
        <v>567</v>
      </c>
      <c r="H45" s="31" t="s">
        <v>8888</v>
      </c>
      <c r="I45" s="38">
        <v>0.375</v>
      </c>
      <c r="J45" s="31" t="s">
        <v>1171</v>
      </c>
      <c r="K45" s="31" t="s">
        <v>105</v>
      </c>
      <c r="L45" s="31" t="s">
        <v>106</v>
      </c>
      <c r="M45" s="31" t="s">
        <v>491</v>
      </c>
      <c r="N45" s="23"/>
      <c r="O45" s="23"/>
      <c r="P45" s="23"/>
      <c r="Q45" s="131"/>
      <c r="R45" s="131"/>
      <c r="S45" s="131">
        <v>26000</v>
      </c>
      <c r="T45" s="23"/>
    </row>
    <row r="46" spans="1:20" ht="54" customHeight="1" x14ac:dyDescent="1.05">
      <c r="A46" s="31" t="s">
        <v>8912</v>
      </c>
      <c r="B46" s="37" t="s">
        <v>8913</v>
      </c>
      <c r="C46" s="31" t="s">
        <v>8914</v>
      </c>
      <c r="D46" s="31" t="s">
        <v>8915</v>
      </c>
      <c r="E46" s="31" t="s">
        <v>101</v>
      </c>
      <c r="F46" s="31" t="s">
        <v>102</v>
      </c>
      <c r="G46" s="31" t="s">
        <v>567</v>
      </c>
      <c r="H46" s="31" t="s">
        <v>8888</v>
      </c>
      <c r="I46" s="38">
        <v>0.375</v>
      </c>
      <c r="J46" s="31" t="s">
        <v>1171</v>
      </c>
      <c r="K46" s="31" t="s">
        <v>105</v>
      </c>
      <c r="L46" s="31" t="s">
        <v>106</v>
      </c>
      <c r="M46" s="31" t="s">
        <v>491</v>
      </c>
      <c r="N46" s="23"/>
      <c r="O46" s="23"/>
      <c r="P46" s="23"/>
      <c r="Q46" s="131"/>
      <c r="R46" s="131"/>
      <c r="S46" s="131">
        <v>26000</v>
      </c>
      <c r="T46" s="23"/>
    </row>
    <row r="47" spans="1:20" ht="54" customHeight="1" x14ac:dyDescent="1.05">
      <c r="A47" s="31" t="s">
        <v>8916</v>
      </c>
      <c r="B47" s="37" t="s">
        <v>8917</v>
      </c>
      <c r="C47" s="31" t="s">
        <v>8918</v>
      </c>
      <c r="D47" s="31" t="s">
        <v>8919</v>
      </c>
      <c r="E47" s="31" t="s">
        <v>101</v>
      </c>
      <c r="F47" s="31" t="s">
        <v>102</v>
      </c>
      <c r="G47" s="31" t="s">
        <v>567</v>
      </c>
      <c r="H47" s="31" t="s">
        <v>8888</v>
      </c>
      <c r="I47" s="38">
        <v>0.375</v>
      </c>
      <c r="J47" s="31" t="s">
        <v>1171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131"/>
      <c r="R47" s="131"/>
      <c r="S47" s="131">
        <v>26000</v>
      </c>
      <c r="T47" s="23"/>
    </row>
    <row r="48" spans="1:20" ht="54" customHeight="1" x14ac:dyDescent="1.05">
      <c r="A48" s="31" t="s">
        <v>8920</v>
      </c>
      <c r="B48" s="37" t="s">
        <v>8921</v>
      </c>
      <c r="C48" s="31" t="s">
        <v>8922</v>
      </c>
      <c r="D48" s="31" t="s">
        <v>8923</v>
      </c>
      <c r="E48" s="31" t="s">
        <v>101</v>
      </c>
      <c r="F48" s="31" t="s">
        <v>102</v>
      </c>
      <c r="G48" s="31" t="s">
        <v>567</v>
      </c>
      <c r="H48" s="31" t="s">
        <v>8888</v>
      </c>
      <c r="I48" s="38">
        <v>0.375</v>
      </c>
      <c r="J48" s="31" t="s">
        <v>1171</v>
      </c>
      <c r="K48" s="31" t="s">
        <v>105</v>
      </c>
      <c r="L48" s="31" t="s">
        <v>106</v>
      </c>
      <c r="M48" s="31" t="s">
        <v>491</v>
      </c>
      <c r="N48" s="23"/>
      <c r="O48" s="23"/>
      <c r="P48" s="23"/>
      <c r="Q48" s="131"/>
      <c r="R48" s="131"/>
      <c r="S48" s="131">
        <v>26000</v>
      </c>
      <c r="T48" s="23"/>
    </row>
    <row r="49" spans="1:20" ht="54" customHeight="1" x14ac:dyDescent="1.05">
      <c r="A49" s="31" t="s">
        <v>8924</v>
      </c>
      <c r="B49" s="37" t="s">
        <v>8925</v>
      </c>
      <c r="C49" s="31" t="s">
        <v>8926</v>
      </c>
      <c r="D49" s="31" t="s">
        <v>8927</v>
      </c>
      <c r="E49" s="31" t="s">
        <v>101</v>
      </c>
      <c r="F49" s="31" t="s">
        <v>102</v>
      </c>
      <c r="G49" s="31" t="s">
        <v>567</v>
      </c>
      <c r="H49" s="31" t="s">
        <v>8888</v>
      </c>
      <c r="I49" s="38">
        <v>0.375</v>
      </c>
      <c r="J49" s="31" t="s">
        <v>1171</v>
      </c>
      <c r="K49" s="31" t="s">
        <v>105</v>
      </c>
      <c r="L49" s="31" t="s">
        <v>106</v>
      </c>
      <c r="M49" s="31" t="s">
        <v>491</v>
      </c>
      <c r="N49" s="23"/>
      <c r="O49" s="23"/>
      <c r="P49" s="23"/>
      <c r="Q49" s="131"/>
      <c r="R49" s="131"/>
      <c r="S49" s="131">
        <v>26000</v>
      </c>
      <c r="T49" s="23"/>
    </row>
    <row r="50" spans="1:20" ht="54" customHeight="1" x14ac:dyDescent="1.05">
      <c r="A50" s="31" t="s">
        <v>8928</v>
      </c>
      <c r="B50" s="37" t="s">
        <v>8929</v>
      </c>
      <c r="C50" s="31" t="s">
        <v>8930</v>
      </c>
      <c r="D50" s="31" t="s">
        <v>8931</v>
      </c>
      <c r="E50" s="31" t="s">
        <v>101</v>
      </c>
      <c r="F50" s="31" t="s">
        <v>102</v>
      </c>
      <c r="G50" s="31" t="s">
        <v>567</v>
      </c>
      <c r="H50" s="31" t="s">
        <v>8888</v>
      </c>
      <c r="I50" s="38">
        <v>0.375</v>
      </c>
      <c r="J50" s="31" t="s">
        <v>1171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131"/>
      <c r="R50" s="131"/>
      <c r="S50" s="131">
        <v>26000</v>
      </c>
      <c r="T50" s="23"/>
    </row>
    <row r="51" spans="1:20" ht="54" customHeight="1" x14ac:dyDescent="1.05">
      <c r="A51" s="31" t="s">
        <v>8932</v>
      </c>
      <c r="B51" s="37" t="s">
        <v>8933</v>
      </c>
      <c r="C51" s="31" t="s">
        <v>8934</v>
      </c>
      <c r="D51" s="31" t="s">
        <v>8935</v>
      </c>
      <c r="E51" s="31" t="s">
        <v>101</v>
      </c>
      <c r="F51" s="31" t="s">
        <v>102</v>
      </c>
      <c r="G51" s="31" t="s">
        <v>567</v>
      </c>
      <c r="H51" s="31" t="s">
        <v>8888</v>
      </c>
      <c r="I51" s="38">
        <v>0.375</v>
      </c>
      <c r="J51" s="31" t="s">
        <v>1171</v>
      </c>
      <c r="K51" s="31" t="s">
        <v>105</v>
      </c>
      <c r="L51" s="31" t="s">
        <v>106</v>
      </c>
      <c r="M51" s="31" t="s">
        <v>491</v>
      </c>
      <c r="N51" s="23"/>
      <c r="O51" s="23"/>
      <c r="P51" s="23"/>
      <c r="Q51" s="131"/>
      <c r="R51" s="131"/>
      <c r="S51" s="131">
        <v>26000</v>
      </c>
      <c r="T51" s="23"/>
    </row>
    <row r="52" spans="1:20" ht="54" customHeight="1" x14ac:dyDescent="1.05">
      <c r="A52" s="31" t="s">
        <v>8936</v>
      </c>
      <c r="B52" s="37" t="s">
        <v>8937</v>
      </c>
      <c r="C52" s="31" t="s">
        <v>8938</v>
      </c>
      <c r="D52" s="31" t="s">
        <v>8939</v>
      </c>
      <c r="E52" s="31" t="s">
        <v>101</v>
      </c>
      <c r="F52" s="31" t="s">
        <v>102</v>
      </c>
      <c r="G52" s="31" t="s">
        <v>567</v>
      </c>
      <c r="H52" s="31" t="s">
        <v>8888</v>
      </c>
      <c r="I52" s="38">
        <v>0.375</v>
      </c>
      <c r="J52" s="31" t="s">
        <v>1171</v>
      </c>
      <c r="K52" s="31" t="s">
        <v>105</v>
      </c>
      <c r="L52" s="31" t="s">
        <v>106</v>
      </c>
      <c r="M52" s="31" t="s">
        <v>491</v>
      </c>
      <c r="N52" s="23"/>
      <c r="O52" s="23"/>
      <c r="P52" s="23"/>
      <c r="Q52" s="131"/>
      <c r="R52" s="131"/>
      <c r="S52" s="131">
        <v>26000</v>
      </c>
      <c r="T52" s="23"/>
    </row>
    <row r="53" spans="1:20" ht="54" customHeight="1" x14ac:dyDescent="1.05">
      <c r="A53" s="31" t="s">
        <v>8940</v>
      </c>
      <c r="B53" s="37" t="s">
        <v>8941</v>
      </c>
      <c r="C53" s="31" t="s">
        <v>8942</v>
      </c>
      <c r="D53" s="31" t="s">
        <v>8943</v>
      </c>
      <c r="E53" s="31" t="s">
        <v>101</v>
      </c>
      <c r="F53" s="31" t="s">
        <v>102</v>
      </c>
      <c r="G53" s="31" t="s">
        <v>567</v>
      </c>
      <c r="H53" s="31" t="s">
        <v>8888</v>
      </c>
      <c r="I53" s="38">
        <v>0.375</v>
      </c>
      <c r="J53" s="31" t="s">
        <v>1171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131"/>
      <c r="R53" s="131"/>
      <c r="S53" s="131">
        <v>26000</v>
      </c>
      <c r="T53" s="23"/>
    </row>
    <row r="54" spans="1:20" ht="54" customHeight="1" x14ac:dyDescent="1.05">
      <c r="A54" s="31" t="s">
        <v>8944</v>
      </c>
      <c r="B54" s="37" t="s">
        <v>8945</v>
      </c>
      <c r="C54" s="31" t="s">
        <v>8946</v>
      </c>
      <c r="D54" s="31" t="s">
        <v>8947</v>
      </c>
      <c r="E54" s="31" t="s">
        <v>101</v>
      </c>
      <c r="F54" s="31" t="s">
        <v>102</v>
      </c>
      <c r="G54" s="31" t="s">
        <v>567</v>
      </c>
      <c r="H54" s="31" t="s">
        <v>8888</v>
      </c>
      <c r="I54" s="38">
        <v>0.375</v>
      </c>
      <c r="J54" s="31" t="s">
        <v>1171</v>
      </c>
      <c r="K54" s="31" t="s">
        <v>105</v>
      </c>
      <c r="L54" s="31" t="s">
        <v>106</v>
      </c>
      <c r="M54" s="31" t="s">
        <v>491</v>
      </c>
      <c r="N54" s="23"/>
      <c r="O54" s="23"/>
      <c r="P54" s="23"/>
      <c r="Q54" s="131"/>
      <c r="R54" s="131"/>
      <c r="S54" s="131">
        <v>26000</v>
      </c>
      <c r="T54" s="23"/>
    </row>
    <row r="55" spans="1:20" ht="54" customHeight="1" x14ac:dyDescent="1.05">
      <c r="A55" s="31" t="s">
        <v>7868</v>
      </c>
      <c r="B55" s="37" t="s">
        <v>7869</v>
      </c>
      <c r="C55" s="31" t="s">
        <v>7870</v>
      </c>
      <c r="D55" s="31" t="s">
        <v>7871</v>
      </c>
      <c r="E55" s="31" t="s">
        <v>101</v>
      </c>
      <c r="F55" s="31" t="s">
        <v>1304</v>
      </c>
      <c r="G55" s="31" t="s">
        <v>103</v>
      </c>
      <c r="H55" s="31" t="s">
        <v>7872</v>
      </c>
      <c r="I55" s="38">
        <v>0.75</v>
      </c>
      <c r="J55" s="31" t="s">
        <v>1171</v>
      </c>
      <c r="K55" s="31" t="s">
        <v>105</v>
      </c>
      <c r="L55" s="31" t="s">
        <v>106</v>
      </c>
      <c r="M55" s="31" t="s">
        <v>107</v>
      </c>
      <c r="N55" s="23"/>
      <c r="O55" s="23"/>
      <c r="P55" s="23"/>
      <c r="Q55" s="131"/>
      <c r="R55" s="131"/>
      <c r="S55" s="29">
        <v>22000</v>
      </c>
      <c r="T55" s="23"/>
    </row>
    <row r="56" spans="1:20" ht="54" customHeight="1" x14ac:dyDescent="1.05">
      <c r="A56" s="31" t="s">
        <v>7873</v>
      </c>
      <c r="B56" s="37" t="s">
        <v>979</v>
      </c>
      <c r="C56" s="31" t="s">
        <v>7874</v>
      </c>
      <c r="D56" s="31" t="s">
        <v>7875</v>
      </c>
      <c r="E56" s="31" t="s">
        <v>101</v>
      </c>
      <c r="F56" s="31" t="s">
        <v>1304</v>
      </c>
      <c r="G56" s="31" t="s">
        <v>103</v>
      </c>
      <c r="H56" s="31" t="s">
        <v>7872</v>
      </c>
      <c r="I56" s="38">
        <v>0.75</v>
      </c>
      <c r="J56" s="31" t="s">
        <v>1171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131"/>
      <c r="R56" s="131"/>
      <c r="S56" s="29">
        <v>22000</v>
      </c>
      <c r="T56" s="23"/>
    </row>
    <row r="57" spans="1:20" ht="54" customHeight="1" x14ac:dyDescent="1.3">
      <c r="A57" s="712" t="s">
        <v>10732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23"/>
      <c r="O57" s="23"/>
      <c r="P57" s="23"/>
      <c r="Q57" s="131"/>
      <c r="R57" s="131"/>
      <c r="S57" s="29"/>
      <c r="T57" s="23"/>
    </row>
    <row r="58" spans="1:20" ht="54" customHeight="1" x14ac:dyDescent="1.05">
      <c r="A58" s="334" t="s">
        <v>10162</v>
      </c>
      <c r="B58" s="335" t="s">
        <v>10163</v>
      </c>
      <c r="C58" s="334" t="s">
        <v>10164</v>
      </c>
      <c r="D58" s="334" t="s">
        <v>10165</v>
      </c>
      <c r="E58" s="334" t="s">
        <v>101</v>
      </c>
      <c r="F58" s="334" t="s">
        <v>123</v>
      </c>
      <c r="G58" s="334" t="s">
        <v>124</v>
      </c>
      <c r="H58" s="334" t="s">
        <v>10166</v>
      </c>
      <c r="I58" s="336">
        <v>0.78819444444444442</v>
      </c>
      <c r="J58" s="334" t="s">
        <v>1171</v>
      </c>
      <c r="K58" s="334" t="s">
        <v>105</v>
      </c>
      <c r="L58" s="334" t="s">
        <v>106</v>
      </c>
      <c r="M58" s="334" t="s">
        <v>107</v>
      </c>
      <c r="N58" s="23"/>
      <c r="O58" s="23"/>
      <c r="P58" s="23"/>
      <c r="Q58" s="131"/>
      <c r="R58" s="131"/>
      <c r="S58" s="29">
        <v>22000</v>
      </c>
      <c r="T58" s="23"/>
    </row>
    <row r="59" spans="1:20" ht="54" customHeight="1" x14ac:dyDescent="0.7">
      <c r="A59" s="711" t="s">
        <v>11346</v>
      </c>
      <c r="B59" s="711"/>
      <c r="C59" s="711"/>
      <c r="D59" s="711"/>
      <c r="E59" s="711"/>
      <c r="F59" s="711"/>
      <c r="G59" s="711"/>
      <c r="H59" s="711"/>
      <c r="I59" s="711"/>
      <c r="J59" s="711"/>
      <c r="K59" s="711"/>
      <c r="L59" s="711"/>
      <c r="M59" s="711"/>
      <c r="N59" s="23"/>
      <c r="O59" s="23"/>
      <c r="P59" s="23"/>
      <c r="Q59" s="131"/>
      <c r="R59" s="131"/>
      <c r="S59" s="29"/>
      <c r="T59" s="29">
        <v>600000</v>
      </c>
    </row>
    <row r="60" spans="1:20" ht="54" customHeight="1" x14ac:dyDescent="1.3">
      <c r="A60" s="679" t="s">
        <v>13349</v>
      </c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1"/>
      <c r="N60" s="23"/>
      <c r="O60" s="23"/>
      <c r="P60" s="23"/>
      <c r="Q60" s="131"/>
      <c r="R60" s="131"/>
      <c r="S60" s="29"/>
      <c r="T60" s="23"/>
    </row>
    <row r="61" spans="1:20" ht="54" customHeight="1" x14ac:dyDescent="1.05">
      <c r="A61" s="31" t="s">
        <v>11362</v>
      </c>
      <c r="B61" s="37" t="s">
        <v>11363</v>
      </c>
      <c r="C61" s="31" t="s">
        <v>11364</v>
      </c>
      <c r="D61" s="31" t="s">
        <v>11365</v>
      </c>
      <c r="E61" s="31" t="s">
        <v>101</v>
      </c>
      <c r="F61" s="31" t="s">
        <v>1304</v>
      </c>
      <c r="G61" s="31" t="s">
        <v>103</v>
      </c>
      <c r="H61" s="31" t="s">
        <v>11366</v>
      </c>
      <c r="I61" s="38">
        <v>0.75</v>
      </c>
      <c r="J61" s="31" t="s">
        <v>1171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131"/>
      <c r="R61" s="131"/>
      <c r="S61" s="29">
        <v>22000</v>
      </c>
      <c r="T61" s="23"/>
    </row>
    <row r="62" spans="1:20" ht="54" customHeight="1" x14ac:dyDescent="1.05">
      <c r="A62" s="31" t="s">
        <v>11367</v>
      </c>
      <c r="B62" s="37" t="s">
        <v>11368</v>
      </c>
      <c r="C62" s="31" t="s">
        <v>11369</v>
      </c>
      <c r="D62" s="31" t="s">
        <v>11370</v>
      </c>
      <c r="E62" s="31" t="s">
        <v>687</v>
      </c>
      <c r="F62" s="31" t="s">
        <v>123</v>
      </c>
      <c r="G62" s="31" t="s">
        <v>994</v>
      </c>
      <c r="H62" s="31" t="s">
        <v>11366</v>
      </c>
      <c r="I62" s="38">
        <v>0.83333333333333337</v>
      </c>
      <c r="J62" s="31" t="s">
        <v>1171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131"/>
      <c r="R62" s="131"/>
      <c r="S62" s="29">
        <v>43225</v>
      </c>
      <c r="T62" s="23"/>
    </row>
    <row r="63" spans="1:20" ht="54" customHeight="1" x14ac:dyDescent="1.05">
      <c r="A63" s="206" t="s">
        <v>11371</v>
      </c>
      <c r="B63" s="331" t="s">
        <v>11372</v>
      </c>
      <c r="C63" s="330" t="s">
        <v>11373</v>
      </c>
      <c r="D63" s="330" t="s">
        <v>11374</v>
      </c>
      <c r="E63" s="330" t="s">
        <v>687</v>
      </c>
      <c r="F63" s="330" t="s">
        <v>123</v>
      </c>
      <c r="G63" s="330" t="s">
        <v>994</v>
      </c>
      <c r="H63" s="330" t="s">
        <v>11366</v>
      </c>
      <c r="I63" s="332">
        <v>0.83333333333333337</v>
      </c>
      <c r="J63" s="330" t="s">
        <v>1171</v>
      </c>
      <c r="K63" s="330" t="s">
        <v>105</v>
      </c>
      <c r="L63" s="330" t="s">
        <v>106</v>
      </c>
      <c r="M63" s="330" t="s">
        <v>995</v>
      </c>
      <c r="N63" s="23"/>
      <c r="O63" s="23"/>
      <c r="P63" s="23"/>
      <c r="Q63" s="131"/>
      <c r="R63" s="131"/>
      <c r="S63" s="29">
        <v>43225</v>
      </c>
      <c r="T63" s="23"/>
    </row>
    <row r="64" spans="1:20" ht="54" customHeight="1" x14ac:dyDescent="1.05">
      <c r="A64" s="206" t="s">
        <v>11375</v>
      </c>
      <c r="B64" s="331" t="s">
        <v>11376</v>
      </c>
      <c r="C64" s="330" t="s">
        <v>11377</v>
      </c>
      <c r="D64" s="330" t="s">
        <v>11378</v>
      </c>
      <c r="E64" s="330" t="s">
        <v>687</v>
      </c>
      <c r="F64" s="330" t="s">
        <v>123</v>
      </c>
      <c r="G64" s="330" t="s">
        <v>994</v>
      </c>
      <c r="H64" s="330" t="s">
        <v>11366</v>
      </c>
      <c r="I64" s="332">
        <v>0.83333333333333337</v>
      </c>
      <c r="J64" s="330" t="s">
        <v>1171</v>
      </c>
      <c r="K64" s="330" t="s">
        <v>105</v>
      </c>
      <c r="L64" s="330" t="s">
        <v>106</v>
      </c>
      <c r="M64" s="330" t="s">
        <v>995</v>
      </c>
      <c r="N64" s="23"/>
      <c r="O64" s="23"/>
      <c r="P64" s="23"/>
      <c r="Q64" s="131"/>
      <c r="R64" s="131"/>
      <c r="S64" s="29">
        <v>43225</v>
      </c>
      <c r="T64" s="23"/>
    </row>
    <row r="65" spans="1:20" ht="54" customHeight="1" x14ac:dyDescent="1.05">
      <c r="A65" s="206" t="s">
        <v>11379</v>
      </c>
      <c r="B65" s="331" t="s">
        <v>11380</v>
      </c>
      <c r="C65" s="330" t="s">
        <v>11381</v>
      </c>
      <c r="D65" s="330" t="s">
        <v>11382</v>
      </c>
      <c r="E65" s="330" t="s">
        <v>687</v>
      </c>
      <c r="F65" s="330" t="s">
        <v>123</v>
      </c>
      <c r="G65" s="330" t="s">
        <v>994</v>
      </c>
      <c r="H65" s="330" t="s">
        <v>11366</v>
      </c>
      <c r="I65" s="332">
        <v>0.83333333333333337</v>
      </c>
      <c r="J65" s="330" t="s">
        <v>1171</v>
      </c>
      <c r="K65" s="330" t="s">
        <v>105</v>
      </c>
      <c r="L65" s="330" t="s">
        <v>106</v>
      </c>
      <c r="M65" s="330" t="s">
        <v>995</v>
      </c>
      <c r="N65" s="23"/>
      <c r="O65" s="23"/>
      <c r="P65" s="23"/>
      <c r="Q65" s="131"/>
      <c r="R65" s="131"/>
      <c r="S65" s="29">
        <v>43225</v>
      </c>
      <c r="T65" s="23"/>
    </row>
    <row r="66" spans="1:20" ht="54" customHeight="1" x14ac:dyDescent="1.05">
      <c r="A66" s="31" t="s">
        <v>11383</v>
      </c>
      <c r="B66" s="37" t="s">
        <v>11384</v>
      </c>
      <c r="C66" s="31" t="s">
        <v>11385</v>
      </c>
      <c r="D66" s="31" t="s">
        <v>11386</v>
      </c>
      <c r="E66" s="31" t="s">
        <v>687</v>
      </c>
      <c r="F66" s="31" t="s">
        <v>123</v>
      </c>
      <c r="G66" s="31" t="s">
        <v>572</v>
      </c>
      <c r="H66" s="31" t="s">
        <v>11366</v>
      </c>
      <c r="I66" s="38">
        <v>0.91666666666666663</v>
      </c>
      <c r="J66" s="31" t="s">
        <v>1171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131"/>
      <c r="R66" s="131"/>
      <c r="S66" s="29">
        <v>43225</v>
      </c>
      <c r="T66" s="23"/>
    </row>
    <row r="67" spans="1:20" ht="54" customHeight="1" x14ac:dyDescent="1.05">
      <c r="A67" s="31" t="s">
        <v>11395</v>
      </c>
      <c r="B67" s="37" t="s">
        <v>11396</v>
      </c>
      <c r="C67" s="31" t="s">
        <v>11397</v>
      </c>
      <c r="D67" s="31" t="s">
        <v>11398</v>
      </c>
      <c r="E67" s="31" t="s">
        <v>687</v>
      </c>
      <c r="F67" s="31" t="s">
        <v>123</v>
      </c>
      <c r="G67" s="31" t="s">
        <v>572</v>
      </c>
      <c r="H67" s="31" t="s">
        <v>11366</v>
      </c>
      <c r="I67" s="38">
        <v>0.91666666666666663</v>
      </c>
      <c r="J67" s="31" t="s">
        <v>1171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131"/>
      <c r="R67" s="131"/>
      <c r="S67" s="29">
        <v>43225</v>
      </c>
      <c r="T67" s="23"/>
    </row>
    <row r="68" spans="1:20" ht="54" customHeight="1" x14ac:dyDescent="1.05">
      <c r="A68" s="31" t="s">
        <v>11391</v>
      </c>
      <c r="B68" s="37" t="s">
        <v>11392</v>
      </c>
      <c r="C68" s="31" t="s">
        <v>11393</v>
      </c>
      <c r="D68" s="31" t="s">
        <v>11394</v>
      </c>
      <c r="E68" s="31" t="s">
        <v>687</v>
      </c>
      <c r="F68" s="31" t="s">
        <v>123</v>
      </c>
      <c r="G68" s="31" t="s">
        <v>572</v>
      </c>
      <c r="H68" s="31" t="s">
        <v>11366</v>
      </c>
      <c r="I68" s="38">
        <v>0.91666666666666663</v>
      </c>
      <c r="J68" s="31" t="s">
        <v>1171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131"/>
      <c r="R68" s="131"/>
      <c r="S68" s="29">
        <v>43225</v>
      </c>
      <c r="T68" s="23"/>
    </row>
    <row r="69" spans="1:20" ht="54" customHeight="1" x14ac:dyDescent="1.05">
      <c r="A69" s="31" t="s">
        <v>11387</v>
      </c>
      <c r="B69" s="37" t="s">
        <v>11388</v>
      </c>
      <c r="C69" s="31" t="s">
        <v>11389</v>
      </c>
      <c r="D69" s="31" t="s">
        <v>11390</v>
      </c>
      <c r="E69" s="31" t="s">
        <v>687</v>
      </c>
      <c r="F69" s="31" t="s">
        <v>123</v>
      </c>
      <c r="G69" s="31" t="s">
        <v>572</v>
      </c>
      <c r="H69" s="31" t="s">
        <v>11366</v>
      </c>
      <c r="I69" s="38">
        <v>0.91666666666666663</v>
      </c>
      <c r="J69" s="31" t="s">
        <v>1171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131"/>
      <c r="R69" s="131"/>
      <c r="S69" s="29">
        <v>43225</v>
      </c>
      <c r="T69" s="23"/>
    </row>
    <row r="70" spans="1:20" ht="54" customHeight="1" x14ac:dyDescent="1.3">
      <c r="A70" s="679" t="s">
        <v>13348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1"/>
      <c r="N70" s="23"/>
      <c r="O70" s="23"/>
      <c r="P70" s="23"/>
      <c r="Q70" s="131"/>
      <c r="R70" s="131"/>
      <c r="S70" s="29"/>
      <c r="T70" s="23"/>
    </row>
    <row r="71" spans="1:20" ht="54" customHeight="1" x14ac:dyDescent="1.05">
      <c r="A71" s="304" t="s">
        <v>12835</v>
      </c>
      <c r="B71" s="305" t="s">
        <v>12836</v>
      </c>
      <c r="C71" s="304" t="s">
        <v>12837</v>
      </c>
      <c r="D71" s="304" t="s">
        <v>12838</v>
      </c>
      <c r="E71" s="304" t="s">
        <v>687</v>
      </c>
      <c r="F71" s="304" t="s">
        <v>102</v>
      </c>
      <c r="G71" s="304" t="s">
        <v>490</v>
      </c>
      <c r="H71" s="304" t="s">
        <v>12839</v>
      </c>
      <c r="I71" s="306">
        <v>0.83333333333333337</v>
      </c>
      <c r="J71" s="304" t="s">
        <v>1171</v>
      </c>
      <c r="K71" s="304" t="s">
        <v>105</v>
      </c>
      <c r="L71" s="304" t="s">
        <v>106</v>
      </c>
      <c r="M71" s="304" t="s">
        <v>491</v>
      </c>
      <c r="N71" s="307"/>
      <c r="O71" s="307"/>
      <c r="P71" s="307"/>
      <c r="Q71" s="377"/>
      <c r="R71" s="377"/>
      <c r="S71" s="344">
        <v>25000</v>
      </c>
      <c r="T71" s="307"/>
    </row>
    <row r="72" spans="1:20" s="23" customFormat="1" ht="54" customHeight="1" x14ac:dyDescent="1.05">
      <c r="A72" s="31" t="s">
        <v>12840</v>
      </c>
      <c r="B72" s="37" t="s">
        <v>12841</v>
      </c>
      <c r="C72" s="31" t="s">
        <v>12842</v>
      </c>
      <c r="D72" s="31" t="s">
        <v>12843</v>
      </c>
      <c r="E72" s="31" t="s">
        <v>687</v>
      </c>
      <c r="F72" s="31" t="s">
        <v>102</v>
      </c>
      <c r="G72" s="31" t="s">
        <v>490</v>
      </c>
      <c r="H72" s="31" t="s">
        <v>12839</v>
      </c>
      <c r="I72" s="38">
        <v>0.83333333333333337</v>
      </c>
      <c r="J72" s="31" t="s">
        <v>1171</v>
      </c>
      <c r="K72" s="31" t="s">
        <v>105</v>
      </c>
      <c r="L72" s="31" t="s">
        <v>106</v>
      </c>
      <c r="M72" s="31" t="s">
        <v>491</v>
      </c>
      <c r="Q72" s="131"/>
      <c r="R72" s="131"/>
      <c r="S72" s="29">
        <v>25000</v>
      </c>
    </row>
    <row r="73" spans="1:20" s="23" customFormat="1" ht="54" customHeight="1" x14ac:dyDescent="1.05">
      <c r="A73" s="31" t="s">
        <v>12844</v>
      </c>
      <c r="B73" s="37" t="s">
        <v>10704</v>
      </c>
      <c r="C73" s="31" t="s">
        <v>12845</v>
      </c>
      <c r="D73" s="31" t="s">
        <v>12846</v>
      </c>
      <c r="E73" s="31" t="s">
        <v>687</v>
      </c>
      <c r="F73" s="31" t="s">
        <v>102</v>
      </c>
      <c r="G73" s="31" t="s">
        <v>490</v>
      </c>
      <c r="H73" s="31" t="s">
        <v>12839</v>
      </c>
      <c r="I73" s="38">
        <v>0.83333333333333337</v>
      </c>
      <c r="J73" s="31" t="s">
        <v>1171</v>
      </c>
      <c r="K73" s="31" t="s">
        <v>105</v>
      </c>
      <c r="L73" s="31" t="s">
        <v>106</v>
      </c>
      <c r="M73" s="31" t="s">
        <v>491</v>
      </c>
      <c r="Q73" s="131"/>
      <c r="R73" s="131"/>
      <c r="S73" s="29">
        <v>25000</v>
      </c>
    </row>
    <row r="74" spans="1:20" s="23" customFormat="1" ht="54" customHeight="1" x14ac:dyDescent="1.3">
      <c r="A74" s="712" t="s">
        <v>13729</v>
      </c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Q74" s="131"/>
      <c r="R74" s="131"/>
      <c r="S74" s="29"/>
    </row>
    <row r="75" spans="1:20" s="23" customFormat="1" ht="54" customHeight="1" x14ac:dyDescent="1.05">
      <c r="A75" s="31" t="s">
        <v>13381</v>
      </c>
      <c r="B75" s="37" t="s">
        <v>7034</v>
      </c>
      <c r="C75" s="31" t="s">
        <v>13382</v>
      </c>
      <c r="D75" s="31" t="s">
        <v>13383</v>
      </c>
      <c r="E75" s="31" t="s">
        <v>101</v>
      </c>
      <c r="F75" s="31" t="s">
        <v>102</v>
      </c>
      <c r="G75" s="31" t="s">
        <v>490</v>
      </c>
      <c r="H75" s="31" t="s">
        <v>13384</v>
      </c>
      <c r="I75" s="38">
        <v>0.41666666666666669</v>
      </c>
      <c r="J75" s="31" t="s">
        <v>1171</v>
      </c>
      <c r="K75" s="31" t="s">
        <v>105</v>
      </c>
      <c r="L75" s="31" t="s">
        <v>106</v>
      </c>
      <c r="M75" s="31" t="s">
        <v>107</v>
      </c>
      <c r="Q75" s="131"/>
      <c r="R75" s="131"/>
      <c r="S75" s="29">
        <v>22000</v>
      </c>
    </row>
    <row r="76" spans="1:20" s="23" customFormat="1" ht="54" customHeight="1" x14ac:dyDescent="0.7">
      <c r="A76" s="711" t="s">
        <v>14208</v>
      </c>
      <c r="B76" s="711"/>
      <c r="C76" s="711"/>
      <c r="D76" s="711"/>
      <c r="E76" s="711"/>
      <c r="F76" s="711"/>
      <c r="G76" s="711"/>
      <c r="H76" s="711"/>
      <c r="I76" s="711"/>
      <c r="J76" s="711"/>
      <c r="K76" s="711"/>
      <c r="L76" s="711"/>
      <c r="M76" s="711"/>
      <c r="Q76" s="131"/>
      <c r="R76" s="131"/>
      <c r="S76" s="29"/>
      <c r="T76" s="29">
        <v>500000</v>
      </c>
    </row>
    <row r="77" spans="1:20" s="23" customFormat="1" ht="54" customHeight="1" x14ac:dyDescent="1.3">
      <c r="A77" s="679" t="s">
        <v>15032</v>
      </c>
      <c r="B77" s="689"/>
      <c r="C77" s="689"/>
      <c r="D77" s="689"/>
      <c r="E77" s="689"/>
      <c r="F77" s="689"/>
      <c r="G77" s="689"/>
      <c r="H77" s="689"/>
      <c r="I77" s="689"/>
      <c r="J77" s="689"/>
      <c r="K77" s="689"/>
      <c r="L77" s="689"/>
      <c r="M77" s="690"/>
      <c r="Q77" s="131"/>
      <c r="R77" s="131"/>
      <c r="S77" s="29"/>
    </row>
    <row r="78" spans="1:20" s="23" customFormat="1" ht="54" customHeight="1" x14ac:dyDescent="1.05">
      <c r="A78" s="31" t="s">
        <v>13999</v>
      </c>
      <c r="B78" s="37" t="s">
        <v>14000</v>
      </c>
      <c r="C78" s="31" t="s">
        <v>14001</v>
      </c>
      <c r="D78" s="31" t="s">
        <v>14002</v>
      </c>
      <c r="E78" s="31" t="s">
        <v>101</v>
      </c>
      <c r="F78" s="31" t="s">
        <v>1304</v>
      </c>
      <c r="G78" s="31" t="s">
        <v>103</v>
      </c>
      <c r="H78" s="31" t="s">
        <v>13746</v>
      </c>
      <c r="I78" s="38">
        <v>0.25</v>
      </c>
      <c r="J78" s="31" t="s">
        <v>1171</v>
      </c>
      <c r="K78" s="31" t="s">
        <v>105</v>
      </c>
      <c r="L78" s="31" t="s">
        <v>106</v>
      </c>
      <c r="M78" s="31" t="s">
        <v>107</v>
      </c>
      <c r="Q78" s="131"/>
      <c r="R78" s="131"/>
      <c r="S78" s="29">
        <v>22000</v>
      </c>
    </row>
    <row r="79" spans="1:20" s="23" customFormat="1" ht="54" customHeight="1" x14ac:dyDescent="1.3">
      <c r="A79" s="679" t="s">
        <v>15033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1"/>
      <c r="Q79" s="131"/>
      <c r="R79" s="131"/>
      <c r="S79" s="29"/>
    </row>
    <row r="80" spans="1:20" s="23" customFormat="1" ht="54" customHeight="1" x14ac:dyDescent="1.05">
      <c r="A80" s="244" t="s">
        <v>14237</v>
      </c>
      <c r="B80" s="37" t="s">
        <v>14238</v>
      </c>
      <c r="C80" s="31" t="s">
        <v>14239</v>
      </c>
      <c r="D80" s="31" t="s">
        <v>14240</v>
      </c>
      <c r="E80" s="31" t="s">
        <v>101</v>
      </c>
      <c r="F80" s="31" t="s">
        <v>102</v>
      </c>
      <c r="G80" s="31" t="s">
        <v>567</v>
      </c>
      <c r="H80" s="31" t="s">
        <v>14213</v>
      </c>
      <c r="I80" s="38">
        <v>8.3333333333333329E-2</v>
      </c>
      <c r="J80" s="31" t="s">
        <v>1171</v>
      </c>
      <c r="K80" s="31" t="s">
        <v>105</v>
      </c>
      <c r="L80" s="31" t="s">
        <v>106</v>
      </c>
      <c r="M80" s="31" t="s">
        <v>491</v>
      </c>
      <c r="Q80" s="131"/>
      <c r="R80" s="131"/>
      <c r="S80" s="191">
        <v>26000</v>
      </c>
    </row>
    <row r="81" spans="1:20" s="23" customFormat="1" ht="54" customHeight="1" x14ac:dyDescent="1.05">
      <c r="A81" s="244" t="s">
        <v>14241</v>
      </c>
      <c r="B81" s="37" t="s">
        <v>14242</v>
      </c>
      <c r="C81" s="31" t="s">
        <v>14243</v>
      </c>
      <c r="D81" s="31" t="s">
        <v>14244</v>
      </c>
      <c r="E81" s="31" t="s">
        <v>101</v>
      </c>
      <c r="F81" s="31" t="s">
        <v>102</v>
      </c>
      <c r="G81" s="31" t="s">
        <v>567</v>
      </c>
      <c r="H81" s="31" t="s">
        <v>14213</v>
      </c>
      <c r="I81" s="38">
        <v>8.3333333333333329E-2</v>
      </c>
      <c r="J81" s="31" t="s">
        <v>1171</v>
      </c>
      <c r="K81" s="31" t="s">
        <v>105</v>
      </c>
      <c r="L81" s="31" t="s">
        <v>106</v>
      </c>
      <c r="M81" s="31" t="s">
        <v>491</v>
      </c>
      <c r="Q81" s="131"/>
      <c r="R81" s="131"/>
      <c r="S81" s="191">
        <v>26000</v>
      </c>
    </row>
    <row r="82" spans="1:20" s="23" customFormat="1" ht="54" customHeight="1" x14ac:dyDescent="1.05">
      <c r="A82" s="31" t="s">
        <v>14309</v>
      </c>
      <c r="B82" s="37" t="s">
        <v>14310</v>
      </c>
      <c r="C82" s="31" t="s">
        <v>14311</v>
      </c>
      <c r="D82" s="31" t="s">
        <v>14312</v>
      </c>
      <c r="E82" s="31" t="s">
        <v>101</v>
      </c>
      <c r="F82" s="31" t="s">
        <v>102</v>
      </c>
      <c r="G82" s="31" t="s">
        <v>567</v>
      </c>
      <c r="H82" s="31" t="s">
        <v>14213</v>
      </c>
      <c r="I82" s="38">
        <v>8.3333333333333329E-2</v>
      </c>
      <c r="J82" s="31" t="s">
        <v>1171</v>
      </c>
      <c r="K82" s="31" t="s">
        <v>105</v>
      </c>
      <c r="L82" s="31" t="s">
        <v>106</v>
      </c>
      <c r="M82" s="31" t="s">
        <v>491</v>
      </c>
      <c r="Q82" s="131"/>
      <c r="R82" s="131"/>
      <c r="S82" s="29">
        <v>26000</v>
      </c>
    </row>
    <row r="83" spans="1:20" s="23" customFormat="1" ht="54" customHeight="1" x14ac:dyDescent="1.05">
      <c r="A83" s="31" t="s">
        <v>14313</v>
      </c>
      <c r="B83" s="37" t="s">
        <v>14314</v>
      </c>
      <c r="C83" s="31" t="s">
        <v>14315</v>
      </c>
      <c r="D83" s="31" t="s">
        <v>14316</v>
      </c>
      <c r="E83" s="31" t="s">
        <v>101</v>
      </c>
      <c r="F83" s="31" t="s">
        <v>102</v>
      </c>
      <c r="G83" s="31" t="s">
        <v>567</v>
      </c>
      <c r="H83" s="31" t="s">
        <v>14213</v>
      </c>
      <c r="I83" s="38">
        <v>8.3333333333333329E-2</v>
      </c>
      <c r="J83" s="31" t="s">
        <v>1171</v>
      </c>
      <c r="K83" s="31" t="s">
        <v>105</v>
      </c>
      <c r="L83" s="31" t="s">
        <v>106</v>
      </c>
      <c r="M83" s="31" t="s">
        <v>491</v>
      </c>
      <c r="Q83" s="131"/>
      <c r="R83" s="131"/>
      <c r="S83" s="29">
        <v>26000</v>
      </c>
    </row>
    <row r="84" spans="1:20" s="23" customFormat="1" ht="54" customHeight="1" x14ac:dyDescent="1.05">
      <c r="A84" s="31" t="s">
        <v>14325</v>
      </c>
      <c r="B84" s="37" t="s">
        <v>14326</v>
      </c>
      <c r="C84" s="31" t="s">
        <v>14327</v>
      </c>
      <c r="D84" s="31" t="s">
        <v>14328</v>
      </c>
      <c r="E84" s="31" t="s">
        <v>101</v>
      </c>
      <c r="F84" s="31" t="s">
        <v>102</v>
      </c>
      <c r="G84" s="31" t="s">
        <v>567</v>
      </c>
      <c r="H84" s="31" t="s">
        <v>14213</v>
      </c>
      <c r="I84" s="38">
        <v>8.3333333333333329E-2</v>
      </c>
      <c r="J84" s="31" t="s">
        <v>1171</v>
      </c>
      <c r="K84" s="31" t="s">
        <v>105</v>
      </c>
      <c r="L84" s="31" t="s">
        <v>106</v>
      </c>
      <c r="M84" s="31" t="s">
        <v>491</v>
      </c>
      <c r="Q84" s="131"/>
      <c r="R84" s="131"/>
      <c r="S84" s="29">
        <v>26000</v>
      </c>
    </row>
    <row r="85" spans="1:20" s="23" customFormat="1" ht="54" customHeight="1" x14ac:dyDescent="1.05">
      <c r="A85" s="31" t="s">
        <v>14329</v>
      </c>
      <c r="B85" s="37" t="s">
        <v>14330</v>
      </c>
      <c r="C85" s="31" t="s">
        <v>14331</v>
      </c>
      <c r="D85" s="31" t="s">
        <v>14332</v>
      </c>
      <c r="E85" s="31" t="s">
        <v>101</v>
      </c>
      <c r="F85" s="31" t="s">
        <v>102</v>
      </c>
      <c r="G85" s="31" t="s">
        <v>567</v>
      </c>
      <c r="H85" s="31" t="s">
        <v>14213</v>
      </c>
      <c r="I85" s="38">
        <v>8.3333333333333329E-2</v>
      </c>
      <c r="J85" s="31" t="s">
        <v>1171</v>
      </c>
      <c r="K85" s="31" t="s">
        <v>105</v>
      </c>
      <c r="L85" s="31" t="s">
        <v>106</v>
      </c>
      <c r="M85" s="31" t="s">
        <v>491</v>
      </c>
      <c r="Q85" s="131"/>
      <c r="R85" s="131"/>
      <c r="S85" s="29">
        <v>26000</v>
      </c>
    </row>
    <row r="86" spans="1:20" s="23" customFormat="1" ht="54" customHeight="1" x14ac:dyDescent="1.05">
      <c r="A86" s="31" t="s">
        <v>14416</v>
      </c>
      <c r="B86" s="37" t="s">
        <v>14417</v>
      </c>
      <c r="C86" s="31" t="s">
        <v>14418</v>
      </c>
      <c r="D86" s="31" t="s">
        <v>14419</v>
      </c>
      <c r="E86" s="31" t="s">
        <v>101</v>
      </c>
      <c r="F86" s="31" t="s">
        <v>102</v>
      </c>
      <c r="G86" s="31" t="s">
        <v>567</v>
      </c>
      <c r="H86" s="31" t="s">
        <v>14213</v>
      </c>
      <c r="I86" s="38">
        <v>0.375</v>
      </c>
      <c r="J86" s="31" t="s">
        <v>1171</v>
      </c>
      <c r="K86" s="31" t="s">
        <v>105</v>
      </c>
      <c r="L86" s="31" t="s">
        <v>106</v>
      </c>
      <c r="M86" s="31" t="s">
        <v>491</v>
      </c>
      <c r="Q86" s="131"/>
      <c r="R86" s="131"/>
      <c r="S86" s="29">
        <v>26000</v>
      </c>
    </row>
    <row r="87" spans="1:20" s="23" customFormat="1" ht="54" customHeight="1" x14ac:dyDescent="1.05">
      <c r="A87" s="210" t="s">
        <v>8908</v>
      </c>
      <c r="B87" s="37" t="s">
        <v>8909</v>
      </c>
      <c r="C87" s="31" t="s">
        <v>8910</v>
      </c>
      <c r="D87" s="31" t="s">
        <v>8911</v>
      </c>
      <c r="E87" s="31" t="s">
        <v>101</v>
      </c>
      <c r="F87" s="31" t="s">
        <v>102</v>
      </c>
      <c r="G87" s="31" t="s">
        <v>567</v>
      </c>
      <c r="H87" s="31" t="s">
        <v>14213</v>
      </c>
      <c r="I87" s="38">
        <v>0.41666666666666669</v>
      </c>
      <c r="J87" s="31" t="s">
        <v>1171</v>
      </c>
      <c r="K87" s="31" t="s">
        <v>105</v>
      </c>
      <c r="L87" s="31" t="s">
        <v>106</v>
      </c>
      <c r="M87" s="31" t="s">
        <v>491</v>
      </c>
      <c r="Q87" s="131"/>
      <c r="R87" s="131"/>
      <c r="S87" s="29">
        <v>26000</v>
      </c>
    </row>
    <row r="88" spans="1:20" s="23" customFormat="1" ht="54" customHeight="1" x14ac:dyDescent="1.05">
      <c r="A88" s="31" t="s">
        <v>14321</v>
      </c>
      <c r="B88" s="37" t="s">
        <v>9521</v>
      </c>
      <c r="C88" s="31" t="s">
        <v>14322</v>
      </c>
      <c r="D88" s="31" t="s">
        <v>14323</v>
      </c>
      <c r="E88" s="31" t="s">
        <v>101</v>
      </c>
      <c r="F88" s="31" t="s">
        <v>102</v>
      </c>
      <c r="G88" s="31" t="s">
        <v>103</v>
      </c>
      <c r="H88" s="31" t="s">
        <v>14213</v>
      </c>
      <c r="I88" s="38">
        <v>8.3333333333333329E-2</v>
      </c>
      <c r="J88" s="31" t="s">
        <v>14324</v>
      </c>
      <c r="K88" s="31" t="s">
        <v>105</v>
      </c>
      <c r="L88" s="31" t="s">
        <v>106</v>
      </c>
      <c r="M88" s="31" t="s">
        <v>107</v>
      </c>
      <c r="Q88" s="131"/>
      <c r="R88" s="131"/>
      <c r="S88" s="29">
        <v>22000</v>
      </c>
    </row>
    <row r="89" spans="1:20" s="23" customFormat="1" ht="54" customHeight="1" x14ac:dyDescent="1.3">
      <c r="A89" s="679" t="s">
        <v>15034</v>
      </c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1"/>
      <c r="Q89" s="131"/>
      <c r="R89" s="131"/>
      <c r="S89" s="29"/>
    </row>
    <row r="90" spans="1:20" s="23" customFormat="1" ht="54" customHeight="1" x14ac:dyDescent="1.05">
      <c r="A90" s="31" t="s">
        <v>14530</v>
      </c>
      <c r="B90" s="37" t="s">
        <v>14531</v>
      </c>
      <c r="C90" s="31" t="s">
        <v>14532</v>
      </c>
      <c r="D90" s="31" t="s">
        <v>14533</v>
      </c>
      <c r="E90" s="31" t="s">
        <v>687</v>
      </c>
      <c r="F90" s="31" t="s">
        <v>123</v>
      </c>
      <c r="G90" s="31" t="s">
        <v>562</v>
      </c>
      <c r="H90" s="31" t="s">
        <v>14534</v>
      </c>
      <c r="I90" s="38">
        <v>0.33333333333333331</v>
      </c>
      <c r="J90" s="31" t="s">
        <v>1171</v>
      </c>
      <c r="K90" s="31" t="s">
        <v>105</v>
      </c>
      <c r="L90" s="31" t="s">
        <v>106</v>
      </c>
      <c r="M90" s="31" t="s">
        <v>995</v>
      </c>
      <c r="Q90" s="131"/>
      <c r="R90" s="131"/>
      <c r="S90" s="29">
        <v>43225</v>
      </c>
    </row>
    <row r="91" spans="1:20" s="23" customFormat="1" ht="54" customHeight="1" x14ac:dyDescent="1.05">
      <c r="A91" s="31" t="s">
        <v>14535</v>
      </c>
      <c r="B91" s="37" t="s">
        <v>14536</v>
      </c>
      <c r="C91" s="31" t="s">
        <v>14537</v>
      </c>
      <c r="D91" s="31" t="s">
        <v>14538</v>
      </c>
      <c r="E91" s="31" t="s">
        <v>687</v>
      </c>
      <c r="F91" s="31" t="s">
        <v>123</v>
      </c>
      <c r="G91" s="31" t="s">
        <v>562</v>
      </c>
      <c r="H91" s="31" t="s">
        <v>14534</v>
      </c>
      <c r="I91" s="38">
        <v>0.33333333333333331</v>
      </c>
      <c r="J91" s="31" t="s">
        <v>1171</v>
      </c>
      <c r="K91" s="31" t="s">
        <v>105</v>
      </c>
      <c r="L91" s="31" t="s">
        <v>106</v>
      </c>
      <c r="M91" s="31" t="s">
        <v>995</v>
      </c>
      <c r="Q91" s="131"/>
      <c r="R91" s="131"/>
      <c r="S91" s="29">
        <v>43225</v>
      </c>
    </row>
    <row r="92" spans="1:20" s="23" customFormat="1" ht="54" customHeight="1" x14ac:dyDescent="1.05">
      <c r="A92" s="31" t="s">
        <v>14539</v>
      </c>
      <c r="B92" s="37" t="s">
        <v>14540</v>
      </c>
      <c r="C92" s="31" t="s">
        <v>14541</v>
      </c>
      <c r="D92" s="31" t="s">
        <v>14542</v>
      </c>
      <c r="E92" s="31" t="s">
        <v>687</v>
      </c>
      <c r="F92" s="31" t="s">
        <v>123</v>
      </c>
      <c r="G92" s="31" t="s">
        <v>562</v>
      </c>
      <c r="H92" s="31" t="s">
        <v>14534</v>
      </c>
      <c r="I92" s="38">
        <v>0.33333333333333331</v>
      </c>
      <c r="J92" s="31" t="s">
        <v>1171</v>
      </c>
      <c r="K92" s="31" t="s">
        <v>105</v>
      </c>
      <c r="L92" s="31" t="s">
        <v>106</v>
      </c>
      <c r="M92" s="31" t="s">
        <v>995</v>
      </c>
      <c r="Q92" s="131"/>
      <c r="R92" s="131"/>
      <c r="S92" s="29">
        <v>43225</v>
      </c>
    </row>
    <row r="93" spans="1:20" s="23" customFormat="1" ht="54" customHeight="1" x14ac:dyDescent="1.05">
      <c r="A93" s="31" t="s">
        <v>14543</v>
      </c>
      <c r="B93" s="37" t="s">
        <v>14544</v>
      </c>
      <c r="C93" s="31" t="s">
        <v>14545</v>
      </c>
      <c r="D93" s="31" t="s">
        <v>14546</v>
      </c>
      <c r="E93" s="31" t="s">
        <v>687</v>
      </c>
      <c r="F93" s="31" t="s">
        <v>123</v>
      </c>
      <c r="G93" s="31" t="s">
        <v>562</v>
      </c>
      <c r="H93" s="31" t="s">
        <v>14534</v>
      </c>
      <c r="I93" s="38">
        <v>0.33333333333333331</v>
      </c>
      <c r="J93" s="31" t="s">
        <v>1171</v>
      </c>
      <c r="K93" s="31" t="s">
        <v>105</v>
      </c>
      <c r="L93" s="31" t="s">
        <v>106</v>
      </c>
      <c r="M93" s="31" t="s">
        <v>995</v>
      </c>
      <c r="Q93" s="131"/>
      <c r="R93" s="131"/>
      <c r="S93" s="29">
        <v>43225</v>
      </c>
    </row>
    <row r="94" spans="1:20" ht="54" customHeight="1" x14ac:dyDescent="1.05">
      <c r="A94" s="31" t="s">
        <v>14547</v>
      </c>
      <c r="B94" s="37" t="s">
        <v>14548</v>
      </c>
      <c r="C94" s="31" t="s">
        <v>14549</v>
      </c>
      <c r="D94" s="31" t="s">
        <v>14550</v>
      </c>
      <c r="E94" s="31" t="s">
        <v>687</v>
      </c>
      <c r="F94" s="31" t="s">
        <v>123</v>
      </c>
      <c r="G94" s="31" t="s">
        <v>562</v>
      </c>
      <c r="H94" s="31" t="s">
        <v>14534</v>
      </c>
      <c r="I94" s="38">
        <v>0.33333333333333331</v>
      </c>
      <c r="J94" s="31" t="s">
        <v>1171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131"/>
      <c r="R94" s="131"/>
      <c r="S94" s="29">
        <v>43225</v>
      </c>
      <c r="T94" s="23"/>
    </row>
    <row r="95" spans="1:20" ht="54" customHeight="1" x14ac:dyDescent="1.05">
      <c r="A95" s="31" t="s">
        <v>14551</v>
      </c>
      <c r="B95" s="37" t="s">
        <v>14552</v>
      </c>
      <c r="C95" s="31" t="s">
        <v>14553</v>
      </c>
      <c r="D95" s="31" t="s">
        <v>14554</v>
      </c>
      <c r="E95" s="31" t="s">
        <v>687</v>
      </c>
      <c r="F95" s="31" t="s">
        <v>123</v>
      </c>
      <c r="G95" s="31" t="s">
        <v>562</v>
      </c>
      <c r="H95" s="31" t="s">
        <v>14534</v>
      </c>
      <c r="I95" s="38">
        <v>0.33333333333333331</v>
      </c>
      <c r="J95" s="31" t="s">
        <v>1171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131"/>
      <c r="R95" s="131"/>
      <c r="S95" s="29">
        <v>43225</v>
      </c>
      <c r="T95" s="23"/>
    </row>
    <row r="96" spans="1:20" ht="54" customHeight="1" x14ac:dyDescent="1.05">
      <c r="A96" s="31" t="s">
        <v>14555</v>
      </c>
      <c r="B96" s="37" t="s">
        <v>14556</v>
      </c>
      <c r="C96" s="31" t="s">
        <v>14557</v>
      </c>
      <c r="D96" s="31" t="s">
        <v>14558</v>
      </c>
      <c r="E96" s="31" t="s">
        <v>687</v>
      </c>
      <c r="F96" s="31" t="s">
        <v>123</v>
      </c>
      <c r="G96" s="31" t="s">
        <v>562</v>
      </c>
      <c r="H96" s="31" t="s">
        <v>14534</v>
      </c>
      <c r="I96" s="38">
        <v>0.33333333333333331</v>
      </c>
      <c r="J96" s="31" t="s">
        <v>1171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131"/>
      <c r="R96" s="131"/>
      <c r="S96" s="29">
        <v>43225</v>
      </c>
      <c r="T96" s="23"/>
    </row>
    <row r="97" spans="1:20" ht="54" customHeight="1" x14ac:dyDescent="1.05">
      <c r="A97" s="31" t="s">
        <v>14559</v>
      </c>
      <c r="B97" s="37" t="s">
        <v>14560</v>
      </c>
      <c r="C97" s="31" t="s">
        <v>14561</v>
      </c>
      <c r="D97" s="31" t="s">
        <v>14562</v>
      </c>
      <c r="E97" s="31" t="s">
        <v>687</v>
      </c>
      <c r="F97" s="31" t="s">
        <v>123</v>
      </c>
      <c r="G97" s="31" t="s">
        <v>562</v>
      </c>
      <c r="H97" s="31" t="s">
        <v>14534</v>
      </c>
      <c r="I97" s="38">
        <v>0.33333333333333331</v>
      </c>
      <c r="J97" s="31" t="s">
        <v>1171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131"/>
      <c r="R97" s="131"/>
      <c r="S97" s="29">
        <v>43225</v>
      </c>
      <c r="T97" s="23"/>
    </row>
    <row r="98" spans="1:20" ht="54" customHeight="1" x14ac:dyDescent="1.05">
      <c r="A98" s="31" t="s">
        <v>14563</v>
      </c>
      <c r="B98" s="37" t="s">
        <v>1737</v>
      </c>
      <c r="C98" s="31" t="s">
        <v>14564</v>
      </c>
      <c r="D98" s="31" t="s">
        <v>14565</v>
      </c>
      <c r="E98" s="31" t="s">
        <v>687</v>
      </c>
      <c r="F98" s="31" t="s">
        <v>123</v>
      </c>
      <c r="G98" s="31" t="s">
        <v>562</v>
      </c>
      <c r="H98" s="31" t="s">
        <v>14534</v>
      </c>
      <c r="I98" s="38">
        <v>0.33333333333333331</v>
      </c>
      <c r="J98" s="31" t="s">
        <v>1171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131"/>
      <c r="R98" s="131"/>
      <c r="S98" s="29">
        <v>43225</v>
      </c>
      <c r="T98" s="23"/>
    </row>
    <row r="99" spans="1:20" ht="54" customHeight="1" x14ac:dyDescent="1.05">
      <c r="A99" s="31" t="s">
        <v>14566</v>
      </c>
      <c r="B99" s="37" t="s">
        <v>1205</v>
      </c>
      <c r="C99" s="31" t="s">
        <v>14567</v>
      </c>
      <c r="D99" s="31" t="s">
        <v>14568</v>
      </c>
      <c r="E99" s="31" t="s">
        <v>687</v>
      </c>
      <c r="F99" s="31" t="s">
        <v>123</v>
      </c>
      <c r="G99" s="31" t="s">
        <v>562</v>
      </c>
      <c r="H99" s="31" t="s">
        <v>14534</v>
      </c>
      <c r="I99" s="38">
        <v>0.33333333333333331</v>
      </c>
      <c r="J99" s="31" t="s">
        <v>1171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131"/>
      <c r="R99" s="131"/>
      <c r="S99" s="29">
        <v>43225</v>
      </c>
      <c r="T99" s="23"/>
    </row>
    <row r="100" spans="1:20" ht="54" customHeight="1" x14ac:dyDescent="1.05">
      <c r="A100" s="688" t="s">
        <v>16177</v>
      </c>
      <c r="B100" s="689"/>
      <c r="C100" s="689"/>
      <c r="D100" s="689"/>
      <c r="E100" s="689"/>
      <c r="F100" s="689"/>
      <c r="G100" s="689"/>
      <c r="H100" s="689"/>
      <c r="I100" s="689"/>
      <c r="J100" s="689"/>
      <c r="K100" s="689"/>
      <c r="L100" s="689"/>
      <c r="M100" s="690"/>
      <c r="N100" s="23"/>
      <c r="O100" s="23"/>
      <c r="P100" s="23"/>
      <c r="Q100" s="131"/>
      <c r="R100" s="131"/>
      <c r="S100" s="29"/>
      <c r="T100" s="23"/>
    </row>
    <row r="101" spans="1:20" ht="54" customHeight="1" x14ac:dyDescent="1.05">
      <c r="A101" s="31" t="s">
        <v>15629</v>
      </c>
      <c r="B101" s="37" t="s">
        <v>15630</v>
      </c>
      <c r="C101" s="31" t="s">
        <v>15631</v>
      </c>
      <c r="D101" s="31" t="s">
        <v>15632</v>
      </c>
      <c r="E101" s="31" t="s">
        <v>687</v>
      </c>
      <c r="F101" s="31" t="s">
        <v>102</v>
      </c>
      <c r="G101" s="31" t="s">
        <v>490</v>
      </c>
      <c r="H101" s="31" t="s">
        <v>15633</v>
      </c>
      <c r="I101" s="38">
        <v>8.3333333333333329E-2</v>
      </c>
      <c r="J101" s="31" t="s">
        <v>1171</v>
      </c>
      <c r="K101" s="31" t="s">
        <v>105</v>
      </c>
      <c r="L101" s="31" t="s">
        <v>106</v>
      </c>
      <c r="M101" s="31" t="s">
        <v>491</v>
      </c>
      <c r="N101" s="23"/>
      <c r="O101" s="23"/>
      <c r="P101" s="23"/>
      <c r="Q101" s="131"/>
      <c r="R101" s="131"/>
      <c r="S101" s="29">
        <v>25400</v>
      </c>
      <c r="T101" s="23"/>
    </row>
    <row r="102" spans="1:20" ht="54" customHeight="1" x14ac:dyDescent="1.05">
      <c r="A102" s="31" t="s">
        <v>15634</v>
      </c>
      <c r="B102" s="37" t="s">
        <v>15635</v>
      </c>
      <c r="C102" s="31" t="s">
        <v>15636</v>
      </c>
      <c r="D102" s="31" t="s">
        <v>15637</v>
      </c>
      <c r="E102" s="31" t="s">
        <v>687</v>
      </c>
      <c r="F102" s="31" t="s">
        <v>102</v>
      </c>
      <c r="G102" s="31" t="s">
        <v>490</v>
      </c>
      <c r="H102" s="31" t="s">
        <v>15633</v>
      </c>
      <c r="I102" s="38">
        <v>8.3333333333333329E-2</v>
      </c>
      <c r="J102" s="31" t="s">
        <v>1171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131"/>
      <c r="R102" s="131"/>
      <c r="S102" s="29">
        <v>25400</v>
      </c>
      <c r="T102" s="23"/>
    </row>
    <row r="103" spans="1:20" ht="54" customHeight="1" x14ac:dyDescent="1.05">
      <c r="A103" s="688" t="s">
        <v>16735</v>
      </c>
      <c r="B103" s="689"/>
      <c r="C103" s="689"/>
      <c r="D103" s="689"/>
      <c r="E103" s="689"/>
      <c r="F103" s="689"/>
      <c r="G103" s="689"/>
      <c r="H103" s="689"/>
      <c r="I103" s="689"/>
      <c r="J103" s="689"/>
      <c r="K103" s="689"/>
      <c r="L103" s="689"/>
      <c r="M103" s="690"/>
      <c r="N103" s="31"/>
      <c r="O103" s="31"/>
      <c r="P103" s="31"/>
      <c r="Q103" s="131"/>
      <c r="R103" s="131"/>
      <c r="S103" s="29"/>
      <c r="T103" s="23"/>
    </row>
    <row r="104" spans="1:20" ht="54" customHeight="1" x14ac:dyDescent="1.05">
      <c r="A104" s="31" t="s">
        <v>16181</v>
      </c>
      <c r="B104" s="31" t="s">
        <v>16182</v>
      </c>
      <c r="C104" s="31" t="s">
        <v>16183</v>
      </c>
      <c r="D104" s="31" t="s">
        <v>16184</v>
      </c>
      <c r="E104" s="31" t="s">
        <v>101</v>
      </c>
      <c r="F104" s="31" t="s">
        <v>1304</v>
      </c>
      <c r="G104" s="31" t="s">
        <v>16185</v>
      </c>
      <c r="H104" s="31" t="s">
        <v>16186</v>
      </c>
      <c r="I104" s="31"/>
      <c r="J104" s="31" t="s">
        <v>1171</v>
      </c>
      <c r="K104" s="31"/>
      <c r="L104" s="31" t="s">
        <v>106</v>
      </c>
      <c r="M104" s="31" t="s">
        <v>491</v>
      </c>
      <c r="N104" s="31" t="s">
        <v>105</v>
      </c>
      <c r="O104" s="31"/>
      <c r="P104" s="31"/>
      <c r="Q104" s="131"/>
      <c r="R104" s="131"/>
      <c r="S104" s="29">
        <v>26400</v>
      </c>
      <c r="T104" s="23"/>
    </row>
    <row r="105" spans="1:20" ht="54" customHeight="1" x14ac:dyDescent="1.05">
      <c r="A105" s="31" t="s">
        <v>16187</v>
      </c>
      <c r="B105" s="31" t="s">
        <v>16188</v>
      </c>
      <c r="C105" s="31" t="s">
        <v>16183</v>
      </c>
      <c r="D105" s="31" t="s">
        <v>16189</v>
      </c>
      <c r="E105" s="31" t="s">
        <v>101</v>
      </c>
      <c r="F105" s="31" t="s">
        <v>102</v>
      </c>
      <c r="G105" s="31" t="s">
        <v>16190</v>
      </c>
      <c r="H105" s="31" t="s">
        <v>16186</v>
      </c>
      <c r="I105" s="31"/>
      <c r="J105" s="31" t="s">
        <v>1171</v>
      </c>
      <c r="K105" s="31"/>
      <c r="L105" s="31" t="s">
        <v>106</v>
      </c>
      <c r="M105" s="31" t="s">
        <v>491</v>
      </c>
      <c r="N105" s="31" t="s">
        <v>105</v>
      </c>
      <c r="O105" s="31"/>
      <c r="P105" s="31"/>
      <c r="Q105" s="131"/>
      <c r="R105" s="131"/>
      <c r="S105" s="29">
        <v>26400</v>
      </c>
      <c r="T105" s="23"/>
    </row>
    <row r="106" spans="1:20" ht="54" customHeight="1" x14ac:dyDescent="1.05">
      <c r="A106" s="31" t="s">
        <v>16191</v>
      </c>
      <c r="B106" s="31" t="s">
        <v>6849</v>
      </c>
      <c r="C106" s="31" t="s">
        <v>16183</v>
      </c>
      <c r="D106" s="31" t="s">
        <v>16192</v>
      </c>
      <c r="E106" s="31" t="s">
        <v>101</v>
      </c>
      <c r="F106" s="31" t="s">
        <v>102</v>
      </c>
      <c r="G106" s="31" t="s">
        <v>16190</v>
      </c>
      <c r="H106" s="31" t="s">
        <v>16186</v>
      </c>
      <c r="I106" s="31"/>
      <c r="J106" s="31" t="s">
        <v>1171</v>
      </c>
      <c r="K106" s="31"/>
      <c r="L106" s="31" t="s">
        <v>106</v>
      </c>
      <c r="M106" s="31" t="s">
        <v>491</v>
      </c>
      <c r="N106" s="31"/>
      <c r="O106" s="31"/>
      <c r="P106" s="31"/>
      <c r="Q106" s="131"/>
      <c r="R106" s="131"/>
      <c r="S106" s="29">
        <v>26400</v>
      </c>
      <c r="T106" s="23"/>
    </row>
    <row r="107" spans="1:20" ht="54" customHeight="1" x14ac:dyDescent="1.05">
      <c r="A107" s="31" t="s">
        <v>16193</v>
      </c>
      <c r="B107" s="31" t="s">
        <v>16194</v>
      </c>
      <c r="C107" s="31" t="s">
        <v>16183</v>
      </c>
      <c r="D107" s="31" t="s">
        <v>16195</v>
      </c>
      <c r="E107" s="31" t="s">
        <v>101</v>
      </c>
      <c r="F107" s="31" t="s">
        <v>1304</v>
      </c>
      <c r="G107" s="31" t="s">
        <v>16185</v>
      </c>
      <c r="H107" s="31" t="s">
        <v>16186</v>
      </c>
      <c r="I107" s="31"/>
      <c r="J107" s="31" t="s">
        <v>1171</v>
      </c>
      <c r="K107" s="31"/>
      <c r="L107" s="31" t="s">
        <v>106</v>
      </c>
      <c r="M107" s="31" t="s">
        <v>491</v>
      </c>
      <c r="N107" s="31"/>
      <c r="O107" s="31"/>
      <c r="P107" s="31"/>
      <c r="Q107" s="131"/>
      <c r="R107" s="131"/>
      <c r="S107" s="29">
        <v>26400</v>
      </c>
      <c r="T107" s="23"/>
    </row>
    <row r="108" spans="1:20" ht="54" customHeight="1" x14ac:dyDescent="1.05">
      <c r="A108" s="31" t="s">
        <v>16196</v>
      </c>
      <c r="B108" s="31" t="s">
        <v>16197</v>
      </c>
      <c r="C108" s="31" t="s">
        <v>16183</v>
      </c>
      <c r="D108" s="31" t="s">
        <v>16198</v>
      </c>
      <c r="E108" s="31" t="s">
        <v>101</v>
      </c>
      <c r="F108" s="31" t="s">
        <v>102</v>
      </c>
      <c r="G108" s="31" t="s">
        <v>16190</v>
      </c>
      <c r="H108" s="31" t="s">
        <v>16186</v>
      </c>
      <c r="I108" s="31"/>
      <c r="J108" s="31" t="s">
        <v>1171</v>
      </c>
      <c r="K108" s="31"/>
      <c r="L108" s="31" t="s">
        <v>106</v>
      </c>
      <c r="M108" s="31" t="s">
        <v>491</v>
      </c>
      <c r="N108" s="31" t="s">
        <v>105</v>
      </c>
      <c r="O108" s="31"/>
      <c r="P108" s="31"/>
      <c r="Q108" s="131"/>
      <c r="R108" s="131"/>
      <c r="S108" s="29">
        <v>26400</v>
      </c>
      <c r="T108" s="23"/>
    </row>
    <row r="109" spans="1:20" ht="54" customHeight="1" x14ac:dyDescent="1.05">
      <c r="A109" s="31" t="s">
        <v>16199</v>
      </c>
      <c r="B109" s="31" t="s">
        <v>16200</v>
      </c>
      <c r="C109" s="31" t="s">
        <v>16183</v>
      </c>
      <c r="D109" s="31" t="s">
        <v>16201</v>
      </c>
      <c r="E109" s="31" t="s">
        <v>101</v>
      </c>
      <c r="F109" s="31" t="s">
        <v>102</v>
      </c>
      <c r="G109" s="31" t="s">
        <v>16190</v>
      </c>
      <c r="H109" s="31" t="s">
        <v>16186</v>
      </c>
      <c r="I109" s="31"/>
      <c r="J109" s="31" t="s">
        <v>1171</v>
      </c>
      <c r="K109" s="31"/>
      <c r="L109" s="31" t="s">
        <v>106</v>
      </c>
      <c r="M109" s="31" t="s">
        <v>491</v>
      </c>
      <c r="N109" s="31" t="s">
        <v>105</v>
      </c>
      <c r="O109" s="31"/>
      <c r="P109" s="31"/>
      <c r="Q109" s="131"/>
      <c r="R109" s="131"/>
      <c r="S109" s="29">
        <v>26400</v>
      </c>
      <c r="T109" s="23"/>
    </row>
    <row r="110" spans="1:20" ht="54" customHeight="1" x14ac:dyDescent="1.05">
      <c r="A110" s="704" t="s">
        <v>17937</v>
      </c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6"/>
      <c r="O110" s="23"/>
      <c r="P110" s="23"/>
      <c r="Q110" s="131"/>
      <c r="R110" s="131"/>
      <c r="S110" s="29"/>
      <c r="T110" s="23"/>
    </row>
    <row r="111" spans="1:20" ht="54" customHeight="1" x14ac:dyDescent="1.05">
      <c r="A111" s="399" t="s">
        <v>17465</v>
      </c>
      <c r="B111" s="399" t="s">
        <v>17466</v>
      </c>
      <c r="C111" s="399" t="s">
        <v>17467</v>
      </c>
      <c r="D111" s="399" t="s">
        <v>17468</v>
      </c>
      <c r="E111" s="31" t="s">
        <v>17253</v>
      </c>
      <c r="F111" s="31" t="s">
        <v>1304</v>
      </c>
      <c r="G111" s="399" t="s">
        <v>17122</v>
      </c>
      <c r="H111" s="399" t="s">
        <v>16244</v>
      </c>
      <c r="I111" s="400">
        <v>0.375</v>
      </c>
      <c r="J111" s="399" t="s">
        <v>14324</v>
      </c>
      <c r="K111" s="399" t="s">
        <v>105</v>
      </c>
      <c r="L111" s="31" t="s">
        <v>106</v>
      </c>
      <c r="M111" s="399" t="s">
        <v>491</v>
      </c>
      <c r="N111" s="399"/>
      <c r="O111" s="23"/>
      <c r="P111" s="23"/>
      <c r="Q111" s="131"/>
      <c r="R111" s="131"/>
      <c r="S111" s="29">
        <v>26200</v>
      </c>
      <c r="T111" s="23"/>
    </row>
    <row r="112" spans="1:20" ht="54" customHeight="1" x14ac:dyDescent="0.7">
      <c r="A112" s="698" t="s">
        <v>17244</v>
      </c>
      <c r="B112" s="743"/>
      <c r="C112" s="743"/>
      <c r="D112" s="743"/>
      <c r="E112" s="743"/>
      <c r="F112" s="743"/>
      <c r="G112" s="743"/>
      <c r="H112" s="743"/>
      <c r="I112" s="743"/>
      <c r="J112" s="743"/>
      <c r="K112" s="743"/>
      <c r="L112" s="743"/>
      <c r="M112" s="744"/>
      <c r="N112" s="23"/>
      <c r="O112" s="23"/>
      <c r="P112" s="23"/>
      <c r="Q112" s="131"/>
      <c r="R112" s="131"/>
      <c r="S112" s="29"/>
      <c r="T112" s="29">
        <v>800000</v>
      </c>
    </row>
    <row r="113" spans="1:20" ht="54" customHeight="1" x14ac:dyDescent="0.7">
      <c r="A113" s="779" t="s">
        <v>18799</v>
      </c>
      <c r="B113" s="799"/>
      <c r="C113" s="799"/>
      <c r="D113" s="799"/>
      <c r="E113" s="799"/>
      <c r="F113" s="799"/>
      <c r="G113" s="799"/>
      <c r="H113" s="799"/>
      <c r="I113" s="799"/>
      <c r="J113" s="799"/>
      <c r="K113" s="799"/>
      <c r="L113" s="799"/>
      <c r="M113" s="800"/>
      <c r="N113" s="23"/>
      <c r="O113" s="23"/>
      <c r="P113" s="23"/>
      <c r="Q113" s="131"/>
      <c r="R113" s="131"/>
      <c r="S113" s="29"/>
      <c r="T113" s="29"/>
    </row>
    <row r="114" spans="1:20" s="85" customFormat="1" ht="51.75" x14ac:dyDescent="1.05">
      <c r="A114" s="401" t="s">
        <v>17344</v>
      </c>
      <c r="B114" s="399" t="s">
        <v>17345</v>
      </c>
      <c r="C114" s="399" t="s">
        <v>17346</v>
      </c>
      <c r="D114" s="399" t="s">
        <v>17347</v>
      </c>
      <c r="E114" s="399" t="s">
        <v>101</v>
      </c>
      <c r="F114" s="399" t="s">
        <v>102</v>
      </c>
      <c r="G114" s="399" t="s">
        <v>16270</v>
      </c>
      <c r="H114" s="399" t="s">
        <v>16249</v>
      </c>
      <c r="I114" s="400">
        <v>8.3333333333333329E-2</v>
      </c>
      <c r="J114" s="31" t="s">
        <v>1171</v>
      </c>
      <c r="K114" s="399" t="s">
        <v>105</v>
      </c>
      <c r="L114" s="399" t="s">
        <v>106</v>
      </c>
      <c r="M114" s="399" t="s">
        <v>491</v>
      </c>
      <c r="N114" s="399"/>
      <c r="O114" s="399"/>
      <c r="P114" s="23"/>
      <c r="Q114" s="131"/>
      <c r="R114" s="131"/>
      <c r="S114" s="29">
        <v>26200</v>
      </c>
      <c r="T114" s="29"/>
    </row>
    <row r="115" spans="1:20" s="85" customFormat="1" ht="51.75" x14ac:dyDescent="1.05">
      <c r="A115" s="401" t="s">
        <v>17348</v>
      </c>
      <c r="B115" s="399" t="s">
        <v>17349</v>
      </c>
      <c r="C115" s="399" t="s">
        <v>17350</v>
      </c>
      <c r="D115" s="399" t="s">
        <v>17351</v>
      </c>
      <c r="E115" s="399" t="s">
        <v>101</v>
      </c>
      <c r="F115" s="399" t="s">
        <v>102</v>
      </c>
      <c r="G115" s="399" t="s">
        <v>16270</v>
      </c>
      <c r="H115" s="399" t="s">
        <v>16249</v>
      </c>
      <c r="I115" s="400">
        <v>8.3333333333333329E-2</v>
      </c>
      <c r="J115" s="31" t="s">
        <v>1171</v>
      </c>
      <c r="K115" s="399" t="s">
        <v>105</v>
      </c>
      <c r="L115" s="399" t="s">
        <v>106</v>
      </c>
      <c r="M115" s="399" t="s">
        <v>491</v>
      </c>
      <c r="N115" s="399"/>
      <c r="O115" s="399"/>
      <c r="P115" s="23"/>
      <c r="Q115" s="131"/>
      <c r="R115" s="131"/>
      <c r="S115" s="29">
        <v>26200</v>
      </c>
      <c r="T115" s="29"/>
    </row>
    <row r="116" spans="1:20" s="85" customFormat="1" ht="51.75" x14ac:dyDescent="1.05">
      <c r="A116" s="401" t="s">
        <v>17356</v>
      </c>
      <c r="B116" s="399" t="s">
        <v>14238</v>
      </c>
      <c r="C116" s="399" t="s">
        <v>17357</v>
      </c>
      <c r="D116" s="399" t="s">
        <v>17358</v>
      </c>
      <c r="E116" s="399" t="s">
        <v>101</v>
      </c>
      <c r="F116" s="399" t="s">
        <v>102</v>
      </c>
      <c r="G116" s="399" t="s">
        <v>16270</v>
      </c>
      <c r="H116" s="399" t="s">
        <v>16249</v>
      </c>
      <c r="I116" s="400">
        <v>8.3333333333333329E-2</v>
      </c>
      <c r="J116" s="31" t="s">
        <v>1171</v>
      </c>
      <c r="K116" s="399" t="s">
        <v>105</v>
      </c>
      <c r="L116" s="399" t="s">
        <v>106</v>
      </c>
      <c r="M116" s="399" t="s">
        <v>491</v>
      </c>
      <c r="N116" s="399"/>
      <c r="O116" s="399"/>
      <c r="P116" s="23"/>
      <c r="Q116" s="131"/>
      <c r="R116" s="131"/>
      <c r="S116" s="29">
        <v>26200</v>
      </c>
      <c r="T116" s="29"/>
    </row>
    <row r="117" spans="1:20" ht="54" customHeight="1" x14ac:dyDescent="1.05">
      <c r="A117" s="688" t="s">
        <v>20031</v>
      </c>
      <c r="B117" s="689"/>
      <c r="C117" s="689"/>
      <c r="D117" s="689"/>
      <c r="E117" s="689"/>
      <c r="F117" s="689"/>
      <c r="G117" s="689"/>
      <c r="H117" s="689"/>
      <c r="I117" s="689"/>
      <c r="J117" s="689"/>
      <c r="K117" s="689"/>
      <c r="L117" s="689"/>
      <c r="M117" s="690"/>
      <c r="N117" s="23"/>
      <c r="O117" s="23"/>
      <c r="P117" s="23"/>
      <c r="Q117" s="131"/>
      <c r="R117" s="131"/>
      <c r="S117" s="29"/>
      <c r="T117" s="23"/>
    </row>
    <row r="118" spans="1:20" ht="54" customHeight="1" x14ac:dyDescent="1.05">
      <c r="A118" s="31" t="s">
        <v>19343</v>
      </c>
      <c r="B118" s="31" t="s">
        <v>16842</v>
      </c>
      <c r="C118" s="31" t="s">
        <v>19344</v>
      </c>
      <c r="D118" s="31" t="s">
        <v>19345</v>
      </c>
      <c r="E118" s="31" t="s">
        <v>687</v>
      </c>
      <c r="F118" s="31" t="s">
        <v>123</v>
      </c>
      <c r="G118" s="31" t="s">
        <v>16504</v>
      </c>
      <c r="H118" s="31" t="s">
        <v>16973</v>
      </c>
      <c r="I118" s="38">
        <v>0.83333333333333337</v>
      </c>
      <c r="J118" s="31" t="s">
        <v>1171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131"/>
      <c r="R118" s="131"/>
      <c r="S118" s="29">
        <v>43425</v>
      </c>
      <c r="T118" s="23"/>
    </row>
    <row r="119" spans="1:20" ht="54" customHeight="1" x14ac:dyDescent="1.05">
      <c r="A119" s="31" t="s">
        <v>19346</v>
      </c>
      <c r="B119" s="31" t="s">
        <v>19347</v>
      </c>
      <c r="C119" s="31" t="s">
        <v>19348</v>
      </c>
      <c r="D119" s="31" t="s">
        <v>19349</v>
      </c>
      <c r="E119" s="31" t="s">
        <v>687</v>
      </c>
      <c r="F119" s="31" t="s">
        <v>123</v>
      </c>
      <c r="G119" s="31" t="s">
        <v>16504</v>
      </c>
      <c r="H119" s="31" t="s">
        <v>16973</v>
      </c>
      <c r="I119" s="38">
        <v>0.83333333333333337</v>
      </c>
      <c r="J119" s="31" t="s">
        <v>1171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131"/>
      <c r="R119" s="131"/>
      <c r="S119" s="29">
        <v>43425</v>
      </c>
      <c r="T119" s="23"/>
    </row>
    <row r="120" spans="1:20" ht="54" customHeight="1" x14ac:dyDescent="1.05">
      <c r="A120" s="31" t="s">
        <v>19350</v>
      </c>
      <c r="B120" s="31" t="s">
        <v>19351</v>
      </c>
      <c r="C120" s="31" t="s">
        <v>19352</v>
      </c>
      <c r="D120" s="31" t="s">
        <v>19353</v>
      </c>
      <c r="E120" s="31" t="s">
        <v>687</v>
      </c>
      <c r="F120" s="31" t="s">
        <v>123</v>
      </c>
      <c r="G120" s="31" t="s">
        <v>16504</v>
      </c>
      <c r="H120" s="31" t="s">
        <v>16973</v>
      </c>
      <c r="I120" s="38">
        <v>0.83333333333333337</v>
      </c>
      <c r="J120" s="31" t="s">
        <v>1171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131"/>
      <c r="R120" s="131"/>
      <c r="S120" s="29">
        <v>43425</v>
      </c>
      <c r="T120" s="23"/>
    </row>
    <row r="121" spans="1:20" ht="54" customHeight="1" x14ac:dyDescent="1.05">
      <c r="A121" s="31" t="s">
        <v>19354</v>
      </c>
      <c r="B121" s="31" t="s">
        <v>19355</v>
      </c>
      <c r="C121" s="31" t="s">
        <v>19356</v>
      </c>
      <c r="D121" s="31" t="s">
        <v>19357</v>
      </c>
      <c r="E121" s="31" t="s">
        <v>687</v>
      </c>
      <c r="F121" s="31" t="s">
        <v>123</v>
      </c>
      <c r="G121" s="31" t="s">
        <v>16504</v>
      </c>
      <c r="H121" s="31" t="s">
        <v>16973</v>
      </c>
      <c r="I121" s="38">
        <v>0.83333333333333337</v>
      </c>
      <c r="J121" s="31" t="s">
        <v>1171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131"/>
      <c r="R121" s="131"/>
      <c r="S121" s="29">
        <v>43425</v>
      </c>
      <c r="T121" s="23"/>
    </row>
    <row r="122" spans="1:20" ht="54" customHeight="1" x14ac:dyDescent="1.05">
      <c r="A122" s="31" t="s">
        <v>19358</v>
      </c>
      <c r="B122" s="31" t="s">
        <v>19359</v>
      </c>
      <c r="C122" s="31" t="s">
        <v>19360</v>
      </c>
      <c r="D122" s="31" t="s">
        <v>19361</v>
      </c>
      <c r="E122" s="31" t="s">
        <v>687</v>
      </c>
      <c r="F122" s="31" t="s">
        <v>123</v>
      </c>
      <c r="G122" s="31" t="s">
        <v>16504</v>
      </c>
      <c r="H122" s="31" t="s">
        <v>16973</v>
      </c>
      <c r="I122" s="38">
        <v>0.83333333333333337</v>
      </c>
      <c r="J122" s="31" t="s">
        <v>1171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131"/>
      <c r="R122" s="131"/>
      <c r="S122" s="29">
        <v>43425</v>
      </c>
      <c r="T122" s="23"/>
    </row>
    <row r="123" spans="1:20" ht="54" customHeight="1" x14ac:dyDescent="1.05">
      <c r="A123" s="31" t="s">
        <v>19362</v>
      </c>
      <c r="B123" s="31" t="s">
        <v>5700</v>
      </c>
      <c r="C123" s="31" t="s">
        <v>19363</v>
      </c>
      <c r="D123" s="31" t="s">
        <v>19364</v>
      </c>
      <c r="E123" s="31" t="s">
        <v>687</v>
      </c>
      <c r="F123" s="31" t="s">
        <v>123</v>
      </c>
      <c r="G123" s="31" t="s">
        <v>16504</v>
      </c>
      <c r="H123" s="31" t="s">
        <v>19365</v>
      </c>
      <c r="I123" s="38">
        <v>0.33333333333333331</v>
      </c>
      <c r="J123" s="31" t="s">
        <v>1171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131"/>
      <c r="R123" s="131"/>
      <c r="S123" s="29">
        <v>43425</v>
      </c>
      <c r="T123" s="23"/>
    </row>
    <row r="124" spans="1:20" ht="54" customHeight="1" x14ac:dyDescent="1.05">
      <c r="A124" s="31" t="s">
        <v>19366</v>
      </c>
      <c r="B124" s="31" t="s">
        <v>3407</v>
      </c>
      <c r="C124" s="31" t="s">
        <v>19367</v>
      </c>
      <c r="D124" s="31" t="s">
        <v>19368</v>
      </c>
      <c r="E124" s="31" t="s">
        <v>687</v>
      </c>
      <c r="F124" s="31" t="s">
        <v>123</v>
      </c>
      <c r="G124" s="31" t="s">
        <v>16504</v>
      </c>
      <c r="H124" s="31" t="s">
        <v>16973</v>
      </c>
      <c r="I124" s="38">
        <v>0.83333333333333337</v>
      </c>
      <c r="J124" s="31" t="s">
        <v>1171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131"/>
      <c r="R124" s="131"/>
      <c r="S124" s="29">
        <v>43425</v>
      </c>
      <c r="T124" s="23"/>
    </row>
    <row r="125" spans="1:20" ht="54" customHeight="1" x14ac:dyDescent="1.05">
      <c r="A125" s="31" t="s">
        <v>19369</v>
      </c>
      <c r="B125" s="31" t="s">
        <v>19370</v>
      </c>
      <c r="C125" s="31" t="s">
        <v>19371</v>
      </c>
      <c r="D125" s="31" t="s">
        <v>19372</v>
      </c>
      <c r="E125" s="31" t="s">
        <v>687</v>
      </c>
      <c r="F125" s="31" t="s">
        <v>123</v>
      </c>
      <c r="G125" s="31" t="s">
        <v>16504</v>
      </c>
      <c r="H125" s="31" t="s">
        <v>16973</v>
      </c>
      <c r="I125" s="38">
        <v>0.83333333333333337</v>
      </c>
      <c r="J125" s="31" t="s">
        <v>1171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131"/>
      <c r="R125" s="131"/>
      <c r="S125" s="29">
        <v>43425</v>
      </c>
      <c r="T125" s="23"/>
    </row>
    <row r="126" spans="1:20" ht="54" customHeight="1" x14ac:dyDescent="1.05">
      <c r="A126" s="31" t="s">
        <v>19373</v>
      </c>
      <c r="B126" s="31" t="s">
        <v>19374</v>
      </c>
      <c r="C126" s="31" t="s">
        <v>19375</v>
      </c>
      <c r="D126" s="31" t="s">
        <v>19376</v>
      </c>
      <c r="E126" s="31" t="s">
        <v>687</v>
      </c>
      <c r="F126" s="31" t="s">
        <v>123</v>
      </c>
      <c r="G126" s="31" t="s">
        <v>16504</v>
      </c>
      <c r="H126" s="31" t="s">
        <v>16973</v>
      </c>
      <c r="I126" s="38">
        <v>0.83333333333333337</v>
      </c>
      <c r="J126" s="31" t="s">
        <v>1171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131"/>
      <c r="R126" s="131"/>
      <c r="S126" s="29">
        <v>43425</v>
      </c>
      <c r="T126" s="23"/>
    </row>
    <row r="127" spans="1:20" ht="54" customHeight="1" x14ac:dyDescent="1.05">
      <c r="A127" s="31" t="s">
        <v>19377</v>
      </c>
      <c r="B127" s="31" t="s">
        <v>19378</v>
      </c>
      <c r="C127" s="31" t="s">
        <v>19379</v>
      </c>
      <c r="D127" s="31" t="s">
        <v>19380</v>
      </c>
      <c r="E127" s="31" t="s">
        <v>687</v>
      </c>
      <c r="F127" s="31" t="s">
        <v>123</v>
      </c>
      <c r="G127" s="31" t="s">
        <v>16504</v>
      </c>
      <c r="H127" s="31" t="s">
        <v>16973</v>
      </c>
      <c r="I127" s="38">
        <v>0.83333333333333337</v>
      </c>
      <c r="J127" s="31" t="s">
        <v>1171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131"/>
      <c r="R127" s="131"/>
      <c r="S127" s="29">
        <v>43425</v>
      </c>
      <c r="T127" s="23"/>
    </row>
    <row r="128" spans="1:20" ht="54" customHeight="1" x14ac:dyDescent="1.05">
      <c r="A128" s="31" t="s">
        <v>19381</v>
      </c>
      <c r="B128" s="31" t="s">
        <v>19382</v>
      </c>
      <c r="C128" s="31" t="s">
        <v>19383</v>
      </c>
      <c r="D128" s="31" t="s">
        <v>19384</v>
      </c>
      <c r="E128" s="31" t="s">
        <v>687</v>
      </c>
      <c r="F128" s="31" t="s">
        <v>123</v>
      </c>
      <c r="G128" s="31" t="s">
        <v>16504</v>
      </c>
      <c r="H128" s="31" t="s">
        <v>16973</v>
      </c>
      <c r="I128" s="38">
        <v>0.83333333333333337</v>
      </c>
      <c r="J128" s="31" t="s">
        <v>1171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131"/>
      <c r="R128" s="131"/>
      <c r="S128" s="29">
        <v>43425</v>
      </c>
      <c r="T128" s="23"/>
    </row>
    <row r="129" spans="1:20" ht="54" customHeight="1" x14ac:dyDescent="1.65">
      <c r="A129" s="688" t="s">
        <v>20030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5"/>
      <c r="N129" s="54"/>
      <c r="O129" s="56"/>
      <c r="P129" s="54"/>
      <c r="Q129" s="130"/>
      <c r="R129" s="130"/>
      <c r="S129" s="117"/>
      <c r="T129" s="54"/>
    </row>
    <row r="130" spans="1:20" ht="54" customHeight="1" x14ac:dyDescent="1.65">
      <c r="A130" s="405" t="s">
        <v>19339</v>
      </c>
      <c r="B130" s="405" t="s">
        <v>19340</v>
      </c>
      <c r="C130" s="405" t="s">
        <v>19341</v>
      </c>
      <c r="D130" s="405" t="s">
        <v>19342</v>
      </c>
      <c r="E130" s="405" t="s">
        <v>101</v>
      </c>
      <c r="F130" s="405" t="s">
        <v>123</v>
      </c>
      <c r="G130" s="405" t="s">
        <v>16223</v>
      </c>
      <c r="H130" s="405" t="s">
        <v>16649</v>
      </c>
      <c r="I130" s="406">
        <v>0.83333333333333337</v>
      </c>
      <c r="J130" s="405" t="s">
        <v>1171</v>
      </c>
      <c r="K130" s="405" t="s">
        <v>105</v>
      </c>
      <c r="L130" s="405" t="s">
        <v>106</v>
      </c>
      <c r="M130" s="405" t="s">
        <v>995</v>
      </c>
      <c r="N130" s="54"/>
      <c r="O130" s="56"/>
      <c r="P130" s="54"/>
      <c r="Q130" s="130"/>
      <c r="R130" s="130"/>
      <c r="S130" s="117">
        <v>43925</v>
      </c>
      <c r="T130" s="54"/>
    </row>
    <row r="131" spans="1:20" ht="54" customHeight="1" x14ac:dyDescent="1.65">
      <c r="A131" s="405" t="s">
        <v>19385</v>
      </c>
      <c r="B131" s="405" t="s">
        <v>19386</v>
      </c>
      <c r="C131" s="405" t="s">
        <v>19387</v>
      </c>
      <c r="D131" s="405" t="s">
        <v>19388</v>
      </c>
      <c r="E131" s="405" t="s">
        <v>101</v>
      </c>
      <c r="F131" s="405" t="s">
        <v>123</v>
      </c>
      <c r="G131" s="405" t="s">
        <v>16223</v>
      </c>
      <c r="H131" s="405" t="s">
        <v>16649</v>
      </c>
      <c r="I131" s="406">
        <v>0.83333333333333337</v>
      </c>
      <c r="J131" s="405" t="s">
        <v>1171</v>
      </c>
      <c r="K131" s="405" t="s">
        <v>105</v>
      </c>
      <c r="L131" s="405" t="s">
        <v>106</v>
      </c>
      <c r="M131" s="405" t="s">
        <v>995</v>
      </c>
      <c r="N131" s="54"/>
      <c r="O131" s="56"/>
      <c r="P131" s="418"/>
      <c r="Q131" s="130"/>
      <c r="R131" s="130"/>
      <c r="S131" s="117">
        <v>43925</v>
      </c>
      <c r="T131" s="54"/>
    </row>
    <row r="132" spans="1:20" ht="54" customHeight="1" x14ac:dyDescent="0.7">
      <c r="A132" s="698" t="s">
        <v>20643</v>
      </c>
      <c r="B132" s="699"/>
      <c r="C132" s="699"/>
      <c r="D132" s="699"/>
      <c r="E132" s="699"/>
      <c r="F132" s="699"/>
      <c r="G132" s="699"/>
      <c r="H132" s="699"/>
      <c r="I132" s="699"/>
      <c r="J132" s="699"/>
      <c r="K132" s="699"/>
      <c r="L132" s="699"/>
      <c r="M132" s="700"/>
      <c r="N132" s="23"/>
      <c r="O132" s="23"/>
      <c r="P132" s="374"/>
      <c r="Q132" s="131"/>
      <c r="R132" s="131"/>
      <c r="S132" s="29"/>
      <c r="T132" s="29">
        <v>400000</v>
      </c>
    </row>
    <row r="133" spans="1:20" ht="54" customHeight="1" x14ac:dyDescent="1.65">
      <c r="A133" s="688" t="s">
        <v>20953</v>
      </c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90"/>
      <c r="N133" s="29"/>
      <c r="O133" s="23"/>
      <c r="P133" s="55"/>
      <c r="Q133" s="130"/>
      <c r="R133" s="130"/>
      <c r="S133" s="29"/>
      <c r="T133" s="23"/>
    </row>
    <row r="134" spans="1:20" ht="54" customHeight="1" x14ac:dyDescent="1.65">
      <c r="A134" s="244" t="s">
        <v>20646</v>
      </c>
      <c r="B134" s="31" t="s">
        <v>20647</v>
      </c>
      <c r="C134" s="31" t="s">
        <v>20648</v>
      </c>
      <c r="D134" s="31" t="s">
        <v>20649</v>
      </c>
      <c r="E134" s="31" t="s">
        <v>101</v>
      </c>
      <c r="F134" s="31" t="s">
        <v>1304</v>
      </c>
      <c r="G134" s="31" t="s">
        <v>16185</v>
      </c>
      <c r="H134" s="31" t="s">
        <v>17640</v>
      </c>
      <c r="I134" s="38">
        <v>0.125</v>
      </c>
      <c r="J134" s="31" t="s">
        <v>1171</v>
      </c>
      <c r="K134" s="31" t="s">
        <v>105</v>
      </c>
      <c r="L134" s="31" t="s">
        <v>106</v>
      </c>
      <c r="M134" s="244" t="s">
        <v>491</v>
      </c>
      <c r="N134" s="29">
        <v>26200</v>
      </c>
      <c r="O134" s="23"/>
      <c r="P134" s="55"/>
      <c r="Q134" s="130"/>
      <c r="R134" s="130"/>
      <c r="S134" s="29">
        <v>26200</v>
      </c>
      <c r="T134" s="23"/>
    </row>
    <row r="135" spans="1:20" ht="54" customHeight="1" x14ac:dyDescent="1.05">
      <c r="A135" s="688" t="s">
        <v>21789</v>
      </c>
      <c r="B135" s="689"/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90"/>
      <c r="N135" s="23"/>
      <c r="O135" s="23"/>
      <c r="P135" s="23"/>
      <c r="Q135" s="131"/>
      <c r="R135" s="131"/>
      <c r="S135" s="29"/>
      <c r="T135" s="23"/>
    </row>
    <row r="136" spans="1:20" ht="54" customHeight="1" x14ac:dyDescent="1.05">
      <c r="A136" s="31" t="s">
        <v>20971</v>
      </c>
      <c r="B136" s="31" t="s">
        <v>20972</v>
      </c>
      <c r="C136" s="31" t="s">
        <v>20973</v>
      </c>
      <c r="D136" s="31" t="s">
        <v>20974</v>
      </c>
      <c r="E136" s="31" t="s">
        <v>101</v>
      </c>
      <c r="F136" s="31" t="s">
        <v>1304</v>
      </c>
      <c r="G136" s="31" t="s">
        <v>16185</v>
      </c>
      <c r="H136" s="31" t="s">
        <v>17126</v>
      </c>
      <c r="I136" s="38">
        <v>0.16666666666666666</v>
      </c>
      <c r="J136" s="31" t="s">
        <v>1171</v>
      </c>
      <c r="K136" s="31" t="s">
        <v>105</v>
      </c>
      <c r="L136" s="31" t="s">
        <v>106</v>
      </c>
      <c r="M136" s="31" t="s">
        <v>491</v>
      </c>
      <c r="N136" s="23"/>
      <c r="O136" s="23"/>
      <c r="P136" s="23"/>
      <c r="Q136" s="131"/>
      <c r="R136" s="131"/>
      <c r="S136" s="29">
        <v>26200</v>
      </c>
      <c r="T136" s="23"/>
    </row>
    <row r="137" spans="1:20" ht="54" customHeight="1" x14ac:dyDescent="1.3">
      <c r="A137" s="679" t="s">
        <v>22223</v>
      </c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1"/>
      <c r="N137" s="23"/>
      <c r="O137" s="23"/>
      <c r="P137" s="23"/>
      <c r="Q137" s="131"/>
      <c r="R137" s="131"/>
      <c r="S137" s="29"/>
      <c r="T137" s="23"/>
    </row>
    <row r="138" spans="1:20" ht="54" customHeight="1" x14ac:dyDescent="1.05">
      <c r="A138" s="31" t="s">
        <v>21827</v>
      </c>
      <c r="B138" s="31" t="s">
        <v>21828</v>
      </c>
      <c r="C138" s="31" t="s">
        <v>21829</v>
      </c>
      <c r="D138" s="31" t="s">
        <v>21830</v>
      </c>
      <c r="E138" s="31" t="s">
        <v>687</v>
      </c>
      <c r="F138" s="31" t="s">
        <v>102</v>
      </c>
      <c r="G138" s="31" t="s">
        <v>16324</v>
      </c>
      <c r="H138" s="31" t="s">
        <v>18842</v>
      </c>
      <c r="I138" s="38">
        <v>0.29166666666666669</v>
      </c>
      <c r="J138" s="31" t="s">
        <v>1171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131"/>
      <c r="R138" s="131"/>
      <c r="S138" s="29">
        <v>25200</v>
      </c>
      <c r="T138" s="23"/>
    </row>
    <row r="139" spans="1:20" ht="54" customHeight="1" x14ac:dyDescent="0.7">
      <c r="A139" s="698" t="s">
        <v>22228</v>
      </c>
      <c r="B139" s="699"/>
      <c r="C139" s="699"/>
      <c r="D139" s="699"/>
      <c r="E139" s="699"/>
      <c r="F139" s="699"/>
      <c r="G139" s="699"/>
      <c r="H139" s="699"/>
      <c r="I139" s="699"/>
      <c r="J139" s="699"/>
      <c r="K139" s="699"/>
      <c r="L139" s="699"/>
      <c r="M139" s="700"/>
      <c r="N139" s="23"/>
      <c r="O139" s="23"/>
      <c r="P139" s="374"/>
      <c r="Q139" s="131"/>
      <c r="R139" s="131"/>
      <c r="S139" s="29"/>
      <c r="T139" s="29">
        <v>500000</v>
      </c>
    </row>
    <row r="140" spans="1:20" ht="54" customHeight="1" x14ac:dyDescent="1.05">
      <c r="A140" s="688" t="s">
        <v>22805</v>
      </c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90"/>
      <c r="N140" s="23"/>
      <c r="O140" s="23"/>
      <c r="P140" s="23"/>
      <c r="Q140" s="131"/>
      <c r="R140" s="131"/>
      <c r="S140" s="29"/>
      <c r="T140" s="23"/>
    </row>
    <row r="141" spans="1:20" ht="54" customHeight="1" x14ac:dyDescent="1.05">
      <c r="A141" s="244" t="s">
        <v>22232</v>
      </c>
      <c r="B141" s="31" t="s">
        <v>22233</v>
      </c>
      <c r="C141" s="31" t="s">
        <v>22234</v>
      </c>
      <c r="D141" s="31" t="s">
        <v>22235</v>
      </c>
      <c r="E141" s="31" t="s">
        <v>101</v>
      </c>
      <c r="F141" s="31" t="s">
        <v>102</v>
      </c>
      <c r="G141" s="31" t="s">
        <v>16190</v>
      </c>
      <c r="H141" s="31" t="s">
        <v>17126</v>
      </c>
      <c r="I141" s="38">
        <v>0.375</v>
      </c>
      <c r="J141" s="31" t="s">
        <v>1171</v>
      </c>
      <c r="K141" s="31" t="s">
        <v>105</v>
      </c>
      <c r="L141" s="31" t="s">
        <v>106</v>
      </c>
      <c r="M141" s="244" t="s">
        <v>491</v>
      </c>
      <c r="N141" s="23"/>
      <c r="O141" s="23"/>
      <c r="P141" s="23"/>
      <c r="Q141" s="131"/>
      <c r="R141" s="131"/>
      <c r="S141" s="29">
        <v>26200</v>
      </c>
      <c r="T141" s="23"/>
    </row>
    <row r="142" spans="1:20" ht="54" customHeight="1" x14ac:dyDescent="1.05">
      <c r="A142" s="31" t="s">
        <v>22236</v>
      </c>
      <c r="B142" s="31" t="s">
        <v>8693</v>
      </c>
      <c r="C142" s="31" t="s">
        <v>22237</v>
      </c>
      <c r="D142" s="31" t="s">
        <v>22238</v>
      </c>
      <c r="E142" s="31" t="s">
        <v>101</v>
      </c>
      <c r="F142" s="31" t="s">
        <v>102</v>
      </c>
      <c r="G142" s="31" t="s">
        <v>16190</v>
      </c>
      <c r="H142" s="31" t="s">
        <v>17126</v>
      </c>
      <c r="I142" s="38">
        <v>0.375</v>
      </c>
      <c r="J142" s="31" t="s">
        <v>1171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131"/>
      <c r="R142" s="131"/>
      <c r="S142" s="29">
        <v>26200</v>
      </c>
      <c r="T142" s="23"/>
    </row>
    <row r="143" spans="1:20" ht="54" customHeight="1" x14ac:dyDescent="1.05">
      <c r="A143" s="31" t="s">
        <v>22239</v>
      </c>
      <c r="B143" s="31" t="s">
        <v>20831</v>
      </c>
      <c r="C143" s="31" t="s">
        <v>22240</v>
      </c>
      <c r="D143" s="31" t="s">
        <v>22241</v>
      </c>
      <c r="E143" s="31" t="s">
        <v>101</v>
      </c>
      <c r="F143" s="31" t="s">
        <v>102</v>
      </c>
      <c r="G143" s="31" t="s">
        <v>16190</v>
      </c>
      <c r="H143" s="31" t="s">
        <v>17126</v>
      </c>
      <c r="I143" s="38">
        <v>0.375</v>
      </c>
      <c r="J143" s="31" t="s">
        <v>1171</v>
      </c>
      <c r="K143" s="31" t="s">
        <v>105</v>
      </c>
      <c r="L143" s="31" t="s">
        <v>106</v>
      </c>
      <c r="M143" s="31" t="s">
        <v>491</v>
      </c>
      <c r="N143" s="23"/>
      <c r="O143" s="23"/>
      <c r="P143" s="23"/>
      <c r="Q143" s="131"/>
      <c r="R143" s="131"/>
      <c r="S143" s="29">
        <v>26200</v>
      </c>
      <c r="T143" s="23"/>
    </row>
    <row r="144" spans="1:20" ht="54" customHeight="1" x14ac:dyDescent="1.05">
      <c r="A144" s="31" t="s">
        <v>22242</v>
      </c>
      <c r="B144" s="31" t="s">
        <v>22243</v>
      </c>
      <c r="C144" s="31" t="s">
        <v>22244</v>
      </c>
      <c r="D144" s="31" t="s">
        <v>22245</v>
      </c>
      <c r="E144" s="31" t="s">
        <v>101</v>
      </c>
      <c r="F144" s="31" t="s">
        <v>102</v>
      </c>
      <c r="G144" s="31" t="s">
        <v>16190</v>
      </c>
      <c r="H144" s="31" t="s">
        <v>17126</v>
      </c>
      <c r="I144" s="38">
        <v>0.375</v>
      </c>
      <c r="J144" s="31" t="s">
        <v>1171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131"/>
      <c r="R144" s="131"/>
      <c r="S144" s="29">
        <v>26200</v>
      </c>
      <c r="T144" s="23"/>
    </row>
    <row r="145" spans="1:20" ht="54" customHeight="1" x14ac:dyDescent="1.05">
      <c r="A145" s="31" t="s">
        <v>22246</v>
      </c>
      <c r="B145" s="31" t="s">
        <v>22247</v>
      </c>
      <c r="C145" s="31" t="s">
        <v>22248</v>
      </c>
      <c r="D145" s="31" t="s">
        <v>22249</v>
      </c>
      <c r="E145" s="31" t="s">
        <v>101</v>
      </c>
      <c r="F145" s="31" t="s">
        <v>102</v>
      </c>
      <c r="G145" s="31" t="s">
        <v>16190</v>
      </c>
      <c r="H145" s="31" t="s">
        <v>17126</v>
      </c>
      <c r="I145" s="38">
        <v>0.375</v>
      </c>
      <c r="J145" s="31" t="s">
        <v>1171</v>
      </c>
      <c r="K145" s="31" t="s">
        <v>105</v>
      </c>
      <c r="L145" s="31" t="s">
        <v>106</v>
      </c>
      <c r="M145" s="31" t="s">
        <v>491</v>
      </c>
      <c r="N145" s="23"/>
      <c r="O145" s="23"/>
      <c r="P145" s="23"/>
      <c r="Q145" s="131"/>
      <c r="R145" s="131"/>
      <c r="S145" s="29">
        <v>26200</v>
      </c>
      <c r="T145" s="23"/>
    </row>
    <row r="146" spans="1:20" ht="54" customHeight="1" x14ac:dyDescent="1.05">
      <c r="A146" s="31" t="s">
        <v>22250</v>
      </c>
      <c r="B146" s="31" t="s">
        <v>22251</v>
      </c>
      <c r="C146" s="31" t="s">
        <v>22252</v>
      </c>
      <c r="D146" s="31" t="s">
        <v>22253</v>
      </c>
      <c r="E146" s="31" t="s">
        <v>101</v>
      </c>
      <c r="F146" s="31" t="s">
        <v>102</v>
      </c>
      <c r="G146" s="31" t="s">
        <v>16190</v>
      </c>
      <c r="H146" s="31" t="s">
        <v>17126</v>
      </c>
      <c r="I146" s="38">
        <v>0.375</v>
      </c>
      <c r="J146" s="31" t="s">
        <v>1171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131"/>
      <c r="R146" s="131"/>
      <c r="S146" s="29">
        <v>26200</v>
      </c>
      <c r="T146" s="23"/>
    </row>
    <row r="147" spans="1:20" ht="54" customHeight="1" x14ac:dyDescent="1.05">
      <c r="A147" s="31" t="s">
        <v>22254</v>
      </c>
      <c r="B147" s="31" t="s">
        <v>22255</v>
      </c>
      <c r="C147" s="31" t="s">
        <v>22256</v>
      </c>
      <c r="D147" s="31" t="s">
        <v>22257</v>
      </c>
      <c r="E147" s="31" t="s">
        <v>687</v>
      </c>
      <c r="F147" s="31" t="s">
        <v>102</v>
      </c>
      <c r="G147" s="31" t="s">
        <v>16324</v>
      </c>
      <c r="H147" s="31" t="s">
        <v>18842</v>
      </c>
      <c r="I147" s="38">
        <v>0.29166666666666669</v>
      </c>
      <c r="J147" s="31" t="s">
        <v>1171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131"/>
      <c r="R147" s="131"/>
      <c r="S147" s="29">
        <v>22200</v>
      </c>
      <c r="T147" s="23"/>
    </row>
    <row r="148" spans="1:20" ht="54" customHeight="1" x14ac:dyDescent="1.05">
      <c r="A148" s="31" t="s">
        <v>22258</v>
      </c>
      <c r="B148" s="31" t="s">
        <v>22259</v>
      </c>
      <c r="C148" s="31" t="s">
        <v>22260</v>
      </c>
      <c r="D148" s="31" t="s">
        <v>22261</v>
      </c>
      <c r="E148" s="31" t="s">
        <v>687</v>
      </c>
      <c r="F148" s="31" t="s">
        <v>123</v>
      </c>
      <c r="G148" s="31" t="s">
        <v>16248</v>
      </c>
      <c r="H148" s="31" t="s">
        <v>17112</v>
      </c>
      <c r="I148" s="38">
        <v>0.41666666666666669</v>
      </c>
      <c r="J148" s="31" t="s">
        <v>1171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131"/>
      <c r="R148" s="131"/>
      <c r="S148" s="29">
        <v>43425</v>
      </c>
      <c r="T148" s="23"/>
    </row>
    <row r="149" spans="1:20" ht="54" customHeight="1" x14ac:dyDescent="1.05">
      <c r="A149" s="31" t="s">
        <v>22262</v>
      </c>
      <c r="B149" s="31" t="s">
        <v>443</v>
      </c>
      <c r="C149" s="31" t="s">
        <v>22263</v>
      </c>
      <c r="D149" s="31" t="s">
        <v>22264</v>
      </c>
      <c r="E149" s="31" t="s">
        <v>687</v>
      </c>
      <c r="F149" s="31" t="s">
        <v>123</v>
      </c>
      <c r="G149" s="31" t="s">
        <v>16248</v>
      </c>
      <c r="H149" s="31" t="s">
        <v>17112</v>
      </c>
      <c r="I149" s="38">
        <v>0.41666666666666669</v>
      </c>
      <c r="J149" s="31" t="s">
        <v>1171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131"/>
      <c r="R149" s="131"/>
      <c r="S149" s="29">
        <v>43425</v>
      </c>
      <c r="T149" s="23"/>
    </row>
    <row r="150" spans="1:20" ht="54" customHeight="1" x14ac:dyDescent="1.05">
      <c r="A150" s="31" t="s">
        <v>22265</v>
      </c>
      <c r="B150" s="31" t="s">
        <v>22266</v>
      </c>
      <c r="C150" s="31" t="s">
        <v>22267</v>
      </c>
      <c r="D150" s="31" t="s">
        <v>22268</v>
      </c>
      <c r="E150" s="31" t="s">
        <v>687</v>
      </c>
      <c r="F150" s="31" t="s">
        <v>123</v>
      </c>
      <c r="G150" s="31" t="s">
        <v>16248</v>
      </c>
      <c r="H150" s="31" t="s">
        <v>17112</v>
      </c>
      <c r="I150" s="38">
        <v>0.41666666666666669</v>
      </c>
      <c r="J150" s="31" t="s">
        <v>1171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131"/>
      <c r="R150" s="131"/>
      <c r="S150" s="29">
        <v>43425</v>
      </c>
      <c r="T150" s="23"/>
    </row>
    <row r="151" spans="1:20" ht="54" customHeight="1" x14ac:dyDescent="1.05">
      <c r="A151" s="31" t="s">
        <v>22269</v>
      </c>
      <c r="B151" s="31" t="s">
        <v>4820</v>
      </c>
      <c r="C151" s="31" t="s">
        <v>22270</v>
      </c>
      <c r="D151" s="31" t="s">
        <v>22271</v>
      </c>
      <c r="E151" s="31" t="s">
        <v>687</v>
      </c>
      <c r="F151" s="31" t="s">
        <v>123</v>
      </c>
      <c r="G151" s="31" t="s">
        <v>16248</v>
      </c>
      <c r="H151" s="31" t="s">
        <v>17112</v>
      </c>
      <c r="I151" s="38">
        <v>0.41666666666666669</v>
      </c>
      <c r="J151" s="31" t="s">
        <v>1171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31"/>
      <c r="R151" s="131"/>
      <c r="S151" s="29">
        <v>43425</v>
      </c>
      <c r="T151" s="23"/>
    </row>
    <row r="152" spans="1:20" ht="54" customHeight="1" x14ac:dyDescent="1.05">
      <c r="A152" s="31" t="s">
        <v>22272</v>
      </c>
      <c r="B152" s="31" t="s">
        <v>22273</v>
      </c>
      <c r="C152" s="31" t="s">
        <v>22274</v>
      </c>
      <c r="D152" s="31" t="s">
        <v>22275</v>
      </c>
      <c r="E152" s="31" t="s">
        <v>687</v>
      </c>
      <c r="F152" s="31" t="s">
        <v>123</v>
      </c>
      <c r="G152" s="31" t="s">
        <v>16248</v>
      </c>
      <c r="H152" s="31" t="s">
        <v>17112</v>
      </c>
      <c r="I152" s="38">
        <v>0.41666666666666669</v>
      </c>
      <c r="J152" s="31" t="s">
        <v>1171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131"/>
      <c r="R152" s="131"/>
      <c r="S152" s="29">
        <v>43425</v>
      </c>
      <c r="T152" s="23"/>
    </row>
    <row r="153" spans="1:20" ht="54" customHeight="1" x14ac:dyDescent="1.05">
      <c r="A153" s="31" t="s">
        <v>22276</v>
      </c>
      <c r="B153" s="31" t="s">
        <v>22277</v>
      </c>
      <c r="C153" s="31" t="s">
        <v>22278</v>
      </c>
      <c r="D153" s="31" t="s">
        <v>22279</v>
      </c>
      <c r="E153" s="31" t="s">
        <v>687</v>
      </c>
      <c r="F153" s="31" t="s">
        <v>123</v>
      </c>
      <c r="G153" s="31" t="s">
        <v>16248</v>
      </c>
      <c r="H153" s="31" t="s">
        <v>17112</v>
      </c>
      <c r="I153" s="38">
        <v>0.41666666666666669</v>
      </c>
      <c r="J153" s="31" t="s">
        <v>1171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131"/>
      <c r="R153" s="131"/>
      <c r="S153" s="29">
        <v>43425</v>
      </c>
      <c r="T153" s="23"/>
    </row>
    <row r="154" spans="1:20" ht="54" customHeight="1" x14ac:dyDescent="1.05">
      <c r="A154" s="31" t="s">
        <v>22280</v>
      </c>
      <c r="B154" s="31" t="s">
        <v>22281</v>
      </c>
      <c r="C154" s="31" t="s">
        <v>22282</v>
      </c>
      <c r="D154" s="31" t="s">
        <v>22283</v>
      </c>
      <c r="E154" s="31" t="s">
        <v>687</v>
      </c>
      <c r="F154" s="31" t="s">
        <v>123</v>
      </c>
      <c r="G154" s="31" t="s">
        <v>16248</v>
      </c>
      <c r="H154" s="31" t="s">
        <v>17112</v>
      </c>
      <c r="I154" s="38">
        <v>0.41666666666666669</v>
      </c>
      <c r="J154" s="31" t="s">
        <v>1171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131"/>
      <c r="R154" s="131"/>
      <c r="S154" s="29">
        <v>43425</v>
      </c>
      <c r="T154" s="23"/>
    </row>
    <row r="155" spans="1:20" ht="54" customHeight="1" x14ac:dyDescent="1.05">
      <c r="A155" s="31" t="s">
        <v>22284</v>
      </c>
      <c r="B155" s="31" t="s">
        <v>4828</v>
      </c>
      <c r="C155" s="31" t="s">
        <v>22285</v>
      </c>
      <c r="D155" s="31" t="s">
        <v>22286</v>
      </c>
      <c r="E155" s="31" t="s">
        <v>687</v>
      </c>
      <c r="F155" s="31" t="s">
        <v>123</v>
      </c>
      <c r="G155" s="31" t="s">
        <v>16248</v>
      </c>
      <c r="H155" s="31" t="s">
        <v>17112</v>
      </c>
      <c r="I155" s="38">
        <v>0.41666666666666669</v>
      </c>
      <c r="J155" s="31" t="s">
        <v>1171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131"/>
      <c r="R155" s="131"/>
      <c r="S155" s="29">
        <v>43425</v>
      </c>
      <c r="T155" s="23"/>
    </row>
    <row r="156" spans="1:20" ht="54" customHeight="1" x14ac:dyDescent="1.05">
      <c r="A156" s="31" t="s">
        <v>22287</v>
      </c>
      <c r="B156" s="31" t="s">
        <v>22288</v>
      </c>
      <c r="C156" s="31" t="s">
        <v>22289</v>
      </c>
      <c r="D156" s="31" t="s">
        <v>22290</v>
      </c>
      <c r="E156" s="31" t="s">
        <v>687</v>
      </c>
      <c r="F156" s="31" t="s">
        <v>123</v>
      </c>
      <c r="G156" s="31" t="s">
        <v>16248</v>
      </c>
      <c r="H156" s="31" t="s">
        <v>17112</v>
      </c>
      <c r="I156" s="38">
        <v>0.41666666666666669</v>
      </c>
      <c r="J156" s="31" t="s">
        <v>1171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131"/>
      <c r="R156" s="131"/>
      <c r="S156" s="29">
        <v>43425</v>
      </c>
      <c r="T156" s="23"/>
    </row>
    <row r="157" spans="1:20" ht="54" customHeight="1" x14ac:dyDescent="1.05">
      <c r="A157" s="31" t="s">
        <v>22291</v>
      </c>
      <c r="B157" s="31" t="s">
        <v>22292</v>
      </c>
      <c r="C157" s="31" t="s">
        <v>22293</v>
      </c>
      <c r="D157" s="31" t="s">
        <v>22294</v>
      </c>
      <c r="E157" s="31" t="s">
        <v>687</v>
      </c>
      <c r="F157" s="31" t="s">
        <v>123</v>
      </c>
      <c r="G157" s="31" t="s">
        <v>16248</v>
      </c>
      <c r="H157" s="31" t="s">
        <v>17112</v>
      </c>
      <c r="I157" s="38">
        <v>0.41666666666666669</v>
      </c>
      <c r="J157" s="31" t="s">
        <v>1171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131"/>
      <c r="R157" s="131"/>
      <c r="S157" s="29">
        <v>43425</v>
      </c>
      <c r="T157" s="23"/>
    </row>
    <row r="158" spans="1:20" ht="54" customHeight="1" x14ac:dyDescent="1.05">
      <c r="A158" s="31" t="s">
        <v>22295</v>
      </c>
      <c r="B158" s="31" t="s">
        <v>11419</v>
      </c>
      <c r="C158" s="31" t="s">
        <v>22296</v>
      </c>
      <c r="D158" s="31" t="s">
        <v>22297</v>
      </c>
      <c r="E158" s="31" t="s">
        <v>687</v>
      </c>
      <c r="F158" s="31" t="s">
        <v>123</v>
      </c>
      <c r="G158" s="31" t="s">
        <v>16248</v>
      </c>
      <c r="H158" s="31" t="s">
        <v>17112</v>
      </c>
      <c r="I158" s="38">
        <v>0.41666666666666669</v>
      </c>
      <c r="J158" s="31" t="s">
        <v>1171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131"/>
      <c r="R158" s="131"/>
      <c r="S158" s="29">
        <v>43425</v>
      </c>
      <c r="T158" s="23"/>
    </row>
    <row r="159" spans="1:20" ht="54" customHeight="1" x14ac:dyDescent="1.05">
      <c r="A159" s="31" t="s">
        <v>22298</v>
      </c>
      <c r="B159" s="31" t="s">
        <v>22299</v>
      </c>
      <c r="C159" s="31" t="s">
        <v>22300</v>
      </c>
      <c r="D159" s="31" t="s">
        <v>22301</v>
      </c>
      <c r="E159" s="31" t="s">
        <v>687</v>
      </c>
      <c r="F159" s="31" t="s">
        <v>123</v>
      </c>
      <c r="G159" s="31" t="s">
        <v>16248</v>
      </c>
      <c r="H159" s="31" t="s">
        <v>17112</v>
      </c>
      <c r="I159" s="38">
        <v>0.41666666666666669</v>
      </c>
      <c r="J159" s="31" t="s">
        <v>1171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131"/>
      <c r="R159" s="131"/>
      <c r="S159" s="29">
        <v>43425</v>
      </c>
      <c r="T159" s="23"/>
    </row>
    <row r="160" spans="1:20" ht="54" customHeight="1" x14ac:dyDescent="1.05">
      <c r="A160" s="31" t="s">
        <v>22302</v>
      </c>
      <c r="B160" s="31" t="s">
        <v>22303</v>
      </c>
      <c r="C160" s="31" t="s">
        <v>22304</v>
      </c>
      <c r="D160" s="31" t="s">
        <v>22305</v>
      </c>
      <c r="E160" s="31" t="s">
        <v>101</v>
      </c>
      <c r="F160" s="31" t="s">
        <v>102</v>
      </c>
      <c r="G160" s="31" t="s">
        <v>16190</v>
      </c>
      <c r="H160" s="31" t="s">
        <v>17126</v>
      </c>
      <c r="I160" s="38">
        <v>0.375</v>
      </c>
      <c r="J160" s="31" t="s">
        <v>1171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131"/>
      <c r="R160" s="131"/>
      <c r="S160" s="29">
        <v>26200</v>
      </c>
      <c r="T160" s="23"/>
    </row>
    <row r="161" spans="1:20" ht="54" customHeight="1" x14ac:dyDescent="1.05">
      <c r="A161" s="31" t="s">
        <v>22306</v>
      </c>
      <c r="B161" s="31" t="s">
        <v>22307</v>
      </c>
      <c r="C161" s="31" t="s">
        <v>22308</v>
      </c>
      <c r="D161" s="31" t="s">
        <v>22309</v>
      </c>
      <c r="E161" s="31" t="s">
        <v>101</v>
      </c>
      <c r="F161" s="31" t="s">
        <v>102</v>
      </c>
      <c r="G161" s="31" t="s">
        <v>16190</v>
      </c>
      <c r="H161" s="31" t="s">
        <v>17126</v>
      </c>
      <c r="I161" s="38">
        <v>0.375</v>
      </c>
      <c r="J161" s="31" t="s">
        <v>1171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131"/>
      <c r="R161" s="131"/>
      <c r="S161" s="29">
        <v>26200</v>
      </c>
      <c r="T161" s="23"/>
    </row>
    <row r="162" spans="1:20" ht="54" customHeight="1" x14ac:dyDescent="1.3">
      <c r="A162" s="679" t="s">
        <v>22957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1"/>
      <c r="Q162" s="131"/>
      <c r="R162" s="131"/>
      <c r="S162" s="29"/>
      <c r="T162" s="23"/>
    </row>
    <row r="163" spans="1:20" ht="54" customHeight="1" x14ac:dyDescent="1.05">
      <c r="A163" s="31" t="s">
        <v>22865</v>
      </c>
      <c r="B163" s="31" t="s">
        <v>22866</v>
      </c>
      <c r="C163" s="31" t="s">
        <v>22867</v>
      </c>
      <c r="D163" s="31" t="s">
        <v>22868</v>
      </c>
      <c r="E163" s="31" t="s">
        <v>101</v>
      </c>
      <c r="F163" s="31" t="s">
        <v>102</v>
      </c>
      <c r="G163" s="31" t="s">
        <v>16270</v>
      </c>
      <c r="H163" s="31" t="s">
        <v>17126</v>
      </c>
      <c r="I163" s="38">
        <v>0.375</v>
      </c>
      <c r="J163" s="31" t="s">
        <v>1171</v>
      </c>
      <c r="K163" s="31" t="s">
        <v>105</v>
      </c>
      <c r="L163" s="31" t="s">
        <v>106</v>
      </c>
      <c r="M163" s="31" t="s">
        <v>491</v>
      </c>
      <c r="N163" s="23"/>
      <c r="O163" s="23"/>
      <c r="P163" s="23"/>
      <c r="Q163" s="131"/>
      <c r="R163" s="131"/>
      <c r="S163" s="29">
        <v>26200</v>
      </c>
      <c r="T163" s="23"/>
    </row>
    <row r="164" spans="1:20" ht="54" customHeight="1" x14ac:dyDescent="1.05">
      <c r="A164" s="31" t="s">
        <v>22869</v>
      </c>
      <c r="B164" s="31" t="s">
        <v>22870</v>
      </c>
      <c r="C164" s="31" t="s">
        <v>22871</v>
      </c>
      <c r="D164" s="31" t="s">
        <v>22872</v>
      </c>
      <c r="E164" s="31" t="s">
        <v>687</v>
      </c>
      <c r="F164" s="31" t="s">
        <v>1304</v>
      </c>
      <c r="G164" s="31" t="s">
        <v>19231</v>
      </c>
      <c r="H164" s="31" t="s">
        <v>17112</v>
      </c>
      <c r="I164" s="38">
        <v>0.83333333333333337</v>
      </c>
      <c r="J164" s="31" t="s">
        <v>1171</v>
      </c>
      <c r="K164" s="31" t="s">
        <v>105</v>
      </c>
      <c r="L164" s="31" t="s">
        <v>106</v>
      </c>
      <c r="M164" s="31" t="s">
        <v>107</v>
      </c>
      <c r="N164" s="23"/>
      <c r="O164" s="23"/>
      <c r="P164" s="23"/>
      <c r="Q164" s="131"/>
      <c r="R164" s="131"/>
      <c r="S164" s="29">
        <v>22200</v>
      </c>
      <c r="T164" s="23"/>
    </row>
    <row r="165" spans="1:20" ht="54" customHeight="1" x14ac:dyDescent="1.05">
      <c r="A165" s="31" t="s">
        <v>22873</v>
      </c>
      <c r="B165" s="31" t="s">
        <v>22874</v>
      </c>
      <c r="C165" s="31" t="s">
        <v>22875</v>
      </c>
      <c r="D165" s="31" t="s">
        <v>22876</v>
      </c>
      <c r="E165" s="31" t="s">
        <v>687</v>
      </c>
      <c r="F165" s="31" t="s">
        <v>1304</v>
      </c>
      <c r="G165" s="31" t="s">
        <v>19231</v>
      </c>
      <c r="H165" s="31" t="s">
        <v>17112</v>
      </c>
      <c r="I165" s="38">
        <v>0.83333333333333337</v>
      </c>
      <c r="J165" s="31" t="s">
        <v>1171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131"/>
      <c r="S165" s="29">
        <v>22200</v>
      </c>
      <c r="T165" s="23"/>
    </row>
    <row r="166" spans="1:20" ht="54" customHeight="1" x14ac:dyDescent="0.7">
      <c r="A166" s="682" t="s">
        <v>23919</v>
      </c>
      <c r="B166" s="683"/>
      <c r="C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4"/>
      <c r="N166" s="23"/>
      <c r="O166" s="23"/>
      <c r="P166" s="23"/>
      <c r="Q166" s="131"/>
      <c r="R166" s="131"/>
      <c r="S166" s="29"/>
      <c r="T166" s="23"/>
    </row>
    <row r="167" spans="1:20" ht="54" customHeight="1" x14ac:dyDescent="1.05">
      <c r="A167" s="31" t="s">
        <v>23253</v>
      </c>
      <c r="B167" s="31" t="s">
        <v>19982</v>
      </c>
      <c r="C167" s="31" t="s">
        <v>23254</v>
      </c>
      <c r="D167" s="31" t="s">
        <v>23255</v>
      </c>
      <c r="E167" s="31" t="s">
        <v>101</v>
      </c>
      <c r="F167" s="31" t="s">
        <v>1304</v>
      </c>
      <c r="G167" s="31" t="s">
        <v>16656</v>
      </c>
      <c r="H167" s="31" t="s">
        <v>20921</v>
      </c>
      <c r="I167" s="38">
        <v>0.66666666666666663</v>
      </c>
      <c r="J167" s="31" t="s">
        <v>1171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131"/>
      <c r="R167" s="131"/>
      <c r="S167" s="29">
        <v>22200</v>
      </c>
      <c r="T167" s="23"/>
    </row>
    <row r="168" spans="1:20" ht="54" customHeight="1" x14ac:dyDescent="1.05">
      <c r="A168" s="31" t="s">
        <v>23256</v>
      </c>
      <c r="B168" s="31" t="s">
        <v>23257</v>
      </c>
      <c r="C168" s="31" t="s">
        <v>23258</v>
      </c>
      <c r="D168" s="31" t="s">
        <v>23259</v>
      </c>
      <c r="E168" s="31" t="s">
        <v>101</v>
      </c>
      <c r="F168" s="31" t="s">
        <v>1304</v>
      </c>
      <c r="G168" s="31" t="s">
        <v>16656</v>
      </c>
      <c r="H168" s="31" t="s">
        <v>20921</v>
      </c>
      <c r="I168" s="38">
        <v>0.83333333333333337</v>
      </c>
      <c r="J168" s="31" t="s">
        <v>1171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31"/>
      <c r="R168" s="131"/>
      <c r="S168" s="29">
        <v>22200</v>
      </c>
      <c r="T168" s="23"/>
    </row>
    <row r="169" spans="1:20" ht="54" customHeight="1" x14ac:dyDescent="0.7">
      <c r="A169" s="698" t="s">
        <v>24906</v>
      </c>
      <c r="B169" s="699"/>
      <c r="C169" s="699"/>
      <c r="D169" s="699"/>
      <c r="E169" s="699"/>
      <c r="F169" s="699"/>
      <c r="G169" s="699"/>
      <c r="H169" s="699"/>
      <c r="I169" s="699"/>
      <c r="J169" s="699"/>
      <c r="K169" s="699"/>
      <c r="L169" s="699"/>
      <c r="M169" s="700"/>
      <c r="N169" s="23"/>
      <c r="O169" s="23"/>
      <c r="P169" s="23"/>
      <c r="Q169" s="131"/>
      <c r="R169" s="131"/>
      <c r="S169" s="29"/>
      <c r="T169" s="29">
        <v>300000</v>
      </c>
    </row>
    <row r="170" spans="1:20" ht="54" customHeight="1" x14ac:dyDescent="0.7">
      <c r="A170" s="682" t="s">
        <v>25349</v>
      </c>
      <c r="B170" s="683"/>
      <c r="C170" s="683"/>
      <c r="D170" s="683"/>
      <c r="E170" s="683"/>
      <c r="F170" s="683"/>
      <c r="G170" s="683"/>
      <c r="H170" s="683"/>
      <c r="I170" s="683"/>
      <c r="J170" s="683"/>
      <c r="K170" s="683"/>
      <c r="L170" s="683"/>
      <c r="M170" s="684"/>
      <c r="N170" s="23"/>
      <c r="O170" s="23"/>
      <c r="P170" s="23"/>
      <c r="Q170" s="131"/>
      <c r="R170" s="131"/>
      <c r="S170" s="29"/>
      <c r="T170" s="23"/>
    </row>
    <row r="171" spans="1:20" ht="54" customHeight="1" x14ac:dyDescent="1.05">
      <c r="A171" s="244" t="s">
        <v>24917</v>
      </c>
      <c r="B171" s="31" t="s">
        <v>24918</v>
      </c>
      <c r="C171" s="31" t="s">
        <v>24919</v>
      </c>
      <c r="D171" s="31" t="s">
        <v>24920</v>
      </c>
      <c r="E171" s="31" t="s">
        <v>101</v>
      </c>
      <c r="F171" s="31" t="s">
        <v>102</v>
      </c>
      <c r="G171" s="31" t="s">
        <v>16216</v>
      </c>
      <c r="H171" s="31" t="s">
        <v>21584</v>
      </c>
      <c r="I171" s="38">
        <v>0.41666666666666669</v>
      </c>
      <c r="J171" s="31" t="s">
        <v>1171</v>
      </c>
      <c r="K171" s="31" t="s">
        <v>105</v>
      </c>
      <c r="L171" s="31" t="s">
        <v>106</v>
      </c>
      <c r="M171" s="244" t="s">
        <v>491</v>
      </c>
      <c r="N171" s="23"/>
      <c r="O171" s="23"/>
      <c r="P171" s="23"/>
      <c r="Q171" s="131"/>
      <c r="R171" s="131"/>
      <c r="S171" s="29">
        <v>26200</v>
      </c>
      <c r="T171" s="23"/>
    </row>
    <row r="172" spans="1:20" ht="54" customHeight="1" x14ac:dyDescent="1.05">
      <c r="A172" s="31" t="s">
        <v>24921</v>
      </c>
      <c r="B172" s="31" t="s">
        <v>2248</v>
      </c>
      <c r="C172" s="31" t="s">
        <v>24922</v>
      </c>
      <c r="D172" s="31" t="s">
        <v>24923</v>
      </c>
      <c r="E172" s="31" t="s">
        <v>101</v>
      </c>
      <c r="F172" s="31" t="s">
        <v>102</v>
      </c>
      <c r="G172" s="31" t="s">
        <v>16216</v>
      </c>
      <c r="H172" s="31" t="s">
        <v>21584</v>
      </c>
      <c r="I172" s="38">
        <v>0.41666666666666669</v>
      </c>
      <c r="J172" s="31" t="s">
        <v>1171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131"/>
      <c r="R172" s="131"/>
      <c r="S172" s="29">
        <v>26200</v>
      </c>
      <c r="T172" s="23"/>
    </row>
    <row r="173" spans="1:20" ht="54" customHeight="1" x14ac:dyDescent="1.05">
      <c r="A173" s="31" t="s">
        <v>24924</v>
      </c>
      <c r="B173" s="31" t="s">
        <v>24925</v>
      </c>
      <c r="C173" s="31" t="s">
        <v>24926</v>
      </c>
      <c r="D173" s="31" t="s">
        <v>24927</v>
      </c>
      <c r="E173" s="31" t="s">
        <v>101</v>
      </c>
      <c r="F173" s="31" t="s">
        <v>1304</v>
      </c>
      <c r="G173" s="31" t="s">
        <v>16185</v>
      </c>
      <c r="H173" s="31" t="s">
        <v>21619</v>
      </c>
      <c r="I173" s="38">
        <v>0.125</v>
      </c>
      <c r="J173" s="31" t="s">
        <v>1171</v>
      </c>
      <c r="K173" s="31" t="s">
        <v>105</v>
      </c>
      <c r="L173" s="31" t="s">
        <v>106</v>
      </c>
      <c r="M173" s="31" t="s">
        <v>491</v>
      </c>
      <c r="N173" s="23"/>
      <c r="O173" s="23"/>
      <c r="P173" s="23"/>
      <c r="Q173" s="131"/>
      <c r="R173" s="131"/>
      <c r="S173" s="29">
        <v>26200</v>
      </c>
      <c r="T173" s="23"/>
    </row>
    <row r="174" spans="1:20" ht="54" customHeight="1" x14ac:dyDescent="0.7">
      <c r="A174" s="698" t="s">
        <v>25354</v>
      </c>
      <c r="B174" s="699"/>
      <c r="C174" s="699"/>
      <c r="D174" s="699"/>
      <c r="E174" s="699"/>
      <c r="F174" s="699"/>
      <c r="G174" s="699"/>
      <c r="H174" s="699"/>
      <c r="I174" s="699"/>
      <c r="J174" s="699"/>
      <c r="K174" s="699"/>
      <c r="L174" s="699"/>
      <c r="M174" s="700"/>
      <c r="N174" s="23"/>
      <c r="O174" s="23"/>
      <c r="P174" s="23"/>
      <c r="Q174" s="131"/>
      <c r="R174" s="131"/>
      <c r="S174" s="29"/>
      <c r="T174" s="29">
        <v>499300</v>
      </c>
    </row>
    <row r="175" spans="1:20" ht="54" customHeight="1" x14ac:dyDescent="1.3">
      <c r="A175" s="679" t="s">
        <v>26790</v>
      </c>
      <c r="B175" s="680"/>
      <c r="C175" s="680"/>
      <c r="D175" s="680"/>
      <c r="E175" s="680"/>
      <c r="F175" s="680"/>
      <c r="G175" s="680"/>
      <c r="H175" s="680"/>
      <c r="I175" s="680"/>
      <c r="J175" s="680"/>
      <c r="K175" s="680"/>
      <c r="L175" s="680"/>
      <c r="M175" s="681"/>
      <c r="N175" s="23"/>
      <c r="O175" s="23"/>
      <c r="P175" s="23"/>
      <c r="Q175" s="131"/>
      <c r="R175" s="131"/>
      <c r="S175" s="29"/>
      <c r="T175" s="23"/>
    </row>
    <row r="176" spans="1:20" ht="54" customHeight="1" x14ac:dyDescent="1.05">
      <c r="A176" s="31" t="s">
        <v>25367</v>
      </c>
      <c r="B176" s="31" t="s">
        <v>25368</v>
      </c>
      <c r="C176" s="31" t="s">
        <v>25369</v>
      </c>
      <c r="D176" s="31" t="s">
        <v>25370</v>
      </c>
      <c r="E176" s="31" t="s">
        <v>101</v>
      </c>
      <c r="F176" s="31" t="s">
        <v>102</v>
      </c>
      <c r="G176" s="31" t="s">
        <v>16216</v>
      </c>
      <c r="H176" s="31" t="s">
        <v>19365</v>
      </c>
      <c r="I176" s="38">
        <v>0.375</v>
      </c>
      <c r="J176" s="31" t="s">
        <v>1171</v>
      </c>
      <c r="K176" s="31" t="s">
        <v>105</v>
      </c>
      <c r="L176" s="31" t="s">
        <v>107</v>
      </c>
      <c r="M176" s="31" t="s">
        <v>106</v>
      </c>
      <c r="N176" s="23"/>
      <c r="O176" s="23"/>
      <c r="P176" s="23"/>
      <c r="Q176" s="131"/>
      <c r="R176" s="131"/>
      <c r="S176" s="29">
        <v>22200</v>
      </c>
      <c r="T176" s="23"/>
    </row>
    <row r="177" spans="1:20" ht="54" customHeight="1" x14ac:dyDescent="1.3">
      <c r="A177" s="679" t="s">
        <v>28585</v>
      </c>
      <c r="B177" s="680"/>
      <c r="C177" s="680"/>
      <c r="D177" s="680"/>
      <c r="E177" s="680"/>
      <c r="F177" s="680"/>
      <c r="G177" s="680"/>
      <c r="H177" s="680"/>
      <c r="I177" s="680"/>
      <c r="J177" s="680"/>
      <c r="K177" s="680"/>
      <c r="L177" s="680"/>
      <c r="M177" s="681"/>
      <c r="N177" s="23"/>
      <c r="O177" s="23"/>
      <c r="P177" s="23"/>
      <c r="Q177" s="131"/>
      <c r="R177" s="131"/>
      <c r="S177" s="29"/>
      <c r="T177" s="23"/>
    </row>
    <row r="178" spans="1:20" ht="54" customHeight="1" x14ac:dyDescent="1.05">
      <c r="A178" s="31" t="s">
        <v>28012</v>
      </c>
      <c r="B178" s="31" t="s">
        <v>28013</v>
      </c>
      <c r="C178" s="31" t="s">
        <v>28014</v>
      </c>
      <c r="D178" s="31" t="s">
        <v>28015</v>
      </c>
      <c r="E178" s="31" t="s">
        <v>101</v>
      </c>
      <c r="F178" s="31" t="s">
        <v>1304</v>
      </c>
      <c r="G178" s="31" t="s">
        <v>16185</v>
      </c>
      <c r="H178" s="31" t="s">
        <v>25340</v>
      </c>
      <c r="I178" s="38">
        <v>0.125</v>
      </c>
      <c r="J178" s="31" t="s">
        <v>1171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131"/>
      <c r="R178" s="131"/>
      <c r="S178" s="29">
        <v>26200</v>
      </c>
      <c r="T178" s="23"/>
    </row>
    <row r="179" spans="1:20" ht="54" customHeight="1" x14ac:dyDescent="1.3">
      <c r="A179" s="679" t="s">
        <v>30211</v>
      </c>
      <c r="B179" s="680"/>
      <c r="C179" s="680"/>
      <c r="D179" s="680"/>
      <c r="E179" s="680"/>
      <c r="F179" s="680"/>
      <c r="G179" s="680"/>
      <c r="H179" s="680"/>
      <c r="I179" s="680"/>
      <c r="J179" s="680"/>
      <c r="K179" s="680"/>
      <c r="L179" s="680"/>
      <c r="M179" s="681"/>
      <c r="N179" s="23"/>
      <c r="O179" s="23"/>
      <c r="P179" s="23"/>
      <c r="Q179" s="131"/>
      <c r="R179" s="131"/>
      <c r="S179" s="29"/>
      <c r="T179" s="23"/>
    </row>
    <row r="180" spans="1:20" ht="54" customHeight="1" x14ac:dyDescent="1.05">
      <c r="A180" s="31" t="s">
        <v>29714</v>
      </c>
      <c r="B180" s="31" t="s">
        <v>29715</v>
      </c>
      <c r="C180" s="31" t="s">
        <v>29716</v>
      </c>
      <c r="D180" s="31" t="s">
        <v>29717</v>
      </c>
      <c r="E180" s="31" t="s">
        <v>101</v>
      </c>
      <c r="F180" s="31" t="s">
        <v>1304</v>
      </c>
      <c r="G180" s="31" t="s">
        <v>16185</v>
      </c>
      <c r="H180" s="31" t="s">
        <v>17480</v>
      </c>
      <c r="I180" s="38">
        <v>0.34027777777777779</v>
      </c>
      <c r="J180" s="31" t="s">
        <v>1171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131"/>
      <c r="R180" s="131"/>
      <c r="S180" s="29">
        <v>26200</v>
      </c>
      <c r="T180" s="23"/>
    </row>
    <row r="181" spans="1:20" ht="54" customHeight="1" x14ac:dyDescent="1.3">
      <c r="A181" s="679" t="s">
        <v>31180</v>
      </c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1"/>
      <c r="N181" s="23"/>
      <c r="O181" s="23"/>
      <c r="P181" s="23"/>
      <c r="Q181" s="131"/>
      <c r="R181" s="131"/>
      <c r="S181" s="29"/>
      <c r="T181" s="23"/>
    </row>
    <row r="182" spans="1:20" ht="54" customHeight="1" x14ac:dyDescent="1.05">
      <c r="A182" s="31" t="s">
        <v>30248</v>
      </c>
      <c r="B182" s="31" t="s">
        <v>16413</v>
      </c>
      <c r="C182" s="31" t="s">
        <v>30249</v>
      </c>
      <c r="D182" s="31" t="s">
        <v>30250</v>
      </c>
      <c r="E182" s="31" t="s">
        <v>101</v>
      </c>
      <c r="F182" s="31" t="s">
        <v>102</v>
      </c>
      <c r="G182" s="31" t="s">
        <v>16236</v>
      </c>
      <c r="H182" s="31" t="s">
        <v>27113</v>
      </c>
      <c r="I182" s="38">
        <v>0.375</v>
      </c>
      <c r="J182" s="31" t="s">
        <v>1171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131"/>
      <c r="R182" s="131"/>
      <c r="S182" s="29">
        <v>22200</v>
      </c>
      <c r="T182" s="23"/>
    </row>
    <row r="183" spans="1:20" ht="54" customHeight="1" x14ac:dyDescent="1.05">
      <c r="A183" s="31" t="s">
        <v>30251</v>
      </c>
      <c r="B183" s="31" t="s">
        <v>11170</v>
      </c>
      <c r="C183" s="31" t="s">
        <v>30252</v>
      </c>
      <c r="D183" s="31" t="s">
        <v>30253</v>
      </c>
      <c r="E183" s="31" t="s">
        <v>687</v>
      </c>
      <c r="F183" s="31" t="s">
        <v>123</v>
      </c>
      <c r="G183" s="31" t="s">
        <v>17143</v>
      </c>
      <c r="H183" s="31" t="s">
        <v>17480</v>
      </c>
      <c r="I183" s="38">
        <v>0.5</v>
      </c>
      <c r="J183" s="31" t="s">
        <v>1171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131"/>
      <c r="R183" s="131"/>
      <c r="S183" s="29">
        <v>43425</v>
      </c>
      <c r="T183" s="23"/>
    </row>
    <row r="184" spans="1:20" ht="54" customHeight="1" x14ac:dyDescent="1.05">
      <c r="A184" s="31" t="s">
        <v>30254</v>
      </c>
      <c r="B184" s="31" t="s">
        <v>2340</v>
      </c>
      <c r="C184" s="31" t="s">
        <v>30255</v>
      </c>
      <c r="D184" s="31" t="s">
        <v>30256</v>
      </c>
      <c r="E184" s="31" t="s">
        <v>687</v>
      </c>
      <c r="F184" s="31" t="s">
        <v>123</v>
      </c>
      <c r="G184" s="31" t="s">
        <v>17143</v>
      </c>
      <c r="H184" s="31" t="s">
        <v>17480</v>
      </c>
      <c r="I184" s="38">
        <v>0.5</v>
      </c>
      <c r="J184" s="31" t="s">
        <v>1171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131"/>
      <c r="R184" s="131"/>
      <c r="S184" s="29">
        <v>43425</v>
      </c>
      <c r="T184" s="23"/>
    </row>
    <row r="185" spans="1:20" ht="54" customHeight="1" x14ac:dyDescent="1.05">
      <c r="A185" s="31" t="s">
        <v>30257</v>
      </c>
      <c r="B185" s="31" t="s">
        <v>9822</v>
      </c>
      <c r="C185" s="31" t="s">
        <v>30258</v>
      </c>
      <c r="D185" s="31" t="s">
        <v>30259</v>
      </c>
      <c r="E185" s="31" t="s">
        <v>687</v>
      </c>
      <c r="F185" s="31" t="s">
        <v>123</v>
      </c>
      <c r="G185" s="31" t="s">
        <v>17143</v>
      </c>
      <c r="H185" s="31" t="s">
        <v>17480</v>
      </c>
      <c r="I185" s="38">
        <v>0.5</v>
      </c>
      <c r="J185" s="31" t="s">
        <v>1171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131"/>
      <c r="R185" s="131"/>
      <c r="S185" s="29">
        <v>43425</v>
      </c>
      <c r="T185" s="23"/>
    </row>
    <row r="186" spans="1:20" ht="54" customHeight="1" x14ac:dyDescent="1.05">
      <c r="A186" s="31" t="s">
        <v>30260</v>
      </c>
      <c r="B186" s="31" t="s">
        <v>9441</v>
      </c>
      <c r="C186" s="31" t="s">
        <v>30261</v>
      </c>
      <c r="D186" s="31" t="s">
        <v>30262</v>
      </c>
      <c r="E186" s="31" t="s">
        <v>687</v>
      </c>
      <c r="F186" s="31" t="s">
        <v>123</v>
      </c>
      <c r="G186" s="31" t="s">
        <v>17143</v>
      </c>
      <c r="H186" s="31" t="s">
        <v>17480</v>
      </c>
      <c r="I186" s="38">
        <v>0.5</v>
      </c>
      <c r="J186" s="31" t="s">
        <v>1171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131"/>
      <c r="R186" s="131"/>
      <c r="S186" s="29">
        <v>43425</v>
      </c>
      <c r="T186" s="23"/>
    </row>
    <row r="187" spans="1:20" ht="54" customHeight="1" x14ac:dyDescent="1.05">
      <c r="A187" s="31" t="s">
        <v>30263</v>
      </c>
      <c r="B187" s="31" t="s">
        <v>30264</v>
      </c>
      <c r="C187" s="31" t="s">
        <v>30265</v>
      </c>
      <c r="D187" s="31" t="s">
        <v>30266</v>
      </c>
      <c r="E187" s="31" t="s">
        <v>687</v>
      </c>
      <c r="F187" s="31" t="s">
        <v>123</v>
      </c>
      <c r="G187" s="31" t="s">
        <v>17143</v>
      </c>
      <c r="H187" s="31" t="s">
        <v>17480</v>
      </c>
      <c r="I187" s="38">
        <v>0.5</v>
      </c>
      <c r="J187" s="31" t="s">
        <v>1171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131"/>
      <c r="R187" s="131"/>
      <c r="S187" s="29">
        <v>43425</v>
      </c>
      <c r="T187" s="23"/>
    </row>
    <row r="188" spans="1:20" ht="54" customHeight="1" x14ac:dyDescent="1.05">
      <c r="A188" s="31" t="s">
        <v>30267</v>
      </c>
      <c r="B188" s="31" t="s">
        <v>4655</v>
      </c>
      <c r="C188" s="31" t="s">
        <v>30268</v>
      </c>
      <c r="D188" s="31" t="s">
        <v>30269</v>
      </c>
      <c r="E188" s="31" t="s">
        <v>687</v>
      </c>
      <c r="F188" s="31" t="s">
        <v>123</v>
      </c>
      <c r="G188" s="31" t="s">
        <v>17143</v>
      </c>
      <c r="H188" s="31" t="s">
        <v>17480</v>
      </c>
      <c r="I188" s="38">
        <v>0.5</v>
      </c>
      <c r="J188" s="31" t="s">
        <v>1171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131"/>
      <c r="R188" s="131"/>
      <c r="S188" s="29">
        <v>43425</v>
      </c>
      <c r="T188" s="23"/>
    </row>
    <row r="189" spans="1:20" ht="54" customHeight="1" x14ac:dyDescent="1.05">
      <c r="A189" s="31" t="s">
        <v>30270</v>
      </c>
      <c r="B189" s="31" t="s">
        <v>27591</v>
      </c>
      <c r="C189" s="31" t="s">
        <v>30271</v>
      </c>
      <c r="D189" s="31" t="s">
        <v>30272</v>
      </c>
      <c r="E189" s="31" t="s">
        <v>687</v>
      </c>
      <c r="F189" s="31" t="s">
        <v>123</v>
      </c>
      <c r="G189" s="31" t="s">
        <v>17143</v>
      </c>
      <c r="H189" s="31" t="s">
        <v>17480</v>
      </c>
      <c r="I189" s="38">
        <v>0.5</v>
      </c>
      <c r="J189" s="31" t="s">
        <v>1171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131"/>
      <c r="R189" s="131"/>
      <c r="S189" s="29">
        <v>43425</v>
      </c>
      <c r="T189" s="23"/>
    </row>
    <row r="190" spans="1:20" ht="54" customHeight="1" x14ac:dyDescent="1.05">
      <c r="A190" s="31" t="s">
        <v>30273</v>
      </c>
      <c r="B190" s="31" t="s">
        <v>30274</v>
      </c>
      <c r="C190" s="31" t="s">
        <v>30275</v>
      </c>
      <c r="D190" s="31" t="s">
        <v>30276</v>
      </c>
      <c r="E190" s="31" t="s">
        <v>687</v>
      </c>
      <c r="F190" s="31" t="s">
        <v>123</v>
      </c>
      <c r="G190" s="31" t="s">
        <v>17143</v>
      </c>
      <c r="H190" s="31" t="s">
        <v>17480</v>
      </c>
      <c r="I190" s="38">
        <v>0.5</v>
      </c>
      <c r="J190" s="31" t="s">
        <v>1171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131"/>
      <c r="R190" s="131"/>
      <c r="S190" s="29">
        <v>43425</v>
      </c>
      <c r="T190" s="23"/>
    </row>
    <row r="191" spans="1:20" ht="54" customHeight="1" x14ac:dyDescent="1.05">
      <c r="A191" s="31" t="s">
        <v>30277</v>
      </c>
      <c r="B191" s="31" t="s">
        <v>30278</v>
      </c>
      <c r="C191" s="31" t="s">
        <v>30279</v>
      </c>
      <c r="D191" s="31" t="s">
        <v>30280</v>
      </c>
      <c r="E191" s="31" t="s">
        <v>687</v>
      </c>
      <c r="F191" s="31" t="s">
        <v>123</v>
      </c>
      <c r="G191" s="31" t="s">
        <v>17143</v>
      </c>
      <c r="H191" s="31" t="s">
        <v>17480</v>
      </c>
      <c r="I191" s="38">
        <v>0.5</v>
      </c>
      <c r="J191" s="31" t="s">
        <v>1171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131"/>
      <c r="R191" s="131"/>
      <c r="S191" s="29">
        <v>43425</v>
      </c>
      <c r="T191" s="23"/>
    </row>
    <row r="192" spans="1:20" ht="54" customHeight="1" x14ac:dyDescent="1.05">
      <c r="A192" s="31" t="s">
        <v>30281</v>
      </c>
      <c r="B192" s="31" t="s">
        <v>7136</v>
      </c>
      <c r="C192" s="31" t="s">
        <v>30282</v>
      </c>
      <c r="D192" s="31" t="s">
        <v>30283</v>
      </c>
      <c r="E192" s="31" t="s">
        <v>687</v>
      </c>
      <c r="F192" s="31" t="s">
        <v>123</v>
      </c>
      <c r="G192" s="31" t="s">
        <v>17143</v>
      </c>
      <c r="H192" s="31" t="s">
        <v>17480</v>
      </c>
      <c r="I192" s="38">
        <v>0.5</v>
      </c>
      <c r="J192" s="31" t="s">
        <v>1171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131"/>
      <c r="R192" s="131"/>
      <c r="S192" s="29">
        <v>43425</v>
      </c>
      <c r="T192" s="23"/>
    </row>
    <row r="193" spans="1:20" ht="54" customHeight="1" x14ac:dyDescent="1.05">
      <c r="A193" s="31" t="s">
        <v>30284</v>
      </c>
      <c r="B193" s="31" t="s">
        <v>5484</v>
      </c>
      <c r="C193" s="31" t="s">
        <v>30285</v>
      </c>
      <c r="D193" s="31" t="s">
        <v>30286</v>
      </c>
      <c r="E193" s="31" t="s">
        <v>687</v>
      </c>
      <c r="F193" s="31" t="s">
        <v>123</v>
      </c>
      <c r="G193" s="31" t="s">
        <v>17143</v>
      </c>
      <c r="H193" s="31" t="s">
        <v>17480</v>
      </c>
      <c r="I193" s="38">
        <v>0.5</v>
      </c>
      <c r="J193" s="31" t="s">
        <v>1171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131"/>
      <c r="R193" s="131"/>
      <c r="S193" s="29">
        <v>43425</v>
      </c>
      <c r="T193" s="23"/>
    </row>
    <row r="194" spans="1:20" ht="54" customHeight="1" x14ac:dyDescent="1.05">
      <c r="A194" s="31" t="s">
        <v>30287</v>
      </c>
      <c r="B194" s="31" t="s">
        <v>30288</v>
      </c>
      <c r="C194" s="31" t="s">
        <v>30289</v>
      </c>
      <c r="D194" s="31" t="s">
        <v>30290</v>
      </c>
      <c r="E194" s="31" t="s">
        <v>687</v>
      </c>
      <c r="F194" s="31" t="s">
        <v>123</v>
      </c>
      <c r="G194" s="31" t="s">
        <v>17143</v>
      </c>
      <c r="H194" s="31" t="s">
        <v>17480</v>
      </c>
      <c r="I194" s="38">
        <v>0.5</v>
      </c>
      <c r="J194" s="31" t="s">
        <v>1171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131"/>
      <c r="R194" s="131"/>
      <c r="S194" s="29">
        <v>43425</v>
      </c>
      <c r="T194" s="23"/>
    </row>
    <row r="195" spans="1:20" ht="54" customHeight="1" x14ac:dyDescent="1.05">
      <c r="A195" s="31" t="s">
        <v>30291</v>
      </c>
      <c r="B195" s="31" t="s">
        <v>6300</v>
      </c>
      <c r="C195" s="31" t="s">
        <v>30292</v>
      </c>
      <c r="D195" s="31" t="s">
        <v>30293</v>
      </c>
      <c r="E195" s="31" t="s">
        <v>687</v>
      </c>
      <c r="F195" s="31" t="s">
        <v>123</v>
      </c>
      <c r="G195" s="31" t="s">
        <v>17143</v>
      </c>
      <c r="H195" s="31" t="s">
        <v>17480</v>
      </c>
      <c r="I195" s="38">
        <v>0.5</v>
      </c>
      <c r="J195" s="31" t="s">
        <v>1171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131"/>
      <c r="R195" s="131"/>
      <c r="S195" s="29">
        <v>43425</v>
      </c>
      <c r="T195" s="23"/>
    </row>
    <row r="196" spans="1:20" ht="54" customHeight="1" x14ac:dyDescent="1.05">
      <c r="A196" s="31" t="s">
        <v>30294</v>
      </c>
      <c r="B196" s="31" t="s">
        <v>29753</v>
      </c>
      <c r="C196" s="31" t="s">
        <v>30295</v>
      </c>
      <c r="D196" s="31" t="s">
        <v>30296</v>
      </c>
      <c r="E196" s="31" t="s">
        <v>687</v>
      </c>
      <c r="F196" s="31" t="s">
        <v>123</v>
      </c>
      <c r="G196" s="31" t="s">
        <v>17143</v>
      </c>
      <c r="H196" s="31" t="s">
        <v>17480</v>
      </c>
      <c r="I196" s="38">
        <v>0.5</v>
      </c>
      <c r="J196" s="31" t="s">
        <v>1171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131"/>
      <c r="R196" s="131"/>
      <c r="S196" s="29">
        <v>43425</v>
      </c>
      <c r="T196" s="23"/>
    </row>
    <row r="197" spans="1:20" ht="54" customHeight="1" x14ac:dyDescent="1.3">
      <c r="A197" s="679" t="s">
        <v>31908</v>
      </c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1"/>
      <c r="N197" s="23"/>
      <c r="O197" s="23"/>
      <c r="P197" s="23"/>
      <c r="Q197" s="131"/>
      <c r="R197" s="131"/>
      <c r="S197" s="29"/>
      <c r="T197" s="23"/>
    </row>
    <row r="198" spans="1:20" ht="54" customHeight="1" x14ac:dyDescent="1.05">
      <c r="A198" s="31" t="s">
        <v>31183</v>
      </c>
      <c r="B198" s="31" t="s">
        <v>31184</v>
      </c>
      <c r="C198" s="31" t="s">
        <v>31185</v>
      </c>
      <c r="D198" s="31" t="s">
        <v>31186</v>
      </c>
      <c r="E198" s="31" t="s">
        <v>687</v>
      </c>
      <c r="F198" s="31" t="s">
        <v>123</v>
      </c>
      <c r="G198" s="31" t="s">
        <v>17143</v>
      </c>
      <c r="H198" s="31" t="s">
        <v>17480</v>
      </c>
      <c r="I198" s="38">
        <v>0.5</v>
      </c>
      <c r="J198" s="31" t="s">
        <v>1171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131"/>
      <c r="R198" s="131"/>
      <c r="S198" s="29">
        <v>43425</v>
      </c>
      <c r="T198" s="23"/>
    </row>
    <row r="199" spans="1:20" ht="54" customHeight="1" x14ac:dyDescent="0.7">
      <c r="A199" s="698" t="s">
        <v>31911</v>
      </c>
      <c r="B199" s="699"/>
      <c r="C199" s="699"/>
      <c r="D199" s="699"/>
      <c r="E199" s="699"/>
      <c r="F199" s="699"/>
      <c r="G199" s="699"/>
      <c r="H199" s="699"/>
      <c r="I199" s="699"/>
      <c r="J199" s="699"/>
      <c r="K199" s="699"/>
      <c r="L199" s="699"/>
      <c r="M199" s="700"/>
      <c r="N199" s="23"/>
      <c r="O199" s="23"/>
      <c r="P199" s="23"/>
      <c r="Q199" s="131"/>
      <c r="R199" s="131"/>
      <c r="S199" s="29"/>
      <c r="T199" s="29">
        <v>770000</v>
      </c>
    </row>
    <row r="200" spans="1:20" ht="54" customHeight="1" x14ac:dyDescent="1.05">
      <c r="A200" s="688" t="s">
        <v>32847</v>
      </c>
      <c r="B200" s="689"/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90"/>
      <c r="N200" s="23"/>
      <c r="O200" s="23"/>
      <c r="P200" s="23"/>
      <c r="Q200" s="131"/>
      <c r="R200" s="131"/>
      <c r="S200" s="29"/>
      <c r="T200" s="23"/>
    </row>
    <row r="201" spans="1:20" ht="54" customHeight="1" x14ac:dyDescent="1.05">
      <c r="A201" s="31" t="s">
        <v>32440</v>
      </c>
      <c r="B201" s="31" t="s">
        <v>22940</v>
      </c>
      <c r="C201" s="31" t="s">
        <v>32441</v>
      </c>
      <c r="D201" s="31" t="s">
        <v>32442</v>
      </c>
      <c r="E201" s="31" t="s">
        <v>101</v>
      </c>
      <c r="F201" s="31" t="s">
        <v>123</v>
      </c>
      <c r="G201" s="31" t="s">
        <v>16205</v>
      </c>
      <c r="H201" s="31" t="s">
        <v>28170</v>
      </c>
      <c r="I201" s="38">
        <v>0.41666666666666669</v>
      </c>
      <c r="J201" s="31" t="s">
        <v>1171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131"/>
      <c r="R201" s="131"/>
      <c r="S201" s="29">
        <v>43925</v>
      </c>
      <c r="T201" s="23"/>
    </row>
    <row r="202" spans="1:20" ht="54" customHeight="1" x14ac:dyDescent="1.05">
      <c r="A202" s="31" t="s">
        <v>32443</v>
      </c>
      <c r="B202" s="31" t="s">
        <v>3902</v>
      </c>
      <c r="C202" s="31" t="s">
        <v>32444</v>
      </c>
      <c r="D202" s="31" t="s">
        <v>32445</v>
      </c>
      <c r="E202" s="31" t="s">
        <v>101</v>
      </c>
      <c r="F202" s="31" t="s">
        <v>123</v>
      </c>
      <c r="G202" s="31" t="s">
        <v>16205</v>
      </c>
      <c r="H202" s="31" t="s">
        <v>28170</v>
      </c>
      <c r="I202" s="38">
        <v>0.41666666666666669</v>
      </c>
      <c r="J202" s="31" t="s">
        <v>1171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131"/>
      <c r="R202" s="131"/>
      <c r="S202" s="29">
        <v>43925</v>
      </c>
      <c r="T202" s="23"/>
    </row>
    <row r="203" spans="1:20" ht="54" customHeight="1" x14ac:dyDescent="1.05">
      <c r="A203" s="31" t="s">
        <v>32446</v>
      </c>
      <c r="B203" s="31" t="s">
        <v>17237</v>
      </c>
      <c r="C203" s="31" t="s">
        <v>32447</v>
      </c>
      <c r="D203" s="31" t="s">
        <v>32448</v>
      </c>
      <c r="E203" s="31" t="s">
        <v>101</v>
      </c>
      <c r="F203" s="31" t="s">
        <v>123</v>
      </c>
      <c r="G203" s="31" t="s">
        <v>16205</v>
      </c>
      <c r="H203" s="31" t="s">
        <v>28170</v>
      </c>
      <c r="I203" s="38">
        <v>0.41666666666666669</v>
      </c>
      <c r="J203" s="31" t="s">
        <v>1171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131"/>
      <c r="R203" s="131"/>
      <c r="S203" s="29">
        <v>43925</v>
      </c>
      <c r="T203" s="23"/>
    </row>
    <row r="204" spans="1:20" ht="54" customHeight="1" x14ac:dyDescent="1.05">
      <c r="A204" s="31" t="s">
        <v>32449</v>
      </c>
      <c r="B204" s="31" t="s">
        <v>28968</v>
      </c>
      <c r="C204" s="31" t="s">
        <v>32450</v>
      </c>
      <c r="D204" s="31" t="s">
        <v>32451</v>
      </c>
      <c r="E204" s="31" t="s">
        <v>101</v>
      </c>
      <c r="F204" s="31" t="s">
        <v>123</v>
      </c>
      <c r="G204" s="31" t="s">
        <v>16205</v>
      </c>
      <c r="H204" s="31" t="s">
        <v>28170</v>
      </c>
      <c r="I204" s="38">
        <v>0.41666666666666669</v>
      </c>
      <c r="J204" s="31" t="s">
        <v>1171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131"/>
      <c r="R204" s="131"/>
      <c r="S204" s="29">
        <v>43925</v>
      </c>
      <c r="T204" s="23"/>
    </row>
    <row r="205" spans="1:20" ht="54" customHeight="1" x14ac:dyDescent="1.05">
      <c r="A205" s="31" t="s">
        <v>32452</v>
      </c>
      <c r="B205" s="31" t="s">
        <v>21117</v>
      </c>
      <c r="C205" s="31" t="s">
        <v>32453</v>
      </c>
      <c r="D205" s="31" t="s">
        <v>32454</v>
      </c>
      <c r="E205" s="31" t="s">
        <v>101</v>
      </c>
      <c r="F205" s="31" t="s">
        <v>123</v>
      </c>
      <c r="G205" s="31" t="s">
        <v>16205</v>
      </c>
      <c r="H205" s="31" t="s">
        <v>28170</v>
      </c>
      <c r="I205" s="38">
        <v>0.41666666666666669</v>
      </c>
      <c r="J205" s="31" t="s">
        <v>1171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131"/>
      <c r="R205" s="131"/>
      <c r="S205" s="29">
        <v>43925</v>
      </c>
      <c r="T205" s="23"/>
    </row>
    <row r="206" spans="1:20" ht="54" customHeight="1" x14ac:dyDescent="1.05">
      <c r="A206" s="31" t="s">
        <v>32455</v>
      </c>
      <c r="B206" s="31" t="s">
        <v>32456</v>
      </c>
      <c r="C206" s="31" t="s">
        <v>32457</v>
      </c>
      <c r="D206" s="31" t="s">
        <v>32458</v>
      </c>
      <c r="E206" s="31" t="s">
        <v>101</v>
      </c>
      <c r="F206" s="31" t="s">
        <v>123</v>
      </c>
      <c r="G206" s="31" t="s">
        <v>16205</v>
      </c>
      <c r="H206" s="31" t="s">
        <v>28170</v>
      </c>
      <c r="I206" s="38">
        <v>0.41666666666666669</v>
      </c>
      <c r="J206" s="31" t="s">
        <v>1171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131"/>
      <c r="R206" s="131"/>
      <c r="S206" s="29">
        <v>43925</v>
      </c>
      <c r="T206" s="23"/>
    </row>
    <row r="207" spans="1:20" ht="54" customHeight="1" x14ac:dyDescent="1.05">
      <c r="A207" s="31" t="s">
        <v>32459</v>
      </c>
      <c r="B207" s="31" t="s">
        <v>6378</v>
      </c>
      <c r="C207" s="31" t="s">
        <v>32460</v>
      </c>
      <c r="D207" s="31" t="s">
        <v>32461</v>
      </c>
      <c r="E207" s="31" t="s">
        <v>101</v>
      </c>
      <c r="F207" s="31" t="s">
        <v>102</v>
      </c>
      <c r="G207" s="31" t="s">
        <v>16270</v>
      </c>
      <c r="H207" s="31" t="s">
        <v>28170</v>
      </c>
      <c r="I207" s="38">
        <v>0.41666666666666669</v>
      </c>
      <c r="J207" s="31" t="s">
        <v>1171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131"/>
      <c r="R207" s="131"/>
      <c r="S207" s="29">
        <v>22200</v>
      </c>
      <c r="T207" s="23"/>
    </row>
    <row r="208" spans="1:20" ht="54" customHeight="1" x14ac:dyDescent="1.05">
      <c r="A208" s="31" t="s">
        <v>32462</v>
      </c>
      <c r="B208" s="31" t="s">
        <v>32463</v>
      </c>
      <c r="C208" s="31" t="s">
        <v>32464</v>
      </c>
      <c r="D208" s="31" t="s">
        <v>32465</v>
      </c>
      <c r="E208" s="31" t="s">
        <v>101</v>
      </c>
      <c r="F208" s="31" t="s">
        <v>102</v>
      </c>
      <c r="G208" s="31" t="s">
        <v>16270</v>
      </c>
      <c r="H208" s="31" t="s">
        <v>28170</v>
      </c>
      <c r="I208" s="38">
        <v>0.41666666666666669</v>
      </c>
      <c r="J208" s="31" t="s">
        <v>1171</v>
      </c>
      <c r="K208" s="31" t="s">
        <v>105</v>
      </c>
      <c r="L208" s="31" t="s">
        <v>106</v>
      </c>
      <c r="M208" s="31" t="s">
        <v>107</v>
      </c>
      <c r="N208" s="23"/>
      <c r="O208" s="23"/>
      <c r="P208" s="23"/>
      <c r="Q208" s="131"/>
      <c r="R208" s="131"/>
      <c r="S208" s="29">
        <v>22200</v>
      </c>
      <c r="T208" s="23"/>
    </row>
    <row r="209" spans="1:20" ht="54" customHeight="1" x14ac:dyDescent="1.05">
      <c r="A209" s="31" t="s">
        <v>32466</v>
      </c>
      <c r="B209" s="31" t="s">
        <v>32467</v>
      </c>
      <c r="C209" s="31" t="s">
        <v>32468</v>
      </c>
      <c r="D209" s="31" t="s">
        <v>32469</v>
      </c>
      <c r="E209" s="31" t="s">
        <v>101</v>
      </c>
      <c r="F209" s="31" t="s">
        <v>1304</v>
      </c>
      <c r="G209" s="31" t="s">
        <v>16185</v>
      </c>
      <c r="H209" s="31" t="s">
        <v>28170</v>
      </c>
      <c r="I209" s="38">
        <v>0.25</v>
      </c>
      <c r="J209" s="31" t="s">
        <v>1171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131"/>
      <c r="R209" s="131"/>
      <c r="S209" s="29">
        <v>26200</v>
      </c>
      <c r="T209" s="23"/>
    </row>
    <row r="210" spans="1:20" ht="54" customHeight="1" x14ac:dyDescent="1.05">
      <c r="A210" s="31" t="s">
        <v>32470</v>
      </c>
      <c r="B210" s="31" t="s">
        <v>3238</v>
      </c>
      <c r="C210" s="31" t="s">
        <v>32471</v>
      </c>
      <c r="D210" s="31" t="s">
        <v>32472</v>
      </c>
      <c r="E210" s="31" t="s">
        <v>687</v>
      </c>
      <c r="F210" s="31" t="s">
        <v>123</v>
      </c>
      <c r="G210" s="31" t="s">
        <v>16504</v>
      </c>
      <c r="H210" s="31" t="s">
        <v>28170</v>
      </c>
      <c r="I210" s="38">
        <v>0.33333333333333331</v>
      </c>
      <c r="J210" s="31" t="s">
        <v>1171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131"/>
      <c r="R210" s="131"/>
      <c r="S210" s="29">
        <v>43425</v>
      </c>
      <c r="T210" s="23"/>
    </row>
    <row r="211" spans="1:20" ht="54" customHeight="1" x14ac:dyDescent="0.7">
      <c r="A211" s="833" t="s">
        <v>33570</v>
      </c>
      <c r="B211" s="834"/>
      <c r="C211" s="834"/>
      <c r="D211" s="834"/>
      <c r="E211" s="834"/>
      <c r="F211" s="834"/>
      <c r="G211" s="834"/>
      <c r="H211" s="834"/>
      <c r="I211" s="834"/>
      <c r="J211" s="834"/>
      <c r="K211" s="834"/>
      <c r="L211" s="835"/>
      <c r="M211" s="610"/>
      <c r="N211" s="23"/>
      <c r="O211" s="23"/>
      <c r="P211" s="23"/>
      <c r="Q211" s="131"/>
      <c r="R211" s="131"/>
      <c r="S211" s="610"/>
      <c r="T211" s="23"/>
    </row>
    <row r="212" spans="1:20" ht="54" customHeight="1" x14ac:dyDescent="0.7">
      <c r="A212" s="610" t="s">
        <v>33513</v>
      </c>
      <c r="B212" s="610" t="s">
        <v>2422</v>
      </c>
      <c r="C212" s="610" t="s">
        <v>33514</v>
      </c>
      <c r="D212" s="610" t="s">
        <v>33515</v>
      </c>
      <c r="E212" s="610" t="s">
        <v>687</v>
      </c>
      <c r="F212" s="610" t="s">
        <v>102</v>
      </c>
      <c r="G212" s="610" t="s">
        <v>16324</v>
      </c>
      <c r="H212" s="610" t="s">
        <v>29687</v>
      </c>
      <c r="I212" s="611">
        <v>0.60416666666666663</v>
      </c>
      <c r="J212" s="610" t="s">
        <v>1171</v>
      </c>
      <c r="K212" s="610" t="s">
        <v>106</v>
      </c>
      <c r="L212" s="610" t="s">
        <v>106</v>
      </c>
      <c r="M212" s="610" t="s">
        <v>491</v>
      </c>
      <c r="N212" s="610" t="s">
        <v>106</v>
      </c>
      <c r="O212" s="23"/>
      <c r="P212" s="23"/>
      <c r="Q212" s="131"/>
      <c r="R212" s="131"/>
      <c r="S212" s="187">
        <v>25200</v>
      </c>
      <c r="T212" s="23"/>
    </row>
    <row r="213" spans="1:20" ht="54" customHeight="1" x14ac:dyDescent="0.7">
      <c r="A213" s="610" t="s">
        <v>33516</v>
      </c>
      <c r="B213" s="610" t="s">
        <v>33517</v>
      </c>
      <c r="C213" s="610" t="s">
        <v>33518</v>
      </c>
      <c r="D213" s="610" t="s">
        <v>33519</v>
      </c>
      <c r="E213" s="610" t="s">
        <v>687</v>
      </c>
      <c r="F213" s="610" t="s">
        <v>102</v>
      </c>
      <c r="G213" s="610" t="s">
        <v>16324</v>
      </c>
      <c r="H213" s="610" t="s">
        <v>29687</v>
      </c>
      <c r="I213" s="611">
        <v>0.60416666666666663</v>
      </c>
      <c r="J213" s="610" t="s">
        <v>1171</v>
      </c>
      <c r="K213" s="610" t="s">
        <v>106</v>
      </c>
      <c r="L213" s="610" t="s">
        <v>106</v>
      </c>
      <c r="M213" s="610" t="s">
        <v>491</v>
      </c>
      <c r="N213" s="610" t="s">
        <v>106</v>
      </c>
      <c r="O213" s="23"/>
      <c r="P213" s="23"/>
      <c r="Q213" s="131"/>
      <c r="R213" s="131"/>
      <c r="S213" s="187">
        <v>25200</v>
      </c>
      <c r="T213" s="23"/>
    </row>
    <row r="214" spans="1:20" ht="54" customHeight="1" x14ac:dyDescent="0.7">
      <c r="A214" s="610" t="s">
        <v>33520</v>
      </c>
      <c r="B214" s="610" t="s">
        <v>13951</v>
      </c>
      <c r="C214" s="610" t="s">
        <v>33521</v>
      </c>
      <c r="D214" s="610" t="s">
        <v>33522</v>
      </c>
      <c r="E214" s="610" t="s">
        <v>687</v>
      </c>
      <c r="F214" s="610" t="s">
        <v>102</v>
      </c>
      <c r="G214" s="610" t="s">
        <v>16324</v>
      </c>
      <c r="H214" s="610" t="s">
        <v>29687</v>
      </c>
      <c r="I214" s="611">
        <v>0.60416666666666663</v>
      </c>
      <c r="J214" s="610" t="s">
        <v>1171</v>
      </c>
      <c r="K214" s="610" t="s">
        <v>106</v>
      </c>
      <c r="L214" s="610" t="s">
        <v>106</v>
      </c>
      <c r="M214" s="610" t="s">
        <v>491</v>
      </c>
      <c r="N214" s="610" t="s">
        <v>106</v>
      </c>
      <c r="O214" s="23"/>
      <c r="P214" s="23"/>
      <c r="Q214" s="131"/>
      <c r="R214" s="131"/>
      <c r="S214" s="187">
        <v>25200</v>
      </c>
      <c r="T214" s="23"/>
    </row>
    <row r="215" spans="1:20" ht="54" customHeight="1" x14ac:dyDescent="1.05">
      <c r="A215" s="688" t="s">
        <v>34414</v>
      </c>
      <c r="B215" s="689"/>
      <c r="C215" s="689"/>
      <c r="D215" s="689"/>
      <c r="E215" s="689"/>
      <c r="F215" s="689"/>
      <c r="G215" s="689"/>
      <c r="H215" s="689"/>
      <c r="I215" s="689"/>
      <c r="J215" s="689"/>
      <c r="K215" s="689"/>
      <c r="L215" s="689"/>
      <c r="M215" s="690"/>
      <c r="N215" s="23"/>
      <c r="O215" s="23"/>
      <c r="P215" s="23"/>
      <c r="Q215" s="131"/>
      <c r="R215" s="131"/>
      <c r="S215" s="29"/>
      <c r="T215" s="23"/>
    </row>
    <row r="216" spans="1:20" ht="54" customHeight="1" x14ac:dyDescent="1.05">
      <c r="A216" s="31" t="s">
        <v>33571</v>
      </c>
      <c r="B216" s="31" t="s">
        <v>33572</v>
      </c>
      <c r="C216" s="31" t="s">
        <v>33573</v>
      </c>
      <c r="D216" s="31" t="s">
        <v>33574</v>
      </c>
      <c r="E216" s="31" t="s">
        <v>101</v>
      </c>
      <c r="F216" s="31" t="s">
        <v>102</v>
      </c>
      <c r="G216" s="31" t="s">
        <v>16267</v>
      </c>
      <c r="H216" s="31" t="s">
        <v>29748</v>
      </c>
      <c r="I216" s="38">
        <v>0.83333333333333337</v>
      </c>
      <c r="J216" s="31" t="s">
        <v>1171</v>
      </c>
      <c r="K216" s="31" t="s">
        <v>105</v>
      </c>
      <c r="L216" s="31" t="s">
        <v>533</v>
      </c>
      <c r="M216" s="31" t="s">
        <v>491</v>
      </c>
      <c r="N216" s="23"/>
      <c r="O216" s="23"/>
      <c r="P216" s="23"/>
      <c r="Q216" s="131"/>
      <c r="R216" s="131"/>
      <c r="S216" s="29">
        <v>25200</v>
      </c>
      <c r="T216" s="23"/>
    </row>
    <row r="217" spans="1:20" ht="54" customHeight="1" x14ac:dyDescent="1.05">
      <c r="A217" s="31" t="s">
        <v>33575</v>
      </c>
      <c r="B217" s="31" t="s">
        <v>19549</v>
      </c>
      <c r="C217" s="31" t="s">
        <v>33576</v>
      </c>
      <c r="D217" s="31" t="s">
        <v>33577</v>
      </c>
      <c r="E217" s="31" t="s">
        <v>101</v>
      </c>
      <c r="F217" s="31" t="s">
        <v>102</v>
      </c>
      <c r="G217" s="31" t="s">
        <v>16267</v>
      </c>
      <c r="H217" s="31" t="s">
        <v>29748</v>
      </c>
      <c r="I217" s="38">
        <v>0.83333333333333337</v>
      </c>
      <c r="J217" s="31" t="s">
        <v>1171</v>
      </c>
      <c r="K217" s="31" t="s">
        <v>105</v>
      </c>
      <c r="L217" s="31" t="s">
        <v>106</v>
      </c>
      <c r="M217" s="31" t="s">
        <v>491</v>
      </c>
      <c r="N217" s="23"/>
      <c r="O217" s="23"/>
      <c r="P217" s="23"/>
      <c r="Q217" s="131"/>
      <c r="R217" s="131"/>
      <c r="S217" s="29">
        <v>26200</v>
      </c>
      <c r="T217" s="23"/>
    </row>
    <row r="218" spans="1:20" ht="54" customHeight="1" x14ac:dyDescent="1.05">
      <c r="A218" s="31" t="s">
        <v>33578</v>
      </c>
      <c r="B218" s="31" t="s">
        <v>33579</v>
      </c>
      <c r="C218" s="31" t="s">
        <v>33580</v>
      </c>
      <c r="D218" s="31" t="s">
        <v>33581</v>
      </c>
      <c r="E218" s="31" t="s">
        <v>101</v>
      </c>
      <c r="F218" s="31" t="s">
        <v>102</v>
      </c>
      <c r="G218" s="31" t="s">
        <v>16267</v>
      </c>
      <c r="H218" s="31" t="s">
        <v>29748</v>
      </c>
      <c r="I218" s="38">
        <v>0.83333333333333337</v>
      </c>
      <c r="J218" s="31" t="s">
        <v>1171</v>
      </c>
      <c r="K218" s="31" t="s">
        <v>105</v>
      </c>
      <c r="L218" s="31" t="s">
        <v>106</v>
      </c>
      <c r="M218" s="31" t="s">
        <v>491</v>
      </c>
      <c r="N218" s="23"/>
      <c r="O218" s="23"/>
      <c r="P218" s="23"/>
      <c r="Q218" s="131"/>
      <c r="R218" s="131"/>
      <c r="S218" s="29">
        <v>26200</v>
      </c>
      <c r="T218" s="23"/>
    </row>
    <row r="219" spans="1:20" ht="54" customHeight="1" x14ac:dyDescent="1.05">
      <c r="A219" s="31" t="s">
        <v>33582</v>
      </c>
      <c r="B219" s="31" t="s">
        <v>33583</v>
      </c>
      <c r="C219" s="31" t="s">
        <v>33584</v>
      </c>
      <c r="D219" s="31" t="s">
        <v>33585</v>
      </c>
      <c r="E219" s="31" t="s">
        <v>101</v>
      </c>
      <c r="F219" s="31" t="s">
        <v>102</v>
      </c>
      <c r="G219" s="31" t="s">
        <v>16267</v>
      </c>
      <c r="H219" s="31" t="s">
        <v>29748</v>
      </c>
      <c r="I219" s="38">
        <v>0.83333333333333337</v>
      </c>
      <c r="J219" s="31" t="s">
        <v>1171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131"/>
      <c r="R219" s="131"/>
      <c r="S219" s="29">
        <v>26200</v>
      </c>
      <c r="T219" s="23"/>
    </row>
    <row r="220" spans="1:20" ht="54" customHeight="1" x14ac:dyDescent="1.3">
      <c r="A220" s="679" t="s">
        <v>35160</v>
      </c>
      <c r="B220" s="680"/>
      <c r="C220" s="680"/>
      <c r="D220" s="680"/>
      <c r="E220" s="680"/>
      <c r="F220" s="680"/>
      <c r="G220" s="680"/>
      <c r="H220" s="680"/>
      <c r="I220" s="680"/>
      <c r="J220" s="680"/>
      <c r="K220" s="680"/>
      <c r="L220" s="680"/>
      <c r="M220" s="681"/>
      <c r="N220" s="23"/>
      <c r="O220" s="23"/>
      <c r="P220" s="23"/>
      <c r="Q220" s="131"/>
      <c r="R220" s="131"/>
      <c r="S220" s="29"/>
      <c r="T220" s="23"/>
    </row>
    <row r="221" spans="1:20" ht="54" customHeight="1" x14ac:dyDescent="1.05">
      <c r="A221" s="647" t="s">
        <v>35165</v>
      </c>
      <c r="B221" s="647" t="s">
        <v>35166</v>
      </c>
      <c r="C221" s="647" t="s">
        <v>35167</v>
      </c>
      <c r="D221" s="647" t="s">
        <v>35168</v>
      </c>
      <c r="E221" s="647" t="s">
        <v>101</v>
      </c>
      <c r="F221" s="647" t="s">
        <v>1304</v>
      </c>
      <c r="G221" s="647" t="s">
        <v>16185</v>
      </c>
      <c r="H221" s="647" t="s">
        <v>29345</v>
      </c>
      <c r="I221" s="648">
        <v>0.125</v>
      </c>
      <c r="J221" s="647" t="s">
        <v>1171</v>
      </c>
      <c r="K221" s="647" t="s">
        <v>105</v>
      </c>
      <c r="L221" s="647" t="s">
        <v>106</v>
      </c>
      <c r="M221" s="647" t="s">
        <v>491</v>
      </c>
      <c r="N221" s="23"/>
      <c r="O221" s="23"/>
      <c r="P221" s="23"/>
      <c r="Q221" s="131"/>
      <c r="R221" s="131"/>
      <c r="S221" s="29">
        <v>26200</v>
      </c>
      <c r="T221" s="23"/>
    </row>
    <row r="222" spans="1:20" ht="54" customHeight="1" x14ac:dyDescent="1.05">
      <c r="A222" s="647" t="s">
        <v>35169</v>
      </c>
      <c r="B222" s="647" t="s">
        <v>35170</v>
      </c>
      <c r="C222" s="647" t="s">
        <v>35171</v>
      </c>
      <c r="D222" s="647" t="s">
        <v>35172</v>
      </c>
      <c r="E222" s="647" t="s">
        <v>101</v>
      </c>
      <c r="F222" s="647" t="s">
        <v>1304</v>
      </c>
      <c r="G222" s="647" t="s">
        <v>16185</v>
      </c>
      <c r="H222" s="647" t="s">
        <v>29345</v>
      </c>
      <c r="I222" s="648">
        <v>0.125</v>
      </c>
      <c r="J222" s="647" t="s">
        <v>1171</v>
      </c>
      <c r="K222" s="647" t="s">
        <v>105</v>
      </c>
      <c r="L222" s="647" t="s">
        <v>106</v>
      </c>
      <c r="M222" s="647" t="s">
        <v>491</v>
      </c>
      <c r="N222" s="23"/>
      <c r="O222" s="23"/>
      <c r="P222" s="23"/>
      <c r="Q222" s="131"/>
      <c r="R222" s="131"/>
      <c r="S222" s="29">
        <v>26200</v>
      </c>
      <c r="T222" s="23"/>
    </row>
    <row r="223" spans="1:20" ht="54" customHeight="1" x14ac:dyDescent="1.05">
      <c r="A223" s="688" t="s">
        <v>35971</v>
      </c>
      <c r="B223" s="689"/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90"/>
      <c r="N223" s="23"/>
      <c r="O223" s="23"/>
      <c r="P223" s="23"/>
      <c r="Q223" s="131"/>
      <c r="R223" s="131"/>
      <c r="S223" s="506"/>
      <c r="T223" s="23"/>
    </row>
    <row r="224" spans="1:20" ht="54" customHeight="1" x14ac:dyDescent="1.05">
      <c r="A224" s="31" t="s">
        <v>35692</v>
      </c>
      <c r="B224" s="31" t="s">
        <v>19954</v>
      </c>
      <c r="C224" s="31" t="s">
        <v>35693</v>
      </c>
      <c r="D224" s="31" t="s">
        <v>35694</v>
      </c>
      <c r="E224" s="31" t="s">
        <v>101</v>
      </c>
      <c r="F224" s="31" t="s">
        <v>102</v>
      </c>
      <c r="G224" s="31" t="s">
        <v>16267</v>
      </c>
      <c r="H224" s="31" t="s">
        <v>29345</v>
      </c>
      <c r="I224" s="38">
        <v>0.27083333333333331</v>
      </c>
      <c r="J224" s="31" t="s">
        <v>1171</v>
      </c>
      <c r="K224" s="31" t="s">
        <v>105</v>
      </c>
      <c r="L224" s="31" t="s">
        <v>106</v>
      </c>
      <c r="M224" s="31" t="s">
        <v>491</v>
      </c>
      <c r="N224" s="23"/>
      <c r="O224" s="23"/>
      <c r="P224" s="23"/>
      <c r="Q224" s="131"/>
      <c r="R224" s="131"/>
      <c r="S224" s="506">
        <v>26200</v>
      </c>
      <c r="T224" s="23"/>
    </row>
    <row r="225" spans="1:20" ht="54" customHeight="1" x14ac:dyDescent="1.05">
      <c r="A225" s="31" t="s">
        <v>35695</v>
      </c>
      <c r="B225" s="31" t="s">
        <v>13259</v>
      </c>
      <c r="C225" s="31" t="s">
        <v>35696</v>
      </c>
      <c r="D225" s="31" t="s">
        <v>35697</v>
      </c>
      <c r="E225" s="31" t="s">
        <v>101</v>
      </c>
      <c r="F225" s="31" t="s">
        <v>102</v>
      </c>
      <c r="G225" s="31" t="s">
        <v>16267</v>
      </c>
      <c r="H225" s="31" t="s">
        <v>29345</v>
      </c>
      <c r="I225" s="38">
        <v>0.125</v>
      </c>
      <c r="J225" s="31" t="s">
        <v>1171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131"/>
      <c r="R225" s="131"/>
      <c r="S225" s="506">
        <v>26200</v>
      </c>
      <c r="T225" s="23"/>
    </row>
    <row r="226" spans="1:20" ht="54" customHeight="1" x14ac:dyDescent="1.05">
      <c r="A226" s="688" t="s">
        <v>36473</v>
      </c>
      <c r="B226" s="689"/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90"/>
      <c r="N226" s="23"/>
      <c r="O226" s="23"/>
      <c r="P226" s="23"/>
      <c r="Q226" s="131"/>
      <c r="R226" s="131"/>
      <c r="S226" s="29"/>
      <c r="T226" s="23"/>
    </row>
    <row r="227" spans="1:20" ht="54" customHeight="1" x14ac:dyDescent="1.05">
      <c r="A227" s="31" t="s">
        <v>35995</v>
      </c>
      <c r="B227" s="31" t="s">
        <v>35996</v>
      </c>
      <c r="C227" s="31" t="s">
        <v>35997</v>
      </c>
      <c r="D227" s="31" t="s">
        <v>35998</v>
      </c>
      <c r="E227" s="31" t="s">
        <v>101</v>
      </c>
      <c r="F227" s="31" t="s">
        <v>1304</v>
      </c>
      <c r="G227" s="31" t="s">
        <v>16185</v>
      </c>
      <c r="H227" s="31" t="s">
        <v>33368</v>
      </c>
      <c r="I227" s="38">
        <v>0.34027777777777779</v>
      </c>
      <c r="J227" s="31" t="s">
        <v>1171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131"/>
      <c r="R227" s="131"/>
      <c r="S227" s="29">
        <v>26200</v>
      </c>
      <c r="T227" s="23"/>
    </row>
    <row r="228" spans="1:20" ht="54" customHeight="1" x14ac:dyDescent="1.05">
      <c r="A228" s="31" t="s">
        <v>35999</v>
      </c>
      <c r="B228" s="31" t="s">
        <v>19101</v>
      </c>
      <c r="C228" s="31" t="s">
        <v>36000</v>
      </c>
      <c r="D228" s="31" t="s">
        <v>36001</v>
      </c>
      <c r="E228" s="31" t="s">
        <v>101</v>
      </c>
      <c r="F228" s="31" t="s">
        <v>1304</v>
      </c>
      <c r="G228" s="31" t="s">
        <v>16185</v>
      </c>
      <c r="H228" s="31" t="s">
        <v>33368</v>
      </c>
      <c r="I228" s="38">
        <v>0.34027777777777779</v>
      </c>
      <c r="J228" s="31" t="s">
        <v>1171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131"/>
      <c r="R228" s="131"/>
      <c r="S228" s="29">
        <v>26200</v>
      </c>
      <c r="T228" s="23"/>
    </row>
    <row r="229" spans="1:20" ht="54" customHeight="1" x14ac:dyDescent="1.05">
      <c r="A229" s="31" t="s">
        <v>36002</v>
      </c>
      <c r="B229" s="31" t="s">
        <v>36003</v>
      </c>
      <c r="C229" s="31" t="s">
        <v>36004</v>
      </c>
      <c r="D229" s="31" t="s">
        <v>36005</v>
      </c>
      <c r="E229" s="31" t="s">
        <v>101</v>
      </c>
      <c r="F229" s="31" t="s">
        <v>1304</v>
      </c>
      <c r="G229" s="31" t="s">
        <v>16185</v>
      </c>
      <c r="H229" s="31" t="s">
        <v>33368</v>
      </c>
      <c r="I229" s="38">
        <v>0.34027777777777779</v>
      </c>
      <c r="J229" s="31" t="s">
        <v>1171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131"/>
      <c r="R229" s="131"/>
      <c r="S229" s="29">
        <v>26200</v>
      </c>
      <c r="T229" s="23"/>
    </row>
    <row r="230" spans="1:20" ht="54" customHeight="1" x14ac:dyDescent="1.3">
      <c r="A230" s="679" t="s">
        <v>37346</v>
      </c>
      <c r="B230" s="680"/>
      <c r="C230" s="680"/>
      <c r="D230" s="680"/>
      <c r="E230" s="680"/>
      <c r="F230" s="680"/>
      <c r="G230" s="680"/>
      <c r="H230" s="680"/>
      <c r="I230" s="680"/>
      <c r="J230" s="680"/>
      <c r="K230" s="680"/>
      <c r="L230" s="680"/>
      <c r="M230" s="681"/>
      <c r="N230" s="23"/>
      <c r="O230" s="23"/>
      <c r="P230" s="23"/>
      <c r="Q230" s="131"/>
      <c r="R230" s="131"/>
      <c r="S230" s="29"/>
      <c r="T230" s="31"/>
    </row>
    <row r="231" spans="1:20" ht="54" customHeight="1" x14ac:dyDescent="1.05">
      <c r="A231" s="31" t="s">
        <v>36490</v>
      </c>
      <c r="B231" s="31" t="s">
        <v>16908</v>
      </c>
      <c r="C231" s="31" t="s">
        <v>36491</v>
      </c>
      <c r="D231" s="31" t="s">
        <v>36492</v>
      </c>
      <c r="E231" s="31" t="s">
        <v>687</v>
      </c>
      <c r="F231" s="31" t="s">
        <v>102</v>
      </c>
      <c r="G231" s="31" t="s">
        <v>16324</v>
      </c>
      <c r="H231" s="31" t="s">
        <v>35348</v>
      </c>
      <c r="I231" s="38">
        <v>0.60416666666666663</v>
      </c>
      <c r="J231" s="31" t="s">
        <v>1171</v>
      </c>
      <c r="K231" s="31" t="s">
        <v>105</v>
      </c>
      <c r="L231" s="31" t="s">
        <v>106</v>
      </c>
      <c r="M231" s="31" t="s">
        <v>491</v>
      </c>
      <c r="N231" s="23"/>
      <c r="O231" s="23"/>
      <c r="P231" s="23"/>
      <c r="Q231" s="131"/>
      <c r="R231" s="131"/>
      <c r="S231" s="29">
        <v>25200</v>
      </c>
      <c r="T231" s="31"/>
    </row>
    <row r="232" spans="1:20" ht="54" customHeight="1" x14ac:dyDescent="1.05">
      <c r="A232" s="31" t="s">
        <v>36493</v>
      </c>
      <c r="B232" s="31" t="s">
        <v>8607</v>
      </c>
      <c r="C232" s="31" t="s">
        <v>36494</v>
      </c>
      <c r="D232" s="31" t="s">
        <v>36495</v>
      </c>
      <c r="E232" s="31" t="s">
        <v>687</v>
      </c>
      <c r="F232" s="31" t="s">
        <v>102</v>
      </c>
      <c r="G232" s="31" t="s">
        <v>16324</v>
      </c>
      <c r="H232" s="31" t="s">
        <v>35348</v>
      </c>
      <c r="I232" s="38">
        <v>0.60416666666666663</v>
      </c>
      <c r="J232" s="31" t="s">
        <v>1171</v>
      </c>
      <c r="K232" s="31" t="s">
        <v>105</v>
      </c>
      <c r="L232" s="31" t="s">
        <v>106</v>
      </c>
      <c r="M232" s="31" t="s">
        <v>491</v>
      </c>
      <c r="N232" s="23"/>
      <c r="O232" s="23"/>
      <c r="P232" s="23"/>
      <c r="Q232" s="131"/>
      <c r="R232" s="131"/>
      <c r="S232" s="29">
        <v>25200</v>
      </c>
      <c r="T232" s="31"/>
    </row>
    <row r="233" spans="1:20" ht="54" customHeight="1" x14ac:dyDescent="1.05">
      <c r="A233" s="31" t="s">
        <v>36496</v>
      </c>
      <c r="B233" s="31" t="s">
        <v>24823</v>
      </c>
      <c r="C233" s="31" t="s">
        <v>36497</v>
      </c>
      <c r="D233" s="31" t="s">
        <v>36498</v>
      </c>
      <c r="E233" s="31" t="s">
        <v>101</v>
      </c>
      <c r="F233" s="31" t="s">
        <v>102</v>
      </c>
      <c r="G233" s="31" t="s">
        <v>16267</v>
      </c>
      <c r="H233" s="31" t="s">
        <v>33368</v>
      </c>
      <c r="I233" s="38">
        <v>0.27083333333333331</v>
      </c>
      <c r="J233" s="31" t="s">
        <v>1171</v>
      </c>
      <c r="K233" s="31" t="s">
        <v>105</v>
      </c>
      <c r="L233" s="31" t="s">
        <v>106</v>
      </c>
      <c r="M233" s="31" t="s">
        <v>491</v>
      </c>
      <c r="N233" s="23"/>
      <c r="O233" s="23"/>
      <c r="P233" s="23"/>
      <c r="Q233" s="131"/>
      <c r="R233" s="131"/>
      <c r="S233" s="29">
        <v>26200</v>
      </c>
      <c r="T233" s="31"/>
    </row>
    <row r="234" spans="1:20" ht="54" customHeight="1" x14ac:dyDescent="1.05">
      <c r="A234" s="31" t="s">
        <v>36499</v>
      </c>
      <c r="B234" s="31" t="s">
        <v>36500</v>
      </c>
      <c r="C234" s="31" t="s">
        <v>36501</v>
      </c>
      <c r="D234" s="31" t="s">
        <v>36502</v>
      </c>
      <c r="E234" s="31" t="s">
        <v>687</v>
      </c>
      <c r="F234" s="31" t="s">
        <v>102</v>
      </c>
      <c r="G234" s="31" t="s">
        <v>16324</v>
      </c>
      <c r="H234" s="31" t="s">
        <v>35348</v>
      </c>
      <c r="I234" s="38">
        <v>0.60416666666666663</v>
      </c>
      <c r="J234" s="31" t="s">
        <v>1171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131"/>
      <c r="R234" s="131"/>
      <c r="S234" s="29">
        <v>25200</v>
      </c>
      <c r="T234" s="31"/>
    </row>
    <row r="235" spans="1:20" ht="54" customHeight="1" x14ac:dyDescent="1.05">
      <c r="A235" s="31" t="s">
        <v>36503</v>
      </c>
      <c r="B235" s="31" t="s">
        <v>514</v>
      </c>
      <c r="C235" s="31" t="s">
        <v>36504</v>
      </c>
      <c r="D235" s="31" t="s">
        <v>36505</v>
      </c>
      <c r="E235" s="31" t="s">
        <v>101</v>
      </c>
      <c r="F235" s="31" t="s">
        <v>102</v>
      </c>
      <c r="G235" s="31" t="s">
        <v>16267</v>
      </c>
      <c r="H235" s="31" t="s">
        <v>33368</v>
      </c>
      <c r="I235" s="38">
        <v>0.125</v>
      </c>
      <c r="J235" s="31" t="s">
        <v>1171</v>
      </c>
      <c r="K235" s="31" t="s">
        <v>105</v>
      </c>
      <c r="L235" s="31" t="s">
        <v>106</v>
      </c>
      <c r="M235" s="31" t="s">
        <v>491</v>
      </c>
      <c r="N235" s="23"/>
      <c r="O235" s="23"/>
      <c r="P235" s="23"/>
      <c r="Q235" s="131"/>
      <c r="R235" s="131"/>
      <c r="S235" s="29">
        <v>26200</v>
      </c>
      <c r="T235" s="31"/>
    </row>
    <row r="236" spans="1:20" ht="54" customHeight="1" x14ac:dyDescent="1.05">
      <c r="A236" s="31" t="s">
        <v>36506</v>
      </c>
      <c r="B236" s="31" t="s">
        <v>27380</v>
      </c>
      <c r="C236" s="31" t="s">
        <v>36507</v>
      </c>
      <c r="D236" s="31" t="s">
        <v>36508</v>
      </c>
      <c r="E236" s="31" t="s">
        <v>101</v>
      </c>
      <c r="F236" s="31" t="s">
        <v>102</v>
      </c>
      <c r="G236" s="31" t="s">
        <v>16267</v>
      </c>
      <c r="H236" s="31" t="s">
        <v>33368</v>
      </c>
      <c r="I236" s="38">
        <v>0.125</v>
      </c>
      <c r="J236" s="31" t="s">
        <v>1171</v>
      </c>
      <c r="K236" s="31" t="s">
        <v>105</v>
      </c>
      <c r="L236" s="31" t="s">
        <v>106</v>
      </c>
      <c r="M236" s="31" t="s">
        <v>491</v>
      </c>
      <c r="N236" s="23"/>
      <c r="O236" s="23"/>
      <c r="P236" s="23"/>
      <c r="Q236" s="131"/>
      <c r="R236" s="131"/>
      <c r="S236" s="29">
        <v>26200</v>
      </c>
      <c r="T236" s="31"/>
    </row>
    <row r="237" spans="1:20" ht="54" customHeight="1" x14ac:dyDescent="0.7">
      <c r="A237" s="711" t="s">
        <v>37350</v>
      </c>
      <c r="B237" s="711"/>
      <c r="C237" s="711"/>
      <c r="D237" s="711"/>
      <c r="E237" s="711"/>
      <c r="F237" s="711"/>
      <c r="G237" s="711"/>
      <c r="H237" s="711"/>
      <c r="I237" s="711"/>
      <c r="J237" s="711"/>
      <c r="K237" s="711"/>
      <c r="L237" s="711"/>
      <c r="M237" s="711"/>
      <c r="N237" s="23"/>
      <c r="O237" s="23"/>
      <c r="P237" s="23"/>
      <c r="Q237" s="131"/>
      <c r="R237" s="131"/>
      <c r="S237" s="29"/>
      <c r="T237" s="29">
        <v>500000</v>
      </c>
    </row>
    <row r="238" spans="1:20" ht="54" customHeight="1" x14ac:dyDescent="1.05">
      <c r="A238" s="696" t="s">
        <v>37935</v>
      </c>
      <c r="B238" s="696"/>
      <c r="C238" s="696"/>
      <c r="D238" s="696"/>
      <c r="E238" s="696"/>
      <c r="F238" s="696"/>
      <c r="G238" s="696"/>
      <c r="H238" s="696"/>
      <c r="I238" s="696"/>
      <c r="J238" s="696"/>
      <c r="K238" s="696"/>
      <c r="L238" s="696"/>
      <c r="M238" s="696"/>
      <c r="N238" s="23"/>
      <c r="O238" s="23"/>
      <c r="P238" s="23"/>
      <c r="Q238" s="131"/>
      <c r="R238" s="131"/>
      <c r="S238" s="29"/>
      <c r="T238" s="31"/>
    </row>
    <row r="239" spans="1:20" ht="54" customHeight="1" x14ac:dyDescent="1.05">
      <c r="A239" s="31" t="s">
        <v>37359</v>
      </c>
      <c r="B239" s="31" t="s">
        <v>34142</v>
      </c>
      <c r="C239" s="31" t="s">
        <v>37360</v>
      </c>
      <c r="D239" s="31" t="s">
        <v>37361</v>
      </c>
      <c r="E239" s="31" t="s">
        <v>687</v>
      </c>
      <c r="F239" s="31" t="s">
        <v>1304</v>
      </c>
      <c r="G239" s="31" t="s">
        <v>19231</v>
      </c>
      <c r="H239" s="31" t="s">
        <v>28481</v>
      </c>
      <c r="I239" s="38">
        <v>0.93402777777777779</v>
      </c>
      <c r="J239" s="31" t="s">
        <v>1171</v>
      </c>
      <c r="K239" s="31" t="s">
        <v>105</v>
      </c>
      <c r="L239" s="31" t="s">
        <v>106</v>
      </c>
      <c r="M239" s="31" t="s">
        <v>107</v>
      </c>
      <c r="N239" s="23"/>
      <c r="O239" s="23"/>
      <c r="P239" s="23"/>
      <c r="Q239" s="131"/>
      <c r="R239" s="131"/>
      <c r="S239" s="29">
        <v>22200</v>
      </c>
      <c r="T239" s="31"/>
    </row>
    <row r="240" spans="1:20" ht="54" customHeight="1" x14ac:dyDescent="1.05">
      <c r="A240" s="31" t="s">
        <v>37362</v>
      </c>
      <c r="B240" s="31" t="s">
        <v>14314</v>
      </c>
      <c r="C240" s="31" t="s">
        <v>37363</v>
      </c>
      <c r="D240" s="31" t="s">
        <v>37364</v>
      </c>
      <c r="E240" s="31" t="s">
        <v>687</v>
      </c>
      <c r="F240" s="31" t="s">
        <v>102</v>
      </c>
      <c r="G240" s="31" t="s">
        <v>16324</v>
      </c>
      <c r="H240" s="31" t="s">
        <v>35348</v>
      </c>
      <c r="I240" s="38">
        <v>0.60416666666666663</v>
      </c>
      <c r="J240" s="31" t="s">
        <v>1171</v>
      </c>
      <c r="K240" s="31" t="s">
        <v>105</v>
      </c>
      <c r="L240" s="31" t="s">
        <v>106</v>
      </c>
      <c r="M240" s="31" t="s">
        <v>491</v>
      </c>
      <c r="N240" s="23"/>
      <c r="O240" s="23"/>
      <c r="P240" s="23"/>
      <c r="Q240" s="131"/>
      <c r="R240" s="131"/>
      <c r="S240" s="29">
        <v>25200</v>
      </c>
      <c r="T240" s="23"/>
    </row>
    <row r="241" spans="1:39" ht="54" customHeight="1" x14ac:dyDescent="1.05">
      <c r="A241" s="688" t="s">
        <v>38942</v>
      </c>
      <c r="B241" s="689"/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90"/>
      <c r="N241" s="23"/>
      <c r="O241" s="23"/>
      <c r="P241" s="23"/>
      <c r="Q241" s="131"/>
      <c r="R241" s="131"/>
      <c r="S241" s="29"/>
      <c r="T241" s="23"/>
    </row>
    <row r="242" spans="1:39" ht="54" customHeight="1" x14ac:dyDescent="1.05">
      <c r="A242" s="31" t="s">
        <v>38951</v>
      </c>
      <c r="B242" s="317" t="s">
        <v>38952</v>
      </c>
      <c r="C242" s="31"/>
      <c r="D242" s="31" t="s">
        <v>38953</v>
      </c>
      <c r="E242" s="31" t="s">
        <v>17253</v>
      </c>
      <c r="F242" s="31" t="s">
        <v>102</v>
      </c>
      <c r="G242" s="31"/>
      <c r="H242" s="31"/>
      <c r="I242" s="38"/>
      <c r="J242" s="31" t="s">
        <v>1171</v>
      </c>
      <c r="K242" s="31"/>
      <c r="L242" s="31" t="s">
        <v>1976</v>
      </c>
      <c r="M242" s="31" t="s">
        <v>1968</v>
      </c>
      <c r="N242" s="23"/>
      <c r="O242" s="23"/>
      <c r="P242" s="23"/>
      <c r="Q242" s="131">
        <v>125</v>
      </c>
      <c r="R242" s="131"/>
      <c r="S242" s="29"/>
      <c r="T242" s="23"/>
    </row>
    <row r="243" spans="1:39" ht="54" customHeight="1" x14ac:dyDescent="1.05">
      <c r="A243" s="693" t="s">
        <v>4068</v>
      </c>
      <c r="B243" s="694"/>
      <c r="C243" s="694"/>
      <c r="D243" s="694"/>
      <c r="E243" s="694"/>
      <c r="F243" s="694"/>
      <c r="G243" s="694"/>
      <c r="H243" s="694"/>
      <c r="I243" s="694"/>
      <c r="J243" s="694"/>
      <c r="K243" s="694"/>
      <c r="L243" s="694"/>
      <c r="M243" s="695"/>
      <c r="N243" s="23"/>
      <c r="O243" s="23"/>
      <c r="P243" s="23"/>
      <c r="Q243" s="131"/>
      <c r="R243" s="131">
        <v>125</v>
      </c>
      <c r="S243" s="29"/>
      <c r="T243" s="23"/>
    </row>
    <row r="244" spans="1:39" ht="54" customHeight="1" x14ac:dyDescent="1.05">
      <c r="A244" s="693" t="s">
        <v>38954</v>
      </c>
      <c r="B244" s="694"/>
      <c r="C244" s="694"/>
      <c r="D244" s="694"/>
      <c r="E244" s="694"/>
      <c r="F244" s="694"/>
      <c r="G244" s="694"/>
      <c r="H244" s="694"/>
      <c r="I244" s="694"/>
      <c r="J244" s="694"/>
      <c r="K244" s="694"/>
      <c r="L244" s="694"/>
      <c r="M244" s="695"/>
      <c r="N244" s="23"/>
      <c r="O244" s="23"/>
      <c r="P244" s="23"/>
      <c r="Q244" s="131"/>
      <c r="R244" s="131"/>
      <c r="S244" s="29">
        <v>6344</v>
      </c>
      <c r="T244" s="23"/>
    </row>
    <row r="245" spans="1:39" ht="54" customHeight="1" x14ac:dyDescent="1.05">
      <c r="A245" s="688" t="s">
        <v>39549</v>
      </c>
      <c r="B245" s="689"/>
      <c r="C245" s="689"/>
      <c r="D245" s="689"/>
      <c r="E245" s="689"/>
      <c r="F245" s="689"/>
      <c r="G245" s="689"/>
      <c r="H245" s="689"/>
      <c r="I245" s="689"/>
      <c r="J245" s="689"/>
      <c r="K245" s="689"/>
      <c r="L245" s="689"/>
      <c r="M245" s="690"/>
      <c r="N245" s="23"/>
      <c r="O245" s="23"/>
      <c r="P245" s="23"/>
      <c r="Q245" s="23"/>
      <c r="R245" s="23"/>
      <c r="S245" s="29"/>
      <c r="T245" s="31"/>
      <c r="U245" s="31"/>
      <c r="V245" s="31"/>
      <c r="W245" s="31"/>
      <c r="X245" s="31"/>
      <c r="Y245" s="31"/>
      <c r="Z245" s="31"/>
      <c r="AA245" s="31"/>
      <c r="AB245" s="38"/>
      <c r="AC245" s="31"/>
      <c r="AD245" s="31"/>
      <c r="AE245" s="31"/>
      <c r="AF245" s="31"/>
      <c r="AG245" s="23"/>
      <c r="AH245" s="23"/>
      <c r="AI245" s="23"/>
      <c r="AJ245" s="131"/>
      <c r="AK245" s="131"/>
      <c r="AL245" s="29"/>
      <c r="AM245" s="23"/>
    </row>
    <row r="246" spans="1:39" ht="54" customHeight="1" x14ac:dyDescent="1.05">
      <c r="A246" s="31" t="s">
        <v>38955</v>
      </c>
      <c r="B246" s="31" t="s">
        <v>38956</v>
      </c>
      <c r="C246" s="31" t="s">
        <v>38957</v>
      </c>
      <c r="D246" s="31" t="s">
        <v>38958</v>
      </c>
      <c r="E246" s="31" t="s">
        <v>687</v>
      </c>
      <c r="F246" s="31" t="s">
        <v>102</v>
      </c>
      <c r="G246" s="31" t="s">
        <v>16324</v>
      </c>
      <c r="H246" s="31" t="s">
        <v>35348</v>
      </c>
      <c r="I246" s="38">
        <v>0.41666666666666669</v>
      </c>
      <c r="J246" s="31" t="s">
        <v>1171</v>
      </c>
      <c r="K246" s="31" t="s">
        <v>105</v>
      </c>
      <c r="L246" s="31" t="s">
        <v>106</v>
      </c>
      <c r="M246" s="31" t="s">
        <v>491</v>
      </c>
      <c r="N246" s="23"/>
      <c r="O246" s="23"/>
      <c r="P246" s="23"/>
      <c r="Q246" s="23"/>
      <c r="R246" s="23"/>
      <c r="S246" s="29">
        <v>25200</v>
      </c>
      <c r="T246" s="31"/>
      <c r="U246" s="31"/>
      <c r="V246" s="31"/>
      <c r="W246" s="31"/>
      <c r="X246" s="31"/>
      <c r="Y246" s="31"/>
      <c r="Z246" s="31"/>
      <c r="AA246" s="31"/>
      <c r="AB246" s="38"/>
      <c r="AC246" s="31"/>
      <c r="AD246" s="31"/>
      <c r="AE246" s="31"/>
      <c r="AF246" s="31"/>
      <c r="AG246" s="23"/>
      <c r="AH246" s="23"/>
      <c r="AI246" s="23"/>
      <c r="AJ246" s="131"/>
      <c r="AK246" s="131"/>
      <c r="AL246" s="29"/>
      <c r="AM246" s="23"/>
    </row>
    <row r="247" spans="1:39" ht="54" customHeight="1" x14ac:dyDescent="1.05">
      <c r="A247" s="688" t="s">
        <v>40504</v>
      </c>
      <c r="B247" s="689"/>
      <c r="C247" s="689"/>
      <c r="D247" s="689"/>
      <c r="E247" s="689"/>
      <c r="F247" s="689"/>
      <c r="G247" s="689"/>
      <c r="H247" s="689"/>
      <c r="I247" s="689"/>
      <c r="J247" s="689"/>
      <c r="K247" s="689"/>
      <c r="L247" s="689"/>
      <c r="M247" s="690"/>
      <c r="N247" s="23"/>
      <c r="O247" s="23"/>
      <c r="P247" s="23"/>
      <c r="Q247" s="23"/>
      <c r="R247" s="23"/>
      <c r="S247" s="29"/>
      <c r="T247" s="31"/>
      <c r="U247" s="31"/>
      <c r="V247" s="31"/>
      <c r="W247" s="31"/>
      <c r="X247" s="31"/>
      <c r="Y247" s="31"/>
      <c r="Z247" s="31"/>
      <c r="AA247" s="31"/>
      <c r="AB247" s="38"/>
      <c r="AC247" s="31"/>
      <c r="AD247" s="31"/>
      <c r="AE247" s="31"/>
      <c r="AF247" s="31"/>
      <c r="AG247" s="23"/>
      <c r="AH247" s="23"/>
      <c r="AI247" s="23"/>
      <c r="AJ247" s="131"/>
      <c r="AK247" s="131"/>
      <c r="AL247" s="29"/>
      <c r="AM247" s="23"/>
    </row>
    <row r="248" spans="1:39" ht="54" customHeight="1" x14ac:dyDescent="1.05">
      <c r="A248" s="31" t="s">
        <v>40272</v>
      </c>
      <c r="B248" s="31" t="s">
        <v>35887</v>
      </c>
      <c r="C248" s="31" t="s">
        <v>40273</v>
      </c>
      <c r="D248" s="31" t="s">
        <v>40274</v>
      </c>
      <c r="E248" s="31" t="s">
        <v>101</v>
      </c>
      <c r="F248" s="31" t="s">
        <v>1304</v>
      </c>
      <c r="G248" s="31" t="s">
        <v>16185</v>
      </c>
      <c r="H248" s="31" t="s">
        <v>37612</v>
      </c>
      <c r="I248" s="38">
        <v>0.125</v>
      </c>
      <c r="J248" s="31" t="s">
        <v>1171</v>
      </c>
      <c r="K248" s="31" t="s">
        <v>105</v>
      </c>
      <c r="L248" s="31" t="s">
        <v>106</v>
      </c>
      <c r="M248" s="31" t="s">
        <v>491</v>
      </c>
      <c r="N248" s="23"/>
      <c r="O248" s="23"/>
      <c r="P248" s="23"/>
      <c r="Q248" s="23"/>
      <c r="R248" s="23"/>
      <c r="S248" s="29">
        <v>28200</v>
      </c>
      <c r="T248" s="31"/>
      <c r="U248" s="31"/>
      <c r="V248" s="31"/>
      <c r="W248" s="31"/>
      <c r="X248" s="31"/>
      <c r="Y248" s="31"/>
      <c r="Z248" s="31"/>
      <c r="AA248" s="31"/>
      <c r="AB248" s="38"/>
      <c r="AC248" s="31"/>
      <c r="AD248" s="31"/>
      <c r="AE248" s="31"/>
      <c r="AF248" s="31"/>
      <c r="AG248" s="23"/>
      <c r="AH248" s="23"/>
      <c r="AI248" s="23"/>
      <c r="AJ248" s="131"/>
      <c r="AK248" s="131"/>
      <c r="AL248" s="29"/>
      <c r="AM248" s="23"/>
    </row>
    <row r="249" spans="1:39" ht="54" customHeight="1" x14ac:dyDescent="1.05">
      <c r="A249" s="31" t="s">
        <v>40275</v>
      </c>
      <c r="B249" s="31" t="s">
        <v>22247</v>
      </c>
      <c r="C249" s="31" t="s">
        <v>40276</v>
      </c>
      <c r="D249" s="31" t="s">
        <v>40277</v>
      </c>
      <c r="E249" s="31" t="s">
        <v>687</v>
      </c>
      <c r="F249" s="31" t="s">
        <v>123</v>
      </c>
      <c r="G249" s="31" t="s">
        <v>16504</v>
      </c>
      <c r="H249" s="31" t="s">
        <v>33477</v>
      </c>
      <c r="I249" s="38">
        <v>0.25</v>
      </c>
      <c r="J249" s="31" t="s">
        <v>1171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23"/>
      <c r="S249" s="29">
        <v>44700</v>
      </c>
      <c r="T249" s="31"/>
      <c r="U249" s="31"/>
      <c r="V249" s="31"/>
      <c r="W249" s="31"/>
      <c r="X249" s="31"/>
      <c r="Y249" s="31"/>
      <c r="Z249" s="31"/>
      <c r="AA249" s="31"/>
      <c r="AB249" s="38"/>
      <c r="AC249" s="31"/>
      <c r="AD249" s="31"/>
      <c r="AE249" s="31"/>
      <c r="AF249" s="31"/>
      <c r="AG249" s="23"/>
      <c r="AH249" s="23"/>
      <c r="AI249" s="23"/>
      <c r="AJ249" s="131"/>
      <c r="AK249" s="131"/>
      <c r="AL249" s="29"/>
      <c r="AM249" s="23"/>
    </row>
    <row r="250" spans="1:39" ht="54" customHeight="1" x14ac:dyDescent="1.05">
      <c r="A250" s="31" t="s">
        <v>40278</v>
      </c>
      <c r="B250" s="31" t="s">
        <v>40279</v>
      </c>
      <c r="C250" s="31" t="s">
        <v>40280</v>
      </c>
      <c r="D250" s="31" t="s">
        <v>40281</v>
      </c>
      <c r="E250" s="31" t="s">
        <v>687</v>
      </c>
      <c r="F250" s="31" t="s">
        <v>123</v>
      </c>
      <c r="G250" s="31" t="s">
        <v>16504</v>
      </c>
      <c r="H250" s="31" t="s">
        <v>33477</v>
      </c>
      <c r="I250" s="38">
        <v>0.25</v>
      </c>
      <c r="J250" s="31" t="s">
        <v>1171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44700</v>
      </c>
      <c r="T250" s="31"/>
      <c r="U250" s="31"/>
      <c r="V250" s="31"/>
      <c r="W250" s="31"/>
      <c r="X250" s="31"/>
      <c r="Y250" s="31"/>
      <c r="Z250" s="31"/>
      <c r="AA250" s="31"/>
      <c r="AB250" s="38"/>
      <c r="AC250" s="31"/>
      <c r="AD250" s="31"/>
      <c r="AE250" s="31"/>
      <c r="AF250" s="31"/>
      <c r="AG250" s="23"/>
      <c r="AH250" s="23"/>
      <c r="AI250" s="23"/>
      <c r="AJ250" s="131"/>
      <c r="AK250" s="131"/>
      <c r="AL250" s="29"/>
      <c r="AM250" s="23"/>
    </row>
    <row r="251" spans="1:39" ht="54" customHeight="1" x14ac:dyDescent="1.05">
      <c r="A251" s="31" t="s">
        <v>40282</v>
      </c>
      <c r="B251" s="31" t="s">
        <v>7253</v>
      </c>
      <c r="C251" s="31" t="s">
        <v>40283</v>
      </c>
      <c r="D251" s="31" t="s">
        <v>40284</v>
      </c>
      <c r="E251" s="31" t="s">
        <v>101</v>
      </c>
      <c r="F251" s="31" t="s">
        <v>123</v>
      </c>
      <c r="G251" s="31" t="s">
        <v>16223</v>
      </c>
      <c r="H251" s="31" t="s">
        <v>37612</v>
      </c>
      <c r="I251" s="38">
        <v>0.66666666666666663</v>
      </c>
      <c r="J251" s="31" t="s">
        <v>1171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45200</v>
      </c>
      <c r="T251" s="31"/>
      <c r="U251" s="31"/>
      <c r="V251" s="31"/>
      <c r="W251" s="31"/>
      <c r="X251" s="31"/>
      <c r="Y251" s="31"/>
      <c r="Z251" s="31"/>
      <c r="AA251" s="31"/>
      <c r="AB251" s="38"/>
      <c r="AC251" s="31"/>
      <c r="AD251" s="31"/>
      <c r="AE251" s="31"/>
      <c r="AF251" s="31"/>
      <c r="AG251" s="23"/>
      <c r="AH251" s="23"/>
      <c r="AI251" s="23"/>
      <c r="AJ251" s="131"/>
      <c r="AK251" s="131"/>
      <c r="AL251" s="29"/>
      <c r="AM251" s="23"/>
    </row>
    <row r="252" spans="1:39" ht="54" customHeight="1" x14ac:dyDescent="1.05">
      <c r="A252" s="31" t="s">
        <v>40285</v>
      </c>
      <c r="B252" s="31" t="s">
        <v>16334</v>
      </c>
      <c r="C252" s="31" t="s">
        <v>40286</v>
      </c>
      <c r="D252" s="31" t="s">
        <v>40287</v>
      </c>
      <c r="E252" s="31" t="s">
        <v>101</v>
      </c>
      <c r="F252" s="31" t="s">
        <v>1304</v>
      </c>
      <c r="G252" s="31" t="s">
        <v>16185</v>
      </c>
      <c r="H252" s="31" t="s">
        <v>37612</v>
      </c>
      <c r="I252" s="38">
        <v>0.66666666666666663</v>
      </c>
      <c r="J252" s="31" t="s">
        <v>1171</v>
      </c>
      <c r="K252" s="31" t="s">
        <v>105</v>
      </c>
      <c r="L252" s="31" t="s">
        <v>106</v>
      </c>
      <c r="M252" s="31" t="s">
        <v>491</v>
      </c>
      <c r="N252" s="23"/>
      <c r="O252" s="23"/>
      <c r="P252" s="23"/>
      <c r="Q252" s="23"/>
      <c r="R252" s="23"/>
      <c r="S252" s="29">
        <v>28200</v>
      </c>
      <c r="T252" s="31"/>
      <c r="U252" s="31"/>
      <c r="V252" s="31"/>
      <c r="W252" s="31"/>
      <c r="X252" s="31"/>
      <c r="Y252" s="31"/>
      <c r="Z252" s="31"/>
      <c r="AA252" s="31"/>
      <c r="AB252" s="38"/>
      <c r="AC252" s="31"/>
      <c r="AD252" s="31"/>
      <c r="AE252" s="31"/>
      <c r="AF252" s="31"/>
      <c r="AG252" s="23"/>
      <c r="AH252" s="23"/>
      <c r="AI252" s="23"/>
      <c r="AJ252" s="131"/>
      <c r="AK252" s="131"/>
      <c r="AL252" s="29"/>
      <c r="AM252" s="23"/>
    </row>
    <row r="253" spans="1:39" ht="54" customHeight="1" x14ac:dyDescent="1.05">
      <c r="A253" s="31" t="s">
        <v>40288</v>
      </c>
      <c r="B253" s="31" t="s">
        <v>40289</v>
      </c>
      <c r="C253" s="31" t="s">
        <v>40290</v>
      </c>
      <c r="D253" s="31" t="s">
        <v>40291</v>
      </c>
      <c r="E253" s="31" t="s">
        <v>687</v>
      </c>
      <c r="F253" s="31" t="s">
        <v>123</v>
      </c>
      <c r="G253" s="31" t="s">
        <v>16504</v>
      </c>
      <c r="H253" s="31" t="s">
        <v>33477</v>
      </c>
      <c r="I253" s="38">
        <v>0.25</v>
      </c>
      <c r="J253" s="31" t="s">
        <v>1171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23"/>
      <c r="S253" s="29">
        <v>44700</v>
      </c>
      <c r="T253" s="31"/>
      <c r="U253" s="31"/>
      <c r="V253" s="31"/>
      <c r="W253" s="31"/>
      <c r="X253" s="31"/>
      <c r="Y253" s="31"/>
      <c r="Z253" s="31"/>
      <c r="AA253" s="31"/>
      <c r="AB253" s="38"/>
      <c r="AC253" s="31"/>
      <c r="AD253" s="31"/>
      <c r="AE253" s="31"/>
      <c r="AF253" s="31"/>
      <c r="AG253" s="23"/>
      <c r="AH253" s="23"/>
      <c r="AI253" s="23"/>
      <c r="AJ253" s="131"/>
      <c r="AK253" s="131"/>
      <c r="AL253" s="29"/>
      <c r="AM253" s="23"/>
    </row>
    <row r="254" spans="1:39" ht="54" customHeight="1" x14ac:dyDescent="1.05">
      <c r="A254" s="31" t="s">
        <v>40292</v>
      </c>
      <c r="B254" s="31" t="s">
        <v>19958</v>
      </c>
      <c r="C254" s="31" t="s">
        <v>40293</v>
      </c>
      <c r="D254" s="31" t="s">
        <v>40294</v>
      </c>
      <c r="E254" s="31" t="s">
        <v>687</v>
      </c>
      <c r="F254" s="31" t="s">
        <v>123</v>
      </c>
      <c r="G254" s="31" t="s">
        <v>16504</v>
      </c>
      <c r="H254" s="31" t="s">
        <v>33477</v>
      </c>
      <c r="I254" s="38">
        <v>0.25</v>
      </c>
      <c r="J254" s="31" t="s">
        <v>1171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23"/>
      <c r="S254" s="29">
        <v>44700</v>
      </c>
      <c r="T254" s="31"/>
      <c r="U254" s="31"/>
      <c r="V254" s="31"/>
      <c r="W254" s="31"/>
      <c r="X254" s="31"/>
      <c r="Y254" s="31"/>
      <c r="Z254" s="31"/>
      <c r="AA254" s="31"/>
      <c r="AB254" s="38"/>
      <c r="AC254" s="31"/>
      <c r="AD254" s="31"/>
      <c r="AE254" s="31"/>
      <c r="AF254" s="31"/>
      <c r="AG254" s="23"/>
      <c r="AH254" s="23"/>
      <c r="AI254" s="23"/>
      <c r="AJ254" s="131"/>
      <c r="AK254" s="131"/>
      <c r="AL254" s="29"/>
      <c r="AM254" s="23"/>
    </row>
    <row r="255" spans="1:39" ht="54" customHeight="1" x14ac:dyDescent="1.05">
      <c r="A255" s="31" t="s">
        <v>40295</v>
      </c>
      <c r="B255" s="31" t="s">
        <v>40296</v>
      </c>
      <c r="C255" s="31" t="s">
        <v>40297</v>
      </c>
      <c r="D255" s="31" t="s">
        <v>40298</v>
      </c>
      <c r="E255" s="31" t="s">
        <v>687</v>
      </c>
      <c r="F255" s="31" t="s">
        <v>123</v>
      </c>
      <c r="G255" s="31" t="s">
        <v>16504</v>
      </c>
      <c r="H255" s="31" t="s">
        <v>33477</v>
      </c>
      <c r="I255" s="38">
        <v>0.25</v>
      </c>
      <c r="J255" s="31" t="s">
        <v>1171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44700</v>
      </c>
      <c r="T255" s="31"/>
      <c r="U255" s="31"/>
      <c r="V255" s="31"/>
      <c r="W255" s="31"/>
      <c r="X255" s="31"/>
      <c r="Y255" s="31"/>
      <c r="Z255" s="31"/>
      <c r="AA255" s="31"/>
      <c r="AB255" s="38"/>
      <c r="AC255" s="31"/>
      <c r="AD255" s="31"/>
      <c r="AE255" s="31"/>
      <c r="AF255" s="31"/>
      <c r="AG255" s="23"/>
      <c r="AH255" s="23"/>
      <c r="AI255" s="23"/>
      <c r="AJ255" s="131"/>
      <c r="AK255" s="131"/>
      <c r="AL255" s="29"/>
      <c r="AM255" s="23"/>
    </row>
    <row r="256" spans="1:39" ht="54" customHeight="1" x14ac:dyDescent="1.05">
      <c r="A256" s="31" t="s">
        <v>40299</v>
      </c>
      <c r="B256" s="31" t="s">
        <v>40300</v>
      </c>
      <c r="C256" s="31" t="s">
        <v>40301</v>
      </c>
      <c r="D256" s="31" t="s">
        <v>40302</v>
      </c>
      <c r="E256" s="31" t="s">
        <v>687</v>
      </c>
      <c r="F256" s="31" t="s">
        <v>123</v>
      </c>
      <c r="G256" s="31" t="s">
        <v>16504</v>
      </c>
      <c r="H256" s="317">
        <v>46258</v>
      </c>
      <c r="I256" s="38">
        <v>0.25</v>
      </c>
      <c r="J256" s="31" t="s">
        <v>1171</v>
      </c>
      <c r="K256" s="31" t="s">
        <v>105</v>
      </c>
      <c r="L256" s="31" t="s">
        <v>106</v>
      </c>
      <c r="M256" s="31" t="s">
        <v>995</v>
      </c>
      <c r="N256" s="23"/>
      <c r="O256" s="23"/>
      <c r="P256" s="23"/>
      <c r="Q256" s="23"/>
      <c r="R256" s="23"/>
      <c r="S256" s="29">
        <v>44700</v>
      </c>
      <c r="T256" s="31"/>
      <c r="U256" s="31"/>
      <c r="V256" s="31"/>
      <c r="W256" s="31"/>
      <c r="X256" s="31"/>
      <c r="Y256" s="31"/>
      <c r="Z256" s="31"/>
      <c r="AA256" s="31"/>
      <c r="AB256" s="38"/>
      <c r="AC256" s="31"/>
      <c r="AD256" s="31"/>
      <c r="AE256" s="31"/>
      <c r="AF256" s="31"/>
      <c r="AG256" s="23"/>
      <c r="AH256" s="23"/>
      <c r="AI256" s="23"/>
      <c r="AJ256" s="131"/>
      <c r="AK256" s="131"/>
      <c r="AL256" s="29"/>
      <c r="AM256" s="23"/>
    </row>
    <row r="257" spans="1:39" ht="54" customHeight="1" x14ac:dyDescent="1.05">
      <c r="A257" s="31" t="s">
        <v>40303</v>
      </c>
      <c r="B257" s="31" t="s">
        <v>5405</v>
      </c>
      <c r="C257" s="31" t="s">
        <v>40304</v>
      </c>
      <c r="D257" s="31" t="s">
        <v>40305</v>
      </c>
      <c r="E257" s="31" t="s">
        <v>101</v>
      </c>
      <c r="F257" s="31" t="s">
        <v>102</v>
      </c>
      <c r="G257" s="31" t="s">
        <v>16267</v>
      </c>
      <c r="H257" s="31" t="s">
        <v>29943</v>
      </c>
      <c r="I257" s="38">
        <v>0.27083333333333331</v>
      </c>
      <c r="J257" s="31" t="s">
        <v>1171</v>
      </c>
      <c r="K257" s="31" t="s">
        <v>105</v>
      </c>
      <c r="L257" s="31" t="s">
        <v>106</v>
      </c>
      <c r="M257" s="31" t="s">
        <v>491</v>
      </c>
      <c r="N257" s="23"/>
      <c r="O257" s="23"/>
      <c r="P257" s="23"/>
      <c r="Q257" s="23"/>
      <c r="R257" s="23"/>
      <c r="S257" s="29">
        <v>27200</v>
      </c>
      <c r="T257" s="31"/>
      <c r="U257" s="31"/>
      <c r="V257" s="31"/>
      <c r="W257" s="31"/>
      <c r="X257" s="31"/>
      <c r="Y257" s="31"/>
      <c r="Z257" s="31"/>
      <c r="AA257" s="31"/>
      <c r="AB257" s="38"/>
      <c r="AC257" s="31"/>
      <c r="AD257" s="31"/>
      <c r="AE257" s="31"/>
      <c r="AF257" s="31"/>
      <c r="AG257" s="23"/>
      <c r="AH257" s="23"/>
      <c r="AI257" s="23"/>
      <c r="AJ257" s="131"/>
      <c r="AK257" s="131"/>
      <c r="AL257" s="29"/>
      <c r="AM257" s="23"/>
    </row>
    <row r="258" spans="1:39" ht="54" customHeight="1" x14ac:dyDescent="1.05">
      <c r="A258" s="31" t="s">
        <v>40306</v>
      </c>
      <c r="B258" s="31" t="s">
        <v>40307</v>
      </c>
      <c r="C258" s="31" t="s">
        <v>40308</v>
      </c>
      <c r="D258" s="31" t="s">
        <v>40309</v>
      </c>
      <c r="E258" s="31" t="s">
        <v>101</v>
      </c>
      <c r="F258" s="31" t="s">
        <v>102</v>
      </c>
      <c r="G258" s="31" t="s">
        <v>16267</v>
      </c>
      <c r="H258" s="31" t="s">
        <v>29943</v>
      </c>
      <c r="I258" s="38">
        <v>0.27083333333333331</v>
      </c>
      <c r="J258" s="31" t="s">
        <v>1171</v>
      </c>
      <c r="K258" s="31" t="s">
        <v>105</v>
      </c>
      <c r="L258" s="31" t="s">
        <v>106</v>
      </c>
      <c r="M258" s="31" t="s">
        <v>491</v>
      </c>
      <c r="N258" s="23"/>
      <c r="O258" s="23"/>
      <c r="P258" s="23"/>
      <c r="Q258" s="23"/>
      <c r="R258" s="23"/>
      <c r="S258" s="29">
        <v>27200</v>
      </c>
      <c r="T258" s="31"/>
      <c r="U258" s="31"/>
      <c r="V258" s="31"/>
      <c r="W258" s="31"/>
      <c r="X258" s="31"/>
      <c r="Y258" s="31"/>
      <c r="Z258" s="31"/>
      <c r="AA258" s="31"/>
      <c r="AB258" s="38"/>
      <c r="AC258" s="31"/>
      <c r="AD258" s="31"/>
      <c r="AE258" s="31"/>
      <c r="AF258" s="31"/>
      <c r="AG258" s="23"/>
      <c r="AH258" s="23"/>
      <c r="AI258" s="23"/>
      <c r="AJ258" s="131"/>
      <c r="AK258" s="131"/>
      <c r="AL258" s="29"/>
      <c r="AM258" s="23"/>
    </row>
    <row r="259" spans="1:39" ht="54" customHeight="1" x14ac:dyDescent="1.3">
      <c r="A259" s="691" t="s">
        <v>40963</v>
      </c>
      <c r="B259" s="691"/>
      <c r="C259" s="691"/>
      <c r="D259" s="691"/>
      <c r="E259" s="691"/>
      <c r="F259" s="691"/>
      <c r="G259" s="691"/>
      <c r="H259" s="691"/>
      <c r="I259" s="691"/>
      <c r="J259" s="691"/>
      <c r="K259" s="691"/>
      <c r="L259" s="691"/>
      <c r="M259" s="692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8"/>
      <c r="AC259" s="31"/>
      <c r="AD259" s="31"/>
      <c r="AE259" s="31"/>
      <c r="AF259" s="31"/>
      <c r="AG259" s="23"/>
      <c r="AH259" s="23"/>
      <c r="AI259" s="23"/>
      <c r="AJ259" s="131"/>
      <c r="AK259" s="131"/>
      <c r="AL259" s="29"/>
      <c r="AM259" s="23"/>
    </row>
    <row r="260" spans="1:39" ht="54" customHeight="1" x14ac:dyDescent="1.05">
      <c r="A260" s="31" t="s">
        <v>40515</v>
      </c>
      <c r="B260" s="31" t="s">
        <v>39522</v>
      </c>
      <c r="C260" s="31" t="s">
        <v>40516</v>
      </c>
      <c r="D260" s="31" t="s">
        <v>40517</v>
      </c>
      <c r="E260" s="31" t="s">
        <v>687</v>
      </c>
      <c r="F260" s="31" t="s">
        <v>123</v>
      </c>
      <c r="G260" s="31" t="s">
        <v>16504</v>
      </c>
      <c r="H260" s="31" t="s">
        <v>33477</v>
      </c>
      <c r="I260" s="38">
        <v>0.41666666666666669</v>
      </c>
      <c r="J260" s="31" t="s">
        <v>1171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44700</v>
      </c>
      <c r="T260" s="31"/>
      <c r="U260" s="31"/>
      <c r="V260" s="31"/>
      <c r="W260" s="31"/>
      <c r="X260" s="31"/>
      <c r="Y260" s="31"/>
      <c r="Z260" s="31"/>
      <c r="AA260" s="31"/>
      <c r="AB260" s="38"/>
      <c r="AC260" s="31"/>
      <c r="AD260" s="31"/>
      <c r="AE260" s="31"/>
      <c r="AF260" s="31"/>
      <c r="AG260" s="23"/>
      <c r="AH260" s="23"/>
      <c r="AI260" s="23"/>
      <c r="AJ260" s="131"/>
      <c r="AK260" s="131"/>
      <c r="AL260" s="29"/>
      <c r="AM260" s="23"/>
    </row>
    <row r="261" spans="1:39" ht="54" customHeight="1" x14ac:dyDescent="0.7">
      <c r="A261" s="711" t="s">
        <v>40966</v>
      </c>
      <c r="B261" s="711"/>
      <c r="C261" s="711"/>
      <c r="D261" s="711"/>
      <c r="E261" s="711"/>
      <c r="F261" s="711"/>
      <c r="G261" s="711"/>
      <c r="H261" s="711"/>
      <c r="I261" s="711"/>
      <c r="J261" s="711"/>
      <c r="K261" s="711"/>
      <c r="L261" s="711"/>
      <c r="M261" s="711"/>
      <c r="N261" s="23"/>
      <c r="O261" s="23"/>
      <c r="P261" s="23"/>
      <c r="Q261" s="131"/>
      <c r="R261" s="131"/>
      <c r="S261" s="29"/>
      <c r="T261" s="29">
        <v>600000</v>
      </c>
    </row>
    <row r="262" spans="1:39" ht="54" customHeight="1" x14ac:dyDescent="1.05">
      <c r="A262" s="688" t="s">
        <v>41448</v>
      </c>
      <c r="B262" s="716"/>
      <c r="C262" s="716"/>
      <c r="D262" s="716"/>
      <c r="E262" s="716"/>
      <c r="F262" s="716"/>
      <c r="G262" s="716"/>
      <c r="H262" s="716"/>
      <c r="I262" s="716"/>
      <c r="J262" s="716"/>
      <c r="K262" s="716"/>
      <c r="L262" s="716"/>
      <c r="M262" s="717"/>
      <c r="N262" s="23"/>
      <c r="O262" s="23"/>
      <c r="P262" s="23"/>
      <c r="Q262" s="23"/>
      <c r="R262" s="23"/>
      <c r="S262" s="29"/>
      <c r="T262" s="31"/>
      <c r="U262" s="31"/>
      <c r="V262" s="31"/>
      <c r="W262" s="31"/>
      <c r="X262" s="31"/>
      <c r="Y262" s="31"/>
      <c r="Z262" s="31"/>
      <c r="AA262" s="31"/>
      <c r="AB262" s="38"/>
      <c r="AC262" s="31"/>
      <c r="AD262" s="31"/>
      <c r="AE262" s="31"/>
      <c r="AF262" s="31"/>
      <c r="AG262" s="23"/>
      <c r="AH262" s="23"/>
      <c r="AI262" s="23"/>
      <c r="AJ262" s="131"/>
      <c r="AK262" s="131"/>
      <c r="AL262" s="29"/>
      <c r="AM262" s="23"/>
    </row>
    <row r="263" spans="1:39" ht="54" customHeight="1" x14ac:dyDescent="1.05">
      <c r="A263" s="675" t="s">
        <v>40975</v>
      </c>
      <c r="B263" s="675" t="s">
        <v>40976</v>
      </c>
      <c r="C263" s="675" t="s">
        <v>40977</v>
      </c>
      <c r="D263" s="675" t="s">
        <v>40978</v>
      </c>
      <c r="E263" s="675" t="s">
        <v>687</v>
      </c>
      <c r="F263" s="675" t="s">
        <v>123</v>
      </c>
      <c r="G263" s="675" t="s">
        <v>17532</v>
      </c>
      <c r="H263" s="675" t="s">
        <v>37612</v>
      </c>
      <c r="I263" s="676">
        <v>0.41666666666666669</v>
      </c>
      <c r="J263" s="675" t="s">
        <v>1171</v>
      </c>
      <c r="K263" s="675" t="s">
        <v>105</v>
      </c>
      <c r="L263" s="675" t="s">
        <v>106</v>
      </c>
      <c r="M263" s="675" t="s">
        <v>995</v>
      </c>
      <c r="N263" s="23"/>
      <c r="O263" s="23" t="s">
        <v>32416</v>
      </c>
      <c r="P263" s="23"/>
      <c r="Q263" s="23"/>
      <c r="R263" s="23"/>
      <c r="S263" s="29">
        <v>44700</v>
      </c>
      <c r="T263" s="31"/>
      <c r="U263" s="31"/>
      <c r="V263" s="31"/>
      <c r="W263" s="31"/>
      <c r="X263" s="31"/>
      <c r="Y263" s="31"/>
      <c r="Z263" s="31"/>
      <c r="AA263" s="31"/>
      <c r="AB263" s="38"/>
      <c r="AC263" s="31"/>
      <c r="AD263" s="31"/>
      <c r="AE263" s="31"/>
      <c r="AF263" s="31"/>
      <c r="AG263" s="23"/>
      <c r="AH263" s="23"/>
      <c r="AI263" s="23"/>
      <c r="AJ263" s="131"/>
      <c r="AK263" s="131"/>
      <c r="AL263" s="29"/>
      <c r="AM263" s="23"/>
    </row>
    <row r="264" spans="1:39" ht="54" customHeight="1" x14ac:dyDescent="1.05">
      <c r="A264" s="675" t="s">
        <v>40979</v>
      </c>
      <c r="B264" s="675" t="s">
        <v>3530</v>
      </c>
      <c r="C264" s="675" t="s">
        <v>40980</v>
      </c>
      <c r="D264" s="675" t="s">
        <v>40981</v>
      </c>
      <c r="E264" s="675" t="s">
        <v>687</v>
      </c>
      <c r="F264" s="675" t="s">
        <v>123</v>
      </c>
      <c r="G264" s="675" t="s">
        <v>17532</v>
      </c>
      <c r="H264" s="675" t="s">
        <v>37612</v>
      </c>
      <c r="I264" s="676">
        <v>0.41666666666666669</v>
      </c>
      <c r="J264" s="675" t="s">
        <v>1171</v>
      </c>
      <c r="K264" s="675" t="s">
        <v>105</v>
      </c>
      <c r="L264" s="675" t="s">
        <v>106</v>
      </c>
      <c r="M264" s="675" t="s">
        <v>995</v>
      </c>
      <c r="N264" s="23"/>
      <c r="O264" s="23"/>
      <c r="P264" s="23"/>
      <c r="Q264" s="23"/>
      <c r="R264" s="23"/>
      <c r="S264" s="29">
        <v>44700</v>
      </c>
      <c r="T264" s="31"/>
      <c r="U264" s="31"/>
      <c r="V264" s="31"/>
      <c r="W264" s="31"/>
      <c r="X264" s="31"/>
      <c r="Y264" s="31"/>
      <c r="Z264" s="31"/>
      <c r="AA264" s="31"/>
      <c r="AB264" s="38"/>
      <c r="AC264" s="31"/>
      <c r="AD264" s="31"/>
      <c r="AE264" s="31"/>
      <c r="AF264" s="31"/>
      <c r="AG264" s="23"/>
      <c r="AH264" s="23"/>
      <c r="AI264" s="23"/>
      <c r="AJ264" s="131"/>
      <c r="AK264" s="131"/>
      <c r="AL264" s="29"/>
      <c r="AM264" s="23"/>
    </row>
    <row r="265" spans="1:39" ht="54" customHeight="1" x14ac:dyDescent="1.05">
      <c r="A265" s="675" t="s">
        <v>40982</v>
      </c>
      <c r="B265" s="675" t="s">
        <v>17872</v>
      </c>
      <c r="C265" s="675" t="s">
        <v>40983</v>
      </c>
      <c r="D265" s="675" t="s">
        <v>40984</v>
      </c>
      <c r="E265" s="675" t="s">
        <v>687</v>
      </c>
      <c r="F265" s="675" t="s">
        <v>123</v>
      </c>
      <c r="G265" s="675" t="s">
        <v>17532</v>
      </c>
      <c r="H265" s="675" t="s">
        <v>37612</v>
      </c>
      <c r="I265" s="676">
        <v>0.41666666666666669</v>
      </c>
      <c r="J265" s="675" t="s">
        <v>1171</v>
      </c>
      <c r="K265" s="675" t="s">
        <v>105</v>
      </c>
      <c r="L265" s="675" t="s">
        <v>106</v>
      </c>
      <c r="M265" s="675" t="s">
        <v>995</v>
      </c>
      <c r="N265" s="23"/>
      <c r="O265" s="23"/>
      <c r="P265" s="23"/>
      <c r="Q265" s="23"/>
      <c r="R265" s="23"/>
      <c r="S265" s="29">
        <v>44700</v>
      </c>
      <c r="T265" s="31"/>
      <c r="U265" s="31"/>
      <c r="V265" s="31"/>
      <c r="W265" s="31"/>
      <c r="X265" s="31"/>
      <c r="Y265" s="31"/>
      <c r="Z265" s="31"/>
      <c r="AA265" s="31"/>
      <c r="AB265" s="38"/>
      <c r="AC265" s="31"/>
      <c r="AD265" s="31"/>
      <c r="AE265" s="31"/>
      <c r="AF265" s="31"/>
      <c r="AG265" s="23"/>
      <c r="AH265" s="23"/>
      <c r="AI265" s="23"/>
      <c r="AJ265" s="131"/>
      <c r="AK265" s="131"/>
      <c r="AL265" s="29"/>
      <c r="AM265" s="23"/>
    </row>
    <row r="266" spans="1:39" ht="54" customHeight="1" x14ac:dyDescent="1.05">
      <c r="A266" s="675" t="s">
        <v>40985</v>
      </c>
      <c r="B266" s="675" t="s">
        <v>17734</v>
      </c>
      <c r="C266" s="675" t="s">
        <v>40986</v>
      </c>
      <c r="D266" s="675" t="s">
        <v>40987</v>
      </c>
      <c r="E266" s="675" t="s">
        <v>687</v>
      </c>
      <c r="F266" s="675" t="s">
        <v>123</v>
      </c>
      <c r="G266" s="675" t="s">
        <v>17532</v>
      </c>
      <c r="H266" s="675" t="s">
        <v>37612</v>
      </c>
      <c r="I266" s="676">
        <v>0.41666666666666669</v>
      </c>
      <c r="J266" s="675" t="s">
        <v>1171</v>
      </c>
      <c r="K266" s="675" t="s">
        <v>105</v>
      </c>
      <c r="L266" s="675" t="s">
        <v>106</v>
      </c>
      <c r="M266" s="675" t="s">
        <v>995</v>
      </c>
      <c r="N266" s="23"/>
      <c r="O266" s="23" t="s">
        <v>32416</v>
      </c>
      <c r="P266" s="23"/>
      <c r="Q266" s="23"/>
      <c r="R266" s="23"/>
      <c r="S266" s="29">
        <v>44700</v>
      </c>
      <c r="T266" s="31"/>
      <c r="U266" s="31"/>
      <c r="V266" s="31"/>
      <c r="W266" s="31"/>
      <c r="X266" s="31"/>
      <c r="Y266" s="31"/>
      <c r="Z266" s="31"/>
      <c r="AA266" s="31"/>
      <c r="AB266" s="38"/>
      <c r="AC266" s="31"/>
      <c r="AD266" s="31"/>
      <c r="AE266" s="31"/>
      <c r="AF266" s="31"/>
      <c r="AG266" s="23"/>
      <c r="AH266" s="23"/>
      <c r="AI266" s="23"/>
      <c r="AJ266" s="131"/>
      <c r="AK266" s="131"/>
      <c r="AL266" s="29"/>
      <c r="AM266" s="23"/>
    </row>
    <row r="267" spans="1:39" ht="54" customHeight="1" x14ac:dyDescent="1.05">
      <c r="A267" s="675" t="s">
        <v>40988</v>
      </c>
      <c r="B267" s="675" t="s">
        <v>40989</v>
      </c>
      <c r="C267" s="675" t="s">
        <v>40990</v>
      </c>
      <c r="D267" s="675" t="s">
        <v>40991</v>
      </c>
      <c r="E267" s="675" t="s">
        <v>687</v>
      </c>
      <c r="F267" s="675" t="s">
        <v>123</v>
      </c>
      <c r="G267" s="675" t="s">
        <v>17532</v>
      </c>
      <c r="H267" s="675" t="s">
        <v>37612</v>
      </c>
      <c r="I267" s="676">
        <v>0.41666666666666669</v>
      </c>
      <c r="J267" s="675" t="s">
        <v>1171</v>
      </c>
      <c r="K267" s="675" t="s">
        <v>105</v>
      </c>
      <c r="L267" s="675" t="s">
        <v>106</v>
      </c>
      <c r="M267" s="675" t="s">
        <v>995</v>
      </c>
      <c r="N267" s="23"/>
      <c r="O267" s="23"/>
      <c r="P267" s="23"/>
      <c r="Q267" s="23"/>
      <c r="R267" s="23"/>
      <c r="S267" s="29">
        <v>44700</v>
      </c>
      <c r="T267" s="31"/>
      <c r="U267" s="31"/>
      <c r="V267" s="31"/>
      <c r="W267" s="31"/>
      <c r="X267" s="31"/>
      <c r="Y267" s="31"/>
      <c r="Z267" s="31"/>
      <c r="AA267" s="31"/>
      <c r="AB267" s="38"/>
      <c r="AC267" s="31"/>
      <c r="AD267" s="31"/>
      <c r="AE267" s="31"/>
      <c r="AF267" s="31"/>
      <c r="AG267" s="23"/>
      <c r="AH267" s="23"/>
      <c r="AI267" s="23"/>
      <c r="AJ267" s="131"/>
      <c r="AK267" s="131"/>
      <c r="AL267" s="29"/>
      <c r="AM267" s="23"/>
    </row>
    <row r="268" spans="1:39" ht="54" customHeight="1" x14ac:dyDescent="1.05">
      <c r="A268" s="675" t="s">
        <v>40992</v>
      </c>
      <c r="B268" s="675" t="s">
        <v>17910</v>
      </c>
      <c r="C268" s="675" t="s">
        <v>40993</v>
      </c>
      <c r="D268" s="675" t="s">
        <v>40994</v>
      </c>
      <c r="E268" s="675" t="s">
        <v>687</v>
      </c>
      <c r="F268" s="675" t="s">
        <v>123</v>
      </c>
      <c r="G268" s="675" t="s">
        <v>17532</v>
      </c>
      <c r="H268" s="675" t="s">
        <v>37612</v>
      </c>
      <c r="I268" s="676">
        <v>0.41666666666666669</v>
      </c>
      <c r="J268" s="675" t="s">
        <v>1171</v>
      </c>
      <c r="K268" s="675" t="s">
        <v>105</v>
      </c>
      <c r="L268" s="675" t="s">
        <v>106</v>
      </c>
      <c r="M268" s="675" t="s">
        <v>995</v>
      </c>
      <c r="N268" s="23"/>
      <c r="O268" s="23"/>
      <c r="P268" s="23"/>
      <c r="Q268" s="23"/>
      <c r="R268" s="23"/>
      <c r="S268" s="29">
        <v>44700</v>
      </c>
      <c r="T268" s="31"/>
      <c r="U268" s="31"/>
      <c r="V268" s="31"/>
      <c r="W268" s="31"/>
      <c r="X268" s="31"/>
      <c r="Y268" s="31"/>
      <c r="Z268" s="31"/>
      <c r="AA268" s="31"/>
      <c r="AB268" s="38"/>
      <c r="AC268" s="31"/>
      <c r="AD268" s="31"/>
      <c r="AE268" s="31"/>
      <c r="AF268" s="31"/>
      <c r="AG268" s="23"/>
      <c r="AH268" s="23"/>
      <c r="AI268" s="23"/>
      <c r="AJ268" s="131"/>
      <c r="AK268" s="131"/>
      <c r="AL268" s="29"/>
      <c r="AM268" s="23"/>
    </row>
    <row r="269" spans="1:39" ht="54" customHeight="1" x14ac:dyDescent="1.05">
      <c r="A269" s="675" t="s">
        <v>40995</v>
      </c>
      <c r="B269" s="675" t="s">
        <v>175</v>
      </c>
      <c r="C269" s="675" t="s">
        <v>40996</v>
      </c>
      <c r="D269" s="675" t="s">
        <v>40997</v>
      </c>
      <c r="E269" s="675" t="s">
        <v>687</v>
      </c>
      <c r="F269" s="675" t="s">
        <v>123</v>
      </c>
      <c r="G269" s="675" t="s">
        <v>17532</v>
      </c>
      <c r="H269" s="675" t="s">
        <v>37612</v>
      </c>
      <c r="I269" s="676">
        <v>0.41666666666666669</v>
      </c>
      <c r="J269" s="675" t="s">
        <v>1171</v>
      </c>
      <c r="K269" s="675" t="s">
        <v>105</v>
      </c>
      <c r="L269" s="675" t="s">
        <v>106</v>
      </c>
      <c r="M269" s="675" t="s">
        <v>995</v>
      </c>
      <c r="N269" s="23"/>
      <c r="O269" s="23"/>
      <c r="P269" s="23"/>
      <c r="Q269" s="23"/>
      <c r="R269" s="23"/>
      <c r="S269" s="29">
        <v>44700</v>
      </c>
      <c r="T269" s="31"/>
      <c r="U269" s="31"/>
      <c r="V269" s="31"/>
      <c r="W269" s="31"/>
      <c r="X269" s="31"/>
      <c r="Y269" s="31"/>
      <c r="Z269" s="31"/>
      <c r="AA269" s="31"/>
      <c r="AB269" s="38"/>
      <c r="AC269" s="31"/>
      <c r="AD269" s="31"/>
      <c r="AE269" s="31"/>
      <c r="AF269" s="31"/>
      <c r="AG269" s="23"/>
      <c r="AH269" s="23"/>
      <c r="AI269" s="23"/>
      <c r="AJ269" s="131"/>
      <c r="AK269" s="131"/>
      <c r="AL269" s="29"/>
      <c r="AM269" s="23"/>
    </row>
    <row r="270" spans="1:39" ht="54" customHeight="1" x14ac:dyDescent="1.05">
      <c r="A270" s="31" t="s">
        <v>40998</v>
      </c>
      <c r="B270" s="675" t="s">
        <v>33388</v>
      </c>
      <c r="C270" s="675" t="s">
        <v>40999</v>
      </c>
      <c r="D270" s="675" t="s">
        <v>41000</v>
      </c>
      <c r="E270" s="675" t="s">
        <v>687</v>
      </c>
      <c r="F270" s="675" t="s">
        <v>123</v>
      </c>
      <c r="G270" s="675" t="s">
        <v>17532</v>
      </c>
      <c r="H270" s="675" t="s">
        <v>37612</v>
      </c>
      <c r="I270" s="676">
        <v>0.41666666666666669</v>
      </c>
      <c r="J270" s="675" t="s">
        <v>1171</v>
      </c>
      <c r="K270" s="675" t="s">
        <v>105</v>
      </c>
      <c r="L270" s="675" t="s">
        <v>106</v>
      </c>
      <c r="M270" s="675" t="s">
        <v>995</v>
      </c>
      <c r="N270" s="23"/>
      <c r="O270" s="23"/>
      <c r="P270" s="23"/>
      <c r="Q270" s="23"/>
      <c r="R270" s="23"/>
      <c r="S270" s="29">
        <v>44700</v>
      </c>
      <c r="T270" s="31"/>
      <c r="U270" s="31"/>
      <c r="V270" s="31"/>
      <c r="W270" s="31"/>
      <c r="X270" s="31"/>
      <c r="Y270" s="31"/>
      <c r="Z270" s="31"/>
      <c r="AA270" s="31"/>
      <c r="AB270" s="38"/>
      <c r="AC270" s="31"/>
      <c r="AD270" s="31"/>
      <c r="AE270" s="31"/>
      <c r="AF270" s="31"/>
      <c r="AG270" s="23"/>
      <c r="AH270" s="23"/>
      <c r="AI270" s="23"/>
      <c r="AJ270" s="131"/>
      <c r="AK270" s="131"/>
      <c r="AL270" s="29"/>
      <c r="AM270" s="23"/>
    </row>
    <row r="271" spans="1:39" ht="54" customHeight="1" x14ac:dyDescent="1.05">
      <c r="A271" s="675" t="s">
        <v>41001</v>
      </c>
      <c r="B271" s="675" t="s">
        <v>17819</v>
      </c>
      <c r="C271" s="675" t="s">
        <v>41002</v>
      </c>
      <c r="D271" s="675" t="s">
        <v>41003</v>
      </c>
      <c r="E271" s="675" t="s">
        <v>687</v>
      </c>
      <c r="F271" s="675" t="s">
        <v>123</v>
      </c>
      <c r="G271" s="675" t="s">
        <v>17532</v>
      </c>
      <c r="H271" s="675" t="s">
        <v>37612</v>
      </c>
      <c r="I271" s="676">
        <v>0.41666666666666669</v>
      </c>
      <c r="J271" s="675" t="s">
        <v>1171</v>
      </c>
      <c r="K271" s="675" t="s">
        <v>105</v>
      </c>
      <c r="L271" s="675" t="s">
        <v>106</v>
      </c>
      <c r="M271" s="675" t="s">
        <v>995</v>
      </c>
      <c r="N271" s="23"/>
      <c r="O271" s="23"/>
      <c r="P271" s="23"/>
      <c r="Q271" s="23"/>
      <c r="R271" s="23"/>
      <c r="S271" s="29">
        <v>44700</v>
      </c>
      <c r="T271" s="31"/>
      <c r="U271" s="31"/>
      <c r="V271" s="31"/>
      <c r="W271" s="31"/>
      <c r="X271" s="31"/>
      <c r="Y271" s="31"/>
      <c r="Z271" s="31"/>
      <c r="AA271" s="31"/>
      <c r="AB271" s="38"/>
      <c r="AC271" s="31"/>
      <c r="AD271" s="31"/>
      <c r="AE271" s="31"/>
      <c r="AF271" s="31"/>
      <c r="AG271" s="23"/>
      <c r="AH271" s="23"/>
      <c r="AI271" s="23"/>
      <c r="AJ271" s="131"/>
      <c r="AK271" s="131"/>
      <c r="AL271" s="29"/>
      <c r="AM271" s="23"/>
    </row>
    <row r="272" spans="1:39" ht="54" customHeight="1" x14ac:dyDescent="1.05">
      <c r="A272" s="31"/>
      <c r="B272" s="31"/>
      <c r="C272" s="31"/>
      <c r="D272" s="31"/>
      <c r="E272" s="31"/>
      <c r="F272" s="31"/>
      <c r="G272" s="31"/>
      <c r="H272" s="31"/>
      <c r="I272" s="38"/>
      <c r="J272" s="31"/>
      <c r="K272" s="31"/>
      <c r="L272" s="31"/>
      <c r="M272" s="31"/>
      <c r="N272" s="23"/>
      <c r="O272" s="23"/>
      <c r="P272" s="23"/>
      <c r="Q272" s="131"/>
      <c r="R272" s="131"/>
      <c r="S272" s="29"/>
      <c r="T272" s="23"/>
    </row>
    <row r="273" spans="1:20" ht="54" customHeight="1" x14ac:dyDescent="1.05">
      <c r="A273" s="31"/>
      <c r="B273" s="31"/>
      <c r="C273" s="31"/>
      <c r="D273" s="31"/>
      <c r="E273" s="31"/>
      <c r="F273" s="31"/>
      <c r="G273" s="31"/>
      <c r="H273" s="31"/>
      <c r="I273" s="38"/>
      <c r="J273" s="31"/>
      <c r="K273" s="31"/>
      <c r="L273" s="31"/>
      <c r="M273" s="31"/>
      <c r="N273" s="23"/>
      <c r="O273" s="23"/>
      <c r="P273" s="23"/>
      <c r="Q273" s="131"/>
      <c r="R273" s="131"/>
      <c r="S273" s="29"/>
      <c r="T273" s="23"/>
    </row>
    <row r="274" spans="1:20" ht="54" customHeight="1" x14ac:dyDescent="1.05">
      <c r="A274" s="31"/>
      <c r="B274" s="31"/>
      <c r="C274" s="31"/>
      <c r="D274" s="31"/>
      <c r="E274" s="31"/>
      <c r="F274" s="31"/>
      <c r="G274" s="31"/>
      <c r="H274" s="31"/>
      <c r="I274" s="38"/>
      <c r="J274" s="31"/>
      <c r="K274" s="31"/>
      <c r="L274" s="31"/>
      <c r="M274" s="31"/>
      <c r="N274" s="23"/>
      <c r="O274" s="23"/>
      <c r="P274" s="23"/>
      <c r="Q274" s="131"/>
      <c r="R274" s="131"/>
      <c r="S274" s="29"/>
      <c r="T274" s="23"/>
    </row>
    <row r="275" spans="1:20" ht="54" customHeight="1" x14ac:dyDescent="0.7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131"/>
      <c r="R275" s="131"/>
      <c r="S275" s="29"/>
      <c r="T275" s="29"/>
    </row>
    <row r="276" spans="1:20" ht="50.1" customHeight="1" x14ac:dyDescent="0.7">
      <c r="A276" s="23"/>
      <c r="B276" s="24"/>
      <c r="C276" s="23"/>
      <c r="D276" s="23"/>
      <c r="E276" s="23"/>
      <c r="F276" s="23"/>
      <c r="G276" s="23"/>
      <c r="H276" s="23"/>
      <c r="I276" s="7" t="s">
        <v>14</v>
      </c>
      <c r="J276" s="7">
        <f>SUM(Q:Q)-SUM(R:R)</f>
        <v>0</v>
      </c>
      <c r="K276" s="23"/>
      <c r="L276" s="23"/>
      <c r="M276" s="23"/>
      <c r="N276" s="23"/>
      <c r="O276" s="23"/>
      <c r="P276" s="23"/>
      <c r="Q276" s="131"/>
      <c r="R276" s="131"/>
      <c r="S276" s="29"/>
      <c r="T276" s="29"/>
    </row>
    <row r="277" spans="1:20" ht="50.1" customHeight="1" x14ac:dyDescent="0.7">
      <c r="A277" s="23"/>
      <c r="B277" s="24"/>
      <c r="C277" s="23"/>
      <c r="D277" s="23"/>
      <c r="E277" s="23"/>
      <c r="F277" s="23"/>
      <c r="G277" s="23"/>
      <c r="H277" s="23"/>
      <c r="I277" s="7" t="s">
        <v>15</v>
      </c>
      <c r="J277" s="7">
        <f>SUM(S:S)-SUM(T:T)</f>
        <v>-154901</v>
      </c>
      <c r="K277" s="23"/>
      <c r="L277" s="23"/>
      <c r="M277" s="23"/>
      <c r="N277" s="23"/>
      <c r="O277" s="23"/>
      <c r="P277" s="23"/>
      <c r="Q277" s="131"/>
      <c r="R277" s="131"/>
      <c r="S277" s="29"/>
      <c r="T277" s="29"/>
    </row>
    <row r="278" spans="1:20" ht="50.1" customHeight="1" x14ac:dyDescent="0.7">
      <c r="A278" s="23"/>
      <c r="B278" s="24"/>
      <c r="C278" s="23"/>
      <c r="D278" s="23"/>
      <c r="E278" s="23"/>
      <c r="F278" s="23"/>
      <c r="G278" s="23"/>
      <c r="H278" s="23"/>
      <c r="I278" s="731" t="s">
        <v>91</v>
      </c>
      <c r="J278" s="731"/>
      <c r="K278" s="23"/>
      <c r="L278" s="23"/>
      <c r="M278" s="23"/>
      <c r="N278" s="23"/>
      <c r="O278" s="23"/>
      <c r="P278" s="23"/>
      <c r="Q278" s="131"/>
      <c r="R278" s="131"/>
      <c r="S278" s="29"/>
      <c r="T278" s="29"/>
    </row>
    <row r="279" spans="1:20" ht="50.1" customHeight="1" x14ac:dyDescent="0.7">
      <c r="A279" s="23"/>
      <c r="B279" s="24"/>
      <c r="C279" s="23"/>
      <c r="D279" s="23"/>
      <c r="E279" s="23"/>
      <c r="F279" s="23"/>
      <c r="G279" s="23"/>
      <c r="H279" s="23"/>
      <c r="I279" s="731"/>
      <c r="J279" s="731"/>
      <c r="K279" s="23"/>
      <c r="L279" s="23"/>
      <c r="M279" s="23"/>
      <c r="N279" s="23"/>
      <c r="O279" s="23"/>
      <c r="P279" s="23"/>
      <c r="Q279" s="131"/>
      <c r="R279" s="131"/>
      <c r="S279" s="29"/>
      <c r="T279" s="29"/>
    </row>
  </sheetData>
  <autoFilter ref="A1:AE1150" xr:uid="{00000000-0001-0000-0000-000000000000}"/>
  <mergeCells count="62">
    <mergeCell ref="A261:M261"/>
    <mergeCell ref="A259:M259"/>
    <mergeCell ref="A215:M215"/>
    <mergeCell ref="A245:M245"/>
    <mergeCell ref="A110:N110"/>
    <mergeCell ref="A181:M181"/>
    <mergeCell ref="A140:M140"/>
    <mergeCell ref="A129:M129"/>
    <mergeCell ref="A137:M137"/>
    <mergeCell ref="A162:P162"/>
    <mergeCell ref="A166:M166"/>
    <mergeCell ref="A139:M139"/>
    <mergeCell ref="A170:M170"/>
    <mergeCell ref="A133:M133"/>
    <mergeCell ref="A247:M247"/>
    <mergeCell ref="A3:M3"/>
    <mergeCell ref="A70:M70"/>
    <mergeCell ref="A76:M76"/>
    <mergeCell ref="A77:M77"/>
    <mergeCell ref="A79:M79"/>
    <mergeCell ref="A74:M74"/>
    <mergeCell ref="A60:M60"/>
    <mergeCell ref="A59:M59"/>
    <mergeCell ref="A26:M26"/>
    <mergeCell ref="A29:M29"/>
    <mergeCell ref="A30:M30"/>
    <mergeCell ref="A39:M39"/>
    <mergeCell ref="A9:M9"/>
    <mergeCell ref="A10:M10"/>
    <mergeCell ref="A15:M15"/>
    <mergeCell ref="A11:M11"/>
    <mergeCell ref="A22:M22"/>
    <mergeCell ref="A16:M16"/>
    <mergeCell ref="A179:M179"/>
    <mergeCell ref="A177:M177"/>
    <mergeCell ref="A175:M175"/>
    <mergeCell ref="A174:M174"/>
    <mergeCell ref="A89:M89"/>
    <mergeCell ref="A113:M113"/>
    <mergeCell ref="A103:M103"/>
    <mergeCell ref="A100:M100"/>
    <mergeCell ref="A117:M117"/>
    <mergeCell ref="A132:M132"/>
    <mergeCell ref="A112:M112"/>
    <mergeCell ref="A135:M135"/>
    <mergeCell ref="A57:M57"/>
    <mergeCell ref="A262:M262"/>
    <mergeCell ref="I278:J279"/>
    <mergeCell ref="A169:M169"/>
    <mergeCell ref="A230:M230"/>
    <mergeCell ref="A226:M226"/>
    <mergeCell ref="A223:M223"/>
    <mergeCell ref="A220:M220"/>
    <mergeCell ref="A211:L211"/>
    <mergeCell ref="A200:M200"/>
    <mergeCell ref="A237:M237"/>
    <mergeCell ref="A238:M238"/>
    <mergeCell ref="A241:M241"/>
    <mergeCell ref="A243:M243"/>
    <mergeCell ref="A244:M244"/>
    <mergeCell ref="A199:M199"/>
    <mergeCell ref="A197:M197"/>
  </mergeCells>
  <conditionalFormatting sqref="A4:A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61" priority="39"/>
  </conditionalFormatting>
  <conditionalFormatting sqref="C2">
    <cfRule type="duplicateValues" dxfId="160" priority="51"/>
  </conditionalFormatting>
  <conditionalFormatting sqref="D130:D131">
    <cfRule type="duplicateValues" dxfId="159" priority="607"/>
  </conditionalFormatting>
  <conditionalFormatting sqref="D212:D214">
    <cfRule type="duplicateValues" dxfId="158" priority="1"/>
  </conditionalFormatting>
  <conditionalFormatting sqref="D276:D1048576 AP238:AP239 W240:W244 W272:W275 AP262:AP271 AP245:AP260 X212:X214 W215:W229 AP230:AP236 W200:W211 W175:W198 W170:W173 W140:W168 D1:D131 W133:W138">
    <cfRule type="duplicateValues" dxfId="157" priority="2"/>
  </conditionalFormatting>
  <conditionalFormatting sqref="D276:D1048576 AP238:AP239 W240:W244 W272:W275 AP262:AP271 AP245:AP260 X212:X214 W215:W229 AP230:AP236 W200:W211 W175:W198 W170:W173 W140:W168 W133:W138 X129:X131 W117:W128 D1:D73 W77:W111 W74:W75">
    <cfRule type="duplicateValues" dxfId="156" priority="34"/>
  </conditionalFormatting>
  <conditionalFormatting sqref="D276:D1048576 AP238:AP239 W240:W244 W272:W275 AP262:AP271 AP245:AP260 X212:X214 W215:W229 AP230:AP236 W200:W211 W175:W198 W170:W173 W140:W168 W133:W138 X129:X131 W117:W128 D1:D75 W77:W111">
    <cfRule type="duplicateValues" dxfId="155" priority="33"/>
  </conditionalFormatting>
  <conditionalFormatting sqref="D276:D1048576 AP238:AP239 W240:W244 W272:W275 AP262:AP271 AP245:AP260 X212:X214 W215:W229 AP230:AP236 W200:W211 W175:W198 W170:W173 W140:W168 W133:W138 X129:X131 W117:W128 D1:D99 W100:W111">
    <cfRule type="duplicateValues" dxfId="154" priority="31"/>
    <cfRule type="duplicateValues" dxfId="153" priority="32"/>
  </conditionalFormatting>
  <conditionalFormatting sqref="D276:D1048576 AP238:AP239 W240:W244 W272:W275 AP262:AP271 AP245:AP260 X212:X214 W215:W229 AP230:AP236 W200:W211 W175:W198 W170:W173 W140:W168 W133:W138 X129:X131 W117:W128 D1:D102 W103:W111">
    <cfRule type="duplicateValues" dxfId="152" priority="30"/>
  </conditionalFormatting>
  <conditionalFormatting sqref="D276:D1048576 AP238:AP239 W240:W244 W272:W275 AP262:AP271 AP245:AP260 X212:X214 W215:W229 AP230:AP236 W200:W211 W175:W198 W170:W173 W140:W168 W133:W138 X129:X131 W117:W128 W77:W111 D1:D56 W60:W75 W57:W58">
    <cfRule type="duplicateValues" dxfId="151" priority="36"/>
  </conditionalFormatting>
  <conditionalFormatting sqref="D276:D1048576 AP238:AP239 W240:W244 W272:W275 AP262:AP271 AP245:AP260 X212:X214 W215:W229 AP230:AP236 W200:W211 W175:W198 W170:W173 W140:W168 W133:W138 X129:X131 W117:W128 W77:W111 D1:D58 W60:W75">
    <cfRule type="duplicateValues" dxfId="150" priority="35"/>
  </conditionalFormatting>
  <conditionalFormatting sqref="D276:D1048576 AP238:AP239 W240:W244 W272:W275 AP262:AP271 AP245:AP260 X212:X214 W215:W229 AP230:AP236 W200:W211 W175:W198 W170:W173 W140:W168 W133:W138 X129:X131 W117:W128 W77:W111 W60:W75 W39:W58 T30:T38 D1:D2 D4:D10 D12:D15 X26:X28 W22:W25 D17:D21">
    <cfRule type="duplicateValues" dxfId="149" priority="37"/>
  </conditionalFormatting>
  <conditionalFormatting sqref="E2">
    <cfRule type="duplicateValues" dxfId="148" priority="52"/>
  </conditionalFormatting>
  <conditionalFormatting sqref="J2 C2">
    <cfRule type="duplicateValues" dxfId="147" priority="48"/>
    <cfRule type="duplicateValues" dxfId="146" priority="45"/>
    <cfRule type="duplicateValues" dxfId="145" priority="44"/>
    <cfRule type="duplicateValues" dxfId="144" priority="43"/>
    <cfRule type="duplicateValues" dxfId="143" priority="46"/>
    <cfRule type="duplicateValues" dxfId="142" priority="47"/>
    <cfRule type="duplicateValues" dxfId="141" priority="49"/>
    <cfRule type="duplicateValues" dxfId="140" priority="50"/>
  </conditionalFormatting>
  <conditionalFormatting sqref="J2">
    <cfRule type="duplicateValues" dxfId="139" priority="42"/>
  </conditionalFormatting>
  <conditionalFormatting sqref="X114:X115">
    <cfRule type="duplicateValues" dxfId="138" priority="26"/>
    <cfRule type="duplicateValues" dxfId="137" priority="21"/>
    <cfRule type="duplicateValues" dxfId="136" priority="17"/>
    <cfRule type="duplicateValues" dxfId="135" priority="18"/>
    <cfRule type="duplicateValues" dxfId="134" priority="19"/>
    <cfRule type="duplicateValues" dxfId="133" priority="20"/>
    <cfRule type="duplicateValues" dxfId="132" priority="22"/>
    <cfRule type="duplicateValues" dxfId="131" priority="23"/>
    <cfRule type="duplicateValues" dxfId="130" priority="24"/>
    <cfRule type="duplicateValues" dxfId="129" priority="25"/>
  </conditionalFormatting>
  <conditionalFormatting sqref="X116">
    <cfRule type="duplicateValues" dxfId="128" priority="2307"/>
    <cfRule type="duplicateValues" dxfId="127" priority="2308"/>
    <cfRule type="duplicateValues" dxfId="126" priority="2309"/>
    <cfRule type="duplicateValues" dxfId="125" priority="2310"/>
    <cfRule type="duplicateValues" dxfId="124" priority="2311"/>
    <cfRule type="duplicateValues" dxfId="123" priority="2312"/>
    <cfRule type="duplicateValues" dxfId="122" priority="2313"/>
    <cfRule type="duplicateValues" dxfId="121" priority="2314"/>
    <cfRule type="duplicateValues" dxfId="120" priority="2315"/>
    <cfRule type="duplicateValues" dxfId="119" priority="2316"/>
  </conditionalFormatting>
  <conditionalFormatting sqref="AQ114:AQ115">
    <cfRule type="duplicateValues" dxfId="118" priority="27"/>
    <cfRule type="duplicateValues" dxfId="117" priority="28"/>
  </conditionalFormatting>
  <conditionalFormatting sqref="AQ116">
    <cfRule type="duplicateValues" dxfId="116" priority="2426"/>
    <cfRule type="duplicateValues" dxfId="115" priority="2427"/>
  </conditionalFormatting>
  <conditionalFormatting sqref="BJ114:BJ115">
    <cfRule type="duplicateValues" dxfId="114" priority="29"/>
  </conditionalFormatting>
  <conditionalFormatting sqref="BJ116">
    <cfRule type="duplicateValues" dxfId="113" priority="2428"/>
  </conditionalFormatting>
  <hyperlinks>
    <hyperlink ref="I278:J279" location="الرئيسيه!A1" display="الرئيسيه" xr:uid="{B04D4E44-AD03-DB4D-98A4-CA9DC0CB77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9AA-0B78-0E42-8A4C-B507116E1DCA}">
  <sheetPr codeName="Sheet18">
    <pageSetUpPr fitToPage="1"/>
  </sheetPr>
  <dimension ref="A1:AM360"/>
  <sheetViews>
    <sheetView rightToLeft="1" zoomScale="40" zoomScaleNormal="40" workbookViewId="0">
      <pane ySplit="1" topLeftCell="A352" activePane="bottomLeft" state="frozen"/>
      <selection activeCell="G24" sqref="G24"/>
      <selection pane="bottomLeft" activeCell="I359" sqref="I359:J360"/>
    </sheetView>
  </sheetViews>
  <sheetFormatPr defaultColWidth="64.140625" defaultRowHeight="54" customHeight="1" x14ac:dyDescent="0.7"/>
  <cols>
    <col min="1" max="1" width="66.28515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53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5.85546875" customWidth="1"/>
    <col min="18" max="18" width="50.5703125" customWidth="1"/>
    <col min="19" max="19" width="64.140625" style="299"/>
    <col min="20" max="20" width="64.140625" style="494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/>
      <c r="T2" s="492">
        <v>481985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63"/>
      <c r="R3" s="263"/>
      <c r="S3" s="212"/>
      <c r="T3" s="388"/>
    </row>
    <row r="4" spans="1:20" ht="50.1" customHeight="1" x14ac:dyDescent="1.3">
      <c r="A4" s="19" t="s">
        <v>294</v>
      </c>
      <c r="B4" s="21" t="s">
        <v>295</v>
      </c>
      <c r="C4" s="40" t="s">
        <v>296</v>
      </c>
      <c r="D4" s="19" t="s">
        <v>297</v>
      </c>
      <c r="E4" s="19" t="s">
        <v>101</v>
      </c>
      <c r="F4" s="19" t="s">
        <v>123</v>
      </c>
      <c r="G4" s="19" t="s">
        <v>124</v>
      </c>
      <c r="H4" s="19" t="s">
        <v>104</v>
      </c>
      <c r="I4" s="22">
        <v>0.25</v>
      </c>
      <c r="J4" s="19" t="s">
        <v>298</v>
      </c>
      <c r="K4" s="19" t="s">
        <v>105</v>
      </c>
      <c r="L4" s="19" t="s">
        <v>106</v>
      </c>
      <c r="M4" s="19" t="s">
        <v>107</v>
      </c>
      <c r="N4" s="23"/>
      <c r="O4" s="23"/>
      <c r="P4" s="23"/>
      <c r="Q4" s="23"/>
      <c r="R4" s="23"/>
      <c r="S4" s="29">
        <v>18000</v>
      </c>
      <c r="T4" s="388"/>
    </row>
    <row r="5" spans="1:20" ht="50.1" customHeight="1" x14ac:dyDescent="1.3">
      <c r="A5" s="26" t="s">
        <v>338</v>
      </c>
      <c r="B5" s="27" t="s">
        <v>339</v>
      </c>
      <c r="C5" s="41" t="s">
        <v>340</v>
      </c>
      <c r="D5" s="26" t="s">
        <v>341</v>
      </c>
      <c r="E5" s="26" t="s">
        <v>101</v>
      </c>
      <c r="F5" s="26" t="s">
        <v>102</v>
      </c>
      <c r="G5" s="26" t="s">
        <v>124</v>
      </c>
      <c r="H5" s="26" t="s">
        <v>104</v>
      </c>
      <c r="I5" s="28">
        <v>0.25</v>
      </c>
      <c r="J5" s="26" t="s">
        <v>298</v>
      </c>
      <c r="K5" s="26" t="s">
        <v>105</v>
      </c>
      <c r="L5" s="26" t="s">
        <v>106</v>
      </c>
      <c r="M5" s="26" t="s">
        <v>107</v>
      </c>
      <c r="N5" s="23"/>
      <c r="O5" s="23"/>
      <c r="P5" s="23"/>
      <c r="Q5" s="23"/>
      <c r="R5" s="23"/>
      <c r="S5" s="29">
        <v>18000</v>
      </c>
      <c r="T5" s="388"/>
    </row>
    <row r="6" spans="1:20" ht="50.1" customHeight="1" x14ac:dyDescent="1.3">
      <c r="A6" s="19" t="s">
        <v>358</v>
      </c>
      <c r="B6" s="21" t="s">
        <v>359</v>
      </c>
      <c r="C6" s="40" t="s">
        <v>360</v>
      </c>
      <c r="D6" s="19" t="s">
        <v>361</v>
      </c>
      <c r="E6" s="19" t="s">
        <v>101</v>
      </c>
      <c r="F6" s="19" t="s">
        <v>123</v>
      </c>
      <c r="G6" s="19" t="s">
        <v>124</v>
      </c>
      <c r="H6" s="19" t="s">
        <v>104</v>
      </c>
      <c r="I6" s="22">
        <v>0.25</v>
      </c>
      <c r="J6" s="19" t="s">
        <v>298</v>
      </c>
      <c r="K6" s="19" t="s">
        <v>105</v>
      </c>
      <c r="L6" s="19" t="s">
        <v>106</v>
      </c>
      <c r="M6" s="19" t="s">
        <v>107</v>
      </c>
      <c r="N6" s="23"/>
      <c r="O6" s="23"/>
      <c r="P6" s="23"/>
      <c r="Q6" s="23"/>
      <c r="R6" s="23"/>
      <c r="S6" s="29">
        <v>18000</v>
      </c>
      <c r="T6" s="388"/>
    </row>
    <row r="7" spans="1:20" ht="50.1" customHeight="1" x14ac:dyDescent="1.3">
      <c r="A7" s="26" t="s">
        <v>390</v>
      </c>
      <c r="B7" s="27" t="s">
        <v>391</v>
      </c>
      <c r="C7" s="41" t="s">
        <v>392</v>
      </c>
      <c r="D7" s="26" t="s">
        <v>393</v>
      </c>
      <c r="E7" s="26" t="s">
        <v>101</v>
      </c>
      <c r="F7" s="26" t="s">
        <v>102</v>
      </c>
      <c r="G7" s="26" t="s">
        <v>124</v>
      </c>
      <c r="H7" s="26" t="s">
        <v>104</v>
      </c>
      <c r="I7" s="28">
        <v>0.25</v>
      </c>
      <c r="J7" s="26" t="s">
        <v>298</v>
      </c>
      <c r="K7" s="26" t="s">
        <v>105</v>
      </c>
      <c r="L7" s="26" t="s">
        <v>106</v>
      </c>
      <c r="M7" s="26" t="s">
        <v>107</v>
      </c>
      <c r="N7" s="23"/>
      <c r="O7" s="23"/>
      <c r="P7" s="23"/>
      <c r="Q7" s="23"/>
      <c r="R7" s="23"/>
      <c r="S7" s="29">
        <v>18000</v>
      </c>
      <c r="T7" s="388"/>
    </row>
    <row r="8" spans="1:20" ht="50.1" customHeight="1" x14ac:dyDescent="1.3">
      <c r="A8" s="26" t="s">
        <v>398</v>
      </c>
      <c r="B8" s="27" t="s">
        <v>399</v>
      </c>
      <c r="C8" s="41" t="s">
        <v>400</v>
      </c>
      <c r="D8" s="26" t="s">
        <v>401</v>
      </c>
      <c r="E8" s="26" t="s">
        <v>101</v>
      </c>
      <c r="F8" s="26" t="s">
        <v>102</v>
      </c>
      <c r="G8" s="26" t="s">
        <v>124</v>
      </c>
      <c r="H8" s="26" t="s">
        <v>104</v>
      </c>
      <c r="I8" s="28">
        <v>0.25</v>
      </c>
      <c r="J8" s="26" t="s">
        <v>298</v>
      </c>
      <c r="K8" s="26" t="s">
        <v>105</v>
      </c>
      <c r="L8" s="26" t="s">
        <v>106</v>
      </c>
      <c r="M8" s="26" t="s">
        <v>107</v>
      </c>
      <c r="N8" s="23"/>
      <c r="O8" s="23"/>
      <c r="P8" s="23"/>
      <c r="Q8" s="23"/>
      <c r="R8" s="23"/>
      <c r="S8" s="29">
        <v>18000</v>
      </c>
      <c r="T8" s="388"/>
    </row>
    <row r="9" spans="1:20" ht="50.1" customHeight="1" x14ac:dyDescent="1.3">
      <c r="A9" s="26" t="s">
        <v>402</v>
      </c>
      <c r="B9" s="27" t="s">
        <v>403</v>
      </c>
      <c r="C9" s="41" t="s">
        <v>404</v>
      </c>
      <c r="D9" s="26" t="s">
        <v>405</v>
      </c>
      <c r="E9" s="26" t="s">
        <v>101</v>
      </c>
      <c r="F9" s="26" t="s">
        <v>102</v>
      </c>
      <c r="G9" s="26" t="s">
        <v>124</v>
      </c>
      <c r="H9" s="26" t="s">
        <v>104</v>
      </c>
      <c r="I9" s="28">
        <v>0.25</v>
      </c>
      <c r="J9" s="26" t="s">
        <v>298</v>
      </c>
      <c r="K9" s="26" t="s">
        <v>105</v>
      </c>
      <c r="L9" s="26" t="s">
        <v>106</v>
      </c>
      <c r="M9" s="26" t="s">
        <v>107</v>
      </c>
      <c r="N9" s="23"/>
      <c r="O9" s="23"/>
      <c r="P9" s="23"/>
      <c r="Q9" s="23"/>
      <c r="R9" s="23"/>
      <c r="S9" s="29">
        <v>18000</v>
      </c>
      <c r="T9" s="388"/>
    </row>
    <row r="10" spans="1:20" ht="50.1" customHeight="1" x14ac:dyDescent="0.7">
      <c r="A10" s="173"/>
      <c r="B10" s="710" t="s">
        <v>1276</v>
      </c>
      <c r="C10" s="710"/>
      <c r="D10" s="710"/>
      <c r="E10" s="710"/>
      <c r="F10" s="710"/>
      <c r="G10" s="710"/>
      <c r="H10" s="710"/>
      <c r="I10" s="710"/>
      <c r="J10" s="710"/>
      <c r="K10" s="710"/>
      <c r="L10" s="710"/>
      <c r="M10" s="710"/>
      <c r="N10" s="23"/>
      <c r="O10" s="23"/>
      <c r="P10" s="23"/>
      <c r="Q10" s="23"/>
      <c r="R10" s="23"/>
      <c r="S10" s="212"/>
      <c r="T10" s="388">
        <v>50000</v>
      </c>
    </row>
    <row r="11" spans="1:20" ht="50.1" customHeight="1" x14ac:dyDescent="1.05">
      <c r="A11" s="696" t="s">
        <v>1302</v>
      </c>
      <c r="B11" s="696"/>
      <c r="C11" s="696"/>
      <c r="D11" s="696"/>
      <c r="E11" s="696"/>
      <c r="F11" s="696"/>
      <c r="G11" s="696"/>
      <c r="H11" s="696"/>
      <c r="I11" s="696"/>
      <c r="J11" s="696"/>
      <c r="K11" s="696"/>
      <c r="L11" s="696"/>
      <c r="M11" s="696"/>
      <c r="N11" s="696"/>
      <c r="O11" s="696"/>
      <c r="P11" s="696"/>
      <c r="Q11" s="696"/>
      <c r="R11" s="23"/>
      <c r="S11" s="191"/>
      <c r="T11" s="521"/>
    </row>
    <row r="12" spans="1:20" ht="50.1" customHeight="1" x14ac:dyDescent="1.05">
      <c r="A12" s="31" t="s">
        <v>1476</v>
      </c>
      <c r="B12" s="37" t="s">
        <v>1477</v>
      </c>
      <c r="C12" s="31" t="s">
        <v>1478</v>
      </c>
      <c r="D12" s="31" t="s">
        <v>1479</v>
      </c>
      <c r="E12" s="31" t="s">
        <v>101</v>
      </c>
      <c r="F12" s="31" t="s">
        <v>102</v>
      </c>
      <c r="G12" s="31" t="s">
        <v>124</v>
      </c>
      <c r="H12" s="31" t="s">
        <v>1303</v>
      </c>
      <c r="I12" s="38">
        <v>0.27083333333333331</v>
      </c>
      <c r="J12" s="31" t="s">
        <v>298</v>
      </c>
      <c r="K12" s="31" t="s">
        <v>105</v>
      </c>
      <c r="L12" s="31" t="s">
        <v>106</v>
      </c>
      <c r="M12" s="31" t="s">
        <v>107</v>
      </c>
      <c r="N12" s="23"/>
      <c r="O12" s="23"/>
      <c r="P12" s="154">
        <v>18000</v>
      </c>
      <c r="Q12" s="23"/>
      <c r="R12" s="23"/>
      <c r="S12" s="191">
        <v>18000</v>
      </c>
      <c r="T12" s="521"/>
    </row>
    <row r="13" spans="1:20" ht="50.1" customHeight="1" x14ac:dyDescent="1.05">
      <c r="A13" s="31" t="s">
        <v>1480</v>
      </c>
      <c r="B13" s="37" t="s">
        <v>1481</v>
      </c>
      <c r="C13" s="31" t="s">
        <v>1482</v>
      </c>
      <c r="D13" s="31" t="s">
        <v>1483</v>
      </c>
      <c r="E13" s="31" t="s">
        <v>101</v>
      </c>
      <c r="F13" s="31" t="s">
        <v>102</v>
      </c>
      <c r="G13" s="31" t="s">
        <v>124</v>
      </c>
      <c r="H13" s="31" t="s">
        <v>1303</v>
      </c>
      <c r="I13" s="38">
        <v>0.27083333333333331</v>
      </c>
      <c r="J13" s="31" t="s">
        <v>298</v>
      </c>
      <c r="K13" s="31" t="s">
        <v>105</v>
      </c>
      <c r="L13" s="31" t="s">
        <v>106</v>
      </c>
      <c r="M13" s="31" t="s">
        <v>107</v>
      </c>
      <c r="N13" s="23"/>
      <c r="O13" s="23"/>
      <c r="P13" s="154">
        <v>18000</v>
      </c>
      <c r="Q13" s="23"/>
      <c r="R13" s="23"/>
      <c r="S13" s="191">
        <v>18000</v>
      </c>
      <c r="T13" s="521"/>
    </row>
    <row r="14" spans="1:20" ht="50.1" customHeight="1" x14ac:dyDescent="1.05">
      <c r="A14" s="31" t="s">
        <v>1484</v>
      </c>
      <c r="B14" s="37" t="s">
        <v>1485</v>
      </c>
      <c r="C14" s="31" t="s">
        <v>1486</v>
      </c>
      <c r="D14" s="31" t="s">
        <v>1487</v>
      </c>
      <c r="E14" s="31" t="s">
        <v>101</v>
      </c>
      <c r="F14" s="31" t="s">
        <v>102</v>
      </c>
      <c r="G14" s="31" t="s">
        <v>124</v>
      </c>
      <c r="H14" s="31" t="s">
        <v>1303</v>
      </c>
      <c r="I14" s="38">
        <v>0.27083333333333331</v>
      </c>
      <c r="J14" s="31" t="s">
        <v>298</v>
      </c>
      <c r="K14" s="31" t="s">
        <v>105</v>
      </c>
      <c r="L14" s="31" t="s">
        <v>106</v>
      </c>
      <c r="M14" s="31" t="s">
        <v>107</v>
      </c>
      <c r="N14" s="23"/>
      <c r="O14" s="23"/>
      <c r="P14" s="154">
        <v>18000</v>
      </c>
      <c r="Q14" s="23"/>
      <c r="R14" s="23"/>
      <c r="S14" s="191">
        <v>18000</v>
      </c>
      <c r="T14" s="521"/>
    </row>
    <row r="15" spans="1:20" ht="50.1" customHeight="1" x14ac:dyDescent="1.05">
      <c r="A15" s="31" t="s">
        <v>1488</v>
      </c>
      <c r="B15" s="37" t="s">
        <v>1489</v>
      </c>
      <c r="C15" s="31" t="s">
        <v>1490</v>
      </c>
      <c r="D15" s="31" t="s">
        <v>1491</v>
      </c>
      <c r="E15" s="31" t="s">
        <v>101</v>
      </c>
      <c r="F15" s="31" t="s">
        <v>123</v>
      </c>
      <c r="G15" s="31" t="s">
        <v>124</v>
      </c>
      <c r="H15" s="31" t="s">
        <v>1303</v>
      </c>
      <c r="I15" s="38">
        <v>0.32291666666666669</v>
      </c>
      <c r="J15" s="31" t="s">
        <v>298</v>
      </c>
      <c r="K15" s="31" t="s">
        <v>105</v>
      </c>
      <c r="L15" s="31" t="s">
        <v>106</v>
      </c>
      <c r="M15" s="31" t="s">
        <v>107</v>
      </c>
      <c r="N15" s="23"/>
      <c r="O15" s="23"/>
      <c r="P15" s="154">
        <v>18000</v>
      </c>
      <c r="Q15" s="23"/>
      <c r="R15" s="23"/>
      <c r="S15" s="191">
        <v>18000</v>
      </c>
      <c r="T15" s="521"/>
    </row>
    <row r="16" spans="1:20" ht="50.1" customHeight="1" x14ac:dyDescent="1.3">
      <c r="A16" s="31" t="s">
        <v>1552</v>
      </c>
      <c r="B16" s="37" t="s">
        <v>1553</v>
      </c>
      <c r="C16" s="31" t="s">
        <v>1554</v>
      </c>
      <c r="D16" s="31" t="s">
        <v>1555</v>
      </c>
      <c r="E16" s="31" t="s">
        <v>101</v>
      </c>
      <c r="F16" s="31" t="s">
        <v>102</v>
      </c>
      <c r="G16" s="31" t="s">
        <v>1544</v>
      </c>
      <c r="H16" s="31" t="s">
        <v>1303</v>
      </c>
      <c r="I16" s="38">
        <v>0.41666666666666669</v>
      </c>
      <c r="J16" s="31" t="s">
        <v>1751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3"/>
      <c r="R16" s="23"/>
      <c r="S16" s="170">
        <v>18000</v>
      </c>
      <c r="T16" s="660"/>
    </row>
    <row r="17" spans="1:20" ht="50.1" customHeight="1" x14ac:dyDescent="1.3">
      <c r="A17" s="696" t="s">
        <v>3093</v>
      </c>
      <c r="B17" s="696"/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236"/>
      <c r="O17" s="236"/>
      <c r="P17" s="236"/>
      <c r="Q17" s="236"/>
      <c r="R17" s="236"/>
      <c r="S17" s="202"/>
      <c r="T17" s="661"/>
    </row>
    <row r="18" spans="1:20" ht="50.1" customHeight="1" x14ac:dyDescent="1.65">
      <c r="A18" s="31" t="s">
        <v>2295</v>
      </c>
      <c r="B18" s="37" t="s">
        <v>2296</v>
      </c>
      <c r="C18" s="31" t="s">
        <v>2297</v>
      </c>
      <c r="D18" s="31" t="s">
        <v>2298</v>
      </c>
      <c r="E18" s="31" t="s">
        <v>101</v>
      </c>
      <c r="F18" s="31" t="s">
        <v>102</v>
      </c>
      <c r="G18" s="31" t="s">
        <v>490</v>
      </c>
      <c r="H18" s="31" t="s">
        <v>2017</v>
      </c>
      <c r="I18" s="38">
        <v>0.50694444444444442</v>
      </c>
      <c r="J18" s="31" t="s">
        <v>298</v>
      </c>
      <c r="K18" s="31" t="s">
        <v>105</v>
      </c>
      <c r="L18" s="31" t="s">
        <v>106</v>
      </c>
      <c r="M18" s="31" t="s">
        <v>107</v>
      </c>
      <c r="N18" s="29"/>
      <c r="O18" s="23"/>
      <c r="P18" s="54"/>
      <c r="Q18" s="54"/>
      <c r="R18" s="54"/>
      <c r="S18" s="29">
        <v>18000</v>
      </c>
      <c r="T18" s="492"/>
    </row>
    <row r="19" spans="1:20" ht="50.1" customHeight="1" x14ac:dyDescent="1.65">
      <c r="A19" s="31" t="s">
        <v>2299</v>
      </c>
      <c r="B19" s="37" t="s">
        <v>2300</v>
      </c>
      <c r="C19" s="31" t="s">
        <v>2301</v>
      </c>
      <c r="D19" s="31" t="s">
        <v>2302</v>
      </c>
      <c r="E19" s="31" t="s">
        <v>101</v>
      </c>
      <c r="F19" s="31" t="s">
        <v>102</v>
      </c>
      <c r="G19" s="31" t="s">
        <v>490</v>
      </c>
      <c r="H19" s="31" t="s">
        <v>2017</v>
      </c>
      <c r="I19" s="38">
        <v>0.50694444444444442</v>
      </c>
      <c r="J19" s="31" t="s">
        <v>298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4"/>
      <c r="R19" s="54"/>
      <c r="S19" s="29">
        <v>18000</v>
      </c>
      <c r="T19" s="492"/>
    </row>
    <row r="20" spans="1:20" ht="50.1" customHeight="1" x14ac:dyDescent="1.65">
      <c r="A20" s="708" t="s">
        <v>4002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29"/>
      <c r="O20" s="23"/>
      <c r="P20" s="54"/>
      <c r="Q20" s="54"/>
      <c r="R20" s="54"/>
      <c r="S20" s="29"/>
      <c r="T20" s="492">
        <v>680000</v>
      </c>
    </row>
    <row r="21" spans="1:20" ht="50.1" customHeight="1" x14ac:dyDescent="1.3">
      <c r="A21" s="696" t="s">
        <v>3094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237"/>
      <c r="O21" s="237"/>
      <c r="P21" s="237"/>
      <c r="Q21" s="237"/>
      <c r="R21" s="237"/>
      <c r="S21" s="202"/>
      <c r="T21" s="451"/>
    </row>
    <row r="22" spans="1:20" ht="50.1" customHeight="1" x14ac:dyDescent="1.3">
      <c r="A22" s="31" t="s">
        <v>3359</v>
      </c>
      <c r="B22" s="37" t="s">
        <v>3360</v>
      </c>
      <c r="C22" s="31" t="s">
        <v>3361</v>
      </c>
      <c r="D22" s="31" t="s">
        <v>3362</v>
      </c>
      <c r="E22" s="31" t="s">
        <v>101</v>
      </c>
      <c r="F22" s="31" t="s">
        <v>123</v>
      </c>
      <c r="G22" s="31" t="s">
        <v>124</v>
      </c>
      <c r="H22" s="31" t="s">
        <v>3098</v>
      </c>
      <c r="I22" s="38">
        <v>0.25</v>
      </c>
      <c r="J22" s="31" t="s">
        <v>298</v>
      </c>
      <c r="K22" s="31" t="s">
        <v>105</v>
      </c>
      <c r="L22" s="31" t="s">
        <v>106</v>
      </c>
      <c r="M22" s="31" t="s">
        <v>107</v>
      </c>
      <c r="N22" s="29">
        <v>18000</v>
      </c>
      <c r="O22" s="23"/>
      <c r="P22" s="54"/>
      <c r="Q22" s="54"/>
      <c r="R22" s="54"/>
      <c r="S22" s="29">
        <v>18000</v>
      </c>
      <c r="T22" s="451"/>
    </row>
    <row r="23" spans="1:20" ht="50.1" customHeight="1" x14ac:dyDescent="1.65">
      <c r="A23" s="708" t="s">
        <v>4002</v>
      </c>
      <c r="B23" s="708"/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29"/>
      <c r="O23" s="23"/>
      <c r="P23" s="54"/>
      <c r="Q23" s="54"/>
      <c r="R23" s="54"/>
      <c r="S23" s="29"/>
      <c r="T23" s="492">
        <v>100000</v>
      </c>
    </row>
    <row r="24" spans="1:20" ht="50.1" customHeight="1" x14ac:dyDescent="1.65">
      <c r="A24" s="708" t="s">
        <v>4002</v>
      </c>
      <c r="B24" s="708"/>
      <c r="C24" s="708"/>
      <c r="D24" s="708"/>
      <c r="E24" s="708"/>
      <c r="F24" s="708"/>
      <c r="G24" s="708"/>
      <c r="H24" s="708"/>
      <c r="I24" s="708"/>
      <c r="J24" s="708"/>
      <c r="K24" s="708"/>
      <c r="L24" s="708"/>
      <c r="M24" s="708"/>
      <c r="N24" s="29"/>
      <c r="O24" s="23"/>
      <c r="P24" s="54"/>
      <c r="Q24" s="54"/>
      <c r="R24" s="54"/>
      <c r="S24" s="29"/>
      <c r="T24" s="492">
        <v>350000</v>
      </c>
    </row>
    <row r="25" spans="1:20" ht="50.1" customHeight="1" x14ac:dyDescent="1.65">
      <c r="A25" s="708" t="s">
        <v>4019</v>
      </c>
      <c r="B25" s="708"/>
      <c r="C25" s="708"/>
      <c r="D25" s="708"/>
      <c r="E25" s="708"/>
      <c r="F25" s="708"/>
      <c r="G25" s="708"/>
      <c r="H25" s="708"/>
      <c r="I25" s="708"/>
      <c r="J25" s="708"/>
      <c r="K25" s="708"/>
      <c r="L25" s="708"/>
      <c r="M25" s="708"/>
      <c r="N25" s="29"/>
      <c r="O25" s="23"/>
      <c r="P25" s="54"/>
      <c r="Q25" s="54"/>
      <c r="R25" s="54"/>
      <c r="S25" s="29"/>
      <c r="T25" s="492">
        <v>100000</v>
      </c>
    </row>
    <row r="26" spans="1:20" ht="50.1" customHeight="1" x14ac:dyDescent="1.3">
      <c r="A26" s="697" t="s">
        <v>5860</v>
      </c>
      <c r="B26" s="697"/>
      <c r="C26" s="697"/>
      <c r="D26" s="697"/>
      <c r="E26" s="697"/>
      <c r="F26" s="697"/>
      <c r="G26" s="697"/>
      <c r="H26" s="697"/>
      <c r="I26" s="697"/>
      <c r="J26" s="697"/>
      <c r="K26" s="697"/>
      <c r="L26" s="697"/>
      <c r="M26" s="697"/>
      <c r="N26" s="29"/>
      <c r="O26" s="23"/>
      <c r="P26" s="54"/>
      <c r="Q26" s="56"/>
      <c r="R26" s="54"/>
      <c r="S26" s="29"/>
      <c r="T26" s="451"/>
    </row>
    <row r="27" spans="1:20" ht="50.1" customHeight="1" x14ac:dyDescent="1.3">
      <c r="A27" s="31" t="s">
        <v>1184</v>
      </c>
      <c r="B27" s="37" t="s">
        <v>1185</v>
      </c>
      <c r="C27" s="31" t="s">
        <v>1186</v>
      </c>
      <c r="D27" s="31" t="s">
        <v>1187</v>
      </c>
      <c r="E27" s="31" t="s">
        <v>687</v>
      </c>
      <c r="F27" s="31" t="s">
        <v>102</v>
      </c>
      <c r="G27" s="31" t="s">
        <v>1127</v>
      </c>
      <c r="H27" s="31" t="s">
        <v>4090</v>
      </c>
      <c r="I27" s="38">
        <v>0.60416666666666663</v>
      </c>
      <c r="J27" s="31" t="s">
        <v>298</v>
      </c>
      <c r="K27" s="31" t="s">
        <v>105</v>
      </c>
      <c r="L27" s="31" t="s">
        <v>106</v>
      </c>
      <c r="M27" s="31" t="s">
        <v>107</v>
      </c>
      <c r="N27" s="29"/>
      <c r="O27" s="23"/>
      <c r="P27" s="54"/>
      <c r="Q27" s="56"/>
      <c r="R27" s="54"/>
      <c r="S27" s="29">
        <v>18000</v>
      </c>
      <c r="T27" s="451"/>
    </row>
    <row r="28" spans="1:20" ht="50.1" customHeight="1" x14ac:dyDescent="1.3">
      <c r="A28" s="31" t="s">
        <v>5376</v>
      </c>
      <c r="B28" s="37" t="s">
        <v>4530</v>
      </c>
      <c r="C28" s="31" t="s">
        <v>4531</v>
      </c>
      <c r="D28" s="31" t="s">
        <v>4532</v>
      </c>
      <c r="E28" s="31" t="s">
        <v>687</v>
      </c>
      <c r="F28" s="31" t="s">
        <v>102</v>
      </c>
      <c r="G28" s="31" t="s">
        <v>562</v>
      </c>
      <c r="H28" s="31" t="s">
        <v>4090</v>
      </c>
      <c r="I28" s="38">
        <v>0.41666666666666669</v>
      </c>
      <c r="J28" s="31" t="s">
        <v>298</v>
      </c>
      <c r="K28" s="31" t="s">
        <v>105</v>
      </c>
      <c r="L28" s="31" t="s">
        <v>106</v>
      </c>
      <c r="M28" s="31" t="s">
        <v>107</v>
      </c>
      <c r="N28" s="29"/>
      <c r="O28" s="23"/>
      <c r="P28" s="54"/>
      <c r="Q28" s="56"/>
      <c r="R28" s="54"/>
      <c r="S28" s="29">
        <v>18000</v>
      </c>
      <c r="T28" s="451"/>
    </row>
    <row r="29" spans="1:20" ht="50.1" customHeight="1" x14ac:dyDescent="1.3">
      <c r="A29" s="31" t="s">
        <v>5372</v>
      </c>
      <c r="B29" s="37" t="s">
        <v>4526</v>
      </c>
      <c r="C29" s="31" t="s">
        <v>4527</v>
      </c>
      <c r="D29" s="31" t="s">
        <v>4528</v>
      </c>
      <c r="E29" s="31" t="s">
        <v>687</v>
      </c>
      <c r="F29" s="31" t="s">
        <v>102</v>
      </c>
      <c r="G29" s="31" t="s">
        <v>562</v>
      </c>
      <c r="H29" s="31" t="s">
        <v>4090</v>
      </c>
      <c r="I29" s="38">
        <v>0.41666666666666669</v>
      </c>
      <c r="J29" s="31" t="s">
        <v>298</v>
      </c>
      <c r="K29" s="31" t="s">
        <v>105</v>
      </c>
      <c r="L29" s="31" t="s">
        <v>106</v>
      </c>
      <c r="M29" s="31" t="s">
        <v>107</v>
      </c>
      <c r="N29" s="29"/>
      <c r="O29" s="23"/>
      <c r="P29" s="54"/>
      <c r="Q29" s="56"/>
      <c r="R29" s="54"/>
      <c r="S29" s="29">
        <v>18000</v>
      </c>
      <c r="T29" s="451"/>
    </row>
    <row r="30" spans="1:20" ht="50.1" customHeight="1" x14ac:dyDescent="1.3">
      <c r="A30" s="31" t="s">
        <v>4440</v>
      </c>
      <c r="B30" s="37" t="s">
        <v>4522</v>
      </c>
      <c r="C30" s="31" t="s">
        <v>4523</v>
      </c>
      <c r="D30" s="31" t="s">
        <v>4524</v>
      </c>
      <c r="E30" s="31" t="s">
        <v>101</v>
      </c>
      <c r="F30" s="31" t="s">
        <v>123</v>
      </c>
      <c r="G30" s="31" t="s">
        <v>124</v>
      </c>
      <c r="H30" s="31" t="s">
        <v>4090</v>
      </c>
      <c r="I30" s="38">
        <v>0.125</v>
      </c>
      <c r="J30" s="31" t="s">
        <v>298</v>
      </c>
      <c r="K30" s="31" t="s">
        <v>105</v>
      </c>
      <c r="L30" s="31" t="s">
        <v>106</v>
      </c>
      <c r="M30" s="31" t="s">
        <v>107</v>
      </c>
      <c r="N30" s="29"/>
      <c r="O30" s="23"/>
      <c r="P30" s="54"/>
      <c r="Q30" s="56"/>
      <c r="R30" s="54"/>
      <c r="S30" s="29">
        <v>18000</v>
      </c>
      <c r="T30" s="451"/>
    </row>
    <row r="31" spans="1:20" ht="50.1" customHeight="1" x14ac:dyDescent="1.3">
      <c r="A31" s="31" t="s">
        <v>16742</v>
      </c>
      <c r="B31" s="37"/>
      <c r="C31" s="31"/>
      <c r="D31" s="31">
        <v>37835966</v>
      </c>
      <c r="E31" s="31" t="s">
        <v>17253</v>
      </c>
      <c r="F31" s="31" t="s">
        <v>102</v>
      </c>
      <c r="G31" s="31"/>
      <c r="H31" s="31"/>
      <c r="I31" s="38"/>
      <c r="J31" s="31" t="s">
        <v>298</v>
      </c>
      <c r="K31" s="31"/>
      <c r="L31" s="31" t="s">
        <v>106</v>
      </c>
      <c r="M31" s="31" t="s">
        <v>107</v>
      </c>
      <c r="N31" s="29"/>
      <c r="O31" s="23"/>
      <c r="P31" s="54"/>
      <c r="Q31" s="56"/>
      <c r="R31" s="54"/>
      <c r="S31" s="29">
        <v>22000</v>
      </c>
      <c r="T31" s="451"/>
    </row>
    <row r="32" spans="1:20" ht="50.1" customHeight="1" x14ac:dyDescent="1.3">
      <c r="A32" s="31" t="s">
        <v>16743</v>
      </c>
      <c r="B32" s="37"/>
      <c r="C32" s="31"/>
      <c r="D32" s="31">
        <v>30868990</v>
      </c>
      <c r="E32" s="31" t="s">
        <v>17253</v>
      </c>
      <c r="F32" s="31" t="s">
        <v>102</v>
      </c>
      <c r="G32" s="31"/>
      <c r="H32" s="31"/>
      <c r="I32" s="38"/>
      <c r="J32" s="31" t="s">
        <v>298</v>
      </c>
      <c r="K32" s="31"/>
      <c r="L32" s="31" t="s">
        <v>106</v>
      </c>
      <c r="M32" s="31" t="s">
        <v>107</v>
      </c>
      <c r="N32" s="29"/>
      <c r="O32" s="23"/>
      <c r="P32" s="54"/>
      <c r="Q32" s="56"/>
      <c r="R32" s="54"/>
      <c r="S32" s="29">
        <v>22000</v>
      </c>
      <c r="T32" s="451"/>
    </row>
    <row r="33" spans="1:20" ht="54" customHeight="1" x14ac:dyDescent="1.3">
      <c r="A33" s="712" t="s">
        <v>6765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23"/>
      <c r="O33" s="23"/>
      <c r="P33" s="29"/>
      <c r="Q33" s="23"/>
      <c r="R33" s="54"/>
      <c r="S33" s="29"/>
      <c r="T33" s="660"/>
    </row>
    <row r="34" spans="1:20" ht="54" customHeight="1" x14ac:dyDescent="1.25">
      <c r="A34" s="31" t="s">
        <v>6217</v>
      </c>
      <c r="B34" s="37" t="s">
        <v>6218</v>
      </c>
      <c r="C34" s="31" t="s">
        <v>6219</v>
      </c>
      <c r="D34" s="31" t="s">
        <v>6220</v>
      </c>
      <c r="E34" s="31" t="s">
        <v>101</v>
      </c>
      <c r="F34" s="31" t="s">
        <v>123</v>
      </c>
      <c r="G34" s="31" t="s">
        <v>124</v>
      </c>
      <c r="H34" s="31" t="s">
        <v>5801</v>
      </c>
      <c r="I34" s="38">
        <v>0.32291666666666669</v>
      </c>
      <c r="J34" s="31" t="s">
        <v>298</v>
      </c>
      <c r="K34" s="31" t="s">
        <v>105</v>
      </c>
      <c r="L34" s="31" t="s">
        <v>106</v>
      </c>
      <c r="M34" s="31" t="s">
        <v>995</v>
      </c>
      <c r="N34" s="23"/>
      <c r="O34" s="23"/>
      <c r="P34" s="29"/>
      <c r="Q34" s="23"/>
      <c r="R34" s="54"/>
      <c r="S34" s="29">
        <v>43725</v>
      </c>
      <c r="T34" s="660"/>
    </row>
    <row r="35" spans="1:20" ht="54" customHeight="1" x14ac:dyDescent="1.25">
      <c r="A35" s="31" t="s">
        <v>6221</v>
      </c>
      <c r="B35" s="37" t="s">
        <v>6222</v>
      </c>
      <c r="C35" s="31" t="s">
        <v>6223</v>
      </c>
      <c r="D35" s="31" t="s">
        <v>6224</v>
      </c>
      <c r="E35" s="31" t="s">
        <v>101</v>
      </c>
      <c r="F35" s="31" t="s">
        <v>1304</v>
      </c>
      <c r="G35" s="31" t="s">
        <v>124</v>
      </c>
      <c r="H35" s="31" t="s">
        <v>5801</v>
      </c>
      <c r="I35" s="38">
        <v>0.34027777777777779</v>
      </c>
      <c r="J35" s="31" t="s">
        <v>298</v>
      </c>
      <c r="K35" s="31" t="s">
        <v>105</v>
      </c>
      <c r="L35" s="31" t="s">
        <v>125</v>
      </c>
      <c r="M35" s="31" t="s">
        <v>107</v>
      </c>
      <c r="N35" s="23"/>
      <c r="O35" s="23"/>
      <c r="P35" s="29"/>
      <c r="Q35" s="23"/>
      <c r="R35" s="54"/>
      <c r="S35" s="29">
        <v>22000</v>
      </c>
      <c r="T35" s="660"/>
    </row>
    <row r="36" spans="1:20" ht="54" customHeight="1" x14ac:dyDescent="1.25">
      <c r="A36" s="31" t="s">
        <v>6225</v>
      </c>
      <c r="B36" s="37" t="s">
        <v>6226</v>
      </c>
      <c r="C36" s="31" t="s">
        <v>6227</v>
      </c>
      <c r="D36" s="31" t="s">
        <v>6228</v>
      </c>
      <c r="E36" s="31" t="s">
        <v>101</v>
      </c>
      <c r="F36" s="31" t="s">
        <v>1304</v>
      </c>
      <c r="G36" s="31" t="s">
        <v>124</v>
      </c>
      <c r="H36" s="31" t="s">
        <v>5801</v>
      </c>
      <c r="I36" s="38">
        <v>0.34027777777777779</v>
      </c>
      <c r="J36" s="31" t="s">
        <v>298</v>
      </c>
      <c r="K36" s="31" t="s">
        <v>105</v>
      </c>
      <c r="L36" s="31" t="s">
        <v>106</v>
      </c>
      <c r="M36" s="31" t="s">
        <v>107</v>
      </c>
      <c r="N36" s="23"/>
      <c r="O36" s="23"/>
      <c r="P36" s="29"/>
      <c r="Q36" s="23"/>
      <c r="R36" s="54"/>
      <c r="S36" s="29">
        <v>22000</v>
      </c>
      <c r="T36" s="660"/>
    </row>
    <row r="37" spans="1:20" ht="54" customHeight="1" x14ac:dyDescent="1.25">
      <c r="A37" s="31" t="s">
        <v>6229</v>
      </c>
      <c r="B37" s="37" t="s">
        <v>6230</v>
      </c>
      <c r="C37" s="31" t="s">
        <v>6231</v>
      </c>
      <c r="D37" s="31" t="s">
        <v>6232</v>
      </c>
      <c r="E37" s="31" t="s">
        <v>101</v>
      </c>
      <c r="F37" s="31" t="s">
        <v>1304</v>
      </c>
      <c r="G37" s="31" t="s">
        <v>124</v>
      </c>
      <c r="H37" s="31" t="s">
        <v>5801</v>
      </c>
      <c r="I37" s="38">
        <v>0.34027777777777779</v>
      </c>
      <c r="J37" s="31" t="s">
        <v>298</v>
      </c>
      <c r="K37" s="31" t="s">
        <v>105</v>
      </c>
      <c r="L37" s="31" t="s">
        <v>533</v>
      </c>
      <c r="M37" s="31" t="s">
        <v>107</v>
      </c>
      <c r="N37" s="23"/>
      <c r="O37" s="23"/>
      <c r="P37" s="29"/>
      <c r="Q37" s="23"/>
      <c r="R37" s="54"/>
      <c r="S37" s="29">
        <v>22000</v>
      </c>
      <c r="T37" s="660"/>
    </row>
    <row r="38" spans="1:20" ht="54" customHeight="1" x14ac:dyDescent="1.25">
      <c r="A38" s="31" t="s">
        <v>6233</v>
      </c>
      <c r="B38" s="37" t="s">
        <v>6234</v>
      </c>
      <c r="C38" s="31" t="s">
        <v>6235</v>
      </c>
      <c r="D38" s="31" t="s">
        <v>6236</v>
      </c>
      <c r="E38" s="31" t="s">
        <v>101</v>
      </c>
      <c r="F38" s="31" t="s">
        <v>1304</v>
      </c>
      <c r="G38" s="31" t="s">
        <v>124</v>
      </c>
      <c r="H38" s="31" t="s">
        <v>5801</v>
      </c>
      <c r="I38" s="38">
        <v>0.34027777777777779</v>
      </c>
      <c r="J38" s="31" t="s">
        <v>298</v>
      </c>
      <c r="K38" s="31" t="s">
        <v>105</v>
      </c>
      <c r="L38" s="31" t="s">
        <v>533</v>
      </c>
      <c r="M38" s="31" t="s">
        <v>107</v>
      </c>
      <c r="N38" s="23"/>
      <c r="O38" s="23"/>
      <c r="P38" s="29"/>
      <c r="Q38" s="23"/>
      <c r="R38" s="54"/>
      <c r="S38" s="29">
        <v>22000</v>
      </c>
      <c r="T38" s="660"/>
    </row>
    <row r="39" spans="1:20" ht="50.1" customHeight="1" x14ac:dyDescent="1.65">
      <c r="A39" s="751" t="s">
        <v>5855</v>
      </c>
      <c r="B39" s="751"/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29"/>
      <c r="O39" s="23"/>
      <c r="P39" s="54"/>
      <c r="Q39" s="54"/>
      <c r="R39" s="54"/>
      <c r="S39" s="29"/>
      <c r="T39" s="492">
        <v>853000</v>
      </c>
    </row>
    <row r="40" spans="1:20" ht="50.1" customHeight="1" x14ac:dyDescent="1.3">
      <c r="A40" s="696" t="s">
        <v>7858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23"/>
      <c r="O40" s="54"/>
      <c r="P40" s="131"/>
      <c r="Q40" s="31"/>
      <c r="R40" s="37"/>
      <c r="S40" s="31"/>
      <c r="T40" s="451"/>
    </row>
    <row r="41" spans="1:20" ht="50.1" customHeight="1" x14ac:dyDescent="1.3">
      <c r="A41" s="31" t="s">
        <v>7049</v>
      </c>
      <c r="B41" s="37" t="s">
        <v>7050</v>
      </c>
      <c r="C41" s="31" t="s">
        <v>7051</v>
      </c>
      <c r="D41" s="31" t="s">
        <v>7052</v>
      </c>
      <c r="E41" s="31" t="s">
        <v>687</v>
      </c>
      <c r="F41" s="31" t="s">
        <v>123</v>
      </c>
      <c r="G41" s="31" t="s">
        <v>1127</v>
      </c>
      <c r="H41" s="31" t="s">
        <v>6809</v>
      </c>
      <c r="I41" s="38">
        <v>4.1666666666666664E-2</v>
      </c>
      <c r="J41" s="31" t="s">
        <v>298</v>
      </c>
      <c r="K41" s="31" t="s">
        <v>105</v>
      </c>
      <c r="L41" s="31" t="s">
        <v>106</v>
      </c>
      <c r="M41" s="31" t="s">
        <v>995</v>
      </c>
      <c r="N41" s="23"/>
      <c r="O41" s="54"/>
      <c r="P41" s="131"/>
      <c r="Q41" s="31"/>
      <c r="R41" s="37"/>
      <c r="S41" s="29">
        <v>43225</v>
      </c>
      <c r="T41" s="451"/>
    </row>
    <row r="42" spans="1:20" ht="50.1" customHeight="1" x14ac:dyDescent="1.3">
      <c r="A42" s="31" t="s">
        <v>7053</v>
      </c>
      <c r="B42" s="37" t="s">
        <v>7054</v>
      </c>
      <c r="C42" s="31" t="s">
        <v>7055</v>
      </c>
      <c r="D42" s="31" t="s">
        <v>7056</v>
      </c>
      <c r="E42" s="31" t="s">
        <v>687</v>
      </c>
      <c r="F42" s="31" t="s">
        <v>123</v>
      </c>
      <c r="G42" s="31" t="s">
        <v>1127</v>
      </c>
      <c r="H42" s="31" t="s">
        <v>6809</v>
      </c>
      <c r="I42" s="38">
        <v>4.1666666666666664E-2</v>
      </c>
      <c r="J42" s="31" t="s">
        <v>298</v>
      </c>
      <c r="K42" s="31" t="s">
        <v>105</v>
      </c>
      <c r="L42" s="31" t="s">
        <v>106</v>
      </c>
      <c r="M42" s="31" t="s">
        <v>995</v>
      </c>
      <c r="N42" s="23"/>
      <c r="O42" s="54"/>
      <c r="P42" s="131"/>
      <c r="Q42" s="31"/>
      <c r="R42" s="37"/>
      <c r="S42" s="29">
        <v>43225</v>
      </c>
      <c r="T42" s="451"/>
    </row>
    <row r="43" spans="1:20" ht="50.1" customHeight="1" x14ac:dyDescent="1.3">
      <c r="A43" s="31" t="s">
        <v>7057</v>
      </c>
      <c r="B43" s="37" t="s">
        <v>7058</v>
      </c>
      <c r="C43" s="31" t="s">
        <v>7059</v>
      </c>
      <c r="D43" s="31" t="s">
        <v>7060</v>
      </c>
      <c r="E43" s="31" t="s">
        <v>101</v>
      </c>
      <c r="F43" s="31" t="s">
        <v>102</v>
      </c>
      <c r="G43" s="31" t="s">
        <v>124</v>
      </c>
      <c r="H43" s="31" t="s">
        <v>6809</v>
      </c>
      <c r="I43" s="38">
        <v>0.27083333333333331</v>
      </c>
      <c r="J43" s="31" t="s">
        <v>298</v>
      </c>
      <c r="K43" s="31" t="s">
        <v>105</v>
      </c>
      <c r="L43" s="31" t="s">
        <v>106</v>
      </c>
      <c r="M43" s="31" t="s">
        <v>107</v>
      </c>
      <c r="N43" s="23"/>
      <c r="O43" s="54"/>
      <c r="P43" s="131"/>
      <c r="Q43" s="31"/>
      <c r="R43" s="37"/>
      <c r="S43" s="29">
        <v>22000</v>
      </c>
      <c r="T43" s="451"/>
    </row>
    <row r="44" spans="1:20" ht="50.1" customHeight="1" x14ac:dyDescent="1.3">
      <c r="A44" s="31" t="s">
        <v>7061</v>
      </c>
      <c r="B44" s="37" t="s">
        <v>7062</v>
      </c>
      <c r="C44" s="31" t="s">
        <v>7063</v>
      </c>
      <c r="D44" s="31" t="s">
        <v>7064</v>
      </c>
      <c r="E44" s="31" t="s">
        <v>101</v>
      </c>
      <c r="F44" s="31" t="s">
        <v>102</v>
      </c>
      <c r="G44" s="31" t="s">
        <v>1544</v>
      </c>
      <c r="H44" s="31" t="s">
        <v>6809</v>
      </c>
      <c r="I44" s="38">
        <v>0.41666666666666669</v>
      </c>
      <c r="J44" s="31" t="s">
        <v>298</v>
      </c>
      <c r="K44" s="31" t="s">
        <v>105</v>
      </c>
      <c r="L44" s="31" t="s">
        <v>106</v>
      </c>
      <c r="M44" s="31" t="s">
        <v>107</v>
      </c>
      <c r="N44" s="23"/>
      <c r="O44" s="54"/>
      <c r="P44" s="131"/>
      <c r="Q44" s="31"/>
      <c r="R44" s="37"/>
      <c r="S44" s="29">
        <v>22000</v>
      </c>
      <c r="T44" s="451"/>
    </row>
    <row r="45" spans="1:20" ht="50.1" customHeight="1" x14ac:dyDescent="1.3">
      <c r="A45" s="31" t="s">
        <v>7065</v>
      </c>
      <c r="B45" s="37" t="s">
        <v>7066</v>
      </c>
      <c r="C45" s="31" t="s">
        <v>7067</v>
      </c>
      <c r="D45" s="31" t="s">
        <v>7068</v>
      </c>
      <c r="E45" s="31" t="s">
        <v>101</v>
      </c>
      <c r="F45" s="31" t="s">
        <v>123</v>
      </c>
      <c r="G45" s="31" t="s">
        <v>124</v>
      </c>
      <c r="H45" s="31" t="s">
        <v>6809</v>
      </c>
      <c r="I45" s="38">
        <v>0.78819444444444442</v>
      </c>
      <c r="J45" s="31" t="s">
        <v>298</v>
      </c>
      <c r="K45" s="31" t="s">
        <v>105</v>
      </c>
      <c r="L45" s="31" t="s">
        <v>106</v>
      </c>
      <c r="M45" s="31" t="s">
        <v>995</v>
      </c>
      <c r="N45" s="23"/>
      <c r="O45" s="54"/>
      <c r="P45" s="131"/>
      <c r="Q45" s="31"/>
      <c r="R45" s="37"/>
      <c r="S45" s="29">
        <v>43725</v>
      </c>
      <c r="T45" s="451"/>
    </row>
    <row r="46" spans="1:20" ht="50.1" customHeight="1" x14ac:dyDescent="1.3">
      <c r="A46" s="31" t="s">
        <v>7069</v>
      </c>
      <c r="B46" s="37" t="s">
        <v>7070</v>
      </c>
      <c r="C46" s="31" t="s">
        <v>7071</v>
      </c>
      <c r="D46" s="31" t="s">
        <v>7072</v>
      </c>
      <c r="E46" s="31" t="s">
        <v>101</v>
      </c>
      <c r="F46" s="31" t="s">
        <v>123</v>
      </c>
      <c r="G46" s="31" t="s">
        <v>124</v>
      </c>
      <c r="H46" s="31" t="s">
        <v>6809</v>
      </c>
      <c r="I46" s="38">
        <v>0.78819444444444442</v>
      </c>
      <c r="J46" s="31" t="s">
        <v>298</v>
      </c>
      <c r="K46" s="31" t="s">
        <v>105</v>
      </c>
      <c r="L46" s="31" t="s">
        <v>106</v>
      </c>
      <c r="M46" s="31" t="s">
        <v>995</v>
      </c>
      <c r="N46" s="23"/>
      <c r="O46" s="54"/>
      <c r="P46" s="131"/>
      <c r="Q46" s="31"/>
      <c r="R46" s="37"/>
      <c r="S46" s="29">
        <v>43725</v>
      </c>
      <c r="T46" s="451"/>
    </row>
    <row r="47" spans="1:20" ht="50.1" customHeight="1" x14ac:dyDescent="1.3">
      <c r="A47" s="31" t="s">
        <v>7073</v>
      </c>
      <c r="B47" s="37" t="s">
        <v>7074</v>
      </c>
      <c r="C47" s="31" t="s">
        <v>7075</v>
      </c>
      <c r="D47" s="31" t="s">
        <v>7076</v>
      </c>
      <c r="E47" s="31" t="s">
        <v>101</v>
      </c>
      <c r="F47" s="31" t="s">
        <v>123</v>
      </c>
      <c r="G47" s="31" t="s">
        <v>124</v>
      </c>
      <c r="H47" s="31" t="s">
        <v>6809</v>
      </c>
      <c r="I47" s="38">
        <v>0.78819444444444442</v>
      </c>
      <c r="J47" s="31" t="s">
        <v>298</v>
      </c>
      <c r="K47" s="31" t="s">
        <v>105</v>
      </c>
      <c r="L47" s="31" t="s">
        <v>106</v>
      </c>
      <c r="M47" s="31" t="s">
        <v>107</v>
      </c>
      <c r="N47" s="23"/>
      <c r="O47" s="54"/>
      <c r="P47" s="131"/>
      <c r="Q47" s="31"/>
      <c r="R47" s="37"/>
      <c r="S47" s="29">
        <v>22000</v>
      </c>
      <c r="T47" s="451"/>
    </row>
    <row r="48" spans="1:20" ht="50.1" customHeight="1" x14ac:dyDescent="1.3">
      <c r="A48" s="31" t="s">
        <v>7077</v>
      </c>
      <c r="B48" s="37" t="s">
        <v>7078</v>
      </c>
      <c r="C48" s="31" t="s">
        <v>7079</v>
      </c>
      <c r="D48" s="31" t="s">
        <v>7080</v>
      </c>
      <c r="E48" s="31" t="s">
        <v>101</v>
      </c>
      <c r="F48" s="31" t="s">
        <v>123</v>
      </c>
      <c r="G48" s="31" t="s">
        <v>124</v>
      </c>
      <c r="H48" s="31" t="s">
        <v>6809</v>
      </c>
      <c r="I48" s="38">
        <v>0.78819444444444442</v>
      </c>
      <c r="J48" s="31" t="s">
        <v>298</v>
      </c>
      <c r="K48" s="31" t="s">
        <v>105</v>
      </c>
      <c r="L48" s="31" t="s">
        <v>106</v>
      </c>
      <c r="M48" s="31" t="s">
        <v>107</v>
      </c>
      <c r="N48" s="23"/>
      <c r="O48" s="54"/>
      <c r="P48" s="131"/>
      <c r="Q48" s="31"/>
      <c r="R48" s="37"/>
      <c r="S48" s="29">
        <v>22000</v>
      </c>
      <c r="T48" s="451"/>
    </row>
    <row r="49" spans="1:20" ht="50.1" customHeight="1" x14ac:dyDescent="1.3">
      <c r="A49" s="31" t="s">
        <v>7081</v>
      </c>
      <c r="B49" s="37" t="s">
        <v>7082</v>
      </c>
      <c r="C49" s="31" t="s">
        <v>7083</v>
      </c>
      <c r="D49" s="31" t="s">
        <v>7084</v>
      </c>
      <c r="E49" s="31" t="s">
        <v>101</v>
      </c>
      <c r="F49" s="31" t="s">
        <v>123</v>
      </c>
      <c r="G49" s="31" t="s">
        <v>124</v>
      </c>
      <c r="H49" s="31" t="s">
        <v>6809</v>
      </c>
      <c r="I49" s="38">
        <v>0.78819444444444442</v>
      </c>
      <c r="J49" s="31" t="s">
        <v>298</v>
      </c>
      <c r="K49" s="31" t="s">
        <v>105</v>
      </c>
      <c r="L49" s="31" t="s">
        <v>106</v>
      </c>
      <c r="M49" s="31" t="s">
        <v>107</v>
      </c>
      <c r="N49" s="23"/>
      <c r="O49" s="54"/>
      <c r="P49" s="131"/>
      <c r="Q49" s="31"/>
      <c r="R49" s="37"/>
      <c r="S49" s="29">
        <v>22000</v>
      </c>
      <c r="T49" s="451"/>
    </row>
    <row r="50" spans="1:20" ht="50.1" customHeight="1" x14ac:dyDescent="1.3">
      <c r="A50" s="31" t="s">
        <v>7085</v>
      </c>
      <c r="B50" s="37" t="s">
        <v>7086</v>
      </c>
      <c r="C50" s="31" t="s">
        <v>7087</v>
      </c>
      <c r="D50" s="31" t="s">
        <v>7088</v>
      </c>
      <c r="E50" s="31" t="s">
        <v>101</v>
      </c>
      <c r="F50" s="31" t="s">
        <v>123</v>
      </c>
      <c r="G50" s="31" t="s">
        <v>124</v>
      </c>
      <c r="H50" s="31" t="s">
        <v>6809</v>
      </c>
      <c r="I50" s="38">
        <v>0.78819444444444442</v>
      </c>
      <c r="J50" s="31" t="s">
        <v>298</v>
      </c>
      <c r="K50" s="31" t="s">
        <v>105</v>
      </c>
      <c r="L50" s="31" t="s">
        <v>106</v>
      </c>
      <c r="M50" s="31" t="s">
        <v>107</v>
      </c>
      <c r="N50" s="23"/>
      <c r="O50" s="54"/>
      <c r="P50" s="131"/>
      <c r="Q50" s="31"/>
      <c r="R50" s="37"/>
      <c r="S50" s="29">
        <v>22000</v>
      </c>
      <c r="T50" s="451"/>
    </row>
    <row r="51" spans="1:20" ht="50.1" customHeight="1" x14ac:dyDescent="1.3">
      <c r="A51" s="31" t="s">
        <v>7089</v>
      </c>
      <c r="B51" s="37" t="s">
        <v>7090</v>
      </c>
      <c r="C51" s="31" t="s">
        <v>7091</v>
      </c>
      <c r="D51" s="31" t="s">
        <v>7092</v>
      </c>
      <c r="E51" s="31" t="s">
        <v>101</v>
      </c>
      <c r="F51" s="31" t="s">
        <v>123</v>
      </c>
      <c r="G51" s="31" t="s">
        <v>124</v>
      </c>
      <c r="H51" s="31" t="s">
        <v>6809</v>
      </c>
      <c r="I51" s="38">
        <v>0.78819444444444442</v>
      </c>
      <c r="J51" s="31" t="s">
        <v>298</v>
      </c>
      <c r="K51" s="31" t="s">
        <v>105</v>
      </c>
      <c r="L51" s="31" t="s">
        <v>106</v>
      </c>
      <c r="M51" s="31" t="s">
        <v>107</v>
      </c>
      <c r="N51" s="23"/>
      <c r="O51" s="54"/>
      <c r="P51" s="131"/>
      <c r="Q51" s="31"/>
      <c r="R51" s="37"/>
      <c r="S51" s="29">
        <v>22000</v>
      </c>
      <c r="T51" s="451"/>
    </row>
    <row r="52" spans="1:20" ht="50.1" customHeight="1" x14ac:dyDescent="1.3">
      <c r="A52" s="31" t="s">
        <v>7093</v>
      </c>
      <c r="B52" s="37" t="s">
        <v>7094</v>
      </c>
      <c r="C52" s="31" t="s">
        <v>7095</v>
      </c>
      <c r="D52" s="31" t="s">
        <v>7096</v>
      </c>
      <c r="E52" s="31" t="s">
        <v>101</v>
      </c>
      <c r="F52" s="31" t="s">
        <v>123</v>
      </c>
      <c r="G52" s="31" t="s">
        <v>124</v>
      </c>
      <c r="H52" s="31" t="s">
        <v>6809</v>
      </c>
      <c r="I52" s="38">
        <v>0.78819444444444442</v>
      </c>
      <c r="J52" s="31" t="s">
        <v>298</v>
      </c>
      <c r="K52" s="31" t="s">
        <v>105</v>
      </c>
      <c r="L52" s="31" t="s">
        <v>106</v>
      </c>
      <c r="M52" s="31" t="s">
        <v>107</v>
      </c>
      <c r="N52" s="23"/>
      <c r="O52" s="54"/>
      <c r="P52" s="131"/>
      <c r="Q52" s="31"/>
      <c r="R52" s="37"/>
      <c r="S52" s="29">
        <v>22000</v>
      </c>
      <c r="T52" s="451"/>
    </row>
    <row r="53" spans="1:20" ht="50.1" customHeight="1" x14ac:dyDescent="1.3">
      <c r="A53" s="696" t="s">
        <v>9536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23"/>
      <c r="O53" s="23"/>
      <c r="P53" s="23"/>
      <c r="Q53" s="23"/>
      <c r="R53" s="23"/>
      <c r="S53" s="131"/>
      <c r="T53" s="451"/>
    </row>
    <row r="54" spans="1:20" ht="50.1" customHeight="1" x14ac:dyDescent="1.3">
      <c r="A54" s="31" t="s">
        <v>9112</v>
      </c>
      <c r="B54" s="37" t="s">
        <v>9113</v>
      </c>
      <c r="C54" s="31" t="s">
        <v>9114</v>
      </c>
      <c r="D54" s="31" t="s">
        <v>9115</v>
      </c>
      <c r="E54" s="31" t="s">
        <v>101</v>
      </c>
      <c r="F54" s="31" t="s">
        <v>102</v>
      </c>
      <c r="G54" s="31" t="s">
        <v>572</v>
      </c>
      <c r="H54" s="31" t="s">
        <v>8888</v>
      </c>
      <c r="I54" s="38">
        <v>0.52083333333333337</v>
      </c>
      <c r="J54" s="31" t="s">
        <v>298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22000</v>
      </c>
      <c r="T54" s="451"/>
    </row>
    <row r="55" spans="1:20" ht="50.1" customHeight="1" x14ac:dyDescent="1.3">
      <c r="A55" s="330" t="s">
        <v>9121</v>
      </c>
      <c r="B55" s="331" t="s">
        <v>9122</v>
      </c>
      <c r="C55" s="330" t="s">
        <v>9123</v>
      </c>
      <c r="D55" s="330" t="s">
        <v>9124</v>
      </c>
      <c r="E55" s="330" t="s">
        <v>101</v>
      </c>
      <c r="F55" s="330" t="s">
        <v>123</v>
      </c>
      <c r="G55" s="330" t="s">
        <v>124</v>
      </c>
      <c r="H55" s="330" t="s">
        <v>8888</v>
      </c>
      <c r="I55" s="332">
        <v>0.78819444444444442</v>
      </c>
      <c r="J55" s="330" t="s">
        <v>298</v>
      </c>
      <c r="K55" s="330" t="s">
        <v>105</v>
      </c>
      <c r="L55" s="330" t="s">
        <v>106</v>
      </c>
      <c r="M55" s="330" t="s">
        <v>107</v>
      </c>
      <c r="N55" s="23"/>
      <c r="O55" s="23"/>
      <c r="P55" s="23"/>
      <c r="Q55" s="23"/>
      <c r="R55" s="23"/>
      <c r="S55" s="29">
        <v>22000</v>
      </c>
      <c r="T55" s="451"/>
    </row>
    <row r="56" spans="1:20" ht="50.1" customHeight="1" x14ac:dyDescent="1.3">
      <c r="A56" s="31" t="s">
        <v>9125</v>
      </c>
      <c r="B56" s="37" t="s">
        <v>9126</v>
      </c>
      <c r="C56" s="31" t="s">
        <v>9127</v>
      </c>
      <c r="D56" s="31" t="s">
        <v>9128</v>
      </c>
      <c r="E56" s="31" t="s">
        <v>101</v>
      </c>
      <c r="F56" s="31" t="s">
        <v>123</v>
      </c>
      <c r="G56" s="31" t="s">
        <v>124</v>
      </c>
      <c r="H56" s="31" t="s">
        <v>8888</v>
      </c>
      <c r="I56" s="38">
        <v>0.78819444444444442</v>
      </c>
      <c r="J56" s="31" t="s">
        <v>298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43225</v>
      </c>
      <c r="T56" s="451"/>
    </row>
    <row r="57" spans="1:20" ht="50.1" customHeight="1" x14ac:dyDescent="1.3">
      <c r="A57" s="26" t="s">
        <v>9129</v>
      </c>
      <c r="B57" s="27" t="s">
        <v>9130</v>
      </c>
      <c r="C57" s="31" t="s">
        <v>9131</v>
      </c>
      <c r="D57" s="26" t="s">
        <v>9132</v>
      </c>
      <c r="E57" s="26" t="s">
        <v>101</v>
      </c>
      <c r="F57" s="26" t="s">
        <v>123</v>
      </c>
      <c r="G57" s="26" t="s">
        <v>124</v>
      </c>
      <c r="H57" s="26" t="s">
        <v>8888</v>
      </c>
      <c r="I57" s="38">
        <v>0.78819444444444442</v>
      </c>
      <c r="J57" s="26" t="s">
        <v>298</v>
      </c>
      <c r="K57" s="31" t="s">
        <v>105</v>
      </c>
      <c r="L57" s="26" t="s">
        <v>106</v>
      </c>
      <c r="M57" s="26" t="s">
        <v>107</v>
      </c>
      <c r="N57" s="23"/>
      <c r="O57" s="23"/>
      <c r="P57" s="23"/>
      <c r="Q57" s="23"/>
      <c r="R57" s="23"/>
      <c r="S57" s="175">
        <v>22000</v>
      </c>
      <c r="T57" s="451"/>
    </row>
    <row r="58" spans="1:20" ht="50.1" customHeight="1" x14ac:dyDescent="1.3">
      <c r="A58" s="696" t="s">
        <v>9526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23"/>
      <c r="O58" s="23"/>
      <c r="P58" s="23"/>
      <c r="Q58" s="23"/>
      <c r="R58" s="23"/>
      <c r="S58" s="29"/>
      <c r="T58" s="451"/>
    </row>
    <row r="59" spans="1:20" ht="50.1" customHeight="1" x14ac:dyDescent="1.3">
      <c r="A59" s="31" t="s">
        <v>8171</v>
      </c>
      <c r="B59" s="37" t="s">
        <v>5719</v>
      </c>
      <c r="C59" s="31" t="s">
        <v>8172</v>
      </c>
      <c r="D59" s="31" t="s">
        <v>8173</v>
      </c>
      <c r="E59" s="31" t="s">
        <v>101</v>
      </c>
      <c r="F59" s="31" t="s">
        <v>1304</v>
      </c>
      <c r="G59" s="31" t="s">
        <v>124</v>
      </c>
      <c r="H59" s="31" t="s">
        <v>7872</v>
      </c>
      <c r="I59" s="38">
        <v>0.125</v>
      </c>
      <c r="J59" s="31" t="s">
        <v>298</v>
      </c>
      <c r="K59" s="31" t="s">
        <v>105</v>
      </c>
      <c r="L59" s="31" t="s">
        <v>106</v>
      </c>
      <c r="M59" s="31" t="s">
        <v>107</v>
      </c>
      <c r="N59" s="23"/>
      <c r="O59" s="23"/>
      <c r="P59" s="23"/>
      <c r="Q59" s="23"/>
      <c r="R59" s="23"/>
      <c r="S59" s="29">
        <v>22000</v>
      </c>
      <c r="T59" s="451"/>
    </row>
    <row r="60" spans="1:20" ht="50.1" customHeight="1" x14ac:dyDescent="1.3">
      <c r="A60" s="31" t="s">
        <v>8174</v>
      </c>
      <c r="B60" s="37" t="s">
        <v>3737</v>
      </c>
      <c r="C60" s="31" t="s">
        <v>8175</v>
      </c>
      <c r="D60" s="31" t="s">
        <v>8176</v>
      </c>
      <c r="E60" s="31" t="s">
        <v>101</v>
      </c>
      <c r="F60" s="31" t="s">
        <v>102</v>
      </c>
      <c r="G60" s="31" t="s">
        <v>1544</v>
      </c>
      <c r="H60" s="31" t="s">
        <v>7872</v>
      </c>
      <c r="I60" s="38">
        <v>0.41666666666666669</v>
      </c>
      <c r="J60" s="31" t="s">
        <v>298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23"/>
      <c r="R60" s="23"/>
      <c r="S60" s="29">
        <v>22000</v>
      </c>
      <c r="T60" s="451"/>
    </row>
    <row r="61" spans="1:20" ht="50.1" customHeight="1" x14ac:dyDescent="1.3">
      <c r="A61" s="31" t="s">
        <v>8177</v>
      </c>
      <c r="B61" s="37" t="s">
        <v>8178</v>
      </c>
      <c r="C61" s="31" t="s">
        <v>8179</v>
      </c>
      <c r="D61" s="31" t="s">
        <v>8180</v>
      </c>
      <c r="E61" s="31" t="s">
        <v>101</v>
      </c>
      <c r="F61" s="31" t="s">
        <v>102</v>
      </c>
      <c r="G61" s="31" t="s">
        <v>1544</v>
      </c>
      <c r="H61" s="31" t="s">
        <v>7872</v>
      </c>
      <c r="I61" s="38">
        <v>0.41666666666666669</v>
      </c>
      <c r="J61" s="31" t="s">
        <v>298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23"/>
      <c r="R61" s="23"/>
      <c r="S61" s="29">
        <v>22000</v>
      </c>
      <c r="T61" s="451"/>
    </row>
    <row r="62" spans="1:20" ht="50.1" customHeight="1" x14ac:dyDescent="1.3">
      <c r="A62" s="31" t="s">
        <v>8181</v>
      </c>
      <c r="B62" s="37" t="s">
        <v>8182</v>
      </c>
      <c r="C62" s="31" t="s">
        <v>8183</v>
      </c>
      <c r="D62" s="31" t="s">
        <v>8184</v>
      </c>
      <c r="E62" s="31" t="s">
        <v>687</v>
      </c>
      <c r="F62" s="31" t="s">
        <v>123</v>
      </c>
      <c r="G62" s="31" t="s">
        <v>994</v>
      </c>
      <c r="H62" s="31" t="s">
        <v>7872</v>
      </c>
      <c r="I62" s="38">
        <v>0.83333333333333337</v>
      </c>
      <c r="J62" s="31" t="s">
        <v>298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451"/>
    </row>
    <row r="63" spans="1:20" ht="50.1" customHeight="1" x14ac:dyDescent="1.3">
      <c r="A63" s="31" t="s">
        <v>8185</v>
      </c>
      <c r="B63" s="37" t="s">
        <v>8186</v>
      </c>
      <c r="C63" s="31" t="s">
        <v>8187</v>
      </c>
      <c r="D63" s="31" t="s">
        <v>8188</v>
      </c>
      <c r="E63" s="31" t="s">
        <v>687</v>
      </c>
      <c r="F63" s="31" t="s">
        <v>123</v>
      </c>
      <c r="G63" s="31" t="s">
        <v>994</v>
      </c>
      <c r="H63" s="31" t="s">
        <v>7872</v>
      </c>
      <c r="I63" s="38">
        <v>0.83333333333333337</v>
      </c>
      <c r="J63" s="31" t="s">
        <v>298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451"/>
    </row>
    <row r="64" spans="1:20" ht="50.1" customHeight="1" x14ac:dyDescent="1.3">
      <c r="A64" s="31" t="s">
        <v>8189</v>
      </c>
      <c r="B64" s="37" t="s">
        <v>8190</v>
      </c>
      <c r="C64" s="31" t="s">
        <v>8191</v>
      </c>
      <c r="D64" s="31" t="s">
        <v>8192</v>
      </c>
      <c r="E64" s="31" t="s">
        <v>687</v>
      </c>
      <c r="F64" s="31" t="s">
        <v>123</v>
      </c>
      <c r="G64" s="31" t="s">
        <v>994</v>
      </c>
      <c r="H64" s="31" t="s">
        <v>7872</v>
      </c>
      <c r="I64" s="38">
        <v>0.83333333333333337</v>
      </c>
      <c r="J64" s="31" t="s">
        <v>298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451"/>
    </row>
    <row r="65" spans="1:20" ht="50.1" customHeight="1" x14ac:dyDescent="1.3">
      <c r="A65" s="31" t="s">
        <v>8193</v>
      </c>
      <c r="B65" s="37" t="s">
        <v>8194</v>
      </c>
      <c r="C65" s="31" t="s">
        <v>8195</v>
      </c>
      <c r="D65" s="31" t="s">
        <v>8196</v>
      </c>
      <c r="E65" s="31" t="s">
        <v>687</v>
      </c>
      <c r="F65" s="31" t="s">
        <v>123</v>
      </c>
      <c r="G65" s="31" t="s">
        <v>994</v>
      </c>
      <c r="H65" s="31" t="s">
        <v>7872</v>
      </c>
      <c r="I65" s="38">
        <v>0.83333333333333337</v>
      </c>
      <c r="J65" s="31" t="s">
        <v>298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451"/>
    </row>
    <row r="66" spans="1:20" ht="50.1" customHeight="1" x14ac:dyDescent="1.3">
      <c r="A66" s="31" t="s">
        <v>8197</v>
      </c>
      <c r="B66" s="37" t="s">
        <v>8198</v>
      </c>
      <c r="C66" s="31" t="s">
        <v>8199</v>
      </c>
      <c r="D66" s="31" t="s">
        <v>8200</v>
      </c>
      <c r="E66" s="31" t="s">
        <v>687</v>
      </c>
      <c r="F66" s="31" t="s">
        <v>123</v>
      </c>
      <c r="G66" s="31" t="s">
        <v>994</v>
      </c>
      <c r="H66" s="31" t="s">
        <v>7872</v>
      </c>
      <c r="I66" s="38">
        <v>0.83333333333333337</v>
      </c>
      <c r="J66" s="31" t="s">
        <v>298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451"/>
    </row>
    <row r="67" spans="1:20" ht="50.1" customHeight="1" x14ac:dyDescent="1.3">
      <c r="A67" s="31" t="s">
        <v>8201</v>
      </c>
      <c r="B67" s="37" t="s">
        <v>3639</v>
      </c>
      <c r="C67" s="31" t="s">
        <v>8202</v>
      </c>
      <c r="D67" s="31" t="s">
        <v>8203</v>
      </c>
      <c r="E67" s="31" t="s">
        <v>687</v>
      </c>
      <c r="F67" s="31" t="s">
        <v>123</v>
      </c>
      <c r="G67" s="31" t="s">
        <v>994</v>
      </c>
      <c r="H67" s="31" t="s">
        <v>7872</v>
      </c>
      <c r="I67" s="38">
        <v>0.83333333333333337</v>
      </c>
      <c r="J67" s="31" t="s">
        <v>298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451"/>
    </row>
    <row r="68" spans="1:20" ht="50.1" customHeight="1" x14ac:dyDescent="1.3">
      <c r="A68" s="31" t="s">
        <v>8204</v>
      </c>
      <c r="B68" s="37" t="s">
        <v>8205</v>
      </c>
      <c r="C68" s="31" t="s">
        <v>8206</v>
      </c>
      <c r="D68" s="31" t="s">
        <v>8207</v>
      </c>
      <c r="E68" s="31" t="s">
        <v>687</v>
      </c>
      <c r="F68" s="31" t="s">
        <v>123</v>
      </c>
      <c r="G68" s="31" t="s">
        <v>994</v>
      </c>
      <c r="H68" s="31" t="s">
        <v>7872</v>
      </c>
      <c r="I68" s="38">
        <v>0.83333333333333337</v>
      </c>
      <c r="J68" s="31" t="s">
        <v>298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451"/>
    </row>
    <row r="69" spans="1:20" ht="50.1" customHeight="1" x14ac:dyDescent="1.3">
      <c r="A69" s="736" t="s">
        <v>6799</v>
      </c>
      <c r="B69" s="736"/>
      <c r="C69" s="736"/>
      <c r="D69" s="736"/>
      <c r="E69" s="736"/>
      <c r="F69" s="736"/>
      <c r="G69" s="736"/>
      <c r="H69" s="736"/>
      <c r="I69" s="736"/>
      <c r="J69" s="736"/>
      <c r="K69" s="736"/>
      <c r="L69" s="736"/>
      <c r="M69" s="736"/>
      <c r="N69" s="23"/>
      <c r="O69" s="23"/>
      <c r="P69" s="23"/>
      <c r="Q69" s="23"/>
      <c r="R69" s="23"/>
      <c r="S69" s="29"/>
      <c r="T69" s="451"/>
    </row>
    <row r="70" spans="1:20" ht="50.1" customHeight="1" x14ac:dyDescent="1.3">
      <c r="A70" s="334" t="s">
        <v>9757</v>
      </c>
      <c r="B70" s="335" t="s">
        <v>9758</v>
      </c>
      <c r="C70" s="334" t="s">
        <v>9759</v>
      </c>
      <c r="D70" s="334" t="s">
        <v>9760</v>
      </c>
      <c r="E70" s="334" t="s">
        <v>101</v>
      </c>
      <c r="F70" s="334" t="s">
        <v>123</v>
      </c>
      <c r="G70" s="334" t="s">
        <v>124</v>
      </c>
      <c r="H70" s="334" t="s">
        <v>9573</v>
      </c>
      <c r="I70" s="336">
        <v>0.125</v>
      </c>
      <c r="J70" s="334" t="s">
        <v>298</v>
      </c>
      <c r="K70" s="334" t="s">
        <v>105</v>
      </c>
      <c r="L70" s="334" t="s">
        <v>106</v>
      </c>
      <c r="M70" s="334" t="s">
        <v>107</v>
      </c>
      <c r="N70" s="23"/>
      <c r="O70" s="23"/>
      <c r="P70" s="23"/>
      <c r="Q70" s="23"/>
      <c r="R70" s="23"/>
      <c r="S70" s="29">
        <v>22000</v>
      </c>
      <c r="T70" s="451"/>
    </row>
    <row r="71" spans="1:20" ht="50.1" customHeight="1" x14ac:dyDescent="1.3">
      <c r="A71" s="334" t="s">
        <v>9761</v>
      </c>
      <c r="B71" s="335" t="s">
        <v>3274</v>
      </c>
      <c r="C71" s="334" t="s">
        <v>9762</v>
      </c>
      <c r="D71" s="334" t="s">
        <v>9763</v>
      </c>
      <c r="E71" s="334" t="s">
        <v>101</v>
      </c>
      <c r="F71" s="334" t="s">
        <v>123</v>
      </c>
      <c r="G71" s="334" t="s">
        <v>124</v>
      </c>
      <c r="H71" s="334" t="s">
        <v>9573</v>
      </c>
      <c r="I71" s="336">
        <v>0.125</v>
      </c>
      <c r="J71" s="334" t="s">
        <v>298</v>
      </c>
      <c r="K71" s="334" t="s">
        <v>105</v>
      </c>
      <c r="L71" s="334" t="s">
        <v>106</v>
      </c>
      <c r="M71" s="334" t="s">
        <v>107</v>
      </c>
      <c r="N71" s="23"/>
      <c r="O71" s="23"/>
      <c r="P71" s="23"/>
      <c r="Q71" s="23"/>
      <c r="R71" s="23"/>
      <c r="S71" s="29">
        <v>22000</v>
      </c>
      <c r="T71" s="451"/>
    </row>
    <row r="72" spans="1:20" ht="50.1" customHeight="1" x14ac:dyDescent="1.3">
      <c r="A72" s="334" t="s">
        <v>9764</v>
      </c>
      <c r="B72" s="335" t="s">
        <v>7105</v>
      </c>
      <c r="C72" s="334" t="s">
        <v>9765</v>
      </c>
      <c r="D72" s="334" t="s">
        <v>9766</v>
      </c>
      <c r="E72" s="334" t="s">
        <v>101</v>
      </c>
      <c r="F72" s="334" t="s">
        <v>123</v>
      </c>
      <c r="G72" s="334" t="s">
        <v>124</v>
      </c>
      <c r="H72" s="334" t="s">
        <v>9573</v>
      </c>
      <c r="I72" s="336">
        <v>0.125</v>
      </c>
      <c r="J72" s="334" t="s">
        <v>298</v>
      </c>
      <c r="K72" s="334" t="s">
        <v>105</v>
      </c>
      <c r="L72" s="334" t="s">
        <v>106</v>
      </c>
      <c r="M72" s="334" t="s">
        <v>107</v>
      </c>
      <c r="N72" s="23"/>
      <c r="O72" s="23"/>
      <c r="P72" s="23"/>
      <c r="Q72" s="23"/>
      <c r="R72" s="23"/>
      <c r="S72" s="29">
        <v>22000</v>
      </c>
      <c r="T72" s="451"/>
    </row>
    <row r="73" spans="1:20" ht="50.1" customHeight="1" x14ac:dyDescent="1.3">
      <c r="A73" s="334" t="s">
        <v>9767</v>
      </c>
      <c r="B73" s="335" t="s">
        <v>9768</v>
      </c>
      <c r="C73" s="334" t="s">
        <v>9769</v>
      </c>
      <c r="D73" s="334" t="s">
        <v>9770</v>
      </c>
      <c r="E73" s="334" t="s">
        <v>101</v>
      </c>
      <c r="F73" s="334" t="s">
        <v>123</v>
      </c>
      <c r="G73" s="334" t="s">
        <v>124</v>
      </c>
      <c r="H73" s="334" t="s">
        <v>9573</v>
      </c>
      <c r="I73" s="336">
        <v>0.125</v>
      </c>
      <c r="J73" s="334" t="s">
        <v>298</v>
      </c>
      <c r="K73" s="334" t="s">
        <v>105</v>
      </c>
      <c r="L73" s="334" t="s">
        <v>106</v>
      </c>
      <c r="M73" s="334" t="s">
        <v>107</v>
      </c>
      <c r="N73" s="23"/>
      <c r="O73" s="23"/>
      <c r="P73" s="23"/>
      <c r="Q73" s="23"/>
      <c r="R73" s="23"/>
      <c r="S73" s="29">
        <v>22000</v>
      </c>
      <c r="T73" s="451"/>
    </row>
    <row r="74" spans="1:20" ht="50.1" customHeight="1" x14ac:dyDescent="1.3">
      <c r="A74" s="712" t="s">
        <v>10732</v>
      </c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23"/>
      <c r="O74" s="23"/>
      <c r="P74" s="23"/>
      <c r="Q74" s="23"/>
      <c r="R74" s="23"/>
      <c r="S74" s="29"/>
      <c r="T74" s="451"/>
    </row>
    <row r="75" spans="1:20" ht="50.1" customHeight="1" x14ac:dyDescent="1.3">
      <c r="A75" s="334" t="s">
        <v>10351</v>
      </c>
      <c r="B75" s="335" t="s">
        <v>10352</v>
      </c>
      <c r="C75" s="334" t="s">
        <v>10353</v>
      </c>
      <c r="D75" s="334" t="s">
        <v>10354</v>
      </c>
      <c r="E75" s="334" t="s">
        <v>101</v>
      </c>
      <c r="F75" s="334" t="s">
        <v>123</v>
      </c>
      <c r="G75" s="334" t="s">
        <v>1127</v>
      </c>
      <c r="H75" s="334" t="s">
        <v>10166</v>
      </c>
      <c r="I75" s="336">
        <v>0.41666666666666669</v>
      </c>
      <c r="J75" s="334" t="s">
        <v>298</v>
      </c>
      <c r="K75" s="334" t="s">
        <v>105</v>
      </c>
      <c r="L75" s="334" t="s">
        <v>106</v>
      </c>
      <c r="M75" s="334" t="s">
        <v>995</v>
      </c>
      <c r="N75" s="23"/>
      <c r="O75" s="23"/>
      <c r="P75" s="23"/>
      <c r="Q75" s="23"/>
      <c r="R75" s="23"/>
      <c r="S75" s="29">
        <v>43725</v>
      </c>
      <c r="T75" s="451"/>
    </row>
    <row r="76" spans="1:20" ht="50.1" customHeight="1" x14ac:dyDescent="1.3">
      <c r="A76" s="334" t="s">
        <v>10355</v>
      </c>
      <c r="B76" s="335" t="s">
        <v>9914</v>
      </c>
      <c r="C76" s="334" t="s">
        <v>10356</v>
      </c>
      <c r="D76" s="334" t="s">
        <v>10357</v>
      </c>
      <c r="E76" s="334" t="s">
        <v>101</v>
      </c>
      <c r="F76" s="334" t="s">
        <v>123</v>
      </c>
      <c r="G76" s="334" t="s">
        <v>1127</v>
      </c>
      <c r="H76" s="334" t="s">
        <v>10166</v>
      </c>
      <c r="I76" s="336">
        <v>0.41666666666666669</v>
      </c>
      <c r="J76" s="334" t="s">
        <v>298</v>
      </c>
      <c r="K76" s="334" t="s">
        <v>105</v>
      </c>
      <c r="L76" s="334" t="s">
        <v>106</v>
      </c>
      <c r="M76" s="334" t="s">
        <v>995</v>
      </c>
      <c r="N76" s="23"/>
      <c r="O76" s="23"/>
      <c r="P76" s="23"/>
      <c r="Q76" s="23"/>
      <c r="R76" s="23"/>
      <c r="S76" s="29">
        <v>43725</v>
      </c>
      <c r="T76" s="451"/>
    </row>
    <row r="77" spans="1:20" ht="50.1" customHeight="1" x14ac:dyDescent="1.3">
      <c r="A77" s="334" t="s">
        <v>10358</v>
      </c>
      <c r="B77" s="335" t="s">
        <v>1761</v>
      </c>
      <c r="C77" s="334" t="s">
        <v>10359</v>
      </c>
      <c r="D77" s="334" t="s">
        <v>10360</v>
      </c>
      <c r="E77" s="334" t="s">
        <v>101</v>
      </c>
      <c r="F77" s="334" t="s">
        <v>123</v>
      </c>
      <c r="G77" s="334" t="s">
        <v>1127</v>
      </c>
      <c r="H77" s="334" t="s">
        <v>10166</v>
      </c>
      <c r="I77" s="336">
        <v>0.41666666666666669</v>
      </c>
      <c r="J77" s="334" t="s">
        <v>298</v>
      </c>
      <c r="K77" s="334" t="s">
        <v>105</v>
      </c>
      <c r="L77" s="334" t="s">
        <v>106</v>
      </c>
      <c r="M77" s="334" t="s">
        <v>995</v>
      </c>
      <c r="N77" s="23"/>
      <c r="O77" s="23"/>
      <c r="P77" s="23"/>
      <c r="Q77" s="23"/>
      <c r="R77" s="23"/>
      <c r="S77" s="29">
        <v>43725</v>
      </c>
      <c r="T77" s="451"/>
    </row>
    <row r="78" spans="1:20" ht="50.1" customHeight="1" x14ac:dyDescent="1.3">
      <c r="A78" s="334" t="s">
        <v>10361</v>
      </c>
      <c r="B78" s="335" t="s">
        <v>10362</v>
      </c>
      <c r="C78" s="334" t="s">
        <v>10363</v>
      </c>
      <c r="D78" s="334" t="s">
        <v>10364</v>
      </c>
      <c r="E78" s="334" t="s">
        <v>101</v>
      </c>
      <c r="F78" s="334" t="s">
        <v>123</v>
      </c>
      <c r="G78" s="334" t="s">
        <v>1127</v>
      </c>
      <c r="H78" s="334" t="s">
        <v>10166</v>
      </c>
      <c r="I78" s="336">
        <v>0.41666666666666669</v>
      </c>
      <c r="J78" s="334" t="s">
        <v>298</v>
      </c>
      <c r="K78" s="334" t="s">
        <v>105</v>
      </c>
      <c r="L78" s="334" t="s">
        <v>106</v>
      </c>
      <c r="M78" s="334" t="s">
        <v>995</v>
      </c>
      <c r="N78" s="23"/>
      <c r="O78" s="23"/>
      <c r="P78" s="23"/>
      <c r="Q78" s="23"/>
      <c r="R78" s="23"/>
      <c r="S78" s="29">
        <v>43725</v>
      </c>
      <c r="T78" s="451"/>
    </row>
    <row r="79" spans="1:20" ht="50.1" customHeight="1" x14ac:dyDescent="1.3">
      <c r="A79" s="334" t="s">
        <v>10365</v>
      </c>
      <c r="B79" s="335" t="s">
        <v>10366</v>
      </c>
      <c r="C79" s="334" t="s">
        <v>10367</v>
      </c>
      <c r="D79" s="334" t="s">
        <v>10368</v>
      </c>
      <c r="E79" s="334" t="s">
        <v>101</v>
      </c>
      <c r="F79" s="334" t="s">
        <v>123</v>
      </c>
      <c r="G79" s="334" t="s">
        <v>1127</v>
      </c>
      <c r="H79" s="334" t="s">
        <v>10166</v>
      </c>
      <c r="I79" s="336">
        <v>0.41666666666666669</v>
      </c>
      <c r="J79" s="334" t="s">
        <v>298</v>
      </c>
      <c r="K79" s="334" t="s">
        <v>105</v>
      </c>
      <c r="L79" s="334" t="s">
        <v>106</v>
      </c>
      <c r="M79" s="334" t="s">
        <v>995</v>
      </c>
      <c r="N79" s="23"/>
      <c r="O79" s="23"/>
      <c r="P79" s="23"/>
      <c r="Q79" s="23"/>
      <c r="R79" s="23"/>
      <c r="S79" s="29">
        <v>43725</v>
      </c>
      <c r="T79" s="451"/>
    </row>
    <row r="80" spans="1:20" ht="50.1" customHeight="1" x14ac:dyDescent="1.3">
      <c r="A80" s="334" t="s">
        <v>10369</v>
      </c>
      <c r="B80" s="335" t="s">
        <v>10370</v>
      </c>
      <c r="C80" s="334" t="s">
        <v>10371</v>
      </c>
      <c r="D80" s="334" t="s">
        <v>10372</v>
      </c>
      <c r="E80" s="334" t="s">
        <v>101</v>
      </c>
      <c r="F80" s="334" t="s">
        <v>123</v>
      </c>
      <c r="G80" s="334" t="s">
        <v>1127</v>
      </c>
      <c r="H80" s="334" t="s">
        <v>10166</v>
      </c>
      <c r="I80" s="336">
        <v>0.41666666666666669</v>
      </c>
      <c r="J80" s="334" t="s">
        <v>298</v>
      </c>
      <c r="K80" s="334" t="s">
        <v>105</v>
      </c>
      <c r="L80" s="334" t="s">
        <v>106</v>
      </c>
      <c r="M80" s="334" t="s">
        <v>995</v>
      </c>
      <c r="N80" s="23"/>
      <c r="O80" s="23"/>
      <c r="P80" s="23"/>
      <c r="Q80" s="23"/>
      <c r="R80" s="23"/>
      <c r="S80" s="29">
        <v>43725</v>
      </c>
      <c r="T80" s="451"/>
    </row>
    <row r="81" spans="1:20" ht="50.1" customHeight="1" x14ac:dyDescent="1.3">
      <c r="A81" s="334" t="s">
        <v>10373</v>
      </c>
      <c r="B81" s="335" t="s">
        <v>10374</v>
      </c>
      <c r="C81" s="334" t="s">
        <v>10375</v>
      </c>
      <c r="D81" s="334" t="s">
        <v>10376</v>
      </c>
      <c r="E81" s="334" t="s">
        <v>101</v>
      </c>
      <c r="F81" s="334" t="s">
        <v>123</v>
      </c>
      <c r="G81" s="334" t="s">
        <v>1127</v>
      </c>
      <c r="H81" s="334" t="s">
        <v>10166</v>
      </c>
      <c r="I81" s="336">
        <v>0.41666666666666669</v>
      </c>
      <c r="J81" s="334" t="s">
        <v>298</v>
      </c>
      <c r="K81" s="334" t="s">
        <v>105</v>
      </c>
      <c r="L81" s="334" t="s">
        <v>106</v>
      </c>
      <c r="M81" s="334" t="s">
        <v>995</v>
      </c>
      <c r="N81" s="23"/>
      <c r="O81" s="23"/>
      <c r="P81" s="23"/>
      <c r="Q81" s="23"/>
      <c r="R81" s="23"/>
      <c r="S81" s="29">
        <v>43725</v>
      </c>
      <c r="T81" s="451"/>
    </row>
    <row r="82" spans="1:20" ht="50.1" customHeight="1" x14ac:dyDescent="1.3">
      <c r="A82" s="334" t="s">
        <v>10377</v>
      </c>
      <c r="B82" s="335" t="s">
        <v>10378</v>
      </c>
      <c r="C82" s="334" t="s">
        <v>10379</v>
      </c>
      <c r="D82" s="334" t="s">
        <v>10380</v>
      </c>
      <c r="E82" s="334" t="s">
        <v>101</v>
      </c>
      <c r="F82" s="334" t="s">
        <v>123</v>
      </c>
      <c r="G82" s="334" t="s">
        <v>1127</v>
      </c>
      <c r="H82" s="334" t="s">
        <v>10166</v>
      </c>
      <c r="I82" s="336">
        <v>0.41666666666666669</v>
      </c>
      <c r="J82" s="334" t="s">
        <v>298</v>
      </c>
      <c r="K82" s="334" t="s">
        <v>105</v>
      </c>
      <c r="L82" s="334" t="s">
        <v>106</v>
      </c>
      <c r="M82" s="334" t="s">
        <v>995</v>
      </c>
      <c r="N82" s="23"/>
      <c r="O82" s="23"/>
      <c r="P82" s="23"/>
      <c r="Q82" s="23"/>
      <c r="R82" s="23"/>
      <c r="S82" s="29">
        <v>43725</v>
      </c>
      <c r="T82" s="451"/>
    </row>
    <row r="83" spans="1:20" ht="50.1" customHeight="1" x14ac:dyDescent="1.3">
      <c r="A83" s="334" t="s">
        <v>10381</v>
      </c>
      <c r="B83" s="335" t="s">
        <v>10382</v>
      </c>
      <c r="C83" s="334" t="s">
        <v>10383</v>
      </c>
      <c r="D83" s="334" t="s">
        <v>10384</v>
      </c>
      <c r="E83" s="334" t="s">
        <v>101</v>
      </c>
      <c r="F83" s="334" t="s">
        <v>123</v>
      </c>
      <c r="G83" s="334" t="s">
        <v>1127</v>
      </c>
      <c r="H83" s="334" t="s">
        <v>10166</v>
      </c>
      <c r="I83" s="336">
        <v>0.41666666666666669</v>
      </c>
      <c r="J83" s="334" t="s">
        <v>298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23"/>
      <c r="R83" s="23"/>
      <c r="S83" s="29">
        <v>43725</v>
      </c>
      <c r="T83" s="451"/>
    </row>
    <row r="84" spans="1:20" ht="50.1" customHeight="1" x14ac:dyDescent="1.3">
      <c r="A84" s="334" t="s">
        <v>10385</v>
      </c>
      <c r="B84" s="335" t="s">
        <v>10386</v>
      </c>
      <c r="C84" s="334" t="s">
        <v>10387</v>
      </c>
      <c r="D84" s="334" t="s">
        <v>10388</v>
      </c>
      <c r="E84" s="334" t="s">
        <v>101</v>
      </c>
      <c r="F84" s="334" t="s">
        <v>123</v>
      </c>
      <c r="G84" s="334" t="s">
        <v>1127</v>
      </c>
      <c r="H84" s="334" t="s">
        <v>10166</v>
      </c>
      <c r="I84" s="336">
        <v>0.41666666666666669</v>
      </c>
      <c r="J84" s="334" t="s">
        <v>298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23"/>
      <c r="R84" s="23"/>
      <c r="S84" s="29">
        <v>43725</v>
      </c>
      <c r="T84" s="451"/>
    </row>
    <row r="85" spans="1:20" ht="50.1" customHeight="1" x14ac:dyDescent="1.3">
      <c r="A85" s="334" t="s">
        <v>10389</v>
      </c>
      <c r="B85" s="335" t="s">
        <v>10390</v>
      </c>
      <c r="C85" s="334" t="s">
        <v>10391</v>
      </c>
      <c r="D85" s="334" t="s">
        <v>10392</v>
      </c>
      <c r="E85" s="334" t="s">
        <v>101</v>
      </c>
      <c r="F85" s="334" t="s">
        <v>123</v>
      </c>
      <c r="G85" s="334" t="s">
        <v>103</v>
      </c>
      <c r="H85" s="334" t="s">
        <v>10166</v>
      </c>
      <c r="I85" s="336">
        <v>0.41666666666666669</v>
      </c>
      <c r="J85" s="334" t="s">
        <v>298</v>
      </c>
      <c r="K85" s="334" t="s">
        <v>105</v>
      </c>
      <c r="L85" s="334" t="s">
        <v>106</v>
      </c>
      <c r="M85" s="334" t="s">
        <v>107</v>
      </c>
      <c r="N85" s="23"/>
      <c r="O85" s="23"/>
      <c r="P85" s="23"/>
      <c r="Q85" s="23"/>
      <c r="R85" s="23"/>
      <c r="S85" s="29">
        <v>22000</v>
      </c>
      <c r="T85" s="451"/>
    </row>
    <row r="86" spans="1:20" ht="50.1" customHeight="1" x14ac:dyDescent="1.3">
      <c r="A86" s="712" t="s">
        <v>11343</v>
      </c>
      <c r="B86" s="712"/>
      <c r="C86" s="712"/>
      <c r="D86" s="712"/>
      <c r="E86" s="712"/>
      <c r="F86" s="712"/>
      <c r="G86" s="712"/>
      <c r="H86" s="712"/>
      <c r="I86" s="712"/>
      <c r="J86" s="712"/>
      <c r="K86" s="712"/>
      <c r="L86" s="712"/>
      <c r="M86" s="712"/>
      <c r="N86" s="23"/>
      <c r="O86" s="23"/>
      <c r="P86" s="23"/>
      <c r="Q86" s="23"/>
      <c r="R86" s="23"/>
      <c r="S86" s="29"/>
      <c r="T86" s="451"/>
    </row>
    <row r="87" spans="1:20" ht="50.1" customHeight="1" x14ac:dyDescent="1.3">
      <c r="A87" s="31" t="s">
        <v>10848</v>
      </c>
      <c r="B87" s="37" t="s">
        <v>10849</v>
      </c>
      <c r="C87" s="31" t="s">
        <v>10850</v>
      </c>
      <c r="D87" s="31" t="s">
        <v>10851</v>
      </c>
      <c r="E87" s="31" t="s">
        <v>101</v>
      </c>
      <c r="F87" s="31" t="s">
        <v>123</v>
      </c>
      <c r="G87" s="31" t="s">
        <v>124</v>
      </c>
      <c r="H87" s="31" t="s">
        <v>10749</v>
      </c>
      <c r="I87" s="38">
        <v>0.32291666666666669</v>
      </c>
      <c r="J87" s="31" t="s">
        <v>298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23"/>
      <c r="R87" s="23"/>
      <c r="S87" s="29">
        <v>22000</v>
      </c>
      <c r="T87" s="451"/>
    </row>
    <row r="88" spans="1:20" ht="50.1" customHeight="1" x14ac:dyDescent="1.3">
      <c r="A88" s="31" t="s">
        <v>10852</v>
      </c>
      <c r="B88" s="37" t="s">
        <v>10853</v>
      </c>
      <c r="C88" s="31" t="s">
        <v>10854</v>
      </c>
      <c r="D88" s="31" t="s">
        <v>10855</v>
      </c>
      <c r="E88" s="31" t="s">
        <v>101</v>
      </c>
      <c r="F88" s="31" t="s">
        <v>123</v>
      </c>
      <c r="G88" s="31" t="s">
        <v>124</v>
      </c>
      <c r="H88" s="31" t="s">
        <v>10749</v>
      </c>
      <c r="I88" s="38">
        <v>0.32291666666666669</v>
      </c>
      <c r="J88" s="31" t="s">
        <v>298</v>
      </c>
      <c r="K88" s="31" t="s">
        <v>105</v>
      </c>
      <c r="L88" s="31" t="s">
        <v>106</v>
      </c>
      <c r="M88" s="31" t="s">
        <v>107</v>
      </c>
      <c r="N88" s="23"/>
      <c r="O88" s="23"/>
      <c r="P88" s="23"/>
      <c r="Q88" s="23"/>
      <c r="R88" s="23"/>
      <c r="S88" s="29">
        <v>22000</v>
      </c>
      <c r="T88" s="451"/>
    </row>
    <row r="89" spans="1:20" ht="50.1" customHeight="1" x14ac:dyDescent="1.3">
      <c r="A89" s="31" t="s">
        <v>9771</v>
      </c>
      <c r="B89" s="37" t="s">
        <v>9772</v>
      </c>
      <c r="C89" s="31" t="s">
        <v>9773</v>
      </c>
      <c r="D89" s="31" t="s">
        <v>9774</v>
      </c>
      <c r="E89" s="31" t="s">
        <v>101</v>
      </c>
      <c r="F89" s="31" t="s">
        <v>102</v>
      </c>
      <c r="G89" s="31" t="s">
        <v>572</v>
      </c>
      <c r="H89" s="31" t="s">
        <v>10749</v>
      </c>
      <c r="I89" s="38">
        <v>0.52083333333333337</v>
      </c>
      <c r="J89" s="31" t="s">
        <v>298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3"/>
      <c r="R89" s="23"/>
      <c r="S89" s="29">
        <v>22000</v>
      </c>
      <c r="T89" s="451"/>
    </row>
    <row r="90" spans="1:20" ht="50.1" customHeight="1" x14ac:dyDescent="1.3">
      <c r="A90" s="31" t="s">
        <v>10856</v>
      </c>
      <c r="B90" s="37" t="s">
        <v>10857</v>
      </c>
      <c r="C90" s="31" t="s">
        <v>10858</v>
      </c>
      <c r="D90" s="31" t="s">
        <v>10859</v>
      </c>
      <c r="E90" s="31" t="s">
        <v>687</v>
      </c>
      <c r="F90" s="31" t="s">
        <v>123</v>
      </c>
      <c r="G90" s="31" t="s">
        <v>572</v>
      </c>
      <c r="H90" s="31" t="s">
        <v>10749</v>
      </c>
      <c r="I90" s="38">
        <v>0.83333333333333337</v>
      </c>
      <c r="J90" s="31" t="s">
        <v>298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43225</v>
      </c>
      <c r="T90" s="451"/>
    </row>
    <row r="91" spans="1:20" ht="50.1" customHeight="1" x14ac:dyDescent="1.3">
      <c r="A91" s="31" t="s">
        <v>10860</v>
      </c>
      <c r="B91" s="37" t="s">
        <v>10861</v>
      </c>
      <c r="C91" s="31" t="s">
        <v>10862</v>
      </c>
      <c r="D91" s="31" t="s">
        <v>10863</v>
      </c>
      <c r="E91" s="31" t="s">
        <v>687</v>
      </c>
      <c r="F91" s="31" t="s">
        <v>123</v>
      </c>
      <c r="G91" s="31" t="s">
        <v>572</v>
      </c>
      <c r="H91" s="31" t="s">
        <v>10749</v>
      </c>
      <c r="I91" s="38">
        <v>0.83333333333333337</v>
      </c>
      <c r="J91" s="31" t="s">
        <v>298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3"/>
      <c r="R91" s="23"/>
      <c r="S91" s="29">
        <v>43225</v>
      </c>
      <c r="T91" s="451"/>
    </row>
    <row r="92" spans="1:20" ht="50.1" customHeight="1" x14ac:dyDescent="1.3">
      <c r="A92" s="31" t="s">
        <v>10864</v>
      </c>
      <c r="B92" s="37" t="s">
        <v>10865</v>
      </c>
      <c r="C92" s="31" t="s">
        <v>10866</v>
      </c>
      <c r="D92" s="31" t="s">
        <v>10867</v>
      </c>
      <c r="E92" s="31" t="s">
        <v>687</v>
      </c>
      <c r="F92" s="31" t="s">
        <v>123</v>
      </c>
      <c r="G92" s="31" t="s">
        <v>572</v>
      </c>
      <c r="H92" s="31" t="s">
        <v>10749</v>
      </c>
      <c r="I92" s="38">
        <v>0.83333333333333337</v>
      </c>
      <c r="J92" s="31" t="s">
        <v>298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3"/>
      <c r="R92" s="23"/>
      <c r="S92" s="29">
        <v>43225</v>
      </c>
      <c r="T92" s="451"/>
    </row>
    <row r="93" spans="1:20" ht="50.1" customHeight="1" x14ac:dyDescent="1.3">
      <c r="A93" s="31" t="s">
        <v>10868</v>
      </c>
      <c r="B93" s="37" t="s">
        <v>6533</v>
      </c>
      <c r="C93" s="31" t="s">
        <v>10869</v>
      </c>
      <c r="D93" s="31" t="s">
        <v>10870</v>
      </c>
      <c r="E93" s="31" t="s">
        <v>687</v>
      </c>
      <c r="F93" s="31" t="s">
        <v>123</v>
      </c>
      <c r="G93" s="31" t="s">
        <v>572</v>
      </c>
      <c r="H93" s="31" t="s">
        <v>10749</v>
      </c>
      <c r="I93" s="38">
        <v>0.83333333333333337</v>
      </c>
      <c r="J93" s="31" t="s">
        <v>298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43225</v>
      </c>
      <c r="T93" s="451"/>
    </row>
    <row r="94" spans="1:20" ht="50.1" customHeight="1" x14ac:dyDescent="1.3">
      <c r="A94" s="31" t="s">
        <v>10871</v>
      </c>
      <c r="B94" s="37" t="s">
        <v>10872</v>
      </c>
      <c r="C94" s="31" t="s">
        <v>10873</v>
      </c>
      <c r="D94" s="31" t="s">
        <v>10874</v>
      </c>
      <c r="E94" s="31" t="s">
        <v>687</v>
      </c>
      <c r="F94" s="31" t="s">
        <v>123</v>
      </c>
      <c r="G94" s="31" t="s">
        <v>572</v>
      </c>
      <c r="H94" s="31" t="s">
        <v>10749</v>
      </c>
      <c r="I94" s="38">
        <v>0.83333333333333337</v>
      </c>
      <c r="J94" s="31" t="s">
        <v>298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43225</v>
      </c>
      <c r="T94" s="451"/>
    </row>
    <row r="95" spans="1:20" ht="50.1" customHeight="1" x14ac:dyDescent="1.65">
      <c r="A95" s="751" t="s">
        <v>11346</v>
      </c>
      <c r="B95" s="751"/>
      <c r="C95" s="751"/>
      <c r="D95" s="751"/>
      <c r="E95" s="751"/>
      <c r="F95" s="751"/>
      <c r="G95" s="751"/>
      <c r="H95" s="751"/>
      <c r="I95" s="751"/>
      <c r="J95" s="751"/>
      <c r="K95" s="751"/>
      <c r="L95" s="751"/>
      <c r="M95" s="751"/>
      <c r="N95" s="29"/>
      <c r="O95" s="23"/>
      <c r="P95" s="54"/>
      <c r="Q95" s="54"/>
      <c r="R95" s="54"/>
      <c r="S95" s="29"/>
      <c r="T95" s="492">
        <v>650000</v>
      </c>
    </row>
    <row r="96" spans="1:20" ht="50.1" customHeight="1" x14ac:dyDescent="1.3">
      <c r="A96" s="712" t="s">
        <v>12834</v>
      </c>
      <c r="B96" s="712"/>
      <c r="C96" s="712"/>
      <c r="D96" s="712"/>
      <c r="E96" s="712"/>
      <c r="F96" s="712"/>
      <c r="G96" s="712"/>
      <c r="H96" s="712"/>
      <c r="I96" s="712"/>
      <c r="J96" s="712"/>
      <c r="K96" s="712"/>
      <c r="L96" s="712"/>
      <c r="M96" s="712"/>
      <c r="N96" s="23"/>
      <c r="O96" s="23"/>
      <c r="P96" s="23"/>
      <c r="Q96" s="23"/>
      <c r="R96" s="23"/>
      <c r="S96" s="29"/>
      <c r="T96" s="451"/>
    </row>
    <row r="97" spans="1:20" ht="50.1" customHeight="1" x14ac:dyDescent="1.3">
      <c r="A97" s="31" t="s">
        <v>11675</v>
      </c>
      <c r="B97" s="37" t="s">
        <v>11676</v>
      </c>
      <c r="C97" s="31" t="s">
        <v>11677</v>
      </c>
      <c r="D97" s="31" t="s">
        <v>11678</v>
      </c>
      <c r="E97" s="31" t="s">
        <v>101</v>
      </c>
      <c r="F97" s="31" t="s">
        <v>1304</v>
      </c>
      <c r="G97" s="31" t="s">
        <v>124</v>
      </c>
      <c r="H97" s="31" t="s">
        <v>11366</v>
      </c>
      <c r="I97" s="38">
        <v>0.125</v>
      </c>
      <c r="J97" s="31" t="s">
        <v>298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23"/>
      <c r="R97" s="23"/>
      <c r="S97" s="29">
        <v>26000</v>
      </c>
      <c r="T97" s="451"/>
    </row>
    <row r="98" spans="1:20" ht="50.1" customHeight="1" x14ac:dyDescent="1.3">
      <c r="A98" s="31" t="s">
        <v>11682</v>
      </c>
      <c r="B98" s="37" t="s">
        <v>7725</v>
      </c>
      <c r="C98" s="31" t="s">
        <v>11683</v>
      </c>
      <c r="D98" s="31" t="s">
        <v>11684</v>
      </c>
      <c r="E98" s="31" t="s">
        <v>101</v>
      </c>
      <c r="F98" s="31" t="s">
        <v>1304</v>
      </c>
      <c r="G98" s="31" t="s">
        <v>124</v>
      </c>
      <c r="H98" s="31" t="s">
        <v>11366</v>
      </c>
      <c r="I98" s="38">
        <v>0.125</v>
      </c>
      <c r="J98" s="31" t="s">
        <v>298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23"/>
      <c r="R98" s="23"/>
      <c r="S98" s="29">
        <v>26000</v>
      </c>
      <c r="T98" s="451"/>
    </row>
    <row r="99" spans="1:20" ht="50.1" customHeight="1" x14ac:dyDescent="1.3">
      <c r="A99" s="31" t="s">
        <v>11685</v>
      </c>
      <c r="B99" s="37" t="s">
        <v>11686</v>
      </c>
      <c r="C99" s="31" t="s">
        <v>11687</v>
      </c>
      <c r="D99" s="31" t="s">
        <v>11688</v>
      </c>
      <c r="E99" s="31" t="s">
        <v>101</v>
      </c>
      <c r="F99" s="31" t="s">
        <v>102</v>
      </c>
      <c r="G99" s="31" t="s">
        <v>124</v>
      </c>
      <c r="H99" s="31" t="s">
        <v>11366</v>
      </c>
      <c r="I99" s="38">
        <v>0.125</v>
      </c>
      <c r="J99" s="31" t="s">
        <v>298</v>
      </c>
      <c r="K99" s="31" t="s">
        <v>105</v>
      </c>
      <c r="L99" s="31" t="s">
        <v>106</v>
      </c>
      <c r="M99" s="31" t="s">
        <v>107</v>
      </c>
      <c r="N99" s="23"/>
      <c r="O99" s="23"/>
      <c r="P99" s="23"/>
      <c r="Q99" s="23"/>
      <c r="R99" s="23"/>
      <c r="S99" s="29">
        <v>22000</v>
      </c>
      <c r="T99" s="451"/>
    </row>
    <row r="100" spans="1:20" ht="50.1" customHeight="1" x14ac:dyDescent="1.3">
      <c r="A100" s="31" t="s">
        <v>11689</v>
      </c>
      <c r="B100" s="37" t="s">
        <v>11690</v>
      </c>
      <c r="C100" s="31" t="s">
        <v>11691</v>
      </c>
      <c r="D100" s="31" t="s">
        <v>11692</v>
      </c>
      <c r="E100" s="31" t="s">
        <v>101</v>
      </c>
      <c r="F100" s="31" t="s">
        <v>123</v>
      </c>
      <c r="G100" s="31" t="s">
        <v>124</v>
      </c>
      <c r="H100" s="31" t="s">
        <v>11366</v>
      </c>
      <c r="I100" s="38">
        <v>0.125</v>
      </c>
      <c r="J100" s="31" t="s">
        <v>298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43725</v>
      </c>
      <c r="T100" s="451"/>
    </row>
    <row r="101" spans="1:20" ht="50.1" customHeight="1" x14ac:dyDescent="1.3">
      <c r="A101" s="31" t="s">
        <v>11693</v>
      </c>
      <c r="B101" s="37" t="s">
        <v>11694</v>
      </c>
      <c r="C101" s="31" t="s">
        <v>11695</v>
      </c>
      <c r="D101" s="31" t="s">
        <v>11696</v>
      </c>
      <c r="E101" s="31" t="s">
        <v>687</v>
      </c>
      <c r="F101" s="31" t="s">
        <v>123</v>
      </c>
      <c r="G101" s="31" t="s">
        <v>572</v>
      </c>
      <c r="H101" s="31" t="s">
        <v>11366</v>
      </c>
      <c r="I101" s="38">
        <v>0.83333333333333337</v>
      </c>
      <c r="J101" s="31" t="s">
        <v>298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43225</v>
      </c>
      <c r="T101" s="451"/>
    </row>
    <row r="102" spans="1:20" ht="50.1" customHeight="1" x14ac:dyDescent="1.3">
      <c r="A102" s="31" t="s">
        <v>11697</v>
      </c>
      <c r="B102" s="37" t="s">
        <v>11698</v>
      </c>
      <c r="C102" s="31" t="s">
        <v>11699</v>
      </c>
      <c r="D102" s="31" t="s">
        <v>11700</v>
      </c>
      <c r="E102" s="31" t="s">
        <v>687</v>
      </c>
      <c r="F102" s="31" t="s">
        <v>123</v>
      </c>
      <c r="G102" s="31" t="s">
        <v>572</v>
      </c>
      <c r="H102" s="31" t="s">
        <v>11366</v>
      </c>
      <c r="I102" s="38">
        <v>0.83333333333333337</v>
      </c>
      <c r="J102" s="31" t="s">
        <v>298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451"/>
    </row>
    <row r="103" spans="1:20" ht="50.1" customHeight="1" x14ac:dyDescent="1.3">
      <c r="A103" s="31" t="s">
        <v>11701</v>
      </c>
      <c r="B103" s="37" t="s">
        <v>11702</v>
      </c>
      <c r="C103" s="31" t="s">
        <v>11703</v>
      </c>
      <c r="D103" s="31" t="s">
        <v>11704</v>
      </c>
      <c r="E103" s="31" t="s">
        <v>687</v>
      </c>
      <c r="F103" s="31" t="s">
        <v>123</v>
      </c>
      <c r="G103" s="31" t="s">
        <v>572</v>
      </c>
      <c r="H103" s="31" t="s">
        <v>11366</v>
      </c>
      <c r="I103" s="38">
        <v>0.83333333333333337</v>
      </c>
      <c r="J103" s="31" t="s">
        <v>298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451"/>
    </row>
    <row r="104" spans="1:20" ht="50.1" customHeight="1" x14ac:dyDescent="1.3">
      <c r="A104" s="31" t="s">
        <v>11705</v>
      </c>
      <c r="B104" s="37" t="s">
        <v>11706</v>
      </c>
      <c r="C104" s="31" t="s">
        <v>11707</v>
      </c>
      <c r="D104" s="31" t="s">
        <v>11708</v>
      </c>
      <c r="E104" s="31" t="s">
        <v>687</v>
      </c>
      <c r="F104" s="31" t="s">
        <v>123</v>
      </c>
      <c r="G104" s="31" t="s">
        <v>572</v>
      </c>
      <c r="H104" s="31" t="s">
        <v>11366</v>
      </c>
      <c r="I104" s="38">
        <v>0.83333333333333337</v>
      </c>
      <c r="J104" s="31" t="s">
        <v>298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451"/>
    </row>
    <row r="105" spans="1:20" ht="50.1" customHeight="1" x14ac:dyDescent="1.3">
      <c r="A105" s="31" t="s">
        <v>11709</v>
      </c>
      <c r="B105" s="37" t="s">
        <v>8287</v>
      </c>
      <c r="C105" s="31" t="s">
        <v>11710</v>
      </c>
      <c r="D105" s="31" t="s">
        <v>11711</v>
      </c>
      <c r="E105" s="31" t="s">
        <v>687</v>
      </c>
      <c r="F105" s="31" t="s">
        <v>123</v>
      </c>
      <c r="G105" s="31" t="s">
        <v>572</v>
      </c>
      <c r="H105" s="31" t="s">
        <v>11366</v>
      </c>
      <c r="I105" s="38">
        <v>0.83333333333333337</v>
      </c>
      <c r="J105" s="31" t="s">
        <v>298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43225</v>
      </c>
      <c r="T105" s="451"/>
    </row>
    <row r="106" spans="1:20" ht="50.1" customHeight="1" x14ac:dyDescent="1.3">
      <c r="A106" s="31" t="s">
        <v>11712</v>
      </c>
      <c r="B106" s="37" t="s">
        <v>11713</v>
      </c>
      <c r="C106" s="31" t="s">
        <v>11714</v>
      </c>
      <c r="D106" s="31" t="s">
        <v>11715</v>
      </c>
      <c r="E106" s="31" t="s">
        <v>687</v>
      </c>
      <c r="F106" s="31" t="s">
        <v>123</v>
      </c>
      <c r="G106" s="31" t="s">
        <v>572</v>
      </c>
      <c r="H106" s="31" t="s">
        <v>11366</v>
      </c>
      <c r="I106" s="38">
        <v>0.83333333333333337</v>
      </c>
      <c r="J106" s="31" t="s">
        <v>298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43225</v>
      </c>
      <c r="T106" s="451"/>
    </row>
    <row r="107" spans="1:20" ht="50.1" customHeight="1" x14ac:dyDescent="1.3">
      <c r="A107" s="31" t="s">
        <v>11716</v>
      </c>
      <c r="B107" s="37" t="s">
        <v>4780</v>
      </c>
      <c r="C107" s="31" t="s">
        <v>11717</v>
      </c>
      <c r="D107" s="31" t="s">
        <v>11718</v>
      </c>
      <c r="E107" s="31" t="s">
        <v>687</v>
      </c>
      <c r="F107" s="31" t="s">
        <v>123</v>
      </c>
      <c r="G107" s="31" t="s">
        <v>572</v>
      </c>
      <c r="H107" s="31" t="s">
        <v>11366</v>
      </c>
      <c r="I107" s="38">
        <v>0.83333333333333337</v>
      </c>
      <c r="J107" s="31" t="s">
        <v>298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43225</v>
      </c>
      <c r="T107" s="451"/>
    </row>
    <row r="108" spans="1:20" ht="50.1" customHeight="1" x14ac:dyDescent="1.3">
      <c r="A108" s="31" t="s">
        <v>11719</v>
      </c>
      <c r="B108" s="37" t="s">
        <v>11720</v>
      </c>
      <c r="C108" s="31" t="s">
        <v>11721</v>
      </c>
      <c r="D108" s="31" t="s">
        <v>11722</v>
      </c>
      <c r="E108" s="31" t="s">
        <v>687</v>
      </c>
      <c r="F108" s="31" t="s">
        <v>123</v>
      </c>
      <c r="G108" s="31" t="s">
        <v>572</v>
      </c>
      <c r="H108" s="31" t="s">
        <v>11366</v>
      </c>
      <c r="I108" s="38">
        <v>0.83333333333333337</v>
      </c>
      <c r="J108" s="31" t="s">
        <v>298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43225</v>
      </c>
      <c r="T108" s="451"/>
    </row>
    <row r="109" spans="1:20" ht="50.1" customHeight="1" x14ac:dyDescent="1.3">
      <c r="A109" s="31" t="s">
        <v>11723</v>
      </c>
      <c r="B109" s="37" t="s">
        <v>183</v>
      </c>
      <c r="C109" s="31" t="s">
        <v>11724</v>
      </c>
      <c r="D109" s="31" t="s">
        <v>11725</v>
      </c>
      <c r="E109" s="31" t="s">
        <v>687</v>
      </c>
      <c r="F109" s="31" t="s">
        <v>123</v>
      </c>
      <c r="G109" s="31" t="s">
        <v>572</v>
      </c>
      <c r="H109" s="31" t="s">
        <v>11366</v>
      </c>
      <c r="I109" s="38">
        <v>0.83333333333333337</v>
      </c>
      <c r="J109" s="31" t="s">
        <v>298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43225</v>
      </c>
      <c r="T109" s="451"/>
    </row>
    <row r="110" spans="1:20" ht="50.1" customHeight="1" x14ac:dyDescent="1.3">
      <c r="A110" s="31" t="s">
        <v>11726</v>
      </c>
      <c r="B110" s="37" t="s">
        <v>2118</v>
      </c>
      <c r="C110" s="31" t="s">
        <v>11727</v>
      </c>
      <c r="D110" s="31" t="s">
        <v>11728</v>
      </c>
      <c r="E110" s="31" t="s">
        <v>687</v>
      </c>
      <c r="F110" s="31" t="s">
        <v>123</v>
      </c>
      <c r="G110" s="31" t="s">
        <v>572</v>
      </c>
      <c r="H110" s="31" t="s">
        <v>11366</v>
      </c>
      <c r="I110" s="38">
        <v>0.83333333333333337</v>
      </c>
      <c r="J110" s="31" t="s">
        <v>298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43225</v>
      </c>
      <c r="T110" s="451"/>
    </row>
    <row r="111" spans="1:20" ht="50.1" customHeight="1" x14ac:dyDescent="1.3">
      <c r="A111" s="31" t="s">
        <v>11729</v>
      </c>
      <c r="B111" s="37" t="s">
        <v>11730</v>
      </c>
      <c r="C111" s="31" t="s">
        <v>11731</v>
      </c>
      <c r="D111" s="31" t="s">
        <v>11732</v>
      </c>
      <c r="E111" s="31" t="s">
        <v>687</v>
      </c>
      <c r="F111" s="31" t="s">
        <v>123</v>
      </c>
      <c r="G111" s="31" t="s">
        <v>572</v>
      </c>
      <c r="H111" s="31" t="s">
        <v>11366</v>
      </c>
      <c r="I111" s="38">
        <v>0.83333333333333337</v>
      </c>
      <c r="J111" s="31" t="s">
        <v>298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43225</v>
      </c>
      <c r="T111" s="451"/>
    </row>
    <row r="112" spans="1:20" ht="50.1" customHeight="1" x14ac:dyDescent="1.3">
      <c r="A112" s="31" t="s">
        <v>11733</v>
      </c>
      <c r="B112" s="37" t="s">
        <v>11734</v>
      </c>
      <c r="C112" s="31" t="s">
        <v>11735</v>
      </c>
      <c r="D112" s="31" t="s">
        <v>11736</v>
      </c>
      <c r="E112" s="31" t="s">
        <v>687</v>
      </c>
      <c r="F112" s="31" t="s">
        <v>123</v>
      </c>
      <c r="G112" s="31" t="s">
        <v>572</v>
      </c>
      <c r="H112" s="31" t="s">
        <v>11366</v>
      </c>
      <c r="I112" s="38">
        <v>0.83333333333333337</v>
      </c>
      <c r="J112" s="31" t="s">
        <v>298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43225</v>
      </c>
      <c r="T112" s="451"/>
    </row>
    <row r="113" spans="1:20" ht="50.1" customHeight="1" x14ac:dyDescent="1.3">
      <c r="A113" s="31" t="s">
        <v>11737</v>
      </c>
      <c r="B113" s="37" t="s">
        <v>11738</v>
      </c>
      <c r="C113" s="31" t="s">
        <v>11739</v>
      </c>
      <c r="D113" s="31" t="s">
        <v>11740</v>
      </c>
      <c r="E113" s="31" t="s">
        <v>687</v>
      </c>
      <c r="F113" s="31" t="s">
        <v>123</v>
      </c>
      <c r="G113" s="31" t="s">
        <v>572</v>
      </c>
      <c r="H113" s="31" t="s">
        <v>11366</v>
      </c>
      <c r="I113" s="38">
        <v>0.83333333333333337</v>
      </c>
      <c r="J113" s="31" t="s">
        <v>298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43225</v>
      </c>
      <c r="T113" s="451"/>
    </row>
    <row r="114" spans="1:20" ht="50.1" customHeight="1" x14ac:dyDescent="1.3">
      <c r="A114" s="31" t="s">
        <v>11741</v>
      </c>
      <c r="B114" s="37" t="s">
        <v>11742</v>
      </c>
      <c r="C114" s="31" t="s">
        <v>11743</v>
      </c>
      <c r="D114" s="31" t="s">
        <v>11744</v>
      </c>
      <c r="E114" s="31" t="s">
        <v>687</v>
      </c>
      <c r="F114" s="31" t="s">
        <v>123</v>
      </c>
      <c r="G114" s="31" t="s">
        <v>572</v>
      </c>
      <c r="H114" s="31" t="s">
        <v>11366</v>
      </c>
      <c r="I114" s="38">
        <v>0.83333333333333337</v>
      </c>
      <c r="J114" s="31" t="s">
        <v>298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43225</v>
      </c>
      <c r="T114" s="451"/>
    </row>
    <row r="115" spans="1:20" ht="50.1" customHeight="1" x14ac:dyDescent="1.3">
      <c r="A115" s="31" t="s">
        <v>11745</v>
      </c>
      <c r="B115" s="37" t="s">
        <v>11746</v>
      </c>
      <c r="C115" s="31" t="s">
        <v>11747</v>
      </c>
      <c r="D115" s="31" t="s">
        <v>11748</v>
      </c>
      <c r="E115" s="31" t="s">
        <v>687</v>
      </c>
      <c r="F115" s="31" t="s">
        <v>123</v>
      </c>
      <c r="G115" s="31" t="s">
        <v>572</v>
      </c>
      <c r="H115" s="31" t="s">
        <v>11366</v>
      </c>
      <c r="I115" s="38">
        <v>0.83333333333333337</v>
      </c>
      <c r="J115" s="31" t="s">
        <v>298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43225</v>
      </c>
      <c r="T115" s="451"/>
    </row>
    <row r="116" spans="1:20" ht="50.1" customHeight="1" x14ac:dyDescent="1.3">
      <c r="A116" s="31" t="s">
        <v>11749</v>
      </c>
      <c r="B116" s="37" t="s">
        <v>11750</v>
      </c>
      <c r="C116" s="31" t="s">
        <v>11751</v>
      </c>
      <c r="D116" s="31" t="s">
        <v>11752</v>
      </c>
      <c r="E116" s="31" t="s">
        <v>687</v>
      </c>
      <c r="F116" s="31" t="s">
        <v>123</v>
      </c>
      <c r="G116" s="31" t="s">
        <v>572</v>
      </c>
      <c r="H116" s="31" t="s">
        <v>11366</v>
      </c>
      <c r="I116" s="38">
        <v>0.83333333333333337</v>
      </c>
      <c r="J116" s="31" t="s">
        <v>298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43225</v>
      </c>
      <c r="T116" s="451"/>
    </row>
    <row r="117" spans="1:20" ht="50.1" customHeight="1" x14ac:dyDescent="1.3">
      <c r="A117" s="31" t="s">
        <v>11753</v>
      </c>
      <c r="B117" s="37" t="s">
        <v>11754</v>
      </c>
      <c r="C117" s="31" t="s">
        <v>11755</v>
      </c>
      <c r="D117" s="31" t="s">
        <v>11756</v>
      </c>
      <c r="E117" s="31" t="s">
        <v>687</v>
      </c>
      <c r="F117" s="31" t="s">
        <v>123</v>
      </c>
      <c r="G117" s="31" t="s">
        <v>572</v>
      </c>
      <c r="H117" s="31" t="s">
        <v>11366</v>
      </c>
      <c r="I117" s="38">
        <v>0.83333333333333337</v>
      </c>
      <c r="J117" s="31" t="s">
        <v>298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3"/>
      <c r="R117" s="23"/>
      <c r="S117" s="29">
        <v>43225</v>
      </c>
      <c r="T117" s="451"/>
    </row>
    <row r="118" spans="1:20" ht="50.1" customHeight="1" x14ac:dyDescent="1.3">
      <c r="A118" s="31" t="s">
        <v>11757</v>
      </c>
      <c r="B118" s="37" t="s">
        <v>11758</v>
      </c>
      <c r="C118" s="31" t="s">
        <v>11759</v>
      </c>
      <c r="D118" s="31" t="s">
        <v>11760</v>
      </c>
      <c r="E118" s="31" t="s">
        <v>687</v>
      </c>
      <c r="F118" s="31" t="s">
        <v>123</v>
      </c>
      <c r="G118" s="31" t="s">
        <v>572</v>
      </c>
      <c r="H118" s="31" t="s">
        <v>11366</v>
      </c>
      <c r="I118" s="38">
        <v>0.83333333333333337</v>
      </c>
      <c r="J118" s="31" t="s">
        <v>298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43225</v>
      </c>
      <c r="T118" s="451"/>
    </row>
    <row r="119" spans="1:20" ht="50.1" customHeight="1" x14ac:dyDescent="1.3">
      <c r="A119" s="31" t="s">
        <v>11761</v>
      </c>
      <c r="B119" s="37" t="s">
        <v>9459</v>
      </c>
      <c r="C119" s="31" t="s">
        <v>11762</v>
      </c>
      <c r="D119" s="31" t="s">
        <v>11763</v>
      </c>
      <c r="E119" s="31" t="s">
        <v>687</v>
      </c>
      <c r="F119" s="31" t="s">
        <v>123</v>
      </c>
      <c r="G119" s="31" t="s">
        <v>572</v>
      </c>
      <c r="H119" s="31" t="s">
        <v>11366</v>
      </c>
      <c r="I119" s="38">
        <v>0.83333333333333337</v>
      </c>
      <c r="J119" s="31" t="s">
        <v>298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3"/>
      <c r="S119" s="29">
        <v>43225</v>
      </c>
      <c r="T119" s="451"/>
    </row>
    <row r="120" spans="1:20" ht="50.1" customHeight="1" x14ac:dyDescent="1.3">
      <c r="A120" s="31" t="s">
        <v>11764</v>
      </c>
      <c r="B120" s="37" t="s">
        <v>11765</v>
      </c>
      <c r="C120" s="31" t="s">
        <v>11766</v>
      </c>
      <c r="D120" s="31" t="s">
        <v>11767</v>
      </c>
      <c r="E120" s="31" t="s">
        <v>687</v>
      </c>
      <c r="F120" s="31" t="s">
        <v>123</v>
      </c>
      <c r="G120" s="31" t="s">
        <v>572</v>
      </c>
      <c r="H120" s="31" t="s">
        <v>11366</v>
      </c>
      <c r="I120" s="38">
        <v>0.83333333333333337</v>
      </c>
      <c r="J120" s="31" t="s">
        <v>298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43225</v>
      </c>
      <c r="T120" s="451"/>
    </row>
    <row r="121" spans="1:20" ht="50.1" customHeight="1" x14ac:dyDescent="1.3">
      <c r="A121" s="31" t="s">
        <v>11768</v>
      </c>
      <c r="B121" s="37" t="s">
        <v>1553</v>
      </c>
      <c r="C121" s="31" t="s">
        <v>11769</v>
      </c>
      <c r="D121" s="31" t="s">
        <v>11770</v>
      </c>
      <c r="E121" s="31" t="s">
        <v>687</v>
      </c>
      <c r="F121" s="31" t="s">
        <v>123</v>
      </c>
      <c r="G121" s="31" t="s">
        <v>572</v>
      </c>
      <c r="H121" s="31" t="s">
        <v>11366</v>
      </c>
      <c r="I121" s="38">
        <v>0.83333333333333337</v>
      </c>
      <c r="J121" s="31" t="s">
        <v>298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23"/>
      <c r="S121" s="29">
        <v>43225</v>
      </c>
      <c r="T121" s="451"/>
    </row>
    <row r="122" spans="1:20" ht="50.1" customHeight="1" x14ac:dyDescent="1.3">
      <c r="A122" s="31" t="s">
        <v>11771</v>
      </c>
      <c r="B122" s="37" t="s">
        <v>11772</v>
      </c>
      <c r="C122" s="31" t="s">
        <v>11773</v>
      </c>
      <c r="D122" s="31" t="s">
        <v>11774</v>
      </c>
      <c r="E122" s="31" t="s">
        <v>687</v>
      </c>
      <c r="F122" s="31" t="s">
        <v>123</v>
      </c>
      <c r="G122" s="31" t="s">
        <v>572</v>
      </c>
      <c r="H122" s="31" t="s">
        <v>11366</v>
      </c>
      <c r="I122" s="38">
        <v>0.83333333333333337</v>
      </c>
      <c r="J122" s="31" t="s">
        <v>298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451"/>
    </row>
    <row r="123" spans="1:20" ht="50.1" customHeight="1" x14ac:dyDescent="1.3">
      <c r="A123" s="31" t="s">
        <v>11775</v>
      </c>
      <c r="B123" s="37" t="s">
        <v>11776</v>
      </c>
      <c r="C123" s="31" t="s">
        <v>11777</v>
      </c>
      <c r="D123" s="31" t="s">
        <v>11778</v>
      </c>
      <c r="E123" s="31" t="s">
        <v>687</v>
      </c>
      <c r="F123" s="31" t="s">
        <v>123</v>
      </c>
      <c r="G123" s="31" t="s">
        <v>572</v>
      </c>
      <c r="H123" s="31" t="s">
        <v>11366</v>
      </c>
      <c r="I123" s="38">
        <v>0.83333333333333337</v>
      </c>
      <c r="J123" s="31" t="s">
        <v>298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43225</v>
      </c>
      <c r="T123" s="451"/>
    </row>
    <row r="124" spans="1:20" ht="50.1" customHeight="1" x14ac:dyDescent="1.3">
      <c r="A124" s="31" t="s">
        <v>11779</v>
      </c>
      <c r="B124" s="37" t="s">
        <v>7182</v>
      </c>
      <c r="C124" s="31" t="s">
        <v>11780</v>
      </c>
      <c r="D124" s="31" t="s">
        <v>11781</v>
      </c>
      <c r="E124" s="31" t="s">
        <v>687</v>
      </c>
      <c r="F124" s="31" t="s">
        <v>123</v>
      </c>
      <c r="G124" s="31" t="s">
        <v>572</v>
      </c>
      <c r="H124" s="31" t="s">
        <v>11366</v>
      </c>
      <c r="I124" s="38">
        <v>0.83333333333333337</v>
      </c>
      <c r="J124" s="31" t="s">
        <v>298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43225</v>
      </c>
      <c r="T124" s="451"/>
    </row>
    <row r="125" spans="1:20" ht="50.1" customHeight="1" x14ac:dyDescent="1.3">
      <c r="A125" s="712" t="s">
        <v>13348</v>
      </c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23"/>
      <c r="O125" s="23"/>
      <c r="P125" s="23"/>
      <c r="Q125" s="23"/>
      <c r="R125" s="23"/>
      <c r="S125" s="29"/>
      <c r="T125" s="451"/>
    </row>
    <row r="126" spans="1:20" ht="50.1" customHeight="1" x14ac:dyDescent="1.3">
      <c r="A126" s="31" t="s">
        <v>12930</v>
      </c>
      <c r="B126" s="37" t="s">
        <v>12931</v>
      </c>
      <c r="C126" s="31" t="s">
        <v>12932</v>
      </c>
      <c r="D126" s="31" t="s">
        <v>12933</v>
      </c>
      <c r="E126" s="31" t="s">
        <v>101</v>
      </c>
      <c r="F126" s="31" t="s">
        <v>102</v>
      </c>
      <c r="G126" s="31" t="s">
        <v>1544</v>
      </c>
      <c r="H126" s="31" t="s">
        <v>12839</v>
      </c>
      <c r="I126" s="38">
        <v>8.3333333333333329E-2</v>
      </c>
      <c r="J126" s="31" t="s">
        <v>298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3"/>
      <c r="R126" s="23"/>
      <c r="S126" s="29">
        <v>22000</v>
      </c>
      <c r="T126" s="451"/>
    </row>
    <row r="127" spans="1:20" ht="50.1" customHeight="1" x14ac:dyDescent="1.3">
      <c r="A127" s="31" t="s">
        <v>12934</v>
      </c>
      <c r="B127" s="37" t="s">
        <v>12935</v>
      </c>
      <c r="C127" s="31" t="s">
        <v>12936</v>
      </c>
      <c r="D127" s="31" t="s">
        <v>12937</v>
      </c>
      <c r="E127" s="31" t="s">
        <v>101</v>
      </c>
      <c r="F127" s="31" t="s">
        <v>123</v>
      </c>
      <c r="G127" s="31" t="s">
        <v>1127</v>
      </c>
      <c r="H127" s="31" t="s">
        <v>12839</v>
      </c>
      <c r="I127" s="38">
        <v>8.3333333333333329E-2</v>
      </c>
      <c r="J127" s="31" t="s">
        <v>298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3"/>
      <c r="S127" s="29">
        <v>43725</v>
      </c>
      <c r="T127" s="451"/>
    </row>
    <row r="128" spans="1:20" ht="50.1" customHeight="1" x14ac:dyDescent="1.3">
      <c r="A128" s="31" t="s">
        <v>12938</v>
      </c>
      <c r="B128" s="37" t="s">
        <v>12295</v>
      </c>
      <c r="C128" s="31" t="s">
        <v>12939</v>
      </c>
      <c r="D128" s="31" t="s">
        <v>12940</v>
      </c>
      <c r="E128" s="31" t="s">
        <v>101</v>
      </c>
      <c r="F128" s="31" t="s">
        <v>123</v>
      </c>
      <c r="G128" s="31" t="s">
        <v>1127</v>
      </c>
      <c r="H128" s="31" t="s">
        <v>12839</v>
      </c>
      <c r="I128" s="38">
        <v>8.3333333333333329E-2</v>
      </c>
      <c r="J128" s="31" t="s">
        <v>298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43725</v>
      </c>
      <c r="T128" s="451"/>
    </row>
    <row r="129" spans="1:20" ht="50.1" customHeight="1" x14ac:dyDescent="1.3">
      <c r="A129" s="31" t="s">
        <v>12941</v>
      </c>
      <c r="B129" s="37" t="s">
        <v>12942</v>
      </c>
      <c r="C129" s="31" t="s">
        <v>12943</v>
      </c>
      <c r="D129" s="31" t="s">
        <v>12944</v>
      </c>
      <c r="E129" s="31" t="s">
        <v>101</v>
      </c>
      <c r="F129" s="31" t="s">
        <v>123</v>
      </c>
      <c r="G129" s="31" t="s">
        <v>1127</v>
      </c>
      <c r="H129" s="31" t="s">
        <v>12839</v>
      </c>
      <c r="I129" s="38">
        <v>8.3333333333333329E-2</v>
      </c>
      <c r="J129" s="31" t="s">
        <v>298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43725</v>
      </c>
      <c r="T129" s="451"/>
    </row>
    <row r="130" spans="1:20" ht="50.1" customHeight="1" x14ac:dyDescent="1.3">
      <c r="A130" s="26" t="s">
        <v>12945</v>
      </c>
      <c r="B130" s="27" t="s">
        <v>12722</v>
      </c>
      <c r="C130" s="31" t="s">
        <v>12946</v>
      </c>
      <c r="D130" s="26" t="s">
        <v>12947</v>
      </c>
      <c r="E130" s="26" t="s">
        <v>101</v>
      </c>
      <c r="F130" s="26" t="s">
        <v>123</v>
      </c>
      <c r="G130" s="26" t="s">
        <v>124</v>
      </c>
      <c r="H130" s="26" t="s">
        <v>12839</v>
      </c>
      <c r="I130" s="28">
        <v>0.125</v>
      </c>
      <c r="J130" s="26" t="s">
        <v>298</v>
      </c>
      <c r="K130" s="31" t="s">
        <v>105</v>
      </c>
      <c r="L130" s="26" t="s">
        <v>106</v>
      </c>
      <c r="M130" s="26" t="s">
        <v>107</v>
      </c>
      <c r="N130" s="23"/>
      <c r="O130" s="23"/>
      <c r="P130" s="23"/>
      <c r="Q130" s="23"/>
      <c r="R130" s="23"/>
      <c r="S130" s="175">
        <v>22000</v>
      </c>
      <c r="T130" s="451"/>
    </row>
    <row r="131" spans="1:20" ht="50.1" customHeight="1" x14ac:dyDescent="1.3">
      <c r="A131" s="31" t="s">
        <v>9775</v>
      </c>
      <c r="B131" s="37" t="s">
        <v>3622</v>
      </c>
      <c r="C131" s="31" t="s">
        <v>9776</v>
      </c>
      <c r="D131" s="31" t="s">
        <v>9777</v>
      </c>
      <c r="E131" s="31" t="s">
        <v>101</v>
      </c>
      <c r="F131" s="31" t="s">
        <v>102</v>
      </c>
      <c r="G131" s="31" t="s">
        <v>124</v>
      </c>
      <c r="H131" s="31" t="s">
        <v>12839</v>
      </c>
      <c r="I131" s="38">
        <v>0.66666666666666663</v>
      </c>
      <c r="J131" s="31" t="s">
        <v>298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23"/>
      <c r="R131" s="23"/>
      <c r="S131" s="29">
        <v>22000</v>
      </c>
      <c r="T131" s="451"/>
    </row>
    <row r="132" spans="1:20" ht="50.1" customHeight="1" x14ac:dyDescent="1.65">
      <c r="A132" s="708" t="s">
        <v>13364</v>
      </c>
      <c r="B132" s="708"/>
      <c r="C132" s="708"/>
      <c r="D132" s="708"/>
      <c r="E132" s="708"/>
      <c r="F132" s="708"/>
      <c r="G132" s="708"/>
      <c r="H132" s="708"/>
      <c r="I132" s="708"/>
      <c r="J132" s="708"/>
      <c r="K132" s="708"/>
      <c r="L132" s="708"/>
      <c r="M132" s="708"/>
      <c r="N132" s="29"/>
      <c r="O132" s="23"/>
      <c r="P132" s="54"/>
      <c r="Q132" s="54"/>
      <c r="R132" s="54"/>
      <c r="S132" s="29"/>
      <c r="T132" s="492">
        <v>170000</v>
      </c>
    </row>
    <row r="133" spans="1:20" ht="50.1" customHeight="1" x14ac:dyDescent="1.3">
      <c r="A133" s="712" t="s">
        <v>13729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23"/>
      <c r="O133" s="23"/>
      <c r="P133" s="23"/>
      <c r="Q133" s="23"/>
      <c r="R133" s="23"/>
      <c r="S133" s="29"/>
      <c r="T133" s="451"/>
    </row>
    <row r="134" spans="1:20" ht="50.1" customHeight="1" x14ac:dyDescent="1.3">
      <c r="A134" s="31" t="s">
        <v>13457</v>
      </c>
      <c r="B134" s="37" t="s">
        <v>13458</v>
      </c>
      <c r="C134" s="31" t="s">
        <v>13459</v>
      </c>
      <c r="D134" s="31" t="s">
        <v>13460</v>
      </c>
      <c r="E134" s="31" t="s">
        <v>101</v>
      </c>
      <c r="F134" s="31" t="s">
        <v>123</v>
      </c>
      <c r="G134" s="31" t="s">
        <v>124</v>
      </c>
      <c r="H134" s="31" t="s">
        <v>13384</v>
      </c>
      <c r="I134" s="38">
        <v>0.125</v>
      </c>
      <c r="J134" s="31" t="s">
        <v>298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43225</v>
      </c>
      <c r="T134" s="451"/>
    </row>
    <row r="135" spans="1:20" ht="50.1" customHeight="1" x14ac:dyDescent="1.3">
      <c r="A135" s="31" t="s">
        <v>13461</v>
      </c>
      <c r="B135" s="37" t="s">
        <v>13462</v>
      </c>
      <c r="C135" s="31" t="s">
        <v>13463</v>
      </c>
      <c r="D135" s="31" t="s">
        <v>13464</v>
      </c>
      <c r="E135" s="31" t="s">
        <v>101</v>
      </c>
      <c r="F135" s="31" t="s">
        <v>123</v>
      </c>
      <c r="G135" s="31" t="s">
        <v>124</v>
      </c>
      <c r="H135" s="31" t="s">
        <v>13384</v>
      </c>
      <c r="I135" s="38">
        <v>0.125</v>
      </c>
      <c r="J135" s="31" t="s">
        <v>298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43225</v>
      </c>
      <c r="T135" s="451"/>
    </row>
    <row r="136" spans="1:20" ht="50.1" customHeight="1" x14ac:dyDescent="1.3">
      <c r="A136" s="31" t="s">
        <v>13465</v>
      </c>
      <c r="B136" s="37" t="s">
        <v>10039</v>
      </c>
      <c r="C136" s="31" t="s">
        <v>13466</v>
      </c>
      <c r="D136" s="31" t="s">
        <v>13467</v>
      </c>
      <c r="E136" s="31" t="s">
        <v>101</v>
      </c>
      <c r="F136" s="31" t="s">
        <v>102</v>
      </c>
      <c r="G136" s="31" t="s">
        <v>562</v>
      </c>
      <c r="H136" s="31" t="s">
        <v>13384</v>
      </c>
      <c r="I136" s="38">
        <v>0.41666666666666669</v>
      </c>
      <c r="J136" s="31" t="s">
        <v>298</v>
      </c>
      <c r="K136" s="31" t="s">
        <v>105</v>
      </c>
      <c r="L136" s="31" t="s">
        <v>125</v>
      </c>
      <c r="M136" s="31" t="s">
        <v>107</v>
      </c>
      <c r="N136" s="23"/>
      <c r="O136" s="23"/>
      <c r="P136" s="23"/>
      <c r="Q136" s="23"/>
      <c r="R136" s="23"/>
      <c r="S136" s="29">
        <v>22000</v>
      </c>
      <c r="T136" s="451"/>
    </row>
    <row r="137" spans="1:20" ht="50.1" customHeight="1" x14ac:dyDescent="1.3">
      <c r="A137" s="31" t="s">
        <v>13468</v>
      </c>
      <c r="B137" s="37" t="s">
        <v>13469</v>
      </c>
      <c r="C137" s="31" t="s">
        <v>13470</v>
      </c>
      <c r="D137" s="31" t="s">
        <v>13471</v>
      </c>
      <c r="E137" s="31" t="s">
        <v>101</v>
      </c>
      <c r="F137" s="31" t="s">
        <v>102</v>
      </c>
      <c r="G137" s="31" t="s">
        <v>562</v>
      </c>
      <c r="H137" s="31" t="s">
        <v>13384</v>
      </c>
      <c r="I137" s="38">
        <v>0.41666666666666669</v>
      </c>
      <c r="J137" s="31" t="s">
        <v>298</v>
      </c>
      <c r="K137" s="31" t="s">
        <v>105</v>
      </c>
      <c r="L137" s="31" t="s">
        <v>125</v>
      </c>
      <c r="M137" s="31" t="s">
        <v>107</v>
      </c>
      <c r="N137" s="23"/>
      <c r="O137" s="23"/>
      <c r="P137" s="23"/>
      <c r="Q137" s="23"/>
      <c r="R137" s="23"/>
      <c r="S137" s="29">
        <v>22000</v>
      </c>
      <c r="T137" s="451"/>
    </row>
    <row r="138" spans="1:20" ht="54" customHeight="1" x14ac:dyDescent="1.3">
      <c r="A138" s="712" t="s">
        <v>15032</v>
      </c>
      <c r="B138" s="696"/>
      <c r="C138" s="696"/>
      <c r="D138" s="696"/>
      <c r="E138" s="696"/>
      <c r="F138" s="696"/>
      <c r="G138" s="696"/>
      <c r="H138" s="696"/>
      <c r="I138" s="696"/>
      <c r="J138" s="696"/>
      <c r="K138" s="696"/>
      <c r="L138" s="696"/>
      <c r="M138" s="696"/>
      <c r="N138" s="23"/>
      <c r="O138" s="23"/>
      <c r="P138" s="23"/>
      <c r="Q138" s="23"/>
      <c r="R138" s="23"/>
      <c r="S138" s="29"/>
      <c r="T138" s="660"/>
    </row>
    <row r="139" spans="1:20" ht="54" customHeight="1" x14ac:dyDescent="1.05">
      <c r="A139" s="31" t="s">
        <v>13839</v>
      </c>
      <c r="B139" s="37" t="s">
        <v>13840</v>
      </c>
      <c r="C139" s="31" t="s">
        <v>13841</v>
      </c>
      <c r="D139" s="31" t="s">
        <v>13842</v>
      </c>
      <c r="E139" s="31" t="s">
        <v>101</v>
      </c>
      <c r="F139" s="31" t="s">
        <v>102</v>
      </c>
      <c r="G139" s="31" t="s">
        <v>124</v>
      </c>
      <c r="H139" s="31" t="s">
        <v>13746</v>
      </c>
      <c r="I139" s="38">
        <v>0.125</v>
      </c>
      <c r="J139" s="31" t="s">
        <v>298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660"/>
    </row>
    <row r="140" spans="1:20" ht="54" customHeight="1" x14ac:dyDescent="1.05">
      <c r="A140" s="31" t="s">
        <v>13846</v>
      </c>
      <c r="B140" s="37" t="s">
        <v>13847</v>
      </c>
      <c r="C140" s="31" t="s">
        <v>13848</v>
      </c>
      <c r="D140" s="31" t="s">
        <v>13849</v>
      </c>
      <c r="E140" s="31" t="s">
        <v>101</v>
      </c>
      <c r="F140" s="31" t="s">
        <v>102</v>
      </c>
      <c r="G140" s="31" t="s">
        <v>124</v>
      </c>
      <c r="H140" s="31" t="s">
        <v>13746</v>
      </c>
      <c r="I140" s="38">
        <v>0.125</v>
      </c>
      <c r="J140" s="31" t="s">
        <v>298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23"/>
      <c r="R140" s="23"/>
      <c r="S140" s="29">
        <v>22000</v>
      </c>
      <c r="T140" s="660"/>
    </row>
    <row r="141" spans="1:20" ht="54" customHeight="1" x14ac:dyDescent="1.05">
      <c r="A141" s="31" t="s">
        <v>13850</v>
      </c>
      <c r="B141" s="37" t="s">
        <v>13851</v>
      </c>
      <c r="C141" s="31" t="s">
        <v>13852</v>
      </c>
      <c r="D141" s="31" t="s">
        <v>13853</v>
      </c>
      <c r="E141" s="31" t="s">
        <v>101</v>
      </c>
      <c r="F141" s="31" t="s">
        <v>102</v>
      </c>
      <c r="G141" s="31" t="s">
        <v>124</v>
      </c>
      <c r="H141" s="31" t="s">
        <v>13746</v>
      </c>
      <c r="I141" s="38">
        <v>0.125</v>
      </c>
      <c r="J141" s="31" t="s">
        <v>298</v>
      </c>
      <c r="K141" s="31" t="s">
        <v>105</v>
      </c>
      <c r="L141" s="31" t="s">
        <v>106</v>
      </c>
      <c r="M141" s="31" t="s">
        <v>107</v>
      </c>
      <c r="N141" s="23"/>
      <c r="O141" s="23"/>
      <c r="P141" s="23"/>
      <c r="Q141" s="23"/>
      <c r="R141" s="23"/>
      <c r="S141" s="29">
        <v>22000</v>
      </c>
      <c r="T141" s="660"/>
    </row>
    <row r="142" spans="1:20" ht="54" customHeight="1" x14ac:dyDescent="1.05">
      <c r="A142" s="31" t="s">
        <v>13873</v>
      </c>
      <c r="B142" s="37" t="s">
        <v>13874</v>
      </c>
      <c r="C142" s="31" t="s">
        <v>13875</v>
      </c>
      <c r="D142" s="31" t="s">
        <v>13876</v>
      </c>
      <c r="E142" s="31" t="s">
        <v>101</v>
      </c>
      <c r="F142" s="31" t="s">
        <v>123</v>
      </c>
      <c r="G142" s="31" t="s">
        <v>124</v>
      </c>
      <c r="H142" s="31" t="s">
        <v>13746</v>
      </c>
      <c r="I142" s="38">
        <v>0.125</v>
      </c>
      <c r="J142" s="31" t="s">
        <v>298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22000</v>
      </c>
      <c r="T142" s="660"/>
    </row>
    <row r="143" spans="1:20" ht="54" customHeight="1" x14ac:dyDescent="1.3">
      <c r="A143" s="712" t="s">
        <v>15033</v>
      </c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23"/>
      <c r="O143" s="23"/>
      <c r="P143" s="23"/>
      <c r="Q143" s="23"/>
      <c r="R143" s="23"/>
      <c r="S143" s="29"/>
      <c r="T143" s="660"/>
    </row>
    <row r="144" spans="1:20" ht="54" customHeight="1" x14ac:dyDescent="1.05">
      <c r="A144" s="31" t="s">
        <v>14209</v>
      </c>
      <c r="B144" s="37" t="s">
        <v>14210</v>
      </c>
      <c r="C144" s="31" t="s">
        <v>14211</v>
      </c>
      <c r="D144" s="31" t="s">
        <v>14212</v>
      </c>
      <c r="E144" s="31" t="s">
        <v>101</v>
      </c>
      <c r="F144" s="31" t="s">
        <v>123</v>
      </c>
      <c r="G144" s="31" t="s">
        <v>490</v>
      </c>
      <c r="H144" s="31" t="s">
        <v>14213</v>
      </c>
      <c r="I144" s="38">
        <v>4.1666666666666664E-2</v>
      </c>
      <c r="J144" s="31" t="s">
        <v>298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3"/>
      <c r="R144" s="23"/>
      <c r="S144" s="29">
        <v>22000</v>
      </c>
      <c r="T144" s="660"/>
    </row>
    <row r="145" spans="1:20" ht="54" customHeight="1" x14ac:dyDescent="1.05">
      <c r="A145" s="31" t="s">
        <v>14229</v>
      </c>
      <c r="B145" s="37" t="s">
        <v>14230</v>
      </c>
      <c r="C145" s="31" t="s">
        <v>14231</v>
      </c>
      <c r="D145" s="31" t="s">
        <v>14232</v>
      </c>
      <c r="E145" s="31" t="s">
        <v>101</v>
      </c>
      <c r="F145" s="31" t="s">
        <v>123</v>
      </c>
      <c r="G145" s="31" t="s">
        <v>490</v>
      </c>
      <c r="H145" s="31" t="s">
        <v>14213</v>
      </c>
      <c r="I145" s="38">
        <v>4.1666666666666664E-2</v>
      </c>
      <c r="J145" s="31" t="s">
        <v>298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23"/>
      <c r="R145" s="23"/>
      <c r="S145" s="29">
        <v>22000</v>
      </c>
      <c r="T145" s="660"/>
    </row>
    <row r="146" spans="1:20" ht="54" customHeight="1" x14ac:dyDescent="1.05">
      <c r="A146" s="31" t="s">
        <v>14317</v>
      </c>
      <c r="B146" s="37" t="s">
        <v>14318</v>
      </c>
      <c r="C146" s="31" t="s">
        <v>14319</v>
      </c>
      <c r="D146" s="31" t="s">
        <v>14320</v>
      </c>
      <c r="E146" s="31" t="s">
        <v>101</v>
      </c>
      <c r="F146" s="31" t="s">
        <v>102</v>
      </c>
      <c r="G146" s="31" t="s">
        <v>567</v>
      </c>
      <c r="H146" s="31" t="s">
        <v>14213</v>
      </c>
      <c r="I146" s="38">
        <v>8.3333333333333329E-2</v>
      </c>
      <c r="J146" s="31" t="s">
        <v>298</v>
      </c>
      <c r="K146" s="31" t="s">
        <v>105</v>
      </c>
      <c r="L146" s="31" t="s">
        <v>106</v>
      </c>
      <c r="M146" s="31" t="s">
        <v>107</v>
      </c>
      <c r="N146" s="23"/>
      <c r="O146" s="23"/>
      <c r="P146" s="23"/>
      <c r="Q146" s="23"/>
      <c r="R146" s="23"/>
      <c r="S146" s="29">
        <v>22000</v>
      </c>
      <c r="T146" s="660"/>
    </row>
    <row r="147" spans="1:20" ht="54" customHeight="1" x14ac:dyDescent="1.3">
      <c r="A147" s="712" t="s">
        <v>15034</v>
      </c>
      <c r="B147" s="712"/>
      <c r="C147" s="712"/>
      <c r="D147" s="712"/>
      <c r="E147" s="712"/>
      <c r="F147" s="712"/>
      <c r="G147" s="712"/>
      <c r="H147" s="712"/>
      <c r="I147" s="712"/>
      <c r="J147" s="712"/>
      <c r="K147" s="712"/>
      <c r="L147" s="712"/>
      <c r="M147" s="712"/>
      <c r="N147" s="23"/>
      <c r="O147" s="23"/>
      <c r="P147" s="23"/>
      <c r="Q147" s="23"/>
      <c r="R147" s="23"/>
      <c r="S147" s="29"/>
      <c r="T147" s="660"/>
    </row>
    <row r="148" spans="1:20" ht="54" customHeight="1" x14ac:dyDescent="1.05">
      <c r="A148" s="31" t="s">
        <v>14731</v>
      </c>
      <c r="B148" s="37" t="s">
        <v>14732</v>
      </c>
      <c r="C148" s="31" t="s">
        <v>14733</v>
      </c>
      <c r="D148" s="31" t="s">
        <v>14734</v>
      </c>
      <c r="E148" s="31" t="s">
        <v>101</v>
      </c>
      <c r="F148" s="31" t="s">
        <v>123</v>
      </c>
      <c r="G148" s="31" t="s">
        <v>124</v>
      </c>
      <c r="H148" s="31" t="s">
        <v>14534</v>
      </c>
      <c r="I148" s="38">
        <v>0.25</v>
      </c>
      <c r="J148" s="31" t="s">
        <v>298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660"/>
    </row>
    <row r="149" spans="1:20" ht="54" customHeight="1" x14ac:dyDescent="1.05">
      <c r="A149" s="31" t="s">
        <v>14735</v>
      </c>
      <c r="B149" s="37" t="s">
        <v>7209</v>
      </c>
      <c r="C149" s="31" t="s">
        <v>14736</v>
      </c>
      <c r="D149" s="31" t="s">
        <v>14737</v>
      </c>
      <c r="E149" s="31" t="s">
        <v>101</v>
      </c>
      <c r="F149" s="31" t="s">
        <v>123</v>
      </c>
      <c r="G149" s="31" t="s">
        <v>124</v>
      </c>
      <c r="H149" s="31" t="s">
        <v>14534</v>
      </c>
      <c r="I149" s="38">
        <v>0.25</v>
      </c>
      <c r="J149" s="31" t="s">
        <v>298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660"/>
    </row>
    <row r="150" spans="1:20" ht="54" customHeight="1" x14ac:dyDescent="1.05">
      <c r="A150" s="31" t="s">
        <v>14738</v>
      </c>
      <c r="B150" s="37" t="s">
        <v>14739</v>
      </c>
      <c r="C150" s="31" t="s">
        <v>14740</v>
      </c>
      <c r="D150" s="31" t="s">
        <v>14741</v>
      </c>
      <c r="E150" s="31" t="s">
        <v>101</v>
      </c>
      <c r="F150" s="31" t="s">
        <v>123</v>
      </c>
      <c r="G150" s="31" t="s">
        <v>124</v>
      </c>
      <c r="H150" s="31" t="s">
        <v>14534</v>
      </c>
      <c r="I150" s="38">
        <v>0.25</v>
      </c>
      <c r="J150" s="31" t="s">
        <v>298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43225</v>
      </c>
      <c r="T150" s="660"/>
    </row>
    <row r="151" spans="1:20" ht="54" customHeight="1" x14ac:dyDescent="1.05">
      <c r="A151" s="31" t="s">
        <v>14742</v>
      </c>
      <c r="B151" s="37" t="s">
        <v>9113</v>
      </c>
      <c r="C151" s="31" t="s">
        <v>14743</v>
      </c>
      <c r="D151" s="31" t="s">
        <v>14744</v>
      </c>
      <c r="E151" s="31" t="s">
        <v>101</v>
      </c>
      <c r="F151" s="31" t="s">
        <v>123</v>
      </c>
      <c r="G151" s="31" t="s">
        <v>124</v>
      </c>
      <c r="H151" s="31" t="s">
        <v>14534</v>
      </c>
      <c r="I151" s="38">
        <v>0.25</v>
      </c>
      <c r="J151" s="31" t="s">
        <v>298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3"/>
      <c r="R151" s="23"/>
      <c r="S151" s="29">
        <v>22000</v>
      </c>
      <c r="T151" s="660"/>
    </row>
    <row r="152" spans="1:20" ht="54" customHeight="1" x14ac:dyDescent="1.05">
      <c r="A152" s="31" t="s">
        <v>14745</v>
      </c>
      <c r="B152" s="37" t="s">
        <v>14746</v>
      </c>
      <c r="C152" s="31" t="s">
        <v>14747</v>
      </c>
      <c r="D152" s="31" t="s">
        <v>14748</v>
      </c>
      <c r="E152" s="31" t="s">
        <v>101</v>
      </c>
      <c r="F152" s="31" t="s">
        <v>123</v>
      </c>
      <c r="G152" s="31" t="s">
        <v>124</v>
      </c>
      <c r="H152" s="31" t="s">
        <v>14534</v>
      </c>
      <c r="I152" s="38">
        <v>0.25</v>
      </c>
      <c r="J152" s="31" t="s">
        <v>298</v>
      </c>
      <c r="K152" s="31" t="s">
        <v>105</v>
      </c>
      <c r="L152" s="31" t="s">
        <v>106</v>
      </c>
      <c r="M152" s="31" t="s">
        <v>107</v>
      </c>
      <c r="N152" s="23"/>
      <c r="O152" s="23"/>
      <c r="P152" s="23"/>
      <c r="Q152" s="23"/>
      <c r="R152" s="23"/>
      <c r="S152" s="29">
        <v>22000</v>
      </c>
      <c r="T152" s="660"/>
    </row>
    <row r="153" spans="1:20" ht="54" customHeight="1" x14ac:dyDescent="1.05">
      <c r="A153" s="31" t="s">
        <v>14749</v>
      </c>
      <c r="B153" s="37" t="s">
        <v>3562</v>
      </c>
      <c r="C153" s="31" t="s">
        <v>14750</v>
      </c>
      <c r="D153" s="31" t="s">
        <v>14751</v>
      </c>
      <c r="E153" s="31" t="s">
        <v>101</v>
      </c>
      <c r="F153" s="31" t="s">
        <v>123</v>
      </c>
      <c r="G153" s="31" t="s">
        <v>124</v>
      </c>
      <c r="H153" s="31" t="s">
        <v>14534</v>
      </c>
      <c r="I153" s="38">
        <v>0.25</v>
      </c>
      <c r="J153" s="31" t="s">
        <v>298</v>
      </c>
      <c r="K153" s="31" t="s">
        <v>105</v>
      </c>
      <c r="L153" s="31" t="s">
        <v>106</v>
      </c>
      <c r="M153" s="31" t="s">
        <v>107</v>
      </c>
      <c r="N153" s="23"/>
      <c r="O153" s="23"/>
      <c r="P153" s="23"/>
      <c r="Q153" s="23"/>
      <c r="R153" s="23"/>
      <c r="S153" s="29">
        <v>22000</v>
      </c>
      <c r="T153" s="660"/>
    </row>
    <row r="154" spans="1:20" ht="54" customHeight="1" x14ac:dyDescent="1.05">
      <c r="A154" s="752" t="s">
        <v>15396</v>
      </c>
      <c r="B154" s="753"/>
      <c r="C154" s="753"/>
      <c r="D154" s="753"/>
      <c r="E154" s="753"/>
      <c r="F154" s="753"/>
      <c r="G154" s="753"/>
      <c r="H154" s="753"/>
      <c r="I154" s="753"/>
      <c r="J154" s="753"/>
      <c r="K154" s="753"/>
      <c r="L154" s="753"/>
      <c r="M154" s="754"/>
      <c r="N154" s="23"/>
      <c r="O154" s="23"/>
      <c r="P154" s="23"/>
      <c r="Q154" s="23"/>
      <c r="R154" s="23"/>
      <c r="S154" s="175"/>
      <c r="T154" s="660"/>
    </row>
    <row r="155" spans="1:20" ht="54" customHeight="1" x14ac:dyDescent="1.05">
      <c r="A155" s="31" t="s">
        <v>15279</v>
      </c>
      <c r="B155" s="37" t="s">
        <v>15142</v>
      </c>
      <c r="C155" s="31" t="s">
        <v>15280</v>
      </c>
      <c r="D155" s="31" t="s">
        <v>15281</v>
      </c>
      <c r="E155" s="31" t="s">
        <v>101</v>
      </c>
      <c r="F155" s="31" t="s">
        <v>102</v>
      </c>
      <c r="G155" s="31" t="s">
        <v>124</v>
      </c>
      <c r="H155" s="31" t="s">
        <v>15049</v>
      </c>
      <c r="I155" s="38">
        <v>8.3333333333333329E-2</v>
      </c>
      <c r="J155" s="31" t="s">
        <v>298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23"/>
      <c r="R155" s="23"/>
      <c r="S155" s="29">
        <v>26000</v>
      </c>
      <c r="T155" s="660"/>
    </row>
    <row r="156" spans="1:20" ht="54" customHeight="1" x14ac:dyDescent="1.05">
      <c r="A156" s="688" t="s">
        <v>15603</v>
      </c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90"/>
      <c r="N156" s="23"/>
      <c r="O156" s="23"/>
      <c r="P156" s="23"/>
      <c r="Q156" s="23"/>
      <c r="R156" s="23"/>
      <c r="S156" s="29"/>
      <c r="T156" s="660"/>
    </row>
    <row r="157" spans="1:20" ht="54" customHeight="1" x14ac:dyDescent="1.05">
      <c r="A157" s="31" t="s">
        <v>15487</v>
      </c>
      <c r="B157" s="37" t="s">
        <v>10759</v>
      </c>
      <c r="C157" s="31" t="s">
        <v>15488</v>
      </c>
      <c r="D157" s="31" t="s">
        <v>15489</v>
      </c>
      <c r="E157" s="31" t="s">
        <v>101</v>
      </c>
      <c r="F157" s="31" t="s">
        <v>123</v>
      </c>
      <c r="G157" s="31" t="s">
        <v>124</v>
      </c>
      <c r="H157" s="31" t="s">
        <v>15406</v>
      </c>
      <c r="I157" s="38">
        <v>8.3333333333333329E-2</v>
      </c>
      <c r="J157" s="31" t="s">
        <v>298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23"/>
      <c r="R157" s="23"/>
      <c r="S157" s="29">
        <v>22000</v>
      </c>
      <c r="T157" s="660"/>
    </row>
    <row r="158" spans="1:20" ht="54" customHeight="1" x14ac:dyDescent="1.05">
      <c r="A158" s="31" t="s">
        <v>11679</v>
      </c>
      <c r="B158" s="37" t="s">
        <v>2110</v>
      </c>
      <c r="C158" s="31" t="s">
        <v>11680</v>
      </c>
      <c r="D158" s="31" t="s">
        <v>11681</v>
      </c>
      <c r="E158" s="31" t="s">
        <v>101</v>
      </c>
      <c r="F158" s="31" t="s">
        <v>123</v>
      </c>
      <c r="G158" s="31" t="s">
        <v>124</v>
      </c>
      <c r="H158" s="31" t="s">
        <v>15406</v>
      </c>
      <c r="I158" s="38">
        <v>8.3333333333333329E-2</v>
      </c>
      <c r="J158" s="31" t="s">
        <v>298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23"/>
      <c r="R158" s="23"/>
      <c r="S158" s="29">
        <v>22000</v>
      </c>
      <c r="T158" s="660"/>
    </row>
    <row r="159" spans="1:20" ht="54" customHeight="1" x14ac:dyDescent="1.05">
      <c r="A159" s="26" t="s">
        <v>15490</v>
      </c>
      <c r="B159" s="27" t="s">
        <v>15491</v>
      </c>
      <c r="C159" s="31" t="s">
        <v>15492</v>
      </c>
      <c r="D159" s="26" t="s">
        <v>15493</v>
      </c>
      <c r="E159" s="26" t="s">
        <v>101</v>
      </c>
      <c r="F159" s="26" t="s">
        <v>123</v>
      </c>
      <c r="G159" s="26" t="s">
        <v>124</v>
      </c>
      <c r="H159" s="26" t="s">
        <v>15406</v>
      </c>
      <c r="I159" s="28">
        <v>0.25</v>
      </c>
      <c r="J159" s="26" t="s">
        <v>298</v>
      </c>
      <c r="K159" s="31" t="s">
        <v>105</v>
      </c>
      <c r="L159" s="26" t="s">
        <v>106</v>
      </c>
      <c r="M159" s="26" t="s">
        <v>107</v>
      </c>
      <c r="N159" s="23"/>
      <c r="O159" s="23"/>
      <c r="P159" s="23"/>
      <c r="Q159" s="23"/>
      <c r="R159" s="23"/>
      <c r="S159" s="175">
        <v>22000</v>
      </c>
      <c r="T159" s="660"/>
    </row>
    <row r="160" spans="1:20" ht="54" customHeight="1" x14ac:dyDescent="1.05">
      <c r="A160" s="31" t="s">
        <v>15494</v>
      </c>
      <c r="B160" s="37" t="s">
        <v>4445</v>
      </c>
      <c r="C160" s="31" t="s">
        <v>15495</v>
      </c>
      <c r="D160" s="31" t="s">
        <v>15496</v>
      </c>
      <c r="E160" s="31" t="s">
        <v>101</v>
      </c>
      <c r="F160" s="31" t="s">
        <v>123</v>
      </c>
      <c r="G160" s="31" t="s">
        <v>124</v>
      </c>
      <c r="H160" s="31" t="s">
        <v>15406</v>
      </c>
      <c r="I160" s="38">
        <v>0.25</v>
      </c>
      <c r="J160" s="31" t="s">
        <v>298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3"/>
      <c r="R160" s="23"/>
      <c r="S160" s="29">
        <v>22000</v>
      </c>
      <c r="T160" s="660"/>
    </row>
    <row r="161" spans="1:20" ht="54" customHeight="1" x14ac:dyDescent="1.05">
      <c r="A161" s="31" t="s">
        <v>15497</v>
      </c>
      <c r="B161" s="37" t="s">
        <v>5366</v>
      </c>
      <c r="C161" s="31" t="s">
        <v>15498</v>
      </c>
      <c r="D161" s="31" t="s">
        <v>15499</v>
      </c>
      <c r="E161" s="31" t="s">
        <v>101</v>
      </c>
      <c r="F161" s="31" t="s">
        <v>123</v>
      </c>
      <c r="G161" s="31" t="s">
        <v>124</v>
      </c>
      <c r="H161" s="31" t="s">
        <v>15406</v>
      </c>
      <c r="I161" s="38">
        <v>0.25</v>
      </c>
      <c r="J161" s="31" t="s">
        <v>298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23"/>
      <c r="R161" s="23"/>
      <c r="S161" s="29">
        <v>22000</v>
      </c>
      <c r="T161" s="660"/>
    </row>
    <row r="162" spans="1:20" ht="54" customHeight="1" x14ac:dyDescent="1.05">
      <c r="A162" s="31" t="s">
        <v>15500</v>
      </c>
      <c r="B162" s="37" t="s">
        <v>15501</v>
      </c>
      <c r="C162" s="31" t="s">
        <v>15502</v>
      </c>
      <c r="D162" s="31" t="s">
        <v>15503</v>
      </c>
      <c r="E162" s="31" t="s">
        <v>101</v>
      </c>
      <c r="F162" s="31" t="s">
        <v>1304</v>
      </c>
      <c r="G162" s="31" t="s">
        <v>124</v>
      </c>
      <c r="H162" s="31" t="s">
        <v>15406</v>
      </c>
      <c r="I162" s="38">
        <v>0.34027777777777779</v>
      </c>
      <c r="J162" s="31" t="s">
        <v>298</v>
      </c>
      <c r="K162" s="31" t="s">
        <v>105</v>
      </c>
      <c r="L162" s="31" t="s">
        <v>125</v>
      </c>
      <c r="M162" s="31" t="s">
        <v>491</v>
      </c>
      <c r="N162" s="23"/>
      <c r="O162" s="23"/>
      <c r="P162" s="23"/>
      <c r="Q162" s="23"/>
      <c r="R162" s="23"/>
      <c r="S162" s="29">
        <v>26000</v>
      </c>
      <c r="T162" s="660"/>
    </row>
    <row r="163" spans="1:20" ht="54" customHeight="1" x14ac:dyDescent="0.7">
      <c r="A163" s="698" t="s">
        <v>15402</v>
      </c>
      <c r="B163" s="699"/>
      <c r="C163" s="699"/>
      <c r="D163" s="699"/>
      <c r="E163" s="699"/>
      <c r="F163" s="699"/>
      <c r="G163" s="699"/>
      <c r="H163" s="699"/>
      <c r="I163" s="699"/>
      <c r="J163" s="699"/>
      <c r="K163" s="699"/>
      <c r="L163" s="699"/>
      <c r="M163" s="700"/>
      <c r="N163" s="23"/>
      <c r="O163" s="23"/>
      <c r="P163" s="23"/>
      <c r="Q163" s="23"/>
      <c r="R163" s="23"/>
      <c r="S163" s="212"/>
      <c r="T163" s="388">
        <v>603000</v>
      </c>
    </row>
    <row r="164" spans="1:20" ht="54" customHeight="1" x14ac:dyDescent="0.7">
      <c r="A164" s="698" t="s">
        <v>15627</v>
      </c>
      <c r="B164" s="699"/>
      <c r="C164" s="699"/>
      <c r="D164" s="699"/>
      <c r="E164" s="699"/>
      <c r="F164" s="699"/>
      <c r="G164" s="699"/>
      <c r="H164" s="699"/>
      <c r="I164" s="699"/>
      <c r="J164" s="699"/>
      <c r="K164" s="699"/>
      <c r="L164" s="699"/>
      <c r="M164" s="700"/>
      <c r="N164" s="23"/>
      <c r="O164" s="23"/>
      <c r="P164" s="23"/>
      <c r="Q164" s="23"/>
      <c r="R164" s="23"/>
      <c r="S164" s="212"/>
      <c r="T164" s="388">
        <v>250000</v>
      </c>
    </row>
    <row r="165" spans="1:20" ht="54" customHeight="1" x14ac:dyDescent="1.05">
      <c r="A165" s="688" t="s">
        <v>16735</v>
      </c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90"/>
      <c r="N165" s="31"/>
      <c r="O165" s="31"/>
      <c r="P165" s="31"/>
      <c r="Q165" s="23"/>
      <c r="R165" s="23"/>
      <c r="S165" s="29"/>
      <c r="T165" s="660"/>
    </row>
    <row r="166" spans="1:20" ht="54" customHeight="1" x14ac:dyDescent="1.05">
      <c r="A166" s="31" t="s">
        <v>16377</v>
      </c>
      <c r="B166" s="31" t="s">
        <v>16378</v>
      </c>
      <c r="C166" s="31" t="s">
        <v>16183</v>
      </c>
      <c r="D166" s="31" t="s">
        <v>16379</v>
      </c>
      <c r="E166" s="31" t="s">
        <v>101</v>
      </c>
      <c r="F166" s="31" t="s">
        <v>102</v>
      </c>
      <c r="G166" s="31" t="s">
        <v>16267</v>
      </c>
      <c r="H166" s="31" t="s">
        <v>16249</v>
      </c>
      <c r="I166" s="31"/>
      <c r="J166" s="31" t="s">
        <v>298</v>
      </c>
      <c r="K166" s="31"/>
      <c r="L166" s="31" t="s">
        <v>106</v>
      </c>
      <c r="M166" s="31" t="s">
        <v>107</v>
      </c>
      <c r="N166" s="31" t="s">
        <v>105</v>
      </c>
      <c r="O166" s="31"/>
      <c r="P166" s="31"/>
      <c r="Q166" s="23"/>
      <c r="R166" s="23"/>
      <c r="S166" s="29">
        <v>22400</v>
      </c>
      <c r="T166" s="660"/>
    </row>
    <row r="167" spans="1:20" ht="54" customHeight="1" x14ac:dyDescent="1.05">
      <c r="A167" s="31" t="s">
        <v>16380</v>
      </c>
      <c r="B167" s="31" t="s">
        <v>16381</v>
      </c>
      <c r="C167" s="31" t="s">
        <v>16183</v>
      </c>
      <c r="D167" s="31" t="s">
        <v>16382</v>
      </c>
      <c r="E167" s="31" t="s">
        <v>101</v>
      </c>
      <c r="F167" s="31" t="s">
        <v>123</v>
      </c>
      <c r="G167" s="31" t="s">
        <v>16223</v>
      </c>
      <c r="H167" s="31" t="s">
        <v>16224</v>
      </c>
      <c r="I167" s="31"/>
      <c r="J167" s="31" t="s">
        <v>298</v>
      </c>
      <c r="K167" s="31"/>
      <c r="L167" s="31" t="s">
        <v>106</v>
      </c>
      <c r="M167" s="31" t="s">
        <v>107</v>
      </c>
      <c r="N167" s="31" t="s">
        <v>105</v>
      </c>
      <c r="O167" s="31"/>
      <c r="P167" s="31"/>
      <c r="Q167" s="23"/>
      <c r="R167" s="23"/>
      <c r="S167" s="29">
        <v>22400</v>
      </c>
      <c r="T167" s="660"/>
    </row>
    <row r="168" spans="1:20" ht="54" customHeight="1" x14ac:dyDescent="1.05">
      <c r="A168" s="31" t="s">
        <v>16383</v>
      </c>
      <c r="B168" s="31" t="s">
        <v>16384</v>
      </c>
      <c r="C168" s="31" t="s">
        <v>16183</v>
      </c>
      <c r="D168" s="31" t="s">
        <v>16385</v>
      </c>
      <c r="E168" s="31" t="s">
        <v>101</v>
      </c>
      <c r="F168" s="31" t="s">
        <v>123</v>
      </c>
      <c r="G168" s="31" t="s">
        <v>16223</v>
      </c>
      <c r="H168" s="31" t="s">
        <v>16224</v>
      </c>
      <c r="I168" s="31"/>
      <c r="J168" s="31" t="s">
        <v>298</v>
      </c>
      <c r="K168" s="31"/>
      <c r="L168" s="31" t="s">
        <v>106</v>
      </c>
      <c r="M168" s="31" t="s">
        <v>107</v>
      </c>
      <c r="N168" s="31" t="s">
        <v>105</v>
      </c>
      <c r="O168" s="31"/>
      <c r="P168" s="31"/>
      <c r="Q168" s="23"/>
      <c r="R168" s="23"/>
      <c r="S168" s="29">
        <v>22400</v>
      </c>
      <c r="T168" s="660"/>
    </row>
    <row r="169" spans="1:20" ht="54" customHeight="1" x14ac:dyDescent="1.05">
      <c r="A169" s="31" t="s">
        <v>16386</v>
      </c>
      <c r="B169" s="31" t="s">
        <v>16387</v>
      </c>
      <c r="C169" s="31" t="s">
        <v>16183</v>
      </c>
      <c r="D169" s="31" t="s">
        <v>16388</v>
      </c>
      <c r="E169" s="31" t="s">
        <v>101</v>
      </c>
      <c r="F169" s="31" t="s">
        <v>123</v>
      </c>
      <c r="G169" s="31" t="s">
        <v>16223</v>
      </c>
      <c r="H169" s="31" t="s">
        <v>16224</v>
      </c>
      <c r="I169" s="31"/>
      <c r="J169" s="31" t="s">
        <v>298</v>
      </c>
      <c r="K169" s="31"/>
      <c r="L169" s="31" t="s">
        <v>106</v>
      </c>
      <c r="M169" s="31" t="s">
        <v>107</v>
      </c>
      <c r="N169" s="31" t="s">
        <v>105</v>
      </c>
      <c r="O169" s="31"/>
      <c r="P169" s="31"/>
      <c r="Q169" s="23"/>
      <c r="R169" s="23"/>
      <c r="S169" s="29">
        <v>22400</v>
      </c>
      <c r="T169" s="660"/>
    </row>
    <row r="170" spans="1:20" ht="54" customHeight="1" x14ac:dyDescent="1.05">
      <c r="A170" s="31" t="s">
        <v>16389</v>
      </c>
      <c r="B170" s="31" t="s">
        <v>1972</v>
      </c>
      <c r="C170" s="31" t="s">
        <v>16183</v>
      </c>
      <c r="D170" s="31" t="s">
        <v>16390</v>
      </c>
      <c r="E170" s="31" t="s">
        <v>101</v>
      </c>
      <c r="F170" s="31" t="s">
        <v>123</v>
      </c>
      <c r="G170" s="31" t="s">
        <v>16223</v>
      </c>
      <c r="H170" s="31" t="s">
        <v>16224</v>
      </c>
      <c r="I170" s="31"/>
      <c r="J170" s="31" t="s">
        <v>298</v>
      </c>
      <c r="K170" s="31"/>
      <c r="L170" s="31" t="s">
        <v>106</v>
      </c>
      <c r="M170" s="31" t="s">
        <v>107</v>
      </c>
      <c r="N170" s="31" t="s">
        <v>105</v>
      </c>
      <c r="O170" s="31"/>
      <c r="P170" s="31"/>
      <c r="Q170" s="23"/>
      <c r="R170" s="23"/>
      <c r="S170" s="29">
        <v>22400</v>
      </c>
      <c r="T170" s="660"/>
    </row>
    <row r="171" spans="1:20" ht="54" customHeight="1" x14ac:dyDescent="1.05">
      <c r="A171" s="31" t="s">
        <v>16391</v>
      </c>
      <c r="B171" s="31" t="s">
        <v>16392</v>
      </c>
      <c r="C171" s="31" t="s">
        <v>16183</v>
      </c>
      <c r="D171" s="31" t="s">
        <v>16393</v>
      </c>
      <c r="E171" s="31" t="s">
        <v>101</v>
      </c>
      <c r="F171" s="31" t="s">
        <v>123</v>
      </c>
      <c r="G171" s="31" t="s">
        <v>16223</v>
      </c>
      <c r="H171" s="31" t="s">
        <v>16224</v>
      </c>
      <c r="I171" s="31"/>
      <c r="J171" s="31" t="s">
        <v>298</v>
      </c>
      <c r="K171" s="31"/>
      <c r="L171" s="31" t="s">
        <v>106</v>
      </c>
      <c r="M171" s="31" t="s">
        <v>107</v>
      </c>
      <c r="N171" s="31" t="s">
        <v>105</v>
      </c>
      <c r="O171" s="31"/>
      <c r="P171" s="31"/>
      <c r="Q171" s="23"/>
      <c r="R171" s="23"/>
      <c r="S171" s="29">
        <v>22400</v>
      </c>
      <c r="T171" s="660"/>
    </row>
    <row r="172" spans="1:20" ht="54" customHeight="1" x14ac:dyDescent="1.05">
      <c r="A172" s="31" t="s">
        <v>16394</v>
      </c>
      <c r="B172" s="31" t="s">
        <v>216</v>
      </c>
      <c r="C172" s="31" t="s">
        <v>16183</v>
      </c>
      <c r="D172" s="31" t="s">
        <v>16395</v>
      </c>
      <c r="E172" s="31" t="s">
        <v>101</v>
      </c>
      <c r="F172" s="31" t="s">
        <v>123</v>
      </c>
      <c r="G172" s="31" t="s">
        <v>16223</v>
      </c>
      <c r="H172" s="31" t="s">
        <v>16224</v>
      </c>
      <c r="I172" s="31"/>
      <c r="J172" s="31" t="s">
        <v>298</v>
      </c>
      <c r="K172" s="31"/>
      <c r="L172" s="31" t="s">
        <v>106</v>
      </c>
      <c r="M172" s="31" t="s">
        <v>107</v>
      </c>
      <c r="N172" s="31" t="s">
        <v>105</v>
      </c>
      <c r="O172" s="31"/>
      <c r="P172" s="31"/>
      <c r="Q172" s="23"/>
      <c r="R172" s="23"/>
      <c r="S172" s="29">
        <v>22400</v>
      </c>
      <c r="T172" s="660"/>
    </row>
    <row r="173" spans="1:20" ht="54" customHeight="1" x14ac:dyDescent="1.05">
      <c r="A173" s="31" t="s">
        <v>16396</v>
      </c>
      <c r="B173" s="31" t="s">
        <v>16397</v>
      </c>
      <c r="C173" s="31" t="s">
        <v>16183</v>
      </c>
      <c r="D173" s="31" t="s">
        <v>16398</v>
      </c>
      <c r="E173" s="31" t="s">
        <v>101</v>
      </c>
      <c r="F173" s="31" t="s">
        <v>102</v>
      </c>
      <c r="G173" s="31" t="s">
        <v>16267</v>
      </c>
      <c r="H173" s="31" t="s">
        <v>16186</v>
      </c>
      <c r="I173" s="31"/>
      <c r="J173" s="31" t="s">
        <v>298</v>
      </c>
      <c r="K173" s="31"/>
      <c r="L173" s="31" t="s">
        <v>106</v>
      </c>
      <c r="M173" s="31" t="s">
        <v>107</v>
      </c>
      <c r="N173" s="31" t="s">
        <v>105</v>
      </c>
      <c r="O173" s="31"/>
      <c r="P173" s="31"/>
      <c r="Q173" s="23"/>
      <c r="R173" s="23"/>
      <c r="S173" s="29">
        <v>22400</v>
      </c>
      <c r="T173" s="660"/>
    </row>
    <row r="174" spans="1:20" ht="54" customHeight="1" x14ac:dyDescent="1.05">
      <c r="A174" s="688" t="s">
        <v>17242</v>
      </c>
      <c r="B174" s="689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90"/>
      <c r="N174" s="23"/>
      <c r="O174" s="23"/>
      <c r="P174" s="23"/>
      <c r="Q174" s="23"/>
      <c r="R174" s="23"/>
      <c r="S174" s="29"/>
      <c r="T174" s="660"/>
    </row>
    <row r="175" spans="1:20" ht="54" customHeight="1" x14ac:dyDescent="1.05">
      <c r="A175" s="31" t="s">
        <v>16964</v>
      </c>
      <c r="B175" s="31" t="s">
        <v>16965</v>
      </c>
      <c r="C175" s="31" t="s">
        <v>16750</v>
      </c>
      <c r="D175" s="31" t="s">
        <v>16966</v>
      </c>
      <c r="E175" s="31" t="s">
        <v>101</v>
      </c>
      <c r="F175" s="31" t="s">
        <v>123</v>
      </c>
      <c r="G175" s="31" t="s">
        <v>16223</v>
      </c>
      <c r="H175" s="31" t="s">
        <v>16967</v>
      </c>
      <c r="I175" s="31" t="s">
        <v>16752</v>
      </c>
      <c r="J175" s="31" t="s">
        <v>298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22400</v>
      </c>
      <c r="T175" s="660"/>
    </row>
    <row r="176" spans="1:20" ht="54" customHeight="1" x14ac:dyDescent="1.05">
      <c r="A176" s="31" t="s">
        <v>16968</v>
      </c>
      <c r="B176" s="31" t="s">
        <v>830</v>
      </c>
      <c r="C176" s="31" t="s">
        <v>16750</v>
      </c>
      <c r="D176" s="31" t="s">
        <v>16969</v>
      </c>
      <c r="E176" s="31" t="s">
        <v>101</v>
      </c>
      <c r="F176" s="31" t="s">
        <v>123</v>
      </c>
      <c r="G176" s="31" t="s">
        <v>16970</v>
      </c>
      <c r="H176" s="31" t="s">
        <v>16649</v>
      </c>
      <c r="I176" s="31" t="s">
        <v>16752</v>
      </c>
      <c r="J176" s="31" t="s">
        <v>298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23"/>
      <c r="R176" s="23"/>
      <c r="S176" s="29">
        <v>22400</v>
      </c>
      <c r="T176" s="660"/>
    </row>
    <row r="177" spans="1:20" ht="54" customHeight="1" x14ac:dyDescent="1.05">
      <c r="A177" s="31" t="s">
        <v>16971</v>
      </c>
      <c r="B177" s="31" t="s">
        <v>11117</v>
      </c>
      <c r="C177" s="31" t="s">
        <v>16750</v>
      </c>
      <c r="D177" s="31" t="s">
        <v>16972</v>
      </c>
      <c r="E177" s="31" t="s">
        <v>101</v>
      </c>
      <c r="F177" s="31" t="s">
        <v>123</v>
      </c>
      <c r="G177" s="31" t="s">
        <v>16223</v>
      </c>
      <c r="H177" s="31" t="s">
        <v>16973</v>
      </c>
      <c r="I177" s="31" t="s">
        <v>16752</v>
      </c>
      <c r="J177" s="31" t="s">
        <v>298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23"/>
      <c r="R177" s="23"/>
      <c r="S177" s="29">
        <v>22400</v>
      </c>
      <c r="T177" s="660"/>
    </row>
    <row r="178" spans="1:20" ht="54" customHeight="1" x14ac:dyDescent="1.05">
      <c r="A178" s="31" t="s">
        <v>16974</v>
      </c>
      <c r="B178" s="31" t="s">
        <v>16632</v>
      </c>
      <c r="C178" s="31" t="s">
        <v>16750</v>
      </c>
      <c r="D178" s="31" t="s">
        <v>16975</v>
      </c>
      <c r="E178" s="31" t="s">
        <v>101</v>
      </c>
      <c r="F178" s="31" t="s">
        <v>123</v>
      </c>
      <c r="G178" s="31" t="s">
        <v>16223</v>
      </c>
      <c r="H178" s="31" t="s">
        <v>16967</v>
      </c>
      <c r="I178" s="31" t="s">
        <v>16752</v>
      </c>
      <c r="J178" s="31" t="s">
        <v>298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3"/>
      <c r="R178" s="23"/>
      <c r="S178" s="29">
        <v>22400</v>
      </c>
      <c r="T178" s="660"/>
    </row>
    <row r="179" spans="1:20" ht="54" customHeight="1" x14ac:dyDescent="1.05">
      <c r="A179" s="31" t="s">
        <v>16976</v>
      </c>
      <c r="B179" s="31" t="s">
        <v>16977</v>
      </c>
      <c r="C179" s="31" t="s">
        <v>16750</v>
      </c>
      <c r="D179" s="31" t="s">
        <v>16978</v>
      </c>
      <c r="E179" s="31" t="s">
        <v>101</v>
      </c>
      <c r="F179" s="31" t="s">
        <v>123</v>
      </c>
      <c r="G179" s="31" t="s">
        <v>16223</v>
      </c>
      <c r="H179" s="31" t="s">
        <v>16244</v>
      </c>
      <c r="I179" s="31" t="s">
        <v>16752</v>
      </c>
      <c r="J179" s="31" t="s">
        <v>298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3"/>
      <c r="R179" s="23"/>
      <c r="S179" s="29">
        <v>22400</v>
      </c>
      <c r="T179" s="660"/>
    </row>
    <row r="180" spans="1:20" ht="54" customHeight="1" x14ac:dyDescent="1.05">
      <c r="A180" s="31" t="s">
        <v>16979</v>
      </c>
      <c r="B180" s="31" t="s">
        <v>16980</v>
      </c>
      <c r="C180" s="31" t="s">
        <v>16750</v>
      </c>
      <c r="D180" s="31" t="s">
        <v>16981</v>
      </c>
      <c r="E180" s="31" t="s">
        <v>101</v>
      </c>
      <c r="F180" s="31" t="s">
        <v>102</v>
      </c>
      <c r="G180" s="31" t="s">
        <v>16190</v>
      </c>
      <c r="H180" s="31" t="s">
        <v>16224</v>
      </c>
      <c r="I180" s="31" t="s">
        <v>16752</v>
      </c>
      <c r="J180" s="31" t="s">
        <v>298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3"/>
      <c r="R180" s="23"/>
      <c r="S180" s="29">
        <v>22400</v>
      </c>
      <c r="T180" s="660"/>
    </row>
    <row r="181" spans="1:20" ht="54" customHeight="1" x14ac:dyDescent="0.7">
      <c r="A181" s="698" t="s">
        <v>17244</v>
      </c>
      <c r="B181" s="699"/>
      <c r="C181" s="699"/>
      <c r="D181" s="699"/>
      <c r="E181" s="699"/>
      <c r="F181" s="699"/>
      <c r="G181" s="699"/>
      <c r="H181" s="699"/>
      <c r="I181" s="699"/>
      <c r="J181" s="699"/>
      <c r="K181" s="699"/>
      <c r="L181" s="699"/>
      <c r="M181" s="700"/>
      <c r="N181" s="23"/>
      <c r="O181" s="23"/>
      <c r="P181" s="23"/>
      <c r="Q181" s="23"/>
      <c r="R181" s="23"/>
      <c r="S181" s="212"/>
      <c r="T181" s="388">
        <v>400000</v>
      </c>
    </row>
    <row r="182" spans="1:20" ht="54" customHeight="1" x14ac:dyDescent="0.7">
      <c r="A182" s="223" t="s">
        <v>17310</v>
      </c>
      <c r="B182" s="225"/>
      <c r="C182" s="223"/>
      <c r="D182" s="223">
        <v>42166140</v>
      </c>
      <c r="E182" s="223" t="s">
        <v>17253</v>
      </c>
      <c r="F182" s="223" t="s">
        <v>102</v>
      </c>
      <c r="G182" s="223"/>
      <c r="H182" s="380">
        <v>46184</v>
      </c>
      <c r="I182" s="223"/>
      <c r="J182" s="223"/>
      <c r="K182" s="223"/>
      <c r="L182" s="223"/>
      <c r="M182" s="223" t="s">
        <v>11351</v>
      </c>
      <c r="N182" s="213"/>
      <c r="O182" s="213"/>
      <c r="P182" s="213"/>
      <c r="Q182" s="213"/>
      <c r="R182" s="213"/>
      <c r="S182" s="140">
        <v>18000</v>
      </c>
      <c r="T182" s="388"/>
    </row>
    <row r="183" spans="1:20" ht="54" customHeight="1" x14ac:dyDescent="0.7">
      <c r="A183" s="223" t="s">
        <v>17311</v>
      </c>
      <c r="B183" s="225"/>
      <c r="C183" s="223"/>
      <c r="D183" s="223">
        <v>45349327</v>
      </c>
      <c r="E183" s="223" t="s">
        <v>17253</v>
      </c>
      <c r="F183" s="223" t="s">
        <v>102</v>
      </c>
      <c r="G183" s="223"/>
      <c r="H183" s="380">
        <v>46200</v>
      </c>
      <c r="I183" s="223"/>
      <c r="J183" s="223"/>
      <c r="K183" s="223"/>
      <c r="L183" s="223"/>
      <c r="M183" s="223" t="s">
        <v>11351</v>
      </c>
      <c r="N183" s="213"/>
      <c r="O183" s="213"/>
      <c r="P183" s="213"/>
      <c r="Q183" s="213"/>
      <c r="R183" s="213"/>
      <c r="S183" s="140">
        <v>22000</v>
      </c>
      <c r="T183" s="388"/>
    </row>
    <row r="184" spans="1:20" ht="54" customHeight="1" x14ac:dyDescent="0.7">
      <c r="A184" s="223" t="s">
        <v>17312</v>
      </c>
      <c r="B184" s="225"/>
      <c r="C184" s="223"/>
      <c r="D184" s="223">
        <v>34095690</v>
      </c>
      <c r="E184" s="223" t="s">
        <v>17253</v>
      </c>
      <c r="F184" s="223" t="s">
        <v>102</v>
      </c>
      <c r="G184" s="223"/>
      <c r="H184" s="380">
        <v>46200</v>
      </c>
      <c r="I184" s="223"/>
      <c r="J184" s="223"/>
      <c r="K184" s="223"/>
      <c r="L184" s="223"/>
      <c r="M184" s="223" t="s">
        <v>11351</v>
      </c>
      <c r="N184" s="213"/>
      <c r="O184" s="213"/>
      <c r="P184" s="213"/>
      <c r="Q184" s="213"/>
      <c r="R184" s="213"/>
      <c r="S184" s="140">
        <v>22000</v>
      </c>
      <c r="T184" s="388"/>
    </row>
    <row r="185" spans="1:20" ht="54" customHeight="1" x14ac:dyDescent="0.7">
      <c r="A185" s="223" t="s">
        <v>9120</v>
      </c>
      <c r="B185" s="225"/>
      <c r="C185" s="223"/>
      <c r="D185" s="223">
        <v>35877464</v>
      </c>
      <c r="E185" s="223" t="s">
        <v>17253</v>
      </c>
      <c r="F185" s="223" t="s">
        <v>123</v>
      </c>
      <c r="G185" s="223"/>
      <c r="H185" s="380">
        <v>46202</v>
      </c>
      <c r="I185" s="223"/>
      <c r="J185" s="223"/>
      <c r="K185" s="223"/>
      <c r="L185" s="223"/>
      <c r="M185" s="223" t="s">
        <v>13363</v>
      </c>
      <c r="N185" s="213"/>
      <c r="O185" s="213"/>
      <c r="P185" s="213"/>
      <c r="Q185" s="213"/>
      <c r="R185" s="213"/>
      <c r="S185" s="140">
        <v>26000</v>
      </c>
      <c r="T185" s="388"/>
    </row>
    <row r="186" spans="1:20" ht="54" customHeight="1" x14ac:dyDescent="0.7">
      <c r="A186" s="223" t="s">
        <v>17313</v>
      </c>
      <c r="B186" s="225"/>
      <c r="C186" s="223"/>
      <c r="D186" s="223">
        <v>45358069</v>
      </c>
      <c r="E186" s="223" t="s">
        <v>17253</v>
      </c>
      <c r="F186" s="223" t="s">
        <v>1304</v>
      </c>
      <c r="G186" s="223"/>
      <c r="H186" s="380">
        <v>46207</v>
      </c>
      <c r="I186" s="223"/>
      <c r="J186" s="223"/>
      <c r="K186" s="223"/>
      <c r="L186" s="223"/>
      <c r="M186" s="223" t="s">
        <v>11351</v>
      </c>
      <c r="N186" s="213"/>
      <c r="O186" s="213"/>
      <c r="P186" s="213"/>
      <c r="Q186" s="213"/>
      <c r="R186" s="213"/>
      <c r="S186" s="140">
        <v>22000</v>
      </c>
      <c r="T186" s="388"/>
    </row>
    <row r="187" spans="1:20" ht="54" customHeight="1" x14ac:dyDescent="1.05">
      <c r="A187" s="704" t="s">
        <v>17937</v>
      </c>
      <c r="B187" s="705"/>
      <c r="C187" s="705"/>
      <c r="D187" s="705"/>
      <c r="E187" s="705"/>
      <c r="F187" s="705"/>
      <c r="G187" s="705"/>
      <c r="H187" s="705"/>
      <c r="I187" s="705"/>
      <c r="J187" s="705"/>
      <c r="K187" s="705"/>
      <c r="L187" s="705"/>
      <c r="M187" s="705"/>
      <c r="N187" s="706"/>
      <c r="O187" s="23"/>
      <c r="P187" s="23"/>
      <c r="Q187" s="23"/>
      <c r="R187" s="23"/>
      <c r="S187" s="29"/>
      <c r="T187" s="660"/>
    </row>
    <row r="188" spans="1:20" ht="54" customHeight="1" x14ac:dyDescent="1.05">
      <c r="A188" s="604" t="s">
        <v>17553</v>
      </c>
      <c r="B188" s="601" t="s">
        <v>17554</v>
      </c>
      <c r="C188" s="601" t="s">
        <v>17555</v>
      </c>
      <c r="D188" s="601" t="s">
        <v>17556</v>
      </c>
      <c r="E188" s="601" t="s">
        <v>101</v>
      </c>
      <c r="F188" s="601" t="s">
        <v>123</v>
      </c>
      <c r="G188" s="601" t="s">
        <v>16223</v>
      </c>
      <c r="H188" s="601" t="s">
        <v>16973</v>
      </c>
      <c r="I188" s="602">
        <v>0.125</v>
      </c>
      <c r="J188" s="601" t="s">
        <v>298</v>
      </c>
      <c r="K188" s="601" t="s">
        <v>105</v>
      </c>
      <c r="L188" s="601" t="s">
        <v>106</v>
      </c>
      <c r="M188" s="601" t="s">
        <v>107</v>
      </c>
      <c r="N188" s="601"/>
      <c r="O188" s="603"/>
      <c r="P188" s="603"/>
      <c r="Q188" s="603"/>
      <c r="R188" s="603"/>
      <c r="S188" s="600">
        <v>40200</v>
      </c>
      <c r="T188" s="660"/>
    </row>
    <row r="189" spans="1:20" ht="54" customHeight="1" x14ac:dyDescent="1.05">
      <c r="A189" s="601" t="s">
        <v>17557</v>
      </c>
      <c r="B189" s="601" t="s">
        <v>3026</v>
      </c>
      <c r="C189" s="601" t="s">
        <v>17558</v>
      </c>
      <c r="D189" s="601" t="s">
        <v>17559</v>
      </c>
      <c r="E189" s="601" t="s">
        <v>101</v>
      </c>
      <c r="F189" s="601" t="s">
        <v>123</v>
      </c>
      <c r="G189" s="601" t="s">
        <v>16223</v>
      </c>
      <c r="H189" s="601" t="s">
        <v>16973</v>
      </c>
      <c r="I189" s="602">
        <v>0.125</v>
      </c>
      <c r="J189" s="601" t="s">
        <v>298</v>
      </c>
      <c r="K189" s="601" t="s">
        <v>105</v>
      </c>
      <c r="L189" s="601" t="s">
        <v>106</v>
      </c>
      <c r="M189" s="601" t="s">
        <v>107</v>
      </c>
      <c r="N189" s="601"/>
      <c r="O189" s="603"/>
      <c r="P189" s="603"/>
      <c r="Q189" s="603"/>
      <c r="R189" s="603"/>
      <c r="S189" s="600">
        <v>40200</v>
      </c>
      <c r="T189" s="660"/>
    </row>
    <row r="190" spans="1:20" ht="54" customHeight="1" x14ac:dyDescent="1.05">
      <c r="A190" s="604" t="s">
        <v>17560</v>
      </c>
      <c r="B190" s="601" t="s">
        <v>17561</v>
      </c>
      <c r="C190" s="601" t="s">
        <v>17562</v>
      </c>
      <c r="D190" s="601" t="s">
        <v>17563</v>
      </c>
      <c r="E190" s="601" t="s">
        <v>101</v>
      </c>
      <c r="F190" s="601" t="s">
        <v>123</v>
      </c>
      <c r="G190" s="601" t="s">
        <v>16223</v>
      </c>
      <c r="H190" s="601" t="s">
        <v>16973</v>
      </c>
      <c r="I190" s="602">
        <v>0.125</v>
      </c>
      <c r="J190" s="601" t="s">
        <v>298</v>
      </c>
      <c r="K190" s="601" t="s">
        <v>105</v>
      </c>
      <c r="L190" s="601" t="s">
        <v>106</v>
      </c>
      <c r="M190" s="601" t="s">
        <v>107</v>
      </c>
      <c r="N190" s="601"/>
      <c r="O190" s="603"/>
      <c r="P190" s="603"/>
      <c r="Q190" s="603"/>
      <c r="R190" s="603"/>
      <c r="S190" s="600">
        <v>40200</v>
      </c>
      <c r="T190" s="660"/>
    </row>
    <row r="191" spans="1:20" ht="54" customHeight="1" x14ac:dyDescent="1.05">
      <c r="A191" s="399" t="s">
        <v>17564</v>
      </c>
      <c r="B191" s="399" t="s">
        <v>17565</v>
      </c>
      <c r="C191" s="399" t="s">
        <v>17566</v>
      </c>
      <c r="D191" s="399" t="s">
        <v>17567</v>
      </c>
      <c r="E191" s="399" t="s">
        <v>101</v>
      </c>
      <c r="F191" s="399" t="s">
        <v>123</v>
      </c>
      <c r="G191" s="399" t="s">
        <v>16970</v>
      </c>
      <c r="H191" s="399" t="s">
        <v>17473</v>
      </c>
      <c r="I191" s="400">
        <v>0.41666666666666669</v>
      </c>
      <c r="J191" s="399" t="s">
        <v>298</v>
      </c>
      <c r="K191" s="399" t="s">
        <v>105</v>
      </c>
      <c r="L191" s="399" t="s">
        <v>106</v>
      </c>
      <c r="M191" s="399" t="s">
        <v>107</v>
      </c>
      <c r="N191" s="399"/>
      <c r="O191" s="23"/>
      <c r="P191" s="23"/>
      <c r="Q191" s="23"/>
      <c r="R191" s="23"/>
      <c r="S191" s="29">
        <v>22200</v>
      </c>
      <c r="T191" s="660"/>
    </row>
    <row r="192" spans="1:20" ht="54" customHeight="1" x14ac:dyDescent="1.05">
      <c r="A192" s="399" t="s">
        <v>17568</v>
      </c>
      <c r="B192" s="399" t="s">
        <v>17569</v>
      </c>
      <c r="C192" s="399" t="s">
        <v>17570</v>
      </c>
      <c r="D192" s="399" t="s">
        <v>17571</v>
      </c>
      <c r="E192" s="399" t="s">
        <v>101</v>
      </c>
      <c r="F192" s="399" t="s">
        <v>123</v>
      </c>
      <c r="G192" s="399" t="s">
        <v>16970</v>
      </c>
      <c r="H192" s="399" t="s">
        <v>16244</v>
      </c>
      <c r="I192" s="400">
        <v>0.41666666666666669</v>
      </c>
      <c r="J192" s="399" t="s">
        <v>298</v>
      </c>
      <c r="K192" s="399" t="s">
        <v>105</v>
      </c>
      <c r="L192" s="399" t="s">
        <v>106</v>
      </c>
      <c r="M192" s="399" t="s">
        <v>107</v>
      </c>
      <c r="N192" s="399"/>
      <c r="O192" s="23"/>
      <c r="P192" s="23"/>
      <c r="Q192" s="23"/>
      <c r="R192" s="23"/>
      <c r="S192" s="29">
        <v>22200</v>
      </c>
      <c r="T192" s="660"/>
    </row>
    <row r="193" spans="1:20" ht="54" customHeight="1" x14ac:dyDescent="1.05">
      <c r="A193" s="399" t="s">
        <v>17572</v>
      </c>
      <c r="B193" s="399" t="s">
        <v>17573</v>
      </c>
      <c r="C193" s="399" t="s">
        <v>17574</v>
      </c>
      <c r="D193" s="399" t="s">
        <v>17575</v>
      </c>
      <c r="E193" s="399" t="s">
        <v>101</v>
      </c>
      <c r="F193" s="399" t="s">
        <v>123</v>
      </c>
      <c r="G193" s="399" t="s">
        <v>16223</v>
      </c>
      <c r="H193" s="399" t="s">
        <v>16244</v>
      </c>
      <c r="I193" s="400">
        <v>0.125</v>
      </c>
      <c r="J193" s="399" t="s">
        <v>298</v>
      </c>
      <c r="K193" s="399" t="s">
        <v>105</v>
      </c>
      <c r="L193" s="399" t="s">
        <v>125</v>
      </c>
      <c r="M193" s="399" t="s">
        <v>107</v>
      </c>
      <c r="N193" s="399"/>
      <c r="O193" s="23"/>
      <c r="P193" s="23"/>
      <c r="Q193" s="23"/>
      <c r="R193" s="23"/>
      <c r="S193" s="29">
        <v>22200</v>
      </c>
      <c r="T193" s="660"/>
    </row>
    <row r="194" spans="1:20" ht="54" customHeight="1" x14ac:dyDescent="1.05">
      <c r="A194" s="399" t="s">
        <v>17576</v>
      </c>
      <c r="B194" s="399" t="s">
        <v>17577</v>
      </c>
      <c r="C194" s="399" t="s">
        <v>17578</v>
      </c>
      <c r="D194" s="399" t="s">
        <v>17579</v>
      </c>
      <c r="E194" s="399" t="s">
        <v>101</v>
      </c>
      <c r="F194" s="399" t="s">
        <v>123</v>
      </c>
      <c r="G194" s="399" t="s">
        <v>16223</v>
      </c>
      <c r="H194" s="399" t="s">
        <v>16244</v>
      </c>
      <c r="I194" s="400">
        <v>0.125</v>
      </c>
      <c r="J194" s="399" t="s">
        <v>298</v>
      </c>
      <c r="K194" s="399" t="s">
        <v>105</v>
      </c>
      <c r="L194" s="399" t="s">
        <v>106</v>
      </c>
      <c r="M194" s="399" t="s">
        <v>107</v>
      </c>
      <c r="N194" s="399"/>
      <c r="O194" s="23"/>
      <c r="P194" s="23"/>
      <c r="Q194" s="23"/>
      <c r="R194" s="23"/>
      <c r="S194" s="29">
        <v>22200</v>
      </c>
      <c r="T194" s="660"/>
    </row>
    <row r="195" spans="1:20" ht="54" customHeight="1" x14ac:dyDescent="1.05">
      <c r="A195" s="399" t="s">
        <v>17580</v>
      </c>
      <c r="B195" s="399" t="s">
        <v>17581</v>
      </c>
      <c r="C195" s="399" t="s">
        <v>17582</v>
      </c>
      <c r="D195" s="399" t="s">
        <v>17583</v>
      </c>
      <c r="E195" s="399" t="s">
        <v>101</v>
      </c>
      <c r="F195" s="399" t="s">
        <v>123</v>
      </c>
      <c r="G195" s="399" t="s">
        <v>16223</v>
      </c>
      <c r="H195" s="399" t="s">
        <v>16244</v>
      </c>
      <c r="I195" s="400">
        <v>0.125</v>
      </c>
      <c r="J195" s="399" t="s">
        <v>298</v>
      </c>
      <c r="K195" s="399" t="s">
        <v>105</v>
      </c>
      <c r="L195" s="399" t="s">
        <v>106</v>
      </c>
      <c r="M195" s="399" t="s">
        <v>107</v>
      </c>
      <c r="N195" s="399"/>
      <c r="O195" s="23"/>
      <c r="P195" s="23"/>
      <c r="Q195" s="23"/>
      <c r="R195" s="23"/>
      <c r="S195" s="29">
        <v>22200</v>
      </c>
      <c r="T195" s="660"/>
    </row>
    <row r="196" spans="1:20" ht="54" customHeight="1" x14ac:dyDescent="1.3">
      <c r="A196" s="688" t="s">
        <v>18796</v>
      </c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90"/>
      <c r="N196" s="23"/>
      <c r="O196" s="23"/>
      <c r="P196" s="23"/>
      <c r="Q196" s="23"/>
      <c r="R196" s="23"/>
      <c r="S196" s="29"/>
      <c r="T196" s="451"/>
    </row>
    <row r="197" spans="1:20" ht="54" customHeight="1" x14ac:dyDescent="1.3">
      <c r="A197" s="31" t="s">
        <v>18147</v>
      </c>
      <c r="B197" s="31" t="s">
        <v>15589</v>
      </c>
      <c r="C197" s="31" t="s">
        <v>18148</v>
      </c>
      <c r="D197" s="31" t="s">
        <v>18149</v>
      </c>
      <c r="E197" s="31" t="s">
        <v>101</v>
      </c>
      <c r="F197" s="31" t="s">
        <v>123</v>
      </c>
      <c r="G197" s="31" t="s">
        <v>16223</v>
      </c>
      <c r="H197" s="31" t="s">
        <v>17126</v>
      </c>
      <c r="I197" s="38">
        <v>0.125</v>
      </c>
      <c r="J197" s="31" t="s">
        <v>298</v>
      </c>
      <c r="K197" s="31" t="s">
        <v>105</v>
      </c>
      <c r="L197" s="31" t="s">
        <v>106</v>
      </c>
      <c r="M197" s="31" t="s">
        <v>107</v>
      </c>
      <c r="N197" s="23"/>
      <c r="O197" s="23"/>
      <c r="P197" s="23"/>
      <c r="Q197" s="23"/>
      <c r="R197" s="23"/>
      <c r="S197" s="29">
        <v>22200</v>
      </c>
      <c r="T197" s="451"/>
    </row>
    <row r="198" spans="1:20" ht="54" customHeight="1" x14ac:dyDescent="1.3">
      <c r="A198" s="31" t="s">
        <v>18150</v>
      </c>
      <c r="B198" s="31" t="s">
        <v>18151</v>
      </c>
      <c r="C198" s="31" t="s">
        <v>18152</v>
      </c>
      <c r="D198" s="31" t="s">
        <v>18153</v>
      </c>
      <c r="E198" s="31" t="s">
        <v>101</v>
      </c>
      <c r="F198" s="31" t="s">
        <v>102</v>
      </c>
      <c r="G198" s="31" t="s">
        <v>16267</v>
      </c>
      <c r="H198" s="31" t="s">
        <v>17640</v>
      </c>
      <c r="I198" s="38">
        <v>0.16666666666666666</v>
      </c>
      <c r="J198" s="31" t="s">
        <v>298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3"/>
      <c r="R198" s="23"/>
      <c r="S198" s="29">
        <v>22200</v>
      </c>
      <c r="T198" s="451"/>
    </row>
    <row r="199" spans="1:20" ht="54" customHeight="1" x14ac:dyDescent="1.65">
      <c r="A199" s="688" t="s">
        <v>20030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5"/>
      <c r="N199" s="54"/>
      <c r="O199" s="56"/>
      <c r="P199" s="54"/>
      <c r="Q199" s="54"/>
      <c r="R199" s="54"/>
      <c r="S199" s="117"/>
      <c r="T199" s="451"/>
    </row>
    <row r="200" spans="1:20" ht="54" customHeight="1" x14ac:dyDescent="1.65">
      <c r="A200" s="405" t="s">
        <v>19309</v>
      </c>
      <c r="B200" s="405" t="s">
        <v>19310</v>
      </c>
      <c r="C200" s="405" t="s">
        <v>19311</v>
      </c>
      <c r="D200" s="405" t="s">
        <v>19312</v>
      </c>
      <c r="E200" s="405" t="s">
        <v>101</v>
      </c>
      <c r="F200" s="405" t="s">
        <v>123</v>
      </c>
      <c r="G200" s="405" t="s">
        <v>16223</v>
      </c>
      <c r="H200" s="405" t="s">
        <v>16224</v>
      </c>
      <c r="I200" s="406">
        <v>0.32291666666666669</v>
      </c>
      <c r="J200" s="405" t="s">
        <v>298</v>
      </c>
      <c r="K200" s="405" t="s">
        <v>105</v>
      </c>
      <c r="L200" s="405" t="s">
        <v>106</v>
      </c>
      <c r="M200" s="405" t="s">
        <v>194</v>
      </c>
      <c r="N200" s="54"/>
      <c r="O200" s="56"/>
      <c r="P200" s="54"/>
      <c r="Q200" s="54"/>
      <c r="R200" s="54"/>
      <c r="S200" s="117">
        <v>38950</v>
      </c>
      <c r="T200" s="451"/>
    </row>
    <row r="201" spans="1:20" ht="54" customHeight="1" x14ac:dyDescent="1.65">
      <c r="A201" s="405" t="s">
        <v>19622</v>
      </c>
      <c r="B201" s="405" t="s">
        <v>19623</v>
      </c>
      <c r="C201" s="405" t="s">
        <v>19624</v>
      </c>
      <c r="D201" s="405" t="s">
        <v>19625</v>
      </c>
      <c r="E201" s="405" t="s">
        <v>101</v>
      </c>
      <c r="F201" s="405" t="s">
        <v>123</v>
      </c>
      <c r="G201" s="405" t="s">
        <v>16223</v>
      </c>
      <c r="H201" s="405" t="s">
        <v>16244</v>
      </c>
      <c r="I201" s="406">
        <v>0.125</v>
      </c>
      <c r="J201" s="405" t="s">
        <v>298</v>
      </c>
      <c r="K201" s="405" t="s">
        <v>105</v>
      </c>
      <c r="L201" s="405" t="s">
        <v>106</v>
      </c>
      <c r="M201" s="405" t="s">
        <v>107</v>
      </c>
      <c r="N201" s="54"/>
      <c r="O201" s="56"/>
      <c r="P201" s="54"/>
      <c r="Q201" s="54"/>
      <c r="R201" s="54"/>
      <c r="S201" s="117">
        <v>22200</v>
      </c>
      <c r="T201" s="451"/>
    </row>
    <row r="202" spans="1:20" ht="54" customHeight="1" x14ac:dyDescent="1.65">
      <c r="A202" s="405" t="s">
        <v>19626</v>
      </c>
      <c r="B202" s="405" t="s">
        <v>7150</v>
      </c>
      <c r="C202" s="405" t="s">
        <v>19627</v>
      </c>
      <c r="D202" s="405" t="s">
        <v>19628</v>
      </c>
      <c r="E202" s="405" t="s">
        <v>101</v>
      </c>
      <c r="F202" s="405" t="s">
        <v>102</v>
      </c>
      <c r="G202" s="405" t="s">
        <v>16216</v>
      </c>
      <c r="H202" s="405" t="s">
        <v>16697</v>
      </c>
      <c r="I202" s="406">
        <v>0.375</v>
      </c>
      <c r="J202" s="405" t="s">
        <v>298</v>
      </c>
      <c r="K202" s="405" t="s">
        <v>105</v>
      </c>
      <c r="L202" s="405" t="s">
        <v>106</v>
      </c>
      <c r="M202" s="405" t="s">
        <v>491</v>
      </c>
      <c r="N202" s="54"/>
      <c r="O202" s="56"/>
      <c r="P202" s="54"/>
      <c r="Q202" s="54"/>
      <c r="R202" s="54"/>
      <c r="S202" s="117">
        <v>26200</v>
      </c>
      <c r="T202" s="451"/>
    </row>
    <row r="203" spans="1:20" ht="54" customHeight="1" x14ac:dyDescent="1.3">
      <c r="A203" s="693" t="s">
        <v>20961</v>
      </c>
      <c r="B203" s="694"/>
      <c r="C203" s="694"/>
      <c r="D203" s="694"/>
      <c r="E203" s="694"/>
      <c r="F203" s="694"/>
      <c r="G203" s="694"/>
      <c r="H203" s="694"/>
      <c r="I203" s="694"/>
      <c r="J203" s="694"/>
      <c r="K203" s="694"/>
      <c r="L203" s="694"/>
      <c r="M203" s="695"/>
      <c r="N203" s="23"/>
      <c r="O203" s="23"/>
      <c r="P203" s="23"/>
      <c r="Q203" s="23"/>
      <c r="R203" s="23"/>
      <c r="S203" s="29"/>
      <c r="T203" s="451">
        <v>385000</v>
      </c>
    </row>
    <row r="204" spans="1:20" ht="54" customHeight="1" x14ac:dyDescent="1.3">
      <c r="A204" s="693" t="s">
        <v>20961</v>
      </c>
      <c r="B204" s="694"/>
      <c r="C204" s="694"/>
      <c r="D204" s="694"/>
      <c r="E204" s="694"/>
      <c r="F204" s="694"/>
      <c r="G204" s="694"/>
      <c r="H204" s="694"/>
      <c r="I204" s="694"/>
      <c r="J204" s="694"/>
      <c r="K204" s="694"/>
      <c r="L204" s="694"/>
      <c r="M204" s="695"/>
      <c r="N204" s="23"/>
      <c r="O204" s="23"/>
      <c r="P204" s="23"/>
      <c r="Q204" s="23"/>
      <c r="R204" s="23"/>
      <c r="S204" s="29"/>
      <c r="T204" s="451">
        <v>52000</v>
      </c>
    </row>
    <row r="205" spans="1:20" ht="54" customHeight="1" x14ac:dyDescent="1.3">
      <c r="A205" s="688" t="s">
        <v>21789</v>
      </c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90"/>
      <c r="N205" s="23"/>
      <c r="O205" s="23"/>
      <c r="P205" s="23"/>
      <c r="Q205" s="23"/>
      <c r="R205" s="23"/>
      <c r="S205" s="29"/>
      <c r="T205" s="451"/>
    </row>
    <row r="206" spans="1:20" ht="54" customHeight="1" x14ac:dyDescent="1.3">
      <c r="A206" s="31" t="s">
        <v>21285</v>
      </c>
      <c r="B206" s="31" t="s">
        <v>21286</v>
      </c>
      <c r="C206" s="31" t="s">
        <v>21287</v>
      </c>
      <c r="D206" s="31" t="s">
        <v>21288</v>
      </c>
      <c r="E206" s="31" t="s">
        <v>101</v>
      </c>
      <c r="F206" s="31" t="s">
        <v>123</v>
      </c>
      <c r="G206" s="31" t="s">
        <v>16223</v>
      </c>
      <c r="H206" s="31" t="s">
        <v>18842</v>
      </c>
      <c r="I206" s="38">
        <v>0.25</v>
      </c>
      <c r="J206" s="31" t="s">
        <v>298</v>
      </c>
      <c r="K206" s="31" t="s">
        <v>105</v>
      </c>
      <c r="L206" s="31" t="s">
        <v>106</v>
      </c>
      <c r="M206" s="31" t="s">
        <v>107</v>
      </c>
      <c r="N206" s="23"/>
      <c r="O206" s="23"/>
      <c r="P206" s="23"/>
      <c r="Q206" s="23"/>
      <c r="R206" s="23"/>
      <c r="S206" s="29">
        <v>22200</v>
      </c>
      <c r="T206" s="451"/>
    </row>
    <row r="207" spans="1:20" ht="54" customHeight="1" x14ac:dyDescent="1.3">
      <c r="A207" s="31" t="s">
        <v>21289</v>
      </c>
      <c r="B207" s="31" t="s">
        <v>21290</v>
      </c>
      <c r="C207" s="31" t="s">
        <v>21291</v>
      </c>
      <c r="D207" s="31" t="s">
        <v>21292</v>
      </c>
      <c r="E207" s="31" t="s">
        <v>101</v>
      </c>
      <c r="F207" s="31" t="s">
        <v>123</v>
      </c>
      <c r="G207" s="31" t="s">
        <v>16223</v>
      </c>
      <c r="H207" s="31" t="s">
        <v>17473</v>
      </c>
      <c r="I207" s="38">
        <v>0.25</v>
      </c>
      <c r="J207" s="31" t="s">
        <v>298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23"/>
      <c r="R207" s="23"/>
      <c r="S207" s="29">
        <v>22200</v>
      </c>
      <c r="T207" s="451"/>
    </row>
    <row r="208" spans="1:20" ht="54" customHeight="1" x14ac:dyDescent="1.3">
      <c r="A208" s="712" t="s">
        <v>22223</v>
      </c>
      <c r="B208" s="712"/>
      <c r="C208" s="712"/>
      <c r="D208" s="712"/>
      <c r="E208" s="712"/>
      <c r="F208" s="712"/>
      <c r="G208" s="712"/>
      <c r="H208" s="712"/>
      <c r="I208" s="712"/>
      <c r="J208" s="712"/>
      <c r="K208" s="712"/>
      <c r="L208" s="712"/>
      <c r="M208" s="712"/>
      <c r="N208" s="23"/>
      <c r="O208" s="23"/>
      <c r="P208" s="23"/>
      <c r="Q208" s="23"/>
      <c r="R208" s="23"/>
      <c r="S208" s="29"/>
      <c r="T208" s="451"/>
    </row>
    <row r="209" spans="1:20" ht="54" customHeight="1" x14ac:dyDescent="1.3">
      <c r="A209" s="31" t="s">
        <v>21907</v>
      </c>
      <c r="B209" s="31" t="s">
        <v>2023</v>
      </c>
      <c r="C209" s="31" t="s">
        <v>21908</v>
      </c>
      <c r="D209" s="31" t="s">
        <v>21909</v>
      </c>
      <c r="E209" s="31" t="s">
        <v>101</v>
      </c>
      <c r="F209" s="31" t="s">
        <v>123</v>
      </c>
      <c r="G209" s="31" t="s">
        <v>16223</v>
      </c>
      <c r="H209" s="31" t="s">
        <v>17112</v>
      </c>
      <c r="I209" s="38">
        <v>0.16666666666666666</v>
      </c>
      <c r="J209" s="31" t="s">
        <v>298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23"/>
      <c r="R209" s="23"/>
      <c r="S209" s="29">
        <v>22200</v>
      </c>
      <c r="T209" s="451"/>
    </row>
    <row r="210" spans="1:20" ht="54" customHeight="1" x14ac:dyDescent="1.3">
      <c r="A210" s="31" t="s">
        <v>21910</v>
      </c>
      <c r="B210" s="31" t="s">
        <v>21911</v>
      </c>
      <c r="C210" s="31" t="s">
        <v>21912</v>
      </c>
      <c r="D210" s="31" t="s">
        <v>21913</v>
      </c>
      <c r="E210" s="31" t="s">
        <v>101</v>
      </c>
      <c r="F210" s="31" t="s">
        <v>102</v>
      </c>
      <c r="G210" s="31" t="s">
        <v>16267</v>
      </c>
      <c r="H210" s="31" t="s">
        <v>21136</v>
      </c>
      <c r="I210" s="38">
        <v>0.125</v>
      </c>
      <c r="J210" s="31" t="s">
        <v>298</v>
      </c>
      <c r="K210" s="31" t="s">
        <v>105</v>
      </c>
      <c r="L210" s="31" t="s">
        <v>106</v>
      </c>
      <c r="M210" s="31" t="s">
        <v>107</v>
      </c>
      <c r="N210" s="23"/>
      <c r="O210" s="23"/>
      <c r="P210" s="23"/>
      <c r="Q210" s="23"/>
      <c r="R210" s="23"/>
      <c r="S210" s="29">
        <v>22200</v>
      </c>
      <c r="T210" s="451"/>
    </row>
    <row r="211" spans="1:20" ht="54" customHeight="1" x14ac:dyDescent="1.3">
      <c r="A211" s="31" t="s">
        <v>21914</v>
      </c>
      <c r="B211" s="31" t="s">
        <v>3447</v>
      </c>
      <c r="C211" s="31" t="s">
        <v>21915</v>
      </c>
      <c r="D211" s="31" t="s">
        <v>21916</v>
      </c>
      <c r="E211" s="31" t="s">
        <v>101</v>
      </c>
      <c r="F211" s="31" t="s">
        <v>102</v>
      </c>
      <c r="G211" s="31" t="s">
        <v>16267</v>
      </c>
      <c r="H211" s="31" t="s">
        <v>21136</v>
      </c>
      <c r="I211" s="38">
        <v>0.125</v>
      </c>
      <c r="J211" s="31" t="s">
        <v>298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3"/>
      <c r="R211" s="23"/>
      <c r="S211" s="29">
        <v>22200</v>
      </c>
      <c r="T211" s="451"/>
    </row>
    <row r="212" spans="1:20" ht="54" customHeight="1" x14ac:dyDescent="1.3">
      <c r="A212" s="31" t="s">
        <v>21917</v>
      </c>
      <c r="B212" s="31" t="s">
        <v>21918</v>
      </c>
      <c r="C212" s="31" t="s">
        <v>21919</v>
      </c>
      <c r="D212" s="31" t="s">
        <v>21920</v>
      </c>
      <c r="E212" s="31" t="s">
        <v>101</v>
      </c>
      <c r="F212" s="31" t="s">
        <v>102</v>
      </c>
      <c r="G212" s="31" t="s">
        <v>16190</v>
      </c>
      <c r="H212" s="31" t="s">
        <v>21136</v>
      </c>
      <c r="I212" s="38">
        <v>0.41666666666666669</v>
      </c>
      <c r="J212" s="31" t="s">
        <v>298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26200</v>
      </c>
      <c r="T212" s="451"/>
    </row>
    <row r="213" spans="1:20" ht="54" customHeight="1" x14ac:dyDescent="1.3">
      <c r="A213" s="31" t="s">
        <v>21921</v>
      </c>
      <c r="B213" s="31" t="s">
        <v>21918</v>
      </c>
      <c r="C213" s="31" t="s">
        <v>21922</v>
      </c>
      <c r="D213" s="31" t="s">
        <v>21923</v>
      </c>
      <c r="E213" s="31" t="s">
        <v>101</v>
      </c>
      <c r="F213" s="31" t="s">
        <v>102</v>
      </c>
      <c r="G213" s="31" t="s">
        <v>16190</v>
      </c>
      <c r="H213" s="31" t="s">
        <v>21136</v>
      </c>
      <c r="I213" s="38">
        <v>0.41666666666666669</v>
      </c>
      <c r="J213" s="31" t="s">
        <v>298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26200</v>
      </c>
      <c r="T213" s="451"/>
    </row>
    <row r="214" spans="1:20" ht="54" customHeight="1" x14ac:dyDescent="1.3">
      <c r="A214" s="31" t="s">
        <v>21924</v>
      </c>
      <c r="B214" s="31" t="s">
        <v>21925</v>
      </c>
      <c r="C214" s="31" t="s">
        <v>21926</v>
      </c>
      <c r="D214" s="31" t="s">
        <v>21927</v>
      </c>
      <c r="E214" s="31" t="s">
        <v>101</v>
      </c>
      <c r="F214" s="31" t="s">
        <v>102</v>
      </c>
      <c r="G214" s="31" t="s">
        <v>16190</v>
      </c>
      <c r="H214" s="31" t="s">
        <v>21136</v>
      </c>
      <c r="I214" s="38">
        <v>0.41666666666666669</v>
      </c>
      <c r="J214" s="31" t="s">
        <v>298</v>
      </c>
      <c r="K214" s="31" t="s">
        <v>105</v>
      </c>
      <c r="L214" s="31" t="s">
        <v>106</v>
      </c>
      <c r="M214" s="31" t="s">
        <v>491</v>
      </c>
      <c r="N214" s="23"/>
      <c r="O214" s="23"/>
      <c r="P214" s="23"/>
      <c r="Q214" s="23"/>
      <c r="R214" s="23"/>
      <c r="S214" s="29">
        <v>26200</v>
      </c>
      <c r="T214" s="451"/>
    </row>
    <row r="215" spans="1:20" ht="54" customHeight="1" x14ac:dyDescent="1.3">
      <c r="A215" s="31" t="s">
        <v>21928</v>
      </c>
      <c r="B215" s="31" t="s">
        <v>1753</v>
      </c>
      <c r="C215" s="31" t="s">
        <v>21929</v>
      </c>
      <c r="D215" s="31" t="s">
        <v>21930</v>
      </c>
      <c r="E215" s="31" t="s">
        <v>101</v>
      </c>
      <c r="F215" s="31" t="s">
        <v>102</v>
      </c>
      <c r="G215" s="31" t="s">
        <v>16190</v>
      </c>
      <c r="H215" s="31" t="s">
        <v>21136</v>
      </c>
      <c r="I215" s="38">
        <v>0.41666666666666669</v>
      </c>
      <c r="J215" s="31" t="s">
        <v>298</v>
      </c>
      <c r="K215" s="31" t="s">
        <v>105</v>
      </c>
      <c r="L215" s="31" t="s">
        <v>125</v>
      </c>
      <c r="M215" s="31" t="s">
        <v>491</v>
      </c>
      <c r="N215" s="23"/>
      <c r="O215" s="23"/>
      <c r="P215" s="23"/>
      <c r="Q215" s="23"/>
      <c r="R215" s="23"/>
      <c r="S215" s="29">
        <v>26200</v>
      </c>
      <c r="T215" s="451"/>
    </row>
    <row r="216" spans="1:20" ht="54" customHeight="1" x14ac:dyDescent="1.65">
      <c r="A216" s="861" t="s">
        <v>22864</v>
      </c>
      <c r="B216" s="861"/>
      <c r="C216" s="861"/>
      <c r="D216" s="861"/>
      <c r="E216" s="861"/>
      <c r="F216" s="861"/>
      <c r="G216" s="861"/>
      <c r="H216" s="861"/>
      <c r="I216" s="861"/>
      <c r="J216" s="861"/>
      <c r="K216" s="861"/>
      <c r="L216" s="861"/>
      <c r="M216" s="861"/>
      <c r="N216" s="54"/>
      <c r="O216" s="56"/>
      <c r="P216" s="54"/>
      <c r="Q216" s="54"/>
      <c r="R216" s="54"/>
      <c r="S216" s="117"/>
      <c r="T216" s="451"/>
    </row>
    <row r="217" spans="1:20" ht="54" customHeight="1" x14ac:dyDescent="1.65">
      <c r="A217" s="426" t="s">
        <v>22821</v>
      </c>
      <c r="B217" s="426" t="s">
        <v>17651</v>
      </c>
      <c r="C217" s="426" t="s">
        <v>22822</v>
      </c>
      <c r="D217" s="426" t="s">
        <v>22823</v>
      </c>
      <c r="E217" s="426" t="s">
        <v>101</v>
      </c>
      <c r="F217" s="426" t="s">
        <v>1304</v>
      </c>
      <c r="G217" s="426" t="s">
        <v>16656</v>
      </c>
      <c r="H217" s="426" t="s">
        <v>16186</v>
      </c>
      <c r="I217" s="427">
        <v>0.95833333333333337</v>
      </c>
      <c r="J217" s="426" t="s">
        <v>298</v>
      </c>
      <c r="K217" s="426" t="s">
        <v>105</v>
      </c>
      <c r="L217" s="426" t="s">
        <v>125</v>
      </c>
      <c r="M217" s="426" t="s">
        <v>107</v>
      </c>
      <c r="N217" s="54"/>
      <c r="O217" s="56"/>
      <c r="P217" s="54"/>
      <c r="Q217" s="54"/>
      <c r="R217" s="54"/>
      <c r="S217" s="117">
        <v>22200</v>
      </c>
      <c r="T217" s="451"/>
    </row>
    <row r="218" spans="1:20" ht="54" customHeight="1" x14ac:dyDescent="1.65">
      <c r="A218" s="426" t="s">
        <v>22824</v>
      </c>
      <c r="B218" s="426" t="s">
        <v>13259</v>
      </c>
      <c r="C218" s="426" t="s">
        <v>22825</v>
      </c>
      <c r="D218" s="426" t="s">
        <v>22826</v>
      </c>
      <c r="E218" s="426" t="s">
        <v>101</v>
      </c>
      <c r="F218" s="426" t="s">
        <v>123</v>
      </c>
      <c r="G218" s="426" t="s">
        <v>16223</v>
      </c>
      <c r="H218" s="426" t="s">
        <v>16697</v>
      </c>
      <c r="I218" s="427">
        <v>0.125</v>
      </c>
      <c r="J218" s="426" t="s">
        <v>298</v>
      </c>
      <c r="K218" s="426" t="s">
        <v>105</v>
      </c>
      <c r="L218" s="426" t="s">
        <v>106</v>
      </c>
      <c r="M218" s="426" t="s">
        <v>107</v>
      </c>
      <c r="N218" s="54"/>
      <c r="O218" s="56"/>
      <c r="P218" s="54"/>
      <c r="Q218" s="54"/>
      <c r="R218" s="54"/>
      <c r="S218" s="117">
        <v>22200</v>
      </c>
      <c r="T218" s="451"/>
    </row>
    <row r="219" spans="1:20" ht="54" customHeight="1" x14ac:dyDescent="1.65">
      <c r="A219" s="426" t="s">
        <v>22827</v>
      </c>
      <c r="B219" s="426" t="s">
        <v>22828</v>
      </c>
      <c r="C219" s="426" t="s">
        <v>22829</v>
      </c>
      <c r="D219" s="426" t="s">
        <v>22830</v>
      </c>
      <c r="E219" s="426" t="s">
        <v>101</v>
      </c>
      <c r="F219" s="426" t="s">
        <v>1304</v>
      </c>
      <c r="G219" s="426" t="s">
        <v>16656</v>
      </c>
      <c r="H219" s="426" t="s">
        <v>16186</v>
      </c>
      <c r="I219" s="427">
        <v>0.95833333333333337</v>
      </c>
      <c r="J219" s="426" t="s">
        <v>298</v>
      </c>
      <c r="K219" s="426" t="s">
        <v>105</v>
      </c>
      <c r="L219" s="426" t="s">
        <v>125</v>
      </c>
      <c r="M219" s="426" t="s">
        <v>107</v>
      </c>
      <c r="N219" s="54"/>
      <c r="O219" s="56"/>
      <c r="P219" s="54"/>
      <c r="Q219" s="54"/>
      <c r="R219" s="54"/>
      <c r="S219" s="117">
        <v>22200</v>
      </c>
      <c r="T219" s="451"/>
    </row>
    <row r="220" spans="1:20" ht="54" customHeight="1" x14ac:dyDescent="1.65">
      <c r="A220" s="426" t="s">
        <v>22831</v>
      </c>
      <c r="B220" s="426" t="s">
        <v>22832</v>
      </c>
      <c r="C220" s="426" t="s">
        <v>22833</v>
      </c>
      <c r="D220" s="426" t="s">
        <v>22834</v>
      </c>
      <c r="E220" s="426" t="s">
        <v>687</v>
      </c>
      <c r="F220" s="426" t="s">
        <v>123</v>
      </c>
      <c r="G220" s="426" t="s">
        <v>18959</v>
      </c>
      <c r="H220" s="426" t="s">
        <v>16186</v>
      </c>
      <c r="I220" s="427">
        <v>0.625</v>
      </c>
      <c r="J220" s="426" t="s">
        <v>298</v>
      </c>
      <c r="K220" s="426" t="s">
        <v>105</v>
      </c>
      <c r="L220" s="426" t="s">
        <v>106</v>
      </c>
      <c r="M220" s="426" t="s">
        <v>107</v>
      </c>
      <c r="N220" s="54"/>
      <c r="O220" s="56"/>
      <c r="P220" s="54"/>
      <c r="Q220" s="54"/>
      <c r="R220" s="54"/>
      <c r="S220" s="117">
        <v>22200</v>
      </c>
      <c r="T220" s="451"/>
    </row>
    <row r="221" spans="1:20" ht="54" customHeight="1" x14ac:dyDescent="1.65">
      <c r="A221" s="426" t="s">
        <v>22835</v>
      </c>
      <c r="B221" s="426" t="s">
        <v>9176</v>
      </c>
      <c r="C221" s="426" t="s">
        <v>22836</v>
      </c>
      <c r="D221" s="426" t="s">
        <v>22837</v>
      </c>
      <c r="E221" s="426" t="s">
        <v>101</v>
      </c>
      <c r="F221" s="426" t="s">
        <v>1304</v>
      </c>
      <c r="G221" s="426" t="s">
        <v>16185</v>
      </c>
      <c r="H221" s="426" t="s">
        <v>22838</v>
      </c>
      <c r="I221" s="427">
        <v>0.25</v>
      </c>
      <c r="J221" s="426" t="s">
        <v>298</v>
      </c>
      <c r="K221" s="426" t="s">
        <v>105</v>
      </c>
      <c r="L221" s="426" t="s">
        <v>106</v>
      </c>
      <c r="M221" s="426" t="s">
        <v>107</v>
      </c>
      <c r="N221" s="54"/>
      <c r="O221" s="56"/>
      <c r="P221" s="54"/>
      <c r="Q221" s="54"/>
      <c r="R221" s="54"/>
      <c r="S221" s="117">
        <v>22200</v>
      </c>
      <c r="T221" s="451"/>
    </row>
    <row r="222" spans="1:20" ht="54" customHeight="1" x14ac:dyDescent="1.65">
      <c r="A222" s="426" t="s">
        <v>22839</v>
      </c>
      <c r="B222" s="426" t="s">
        <v>22840</v>
      </c>
      <c r="C222" s="426" t="s">
        <v>22841</v>
      </c>
      <c r="D222" s="426" t="s">
        <v>22842</v>
      </c>
      <c r="E222" s="426" t="s">
        <v>101</v>
      </c>
      <c r="F222" s="426" t="s">
        <v>102</v>
      </c>
      <c r="G222" s="426" t="s">
        <v>16216</v>
      </c>
      <c r="H222" s="426" t="s">
        <v>16186</v>
      </c>
      <c r="I222" s="427">
        <v>0.52083333333333337</v>
      </c>
      <c r="J222" s="426" t="s">
        <v>298</v>
      </c>
      <c r="K222" s="426" t="s">
        <v>105</v>
      </c>
      <c r="L222" s="426" t="s">
        <v>125</v>
      </c>
      <c r="M222" s="426" t="s">
        <v>107</v>
      </c>
      <c r="N222" s="54"/>
      <c r="O222" s="56"/>
      <c r="P222" s="54"/>
      <c r="Q222" s="54"/>
      <c r="R222" s="54"/>
      <c r="S222" s="117">
        <v>22200</v>
      </c>
      <c r="T222" s="451"/>
    </row>
    <row r="223" spans="1:20" ht="54" customHeight="1" x14ac:dyDescent="1.3">
      <c r="A223" s="682" t="s">
        <v>23235</v>
      </c>
      <c r="B223" s="683"/>
      <c r="C223" s="683"/>
      <c r="D223" s="683"/>
      <c r="E223" s="683"/>
      <c r="F223" s="683"/>
      <c r="G223" s="683"/>
      <c r="H223" s="683"/>
      <c r="I223" s="683"/>
      <c r="J223" s="683"/>
      <c r="K223" s="683"/>
      <c r="L223" s="683"/>
      <c r="M223" s="684"/>
      <c r="N223" s="23"/>
      <c r="O223" s="23"/>
      <c r="P223" s="23"/>
      <c r="Q223" s="23"/>
      <c r="R223" s="23"/>
      <c r="S223" s="29"/>
      <c r="T223" s="451"/>
    </row>
    <row r="224" spans="1:20" ht="54" customHeight="1" x14ac:dyDescent="1.3">
      <c r="A224" s="31" t="s">
        <v>23056</v>
      </c>
      <c r="B224" s="31" t="s">
        <v>23057</v>
      </c>
      <c r="C224" s="31" t="s">
        <v>23058</v>
      </c>
      <c r="D224" s="31" t="s">
        <v>23059</v>
      </c>
      <c r="E224" s="31" t="s">
        <v>101</v>
      </c>
      <c r="F224" s="31" t="s">
        <v>102</v>
      </c>
      <c r="G224" s="31" t="s">
        <v>16267</v>
      </c>
      <c r="H224" s="31" t="s">
        <v>17112</v>
      </c>
      <c r="I224" s="38">
        <v>0.25</v>
      </c>
      <c r="J224" s="31" t="s">
        <v>298</v>
      </c>
      <c r="K224" s="31" t="s">
        <v>105</v>
      </c>
      <c r="L224" s="31" t="s">
        <v>106</v>
      </c>
      <c r="M224" s="31" t="s">
        <v>107</v>
      </c>
      <c r="N224" s="23"/>
      <c r="O224" s="23"/>
      <c r="P224" s="23"/>
      <c r="Q224" s="23"/>
      <c r="R224" s="23"/>
      <c r="S224" s="29">
        <v>22200</v>
      </c>
      <c r="T224" s="451"/>
    </row>
    <row r="225" spans="1:20" ht="54" customHeight="1" x14ac:dyDescent="1.3">
      <c r="A225" s="685" t="s">
        <v>23245</v>
      </c>
      <c r="B225" s="686"/>
      <c r="C225" s="686"/>
      <c r="D225" s="686"/>
      <c r="E225" s="686"/>
      <c r="F225" s="686"/>
      <c r="G225" s="686"/>
      <c r="H225" s="686"/>
      <c r="I225" s="686"/>
      <c r="J225" s="686"/>
      <c r="K225" s="686"/>
      <c r="L225" s="686"/>
      <c r="M225" s="687"/>
      <c r="N225" s="23"/>
      <c r="O225" s="23"/>
      <c r="P225" s="23"/>
      <c r="Q225" s="23"/>
      <c r="R225" s="23"/>
      <c r="S225" s="29"/>
      <c r="T225" s="451">
        <v>330000</v>
      </c>
    </row>
    <row r="226" spans="1:20" ht="54" customHeight="1" x14ac:dyDescent="1.3">
      <c r="A226" s="682" t="s">
        <v>23919</v>
      </c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4"/>
      <c r="N226" s="23"/>
      <c r="O226" s="23"/>
      <c r="P226" s="23"/>
      <c r="Q226" s="23"/>
      <c r="R226" s="23"/>
      <c r="S226" s="29"/>
      <c r="T226" s="451"/>
    </row>
    <row r="227" spans="1:20" ht="54" customHeight="1" x14ac:dyDescent="1.3">
      <c r="A227" s="31" t="s">
        <v>23609</v>
      </c>
      <c r="B227" s="31" t="s">
        <v>23610</v>
      </c>
      <c r="C227" s="31" t="s">
        <v>23611</v>
      </c>
      <c r="D227" s="31" t="s">
        <v>23612</v>
      </c>
      <c r="E227" s="31" t="s">
        <v>687</v>
      </c>
      <c r="F227" s="31" t="s">
        <v>123</v>
      </c>
      <c r="G227" s="31" t="s">
        <v>18959</v>
      </c>
      <c r="H227" s="31" t="s">
        <v>21619</v>
      </c>
      <c r="I227" s="38">
        <v>0.25</v>
      </c>
      <c r="J227" s="31" t="s">
        <v>298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3"/>
      <c r="R227" s="23"/>
      <c r="S227" s="29">
        <v>22200</v>
      </c>
      <c r="T227" s="451"/>
    </row>
    <row r="228" spans="1:20" ht="54" customHeight="1" x14ac:dyDescent="1.3">
      <c r="A228" s="31" t="s">
        <v>23613</v>
      </c>
      <c r="B228" s="31" t="s">
        <v>23614</v>
      </c>
      <c r="C228" s="31" t="s">
        <v>23615</v>
      </c>
      <c r="D228" s="31" t="s">
        <v>23616</v>
      </c>
      <c r="E228" s="31" t="s">
        <v>687</v>
      </c>
      <c r="F228" s="31" t="s">
        <v>123</v>
      </c>
      <c r="G228" s="31" t="s">
        <v>17645</v>
      </c>
      <c r="H228" s="31" t="s">
        <v>21619</v>
      </c>
      <c r="I228" s="38">
        <v>0.25</v>
      </c>
      <c r="J228" s="31" t="s">
        <v>298</v>
      </c>
      <c r="K228" s="31" t="s">
        <v>105</v>
      </c>
      <c r="L228" s="31" t="s">
        <v>106</v>
      </c>
      <c r="M228" s="31" t="s">
        <v>107</v>
      </c>
      <c r="N228" s="23"/>
      <c r="O228" s="23"/>
      <c r="P228" s="23"/>
      <c r="Q228" s="23"/>
      <c r="R228" s="23"/>
      <c r="S228" s="29">
        <v>22200</v>
      </c>
      <c r="T228" s="451"/>
    </row>
    <row r="229" spans="1:20" ht="54" customHeight="1" x14ac:dyDescent="1.3">
      <c r="A229" s="31" t="s">
        <v>23617</v>
      </c>
      <c r="B229" s="31" t="s">
        <v>23618</v>
      </c>
      <c r="C229" s="31" t="s">
        <v>23619</v>
      </c>
      <c r="D229" s="31" t="s">
        <v>23620</v>
      </c>
      <c r="E229" s="31" t="s">
        <v>101</v>
      </c>
      <c r="F229" s="31" t="s">
        <v>123</v>
      </c>
      <c r="G229" s="31" t="s">
        <v>16223</v>
      </c>
      <c r="H229" s="31" t="s">
        <v>21584</v>
      </c>
      <c r="I229" s="38">
        <v>0.125</v>
      </c>
      <c r="J229" s="31" t="s">
        <v>298</v>
      </c>
      <c r="K229" s="31" t="s">
        <v>105</v>
      </c>
      <c r="L229" s="31" t="s">
        <v>106</v>
      </c>
      <c r="M229" s="31" t="s">
        <v>107</v>
      </c>
      <c r="N229" s="23"/>
      <c r="O229" s="23"/>
      <c r="P229" s="23"/>
      <c r="Q229" s="23"/>
      <c r="R229" s="23"/>
      <c r="S229" s="29">
        <v>22200</v>
      </c>
      <c r="T229" s="451"/>
    </row>
    <row r="230" spans="1:20" ht="54" customHeight="1" x14ac:dyDescent="1.3">
      <c r="A230" s="685" t="s">
        <v>23248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7"/>
      <c r="N230" s="23"/>
      <c r="O230" s="23"/>
      <c r="P230" s="23"/>
      <c r="Q230" s="23"/>
      <c r="R230" s="23"/>
      <c r="S230" s="29"/>
      <c r="T230" s="451">
        <v>100000</v>
      </c>
    </row>
    <row r="231" spans="1:20" ht="54" customHeight="1" x14ac:dyDescent="1.3">
      <c r="A231" s="679" t="s">
        <v>23941</v>
      </c>
      <c r="B231" s="680"/>
      <c r="C231" s="680"/>
      <c r="D231" s="680"/>
      <c r="E231" s="680"/>
      <c r="F231" s="680"/>
      <c r="G231" s="680"/>
      <c r="H231" s="680"/>
      <c r="I231" s="680"/>
      <c r="J231" s="680"/>
      <c r="K231" s="680"/>
      <c r="L231" s="680"/>
      <c r="M231" s="681"/>
      <c r="N231" s="23"/>
      <c r="O231" s="23"/>
      <c r="P231" s="23"/>
      <c r="Q231" s="23"/>
      <c r="R231" s="23"/>
      <c r="S231" s="29"/>
      <c r="T231" s="451"/>
    </row>
    <row r="232" spans="1:20" ht="54" customHeight="1" x14ac:dyDescent="1.3">
      <c r="A232" s="31" t="s">
        <v>24276</v>
      </c>
      <c r="B232" s="31" t="s">
        <v>24277</v>
      </c>
      <c r="C232" s="31" t="s">
        <v>24278</v>
      </c>
      <c r="D232" s="31" t="s">
        <v>24279</v>
      </c>
      <c r="E232" s="31" t="s">
        <v>101</v>
      </c>
      <c r="F232" s="31" t="s">
        <v>123</v>
      </c>
      <c r="G232" s="31" t="s">
        <v>16223</v>
      </c>
      <c r="H232" s="31" t="s">
        <v>21584</v>
      </c>
      <c r="I232" s="38">
        <v>0.83333333333333337</v>
      </c>
      <c r="J232" s="31" t="s">
        <v>298</v>
      </c>
      <c r="K232" s="31" t="s">
        <v>105</v>
      </c>
      <c r="L232" s="31" t="s">
        <v>106</v>
      </c>
      <c r="M232" s="31" t="s">
        <v>107</v>
      </c>
      <c r="N232" s="23"/>
      <c r="O232" s="23"/>
      <c r="P232" s="23"/>
      <c r="Q232" s="23"/>
      <c r="R232" s="23"/>
      <c r="S232" s="29">
        <v>22200</v>
      </c>
      <c r="T232" s="451"/>
    </row>
    <row r="233" spans="1:20" ht="54" customHeight="1" x14ac:dyDescent="1.3">
      <c r="A233" s="31" t="s">
        <v>24280</v>
      </c>
      <c r="B233" s="31" t="s">
        <v>3078</v>
      </c>
      <c r="C233" s="31" t="s">
        <v>24281</v>
      </c>
      <c r="D233" s="31" t="s">
        <v>24282</v>
      </c>
      <c r="E233" s="31" t="s">
        <v>101</v>
      </c>
      <c r="F233" s="31" t="s">
        <v>123</v>
      </c>
      <c r="G233" s="31" t="s">
        <v>16223</v>
      </c>
      <c r="H233" s="31" t="s">
        <v>21584</v>
      </c>
      <c r="I233" s="38">
        <v>0.83333333333333337</v>
      </c>
      <c r="J233" s="31" t="s">
        <v>298</v>
      </c>
      <c r="K233" s="31" t="s">
        <v>105</v>
      </c>
      <c r="L233" s="31" t="s">
        <v>106</v>
      </c>
      <c r="M233" s="31" t="s">
        <v>107</v>
      </c>
      <c r="N233" s="23"/>
      <c r="O233" s="23"/>
      <c r="P233" s="23"/>
      <c r="Q233" s="23"/>
      <c r="R233" s="23"/>
      <c r="S233" s="29">
        <v>22200</v>
      </c>
      <c r="T233" s="451"/>
    </row>
    <row r="234" spans="1:20" ht="54" customHeight="1" x14ac:dyDescent="1.3">
      <c r="A234" s="31" t="s">
        <v>24283</v>
      </c>
      <c r="B234" s="31" t="s">
        <v>24284</v>
      </c>
      <c r="C234" s="31" t="s">
        <v>24285</v>
      </c>
      <c r="D234" s="31" t="s">
        <v>24286</v>
      </c>
      <c r="E234" s="31" t="s">
        <v>101</v>
      </c>
      <c r="F234" s="31" t="s">
        <v>123</v>
      </c>
      <c r="G234" s="31" t="s">
        <v>16223</v>
      </c>
      <c r="H234" s="31" t="s">
        <v>21584</v>
      </c>
      <c r="I234" s="38">
        <v>0.83333333333333337</v>
      </c>
      <c r="J234" s="31" t="s">
        <v>298</v>
      </c>
      <c r="K234" s="31" t="s">
        <v>105</v>
      </c>
      <c r="L234" s="31" t="s">
        <v>106</v>
      </c>
      <c r="M234" s="31" t="s">
        <v>107</v>
      </c>
      <c r="N234" s="23"/>
      <c r="O234" s="23"/>
      <c r="P234" s="23"/>
      <c r="Q234" s="23"/>
      <c r="R234" s="23"/>
      <c r="S234" s="29">
        <v>22200</v>
      </c>
      <c r="T234" s="451"/>
    </row>
    <row r="235" spans="1:20" ht="54" customHeight="1" x14ac:dyDescent="1.3">
      <c r="A235" s="31" t="s">
        <v>24287</v>
      </c>
      <c r="B235" s="31" t="s">
        <v>24288</v>
      </c>
      <c r="C235" s="31" t="s">
        <v>24289</v>
      </c>
      <c r="D235" s="31" t="s">
        <v>24290</v>
      </c>
      <c r="E235" s="31" t="s">
        <v>101</v>
      </c>
      <c r="F235" s="31" t="s">
        <v>123</v>
      </c>
      <c r="G235" s="31" t="s">
        <v>16223</v>
      </c>
      <c r="H235" s="31" t="s">
        <v>21584</v>
      </c>
      <c r="I235" s="38">
        <v>0.83333333333333337</v>
      </c>
      <c r="J235" s="31" t="s">
        <v>298</v>
      </c>
      <c r="K235" s="31" t="s">
        <v>105</v>
      </c>
      <c r="L235" s="31" t="s">
        <v>106</v>
      </c>
      <c r="M235" s="31" t="s">
        <v>107</v>
      </c>
      <c r="N235" s="23"/>
      <c r="O235" s="23"/>
      <c r="P235" s="23"/>
      <c r="Q235" s="23"/>
      <c r="R235" s="23"/>
      <c r="S235" s="29">
        <v>22200</v>
      </c>
      <c r="T235" s="451"/>
    </row>
    <row r="236" spans="1:20" ht="54" customHeight="1" x14ac:dyDescent="1.3">
      <c r="A236" s="31" t="s">
        <v>24291</v>
      </c>
      <c r="B236" s="31" t="s">
        <v>2794</v>
      </c>
      <c r="C236" s="31" t="s">
        <v>24292</v>
      </c>
      <c r="D236" s="31" t="s">
        <v>24293</v>
      </c>
      <c r="E236" s="31" t="s">
        <v>101</v>
      </c>
      <c r="F236" s="31" t="s">
        <v>123</v>
      </c>
      <c r="G236" s="31" t="s">
        <v>16223</v>
      </c>
      <c r="H236" s="31" t="s">
        <v>21584</v>
      </c>
      <c r="I236" s="38">
        <v>0.83333333333333337</v>
      </c>
      <c r="J236" s="31" t="s">
        <v>298</v>
      </c>
      <c r="K236" s="31" t="s">
        <v>105</v>
      </c>
      <c r="L236" s="31" t="s">
        <v>106</v>
      </c>
      <c r="M236" s="31" t="s">
        <v>107</v>
      </c>
      <c r="N236" s="23"/>
      <c r="O236" s="23"/>
      <c r="P236" s="23"/>
      <c r="Q236" s="23"/>
      <c r="R236" s="23"/>
      <c r="S236" s="29">
        <v>22200</v>
      </c>
      <c r="T236" s="451"/>
    </row>
    <row r="237" spans="1:20" ht="54" customHeight="1" x14ac:dyDescent="1.3">
      <c r="A237" s="682" t="s">
        <v>25349</v>
      </c>
      <c r="B237" s="683"/>
      <c r="C237" s="683"/>
      <c r="D237" s="683"/>
      <c r="E237" s="683"/>
      <c r="F237" s="683"/>
      <c r="G237" s="683"/>
      <c r="H237" s="683"/>
      <c r="I237" s="683"/>
      <c r="J237" s="683"/>
      <c r="K237" s="683"/>
      <c r="L237" s="683"/>
      <c r="M237" s="684"/>
      <c r="N237" s="23"/>
      <c r="O237" s="23"/>
      <c r="P237" s="23"/>
      <c r="Q237" s="23"/>
      <c r="R237" s="23"/>
      <c r="S237" s="29"/>
      <c r="T237" s="451"/>
    </row>
    <row r="238" spans="1:20" ht="54" customHeight="1" x14ac:dyDescent="1.3">
      <c r="A238" s="31" t="s">
        <v>25104</v>
      </c>
      <c r="B238" s="31" t="s">
        <v>25105</v>
      </c>
      <c r="C238" s="31" t="s">
        <v>25106</v>
      </c>
      <c r="D238" s="31" t="s">
        <v>25107</v>
      </c>
      <c r="E238" s="31" t="s">
        <v>101</v>
      </c>
      <c r="F238" s="31" t="s">
        <v>123</v>
      </c>
      <c r="G238" s="31" t="s">
        <v>16223</v>
      </c>
      <c r="H238" s="31" t="s">
        <v>20462</v>
      </c>
      <c r="I238" s="38">
        <v>0.25</v>
      </c>
      <c r="J238" s="31" t="s">
        <v>298</v>
      </c>
      <c r="K238" s="31" t="s">
        <v>105</v>
      </c>
      <c r="L238" s="31" t="s">
        <v>106</v>
      </c>
      <c r="M238" s="31" t="s">
        <v>107</v>
      </c>
      <c r="N238" s="23"/>
      <c r="O238" s="23"/>
      <c r="P238" s="23"/>
      <c r="Q238" s="23"/>
      <c r="R238" s="23"/>
      <c r="S238" s="29">
        <v>22200</v>
      </c>
      <c r="T238" s="451"/>
    </row>
    <row r="239" spans="1:20" ht="54" customHeight="1" x14ac:dyDescent="1.3">
      <c r="A239" s="31" t="s">
        <v>25108</v>
      </c>
      <c r="B239" s="31" t="s">
        <v>1489</v>
      </c>
      <c r="C239" s="31" t="s">
        <v>1490</v>
      </c>
      <c r="D239" s="31" t="s">
        <v>1491</v>
      </c>
      <c r="E239" s="31" t="s">
        <v>101</v>
      </c>
      <c r="F239" s="31" t="s">
        <v>123</v>
      </c>
      <c r="G239" s="31" t="s">
        <v>16223</v>
      </c>
      <c r="H239" s="31" t="s">
        <v>21584</v>
      </c>
      <c r="I239" s="38">
        <v>0.25</v>
      </c>
      <c r="J239" s="31" t="s">
        <v>298</v>
      </c>
      <c r="K239" s="31" t="s">
        <v>105</v>
      </c>
      <c r="L239" s="31" t="s">
        <v>106</v>
      </c>
      <c r="M239" s="31" t="s">
        <v>107</v>
      </c>
      <c r="N239" s="23"/>
      <c r="O239" s="23"/>
      <c r="P239" s="23"/>
      <c r="Q239" s="23"/>
      <c r="R239" s="23"/>
      <c r="S239" s="29">
        <v>22200</v>
      </c>
      <c r="T239" s="451"/>
    </row>
    <row r="240" spans="1:20" ht="54" customHeight="1" x14ac:dyDescent="1.3">
      <c r="A240" s="210" t="s">
        <v>25109</v>
      </c>
      <c r="B240" s="31" t="s">
        <v>25110</v>
      </c>
      <c r="C240" s="31" t="s">
        <v>25111</v>
      </c>
      <c r="D240" s="31" t="s">
        <v>25112</v>
      </c>
      <c r="E240" s="31" t="s">
        <v>101</v>
      </c>
      <c r="F240" s="31" t="s">
        <v>123</v>
      </c>
      <c r="G240" s="31" t="s">
        <v>16223</v>
      </c>
      <c r="H240" s="31" t="s">
        <v>19365</v>
      </c>
      <c r="I240" s="38">
        <v>0.16666666666666666</v>
      </c>
      <c r="J240" s="31" t="s">
        <v>298</v>
      </c>
      <c r="K240" s="31" t="s">
        <v>105</v>
      </c>
      <c r="L240" s="31" t="s">
        <v>106</v>
      </c>
      <c r="M240" s="31" t="s">
        <v>15604</v>
      </c>
      <c r="N240" s="23"/>
      <c r="O240" s="23"/>
      <c r="P240" s="23"/>
      <c r="Q240" s="23"/>
      <c r="R240" s="23"/>
      <c r="S240" s="29">
        <v>26200</v>
      </c>
      <c r="T240" s="451"/>
    </row>
    <row r="241" spans="1:20" ht="54" customHeight="1" x14ac:dyDescent="1.3">
      <c r="A241" s="210" t="s">
        <v>25113</v>
      </c>
      <c r="B241" s="31" t="s">
        <v>25114</v>
      </c>
      <c r="C241" s="31" t="s">
        <v>25115</v>
      </c>
      <c r="D241" s="31" t="s">
        <v>25116</v>
      </c>
      <c r="E241" s="31" t="s">
        <v>101</v>
      </c>
      <c r="F241" s="31" t="s">
        <v>123</v>
      </c>
      <c r="G241" s="31" t="s">
        <v>16223</v>
      </c>
      <c r="H241" s="31" t="s">
        <v>19365</v>
      </c>
      <c r="I241" s="38">
        <v>0.16666666666666666</v>
      </c>
      <c r="J241" s="31" t="s">
        <v>298</v>
      </c>
      <c r="K241" s="31" t="s">
        <v>105</v>
      </c>
      <c r="L241" s="31" t="s">
        <v>106</v>
      </c>
      <c r="M241" s="31" t="s">
        <v>15604</v>
      </c>
      <c r="N241" s="23"/>
      <c r="O241" s="23"/>
      <c r="P241" s="23"/>
      <c r="Q241" s="23"/>
      <c r="R241" s="23"/>
      <c r="S241" s="29">
        <v>26200</v>
      </c>
      <c r="T241" s="451"/>
    </row>
    <row r="242" spans="1:20" ht="54" customHeight="1" x14ac:dyDescent="1.3">
      <c r="A242" s="685" t="s">
        <v>25354</v>
      </c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7"/>
      <c r="N242" s="23"/>
      <c r="O242" s="23"/>
      <c r="P242" s="23"/>
      <c r="Q242" s="23"/>
      <c r="R242" s="23"/>
      <c r="S242" s="29"/>
      <c r="T242" s="451">
        <v>260000</v>
      </c>
    </row>
    <row r="243" spans="1:20" ht="54" customHeight="1" x14ac:dyDescent="1.3">
      <c r="A243" s="685" t="s">
        <v>25354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7"/>
      <c r="N243" s="23"/>
      <c r="O243" s="23"/>
      <c r="P243" s="23"/>
      <c r="Q243" s="23"/>
      <c r="R243" s="23"/>
      <c r="S243" s="29"/>
      <c r="T243" s="451">
        <v>127500</v>
      </c>
    </row>
    <row r="244" spans="1:20" ht="54" customHeight="1" x14ac:dyDescent="1.3">
      <c r="A244" s="685" t="s">
        <v>25354</v>
      </c>
      <c r="B244" s="686"/>
      <c r="C244" s="686"/>
      <c r="D244" s="686"/>
      <c r="E244" s="686"/>
      <c r="F244" s="686"/>
      <c r="G244" s="686"/>
      <c r="H244" s="686"/>
      <c r="I244" s="686"/>
      <c r="J244" s="686"/>
      <c r="K244" s="686"/>
      <c r="L244" s="686"/>
      <c r="M244" s="687"/>
      <c r="N244" s="23"/>
      <c r="O244" s="23"/>
      <c r="P244" s="23"/>
      <c r="Q244" s="23"/>
      <c r="R244" s="23"/>
      <c r="S244" s="29"/>
      <c r="T244" s="451">
        <v>20000</v>
      </c>
    </row>
    <row r="245" spans="1:20" ht="54" customHeight="1" x14ac:dyDescent="1.3">
      <c r="A245" s="679" t="s">
        <v>26790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1"/>
      <c r="N245" s="23"/>
      <c r="O245" s="23"/>
      <c r="P245" s="23"/>
      <c r="Q245" s="23"/>
      <c r="R245" s="23"/>
      <c r="S245" s="29"/>
      <c r="T245" s="451"/>
    </row>
    <row r="246" spans="1:20" ht="54" customHeight="1" x14ac:dyDescent="1.3">
      <c r="A246" s="31" t="s">
        <v>25530</v>
      </c>
      <c r="B246" s="31" t="s">
        <v>25531</v>
      </c>
      <c r="C246" s="31" t="s">
        <v>25532</v>
      </c>
      <c r="D246" s="31" t="s">
        <v>25533</v>
      </c>
      <c r="E246" s="31" t="s">
        <v>101</v>
      </c>
      <c r="F246" s="31" t="s">
        <v>123</v>
      </c>
      <c r="G246" s="31" t="s">
        <v>16223</v>
      </c>
      <c r="H246" s="31" t="s">
        <v>21610</v>
      </c>
      <c r="I246" s="38">
        <v>0.125</v>
      </c>
      <c r="J246" s="31" t="s">
        <v>298</v>
      </c>
      <c r="K246" s="31" t="s">
        <v>105</v>
      </c>
      <c r="L246" s="31" t="s">
        <v>107</v>
      </c>
      <c r="M246" s="31" t="s">
        <v>106</v>
      </c>
      <c r="N246" s="23"/>
      <c r="O246" s="23"/>
      <c r="P246" s="23"/>
      <c r="Q246" s="23"/>
      <c r="R246" s="23"/>
      <c r="S246" s="29">
        <v>22200</v>
      </c>
      <c r="T246" s="451"/>
    </row>
    <row r="247" spans="1:20" ht="54" customHeight="1" x14ac:dyDescent="1.3">
      <c r="A247" s="31" t="s">
        <v>25534</v>
      </c>
      <c r="B247" s="31" t="s">
        <v>25535</v>
      </c>
      <c r="C247" s="31" t="s">
        <v>25536</v>
      </c>
      <c r="D247" s="31" t="s">
        <v>25537</v>
      </c>
      <c r="E247" s="31" t="s">
        <v>101</v>
      </c>
      <c r="F247" s="31" t="s">
        <v>102</v>
      </c>
      <c r="G247" s="31" t="s">
        <v>16216</v>
      </c>
      <c r="H247" s="31" t="s">
        <v>19365</v>
      </c>
      <c r="I247" s="38">
        <v>0.4375</v>
      </c>
      <c r="J247" s="31" t="s">
        <v>298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22200</v>
      </c>
      <c r="T247" s="451"/>
    </row>
    <row r="248" spans="1:20" ht="54" customHeight="1" x14ac:dyDescent="1.3">
      <c r="A248" s="31" t="s">
        <v>25538</v>
      </c>
      <c r="B248" s="31" t="s">
        <v>25539</v>
      </c>
      <c r="C248" s="31" t="s">
        <v>25540</v>
      </c>
      <c r="D248" s="31" t="s">
        <v>25541</v>
      </c>
      <c r="E248" s="31" t="s">
        <v>101</v>
      </c>
      <c r="F248" s="31" t="s">
        <v>102</v>
      </c>
      <c r="G248" s="31" t="s">
        <v>25542</v>
      </c>
      <c r="H248" s="31" t="s">
        <v>19365</v>
      </c>
      <c r="I248" s="38">
        <v>0.125</v>
      </c>
      <c r="J248" s="31" t="s">
        <v>298</v>
      </c>
      <c r="K248" s="31" t="s">
        <v>105</v>
      </c>
      <c r="L248" s="31" t="s">
        <v>107</v>
      </c>
      <c r="M248" s="31" t="s">
        <v>106</v>
      </c>
      <c r="N248" s="23"/>
      <c r="O248" s="23"/>
      <c r="P248" s="23"/>
      <c r="Q248" s="23"/>
      <c r="R248" s="23"/>
      <c r="S248" s="29">
        <v>22200</v>
      </c>
      <c r="T248" s="451"/>
    </row>
    <row r="249" spans="1:20" ht="54" customHeight="1" x14ac:dyDescent="1.3">
      <c r="A249" s="31" t="s">
        <v>25543</v>
      </c>
      <c r="B249" s="31" t="s">
        <v>10564</v>
      </c>
      <c r="C249" s="31" t="s">
        <v>25544</v>
      </c>
      <c r="D249" s="31" t="s">
        <v>25545</v>
      </c>
      <c r="E249" s="31" t="s">
        <v>101</v>
      </c>
      <c r="F249" s="31" t="s">
        <v>102</v>
      </c>
      <c r="G249" s="31" t="s">
        <v>25542</v>
      </c>
      <c r="H249" s="31" t="s">
        <v>19365</v>
      </c>
      <c r="I249" s="38">
        <v>0.125</v>
      </c>
      <c r="J249" s="31" t="s">
        <v>298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22200</v>
      </c>
      <c r="T249" s="451"/>
    </row>
    <row r="250" spans="1:20" ht="54" customHeight="1" x14ac:dyDescent="1.3">
      <c r="A250" s="31" t="s">
        <v>25546</v>
      </c>
      <c r="B250" s="31" t="s">
        <v>25547</v>
      </c>
      <c r="C250" s="31" t="s">
        <v>25548</v>
      </c>
      <c r="D250" s="31" t="s">
        <v>25549</v>
      </c>
      <c r="E250" s="31" t="s">
        <v>101</v>
      </c>
      <c r="F250" s="31" t="s">
        <v>102</v>
      </c>
      <c r="G250" s="31" t="s">
        <v>25542</v>
      </c>
      <c r="H250" s="31" t="s">
        <v>19365</v>
      </c>
      <c r="I250" s="38">
        <v>0.125</v>
      </c>
      <c r="J250" s="31" t="s">
        <v>298</v>
      </c>
      <c r="K250" s="31" t="s">
        <v>105</v>
      </c>
      <c r="L250" s="31" t="s">
        <v>107</v>
      </c>
      <c r="M250" s="31" t="s">
        <v>125</v>
      </c>
      <c r="N250" s="23"/>
      <c r="O250" s="23"/>
      <c r="P250" s="23"/>
      <c r="Q250" s="23"/>
      <c r="R250" s="23"/>
      <c r="S250" s="29">
        <v>22200</v>
      </c>
      <c r="T250" s="451"/>
    </row>
    <row r="251" spans="1:20" ht="54" customHeight="1" x14ac:dyDescent="1.3">
      <c r="A251" s="31" t="s">
        <v>25550</v>
      </c>
      <c r="B251" s="31" t="s">
        <v>14360</v>
      </c>
      <c r="C251" s="31" t="s">
        <v>25551</v>
      </c>
      <c r="D251" s="31" t="s">
        <v>25552</v>
      </c>
      <c r="E251" s="31" t="s">
        <v>101</v>
      </c>
      <c r="F251" s="31" t="s">
        <v>102</v>
      </c>
      <c r="G251" s="31" t="s">
        <v>25542</v>
      </c>
      <c r="H251" s="31" t="s">
        <v>19365</v>
      </c>
      <c r="I251" s="38">
        <v>0.125</v>
      </c>
      <c r="J251" s="31" t="s">
        <v>298</v>
      </c>
      <c r="K251" s="31" t="s">
        <v>105</v>
      </c>
      <c r="L251" s="31" t="s">
        <v>107</v>
      </c>
      <c r="M251" s="31" t="s">
        <v>125</v>
      </c>
      <c r="N251" s="23"/>
      <c r="O251" s="23"/>
      <c r="P251" s="23"/>
      <c r="Q251" s="23"/>
      <c r="R251" s="23"/>
      <c r="S251" s="29">
        <v>22200</v>
      </c>
      <c r="T251" s="451"/>
    </row>
    <row r="252" spans="1:20" ht="54" customHeight="1" x14ac:dyDescent="1.3">
      <c r="A252" s="688"/>
      <c r="B252" s="689"/>
      <c r="C252" s="689"/>
      <c r="D252" s="689"/>
      <c r="E252" s="689"/>
      <c r="F252" s="689"/>
      <c r="G252" s="689"/>
      <c r="H252" s="689"/>
      <c r="I252" s="689"/>
      <c r="J252" s="689"/>
      <c r="K252" s="689"/>
      <c r="L252" s="689"/>
      <c r="M252" s="690"/>
      <c r="N252" s="23"/>
      <c r="O252" s="23"/>
      <c r="P252" s="23"/>
      <c r="Q252" s="23"/>
      <c r="R252" s="23"/>
      <c r="S252" s="29"/>
      <c r="T252" s="451"/>
    </row>
    <row r="253" spans="1:20" ht="50.1" customHeight="1" x14ac:dyDescent="1.3">
      <c r="A253" s="206" t="s">
        <v>9116</v>
      </c>
      <c r="B253" s="331" t="s">
        <v>9117</v>
      </c>
      <c r="C253" s="330" t="s">
        <v>9118</v>
      </c>
      <c r="D253" s="330" t="s">
        <v>9119</v>
      </c>
      <c r="E253" s="330" t="s">
        <v>101</v>
      </c>
      <c r="F253" s="330" t="s">
        <v>123</v>
      </c>
      <c r="G253" s="330" t="s">
        <v>124</v>
      </c>
      <c r="H253" s="330" t="s">
        <v>8888</v>
      </c>
      <c r="I253" s="332">
        <v>0.78819444444444442</v>
      </c>
      <c r="J253" s="330" t="s">
        <v>298</v>
      </c>
      <c r="K253" s="330" t="s">
        <v>105</v>
      </c>
      <c r="L253" s="330" t="s">
        <v>106</v>
      </c>
      <c r="M253" s="330" t="s">
        <v>13380</v>
      </c>
      <c r="N253" s="23"/>
      <c r="O253" s="23"/>
      <c r="P253" s="23"/>
      <c r="Q253" s="23"/>
      <c r="R253" s="23"/>
      <c r="S253" s="29">
        <v>43925</v>
      </c>
      <c r="T253" s="451"/>
    </row>
    <row r="254" spans="1:20" ht="54" customHeight="1" x14ac:dyDescent="1.3">
      <c r="A254" s="688" t="s">
        <v>27234</v>
      </c>
      <c r="B254" s="689"/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90"/>
      <c r="N254" s="23"/>
      <c r="O254" s="23"/>
      <c r="P254" s="23"/>
      <c r="Q254" s="23"/>
      <c r="R254" s="23"/>
      <c r="S254" s="29"/>
      <c r="T254" s="451"/>
    </row>
    <row r="255" spans="1:20" ht="54" customHeight="1" x14ac:dyDescent="1.3">
      <c r="A255" s="31" t="s">
        <v>26946</v>
      </c>
      <c r="B255" s="31" t="s">
        <v>11572</v>
      </c>
      <c r="C255" s="31" t="s">
        <v>26947</v>
      </c>
      <c r="D255" s="31" t="s">
        <v>26948</v>
      </c>
      <c r="E255" s="31" t="s">
        <v>101</v>
      </c>
      <c r="F255" s="31" t="s">
        <v>123</v>
      </c>
      <c r="G255" s="31" t="s">
        <v>16223</v>
      </c>
      <c r="H255" s="31" t="s">
        <v>21610</v>
      </c>
      <c r="I255" s="38">
        <v>0.25</v>
      </c>
      <c r="J255" s="31" t="s">
        <v>298</v>
      </c>
      <c r="K255" s="31" t="s">
        <v>105</v>
      </c>
      <c r="L255" s="31" t="s">
        <v>107</v>
      </c>
      <c r="M255" s="31" t="s">
        <v>106</v>
      </c>
      <c r="N255" s="23"/>
      <c r="O255" s="23"/>
      <c r="P255" s="23"/>
      <c r="Q255" s="23"/>
      <c r="R255" s="23"/>
      <c r="S255" s="29">
        <v>22200</v>
      </c>
      <c r="T255" s="451"/>
    </row>
    <row r="256" spans="1:20" ht="54" customHeight="1" x14ac:dyDescent="1.3">
      <c r="A256" s="31" t="s">
        <v>26949</v>
      </c>
      <c r="B256" s="31" t="s">
        <v>26950</v>
      </c>
      <c r="C256" s="31" t="s">
        <v>26951</v>
      </c>
      <c r="D256" s="31" t="s">
        <v>26952</v>
      </c>
      <c r="E256" s="31" t="s">
        <v>101</v>
      </c>
      <c r="F256" s="31" t="s">
        <v>123</v>
      </c>
      <c r="G256" s="31" t="s">
        <v>16223</v>
      </c>
      <c r="H256" s="31" t="s">
        <v>21610</v>
      </c>
      <c r="I256" s="38">
        <v>0.25</v>
      </c>
      <c r="J256" s="31" t="s">
        <v>298</v>
      </c>
      <c r="K256" s="31" t="s">
        <v>105</v>
      </c>
      <c r="L256" s="31" t="s">
        <v>107</v>
      </c>
      <c r="M256" s="31" t="s">
        <v>106</v>
      </c>
      <c r="N256" s="23"/>
      <c r="O256" s="23"/>
      <c r="P256" s="23"/>
      <c r="Q256" s="23"/>
      <c r="R256" s="23"/>
      <c r="S256" s="29">
        <v>22200</v>
      </c>
      <c r="T256" s="451"/>
    </row>
    <row r="257" spans="1:20" ht="54" customHeight="1" x14ac:dyDescent="1.05">
      <c r="A257" s="31" t="s">
        <v>26953</v>
      </c>
      <c r="B257" s="31" t="s">
        <v>26954</v>
      </c>
      <c r="C257" s="31" t="s">
        <v>26955</v>
      </c>
      <c r="D257" s="31" t="s">
        <v>26956</v>
      </c>
      <c r="E257" s="31" t="s">
        <v>101</v>
      </c>
      <c r="F257" s="31" t="s">
        <v>123</v>
      </c>
      <c r="G257" s="31" t="s">
        <v>16223</v>
      </c>
      <c r="H257" s="31" t="s">
        <v>22838</v>
      </c>
      <c r="I257" s="38">
        <v>0.25</v>
      </c>
      <c r="J257" s="31" t="s">
        <v>298</v>
      </c>
      <c r="K257" s="31" t="s">
        <v>105</v>
      </c>
      <c r="L257" s="31" t="s">
        <v>107</v>
      </c>
      <c r="M257" s="31" t="s">
        <v>106</v>
      </c>
      <c r="N257" s="23"/>
      <c r="O257" s="23"/>
      <c r="P257" s="23"/>
      <c r="Q257" s="23"/>
      <c r="R257" s="23"/>
      <c r="S257" s="29">
        <v>22200</v>
      </c>
      <c r="T257" s="388"/>
    </row>
    <row r="258" spans="1:20" ht="54" customHeight="1" x14ac:dyDescent="1.05">
      <c r="A258" s="31" t="s">
        <v>26957</v>
      </c>
      <c r="B258" s="31" t="s">
        <v>14318</v>
      </c>
      <c r="C258" s="31" t="s">
        <v>14319</v>
      </c>
      <c r="D258" s="31" t="s">
        <v>14320</v>
      </c>
      <c r="E258" s="31" t="s">
        <v>101</v>
      </c>
      <c r="F258" s="31" t="s">
        <v>102</v>
      </c>
      <c r="G258" s="31" t="s">
        <v>16190</v>
      </c>
      <c r="H258" s="31" t="s">
        <v>21610</v>
      </c>
      <c r="I258" s="38">
        <v>0.52430555555555558</v>
      </c>
      <c r="J258" s="31" t="s">
        <v>298</v>
      </c>
      <c r="K258" s="31" t="s">
        <v>105</v>
      </c>
      <c r="L258" s="31" t="s">
        <v>107</v>
      </c>
      <c r="M258" s="31" t="s">
        <v>106</v>
      </c>
      <c r="N258" s="23"/>
      <c r="O258" s="23"/>
      <c r="P258" s="23"/>
      <c r="Q258" s="23"/>
      <c r="R258" s="23"/>
      <c r="S258" s="29">
        <v>22200</v>
      </c>
      <c r="T258" s="388"/>
    </row>
    <row r="259" spans="1:20" ht="54" customHeight="1" x14ac:dyDescent="1.3">
      <c r="A259" s="682" t="s">
        <v>27996</v>
      </c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4"/>
      <c r="N259" s="23"/>
      <c r="O259" s="23"/>
      <c r="P259" s="23"/>
      <c r="Q259" s="23"/>
      <c r="R259" s="23"/>
      <c r="S259" s="195"/>
      <c r="T259" s="451"/>
    </row>
    <row r="260" spans="1:20" ht="54" customHeight="1" x14ac:dyDescent="1.3">
      <c r="A260" s="31" t="s">
        <v>27803</v>
      </c>
      <c r="B260" s="31" t="s">
        <v>27804</v>
      </c>
      <c r="C260" s="31" t="s">
        <v>27805</v>
      </c>
      <c r="D260" s="31" t="s">
        <v>27806</v>
      </c>
      <c r="E260" s="31" t="s">
        <v>101</v>
      </c>
      <c r="F260" s="31" t="s">
        <v>102</v>
      </c>
      <c r="G260" s="31" t="s">
        <v>16267</v>
      </c>
      <c r="H260" s="31" t="s">
        <v>20462</v>
      </c>
      <c r="I260" s="38">
        <v>0.125</v>
      </c>
      <c r="J260" s="31" t="s">
        <v>298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23"/>
      <c r="R260" s="23"/>
      <c r="S260" s="195">
        <v>22200</v>
      </c>
      <c r="T260" s="451"/>
    </row>
    <row r="261" spans="1:20" ht="54" customHeight="1" x14ac:dyDescent="1.3">
      <c r="A261" s="685" t="s">
        <v>27735</v>
      </c>
      <c r="B261" s="686"/>
      <c r="C261" s="686"/>
      <c r="D261" s="686"/>
      <c r="E261" s="686"/>
      <c r="F261" s="686"/>
      <c r="G261" s="686"/>
      <c r="H261" s="686"/>
      <c r="I261" s="686"/>
      <c r="J261" s="686"/>
      <c r="K261" s="686"/>
      <c r="L261" s="686"/>
      <c r="M261" s="687"/>
      <c r="N261" s="23"/>
      <c r="O261" s="23"/>
      <c r="P261" s="23"/>
      <c r="Q261" s="23"/>
      <c r="R261" s="23"/>
      <c r="S261" s="29"/>
      <c r="T261" s="388">
        <v>280000</v>
      </c>
    </row>
    <row r="262" spans="1:20" ht="54" customHeight="1" x14ac:dyDescent="1.3">
      <c r="A262" s="679" t="s">
        <v>28585</v>
      </c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1"/>
      <c r="N262" s="23"/>
      <c r="O262" s="23"/>
      <c r="P262" s="23"/>
      <c r="Q262" s="23"/>
      <c r="R262" s="23"/>
      <c r="S262" s="29"/>
      <c r="T262" s="451"/>
    </row>
    <row r="263" spans="1:20" ht="54" customHeight="1" x14ac:dyDescent="1.3">
      <c r="A263" s="31" t="s">
        <v>28161</v>
      </c>
      <c r="B263" s="31" t="s">
        <v>28162</v>
      </c>
      <c r="C263" s="31" t="s">
        <v>340</v>
      </c>
      <c r="D263" s="31" t="s">
        <v>341</v>
      </c>
      <c r="E263" s="31" t="s">
        <v>101</v>
      </c>
      <c r="F263" s="31" t="s">
        <v>102</v>
      </c>
      <c r="G263" s="31" t="s">
        <v>16267</v>
      </c>
      <c r="H263" s="31" t="s">
        <v>17480</v>
      </c>
      <c r="I263" s="38">
        <v>0.125</v>
      </c>
      <c r="J263" s="31" t="s">
        <v>298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23"/>
      <c r="R263" s="23"/>
      <c r="S263" s="29">
        <v>22200</v>
      </c>
      <c r="T263" s="451"/>
    </row>
    <row r="264" spans="1:20" ht="54" customHeight="1" x14ac:dyDescent="1.3">
      <c r="A264" s="31" t="s">
        <v>28163</v>
      </c>
      <c r="B264" s="31" t="s">
        <v>10809</v>
      </c>
      <c r="C264" s="31" t="s">
        <v>28164</v>
      </c>
      <c r="D264" s="31" t="s">
        <v>28165</v>
      </c>
      <c r="E264" s="31" t="s">
        <v>101</v>
      </c>
      <c r="F264" s="31" t="s">
        <v>123</v>
      </c>
      <c r="G264" s="31" t="s">
        <v>16223</v>
      </c>
      <c r="H264" s="31" t="s">
        <v>25340</v>
      </c>
      <c r="I264" s="38">
        <v>0.32291666666666669</v>
      </c>
      <c r="J264" s="31" t="s">
        <v>298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3"/>
      <c r="R264" s="23"/>
      <c r="S264" s="29">
        <v>22200</v>
      </c>
      <c r="T264" s="451"/>
    </row>
    <row r="265" spans="1:20" ht="54" customHeight="1" x14ac:dyDescent="1.3">
      <c r="A265" s="31" t="s">
        <v>7073</v>
      </c>
      <c r="B265" s="31" t="s">
        <v>7074</v>
      </c>
      <c r="C265" s="31" t="s">
        <v>7075</v>
      </c>
      <c r="D265" s="31" t="s">
        <v>7076</v>
      </c>
      <c r="E265" s="31" t="s">
        <v>101</v>
      </c>
      <c r="F265" s="31" t="s">
        <v>123</v>
      </c>
      <c r="G265" s="31" t="s">
        <v>16223</v>
      </c>
      <c r="H265" s="31" t="s">
        <v>25340</v>
      </c>
      <c r="I265" s="38">
        <v>0.32291666666666669</v>
      </c>
      <c r="J265" s="31" t="s">
        <v>298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3"/>
      <c r="R265" s="23"/>
      <c r="S265" s="29">
        <v>22200</v>
      </c>
      <c r="T265" s="451"/>
    </row>
    <row r="266" spans="1:20" ht="54" customHeight="1" x14ac:dyDescent="1.3">
      <c r="A266" s="682" t="s">
        <v>29178</v>
      </c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4"/>
      <c r="N266" s="23"/>
      <c r="O266" s="23"/>
      <c r="P266" s="23"/>
      <c r="Q266" s="23"/>
      <c r="R266" s="23"/>
      <c r="S266" s="29"/>
      <c r="T266" s="451"/>
    </row>
    <row r="267" spans="1:20" ht="54" customHeight="1" x14ac:dyDescent="1.3">
      <c r="A267" s="31" t="s">
        <v>28989</v>
      </c>
      <c r="B267" s="31" t="s">
        <v>28990</v>
      </c>
      <c r="C267" s="31" t="s">
        <v>28991</v>
      </c>
      <c r="D267" s="31" t="s">
        <v>28992</v>
      </c>
      <c r="E267" s="31" t="s">
        <v>101</v>
      </c>
      <c r="F267" s="31" t="s">
        <v>102</v>
      </c>
      <c r="G267" s="31" t="s">
        <v>16236</v>
      </c>
      <c r="H267" s="31" t="s">
        <v>25340</v>
      </c>
      <c r="I267" s="38">
        <v>0.52083333333333337</v>
      </c>
      <c r="J267" s="31" t="s">
        <v>298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3"/>
      <c r="R267" s="23"/>
      <c r="S267" s="29">
        <v>22200</v>
      </c>
      <c r="T267" s="451"/>
    </row>
    <row r="268" spans="1:20" ht="54" customHeight="1" x14ac:dyDescent="1.3">
      <c r="A268" s="688" t="s">
        <v>29699</v>
      </c>
      <c r="B268" s="689"/>
      <c r="C268" s="689"/>
      <c r="D268" s="689"/>
      <c r="E268" s="689"/>
      <c r="F268" s="689"/>
      <c r="G268" s="689"/>
      <c r="H268" s="689"/>
      <c r="I268" s="689"/>
      <c r="J268" s="689"/>
      <c r="K268" s="689"/>
      <c r="L268" s="689"/>
      <c r="M268" s="690"/>
      <c r="N268" s="23"/>
      <c r="O268" s="23"/>
      <c r="P268" s="23"/>
      <c r="Q268" s="23"/>
      <c r="R268" s="23"/>
      <c r="S268" s="29"/>
      <c r="T268" s="451"/>
    </row>
    <row r="269" spans="1:20" ht="54" customHeight="1" x14ac:dyDescent="1.3">
      <c r="A269" s="31" t="s">
        <v>29405</v>
      </c>
      <c r="B269" s="31" t="s">
        <v>29406</v>
      </c>
      <c r="C269" s="31" t="s">
        <v>29407</v>
      </c>
      <c r="D269" s="31" t="s">
        <v>29408</v>
      </c>
      <c r="E269" s="31" t="s">
        <v>101</v>
      </c>
      <c r="F269" s="31" t="s">
        <v>102</v>
      </c>
      <c r="G269" s="31" t="s">
        <v>16190</v>
      </c>
      <c r="H269" s="31" t="s">
        <v>21599</v>
      </c>
      <c r="I269" s="38">
        <v>0.52430555555555558</v>
      </c>
      <c r="J269" s="31" t="s">
        <v>298</v>
      </c>
      <c r="K269" s="31" t="s">
        <v>105</v>
      </c>
      <c r="L269" s="31" t="s">
        <v>125</v>
      </c>
      <c r="M269" s="31" t="s">
        <v>107</v>
      </c>
      <c r="N269" s="23"/>
      <c r="O269" s="23"/>
      <c r="P269" s="23"/>
      <c r="Q269" s="23"/>
      <c r="R269" s="23"/>
      <c r="S269" s="29">
        <v>22200</v>
      </c>
      <c r="T269" s="451"/>
    </row>
    <row r="270" spans="1:20" ht="54" customHeight="1" x14ac:dyDescent="1.3">
      <c r="A270" s="31" t="s">
        <v>29409</v>
      </c>
      <c r="B270" s="31" t="s">
        <v>2168</v>
      </c>
      <c r="C270" s="31" t="s">
        <v>29410</v>
      </c>
      <c r="D270" s="31" t="s">
        <v>29411</v>
      </c>
      <c r="E270" s="31" t="s">
        <v>101</v>
      </c>
      <c r="F270" s="31" t="s">
        <v>102</v>
      </c>
      <c r="G270" s="31" t="s">
        <v>16190</v>
      </c>
      <c r="H270" s="31" t="s">
        <v>21599</v>
      </c>
      <c r="I270" s="38">
        <v>0.52430555555555558</v>
      </c>
      <c r="J270" s="31" t="s">
        <v>298</v>
      </c>
      <c r="K270" s="31" t="s">
        <v>105</v>
      </c>
      <c r="L270" s="31" t="s">
        <v>125</v>
      </c>
      <c r="M270" s="31" t="s">
        <v>107</v>
      </c>
      <c r="N270" s="23"/>
      <c r="O270" s="23"/>
      <c r="P270" s="23"/>
      <c r="Q270" s="23"/>
      <c r="R270" s="23"/>
      <c r="S270" s="29">
        <v>22200</v>
      </c>
      <c r="T270" s="451"/>
    </row>
    <row r="271" spans="1:20" ht="54" customHeight="1" x14ac:dyDescent="1.3">
      <c r="A271" s="31" t="s">
        <v>29412</v>
      </c>
      <c r="B271" s="31" t="s">
        <v>29413</v>
      </c>
      <c r="C271" s="31" t="s">
        <v>29414</v>
      </c>
      <c r="D271" s="31" t="s">
        <v>29415</v>
      </c>
      <c r="E271" s="31" t="s">
        <v>101</v>
      </c>
      <c r="F271" s="31" t="s">
        <v>1304</v>
      </c>
      <c r="G271" s="31" t="s">
        <v>16564</v>
      </c>
      <c r="H271" s="31" t="s">
        <v>21599</v>
      </c>
      <c r="I271" s="38">
        <v>0.53125</v>
      </c>
      <c r="J271" s="31" t="s">
        <v>298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3"/>
      <c r="R271" s="23"/>
      <c r="S271" s="29">
        <v>22200</v>
      </c>
      <c r="T271" s="451"/>
    </row>
    <row r="272" spans="1:20" ht="54" customHeight="1" x14ac:dyDescent="1.3">
      <c r="A272" s="679" t="s">
        <v>31180</v>
      </c>
      <c r="B272" s="680"/>
      <c r="C272" s="680"/>
      <c r="D272" s="680"/>
      <c r="E272" s="680"/>
      <c r="F272" s="680"/>
      <c r="G272" s="680"/>
      <c r="H272" s="680"/>
      <c r="I272" s="680"/>
      <c r="J272" s="680"/>
      <c r="K272" s="680"/>
      <c r="L272" s="680"/>
      <c r="M272" s="681"/>
      <c r="N272" s="23"/>
      <c r="O272" s="23"/>
      <c r="P272" s="23"/>
      <c r="Q272" s="23"/>
      <c r="R272" s="23"/>
      <c r="S272" s="29"/>
      <c r="T272" s="451"/>
    </row>
    <row r="273" spans="1:20" ht="54" customHeight="1" x14ac:dyDescent="1.3">
      <c r="A273" s="31" t="s">
        <v>30558</v>
      </c>
      <c r="B273" s="31" t="s">
        <v>30559</v>
      </c>
      <c r="C273" s="31" t="s">
        <v>30560</v>
      </c>
      <c r="D273" s="31" t="s">
        <v>30561</v>
      </c>
      <c r="E273" s="31" t="s">
        <v>101</v>
      </c>
      <c r="F273" s="31" t="s">
        <v>123</v>
      </c>
      <c r="G273" s="31" t="s">
        <v>16223</v>
      </c>
      <c r="H273" s="31" t="s">
        <v>24693</v>
      </c>
      <c r="I273" s="38">
        <v>0.125</v>
      </c>
      <c r="J273" s="31" t="s">
        <v>298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3"/>
      <c r="R273" s="23"/>
      <c r="S273" s="29">
        <v>22200</v>
      </c>
      <c r="T273" s="451"/>
    </row>
    <row r="274" spans="1:20" ht="54" customHeight="1" x14ac:dyDescent="1.3">
      <c r="A274" s="688" t="s">
        <v>32412</v>
      </c>
      <c r="B274" s="689"/>
      <c r="C274" s="689"/>
      <c r="D274" s="689"/>
      <c r="E274" s="689"/>
      <c r="F274" s="689"/>
      <c r="G274" s="689"/>
      <c r="H274" s="689"/>
      <c r="I274" s="689"/>
      <c r="J274" s="689"/>
      <c r="K274" s="689"/>
      <c r="L274" s="689"/>
      <c r="M274" s="690"/>
      <c r="N274" s="31"/>
      <c r="O274" s="23"/>
      <c r="P274" s="23"/>
      <c r="Q274" s="23"/>
      <c r="R274" s="23"/>
      <c r="S274" s="29"/>
      <c r="T274" s="451"/>
    </row>
    <row r="275" spans="1:20" ht="54" customHeight="1" x14ac:dyDescent="1.3">
      <c r="A275" s="31" t="s">
        <v>32083</v>
      </c>
      <c r="B275" s="31" t="s">
        <v>2296</v>
      </c>
      <c r="C275" s="31" t="s">
        <v>2297</v>
      </c>
      <c r="D275" s="31" t="s">
        <v>2298</v>
      </c>
      <c r="E275" s="31" t="s">
        <v>101</v>
      </c>
      <c r="F275" s="31" t="s">
        <v>102</v>
      </c>
      <c r="G275" s="31" t="s">
        <v>16267</v>
      </c>
      <c r="H275" s="31" t="s">
        <v>28170</v>
      </c>
      <c r="I275" s="38">
        <v>0.27083333333333331</v>
      </c>
      <c r="J275" s="31" t="s">
        <v>298</v>
      </c>
      <c r="K275" s="31" t="s">
        <v>105</v>
      </c>
      <c r="L275" s="31" t="s">
        <v>106</v>
      </c>
      <c r="M275" s="31" t="s">
        <v>107</v>
      </c>
      <c r="N275" s="31" t="s">
        <v>105</v>
      </c>
      <c r="O275" s="23"/>
      <c r="P275" s="23"/>
      <c r="Q275" s="23"/>
      <c r="R275" s="23"/>
      <c r="S275" s="29">
        <v>22200</v>
      </c>
      <c r="T275" s="451"/>
    </row>
    <row r="276" spans="1:20" ht="54" customHeight="1" x14ac:dyDescent="1.3">
      <c r="A276" s="693" t="s">
        <v>32419</v>
      </c>
      <c r="B276" s="694"/>
      <c r="C276" s="694"/>
      <c r="D276" s="694"/>
      <c r="E276" s="694"/>
      <c r="F276" s="694"/>
      <c r="G276" s="694"/>
      <c r="H276" s="694"/>
      <c r="I276" s="694"/>
      <c r="J276" s="694"/>
      <c r="K276" s="694"/>
      <c r="L276" s="694"/>
      <c r="M276" s="695"/>
      <c r="N276" s="31"/>
      <c r="O276" s="23"/>
      <c r="P276" s="23"/>
      <c r="Q276" s="23"/>
      <c r="R276" s="23"/>
      <c r="S276" s="29"/>
      <c r="T276" s="451">
        <v>110000</v>
      </c>
    </row>
    <row r="277" spans="1:20" ht="54" customHeight="1" x14ac:dyDescent="1.05">
      <c r="A277" s="688" t="s">
        <v>32847</v>
      </c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90"/>
      <c r="N277" s="23"/>
      <c r="O277" s="23"/>
      <c r="P277" s="23"/>
      <c r="Q277" s="23"/>
      <c r="R277" s="23"/>
      <c r="S277" s="29"/>
      <c r="T277" s="520"/>
    </row>
    <row r="278" spans="1:20" ht="54" customHeight="1" x14ac:dyDescent="1.05">
      <c r="A278" s="31" t="s">
        <v>22824</v>
      </c>
      <c r="B278" s="31" t="s">
        <v>13259</v>
      </c>
      <c r="C278" s="31" t="s">
        <v>22825</v>
      </c>
      <c r="D278" s="31" t="s">
        <v>22826</v>
      </c>
      <c r="E278" s="31" t="s">
        <v>101</v>
      </c>
      <c r="F278" s="31" t="s">
        <v>123</v>
      </c>
      <c r="G278" s="31" t="s">
        <v>16223</v>
      </c>
      <c r="H278" s="31" t="s">
        <v>27147</v>
      </c>
      <c r="I278" s="38">
        <v>0.32291666666666669</v>
      </c>
      <c r="J278" s="31" t="s">
        <v>298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3"/>
      <c r="R278" s="23"/>
      <c r="S278" s="29">
        <v>22200</v>
      </c>
      <c r="T278" s="520"/>
    </row>
    <row r="279" spans="1:20" ht="54" customHeight="1" x14ac:dyDescent="1.05">
      <c r="A279" s="31" t="s">
        <v>32553</v>
      </c>
      <c r="B279" s="31" t="s">
        <v>16704</v>
      </c>
      <c r="C279" s="31" t="s">
        <v>32554</v>
      </c>
      <c r="D279" s="31" t="s">
        <v>32555</v>
      </c>
      <c r="E279" s="31" t="s">
        <v>101</v>
      </c>
      <c r="F279" s="31" t="s">
        <v>102</v>
      </c>
      <c r="G279" s="31" t="s">
        <v>22325</v>
      </c>
      <c r="H279" s="31" t="s">
        <v>24693</v>
      </c>
      <c r="I279" s="38">
        <v>0.375</v>
      </c>
      <c r="J279" s="31" t="s">
        <v>298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29">
        <v>22200</v>
      </c>
      <c r="T279" s="520"/>
    </row>
    <row r="280" spans="1:20" ht="54" customHeight="1" x14ac:dyDescent="1.05">
      <c r="A280" s="688" t="s">
        <v>32865</v>
      </c>
      <c r="B280" s="689"/>
      <c r="C280" s="689"/>
      <c r="D280" s="689"/>
      <c r="E280" s="689"/>
      <c r="F280" s="689"/>
      <c r="G280" s="689"/>
      <c r="H280" s="689"/>
      <c r="I280" s="689"/>
      <c r="J280" s="689"/>
      <c r="K280" s="689"/>
      <c r="L280" s="689"/>
      <c r="M280" s="690"/>
      <c r="N280" s="23"/>
      <c r="O280" s="23"/>
      <c r="P280" s="23"/>
      <c r="Q280" s="23"/>
      <c r="R280" s="23"/>
      <c r="S280" s="29"/>
      <c r="T280" s="520"/>
    </row>
    <row r="281" spans="1:20" ht="54" customHeight="1" x14ac:dyDescent="1.05">
      <c r="A281" s="31" t="s">
        <v>33134</v>
      </c>
      <c r="B281" s="31" t="s">
        <v>3663</v>
      </c>
      <c r="C281" s="31" t="s">
        <v>33135</v>
      </c>
      <c r="D281" s="31" t="s">
        <v>33136</v>
      </c>
      <c r="E281" s="31" t="s">
        <v>687</v>
      </c>
      <c r="F281" s="31" t="s">
        <v>123</v>
      </c>
      <c r="G281" s="31" t="s">
        <v>18959</v>
      </c>
      <c r="H281" s="31" t="s">
        <v>29345</v>
      </c>
      <c r="I281" s="38">
        <v>0.75</v>
      </c>
      <c r="J281" s="31" t="s">
        <v>298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3"/>
      <c r="R281" s="23"/>
      <c r="S281" s="29">
        <v>22200</v>
      </c>
      <c r="T281" s="520"/>
    </row>
    <row r="282" spans="1:20" ht="54" customHeight="1" x14ac:dyDescent="1.05">
      <c r="A282" s="31" t="s">
        <v>33137</v>
      </c>
      <c r="B282" s="31" t="s">
        <v>16308</v>
      </c>
      <c r="C282" s="31" t="s">
        <v>33138</v>
      </c>
      <c r="D282" s="31" t="s">
        <v>33139</v>
      </c>
      <c r="E282" s="31" t="s">
        <v>687</v>
      </c>
      <c r="F282" s="31" t="s">
        <v>123</v>
      </c>
      <c r="G282" s="31" t="s">
        <v>18959</v>
      </c>
      <c r="H282" s="31" t="s">
        <v>29345</v>
      </c>
      <c r="I282" s="38">
        <v>0.75</v>
      </c>
      <c r="J282" s="31" t="s">
        <v>298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3"/>
      <c r="R282" s="23"/>
      <c r="S282" s="29">
        <v>22200</v>
      </c>
      <c r="T282" s="520"/>
    </row>
    <row r="283" spans="1:20" ht="54" customHeight="1" x14ac:dyDescent="1.05">
      <c r="A283" s="688" t="s">
        <v>34414</v>
      </c>
      <c r="B283" s="689"/>
      <c r="C283" s="689"/>
      <c r="D283" s="689"/>
      <c r="E283" s="689"/>
      <c r="F283" s="689"/>
      <c r="G283" s="689"/>
      <c r="H283" s="689"/>
      <c r="I283" s="689"/>
      <c r="J283" s="689"/>
      <c r="K283" s="689"/>
      <c r="L283" s="689"/>
      <c r="M283" s="690"/>
      <c r="N283" s="23"/>
      <c r="O283" s="23"/>
      <c r="P283" s="23"/>
      <c r="Q283" s="23"/>
      <c r="R283" s="23"/>
      <c r="S283" s="29"/>
      <c r="T283" s="520"/>
    </row>
    <row r="284" spans="1:20" ht="54" customHeight="1" x14ac:dyDescent="1.05">
      <c r="A284" s="31" t="s">
        <v>33791</v>
      </c>
      <c r="B284" s="31" t="s">
        <v>33792</v>
      </c>
      <c r="C284" s="31" t="s">
        <v>33793</v>
      </c>
      <c r="D284" s="31" t="s">
        <v>33794</v>
      </c>
      <c r="E284" s="31" t="s">
        <v>101</v>
      </c>
      <c r="F284" s="31" t="s">
        <v>123</v>
      </c>
      <c r="G284" s="31" t="s">
        <v>16223</v>
      </c>
      <c r="H284" s="31" t="s">
        <v>29377</v>
      </c>
      <c r="I284" s="38">
        <v>0.32291666666666669</v>
      </c>
      <c r="J284" s="31" t="s">
        <v>298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3"/>
      <c r="R284" s="23"/>
      <c r="S284" s="29">
        <v>22200</v>
      </c>
      <c r="T284" s="520"/>
    </row>
    <row r="285" spans="1:20" ht="54" customHeight="1" x14ac:dyDescent="1.05">
      <c r="A285" s="688" t="s">
        <v>35141</v>
      </c>
      <c r="B285" s="689"/>
      <c r="C285" s="689"/>
      <c r="D285" s="689"/>
      <c r="E285" s="689"/>
      <c r="F285" s="689"/>
      <c r="G285" s="689"/>
      <c r="H285" s="689"/>
      <c r="I285" s="689"/>
      <c r="J285" s="689"/>
      <c r="K285" s="689"/>
      <c r="L285" s="689"/>
      <c r="M285" s="690"/>
      <c r="N285" s="23"/>
      <c r="O285" s="23"/>
      <c r="P285" s="23"/>
      <c r="Q285" s="23"/>
      <c r="R285" s="23"/>
      <c r="S285" s="29"/>
      <c r="T285" s="520"/>
    </row>
    <row r="286" spans="1:20" ht="54" customHeight="1" x14ac:dyDescent="1.05">
      <c r="A286" s="31" t="s">
        <v>34722</v>
      </c>
      <c r="B286" s="31" t="s">
        <v>34723</v>
      </c>
      <c r="C286" s="31" t="s">
        <v>34724</v>
      </c>
      <c r="D286" s="31" t="s">
        <v>34725</v>
      </c>
      <c r="E286" s="31" t="s">
        <v>101</v>
      </c>
      <c r="F286" s="31" t="s">
        <v>102</v>
      </c>
      <c r="G286" s="31" t="s">
        <v>16267</v>
      </c>
      <c r="H286" s="31" t="s">
        <v>29687</v>
      </c>
      <c r="I286" s="38">
        <v>0.125</v>
      </c>
      <c r="J286" s="31" t="s">
        <v>298</v>
      </c>
      <c r="K286" s="31" t="s">
        <v>105</v>
      </c>
      <c r="L286" s="31" t="s">
        <v>106</v>
      </c>
      <c r="M286" s="31" t="s">
        <v>491</v>
      </c>
      <c r="N286" s="23"/>
      <c r="O286" s="23"/>
      <c r="P286" s="23"/>
      <c r="Q286" s="23"/>
      <c r="R286" s="23"/>
      <c r="S286" s="29">
        <v>26200</v>
      </c>
      <c r="T286" s="520"/>
    </row>
    <row r="287" spans="1:20" ht="54" customHeight="1" x14ac:dyDescent="1.05">
      <c r="A287" s="31" t="s">
        <v>34726</v>
      </c>
      <c r="B287" s="31" t="s">
        <v>34727</v>
      </c>
      <c r="C287" s="31" t="s">
        <v>34728</v>
      </c>
      <c r="D287" s="31" t="s">
        <v>34729</v>
      </c>
      <c r="E287" s="31" t="s">
        <v>101</v>
      </c>
      <c r="F287" s="31" t="s">
        <v>102</v>
      </c>
      <c r="G287" s="31" t="s">
        <v>16190</v>
      </c>
      <c r="H287" s="31" t="s">
        <v>29748</v>
      </c>
      <c r="I287" s="38">
        <v>0.375</v>
      </c>
      <c r="J287" s="31" t="s">
        <v>298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23"/>
      <c r="R287" s="23"/>
      <c r="S287" s="29">
        <v>22200</v>
      </c>
      <c r="T287" s="520"/>
    </row>
    <row r="288" spans="1:20" ht="54" customHeight="1" x14ac:dyDescent="1.3">
      <c r="A288" s="679" t="s">
        <v>35160</v>
      </c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1"/>
      <c r="N288" s="23"/>
      <c r="O288" s="23"/>
      <c r="P288" s="23"/>
      <c r="Q288" s="23"/>
      <c r="R288" s="23"/>
      <c r="S288" s="29"/>
      <c r="T288" s="520"/>
    </row>
    <row r="289" spans="1:20" ht="54" customHeight="1" x14ac:dyDescent="1.05">
      <c r="A289" s="647" t="s">
        <v>35341</v>
      </c>
      <c r="B289" s="647" t="s">
        <v>7253</v>
      </c>
      <c r="C289" s="647" t="s">
        <v>35342</v>
      </c>
      <c r="D289" s="647" t="s">
        <v>35343</v>
      </c>
      <c r="E289" s="647" t="s">
        <v>101</v>
      </c>
      <c r="F289" s="647" t="s">
        <v>123</v>
      </c>
      <c r="G289" s="647" t="s">
        <v>16223</v>
      </c>
      <c r="H289" s="647" t="s">
        <v>27147</v>
      </c>
      <c r="I289" s="648">
        <v>0.32291666666666669</v>
      </c>
      <c r="J289" s="647" t="s">
        <v>298</v>
      </c>
      <c r="K289" s="647" t="s">
        <v>105</v>
      </c>
      <c r="L289" s="647" t="s">
        <v>106</v>
      </c>
      <c r="M289" s="647" t="s">
        <v>107</v>
      </c>
      <c r="N289" s="23"/>
      <c r="O289" s="23"/>
      <c r="P289" s="23"/>
      <c r="Q289" s="23"/>
      <c r="R289" s="23"/>
      <c r="S289" s="29">
        <v>22200</v>
      </c>
      <c r="T289" s="520"/>
    </row>
    <row r="290" spans="1:20" ht="54" customHeight="1" x14ac:dyDescent="1.05">
      <c r="A290" s="647" t="s">
        <v>16979</v>
      </c>
      <c r="B290" s="647" t="s">
        <v>16980</v>
      </c>
      <c r="C290" s="647" t="s">
        <v>35344</v>
      </c>
      <c r="D290" s="647" t="s">
        <v>16981</v>
      </c>
      <c r="E290" s="647" t="s">
        <v>101</v>
      </c>
      <c r="F290" s="647" t="s">
        <v>102</v>
      </c>
      <c r="G290" s="647" t="s">
        <v>16267</v>
      </c>
      <c r="H290" s="647" t="s">
        <v>29345</v>
      </c>
      <c r="I290" s="648">
        <v>0.27083333333333331</v>
      </c>
      <c r="J290" s="647" t="s">
        <v>298</v>
      </c>
      <c r="K290" s="647" t="s">
        <v>105</v>
      </c>
      <c r="L290" s="647" t="s">
        <v>106</v>
      </c>
      <c r="M290" s="647" t="s">
        <v>107</v>
      </c>
      <c r="N290" s="23"/>
      <c r="O290" s="23"/>
      <c r="P290" s="23"/>
      <c r="Q290" s="23"/>
      <c r="R290" s="23"/>
      <c r="S290" s="29">
        <v>22200</v>
      </c>
      <c r="T290" s="520"/>
    </row>
    <row r="291" spans="1:20" ht="54" customHeight="1" x14ac:dyDescent="1.05">
      <c r="A291" s="688" t="s">
        <v>35971</v>
      </c>
      <c r="B291" s="689"/>
      <c r="C291" s="689"/>
      <c r="D291" s="689"/>
      <c r="E291" s="689"/>
      <c r="F291" s="689"/>
      <c r="G291" s="689"/>
      <c r="H291" s="689"/>
      <c r="I291" s="689"/>
      <c r="J291" s="689"/>
      <c r="K291" s="689"/>
      <c r="L291" s="689"/>
      <c r="M291" s="690"/>
      <c r="N291" s="23"/>
      <c r="O291" s="23"/>
      <c r="P291" s="23"/>
      <c r="Q291" s="23"/>
      <c r="R291" s="23"/>
      <c r="S291" s="506"/>
      <c r="T291" s="662"/>
    </row>
    <row r="292" spans="1:20" ht="54" customHeight="1" x14ac:dyDescent="1.05">
      <c r="A292" s="210" t="s">
        <v>35778</v>
      </c>
      <c r="B292" s="31" t="s">
        <v>14929</v>
      </c>
      <c r="C292" s="31" t="s">
        <v>35779</v>
      </c>
      <c r="D292" s="31" t="s">
        <v>35780</v>
      </c>
      <c r="E292" s="31" t="s">
        <v>101</v>
      </c>
      <c r="F292" s="31" t="s">
        <v>123</v>
      </c>
      <c r="G292" s="31" t="s">
        <v>16223</v>
      </c>
      <c r="H292" s="31" t="s">
        <v>33368</v>
      </c>
      <c r="I292" s="38">
        <v>0.32291666666666669</v>
      </c>
      <c r="J292" s="31" t="s">
        <v>298</v>
      </c>
      <c r="K292" s="31" t="s">
        <v>105</v>
      </c>
      <c r="L292" s="31" t="s">
        <v>106</v>
      </c>
      <c r="M292" s="31" t="s">
        <v>37353</v>
      </c>
      <c r="N292" s="23"/>
      <c r="O292" s="23"/>
      <c r="P292" s="23"/>
      <c r="Q292" s="23"/>
      <c r="R292" s="23"/>
      <c r="S292" s="506">
        <v>31700</v>
      </c>
      <c r="T292" s="662"/>
    </row>
    <row r="293" spans="1:20" ht="54" customHeight="1" x14ac:dyDescent="1.05">
      <c r="A293" s="688" t="s">
        <v>36473</v>
      </c>
      <c r="B293" s="689"/>
      <c r="C293" s="689"/>
      <c r="D293" s="689"/>
      <c r="E293" s="689"/>
      <c r="F293" s="689"/>
      <c r="G293" s="689"/>
      <c r="H293" s="689"/>
      <c r="I293" s="689"/>
      <c r="J293" s="689"/>
      <c r="K293" s="689"/>
      <c r="L293" s="689"/>
      <c r="M293" s="690"/>
      <c r="N293" s="23"/>
      <c r="O293" s="23"/>
      <c r="P293" s="23"/>
      <c r="Q293" s="23"/>
      <c r="R293" s="23"/>
      <c r="S293" s="29"/>
      <c r="T293" s="662"/>
    </row>
    <row r="294" spans="1:20" ht="54" customHeight="1" x14ac:dyDescent="1.05">
      <c r="A294" s="31" t="s">
        <v>36198</v>
      </c>
      <c r="B294" s="31" t="s">
        <v>36199</v>
      </c>
      <c r="C294" s="31" t="s">
        <v>36200</v>
      </c>
      <c r="D294" s="31" t="s">
        <v>36201</v>
      </c>
      <c r="E294" s="31" t="s">
        <v>687</v>
      </c>
      <c r="F294" s="31" t="s">
        <v>123</v>
      </c>
      <c r="G294" s="31" t="s">
        <v>18959</v>
      </c>
      <c r="H294" s="31" t="s">
        <v>29345</v>
      </c>
      <c r="I294" s="38">
        <v>0.41666666666666669</v>
      </c>
      <c r="J294" s="31" t="s">
        <v>298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3"/>
      <c r="R294" s="23"/>
      <c r="S294" s="29">
        <v>22200</v>
      </c>
      <c r="T294" s="662"/>
    </row>
    <row r="295" spans="1:20" ht="54" customHeight="1" x14ac:dyDescent="1.3">
      <c r="A295" s="693" t="s">
        <v>36488</v>
      </c>
      <c r="B295" s="901"/>
      <c r="C295" s="901"/>
      <c r="D295" s="901"/>
      <c r="E295" s="901"/>
      <c r="F295" s="901"/>
      <c r="G295" s="901"/>
      <c r="H295" s="901"/>
      <c r="I295" s="901"/>
      <c r="J295" s="901"/>
      <c r="K295" s="901"/>
      <c r="L295" s="901"/>
      <c r="M295" s="902"/>
      <c r="N295" s="23"/>
      <c r="O295" s="23"/>
      <c r="P295" s="23"/>
      <c r="Q295" s="23"/>
      <c r="R295" s="23"/>
      <c r="S295" s="29"/>
      <c r="T295" s="451">
        <v>635000</v>
      </c>
    </row>
    <row r="296" spans="1:20" ht="54" customHeight="1" x14ac:dyDescent="1.3">
      <c r="A296" s="679" t="s">
        <v>37346</v>
      </c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1"/>
      <c r="N296" s="23"/>
      <c r="O296" s="23"/>
      <c r="P296" s="23"/>
      <c r="Q296" s="23"/>
      <c r="R296" s="23"/>
      <c r="S296" s="29"/>
      <c r="T296" s="647"/>
    </row>
    <row r="297" spans="1:20" ht="54" customHeight="1" x14ac:dyDescent="1.05">
      <c r="A297" s="31" t="s">
        <v>36712</v>
      </c>
      <c r="B297" s="31" t="s">
        <v>36713</v>
      </c>
      <c r="C297" s="31" t="s">
        <v>36714</v>
      </c>
      <c r="D297" s="31" t="s">
        <v>36715</v>
      </c>
      <c r="E297" s="31" t="s">
        <v>101</v>
      </c>
      <c r="F297" s="31" t="s">
        <v>123</v>
      </c>
      <c r="G297" s="31" t="s">
        <v>16223</v>
      </c>
      <c r="H297" s="31" t="s">
        <v>33368</v>
      </c>
      <c r="I297" s="38">
        <v>0.32291666666666669</v>
      </c>
      <c r="J297" s="31" t="s">
        <v>298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43925</v>
      </c>
      <c r="T297" s="647"/>
    </row>
    <row r="298" spans="1:20" ht="54" customHeight="1" x14ac:dyDescent="1.05">
      <c r="A298" s="31" t="s">
        <v>36716</v>
      </c>
      <c r="B298" s="31" t="s">
        <v>36717</v>
      </c>
      <c r="C298" s="31" t="s">
        <v>36718</v>
      </c>
      <c r="D298" s="31" t="s">
        <v>36719</v>
      </c>
      <c r="E298" s="31" t="s">
        <v>101</v>
      </c>
      <c r="F298" s="31" t="s">
        <v>123</v>
      </c>
      <c r="G298" s="31" t="s">
        <v>16223</v>
      </c>
      <c r="H298" s="31" t="s">
        <v>33368</v>
      </c>
      <c r="I298" s="38">
        <v>0.32291666666666669</v>
      </c>
      <c r="J298" s="31" t="s">
        <v>298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43925</v>
      </c>
      <c r="T298" s="647"/>
    </row>
    <row r="299" spans="1:20" ht="54" customHeight="1" x14ac:dyDescent="1.05">
      <c r="A299" s="31" t="s">
        <v>36720</v>
      </c>
      <c r="B299" s="31" t="s">
        <v>33014</v>
      </c>
      <c r="C299" s="31" t="s">
        <v>36721</v>
      </c>
      <c r="D299" s="31" t="s">
        <v>36722</v>
      </c>
      <c r="E299" s="31" t="s">
        <v>101</v>
      </c>
      <c r="F299" s="31" t="s">
        <v>123</v>
      </c>
      <c r="G299" s="31" t="s">
        <v>16223</v>
      </c>
      <c r="H299" s="31" t="s">
        <v>33368</v>
      </c>
      <c r="I299" s="38">
        <v>0.125</v>
      </c>
      <c r="J299" s="31" t="s">
        <v>298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43925</v>
      </c>
      <c r="T299" s="647"/>
    </row>
    <row r="300" spans="1:20" ht="54" customHeight="1" x14ac:dyDescent="1.3">
      <c r="A300" s="693" t="s">
        <v>37354</v>
      </c>
      <c r="B300" s="901"/>
      <c r="C300" s="901"/>
      <c r="D300" s="901"/>
      <c r="E300" s="901"/>
      <c r="F300" s="901"/>
      <c r="G300" s="901"/>
      <c r="H300" s="901"/>
      <c r="I300" s="901"/>
      <c r="J300" s="901"/>
      <c r="K300" s="901"/>
      <c r="L300" s="901"/>
      <c r="M300" s="902"/>
      <c r="N300" s="23"/>
      <c r="O300" s="23"/>
      <c r="P300" s="23"/>
      <c r="Q300" s="23"/>
      <c r="R300" s="23"/>
      <c r="S300" s="29"/>
      <c r="T300" s="451">
        <v>500000</v>
      </c>
    </row>
    <row r="301" spans="1:20" ht="54" customHeight="1" x14ac:dyDescent="1.05">
      <c r="A301" s="688" t="s">
        <v>37935</v>
      </c>
      <c r="B301" s="689"/>
      <c r="C301" s="689"/>
      <c r="D301" s="689"/>
      <c r="E301" s="689"/>
      <c r="F301" s="689"/>
      <c r="G301" s="689"/>
      <c r="H301" s="689"/>
      <c r="I301" s="689"/>
      <c r="J301" s="689"/>
      <c r="K301" s="689"/>
      <c r="L301" s="689"/>
      <c r="M301" s="690"/>
      <c r="N301" s="23"/>
      <c r="O301" s="23"/>
      <c r="P301" s="23"/>
      <c r="Q301" s="23"/>
      <c r="R301" s="23"/>
      <c r="S301" s="29"/>
      <c r="T301" s="647"/>
    </row>
    <row r="302" spans="1:20" ht="54" customHeight="1" x14ac:dyDescent="1.05">
      <c r="A302" s="31" t="s">
        <v>37578</v>
      </c>
      <c r="B302" s="31" t="s">
        <v>19075</v>
      </c>
      <c r="C302" s="31" t="s">
        <v>37579</v>
      </c>
      <c r="D302" s="31" t="s">
        <v>37580</v>
      </c>
      <c r="E302" s="31" t="s">
        <v>687</v>
      </c>
      <c r="F302" s="31" t="s">
        <v>123</v>
      </c>
      <c r="G302" s="31" t="s">
        <v>16504</v>
      </c>
      <c r="H302" s="31" t="s">
        <v>33674</v>
      </c>
      <c r="I302" s="38">
        <v>0.70833333333333337</v>
      </c>
      <c r="J302" s="31" t="s">
        <v>298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647"/>
    </row>
    <row r="303" spans="1:20" ht="54" customHeight="1" x14ac:dyDescent="1.05">
      <c r="A303" s="31" t="s">
        <v>37581</v>
      </c>
      <c r="B303" s="31" t="s">
        <v>8776</v>
      </c>
      <c r="C303" s="31" t="s">
        <v>37582</v>
      </c>
      <c r="D303" s="31" t="s">
        <v>37583</v>
      </c>
      <c r="E303" s="31" t="s">
        <v>687</v>
      </c>
      <c r="F303" s="31" t="s">
        <v>123</v>
      </c>
      <c r="G303" s="31" t="s">
        <v>16504</v>
      </c>
      <c r="H303" s="31" t="s">
        <v>33674</v>
      </c>
      <c r="I303" s="38">
        <v>0.70833333333333337</v>
      </c>
      <c r="J303" s="31" t="s">
        <v>298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43425</v>
      </c>
      <c r="T303" s="647"/>
    </row>
    <row r="304" spans="1:20" ht="54" customHeight="1" x14ac:dyDescent="1.05">
      <c r="A304" s="31" t="s">
        <v>37584</v>
      </c>
      <c r="B304" s="31" t="s">
        <v>3733</v>
      </c>
      <c r="C304" s="31" t="s">
        <v>37585</v>
      </c>
      <c r="D304" s="31" t="s">
        <v>37586</v>
      </c>
      <c r="E304" s="31" t="s">
        <v>687</v>
      </c>
      <c r="F304" s="31" t="s">
        <v>123</v>
      </c>
      <c r="G304" s="31" t="s">
        <v>16504</v>
      </c>
      <c r="H304" s="31" t="s">
        <v>33674</v>
      </c>
      <c r="I304" s="38">
        <v>0.70833333333333337</v>
      </c>
      <c r="J304" s="31" t="s">
        <v>298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647"/>
    </row>
    <row r="305" spans="1:39" ht="54" customHeight="1" x14ac:dyDescent="1.05">
      <c r="A305" s="31" t="s">
        <v>37587</v>
      </c>
      <c r="B305" s="31" t="s">
        <v>37588</v>
      </c>
      <c r="C305" s="31" t="s">
        <v>37589</v>
      </c>
      <c r="D305" s="31" t="s">
        <v>37590</v>
      </c>
      <c r="E305" s="31" t="s">
        <v>687</v>
      </c>
      <c r="F305" s="31" t="s">
        <v>123</v>
      </c>
      <c r="G305" s="31" t="s">
        <v>16504</v>
      </c>
      <c r="H305" s="31" t="s">
        <v>33674</v>
      </c>
      <c r="I305" s="38">
        <v>0.70833333333333337</v>
      </c>
      <c r="J305" s="31" t="s">
        <v>298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43425</v>
      </c>
      <c r="T305" s="647"/>
    </row>
    <row r="306" spans="1:39" ht="54" customHeight="1" x14ac:dyDescent="1.05">
      <c r="A306" s="31" t="s">
        <v>37591</v>
      </c>
      <c r="B306" s="31" t="s">
        <v>34838</v>
      </c>
      <c r="C306" s="31" t="s">
        <v>37592</v>
      </c>
      <c r="D306" s="31" t="s">
        <v>37593</v>
      </c>
      <c r="E306" s="31" t="s">
        <v>687</v>
      </c>
      <c r="F306" s="31" t="s">
        <v>123</v>
      </c>
      <c r="G306" s="31" t="s">
        <v>16504</v>
      </c>
      <c r="H306" s="31" t="s">
        <v>33674</v>
      </c>
      <c r="I306" s="38">
        <v>0.70833333333333337</v>
      </c>
      <c r="J306" s="31" t="s">
        <v>298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43425</v>
      </c>
      <c r="T306" s="647"/>
    </row>
    <row r="307" spans="1:39" ht="54" customHeight="1" x14ac:dyDescent="1.05">
      <c r="A307" s="31" t="s">
        <v>37594</v>
      </c>
      <c r="B307" s="31" t="s">
        <v>3910</v>
      </c>
      <c r="C307" s="31" t="s">
        <v>37595</v>
      </c>
      <c r="D307" s="31" t="s">
        <v>37596</v>
      </c>
      <c r="E307" s="31" t="s">
        <v>687</v>
      </c>
      <c r="F307" s="31" t="s">
        <v>123</v>
      </c>
      <c r="G307" s="31" t="s">
        <v>16504</v>
      </c>
      <c r="H307" s="31" t="s">
        <v>33674</v>
      </c>
      <c r="I307" s="38">
        <v>0.70833333333333337</v>
      </c>
      <c r="J307" s="31" t="s">
        <v>298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43425</v>
      </c>
      <c r="T307" s="647"/>
    </row>
    <row r="308" spans="1:39" ht="54" customHeight="1" x14ac:dyDescent="1.05">
      <c r="A308" s="31" t="s">
        <v>37597</v>
      </c>
      <c r="B308" s="31" t="s">
        <v>1080</v>
      </c>
      <c r="C308" s="31" t="s">
        <v>37598</v>
      </c>
      <c r="D308" s="31" t="s">
        <v>37599</v>
      </c>
      <c r="E308" s="31" t="s">
        <v>687</v>
      </c>
      <c r="F308" s="31" t="s">
        <v>123</v>
      </c>
      <c r="G308" s="31" t="s">
        <v>16504</v>
      </c>
      <c r="H308" s="31" t="s">
        <v>33674</v>
      </c>
      <c r="I308" s="38">
        <v>0.70833333333333337</v>
      </c>
      <c r="J308" s="31" t="s">
        <v>298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647"/>
    </row>
    <row r="309" spans="1:39" ht="54" customHeight="1" x14ac:dyDescent="1.05">
      <c r="A309" s="31" t="s">
        <v>37600</v>
      </c>
      <c r="B309" s="31" t="s">
        <v>37601</v>
      </c>
      <c r="C309" s="31" t="s">
        <v>37602</v>
      </c>
      <c r="D309" s="31" t="s">
        <v>37603</v>
      </c>
      <c r="E309" s="31" t="s">
        <v>101</v>
      </c>
      <c r="F309" s="31" t="s">
        <v>123</v>
      </c>
      <c r="G309" s="31" t="s">
        <v>16223</v>
      </c>
      <c r="H309" s="31" t="s">
        <v>28481</v>
      </c>
      <c r="I309" s="38">
        <v>0.125</v>
      </c>
      <c r="J309" s="31" t="s">
        <v>298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43925</v>
      </c>
      <c r="T309" s="647"/>
    </row>
    <row r="310" spans="1:39" ht="54" customHeight="1" x14ac:dyDescent="1.05">
      <c r="A310" s="31" t="s">
        <v>37604</v>
      </c>
      <c r="B310" s="31" t="s">
        <v>37605</v>
      </c>
      <c r="C310" s="31" t="s">
        <v>37606</v>
      </c>
      <c r="D310" s="31" t="s">
        <v>37607</v>
      </c>
      <c r="E310" s="31" t="s">
        <v>101</v>
      </c>
      <c r="F310" s="31" t="s">
        <v>123</v>
      </c>
      <c r="G310" s="31" t="s">
        <v>16223</v>
      </c>
      <c r="H310" s="31" t="s">
        <v>33477</v>
      </c>
      <c r="I310" s="38">
        <v>0.32291666666666669</v>
      </c>
      <c r="J310" s="31" t="s">
        <v>298</v>
      </c>
      <c r="K310" s="31" t="s">
        <v>105</v>
      </c>
      <c r="L310" s="31" t="s">
        <v>106</v>
      </c>
      <c r="M310" s="31" t="s">
        <v>107</v>
      </c>
      <c r="N310" s="23"/>
      <c r="O310" s="23"/>
      <c r="P310" s="23"/>
      <c r="Q310" s="23"/>
      <c r="R310" s="23"/>
      <c r="S310" s="29">
        <v>22200</v>
      </c>
      <c r="T310" s="647"/>
    </row>
    <row r="311" spans="1:39" ht="54" customHeight="1" x14ac:dyDescent="1.05">
      <c r="A311" s="31" t="s">
        <v>15494</v>
      </c>
      <c r="B311" s="31" t="s">
        <v>4445</v>
      </c>
      <c r="C311" s="31" t="s">
        <v>15495</v>
      </c>
      <c r="D311" s="31" t="s">
        <v>15496</v>
      </c>
      <c r="E311" s="31" t="s">
        <v>101</v>
      </c>
      <c r="F311" s="31" t="s">
        <v>123</v>
      </c>
      <c r="G311" s="31" t="s">
        <v>16223</v>
      </c>
      <c r="H311" s="31" t="s">
        <v>33477</v>
      </c>
      <c r="I311" s="38">
        <v>0.32291666666666669</v>
      </c>
      <c r="J311" s="31" t="s">
        <v>298</v>
      </c>
      <c r="K311" s="31" t="s">
        <v>105</v>
      </c>
      <c r="L311" s="31" t="s">
        <v>106</v>
      </c>
      <c r="M311" s="31" t="s">
        <v>107</v>
      </c>
      <c r="N311" s="23"/>
      <c r="O311" s="23"/>
      <c r="P311" s="23"/>
      <c r="Q311" s="23"/>
      <c r="R311" s="23"/>
      <c r="S311" s="29">
        <v>22200</v>
      </c>
      <c r="T311" s="647"/>
    </row>
    <row r="312" spans="1:39" ht="54" customHeight="1" x14ac:dyDescent="1.05">
      <c r="A312" s="693" t="s">
        <v>37947</v>
      </c>
      <c r="B312" s="901"/>
      <c r="C312" s="901"/>
      <c r="D312" s="901"/>
      <c r="E312" s="901"/>
      <c r="F312" s="901"/>
      <c r="G312" s="901"/>
      <c r="H312" s="901"/>
      <c r="I312" s="901"/>
      <c r="J312" s="901"/>
      <c r="K312" s="901"/>
      <c r="L312" s="901"/>
      <c r="M312" s="902"/>
      <c r="N312" s="23"/>
      <c r="O312" s="23"/>
      <c r="P312" s="23"/>
      <c r="Q312" s="23"/>
      <c r="R312" s="23"/>
      <c r="S312" s="29"/>
      <c r="T312" s="520">
        <v>400000</v>
      </c>
    </row>
    <row r="313" spans="1:39" ht="54" customHeight="1" x14ac:dyDescent="1.05">
      <c r="A313" s="688" t="s">
        <v>38405</v>
      </c>
      <c r="B313" s="689"/>
      <c r="C313" s="689"/>
      <c r="D313" s="689"/>
      <c r="E313" s="689"/>
      <c r="F313" s="689"/>
      <c r="G313" s="689"/>
      <c r="H313" s="689"/>
      <c r="I313" s="689"/>
      <c r="J313" s="689"/>
      <c r="K313" s="689"/>
      <c r="L313" s="689"/>
      <c r="M313" s="690"/>
      <c r="N313" s="23"/>
      <c r="O313" s="23"/>
      <c r="P313" s="23"/>
      <c r="Q313" s="23"/>
      <c r="R313" s="23"/>
      <c r="S313" s="29"/>
      <c r="T313" s="647"/>
    </row>
    <row r="314" spans="1:39" ht="54" customHeight="1" x14ac:dyDescent="1.05">
      <c r="A314" s="31" t="s">
        <v>38176</v>
      </c>
      <c r="B314" s="31" t="s">
        <v>38177</v>
      </c>
      <c r="C314" s="31" t="s">
        <v>38178</v>
      </c>
      <c r="D314" s="31" t="s">
        <v>38179</v>
      </c>
      <c r="E314" s="31" t="s">
        <v>101</v>
      </c>
      <c r="F314" s="31" t="s">
        <v>123</v>
      </c>
      <c r="G314" s="31" t="s">
        <v>16223</v>
      </c>
      <c r="H314" s="31" t="s">
        <v>33477</v>
      </c>
      <c r="I314" s="38">
        <v>0.125</v>
      </c>
      <c r="J314" s="31" t="s">
        <v>298</v>
      </c>
      <c r="K314" s="31" t="s">
        <v>105</v>
      </c>
      <c r="L314" s="31" t="s">
        <v>106</v>
      </c>
      <c r="M314" s="31" t="s">
        <v>107</v>
      </c>
      <c r="N314" s="23"/>
      <c r="O314" s="23"/>
      <c r="P314" s="23"/>
      <c r="Q314" s="23"/>
      <c r="R314" s="23"/>
      <c r="S314" s="29">
        <v>22200</v>
      </c>
      <c r="T314" s="647"/>
    </row>
    <row r="315" spans="1:39" ht="54" customHeight="1" x14ac:dyDescent="1.05">
      <c r="A315" s="31" t="s">
        <v>38180</v>
      </c>
      <c r="B315" s="31" t="s">
        <v>38181</v>
      </c>
      <c r="C315" s="31" t="s">
        <v>38182</v>
      </c>
      <c r="D315" s="31" t="s">
        <v>38183</v>
      </c>
      <c r="E315" s="31" t="s">
        <v>101</v>
      </c>
      <c r="F315" s="31" t="s">
        <v>123</v>
      </c>
      <c r="G315" s="31" t="s">
        <v>16223</v>
      </c>
      <c r="H315" s="31" t="s">
        <v>33477</v>
      </c>
      <c r="I315" s="38">
        <v>0.125</v>
      </c>
      <c r="J315" s="31" t="s">
        <v>298</v>
      </c>
      <c r="K315" s="31" t="s">
        <v>105</v>
      </c>
      <c r="L315" s="31" t="s">
        <v>106</v>
      </c>
      <c r="M315" s="31" t="s">
        <v>107</v>
      </c>
      <c r="N315" s="23"/>
      <c r="O315" s="23"/>
      <c r="P315" s="23"/>
      <c r="Q315" s="23"/>
      <c r="R315" s="23"/>
      <c r="S315" s="29">
        <v>22200</v>
      </c>
      <c r="T315" s="647"/>
    </row>
    <row r="316" spans="1:39" ht="54" customHeight="1" x14ac:dyDescent="1.05">
      <c r="A316" s="688" t="s">
        <v>38942</v>
      </c>
      <c r="B316" s="689"/>
      <c r="C316" s="689"/>
      <c r="D316" s="689"/>
      <c r="E316" s="689"/>
      <c r="F316" s="689"/>
      <c r="G316" s="689"/>
      <c r="H316" s="689"/>
      <c r="I316" s="689"/>
      <c r="J316" s="689"/>
      <c r="K316" s="689"/>
      <c r="L316" s="689"/>
      <c r="M316" s="690"/>
      <c r="N316" s="23"/>
      <c r="O316" s="23"/>
      <c r="P316" s="23"/>
      <c r="Q316" s="23"/>
      <c r="R316" s="23"/>
      <c r="S316" s="29"/>
      <c r="T316" s="647"/>
      <c r="U316" s="647"/>
      <c r="V316" s="647"/>
      <c r="W316" s="647"/>
      <c r="X316" s="647"/>
      <c r="Y316" s="647"/>
      <c r="Z316" s="647"/>
      <c r="AA316" s="647"/>
      <c r="AB316" s="648"/>
      <c r="AC316" s="647"/>
      <c r="AD316" s="647"/>
      <c r="AE316" s="647"/>
      <c r="AF316" s="647"/>
      <c r="AG316" s="23"/>
      <c r="AH316" s="23"/>
      <c r="AI316" s="23"/>
      <c r="AJ316" s="23"/>
      <c r="AK316" s="23"/>
      <c r="AL316" s="29"/>
      <c r="AM316" s="520"/>
    </row>
    <row r="317" spans="1:39" ht="54" customHeight="1" x14ac:dyDescent="1.05">
      <c r="A317" s="31" t="s">
        <v>38613</v>
      </c>
      <c r="B317" s="31" t="s">
        <v>33996</v>
      </c>
      <c r="C317" s="31" t="s">
        <v>38614</v>
      </c>
      <c r="D317" s="31" t="s">
        <v>38615</v>
      </c>
      <c r="E317" s="31" t="s">
        <v>101</v>
      </c>
      <c r="F317" s="31" t="s">
        <v>123</v>
      </c>
      <c r="G317" s="31" t="s">
        <v>16223</v>
      </c>
      <c r="H317" s="31" t="s">
        <v>37612</v>
      </c>
      <c r="I317" s="38">
        <v>0.125</v>
      </c>
      <c r="J317" s="31" t="s">
        <v>298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26200</v>
      </c>
      <c r="T317" s="647"/>
      <c r="U317" s="647"/>
      <c r="V317" s="647"/>
      <c r="W317" s="647"/>
      <c r="X317" s="647"/>
      <c r="Y317" s="647"/>
      <c r="Z317" s="647"/>
      <c r="AA317" s="647"/>
      <c r="AB317" s="648"/>
      <c r="AC317" s="647"/>
      <c r="AD317" s="647"/>
      <c r="AE317" s="647"/>
      <c r="AF317" s="647"/>
      <c r="AG317" s="23"/>
      <c r="AH317" s="23"/>
      <c r="AI317" s="23"/>
      <c r="AJ317" s="23"/>
      <c r="AK317" s="23"/>
      <c r="AL317" s="29"/>
      <c r="AM317" s="520"/>
    </row>
    <row r="318" spans="1:39" ht="54" customHeight="1" x14ac:dyDescent="1.05">
      <c r="A318" s="31" t="s">
        <v>38616</v>
      </c>
      <c r="B318" s="31" t="s">
        <v>10617</v>
      </c>
      <c r="C318" s="31" t="s">
        <v>38617</v>
      </c>
      <c r="D318" s="31" t="s">
        <v>38618</v>
      </c>
      <c r="E318" s="31" t="s">
        <v>101</v>
      </c>
      <c r="F318" s="31" t="s">
        <v>123</v>
      </c>
      <c r="G318" s="31" t="s">
        <v>16223</v>
      </c>
      <c r="H318" s="31" t="s">
        <v>37612</v>
      </c>
      <c r="I318" s="38">
        <v>0.125</v>
      </c>
      <c r="J318" s="31" t="s">
        <v>298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647"/>
      <c r="U318" s="647"/>
      <c r="V318" s="647"/>
      <c r="W318" s="647"/>
      <c r="X318" s="647"/>
      <c r="Y318" s="647"/>
      <c r="Z318" s="647"/>
      <c r="AA318" s="647"/>
      <c r="AB318" s="648"/>
      <c r="AC318" s="647"/>
      <c r="AD318" s="647"/>
      <c r="AE318" s="647"/>
      <c r="AF318" s="647"/>
      <c r="AG318" s="23"/>
      <c r="AH318" s="23"/>
      <c r="AI318" s="23"/>
      <c r="AJ318" s="23"/>
      <c r="AK318" s="23"/>
      <c r="AL318" s="29"/>
      <c r="AM318" s="520"/>
    </row>
    <row r="319" spans="1:39" ht="54" customHeight="1" x14ac:dyDescent="1.05">
      <c r="A319" s="31" t="s">
        <v>38619</v>
      </c>
      <c r="B319" s="31" t="s">
        <v>7966</v>
      </c>
      <c r="C319" s="31" t="s">
        <v>38620</v>
      </c>
      <c r="D319" s="31" t="s">
        <v>38621</v>
      </c>
      <c r="E319" s="31" t="s">
        <v>101</v>
      </c>
      <c r="F319" s="31" t="s">
        <v>123</v>
      </c>
      <c r="G319" s="31" t="s">
        <v>16223</v>
      </c>
      <c r="H319" s="31" t="s">
        <v>37612</v>
      </c>
      <c r="I319" s="38">
        <v>0.125</v>
      </c>
      <c r="J319" s="31" t="s">
        <v>298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647"/>
      <c r="U319" s="647"/>
      <c r="V319" s="647"/>
      <c r="W319" s="647"/>
      <c r="X319" s="647"/>
      <c r="Y319" s="647"/>
      <c r="Z319" s="647"/>
      <c r="AA319" s="647"/>
      <c r="AB319" s="648"/>
      <c r="AC319" s="647"/>
      <c r="AD319" s="647"/>
      <c r="AE319" s="647"/>
      <c r="AF319" s="647"/>
      <c r="AG319" s="23"/>
      <c r="AH319" s="23"/>
      <c r="AI319" s="23"/>
      <c r="AJ319" s="23"/>
      <c r="AK319" s="23"/>
      <c r="AL319" s="29"/>
      <c r="AM319" s="520"/>
    </row>
    <row r="320" spans="1:39" ht="54" customHeight="1" x14ac:dyDescent="1.05">
      <c r="A320" s="31" t="s">
        <v>38622</v>
      </c>
      <c r="B320" s="31" t="s">
        <v>9856</v>
      </c>
      <c r="C320" s="31" t="s">
        <v>38623</v>
      </c>
      <c r="D320" s="31" t="s">
        <v>38624</v>
      </c>
      <c r="E320" s="31" t="s">
        <v>101</v>
      </c>
      <c r="F320" s="31" t="s">
        <v>123</v>
      </c>
      <c r="G320" s="31" t="s">
        <v>16223</v>
      </c>
      <c r="H320" s="31" t="s">
        <v>37612</v>
      </c>
      <c r="I320" s="38">
        <v>0.125</v>
      </c>
      <c r="J320" s="31" t="s">
        <v>298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647"/>
      <c r="U320" s="647"/>
      <c r="V320" s="647"/>
      <c r="W320" s="647"/>
      <c r="X320" s="647"/>
      <c r="Y320" s="647"/>
      <c r="Z320" s="647"/>
      <c r="AA320" s="647"/>
      <c r="AB320" s="648"/>
      <c r="AC320" s="647"/>
      <c r="AD320" s="647"/>
      <c r="AE320" s="647"/>
      <c r="AF320" s="647"/>
      <c r="AG320" s="23"/>
      <c r="AH320" s="23"/>
      <c r="AI320" s="23"/>
      <c r="AJ320" s="23"/>
      <c r="AK320" s="23"/>
      <c r="AL320" s="29"/>
      <c r="AM320" s="520"/>
    </row>
    <row r="321" spans="1:39" ht="54" customHeight="1" x14ac:dyDescent="1.05">
      <c r="A321" s="31" t="s">
        <v>38625</v>
      </c>
      <c r="B321" s="31" t="s">
        <v>38626</v>
      </c>
      <c r="C321" s="31" t="s">
        <v>38627</v>
      </c>
      <c r="D321" s="31" t="s">
        <v>38628</v>
      </c>
      <c r="E321" s="31" t="s">
        <v>101</v>
      </c>
      <c r="F321" s="31" t="s">
        <v>123</v>
      </c>
      <c r="G321" s="31" t="s">
        <v>16223</v>
      </c>
      <c r="H321" s="31" t="s">
        <v>37612</v>
      </c>
      <c r="I321" s="38">
        <v>0.125</v>
      </c>
      <c r="J321" s="31" t="s">
        <v>298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647"/>
      <c r="U321" s="647"/>
      <c r="V321" s="647"/>
      <c r="W321" s="647"/>
      <c r="X321" s="647"/>
      <c r="Y321" s="647"/>
      <c r="Z321" s="647"/>
      <c r="AA321" s="647"/>
      <c r="AB321" s="648"/>
      <c r="AC321" s="647"/>
      <c r="AD321" s="647"/>
      <c r="AE321" s="647"/>
      <c r="AF321" s="647"/>
      <c r="AG321" s="23"/>
      <c r="AH321" s="23"/>
      <c r="AI321" s="23"/>
      <c r="AJ321" s="23"/>
      <c r="AK321" s="23"/>
      <c r="AL321" s="29"/>
      <c r="AM321" s="520"/>
    </row>
    <row r="322" spans="1:39" ht="54" customHeight="1" x14ac:dyDescent="1.05">
      <c r="A322" s="31" t="s">
        <v>38629</v>
      </c>
      <c r="B322" s="31" t="s">
        <v>38630</v>
      </c>
      <c r="C322" s="31" t="s">
        <v>38631</v>
      </c>
      <c r="D322" s="31" t="s">
        <v>38632</v>
      </c>
      <c r="E322" s="31" t="s">
        <v>101</v>
      </c>
      <c r="F322" s="31" t="s">
        <v>123</v>
      </c>
      <c r="G322" s="31" t="s">
        <v>16223</v>
      </c>
      <c r="H322" s="31" t="s">
        <v>37612</v>
      </c>
      <c r="I322" s="38">
        <v>0.125</v>
      </c>
      <c r="J322" s="31" t="s">
        <v>298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43925</v>
      </c>
      <c r="T322" s="647"/>
      <c r="U322" s="647"/>
      <c r="V322" s="647"/>
      <c r="W322" s="647"/>
      <c r="X322" s="647"/>
      <c r="Y322" s="647"/>
      <c r="Z322" s="647"/>
      <c r="AA322" s="647"/>
      <c r="AB322" s="648"/>
      <c r="AC322" s="647"/>
      <c r="AD322" s="647"/>
      <c r="AE322" s="647"/>
      <c r="AF322" s="647"/>
      <c r="AG322" s="23"/>
      <c r="AH322" s="23"/>
      <c r="AI322" s="23"/>
      <c r="AJ322" s="23"/>
      <c r="AK322" s="23"/>
      <c r="AL322" s="29"/>
      <c r="AM322" s="520"/>
    </row>
    <row r="323" spans="1:39" ht="54" customHeight="1" x14ac:dyDescent="1.05">
      <c r="A323" s="31" t="s">
        <v>38633</v>
      </c>
      <c r="B323" s="31" t="s">
        <v>17490</v>
      </c>
      <c r="C323" s="31" t="s">
        <v>38634</v>
      </c>
      <c r="D323" s="31" t="s">
        <v>38635</v>
      </c>
      <c r="E323" s="31" t="s">
        <v>101</v>
      </c>
      <c r="F323" s="31" t="s">
        <v>123</v>
      </c>
      <c r="G323" s="31" t="s">
        <v>16223</v>
      </c>
      <c r="H323" s="31" t="s">
        <v>37612</v>
      </c>
      <c r="I323" s="38">
        <v>0.125</v>
      </c>
      <c r="J323" s="31" t="s">
        <v>298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43925</v>
      </c>
      <c r="T323" s="647"/>
      <c r="U323" s="647"/>
      <c r="V323" s="647"/>
      <c r="W323" s="647"/>
      <c r="X323" s="647"/>
      <c r="Y323" s="647"/>
      <c r="Z323" s="647"/>
      <c r="AA323" s="647"/>
      <c r="AB323" s="648"/>
      <c r="AC323" s="647"/>
      <c r="AD323" s="647"/>
      <c r="AE323" s="647"/>
      <c r="AF323" s="647"/>
      <c r="AG323" s="23"/>
      <c r="AH323" s="23"/>
      <c r="AI323" s="23"/>
      <c r="AJ323" s="23"/>
      <c r="AK323" s="23"/>
      <c r="AL323" s="29"/>
      <c r="AM323" s="520"/>
    </row>
    <row r="324" spans="1:39" ht="54" customHeight="1" x14ac:dyDescent="1.05">
      <c r="A324" s="31" t="s">
        <v>38636</v>
      </c>
      <c r="B324" s="31" t="s">
        <v>13993</v>
      </c>
      <c r="C324" s="31" t="s">
        <v>38637</v>
      </c>
      <c r="D324" s="31" t="s">
        <v>38638</v>
      </c>
      <c r="E324" s="31" t="s">
        <v>101</v>
      </c>
      <c r="F324" s="31" t="s">
        <v>123</v>
      </c>
      <c r="G324" s="31" t="s">
        <v>16223</v>
      </c>
      <c r="H324" s="31" t="s">
        <v>37612</v>
      </c>
      <c r="I324" s="38">
        <v>0.125</v>
      </c>
      <c r="J324" s="31" t="s">
        <v>298</v>
      </c>
      <c r="K324" s="31" t="s">
        <v>105</v>
      </c>
      <c r="L324" s="31" t="s">
        <v>106</v>
      </c>
      <c r="M324" s="31" t="s">
        <v>491</v>
      </c>
      <c r="N324" s="23"/>
      <c r="O324" s="23"/>
      <c r="P324" s="23"/>
      <c r="Q324" s="23"/>
      <c r="R324" s="23"/>
      <c r="S324" s="29">
        <v>31700</v>
      </c>
      <c r="T324" s="647"/>
      <c r="U324" s="647"/>
      <c r="V324" s="647"/>
      <c r="W324" s="647"/>
      <c r="X324" s="647"/>
      <c r="Y324" s="647"/>
      <c r="Z324" s="647"/>
      <c r="AA324" s="647"/>
      <c r="AB324" s="648"/>
      <c r="AC324" s="647"/>
      <c r="AD324" s="647"/>
      <c r="AE324" s="647"/>
      <c r="AF324" s="647"/>
      <c r="AG324" s="23"/>
      <c r="AH324" s="23"/>
      <c r="AI324" s="23"/>
      <c r="AJ324" s="23"/>
      <c r="AK324" s="23"/>
      <c r="AL324" s="29"/>
      <c r="AM324" s="520"/>
    </row>
    <row r="325" spans="1:39" ht="54" customHeight="1" x14ac:dyDescent="1.05">
      <c r="A325" s="31" t="s">
        <v>38639</v>
      </c>
      <c r="B325" s="31" t="s">
        <v>28701</v>
      </c>
      <c r="C325" s="31" t="s">
        <v>38640</v>
      </c>
      <c r="D325" s="31" t="s">
        <v>38641</v>
      </c>
      <c r="E325" s="31" t="s">
        <v>101</v>
      </c>
      <c r="F325" s="31" t="s">
        <v>123</v>
      </c>
      <c r="G325" s="31" t="s">
        <v>16223</v>
      </c>
      <c r="H325" s="31" t="s">
        <v>37612</v>
      </c>
      <c r="I325" s="38">
        <v>0.125</v>
      </c>
      <c r="J325" s="31" t="s">
        <v>298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43925</v>
      </c>
      <c r="T325" s="647"/>
      <c r="U325" s="647"/>
      <c r="V325" s="647"/>
      <c r="W325" s="647"/>
      <c r="X325" s="647"/>
      <c r="Y325" s="647"/>
      <c r="Z325" s="647"/>
      <c r="AA325" s="647"/>
      <c r="AB325" s="648"/>
      <c r="AC325" s="647"/>
      <c r="AD325" s="647"/>
      <c r="AE325" s="647"/>
      <c r="AF325" s="647"/>
      <c r="AG325" s="23"/>
      <c r="AH325" s="23"/>
      <c r="AI325" s="23"/>
      <c r="AJ325" s="23"/>
      <c r="AK325" s="23"/>
      <c r="AL325" s="29"/>
      <c r="AM325" s="520"/>
    </row>
    <row r="326" spans="1:39" ht="54" customHeight="1" x14ac:dyDescent="1.05">
      <c r="A326" s="31" t="s">
        <v>38642</v>
      </c>
      <c r="B326" s="31" t="s">
        <v>6058</v>
      </c>
      <c r="C326" s="31" t="s">
        <v>38643</v>
      </c>
      <c r="D326" s="31" t="s">
        <v>38644</v>
      </c>
      <c r="E326" s="31" t="s">
        <v>101</v>
      </c>
      <c r="F326" s="31" t="s">
        <v>123</v>
      </c>
      <c r="G326" s="31" t="s">
        <v>16223</v>
      </c>
      <c r="H326" s="31" t="s">
        <v>37612</v>
      </c>
      <c r="I326" s="38">
        <v>0.125</v>
      </c>
      <c r="J326" s="31" t="s">
        <v>298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31700</v>
      </c>
      <c r="T326" s="647"/>
      <c r="U326" s="647"/>
      <c r="V326" s="647"/>
      <c r="W326" s="647"/>
      <c r="X326" s="647"/>
      <c r="Y326" s="647"/>
      <c r="Z326" s="647"/>
      <c r="AA326" s="647"/>
      <c r="AB326" s="648"/>
      <c r="AC326" s="647"/>
      <c r="AD326" s="647"/>
      <c r="AE326" s="647"/>
      <c r="AF326" s="647"/>
      <c r="AG326" s="23"/>
      <c r="AH326" s="23"/>
      <c r="AI326" s="23"/>
      <c r="AJ326" s="23"/>
      <c r="AK326" s="23"/>
      <c r="AL326" s="29"/>
      <c r="AM326" s="520"/>
    </row>
    <row r="327" spans="1:39" ht="54" customHeight="1" x14ac:dyDescent="1.05">
      <c r="A327" s="31" t="s">
        <v>38645</v>
      </c>
      <c r="B327" s="31" t="s">
        <v>6433</v>
      </c>
      <c r="C327" s="31" t="s">
        <v>38646</v>
      </c>
      <c r="D327" s="31" t="s">
        <v>38647</v>
      </c>
      <c r="E327" s="31" t="s">
        <v>101</v>
      </c>
      <c r="F327" s="31" t="s">
        <v>123</v>
      </c>
      <c r="G327" s="31" t="s">
        <v>16223</v>
      </c>
      <c r="H327" s="31" t="s">
        <v>37612</v>
      </c>
      <c r="I327" s="38">
        <v>0.125</v>
      </c>
      <c r="J327" s="31" t="s">
        <v>298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31700</v>
      </c>
      <c r="T327" s="647"/>
      <c r="U327" s="647"/>
      <c r="V327" s="647"/>
      <c r="W327" s="647"/>
      <c r="X327" s="647"/>
      <c r="Y327" s="647"/>
      <c r="Z327" s="647"/>
      <c r="AA327" s="647"/>
      <c r="AB327" s="648"/>
      <c r="AC327" s="647"/>
      <c r="AD327" s="647"/>
      <c r="AE327" s="647"/>
      <c r="AF327" s="647"/>
      <c r="AG327" s="23"/>
      <c r="AH327" s="23"/>
      <c r="AI327" s="23"/>
      <c r="AJ327" s="23"/>
      <c r="AK327" s="23"/>
      <c r="AL327" s="29"/>
      <c r="AM327" s="520"/>
    </row>
    <row r="328" spans="1:39" ht="54" customHeight="1" x14ac:dyDescent="1.05">
      <c r="A328" s="31" t="s">
        <v>38648</v>
      </c>
      <c r="B328" s="31" t="s">
        <v>38649</v>
      </c>
      <c r="C328" s="31" t="s">
        <v>38650</v>
      </c>
      <c r="D328" s="31" t="s">
        <v>38651</v>
      </c>
      <c r="E328" s="31" t="s">
        <v>101</v>
      </c>
      <c r="F328" s="31" t="s">
        <v>123</v>
      </c>
      <c r="G328" s="31" t="s">
        <v>16223</v>
      </c>
      <c r="H328" s="31" t="s">
        <v>37612</v>
      </c>
      <c r="I328" s="38">
        <v>0.125</v>
      </c>
      <c r="J328" s="31" t="s">
        <v>298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43925</v>
      </c>
      <c r="T328" s="647"/>
      <c r="U328" s="647"/>
      <c r="V328" s="647"/>
      <c r="W328" s="647"/>
      <c r="X328" s="647"/>
      <c r="Y328" s="647"/>
      <c r="Z328" s="647"/>
      <c r="AA328" s="647"/>
      <c r="AB328" s="648"/>
      <c r="AC328" s="647"/>
      <c r="AD328" s="647"/>
      <c r="AE328" s="647"/>
      <c r="AF328" s="647"/>
      <c r="AG328" s="23"/>
      <c r="AH328" s="23"/>
      <c r="AI328" s="23"/>
      <c r="AJ328" s="23"/>
      <c r="AK328" s="23"/>
      <c r="AL328" s="29"/>
      <c r="AM328" s="520"/>
    </row>
    <row r="329" spans="1:39" ht="54" customHeight="1" x14ac:dyDescent="1.05">
      <c r="A329" s="31" t="s">
        <v>38652</v>
      </c>
      <c r="B329" s="31" t="s">
        <v>38653</v>
      </c>
      <c r="C329" s="31" t="s">
        <v>38654</v>
      </c>
      <c r="D329" s="31" t="s">
        <v>38655</v>
      </c>
      <c r="E329" s="31" t="s">
        <v>101</v>
      </c>
      <c r="F329" s="31" t="s">
        <v>123</v>
      </c>
      <c r="G329" s="31" t="s">
        <v>16223</v>
      </c>
      <c r="H329" s="31" t="s">
        <v>37612</v>
      </c>
      <c r="I329" s="38">
        <v>0.125</v>
      </c>
      <c r="J329" s="31" t="s">
        <v>298</v>
      </c>
      <c r="K329" s="31" t="s">
        <v>105</v>
      </c>
      <c r="L329" s="31" t="s">
        <v>106</v>
      </c>
      <c r="M329" s="31" t="s">
        <v>491</v>
      </c>
      <c r="N329" s="23"/>
      <c r="O329" s="23"/>
      <c r="P329" s="23"/>
      <c r="Q329" s="23"/>
      <c r="R329" s="23"/>
      <c r="S329" s="29">
        <v>31700</v>
      </c>
      <c r="T329" s="647"/>
      <c r="U329" s="647"/>
      <c r="V329" s="647"/>
      <c r="W329" s="647"/>
      <c r="X329" s="647"/>
      <c r="Y329" s="647"/>
      <c r="Z329" s="647"/>
      <c r="AA329" s="647"/>
      <c r="AB329" s="648"/>
      <c r="AC329" s="647"/>
      <c r="AD329" s="647"/>
      <c r="AE329" s="647"/>
      <c r="AF329" s="647"/>
      <c r="AG329" s="23"/>
      <c r="AH329" s="23"/>
      <c r="AI329" s="23"/>
      <c r="AJ329" s="23"/>
      <c r="AK329" s="23"/>
      <c r="AL329" s="29"/>
      <c r="AM329" s="520"/>
    </row>
    <row r="330" spans="1:39" ht="54" customHeight="1" x14ac:dyDescent="1.05">
      <c r="A330" s="31" t="s">
        <v>38656</v>
      </c>
      <c r="B330" s="31" t="s">
        <v>38657</v>
      </c>
      <c r="C330" s="31" t="s">
        <v>38658</v>
      </c>
      <c r="D330" s="31" t="s">
        <v>38659</v>
      </c>
      <c r="E330" s="31" t="s">
        <v>101</v>
      </c>
      <c r="F330" s="31" t="s">
        <v>123</v>
      </c>
      <c r="G330" s="31" t="s">
        <v>16223</v>
      </c>
      <c r="H330" s="31" t="s">
        <v>37612</v>
      </c>
      <c r="I330" s="38">
        <v>0.125</v>
      </c>
      <c r="J330" s="31" t="s">
        <v>298</v>
      </c>
      <c r="K330" s="31" t="s">
        <v>105</v>
      </c>
      <c r="L330" s="31" t="s">
        <v>106</v>
      </c>
      <c r="M330" s="31" t="s">
        <v>491</v>
      </c>
      <c r="N330" s="23"/>
      <c r="O330" s="23"/>
      <c r="P330" s="23"/>
      <c r="Q330" s="23"/>
      <c r="R330" s="23"/>
      <c r="S330" s="29">
        <v>31700</v>
      </c>
      <c r="T330" s="647"/>
      <c r="U330" s="647"/>
      <c r="V330" s="647"/>
      <c r="W330" s="647"/>
      <c r="X330" s="647"/>
      <c r="Y330" s="647"/>
      <c r="Z330" s="647"/>
      <c r="AA330" s="647"/>
      <c r="AB330" s="648"/>
      <c r="AC330" s="647"/>
      <c r="AD330" s="647"/>
      <c r="AE330" s="647"/>
      <c r="AF330" s="647"/>
      <c r="AG330" s="23"/>
      <c r="AH330" s="23"/>
      <c r="AI330" s="23"/>
      <c r="AJ330" s="23"/>
      <c r="AK330" s="23"/>
      <c r="AL330" s="29"/>
      <c r="AM330" s="520"/>
    </row>
    <row r="331" spans="1:39" ht="54" customHeight="1" x14ac:dyDescent="1.05">
      <c r="A331" s="31" t="s">
        <v>38660</v>
      </c>
      <c r="B331" s="31" t="s">
        <v>38661</v>
      </c>
      <c r="C331" s="31" t="s">
        <v>38662</v>
      </c>
      <c r="D331" s="31" t="s">
        <v>38663</v>
      </c>
      <c r="E331" s="31" t="s">
        <v>101</v>
      </c>
      <c r="F331" s="31" t="s">
        <v>102</v>
      </c>
      <c r="G331" s="31" t="s">
        <v>16267</v>
      </c>
      <c r="H331" s="31" t="s">
        <v>33148</v>
      </c>
      <c r="I331" s="38">
        <v>0.125</v>
      </c>
      <c r="J331" s="31" t="s">
        <v>298</v>
      </c>
      <c r="K331" s="31" t="s">
        <v>105</v>
      </c>
      <c r="L331" s="31" t="s">
        <v>106</v>
      </c>
      <c r="M331" s="31" t="s">
        <v>491</v>
      </c>
      <c r="N331" s="23"/>
      <c r="O331" s="23"/>
      <c r="P331" s="23"/>
      <c r="Q331" s="23"/>
      <c r="R331" s="23"/>
      <c r="S331" s="29">
        <v>26200</v>
      </c>
      <c r="T331" s="647"/>
      <c r="U331" s="647"/>
      <c r="V331" s="647"/>
      <c r="W331" s="647"/>
      <c r="X331" s="647"/>
      <c r="Y331" s="647"/>
      <c r="Z331" s="647"/>
      <c r="AA331" s="647"/>
      <c r="AB331" s="648"/>
      <c r="AC331" s="647"/>
      <c r="AD331" s="647"/>
      <c r="AE331" s="647"/>
      <c r="AF331" s="647"/>
      <c r="AG331" s="23"/>
      <c r="AH331" s="23"/>
      <c r="AI331" s="23"/>
      <c r="AJ331" s="23"/>
      <c r="AK331" s="23"/>
      <c r="AL331" s="29"/>
      <c r="AM331" s="520"/>
    </row>
    <row r="332" spans="1:39" ht="54" customHeight="1" x14ac:dyDescent="1.05">
      <c r="A332" s="31" t="s">
        <v>25108</v>
      </c>
      <c r="B332" s="31" t="s">
        <v>1489</v>
      </c>
      <c r="C332" s="31" t="s">
        <v>1490</v>
      </c>
      <c r="D332" s="31" t="s">
        <v>1491</v>
      </c>
      <c r="E332" s="31" t="s">
        <v>101</v>
      </c>
      <c r="F332" s="31" t="s">
        <v>123</v>
      </c>
      <c r="G332" s="31" t="s">
        <v>16223</v>
      </c>
      <c r="H332" s="31" t="s">
        <v>33674</v>
      </c>
      <c r="I332" s="38">
        <v>0.32291666666666669</v>
      </c>
      <c r="J332" s="31" t="s">
        <v>298</v>
      </c>
      <c r="K332" s="31" t="s">
        <v>105</v>
      </c>
      <c r="L332" s="31" t="s">
        <v>106</v>
      </c>
      <c r="M332" s="31" t="s">
        <v>37353</v>
      </c>
      <c r="N332" s="23"/>
      <c r="O332" s="23"/>
      <c r="P332" s="23"/>
      <c r="Q332" s="23"/>
      <c r="R332" s="23"/>
      <c r="S332" s="29">
        <v>31700</v>
      </c>
      <c r="T332" s="647"/>
      <c r="U332" s="647"/>
      <c r="V332" s="647"/>
      <c r="W332" s="647"/>
      <c r="X332" s="647"/>
      <c r="Y332" s="647"/>
      <c r="Z332" s="647"/>
      <c r="AA332" s="647"/>
      <c r="AB332" s="648"/>
      <c r="AC332" s="647"/>
      <c r="AD332" s="647"/>
      <c r="AE332" s="647"/>
      <c r="AF332" s="647"/>
      <c r="AG332" s="23"/>
      <c r="AH332" s="23"/>
      <c r="AI332" s="23"/>
      <c r="AJ332" s="23"/>
      <c r="AK332" s="23"/>
      <c r="AL332" s="29"/>
      <c r="AM332" s="520"/>
    </row>
    <row r="333" spans="1:39" ht="54" customHeight="1" x14ac:dyDescent="1.05">
      <c r="A333" s="688" t="s">
        <v>40504</v>
      </c>
      <c r="B333" s="689"/>
      <c r="C333" s="689"/>
      <c r="D333" s="689"/>
      <c r="E333" s="689"/>
      <c r="F333" s="689"/>
      <c r="G333" s="689"/>
      <c r="H333" s="689"/>
      <c r="I333" s="689"/>
      <c r="J333" s="689"/>
      <c r="K333" s="689"/>
      <c r="L333" s="689"/>
      <c r="M333" s="690"/>
      <c r="N333" s="23"/>
      <c r="O333" s="23"/>
      <c r="P333" s="23"/>
      <c r="Q333" s="23"/>
      <c r="R333" s="23"/>
      <c r="S333" s="29"/>
      <c r="T333" s="647"/>
      <c r="U333" s="647"/>
      <c r="V333" s="647"/>
      <c r="W333" s="647"/>
      <c r="X333" s="647"/>
      <c r="Y333" s="647"/>
      <c r="Z333" s="647"/>
      <c r="AA333" s="647"/>
      <c r="AB333" s="648"/>
      <c r="AC333" s="647"/>
      <c r="AD333" s="647"/>
      <c r="AE333" s="647"/>
      <c r="AF333" s="647"/>
      <c r="AG333" s="23"/>
      <c r="AH333" s="23"/>
      <c r="AI333" s="23"/>
      <c r="AJ333" s="23"/>
      <c r="AK333" s="23"/>
      <c r="AL333" s="29"/>
      <c r="AM333" s="520"/>
    </row>
    <row r="334" spans="1:39" ht="54" customHeight="1" x14ac:dyDescent="1.05">
      <c r="A334" s="31" t="s">
        <v>40416</v>
      </c>
      <c r="B334" s="31" t="s">
        <v>40417</v>
      </c>
      <c r="C334" s="31" t="s">
        <v>40418</v>
      </c>
      <c r="D334" s="31" t="s">
        <v>40419</v>
      </c>
      <c r="E334" s="31" t="s">
        <v>101</v>
      </c>
      <c r="F334" s="31" t="s">
        <v>102</v>
      </c>
      <c r="G334" s="31" t="s">
        <v>16190</v>
      </c>
      <c r="H334" s="31" t="s">
        <v>39273</v>
      </c>
      <c r="I334" s="38">
        <v>0.58333333333333337</v>
      </c>
      <c r="J334" s="31" t="s">
        <v>298</v>
      </c>
      <c r="K334" s="31" t="s">
        <v>105</v>
      </c>
      <c r="L334" s="31" t="s">
        <v>125</v>
      </c>
      <c r="M334" s="31" t="s">
        <v>107</v>
      </c>
      <c r="N334" s="23"/>
      <c r="O334" s="23"/>
      <c r="P334" s="23"/>
      <c r="Q334" s="23"/>
      <c r="R334" s="23"/>
      <c r="S334" s="29">
        <v>25200</v>
      </c>
      <c r="T334" s="647"/>
      <c r="U334" s="647"/>
      <c r="V334" s="647"/>
      <c r="W334" s="647"/>
      <c r="X334" s="647"/>
      <c r="Y334" s="647"/>
      <c r="Z334" s="647"/>
      <c r="AA334" s="647"/>
      <c r="AB334" s="648"/>
      <c r="AC334" s="647"/>
      <c r="AD334" s="647"/>
      <c r="AE334" s="647"/>
      <c r="AF334" s="647"/>
      <c r="AG334" s="23"/>
      <c r="AH334" s="23"/>
      <c r="AI334" s="23"/>
      <c r="AJ334" s="23"/>
      <c r="AK334" s="23"/>
      <c r="AL334" s="29"/>
      <c r="AM334" s="520"/>
    </row>
    <row r="335" spans="1:39" ht="54" customHeight="1" x14ac:dyDescent="1.05">
      <c r="A335" s="31" t="s">
        <v>40420</v>
      </c>
      <c r="B335" s="31" t="s">
        <v>3360</v>
      </c>
      <c r="C335" s="31" t="s">
        <v>3361</v>
      </c>
      <c r="D335" s="31" t="s">
        <v>3362</v>
      </c>
      <c r="E335" s="31" t="s">
        <v>101</v>
      </c>
      <c r="F335" s="31" t="s">
        <v>123</v>
      </c>
      <c r="G335" s="31" t="s">
        <v>16223</v>
      </c>
      <c r="H335" s="31" t="s">
        <v>33148</v>
      </c>
      <c r="I335" s="38">
        <v>0.25</v>
      </c>
      <c r="J335" s="31" t="s">
        <v>298</v>
      </c>
      <c r="K335" s="31" t="s">
        <v>105</v>
      </c>
      <c r="L335" s="31" t="s">
        <v>106</v>
      </c>
      <c r="M335" s="31" t="s">
        <v>107</v>
      </c>
      <c r="N335" s="23"/>
      <c r="O335" s="23"/>
      <c r="P335" s="23"/>
      <c r="Q335" s="23"/>
      <c r="R335" s="23"/>
      <c r="S335" s="29">
        <v>25200</v>
      </c>
      <c r="T335" s="647"/>
      <c r="U335" s="647"/>
      <c r="V335" s="647"/>
      <c r="W335" s="647"/>
      <c r="X335" s="647"/>
      <c r="Y335" s="647"/>
      <c r="Z335" s="647"/>
      <c r="AA335" s="647"/>
      <c r="AB335" s="648"/>
      <c r="AC335" s="647"/>
      <c r="AD335" s="647"/>
      <c r="AE335" s="647"/>
      <c r="AF335" s="647"/>
      <c r="AG335" s="23"/>
      <c r="AH335" s="23"/>
      <c r="AI335" s="23"/>
      <c r="AJ335" s="23"/>
      <c r="AK335" s="23"/>
      <c r="AL335" s="29"/>
      <c r="AM335" s="520"/>
    </row>
    <row r="336" spans="1:39" ht="54" customHeight="1" x14ac:dyDescent="1.3">
      <c r="A336" s="691" t="s">
        <v>40963</v>
      </c>
      <c r="B336" s="691"/>
      <c r="C336" s="691"/>
      <c r="D336" s="691"/>
      <c r="E336" s="691"/>
      <c r="F336" s="691"/>
      <c r="G336" s="691"/>
      <c r="H336" s="691"/>
      <c r="I336" s="691"/>
      <c r="J336" s="691"/>
      <c r="K336" s="691"/>
      <c r="L336" s="691"/>
      <c r="M336" s="692"/>
      <c r="N336" s="31"/>
      <c r="O336" s="31"/>
      <c r="P336" s="31"/>
      <c r="Q336" s="31"/>
      <c r="R336" s="31"/>
      <c r="S336" s="31"/>
      <c r="T336" s="647"/>
      <c r="U336" s="647"/>
      <c r="V336" s="647"/>
      <c r="W336" s="647"/>
      <c r="X336" s="647"/>
      <c r="Y336" s="647"/>
      <c r="Z336" s="647"/>
      <c r="AA336" s="647"/>
      <c r="AB336" s="648"/>
      <c r="AC336" s="647"/>
      <c r="AD336" s="647"/>
      <c r="AE336" s="647"/>
      <c r="AF336" s="647"/>
      <c r="AG336" s="23"/>
      <c r="AH336" s="23"/>
      <c r="AI336" s="23"/>
      <c r="AJ336" s="23"/>
      <c r="AK336" s="23"/>
      <c r="AL336" s="29"/>
      <c r="AM336" s="520"/>
    </row>
    <row r="337" spans="1:39" ht="54" customHeight="1" x14ac:dyDescent="1.05">
      <c r="A337" s="31" t="s">
        <v>40628</v>
      </c>
      <c r="B337" s="31" t="s">
        <v>11203</v>
      </c>
      <c r="C337" s="31" t="s">
        <v>40629</v>
      </c>
      <c r="D337" s="31" t="s">
        <v>40630</v>
      </c>
      <c r="E337" s="31" t="s">
        <v>101</v>
      </c>
      <c r="F337" s="31" t="s">
        <v>123</v>
      </c>
      <c r="G337" s="31" t="s">
        <v>16223</v>
      </c>
      <c r="H337" s="31" t="s">
        <v>39091</v>
      </c>
      <c r="I337" s="38">
        <v>0.125</v>
      </c>
      <c r="J337" s="31" t="s">
        <v>298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45200</v>
      </c>
      <c r="T337" s="647"/>
      <c r="U337" s="647"/>
      <c r="V337" s="647"/>
      <c r="W337" s="647"/>
      <c r="X337" s="647"/>
      <c r="Y337" s="647"/>
      <c r="Z337" s="647"/>
      <c r="AA337" s="647"/>
      <c r="AB337" s="648"/>
      <c r="AC337" s="647"/>
      <c r="AD337" s="647"/>
      <c r="AE337" s="647"/>
      <c r="AF337" s="647"/>
      <c r="AG337" s="23"/>
      <c r="AH337" s="23"/>
      <c r="AI337" s="23"/>
      <c r="AJ337" s="23"/>
      <c r="AK337" s="23"/>
      <c r="AL337" s="29"/>
      <c r="AM337" s="520"/>
    </row>
    <row r="338" spans="1:39" ht="54" customHeight="1" x14ac:dyDescent="1.05">
      <c r="A338" s="31" t="s">
        <v>25108</v>
      </c>
      <c r="B338" s="31" t="s">
        <v>1489</v>
      </c>
      <c r="C338" s="31" t="s">
        <v>1490</v>
      </c>
      <c r="D338" s="31" t="s">
        <v>1491</v>
      </c>
      <c r="E338" s="31" t="s">
        <v>101</v>
      </c>
      <c r="F338" s="31" t="s">
        <v>123</v>
      </c>
      <c r="G338" s="31" t="s">
        <v>16223</v>
      </c>
      <c r="H338" s="31" t="s">
        <v>33477</v>
      </c>
      <c r="I338" s="38">
        <v>0.125</v>
      </c>
      <c r="J338" s="31" t="s">
        <v>298</v>
      </c>
      <c r="K338" s="31" t="s">
        <v>105</v>
      </c>
      <c r="L338" s="31" t="s">
        <v>106</v>
      </c>
      <c r="M338" s="31" t="s">
        <v>107</v>
      </c>
      <c r="N338" s="23"/>
      <c r="O338" s="23"/>
      <c r="P338" s="23"/>
      <c r="Q338" s="23"/>
      <c r="R338" s="23"/>
      <c r="S338" s="29">
        <v>25200</v>
      </c>
      <c r="T338" s="647"/>
      <c r="U338" s="647"/>
      <c r="V338" s="647"/>
      <c r="W338" s="647"/>
      <c r="X338" s="647"/>
      <c r="Y338" s="647"/>
      <c r="Z338" s="647"/>
      <c r="AA338" s="647"/>
      <c r="AB338" s="648"/>
      <c r="AC338" s="647"/>
      <c r="AD338" s="647"/>
      <c r="AE338" s="647"/>
      <c r="AF338" s="647"/>
      <c r="AG338" s="23"/>
      <c r="AH338" s="23"/>
      <c r="AI338" s="23"/>
      <c r="AJ338" s="23"/>
      <c r="AK338" s="23"/>
      <c r="AL338" s="29"/>
      <c r="AM338" s="520"/>
    </row>
    <row r="339" spans="1:39" ht="54" customHeight="1" x14ac:dyDescent="1.05">
      <c r="A339" s="31" t="s">
        <v>40631</v>
      </c>
      <c r="B339" s="31" t="s">
        <v>17577</v>
      </c>
      <c r="C339" s="31" t="s">
        <v>17578</v>
      </c>
      <c r="D339" s="31" t="s">
        <v>17579</v>
      </c>
      <c r="E339" s="31" t="s">
        <v>101</v>
      </c>
      <c r="F339" s="31" t="s">
        <v>123</v>
      </c>
      <c r="G339" s="31" t="s">
        <v>16223</v>
      </c>
      <c r="H339" s="31" t="s">
        <v>33477</v>
      </c>
      <c r="I339" s="38">
        <v>0.125</v>
      </c>
      <c r="J339" s="31" t="s">
        <v>298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25200</v>
      </c>
      <c r="T339" s="647"/>
      <c r="U339" s="647"/>
      <c r="V339" s="647"/>
      <c r="W339" s="647"/>
      <c r="X339" s="647"/>
      <c r="Y339" s="647"/>
      <c r="Z339" s="647"/>
      <c r="AA339" s="647"/>
      <c r="AB339" s="648"/>
      <c r="AC339" s="647"/>
      <c r="AD339" s="647"/>
      <c r="AE339" s="647"/>
      <c r="AF339" s="647"/>
      <c r="AG339" s="23"/>
      <c r="AH339" s="23"/>
      <c r="AI339" s="23"/>
      <c r="AJ339" s="23"/>
      <c r="AK339" s="23"/>
      <c r="AL339" s="29"/>
      <c r="AM339" s="520"/>
    </row>
    <row r="340" spans="1:39" ht="54" customHeight="1" x14ac:dyDescent="1.3">
      <c r="A340" s="693" t="s">
        <v>40966</v>
      </c>
      <c r="B340" s="901"/>
      <c r="C340" s="901"/>
      <c r="D340" s="901"/>
      <c r="E340" s="901"/>
      <c r="F340" s="901"/>
      <c r="G340" s="901"/>
      <c r="H340" s="901"/>
      <c r="I340" s="901"/>
      <c r="J340" s="901"/>
      <c r="K340" s="901"/>
      <c r="L340" s="901"/>
      <c r="M340" s="902"/>
      <c r="N340" s="23"/>
      <c r="O340" s="23"/>
      <c r="P340" s="23"/>
      <c r="Q340" s="23"/>
      <c r="R340" s="23"/>
      <c r="S340" s="29"/>
      <c r="T340" s="451">
        <v>108000</v>
      </c>
    </row>
    <row r="341" spans="1:39" ht="54" customHeight="1" x14ac:dyDescent="1.05">
      <c r="A341" s="688" t="s">
        <v>41448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7"/>
      <c r="N341" s="23"/>
      <c r="O341" s="23"/>
      <c r="P341" s="23"/>
      <c r="Q341" s="23"/>
      <c r="R341" s="23"/>
      <c r="S341" s="29"/>
      <c r="T341" s="647"/>
      <c r="U341" s="647"/>
      <c r="V341" s="647"/>
      <c r="W341" s="647"/>
      <c r="X341" s="647"/>
      <c r="Y341" s="647"/>
      <c r="Z341" s="647"/>
      <c r="AA341" s="647"/>
      <c r="AB341" s="648"/>
      <c r="AC341" s="647"/>
      <c r="AD341" s="647"/>
      <c r="AE341" s="647"/>
      <c r="AF341" s="647"/>
      <c r="AG341" s="23"/>
      <c r="AH341" s="23"/>
      <c r="AI341" s="23"/>
      <c r="AJ341" s="23"/>
      <c r="AK341" s="23"/>
      <c r="AL341" s="29"/>
      <c r="AM341" s="520"/>
    </row>
    <row r="342" spans="1:39" ht="54" customHeight="1" x14ac:dyDescent="1.05">
      <c r="A342" s="675" t="s">
        <v>41159</v>
      </c>
      <c r="B342" s="675" t="s">
        <v>7105</v>
      </c>
      <c r="C342" s="675" t="s">
        <v>41160</v>
      </c>
      <c r="D342" s="675" t="s">
        <v>41161</v>
      </c>
      <c r="E342" s="675" t="s">
        <v>101</v>
      </c>
      <c r="F342" s="675" t="s">
        <v>123</v>
      </c>
      <c r="G342" s="675" t="s">
        <v>16223</v>
      </c>
      <c r="H342" s="675" t="s">
        <v>40191</v>
      </c>
      <c r="I342" s="676">
        <v>0.125</v>
      </c>
      <c r="J342" s="675" t="s">
        <v>298</v>
      </c>
      <c r="K342" s="675" t="s">
        <v>105</v>
      </c>
      <c r="L342" s="675" t="s">
        <v>106</v>
      </c>
      <c r="M342" s="675" t="s">
        <v>107</v>
      </c>
      <c r="N342" s="23"/>
      <c r="O342" s="23"/>
      <c r="P342" s="23"/>
      <c r="Q342" s="23"/>
      <c r="R342" s="23"/>
      <c r="S342" s="29">
        <v>25200</v>
      </c>
      <c r="T342" s="647"/>
      <c r="U342" s="647"/>
      <c r="V342" s="647"/>
      <c r="W342" s="647"/>
      <c r="X342" s="647"/>
      <c r="Y342" s="647"/>
      <c r="Z342" s="647"/>
      <c r="AA342" s="647"/>
      <c r="AB342" s="648"/>
      <c r="AC342" s="647"/>
      <c r="AD342" s="647"/>
      <c r="AE342" s="647"/>
      <c r="AF342" s="647"/>
      <c r="AG342" s="23"/>
      <c r="AH342" s="23"/>
      <c r="AI342" s="23"/>
      <c r="AJ342" s="23"/>
      <c r="AK342" s="23"/>
      <c r="AL342" s="29"/>
      <c r="AM342" s="520"/>
    </row>
    <row r="343" spans="1:39" ht="54" customHeight="1" x14ac:dyDescent="1.05">
      <c r="A343" s="675" t="s">
        <v>41162</v>
      </c>
      <c r="B343" s="675" t="s">
        <v>41163</v>
      </c>
      <c r="C343" s="675" t="s">
        <v>41164</v>
      </c>
      <c r="D343" s="675" t="s">
        <v>41165</v>
      </c>
      <c r="E343" s="675" t="s">
        <v>101</v>
      </c>
      <c r="F343" s="675" t="s">
        <v>123</v>
      </c>
      <c r="G343" s="675" t="s">
        <v>16223</v>
      </c>
      <c r="H343" s="675" t="s">
        <v>40191</v>
      </c>
      <c r="I343" s="676">
        <v>0.125</v>
      </c>
      <c r="J343" s="675" t="s">
        <v>298</v>
      </c>
      <c r="K343" s="675" t="s">
        <v>105</v>
      </c>
      <c r="L343" s="675" t="s">
        <v>106</v>
      </c>
      <c r="M343" s="675" t="s">
        <v>107</v>
      </c>
      <c r="N343" s="23"/>
      <c r="O343" s="23"/>
      <c r="P343" s="23"/>
      <c r="Q343" s="23"/>
      <c r="R343" s="23"/>
      <c r="S343" s="29">
        <v>25200</v>
      </c>
      <c r="T343" s="647"/>
      <c r="U343" s="647"/>
      <c r="V343" s="647"/>
      <c r="W343" s="647"/>
      <c r="X343" s="647"/>
      <c r="Y343" s="647"/>
      <c r="Z343" s="647"/>
      <c r="AA343" s="647"/>
      <c r="AB343" s="648"/>
      <c r="AC343" s="647"/>
      <c r="AD343" s="647"/>
      <c r="AE343" s="647"/>
      <c r="AF343" s="647"/>
      <c r="AG343" s="23"/>
      <c r="AH343" s="23"/>
      <c r="AI343" s="23"/>
      <c r="AJ343" s="23"/>
      <c r="AK343" s="23"/>
      <c r="AL343" s="29"/>
      <c r="AM343" s="520"/>
    </row>
    <row r="344" spans="1:39" ht="54" customHeight="1" x14ac:dyDescent="1.05">
      <c r="A344" s="675" t="s">
        <v>41166</v>
      </c>
      <c r="B344" s="675" t="s">
        <v>41167</v>
      </c>
      <c r="C344" s="675" t="s">
        <v>41168</v>
      </c>
      <c r="D344" s="675" t="s">
        <v>41169</v>
      </c>
      <c r="E344" s="675" t="s">
        <v>101</v>
      </c>
      <c r="F344" s="675" t="s">
        <v>123</v>
      </c>
      <c r="G344" s="675" t="s">
        <v>16223</v>
      </c>
      <c r="H344" s="675" t="s">
        <v>40191</v>
      </c>
      <c r="I344" s="676">
        <v>0.125</v>
      </c>
      <c r="J344" s="675" t="s">
        <v>298</v>
      </c>
      <c r="K344" s="675" t="s">
        <v>105</v>
      </c>
      <c r="L344" s="675" t="s">
        <v>106</v>
      </c>
      <c r="M344" s="675" t="s">
        <v>107</v>
      </c>
      <c r="N344" s="23"/>
      <c r="O344" s="23"/>
      <c r="P344" s="23"/>
      <c r="Q344" s="23"/>
      <c r="R344" s="23"/>
      <c r="S344" s="29">
        <v>25200</v>
      </c>
      <c r="T344" s="647"/>
      <c r="U344" s="647"/>
      <c r="V344" s="647"/>
      <c r="W344" s="647"/>
      <c r="X344" s="647"/>
      <c r="Y344" s="647"/>
      <c r="Z344" s="647"/>
      <c r="AA344" s="647"/>
      <c r="AB344" s="648"/>
      <c r="AC344" s="647"/>
      <c r="AD344" s="647"/>
      <c r="AE344" s="647"/>
      <c r="AF344" s="647"/>
      <c r="AG344" s="23"/>
      <c r="AH344" s="23"/>
      <c r="AI344" s="23"/>
      <c r="AJ344" s="23"/>
      <c r="AK344" s="23"/>
      <c r="AL344" s="29"/>
      <c r="AM344" s="520"/>
    </row>
    <row r="345" spans="1:39" ht="54" customHeight="1" x14ac:dyDescent="1.05">
      <c r="A345" s="675" t="s">
        <v>41170</v>
      </c>
      <c r="B345" s="675" t="s">
        <v>41171</v>
      </c>
      <c r="C345" s="675" t="s">
        <v>41172</v>
      </c>
      <c r="D345" s="675" t="s">
        <v>41173</v>
      </c>
      <c r="E345" s="675" t="s">
        <v>101</v>
      </c>
      <c r="F345" s="675" t="s">
        <v>123</v>
      </c>
      <c r="G345" s="675" t="s">
        <v>16223</v>
      </c>
      <c r="H345" s="675" t="s">
        <v>40191</v>
      </c>
      <c r="I345" s="676">
        <v>0.125</v>
      </c>
      <c r="J345" s="675" t="s">
        <v>298</v>
      </c>
      <c r="K345" s="675" t="s">
        <v>105</v>
      </c>
      <c r="L345" s="675" t="s">
        <v>106</v>
      </c>
      <c r="M345" s="675" t="s">
        <v>107</v>
      </c>
      <c r="N345" s="23"/>
      <c r="O345" s="23"/>
      <c r="P345" s="23"/>
      <c r="Q345" s="23"/>
      <c r="R345" s="23"/>
      <c r="S345" s="29">
        <v>25200</v>
      </c>
      <c r="T345" s="647"/>
      <c r="U345" s="647"/>
      <c r="V345" s="647"/>
      <c r="W345" s="647"/>
      <c r="X345" s="647"/>
      <c r="Y345" s="647"/>
      <c r="Z345" s="647"/>
      <c r="AA345" s="647"/>
      <c r="AB345" s="648"/>
      <c r="AC345" s="647"/>
      <c r="AD345" s="647"/>
      <c r="AE345" s="647"/>
      <c r="AF345" s="647"/>
      <c r="AG345" s="23"/>
      <c r="AH345" s="23"/>
      <c r="AI345" s="23"/>
      <c r="AJ345" s="23"/>
      <c r="AK345" s="23"/>
      <c r="AL345" s="29"/>
      <c r="AM345" s="520"/>
    </row>
    <row r="346" spans="1:39" ht="54" customHeight="1" x14ac:dyDescent="1.3">
      <c r="A346" s="693" t="s">
        <v>41450</v>
      </c>
      <c r="B346" s="901"/>
      <c r="C346" s="901"/>
      <c r="D346" s="901"/>
      <c r="E346" s="901"/>
      <c r="F346" s="901"/>
      <c r="G346" s="901"/>
      <c r="H346" s="901"/>
      <c r="I346" s="901"/>
      <c r="J346" s="901"/>
      <c r="K346" s="901"/>
      <c r="L346" s="901"/>
      <c r="M346" s="902"/>
      <c r="N346" s="23"/>
      <c r="O346" s="23"/>
      <c r="P346" s="23"/>
      <c r="Q346" s="23"/>
      <c r="R346" s="23"/>
      <c r="S346" s="29"/>
      <c r="T346" s="451">
        <v>206000</v>
      </c>
    </row>
    <row r="347" spans="1:39" ht="54" customHeight="1" x14ac:dyDescent="1.3">
      <c r="A347" s="679" t="s">
        <v>42589</v>
      </c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1"/>
      <c r="N347" s="23"/>
      <c r="O347" s="23"/>
      <c r="P347" s="23"/>
      <c r="Q347" s="23"/>
      <c r="R347" s="23"/>
      <c r="S347" s="29"/>
      <c r="T347" s="647"/>
      <c r="U347" s="647"/>
      <c r="V347" s="647"/>
      <c r="W347" s="647"/>
      <c r="X347" s="647"/>
      <c r="Y347" s="647"/>
      <c r="Z347" s="647"/>
      <c r="AA347" s="647"/>
      <c r="AB347" s="648"/>
      <c r="AC347" s="647"/>
      <c r="AD347" s="647"/>
      <c r="AE347" s="647"/>
      <c r="AF347" s="647"/>
      <c r="AG347" s="23"/>
      <c r="AH347" s="23"/>
      <c r="AI347" s="23"/>
      <c r="AJ347" s="23"/>
      <c r="AK347" s="23"/>
      <c r="AL347" s="29"/>
      <c r="AM347" s="520"/>
    </row>
    <row r="348" spans="1:39" ht="54" customHeight="1" x14ac:dyDescent="1.05">
      <c r="A348" s="31" t="s">
        <v>7089</v>
      </c>
      <c r="B348" s="31" t="s">
        <v>7090</v>
      </c>
      <c r="C348" s="31" t="s">
        <v>7091</v>
      </c>
      <c r="D348" s="31" t="s">
        <v>7092</v>
      </c>
      <c r="E348" s="31" t="s">
        <v>101</v>
      </c>
      <c r="F348" s="31" t="s">
        <v>123</v>
      </c>
      <c r="G348" s="31" t="s">
        <v>16223</v>
      </c>
      <c r="H348" s="31" t="s">
        <v>39273</v>
      </c>
      <c r="I348" s="38">
        <v>0.125</v>
      </c>
      <c r="J348" s="31" t="s">
        <v>298</v>
      </c>
      <c r="K348" s="31" t="s">
        <v>105</v>
      </c>
      <c r="L348" s="31" t="s">
        <v>106</v>
      </c>
      <c r="M348" s="31" t="s">
        <v>107</v>
      </c>
      <c r="N348" s="23"/>
      <c r="O348" s="23"/>
      <c r="P348" s="23"/>
      <c r="Q348" s="23"/>
      <c r="R348" s="23"/>
      <c r="S348" s="29">
        <v>25200</v>
      </c>
      <c r="T348" s="647"/>
      <c r="U348" s="647"/>
      <c r="V348" s="647"/>
      <c r="W348" s="647"/>
      <c r="X348" s="647"/>
      <c r="Y348" s="647"/>
      <c r="Z348" s="647"/>
      <c r="AA348" s="647"/>
      <c r="AB348" s="648"/>
      <c r="AC348" s="647"/>
      <c r="AD348" s="647"/>
      <c r="AE348" s="647"/>
      <c r="AF348" s="647"/>
      <c r="AG348" s="23"/>
      <c r="AH348" s="23"/>
      <c r="AI348" s="23"/>
      <c r="AJ348" s="23"/>
      <c r="AK348" s="23"/>
      <c r="AL348" s="29"/>
      <c r="AM348" s="520"/>
    </row>
    <row r="349" spans="1:39" ht="54" customHeight="1" x14ac:dyDescent="1.05">
      <c r="A349" s="31" t="s">
        <v>42341</v>
      </c>
      <c r="B349" s="31" t="s">
        <v>7094</v>
      </c>
      <c r="C349" s="31" t="s">
        <v>7095</v>
      </c>
      <c r="D349" s="31" t="s">
        <v>7096</v>
      </c>
      <c r="E349" s="31" t="s">
        <v>101</v>
      </c>
      <c r="F349" s="31" t="s">
        <v>123</v>
      </c>
      <c r="G349" s="31" t="s">
        <v>16223</v>
      </c>
      <c r="H349" s="31" t="s">
        <v>39273</v>
      </c>
      <c r="I349" s="38">
        <v>0.125</v>
      </c>
      <c r="J349" s="31" t="s">
        <v>298</v>
      </c>
      <c r="K349" s="31" t="s">
        <v>105</v>
      </c>
      <c r="L349" s="31" t="s">
        <v>106</v>
      </c>
      <c r="M349" s="31" t="s">
        <v>107</v>
      </c>
      <c r="N349" s="23"/>
      <c r="O349" s="23"/>
      <c r="P349" s="23"/>
      <c r="Q349" s="23"/>
      <c r="R349" s="23"/>
      <c r="S349" s="29">
        <v>25200</v>
      </c>
      <c r="T349" s="647"/>
      <c r="U349" s="647"/>
      <c r="V349" s="647"/>
      <c r="W349" s="647"/>
      <c r="X349" s="647"/>
      <c r="Y349" s="647"/>
      <c r="Z349" s="647"/>
      <c r="AA349" s="647"/>
      <c r="AB349" s="648"/>
      <c r="AC349" s="647"/>
      <c r="AD349" s="647"/>
      <c r="AE349" s="647"/>
      <c r="AF349" s="647"/>
      <c r="AG349" s="23"/>
      <c r="AH349" s="23"/>
      <c r="AI349" s="23"/>
      <c r="AJ349" s="23"/>
      <c r="AK349" s="23"/>
      <c r="AL349" s="29"/>
      <c r="AM349" s="520"/>
    </row>
    <row r="350" spans="1:39" ht="54" customHeight="1" x14ac:dyDescent="1.05">
      <c r="A350" s="31" t="s">
        <v>42342</v>
      </c>
      <c r="B350" s="31" t="s">
        <v>33426</v>
      </c>
      <c r="C350" s="31" t="s">
        <v>42343</v>
      </c>
      <c r="D350" s="31" t="s">
        <v>42344</v>
      </c>
      <c r="E350" s="31" t="s">
        <v>101</v>
      </c>
      <c r="F350" s="31" t="s">
        <v>105</v>
      </c>
      <c r="G350" s="31" t="s">
        <v>105</v>
      </c>
      <c r="H350" s="31" t="s">
        <v>105</v>
      </c>
      <c r="I350" s="31" t="s">
        <v>105</v>
      </c>
      <c r="J350" s="31" t="s">
        <v>298</v>
      </c>
      <c r="K350" s="31" t="s">
        <v>105</v>
      </c>
      <c r="L350" s="31" t="s">
        <v>106</v>
      </c>
      <c r="M350" s="31" t="s">
        <v>107</v>
      </c>
      <c r="N350" s="23"/>
      <c r="O350" s="23"/>
      <c r="P350" s="23"/>
      <c r="Q350" s="23"/>
      <c r="R350" s="23"/>
      <c r="S350" s="29">
        <v>25200</v>
      </c>
      <c r="T350" s="647"/>
      <c r="U350" s="647"/>
      <c r="V350" s="647"/>
      <c r="W350" s="647"/>
      <c r="X350" s="647"/>
      <c r="Y350" s="647"/>
      <c r="Z350" s="647"/>
      <c r="AA350" s="647"/>
      <c r="AB350" s="648"/>
      <c r="AC350" s="647"/>
      <c r="AD350" s="647"/>
      <c r="AE350" s="647"/>
      <c r="AF350" s="647"/>
      <c r="AG350" s="23"/>
      <c r="AH350" s="23"/>
      <c r="AI350" s="23"/>
      <c r="AJ350" s="23"/>
      <c r="AK350" s="23"/>
      <c r="AL350" s="29"/>
      <c r="AM350" s="520"/>
    </row>
    <row r="351" spans="1:39" ht="54" customHeight="1" x14ac:dyDescent="1.05">
      <c r="A351" s="31" t="s">
        <v>42345</v>
      </c>
      <c r="B351" s="31" t="s">
        <v>42346</v>
      </c>
      <c r="C351" s="31" t="s">
        <v>42347</v>
      </c>
      <c r="D351" s="31" t="s">
        <v>42348</v>
      </c>
      <c r="E351" s="31" t="s">
        <v>101</v>
      </c>
      <c r="F351" s="31" t="s">
        <v>123</v>
      </c>
      <c r="G351" s="31" t="s">
        <v>16223</v>
      </c>
      <c r="H351" s="31" t="s">
        <v>33669</v>
      </c>
      <c r="I351" s="38">
        <v>0.32291666666666669</v>
      </c>
      <c r="J351" s="31" t="s">
        <v>298</v>
      </c>
      <c r="K351" s="31" t="s">
        <v>105</v>
      </c>
      <c r="L351" s="31" t="s">
        <v>106</v>
      </c>
      <c r="M351" s="31" t="s">
        <v>107</v>
      </c>
      <c r="N351" s="23"/>
      <c r="O351" s="23"/>
      <c r="P351" s="23"/>
      <c r="Q351" s="23"/>
      <c r="R351" s="23"/>
      <c r="S351" s="29">
        <v>25200</v>
      </c>
      <c r="T351" s="647"/>
      <c r="U351" s="647"/>
      <c r="V351" s="647"/>
      <c r="W351" s="647"/>
      <c r="X351" s="647"/>
      <c r="Y351" s="647"/>
      <c r="Z351" s="647"/>
      <c r="AA351" s="647"/>
      <c r="AB351" s="648"/>
      <c r="AC351" s="647"/>
      <c r="AD351" s="647"/>
      <c r="AE351" s="647"/>
      <c r="AF351" s="647"/>
      <c r="AG351" s="23"/>
      <c r="AH351" s="23"/>
      <c r="AI351" s="23"/>
      <c r="AJ351" s="23"/>
      <c r="AK351" s="23"/>
      <c r="AL351" s="29"/>
      <c r="AM351" s="520"/>
    </row>
    <row r="352" spans="1:39" ht="54" customHeight="1" x14ac:dyDescent="1.05">
      <c r="A352" s="31" t="s">
        <v>42349</v>
      </c>
      <c r="B352" s="31" t="s">
        <v>17086</v>
      </c>
      <c r="C352" s="31" t="s">
        <v>42350</v>
      </c>
      <c r="D352" s="31" t="s">
        <v>42351</v>
      </c>
      <c r="E352" s="31" t="s">
        <v>101</v>
      </c>
      <c r="F352" s="31" t="s">
        <v>105</v>
      </c>
      <c r="G352" s="31" t="s">
        <v>105</v>
      </c>
      <c r="H352" s="31" t="s">
        <v>105</v>
      </c>
      <c r="I352" s="31" t="s">
        <v>105</v>
      </c>
      <c r="J352" s="31" t="s">
        <v>298</v>
      </c>
      <c r="K352" s="31" t="s">
        <v>105</v>
      </c>
      <c r="L352" s="31" t="s">
        <v>106</v>
      </c>
      <c r="M352" s="31" t="s">
        <v>107</v>
      </c>
      <c r="N352" s="23"/>
      <c r="O352" s="23"/>
      <c r="P352" s="23"/>
      <c r="Q352" s="23"/>
      <c r="R352" s="23"/>
      <c r="S352" s="29">
        <v>25200</v>
      </c>
      <c r="T352" s="647"/>
      <c r="U352" s="647"/>
      <c r="V352" s="647"/>
      <c r="W352" s="647"/>
      <c r="X352" s="647"/>
      <c r="Y352" s="647"/>
      <c r="Z352" s="647"/>
      <c r="AA352" s="647"/>
      <c r="AB352" s="648"/>
      <c r="AC352" s="647"/>
      <c r="AD352" s="647"/>
      <c r="AE352" s="647"/>
      <c r="AF352" s="647"/>
      <c r="AG352" s="23"/>
      <c r="AH352" s="23"/>
      <c r="AI352" s="23"/>
      <c r="AJ352" s="23"/>
      <c r="AK352" s="23"/>
      <c r="AL352" s="29"/>
      <c r="AM352" s="520"/>
    </row>
    <row r="353" spans="1:20" ht="54" customHeight="1" x14ac:dyDescent="1.05">
      <c r="A353" s="647"/>
      <c r="B353" s="647"/>
      <c r="C353" s="647"/>
      <c r="D353" s="647"/>
      <c r="E353" s="647"/>
      <c r="F353" s="647"/>
      <c r="G353" s="647"/>
      <c r="H353" s="647"/>
      <c r="I353" s="648"/>
      <c r="J353" s="647"/>
      <c r="K353" s="647"/>
      <c r="L353" s="647"/>
      <c r="M353" s="647"/>
      <c r="N353" s="23"/>
      <c r="O353" s="23"/>
      <c r="P353" s="23"/>
      <c r="Q353" s="23"/>
      <c r="R353" s="23"/>
      <c r="S353" s="29"/>
      <c r="T353" s="520"/>
    </row>
    <row r="354" spans="1:20" ht="54" customHeight="1" x14ac:dyDescent="1.05">
      <c r="A354" s="647"/>
      <c r="B354" s="647"/>
      <c r="C354" s="647"/>
      <c r="D354" s="647"/>
      <c r="E354" s="647"/>
      <c r="F354" s="647"/>
      <c r="G354" s="647"/>
      <c r="H354" s="647"/>
      <c r="I354" s="648"/>
      <c r="J354" s="647"/>
      <c r="K354" s="647"/>
      <c r="L354" s="647"/>
      <c r="M354" s="647"/>
      <c r="N354" s="23"/>
      <c r="O354" s="23"/>
      <c r="P354" s="23"/>
      <c r="Q354" s="23"/>
      <c r="R354" s="23"/>
      <c r="S354" s="29"/>
      <c r="T354" s="520"/>
    </row>
    <row r="355" spans="1:20" ht="54" customHeight="1" x14ac:dyDescent="1.05">
      <c r="A355" s="647"/>
      <c r="B355" s="647"/>
      <c r="C355" s="647"/>
      <c r="D355" s="647"/>
      <c r="E355" s="647"/>
      <c r="F355" s="647"/>
      <c r="G355" s="647"/>
      <c r="H355" s="647"/>
      <c r="I355" s="648"/>
      <c r="J355" s="647"/>
      <c r="K355" s="647"/>
      <c r="L355" s="647"/>
      <c r="M355" s="647"/>
      <c r="N355" s="23"/>
      <c r="O355" s="23"/>
      <c r="P355" s="23"/>
      <c r="Q355" s="23"/>
      <c r="R355" s="23"/>
      <c r="S355" s="29"/>
      <c r="T355" s="520"/>
    </row>
    <row r="356" spans="1:20" ht="54" customHeight="1" x14ac:dyDescent="1.05">
      <c r="A356" s="647"/>
      <c r="B356" s="647"/>
      <c r="C356" s="647"/>
      <c r="D356" s="647"/>
      <c r="E356" s="647"/>
      <c r="F356" s="647"/>
      <c r="G356" s="647"/>
      <c r="H356" s="647"/>
      <c r="I356" s="648"/>
      <c r="J356" s="647"/>
      <c r="K356" s="647"/>
      <c r="L356" s="647"/>
      <c r="M356" s="647"/>
      <c r="N356" s="23"/>
      <c r="O356" s="23"/>
      <c r="P356" s="23"/>
      <c r="Q356" s="23"/>
      <c r="R356" s="23"/>
      <c r="S356" s="29"/>
      <c r="T356" s="520"/>
    </row>
    <row r="357" spans="1:20" ht="50.1" customHeight="1" x14ac:dyDescent="0.7">
      <c r="A357" s="23"/>
      <c r="B357" s="24"/>
      <c r="C357" s="23"/>
      <c r="D357" s="23"/>
      <c r="E357" s="23"/>
      <c r="F357" s="23"/>
      <c r="G357" s="23"/>
      <c r="H357" s="23"/>
      <c r="I357" s="7" t="s">
        <v>14</v>
      </c>
      <c r="J357" s="7">
        <f>SUM(Q:Q)-SUM(R:R)</f>
        <v>0</v>
      </c>
      <c r="K357" s="23"/>
      <c r="L357" s="23"/>
      <c r="M357" s="23"/>
      <c r="N357" s="23"/>
      <c r="O357" s="23"/>
      <c r="P357" s="23"/>
      <c r="Q357" s="23"/>
      <c r="R357" s="23"/>
      <c r="S357" s="212"/>
      <c r="T357" s="388"/>
    </row>
    <row r="358" spans="1:20" ht="50.1" customHeight="1" x14ac:dyDescent="0.7">
      <c r="I358" s="7" t="s">
        <v>15</v>
      </c>
      <c r="J358" s="7">
        <f>SUM(S:S)-SUM(T:T)</f>
        <v>-336810</v>
      </c>
    </row>
    <row r="359" spans="1:20" ht="50.1" customHeight="1" x14ac:dyDescent="0.7">
      <c r="I359" s="731" t="s">
        <v>91</v>
      </c>
      <c r="J359" s="731"/>
    </row>
    <row r="360" spans="1:20" ht="50.1" customHeight="1" x14ac:dyDescent="0.7">
      <c r="I360" s="731"/>
      <c r="J360" s="731"/>
    </row>
  </sheetData>
  <autoFilter ref="A1:AX1231" xr:uid="{00000000-0001-0000-0000-000000000000}"/>
  <mergeCells count="82">
    <mergeCell ref="A296:M296"/>
    <mergeCell ref="A293:M293"/>
    <mergeCell ref="A346:M346"/>
    <mergeCell ref="A204:M204"/>
    <mergeCell ref="A261:M261"/>
    <mergeCell ref="A259:M259"/>
    <mergeCell ref="A254:M254"/>
    <mergeCell ref="A252:M252"/>
    <mergeCell ref="A245:M245"/>
    <mergeCell ref="A244:M244"/>
    <mergeCell ref="A231:M231"/>
    <mergeCell ref="A208:M208"/>
    <mergeCell ref="A301:M301"/>
    <mergeCell ref="A291:M291"/>
    <mergeCell ref="A336:M336"/>
    <mergeCell ref="A333:M333"/>
    <mergeCell ref="A316:M316"/>
    <mergeCell ref="A312:M312"/>
    <mergeCell ref="A226:M226"/>
    <mergeCell ref="A181:M181"/>
    <mergeCell ref="I359:J360"/>
    <mergeCell ref="A262:M262"/>
    <mergeCell ref="A266:M266"/>
    <mergeCell ref="A268:M268"/>
    <mergeCell ref="A272:M272"/>
    <mergeCell ref="A274:M274"/>
    <mergeCell ref="A276:M276"/>
    <mergeCell ref="A277:M277"/>
    <mergeCell ref="A280:M280"/>
    <mergeCell ref="A283:M283"/>
    <mergeCell ref="A285:M285"/>
    <mergeCell ref="A288:M288"/>
    <mergeCell ref="A295:M295"/>
    <mergeCell ref="A341:M341"/>
    <mergeCell ref="A24:M24"/>
    <mergeCell ref="A26:M26"/>
    <mergeCell ref="A340:M340"/>
    <mergeCell ref="A86:M86"/>
    <mergeCell ref="A313:M313"/>
    <mergeCell ref="A196:M196"/>
    <mergeCell ref="A165:M165"/>
    <mergeCell ref="A300:M300"/>
    <mergeCell ref="A203:M203"/>
    <mergeCell ref="A223:M223"/>
    <mergeCell ref="A242:M242"/>
    <mergeCell ref="A237:M237"/>
    <mergeCell ref="A205:M205"/>
    <mergeCell ref="A216:M216"/>
    <mergeCell ref="A230:M230"/>
    <mergeCell ref="A225:M225"/>
    <mergeCell ref="A25:M25"/>
    <mergeCell ref="A17:M17"/>
    <mergeCell ref="A95:M95"/>
    <mergeCell ref="A187:N187"/>
    <mergeCell ref="A132:M132"/>
    <mergeCell ref="A174:M174"/>
    <mergeCell ref="A133:M133"/>
    <mergeCell ref="A96:M96"/>
    <mergeCell ref="A23:M23"/>
    <mergeCell ref="A53:M53"/>
    <mergeCell ref="A58:M58"/>
    <mergeCell ref="A69:M69"/>
    <mergeCell ref="A74:M74"/>
    <mergeCell ref="A39:M39"/>
    <mergeCell ref="A33:M33"/>
    <mergeCell ref="A40:M40"/>
    <mergeCell ref="A347:M347"/>
    <mergeCell ref="A21:M21"/>
    <mergeCell ref="A243:M243"/>
    <mergeCell ref="A199:M199"/>
    <mergeCell ref="A3:M3"/>
    <mergeCell ref="B10:M10"/>
    <mergeCell ref="A11:Q11"/>
    <mergeCell ref="A20:M20"/>
    <mergeCell ref="A164:M164"/>
    <mergeCell ref="A163:M163"/>
    <mergeCell ref="A156:M156"/>
    <mergeCell ref="A154:M154"/>
    <mergeCell ref="A138:M138"/>
    <mergeCell ref="A143:M143"/>
    <mergeCell ref="A147:M147"/>
    <mergeCell ref="A125:M125"/>
  </mergeCells>
  <phoneticPr fontId="50" type="noConversion"/>
  <hyperlinks>
    <hyperlink ref="I359:J360" location="الرئيسيه!A1" display="الرئيسيه" xr:uid="{F33AB7F9-1072-864B-9747-54A57BE711F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9CDC-23A1-6849-93F7-0EBCCF6EBF42}">
  <sheetPr codeName="Sheet20">
    <pageSetUpPr fitToPage="1"/>
  </sheetPr>
  <dimension ref="A1:AM78"/>
  <sheetViews>
    <sheetView rightToLeft="1" topLeftCell="F1" zoomScale="40" zoomScaleNormal="40" workbookViewId="0">
      <pane ySplit="1" topLeftCell="A65" activePane="bottomLeft" state="frozen"/>
      <selection activeCell="G24" sqref="G24"/>
      <selection pane="bottomLeft" activeCell="U73" sqref="U73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hidden="1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140625" customWidth="1"/>
    <col min="18" max="18" width="36.28515625" customWidth="1"/>
    <col min="19" max="19" width="35.5703125" style="302" bestFit="1" customWidth="1"/>
    <col min="20" max="20" width="40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59150</v>
      </c>
      <c r="T2" s="117">
        <v>0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69"/>
      <c r="R3" s="269"/>
      <c r="S3" s="201"/>
      <c r="T3" s="29"/>
    </row>
    <row r="4" spans="1:20" ht="50.1" customHeight="1" x14ac:dyDescent="1.3">
      <c r="A4" s="19" t="s">
        <v>581</v>
      </c>
      <c r="B4" s="21" t="s">
        <v>582</v>
      </c>
      <c r="C4" s="40" t="s">
        <v>583</v>
      </c>
      <c r="D4" s="19" t="s">
        <v>584</v>
      </c>
      <c r="E4" s="19" t="s">
        <v>101</v>
      </c>
      <c r="F4" s="19" t="s">
        <v>102</v>
      </c>
      <c r="G4" s="19" t="s">
        <v>490</v>
      </c>
      <c r="H4" s="19" t="s">
        <v>104</v>
      </c>
      <c r="I4" s="22">
        <v>0.41666666666666669</v>
      </c>
      <c r="J4" s="19" t="s">
        <v>82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3"/>
      <c r="R4" s="23"/>
      <c r="S4" s="29">
        <v>26000</v>
      </c>
      <c r="T4" s="29"/>
    </row>
    <row r="5" spans="1:20" s="166" customFormat="1" ht="50.1" customHeight="1" x14ac:dyDescent="1.3">
      <c r="A5" s="696" t="s">
        <v>1302</v>
      </c>
      <c r="B5" s="696"/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237"/>
      <c r="O5" s="237"/>
      <c r="P5" s="237"/>
      <c r="Q5" s="202"/>
      <c r="R5" s="31"/>
      <c r="S5" s="31"/>
      <c r="T5" s="170"/>
    </row>
    <row r="6" spans="1:20" ht="50.1" customHeight="1" x14ac:dyDescent="1.05">
      <c r="A6" s="31" t="s">
        <v>1388</v>
      </c>
      <c r="B6" s="37" t="s">
        <v>1389</v>
      </c>
      <c r="C6" s="31" t="s">
        <v>1390</v>
      </c>
      <c r="D6" s="31" t="s">
        <v>1391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82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23"/>
      <c r="R6" s="23"/>
      <c r="S6" s="140">
        <v>43725</v>
      </c>
      <c r="T6" s="29"/>
    </row>
    <row r="7" spans="1:20" ht="50.1" customHeight="1" x14ac:dyDescent="1.05">
      <c r="A7" s="31" t="s">
        <v>1400</v>
      </c>
      <c r="B7" s="37" t="s">
        <v>1401</v>
      </c>
      <c r="C7" s="31" t="s">
        <v>1402</v>
      </c>
      <c r="D7" s="31" t="s">
        <v>1403</v>
      </c>
      <c r="E7" s="31" t="s">
        <v>101</v>
      </c>
      <c r="F7" s="31" t="s">
        <v>1304</v>
      </c>
      <c r="G7" s="31" t="s">
        <v>124</v>
      </c>
      <c r="H7" s="31" t="s">
        <v>1303</v>
      </c>
      <c r="I7" s="38">
        <v>0.79513888888888884</v>
      </c>
      <c r="J7" s="31" t="s">
        <v>82</v>
      </c>
      <c r="K7" s="31" t="s">
        <v>105</v>
      </c>
      <c r="L7" s="31" t="s">
        <v>106</v>
      </c>
      <c r="M7" s="31" t="s">
        <v>491</v>
      </c>
      <c r="N7" s="23"/>
      <c r="O7" s="23"/>
      <c r="P7" s="154"/>
      <c r="Q7" s="23"/>
      <c r="R7" s="23"/>
      <c r="S7" s="140">
        <v>26000</v>
      </c>
      <c r="T7" s="29"/>
    </row>
    <row r="8" spans="1:20" ht="50.1" customHeight="1" x14ac:dyDescent="1.05">
      <c r="A8" s="31" t="s">
        <v>1404</v>
      </c>
      <c r="B8" s="37" t="s">
        <v>1405</v>
      </c>
      <c r="C8" s="31" t="s">
        <v>1406</v>
      </c>
      <c r="D8" s="31" t="s">
        <v>1407</v>
      </c>
      <c r="E8" s="31" t="s">
        <v>101</v>
      </c>
      <c r="F8" s="31" t="s">
        <v>1304</v>
      </c>
      <c r="G8" s="31" t="s">
        <v>124</v>
      </c>
      <c r="H8" s="31" t="s">
        <v>1303</v>
      </c>
      <c r="I8" s="38">
        <v>0.79513888888888884</v>
      </c>
      <c r="J8" s="31" t="s">
        <v>82</v>
      </c>
      <c r="K8" s="31" t="s">
        <v>105</v>
      </c>
      <c r="L8" s="31" t="s">
        <v>106</v>
      </c>
      <c r="M8" s="31" t="s">
        <v>491</v>
      </c>
      <c r="N8" s="23"/>
      <c r="O8" s="23"/>
      <c r="P8" s="154"/>
      <c r="Q8" s="23"/>
      <c r="R8" s="23"/>
      <c r="S8" s="140">
        <v>26000</v>
      </c>
      <c r="T8" s="29"/>
    </row>
    <row r="9" spans="1:20" ht="50.1" customHeight="1" x14ac:dyDescent="1.05">
      <c r="A9" s="696" t="s">
        <v>1276</v>
      </c>
      <c r="B9" s="733"/>
      <c r="C9" s="733"/>
      <c r="D9" s="733"/>
      <c r="E9" s="733"/>
      <c r="F9" s="733"/>
      <c r="G9" s="733"/>
      <c r="H9" s="733"/>
      <c r="I9" s="733"/>
      <c r="J9" s="733"/>
      <c r="K9" s="733"/>
      <c r="L9" s="733"/>
      <c r="M9" s="733"/>
      <c r="N9" s="19"/>
      <c r="O9" s="23"/>
      <c r="P9" s="23"/>
      <c r="Q9" s="270"/>
      <c r="R9" s="270"/>
      <c r="S9" s="352"/>
      <c r="T9" s="191">
        <v>100000</v>
      </c>
    </row>
    <row r="10" spans="1:20" ht="50.1" customHeight="1" x14ac:dyDescent="1.3">
      <c r="A10" s="693" t="s">
        <v>3093</v>
      </c>
      <c r="B10" s="694"/>
      <c r="C10" s="694"/>
      <c r="D10" s="694"/>
      <c r="E10" s="694"/>
      <c r="F10" s="694"/>
      <c r="G10" s="694"/>
      <c r="H10" s="694"/>
      <c r="I10" s="694"/>
      <c r="J10" s="694"/>
      <c r="K10" s="694"/>
      <c r="L10" s="694"/>
      <c r="M10" s="695"/>
      <c r="N10" s="236"/>
      <c r="O10" s="236"/>
      <c r="P10" s="236"/>
      <c r="Q10" s="202"/>
      <c r="R10" s="202"/>
      <c r="S10" s="202"/>
      <c r="T10" s="325"/>
    </row>
    <row r="11" spans="1:20" ht="50.1" customHeight="1" x14ac:dyDescent="1.65">
      <c r="A11" s="31" t="s">
        <v>2211</v>
      </c>
      <c r="B11" s="37" t="s">
        <v>2212</v>
      </c>
      <c r="C11" s="31" t="s">
        <v>2213</v>
      </c>
      <c r="D11" s="31" t="s">
        <v>2214</v>
      </c>
      <c r="E11" s="31" t="s">
        <v>101</v>
      </c>
      <c r="F11" s="31" t="s">
        <v>123</v>
      </c>
      <c r="G11" s="31" t="s">
        <v>124</v>
      </c>
      <c r="H11" s="31" t="s">
        <v>2017</v>
      </c>
      <c r="I11" s="38">
        <v>0.32291666666666669</v>
      </c>
      <c r="J11" s="31" t="s">
        <v>82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4"/>
      <c r="R11" s="54"/>
      <c r="S11" s="29">
        <v>43725</v>
      </c>
      <c r="T11" s="117"/>
    </row>
    <row r="12" spans="1:20" ht="50.1" customHeight="1" x14ac:dyDescent="0.7">
      <c r="A12" s="711" t="s">
        <v>4007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1"/>
      <c r="N12" s="23"/>
      <c r="O12" s="23"/>
      <c r="P12" s="23"/>
      <c r="Q12" s="23"/>
      <c r="R12" s="23"/>
      <c r="S12" s="201"/>
      <c r="T12" s="29">
        <v>90000</v>
      </c>
    </row>
    <row r="13" spans="1:20" ht="54" customHeight="1" x14ac:dyDescent="1.25">
      <c r="A13" s="696" t="s">
        <v>7858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23"/>
      <c r="O13" s="54"/>
      <c r="P13" s="131"/>
      <c r="Q13" s="23"/>
      <c r="R13" s="24"/>
      <c r="S13" s="201"/>
      <c r="T13" s="29"/>
    </row>
    <row r="14" spans="1:20" ht="54" customHeight="1" x14ac:dyDescent="1.25">
      <c r="A14" s="31" t="s">
        <v>6955</v>
      </c>
      <c r="B14" s="37" t="s">
        <v>6956</v>
      </c>
      <c r="C14" s="31" t="s">
        <v>6957</v>
      </c>
      <c r="D14" s="31" t="s">
        <v>6958</v>
      </c>
      <c r="E14" s="31" t="s">
        <v>687</v>
      </c>
      <c r="F14" s="31" t="s">
        <v>123</v>
      </c>
      <c r="G14" s="31" t="s">
        <v>1127</v>
      </c>
      <c r="H14" s="31" t="s">
        <v>6809</v>
      </c>
      <c r="I14" s="38">
        <v>4.1666666666666664E-2</v>
      </c>
      <c r="J14" s="31" t="s">
        <v>82</v>
      </c>
      <c r="K14" s="31" t="s">
        <v>105</v>
      </c>
      <c r="L14" s="31" t="s">
        <v>106</v>
      </c>
      <c r="M14" s="31" t="s">
        <v>995</v>
      </c>
      <c r="N14" s="23"/>
      <c r="O14" s="54"/>
      <c r="P14" s="131"/>
      <c r="Q14" s="23"/>
      <c r="R14" s="24"/>
      <c r="S14" s="29">
        <v>43225</v>
      </c>
      <c r="T14" s="29"/>
    </row>
    <row r="15" spans="1:20" ht="54" customHeight="1" x14ac:dyDescent="1.25">
      <c r="A15" s="31" t="s">
        <v>6959</v>
      </c>
      <c r="B15" s="37" t="s">
        <v>3345</v>
      </c>
      <c r="C15" s="31" t="s">
        <v>6960</v>
      </c>
      <c r="D15" s="31" t="s">
        <v>6961</v>
      </c>
      <c r="E15" s="31" t="s">
        <v>687</v>
      </c>
      <c r="F15" s="31" t="s">
        <v>123</v>
      </c>
      <c r="G15" s="31" t="s">
        <v>1127</v>
      </c>
      <c r="H15" s="31" t="s">
        <v>6809</v>
      </c>
      <c r="I15" s="38">
        <v>4.1666666666666664E-2</v>
      </c>
      <c r="J15" s="31" t="s">
        <v>82</v>
      </c>
      <c r="K15" s="31" t="s">
        <v>105</v>
      </c>
      <c r="L15" s="31" t="s">
        <v>106</v>
      </c>
      <c r="M15" s="31" t="s">
        <v>995</v>
      </c>
      <c r="N15" s="23"/>
      <c r="O15" s="54"/>
      <c r="P15" s="131"/>
      <c r="Q15" s="23"/>
      <c r="R15" s="24"/>
      <c r="S15" s="29">
        <v>43225</v>
      </c>
      <c r="T15" s="29"/>
    </row>
    <row r="16" spans="1:20" ht="54" customHeight="1" x14ac:dyDescent="1.25">
      <c r="A16" s="31" t="s">
        <v>6962</v>
      </c>
      <c r="B16" s="37" t="s">
        <v>6963</v>
      </c>
      <c r="C16" s="31" t="s">
        <v>6964</v>
      </c>
      <c r="D16" s="31" t="s">
        <v>6965</v>
      </c>
      <c r="E16" s="31" t="s">
        <v>687</v>
      </c>
      <c r="F16" s="31" t="s">
        <v>123</v>
      </c>
      <c r="G16" s="31" t="s">
        <v>1127</v>
      </c>
      <c r="H16" s="31" t="s">
        <v>6809</v>
      </c>
      <c r="I16" s="38">
        <v>4.1666666666666664E-2</v>
      </c>
      <c r="J16" s="31" t="s">
        <v>82</v>
      </c>
      <c r="K16" s="31" t="s">
        <v>105</v>
      </c>
      <c r="L16" s="31" t="s">
        <v>106</v>
      </c>
      <c r="M16" s="31" t="s">
        <v>995</v>
      </c>
      <c r="N16" s="23"/>
      <c r="O16" s="54"/>
      <c r="P16" s="131"/>
      <c r="Q16" s="23"/>
      <c r="R16" s="24"/>
      <c r="S16" s="29">
        <v>43225</v>
      </c>
      <c r="T16" s="29"/>
    </row>
    <row r="17" spans="1:20" ht="54" customHeight="1" x14ac:dyDescent="1.25">
      <c r="A17" s="31" t="s">
        <v>1396</v>
      </c>
      <c r="B17" s="37" t="s">
        <v>1397</v>
      </c>
      <c r="C17" s="31" t="s">
        <v>1398</v>
      </c>
      <c r="D17" s="31" t="s">
        <v>1399</v>
      </c>
      <c r="E17" s="31" t="s">
        <v>687</v>
      </c>
      <c r="F17" s="31" t="s">
        <v>123</v>
      </c>
      <c r="G17" s="31" t="s">
        <v>1127</v>
      </c>
      <c r="H17" s="31" t="s">
        <v>6809</v>
      </c>
      <c r="I17" s="38">
        <v>4.1666666666666664E-2</v>
      </c>
      <c r="J17" s="31" t="s">
        <v>82</v>
      </c>
      <c r="K17" s="31" t="s">
        <v>105</v>
      </c>
      <c r="L17" s="31" t="s">
        <v>106</v>
      </c>
      <c r="M17" s="31" t="s">
        <v>995</v>
      </c>
      <c r="N17" s="23"/>
      <c r="O17" s="54"/>
      <c r="P17" s="131"/>
      <c r="Q17" s="23"/>
      <c r="R17" s="24"/>
      <c r="S17" s="29">
        <v>43225</v>
      </c>
      <c r="T17" s="29"/>
    </row>
    <row r="18" spans="1:20" ht="54" customHeight="1" x14ac:dyDescent="1.25">
      <c r="A18" s="31" t="s">
        <v>6966</v>
      </c>
      <c r="B18" s="37" t="s">
        <v>6967</v>
      </c>
      <c r="C18" s="31" t="s">
        <v>6968</v>
      </c>
      <c r="D18" s="31" t="s">
        <v>6969</v>
      </c>
      <c r="E18" s="31" t="s">
        <v>687</v>
      </c>
      <c r="F18" s="31" t="s">
        <v>123</v>
      </c>
      <c r="G18" s="31" t="s">
        <v>1127</v>
      </c>
      <c r="H18" s="31" t="s">
        <v>6809</v>
      </c>
      <c r="I18" s="38">
        <v>4.1666666666666664E-2</v>
      </c>
      <c r="J18" s="31" t="s">
        <v>82</v>
      </c>
      <c r="K18" s="31" t="s">
        <v>105</v>
      </c>
      <c r="L18" s="31" t="s">
        <v>106</v>
      </c>
      <c r="M18" s="31" t="s">
        <v>995</v>
      </c>
      <c r="N18" s="23"/>
      <c r="O18" s="54"/>
      <c r="P18" s="131"/>
      <c r="Q18" s="23"/>
      <c r="R18" s="24"/>
      <c r="S18" s="29">
        <v>43225</v>
      </c>
      <c r="T18" s="29"/>
    </row>
    <row r="19" spans="1:20" ht="54" customHeight="1" x14ac:dyDescent="1.25">
      <c r="A19" s="31" t="s">
        <v>1392</v>
      </c>
      <c r="B19" s="37" t="s">
        <v>1393</v>
      </c>
      <c r="C19" s="31" t="s">
        <v>1394</v>
      </c>
      <c r="D19" s="31" t="s">
        <v>1395</v>
      </c>
      <c r="E19" s="31" t="s">
        <v>687</v>
      </c>
      <c r="F19" s="31" t="s">
        <v>123</v>
      </c>
      <c r="G19" s="31" t="s">
        <v>1127</v>
      </c>
      <c r="H19" s="31" t="s">
        <v>6809</v>
      </c>
      <c r="I19" s="38">
        <v>4.1666666666666664E-2</v>
      </c>
      <c r="J19" s="31" t="s">
        <v>82</v>
      </c>
      <c r="K19" s="31" t="s">
        <v>105</v>
      </c>
      <c r="L19" s="31" t="s">
        <v>106</v>
      </c>
      <c r="M19" s="31" t="s">
        <v>995</v>
      </c>
      <c r="N19" s="23"/>
      <c r="O19" s="54"/>
      <c r="P19" s="131"/>
      <c r="Q19" s="23"/>
      <c r="R19" s="24"/>
      <c r="S19" s="29">
        <v>43225</v>
      </c>
      <c r="T19" s="29"/>
    </row>
    <row r="20" spans="1:20" ht="54" customHeight="1" x14ac:dyDescent="1.25">
      <c r="A20" s="31" t="s">
        <v>6970</v>
      </c>
      <c r="B20" s="37" t="s">
        <v>6971</v>
      </c>
      <c r="C20" s="31" t="s">
        <v>6972</v>
      </c>
      <c r="D20" s="31" t="s">
        <v>6973</v>
      </c>
      <c r="E20" s="31" t="s">
        <v>687</v>
      </c>
      <c r="F20" s="31" t="s">
        <v>102</v>
      </c>
      <c r="G20" s="31" t="s">
        <v>490</v>
      </c>
      <c r="H20" s="31" t="s">
        <v>6809</v>
      </c>
      <c r="I20" s="38">
        <v>0.375</v>
      </c>
      <c r="J20" s="31" t="s">
        <v>82</v>
      </c>
      <c r="K20" s="31" t="s">
        <v>105</v>
      </c>
      <c r="L20" s="31" t="s">
        <v>106</v>
      </c>
      <c r="M20" s="31" t="s">
        <v>491</v>
      </c>
      <c r="N20" s="23"/>
      <c r="O20" s="54"/>
      <c r="P20" s="131"/>
      <c r="Q20" s="23"/>
      <c r="R20" s="24"/>
      <c r="S20" s="29">
        <v>25000</v>
      </c>
      <c r="T20" s="29"/>
    </row>
    <row r="21" spans="1:20" ht="54" customHeight="1" x14ac:dyDescent="1.05">
      <c r="A21" s="736" t="s">
        <v>6799</v>
      </c>
      <c r="B21" s="736"/>
      <c r="C21" s="736"/>
      <c r="D21" s="736"/>
      <c r="E21" s="736"/>
      <c r="F21" s="736"/>
      <c r="G21" s="736"/>
      <c r="H21" s="736"/>
      <c r="I21" s="736"/>
      <c r="J21" s="736"/>
      <c r="K21" s="736"/>
      <c r="L21" s="736"/>
      <c r="M21" s="736"/>
      <c r="N21" s="23"/>
      <c r="O21" s="23"/>
      <c r="P21" s="23"/>
      <c r="Q21" s="23"/>
      <c r="R21" s="23"/>
      <c r="S21" s="29"/>
      <c r="T21" s="29"/>
    </row>
    <row r="22" spans="1:20" ht="54" customHeight="1" x14ac:dyDescent="1.05">
      <c r="A22" s="334" t="s">
        <v>9654</v>
      </c>
      <c r="B22" s="335" t="s">
        <v>9655</v>
      </c>
      <c r="C22" s="334" t="s">
        <v>9656</v>
      </c>
      <c r="D22" s="334" t="s">
        <v>9657</v>
      </c>
      <c r="E22" s="334" t="s">
        <v>101</v>
      </c>
      <c r="F22" s="334" t="s">
        <v>102</v>
      </c>
      <c r="G22" s="334" t="s">
        <v>567</v>
      </c>
      <c r="H22" s="334" t="s">
        <v>9573</v>
      </c>
      <c r="I22" s="336">
        <v>0.41666666666666669</v>
      </c>
      <c r="J22" s="334" t="s">
        <v>82</v>
      </c>
      <c r="K22" s="334" t="s">
        <v>105</v>
      </c>
      <c r="L22" s="334" t="s">
        <v>533</v>
      </c>
      <c r="M22" s="334" t="s">
        <v>107</v>
      </c>
      <c r="N22" s="23"/>
      <c r="O22" s="23"/>
      <c r="P22" s="23"/>
      <c r="Q22" s="23"/>
      <c r="R22" s="23"/>
      <c r="S22" s="29">
        <v>22000</v>
      </c>
      <c r="T22" s="29"/>
    </row>
    <row r="23" spans="1:20" ht="54" customHeight="1" x14ac:dyDescent="1.05">
      <c r="A23" s="334" t="s">
        <v>9658</v>
      </c>
      <c r="B23" s="335" t="s">
        <v>9659</v>
      </c>
      <c r="C23" s="334" t="s">
        <v>9660</v>
      </c>
      <c r="D23" s="334" t="s">
        <v>9661</v>
      </c>
      <c r="E23" s="334" t="s">
        <v>101</v>
      </c>
      <c r="F23" s="334" t="s">
        <v>102</v>
      </c>
      <c r="G23" s="334" t="s">
        <v>567</v>
      </c>
      <c r="H23" s="334" t="s">
        <v>9573</v>
      </c>
      <c r="I23" s="336">
        <v>0.41666666666666669</v>
      </c>
      <c r="J23" s="334" t="s">
        <v>82</v>
      </c>
      <c r="K23" s="334" t="s">
        <v>105</v>
      </c>
      <c r="L23" s="334" t="s">
        <v>125</v>
      </c>
      <c r="M23" s="334" t="s">
        <v>107</v>
      </c>
      <c r="N23" s="23"/>
      <c r="O23" s="23"/>
      <c r="P23" s="23"/>
      <c r="Q23" s="23"/>
      <c r="R23" s="23"/>
      <c r="S23" s="29">
        <v>22000</v>
      </c>
      <c r="T23" s="29"/>
    </row>
    <row r="24" spans="1:20" ht="54" customHeight="1" x14ac:dyDescent="1.05">
      <c r="A24" s="334" t="s">
        <v>9662</v>
      </c>
      <c r="B24" s="335" t="s">
        <v>9663</v>
      </c>
      <c r="C24" s="334" t="s">
        <v>9664</v>
      </c>
      <c r="D24" s="334" t="s">
        <v>9665</v>
      </c>
      <c r="E24" s="334" t="s">
        <v>101</v>
      </c>
      <c r="F24" s="334" t="s">
        <v>102</v>
      </c>
      <c r="G24" s="334" t="s">
        <v>567</v>
      </c>
      <c r="H24" s="334" t="s">
        <v>9573</v>
      </c>
      <c r="I24" s="336">
        <v>0.41666666666666669</v>
      </c>
      <c r="J24" s="334" t="s">
        <v>82</v>
      </c>
      <c r="K24" s="334" t="s">
        <v>105</v>
      </c>
      <c r="L24" s="334" t="s">
        <v>276</v>
      </c>
      <c r="M24" s="334" t="s">
        <v>107</v>
      </c>
      <c r="N24" s="23"/>
      <c r="O24" s="23"/>
      <c r="P24" s="23"/>
      <c r="Q24" s="23"/>
      <c r="R24" s="23"/>
      <c r="S24" s="29">
        <v>22000</v>
      </c>
      <c r="T24" s="29"/>
    </row>
    <row r="25" spans="1:20" ht="54" customHeight="1" x14ac:dyDescent="1.05">
      <c r="A25" s="334" t="s">
        <v>9666</v>
      </c>
      <c r="B25" s="335" t="s">
        <v>9667</v>
      </c>
      <c r="C25" s="334" t="s">
        <v>9668</v>
      </c>
      <c r="D25" s="334" t="s">
        <v>9669</v>
      </c>
      <c r="E25" s="334" t="s">
        <v>101</v>
      </c>
      <c r="F25" s="334" t="s">
        <v>102</v>
      </c>
      <c r="G25" s="334" t="s">
        <v>567</v>
      </c>
      <c r="H25" s="334" t="s">
        <v>9573</v>
      </c>
      <c r="I25" s="336">
        <v>0.41666666666666669</v>
      </c>
      <c r="J25" s="334" t="s">
        <v>82</v>
      </c>
      <c r="K25" s="334" t="s">
        <v>105</v>
      </c>
      <c r="L25" s="334" t="s">
        <v>106</v>
      </c>
      <c r="M25" s="334" t="s">
        <v>107</v>
      </c>
      <c r="N25" s="23"/>
      <c r="O25" s="23"/>
      <c r="P25" s="23"/>
      <c r="Q25" s="23"/>
      <c r="R25" s="23"/>
      <c r="S25" s="29">
        <v>22000</v>
      </c>
      <c r="T25" s="29"/>
    </row>
    <row r="26" spans="1:20" ht="54" customHeight="1" x14ac:dyDescent="1.3">
      <c r="A26" s="679" t="s">
        <v>13349</v>
      </c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1"/>
      <c r="N26" s="23"/>
      <c r="O26" s="23"/>
      <c r="P26" s="23"/>
      <c r="Q26" s="23"/>
      <c r="R26" s="23"/>
      <c r="S26" s="29"/>
      <c r="T26" s="29"/>
    </row>
    <row r="27" spans="1:20" ht="54" customHeight="1" x14ac:dyDescent="1.05">
      <c r="A27" s="31" t="s">
        <v>11559</v>
      </c>
      <c r="B27" s="37" t="s">
        <v>11560</v>
      </c>
      <c r="C27" s="31" t="s">
        <v>11561</v>
      </c>
      <c r="D27" s="31" t="s">
        <v>11562</v>
      </c>
      <c r="E27" s="31" t="s">
        <v>101</v>
      </c>
      <c r="F27" s="31" t="s">
        <v>1304</v>
      </c>
      <c r="G27" s="31" t="s">
        <v>124</v>
      </c>
      <c r="H27" s="31" t="s">
        <v>11366</v>
      </c>
      <c r="I27" s="38">
        <v>0.125</v>
      </c>
      <c r="J27" s="31" t="s">
        <v>82</v>
      </c>
      <c r="K27" s="31" t="s">
        <v>105</v>
      </c>
      <c r="L27" s="31" t="s">
        <v>106</v>
      </c>
      <c r="M27" s="31" t="s">
        <v>491</v>
      </c>
      <c r="N27" s="23"/>
      <c r="O27" s="23"/>
      <c r="P27" s="23"/>
      <c r="Q27" s="23"/>
      <c r="R27" s="23"/>
      <c r="S27" s="29">
        <v>26000</v>
      </c>
      <c r="T27" s="29"/>
    </row>
    <row r="28" spans="1:20" ht="54" customHeight="1" x14ac:dyDescent="1.3">
      <c r="A28" s="679" t="s">
        <v>13348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1"/>
      <c r="N28" s="23"/>
      <c r="O28" s="23"/>
      <c r="P28" s="23"/>
      <c r="Q28" s="23"/>
      <c r="R28" s="23"/>
      <c r="S28" s="29"/>
      <c r="T28" s="29"/>
    </row>
    <row r="29" spans="1:20" ht="54" customHeight="1" x14ac:dyDescent="1.05">
      <c r="A29" s="31" t="s">
        <v>12893</v>
      </c>
      <c r="B29" s="37" t="s">
        <v>12894</v>
      </c>
      <c r="C29" s="31" t="s">
        <v>12895</v>
      </c>
      <c r="D29" s="31" t="s">
        <v>12896</v>
      </c>
      <c r="E29" s="31" t="s">
        <v>687</v>
      </c>
      <c r="F29" s="31" t="s">
        <v>102</v>
      </c>
      <c r="G29" s="31" t="s">
        <v>490</v>
      </c>
      <c r="H29" s="31" t="s">
        <v>12839</v>
      </c>
      <c r="I29" s="38">
        <v>0.41666666666666669</v>
      </c>
      <c r="J29" s="31" t="s">
        <v>82</v>
      </c>
      <c r="K29" s="31" t="s">
        <v>105</v>
      </c>
      <c r="L29" s="31" t="s">
        <v>106</v>
      </c>
      <c r="M29" s="31" t="s">
        <v>491</v>
      </c>
      <c r="N29" s="23"/>
      <c r="O29" s="23"/>
      <c r="P29" s="23"/>
      <c r="Q29" s="23"/>
      <c r="R29" s="23"/>
      <c r="S29" s="29">
        <v>25000</v>
      </c>
      <c r="T29" s="29"/>
    </row>
    <row r="30" spans="1:20" ht="54" customHeight="1" x14ac:dyDescent="0.7">
      <c r="A30" s="698" t="s">
        <v>10743</v>
      </c>
      <c r="B30" s="699"/>
      <c r="C30" s="699"/>
      <c r="D30" s="699"/>
      <c r="E30" s="699"/>
      <c r="F30" s="699"/>
      <c r="G30" s="699"/>
      <c r="H30" s="699"/>
      <c r="I30" s="699"/>
      <c r="J30" s="699"/>
      <c r="K30" s="699"/>
      <c r="L30" s="699"/>
      <c r="M30" s="700"/>
      <c r="N30" s="23"/>
      <c r="O30" s="23"/>
      <c r="P30" s="23"/>
      <c r="Q30" s="23"/>
      <c r="R30" s="23"/>
      <c r="S30" s="201"/>
      <c r="T30" s="29">
        <v>100000</v>
      </c>
    </row>
    <row r="31" spans="1:20" ht="54" customHeight="1" x14ac:dyDescent="0.7">
      <c r="A31" s="698" t="s">
        <v>10743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700"/>
      <c r="N31" s="23"/>
      <c r="O31" s="23"/>
      <c r="P31" s="23"/>
      <c r="Q31" s="23"/>
      <c r="R31" s="23"/>
      <c r="S31" s="201"/>
      <c r="T31" s="29">
        <v>250000</v>
      </c>
    </row>
    <row r="32" spans="1:20" ht="54" customHeight="1" x14ac:dyDescent="1.3">
      <c r="A32" s="679" t="s">
        <v>13729</v>
      </c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1"/>
      <c r="N32" s="23"/>
      <c r="O32" s="23"/>
      <c r="P32" s="23"/>
      <c r="Q32" s="23"/>
      <c r="R32" s="23"/>
      <c r="S32" s="29"/>
      <c r="T32" s="29"/>
    </row>
    <row r="33" spans="1:20" ht="54" customHeight="1" x14ac:dyDescent="1.05">
      <c r="A33" s="31" t="s">
        <v>13435</v>
      </c>
      <c r="B33" s="37" t="s">
        <v>2782</v>
      </c>
      <c r="C33" s="31" t="s">
        <v>13436</v>
      </c>
      <c r="D33" s="31" t="s">
        <v>13437</v>
      </c>
      <c r="E33" s="31" t="s">
        <v>101</v>
      </c>
      <c r="F33" s="31" t="s">
        <v>123</v>
      </c>
      <c r="G33" s="31" t="s">
        <v>124</v>
      </c>
      <c r="H33" s="31" t="s">
        <v>13384</v>
      </c>
      <c r="I33" s="38">
        <v>0.125</v>
      </c>
      <c r="J33" s="31" t="s">
        <v>82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43725</v>
      </c>
      <c r="T33" s="29"/>
    </row>
    <row r="34" spans="1:20" ht="54" customHeight="1" x14ac:dyDescent="1.05">
      <c r="A34" s="31" t="s">
        <v>13438</v>
      </c>
      <c r="B34" s="37" t="s">
        <v>13439</v>
      </c>
      <c r="C34" s="31" t="s">
        <v>13440</v>
      </c>
      <c r="D34" s="31" t="s">
        <v>13441</v>
      </c>
      <c r="E34" s="31" t="s">
        <v>101</v>
      </c>
      <c r="F34" s="31" t="s">
        <v>123</v>
      </c>
      <c r="G34" s="31" t="s">
        <v>124</v>
      </c>
      <c r="H34" s="31" t="s">
        <v>13384</v>
      </c>
      <c r="I34" s="38">
        <v>0.125</v>
      </c>
      <c r="J34" s="31" t="s">
        <v>82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43725</v>
      </c>
      <c r="T34" s="29"/>
    </row>
    <row r="35" spans="1:20" ht="54" customHeight="1" x14ac:dyDescent="1.05">
      <c r="A35" s="31" t="s">
        <v>13442</v>
      </c>
      <c r="B35" s="37" t="s">
        <v>7970</v>
      </c>
      <c r="C35" s="31" t="s">
        <v>13443</v>
      </c>
      <c r="D35" s="31" t="s">
        <v>13444</v>
      </c>
      <c r="E35" s="31" t="s">
        <v>101</v>
      </c>
      <c r="F35" s="31" t="s">
        <v>123</v>
      </c>
      <c r="G35" s="31" t="s">
        <v>124</v>
      </c>
      <c r="H35" s="31" t="s">
        <v>13384</v>
      </c>
      <c r="I35" s="38">
        <v>0.125</v>
      </c>
      <c r="J35" s="31" t="s">
        <v>82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43725</v>
      </c>
      <c r="T35" s="29"/>
    </row>
    <row r="36" spans="1:20" ht="54" customHeight="1" x14ac:dyDescent="1.05">
      <c r="A36" s="31" t="s">
        <v>13445</v>
      </c>
      <c r="B36" s="37" t="s">
        <v>13446</v>
      </c>
      <c r="C36" s="31" t="s">
        <v>13447</v>
      </c>
      <c r="D36" s="31" t="s">
        <v>13448</v>
      </c>
      <c r="E36" s="31" t="s">
        <v>101</v>
      </c>
      <c r="F36" s="31" t="s">
        <v>123</v>
      </c>
      <c r="G36" s="31" t="s">
        <v>124</v>
      </c>
      <c r="H36" s="31" t="s">
        <v>13384</v>
      </c>
      <c r="I36" s="38">
        <v>0.125</v>
      </c>
      <c r="J36" s="31" t="s">
        <v>82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43725</v>
      </c>
      <c r="T36" s="29"/>
    </row>
    <row r="37" spans="1:20" ht="54" customHeight="1" x14ac:dyDescent="1.05">
      <c r="A37" s="31" t="s">
        <v>13449</v>
      </c>
      <c r="B37" s="37" t="s">
        <v>13450</v>
      </c>
      <c r="C37" s="31" t="s">
        <v>13451</v>
      </c>
      <c r="D37" s="31" t="s">
        <v>13452</v>
      </c>
      <c r="E37" s="31" t="s">
        <v>101</v>
      </c>
      <c r="F37" s="31" t="s">
        <v>123</v>
      </c>
      <c r="G37" s="31" t="s">
        <v>124</v>
      </c>
      <c r="H37" s="31" t="s">
        <v>13384</v>
      </c>
      <c r="I37" s="38">
        <v>0.125</v>
      </c>
      <c r="J37" s="31" t="s">
        <v>82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43725</v>
      </c>
      <c r="T37" s="29"/>
    </row>
    <row r="38" spans="1:20" ht="54" customHeight="1" x14ac:dyDescent="1.05">
      <c r="A38" s="31" t="s">
        <v>13453</v>
      </c>
      <c r="B38" s="37" t="s">
        <v>13454</v>
      </c>
      <c r="C38" s="31" t="s">
        <v>13455</v>
      </c>
      <c r="D38" s="31" t="s">
        <v>13456</v>
      </c>
      <c r="E38" s="31" t="s">
        <v>101</v>
      </c>
      <c r="F38" s="31" t="s">
        <v>102</v>
      </c>
      <c r="G38" s="31" t="s">
        <v>567</v>
      </c>
      <c r="H38" s="31" t="s">
        <v>13384</v>
      </c>
      <c r="I38" s="38">
        <v>0.375</v>
      </c>
      <c r="J38" s="31" t="s">
        <v>82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23"/>
      <c r="R38" s="23"/>
      <c r="S38" s="29">
        <v>26000</v>
      </c>
      <c r="T38" s="29"/>
    </row>
    <row r="39" spans="1:20" ht="54" customHeight="1" x14ac:dyDescent="0.7">
      <c r="A39" s="698" t="s">
        <v>15618</v>
      </c>
      <c r="B39" s="699"/>
      <c r="C39" s="699"/>
      <c r="D39" s="699"/>
      <c r="E39" s="699"/>
      <c r="F39" s="699"/>
      <c r="G39" s="699"/>
      <c r="H39" s="699"/>
      <c r="I39" s="699"/>
      <c r="J39" s="699"/>
      <c r="K39" s="699"/>
      <c r="L39" s="699"/>
      <c r="M39" s="700"/>
      <c r="N39" s="23"/>
      <c r="O39" s="23"/>
      <c r="P39" s="23"/>
      <c r="Q39" s="23"/>
      <c r="R39" s="23"/>
      <c r="S39" s="201"/>
      <c r="T39" s="29">
        <v>350000</v>
      </c>
    </row>
    <row r="40" spans="1:20" ht="54" customHeight="1" x14ac:dyDescent="0.7">
      <c r="A40" s="698" t="s">
        <v>16740</v>
      </c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700"/>
      <c r="N40" s="23"/>
      <c r="O40" s="23"/>
      <c r="P40" s="23"/>
      <c r="Q40" s="23"/>
      <c r="R40" s="23"/>
      <c r="S40" s="201"/>
      <c r="T40" s="29">
        <v>100000</v>
      </c>
    </row>
    <row r="41" spans="1:20" ht="54" customHeight="1" x14ac:dyDescent="1.05">
      <c r="A41" s="688" t="s">
        <v>16735</v>
      </c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90"/>
      <c r="N41" s="31"/>
      <c r="O41" s="31"/>
      <c r="P41" s="31"/>
      <c r="Q41" s="23"/>
      <c r="R41" s="23"/>
      <c r="S41" s="29"/>
      <c r="T41" s="29"/>
    </row>
    <row r="42" spans="1:20" ht="54" customHeight="1" x14ac:dyDescent="1.05">
      <c r="A42" s="31" t="s">
        <v>16225</v>
      </c>
      <c r="B42" s="31" t="s">
        <v>8479</v>
      </c>
      <c r="C42" s="31" t="s">
        <v>16183</v>
      </c>
      <c r="D42" s="31" t="s">
        <v>16226</v>
      </c>
      <c r="E42" s="31" t="s">
        <v>101</v>
      </c>
      <c r="F42" s="31" t="s">
        <v>123</v>
      </c>
      <c r="G42" s="31" t="s">
        <v>16227</v>
      </c>
      <c r="H42" s="31" t="s">
        <v>16224</v>
      </c>
      <c r="I42" s="31"/>
      <c r="J42" s="31" t="s">
        <v>82</v>
      </c>
      <c r="K42" s="31"/>
      <c r="L42" s="31" t="s">
        <v>106</v>
      </c>
      <c r="M42" s="31" t="s">
        <v>995</v>
      </c>
      <c r="N42" s="31" t="s">
        <v>105</v>
      </c>
      <c r="O42" s="31"/>
      <c r="P42" s="31"/>
      <c r="Q42" s="23"/>
      <c r="R42" s="23"/>
      <c r="S42" s="29">
        <v>44125</v>
      </c>
      <c r="T42" s="29"/>
    </row>
    <row r="43" spans="1:20" ht="54" customHeight="1" x14ac:dyDescent="1.05">
      <c r="A43" s="244" t="s">
        <v>16228</v>
      </c>
      <c r="B43" s="31" t="s">
        <v>16006</v>
      </c>
      <c r="C43" s="31" t="s">
        <v>16183</v>
      </c>
      <c r="D43" s="31" t="s">
        <v>16229</v>
      </c>
      <c r="E43" s="31" t="s">
        <v>101</v>
      </c>
      <c r="F43" s="31" t="s">
        <v>102</v>
      </c>
      <c r="G43" s="31" t="s">
        <v>16227</v>
      </c>
      <c r="H43" s="31" t="s">
        <v>16224</v>
      </c>
      <c r="I43" s="31"/>
      <c r="J43" s="31" t="s">
        <v>82</v>
      </c>
      <c r="K43" s="31"/>
      <c r="L43" s="31" t="s">
        <v>106</v>
      </c>
      <c r="M43" s="31" t="s">
        <v>13363</v>
      </c>
      <c r="N43" s="31" t="s">
        <v>105</v>
      </c>
      <c r="O43" s="31"/>
      <c r="P43" s="31"/>
      <c r="Q43" s="23"/>
      <c r="R43" s="23"/>
      <c r="S43" s="29">
        <v>26400</v>
      </c>
      <c r="T43" s="29"/>
    </row>
    <row r="44" spans="1:20" ht="54" customHeight="1" x14ac:dyDescent="1.05">
      <c r="A44" s="31" t="s">
        <v>16230</v>
      </c>
      <c r="B44" s="31" t="s">
        <v>16231</v>
      </c>
      <c r="C44" s="31" t="s">
        <v>16183</v>
      </c>
      <c r="D44" s="31" t="s">
        <v>16232</v>
      </c>
      <c r="E44" s="31" t="s">
        <v>101</v>
      </c>
      <c r="F44" s="31" t="s">
        <v>123</v>
      </c>
      <c r="G44" s="31" t="s">
        <v>16227</v>
      </c>
      <c r="H44" s="31" t="s">
        <v>16224</v>
      </c>
      <c r="I44" s="31"/>
      <c r="J44" s="31" t="s">
        <v>82</v>
      </c>
      <c r="K44" s="31"/>
      <c r="L44" s="31" t="s">
        <v>106</v>
      </c>
      <c r="M44" s="31" t="s">
        <v>995</v>
      </c>
      <c r="N44" s="31" t="s">
        <v>105</v>
      </c>
      <c r="O44" s="31"/>
      <c r="P44" s="31"/>
      <c r="Q44" s="23"/>
      <c r="R44" s="23"/>
      <c r="S44" s="29">
        <v>44125</v>
      </c>
      <c r="T44" s="29"/>
    </row>
    <row r="45" spans="1:20" ht="54" customHeight="1" x14ac:dyDescent="0.7">
      <c r="A45" s="779" t="s">
        <v>16741</v>
      </c>
      <c r="B45" s="780"/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1"/>
      <c r="N45" s="23"/>
      <c r="O45" s="23"/>
      <c r="P45" s="23"/>
      <c r="Q45" s="23"/>
      <c r="R45" s="23"/>
      <c r="S45" s="29">
        <v>9500</v>
      </c>
      <c r="T45" s="29"/>
    </row>
    <row r="46" spans="1:20" ht="54" customHeight="1" x14ac:dyDescent="1.05">
      <c r="A46" s="688" t="s">
        <v>17242</v>
      </c>
      <c r="B46" s="689"/>
      <c r="C46" s="689"/>
      <c r="D46" s="689"/>
      <c r="E46" s="689"/>
      <c r="F46" s="689"/>
      <c r="G46" s="689"/>
      <c r="H46" s="689"/>
      <c r="I46" s="689"/>
      <c r="J46" s="689"/>
      <c r="K46" s="689"/>
      <c r="L46" s="689"/>
      <c r="M46" s="690"/>
      <c r="N46" s="23"/>
      <c r="O46" s="23"/>
      <c r="P46" s="23"/>
      <c r="Q46" s="23"/>
      <c r="R46" s="23"/>
      <c r="S46" s="29"/>
      <c r="T46" s="29"/>
    </row>
    <row r="47" spans="1:20" ht="54" customHeight="1" x14ac:dyDescent="1.05">
      <c r="A47" s="31" t="s">
        <v>16913</v>
      </c>
      <c r="B47" s="31" t="s">
        <v>16914</v>
      </c>
      <c r="C47" s="31" t="s">
        <v>16750</v>
      </c>
      <c r="D47" s="31" t="s">
        <v>16915</v>
      </c>
      <c r="E47" s="31" t="s">
        <v>101</v>
      </c>
      <c r="F47" s="31" t="s">
        <v>102</v>
      </c>
      <c r="G47" s="31" t="s">
        <v>16216</v>
      </c>
      <c r="H47" s="31" t="s">
        <v>16244</v>
      </c>
      <c r="I47" s="31" t="s">
        <v>16752</v>
      </c>
      <c r="J47" s="31" t="s">
        <v>82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26400</v>
      </c>
      <c r="T47" s="29"/>
    </row>
    <row r="48" spans="1:20" ht="54" customHeight="1" x14ac:dyDescent="1.05">
      <c r="A48" s="688"/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90"/>
      <c r="N48" s="23"/>
      <c r="O48" s="23"/>
      <c r="P48" s="23"/>
      <c r="Q48" s="23"/>
      <c r="R48" s="23"/>
      <c r="S48" s="29"/>
      <c r="T48" s="29"/>
    </row>
    <row r="49" spans="1:39" ht="54" customHeight="1" x14ac:dyDescent="1.05">
      <c r="A49" s="704" t="s">
        <v>17937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6"/>
      <c r="O49" s="23"/>
      <c r="P49" s="23"/>
      <c r="Q49" s="23"/>
      <c r="R49" s="23"/>
      <c r="S49" s="29"/>
      <c r="T49" s="29"/>
      <c r="U49" s="214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341"/>
      <c r="AM49" s="140"/>
    </row>
    <row r="50" spans="1:39" ht="54" customHeight="1" x14ac:dyDescent="1.05">
      <c r="A50" s="399" t="s">
        <v>17503</v>
      </c>
      <c r="B50" s="399" t="s">
        <v>5389</v>
      </c>
      <c r="C50" s="399" t="s">
        <v>17504</v>
      </c>
      <c r="D50" s="399" t="s">
        <v>17505</v>
      </c>
      <c r="E50" s="399" t="s">
        <v>101</v>
      </c>
      <c r="F50" s="399" t="s">
        <v>1304</v>
      </c>
      <c r="G50" s="399" t="s">
        <v>16564</v>
      </c>
      <c r="H50" s="399" t="s">
        <v>16429</v>
      </c>
      <c r="I50" s="400">
        <v>0.375</v>
      </c>
      <c r="J50" s="399" t="s">
        <v>82</v>
      </c>
      <c r="K50" s="399" t="s">
        <v>105</v>
      </c>
      <c r="L50" s="399" t="s">
        <v>16183</v>
      </c>
      <c r="M50" s="399" t="s">
        <v>106</v>
      </c>
      <c r="N50" s="399" t="s">
        <v>491</v>
      </c>
      <c r="O50" s="23"/>
      <c r="P50" s="23"/>
      <c r="Q50" s="23"/>
      <c r="R50" s="23"/>
      <c r="S50" s="29">
        <v>26200</v>
      </c>
      <c r="T50" s="29"/>
      <c r="U50" s="214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341"/>
      <c r="AM50" s="140"/>
    </row>
    <row r="51" spans="1:39" ht="54" customHeight="1" x14ac:dyDescent="0.7">
      <c r="A51" s="727" t="s">
        <v>17962</v>
      </c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9"/>
      <c r="N51" s="213"/>
      <c r="O51" s="213"/>
      <c r="P51" s="213"/>
      <c r="Q51" s="213"/>
      <c r="R51" s="213"/>
      <c r="S51" s="341"/>
      <c r="T51" s="29">
        <v>100000</v>
      </c>
    </row>
    <row r="52" spans="1:39" ht="54" customHeight="1" x14ac:dyDescent="1.05">
      <c r="A52" s="688" t="s">
        <v>22805</v>
      </c>
      <c r="B52" s="689"/>
      <c r="C52" s="689"/>
      <c r="D52" s="689"/>
      <c r="E52" s="689"/>
      <c r="F52" s="689"/>
      <c r="G52" s="689"/>
      <c r="H52" s="689"/>
      <c r="I52" s="689"/>
      <c r="J52" s="689"/>
      <c r="K52" s="689"/>
      <c r="L52" s="689"/>
      <c r="M52" s="690"/>
      <c r="N52" s="23"/>
      <c r="O52" s="23"/>
      <c r="P52" s="23"/>
      <c r="Q52" s="23"/>
      <c r="R52" s="23"/>
      <c r="S52" s="29"/>
      <c r="T52" s="29"/>
      <c r="U52" s="24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1"/>
      <c r="AM52" s="29">
        <v>49450</v>
      </c>
    </row>
    <row r="53" spans="1:39" ht="54" customHeight="1" x14ac:dyDescent="1.05">
      <c r="A53" s="31" t="s">
        <v>22329</v>
      </c>
      <c r="B53" s="31" t="s">
        <v>22330</v>
      </c>
      <c r="C53" s="31" t="s">
        <v>22331</v>
      </c>
      <c r="D53" s="31" t="s">
        <v>22332</v>
      </c>
      <c r="E53" s="31" t="s">
        <v>101</v>
      </c>
      <c r="F53" s="31" t="s">
        <v>1304</v>
      </c>
      <c r="G53" s="31" t="s">
        <v>16185</v>
      </c>
      <c r="H53" s="31" t="s">
        <v>17126</v>
      </c>
      <c r="I53" s="38">
        <v>0.16666666666666666</v>
      </c>
      <c r="J53" s="31" t="s">
        <v>82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23"/>
      <c r="R53" s="23"/>
      <c r="S53" s="29">
        <v>26200</v>
      </c>
      <c r="T53" s="29"/>
      <c r="U53" s="24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1"/>
      <c r="AM53" s="29"/>
    </row>
    <row r="54" spans="1:39" ht="54" customHeight="1" x14ac:dyDescent="1.05">
      <c r="A54" s="31" t="s">
        <v>22333</v>
      </c>
      <c r="B54" s="31" t="s">
        <v>22334</v>
      </c>
      <c r="C54" s="31" t="s">
        <v>22335</v>
      </c>
      <c r="D54" s="31" t="s">
        <v>22336</v>
      </c>
      <c r="E54" s="31" t="s">
        <v>687</v>
      </c>
      <c r="F54" s="31" t="s">
        <v>123</v>
      </c>
      <c r="G54" s="31" t="s">
        <v>16504</v>
      </c>
      <c r="H54" s="31" t="s">
        <v>17126</v>
      </c>
      <c r="I54" s="38">
        <v>0.70833333333333337</v>
      </c>
      <c r="J54" s="31" t="s">
        <v>82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43425</v>
      </c>
      <c r="T54" s="29"/>
      <c r="U54" s="24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1"/>
      <c r="AM54" s="29"/>
    </row>
    <row r="55" spans="1:39" ht="54" customHeight="1" x14ac:dyDescent="1.05">
      <c r="A55" s="693" t="s">
        <v>20955</v>
      </c>
      <c r="B55" s="694"/>
      <c r="C55" s="694"/>
      <c r="D55" s="694"/>
      <c r="E55" s="694"/>
      <c r="F55" s="694"/>
      <c r="G55" s="694"/>
      <c r="H55" s="694"/>
      <c r="I55" s="694"/>
      <c r="J55" s="694"/>
      <c r="K55" s="694"/>
      <c r="L55" s="694"/>
      <c r="M55" s="695"/>
      <c r="N55" s="23"/>
      <c r="O55" s="23"/>
      <c r="P55" s="23"/>
      <c r="Q55" s="23"/>
      <c r="R55" s="23"/>
      <c r="S55" s="29"/>
      <c r="T55" s="29">
        <v>49350</v>
      </c>
      <c r="U55" s="25"/>
      <c r="AL55" s="302"/>
      <c r="AM55" s="119"/>
    </row>
    <row r="56" spans="1:39" ht="54" customHeight="1" x14ac:dyDescent="1.05">
      <c r="A56" s="693" t="s">
        <v>30214</v>
      </c>
      <c r="B56" s="694"/>
      <c r="C56" s="694"/>
      <c r="D56" s="694"/>
      <c r="E56" s="694"/>
      <c r="F56" s="694"/>
      <c r="G56" s="694"/>
      <c r="H56" s="694"/>
      <c r="I56" s="694"/>
      <c r="J56" s="694"/>
      <c r="K56" s="694"/>
      <c r="L56" s="694"/>
      <c r="M56" s="695"/>
      <c r="N56" s="23"/>
      <c r="O56" s="23"/>
      <c r="P56" s="23"/>
      <c r="Q56" s="23"/>
      <c r="R56" s="23"/>
      <c r="S56" s="29"/>
      <c r="T56" s="29">
        <v>113350</v>
      </c>
      <c r="U56" s="25"/>
      <c r="AL56" s="302"/>
      <c r="AM56" s="119"/>
    </row>
    <row r="57" spans="1:39" ht="54" customHeight="1" x14ac:dyDescent="1.3">
      <c r="A57" s="679" t="s">
        <v>31908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1"/>
      <c r="N57" s="23"/>
      <c r="O57" s="23"/>
      <c r="P57" s="23"/>
      <c r="Q57" s="23"/>
      <c r="R57" s="23"/>
      <c r="S57" s="29"/>
      <c r="T57" s="40"/>
      <c r="U57" s="31"/>
      <c r="V57" s="31"/>
      <c r="W57" s="31"/>
      <c r="X57" s="31"/>
      <c r="Y57" s="31"/>
      <c r="Z57" s="31"/>
      <c r="AA57" s="31"/>
      <c r="AB57" s="38"/>
      <c r="AC57" s="31"/>
      <c r="AD57" s="31"/>
      <c r="AE57" s="31"/>
      <c r="AF57" s="31"/>
      <c r="AG57" s="23"/>
      <c r="AH57" s="23"/>
      <c r="AI57" s="23"/>
      <c r="AJ57" s="23"/>
      <c r="AK57" s="23"/>
      <c r="AL57" s="29"/>
      <c r="AM57" s="167"/>
    </row>
    <row r="58" spans="1:39" ht="54" customHeight="1" x14ac:dyDescent="1.3">
      <c r="A58" s="31" t="s">
        <v>31369</v>
      </c>
      <c r="B58" s="31" t="s">
        <v>31370</v>
      </c>
      <c r="C58" s="31" t="s">
        <v>31371</v>
      </c>
      <c r="D58" s="31" t="s">
        <v>31372</v>
      </c>
      <c r="E58" s="31" t="s">
        <v>101</v>
      </c>
      <c r="F58" s="31" t="s">
        <v>102</v>
      </c>
      <c r="G58" s="31" t="s">
        <v>16267</v>
      </c>
      <c r="H58" s="31" t="s">
        <v>28170</v>
      </c>
      <c r="I58" s="38">
        <v>0.125</v>
      </c>
      <c r="J58" s="31" t="s">
        <v>82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23"/>
      <c r="R58" s="23"/>
      <c r="S58" s="29">
        <v>26200</v>
      </c>
      <c r="T58" s="40"/>
      <c r="U58" s="31"/>
      <c r="V58" s="31"/>
      <c r="W58" s="31"/>
      <c r="X58" s="31"/>
      <c r="Y58" s="31"/>
      <c r="Z58" s="31"/>
      <c r="AA58" s="31"/>
      <c r="AB58" s="38"/>
      <c r="AC58" s="31"/>
      <c r="AD58" s="31"/>
      <c r="AE58" s="31"/>
      <c r="AF58" s="31"/>
      <c r="AG58" s="23"/>
      <c r="AH58" s="23"/>
      <c r="AI58" s="23"/>
      <c r="AJ58" s="23"/>
      <c r="AK58" s="23"/>
      <c r="AL58" s="29"/>
      <c r="AM58" s="167"/>
    </row>
    <row r="59" spans="1:39" ht="54" customHeight="1" x14ac:dyDescent="1.3">
      <c r="A59" s="688" t="s">
        <v>32412</v>
      </c>
      <c r="B59" s="689"/>
      <c r="C59" s="689"/>
      <c r="D59" s="689"/>
      <c r="E59" s="689"/>
      <c r="F59" s="689"/>
      <c r="G59" s="689"/>
      <c r="H59" s="689"/>
      <c r="I59" s="689"/>
      <c r="J59" s="689"/>
      <c r="K59" s="689"/>
      <c r="L59" s="689"/>
      <c r="M59" s="690"/>
      <c r="N59" s="31"/>
      <c r="O59" s="23"/>
      <c r="P59" s="23"/>
      <c r="Q59" s="23"/>
      <c r="R59" s="23"/>
      <c r="S59" s="29"/>
      <c r="T59" s="40"/>
      <c r="U59" s="31"/>
      <c r="V59" s="31"/>
      <c r="W59" s="31"/>
      <c r="X59" s="31"/>
      <c r="Y59" s="31"/>
      <c r="Z59" s="31"/>
      <c r="AA59" s="31"/>
      <c r="AB59" s="38"/>
      <c r="AC59" s="31"/>
      <c r="AD59" s="31"/>
      <c r="AE59" s="31"/>
      <c r="AF59" s="31"/>
      <c r="AG59" s="23"/>
      <c r="AH59" s="23"/>
      <c r="AI59" s="23"/>
      <c r="AJ59" s="23"/>
      <c r="AK59" s="23"/>
      <c r="AL59" s="29"/>
      <c r="AM59" s="167"/>
    </row>
    <row r="60" spans="1:39" ht="54" customHeight="1" x14ac:dyDescent="1.3">
      <c r="A60" s="31" t="s">
        <v>32022</v>
      </c>
      <c r="B60" s="31" t="s">
        <v>4301</v>
      </c>
      <c r="C60" s="31" t="s">
        <v>32023</v>
      </c>
      <c r="D60" s="31" t="s">
        <v>32024</v>
      </c>
      <c r="E60" s="31" t="s">
        <v>101</v>
      </c>
      <c r="F60" s="31" t="s">
        <v>123</v>
      </c>
      <c r="G60" s="31" t="s">
        <v>16223</v>
      </c>
      <c r="H60" s="31" t="s">
        <v>28170</v>
      </c>
      <c r="I60" s="38">
        <v>0.125</v>
      </c>
      <c r="J60" s="31" t="s">
        <v>82</v>
      </c>
      <c r="K60" s="31" t="s">
        <v>105</v>
      </c>
      <c r="L60" s="31" t="s">
        <v>106</v>
      </c>
      <c r="M60" s="31" t="s">
        <v>995</v>
      </c>
      <c r="N60" s="31" t="s">
        <v>105</v>
      </c>
      <c r="O60" s="23"/>
      <c r="P60" s="23"/>
      <c r="Q60" s="23"/>
      <c r="R60" s="23"/>
      <c r="S60" s="29">
        <v>43925</v>
      </c>
      <c r="T60" s="40"/>
      <c r="U60" s="31"/>
      <c r="V60" s="31"/>
      <c r="W60" s="31"/>
      <c r="X60" s="31"/>
      <c r="Y60" s="31"/>
      <c r="Z60" s="31"/>
      <c r="AA60" s="31"/>
      <c r="AB60" s="38"/>
      <c r="AC60" s="31"/>
      <c r="AD60" s="31"/>
      <c r="AE60" s="31"/>
      <c r="AF60" s="31"/>
      <c r="AG60" s="23"/>
      <c r="AH60" s="23"/>
      <c r="AI60" s="23"/>
      <c r="AJ60" s="23"/>
      <c r="AK60" s="23"/>
      <c r="AL60" s="29"/>
      <c r="AM60" s="167"/>
    </row>
    <row r="61" spans="1:39" ht="54" customHeight="1" x14ac:dyDescent="1.3">
      <c r="A61" s="31" t="s">
        <v>32025</v>
      </c>
      <c r="B61" s="31" t="s">
        <v>32026</v>
      </c>
      <c r="C61" s="31" t="s">
        <v>32027</v>
      </c>
      <c r="D61" s="31" t="s">
        <v>32028</v>
      </c>
      <c r="E61" s="31" t="s">
        <v>101</v>
      </c>
      <c r="F61" s="31" t="s">
        <v>123</v>
      </c>
      <c r="G61" s="31" t="s">
        <v>16223</v>
      </c>
      <c r="H61" s="31" t="s">
        <v>28170</v>
      </c>
      <c r="I61" s="38">
        <v>0.125</v>
      </c>
      <c r="J61" s="31" t="s">
        <v>82</v>
      </c>
      <c r="K61" s="31" t="s">
        <v>105</v>
      </c>
      <c r="L61" s="31" t="s">
        <v>106</v>
      </c>
      <c r="M61" s="31" t="s">
        <v>995</v>
      </c>
      <c r="N61" s="31" t="s">
        <v>105</v>
      </c>
      <c r="O61" s="23"/>
      <c r="P61" s="23"/>
      <c r="Q61" s="23"/>
      <c r="R61" s="23"/>
      <c r="S61" s="29">
        <v>43925</v>
      </c>
      <c r="T61" s="40"/>
      <c r="U61" s="31"/>
      <c r="V61" s="31"/>
      <c r="W61" s="31"/>
      <c r="X61" s="31"/>
      <c r="Y61" s="31"/>
      <c r="Z61" s="31"/>
      <c r="AA61" s="31"/>
      <c r="AB61" s="38"/>
      <c r="AC61" s="31"/>
      <c r="AD61" s="31"/>
      <c r="AE61" s="31"/>
      <c r="AF61" s="31"/>
      <c r="AG61" s="23"/>
      <c r="AH61" s="23"/>
      <c r="AI61" s="23"/>
      <c r="AJ61" s="23"/>
      <c r="AK61" s="23"/>
      <c r="AL61" s="29"/>
      <c r="AM61" s="167"/>
    </row>
    <row r="62" spans="1:39" ht="54" customHeight="1" x14ac:dyDescent="1.3">
      <c r="A62" s="31" t="s">
        <v>32029</v>
      </c>
      <c r="B62" s="31" t="s">
        <v>25680</v>
      </c>
      <c r="C62" s="31" t="s">
        <v>32030</v>
      </c>
      <c r="D62" s="31" t="s">
        <v>32031</v>
      </c>
      <c r="E62" s="31" t="s">
        <v>687</v>
      </c>
      <c r="F62" s="31" t="s">
        <v>123</v>
      </c>
      <c r="G62" s="31" t="s">
        <v>16504</v>
      </c>
      <c r="H62" s="31" t="s">
        <v>24693</v>
      </c>
      <c r="I62" s="38">
        <v>0.70833333333333337</v>
      </c>
      <c r="J62" s="31" t="s">
        <v>82</v>
      </c>
      <c r="K62" s="31" t="s">
        <v>105</v>
      </c>
      <c r="L62" s="31" t="s">
        <v>106</v>
      </c>
      <c r="M62" s="31" t="s">
        <v>995</v>
      </c>
      <c r="N62" s="31" t="s">
        <v>105</v>
      </c>
      <c r="O62" s="23"/>
      <c r="P62" s="23"/>
      <c r="Q62" s="23"/>
      <c r="R62" s="23"/>
      <c r="S62" s="29">
        <v>43425</v>
      </c>
      <c r="T62" s="40"/>
      <c r="U62" s="31"/>
      <c r="V62" s="31"/>
      <c r="W62" s="31"/>
      <c r="X62" s="31"/>
      <c r="Y62" s="31"/>
      <c r="Z62" s="31"/>
      <c r="AA62" s="31"/>
      <c r="AB62" s="38"/>
      <c r="AC62" s="31"/>
      <c r="AD62" s="31"/>
      <c r="AE62" s="31"/>
      <c r="AF62" s="31"/>
      <c r="AG62" s="23"/>
      <c r="AH62" s="23"/>
      <c r="AI62" s="23"/>
      <c r="AJ62" s="23"/>
      <c r="AK62" s="23"/>
      <c r="AL62" s="29"/>
      <c r="AM62" s="167"/>
    </row>
    <row r="63" spans="1:39" ht="54" customHeight="1" x14ac:dyDescent="1.05">
      <c r="A63" s="708" t="s">
        <v>15035</v>
      </c>
      <c r="B63" s="708"/>
      <c r="C63" s="708"/>
      <c r="D63" s="708"/>
      <c r="E63" s="708"/>
      <c r="F63" s="708"/>
      <c r="G63" s="708"/>
      <c r="H63" s="708"/>
      <c r="I63" s="708"/>
      <c r="J63" s="708"/>
      <c r="K63" s="708"/>
      <c r="L63" s="708"/>
      <c r="M63" s="708"/>
      <c r="N63" s="23"/>
      <c r="O63" s="23"/>
      <c r="P63" s="23"/>
      <c r="Q63" s="23"/>
      <c r="R63" s="23"/>
      <c r="S63" s="29"/>
      <c r="T63" s="29">
        <v>70325</v>
      </c>
      <c r="U63" s="25"/>
      <c r="AL63" s="302"/>
      <c r="AM63" s="119"/>
    </row>
    <row r="64" spans="1:39" ht="54" customHeight="1" x14ac:dyDescent="1.05">
      <c r="A64" s="696" t="s">
        <v>32865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23"/>
      <c r="O64" s="23"/>
      <c r="P64" s="23"/>
      <c r="Q64" s="23"/>
      <c r="R64" s="23"/>
      <c r="S64" s="29"/>
      <c r="T64" s="31"/>
      <c r="U64" s="192"/>
      <c r="V64" s="31"/>
      <c r="W64" s="31"/>
      <c r="X64" s="31"/>
      <c r="Y64" s="31"/>
      <c r="Z64" s="31"/>
      <c r="AA64" s="31"/>
      <c r="AB64" s="38"/>
      <c r="AC64" s="31"/>
      <c r="AD64" s="31"/>
      <c r="AE64" s="31"/>
      <c r="AF64" s="31"/>
      <c r="AG64" s="23"/>
      <c r="AH64" s="23"/>
      <c r="AI64" s="23"/>
      <c r="AJ64" s="23"/>
      <c r="AK64" s="23"/>
      <c r="AL64" s="29"/>
      <c r="AM64" s="29"/>
    </row>
    <row r="65" spans="1:39" ht="54" customHeight="1" x14ac:dyDescent="1.05">
      <c r="A65" s="31" t="s">
        <v>32938</v>
      </c>
      <c r="B65" s="31" t="s">
        <v>13011</v>
      </c>
      <c r="C65" s="31" t="s">
        <v>32939</v>
      </c>
      <c r="D65" s="31" t="s">
        <v>32940</v>
      </c>
      <c r="E65" s="31" t="s">
        <v>101</v>
      </c>
      <c r="F65" s="31" t="s">
        <v>102</v>
      </c>
      <c r="G65" s="31" t="s">
        <v>25542</v>
      </c>
      <c r="H65" s="31" t="s">
        <v>32006</v>
      </c>
      <c r="I65" s="38">
        <v>0.125</v>
      </c>
      <c r="J65" s="31" t="s">
        <v>82</v>
      </c>
      <c r="K65" s="31" t="s">
        <v>105</v>
      </c>
      <c r="L65" s="31" t="s">
        <v>106</v>
      </c>
      <c r="M65" s="31" t="s">
        <v>491</v>
      </c>
      <c r="N65" s="23"/>
      <c r="O65" s="23"/>
      <c r="P65" s="23"/>
      <c r="Q65" s="23"/>
      <c r="R65" s="23"/>
      <c r="S65" s="29">
        <v>26200</v>
      </c>
      <c r="T65" s="29"/>
    </row>
    <row r="66" spans="1:39" ht="54" customHeight="1" x14ac:dyDescent="1.05">
      <c r="A66" s="708" t="s">
        <v>23242</v>
      </c>
      <c r="B66" s="708"/>
      <c r="C66" s="708"/>
      <c r="D66" s="708"/>
      <c r="E66" s="708"/>
      <c r="F66" s="708"/>
      <c r="G66" s="708"/>
      <c r="H66" s="708"/>
      <c r="I66" s="708"/>
      <c r="J66" s="708"/>
      <c r="K66" s="708"/>
      <c r="L66" s="708"/>
      <c r="M66" s="708"/>
      <c r="N66" s="23"/>
      <c r="O66" s="23"/>
      <c r="P66" s="23"/>
      <c r="Q66" s="23"/>
      <c r="R66" s="23"/>
      <c r="S66" s="29"/>
      <c r="T66" s="29">
        <v>223100</v>
      </c>
      <c r="U66" s="25"/>
      <c r="AL66" s="302"/>
      <c r="AM66" s="119"/>
    </row>
    <row r="67" spans="1:39" ht="54" customHeight="1" x14ac:dyDescent="1.05">
      <c r="A67" s="688" t="s">
        <v>42243</v>
      </c>
      <c r="B67" s="689"/>
      <c r="C67" s="689"/>
      <c r="D67" s="689"/>
      <c r="E67" s="689"/>
      <c r="F67" s="689"/>
      <c r="G67" s="689"/>
      <c r="H67" s="689"/>
      <c r="I67" s="689"/>
      <c r="J67" s="689"/>
      <c r="K67" s="689"/>
      <c r="L67" s="689"/>
      <c r="M67" s="690"/>
      <c r="N67" s="23"/>
      <c r="O67" s="23"/>
      <c r="P67" s="23"/>
      <c r="Q67" s="23"/>
      <c r="R67" s="23"/>
      <c r="S67" s="29"/>
      <c r="T67" s="31"/>
      <c r="U67" s="31"/>
      <c r="V67" s="31"/>
      <c r="W67" s="31"/>
      <c r="X67" s="31"/>
      <c r="Y67" s="31"/>
      <c r="Z67" s="31"/>
      <c r="AA67" s="31"/>
      <c r="AB67" s="38"/>
      <c r="AC67" s="31"/>
      <c r="AD67" s="31"/>
      <c r="AE67" s="31"/>
      <c r="AF67" s="31"/>
      <c r="AG67" s="23"/>
      <c r="AH67" s="23"/>
      <c r="AI67" s="23"/>
      <c r="AJ67" s="23"/>
      <c r="AK67" s="23"/>
      <c r="AL67" s="29"/>
      <c r="AM67" s="29"/>
    </row>
    <row r="68" spans="1:39" ht="54" customHeight="1" x14ac:dyDescent="1.05">
      <c r="A68" s="31" t="s">
        <v>41608</v>
      </c>
      <c r="B68" s="31" t="s">
        <v>17702</v>
      </c>
      <c r="C68" s="31" t="s">
        <v>41609</v>
      </c>
      <c r="D68" s="31" t="s">
        <v>41610</v>
      </c>
      <c r="E68" s="31" t="s">
        <v>687</v>
      </c>
      <c r="F68" s="31" t="s">
        <v>123</v>
      </c>
      <c r="G68" s="31" t="s">
        <v>16504</v>
      </c>
      <c r="H68" s="31" t="s">
        <v>33669</v>
      </c>
      <c r="I68" s="38">
        <v>0.41666666666666669</v>
      </c>
      <c r="J68" s="31" t="s">
        <v>82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44700</v>
      </c>
      <c r="T68" s="31"/>
      <c r="U68" s="31"/>
      <c r="V68" s="31"/>
      <c r="W68" s="31"/>
      <c r="X68" s="31"/>
      <c r="Y68" s="31"/>
      <c r="Z68" s="31"/>
      <c r="AA68" s="31"/>
      <c r="AB68" s="38"/>
      <c r="AC68" s="31"/>
      <c r="AD68" s="31"/>
      <c r="AE68" s="31"/>
      <c r="AF68" s="31"/>
      <c r="AG68" s="23"/>
      <c r="AH68" s="23"/>
      <c r="AI68" s="23"/>
      <c r="AJ68" s="23"/>
      <c r="AK68" s="23"/>
      <c r="AL68" s="29"/>
      <c r="AM68" s="29"/>
    </row>
    <row r="69" spans="1:39" ht="54" customHeight="1" x14ac:dyDescent="1.05">
      <c r="A69" s="31" t="s">
        <v>41611</v>
      </c>
      <c r="B69" s="31" t="s">
        <v>12247</v>
      </c>
      <c r="C69" s="31" t="s">
        <v>41612</v>
      </c>
      <c r="D69" s="31" t="s">
        <v>41613</v>
      </c>
      <c r="E69" s="31" t="s">
        <v>687</v>
      </c>
      <c r="F69" s="31" t="s">
        <v>123</v>
      </c>
      <c r="G69" s="31" t="s">
        <v>16504</v>
      </c>
      <c r="H69" s="31" t="s">
        <v>33669</v>
      </c>
      <c r="I69" s="38">
        <v>0.41666666666666669</v>
      </c>
      <c r="J69" s="31" t="s">
        <v>82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44700</v>
      </c>
      <c r="T69" s="31"/>
      <c r="U69" s="31"/>
      <c r="V69" s="31"/>
      <c r="W69" s="31"/>
      <c r="X69" s="31"/>
      <c r="Y69" s="31"/>
      <c r="Z69" s="31"/>
      <c r="AA69" s="31"/>
      <c r="AB69" s="38"/>
      <c r="AC69" s="31"/>
      <c r="AD69" s="31"/>
      <c r="AE69" s="31"/>
      <c r="AF69" s="31"/>
      <c r="AG69" s="23"/>
      <c r="AH69" s="23"/>
      <c r="AI69" s="23"/>
      <c r="AJ69" s="23"/>
      <c r="AK69" s="23"/>
      <c r="AL69" s="29"/>
      <c r="AM69" s="29"/>
    </row>
    <row r="70" spans="1:39" ht="54" customHeight="1" x14ac:dyDescent="1.05">
      <c r="A70" s="31" t="s">
        <v>41614</v>
      </c>
      <c r="B70" s="31" t="s">
        <v>41615</v>
      </c>
      <c r="C70" s="31" t="s">
        <v>41616</v>
      </c>
      <c r="D70" s="31" t="s">
        <v>41617</v>
      </c>
      <c r="E70" s="31" t="s">
        <v>687</v>
      </c>
      <c r="F70" s="31" t="s">
        <v>123</v>
      </c>
      <c r="G70" s="31" t="s">
        <v>16504</v>
      </c>
      <c r="H70" s="31" t="s">
        <v>33669</v>
      </c>
      <c r="I70" s="38">
        <v>0.41666666666666669</v>
      </c>
      <c r="J70" s="31" t="s">
        <v>82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23"/>
      <c r="R70" s="23"/>
      <c r="S70" s="29">
        <v>44700</v>
      </c>
      <c r="T70" s="31"/>
      <c r="U70" s="31"/>
      <c r="V70" s="31"/>
      <c r="W70" s="31"/>
      <c r="X70" s="31"/>
      <c r="Y70" s="31"/>
      <c r="Z70" s="31"/>
      <c r="AA70" s="31"/>
      <c r="AB70" s="38"/>
      <c r="AC70" s="31"/>
      <c r="AD70" s="31"/>
      <c r="AE70" s="31"/>
      <c r="AF70" s="31"/>
      <c r="AG70" s="23"/>
      <c r="AH70" s="23"/>
      <c r="AI70" s="23"/>
      <c r="AJ70" s="23"/>
      <c r="AK70" s="23"/>
      <c r="AL70" s="29"/>
      <c r="AM70" s="29"/>
    </row>
    <row r="71" spans="1:39" ht="54" customHeight="1" x14ac:dyDescent="1.05">
      <c r="A71" s="31" t="s">
        <v>41618</v>
      </c>
      <c r="B71" s="31" t="s">
        <v>41619</v>
      </c>
      <c r="C71" s="31" t="s">
        <v>41620</v>
      </c>
      <c r="D71" s="31" t="s">
        <v>41621</v>
      </c>
      <c r="E71" s="31" t="s">
        <v>687</v>
      </c>
      <c r="F71" s="31" t="s">
        <v>123</v>
      </c>
      <c r="G71" s="31" t="s">
        <v>16504</v>
      </c>
      <c r="H71" s="31" t="s">
        <v>33669</v>
      </c>
      <c r="I71" s="38">
        <v>0.41666666666666669</v>
      </c>
      <c r="J71" s="31" t="s">
        <v>82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3"/>
      <c r="R71" s="23"/>
      <c r="S71" s="29">
        <v>44700</v>
      </c>
      <c r="T71" s="31"/>
      <c r="U71" s="31"/>
      <c r="V71" s="31"/>
      <c r="W71" s="31"/>
      <c r="X71" s="31"/>
      <c r="Y71" s="31"/>
      <c r="Z71" s="31"/>
      <c r="AA71" s="31"/>
      <c r="AB71" s="38"/>
      <c r="AC71" s="31"/>
      <c r="AD71" s="31"/>
      <c r="AE71" s="31"/>
      <c r="AF71" s="31"/>
      <c r="AG71" s="23"/>
      <c r="AH71" s="23"/>
      <c r="AI71" s="23"/>
      <c r="AJ71" s="23"/>
      <c r="AK71" s="23"/>
      <c r="AL71" s="29"/>
      <c r="AM71" s="29"/>
    </row>
    <row r="72" spans="1:39" ht="54" customHeight="1" x14ac:dyDescent="1.05">
      <c r="A72" s="31" t="s">
        <v>41622</v>
      </c>
      <c r="B72" s="31" t="s">
        <v>41623</v>
      </c>
      <c r="C72" s="31" t="s">
        <v>41624</v>
      </c>
      <c r="D72" s="31" t="s">
        <v>41625</v>
      </c>
      <c r="E72" s="31" t="s">
        <v>687</v>
      </c>
      <c r="F72" s="31" t="s">
        <v>123</v>
      </c>
      <c r="G72" s="31" t="s">
        <v>16504</v>
      </c>
      <c r="H72" s="31" t="s">
        <v>33669</v>
      </c>
      <c r="I72" s="38">
        <v>0.41666666666666669</v>
      </c>
      <c r="J72" s="31" t="s">
        <v>82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44700</v>
      </c>
      <c r="T72" s="31"/>
      <c r="U72" s="31"/>
      <c r="V72" s="31"/>
      <c r="W72" s="31"/>
      <c r="X72" s="31"/>
      <c r="Y72" s="31"/>
      <c r="Z72" s="31"/>
      <c r="AA72" s="31"/>
      <c r="AB72" s="38"/>
      <c r="AC72" s="31"/>
      <c r="AD72" s="31"/>
      <c r="AE72" s="31"/>
      <c r="AF72" s="31"/>
      <c r="AG72" s="23"/>
      <c r="AH72" s="23"/>
      <c r="AI72" s="23"/>
      <c r="AJ72" s="23"/>
      <c r="AK72" s="23"/>
      <c r="AL72" s="29"/>
      <c r="AM72" s="29"/>
    </row>
    <row r="73" spans="1:39" ht="54" customHeight="1" x14ac:dyDescent="1.05">
      <c r="A73" s="31"/>
      <c r="B73" s="31"/>
      <c r="C73" s="31"/>
      <c r="D73" s="31"/>
      <c r="E73" s="31"/>
      <c r="F73" s="31"/>
      <c r="G73" s="31"/>
      <c r="H73" s="31"/>
      <c r="I73" s="38"/>
      <c r="J73" s="31"/>
      <c r="K73" s="31"/>
      <c r="L73" s="31"/>
      <c r="M73" s="31"/>
      <c r="N73" s="23"/>
      <c r="O73" s="23"/>
      <c r="P73" s="23"/>
      <c r="Q73" s="23"/>
      <c r="R73" s="23"/>
      <c r="S73" s="29"/>
      <c r="T73" s="29"/>
    </row>
    <row r="74" spans="1:39" ht="54" customHeight="1" x14ac:dyDescent="1.05">
      <c r="A74" s="31"/>
      <c r="B74" s="31"/>
      <c r="C74" s="31"/>
      <c r="D74" s="31"/>
      <c r="E74" s="31"/>
      <c r="F74" s="31"/>
      <c r="G74" s="31"/>
      <c r="H74" s="31"/>
      <c r="I74" s="38"/>
      <c r="J74" s="31"/>
      <c r="K74" s="31"/>
      <c r="L74" s="31"/>
      <c r="M74" s="31"/>
      <c r="N74" s="23"/>
      <c r="O74" s="23"/>
      <c r="P74" s="23"/>
      <c r="Q74" s="23"/>
      <c r="R74" s="23"/>
      <c r="S74" s="29"/>
      <c r="T74" s="29"/>
    </row>
    <row r="75" spans="1:39" ht="50.1" customHeight="1" x14ac:dyDescent="0.7">
      <c r="A75" s="23"/>
      <c r="B75" s="24"/>
      <c r="C75" s="23"/>
      <c r="D75" s="23"/>
      <c r="E75" s="23"/>
      <c r="F75" s="23"/>
      <c r="G75" s="23"/>
      <c r="H75" s="23"/>
      <c r="I75" s="7" t="s">
        <v>14</v>
      </c>
      <c r="J75" s="7">
        <f>SUM(Q:Q)-SUM(R:R)</f>
        <v>0</v>
      </c>
      <c r="K75" s="23"/>
      <c r="L75" s="23"/>
      <c r="M75" s="23"/>
      <c r="N75" s="23"/>
      <c r="O75" s="23"/>
      <c r="P75" s="23"/>
      <c r="Q75" s="23"/>
      <c r="R75" s="23"/>
      <c r="S75" s="201"/>
      <c r="T75" s="29"/>
    </row>
    <row r="76" spans="1:39" ht="50.1" customHeight="1" x14ac:dyDescent="0.7">
      <c r="A76" s="23"/>
      <c r="B76" s="24"/>
      <c r="C76" s="23"/>
      <c r="D76" s="23"/>
      <c r="E76" s="23"/>
      <c r="F76" s="23"/>
      <c r="G76" s="23"/>
      <c r="H76" s="23"/>
      <c r="I76" s="7" t="s">
        <v>15</v>
      </c>
      <c r="J76" s="7">
        <f>SUM(S:S)-SUM(T:T)</f>
        <v>0</v>
      </c>
      <c r="K76" s="23"/>
      <c r="L76" s="23"/>
      <c r="M76" s="23"/>
      <c r="N76" s="23"/>
      <c r="O76" s="23"/>
      <c r="P76" s="23"/>
      <c r="Q76" s="23"/>
      <c r="R76" s="23"/>
      <c r="S76" s="201"/>
      <c r="T76" s="29"/>
    </row>
    <row r="77" spans="1:39" ht="50.1" customHeight="1" x14ac:dyDescent="0.7">
      <c r="I77" s="730" t="s">
        <v>91</v>
      </c>
      <c r="J77" s="730"/>
    </row>
    <row r="78" spans="1:39" ht="50.1" customHeight="1" x14ac:dyDescent="0.7">
      <c r="I78" s="731"/>
      <c r="J78" s="731"/>
    </row>
  </sheetData>
  <autoFilter ref="A1:AX949" xr:uid="{00000000-0001-0000-0000-000000000000}"/>
  <mergeCells count="30">
    <mergeCell ref="A45:M45"/>
    <mergeCell ref="A46:M46"/>
    <mergeCell ref="I77:J78"/>
    <mergeCell ref="A49:N49"/>
    <mergeCell ref="A48:M48"/>
    <mergeCell ref="A51:M51"/>
    <mergeCell ref="A52:M52"/>
    <mergeCell ref="A55:M55"/>
    <mergeCell ref="A56:M56"/>
    <mergeCell ref="A57:M57"/>
    <mergeCell ref="A59:M59"/>
    <mergeCell ref="A63:M63"/>
    <mergeCell ref="A64:M64"/>
    <mergeCell ref="A66:M66"/>
    <mergeCell ref="A67:M67"/>
    <mergeCell ref="A3:M3"/>
    <mergeCell ref="A9:M9"/>
    <mergeCell ref="A12:M12"/>
    <mergeCell ref="A13:M13"/>
    <mergeCell ref="A21:M21"/>
    <mergeCell ref="A5:M5"/>
    <mergeCell ref="A10:M10"/>
    <mergeCell ref="A40:M40"/>
    <mergeCell ref="A41:M41"/>
    <mergeCell ref="A39:M39"/>
    <mergeCell ref="A26:M26"/>
    <mergeCell ref="A28:M28"/>
    <mergeCell ref="A30:M30"/>
    <mergeCell ref="A31:M31"/>
    <mergeCell ref="A32:M32"/>
  </mergeCells>
  <conditionalFormatting sqref="A4:A8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12" priority="77"/>
  </conditionalFormatting>
  <conditionalFormatting sqref="C2">
    <cfRule type="duplicateValues" dxfId="111" priority="24"/>
  </conditionalFormatting>
  <conditionalFormatting sqref="D75:D1048576 W52:W56 W63 W74 AP64:AP65 AP57:AP62 D1:D4 D6:D9 W46:W50 W41:W44 W32:W38 W26:W29 D11:D25 AP73 BI67:BI72">
    <cfRule type="duplicateValues" dxfId="110" priority="10"/>
  </conditionalFormatting>
  <conditionalFormatting sqref="D75:D1048576 W52:W56 W63 W74 AP64:AP65 AP57:AP62 D1:D4 W46:W50 W41:W44 W32:W38 W21:W29 D6:D9 D11:D20 AP73 BI67:BI72">
    <cfRule type="duplicateValues" dxfId="109" priority="11"/>
  </conditionalFormatting>
  <conditionalFormatting sqref="D75:D1048576 W52:W56 W63 W74 AP64:AP65 AP57:AP62 D1:D9 W46:W50 W41:W44 D11:D38 AP73 BI67:BI72">
    <cfRule type="duplicateValues" dxfId="108" priority="7"/>
    <cfRule type="duplicateValues" dxfId="107" priority="8"/>
  </conditionalFormatting>
  <conditionalFormatting sqref="D75:D1048576 W52:W56 W63 W74 AP64:AP65 AP57:AP62 D1:D9 W46:W50 W41:W44 W32:W38 D11:D31 AP73 BI67:BI72">
    <cfRule type="duplicateValues" dxfId="106" priority="9"/>
  </conditionalFormatting>
  <conditionalFormatting sqref="D75:D1048576 W52:W56 W63 W74 AP64:AP65 AP57:AP62 W46:W50 W41:W44 W32:W38 W21:W29 D1:D4 T13:T20 D11:D12 D6:D9 AP73 BI67:BI72">
    <cfRule type="duplicateValues" dxfId="105" priority="12"/>
  </conditionalFormatting>
  <conditionalFormatting sqref="E2">
    <cfRule type="duplicateValues" dxfId="104" priority="25"/>
  </conditionalFormatting>
  <conditionalFormatting sqref="J2 C2">
    <cfRule type="duplicateValues" dxfId="103" priority="16"/>
    <cfRule type="duplicateValues" dxfId="102" priority="17"/>
    <cfRule type="duplicateValues" dxfId="101" priority="18"/>
    <cfRule type="duplicateValues" dxfId="100" priority="19"/>
    <cfRule type="duplicateValues" dxfId="99" priority="20"/>
    <cfRule type="duplicateValues" dxfId="98" priority="21"/>
    <cfRule type="duplicateValues" dxfId="97" priority="22"/>
    <cfRule type="duplicateValues" dxfId="96" priority="23"/>
  </conditionalFormatting>
  <conditionalFormatting sqref="J2">
    <cfRule type="duplicateValues" dxfId="95" priority="15"/>
  </conditionalFormatting>
  <conditionalFormatting sqref="W66">
    <cfRule type="duplicateValues" dxfId="94" priority="1"/>
    <cfRule type="duplicateValues" dxfId="93" priority="2"/>
    <cfRule type="duplicateValues" dxfId="92" priority="3"/>
    <cfRule type="duplicateValues" dxfId="91" priority="4"/>
    <cfRule type="duplicateValues" dxfId="90" priority="5"/>
    <cfRule type="duplicateValues" dxfId="89" priority="6"/>
  </conditionalFormatting>
  <hyperlinks>
    <hyperlink ref="I77:J78" location="الرئيسيه!A1" display="الرئيسيه" xr:uid="{FA515570-D300-3B41-9AA1-0F6C2E8F28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B240-ECAF-8F49-B24A-CA909C42EC81}">
  <sheetPr codeName="Sheet22">
    <pageSetUpPr fitToPage="1"/>
  </sheetPr>
  <dimension ref="A1:AM1376"/>
  <sheetViews>
    <sheetView rightToLeft="1" zoomScale="40" zoomScaleNormal="40" workbookViewId="0">
      <pane ySplit="1" topLeftCell="A1360" activePane="bottomLeft" state="frozen"/>
      <selection activeCell="G24" sqref="G24"/>
      <selection pane="bottomLeft" activeCell="I1368" sqref="I1368:J1369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18.5703125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" customWidth="1"/>
    <col min="18" max="18" width="51.42578125" customWidth="1"/>
    <col min="19" max="19" width="50.140625" style="251" customWidth="1"/>
    <col min="20" max="20" width="45.85546875" style="494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248" t="s">
        <v>10</v>
      </c>
      <c r="T1" s="514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33"/>
      <c r="T2" s="492">
        <v>2404360</v>
      </c>
    </row>
    <row r="3" spans="1:20" s="47" customFormat="1" ht="54" customHeight="1" x14ac:dyDescent="1.65">
      <c r="A3" s="707" t="s">
        <v>1252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235"/>
      <c r="O3" s="235"/>
      <c r="P3" s="235"/>
      <c r="Q3" s="235"/>
      <c r="R3" s="235"/>
      <c r="S3" s="164"/>
      <c r="T3" s="492"/>
    </row>
    <row r="4" spans="1:20" s="55" customFormat="1" ht="50.1" customHeight="1" x14ac:dyDescent="1.65">
      <c r="A4" s="50" t="s">
        <v>631</v>
      </c>
      <c r="B4" s="52" t="s">
        <v>632</v>
      </c>
      <c r="C4" s="50" t="s">
        <v>633</v>
      </c>
      <c r="D4" s="50" t="s">
        <v>634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0.41666666666666669</v>
      </c>
      <c r="J4" s="50" t="s">
        <v>618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54"/>
      <c r="R4" s="54"/>
      <c r="S4" s="164">
        <v>26000</v>
      </c>
      <c r="T4" s="492"/>
    </row>
    <row r="5" spans="1:20" s="55" customFormat="1" ht="50.1" customHeight="1" x14ac:dyDescent="1.65">
      <c r="A5" s="50" t="s">
        <v>691</v>
      </c>
      <c r="B5" s="52" t="s">
        <v>692</v>
      </c>
      <c r="C5" s="50" t="s">
        <v>693</v>
      </c>
      <c r="D5" s="50" t="s">
        <v>694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618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54"/>
      <c r="R5" s="54"/>
      <c r="S5" s="164">
        <v>38750</v>
      </c>
      <c r="T5" s="492"/>
    </row>
    <row r="6" spans="1:20" s="55" customFormat="1" ht="50.1" customHeight="1" x14ac:dyDescent="1.65">
      <c r="A6" s="50" t="s">
        <v>735</v>
      </c>
      <c r="B6" s="52" t="s">
        <v>736</v>
      </c>
      <c r="C6" s="50" t="s">
        <v>737</v>
      </c>
      <c r="D6" s="50" t="s">
        <v>738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618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54"/>
      <c r="R6" s="54"/>
      <c r="S6" s="164">
        <v>38750</v>
      </c>
      <c r="T6" s="492"/>
    </row>
    <row r="7" spans="1:20" s="55" customFormat="1" ht="50.1" customHeight="1" x14ac:dyDescent="1.65">
      <c r="A7" s="50" t="s">
        <v>755</v>
      </c>
      <c r="B7" s="52" t="s">
        <v>756</v>
      </c>
      <c r="C7" s="50" t="s">
        <v>757</v>
      </c>
      <c r="D7" s="50" t="s">
        <v>758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618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54"/>
      <c r="R7" s="54"/>
      <c r="S7" s="164">
        <v>38750</v>
      </c>
      <c r="T7" s="492"/>
    </row>
    <row r="8" spans="1:20" s="102" customFormat="1" ht="50.1" customHeight="1" x14ac:dyDescent="1.65">
      <c r="A8" s="50" t="s">
        <v>788</v>
      </c>
      <c r="B8" s="52" t="s">
        <v>789</v>
      </c>
      <c r="C8" s="50" t="s">
        <v>790</v>
      </c>
      <c r="D8" s="50" t="s">
        <v>791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618</v>
      </c>
      <c r="K8" s="50" t="s">
        <v>105</v>
      </c>
      <c r="L8" s="50" t="s">
        <v>106</v>
      </c>
      <c r="M8" s="50" t="s">
        <v>194</v>
      </c>
      <c r="N8" s="54"/>
      <c r="O8" s="54"/>
      <c r="P8" s="101"/>
      <c r="Q8" s="101"/>
      <c r="R8" s="101"/>
      <c r="S8" s="164">
        <v>38750</v>
      </c>
      <c r="T8" s="492"/>
    </row>
    <row r="9" spans="1:20" s="55" customFormat="1" ht="50.1" customHeight="1" x14ac:dyDescent="1.65">
      <c r="A9" s="50" t="s">
        <v>855</v>
      </c>
      <c r="B9" s="52" t="s">
        <v>856</v>
      </c>
      <c r="C9" s="50" t="s">
        <v>857</v>
      </c>
      <c r="D9" s="50" t="s">
        <v>858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618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54"/>
      <c r="R9" s="54"/>
      <c r="S9" s="164">
        <v>38750</v>
      </c>
      <c r="T9" s="492"/>
    </row>
    <row r="10" spans="1:20" s="55" customFormat="1" ht="50.1" customHeight="1" x14ac:dyDescent="1.65">
      <c r="A10" s="50" t="s">
        <v>859</v>
      </c>
      <c r="B10" s="52" t="s">
        <v>860</v>
      </c>
      <c r="C10" s="50" t="s">
        <v>861</v>
      </c>
      <c r="D10" s="50" t="s">
        <v>862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618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54"/>
      <c r="R10" s="54"/>
      <c r="S10" s="164">
        <v>38750</v>
      </c>
      <c r="T10" s="492"/>
    </row>
    <row r="11" spans="1:20" s="55" customFormat="1" ht="50.1" customHeight="1" x14ac:dyDescent="1.65">
      <c r="A11" s="50" t="s">
        <v>1128</v>
      </c>
      <c r="B11" s="52" t="s">
        <v>1129</v>
      </c>
      <c r="C11" s="50" t="s">
        <v>1130</v>
      </c>
      <c r="D11" s="50" t="s">
        <v>1131</v>
      </c>
      <c r="E11" s="50" t="s">
        <v>687</v>
      </c>
      <c r="F11" s="50" t="s">
        <v>102</v>
      </c>
      <c r="G11" s="50" t="s">
        <v>1127</v>
      </c>
      <c r="H11" s="50" t="s">
        <v>104</v>
      </c>
      <c r="I11" s="53">
        <v>0.95833333333333337</v>
      </c>
      <c r="J11" s="50" t="s">
        <v>618</v>
      </c>
      <c r="K11" s="50" t="s">
        <v>105</v>
      </c>
      <c r="L11" s="50" t="s">
        <v>106</v>
      </c>
      <c r="M11" s="50" t="s">
        <v>491</v>
      </c>
      <c r="N11" s="54"/>
      <c r="O11" s="54"/>
      <c r="P11" s="54"/>
      <c r="Q11" s="54"/>
      <c r="R11" s="54"/>
      <c r="S11" s="164">
        <v>25000</v>
      </c>
      <c r="T11" s="492"/>
    </row>
    <row r="12" spans="1:20" s="55" customFormat="1" ht="50.1" customHeight="1" x14ac:dyDescent="1.65">
      <c r="A12" s="50" t="s">
        <v>1132</v>
      </c>
      <c r="B12" s="52" t="s">
        <v>1133</v>
      </c>
      <c r="C12" s="50" t="s">
        <v>1134</v>
      </c>
      <c r="D12" s="50" t="s">
        <v>1135</v>
      </c>
      <c r="E12" s="50" t="s">
        <v>687</v>
      </c>
      <c r="F12" s="50" t="s">
        <v>102</v>
      </c>
      <c r="G12" s="50" t="s">
        <v>1127</v>
      </c>
      <c r="H12" s="50" t="s">
        <v>104</v>
      </c>
      <c r="I12" s="53">
        <v>0.95833333333333337</v>
      </c>
      <c r="J12" s="50" t="s">
        <v>618</v>
      </c>
      <c r="K12" s="50" t="s">
        <v>105</v>
      </c>
      <c r="L12" s="50" t="s">
        <v>106</v>
      </c>
      <c r="M12" s="50" t="s">
        <v>491</v>
      </c>
      <c r="N12" s="54"/>
      <c r="O12" s="54"/>
      <c r="P12" s="54"/>
      <c r="Q12" s="54"/>
      <c r="R12" s="54"/>
      <c r="S12" s="164">
        <v>25000</v>
      </c>
      <c r="T12" s="492"/>
    </row>
    <row r="13" spans="1:20" s="55" customFormat="1" ht="50.1" customHeight="1" x14ac:dyDescent="1.65">
      <c r="A13" s="50" t="s">
        <v>1136</v>
      </c>
      <c r="B13" s="52" t="s">
        <v>1137</v>
      </c>
      <c r="C13" s="50" t="s">
        <v>1138</v>
      </c>
      <c r="D13" s="50" t="s">
        <v>1139</v>
      </c>
      <c r="E13" s="50" t="s">
        <v>687</v>
      </c>
      <c r="F13" s="50" t="s">
        <v>102</v>
      </c>
      <c r="G13" s="50" t="s">
        <v>1127</v>
      </c>
      <c r="H13" s="50" t="s">
        <v>104</v>
      </c>
      <c r="I13" s="53">
        <v>0.95833333333333337</v>
      </c>
      <c r="J13" s="50" t="s">
        <v>618</v>
      </c>
      <c r="K13" s="50" t="s">
        <v>105</v>
      </c>
      <c r="L13" s="50" t="s">
        <v>106</v>
      </c>
      <c r="M13" s="50" t="s">
        <v>491</v>
      </c>
      <c r="N13" s="54"/>
      <c r="O13" s="54"/>
      <c r="P13" s="54"/>
      <c r="Q13" s="54"/>
      <c r="R13" s="54"/>
      <c r="S13" s="164">
        <v>25000</v>
      </c>
      <c r="T13" s="492"/>
    </row>
    <row r="14" spans="1:20" s="55" customFormat="1" ht="50.1" customHeight="1" x14ac:dyDescent="1.65">
      <c r="A14" s="50" t="s">
        <v>1144</v>
      </c>
      <c r="B14" s="52" t="s">
        <v>1145</v>
      </c>
      <c r="C14" s="50" t="s">
        <v>1146</v>
      </c>
      <c r="D14" s="50" t="s">
        <v>1147</v>
      </c>
      <c r="E14" s="50" t="s">
        <v>687</v>
      </c>
      <c r="F14" s="50" t="s">
        <v>102</v>
      </c>
      <c r="G14" s="50" t="s">
        <v>1127</v>
      </c>
      <c r="H14" s="50" t="s">
        <v>104</v>
      </c>
      <c r="I14" s="53">
        <v>0.95833333333333337</v>
      </c>
      <c r="J14" s="50" t="s">
        <v>618</v>
      </c>
      <c r="K14" s="50" t="s">
        <v>105</v>
      </c>
      <c r="L14" s="50" t="s">
        <v>125</v>
      </c>
      <c r="M14" s="50" t="s">
        <v>491</v>
      </c>
      <c r="N14" s="54"/>
      <c r="O14" s="54"/>
      <c r="P14" s="54"/>
      <c r="Q14" s="54"/>
      <c r="R14" s="54"/>
      <c r="S14" s="164">
        <v>25000</v>
      </c>
      <c r="T14" s="492"/>
    </row>
    <row r="15" spans="1:20" s="55" customFormat="1" ht="50.1" customHeight="1" x14ac:dyDescent="1.65">
      <c r="A15" s="50" t="s">
        <v>1148</v>
      </c>
      <c r="B15" s="52" t="s">
        <v>1149</v>
      </c>
      <c r="C15" s="50" t="s">
        <v>1150</v>
      </c>
      <c r="D15" s="50" t="s">
        <v>1151</v>
      </c>
      <c r="E15" s="50" t="s">
        <v>687</v>
      </c>
      <c r="F15" s="50" t="s">
        <v>102</v>
      </c>
      <c r="G15" s="50" t="s">
        <v>1127</v>
      </c>
      <c r="H15" s="50" t="s">
        <v>104</v>
      </c>
      <c r="I15" s="53">
        <v>0.95833333333333337</v>
      </c>
      <c r="J15" s="50" t="s">
        <v>618</v>
      </c>
      <c r="K15" s="50" t="s">
        <v>105</v>
      </c>
      <c r="L15" s="50" t="s">
        <v>106</v>
      </c>
      <c r="M15" s="50" t="s">
        <v>491</v>
      </c>
      <c r="N15" s="54"/>
      <c r="O15" s="54"/>
      <c r="P15" s="54"/>
      <c r="Q15" s="54"/>
      <c r="R15" s="54"/>
      <c r="S15" s="164">
        <v>25000</v>
      </c>
      <c r="T15" s="492"/>
    </row>
    <row r="16" spans="1:20" s="55" customFormat="1" ht="50.1" customHeight="1" x14ac:dyDescent="1.65">
      <c r="A16" s="50" t="s">
        <v>1152</v>
      </c>
      <c r="B16" s="52" t="s">
        <v>1153</v>
      </c>
      <c r="C16" s="50" t="s">
        <v>1154</v>
      </c>
      <c r="D16" s="50" t="s">
        <v>1155</v>
      </c>
      <c r="E16" s="50" t="s">
        <v>687</v>
      </c>
      <c r="F16" s="50" t="s">
        <v>102</v>
      </c>
      <c r="G16" s="50" t="s">
        <v>1127</v>
      </c>
      <c r="H16" s="50" t="s">
        <v>104</v>
      </c>
      <c r="I16" s="53">
        <v>0.95833333333333337</v>
      </c>
      <c r="J16" s="50" t="s">
        <v>618</v>
      </c>
      <c r="K16" s="50" t="s">
        <v>105</v>
      </c>
      <c r="L16" s="50" t="s">
        <v>106</v>
      </c>
      <c r="M16" s="50" t="s">
        <v>491</v>
      </c>
      <c r="N16" s="54"/>
      <c r="O16" s="54"/>
      <c r="P16" s="54"/>
      <c r="Q16" s="54"/>
      <c r="R16" s="54"/>
      <c r="S16" s="164">
        <v>25000</v>
      </c>
      <c r="T16" s="492"/>
    </row>
    <row r="17" spans="1:20" s="55" customFormat="1" ht="50.1" customHeight="1" x14ac:dyDescent="1.65">
      <c r="A17" s="50" t="s">
        <v>1172</v>
      </c>
      <c r="B17" s="52" t="s">
        <v>1173</v>
      </c>
      <c r="C17" s="50" t="s">
        <v>1174</v>
      </c>
      <c r="D17" s="50" t="s">
        <v>1175</v>
      </c>
      <c r="E17" s="50" t="s">
        <v>687</v>
      </c>
      <c r="F17" s="50" t="s">
        <v>102</v>
      </c>
      <c r="G17" s="50" t="s">
        <v>1127</v>
      </c>
      <c r="H17" s="50" t="s">
        <v>104</v>
      </c>
      <c r="I17" s="53">
        <v>0.95833333333333337</v>
      </c>
      <c r="J17" s="50" t="s">
        <v>618</v>
      </c>
      <c r="K17" s="50" t="s">
        <v>105</v>
      </c>
      <c r="L17" s="50" t="s">
        <v>106</v>
      </c>
      <c r="M17" s="50" t="s">
        <v>491</v>
      </c>
      <c r="N17" s="54"/>
      <c r="O17" s="54"/>
      <c r="P17" s="54"/>
      <c r="Q17" s="54"/>
      <c r="R17" s="54"/>
      <c r="S17" s="164">
        <v>25000</v>
      </c>
      <c r="T17" s="492"/>
    </row>
    <row r="18" spans="1:20" s="55" customFormat="1" ht="50.1" customHeight="1" x14ac:dyDescent="1.65">
      <c r="A18" s="50" t="s">
        <v>1196</v>
      </c>
      <c r="B18" s="52" t="s">
        <v>1197</v>
      </c>
      <c r="C18" s="50" t="s">
        <v>1198</v>
      </c>
      <c r="D18" s="50" t="s">
        <v>1199</v>
      </c>
      <c r="E18" s="50" t="s">
        <v>687</v>
      </c>
      <c r="F18" s="50" t="s">
        <v>102</v>
      </c>
      <c r="G18" s="50" t="s">
        <v>1127</v>
      </c>
      <c r="H18" s="50" t="s">
        <v>104</v>
      </c>
      <c r="I18" s="53">
        <v>0.95833333333333337</v>
      </c>
      <c r="J18" s="50" t="s">
        <v>618</v>
      </c>
      <c r="K18" s="50" t="s">
        <v>105</v>
      </c>
      <c r="L18" s="50" t="s">
        <v>106</v>
      </c>
      <c r="M18" s="50" t="s">
        <v>491</v>
      </c>
      <c r="N18" s="54"/>
      <c r="O18" s="54"/>
      <c r="P18" s="54"/>
      <c r="Q18" s="54"/>
      <c r="R18" s="54"/>
      <c r="S18" s="164">
        <v>25000</v>
      </c>
      <c r="T18" s="492"/>
    </row>
    <row r="19" spans="1:20" s="55" customFormat="1" ht="50.1" customHeight="1" x14ac:dyDescent="1.65">
      <c r="A19" s="50" t="s">
        <v>1216</v>
      </c>
      <c r="B19" s="52" t="s">
        <v>1217</v>
      </c>
      <c r="C19" s="50" t="s">
        <v>1218</v>
      </c>
      <c r="D19" s="50" t="s">
        <v>1219</v>
      </c>
      <c r="E19" s="50" t="s">
        <v>687</v>
      </c>
      <c r="F19" s="50" t="s">
        <v>102</v>
      </c>
      <c r="G19" s="50" t="s">
        <v>1127</v>
      </c>
      <c r="H19" s="50" t="s">
        <v>104</v>
      </c>
      <c r="I19" s="53">
        <v>0.95833333333333337</v>
      </c>
      <c r="J19" s="50" t="s">
        <v>618</v>
      </c>
      <c r="K19" s="50" t="s">
        <v>105</v>
      </c>
      <c r="L19" s="50" t="s">
        <v>106</v>
      </c>
      <c r="M19" s="50" t="s">
        <v>491</v>
      </c>
      <c r="N19" s="54"/>
      <c r="O19" s="54"/>
      <c r="P19" s="54"/>
      <c r="Q19" s="54"/>
      <c r="R19" s="54"/>
      <c r="S19" s="164">
        <v>25000</v>
      </c>
      <c r="T19" s="492"/>
    </row>
    <row r="20" spans="1:20" ht="50.1" customHeight="1" x14ac:dyDescent="1.05">
      <c r="A20" s="708" t="s">
        <v>1265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19"/>
      <c r="O20" s="23"/>
      <c r="P20" s="23"/>
      <c r="Q20" s="23"/>
      <c r="R20" s="23"/>
      <c r="S20" s="249"/>
      <c r="T20" s="388">
        <v>33600</v>
      </c>
    </row>
    <row r="21" spans="1:20" ht="50.1" customHeight="1" x14ac:dyDescent="1.05">
      <c r="A21" s="708" t="s">
        <v>1265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19"/>
      <c r="O21" s="23"/>
      <c r="P21" s="23"/>
      <c r="Q21" s="23"/>
      <c r="R21" s="23"/>
      <c r="S21" s="249"/>
      <c r="T21" s="388">
        <v>20000</v>
      </c>
    </row>
    <row r="22" spans="1:20" ht="50.1" customHeight="1" x14ac:dyDescent="1.05">
      <c r="A22" s="708" t="s">
        <v>1265</v>
      </c>
      <c r="B22" s="708"/>
      <c r="C22" s="708"/>
      <c r="D22" s="708"/>
      <c r="E22" s="708"/>
      <c r="F22" s="708"/>
      <c r="G22" s="708"/>
      <c r="H22" s="708"/>
      <c r="I22" s="708"/>
      <c r="J22" s="708"/>
      <c r="K22" s="708"/>
      <c r="L22" s="708"/>
      <c r="M22" s="708"/>
      <c r="N22" s="19"/>
      <c r="O22" s="23"/>
      <c r="P22" s="23"/>
      <c r="Q22" s="23"/>
      <c r="R22" s="23"/>
      <c r="S22" s="249"/>
      <c r="T22" s="388">
        <v>10000</v>
      </c>
    </row>
    <row r="23" spans="1:20" ht="50.1" customHeight="1" x14ac:dyDescent="1.05">
      <c r="A23" s="708" t="s">
        <v>1265</v>
      </c>
      <c r="B23" s="708"/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23"/>
      <c r="O23" s="23"/>
      <c r="P23" s="23"/>
      <c r="Q23" s="23"/>
      <c r="R23" s="23"/>
      <c r="S23" s="249"/>
      <c r="T23" s="388">
        <v>85000</v>
      </c>
    </row>
    <row r="24" spans="1:20" ht="50.1" customHeight="1" x14ac:dyDescent="1.05">
      <c r="A24" s="708" t="s">
        <v>1265</v>
      </c>
      <c r="B24" s="708"/>
      <c r="C24" s="708"/>
      <c r="D24" s="708"/>
      <c r="E24" s="708"/>
      <c r="F24" s="708"/>
      <c r="G24" s="708"/>
      <c r="H24" s="708"/>
      <c r="I24" s="708"/>
      <c r="J24" s="708"/>
      <c r="K24" s="708"/>
      <c r="L24" s="708"/>
      <c r="M24" s="708"/>
      <c r="N24" s="23"/>
      <c r="O24" s="23"/>
      <c r="P24" s="23"/>
      <c r="Q24" s="23"/>
      <c r="R24" s="23"/>
      <c r="S24" s="249"/>
      <c r="T24" s="388">
        <v>30000</v>
      </c>
    </row>
    <row r="25" spans="1:20" ht="50.1" customHeight="1" x14ac:dyDescent="1.05">
      <c r="A25" s="708" t="s">
        <v>1265</v>
      </c>
      <c r="B25" s="708"/>
      <c r="C25" s="708"/>
      <c r="D25" s="708"/>
      <c r="E25" s="708"/>
      <c r="F25" s="708"/>
      <c r="G25" s="708"/>
      <c r="H25" s="708"/>
      <c r="I25" s="708"/>
      <c r="J25" s="708"/>
      <c r="K25" s="708"/>
      <c r="L25" s="708"/>
      <c r="M25" s="708"/>
      <c r="N25" s="23"/>
      <c r="O25" s="23"/>
      <c r="P25" s="23"/>
      <c r="Q25" s="23"/>
      <c r="R25" s="23"/>
      <c r="S25" s="249"/>
      <c r="T25" s="388">
        <v>45900</v>
      </c>
    </row>
    <row r="26" spans="1:20" ht="50.1" customHeight="1" x14ac:dyDescent="1.05">
      <c r="A26" s="708" t="s">
        <v>1265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23"/>
      <c r="O26" s="23"/>
      <c r="P26" s="23"/>
      <c r="Q26" s="23"/>
      <c r="R26" s="23"/>
      <c r="S26" s="249"/>
      <c r="T26" s="388">
        <v>55000</v>
      </c>
    </row>
    <row r="27" spans="1:20" ht="50.1" customHeight="1" x14ac:dyDescent="1.05">
      <c r="A27" s="708" t="s">
        <v>1265</v>
      </c>
      <c r="B27" s="708"/>
      <c r="C27" s="708"/>
      <c r="D27" s="708"/>
      <c r="E27" s="708"/>
      <c r="F27" s="708"/>
      <c r="G27" s="708"/>
      <c r="H27" s="708"/>
      <c r="I27" s="708"/>
      <c r="J27" s="708"/>
      <c r="K27" s="708"/>
      <c r="L27" s="708"/>
      <c r="M27" s="708"/>
      <c r="N27" s="23"/>
      <c r="O27" s="23"/>
      <c r="P27" s="23"/>
      <c r="Q27" s="23"/>
      <c r="R27" s="23"/>
      <c r="S27" s="249"/>
      <c r="T27" s="388">
        <v>50000</v>
      </c>
    </row>
    <row r="28" spans="1:20" ht="50.1" customHeight="1" x14ac:dyDescent="1.05">
      <c r="A28" s="708" t="s">
        <v>1265</v>
      </c>
      <c r="B28" s="708"/>
      <c r="C28" s="708"/>
      <c r="D28" s="708"/>
      <c r="E28" s="708"/>
      <c r="F28" s="708"/>
      <c r="G28" s="708"/>
      <c r="H28" s="708"/>
      <c r="I28" s="708"/>
      <c r="J28" s="708"/>
      <c r="K28" s="708"/>
      <c r="L28" s="708"/>
      <c r="M28" s="708"/>
      <c r="N28" s="23"/>
      <c r="O28" s="23"/>
      <c r="P28" s="23"/>
      <c r="Q28" s="23"/>
      <c r="R28" s="23"/>
      <c r="S28" s="249"/>
      <c r="T28" s="388">
        <v>44000</v>
      </c>
    </row>
    <row r="29" spans="1:20" ht="50.1" customHeight="1" x14ac:dyDescent="1.05">
      <c r="A29" s="708" t="s">
        <v>1265</v>
      </c>
      <c r="B29" s="708"/>
      <c r="C29" s="708"/>
      <c r="D29" s="708"/>
      <c r="E29" s="708"/>
      <c r="F29" s="708"/>
      <c r="G29" s="708"/>
      <c r="H29" s="708"/>
      <c r="I29" s="708"/>
      <c r="J29" s="708"/>
      <c r="K29" s="708"/>
      <c r="L29" s="708"/>
      <c r="M29" s="708"/>
      <c r="N29" s="23"/>
      <c r="O29" s="23"/>
      <c r="P29" s="23"/>
      <c r="Q29" s="23"/>
      <c r="R29" s="23"/>
      <c r="S29" s="249"/>
      <c r="T29" s="521">
        <v>60000</v>
      </c>
    </row>
    <row r="30" spans="1:20" ht="50.1" customHeight="1" x14ac:dyDescent="1.05">
      <c r="A30" s="708" t="s">
        <v>1265</v>
      </c>
      <c r="B30" s="708"/>
      <c r="C30" s="708"/>
      <c r="D30" s="708"/>
      <c r="E30" s="708"/>
      <c r="F30" s="708"/>
      <c r="G30" s="708"/>
      <c r="H30" s="708"/>
      <c r="I30" s="708"/>
      <c r="J30" s="708"/>
      <c r="K30" s="708"/>
      <c r="L30" s="708"/>
      <c r="M30" s="708"/>
      <c r="N30" s="23"/>
      <c r="O30" s="23"/>
      <c r="P30" s="23"/>
      <c r="Q30" s="23"/>
      <c r="R30" s="23"/>
      <c r="S30" s="249"/>
      <c r="T30" s="388">
        <v>19000</v>
      </c>
    </row>
    <row r="31" spans="1:20" ht="50.1" customHeight="1" x14ac:dyDescent="1.05">
      <c r="A31" s="708" t="s">
        <v>1265</v>
      </c>
      <c r="B31" s="708"/>
      <c r="C31" s="708"/>
      <c r="D31" s="708"/>
      <c r="E31" s="708"/>
      <c r="F31" s="708"/>
      <c r="G31" s="708"/>
      <c r="H31" s="708"/>
      <c r="I31" s="708"/>
      <c r="J31" s="708"/>
      <c r="K31" s="708"/>
      <c r="L31" s="708"/>
      <c r="M31" s="708"/>
      <c r="N31" s="23"/>
      <c r="O31" s="23"/>
      <c r="P31" s="23"/>
      <c r="Q31" s="23"/>
      <c r="R31" s="23"/>
      <c r="S31" s="249"/>
      <c r="T31" s="388">
        <v>26500</v>
      </c>
    </row>
    <row r="32" spans="1:20" ht="50.1" customHeight="1" x14ac:dyDescent="1.05">
      <c r="A32" s="708" t="s">
        <v>1265</v>
      </c>
      <c r="B32" s="708"/>
      <c r="C32" s="708"/>
      <c r="D32" s="708"/>
      <c r="E32" s="708"/>
      <c r="F32" s="708"/>
      <c r="G32" s="708"/>
      <c r="H32" s="708"/>
      <c r="I32" s="708"/>
      <c r="J32" s="708"/>
      <c r="K32" s="708"/>
      <c r="L32" s="708"/>
      <c r="M32" s="708"/>
      <c r="N32" s="23"/>
      <c r="O32" s="23"/>
      <c r="P32" s="23"/>
      <c r="Q32" s="23"/>
      <c r="R32" s="23"/>
      <c r="S32" s="249"/>
      <c r="T32" s="388">
        <v>23700</v>
      </c>
    </row>
    <row r="33" spans="1:20" ht="50.1" customHeight="1" x14ac:dyDescent="1.05">
      <c r="A33" s="708" t="s">
        <v>1277</v>
      </c>
      <c r="B33" s="708"/>
      <c r="C33" s="708"/>
      <c r="D33" s="708"/>
      <c r="E33" s="708"/>
      <c r="F33" s="708"/>
      <c r="G33" s="708"/>
      <c r="H33" s="708"/>
      <c r="I33" s="708"/>
      <c r="J33" s="708"/>
      <c r="K33" s="708"/>
      <c r="L33" s="708"/>
      <c r="M33" s="708"/>
      <c r="N33" s="23"/>
      <c r="O33" s="23"/>
      <c r="P33" s="23"/>
      <c r="Q33" s="23"/>
      <c r="R33" s="23"/>
      <c r="S33" s="249"/>
      <c r="T33" s="388">
        <v>30250</v>
      </c>
    </row>
    <row r="34" spans="1:20" ht="50.1" customHeight="1" x14ac:dyDescent="1.05">
      <c r="A34" s="708" t="s">
        <v>1277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23"/>
      <c r="O34" s="23"/>
      <c r="P34" s="23"/>
      <c r="Q34" s="23"/>
      <c r="R34" s="23"/>
      <c r="S34" s="249"/>
      <c r="T34" s="388">
        <v>10000</v>
      </c>
    </row>
    <row r="35" spans="1:20" ht="50.1" customHeight="1" x14ac:dyDescent="1.05">
      <c r="A35" s="708" t="s">
        <v>1277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8"/>
      <c r="L35" s="708"/>
      <c r="M35" s="708"/>
      <c r="N35" s="23"/>
      <c r="O35" s="23"/>
      <c r="P35" s="23"/>
      <c r="Q35" s="23"/>
      <c r="R35" s="23"/>
      <c r="S35" s="249"/>
      <c r="T35" s="388">
        <v>40000</v>
      </c>
    </row>
    <row r="36" spans="1:20" ht="50.1" customHeight="1" x14ac:dyDescent="1.05">
      <c r="A36" s="708" t="s">
        <v>1277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23"/>
      <c r="O36" s="23"/>
      <c r="P36" s="23"/>
      <c r="Q36" s="23"/>
      <c r="R36" s="23"/>
      <c r="S36" s="249"/>
      <c r="T36" s="388">
        <v>29100</v>
      </c>
    </row>
    <row r="37" spans="1:20" ht="50.1" customHeight="1" x14ac:dyDescent="1.05">
      <c r="A37" s="708" t="s">
        <v>1277</v>
      </c>
      <c r="B37" s="708"/>
      <c r="C37" s="708"/>
      <c r="D37" s="708"/>
      <c r="E37" s="708"/>
      <c r="F37" s="708"/>
      <c r="G37" s="708"/>
      <c r="H37" s="708"/>
      <c r="I37" s="708"/>
      <c r="J37" s="708"/>
      <c r="K37" s="708"/>
      <c r="L37" s="708"/>
      <c r="M37" s="708"/>
      <c r="N37" s="23"/>
      <c r="O37" s="23"/>
      <c r="P37" s="23"/>
      <c r="Q37" s="23"/>
      <c r="R37" s="23"/>
      <c r="S37" s="249"/>
      <c r="T37" s="388">
        <v>45000</v>
      </c>
    </row>
    <row r="38" spans="1:20" ht="50.1" customHeight="1" x14ac:dyDescent="1.05">
      <c r="A38" s="708" t="s">
        <v>1277</v>
      </c>
      <c r="B38" s="708"/>
      <c r="C38" s="708"/>
      <c r="D38" s="708"/>
      <c r="E38" s="708"/>
      <c r="F38" s="708"/>
      <c r="G38" s="708"/>
      <c r="H38" s="708"/>
      <c r="I38" s="708"/>
      <c r="J38" s="708"/>
      <c r="K38" s="708"/>
      <c r="L38" s="708"/>
      <c r="M38" s="708"/>
      <c r="N38" s="23"/>
      <c r="O38" s="23"/>
      <c r="P38" s="23"/>
      <c r="Q38" s="23"/>
      <c r="R38" s="23"/>
      <c r="S38" s="249"/>
      <c r="T38" s="388">
        <v>101600</v>
      </c>
    </row>
    <row r="39" spans="1:20" ht="50.1" customHeight="1" x14ac:dyDescent="1.05">
      <c r="A39" s="708" t="s">
        <v>1277</v>
      </c>
      <c r="B39" s="708"/>
      <c r="C39" s="708"/>
      <c r="D39" s="708"/>
      <c r="E39" s="708"/>
      <c r="F39" s="708"/>
      <c r="G39" s="708"/>
      <c r="H39" s="708"/>
      <c r="I39" s="708"/>
      <c r="J39" s="708"/>
      <c r="K39" s="708"/>
      <c r="L39" s="708"/>
      <c r="M39" s="708"/>
      <c r="N39" s="23"/>
      <c r="O39" s="23"/>
      <c r="P39" s="23"/>
      <c r="Q39" s="23"/>
      <c r="R39" s="23"/>
      <c r="S39" s="249"/>
      <c r="T39" s="388">
        <v>45000</v>
      </c>
    </row>
    <row r="40" spans="1:20" ht="50.1" customHeight="1" x14ac:dyDescent="1.05">
      <c r="A40" s="708" t="s">
        <v>1277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23"/>
      <c r="O40" s="23"/>
      <c r="P40" s="23"/>
      <c r="Q40" s="23"/>
      <c r="R40" s="23"/>
      <c r="S40" s="249"/>
      <c r="T40" s="388">
        <v>10000</v>
      </c>
    </row>
    <row r="41" spans="1:20" ht="50.1" customHeight="1" x14ac:dyDescent="1.05">
      <c r="A41" s="696" t="s">
        <v>1302</v>
      </c>
      <c r="B41" s="696"/>
      <c r="C41" s="696"/>
      <c r="D41" s="696"/>
      <c r="E41" s="696"/>
      <c r="F41" s="696"/>
      <c r="G41" s="696"/>
      <c r="H41" s="696"/>
      <c r="I41" s="696"/>
      <c r="J41" s="696"/>
      <c r="K41" s="696"/>
      <c r="L41" s="696"/>
      <c r="M41" s="696"/>
      <c r="N41" s="696"/>
      <c r="O41" s="696"/>
      <c r="P41" s="696"/>
      <c r="Q41" s="696"/>
      <c r="R41" s="23"/>
      <c r="S41" s="249"/>
      <c r="T41" s="388"/>
    </row>
    <row r="42" spans="1:20" ht="50.1" customHeight="1" x14ac:dyDescent="1.05">
      <c r="A42" s="31" t="s">
        <v>1572</v>
      </c>
      <c r="B42" s="37" t="s">
        <v>1573</v>
      </c>
      <c r="C42" s="31" t="s">
        <v>1574</v>
      </c>
      <c r="D42" s="31" t="s">
        <v>1575</v>
      </c>
      <c r="E42" s="31" t="s">
        <v>101</v>
      </c>
      <c r="F42" s="31" t="s">
        <v>123</v>
      </c>
      <c r="G42" s="31" t="s">
        <v>124</v>
      </c>
      <c r="H42" s="31" t="s">
        <v>1303</v>
      </c>
      <c r="I42" s="38">
        <v>0.32291666666666669</v>
      </c>
      <c r="J42" s="31" t="s">
        <v>20</v>
      </c>
      <c r="K42" s="31" t="s">
        <v>105</v>
      </c>
      <c r="L42" s="31" t="s">
        <v>106</v>
      </c>
      <c r="M42" s="31" t="s">
        <v>107</v>
      </c>
      <c r="N42" s="23"/>
      <c r="O42" s="23"/>
      <c r="P42" s="154"/>
      <c r="Q42" s="23"/>
      <c r="R42" s="23"/>
      <c r="S42" s="249">
        <v>18000</v>
      </c>
      <c r="T42" s="388"/>
    </row>
    <row r="43" spans="1:20" ht="50.1" customHeight="1" x14ac:dyDescent="1.05">
      <c r="A43" s="31" t="s">
        <v>1576</v>
      </c>
      <c r="B43" s="37" t="s">
        <v>1577</v>
      </c>
      <c r="C43" s="31" t="s">
        <v>1578</v>
      </c>
      <c r="D43" s="31" t="s">
        <v>1579</v>
      </c>
      <c r="E43" s="31" t="s">
        <v>101</v>
      </c>
      <c r="F43" s="31" t="s">
        <v>123</v>
      </c>
      <c r="G43" s="31" t="s">
        <v>1127</v>
      </c>
      <c r="H43" s="31" t="s">
        <v>1303</v>
      </c>
      <c r="I43" s="38">
        <v>0.41666666666666669</v>
      </c>
      <c r="J43" s="31" t="s">
        <v>20</v>
      </c>
      <c r="K43" s="31" t="s">
        <v>105</v>
      </c>
      <c r="L43" s="31" t="s">
        <v>106</v>
      </c>
      <c r="M43" s="31" t="s">
        <v>995</v>
      </c>
      <c r="N43" s="23"/>
      <c r="O43" s="23"/>
      <c r="P43" s="172"/>
      <c r="Q43" s="23"/>
      <c r="R43" s="23"/>
      <c r="S43" s="249">
        <v>43725</v>
      </c>
      <c r="T43" s="388"/>
    </row>
    <row r="44" spans="1:20" ht="50.1" customHeight="1" x14ac:dyDescent="1.05">
      <c r="A44" s="31" t="s">
        <v>1580</v>
      </c>
      <c r="B44" s="37" t="s">
        <v>1371</v>
      </c>
      <c r="C44" s="31" t="s">
        <v>1581</v>
      </c>
      <c r="D44" s="31" t="s">
        <v>1582</v>
      </c>
      <c r="E44" s="31" t="s">
        <v>101</v>
      </c>
      <c r="F44" s="31" t="s">
        <v>123</v>
      </c>
      <c r="G44" s="31" t="s">
        <v>1127</v>
      </c>
      <c r="H44" s="31" t="s">
        <v>1303</v>
      </c>
      <c r="I44" s="38">
        <v>0.41666666666666669</v>
      </c>
      <c r="J44" s="31" t="s">
        <v>20</v>
      </c>
      <c r="K44" s="31" t="s">
        <v>105</v>
      </c>
      <c r="L44" s="31" t="s">
        <v>106</v>
      </c>
      <c r="M44" s="31" t="s">
        <v>995</v>
      </c>
      <c r="N44" s="23"/>
      <c r="O44" s="23"/>
      <c r="P44" s="172"/>
      <c r="Q44" s="23"/>
      <c r="R44" s="23"/>
      <c r="S44" s="249">
        <v>43725</v>
      </c>
      <c r="T44" s="388"/>
    </row>
    <row r="45" spans="1:20" ht="50.1" customHeight="1" x14ac:dyDescent="0.7">
      <c r="A45" s="711" t="s">
        <v>2012</v>
      </c>
      <c r="B45" s="804"/>
      <c r="C45" s="804"/>
      <c r="D45" s="804"/>
      <c r="E45" s="804"/>
      <c r="F45" s="804"/>
      <c r="G45" s="804"/>
      <c r="H45" s="804"/>
      <c r="I45" s="804"/>
      <c r="J45" s="804"/>
      <c r="K45" s="804"/>
      <c r="L45" s="804"/>
      <c r="M45" s="804"/>
      <c r="N45" s="23"/>
      <c r="O45" s="23"/>
      <c r="P45" s="23"/>
      <c r="Q45" s="23"/>
      <c r="R45" s="23"/>
      <c r="S45" s="249"/>
      <c r="T45" s="388">
        <v>1089500</v>
      </c>
    </row>
    <row r="46" spans="1:20" ht="50.1" customHeight="1" x14ac:dyDescent="1.3">
      <c r="A46" s="708" t="s">
        <v>3093</v>
      </c>
      <c r="B46" s="708"/>
      <c r="C46" s="708"/>
      <c r="D46" s="708"/>
      <c r="E46" s="708"/>
      <c r="F46" s="708"/>
      <c r="G46" s="708"/>
      <c r="H46" s="708"/>
      <c r="I46" s="708"/>
      <c r="J46" s="708"/>
      <c r="K46" s="708"/>
      <c r="L46" s="708"/>
      <c r="M46" s="708"/>
      <c r="N46" s="236"/>
      <c r="O46" s="236"/>
      <c r="P46" s="236"/>
      <c r="Q46" s="236"/>
      <c r="R46" s="236"/>
      <c r="S46" s="202"/>
      <c r="T46" s="553"/>
    </row>
    <row r="47" spans="1:20" ht="50.1" customHeight="1" x14ac:dyDescent="1.65">
      <c r="A47" s="31" t="s">
        <v>2323</v>
      </c>
      <c r="B47" s="37" t="s">
        <v>2324</v>
      </c>
      <c r="C47" s="31" t="s">
        <v>2325</v>
      </c>
      <c r="D47" s="31" t="s">
        <v>2326</v>
      </c>
      <c r="E47" s="31" t="s">
        <v>687</v>
      </c>
      <c r="F47" s="31" t="s">
        <v>123</v>
      </c>
      <c r="G47" s="31" t="s">
        <v>994</v>
      </c>
      <c r="H47" s="31" t="s">
        <v>2017</v>
      </c>
      <c r="I47" s="38">
        <v>0.33333333333333331</v>
      </c>
      <c r="J47" s="31" t="s">
        <v>618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4"/>
      <c r="R47" s="54"/>
      <c r="S47" s="249">
        <v>43225</v>
      </c>
      <c r="T47" s="492"/>
    </row>
    <row r="48" spans="1:20" ht="50.1" customHeight="1" x14ac:dyDescent="1.65">
      <c r="A48" s="31" t="s">
        <v>2327</v>
      </c>
      <c r="B48" s="37" t="s">
        <v>2328</v>
      </c>
      <c r="C48" s="31" t="s">
        <v>2329</v>
      </c>
      <c r="D48" s="31" t="s">
        <v>2330</v>
      </c>
      <c r="E48" s="31" t="s">
        <v>101</v>
      </c>
      <c r="F48" s="31" t="s">
        <v>123</v>
      </c>
      <c r="G48" s="31" t="s">
        <v>490</v>
      </c>
      <c r="H48" s="31" t="s">
        <v>2017</v>
      </c>
      <c r="I48" s="38">
        <v>0.49652777777777779</v>
      </c>
      <c r="J48" s="31" t="s">
        <v>20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4"/>
      <c r="R48" s="54"/>
      <c r="S48" s="249">
        <v>43725</v>
      </c>
      <c r="T48" s="492"/>
    </row>
    <row r="49" spans="1:20" ht="50.1" customHeight="1" x14ac:dyDescent="1.65">
      <c r="A49" s="31" t="s">
        <v>2331</v>
      </c>
      <c r="B49" s="37" t="s">
        <v>2332</v>
      </c>
      <c r="C49" s="31" t="s">
        <v>2333</v>
      </c>
      <c r="D49" s="31" t="s">
        <v>2334</v>
      </c>
      <c r="E49" s="31" t="s">
        <v>101</v>
      </c>
      <c r="F49" s="31" t="s">
        <v>123</v>
      </c>
      <c r="G49" s="31" t="s">
        <v>490</v>
      </c>
      <c r="H49" s="31" t="s">
        <v>2017</v>
      </c>
      <c r="I49" s="38">
        <v>0.49652777777777779</v>
      </c>
      <c r="J49" s="31" t="s">
        <v>20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4"/>
      <c r="R49" s="54"/>
      <c r="S49" s="249">
        <v>43725</v>
      </c>
      <c r="T49" s="492"/>
    </row>
    <row r="50" spans="1:20" ht="50.1" customHeight="1" x14ac:dyDescent="1.65">
      <c r="A50" s="31" t="s">
        <v>2335</v>
      </c>
      <c r="B50" s="37" t="s">
        <v>2336</v>
      </c>
      <c r="C50" s="31" t="s">
        <v>2337</v>
      </c>
      <c r="D50" s="31" t="s">
        <v>2338</v>
      </c>
      <c r="E50" s="31" t="s">
        <v>101</v>
      </c>
      <c r="F50" s="31" t="s">
        <v>123</v>
      </c>
      <c r="G50" s="31" t="s">
        <v>490</v>
      </c>
      <c r="H50" s="31" t="s">
        <v>2017</v>
      </c>
      <c r="I50" s="38">
        <v>0.49652777777777779</v>
      </c>
      <c r="J50" s="31" t="s">
        <v>20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4"/>
      <c r="R50" s="54"/>
      <c r="S50" s="249">
        <v>43725</v>
      </c>
      <c r="T50" s="492"/>
    </row>
    <row r="51" spans="1:20" ht="50.1" customHeight="1" x14ac:dyDescent="1.65">
      <c r="A51" s="31" t="s">
        <v>2339</v>
      </c>
      <c r="B51" s="37" t="s">
        <v>2340</v>
      </c>
      <c r="C51" s="31" t="s">
        <v>2341</v>
      </c>
      <c r="D51" s="31" t="s">
        <v>2342</v>
      </c>
      <c r="E51" s="31" t="s">
        <v>101</v>
      </c>
      <c r="F51" s="31" t="s">
        <v>123</v>
      </c>
      <c r="G51" s="31" t="s">
        <v>490</v>
      </c>
      <c r="H51" s="31" t="s">
        <v>2017</v>
      </c>
      <c r="I51" s="38">
        <v>0.49652777777777779</v>
      </c>
      <c r="J51" s="31" t="s">
        <v>20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4"/>
      <c r="R51" s="54"/>
      <c r="S51" s="249">
        <v>43725</v>
      </c>
      <c r="T51" s="492"/>
    </row>
    <row r="52" spans="1:20" ht="50.1" customHeight="1" x14ac:dyDescent="1.65">
      <c r="A52" s="31" t="s">
        <v>2343</v>
      </c>
      <c r="B52" s="37" t="s">
        <v>830</v>
      </c>
      <c r="C52" s="31" t="s">
        <v>2344</v>
      </c>
      <c r="D52" s="31" t="s">
        <v>2345</v>
      </c>
      <c r="E52" s="31" t="s">
        <v>101</v>
      </c>
      <c r="F52" s="31" t="s">
        <v>123</v>
      </c>
      <c r="G52" s="31" t="s">
        <v>490</v>
      </c>
      <c r="H52" s="31" t="s">
        <v>2017</v>
      </c>
      <c r="I52" s="38">
        <v>0.49652777777777779</v>
      </c>
      <c r="J52" s="31" t="s">
        <v>20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4"/>
      <c r="R52" s="54"/>
      <c r="S52" s="249">
        <v>43725</v>
      </c>
      <c r="T52" s="492"/>
    </row>
    <row r="53" spans="1:20" ht="50.1" customHeight="1" x14ac:dyDescent="1.65">
      <c r="A53" s="31" t="s">
        <v>2346</v>
      </c>
      <c r="B53" s="37" t="s">
        <v>2347</v>
      </c>
      <c r="C53" s="31" t="s">
        <v>2348</v>
      </c>
      <c r="D53" s="31" t="s">
        <v>2349</v>
      </c>
      <c r="E53" s="31" t="s">
        <v>101</v>
      </c>
      <c r="F53" s="31" t="s">
        <v>123</v>
      </c>
      <c r="G53" s="31" t="s">
        <v>490</v>
      </c>
      <c r="H53" s="31" t="s">
        <v>2017</v>
      </c>
      <c r="I53" s="38">
        <v>0.49652777777777779</v>
      </c>
      <c r="J53" s="31" t="s">
        <v>20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4"/>
      <c r="R53" s="54"/>
      <c r="S53" s="249">
        <v>43725</v>
      </c>
      <c r="T53" s="492"/>
    </row>
    <row r="54" spans="1:20" ht="50.1" customHeight="1" x14ac:dyDescent="1.65">
      <c r="A54" s="31" t="s">
        <v>2350</v>
      </c>
      <c r="B54" s="37" t="s">
        <v>2351</v>
      </c>
      <c r="C54" s="31" t="s">
        <v>2352</v>
      </c>
      <c r="D54" s="31" t="s">
        <v>2353</v>
      </c>
      <c r="E54" s="31" t="s">
        <v>101</v>
      </c>
      <c r="F54" s="31" t="s">
        <v>123</v>
      </c>
      <c r="G54" s="31" t="s">
        <v>490</v>
      </c>
      <c r="H54" s="31" t="s">
        <v>2017</v>
      </c>
      <c r="I54" s="38">
        <v>0.49652777777777779</v>
      </c>
      <c r="J54" s="31" t="s">
        <v>20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4"/>
      <c r="R54" s="54"/>
      <c r="S54" s="249">
        <v>43725</v>
      </c>
      <c r="T54" s="492"/>
    </row>
    <row r="55" spans="1:20" ht="50.1" customHeight="1" x14ac:dyDescent="1.65">
      <c r="A55" s="31" t="s">
        <v>2354</v>
      </c>
      <c r="B55" s="37" t="s">
        <v>2355</v>
      </c>
      <c r="C55" s="31" t="s">
        <v>2356</v>
      </c>
      <c r="D55" s="31" t="s">
        <v>2357</v>
      </c>
      <c r="E55" s="31" t="s">
        <v>101</v>
      </c>
      <c r="F55" s="31" t="s">
        <v>123</v>
      </c>
      <c r="G55" s="31" t="s">
        <v>490</v>
      </c>
      <c r="H55" s="31" t="s">
        <v>2017</v>
      </c>
      <c r="I55" s="38">
        <v>0.49652777777777779</v>
      </c>
      <c r="J55" s="31" t="s">
        <v>20</v>
      </c>
      <c r="K55" s="31" t="s">
        <v>105</v>
      </c>
      <c r="L55" s="31" t="s">
        <v>106</v>
      </c>
      <c r="M55" s="31" t="s">
        <v>995</v>
      </c>
      <c r="N55" s="29"/>
      <c r="O55" s="23"/>
      <c r="P55" s="54"/>
      <c r="Q55" s="54"/>
      <c r="R55" s="54"/>
      <c r="S55" s="249">
        <v>43725</v>
      </c>
      <c r="T55" s="492"/>
    </row>
    <row r="56" spans="1:20" ht="50.1" customHeight="1" x14ac:dyDescent="1.65">
      <c r="A56" s="31" t="s">
        <v>2358</v>
      </c>
      <c r="B56" s="37" t="s">
        <v>2359</v>
      </c>
      <c r="C56" s="31" t="s">
        <v>2360</v>
      </c>
      <c r="D56" s="31" t="s">
        <v>2361</v>
      </c>
      <c r="E56" s="31" t="s">
        <v>101</v>
      </c>
      <c r="F56" s="31" t="s">
        <v>123</v>
      </c>
      <c r="G56" s="31" t="s">
        <v>490</v>
      </c>
      <c r="H56" s="31" t="s">
        <v>2017</v>
      </c>
      <c r="I56" s="38">
        <v>0.49652777777777779</v>
      </c>
      <c r="J56" s="31" t="s">
        <v>20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4"/>
      <c r="R56" s="54"/>
      <c r="S56" s="249">
        <v>43725</v>
      </c>
      <c r="T56" s="492"/>
    </row>
    <row r="57" spans="1:20" ht="50.1" customHeight="1" x14ac:dyDescent="1.65">
      <c r="A57" s="31" t="s">
        <v>2362</v>
      </c>
      <c r="B57" s="37" t="s">
        <v>2363</v>
      </c>
      <c r="C57" s="31" t="s">
        <v>2364</v>
      </c>
      <c r="D57" s="31" t="s">
        <v>2365</v>
      </c>
      <c r="E57" s="31" t="s">
        <v>101</v>
      </c>
      <c r="F57" s="31" t="s">
        <v>123</v>
      </c>
      <c r="G57" s="31" t="s">
        <v>490</v>
      </c>
      <c r="H57" s="31" t="s">
        <v>2017</v>
      </c>
      <c r="I57" s="38">
        <v>0.49652777777777779</v>
      </c>
      <c r="J57" s="31" t="s">
        <v>20</v>
      </c>
      <c r="K57" s="31" t="s">
        <v>105</v>
      </c>
      <c r="L57" s="31" t="s">
        <v>106</v>
      </c>
      <c r="M57" s="31" t="s">
        <v>995</v>
      </c>
      <c r="N57" s="29"/>
      <c r="O57" s="23"/>
      <c r="P57" s="54"/>
      <c r="Q57" s="54"/>
      <c r="R57" s="54"/>
      <c r="S57" s="249">
        <v>43725</v>
      </c>
      <c r="T57" s="492"/>
    </row>
    <row r="58" spans="1:20" ht="50.1" customHeight="1" x14ac:dyDescent="1.65">
      <c r="A58" s="31" t="s">
        <v>2366</v>
      </c>
      <c r="B58" s="37" t="s">
        <v>2367</v>
      </c>
      <c r="C58" s="31" t="s">
        <v>2368</v>
      </c>
      <c r="D58" s="31" t="s">
        <v>2369</v>
      </c>
      <c r="E58" s="31" t="s">
        <v>101</v>
      </c>
      <c r="F58" s="31" t="s">
        <v>123</v>
      </c>
      <c r="G58" s="31" t="s">
        <v>490</v>
      </c>
      <c r="H58" s="31" t="s">
        <v>2017</v>
      </c>
      <c r="I58" s="38">
        <v>0.49652777777777779</v>
      </c>
      <c r="J58" s="31" t="s">
        <v>20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4"/>
      <c r="R58" s="54"/>
      <c r="S58" s="249">
        <v>43725</v>
      </c>
      <c r="T58" s="492"/>
    </row>
    <row r="59" spans="1:20" ht="50.1" customHeight="1" x14ac:dyDescent="1.65">
      <c r="A59" s="31" t="s">
        <v>2370</v>
      </c>
      <c r="B59" s="37" t="s">
        <v>2371</v>
      </c>
      <c r="C59" s="31" t="s">
        <v>2372</v>
      </c>
      <c r="D59" s="31" t="s">
        <v>2373</v>
      </c>
      <c r="E59" s="31" t="s">
        <v>101</v>
      </c>
      <c r="F59" s="31" t="s">
        <v>102</v>
      </c>
      <c r="G59" s="31" t="s">
        <v>567</v>
      </c>
      <c r="H59" s="31" t="s">
        <v>2017</v>
      </c>
      <c r="I59" s="38">
        <v>0.52430555555555558</v>
      </c>
      <c r="J59" s="31" t="s">
        <v>20</v>
      </c>
      <c r="K59" s="31" t="s">
        <v>105</v>
      </c>
      <c r="L59" s="31" t="s">
        <v>106</v>
      </c>
      <c r="M59" s="31" t="s">
        <v>491</v>
      </c>
      <c r="N59" s="29"/>
      <c r="O59" s="23"/>
      <c r="P59" s="54"/>
      <c r="Q59" s="54"/>
      <c r="R59" s="54"/>
      <c r="S59" s="249">
        <v>26000</v>
      </c>
      <c r="T59" s="492"/>
    </row>
    <row r="60" spans="1:20" ht="50.1" customHeight="1" x14ac:dyDescent="1.65">
      <c r="A60" s="31" t="s">
        <v>2374</v>
      </c>
      <c r="B60" s="37" t="s">
        <v>2375</v>
      </c>
      <c r="C60" s="31" t="s">
        <v>2376</v>
      </c>
      <c r="D60" s="31" t="s">
        <v>2377</v>
      </c>
      <c r="E60" s="31" t="s">
        <v>101</v>
      </c>
      <c r="F60" s="31" t="s">
        <v>102</v>
      </c>
      <c r="G60" s="31" t="s">
        <v>567</v>
      </c>
      <c r="H60" s="31" t="s">
        <v>2017</v>
      </c>
      <c r="I60" s="38">
        <v>0.52430555555555558</v>
      </c>
      <c r="J60" s="31" t="s">
        <v>20</v>
      </c>
      <c r="K60" s="31" t="s">
        <v>105</v>
      </c>
      <c r="L60" s="31" t="s">
        <v>106</v>
      </c>
      <c r="M60" s="31" t="s">
        <v>491</v>
      </c>
      <c r="N60" s="29"/>
      <c r="O60" s="23"/>
      <c r="P60" s="54"/>
      <c r="Q60" s="54"/>
      <c r="R60" s="54"/>
      <c r="S60" s="249">
        <v>26000</v>
      </c>
      <c r="T60" s="492"/>
    </row>
    <row r="61" spans="1:20" ht="50.1" customHeight="1" x14ac:dyDescent="1.05">
      <c r="A61" s="696" t="s">
        <v>3094</v>
      </c>
      <c r="B61" s="696"/>
      <c r="C61" s="696"/>
      <c r="D61" s="696"/>
      <c r="E61" s="696"/>
      <c r="F61" s="696"/>
      <c r="G61" s="696"/>
      <c r="H61" s="696"/>
      <c r="I61" s="696"/>
      <c r="J61" s="696"/>
      <c r="K61" s="696"/>
      <c r="L61" s="696"/>
      <c r="M61" s="696"/>
      <c r="N61" s="696"/>
      <c r="O61" s="696"/>
      <c r="P61" s="696"/>
      <c r="Q61" s="696"/>
      <c r="R61" s="696"/>
      <c r="S61" s="696"/>
      <c r="T61" s="388"/>
    </row>
    <row r="62" spans="1:20" ht="50.1" customHeight="1" x14ac:dyDescent="1.25">
      <c r="A62" s="31" t="s">
        <v>3434</v>
      </c>
      <c r="B62" s="37" t="s">
        <v>3435</v>
      </c>
      <c r="C62" s="31" t="s">
        <v>3436</v>
      </c>
      <c r="D62" s="31" t="s">
        <v>3437</v>
      </c>
      <c r="E62" s="31" t="s">
        <v>101</v>
      </c>
      <c r="F62" s="31" t="s">
        <v>1304</v>
      </c>
      <c r="G62" s="31" t="s">
        <v>490</v>
      </c>
      <c r="H62" s="31" t="s">
        <v>3098</v>
      </c>
      <c r="I62" s="38">
        <v>0.75</v>
      </c>
      <c r="J62" s="31" t="s">
        <v>618</v>
      </c>
      <c r="K62" s="31" t="s">
        <v>105</v>
      </c>
      <c r="L62" s="31" t="s">
        <v>106</v>
      </c>
      <c r="M62" s="31" t="s">
        <v>491</v>
      </c>
      <c r="N62" s="29">
        <v>26000</v>
      </c>
      <c r="O62" s="23"/>
      <c r="P62" s="54"/>
      <c r="Q62" s="54"/>
      <c r="R62" s="54"/>
      <c r="S62" s="249">
        <v>26000</v>
      </c>
      <c r="T62" s="388"/>
    </row>
    <row r="63" spans="1:20" ht="50.1" customHeight="1" x14ac:dyDescent="1.25">
      <c r="A63" s="31" t="s">
        <v>3438</v>
      </c>
      <c r="B63" s="37" t="s">
        <v>3439</v>
      </c>
      <c r="C63" s="31" t="s">
        <v>3440</v>
      </c>
      <c r="D63" s="31" t="s">
        <v>3441</v>
      </c>
      <c r="E63" s="31" t="s">
        <v>101</v>
      </c>
      <c r="F63" s="31" t="s">
        <v>1304</v>
      </c>
      <c r="G63" s="31" t="s">
        <v>490</v>
      </c>
      <c r="H63" s="31" t="s">
        <v>3098</v>
      </c>
      <c r="I63" s="38">
        <v>0.75</v>
      </c>
      <c r="J63" s="31" t="s">
        <v>618</v>
      </c>
      <c r="K63" s="31" t="s">
        <v>105</v>
      </c>
      <c r="L63" s="31" t="s">
        <v>106</v>
      </c>
      <c r="M63" s="31" t="s">
        <v>491</v>
      </c>
      <c r="N63" s="29">
        <v>26000</v>
      </c>
      <c r="O63" s="23"/>
      <c r="P63" s="54"/>
      <c r="Q63" s="54"/>
      <c r="R63" s="54"/>
      <c r="S63" s="249">
        <v>26000</v>
      </c>
      <c r="T63" s="388"/>
    </row>
    <row r="64" spans="1:20" ht="50.1" customHeight="1" x14ac:dyDescent="1.25">
      <c r="A64" s="31" t="s">
        <v>3442</v>
      </c>
      <c r="B64" s="37" t="s">
        <v>3443</v>
      </c>
      <c r="C64" s="31" t="s">
        <v>3444</v>
      </c>
      <c r="D64" s="31" t="s">
        <v>3445</v>
      </c>
      <c r="E64" s="31" t="s">
        <v>101</v>
      </c>
      <c r="F64" s="31" t="s">
        <v>1304</v>
      </c>
      <c r="G64" s="31" t="s">
        <v>490</v>
      </c>
      <c r="H64" s="31" t="s">
        <v>3098</v>
      </c>
      <c r="I64" s="38">
        <v>0.75</v>
      </c>
      <c r="J64" s="31" t="s">
        <v>618</v>
      </c>
      <c r="K64" s="31" t="s">
        <v>105</v>
      </c>
      <c r="L64" s="31" t="s">
        <v>106</v>
      </c>
      <c r="M64" s="31" t="s">
        <v>491</v>
      </c>
      <c r="N64" s="29">
        <v>26000</v>
      </c>
      <c r="O64" s="23"/>
      <c r="P64" s="54"/>
      <c r="Q64" s="54"/>
      <c r="R64" s="54"/>
      <c r="S64" s="249">
        <v>26000</v>
      </c>
      <c r="T64" s="388"/>
    </row>
    <row r="65" spans="1:20" ht="50.1" customHeight="1" x14ac:dyDescent="1.25">
      <c r="A65" s="31" t="s">
        <v>3446</v>
      </c>
      <c r="B65" s="37" t="s">
        <v>3447</v>
      </c>
      <c r="C65" s="31" t="s">
        <v>3448</v>
      </c>
      <c r="D65" s="31" t="s">
        <v>3449</v>
      </c>
      <c r="E65" s="31" t="s">
        <v>101</v>
      </c>
      <c r="F65" s="31" t="s">
        <v>1304</v>
      </c>
      <c r="G65" s="31" t="s">
        <v>490</v>
      </c>
      <c r="H65" s="31" t="s">
        <v>3098</v>
      </c>
      <c r="I65" s="38">
        <v>0.75</v>
      </c>
      <c r="J65" s="31" t="s">
        <v>618</v>
      </c>
      <c r="K65" s="31" t="s">
        <v>105</v>
      </c>
      <c r="L65" s="31" t="s">
        <v>106</v>
      </c>
      <c r="M65" s="31" t="s">
        <v>491</v>
      </c>
      <c r="N65" s="29">
        <v>26000</v>
      </c>
      <c r="O65" s="23"/>
      <c r="P65" s="54"/>
      <c r="Q65" s="54"/>
      <c r="R65" s="54"/>
      <c r="S65" s="249">
        <v>26000</v>
      </c>
      <c r="T65" s="388"/>
    </row>
    <row r="66" spans="1:20" ht="50.1" customHeight="1" x14ac:dyDescent="1.25">
      <c r="A66" s="31" t="s">
        <v>3450</v>
      </c>
      <c r="B66" s="37" t="s">
        <v>3451</v>
      </c>
      <c r="C66" s="31" t="s">
        <v>3452</v>
      </c>
      <c r="D66" s="31" t="s">
        <v>3453</v>
      </c>
      <c r="E66" s="31" t="s">
        <v>101</v>
      </c>
      <c r="F66" s="31" t="s">
        <v>1304</v>
      </c>
      <c r="G66" s="31" t="s">
        <v>490</v>
      </c>
      <c r="H66" s="31" t="s">
        <v>3098</v>
      </c>
      <c r="I66" s="38">
        <v>0.75</v>
      </c>
      <c r="J66" s="31" t="s">
        <v>618</v>
      </c>
      <c r="K66" s="31" t="s">
        <v>105</v>
      </c>
      <c r="L66" s="31" t="s">
        <v>106</v>
      </c>
      <c r="M66" s="31" t="s">
        <v>491</v>
      </c>
      <c r="N66" s="29">
        <v>26000</v>
      </c>
      <c r="O66" s="23"/>
      <c r="P66" s="54"/>
      <c r="Q66" s="54"/>
      <c r="R66" s="54"/>
      <c r="S66" s="249">
        <v>26000</v>
      </c>
      <c r="T66" s="388"/>
    </row>
    <row r="67" spans="1:20" ht="50.1" customHeight="1" x14ac:dyDescent="1.25">
      <c r="A67" s="31" t="s">
        <v>3454</v>
      </c>
      <c r="B67" s="37" t="s">
        <v>3455</v>
      </c>
      <c r="C67" s="31" t="s">
        <v>3456</v>
      </c>
      <c r="D67" s="31" t="s">
        <v>3457</v>
      </c>
      <c r="E67" s="31" t="s">
        <v>101</v>
      </c>
      <c r="F67" s="31" t="s">
        <v>1304</v>
      </c>
      <c r="G67" s="31" t="s">
        <v>490</v>
      </c>
      <c r="H67" s="31" t="s">
        <v>3098</v>
      </c>
      <c r="I67" s="38">
        <v>0.75</v>
      </c>
      <c r="J67" s="31" t="s">
        <v>618</v>
      </c>
      <c r="K67" s="31" t="s">
        <v>105</v>
      </c>
      <c r="L67" s="31" t="s">
        <v>106</v>
      </c>
      <c r="M67" s="31" t="s">
        <v>491</v>
      </c>
      <c r="N67" s="29">
        <v>26000</v>
      </c>
      <c r="O67" s="23"/>
      <c r="P67" s="54"/>
      <c r="Q67" s="54"/>
      <c r="R67" s="54"/>
      <c r="S67" s="249">
        <v>26000</v>
      </c>
      <c r="T67" s="388"/>
    </row>
    <row r="68" spans="1:20" s="55" customFormat="1" ht="54" customHeight="1" x14ac:dyDescent="1.65">
      <c r="A68" s="31" t="s">
        <v>3099</v>
      </c>
      <c r="B68" s="37" t="s">
        <v>3100</v>
      </c>
      <c r="C68" s="31" t="s">
        <v>3101</v>
      </c>
      <c r="D68" s="31" t="s">
        <v>3102</v>
      </c>
      <c r="E68" s="31" t="s">
        <v>101</v>
      </c>
      <c r="F68" s="31" t="s">
        <v>1304</v>
      </c>
      <c r="G68" s="31" t="s">
        <v>490</v>
      </c>
      <c r="H68" s="31" t="s">
        <v>3098</v>
      </c>
      <c r="I68" s="38">
        <v>0.75</v>
      </c>
      <c r="J68" s="31" t="s">
        <v>618</v>
      </c>
      <c r="K68" s="31" t="s">
        <v>105</v>
      </c>
      <c r="L68" s="31" t="s">
        <v>106</v>
      </c>
      <c r="M68" s="31" t="s">
        <v>105</v>
      </c>
      <c r="N68" s="29">
        <v>26000</v>
      </c>
      <c r="O68" s="23"/>
      <c r="P68" s="54"/>
      <c r="Q68" s="54"/>
      <c r="R68" s="54"/>
      <c r="S68" s="140">
        <v>26000</v>
      </c>
      <c r="T68" s="492"/>
    </row>
    <row r="69" spans="1:20" ht="50.1" customHeight="1" x14ac:dyDescent="1.25">
      <c r="A69" s="31" t="s">
        <v>3458</v>
      </c>
      <c r="B69" s="37" t="s">
        <v>3459</v>
      </c>
      <c r="C69" s="31" t="s">
        <v>3460</v>
      </c>
      <c r="D69" s="31" t="s">
        <v>3461</v>
      </c>
      <c r="E69" s="31" t="s">
        <v>688</v>
      </c>
      <c r="F69" s="31" t="s">
        <v>123</v>
      </c>
      <c r="G69" s="31" t="s">
        <v>689</v>
      </c>
      <c r="H69" s="31" t="s">
        <v>3098</v>
      </c>
      <c r="I69" s="38">
        <v>0.95833333333333337</v>
      </c>
      <c r="J69" s="31" t="s">
        <v>20</v>
      </c>
      <c r="K69" s="31" t="s">
        <v>105</v>
      </c>
      <c r="L69" s="31" t="s">
        <v>106</v>
      </c>
      <c r="M69" s="31" t="s">
        <v>194</v>
      </c>
      <c r="N69" s="29">
        <v>38750</v>
      </c>
      <c r="O69" s="23"/>
      <c r="P69" s="54"/>
      <c r="Q69" s="54"/>
      <c r="R69" s="54"/>
      <c r="S69" s="249">
        <v>38750</v>
      </c>
      <c r="T69" s="388"/>
    </row>
    <row r="70" spans="1:20" ht="50.1" customHeight="1" x14ac:dyDescent="1.25">
      <c r="A70" s="31" t="s">
        <v>3462</v>
      </c>
      <c r="B70" s="37" t="s">
        <v>3463</v>
      </c>
      <c r="C70" s="31" t="s">
        <v>3464</v>
      </c>
      <c r="D70" s="31" t="s">
        <v>3465</v>
      </c>
      <c r="E70" s="31" t="s">
        <v>688</v>
      </c>
      <c r="F70" s="31" t="s">
        <v>123</v>
      </c>
      <c r="G70" s="31" t="s">
        <v>689</v>
      </c>
      <c r="H70" s="31" t="s">
        <v>3098</v>
      </c>
      <c r="I70" s="38">
        <v>0.95833333333333337</v>
      </c>
      <c r="J70" s="31" t="s">
        <v>20</v>
      </c>
      <c r="K70" s="31" t="s">
        <v>105</v>
      </c>
      <c r="L70" s="31" t="s">
        <v>106</v>
      </c>
      <c r="M70" s="31" t="s">
        <v>194</v>
      </c>
      <c r="N70" s="29">
        <v>38750</v>
      </c>
      <c r="O70" s="23"/>
      <c r="P70" s="54"/>
      <c r="Q70" s="54"/>
      <c r="R70" s="54"/>
      <c r="S70" s="249">
        <v>38750</v>
      </c>
      <c r="T70" s="388"/>
    </row>
    <row r="71" spans="1:20" ht="50.1" customHeight="1" x14ac:dyDescent="0.7">
      <c r="A71" s="711" t="s">
        <v>4024</v>
      </c>
      <c r="B71" s="711"/>
      <c r="C71" s="711"/>
      <c r="D71" s="711"/>
      <c r="E71" s="711"/>
      <c r="F71" s="711"/>
      <c r="G71" s="711"/>
      <c r="H71" s="711"/>
      <c r="I71" s="711"/>
      <c r="J71" s="711"/>
      <c r="K71" s="711"/>
      <c r="L71" s="711"/>
      <c r="M71" s="711"/>
      <c r="N71" s="23"/>
      <c r="O71" s="23"/>
      <c r="P71" s="23"/>
      <c r="Q71" s="23"/>
      <c r="R71" s="23"/>
      <c r="S71" s="249"/>
      <c r="T71" s="388">
        <v>20000</v>
      </c>
    </row>
    <row r="72" spans="1:20" ht="50.1" customHeight="1" x14ac:dyDescent="1.05">
      <c r="A72" s="711" t="s">
        <v>4024</v>
      </c>
      <c r="B72" s="711"/>
      <c r="C72" s="711"/>
      <c r="D72" s="711"/>
      <c r="E72" s="711"/>
      <c r="F72" s="711"/>
      <c r="G72" s="711"/>
      <c r="H72" s="711"/>
      <c r="I72" s="711"/>
      <c r="J72" s="711"/>
      <c r="K72" s="711"/>
      <c r="L72" s="711"/>
      <c r="M72" s="711"/>
      <c r="N72" s="31"/>
      <c r="O72" s="31"/>
      <c r="P72" s="31"/>
      <c r="Q72" s="31"/>
      <c r="R72" s="31"/>
      <c r="S72" s="249"/>
      <c r="T72" s="388">
        <v>50000</v>
      </c>
    </row>
    <row r="73" spans="1:20" ht="50.1" customHeight="1" x14ac:dyDescent="0.7">
      <c r="A73" s="711" t="s">
        <v>4024</v>
      </c>
      <c r="B73" s="711"/>
      <c r="C73" s="711"/>
      <c r="D73" s="711"/>
      <c r="E73" s="711"/>
      <c r="F73" s="711"/>
      <c r="G73" s="711"/>
      <c r="H73" s="711"/>
      <c r="I73" s="711"/>
      <c r="J73" s="711"/>
      <c r="K73" s="711"/>
      <c r="L73" s="711"/>
      <c r="M73" s="711"/>
      <c r="N73" s="23"/>
      <c r="O73" s="23"/>
      <c r="P73" s="23"/>
      <c r="Q73" s="23"/>
      <c r="R73" s="23"/>
      <c r="S73" s="249"/>
      <c r="T73" s="388">
        <v>49500</v>
      </c>
    </row>
    <row r="74" spans="1:20" ht="50.1" customHeight="1" x14ac:dyDescent="0.7">
      <c r="A74" s="711" t="s">
        <v>4025</v>
      </c>
      <c r="B74" s="711"/>
      <c r="C74" s="711"/>
      <c r="D74" s="711"/>
      <c r="E74" s="711"/>
      <c r="F74" s="711"/>
      <c r="G74" s="711"/>
      <c r="H74" s="711"/>
      <c r="I74" s="711"/>
      <c r="J74" s="711"/>
      <c r="K74" s="711"/>
      <c r="L74" s="711"/>
      <c r="M74" s="711"/>
      <c r="N74" s="23"/>
      <c r="O74" s="23"/>
      <c r="P74" s="23"/>
      <c r="Q74" s="23"/>
      <c r="R74" s="23"/>
      <c r="S74" s="249"/>
      <c r="T74" s="388">
        <v>130000</v>
      </c>
    </row>
    <row r="75" spans="1:20" ht="50.1" customHeight="1" x14ac:dyDescent="0.7">
      <c r="A75" s="711" t="s">
        <v>4025</v>
      </c>
      <c r="B75" s="711"/>
      <c r="C75" s="711"/>
      <c r="D75" s="711"/>
      <c r="E75" s="711"/>
      <c r="F75" s="711"/>
      <c r="G75" s="711"/>
      <c r="H75" s="711"/>
      <c r="I75" s="711"/>
      <c r="J75" s="711"/>
      <c r="K75" s="711"/>
      <c r="L75" s="711"/>
      <c r="M75" s="711"/>
      <c r="N75" s="23"/>
      <c r="O75" s="23"/>
      <c r="P75" s="23"/>
      <c r="Q75" s="23"/>
      <c r="R75" s="23"/>
      <c r="S75" s="249"/>
      <c r="T75" s="388">
        <v>83000</v>
      </c>
    </row>
    <row r="76" spans="1:20" ht="50.1" customHeight="1" x14ac:dyDescent="0.7">
      <c r="A76" s="711" t="s">
        <v>4025</v>
      </c>
      <c r="B76" s="711"/>
      <c r="C76" s="711"/>
      <c r="D76" s="711"/>
      <c r="E76" s="711"/>
      <c r="F76" s="711"/>
      <c r="G76" s="711"/>
      <c r="H76" s="711"/>
      <c r="I76" s="711"/>
      <c r="J76" s="711"/>
      <c r="K76" s="711"/>
      <c r="L76" s="711"/>
      <c r="M76" s="711"/>
      <c r="N76" s="23"/>
      <c r="O76" s="23"/>
      <c r="P76" s="23"/>
      <c r="Q76" s="23"/>
      <c r="R76" s="23"/>
      <c r="S76" s="249"/>
      <c r="T76" s="388">
        <v>109000</v>
      </c>
    </row>
    <row r="77" spans="1:20" ht="50.1" customHeight="1" x14ac:dyDescent="0.7">
      <c r="A77" s="711" t="s">
        <v>4025</v>
      </c>
      <c r="B77" s="711"/>
      <c r="C77" s="711"/>
      <c r="D77" s="711"/>
      <c r="E77" s="711"/>
      <c r="F77" s="711"/>
      <c r="G77" s="711"/>
      <c r="H77" s="711"/>
      <c r="I77" s="711"/>
      <c r="J77" s="711"/>
      <c r="K77" s="711"/>
      <c r="L77" s="711"/>
      <c r="M77" s="711"/>
      <c r="N77" s="23"/>
      <c r="O77" s="23"/>
      <c r="P77" s="23"/>
      <c r="Q77" s="23"/>
      <c r="R77" s="23"/>
      <c r="S77" s="249"/>
      <c r="T77" s="388">
        <v>15000</v>
      </c>
    </row>
    <row r="78" spans="1:20" ht="50.1" customHeight="1" x14ac:dyDescent="0.7">
      <c r="A78" s="711" t="s">
        <v>4025</v>
      </c>
      <c r="B78" s="711"/>
      <c r="C78" s="711"/>
      <c r="D78" s="711"/>
      <c r="E78" s="711"/>
      <c r="F78" s="711"/>
      <c r="G78" s="711"/>
      <c r="H78" s="711"/>
      <c r="I78" s="711"/>
      <c r="J78" s="711"/>
      <c r="K78" s="711"/>
      <c r="L78" s="711"/>
      <c r="M78" s="711"/>
      <c r="N78" s="23"/>
      <c r="O78" s="23"/>
      <c r="P78" s="23"/>
      <c r="Q78" s="23"/>
      <c r="R78" s="23"/>
      <c r="S78" s="249"/>
      <c r="T78" s="388">
        <v>24500</v>
      </c>
    </row>
    <row r="79" spans="1:20" ht="50.1" customHeight="1" x14ac:dyDescent="0.7">
      <c r="A79" s="711" t="s">
        <v>4025</v>
      </c>
      <c r="B79" s="711"/>
      <c r="C79" s="711"/>
      <c r="D79" s="711"/>
      <c r="E79" s="711"/>
      <c r="F79" s="711"/>
      <c r="G79" s="711"/>
      <c r="H79" s="711"/>
      <c r="I79" s="711"/>
      <c r="J79" s="711"/>
      <c r="K79" s="711"/>
      <c r="L79" s="711"/>
      <c r="M79" s="711"/>
      <c r="N79" s="23"/>
      <c r="O79" s="23"/>
      <c r="P79" s="23"/>
      <c r="Q79" s="23"/>
      <c r="R79" s="23"/>
      <c r="S79" s="249"/>
      <c r="T79" s="388">
        <v>90000</v>
      </c>
    </row>
    <row r="80" spans="1:20" ht="50.1" customHeight="1" x14ac:dyDescent="0.7">
      <c r="A80" s="711" t="s">
        <v>4025</v>
      </c>
      <c r="B80" s="711"/>
      <c r="C80" s="711"/>
      <c r="D80" s="711"/>
      <c r="E80" s="711"/>
      <c r="F80" s="711"/>
      <c r="G80" s="711"/>
      <c r="H80" s="711"/>
      <c r="I80" s="711"/>
      <c r="J80" s="711"/>
      <c r="K80" s="711"/>
      <c r="L80" s="711"/>
      <c r="M80" s="711"/>
      <c r="N80" s="23"/>
      <c r="O80" s="23"/>
      <c r="P80" s="23"/>
      <c r="Q80" s="23"/>
      <c r="R80" s="23"/>
      <c r="S80" s="249"/>
      <c r="T80" s="388">
        <v>144000</v>
      </c>
    </row>
    <row r="81" spans="1:20" ht="50.1" customHeight="1" x14ac:dyDescent="0.7">
      <c r="A81" s="711" t="s">
        <v>4025</v>
      </c>
      <c r="B81" s="711"/>
      <c r="C81" s="711"/>
      <c r="D81" s="711"/>
      <c r="E81" s="711"/>
      <c r="F81" s="711"/>
      <c r="G81" s="711"/>
      <c r="H81" s="711"/>
      <c r="I81" s="711"/>
      <c r="J81" s="711"/>
      <c r="K81" s="711"/>
      <c r="L81" s="711"/>
      <c r="M81" s="711"/>
      <c r="N81" s="23"/>
      <c r="O81" s="23"/>
      <c r="P81" s="23"/>
      <c r="Q81" s="23"/>
      <c r="R81" s="23"/>
      <c r="S81" s="249"/>
      <c r="T81" s="388">
        <v>60000</v>
      </c>
    </row>
    <row r="82" spans="1:20" ht="50.1" customHeight="1" x14ac:dyDescent="0.7">
      <c r="A82" s="711" t="s">
        <v>4026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23"/>
      <c r="O82" s="23"/>
      <c r="P82" s="23"/>
      <c r="Q82" s="23"/>
      <c r="R82" s="23"/>
      <c r="S82" s="249"/>
      <c r="T82" s="388">
        <v>29000</v>
      </c>
    </row>
    <row r="83" spans="1:20" ht="50.1" customHeight="1" x14ac:dyDescent="0.7">
      <c r="A83" s="711" t="s">
        <v>4026</v>
      </c>
      <c r="B83" s="711"/>
      <c r="C83" s="711"/>
      <c r="D83" s="711"/>
      <c r="E83" s="711"/>
      <c r="F83" s="711"/>
      <c r="G83" s="711"/>
      <c r="H83" s="711"/>
      <c r="I83" s="711"/>
      <c r="J83" s="711"/>
      <c r="K83" s="711"/>
      <c r="L83" s="711"/>
      <c r="M83" s="711"/>
      <c r="N83" s="23"/>
      <c r="O83" s="23"/>
      <c r="P83" s="23"/>
      <c r="Q83" s="23"/>
      <c r="R83" s="23"/>
      <c r="S83" s="249"/>
      <c r="T83" s="388">
        <v>44300</v>
      </c>
    </row>
    <row r="84" spans="1:20" ht="50.1" customHeight="1" x14ac:dyDescent="0.7">
      <c r="A84" s="711" t="s">
        <v>4026</v>
      </c>
      <c r="B84" s="711"/>
      <c r="C84" s="711"/>
      <c r="D84" s="711"/>
      <c r="E84" s="711"/>
      <c r="F84" s="711"/>
      <c r="G84" s="711"/>
      <c r="H84" s="711"/>
      <c r="I84" s="711"/>
      <c r="J84" s="711"/>
      <c r="K84" s="711"/>
      <c r="L84" s="711"/>
      <c r="M84" s="711"/>
      <c r="N84" s="23"/>
      <c r="O84" s="23"/>
      <c r="P84" s="23"/>
      <c r="Q84" s="23"/>
      <c r="R84" s="23"/>
      <c r="S84" s="249"/>
      <c r="T84" s="388">
        <v>316500</v>
      </c>
    </row>
    <row r="85" spans="1:20" ht="50.1" customHeight="1" x14ac:dyDescent="0.7">
      <c r="A85" s="711" t="s">
        <v>4026</v>
      </c>
      <c r="B85" s="711"/>
      <c r="C85" s="711"/>
      <c r="D85" s="711"/>
      <c r="E85" s="711"/>
      <c r="F85" s="711"/>
      <c r="G85" s="711"/>
      <c r="H85" s="711"/>
      <c r="I85" s="711"/>
      <c r="J85" s="711"/>
      <c r="K85" s="711"/>
      <c r="L85" s="711"/>
      <c r="M85" s="711"/>
      <c r="N85" s="23"/>
      <c r="O85" s="23"/>
      <c r="P85" s="23"/>
      <c r="Q85" s="23"/>
      <c r="R85" s="23"/>
      <c r="S85" s="249"/>
      <c r="T85" s="388">
        <v>25500</v>
      </c>
    </row>
    <row r="86" spans="1:20" ht="50.1" customHeight="1" x14ac:dyDescent="0.7">
      <c r="A86" s="711" t="s">
        <v>4026</v>
      </c>
      <c r="B86" s="711"/>
      <c r="C86" s="711"/>
      <c r="D86" s="711"/>
      <c r="E86" s="711"/>
      <c r="F86" s="711"/>
      <c r="G86" s="711"/>
      <c r="H86" s="711"/>
      <c r="I86" s="711"/>
      <c r="J86" s="711"/>
      <c r="K86" s="711"/>
      <c r="L86" s="711"/>
      <c r="M86" s="711"/>
      <c r="N86" s="23"/>
      <c r="O86" s="23"/>
      <c r="P86" s="23"/>
      <c r="Q86" s="23"/>
      <c r="R86" s="23"/>
      <c r="S86" s="249"/>
      <c r="T86" s="388">
        <v>51500</v>
      </c>
    </row>
    <row r="87" spans="1:20" ht="50.1" customHeight="1" x14ac:dyDescent="0.7">
      <c r="A87" s="711" t="s">
        <v>4026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N87" s="23"/>
      <c r="O87" s="23"/>
      <c r="P87" s="23"/>
      <c r="Q87" s="23"/>
      <c r="R87" s="23"/>
      <c r="S87" s="249"/>
      <c r="T87" s="388">
        <v>50000</v>
      </c>
    </row>
    <row r="88" spans="1:20" ht="50.1" customHeight="1" x14ac:dyDescent="0.7">
      <c r="A88" s="711" t="s">
        <v>4026</v>
      </c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23"/>
      <c r="O88" s="23"/>
      <c r="P88" s="23"/>
      <c r="Q88" s="23"/>
      <c r="R88" s="23"/>
      <c r="S88" s="249"/>
      <c r="T88" s="388">
        <v>50000</v>
      </c>
    </row>
    <row r="89" spans="1:20" ht="50.1" customHeight="1" x14ac:dyDescent="0.7">
      <c r="A89" s="711" t="s">
        <v>4022</v>
      </c>
      <c r="B89" s="711"/>
      <c r="C89" s="711"/>
      <c r="D89" s="711"/>
      <c r="E89" s="711"/>
      <c r="F89" s="711"/>
      <c r="G89" s="711"/>
      <c r="H89" s="711"/>
      <c r="I89" s="711"/>
      <c r="J89" s="711"/>
      <c r="K89" s="711"/>
      <c r="L89" s="711"/>
      <c r="M89" s="711"/>
      <c r="N89" s="23"/>
      <c r="O89" s="23"/>
      <c r="P89" s="23"/>
      <c r="Q89" s="23"/>
      <c r="R89" s="23"/>
      <c r="S89" s="249"/>
      <c r="T89" s="388">
        <v>20000</v>
      </c>
    </row>
    <row r="90" spans="1:20" ht="50.1" customHeight="1" x14ac:dyDescent="0.7">
      <c r="A90" s="711" t="s">
        <v>4026</v>
      </c>
      <c r="B90" s="711"/>
      <c r="C90" s="711"/>
      <c r="D90" s="711"/>
      <c r="E90" s="711"/>
      <c r="F90" s="711"/>
      <c r="G90" s="711"/>
      <c r="H90" s="711"/>
      <c r="I90" s="711"/>
      <c r="J90" s="711"/>
      <c r="K90" s="711"/>
      <c r="L90" s="711"/>
      <c r="M90" s="711"/>
      <c r="N90" s="23"/>
      <c r="O90" s="23"/>
      <c r="P90" s="23"/>
      <c r="Q90" s="23"/>
      <c r="R90" s="23"/>
      <c r="S90" s="249"/>
      <c r="T90" s="388">
        <v>40000</v>
      </c>
    </row>
    <row r="91" spans="1:20" ht="50.1" customHeight="1" x14ac:dyDescent="0.7">
      <c r="A91" s="711" t="s">
        <v>4036</v>
      </c>
      <c r="B91" s="711"/>
      <c r="C91" s="711"/>
      <c r="D91" s="711"/>
      <c r="E91" s="711"/>
      <c r="F91" s="711"/>
      <c r="G91" s="711"/>
      <c r="H91" s="711"/>
      <c r="I91" s="711"/>
      <c r="J91" s="711"/>
      <c r="K91" s="711"/>
      <c r="L91" s="711"/>
      <c r="M91" s="711"/>
      <c r="N91" s="23"/>
      <c r="O91" s="23"/>
      <c r="P91" s="23"/>
      <c r="Q91" s="23"/>
      <c r="R91" s="23"/>
      <c r="S91" s="249"/>
      <c r="T91" s="388">
        <v>44000</v>
      </c>
    </row>
    <row r="92" spans="1:20" ht="50.1" customHeight="1" x14ac:dyDescent="0.7">
      <c r="A92" s="711" t="s">
        <v>4024</v>
      </c>
      <c r="B92" s="711"/>
      <c r="C92" s="711"/>
      <c r="D92" s="711"/>
      <c r="E92" s="711"/>
      <c r="F92" s="711"/>
      <c r="G92" s="711"/>
      <c r="H92" s="711"/>
      <c r="I92" s="711"/>
      <c r="J92" s="711"/>
      <c r="K92" s="711"/>
      <c r="L92" s="711"/>
      <c r="M92" s="711"/>
      <c r="N92" s="23"/>
      <c r="O92" s="23"/>
      <c r="P92" s="23"/>
      <c r="Q92" s="23"/>
      <c r="R92" s="23"/>
      <c r="S92" s="249"/>
      <c r="T92" s="388">
        <v>25000</v>
      </c>
    </row>
    <row r="93" spans="1:20" ht="50.1" customHeight="1" x14ac:dyDescent="0.7">
      <c r="A93" s="711" t="s">
        <v>4037</v>
      </c>
      <c r="B93" s="711"/>
      <c r="C93" s="711"/>
      <c r="D93" s="711"/>
      <c r="E93" s="711"/>
      <c r="F93" s="711"/>
      <c r="G93" s="711"/>
      <c r="H93" s="711"/>
      <c r="I93" s="711"/>
      <c r="J93" s="711"/>
      <c r="K93" s="711"/>
      <c r="L93" s="711"/>
      <c r="M93" s="711"/>
      <c r="N93" s="23"/>
      <c r="O93" s="23"/>
      <c r="P93" s="23"/>
      <c r="Q93" s="23"/>
      <c r="R93" s="23"/>
      <c r="S93" s="249"/>
      <c r="T93" s="388">
        <v>40000</v>
      </c>
    </row>
    <row r="94" spans="1:20" ht="50.1" customHeight="1" x14ac:dyDescent="0.7">
      <c r="A94" s="711" t="s">
        <v>4081</v>
      </c>
      <c r="B94" s="711"/>
      <c r="C94" s="711"/>
      <c r="D94" s="711"/>
      <c r="E94" s="711"/>
      <c r="F94" s="711"/>
      <c r="G94" s="711"/>
      <c r="H94" s="711"/>
      <c r="I94" s="711"/>
      <c r="J94" s="711"/>
      <c r="K94" s="711"/>
      <c r="L94" s="711"/>
      <c r="M94" s="711"/>
      <c r="N94" s="23"/>
      <c r="O94" s="23"/>
      <c r="P94" s="23"/>
      <c r="Q94" s="23"/>
      <c r="R94" s="23"/>
      <c r="S94" s="249"/>
      <c r="T94" s="388">
        <v>22700</v>
      </c>
    </row>
    <row r="95" spans="1:20" ht="50.1" customHeight="1" x14ac:dyDescent="0.7">
      <c r="A95" s="711" t="s">
        <v>4082</v>
      </c>
      <c r="B95" s="711"/>
      <c r="C95" s="711"/>
      <c r="D95" s="711"/>
      <c r="E95" s="711"/>
      <c r="F95" s="711"/>
      <c r="G95" s="711"/>
      <c r="H95" s="711"/>
      <c r="I95" s="711"/>
      <c r="J95" s="711"/>
      <c r="K95" s="711"/>
      <c r="L95" s="711"/>
      <c r="M95" s="711"/>
      <c r="N95" s="23"/>
      <c r="O95" s="23"/>
      <c r="P95" s="23"/>
      <c r="Q95" s="23"/>
      <c r="R95" s="23"/>
      <c r="S95" s="249"/>
      <c r="T95" s="388">
        <v>316500</v>
      </c>
    </row>
    <row r="96" spans="1:20" ht="50.1" customHeight="1" x14ac:dyDescent="1.65">
      <c r="A96" s="696" t="s">
        <v>5847</v>
      </c>
      <c r="B96" s="696"/>
      <c r="C96" s="696"/>
      <c r="D96" s="696"/>
      <c r="E96" s="696"/>
      <c r="F96" s="696"/>
      <c r="G96" s="696"/>
      <c r="H96" s="696"/>
      <c r="I96" s="696"/>
      <c r="J96" s="696"/>
      <c r="K96" s="696"/>
      <c r="L96" s="696"/>
      <c r="M96" s="696"/>
      <c r="N96" s="23"/>
      <c r="O96" s="23"/>
      <c r="P96" s="29"/>
      <c r="Q96" s="23"/>
      <c r="R96" s="23"/>
      <c r="S96" s="249"/>
      <c r="T96" s="492"/>
    </row>
    <row r="97" spans="1:20" ht="50.1" customHeight="1" x14ac:dyDescent="1.65">
      <c r="A97" s="712" t="s">
        <v>5860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29"/>
      <c r="O97" s="23"/>
      <c r="P97" s="54"/>
      <c r="Q97" s="56"/>
      <c r="R97" s="54"/>
      <c r="S97" s="249"/>
      <c r="T97" s="492"/>
    </row>
    <row r="98" spans="1:20" ht="50.1" customHeight="1" x14ac:dyDescent="1.65">
      <c r="A98" s="31" t="s">
        <v>4670</v>
      </c>
      <c r="B98" s="37" t="s">
        <v>4776</v>
      </c>
      <c r="C98" s="31" t="s">
        <v>4777</v>
      </c>
      <c r="D98" s="31" t="s">
        <v>4778</v>
      </c>
      <c r="E98" s="31" t="s">
        <v>687</v>
      </c>
      <c r="F98" s="31" t="s">
        <v>123</v>
      </c>
      <c r="G98" s="31" t="s">
        <v>562</v>
      </c>
      <c r="H98" s="31" t="s">
        <v>4090</v>
      </c>
      <c r="I98" s="38">
        <v>0.33333333333333331</v>
      </c>
      <c r="J98" s="31" t="s">
        <v>20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56"/>
      <c r="R98" s="54"/>
      <c r="S98" s="249">
        <v>43225</v>
      </c>
      <c r="T98" s="492"/>
    </row>
    <row r="99" spans="1:20" ht="50.1" customHeight="1" x14ac:dyDescent="1.65">
      <c r="A99" s="31" t="s">
        <v>4489</v>
      </c>
      <c r="B99" s="37" t="s">
        <v>4596</v>
      </c>
      <c r="C99" s="31" t="s">
        <v>4597</v>
      </c>
      <c r="D99" s="31" t="s">
        <v>4598</v>
      </c>
      <c r="E99" s="31" t="s">
        <v>687</v>
      </c>
      <c r="F99" s="31" t="s">
        <v>123</v>
      </c>
      <c r="G99" s="31" t="s">
        <v>562</v>
      </c>
      <c r="H99" s="31" t="s">
        <v>4090</v>
      </c>
      <c r="I99" s="38">
        <v>0.33333333333333331</v>
      </c>
      <c r="J99" s="31" t="s">
        <v>20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49">
        <v>43225</v>
      </c>
      <c r="T99" s="492"/>
    </row>
    <row r="100" spans="1:20" ht="50.1" customHeight="1" x14ac:dyDescent="1.65">
      <c r="A100" s="31" t="s">
        <v>4569</v>
      </c>
      <c r="B100" s="37" t="s">
        <v>4679</v>
      </c>
      <c r="C100" s="31" t="s">
        <v>4680</v>
      </c>
      <c r="D100" s="31" t="s">
        <v>4681</v>
      </c>
      <c r="E100" s="31" t="s">
        <v>687</v>
      </c>
      <c r="F100" s="31" t="s">
        <v>123</v>
      </c>
      <c r="G100" s="31" t="s">
        <v>562</v>
      </c>
      <c r="H100" s="31" t="s">
        <v>4090</v>
      </c>
      <c r="I100" s="38">
        <v>0.33333333333333331</v>
      </c>
      <c r="J100" s="31" t="s">
        <v>20</v>
      </c>
      <c r="K100" s="31" t="s">
        <v>105</v>
      </c>
      <c r="L100" s="31" t="s">
        <v>106</v>
      </c>
      <c r="M100" s="31" t="s">
        <v>995</v>
      </c>
      <c r="N100" s="29"/>
      <c r="O100" s="23"/>
      <c r="P100" s="54"/>
      <c r="Q100" s="56"/>
      <c r="R100" s="54"/>
      <c r="S100" s="249">
        <v>43225</v>
      </c>
      <c r="T100" s="492"/>
    </row>
    <row r="101" spans="1:20" ht="50.1" customHeight="1" x14ac:dyDescent="1.65">
      <c r="A101" s="31" t="s">
        <v>4599</v>
      </c>
      <c r="B101" s="37" t="s">
        <v>4708</v>
      </c>
      <c r="C101" s="31" t="s">
        <v>4709</v>
      </c>
      <c r="D101" s="31" t="s">
        <v>4710</v>
      </c>
      <c r="E101" s="31" t="s">
        <v>687</v>
      </c>
      <c r="F101" s="31" t="s">
        <v>123</v>
      </c>
      <c r="G101" s="31" t="s">
        <v>562</v>
      </c>
      <c r="H101" s="31" t="s">
        <v>4090</v>
      </c>
      <c r="I101" s="38">
        <v>0.33333333333333331</v>
      </c>
      <c r="J101" s="31" t="s">
        <v>20</v>
      </c>
      <c r="K101" s="31" t="s">
        <v>105</v>
      </c>
      <c r="L101" s="31" t="s">
        <v>106</v>
      </c>
      <c r="M101" s="31" t="s">
        <v>995</v>
      </c>
      <c r="N101" s="29"/>
      <c r="O101" s="23"/>
      <c r="P101" s="54"/>
      <c r="Q101" s="56"/>
      <c r="R101" s="54"/>
      <c r="S101" s="249">
        <v>43225</v>
      </c>
      <c r="T101" s="492"/>
    </row>
    <row r="102" spans="1:20" ht="50.1" customHeight="1" x14ac:dyDescent="1.65">
      <c r="A102" s="31" t="s">
        <v>4631</v>
      </c>
      <c r="B102" s="37" t="s">
        <v>4738</v>
      </c>
      <c r="C102" s="31" t="s">
        <v>4739</v>
      </c>
      <c r="D102" s="31" t="s">
        <v>4740</v>
      </c>
      <c r="E102" s="31" t="s">
        <v>687</v>
      </c>
      <c r="F102" s="31" t="s">
        <v>123</v>
      </c>
      <c r="G102" s="31" t="s">
        <v>562</v>
      </c>
      <c r="H102" s="31" t="s">
        <v>4090</v>
      </c>
      <c r="I102" s="38">
        <v>0.33333333333333331</v>
      </c>
      <c r="J102" s="31" t="s">
        <v>20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56"/>
      <c r="R102" s="54"/>
      <c r="S102" s="249">
        <v>43225</v>
      </c>
      <c r="T102" s="492"/>
    </row>
    <row r="103" spans="1:20" ht="50.1" customHeight="1" x14ac:dyDescent="1.65">
      <c r="A103" s="31" t="s">
        <v>4485</v>
      </c>
      <c r="B103" s="37" t="s">
        <v>4594</v>
      </c>
      <c r="C103" s="31" t="s">
        <v>4788</v>
      </c>
      <c r="D103" s="31" t="s">
        <v>4789</v>
      </c>
      <c r="E103" s="31" t="s">
        <v>687</v>
      </c>
      <c r="F103" s="31" t="s">
        <v>123</v>
      </c>
      <c r="G103" s="31" t="s">
        <v>562</v>
      </c>
      <c r="H103" s="31" t="s">
        <v>4090</v>
      </c>
      <c r="I103" s="38">
        <v>0.33333333333333331</v>
      </c>
      <c r="J103" s="31" t="s">
        <v>20</v>
      </c>
      <c r="K103" s="31" t="s">
        <v>105</v>
      </c>
      <c r="L103" s="31" t="s">
        <v>106</v>
      </c>
      <c r="M103" s="31" t="s">
        <v>995</v>
      </c>
      <c r="N103" s="29"/>
      <c r="O103" s="23"/>
      <c r="P103" s="54"/>
      <c r="Q103" s="56"/>
      <c r="R103" s="54"/>
      <c r="S103" s="249">
        <v>43225</v>
      </c>
      <c r="T103" s="492"/>
    </row>
    <row r="104" spans="1:20" ht="50.1" customHeight="1" x14ac:dyDescent="1.65">
      <c r="A104" s="31" t="s">
        <v>4619</v>
      </c>
      <c r="B104" s="37" t="s">
        <v>4726</v>
      </c>
      <c r="C104" s="31" t="s">
        <v>4727</v>
      </c>
      <c r="D104" s="31" t="s">
        <v>4728</v>
      </c>
      <c r="E104" s="31" t="s">
        <v>687</v>
      </c>
      <c r="F104" s="31" t="s">
        <v>123</v>
      </c>
      <c r="G104" s="31" t="s">
        <v>562</v>
      </c>
      <c r="H104" s="31" t="s">
        <v>4090</v>
      </c>
      <c r="I104" s="38">
        <v>0.33333333333333331</v>
      </c>
      <c r="J104" s="31" t="s">
        <v>20</v>
      </c>
      <c r="K104" s="31" t="s">
        <v>105</v>
      </c>
      <c r="L104" s="31" t="s">
        <v>106</v>
      </c>
      <c r="M104" s="31" t="s">
        <v>995</v>
      </c>
      <c r="N104" s="29"/>
      <c r="O104" s="23"/>
      <c r="P104" s="54"/>
      <c r="Q104" s="56"/>
      <c r="R104" s="54"/>
      <c r="S104" s="249">
        <v>43225</v>
      </c>
      <c r="T104" s="492"/>
    </row>
    <row r="105" spans="1:20" ht="50.1" customHeight="1" x14ac:dyDescent="1.65">
      <c r="A105" s="31" t="s">
        <v>4550</v>
      </c>
      <c r="B105" s="37" t="s">
        <v>4659</v>
      </c>
      <c r="C105" s="31" t="s">
        <v>4660</v>
      </c>
      <c r="D105" s="31" t="s">
        <v>4661</v>
      </c>
      <c r="E105" s="31" t="s">
        <v>687</v>
      </c>
      <c r="F105" s="31" t="s">
        <v>123</v>
      </c>
      <c r="G105" s="31" t="s">
        <v>562</v>
      </c>
      <c r="H105" s="31" t="s">
        <v>4090</v>
      </c>
      <c r="I105" s="38">
        <v>0.33333333333333331</v>
      </c>
      <c r="J105" s="31" t="s">
        <v>20</v>
      </c>
      <c r="K105" s="31" t="s">
        <v>105</v>
      </c>
      <c r="L105" s="31" t="s">
        <v>106</v>
      </c>
      <c r="M105" s="31" t="s">
        <v>995</v>
      </c>
      <c r="N105" s="29"/>
      <c r="O105" s="23"/>
      <c r="P105" s="54"/>
      <c r="Q105" s="56"/>
      <c r="R105" s="54"/>
      <c r="S105" s="249">
        <v>43225</v>
      </c>
      <c r="T105" s="492"/>
    </row>
    <row r="106" spans="1:20" ht="50.1" customHeight="1" x14ac:dyDescent="1.65">
      <c r="A106" s="31" t="s">
        <v>4582</v>
      </c>
      <c r="B106" s="37" t="s">
        <v>4689</v>
      </c>
      <c r="C106" s="31" t="s">
        <v>4690</v>
      </c>
      <c r="D106" s="31" t="s">
        <v>4691</v>
      </c>
      <c r="E106" s="31" t="s">
        <v>687</v>
      </c>
      <c r="F106" s="31" t="s">
        <v>123</v>
      </c>
      <c r="G106" s="31" t="s">
        <v>562</v>
      </c>
      <c r="H106" s="31" t="s">
        <v>4090</v>
      </c>
      <c r="I106" s="38">
        <v>0.33333333333333331</v>
      </c>
      <c r="J106" s="31" t="s">
        <v>20</v>
      </c>
      <c r="K106" s="31" t="s">
        <v>105</v>
      </c>
      <c r="L106" s="31" t="s">
        <v>106</v>
      </c>
      <c r="M106" s="31" t="s">
        <v>995</v>
      </c>
      <c r="N106" s="29"/>
      <c r="O106" s="23"/>
      <c r="P106" s="54"/>
      <c r="Q106" s="56"/>
      <c r="R106" s="54"/>
      <c r="S106" s="249">
        <v>43225</v>
      </c>
      <c r="T106" s="492"/>
    </row>
    <row r="107" spans="1:20" ht="50.1" customHeight="1" x14ac:dyDescent="1.65">
      <c r="A107" s="31" t="s">
        <v>4635</v>
      </c>
      <c r="B107" s="37" t="s">
        <v>4742</v>
      </c>
      <c r="C107" s="31" t="s">
        <v>4743</v>
      </c>
      <c r="D107" s="31" t="s">
        <v>4744</v>
      </c>
      <c r="E107" s="31" t="s">
        <v>687</v>
      </c>
      <c r="F107" s="31" t="s">
        <v>123</v>
      </c>
      <c r="G107" s="31" t="s">
        <v>562</v>
      </c>
      <c r="H107" s="31" t="s">
        <v>4090</v>
      </c>
      <c r="I107" s="38">
        <v>0.33333333333333331</v>
      </c>
      <c r="J107" s="31" t="s">
        <v>20</v>
      </c>
      <c r="K107" s="31" t="s">
        <v>105</v>
      </c>
      <c r="L107" s="31" t="s">
        <v>106</v>
      </c>
      <c r="M107" s="31" t="s">
        <v>995</v>
      </c>
      <c r="N107" s="29"/>
      <c r="O107" s="23"/>
      <c r="P107" s="54"/>
      <c r="Q107" s="56"/>
      <c r="R107" s="54"/>
      <c r="S107" s="249">
        <v>43225</v>
      </c>
      <c r="T107" s="492"/>
    </row>
    <row r="108" spans="1:20" ht="50.1" customHeight="1" x14ac:dyDescent="1.65">
      <c r="A108" s="31" t="s">
        <v>4525</v>
      </c>
      <c r="B108" s="37" t="s">
        <v>4632</v>
      </c>
      <c r="C108" s="31" t="s">
        <v>4633</v>
      </c>
      <c r="D108" s="31" t="s">
        <v>4634</v>
      </c>
      <c r="E108" s="31" t="s">
        <v>687</v>
      </c>
      <c r="F108" s="31" t="s">
        <v>123</v>
      </c>
      <c r="G108" s="31" t="s">
        <v>562</v>
      </c>
      <c r="H108" s="31" t="s">
        <v>4090</v>
      </c>
      <c r="I108" s="38">
        <v>0.33333333333333331</v>
      </c>
      <c r="J108" s="31" t="s">
        <v>20</v>
      </c>
      <c r="K108" s="31" t="s">
        <v>105</v>
      </c>
      <c r="L108" s="31" t="s">
        <v>106</v>
      </c>
      <c r="M108" s="31" t="s">
        <v>995</v>
      </c>
      <c r="N108" s="29"/>
      <c r="O108" s="23"/>
      <c r="P108" s="54"/>
      <c r="Q108" s="56"/>
      <c r="R108" s="54"/>
      <c r="S108" s="249">
        <v>43225</v>
      </c>
      <c r="T108" s="492"/>
    </row>
    <row r="109" spans="1:20" ht="50.1" customHeight="1" x14ac:dyDescent="1.65">
      <c r="A109" s="31" t="s">
        <v>4538</v>
      </c>
      <c r="B109" s="37" t="s">
        <v>4647</v>
      </c>
      <c r="C109" s="31" t="s">
        <v>4648</v>
      </c>
      <c r="D109" s="31" t="s">
        <v>4649</v>
      </c>
      <c r="E109" s="31" t="s">
        <v>687</v>
      </c>
      <c r="F109" s="31" t="s">
        <v>123</v>
      </c>
      <c r="G109" s="31" t="s">
        <v>562</v>
      </c>
      <c r="H109" s="31" t="s">
        <v>4090</v>
      </c>
      <c r="I109" s="38">
        <v>0.33333333333333331</v>
      </c>
      <c r="J109" s="31" t="s">
        <v>20</v>
      </c>
      <c r="K109" s="31" t="s">
        <v>105</v>
      </c>
      <c r="L109" s="31" t="s">
        <v>533</v>
      </c>
      <c r="M109" s="31" t="s">
        <v>995</v>
      </c>
      <c r="N109" s="29"/>
      <c r="O109" s="23"/>
      <c r="P109" s="54"/>
      <c r="Q109" s="56"/>
      <c r="R109" s="54"/>
      <c r="S109" s="249">
        <v>25000</v>
      </c>
      <c r="T109" s="492"/>
    </row>
    <row r="110" spans="1:20" ht="50.1" customHeight="1" x14ac:dyDescent="1.65">
      <c r="A110" s="31" t="s">
        <v>4553</v>
      </c>
      <c r="B110" s="37" t="s">
        <v>4663</v>
      </c>
      <c r="C110" s="31" t="s">
        <v>4664</v>
      </c>
      <c r="D110" s="31" t="s">
        <v>4665</v>
      </c>
      <c r="E110" s="31" t="s">
        <v>687</v>
      </c>
      <c r="F110" s="31" t="s">
        <v>123</v>
      </c>
      <c r="G110" s="31" t="s">
        <v>562</v>
      </c>
      <c r="H110" s="31" t="s">
        <v>4090</v>
      </c>
      <c r="I110" s="38">
        <v>0.33333333333333331</v>
      </c>
      <c r="J110" s="31" t="s">
        <v>20</v>
      </c>
      <c r="K110" s="31" t="s">
        <v>105</v>
      </c>
      <c r="L110" s="31" t="s">
        <v>106</v>
      </c>
      <c r="M110" s="31" t="s">
        <v>995</v>
      </c>
      <c r="N110" s="29"/>
      <c r="O110" s="23"/>
      <c r="P110" s="54"/>
      <c r="Q110" s="56"/>
      <c r="R110" s="54"/>
      <c r="S110" s="249">
        <v>43225</v>
      </c>
      <c r="T110" s="492"/>
    </row>
    <row r="111" spans="1:20" ht="50.1" customHeight="1" x14ac:dyDescent="1.65">
      <c r="A111" s="31" t="s">
        <v>4611</v>
      </c>
      <c r="B111" s="37" t="s">
        <v>4719</v>
      </c>
      <c r="C111" s="31" t="s">
        <v>4720</v>
      </c>
      <c r="D111" s="31" t="s">
        <v>4721</v>
      </c>
      <c r="E111" s="31" t="s">
        <v>687</v>
      </c>
      <c r="F111" s="31" t="s">
        <v>123</v>
      </c>
      <c r="G111" s="31" t="s">
        <v>562</v>
      </c>
      <c r="H111" s="31" t="s">
        <v>4090</v>
      </c>
      <c r="I111" s="38">
        <v>0.33333333333333331</v>
      </c>
      <c r="J111" s="31" t="s">
        <v>20</v>
      </c>
      <c r="K111" s="31" t="s">
        <v>105</v>
      </c>
      <c r="L111" s="31" t="s">
        <v>106</v>
      </c>
      <c r="M111" s="31" t="s">
        <v>995</v>
      </c>
      <c r="N111" s="29"/>
      <c r="O111" s="23"/>
      <c r="P111" s="54"/>
      <c r="Q111" s="56"/>
      <c r="R111" s="54"/>
      <c r="S111" s="249">
        <v>43225</v>
      </c>
      <c r="T111" s="492"/>
    </row>
    <row r="112" spans="1:20" ht="50.1" customHeight="1" x14ac:dyDescent="1.65">
      <c r="A112" s="31" t="s">
        <v>4517</v>
      </c>
      <c r="B112" s="37" t="s">
        <v>4624</v>
      </c>
      <c r="C112" s="31" t="s">
        <v>4625</v>
      </c>
      <c r="D112" s="31" t="s">
        <v>4626</v>
      </c>
      <c r="E112" s="31" t="s">
        <v>687</v>
      </c>
      <c r="F112" s="31" t="s">
        <v>123</v>
      </c>
      <c r="G112" s="31" t="s">
        <v>562</v>
      </c>
      <c r="H112" s="31" t="s">
        <v>4090</v>
      </c>
      <c r="I112" s="38">
        <v>0.33333333333333331</v>
      </c>
      <c r="J112" s="31" t="s">
        <v>20</v>
      </c>
      <c r="K112" s="31" t="s">
        <v>105</v>
      </c>
      <c r="L112" s="31" t="s">
        <v>106</v>
      </c>
      <c r="M112" s="31" t="s">
        <v>995</v>
      </c>
      <c r="N112" s="29"/>
      <c r="O112" s="23"/>
      <c r="P112" s="54"/>
      <c r="Q112" s="56"/>
      <c r="R112" s="54"/>
      <c r="S112" s="249">
        <v>43225</v>
      </c>
      <c r="T112" s="492"/>
    </row>
    <row r="113" spans="1:20" ht="50.1" customHeight="1" x14ac:dyDescent="1.65">
      <c r="A113" s="31" t="s">
        <v>4542</v>
      </c>
      <c r="B113" s="37" t="s">
        <v>4651</v>
      </c>
      <c r="C113" s="31" t="s">
        <v>4652</v>
      </c>
      <c r="D113" s="31" t="s">
        <v>4653</v>
      </c>
      <c r="E113" s="31" t="s">
        <v>687</v>
      </c>
      <c r="F113" s="31" t="s">
        <v>123</v>
      </c>
      <c r="G113" s="31" t="s">
        <v>562</v>
      </c>
      <c r="H113" s="31" t="s">
        <v>4090</v>
      </c>
      <c r="I113" s="38">
        <v>0.33333333333333331</v>
      </c>
      <c r="J113" s="31" t="s">
        <v>20</v>
      </c>
      <c r="K113" s="31" t="s">
        <v>105</v>
      </c>
      <c r="L113" s="31" t="s">
        <v>106</v>
      </c>
      <c r="M113" s="31" t="s">
        <v>995</v>
      </c>
      <c r="N113" s="29"/>
      <c r="O113" s="23"/>
      <c r="P113" s="54"/>
      <c r="Q113" s="56"/>
      <c r="R113" s="54"/>
      <c r="S113" s="249">
        <v>43225</v>
      </c>
      <c r="T113" s="492"/>
    </row>
    <row r="114" spans="1:20" ht="50.1" customHeight="1" x14ac:dyDescent="1.65">
      <c r="A114" s="31" t="s">
        <v>4662</v>
      </c>
      <c r="B114" s="37" t="s">
        <v>4769</v>
      </c>
      <c r="C114" s="31" t="s">
        <v>4770</v>
      </c>
      <c r="D114" s="31" t="s">
        <v>4771</v>
      </c>
      <c r="E114" s="31" t="s">
        <v>687</v>
      </c>
      <c r="F114" s="31" t="s">
        <v>123</v>
      </c>
      <c r="G114" s="31" t="s">
        <v>562</v>
      </c>
      <c r="H114" s="31" t="s">
        <v>4090</v>
      </c>
      <c r="I114" s="38">
        <v>0.33333333333333331</v>
      </c>
      <c r="J114" s="31" t="s">
        <v>20</v>
      </c>
      <c r="K114" s="31" t="s">
        <v>105</v>
      </c>
      <c r="L114" s="31" t="s">
        <v>106</v>
      </c>
      <c r="M114" s="31" t="s">
        <v>995</v>
      </c>
      <c r="N114" s="29"/>
      <c r="O114" s="23"/>
      <c r="P114" s="54"/>
      <c r="Q114" s="56"/>
      <c r="R114" s="54"/>
      <c r="S114" s="249">
        <v>43225</v>
      </c>
      <c r="T114" s="492"/>
    </row>
    <row r="115" spans="1:20" ht="50.1" customHeight="1" x14ac:dyDescent="1.65">
      <c r="A115" s="31" t="s">
        <v>4590</v>
      </c>
      <c r="B115" s="37" t="s">
        <v>2224</v>
      </c>
      <c r="C115" s="31" t="s">
        <v>4697</v>
      </c>
      <c r="D115" s="31" t="s">
        <v>4698</v>
      </c>
      <c r="E115" s="31" t="s">
        <v>687</v>
      </c>
      <c r="F115" s="31" t="s">
        <v>123</v>
      </c>
      <c r="G115" s="31" t="s">
        <v>562</v>
      </c>
      <c r="H115" s="31" t="s">
        <v>4090</v>
      </c>
      <c r="I115" s="38">
        <v>0.33333333333333331</v>
      </c>
      <c r="J115" s="31" t="s">
        <v>20</v>
      </c>
      <c r="K115" s="31" t="s">
        <v>105</v>
      </c>
      <c r="L115" s="31" t="s">
        <v>106</v>
      </c>
      <c r="M115" s="31" t="s">
        <v>995</v>
      </c>
      <c r="N115" s="29"/>
      <c r="O115" s="23"/>
      <c r="P115" s="54"/>
      <c r="Q115" s="56"/>
      <c r="R115" s="54"/>
      <c r="S115" s="249">
        <v>43225</v>
      </c>
      <c r="T115" s="492"/>
    </row>
    <row r="116" spans="1:20" ht="50.1" customHeight="1" x14ac:dyDescent="1.65">
      <c r="A116" s="31" t="s">
        <v>4561</v>
      </c>
      <c r="B116" s="37" t="s">
        <v>4671</v>
      </c>
      <c r="C116" s="31" t="s">
        <v>4672</v>
      </c>
      <c r="D116" s="31" t="s">
        <v>4673</v>
      </c>
      <c r="E116" s="31" t="s">
        <v>687</v>
      </c>
      <c r="F116" s="31" t="s">
        <v>123</v>
      </c>
      <c r="G116" s="31" t="s">
        <v>562</v>
      </c>
      <c r="H116" s="31" t="s">
        <v>4090</v>
      </c>
      <c r="I116" s="38">
        <v>0.33333333333333331</v>
      </c>
      <c r="J116" s="31" t="s">
        <v>20</v>
      </c>
      <c r="K116" s="31" t="s">
        <v>105</v>
      </c>
      <c r="L116" s="31" t="s">
        <v>106</v>
      </c>
      <c r="M116" s="31" t="s">
        <v>995</v>
      </c>
      <c r="N116" s="29"/>
      <c r="O116" s="23"/>
      <c r="P116" s="54"/>
      <c r="Q116" s="56"/>
      <c r="R116" s="54"/>
      <c r="S116" s="249">
        <v>43225</v>
      </c>
      <c r="T116" s="492"/>
    </row>
    <row r="117" spans="1:20" ht="50.1" customHeight="1" x14ac:dyDescent="1.65">
      <c r="A117" s="31" t="s">
        <v>4650</v>
      </c>
      <c r="B117" s="37" t="s">
        <v>4758</v>
      </c>
      <c r="C117" s="31" t="s">
        <v>4759</v>
      </c>
      <c r="D117" s="31" t="s">
        <v>4760</v>
      </c>
      <c r="E117" s="31" t="s">
        <v>687</v>
      </c>
      <c r="F117" s="31" t="s">
        <v>123</v>
      </c>
      <c r="G117" s="31" t="s">
        <v>562</v>
      </c>
      <c r="H117" s="31" t="s">
        <v>4090</v>
      </c>
      <c r="I117" s="38">
        <v>0.33333333333333331</v>
      </c>
      <c r="J117" s="31" t="s">
        <v>20</v>
      </c>
      <c r="K117" s="31" t="s">
        <v>105</v>
      </c>
      <c r="L117" s="31" t="s">
        <v>125</v>
      </c>
      <c r="M117" s="31" t="s">
        <v>995</v>
      </c>
      <c r="N117" s="29"/>
      <c r="O117" s="23"/>
      <c r="P117" s="54"/>
      <c r="Q117" s="56"/>
      <c r="R117" s="54"/>
      <c r="S117" s="249">
        <v>35540</v>
      </c>
      <c r="T117" s="492"/>
    </row>
    <row r="118" spans="1:20" ht="50.1" customHeight="1" x14ac:dyDescent="1.65">
      <c r="A118" s="31" t="s">
        <v>4529</v>
      </c>
      <c r="B118" s="37" t="s">
        <v>4636</v>
      </c>
      <c r="C118" s="31" t="s">
        <v>4637</v>
      </c>
      <c r="D118" s="31" t="s">
        <v>4638</v>
      </c>
      <c r="E118" s="31" t="s">
        <v>687</v>
      </c>
      <c r="F118" s="31" t="s">
        <v>123</v>
      </c>
      <c r="G118" s="31" t="s">
        <v>562</v>
      </c>
      <c r="H118" s="31" t="s">
        <v>4090</v>
      </c>
      <c r="I118" s="38">
        <v>0.33333333333333331</v>
      </c>
      <c r="J118" s="31" t="s">
        <v>20</v>
      </c>
      <c r="K118" s="31" t="s">
        <v>105</v>
      </c>
      <c r="L118" s="31" t="s">
        <v>106</v>
      </c>
      <c r="M118" s="31" t="s">
        <v>995</v>
      </c>
      <c r="N118" s="29"/>
      <c r="O118" s="23"/>
      <c r="P118" s="54"/>
      <c r="Q118" s="56"/>
      <c r="R118" s="54"/>
      <c r="S118" s="249">
        <v>43225</v>
      </c>
      <c r="T118" s="492"/>
    </row>
    <row r="119" spans="1:20" ht="50.1" customHeight="1" x14ac:dyDescent="1.65">
      <c r="A119" s="31" t="s">
        <v>4505</v>
      </c>
      <c r="B119" s="37" t="s">
        <v>4612</v>
      </c>
      <c r="C119" s="31" t="s">
        <v>4613</v>
      </c>
      <c r="D119" s="31" t="s">
        <v>4614</v>
      </c>
      <c r="E119" s="31" t="s">
        <v>687</v>
      </c>
      <c r="F119" s="31" t="s">
        <v>123</v>
      </c>
      <c r="G119" s="31" t="s">
        <v>562</v>
      </c>
      <c r="H119" s="31" t="s">
        <v>4090</v>
      </c>
      <c r="I119" s="38">
        <v>0.33333333333333331</v>
      </c>
      <c r="J119" s="31" t="s">
        <v>20</v>
      </c>
      <c r="K119" s="31" t="s">
        <v>105</v>
      </c>
      <c r="L119" s="31" t="s">
        <v>106</v>
      </c>
      <c r="M119" s="31" t="s">
        <v>995</v>
      </c>
      <c r="N119" s="29"/>
      <c r="O119" s="23"/>
      <c r="P119" s="54"/>
      <c r="Q119" s="56"/>
      <c r="R119" s="54"/>
      <c r="S119" s="249">
        <v>43225</v>
      </c>
      <c r="T119" s="492"/>
    </row>
    <row r="120" spans="1:20" ht="50.1" customHeight="1" x14ac:dyDescent="1.65">
      <c r="A120" s="210" t="s">
        <v>4593</v>
      </c>
      <c r="B120" s="37" t="s">
        <v>4700</v>
      </c>
      <c r="C120" s="31" t="s">
        <v>4701</v>
      </c>
      <c r="D120" s="31" t="s">
        <v>4702</v>
      </c>
      <c r="E120" s="31" t="s">
        <v>687</v>
      </c>
      <c r="F120" s="31" t="s">
        <v>123</v>
      </c>
      <c r="G120" s="31" t="s">
        <v>562</v>
      </c>
      <c r="H120" s="31" t="s">
        <v>4090</v>
      </c>
      <c r="I120" s="38">
        <v>0.33333333333333331</v>
      </c>
      <c r="J120" s="31" t="s">
        <v>20</v>
      </c>
      <c r="K120" s="31" t="s">
        <v>105</v>
      </c>
      <c r="L120" s="31" t="s">
        <v>106</v>
      </c>
      <c r="M120" s="31" t="s">
        <v>995</v>
      </c>
      <c r="N120" s="29"/>
      <c r="O120" s="23"/>
      <c r="P120" s="54"/>
      <c r="Q120" s="56"/>
      <c r="R120" s="54"/>
      <c r="S120" s="249">
        <v>43225</v>
      </c>
      <c r="T120" s="492"/>
    </row>
    <row r="121" spans="1:20" ht="50.1" customHeight="1" x14ac:dyDescent="1.65">
      <c r="A121" s="210" t="s">
        <v>4521</v>
      </c>
      <c r="B121" s="37" t="s">
        <v>4628</v>
      </c>
      <c r="C121" s="31" t="s">
        <v>4629</v>
      </c>
      <c r="D121" s="31" t="s">
        <v>4630</v>
      </c>
      <c r="E121" s="31" t="s">
        <v>687</v>
      </c>
      <c r="F121" s="31" t="s">
        <v>123</v>
      </c>
      <c r="G121" s="31" t="s">
        <v>562</v>
      </c>
      <c r="H121" s="31" t="s">
        <v>4090</v>
      </c>
      <c r="I121" s="38">
        <v>0.33333333333333331</v>
      </c>
      <c r="J121" s="31" t="s">
        <v>20</v>
      </c>
      <c r="K121" s="31" t="s">
        <v>105</v>
      </c>
      <c r="L121" s="31" t="s">
        <v>106</v>
      </c>
      <c r="M121" s="31" t="s">
        <v>995</v>
      </c>
      <c r="N121" s="29"/>
      <c r="O121" s="23"/>
      <c r="P121" s="54"/>
      <c r="Q121" s="56"/>
      <c r="R121" s="54"/>
      <c r="S121" s="249">
        <v>43225</v>
      </c>
      <c r="T121" s="492"/>
    </row>
    <row r="122" spans="1:20" ht="50.1" customHeight="1" x14ac:dyDescent="1.65">
      <c r="A122" s="31" t="s">
        <v>4509</v>
      </c>
      <c r="B122" s="37" t="s">
        <v>4616</v>
      </c>
      <c r="C122" s="31" t="s">
        <v>4617</v>
      </c>
      <c r="D122" s="31" t="s">
        <v>4618</v>
      </c>
      <c r="E122" s="31" t="s">
        <v>687</v>
      </c>
      <c r="F122" s="31" t="s">
        <v>123</v>
      </c>
      <c r="G122" s="31" t="s">
        <v>562</v>
      </c>
      <c r="H122" s="31" t="s">
        <v>4090</v>
      </c>
      <c r="I122" s="38">
        <v>0.33333333333333331</v>
      </c>
      <c r="J122" s="31" t="s">
        <v>20</v>
      </c>
      <c r="K122" s="31" t="s">
        <v>105</v>
      </c>
      <c r="L122" s="31" t="s">
        <v>106</v>
      </c>
      <c r="M122" s="31" t="s">
        <v>995</v>
      </c>
      <c r="N122" s="29"/>
      <c r="O122" s="23"/>
      <c r="P122" s="54"/>
      <c r="Q122" s="56"/>
      <c r="R122" s="54"/>
      <c r="S122" s="249">
        <v>43225</v>
      </c>
      <c r="T122" s="492"/>
    </row>
    <row r="123" spans="1:20" ht="50.1" customHeight="1" x14ac:dyDescent="1.65">
      <c r="A123" s="31" t="s">
        <v>4607</v>
      </c>
      <c r="B123" s="37" t="s">
        <v>4715</v>
      </c>
      <c r="C123" s="31" t="s">
        <v>4716</v>
      </c>
      <c r="D123" s="31" t="s">
        <v>4717</v>
      </c>
      <c r="E123" s="31" t="s">
        <v>687</v>
      </c>
      <c r="F123" s="31" t="s">
        <v>123</v>
      </c>
      <c r="G123" s="31" t="s">
        <v>562</v>
      </c>
      <c r="H123" s="31" t="s">
        <v>4090</v>
      </c>
      <c r="I123" s="38">
        <v>0.33333333333333331</v>
      </c>
      <c r="J123" s="31" t="s">
        <v>20</v>
      </c>
      <c r="K123" s="31" t="s">
        <v>105</v>
      </c>
      <c r="L123" s="31" t="s">
        <v>106</v>
      </c>
      <c r="M123" s="31" t="s">
        <v>995</v>
      </c>
      <c r="N123" s="29"/>
      <c r="O123" s="23"/>
      <c r="P123" s="54"/>
      <c r="Q123" s="56"/>
      <c r="R123" s="54"/>
      <c r="S123" s="249">
        <v>43225</v>
      </c>
      <c r="T123" s="492"/>
    </row>
    <row r="124" spans="1:20" ht="50.1" customHeight="1" x14ac:dyDescent="1.65">
      <c r="A124" s="31" t="s">
        <v>4654</v>
      </c>
      <c r="B124" s="37" t="s">
        <v>4762</v>
      </c>
      <c r="C124" s="31" t="s">
        <v>4763</v>
      </c>
      <c r="D124" s="31" t="s">
        <v>4764</v>
      </c>
      <c r="E124" s="31" t="s">
        <v>687</v>
      </c>
      <c r="F124" s="31" t="s">
        <v>123</v>
      </c>
      <c r="G124" s="31" t="s">
        <v>562</v>
      </c>
      <c r="H124" s="31" t="s">
        <v>4090</v>
      </c>
      <c r="I124" s="38">
        <v>0.33333333333333331</v>
      </c>
      <c r="J124" s="31" t="s">
        <v>20</v>
      </c>
      <c r="K124" s="31" t="s">
        <v>105</v>
      </c>
      <c r="L124" s="31" t="s">
        <v>106</v>
      </c>
      <c r="M124" s="31" t="s">
        <v>995</v>
      </c>
      <c r="N124" s="29"/>
      <c r="O124" s="23"/>
      <c r="P124" s="54"/>
      <c r="Q124" s="56"/>
      <c r="R124" s="54"/>
      <c r="S124" s="249">
        <v>43225</v>
      </c>
      <c r="T124" s="492"/>
    </row>
    <row r="125" spans="1:20" ht="50.1" customHeight="1" x14ac:dyDescent="1.65">
      <c r="A125" s="210" t="s">
        <v>4595</v>
      </c>
      <c r="B125" s="37" t="s">
        <v>4704</v>
      </c>
      <c r="C125" s="31" t="s">
        <v>4705</v>
      </c>
      <c r="D125" s="31" t="s">
        <v>4706</v>
      </c>
      <c r="E125" s="31" t="s">
        <v>687</v>
      </c>
      <c r="F125" s="31" t="s">
        <v>123</v>
      </c>
      <c r="G125" s="31" t="s">
        <v>562</v>
      </c>
      <c r="H125" s="31" t="s">
        <v>4090</v>
      </c>
      <c r="I125" s="38">
        <v>0.33333333333333331</v>
      </c>
      <c r="J125" s="31" t="s">
        <v>20</v>
      </c>
      <c r="K125" s="31" t="s">
        <v>105</v>
      </c>
      <c r="L125" s="31" t="s">
        <v>106</v>
      </c>
      <c r="M125" s="31" t="s">
        <v>995</v>
      </c>
      <c r="N125" s="29"/>
      <c r="O125" s="23"/>
      <c r="P125" s="54"/>
      <c r="Q125" s="56"/>
      <c r="R125" s="54"/>
      <c r="S125" s="249">
        <v>43225</v>
      </c>
      <c r="T125" s="492"/>
    </row>
    <row r="126" spans="1:20" ht="50.1" customHeight="1" x14ac:dyDescent="1.65">
      <c r="A126" s="31" t="s">
        <v>4533</v>
      </c>
      <c r="B126" s="37" t="s">
        <v>4640</v>
      </c>
      <c r="C126" s="31" t="s">
        <v>4641</v>
      </c>
      <c r="D126" s="31" t="s">
        <v>4642</v>
      </c>
      <c r="E126" s="31" t="s">
        <v>687</v>
      </c>
      <c r="F126" s="31" t="s">
        <v>123</v>
      </c>
      <c r="G126" s="31" t="s">
        <v>562</v>
      </c>
      <c r="H126" s="31" t="s">
        <v>4090</v>
      </c>
      <c r="I126" s="38">
        <v>0.33333333333333331</v>
      </c>
      <c r="J126" s="31" t="s">
        <v>20</v>
      </c>
      <c r="K126" s="31" t="s">
        <v>105</v>
      </c>
      <c r="L126" s="31" t="s">
        <v>106</v>
      </c>
      <c r="M126" s="31" t="s">
        <v>995</v>
      </c>
      <c r="N126" s="29"/>
      <c r="O126" s="23"/>
      <c r="P126" s="54"/>
      <c r="Q126" s="56"/>
      <c r="R126" s="54"/>
      <c r="S126" s="249">
        <v>43225</v>
      </c>
      <c r="T126" s="492"/>
    </row>
    <row r="127" spans="1:20" ht="50.1" customHeight="1" x14ac:dyDescent="1.65">
      <c r="A127" s="31" t="s">
        <v>4646</v>
      </c>
      <c r="B127" s="37" t="s">
        <v>4754</v>
      </c>
      <c r="C127" s="31" t="s">
        <v>4755</v>
      </c>
      <c r="D127" s="31" t="s">
        <v>4756</v>
      </c>
      <c r="E127" s="31" t="s">
        <v>687</v>
      </c>
      <c r="F127" s="31" t="s">
        <v>123</v>
      </c>
      <c r="G127" s="31" t="s">
        <v>562</v>
      </c>
      <c r="H127" s="31" t="s">
        <v>4090</v>
      </c>
      <c r="I127" s="38">
        <v>0.33333333333333331</v>
      </c>
      <c r="J127" s="31" t="s">
        <v>20</v>
      </c>
      <c r="K127" s="31" t="s">
        <v>105</v>
      </c>
      <c r="L127" s="31" t="s">
        <v>533</v>
      </c>
      <c r="M127" s="31" t="s">
        <v>995</v>
      </c>
      <c r="N127" s="29"/>
      <c r="O127" s="23"/>
      <c r="P127" s="54"/>
      <c r="Q127" s="56"/>
      <c r="R127" s="54"/>
      <c r="S127" s="249">
        <v>25000</v>
      </c>
      <c r="T127" s="492"/>
    </row>
    <row r="128" spans="1:20" ht="50.1" customHeight="1" x14ac:dyDescent="1.65">
      <c r="A128" s="31" t="s">
        <v>4497</v>
      </c>
      <c r="B128" s="37" t="s">
        <v>4604</v>
      </c>
      <c r="C128" s="31" t="s">
        <v>4605</v>
      </c>
      <c r="D128" s="31" t="s">
        <v>4606</v>
      </c>
      <c r="E128" s="31" t="s">
        <v>687</v>
      </c>
      <c r="F128" s="31" t="s">
        <v>123</v>
      </c>
      <c r="G128" s="31" t="s">
        <v>562</v>
      </c>
      <c r="H128" s="31" t="s">
        <v>4090</v>
      </c>
      <c r="I128" s="38">
        <v>0.33333333333333331</v>
      </c>
      <c r="J128" s="31" t="s">
        <v>20</v>
      </c>
      <c r="K128" s="31" t="s">
        <v>105</v>
      </c>
      <c r="L128" s="31" t="s">
        <v>106</v>
      </c>
      <c r="M128" s="31" t="s">
        <v>995</v>
      </c>
      <c r="N128" s="29"/>
      <c r="O128" s="23"/>
      <c r="P128" s="54"/>
      <c r="Q128" s="56"/>
      <c r="R128" s="54"/>
      <c r="S128" s="249">
        <v>43225</v>
      </c>
      <c r="T128" s="492"/>
    </row>
    <row r="129" spans="1:20" ht="50.1" customHeight="1" x14ac:dyDescent="1.65">
      <c r="A129" s="31" t="s">
        <v>4565</v>
      </c>
      <c r="B129" s="37" t="s">
        <v>4675</v>
      </c>
      <c r="C129" s="31" t="s">
        <v>4676</v>
      </c>
      <c r="D129" s="31" t="s">
        <v>4677</v>
      </c>
      <c r="E129" s="31" t="s">
        <v>687</v>
      </c>
      <c r="F129" s="31" t="s">
        <v>123</v>
      </c>
      <c r="G129" s="31" t="s">
        <v>562</v>
      </c>
      <c r="H129" s="31" t="s">
        <v>4090</v>
      </c>
      <c r="I129" s="38">
        <v>0.33333333333333331</v>
      </c>
      <c r="J129" s="31" t="s">
        <v>20</v>
      </c>
      <c r="K129" s="31" t="s">
        <v>105</v>
      </c>
      <c r="L129" s="31" t="s">
        <v>106</v>
      </c>
      <c r="M129" s="31" t="s">
        <v>995</v>
      </c>
      <c r="N129" s="29"/>
      <c r="O129" s="23"/>
      <c r="P129" s="54"/>
      <c r="Q129" s="56"/>
      <c r="R129" s="54"/>
      <c r="S129" s="249">
        <v>43225</v>
      </c>
      <c r="T129" s="492"/>
    </row>
    <row r="130" spans="1:20" ht="50.1" customHeight="1" x14ac:dyDescent="1.65">
      <c r="A130" s="210" t="s">
        <v>4546</v>
      </c>
      <c r="B130" s="37" t="s">
        <v>4655</v>
      </c>
      <c r="C130" s="31" t="s">
        <v>4656</v>
      </c>
      <c r="D130" s="31" t="s">
        <v>4657</v>
      </c>
      <c r="E130" s="31" t="s">
        <v>687</v>
      </c>
      <c r="F130" s="31" t="s">
        <v>123</v>
      </c>
      <c r="G130" s="31" t="s">
        <v>562</v>
      </c>
      <c r="H130" s="31" t="s">
        <v>4090</v>
      </c>
      <c r="I130" s="38">
        <v>0.33333333333333331</v>
      </c>
      <c r="J130" s="31" t="s">
        <v>20</v>
      </c>
      <c r="K130" s="31" t="s">
        <v>105</v>
      </c>
      <c r="L130" s="31" t="s">
        <v>106</v>
      </c>
      <c r="M130" s="31" t="s">
        <v>995</v>
      </c>
      <c r="N130" s="29"/>
      <c r="O130" s="23"/>
      <c r="P130" s="54"/>
      <c r="Q130" s="56"/>
      <c r="R130" s="54"/>
      <c r="S130" s="249">
        <v>43225</v>
      </c>
      <c r="T130" s="492"/>
    </row>
    <row r="131" spans="1:20" ht="50.1" customHeight="1" x14ac:dyDescent="1.65">
      <c r="A131" s="31" t="s">
        <v>4534</v>
      </c>
      <c r="B131" s="37" t="s">
        <v>3690</v>
      </c>
      <c r="C131" s="31" t="s">
        <v>4644</v>
      </c>
      <c r="D131" s="31" t="s">
        <v>4645</v>
      </c>
      <c r="E131" s="31" t="s">
        <v>687</v>
      </c>
      <c r="F131" s="31" t="s">
        <v>123</v>
      </c>
      <c r="G131" s="31" t="s">
        <v>562</v>
      </c>
      <c r="H131" s="31" t="s">
        <v>4090</v>
      </c>
      <c r="I131" s="38">
        <v>0.33333333333333331</v>
      </c>
      <c r="J131" s="31" t="s">
        <v>20</v>
      </c>
      <c r="K131" s="31" t="s">
        <v>105</v>
      </c>
      <c r="L131" s="31" t="s">
        <v>106</v>
      </c>
      <c r="M131" s="31" t="s">
        <v>995</v>
      </c>
      <c r="N131" s="29"/>
      <c r="O131" s="23"/>
      <c r="P131" s="54"/>
      <c r="Q131" s="56"/>
      <c r="R131" s="54"/>
      <c r="S131" s="249">
        <v>43225</v>
      </c>
      <c r="T131" s="492"/>
    </row>
    <row r="132" spans="1:20" ht="50.1" customHeight="1" x14ac:dyDescent="1.65">
      <c r="A132" s="31" t="s">
        <v>4627</v>
      </c>
      <c r="B132" s="37" t="s">
        <v>4734</v>
      </c>
      <c r="C132" s="31" t="s">
        <v>4735</v>
      </c>
      <c r="D132" s="31" t="s">
        <v>4736</v>
      </c>
      <c r="E132" s="31" t="s">
        <v>687</v>
      </c>
      <c r="F132" s="31" t="s">
        <v>123</v>
      </c>
      <c r="G132" s="31" t="s">
        <v>562</v>
      </c>
      <c r="H132" s="31" t="s">
        <v>4090</v>
      </c>
      <c r="I132" s="38">
        <v>0.33333333333333331</v>
      </c>
      <c r="J132" s="31" t="s">
        <v>20</v>
      </c>
      <c r="K132" s="31" t="s">
        <v>105</v>
      </c>
      <c r="L132" s="31" t="s">
        <v>106</v>
      </c>
      <c r="M132" s="31" t="s">
        <v>995</v>
      </c>
      <c r="N132" s="29"/>
      <c r="O132" s="23"/>
      <c r="P132" s="54"/>
      <c r="Q132" s="56"/>
      <c r="R132" s="54"/>
      <c r="S132" s="249">
        <v>43225</v>
      </c>
      <c r="T132" s="492"/>
    </row>
    <row r="133" spans="1:20" ht="50.1" customHeight="1" x14ac:dyDescent="1.65">
      <c r="A133" s="31" t="s">
        <v>4615</v>
      </c>
      <c r="B133" s="37" t="s">
        <v>4169</v>
      </c>
      <c r="C133" s="31" t="s">
        <v>4723</v>
      </c>
      <c r="D133" s="31" t="s">
        <v>4724</v>
      </c>
      <c r="E133" s="31" t="s">
        <v>687</v>
      </c>
      <c r="F133" s="31" t="s">
        <v>123</v>
      </c>
      <c r="G133" s="31" t="s">
        <v>562</v>
      </c>
      <c r="H133" s="31" t="s">
        <v>4090</v>
      </c>
      <c r="I133" s="38">
        <v>0.33333333333333331</v>
      </c>
      <c r="J133" s="31" t="s">
        <v>20</v>
      </c>
      <c r="K133" s="31" t="s">
        <v>105</v>
      </c>
      <c r="L133" s="31" t="s">
        <v>106</v>
      </c>
      <c r="M133" s="31" t="s">
        <v>995</v>
      </c>
      <c r="N133" s="29"/>
      <c r="O133" s="23"/>
      <c r="P133" s="54"/>
      <c r="Q133" s="56"/>
      <c r="R133" s="54"/>
      <c r="S133" s="249">
        <v>43225</v>
      </c>
      <c r="T133" s="492"/>
    </row>
    <row r="134" spans="1:20" ht="50.1" customHeight="1" x14ac:dyDescent="1.65">
      <c r="A134" s="31" t="s">
        <v>4658</v>
      </c>
      <c r="B134" s="37" t="s">
        <v>671</v>
      </c>
      <c r="C134" s="31" t="s">
        <v>4766</v>
      </c>
      <c r="D134" s="31" t="s">
        <v>4767</v>
      </c>
      <c r="E134" s="31" t="s">
        <v>687</v>
      </c>
      <c r="F134" s="31" t="s">
        <v>123</v>
      </c>
      <c r="G134" s="31" t="s">
        <v>562</v>
      </c>
      <c r="H134" s="31" t="s">
        <v>4090</v>
      </c>
      <c r="I134" s="38">
        <v>0.33333333333333331</v>
      </c>
      <c r="J134" s="31" t="s">
        <v>20</v>
      </c>
      <c r="K134" s="31" t="s">
        <v>105</v>
      </c>
      <c r="L134" s="31" t="s">
        <v>106</v>
      </c>
      <c r="M134" s="31" t="s">
        <v>995</v>
      </c>
      <c r="N134" s="29"/>
      <c r="O134" s="23"/>
      <c r="P134" s="54"/>
      <c r="Q134" s="56"/>
      <c r="R134" s="54"/>
      <c r="S134" s="249">
        <v>43225</v>
      </c>
      <c r="T134" s="492"/>
    </row>
    <row r="135" spans="1:20" ht="50.1" customHeight="1" x14ac:dyDescent="1.65">
      <c r="A135" s="31" t="s">
        <v>4674</v>
      </c>
      <c r="B135" s="37" t="s">
        <v>4780</v>
      </c>
      <c r="C135" s="31" t="s">
        <v>4781</v>
      </c>
      <c r="D135" s="31" t="s">
        <v>4782</v>
      </c>
      <c r="E135" s="31" t="s">
        <v>687</v>
      </c>
      <c r="F135" s="31" t="s">
        <v>123</v>
      </c>
      <c r="G135" s="31" t="s">
        <v>562</v>
      </c>
      <c r="H135" s="31" t="s">
        <v>4090</v>
      </c>
      <c r="I135" s="38">
        <v>0.33333333333333331</v>
      </c>
      <c r="J135" s="31" t="s">
        <v>20</v>
      </c>
      <c r="K135" s="31" t="s">
        <v>105</v>
      </c>
      <c r="L135" s="31" t="s">
        <v>106</v>
      </c>
      <c r="M135" s="31" t="s">
        <v>995</v>
      </c>
      <c r="N135" s="29"/>
      <c r="O135" s="23"/>
      <c r="P135" s="54"/>
      <c r="Q135" s="56"/>
      <c r="R135" s="54"/>
      <c r="S135" s="249">
        <v>43225</v>
      </c>
      <c r="T135" s="492"/>
    </row>
    <row r="136" spans="1:20" ht="50.1" customHeight="1" x14ac:dyDescent="1.65">
      <c r="A136" s="31" t="s">
        <v>4643</v>
      </c>
      <c r="B136" s="37" t="s">
        <v>4750</v>
      </c>
      <c r="C136" s="31" t="s">
        <v>4751</v>
      </c>
      <c r="D136" s="31" t="s">
        <v>4752</v>
      </c>
      <c r="E136" s="31" t="s">
        <v>687</v>
      </c>
      <c r="F136" s="31" t="s">
        <v>123</v>
      </c>
      <c r="G136" s="31" t="s">
        <v>562</v>
      </c>
      <c r="H136" s="31" t="s">
        <v>4090</v>
      </c>
      <c r="I136" s="38">
        <v>0.33333333333333331</v>
      </c>
      <c r="J136" s="31" t="s">
        <v>20</v>
      </c>
      <c r="K136" s="31" t="s">
        <v>105</v>
      </c>
      <c r="L136" s="31" t="s">
        <v>106</v>
      </c>
      <c r="M136" s="31" t="s">
        <v>995</v>
      </c>
      <c r="N136" s="29"/>
      <c r="O136" s="23"/>
      <c r="P136" s="54"/>
      <c r="Q136" s="56"/>
      <c r="R136" s="54"/>
      <c r="S136" s="249">
        <v>43225</v>
      </c>
      <c r="T136" s="492"/>
    </row>
    <row r="137" spans="1:20" ht="50.1" customHeight="1" x14ac:dyDescent="1.65">
      <c r="A137" s="31" t="s">
        <v>4493</v>
      </c>
      <c r="B137" s="37" t="s">
        <v>4600</v>
      </c>
      <c r="C137" s="31" t="s">
        <v>4601</v>
      </c>
      <c r="D137" s="31" t="s">
        <v>4602</v>
      </c>
      <c r="E137" s="31" t="s">
        <v>687</v>
      </c>
      <c r="F137" s="31" t="s">
        <v>123</v>
      </c>
      <c r="G137" s="31" t="s">
        <v>562</v>
      </c>
      <c r="H137" s="31" t="s">
        <v>4090</v>
      </c>
      <c r="I137" s="38">
        <v>0.33333333333333331</v>
      </c>
      <c r="J137" s="31" t="s">
        <v>20</v>
      </c>
      <c r="K137" s="31" t="s">
        <v>105</v>
      </c>
      <c r="L137" s="31" t="s">
        <v>106</v>
      </c>
      <c r="M137" s="31" t="s">
        <v>995</v>
      </c>
      <c r="N137" s="29"/>
      <c r="O137" s="23"/>
      <c r="P137" s="54"/>
      <c r="Q137" s="56"/>
      <c r="R137" s="54"/>
      <c r="S137" s="249">
        <v>43225</v>
      </c>
      <c r="T137" s="492"/>
    </row>
    <row r="138" spans="1:20" ht="50.1" customHeight="1" x14ac:dyDescent="1.65">
      <c r="A138" s="31" t="s">
        <v>4573</v>
      </c>
      <c r="B138" s="37" t="s">
        <v>4682</v>
      </c>
      <c r="C138" s="31" t="s">
        <v>4683</v>
      </c>
      <c r="D138" s="31" t="s">
        <v>4684</v>
      </c>
      <c r="E138" s="31" t="s">
        <v>687</v>
      </c>
      <c r="F138" s="31" t="s">
        <v>123</v>
      </c>
      <c r="G138" s="31" t="s">
        <v>562</v>
      </c>
      <c r="H138" s="31" t="s">
        <v>4090</v>
      </c>
      <c r="I138" s="38">
        <v>0.33333333333333331</v>
      </c>
      <c r="J138" s="31" t="s">
        <v>20</v>
      </c>
      <c r="K138" s="31" t="s">
        <v>105</v>
      </c>
      <c r="L138" s="31" t="s">
        <v>106</v>
      </c>
      <c r="M138" s="31" t="s">
        <v>995</v>
      </c>
      <c r="N138" s="29"/>
      <c r="O138" s="23"/>
      <c r="P138" s="54"/>
      <c r="Q138" s="56"/>
      <c r="R138" s="54"/>
      <c r="S138" s="249">
        <v>43225</v>
      </c>
      <c r="T138" s="492"/>
    </row>
    <row r="139" spans="1:20" ht="50.1" customHeight="1" x14ac:dyDescent="1.65">
      <c r="A139" s="31" t="s">
        <v>4578</v>
      </c>
      <c r="B139" s="37" t="s">
        <v>4685</v>
      </c>
      <c r="C139" s="31" t="s">
        <v>4686</v>
      </c>
      <c r="D139" s="31" t="s">
        <v>4687</v>
      </c>
      <c r="E139" s="31" t="s">
        <v>687</v>
      </c>
      <c r="F139" s="31" t="s">
        <v>123</v>
      </c>
      <c r="G139" s="31" t="s">
        <v>562</v>
      </c>
      <c r="H139" s="31" t="s">
        <v>4090</v>
      </c>
      <c r="I139" s="38">
        <v>0.33333333333333331</v>
      </c>
      <c r="J139" s="31" t="s">
        <v>20</v>
      </c>
      <c r="K139" s="31" t="s">
        <v>105</v>
      </c>
      <c r="L139" s="31" t="s">
        <v>106</v>
      </c>
      <c r="M139" s="31" t="s">
        <v>995</v>
      </c>
      <c r="N139" s="29"/>
      <c r="O139" s="23"/>
      <c r="P139" s="54"/>
      <c r="Q139" s="56"/>
      <c r="R139" s="54"/>
      <c r="S139" s="249">
        <v>43225</v>
      </c>
      <c r="T139" s="492"/>
    </row>
    <row r="140" spans="1:20" ht="50.1" customHeight="1" x14ac:dyDescent="1.65">
      <c r="A140" s="31" t="s">
        <v>4666</v>
      </c>
      <c r="B140" s="37" t="s">
        <v>4772</v>
      </c>
      <c r="C140" s="31" t="s">
        <v>4773</v>
      </c>
      <c r="D140" s="31" t="s">
        <v>4774</v>
      </c>
      <c r="E140" s="31" t="s">
        <v>687</v>
      </c>
      <c r="F140" s="31" t="s">
        <v>123</v>
      </c>
      <c r="G140" s="31" t="s">
        <v>562</v>
      </c>
      <c r="H140" s="31" t="s">
        <v>4090</v>
      </c>
      <c r="I140" s="38">
        <v>0.33333333333333331</v>
      </c>
      <c r="J140" s="31" t="s">
        <v>20</v>
      </c>
      <c r="K140" s="31" t="s">
        <v>105</v>
      </c>
      <c r="L140" s="31" t="s">
        <v>106</v>
      </c>
      <c r="M140" s="31" t="s">
        <v>995</v>
      </c>
      <c r="N140" s="29"/>
      <c r="O140" s="23"/>
      <c r="P140" s="54"/>
      <c r="Q140" s="56"/>
      <c r="R140" s="54"/>
      <c r="S140" s="249">
        <v>43225</v>
      </c>
      <c r="T140" s="492"/>
    </row>
    <row r="141" spans="1:20" ht="50.1" customHeight="1" x14ac:dyDescent="1.65">
      <c r="A141" s="210" t="s">
        <v>4623</v>
      </c>
      <c r="B141" s="37" t="s">
        <v>4730</v>
      </c>
      <c r="C141" s="31" t="s">
        <v>4731</v>
      </c>
      <c r="D141" s="31" t="s">
        <v>4732</v>
      </c>
      <c r="E141" s="31" t="s">
        <v>687</v>
      </c>
      <c r="F141" s="31" t="s">
        <v>123</v>
      </c>
      <c r="G141" s="31" t="s">
        <v>562</v>
      </c>
      <c r="H141" s="31" t="s">
        <v>4090</v>
      </c>
      <c r="I141" s="38">
        <v>0.33333333333333331</v>
      </c>
      <c r="J141" s="31" t="s">
        <v>20</v>
      </c>
      <c r="K141" s="31" t="s">
        <v>105</v>
      </c>
      <c r="L141" s="31" t="s">
        <v>106</v>
      </c>
      <c r="M141" s="31" t="s">
        <v>995</v>
      </c>
      <c r="N141" s="29"/>
      <c r="O141" s="23"/>
      <c r="P141" s="54"/>
      <c r="Q141" s="56"/>
      <c r="R141" s="54"/>
      <c r="S141" s="249">
        <v>43225</v>
      </c>
      <c r="T141" s="492"/>
    </row>
    <row r="142" spans="1:20" ht="50.1" customHeight="1" x14ac:dyDescent="1.65">
      <c r="A142" s="31" t="s">
        <v>4513</v>
      </c>
      <c r="B142" s="37" t="s">
        <v>4620</v>
      </c>
      <c r="C142" s="31" t="s">
        <v>4621</v>
      </c>
      <c r="D142" s="31" t="s">
        <v>4622</v>
      </c>
      <c r="E142" s="31" t="s">
        <v>687</v>
      </c>
      <c r="F142" s="31" t="s">
        <v>123</v>
      </c>
      <c r="G142" s="31" t="s">
        <v>562</v>
      </c>
      <c r="H142" s="31" t="s">
        <v>4090</v>
      </c>
      <c r="I142" s="38">
        <v>0.33333333333333331</v>
      </c>
      <c r="J142" s="31" t="s">
        <v>20</v>
      </c>
      <c r="K142" s="31" t="s">
        <v>105</v>
      </c>
      <c r="L142" s="31" t="s">
        <v>106</v>
      </c>
      <c r="M142" s="31" t="s">
        <v>995</v>
      </c>
      <c r="N142" s="29"/>
      <c r="O142" s="23"/>
      <c r="P142" s="54"/>
      <c r="Q142" s="56"/>
      <c r="R142" s="54"/>
      <c r="S142" s="249">
        <v>43225</v>
      </c>
      <c r="T142" s="492"/>
    </row>
    <row r="143" spans="1:20" ht="50.1" customHeight="1" x14ac:dyDescent="1.65">
      <c r="A143" s="31" t="s">
        <v>4557</v>
      </c>
      <c r="B143" s="37" t="s">
        <v>4667</v>
      </c>
      <c r="C143" s="31" t="s">
        <v>4668</v>
      </c>
      <c r="D143" s="31" t="s">
        <v>4669</v>
      </c>
      <c r="E143" s="31" t="s">
        <v>687</v>
      </c>
      <c r="F143" s="31" t="s">
        <v>123</v>
      </c>
      <c r="G143" s="31" t="s">
        <v>562</v>
      </c>
      <c r="H143" s="31" t="s">
        <v>4090</v>
      </c>
      <c r="I143" s="38">
        <v>0.33333333333333331</v>
      </c>
      <c r="J143" s="31" t="s">
        <v>20</v>
      </c>
      <c r="K143" s="31" t="s">
        <v>105</v>
      </c>
      <c r="L143" s="31" t="s">
        <v>106</v>
      </c>
      <c r="M143" s="31" t="s">
        <v>995</v>
      </c>
      <c r="N143" s="29"/>
      <c r="O143" s="23"/>
      <c r="P143" s="54"/>
      <c r="Q143" s="56"/>
      <c r="R143" s="54"/>
      <c r="S143" s="249">
        <v>43225</v>
      </c>
      <c r="T143" s="492"/>
    </row>
    <row r="144" spans="1:20" ht="50.1" customHeight="1" x14ac:dyDescent="1.65">
      <c r="A144" s="31" t="s">
        <v>4603</v>
      </c>
      <c r="B144" s="37" t="s">
        <v>2838</v>
      </c>
      <c r="C144" s="31" t="s">
        <v>4712</v>
      </c>
      <c r="D144" s="31" t="s">
        <v>4713</v>
      </c>
      <c r="E144" s="31" t="s">
        <v>687</v>
      </c>
      <c r="F144" s="31" t="s">
        <v>123</v>
      </c>
      <c r="G144" s="31" t="s">
        <v>562</v>
      </c>
      <c r="H144" s="31" t="s">
        <v>4090</v>
      </c>
      <c r="I144" s="38">
        <v>0.33333333333333331</v>
      </c>
      <c r="J144" s="31" t="s">
        <v>20</v>
      </c>
      <c r="K144" s="31" t="s">
        <v>105</v>
      </c>
      <c r="L144" s="31" t="s">
        <v>106</v>
      </c>
      <c r="M144" s="31" t="s">
        <v>995</v>
      </c>
      <c r="N144" s="29"/>
      <c r="O144" s="23"/>
      <c r="P144" s="54"/>
      <c r="Q144" s="56"/>
      <c r="R144" s="54"/>
      <c r="S144" s="249">
        <v>43225</v>
      </c>
      <c r="T144" s="492"/>
    </row>
    <row r="145" spans="1:20" ht="50.1" customHeight="1" x14ac:dyDescent="1.65">
      <c r="A145" s="31" t="s">
        <v>4501</v>
      </c>
      <c r="B145" s="37" t="s">
        <v>4608</v>
      </c>
      <c r="C145" s="31" t="s">
        <v>4609</v>
      </c>
      <c r="D145" s="31" t="s">
        <v>4610</v>
      </c>
      <c r="E145" s="31" t="s">
        <v>687</v>
      </c>
      <c r="F145" s="31" t="s">
        <v>123</v>
      </c>
      <c r="G145" s="31" t="s">
        <v>562</v>
      </c>
      <c r="H145" s="31" t="s">
        <v>4090</v>
      </c>
      <c r="I145" s="38">
        <v>0.33333333333333331</v>
      </c>
      <c r="J145" s="31" t="s">
        <v>20</v>
      </c>
      <c r="K145" s="31" t="s">
        <v>105</v>
      </c>
      <c r="L145" s="31" t="s">
        <v>106</v>
      </c>
      <c r="M145" s="31" t="s">
        <v>995</v>
      </c>
      <c r="N145" s="29"/>
      <c r="O145" s="23"/>
      <c r="P145" s="54"/>
      <c r="Q145" s="56"/>
      <c r="R145" s="54"/>
      <c r="S145" s="249">
        <v>43225</v>
      </c>
      <c r="T145" s="492"/>
    </row>
    <row r="146" spans="1:20" ht="50.1" customHeight="1" x14ac:dyDescent="1.65">
      <c r="A146" s="31" t="s">
        <v>4678</v>
      </c>
      <c r="B146" s="37" t="s">
        <v>4784</v>
      </c>
      <c r="C146" s="31" t="s">
        <v>4785</v>
      </c>
      <c r="D146" s="31" t="s">
        <v>4786</v>
      </c>
      <c r="E146" s="31" t="s">
        <v>687</v>
      </c>
      <c r="F146" s="31" t="s">
        <v>123</v>
      </c>
      <c r="G146" s="31" t="s">
        <v>562</v>
      </c>
      <c r="H146" s="31" t="s">
        <v>4090</v>
      </c>
      <c r="I146" s="38">
        <v>0.33333333333333331</v>
      </c>
      <c r="J146" s="31" t="s">
        <v>20</v>
      </c>
      <c r="K146" s="31" t="s">
        <v>105</v>
      </c>
      <c r="L146" s="31" t="s">
        <v>106</v>
      </c>
      <c r="M146" s="31" t="s">
        <v>995</v>
      </c>
      <c r="N146" s="29"/>
      <c r="O146" s="23"/>
      <c r="P146" s="54"/>
      <c r="Q146" s="56"/>
      <c r="R146" s="54"/>
      <c r="S146" s="249">
        <v>43225</v>
      </c>
      <c r="T146" s="492"/>
    </row>
    <row r="147" spans="1:20" ht="50.1" customHeight="1" x14ac:dyDescent="1.65">
      <c r="A147" s="31" t="s">
        <v>4639</v>
      </c>
      <c r="B147" s="37" t="s">
        <v>4746</v>
      </c>
      <c r="C147" s="31" t="s">
        <v>4747</v>
      </c>
      <c r="D147" s="31" t="s">
        <v>4748</v>
      </c>
      <c r="E147" s="31" t="s">
        <v>687</v>
      </c>
      <c r="F147" s="31" t="s">
        <v>123</v>
      </c>
      <c r="G147" s="31" t="s">
        <v>562</v>
      </c>
      <c r="H147" s="31" t="s">
        <v>4090</v>
      </c>
      <c r="I147" s="38">
        <v>0.33333333333333331</v>
      </c>
      <c r="J147" s="31" t="s">
        <v>20</v>
      </c>
      <c r="K147" s="31" t="s">
        <v>105</v>
      </c>
      <c r="L147" s="31" t="s">
        <v>106</v>
      </c>
      <c r="M147" s="31" t="s">
        <v>995</v>
      </c>
      <c r="N147" s="29"/>
      <c r="O147" s="23"/>
      <c r="P147" s="54"/>
      <c r="Q147" s="56"/>
      <c r="R147" s="54"/>
      <c r="S147" s="249">
        <v>43225</v>
      </c>
      <c r="T147" s="492"/>
    </row>
    <row r="148" spans="1:20" ht="50.1" customHeight="1" x14ac:dyDescent="1.65">
      <c r="A148" s="31" t="s">
        <v>1188</v>
      </c>
      <c r="B148" s="37" t="s">
        <v>1189</v>
      </c>
      <c r="C148" s="31" t="s">
        <v>1190</v>
      </c>
      <c r="D148" s="31" t="s">
        <v>1191</v>
      </c>
      <c r="E148" s="31" t="s">
        <v>101</v>
      </c>
      <c r="F148" s="31" t="s">
        <v>102</v>
      </c>
      <c r="G148" s="31" t="s">
        <v>567</v>
      </c>
      <c r="H148" s="31" t="s">
        <v>4090</v>
      </c>
      <c r="I148" s="38">
        <v>0.375</v>
      </c>
      <c r="J148" s="31" t="s">
        <v>20</v>
      </c>
      <c r="K148" s="31" t="s">
        <v>105</v>
      </c>
      <c r="L148" s="31" t="s">
        <v>125</v>
      </c>
      <c r="M148" s="31" t="s">
        <v>491</v>
      </c>
      <c r="N148" s="29"/>
      <c r="O148" s="23"/>
      <c r="P148" s="54"/>
      <c r="Q148" s="56"/>
      <c r="R148" s="54"/>
      <c r="S148" s="249">
        <v>26000</v>
      </c>
      <c r="T148" s="492"/>
    </row>
    <row r="149" spans="1:20" ht="50.1" customHeight="1" x14ac:dyDescent="1.65">
      <c r="A149" s="31" t="s">
        <v>4586</v>
      </c>
      <c r="B149" s="37" t="s">
        <v>4693</v>
      </c>
      <c r="C149" s="31" t="s">
        <v>4694</v>
      </c>
      <c r="D149" s="31" t="s">
        <v>4695</v>
      </c>
      <c r="E149" s="31" t="s">
        <v>687</v>
      </c>
      <c r="F149" s="31" t="s">
        <v>123</v>
      </c>
      <c r="G149" s="31" t="s">
        <v>562</v>
      </c>
      <c r="H149" s="31" t="s">
        <v>4090</v>
      </c>
      <c r="I149" s="38">
        <v>0.33333333333333331</v>
      </c>
      <c r="J149" s="31" t="s">
        <v>20</v>
      </c>
      <c r="K149" s="31" t="s">
        <v>105</v>
      </c>
      <c r="L149" s="31" t="s">
        <v>106</v>
      </c>
      <c r="M149" s="31" t="s">
        <v>995</v>
      </c>
      <c r="N149" s="29"/>
      <c r="O149" s="23"/>
      <c r="P149" s="54"/>
      <c r="Q149" s="56"/>
      <c r="R149" s="54"/>
      <c r="S149" s="249">
        <v>43225</v>
      </c>
      <c r="T149" s="492"/>
    </row>
    <row r="150" spans="1:20" ht="54" customHeight="1" x14ac:dyDescent="1.3">
      <c r="A150" s="712" t="s">
        <v>6765</v>
      </c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23"/>
      <c r="O150" s="23"/>
      <c r="P150" s="29"/>
      <c r="Q150" s="23"/>
      <c r="R150" s="54"/>
      <c r="S150" s="249"/>
      <c r="T150" s="388"/>
    </row>
    <row r="151" spans="1:20" ht="54" customHeight="1" x14ac:dyDescent="1.25">
      <c r="A151" s="31" t="s">
        <v>6252</v>
      </c>
      <c r="B151" s="37" t="s">
        <v>6253</v>
      </c>
      <c r="C151" s="31" t="s">
        <v>6254</v>
      </c>
      <c r="D151" s="31" t="s">
        <v>6255</v>
      </c>
      <c r="E151" s="31" t="s">
        <v>687</v>
      </c>
      <c r="F151" s="31" t="s">
        <v>123</v>
      </c>
      <c r="G151" s="31" t="s">
        <v>490</v>
      </c>
      <c r="H151" s="31" t="s">
        <v>5801</v>
      </c>
      <c r="I151" s="38">
        <v>0.25</v>
      </c>
      <c r="J151" s="31" t="s">
        <v>618</v>
      </c>
      <c r="K151" s="31" t="s">
        <v>105</v>
      </c>
      <c r="L151" s="31" t="s">
        <v>106</v>
      </c>
      <c r="M151" s="31" t="s">
        <v>995</v>
      </c>
      <c r="N151" s="23"/>
      <c r="O151" s="23"/>
      <c r="P151" s="29"/>
      <c r="Q151" s="23"/>
      <c r="R151" s="54"/>
      <c r="S151" s="249">
        <v>43225</v>
      </c>
      <c r="T151" s="388"/>
    </row>
    <row r="152" spans="1:20" ht="54" customHeight="1" x14ac:dyDescent="1.25">
      <c r="A152" s="31" t="s">
        <v>6256</v>
      </c>
      <c r="B152" s="37" t="s">
        <v>6257</v>
      </c>
      <c r="C152" s="31" t="s">
        <v>6258</v>
      </c>
      <c r="D152" s="31" t="s">
        <v>6259</v>
      </c>
      <c r="E152" s="31" t="s">
        <v>687</v>
      </c>
      <c r="F152" s="31" t="s">
        <v>123</v>
      </c>
      <c r="G152" s="31" t="s">
        <v>490</v>
      </c>
      <c r="H152" s="31" t="s">
        <v>5801</v>
      </c>
      <c r="I152" s="38">
        <v>0.25</v>
      </c>
      <c r="J152" s="31" t="s">
        <v>618</v>
      </c>
      <c r="K152" s="31" t="s">
        <v>105</v>
      </c>
      <c r="L152" s="31" t="s">
        <v>106</v>
      </c>
      <c r="M152" s="31" t="s">
        <v>995</v>
      </c>
      <c r="N152" s="23"/>
      <c r="O152" s="23"/>
      <c r="P152" s="29"/>
      <c r="Q152" s="23"/>
      <c r="R152" s="54"/>
      <c r="S152" s="249">
        <v>43225</v>
      </c>
      <c r="T152" s="388"/>
    </row>
    <row r="153" spans="1:20" ht="54" customHeight="1" x14ac:dyDescent="1.25">
      <c r="A153" s="31" t="s">
        <v>6260</v>
      </c>
      <c r="B153" s="37" t="s">
        <v>6261</v>
      </c>
      <c r="C153" s="31" t="s">
        <v>6262</v>
      </c>
      <c r="D153" s="31" t="s">
        <v>6263</v>
      </c>
      <c r="E153" s="31" t="s">
        <v>687</v>
      </c>
      <c r="F153" s="31" t="s">
        <v>123</v>
      </c>
      <c r="G153" s="31" t="s">
        <v>490</v>
      </c>
      <c r="H153" s="31" t="s">
        <v>5801</v>
      </c>
      <c r="I153" s="38">
        <v>0.25</v>
      </c>
      <c r="J153" s="31" t="s">
        <v>618</v>
      </c>
      <c r="K153" s="31" t="s">
        <v>105</v>
      </c>
      <c r="L153" s="31" t="s">
        <v>106</v>
      </c>
      <c r="M153" s="31" t="s">
        <v>995</v>
      </c>
      <c r="N153" s="23"/>
      <c r="O153" s="23"/>
      <c r="P153" s="29"/>
      <c r="Q153" s="23"/>
      <c r="R153" s="54"/>
      <c r="S153" s="249">
        <v>43225</v>
      </c>
      <c r="T153" s="388"/>
    </row>
    <row r="154" spans="1:20" ht="54" customHeight="1" x14ac:dyDescent="1.25">
      <c r="A154" s="31" t="s">
        <v>6264</v>
      </c>
      <c r="B154" s="37" t="s">
        <v>6265</v>
      </c>
      <c r="C154" s="31" t="s">
        <v>6266</v>
      </c>
      <c r="D154" s="31" t="s">
        <v>6267</v>
      </c>
      <c r="E154" s="31" t="s">
        <v>687</v>
      </c>
      <c r="F154" s="31" t="s">
        <v>123</v>
      </c>
      <c r="G154" s="31" t="s">
        <v>490</v>
      </c>
      <c r="H154" s="31" t="s">
        <v>5801</v>
      </c>
      <c r="I154" s="38">
        <v>0.25</v>
      </c>
      <c r="J154" s="31" t="s">
        <v>618</v>
      </c>
      <c r="K154" s="31" t="s">
        <v>105</v>
      </c>
      <c r="L154" s="31" t="s">
        <v>106</v>
      </c>
      <c r="M154" s="31" t="s">
        <v>995</v>
      </c>
      <c r="N154" s="23"/>
      <c r="O154" s="23"/>
      <c r="P154" s="29"/>
      <c r="Q154" s="23"/>
      <c r="R154" s="54"/>
      <c r="S154" s="249">
        <v>43225</v>
      </c>
      <c r="T154" s="388"/>
    </row>
    <row r="155" spans="1:20" ht="54" customHeight="1" x14ac:dyDescent="1.25">
      <c r="A155" s="31" t="s">
        <v>6268</v>
      </c>
      <c r="B155" s="37" t="s">
        <v>6269</v>
      </c>
      <c r="C155" s="31" t="s">
        <v>6270</v>
      </c>
      <c r="D155" s="31" t="s">
        <v>6271</v>
      </c>
      <c r="E155" s="31" t="s">
        <v>687</v>
      </c>
      <c r="F155" s="31" t="s">
        <v>123</v>
      </c>
      <c r="G155" s="31" t="s">
        <v>490</v>
      </c>
      <c r="H155" s="31" t="s">
        <v>5801</v>
      </c>
      <c r="I155" s="38">
        <v>0.25</v>
      </c>
      <c r="J155" s="31" t="s">
        <v>618</v>
      </c>
      <c r="K155" s="31" t="s">
        <v>105</v>
      </c>
      <c r="L155" s="31" t="s">
        <v>106</v>
      </c>
      <c r="M155" s="31" t="s">
        <v>995</v>
      </c>
      <c r="N155" s="23"/>
      <c r="O155" s="23"/>
      <c r="P155" s="29"/>
      <c r="Q155" s="23"/>
      <c r="R155" s="54"/>
      <c r="S155" s="249">
        <v>43225</v>
      </c>
      <c r="T155" s="388"/>
    </row>
    <row r="156" spans="1:20" ht="54" customHeight="1" x14ac:dyDescent="1.25">
      <c r="A156" s="31" t="s">
        <v>6272</v>
      </c>
      <c r="B156" s="37" t="s">
        <v>5806</v>
      </c>
      <c r="C156" s="31" t="s">
        <v>6273</v>
      </c>
      <c r="D156" s="31" t="s">
        <v>6274</v>
      </c>
      <c r="E156" s="31" t="s">
        <v>101</v>
      </c>
      <c r="F156" s="31" t="s">
        <v>102</v>
      </c>
      <c r="G156" s="31" t="s">
        <v>103</v>
      </c>
      <c r="H156" s="31" t="s">
        <v>5801</v>
      </c>
      <c r="I156" s="38">
        <v>0.54166666666666663</v>
      </c>
      <c r="J156" s="31" t="s">
        <v>618</v>
      </c>
      <c r="K156" s="31" t="s">
        <v>105</v>
      </c>
      <c r="L156" s="31" t="s">
        <v>106</v>
      </c>
      <c r="M156" s="31" t="s">
        <v>107</v>
      </c>
      <c r="N156" s="23"/>
      <c r="O156" s="23"/>
      <c r="P156" s="29"/>
      <c r="Q156" s="23"/>
      <c r="R156" s="54"/>
      <c r="S156" s="249">
        <v>22000</v>
      </c>
      <c r="T156" s="388"/>
    </row>
    <row r="157" spans="1:20" ht="54" customHeight="1" x14ac:dyDescent="1.25">
      <c r="A157" s="31" t="s">
        <v>6275</v>
      </c>
      <c r="B157" s="37" t="s">
        <v>6276</v>
      </c>
      <c r="C157" s="31" t="s">
        <v>6277</v>
      </c>
      <c r="D157" s="31" t="s">
        <v>6278</v>
      </c>
      <c r="E157" s="31" t="s">
        <v>687</v>
      </c>
      <c r="F157" s="31" t="s">
        <v>123</v>
      </c>
      <c r="G157" s="31" t="s">
        <v>1127</v>
      </c>
      <c r="H157" s="31" t="s">
        <v>5801</v>
      </c>
      <c r="I157" s="38">
        <v>0.41666666666666669</v>
      </c>
      <c r="J157" s="31" t="s">
        <v>20</v>
      </c>
      <c r="K157" s="31" t="s">
        <v>105</v>
      </c>
      <c r="L157" s="31" t="s">
        <v>106</v>
      </c>
      <c r="M157" s="31" t="s">
        <v>995</v>
      </c>
      <c r="N157" s="23"/>
      <c r="O157" s="23"/>
      <c r="P157" s="29"/>
      <c r="Q157" s="23"/>
      <c r="R157" s="54"/>
      <c r="S157" s="249">
        <v>43225</v>
      </c>
      <c r="T157" s="388"/>
    </row>
    <row r="158" spans="1:20" ht="54" customHeight="1" x14ac:dyDescent="1.25">
      <c r="A158" s="31" t="s">
        <v>6279</v>
      </c>
      <c r="B158" s="37" t="s">
        <v>6280</v>
      </c>
      <c r="C158" s="31" t="s">
        <v>6281</v>
      </c>
      <c r="D158" s="31" t="s">
        <v>6282</v>
      </c>
      <c r="E158" s="31" t="s">
        <v>687</v>
      </c>
      <c r="F158" s="31" t="s">
        <v>123</v>
      </c>
      <c r="G158" s="31" t="s">
        <v>1127</v>
      </c>
      <c r="H158" s="31" t="s">
        <v>5801</v>
      </c>
      <c r="I158" s="38">
        <v>0.41666666666666669</v>
      </c>
      <c r="J158" s="31" t="s">
        <v>20</v>
      </c>
      <c r="K158" s="31" t="s">
        <v>105</v>
      </c>
      <c r="L158" s="31" t="s">
        <v>106</v>
      </c>
      <c r="M158" s="31" t="s">
        <v>995</v>
      </c>
      <c r="N158" s="23"/>
      <c r="O158" s="23"/>
      <c r="P158" s="29"/>
      <c r="Q158" s="23"/>
      <c r="R158" s="54"/>
      <c r="S158" s="249">
        <v>43225</v>
      </c>
      <c r="T158" s="388"/>
    </row>
    <row r="159" spans="1:20" ht="54" customHeight="1" x14ac:dyDescent="1.25">
      <c r="A159" s="31" t="s">
        <v>6283</v>
      </c>
      <c r="B159" s="37" t="s">
        <v>6284</v>
      </c>
      <c r="C159" s="31" t="s">
        <v>6285</v>
      </c>
      <c r="D159" s="31" t="s">
        <v>6286</v>
      </c>
      <c r="E159" s="31" t="s">
        <v>687</v>
      </c>
      <c r="F159" s="31" t="s">
        <v>123</v>
      </c>
      <c r="G159" s="31" t="s">
        <v>1127</v>
      </c>
      <c r="H159" s="31" t="s">
        <v>5801</v>
      </c>
      <c r="I159" s="38">
        <v>0.41666666666666669</v>
      </c>
      <c r="J159" s="31" t="s">
        <v>20</v>
      </c>
      <c r="K159" s="31" t="s">
        <v>105</v>
      </c>
      <c r="L159" s="31" t="s">
        <v>106</v>
      </c>
      <c r="M159" s="31" t="s">
        <v>995</v>
      </c>
      <c r="N159" s="23"/>
      <c r="O159" s="23"/>
      <c r="P159" s="29"/>
      <c r="Q159" s="23"/>
      <c r="R159" s="54"/>
      <c r="S159" s="249">
        <v>43225</v>
      </c>
      <c r="T159" s="388"/>
    </row>
    <row r="160" spans="1:20" ht="54" customHeight="1" x14ac:dyDescent="1.25">
      <c r="A160" s="31" t="s">
        <v>6287</v>
      </c>
      <c r="B160" s="37" t="s">
        <v>6288</v>
      </c>
      <c r="C160" s="31" t="s">
        <v>6289</v>
      </c>
      <c r="D160" s="31" t="s">
        <v>6290</v>
      </c>
      <c r="E160" s="31" t="s">
        <v>687</v>
      </c>
      <c r="F160" s="31" t="s">
        <v>123</v>
      </c>
      <c r="G160" s="31" t="s">
        <v>1127</v>
      </c>
      <c r="H160" s="31" t="s">
        <v>5801</v>
      </c>
      <c r="I160" s="38">
        <v>0.41666666666666669</v>
      </c>
      <c r="J160" s="31" t="s">
        <v>20</v>
      </c>
      <c r="K160" s="31" t="s">
        <v>105</v>
      </c>
      <c r="L160" s="31" t="s">
        <v>106</v>
      </c>
      <c r="M160" s="31" t="s">
        <v>995</v>
      </c>
      <c r="N160" s="23"/>
      <c r="O160" s="23"/>
      <c r="P160" s="29"/>
      <c r="Q160" s="23"/>
      <c r="R160" s="54"/>
      <c r="S160" s="249">
        <v>43225</v>
      </c>
      <c r="T160" s="388"/>
    </row>
    <row r="161" spans="1:39" ht="54" customHeight="1" x14ac:dyDescent="1.25">
      <c r="A161" s="31" t="s">
        <v>6291</v>
      </c>
      <c r="B161" s="37" t="s">
        <v>6292</v>
      </c>
      <c r="C161" s="31" t="s">
        <v>6293</v>
      </c>
      <c r="D161" s="31" t="s">
        <v>6294</v>
      </c>
      <c r="E161" s="31" t="s">
        <v>687</v>
      </c>
      <c r="F161" s="31" t="s">
        <v>123</v>
      </c>
      <c r="G161" s="31" t="s">
        <v>1127</v>
      </c>
      <c r="H161" s="31" t="s">
        <v>5801</v>
      </c>
      <c r="I161" s="38">
        <v>0.41666666666666669</v>
      </c>
      <c r="J161" s="31" t="s">
        <v>20</v>
      </c>
      <c r="K161" s="31" t="s">
        <v>105</v>
      </c>
      <c r="L161" s="31" t="s">
        <v>106</v>
      </c>
      <c r="M161" s="31" t="s">
        <v>995</v>
      </c>
      <c r="N161" s="23"/>
      <c r="O161" s="23"/>
      <c r="P161" s="29"/>
      <c r="Q161" s="23"/>
      <c r="R161" s="54"/>
      <c r="S161" s="249">
        <v>43225</v>
      </c>
      <c r="T161" s="388"/>
      <c r="U161" s="2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L161" s="132"/>
      <c r="AM161" s="119"/>
    </row>
    <row r="162" spans="1:39" ht="54" customHeight="1" x14ac:dyDescent="1.25">
      <c r="A162" s="31" t="s">
        <v>6295</v>
      </c>
      <c r="B162" s="37" t="s">
        <v>6296</v>
      </c>
      <c r="C162" s="31" t="s">
        <v>6297</v>
      </c>
      <c r="D162" s="31" t="s">
        <v>6298</v>
      </c>
      <c r="E162" s="31" t="s">
        <v>687</v>
      </c>
      <c r="F162" s="31" t="s">
        <v>123</v>
      </c>
      <c r="G162" s="31" t="s">
        <v>1127</v>
      </c>
      <c r="H162" s="31" t="s">
        <v>5801</v>
      </c>
      <c r="I162" s="38">
        <v>0.41666666666666669</v>
      </c>
      <c r="J162" s="31" t="s">
        <v>20</v>
      </c>
      <c r="K162" s="31" t="s">
        <v>105</v>
      </c>
      <c r="L162" s="31" t="s">
        <v>106</v>
      </c>
      <c r="M162" s="31" t="s">
        <v>995</v>
      </c>
      <c r="N162" s="23"/>
      <c r="O162" s="23"/>
      <c r="P162" s="29"/>
      <c r="Q162" s="23"/>
      <c r="R162" s="54"/>
      <c r="S162" s="249">
        <v>43225</v>
      </c>
      <c r="T162" s="388"/>
      <c r="U162" s="2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L162" s="132"/>
      <c r="AM162" s="119"/>
    </row>
    <row r="163" spans="1:39" ht="54" customHeight="1" x14ac:dyDescent="1.25">
      <c r="A163" s="210" t="s">
        <v>6299</v>
      </c>
      <c r="B163" s="37" t="s">
        <v>6300</v>
      </c>
      <c r="C163" s="31" t="s">
        <v>6301</v>
      </c>
      <c r="D163" s="31" t="s">
        <v>6302</v>
      </c>
      <c r="E163" s="31" t="s">
        <v>687</v>
      </c>
      <c r="F163" s="31" t="s">
        <v>123</v>
      </c>
      <c r="G163" s="31" t="s">
        <v>1127</v>
      </c>
      <c r="H163" s="31" t="s">
        <v>5801</v>
      </c>
      <c r="I163" s="38">
        <v>0.41666666666666669</v>
      </c>
      <c r="J163" s="31" t="s">
        <v>20</v>
      </c>
      <c r="K163" s="31" t="s">
        <v>105</v>
      </c>
      <c r="L163" s="31" t="s">
        <v>106</v>
      </c>
      <c r="M163" s="31" t="s">
        <v>995</v>
      </c>
      <c r="N163" s="23"/>
      <c r="O163" s="23"/>
      <c r="P163" s="29"/>
      <c r="Q163" s="23"/>
      <c r="R163" s="54"/>
      <c r="S163" s="249">
        <v>43225</v>
      </c>
      <c r="T163" s="388"/>
      <c r="U163" s="2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L163" s="132"/>
      <c r="AM163" s="119"/>
    </row>
    <row r="164" spans="1:39" ht="54" customHeight="1" x14ac:dyDescent="1.25">
      <c r="A164" s="31" t="s">
        <v>6303</v>
      </c>
      <c r="B164" s="37" t="s">
        <v>6304</v>
      </c>
      <c r="C164" s="31" t="s">
        <v>6305</v>
      </c>
      <c r="D164" s="31" t="s">
        <v>6306</v>
      </c>
      <c r="E164" s="31" t="s">
        <v>687</v>
      </c>
      <c r="F164" s="31" t="s">
        <v>123</v>
      </c>
      <c r="G164" s="31" t="s">
        <v>1127</v>
      </c>
      <c r="H164" s="31" t="s">
        <v>5801</v>
      </c>
      <c r="I164" s="38">
        <v>0.41666666666666669</v>
      </c>
      <c r="J164" s="31" t="s">
        <v>20</v>
      </c>
      <c r="K164" s="31" t="s">
        <v>105</v>
      </c>
      <c r="L164" s="31" t="s">
        <v>106</v>
      </c>
      <c r="M164" s="31" t="s">
        <v>995</v>
      </c>
      <c r="N164" s="23"/>
      <c r="O164" s="23"/>
      <c r="P164" s="29"/>
      <c r="Q164" s="23"/>
      <c r="R164" s="54"/>
      <c r="S164" s="249">
        <v>43225</v>
      </c>
      <c r="T164" s="388"/>
      <c r="U164" s="2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L164" s="132"/>
      <c r="AM164" s="119"/>
    </row>
    <row r="165" spans="1:39" ht="54" customHeight="1" x14ac:dyDescent="1.25">
      <c r="A165" s="31" t="s">
        <v>6307</v>
      </c>
      <c r="B165" s="37" t="s">
        <v>6308</v>
      </c>
      <c r="C165" s="31" t="s">
        <v>6309</v>
      </c>
      <c r="D165" s="31" t="s">
        <v>6310</v>
      </c>
      <c r="E165" s="31" t="s">
        <v>687</v>
      </c>
      <c r="F165" s="31" t="s">
        <v>123</v>
      </c>
      <c r="G165" s="31" t="s">
        <v>1127</v>
      </c>
      <c r="H165" s="31" t="s">
        <v>5801</v>
      </c>
      <c r="I165" s="38">
        <v>0.41666666666666669</v>
      </c>
      <c r="J165" s="31" t="s">
        <v>20</v>
      </c>
      <c r="K165" s="31" t="s">
        <v>105</v>
      </c>
      <c r="L165" s="31" t="s">
        <v>106</v>
      </c>
      <c r="M165" s="31" t="s">
        <v>995</v>
      </c>
      <c r="N165" s="23"/>
      <c r="O165" s="23"/>
      <c r="P165" s="29"/>
      <c r="Q165" s="23"/>
      <c r="R165" s="54"/>
      <c r="S165" s="249">
        <v>43225</v>
      </c>
      <c r="T165" s="388"/>
      <c r="U165" s="2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L165" s="132"/>
      <c r="AM165" s="119"/>
    </row>
    <row r="166" spans="1:39" ht="54" customHeight="1" x14ac:dyDescent="1.25">
      <c r="A166" s="31" t="s">
        <v>6311</v>
      </c>
      <c r="B166" s="37" t="s">
        <v>3849</v>
      </c>
      <c r="C166" s="31" t="s">
        <v>6312</v>
      </c>
      <c r="D166" s="31" t="s">
        <v>6313</v>
      </c>
      <c r="E166" s="31" t="s">
        <v>687</v>
      </c>
      <c r="F166" s="31" t="s">
        <v>123</v>
      </c>
      <c r="G166" s="31" t="s">
        <v>1127</v>
      </c>
      <c r="H166" s="31" t="s">
        <v>5801</v>
      </c>
      <c r="I166" s="38">
        <v>0.41666666666666669</v>
      </c>
      <c r="J166" s="31" t="s">
        <v>20</v>
      </c>
      <c r="K166" s="31" t="s">
        <v>105</v>
      </c>
      <c r="L166" s="31" t="s">
        <v>106</v>
      </c>
      <c r="M166" s="31" t="s">
        <v>995</v>
      </c>
      <c r="N166" s="23"/>
      <c r="O166" s="23"/>
      <c r="P166" s="29"/>
      <c r="Q166" s="23"/>
      <c r="R166" s="54"/>
      <c r="S166" s="249">
        <v>43225</v>
      </c>
      <c r="T166" s="388"/>
      <c r="U166" s="2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L166" s="132"/>
      <c r="AM166" s="119"/>
    </row>
    <row r="167" spans="1:39" ht="54" customHeight="1" x14ac:dyDescent="1.25">
      <c r="A167" s="31" t="s">
        <v>6314</v>
      </c>
      <c r="B167" s="37" t="s">
        <v>6315</v>
      </c>
      <c r="C167" s="31" t="s">
        <v>6316</v>
      </c>
      <c r="D167" s="31" t="s">
        <v>6317</v>
      </c>
      <c r="E167" s="31" t="s">
        <v>687</v>
      </c>
      <c r="F167" s="31" t="s">
        <v>123</v>
      </c>
      <c r="G167" s="31" t="s">
        <v>1127</v>
      </c>
      <c r="H167" s="31" t="s">
        <v>5801</v>
      </c>
      <c r="I167" s="38">
        <v>0.41666666666666669</v>
      </c>
      <c r="J167" s="31" t="s">
        <v>20</v>
      </c>
      <c r="K167" s="31" t="s">
        <v>105</v>
      </c>
      <c r="L167" s="31" t="s">
        <v>106</v>
      </c>
      <c r="M167" s="31" t="s">
        <v>995</v>
      </c>
      <c r="N167" s="23"/>
      <c r="O167" s="23"/>
      <c r="P167" s="29"/>
      <c r="Q167" s="23"/>
      <c r="R167" s="54"/>
      <c r="S167" s="249">
        <v>43225</v>
      </c>
      <c r="T167" s="388"/>
      <c r="U167" s="2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L167" s="132"/>
      <c r="AM167" s="119"/>
    </row>
    <row r="168" spans="1:39" ht="54" customHeight="1" x14ac:dyDescent="1.25">
      <c r="A168" s="31" t="s">
        <v>6318</v>
      </c>
      <c r="B168" s="37" t="s">
        <v>2039</v>
      </c>
      <c r="C168" s="31" t="s">
        <v>6319</v>
      </c>
      <c r="D168" s="31" t="s">
        <v>6320</v>
      </c>
      <c r="E168" s="31" t="s">
        <v>687</v>
      </c>
      <c r="F168" s="31" t="s">
        <v>123</v>
      </c>
      <c r="G168" s="31" t="s">
        <v>1127</v>
      </c>
      <c r="H168" s="31" t="s">
        <v>5801</v>
      </c>
      <c r="I168" s="38">
        <v>0.41666666666666669</v>
      </c>
      <c r="J168" s="31" t="s">
        <v>20</v>
      </c>
      <c r="K168" s="31" t="s">
        <v>105</v>
      </c>
      <c r="L168" s="31" t="s">
        <v>106</v>
      </c>
      <c r="M168" s="31" t="s">
        <v>995</v>
      </c>
      <c r="N168" s="23"/>
      <c r="O168" s="23"/>
      <c r="P168" s="29"/>
      <c r="Q168" s="23"/>
      <c r="R168" s="54"/>
      <c r="S168" s="249">
        <v>43225</v>
      </c>
      <c r="T168" s="388"/>
      <c r="U168" s="2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L168" s="132"/>
      <c r="AM168" s="119"/>
    </row>
    <row r="169" spans="1:39" ht="50.1" customHeight="1" x14ac:dyDescent="1.25">
      <c r="A169" s="31" t="s">
        <v>6321</v>
      </c>
      <c r="B169" s="37" t="s">
        <v>6322</v>
      </c>
      <c r="C169" s="31" t="s">
        <v>6323</v>
      </c>
      <c r="D169" s="31" t="s">
        <v>6324</v>
      </c>
      <c r="E169" s="31" t="s">
        <v>687</v>
      </c>
      <c r="F169" s="31" t="s">
        <v>123</v>
      </c>
      <c r="G169" s="31" t="s">
        <v>1127</v>
      </c>
      <c r="H169" s="31" t="s">
        <v>5801</v>
      </c>
      <c r="I169" s="38">
        <v>0.41666666666666669</v>
      </c>
      <c r="J169" s="31" t="s">
        <v>20</v>
      </c>
      <c r="K169" s="31" t="s">
        <v>105</v>
      </c>
      <c r="L169" s="31" t="s">
        <v>106</v>
      </c>
      <c r="M169" s="31" t="s">
        <v>995</v>
      </c>
      <c r="N169" s="23"/>
      <c r="O169" s="23"/>
      <c r="P169" s="29"/>
      <c r="Q169" s="23"/>
      <c r="R169" s="54"/>
      <c r="S169" s="249">
        <v>43225</v>
      </c>
      <c r="T169" s="521"/>
      <c r="U169" s="318"/>
      <c r="V169" s="273"/>
      <c r="W169" s="273"/>
      <c r="X169" s="273"/>
      <c r="Y169" s="273"/>
      <c r="Z169" s="273"/>
      <c r="AA169" s="273"/>
      <c r="AB169" s="273"/>
      <c r="AC169" s="273"/>
      <c r="AD169" s="273"/>
      <c r="AE169" s="273"/>
      <c r="AF169" s="273"/>
      <c r="AG169" s="234"/>
      <c r="AH169" s="23"/>
      <c r="AI169" s="23"/>
      <c r="AJ169" s="23"/>
      <c r="AK169" s="23"/>
      <c r="AL169" s="131"/>
      <c r="AM169" s="29">
        <v>930000</v>
      </c>
    </row>
    <row r="170" spans="1:39" ht="54" customHeight="1" x14ac:dyDescent="1.25">
      <c r="A170" s="31" t="s">
        <v>6325</v>
      </c>
      <c r="B170" s="37" t="s">
        <v>3345</v>
      </c>
      <c r="C170" s="31" t="s">
        <v>6326</v>
      </c>
      <c r="D170" s="31" t="s">
        <v>6327</v>
      </c>
      <c r="E170" s="31" t="s">
        <v>687</v>
      </c>
      <c r="F170" s="31" t="s">
        <v>123</v>
      </c>
      <c r="G170" s="31" t="s">
        <v>1127</v>
      </c>
      <c r="H170" s="31" t="s">
        <v>5801</v>
      </c>
      <c r="I170" s="38">
        <v>0.41666666666666669</v>
      </c>
      <c r="J170" s="31" t="s">
        <v>20</v>
      </c>
      <c r="K170" s="31" t="s">
        <v>105</v>
      </c>
      <c r="L170" s="31" t="s">
        <v>106</v>
      </c>
      <c r="M170" s="31" t="s">
        <v>995</v>
      </c>
      <c r="N170" s="23"/>
      <c r="O170" s="23"/>
      <c r="P170" s="29"/>
      <c r="Q170" s="23"/>
      <c r="R170" s="54"/>
      <c r="S170" s="249">
        <v>43225</v>
      </c>
      <c r="T170" s="388"/>
      <c r="U170" s="2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L170" s="132"/>
      <c r="AM170" s="119"/>
    </row>
    <row r="171" spans="1:39" ht="54" customHeight="1" x14ac:dyDescent="0.7">
      <c r="A171" s="711" t="s">
        <v>5855</v>
      </c>
      <c r="B171" s="804"/>
      <c r="C171" s="804"/>
      <c r="D171" s="804"/>
      <c r="E171" s="804"/>
      <c r="F171" s="804"/>
      <c r="G171" s="804"/>
      <c r="H171" s="804"/>
      <c r="I171" s="804"/>
      <c r="J171" s="804"/>
      <c r="K171" s="804"/>
      <c r="L171" s="804"/>
      <c r="M171" s="804"/>
      <c r="N171" s="23"/>
      <c r="O171" s="23"/>
      <c r="P171" s="23"/>
      <c r="Q171" s="23"/>
      <c r="R171" s="23"/>
      <c r="S171" s="249"/>
      <c r="T171" s="388">
        <v>930000</v>
      </c>
      <c r="U171" s="234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spans="1:39" ht="54" customHeight="1" x14ac:dyDescent="0.7">
      <c r="A172" s="711" t="s">
        <v>4021</v>
      </c>
      <c r="B172" s="804"/>
      <c r="C172" s="804"/>
      <c r="D172" s="804"/>
      <c r="E172" s="804"/>
      <c r="F172" s="804"/>
      <c r="G172" s="804"/>
      <c r="H172" s="804"/>
      <c r="I172" s="804"/>
      <c r="J172" s="804"/>
      <c r="K172" s="804"/>
      <c r="L172" s="804"/>
      <c r="M172" s="804"/>
      <c r="N172" s="23"/>
      <c r="O172" s="23"/>
      <c r="P172" s="23"/>
      <c r="Q172" s="23"/>
      <c r="R172" s="23"/>
      <c r="S172" s="249"/>
      <c r="T172" s="521">
        <v>60000</v>
      </c>
    </row>
    <row r="173" spans="1:39" ht="54" customHeight="1" x14ac:dyDescent="0.7">
      <c r="A173" s="711" t="s">
        <v>4071</v>
      </c>
      <c r="B173" s="804"/>
      <c r="C173" s="804"/>
      <c r="D173" s="804"/>
      <c r="E173" s="804"/>
      <c r="F173" s="804"/>
      <c r="G173" s="804"/>
      <c r="H173" s="804"/>
      <c r="I173" s="804"/>
      <c r="J173" s="804"/>
      <c r="K173" s="804"/>
      <c r="L173" s="804"/>
      <c r="M173" s="804"/>
      <c r="N173" s="23"/>
      <c r="O173" s="23"/>
      <c r="P173" s="23"/>
      <c r="Q173" s="23"/>
      <c r="R173" s="23"/>
      <c r="S173" s="249"/>
      <c r="T173" s="388">
        <v>28000</v>
      </c>
    </row>
    <row r="174" spans="1:39" ht="54" customHeight="1" x14ac:dyDescent="0.7">
      <c r="A174" s="711" t="s">
        <v>4071</v>
      </c>
      <c r="B174" s="804"/>
      <c r="C174" s="804"/>
      <c r="D174" s="804"/>
      <c r="E174" s="804"/>
      <c r="F174" s="804"/>
      <c r="G174" s="804"/>
      <c r="H174" s="804"/>
      <c r="I174" s="804"/>
      <c r="J174" s="804"/>
      <c r="K174" s="804"/>
      <c r="L174" s="804"/>
      <c r="M174" s="804"/>
      <c r="N174" s="23"/>
      <c r="O174" s="23"/>
      <c r="P174" s="23"/>
      <c r="Q174" s="23"/>
      <c r="R174" s="23"/>
      <c r="S174" s="249"/>
      <c r="T174" s="388">
        <v>150000</v>
      </c>
    </row>
    <row r="175" spans="1:39" ht="54" customHeight="1" x14ac:dyDescent="0.7">
      <c r="A175" s="711" t="s">
        <v>4071</v>
      </c>
      <c r="B175" s="804"/>
      <c r="C175" s="804"/>
      <c r="D175" s="804"/>
      <c r="E175" s="804"/>
      <c r="F175" s="804"/>
      <c r="G175" s="804"/>
      <c r="H175" s="804"/>
      <c r="I175" s="804"/>
      <c r="J175" s="804"/>
      <c r="K175" s="804"/>
      <c r="L175" s="804"/>
      <c r="M175" s="804"/>
      <c r="N175" s="23"/>
      <c r="O175" s="23"/>
      <c r="P175" s="23"/>
      <c r="Q175" s="23"/>
      <c r="R175" s="23"/>
      <c r="S175" s="249"/>
      <c r="T175" s="521">
        <v>60000</v>
      </c>
    </row>
    <row r="176" spans="1:39" ht="54" customHeight="1" x14ac:dyDescent="0.7">
      <c r="A176" s="711" t="s">
        <v>4021</v>
      </c>
      <c r="B176" s="804"/>
      <c r="C176" s="804"/>
      <c r="D176" s="804"/>
      <c r="E176" s="804"/>
      <c r="F176" s="804"/>
      <c r="G176" s="804"/>
      <c r="H176" s="804"/>
      <c r="I176" s="804"/>
      <c r="J176" s="804"/>
      <c r="K176" s="804"/>
      <c r="L176" s="804"/>
      <c r="M176" s="804"/>
      <c r="N176" s="23"/>
      <c r="O176" s="23"/>
      <c r="P176" s="23"/>
      <c r="Q176" s="23"/>
      <c r="R176" s="23"/>
      <c r="S176" s="249"/>
      <c r="T176" s="388">
        <v>12750</v>
      </c>
    </row>
    <row r="177" spans="1:20" ht="54" customHeight="1" x14ac:dyDescent="0.7">
      <c r="A177" s="711" t="s">
        <v>4021</v>
      </c>
      <c r="B177" s="804"/>
      <c r="C177" s="804"/>
      <c r="D177" s="804"/>
      <c r="E177" s="804"/>
      <c r="F177" s="804"/>
      <c r="G177" s="804"/>
      <c r="H177" s="804"/>
      <c r="I177" s="804"/>
      <c r="J177" s="804"/>
      <c r="K177" s="804"/>
      <c r="L177" s="804"/>
      <c r="M177" s="804"/>
      <c r="N177" s="23"/>
      <c r="O177" s="23"/>
      <c r="P177" s="23"/>
      <c r="Q177" s="23"/>
      <c r="R177" s="23"/>
      <c r="S177" s="249"/>
      <c r="T177" s="388">
        <v>3500</v>
      </c>
    </row>
    <row r="178" spans="1:20" ht="54" customHeight="1" x14ac:dyDescent="0.7">
      <c r="A178" s="711" t="s">
        <v>4071</v>
      </c>
      <c r="B178" s="804"/>
      <c r="C178" s="804"/>
      <c r="D178" s="804"/>
      <c r="E178" s="804"/>
      <c r="F178" s="804"/>
      <c r="G178" s="804"/>
      <c r="H178" s="804"/>
      <c r="I178" s="804"/>
      <c r="J178" s="804"/>
      <c r="K178" s="804"/>
      <c r="L178" s="804"/>
      <c r="M178" s="804"/>
      <c r="N178" s="23"/>
      <c r="O178" s="23"/>
      <c r="P178" s="23"/>
      <c r="Q178" s="23"/>
      <c r="R178" s="23"/>
      <c r="S178" s="249"/>
      <c r="T178" s="388">
        <v>139400</v>
      </c>
    </row>
    <row r="179" spans="1:20" ht="54" customHeight="1" x14ac:dyDescent="0.7">
      <c r="A179" s="711" t="s">
        <v>4021</v>
      </c>
      <c r="B179" s="804"/>
      <c r="C179" s="804"/>
      <c r="D179" s="804"/>
      <c r="E179" s="804"/>
      <c r="F179" s="804"/>
      <c r="G179" s="804"/>
      <c r="H179" s="804"/>
      <c r="I179" s="804"/>
      <c r="J179" s="804"/>
      <c r="K179" s="804"/>
      <c r="L179" s="804"/>
      <c r="M179" s="804"/>
      <c r="N179" s="23"/>
      <c r="O179" s="23"/>
      <c r="P179" s="23"/>
      <c r="Q179" s="23"/>
      <c r="R179" s="23"/>
      <c r="S179" s="249"/>
      <c r="T179" s="388">
        <v>15000</v>
      </c>
    </row>
    <row r="180" spans="1:20" ht="54" customHeight="1" x14ac:dyDescent="0.7">
      <c r="A180" s="711" t="s">
        <v>7860</v>
      </c>
      <c r="B180" s="804"/>
      <c r="C180" s="804"/>
      <c r="D180" s="804"/>
      <c r="E180" s="804"/>
      <c r="F180" s="804"/>
      <c r="G180" s="804"/>
      <c r="H180" s="804"/>
      <c r="I180" s="804"/>
      <c r="J180" s="804"/>
      <c r="K180" s="804"/>
      <c r="L180" s="804"/>
      <c r="M180" s="804"/>
      <c r="N180" s="23"/>
      <c r="O180" s="23"/>
      <c r="P180" s="23"/>
      <c r="Q180" s="23"/>
      <c r="R180" s="23"/>
      <c r="S180" s="249"/>
      <c r="T180" s="388">
        <v>100000</v>
      </c>
    </row>
    <row r="181" spans="1:20" ht="54" customHeight="1" x14ac:dyDescent="0.7">
      <c r="A181" s="711" t="s">
        <v>7860</v>
      </c>
      <c r="B181" s="804"/>
      <c r="C181" s="804"/>
      <c r="D181" s="804"/>
      <c r="E181" s="804"/>
      <c r="F181" s="804"/>
      <c r="G181" s="804"/>
      <c r="H181" s="804"/>
      <c r="I181" s="804"/>
      <c r="J181" s="804"/>
      <c r="K181" s="804"/>
      <c r="L181" s="804"/>
      <c r="M181" s="804"/>
      <c r="N181" s="23"/>
      <c r="O181" s="23"/>
      <c r="P181" s="23"/>
      <c r="Q181" s="23"/>
      <c r="R181" s="23"/>
      <c r="S181" s="249"/>
      <c r="T181" s="388">
        <v>45000</v>
      </c>
    </row>
    <row r="182" spans="1:20" ht="54" customHeight="1" x14ac:dyDescent="0.7">
      <c r="A182" s="711" t="s">
        <v>7860</v>
      </c>
      <c r="B182" s="804"/>
      <c r="C182" s="804"/>
      <c r="D182" s="804"/>
      <c r="E182" s="804"/>
      <c r="F182" s="804"/>
      <c r="G182" s="804"/>
      <c r="H182" s="804"/>
      <c r="I182" s="804"/>
      <c r="J182" s="804"/>
      <c r="K182" s="804"/>
      <c r="L182" s="804"/>
      <c r="M182" s="804"/>
      <c r="N182" s="23"/>
      <c r="O182" s="23"/>
      <c r="P182" s="23"/>
      <c r="Q182" s="23"/>
      <c r="R182" s="23"/>
      <c r="S182" s="249"/>
      <c r="T182" s="388">
        <v>33400</v>
      </c>
    </row>
    <row r="183" spans="1:20" ht="54" customHeight="1" x14ac:dyDescent="0.7">
      <c r="A183" s="711" t="s">
        <v>7860</v>
      </c>
      <c r="B183" s="804"/>
      <c r="C183" s="804"/>
      <c r="D183" s="804"/>
      <c r="E183" s="804"/>
      <c r="F183" s="804"/>
      <c r="G183" s="804"/>
      <c r="H183" s="804"/>
      <c r="I183" s="804"/>
      <c r="J183" s="804"/>
      <c r="K183" s="804"/>
      <c r="L183" s="804"/>
      <c r="M183" s="804"/>
      <c r="N183" s="23"/>
      <c r="O183" s="23"/>
      <c r="P183" s="23"/>
      <c r="Q183" s="23"/>
      <c r="R183" s="23"/>
      <c r="S183" s="249"/>
      <c r="T183" s="388">
        <v>39900</v>
      </c>
    </row>
    <row r="184" spans="1:20" ht="54" customHeight="1" x14ac:dyDescent="0.7">
      <c r="A184" s="711" t="s">
        <v>4021</v>
      </c>
      <c r="B184" s="804"/>
      <c r="C184" s="804"/>
      <c r="D184" s="804"/>
      <c r="E184" s="804"/>
      <c r="F184" s="804"/>
      <c r="G184" s="804"/>
      <c r="H184" s="804"/>
      <c r="I184" s="804"/>
      <c r="J184" s="804"/>
      <c r="K184" s="804"/>
      <c r="L184" s="804"/>
      <c r="M184" s="804"/>
      <c r="N184" s="23"/>
      <c r="O184" s="23"/>
      <c r="P184" s="23"/>
      <c r="Q184" s="23"/>
      <c r="R184" s="23"/>
      <c r="S184" s="249"/>
      <c r="T184" s="388">
        <v>38000</v>
      </c>
    </row>
    <row r="185" spans="1:20" ht="54" customHeight="1" x14ac:dyDescent="0.7">
      <c r="A185" s="711" t="s">
        <v>4021</v>
      </c>
      <c r="B185" s="804"/>
      <c r="C185" s="804"/>
      <c r="D185" s="804"/>
      <c r="E185" s="804"/>
      <c r="F185" s="804"/>
      <c r="G185" s="804"/>
      <c r="H185" s="804"/>
      <c r="I185" s="804"/>
      <c r="J185" s="804"/>
      <c r="K185" s="804"/>
      <c r="L185" s="804"/>
      <c r="M185" s="804"/>
      <c r="N185" s="23"/>
      <c r="O185" s="23"/>
      <c r="P185" s="23"/>
      <c r="Q185" s="23"/>
      <c r="R185" s="23"/>
      <c r="S185" s="249"/>
      <c r="T185" s="388">
        <v>20000</v>
      </c>
    </row>
    <row r="186" spans="1:20" ht="54" customHeight="1" x14ac:dyDescent="0.7">
      <c r="A186" s="711" t="s">
        <v>4021</v>
      </c>
      <c r="B186" s="804"/>
      <c r="C186" s="804"/>
      <c r="D186" s="804"/>
      <c r="E186" s="804"/>
      <c r="F186" s="804"/>
      <c r="G186" s="804"/>
      <c r="H186" s="804"/>
      <c r="I186" s="804"/>
      <c r="J186" s="804"/>
      <c r="K186" s="804"/>
      <c r="L186" s="804"/>
      <c r="M186" s="804"/>
      <c r="N186" s="23"/>
      <c r="O186" s="23"/>
      <c r="P186" s="23"/>
      <c r="Q186" s="23"/>
      <c r="R186" s="23"/>
      <c r="S186" s="249"/>
      <c r="T186" s="388">
        <v>50000</v>
      </c>
    </row>
    <row r="187" spans="1:20" ht="54" customHeight="1" x14ac:dyDescent="0.7">
      <c r="A187" s="711" t="s">
        <v>4021</v>
      </c>
      <c r="B187" s="804"/>
      <c r="C187" s="804"/>
      <c r="D187" s="804"/>
      <c r="E187" s="804"/>
      <c r="F187" s="804"/>
      <c r="G187" s="804"/>
      <c r="H187" s="804"/>
      <c r="I187" s="804"/>
      <c r="J187" s="804"/>
      <c r="K187" s="804"/>
      <c r="L187" s="804"/>
      <c r="M187" s="804"/>
      <c r="N187" s="23"/>
      <c r="O187" s="23"/>
      <c r="P187" s="23"/>
      <c r="Q187" s="23"/>
      <c r="R187" s="23"/>
      <c r="S187" s="249"/>
      <c r="T187" s="388">
        <v>27000</v>
      </c>
    </row>
    <row r="188" spans="1:20" ht="54" customHeight="1" x14ac:dyDescent="1.25">
      <c r="A188" s="696" t="s">
        <v>7858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23"/>
      <c r="O188" s="54"/>
      <c r="P188" s="131"/>
      <c r="Q188" s="23"/>
      <c r="R188" s="24"/>
      <c r="S188" s="341"/>
      <c r="T188" s="388"/>
    </row>
    <row r="189" spans="1:20" ht="54" customHeight="1" x14ac:dyDescent="1.25">
      <c r="A189" s="31" t="s">
        <v>555</v>
      </c>
      <c r="B189" s="37" t="s">
        <v>556</v>
      </c>
      <c r="C189" s="31" t="s">
        <v>557</v>
      </c>
      <c r="D189" s="31" t="s">
        <v>7148</v>
      </c>
      <c r="E189" s="31" t="s">
        <v>687</v>
      </c>
      <c r="F189" s="31" t="s">
        <v>102</v>
      </c>
      <c r="G189" s="31" t="s">
        <v>490</v>
      </c>
      <c r="H189" s="31" t="s">
        <v>6809</v>
      </c>
      <c r="I189" s="38">
        <v>0.375</v>
      </c>
      <c r="J189" s="31" t="s">
        <v>618</v>
      </c>
      <c r="K189" s="31" t="s">
        <v>105</v>
      </c>
      <c r="L189" s="31" t="s">
        <v>106</v>
      </c>
      <c r="M189" s="31" t="s">
        <v>491</v>
      </c>
      <c r="N189" s="23"/>
      <c r="O189" s="54"/>
      <c r="P189" s="131"/>
      <c r="Q189" s="23"/>
      <c r="R189" s="24"/>
      <c r="S189" s="140">
        <v>25000</v>
      </c>
      <c r="T189" s="388"/>
    </row>
    <row r="190" spans="1:20" ht="54" customHeight="1" x14ac:dyDescent="1.25">
      <c r="A190" s="31" t="s">
        <v>7149</v>
      </c>
      <c r="B190" s="37" t="s">
        <v>7150</v>
      </c>
      <c r="C190" s="31" t="s">
        <v>7151</v>
      </c>
      <c r="D190" s="31" t="s">
        <v>7152</v>
      </c>
      <c r="E190" s="31" t="s">
        <v>687</v>
      </c>
      <c r="F190" s="31" t="s">
        <v>102</v>
      </c>
      <c r="G190" s="31" t="s">
        <v>490</v>
      </c>
      <c r="H190" s="31" t="s">
        <v>6809</v>
      </c>
      <c r="I190" s="38">
        <v>0.375</v>
      </c>
      <c r="J190" s="31" t="s">
        <v>20</v>
      </c>
      <c r="K190" s="31" t="s">
        <v>105</v>
      </c>
      <c r="L190" s="31" t="s">
        <v>106</v>
      </c>
      <c r="M190" s="31" t="s">
        <v>491</v>
      </c>
      <c r="N190" s="23"/>
      <c r="O190" s="54"/>
      <c r="P190" s="131"/>
      <c r="Q190" s="23"/>
      <c r="R190" s="24"/>
      <c r="S190" s="140">
        <v>25000</v>
      </c>
      <c r="T190" s="388"/>
    </row>
    <row r="191" spans="1:20" ht="54" customHeight="1" x14ac:dyDescent="1.25">
      <c r="A191" s="31" t="s">
        <v>7153</v>
      </c>
      <c r="B191" s="37" t="s">
        <v>7154</v>
      </c>
      <c r="C191" s="31" t="s">
        <v>7155</v>
      </c>
      <c r="D191" s="31" t="s">
        <v>7156</v>
      </c>
      <c r="E191" s="31" t="s">
        <v>687</v>
      </c>
      <c r="F191" s="31" t="s">
        <v>102</v>
      </c>
      <c r="G191" s="31" t="s">
        <v>490</v>
      </c>
      <c r="H191" s="31" t="s">
        <v>6809</v>
      </c>
      <c r="I191" s="38">
        <v>0.375</v>
      </c>
      <c r="J191" s="31" t="s">
        <v>20</v>
      </c>
      <c r="K191" s="31" t="s">
        <v>105</v>
      </c>
      <c r="L191" s="31" t="s">
        <v>125</v>
      </c>
      <c r="M191" s="31" t="s">
        <v>491</v>
      </c>
      <c r="N191" s="23"/>
      <c r="O191" s="54"/>
      <c r="P191" s="131"/>
      <c r="Q191" s="23"/>
      <c r="R191" s="24"/>
      <c r="S191" s="140">
        <v>25000</v>
      </c>
      <c r="T191" s="388"/>
    </row>
    <row r="192" spans="1:20" ht="54" customHeight="1" x14ac:dyDescent="1.25">
      <c r="A192" s="31" t="s">
        <v>7157</v>
      </c>
      <c r="B192" s="37" t="s">
        <v>7158</v>
      </c>
      <c r="C192" s="31" t="s">
        <v>7159</v>
      </c>
      <c r="D192" s="31" t="s">
        <v>7160</v>
      </c>
      <c r="E192" s="31" t="s">
        <v>687</v>
      </c>
      <c r="F192" s="31" t="s">
        <v>102</v>
      </c>
      <c r="G192" s="31" t="s">
        <v>490</v>
      </c>
      <c r="H192" s="31" t="s">
        <v>6809</v>
      </c>
      <c r="I192" s="38">
        <v>0.375</v>
      </c>
      <c r="J192" s="31" t="s">
        <v>20</v>
      </c>
      <c r="K192" s="31" t="s">
        <v>105</v>
      </c>
      <c r="L192" s="31" t="s">
        <v>106</v>
      </c>
      <c r="M192" s="31" t="s">
        <v>491</v>
      </c>
      <c r="N192" s="23"/>
      <c r="O192" s="54"/>
      <c r="P192" s="131"/>
      <c r="Q192" s="23"/>
      <c r="R192" s="24"/>
      <c r="S192" s="140">
        <v>25000</v>
      </c>
      <c r="T192" s="388"/>
    </row>
    <row r="193" spans="1:20" ht="54" customHeight="1" x14ac:dyDescent="1.25">
      <c r="A193" s="31" t="s">
        <v>7173</v>
      </c>
      <c r="B193" s="37" t="s">
        <v>7174</v>
      </c>
      <c r="C193" s="31" t="s">
        <v>7175</v>
      </c>
      <c r="D193" s="31" t="s">
        <v>7176</v>
      </c>
      <c r="E193" s="31" t="s">
        <v>687</v>
      </c>
      <c r="F193" s="31" t="s">
        <v>102</v>
      </c>
      <c r="G193" s="31" t="s">
        <v>490</v>
      </c>
      <c r="H193" s="31" t="s">
        <v>6809</v>
      </c>
      <c r="I193" s="38">
        <v>0.375</v>
      </c>
      <c r="J193" s="31" t="s">
        <v>20</v>
      </c>
      <c r="K193" s="31" t="s">
        <v>105</v>
      </c>
      <c r="L193" s="31" t="s">
        <v>106</v>
      </c>
      <c r="M193" s="31" t="s">
        <v>491</v>
      </c>
      <c r="N193" s="23"/>
      <c r="O193" s="54"/>
      <c r="P193" s="131"/>
      <c r="Q193" s="23"/>
      <c r="R193" s="24"/>
      <c r="S193" s="140">
        <v>25000</v>
      </c>
      <c r="T193" s="388"/>
    </row>
    <row r="194" spans="1:20" ht="54" customHeight="1" x14ac:dyDescent="1.25">
      <c r="A194" s="31" t="s">
        <v>7177</v>
      </c>
      <c r="B194" s="37" t="s">
        <v>7178</v>
      </c>
      <c r="C194" s="31" t="s">
        <v>7179</v>
      </c>
      <c r="D194" s="31" t="s">
        <v>7180</v>
      </c>
      <c r="E194" s="31" t="s">
        <v>687</v>
      </c>
      <c r="F194" s="31" t="s">
        <v>102</v>
      </c>
      <c r="G194" s="31" t="s">
        <v>490</v>
      </c>
      <c r="H194" s="31" t="s">
        <v>6809</v>
      </c>
      <c r="I194" s="38">
        <v>0.375</v>
      </c>
      <c r="J194" s="31" t="s">
        <v>20</v>
      </c>
      <c r="K194" s="31" t="s">
        <v>105</v>
      </c>
      <c r="L194" s="31" t="s">
        <v>106</v>
      </c>
      <c r="M194" s="31" t="s">
        <v>491</v>
      </c>
      <c r="N194" s="23"/>
      <c r="O194" s="54"/>
      <c r="P194" s="131"/>
      <c r="Q194" s="23"/>
      <c r="R194" s="24"/>
      <c r="S194" s="140">
        <v>25000</v>
      </c>
      <c r="T194" s="388"/>
    </row>
    <row r="195" spans="1:20" ht="54" customHeight="1" x14ac:dyDescent="1.25">
      <c r="A195" s="31" t="s">
        <v>7181</v>
      </c>
      <c r="B195" s="37" t="s">
        <v>7182</v>
      </c>
      <c r="C195" s="31" t="s">
        <v>7183</v>
      </c>
      <c r="D195" s="31" t="s">
        <v>7184</v>
      </c>
      <c r="E195" s="31" t="s">
        <v>688</v>
      </c>
      <c r="F195" s="31" t="s">
        <v>123</v>
      </c>
      <c r="G195" s="31" t="s">
        <v>689</v>
      </c>
      <c r="H195" s="31" t="s">
        <v>6809</v>
      </c>
      <c r="I195" s="38">
        <v>0.5</v>
      </c>
      <c r="J195" s="31" t="s">
        <v>20</v>
      </c>
      <c r="K195" s="31" t="s">
        <v>105</v>
      </c>
      <c r="L195" s="31" t="s">
        <v>106</v>
      </c>
      <c r="M195" s="31" t="s">
        <v>194</v>
      </c>
      <c r="N195" s="23"/>
      <c r="O195" s="54"/>
      <c r="P195" s="131"/>
      <c r="Q195" s="23"/>
      <c r="R195" s="24"/>
      <c r="S195" s="140">
        <v>38750</v>
      </c>
      <c r="T195" s="388"/>
    </row>
    <row r="196" spans="1:20" ht="54" customHeight="1" x14ac:dyDescent="1.25">
      <c r="A196" s="31" t="s">
        <v>7185</v>
      </c>
      <c r="B196" s="37" t="s">
        <v>7186</v>
      </c>
      <c r="C196" s="31" t="s">
        <v>7187</v>
      </c>
      <c r="D196" s="31" t="s">
        <v>7188</v>
      </c>
      <c r="E196" s="31" t="s">
        <v>688</v>
      </c>
      <c r="F196" s="31" t="s">
        <v>123</v>
      </c>
      <c r="G196" s="31" t="s">
        <v>689</v>
      </c>
      <c r="H196" s="31" t="s">
        <v>6809</v>
      </c>
      <c r="I196" s="38">
        <v>0.5</v>
      </c>
      <c r="J196" s="31" t="s">
        <v>20</v>
      </c>
      <c r="K196" s="31" t="s">
        <v>105</v>
      </c>
      <c r="L196" s="31" t="s">
        <v>106</v>
      </c>
      <c r="M196" s="31" t="s">
        <v>194</v>
      </c>
      <c r="N196" s="23"/>
      <c r="O196" s="54"/>
      <c r="P196" s="131"/>
      <c r="Q196" s="23"/>
      <c r="R196" s="24"/>
      <c r="S196" s="140">
        <v>38750</v>
      </c>
      <c r="T196" s="388"/>
    </row>
    <row r="197" spans="1:20" ht="54" customHeight="1" x14ac:dyDescent="1.25">
      <c r="A197" s="31" t="s">
        <v>7189</v>
      </c>
      <c r="B197" s="37" t="s">
        <v>7190</v>
      </c>
      <c r="C197" s="31" t="s">
        <v>7191</v>
      </c>
      <c r="D197" s="31" t="s">
        <v>7192</v>
      </c>
      <c r="E197" s="31" t="s">
        <v>688</v>
      </c>
      <c r="F197" s="31" t="s">
        <v>123</v>
      </c>
      <c r="G197" s="31" t="s">
        <v>689</v>
      </c>
      <c r="H197" s="31" t="s">
        <v>6809</v>
      </c>
      <c r="I197" s="38">
        <v>0.5</v>
      </c>
      <c r="J197" s="31" t="s">
        <v>20</v>
      </c>
      <c r="K197" s="31" t="s">
        <v>105</v>
      </c>
      <c r="L197" s="31" t="s">
        <v>106</v>
      </c>
      <c r="M197" s="31" t="s">
        <v>194</v>
      </c>
      <c r="N197" s="23"/>
      <c r="O197" s="54"/>
      <c r="P197" s="131"/>
      <c r="Q197" s="23"/>
      <c r="R197" s="24"/>
      <c r="S197" s="140">
        <v>38750</v>
      </c>
      <c r="T197" s="388"/>
    </row>
    <row r="198" spans="1:20" ht="54" customHeight="1" x14ac:dyDescent="1.25">
      <c r="A198" s="31" t="s">
        <v>7193</v>
      </c>
      <c r="B198" s="37" t="s">
        <v>7194</v>
      </c>
      <c r="C198" s="31" t="s">
        <v>7195</v>
      </c>
      <c r="D198" s="31" t="s">
        <v>7196</v>
      </c>
      <c r="E198" s="31" t="s">
        <v>688</v>
      </c>
      <c r="F198" s="31" t="s">
        <v>123</v>
      </c>
      <c r="G198" s="31" t="s">
        <v>689</v>
      </c>
      <c r="H198" s="31" t="s">
        <v>6809</v>
      </c>
      <c r="I198" s="38">
        <v>0.5</v>
      </c>
      <c r="J198" s="31" t="s">
        <v>20</v>
      </c>
      <c r="K198" s="31" t="s">
        <v>105</v>
      </c>
      <c r="L198" s="31" t="s">
        <v>106</v>
      </c>
      <c r="M198" s="31" t="s">
        <v>194</v>
      </c>
      <c r="N198" s="23"/>
      <c r="O198" s="54"/>
      <c r="P198" s="131"/>
      <c r="Q198" s="23"/>
      <c r="R198" s="24"/>
      <c r="S198" s="140">
        <v>38750</v>
      </c>
      <c r="T198" s="388"/>
    </row>
    <row r="199" spans="1:20" ht="54" customHeight="1" x14ac:dyDescent="1.25">
      <c r="A199" s="31" t="s">
        <v>7197</v>
      </c>
      <c r="B199" s="37" t="s">
        <v>744</v>
      </c>
      <c r="C199" s="31" t="s">
        <v>7198</v>
      </c>
      <c r="D199" s="31" t="s">
        <v>7199</v>
      </c>
      <c r="E199" s="31" t="s">
        <v>688</v>
      </c>
      <c r="F199" s="31" t="s">
        <v>123</v>
      </c>
      <c r="G199" s="31" t="s">
        <v>689</v>
      </c>
      <c r="H199" s="31" t="s">
        <v>6809</v>
      </c>
      <c r="I199" s="38">
        <v>0.5</v>
      </c>
      <c r="J199" s="31" t="s">
        <v>20</v>
      </c>
      <c r="K199" s="31" t="s">
        <v>105</v>
      </c>
      <c r="L199" s="31" t="s">
        <v>106</v>
      </c>
      <c r="M199" s="31" t="s">
        <v>194</v>
      </c>
      <c r="N199" s="23"/>
      <c r="O199" s="54"/>
      <c r="P199" s="131"/>
      <c r="Q199" s="23"/>
      <c r="R199" s="24"/>
      <c r="S199" s="140">
        <v>38750</v>
      </c>
      <c r="T199" s="388"/>
    </row>
    <row r="200" spans="1:20" ht="54" customHeight="1" x14ac:dyDescent="1.25">
      <c r="A200" s="31" t="s">
        <v>7200</v>
      </c>
      <c r="B200" s="37" t="s">
        <v>7201</v>
      </c>
      <c r="C200" s="31" t="s">
        <v>7202</v>
      </c>
      <c r="D200" s="31" t="s">
        <v>7203</v>
      </c>
      <c r="E200" s="31" t="s">
        <v>688</v>
      </c>
      <c r="F200" s="31" t="s">
        <v>123</v>
      </c>
      <c r="G200" s="31" t="s">
        <v>689</v>
      </c>
      <c r="H200" s="31" t="s">
        <v>6809</v>
      </c>
      <c r="I200" s="38">
        <v>0.5</v>
      </c>
      <c r="J200" s="31" t="s">
        <v>20</v>
      </c>
      <c r="K200" s="31" t="s">
        <v>105</v>
      </c>
      <c r="L200" s="31" t="s">
        <v>106</v>
      </c>
      <c r="M200" s="31" t="s">
        <v>194</v>
      </c>
      <c r="N200" s="23"/>
      <c r="O200" s="54"/>
      <c r="P200" s="131"/>
      <c r="Q200" s="23"/>
      <c r="R200" s="24"/>
      <c r="S200" s="140">
        <v>38750</v>
      </c>
      <c r="T200" s="388"/>
    </row>
    <row r="201" spans="1:20" ht="54" customHeight="1" x14ac:dyDescent="1.25">
      <c r="A201" s="31" t="s">
        <v>7204</v>
      </c>
      <c r="B201" s="37" t="s">
        <v>7205</v>
      </c>
      <c r="C201" s="31" t="s">
        <v>7206</v>
      </c>
      <c r="D201" s="31" t="s">
        <v>7207</v>
      </c>
      <c r="E201" s="31" t="s">
        <v>688</v>
      </c>
      <c r="F201" s="31" t="s">
        <v>123</v>
      </c>
      <c r="G201" s="31" t="s">
        <v>689</v>
      </c>
      <c r="H201" s="31" t="s">
        <v>6809</v>
      </c>
      <c r="I201" s="38">
        <v>0.5</v>
      </c>
      <c r="J201" s="31" t="s">
        <v>20</v>
      </c>
      <c r="K201" s="31" t="s">
        <v>105</v>
      </c>
      <c r="L201" s="31" t="s">
        <v>106</v>
      </c>
      <c r="M201" s="31" t="s">
        <v>194</v>
      </c>
      <c r="N201" s="23"/>
      <c r="O201" s="54"/>
      <c r="P201" s="131"/>
      <c r="Q201" s="23"/>
      <c r="R201" s="24"/>
      <c r="S201" s="140">
        <v>38750</v>
      </c>
      <c r="T201" s="388"/>
    </row>
    <row r="202" spans="1:20" ht="54" customHeight="1" x14ac:dyDescent="1.25">
      <c r="A202" s="31" t="s">
        <v>7208</v>
      </c>
      <c r="B202" s="37" t="s">
        <v>7209</v>
      </c>
      <c r="C202" s="31" t="s">
        <v>7210</v>
      </c>
      <c r="D202" s="31" t="s">
        <v>7211</v>
      </c>
      <c r="E202" s="31" t="s">
        <v>688</v>
      </c>
      <c r="F202" s="31" t="s">
        <v>123</v>
      </c>
      <c r="G202" s="31" t="s">
        <v>689</v>
      </c>
      <c r="H202" s="31" t="s">
        <v>6809</v>
      </c>
      <c r="I202" s="38">
        <v>0.5</v>
      </c>
      <c r="J202" s="31" t="s">
        <v>20</v>
      </c>
      <c r="K202" s="31" t="s">
        <v>105</v>
      </c>
      <c r="L202" s="31" t="s">
        <v>106</v>
      </c>
      <c r="M202" s="31" t="s">
        <v>194</v>
      </c>
      <c r="N202" s="23"/>
      <c r="O202" s="54"/>
      <c r="P202" s="131"/>
      <c r="Q202" s="23"/>
      <c r="R202" s="24"/>
      <c r="S202" s="140">
        <v>38750</v>
      </c>
      <c r="T202" s="388"/>
    </row>
    <row r="203" spans="1:20" ht="54" customHeight="1" x14ac:dyDescent="1.25">
      <c r="A203" s="31" t="s">
        <v>7212</v>
      </c>
      <c r="B203" s="37" t="s">
        <v>7213</v>
      </c>
      <c r="C203" s="31" t="s">
        <v>7214</v>
      </c>
      <c r="D203" s="31" t="s">
        <v>7215</v>
      </c>
      <c r="E203" s="31" t="s">
        <v>688</v>
      </c>
      <c r="F203" s="31" t="s">
        <v>123</v>
      </c>
      <c r="G203" s="31" t="s">
        <v>689</v>
      </c>
      <c r="H203" s="31" t="s">
        <v>6809</v>
      </c>
      <c r="I203" s="38">
        <v>0.5</v>
      </c>
      <c r="J203" s="31" t="s">
        <v>20</v>
      </c>
      <c r="K203" s="31" t="s">
        <v>105</v>
      </c>
      <c r="L203" s="31" t="s">
        <v>106</v>
      </c>
      <c r="M203" s="31" t="s">
        <v>194</v>
      </c>
      <c r="N203" s="23"/>
      <c r="O203" s="54"/>
      <c r="P203" s="131"/>
      <c r="Q203" s="23"/>
      <c r="R203" s="24"/>
      <c r="S203" s="140">
        <v>38750</v>
      </c>
      <c r="T203" s="388"/>
    </row>
    <row r="204" spans="1:20" ht="54" customHeight="1" x14ac:dyDescent="1.25">
      <c r="A204" s="31" t="s">
        <v>7216</v>
      </c>
      <c r="B204" s="37" t="s">
        <v>7217</v>
      </c>
      <c r="C204" s="31" t="s">
        <v>7218</v>
      </c>
      <c r="D204" s="31" t="s">
        <v>7219</v>
      </c>
      <c r="E204" s="31" t="s">
        <v>688</v>
      </c>
      <c r="F204" s="31" t="s">
        <v>123</v>
      </c>
      <c r="G204" s="31" t="s">
        <v>689</v>
      </c>
      <c r="H204" s="31" t="s">
        <v>6809</v>
      </c>
      <c r="I204" s="38">
        <v>0.5</v>
      </c>
      <c r="J204" s="31" t="s">
        <v>20</v>
      </c>
      <c r="K204" s="31" t="s">
        <v>105</v>
      </c>
      <c r="L204" s="31" t="s">
        <v>106</v>
      </c>
      <c r="M204" s="31" t="s">
        <v>194</v>
      </c>
      <c r="N204" s="23"/>
      <c r="O204" s="54"/>
      <c r="P204" s="131"/>
      <c r="Q204" s="23"/>
      <c r="R204" s="24"/>
      <c r="S204" s="140">
        <v>38750</v>
      </c>
      <c r="T204" s="388"/>
    </row>
    <row r="205" spans="1:20" ht="54" customHeight="1" x14ac:dyDescent="1.25">
      <c r="A205" s="31" t="s">
        <v>7220</v>
      </c>
      <c r="B205" s="37" t="s">
        <v>7221</v>
      </c>
      <c r="C205" s="31" t="s">
        <v>7222</v>
      </c>
      <c r="D205" s="31" t="s">
        <v>7223</v>
      </c>
      <c r="E205" s="31" t="s">
        <v>101</v>
      </c>
      <c r="F205" s="31" t="s">
        <v>123</v>
      </c>
      <c r="G205" s="31" t="s">
        <v>1127</v>
      </c>
      <c r="H205" s="31" t="s">
        <v>6809</v>
      </c>
      <c r="I205" s="38">
        <v>0.53125</v>
      </c>
      <c r="J205" s="31" t="s">
        <v>20</v>
      </c>
      <c r="K205" s="31" t="s">
        <v>105</v>
      </c>
      <c r="L205" s="31" t="s">
        <v>106</v>
      </c>
      <c r="M205" s="31" t="s">
        <v>995</v>
      </c>
      <c r="N205" s="23"/>
      <c r="O205" s="54"/>
      <c r="P205" s="131"/>
      <c r="Q205" s="23"/>
      <c r="R205" s="24"/>
      <c r="S205" s="140">
        <v>43725</v>
      </c>
      <c r="T205" s="388"/>
    </row>
    <row r="206" spans="1:20" ht="54" customHeight="1" x14ac:dyDescent="1.25">
      <c r="A206" s="31" t="s">
        <v>7224</v>
      </c>
      <c r="B206" s="37" t="s">
        <v>7225</v>
      </c>
      <c r="C206" s="31" t="s">
        <v>7226</v>
      </c>
      <c r="D206" s="31" t="s">
        <v>7227</v>
      </c>
      <c r="E206" s="31" t="s">
        <v>101</v>
      </c>
      <c r="F206" s="31" t="s">
        <v>123</v>
      </c>
      <c r="G206" s="31" t="s">
        <v>1127</v>
      </c>
      <c r="H206" s="31" t="s">
        <v>6809</v>
      </c>
      <c r="I206" s="38">
        <v>0.53125</v>
      </c>
      <c r="J206" s="31" t="s">
        <v>20</v>
      </c>
      <c r="K206" s="31" t="s">
        <v>105</v>
      </c>
      <c r="L206" s="31" t="s">
        <v>106</v>
      </c>
      <c r="M206" s="31" t="s">
        <v>995</v>
      </c>
      <c r="N206" s="23"/>
      <c r="O206" s="54"/>
      <c r="P206" s="131"/>
      <c r="Q206" s="23"/>
      <c r="R206" s="24"/>
      <c r="S206" s="140">
        <v>43725</v>
      </c>
      <c r="T206" s="388"/>
    </row>
    <row r="207" spans="1:20" ht="54" customHeight="1" x14ac:dyDescent="1.25">
      <c r="A207" s="31" t="s">
        <v>7228</v>
      </c>
      <c r="B207" s="37" t="s">
        <v>7229</v>
      </c>
      <c r="C207" s="31" t="s">
        <v>7230</v>
      </c>
      <c r="D207" s="31" t="s">
        <v>7231</v>
      </c>
      <c r="E207" s="31" t="s">
        <v>101</v>
      </c>
      <c r="F207" s="31" t="s">
        <v>123</v>
      </c>
      <c r="G207" s="31" t="s">
        <v>1127</v>
      </c>
      <c r="H207" s="31" t="s">
        <v>6809</v>
      </c>
      <c r="I207" s="38">
        <v>0.53125</v>
      </c>
      <c r="J207" s="31" t="s">
        <v>20</v>
      </c>
      <c r="K207" s="31" t="s">
        <v>105</v>
      </c>
      <c r="L207" s="31" t="s">
        <v>106</v>
      </c>
      <c r="M207" s="31" t="s">
        <v>995</v>
      </c>
      <c r="N207" s="23"/>
      <c r="O207" s="54"/>
      <c r="P207" s="131"/>
      <c r="Q207" s="23"/>
      <c r="R207" s="24"/>
      <c r="S207" s="140">
        <v>43725</v>
      </c>
      <c r="T207" s="388"/>
    </row>
    <row r="208" spans="1:20" ht="54" customHeight="1" x14ac:dyDescent="1.25">
      <c r="A208" s="31" t="s">
        <v>7232</v>
      </c>
      <c r="B208" s="37" t="s">
        <v>7233</v>
      </c>
      <c r="C208" s="31" t="s">
        <v>7234</v>
      </c>
      <c r="D208" s="31" t="s">
        <v>7235</v>
      </c>
      <c r="E208" s="31" t="s">
        <v>101</v>
      </c>
      <c r="F208" s="31" t="s">
        <v>123</v>
      </c>
      <c r="G208" s="31" t="s">
        <v>1127</v>
      </c>
      <c r="H208" s="31" t="s">
        <v>6809</v>
      </c>
      <c r="I208" s="38">
        <v>0.53125</v>
      </c>
      <c r="J208" s="31" t="s">
        <v>20</v>
      </c>
      <c r="K208" s="31" t="s">
        <v>105</v>
      </c>
      <c r="L208" s="31" t="s">
        <v>533</v>
      </c>
      <c r="M208" s="31" t="s">
        <v>995</v>
      </c>
      <c r="N208" s="23"/>
      <c r="O208" s="54"/>
      <c r="P208" s="131"/>
      <c r="Q208" s="23"/>
      <c r="R208" s="24"/>
      <c r="S208" s="140">
        <v>25500</v>
      </c>
      <c r="T208" s="388"/>
    </row>
    <row r="209" spans="1:20" ht="54" customHeight="1" x14ac:dyDescent="1.25">
      <c r="A209" s="31" t="s">
        <v>7236</v>
      </c>
      <c r="B209" s="37" t="s">
        <v>7237</v>
      </c>
      <c r="C209" s="31" t="s">
        <v>7238</v>
      </c>
      <c r="D209" s="31" t="s">
        <v>7239</v>
      </c>
      <c r="E209" s="31" t="s">
        <v>101</v>
      </c>
      <c r="F209" s="31" t="s">
        <v>123</v>
      </c>
      <c r="G209" s="31" t="s">
        <v>1127</v>
      </c>
      <c r="H209" s="31" t="s">
        <v>6809</v>
      </c>
      <c r="I209" s="38">
        <v>0.53125</v>
      </c>
      <c r="J209" s="31" t="s">
        <v>20</v>
      </c>
      <c r="K209" s="31" t="s">
        <v>105</v>
      </c>
      <c r="L209" s="31" t="s">
        <v>125</v>
      </c>
      <c r="M209" s="31" t="s">
        <v>7862</v>
      </c>
      <c r="N209" s="23"/>
      <c r="O209" s="54"/>
      <c r="P209" s="131"/>
      <c r="Q209" s="23"/>
      <c r="R209" s="24"/>
      <c r="S209" s="140">
        <v>36540</v>
      </c>
      <c r="T209" s="388"/>
    </row>
    <row r="210" spans="1:20" ht="54" customHeight="1" x14ac:dyDescent="1.25">
      <c r="A210" s="31" t="s">
        <v>7240</v>
      </c>
      <c r="B210" s="37" t="s">
        <v>7241</v>
      </c>
      <c r="C210" s="31" t="s">
        <v>7242</v>
      </c>
      <c r="D210" s="31" t="s">
        <v>7243</v>
      </c>
      <c r="E210" s="31" t="s">
        <v>101</v>
      </c>
      <c r="F210" s="31" t="s">
        <v>123</v>
      </c>
      <c r="G210" s="31" t="s">
        <v>1127</v>
      </c>
      <c r="H210" s="31" t="s">
        <v>6809</v>
      </c>
      <c r="I210" s="38">
        <v>0.53125</v>
      </c>
      <c r="J210" s="31" t="s">
        <v>20</v>
      </c>
      <c r="K210" s="31" t="s">
        <v>105</v>
      </c>
      <c r="L210" s="31" t="s">
        <v>533</v>
      </c>
      <c r="M210" s="31" t="s">
        <v>995</v>
      </c>
      <c r="N210" s="23"/>
      <c r="O210" s="54"/>
      <c r="P210" s="131"/>
      <c r="Q210" s="23"/>
      <c r="R210" s="24"/>
      <c r="S210" s="140">
        <v>25500</v>
      </c>
      <c r="T210" s="388"/>
    </row>
    <row r="211" spans="1:20" ht="54" customHeight="1" x14ac:dyDescent="1.25">
      <c r="A211" s="31" t="s">
        <v>7244</v>
      </c>
      <c r="B211" s="37" t="s">
        <v>7245</v>
      </c>
      <c r="C211" s="31" t="s">
        <v>7246</v>
      </c>
      <c r="D211" s="31" t="s">
        <v>7247</v>
      </c>
      <c r="E211" s="31" t="s">
        <v>101</v>
      </c>
      <c r="F211" s="31" t="s">
        <v>123</v>
      </c>
      <c r="G211" s="31" t="s">
        <v>1127</v>
      </c>
      <c r="H211" s="31" t="s">
        <v>6809</v>
      </c>
      <c r="I211" s="38">
        <v>0.53125</v>
      </c>
      <c r="J211" s="31" t="s">
        <v>20</v>
      </c>
      <c r="K211" s="31" t="s">
        <v>105</v>
      </c>
      <c r="L211" s="31" t="s">
        <v>106</v>
      </c>
      <c r="M211" s="31" t="s">
        <v>995</v>
      </c>
      <c r="N211" s="23"/>
      <c r="O211" s="54"/>
      <c r="P211" s="131"/>
      <c r="Q211" s="23"/>
      <c r="R211" s="24"/>
      <c r="S211" s="140">
        <v>43725</v>
      </c>
      <c r="T211" s="388"/>
    </row>
    <row r="212" spans="1:20" ht="54" customHeight="1" x14ac:dyDescent="1.25">
      <c r="A212" s="31" t="s">
        <v>7248</v>
      </c>
      <c r="B212" s="37" t="s">
        <v>7249</v>
      </c>
      <c r="C212" s="31" t="s">
        <v>7250</v>
      </c>
      <c r="D212" s="31" t="s">
        <v>7251</v>
      </c>
      <c r="E212" s="31" t="s">
        <v>101</v>
      </c>
      <c r="F212" s="31" t="s">
        <v>123</v>
      </c>
      <c r="G212" s="31" t="s">
        <v>1127</v>
      </c>
      <c r="H212" s="31" t="s">
        <v>6809</v>
      </c>
      <c r="I212" s="38">
        <v>0.53125</v>
      </c>
      <c r="J212" s="31" t="s">
        <v>20</v>
      </c>
      <c r="K212" s="31" t="s">
        <v>105</v>
      </c>
      <c r="L212" s="31" t="s">
        <v>106</v>
      </c>
      <c r="M212" s="31" t="s">
        <v>995</v>
      </c>
      <c r="N212" s="23"/>
      <c r="O212" s="54"/>
      <c r="P212" s="131"/>
      <c r="Q212" s="23"/>
      <c r="R212" s="24"/>
      <c r="S212" s="140">
        <v>43725</v>
      </c>
      <c r="T212" s="388"/>
    </row>
    <row r="213" spans="1:20" ht="54" customHeight="1" x14ac:dyDescent="1.25">
      <c r="A213" s="31" t="s">
        <v>7256</v>
      </c>
      <c r="B213" s="37" t="s">
        <v>7257</v>
      </c>
      <c r="C213" s="31" t="s">
        <v>7258</v>
      </c>
      <c r="D213" s="31" t="s">
        <v>7259</v>
      </c>
      <c r="E213" s="31" t="s">
        <v>101</v>
      </c>
      <c r="F213" s="31" t="s">
        <v>123</v>
      </c>
      <c r="G213" s="31" t="s">
        <v>1127</v>
      </c>
      <c r="H213" s="31" t="s">
        <v>6809</v>
      </c>
      <c r="I213" s="38">
        <v>0.53125</v>
      </c>
      <c r="J213" s="31" t="s">
        <v>20</v>
      </c>
      <c r="K213" s="31" t="s">
        <v>105</v>
      </c>
      <c r="L213" s="31" t="s">
        <v>106</v>
      </c>
      <c r="M213" s="31" t="s">
        <v>995</v>
      </c>
      <c r="N213" s="23"/>
      <c r="O213" s="54"/>
      <c r="P213" s="131"/>
      <c r="Q213" s="23"/>
      <c r="R213" s="24"/>
      <c r="S213" s="140">
        <v>43725</v>
      </c>
      <c r="T213" s="388"/>
    </row>
    <row r="214" spans="1:20" ht="54" customHeight="1" x14ac:dyDescent="1.25">
      <c r="A214" s="31" t="s">
        <v>7260</v>
      </c>
      <c r="B214" s="37" t="s">
        <v>7261</v>
      </c>
      <c r="C214" s="31" t="s">
        <v>7262</v>
      </c>
      <c r="D214" s="31" t="s">
        <v>7263</v>
      </c>
      <c r="E214" s="31" t="s">
        <v>101</v>
      </c>
      <c r="F214" s="31" t="s">
        <v>123</v>
      </c>
      <c r="G214" s="31" t="s">
        <v>1127</v>
      </c>
      <c r="H214" s="31" t="s">
        <v>6809</v>
      </c>
      <c r="I214" s="38">
        <v>0.53125</v>
      </c>
      <c r="J214" s="31" t="s">
        <v>20</v>
      </c>
      <c r="K214" s="31" t="s">
        <v>105</v>
      </c>
      <c r="L214" s="31" t="s">
        <v>106</v>
      </c>
      <c r="M214" s="31" t="s">
        <v>995</v>
      </c>
      <c r="N214" s="23"/>
      <c r="O214" s="54"/>
      <c r="P214" s="131"/>
      <c r="Q214" s="23"/>
      <c r="R214" s="24"/>
      <c r="S214" s="140">
        <v>43725</v>
      </c>
      <c r="T214" s="388"/>
    </row>
    <row r="215" spans="1:20" ht="54" customHeight="1" x14ac:dyDescent="1.25">
      <c r="A215" s="31" t="s">
        <v>7264</v>
      </c>
      <c r="B215" s="37" t="s">
        <v>7265</v>
      </c>
      <c r="C215" s="31" t="s">
        <v>7266</v>
      </c>
      <c r="D215" s="31" t="s">
        <v>7267</v>
      </c>
      <c r="E215" s="31" t="s">
        <v>101</v>
      </c>
      <c r="F215" s="31" t="s">
        <v>123</v>
      </c>
      <c r="G215" s="31" t="s">
        <v>1127</v>
      </c>
      <c r="H215" s="31" t="s">
        <v>6809</v>
      </c>
      <c r="I215" s="38">
        <v>0.53125</v>
      </c>
      <c r="J215" s="31" t="s">
        <v>20</v>
      </c>
      <c r="K215" s="31" t="s">
        <v>105</v>
      </c>
      <c r="L215" s="31" t="s">
        <v>106</v>
      </c>
      <c r="M215" s="31" t="s">
        <v>995</v>
      </c>
      <c r="N215" s="23"/>
      <c r="O215" s="54"/>
      <c r="P215" s="131"/>
      <c r="Q215" s="23"/>
      <c r="R215" s="24"/>
      <c r="S215" s="140">
        <v>43725</v>
      </c>
      <c r="T215" s="388"/>
    </row>
    <row r="216" spans="1:20" ht="54" customHeight="1" x14ac:dyDescent="1.25">
      <c r="A216" s="31" t="s">
        <v>7268</v>
      </c>
      <c r="B216" s="37" t="s">
        <v>415</v>
      </c>
      <c r="C216" s="31" t="s">
        <v>7269</v>
      </c>
      <c r="D216" s="31" t="s">
        <v>7270</v>
      </c>
      <c r="E216" s="31" t="s">
        <v>101</v>
      </c>
      <c r="F216" s="31" t="s">
        <v>123</v>
      </c>
      <c r="G216" s="31" t="s">
        <v>1127</v>
      </c>
      <c r="H216" s="31" t="s">
        <v>6809</v>
      </c>
      <c r="I216" s="38">
        <v>0.53125</v>
      </c>
      <c r="J216" s="31" t="s">
        <v>20</v>
      </c>
      <c r="K216" s="31" t="s">
        <v>105</v>
      </c>
      <c r="L216" s="31" t="s">
        <v>106</v>
      </c>
      <c r="M216" s="31" t="s">
        <v>995</v>
      </c>
      <c r="N216" s="23"/>
      <c r="O216" s="54"/>
      <c r="P216" s="131"/>
      <c r="Q216" s="23"/>
      <c r="R216" s="24"/>
      <c r="S216" s="140">
        <v>43725</v>
      </c>
      <c r="T216" s="388"/>
    </row>
    <row r="217" spans="1:20" ht="54" customHeight="1" x14ac:dyDescent="1.25">
      <c r="A217" s="31" t="s">
        <v>7271</v>
      </c>
      <c r="B217" s="37" t="s">
        <v>7272</v>
      </c>
      <c r="C217" s="31" t="s">
        <v>7273</v>
      </c>
      <c r="D217" s="31" t="s">
        <v>7274</v>
      </c>
      <c r="E217" s="31" t="s">
        <v>101</v>
      </c>
      <c r="F217" s="31" t="s">
        <v>123</v>
      </c>
      <c r="G217" s="31" t="s">
        <v>1127</v>
      </c>
      <c r="H217" s="31" t="s">
        <v>6809</v>
      </c>
      <c r="I217" s="38">
        <v>0.53125</v>
      </c>
      <c r="J217" s="31" t="s">
        <v>20</v>
      </c>
      <c r="K217" s="31" t="s">
        <v>105</v>
      </c>
      <c r="L217" s="31" t="s">
        <v>106</v>
      </c>
      <c r="M217" s="31" t="s">
        <v>995</v>
      </c>
      <c r="N217" s="23"/>
      <c r="O217" s="54"/>
      <c r="P217" s="131"/>
      <c r="Q217" s="23"/>
      <c r="R217" s="24"/>
      <c r="S217" s="140">
        <v>43725</v>
      </c>
      <c r="T217" s="388"/>
    </row>
    <row r="218" spans="1:20" ht="54" customHeight="1" x14ac:dyDescent="1.25">
      <c r="A218" s="31" t="s">
        <v>7275</v>
      </c>
      <c r="B218" s="37" t="s">
        <v>232</v>
      </c>
      <c r="C218" s="31" t="s">
        <v>7276</v>
      </c>
      <c r="D218" s="31" t="s">
        <v>7277</v>
      </c>
      <c r="E218" s="31" t="s">
        <v>101</v>
      </c>
      <c r="F218" s="31" t="s">
        <v>123</v>
      </c>
      <c r="G218" s="31" t="s">
        <v>1127</v>
      </c>
      <c r="H218" s="31" t="s">
        <v>6809</v>
      </c>
      <c r="I218" s="38">
        <v>0.53125</v>
      </c>
      <c r="J218" s="31" t="s">
        <v>20</v>
      </c>
      <c r="K218" s="31" t="s">
        <v>105</v>
      </c>
      <c r="L218" s="31" t="s">
        <v>106</v>
      </c>
      <c r="M218" s="31" t="s">
        <v>995</v>
      </c>
      <c r="N218" s="23"/>
      <c r="O218" s="54"/>
      <c r="P218" s="131"/>
      <c r="Q218" s="23"/>
      <c r="R218" s="24"/>
      <c r="S218" s="140">
        <v>43725</v>
      </c>
      <c r="T218" s="388"/>
    </row>
    <row r="219" spans="1:20" ht="54" customHeight="1" x14ac:dyDescent="1.25">
      <c r="A219" s="31" t="s">
        <v>7278</v>
      </c>
      <c r="B219" s="37" t="s">
        <v>7279</v>
      </c>
      <c r="C219" s="31" t="s">
        <v>7280</v>
      </c>
      <c r="D219" s="31" t="s">
        <v>7281</v>
      </c>
      <c r="E219" s="31" t="s">
        <v>101</v>
      </c>
      <c r="F219" s="31" t="s">
        <v>123</v>
      </c>
      <c r="G219" s="31" t="s">
        <v>1127</v>
      </c>
      <c r="H219" s="31" t="s">
        <v>6809</v>
      </c>
      <c r="I219" s="38">
        <v>0.53125</v>
      </c>
      <c r="J219" s="31" t="s">
        <v>20</v>
      </c>
      <c r="K219" s="31" t="s">
        <v>105</v>
      </c>
      <c r="L219" s="31" t="s">
        <v>106</v>
      </c>
      <c r="M219" s="31" t="s">
        <v>995</v>
      </c>
      <c r="N219" s="23"/>
      <c r="O219" s="54"/>
      <c r="P219" s="131"/>
      <c r="Q219" s="23"/>
      <c r="R219" s="24"/>
      <c r="S219" s="140">
        <v>43725</v>
      </c>
      <c r="T219" s="388"/>
    </row>
    <row r="220" spans="1:20" ht="54" customHeight="1" x14ac:dyDescent="1.25">
      <c r="A220" s="31" t="s">
        <v>7282</v>
      </c>
      <c r="B220" s="37" t="s">
        <v>3188</v>
      </c>
      <c r="C220" s="31" t="s">
        <v>7283</v>
      </c>
      <c r="D220" s="31" t="s">
        <v>7284</v>
      </c>
      <c r="E220" s="31" t="s">
        <v>101</v>
      </c>
      <c r="F220" s="31" t="s">
        <v>123</v>
      </c>
      <c r="G220" s="31" t="s">
        <v>1127</v>
      </c>
      <c r="H220" s="31" t="s">
        <v>6809</v>
      </c>
      <c r="I220" s="38">
        <v>0.53125</v>
      </c>
      <c r="J220" s="31" t="s">
        <v>20</v>
      </c>
      <c r="K220" s="31" t="s">
        <v>105</v>
      </c>
      <c r="L220" s="31" t="s">
        <v>106</v>
      </c>
      <c r="M220" s="31" t="s">
        <v>995</v>
      </c>
      <c r="N220" s="23"/>
      <c r="O220" s="54"/>
      <c r="P220" s="131"/>
      <c r="Q220" s="23"/>
      <c r="R220" s="24"/>
      <c r="S220" s="140">
        <v>43725</v>
      </c>
      <c r="T220" s="388"/>
    </row>
    <row r="221" spans="1:20" ht="54" customHeight="1" x14ac:dyDescent="1.25">
      <c r="A221" s="31" t="s">
        <v>7285</v>
      </c>
      <c r="B221" s="37" t="s">
        <v>7286</v>
      </c>
      <c r="C221" s="31" t="s">
        <v>7287</v>
      </c>
      <c r="D221" s="31" t="s">
        <v>7288</v>
      </c>
      <c r="E221" s="31" t="s">
        <v>101</v>
      </c>
      <c r="F221" s="31" t="s">
        <v>123</v>
      </c>
      <c r="G221" s="31" t="s">
        <v>1127</v>
      </c>
      <c r="H221" s="31" t="s">
        <v>6809</v>
      </c>
      <c r="I221" s="38">
        <v>0.53125</v>
      </c>
      <c r="J221" s="31" t="s">
        <v>20</v>
      </c>
      <c r="K221" s="31" t="s">
        <v>105</v>
      </c>
      <c r="L221" s="31" t="s">
        <v>106</v>
      </c>
      <c r="M221" s="31" t="s">
        <v>995</v>
      </c>
      <c r="N221" s="23"/>
      <c r="O221" s="54"/>
      <c r="P221" s="131"/>
      <c r="Q221" s="23"/>
      <c r="R221" s="24"/>
      <c r="S221" s="140">
        <v>43725</v>
      </c>
      <c r="T221" s="388"/>
    </row>
    <row r="222" spans="1:20" ht="54" customHeight="1" x14ac:dyDescent="1.25">
      <c r="A222" s="31" t="s">
        <v>7289</v>
      </c>
      <c r="B222" s="37" t="s">
        <v>7290</v>
      </c>
      <c r="C222" s="31" t="s">
        <v>7291</v>
      </c>
      <c r="D222" s="31" t="s">
        <v>7292</v>
      </c>
      <c r="E222" s="31" t="s">
        <v>101</v>
      </c>
      <c r="F222" s="31" t="s">
        <v>123</v>
      </c>
      <c r="G222" s="31" t="s">
        <v>1127</v>
      </c>
      <c r="H222" s="31" t="s">
        <v>6809</v>
      </c>
      <c r="I222" s="38">
        <v>0.53125</v>
      </c>
      <c r="J222" s="31" t="s">
        <v>20</v>
      </c>
      <c r="K222" s="31" t="s">
        <v>105</v>
      </c>
      <c r="L222" s="31" t="s">
        <v>106</v>
      </c>
      <c r="M222" s="31" t="s">
        <v>995</v>
      </c>
      <c r="N222" s="23"/>
      <c r="O222" s="54"/>
      <c r="P222" s="131"/>
      <c r="Q222" s="23"/>
      <c r="R222" s="24"/>
      <c r="S222" s="140">
        <v>43725</v>
      </c>
      <c r="T222" s="388"/>
    </row>
    <row r="223" spans="1:20" ht="54" customHeight="1" x14ac:dyDescent="1.05">
      <c r="A223" s="696" t="s">
        <v>9525</v>
      </c>
      <c r="B223" s="696"/>
      <c r="C223" s="696"/>
      <c r="D223" s="696"/>
      <c r="E223" s="696"/>
      <c r="F223" s="696"/>
      <c r="G223" s="696"/>
      <c r="H223" s="696"/>
      <c r="I223" s="696"/>
      <c r="J223" s="696"/>
      <c r="K223" s="696"/>
      <c r="L223" s="696"/>
      <c r="M223" s="696"/>
      <c r="N223" s="23"/>
      <c r="O223" s="23"/>
      <c r="P223" s="23"/>
      <c r="Q223" s="23"/>
      <c r="R223" s="23"/>
      <c r="S223" s="140"/>
      <c r="T223" s="388"/>
    </row>
    <row r="224" spans="1:20" ht="54" customHeight="1" x14ac:dyDescent="1.05">
      <c r="A224" s="31" t="s">
        <v>9160</v>
      </c>
      <c r="B224" s="37" t="s">
        <v>6564</v>
      </c>
      <c r="C224" s="31" t="s">
        <v>9161</v>
      </c>
      <c r="D224" s="31" t="s">
        <v>9162</v>
      </c>
      <c r="E224" s="31" t="s">
        <v>688</v>
      </c>
      <c r="F224" s="31" t="s">
        <v>123</v>
      </c>
      <c r="G224" s="31" t="s">
        <v>689</v>
      </c>
      <c r="H224" s="31" t="s">
        <v>8888</v>
      </c>
      <c r="I224" s="38">
        <v>0.41666666666666669</v>
      </c>
      <c r="J224" s="31" t="s">
        <v>20</v>
      </c>
      <c r="K224" s="31" t="s">
        <v>105</v>
      </c>
      <c r="L224" s="31" t="s">
        <v>106</v>
      </c>
      <c r="M224" s="31" t="s">
        <v>194</v>
      </c>
      <c r="N224" s="23"/>
      <c r="O224" s="23"/>
      <c r="P224" s="23"/>
      <c r="Q224" s="23"/>
      <c r="R224" s="23"/>
      <c r="S224" s="140">
        <v>38750</v>
      </c>
      <c r="T224" s="388"/>
    </row>
    <row r="225" spans="1:20" ht="54" customHeight="1" x14ac:dyDescent="1.05">
      <c r="A225" s="31" t="s">
        <v>9163</v>
      </c>
      <c r="B225" s="37" t="s">
        <v>9164</v>
      </c>
      <c r="C225" s="31" t="s">
        <v>9165</v>
      </c>
      <c r="D225" s="31" t="s">
        <v>9166</v>
      </c>
      <c r="E225" s="31" t="s">
        <v>101</v>
      </c>
      <c r="F225" s="31" t="s">
        <v>102</v>
      </c>
      <c r="G225" s="31" t="s">
        <v>490</v>
      </c>
      <c r="H225" s="31" t="s">
        <v>8888</v>
      </c>
      <c r="I225" s="38">
        <v>0.41666666666666669</v>
      </c>
      <c r="J225" s="31" t="s">
        <v>20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23"/>
      <c r="R225" s="23"/>
      <c r="S225" s="140">
        <v>26000</v>
      </c>
      <c r="T225" s="388"/>
    </row>
    <row r="226" spans="1:20" ht="54" customHeight="1" x14ac:dyDescent="1.05">
      <c r="A226" s="31" t="s">
        <v>9167</v>
      </c>
      <c r="B226" s="37" t="s">
        <v>9168</v>
      </c>
      <c r="C226" s="31" t="s">
        <v>9169</v>
      </c>
      <c r="D226" s="31" t="s">
        <v>9170</v>
      </c>
      <c r="E226" s="31" t="s">
        <v>688</v>
      </c>
      <c r="F226" s="31" t="s">
        <v>123</v>
      </c>
      <c r="G226" s="31" t="s">
        <v>689</v>
      </c>
      <c r="H226" s="31" t="s">
        <v>8888</v>
      </c>
      <c r="I226" s="38">
        <v>0.41666666666666669</v>
      </c>
      <c r="J226" s="31" t="s">
        <v>20</v>
      </c>
      <c r="K226" s="31" t="s">
        <v>105</v>
      </c>
      <c r="L226" s="31" t="s">
        <v>106</v>
      </c>
      <c r="M226" s="31" t="s">
        <v>194</v>
      </c>
      <c r="N226" s="23"/>
      <c r="O226" s="23"/>
      <c r="P226" s="23"/>
      <c r="Q226" s="23"/>
      <c r="R226" s="23"/>
      <c r="S226" s="140">
        <v>38750</v>
      </c>
      <c r="T226" s="388"/>
    </row>
    <row r="227" spans="1:20" ht="54" customHeight="1" x14ac:dyDescent="1.05">
      <c r="A227" s="31" t="s">
        <v>9171</v>
      </c>
      <c r="B227" s="37" t="s">
        <v>9172</v>
      </c>
      <c r="C227" s="31" t="s">
        <v>9173</v>
      </c>
      <c r="D227" s="31" t="s">
        <v>9174</v>
      </c>
      <c r="E227" s="31" t="s">
        <v>101</v>
      </c>
      <c r="F227" s="31" t="s">
        <v>102</v>
      </c>
      <c r="G227" s="31" t="s">
        <v>490</v>
      </c>
      <c r="H227" s="31" t="s">
        <v>8888</v>
      </c>
      <c r="I227" s="38">
        <v>0.41666666666666669</v>
      </c>
      <c r="J227" s="31" t="s">
        <v>20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23"/>
      <c r="R227" s="23"/>
      <c r="S227" s="140">
        <v>26000</v>
      </c>
      <c r="T227" s="388"/>
    </row>
    <row r="228" spans="1:20" ht="54" customHeight="1" x14ac:dyDescent="1.05">
      <c r="A228" s="31" t="s">
        <v>9175</v>
      </c>
      <c r="B228" s="37" t="s">
        <v>9176</v>
      </c>
      <c r="C228" s="31" t="s">
        <v>9177</v>
      </c>
      <c r="D228" s="31" t="s">
        <v>9178</v>
      </c>
      <c r="E228" s="31" t="s">
        <v>101</v>
      </c>
      <c r="F228" s="31" t="s">
        <v>102</v>
      </c>
      <c r="G228" s="31" t="s">
        <v>490</v>
      </c>
      <c r="H228" s="31" t="s">
        <v>8888</v>
      </c>
      <c r="I228" s="38">
        <v>0.41666666666666669</v>
      </c>
      <c r="J228" s="31" t="s">
        <v>20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140">
        <v>26000</v>
      </c>
      <c r="T228" s="388"/>
    </row>
    <row r="229" spans="1:20" ht="54" customHeight="1" x14ac:dyDescent="1.05">
      <c r="A229" s="31" t="s">
        <v>9179</v>
      </c>
      <c r="B229" s="37" t="s">
        <v>9180</v>
      </c>
      <c r="C229" s="31" t="s">
        <v>9181</v>
      </c>
      <c r="D229" s="31" t="s">
        <v>9182</v>
      </c>
      <c r="E229" s="31" t="s">
        <v>101</v>
      </c>
      <c r="F229" s="31" t="s">
        <v>102</v>
      </c>
      <c r="G229" s="31" t="s">
        <v>490</v>
      </c>
      <c r="H229" s="31" t="s">
        <v>8888</v>
      </c>
      <c r="I229" s="38">
        <v>0.41666666666666669</v>
      </c>
      <c r="J229" s="31" t="s">
        <v>20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140">
        <v>26000</v>
      </c>
      <c r="T229" s="388"/>
    </row>
    <row r="230" spans="1:20" ht="54" customHeight="1" x14ac:dyDescent="1.05">
      <c r="A230" s="696" t="s">
        <v>9526</v>
      </c>
      <c r="B230" s="696"/>
      <c r="C230" s="696"/>
      <c r="D230" s="696"/>
      <c r="E230" s="696"/>
      <c r="F230" s="696"/>
      <c r="G230" s="696"/>
      <c r="H230" s="696"/>
      <c r="I230" s="696"/>
      <c r="J230" s="696"/>
      <c r="K230" s="696"/>
      <c r="L230" s="696"/>
      <c r="M230" s="696"/>
      <c r="N230" s="23"/>
      <c r="O230" s="23"/>
      <c r="P230" s="23"/>
      <c r="Q230" s="23"/>
      <c r="R230" s="23"/>
      <c r="S230" s="140"/>
      <c r="T230" s="388"/>
    </row>
    <row r="231" spans="1:20" ht="54" customHeight="1" x14ac:dyDescent="1.05">
      <c r="A231" s="31" t="s">
        <v>8255</v>
      </c>
      <c r="B231" s="37" t="s">
        <v>8256</v>
      </c>
      <c r="C231" s="31" t="s">
        <v>8257</v>
      </c>
      <c r="D231" s="31" t="s">
        <v>8258</v>
      </c>
      <c r="E231" s="31" t="s">
        <v>101</v>
      </c>
      <c r="F231" s="31" t="s">
        <v>123</v>
      </c>
      <c r="G231" s="31" t="s">
        <v>1127</v>
      </c>
      <c r="H231" s="31" t="s">
        <v>7872</v>
      </c>
      <c r="I231" s="38">
        <v>0.375</v>
      </c>
      <c r="J231" s="31" t="s">
        <v>20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140">
        <v>43725</v>
      </c>
      <c r="T231" s="388"/>
    </row>
    <row r="232" spans="1:20" ht="54" customHeight="1" x14ac:dyDescent="1.05">
      <c r="A232" s="31" t="s">
        <v>8259</v>
      </c>
      <c r="B232" s="37" t="s">
        <v>8168</v>
      </c>
      <c r="C232" s="31" t="s">
        <v>8260</v>
      </c>
      <c r="D232" s="31" t="s">
        <v>8261</v>
      </c>
      <c r="E232" s="31" t="s">
        <v>101</v>
      </c>
      <c r="F232" s="31" t="s">
        <v>123</v>
      </c>
      <c r="G232" s="31" t="s">
        <v>1127</v>
      </c>
      <c r="H232" s="31" t="s">
        <v>7872</v>
      </c>
      <c r="I232" s="38">
        <v>0.375</v>
      </c>
      <c r="J232" s="31" t="s">
        <v>20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140">
        <v>43725</v>
      </c>
      <c r="T232" s="388"/>
    </row>
    <row r="233" spans="1:20" ht="54" customHeight="1" x14ac:dyDescent="1.05">
      <c r="A233" s="31" t="s">
        <v>8262</v>
      </c>
      <c r="B233" s="37" t="s">
        <v>8263</v>
      </c>
      <c r="C233" s="31" t="s">
        <v>8264</v>
      </c>
      <c r="D233" s="31" t="s">
        <v>8265</v>
      </c>
      <c r="E233" s="31" t="s">
        <v>101</v>
      </c>
      <c r="F233" s="31" t="s">
        <v>123</v>
      </c>
      <c r="G233" s="31" t="s">
        <v>1127</v>
      </c>
      <c r="H233" s="31" t="s">
        <v>7872</v>
      </c>
      <c r="I233" s="38">
        <v>0.375</v>
      </c>
      <c r="J233" s="31" t="s">
        <v>20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140">
        <v>43725</v>
      </c>
      <c r="T233" s="388"/>
    </row>
    <row r="234" spans="1:20" ht="54" customHeight="1" x14ac:dyDescent="1.05">
      <c r="A234" s="31" t="s">
        <v>8266</v>
      </c>
      <c r="B234" s="37" t="s">
        <v>8267</v>
      </c>
      <c r="C234" s="31" t="s">
        <v>8268</v>
      </c>
      <c r="D234" s="31" t="s">
        <v>8269</v>
      </c>
      <c r="E234" s="31" t="s">
        <v>101</v>
      </c>
      <c r="F234" s="31" t="s">
        <v>123</v>
      </c>
      <c r="G234" s="31" t="s">
        <v>1127</v>
      </c>
      <c r="H234" s="31" t="s">
        <v>7872</v>
      </c>
      <c r="I234" s="38">
        <v>0.375</v>
      </c>
      <c r="J234" s="31" t="s">
        <v>20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140">
        <v>43725</v>
      </c>
      <c r="T234" s="388"/>
    </row>
    <row r="235" spans="1:20" ht="54" customHeight="1" x14ac:dyDescent="1.05">
      <c r="A235" s="31" t="s">
        <v>8270</v>
      </c>
      <c r="B235" s="37" t="s">
        <v>8271</v>
      </c>
      <c r="C235" s="31" t="s">
        <v>8272</v>
      </c>
      <c r="D235" s="31" t="s">
        <v>8273</v>
      </c>
      <c r="E235" s="31" t="s">
        <v>101</v>
      </c>
      <c r="F235" s="31" t="s">
        <v>123</v>
      </c>
      <c r="G235" s="31" t="s">
        <v>1127</v>
      </c>
      <c r="H235" s="31" t="s">
        <v>7872</v>
      </c>
      <c r="I235" s="38">
        <v>0.375</v>
      </c>
      <c r="J235" s="31" t="s">
        <v>20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140">
        <v>43725</v>
      </c>
      <c r="T235" s="388"/>
    </row>
    <row r="236" spans="1:20" ht="54" customHeight="1" x14ac:dyDescent="1.05">
      <c r="A236" s="31" t="s">
        <v>8274</v>
      </c>
      <c r="B236" s="37" t="s">
        <v>8275</v>
      </c>
      <c r="C236" s="31" t="s">
        <v>8276</v>
      </c>
      <c r="D236" s="31" t="s">
        <v>8277</v>
      </c>
      <c r="E236" s="31" t="s">
        <v>101</v>
      </c>
      <c r="F236" s="31" t="s">
        <v>123</v>
      </c>
      <c r="G236" s="31" t="s">
        <v>1127</v>
      </c>
      <c r="H236" s="31" t="s">
        <v>7872</v>
      </c>
      <c r="I236" s="38">
        <v>0.375</v>
      </c>
      <c r="J236" s="31" t="s">
        <v>20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140">
        <v>43725</v>
      </c>
      <c r="T236" s="388"/>
    </row>
    <row r="237" spans="1:20" ht="54" customHeight="1" x14ac:dyDescent="1.05">
      <c r="A237" s="31" t="s">
        <v>8278</v>
      </c>
      <c r="B237" s="37" t="s">
        <v>8279</v>
      </c>
      <c r="C237" s="31" t="s">
        <v>8280</v>
      </c>
      <c r="D237" s="31" t="s">
        <v>8281</v>
      </c>
      <c r="E237" s="31" t="s">
        <v>101</v>
      </c>
      <c r="F237" s="31" t="s">
        <v>123</v>
      </c>
      <c r="G237" s="31" t="s">
        <v>1127</v>
      </c>
      <c r="H237" s="31" t="s">
        <v>7872</v>
      </c>
      <c r="I237" s="38">
        <v>0.375</v>
      </c>
      <c r="J237" s="31" t="s">
        <v>20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140">
        <v>43725</v>
      </c>
      <c r="T237" s="388"/>
    </row>
    <row r="238" spans="1:20" ht="54" customHeight="1" x14ac:dyDescent="1.05">
      <c r="A238" s="31" t="s">
        <v>8282</v>
      </c>
      <c r="B238" s="37" t="s">
        <v>8283</v>
      </c>
      <c r="C238" s="31" t="s">
        <v>8284</v>
      </c>
      <c r="D238" s="31" t="s">
        <v>8285</v>
      </c>
      <c r="E238" s="31" t="s">
        <v>101</v>
      </c>
      <c r="F238" s="31" t="s">
        <v>123</v>
      </c>
      <c r="G238" s="31" t="s">
        <v>1127</v>
      </c>
      <c r="H238" s="31" t="s">
        <v>7872</v>
      </c>
      <c r="I238" s="38">
        <v>0.375</v>
      </c>
      <c r="J238" s="31" t="s">
        <v>20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140">
        <v>43725</v>
      </c>
      <c r="T238" s="388"/>
    </row>
    <row r="239" spans="1:20" ht="54" customHeight="1" x14ac:dyDescent="1.05">
      <c r="A239" s="31" t="s">
        <v>8286</v>
      </c>
      <c r="B239" s="37" t="s">
        <v>8287</v>
      </c>
      <c r="C239" s="31" t="s">
        <v>8288</v>
      </c>
      <c r="D239" s="31" t="s">
        <v>8289</v>
      </c>
      <c r="E239" s="31" t="s">
        <v>101</v>
      </c>
      <c r="F239" s="31" t="s">
        <v>123</v>
      </c>
      <c r="G239" s="31" t="s">
        <v>1127</v>
      </c>
      <c r="H239" s="31" t="s">
        <v>7872</v>
      </c>
      <c r="I239" s="38">
        <v>0.375</v>
      </c>
      <c r="J239" s="31" t="s">
        <v>20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140">
        <v>43725</v>
      </c>
      <c r="T239" s="388"/>
    </row>
    <row r="240" spans="1:20" ht="54" customHeight="1" x14ac:dyDescent="1.05">
      <c r="A240" s="31" t="s">
        <v>8290</v>
      </c>
      <c r="B240" s="37" t="s">
        <v>8291</v>
      </c>
      <c r="C240" s="31" t="s">
        <v>8292</v>
      </c>
      <c r="D240" s="31" t="s">
        <v>8293</v>
      </c>
      <c r="E240" s="31" t="s">
        <v>101</v>
      </c>
      <c r="F240" s="31" t="s">
        <v>123</v>
      </c>
      <c r="G240" s="31" t="s">
        <v>1127</v>
      </c>
      <c r="H240" s="31" t="s">
        <v>7872</v>
      </c>
      <c r="I240" s="38">
        <v>0.375</v>
      </c>
      <c r="J240" s="31" t="s">
        <v>20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140">
        <v>43725</v>
      </c>
      <c r="T240" s="388"/>
    </row>
    <row r="241" spans="1:20" ht="54" customHeight="1" x14ac:dyDescent="1.05">
      <c r="A241" s="31" t="s">
        <v>8294</v>
      </c>
      <c r="B241" s="37" t="s">
        <v>8295</v>
      </c>
      <c r="C241" s="31" t="s">
        <v>8296</v>
      </c>
      <c r="D241" s="31" t="s">
        <v>8297</v>
      </c>
      <c r="E241" s="31" t="s">
        <v>101</v>
      </c>
      <c r="F241" s="31" t="s">
        <v>123</v>
      </c>
      <c r="G241" s="31" t="s">
        <v>1127</v>
      </c>
      <c r="H241" s="31" t="s">
        <v>7872</v>
      </c>
      <c r="I241" s="38">
        <v>0.41666666666666669</v>
      </c>
      <c r="J241" s="31" t="s">
        <v>20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140">
        <v>43725</v>
      </c>
      <c r="T241" s="388"/>
    </row>
    <row r="242" spans="1:20" ht="54" customHeight="1" x14ac:dyDescent="0.7">
      <c r="A242" s="698" t="s">
        <v>4007</v>
      </c>
      <c r="B242" s="699"/>
      <c r="C242" s="699"/>
      <c r="D242" s="699"/>
      <c r="E242" s="699"/>
      <c r="F242" s="699"/>
      <c r="G242" s="699"/>
      <c r="H242" s="699"/>
      <c r="I242" s="699"/>
      <c r="J242" s="699"/>
      <c r="K242" s="699"/>
      <c r="L242" s="699"/>
      <c r="M242" s="700"/>
      <c r="N242" s="23"/>
      <c r="O242" s="23"/>
      <c r="P242" s="23"/>
      <c r="Q242" s="23"/>
      <c r="R242" s="23"/>
      <c r="S242" s="249"/>
      <c r="T242" s="388">
        <v>174100</v>
      </c>
    </row>
    <row r="243" spans="1:20" ht="54" customHeight="1" x14ac:dyDescent="1.05">
      <c r="A243" s="701" t="s">
        <v>6799</v>
      </c>
      <c r="B243" s="702"/>
      <c r="C243" s="702"/>
      <c r="D243" s="702"/>
      <c r="E243" s="702"/>
      <c r="F243" s="702"/>
      <c r="G243" s="702"/>
      <c r="H243" s="702"/>
      <c r="I243" s="702"/>
      <c r="J243" s="702"/>
      <c r="K243" s="702"/>
      <c r="L243" s="702"/>
      <c r="M243" s="703"/>
      <c r="N243" s="23"/>
      <c r="O243" s="23"/>
      <c r="P243" s="23"/>
      <c r="Q243" s="23"/>
      <c r="R243" s="23"/>
      <c r="S243" s="140"/>
      <c r="T243" s="388"/>
    </row>
    <row r="244" spans="1:20" ht="54" customHeight="1" x14ac:dyDescent="1.05">
      <c r="A244" s="334" t="s">
        <v>9879</v>
      </c>
      <c r="B244" s="335" t="s">
        <v>9880</v>
      </c>
      <c r="C244" s="334" t="s">
        <v>9881</v>
      </c>
      <c r="D244" s="334" t="s">
        <v>9882</v>
      </c>
      <c r="E244" s="334" t="s">
        <v>101</v>
      </c>
      <c r="F244" s="334" t="s">
        <v>123</v>
      </c>
      <c r="G244" s="334" t="s">
        <v>490</v>
      </c>
      <c r="H244" s="334" t="s">
        <v>9573</v>
      </c>
      <c r="I244" s="336">
        <v>0.41666666666666669</v>
      </c>
      <c r="J244" s="334" t="s">
        <v>20</v>
      </c>
      <c r="K244" s="334" t="s">
        <v>105</v>
      </c>
      <c r="L244" s="334" t="s">
        <v>125</v>
      </c>
      <c r="M244" s="334" t="s">
        <v>995</v>
      </c>
      <c r="N244" s="23"/>
      <c r="O244" s="23"/>
      <c r="P244" s="23"/>
      <c r="Q244" s="23"/>
      <c r="R244" s="23"/>
      <c r="S244" s="140">
        <v>36540</v>
      </c>
      <c r="T244" s="388"/>
    </row>
    <row r="245" spans="1:20" ht="54" customHeight="1" x14ac:dyDescent="1.05">
      <c r="A245" s="334" t="s">
        <v>9883</v>
      </c>
      <c r="B245" s="335" t="s">
        <v>9884</v>
      </c>
      <c r="C245" s="334" t="s">
        <v>9885</v>
      </c>
      <c r="D245" s="334" t="s">
        <v>9886</v>
      </c>
      <c r="E245" s="334" t="s">
        <v>101</v>
      </c>
      <c r="F245" s="334" t="s">
        <v>123</v>
      </c>
      <c r="G245" s="334" t="s">
        <v>490</v>
      </c>
      <c r="H245" s="334" t="s">
        <v>9573</v>
      </c>
      <c r="I245" s="336">
        <v>0.41666666666666669</v>
      </c>
      <c r="J245" s="334" t="s">
        <v>20</v>
      </c>
      <c r="K245" s="334" t="s">
        <v>105</v>
      </c>
      <c r="L245" s="334" t="s">
        <v>276</v>
      </c>
      <c r="M245" s="334" t="s">
        <v>995</v>
      </c>
      <c r="N245" s="23"/>
      <c r="O245" s="23"/>
      <c r="P245" s="23"/>
      <c r="Q245" s="23"/>
      <c r="R245" s="23"/>
      <c r="S245" s="140">
        <v>20000</v>
      </c>
      <c r="T245" s="388"/>
    </row>
    <row r="246" spans="1:20" ht="54" customHeight="1" x14ac:dyDescent="1.05">
      <c r="A246" s="337" t="s">
        <v>9887</v>
      </c>
      <c r="B246" s="338" t="s">
        <v>9888</v>
      </c>
      <c r="C246" s="334" t="s">
        <v>9889</v>
      </c>
      <c r="D246" s="337" t="s">
        <v>9890</v>
      </c>
      <c r="E246" s="337" t="s">
        <v>101</v>
      </c>
      <c r="F246" s="337" t="s">
        <v>102</v>
      </c>
      <c r="G246" s="337" t="s">
        <v>567</v>
      </c>
      <c r="H246" s="337" t="s">
        <v>9573</v>
      </c>
      <c r="I246" s="339">
        <v>0.41666666666666669</v>
      </c>
      <c r="J246" s="337" t="s">
        <v>20</v>
      </c>
      <c r="K246" s="334" t="s">
        <v>105</v>
      </c>
      <c r="L246" s="337" t="s">
        <v>125</v>
      </c>
      <c r="M246" s="337" t="s">
        <v>491</v>
      </c>
      <c r="N246" s="23"/>
      <c r="O246" s="23"/>
      <c r="P246" s="23"/>
      <c r="Q246" s="23"/>
      <c r="R246" s="23"/>
      <c r="S246" s="351">
        <v>22000</v>
      </c>
      <c r="T246" s="388"/>
    </row>
    <row r="247" spans="1:20" ht="54" customHeight="1" x14ac:dyDescent="1.3">
      <c r="A247" s="679" t="s">
        <v>10732</v>
      </c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1"/>
      <c r="N247" s="23"/>
      <c r="O247" s="23"/>
      <c r="P247" s="23"/>
      <c r="Q247" s="23"/>
      <c r="R247" s="23"/>
      <c r="S247" s="140"/>
      <c r="T247" s="388"/>
    </row>
    <row r="248" spans="1:20" ht="54" customHeight="1" x14ac:dyDescent="1.05">
      <c r="A248" s="334" t="s">
        <v>10408</v>
      </c>
      <c r="B248" s="335" t="s">
        <v>10409</v>
      </c>
      <c r="C248" s="334" t="s">
        <v>10410</v>
      </c>
      <c r="D248" s="334" t="s">
        <v>10411</v>
      </c>
      <c r="E248" s="334" t="s">
        <v>101</v>
      </c>
      <c r="F248" s="334" t="s">
        <v>1304</v>
      </c>
      <c r="G248" s="334" t="s">
        <v>490</v>
      </c>
      <c r="H248" s="334" t="s">
        <v>10166</v>
      </c>
      <c r="I248" s="336">
        <v>0.66666666666666663</v>
      </c>
      <c r="J248" s="334" t="s">
        <v>20</v>
      </c>
      <c r="K248" s="334" t="s">
        <v>105</v>
      </c>
      <c r="L248" s="334" t="s">
        <v>106</v>
      </c>
      <c r="M248" s="334" t="s">
        <v>491</v>
      </c>
      <c r="N248" s="23"/>
      <c r="O248" s="23"/>
      <c r="P248" s="23"/>
      <c r="Q248" s="23"/>
      <c r="R248" s="23"/>
      <c r="S248" s="140">
        <v>26000</v>
      </c>
      <c r="T248" s="388"/>
    </row>
    <row r="249" spans="1:20" ht="54" customHeight="1" x14ac:dyDescent="1.05">
      <c r="A249" s="334" t="s">
        <v>10412</v>
      </c>
      <c r="B249" s="335" t="s">
        <v>10413</v>
      </c>
      <c r="C249" s="334" t="s">
        <v>10414</v>
      </c>
      <c r="D249" s="334" t="s">
        <v>10415</v>
      </c>
      <c r="E249" s="334" t="s">
        <v>101</v>
      </c>
      <c r="F249" s="334" t="s">
        <v>1304</v>
      </c>
      <c r="G249" s="334" t="s">
        <v>490</v>
      </c>
      <c r="H249" s="334" t="s">
        <v>10166</v>
      </c>
      <c r="I249" s="336">
        <v>0.66666666666666663</v>
      </c>
      <c r="J249" s="334" t="s">
        <v>20</v>
      </c>
      <c r="K249" s="334" t="s">
        <v>105</v>
      </c>
      <c r="L249" s="334" t="s">
        <v>106</v>
      </c>
      <c r="M249" s="334" t="s">
        <v>491</v>
      </c>
      <c r="N249" s="23"/>
      <c r="O249" s="23"/>
      <c r="P249" s="23"/>
      <c r="Q249" s="23"/>
      <c r="R249" s="23"/>
      <c r="S249" s="140">
        <v>26000</v>
      </c>
      <c r="T249" s="388"/>
    </row>
    <row r="250" spans="1:20" ht="54" customHeight="1" x14ac:dyDescent="1.05">
      <c r="A250" s="334" t="s">
        <v>10416</v>
      </c>
      <c r="B250" s="335" t="s">
        <v>10417</v>
      </c>
      <c r="C250" s="334" t="s">
        <v>10418</v>
      </c>
      <c r="D250" s="334" t="s">
        <v>10419</v>
      </c>
      <c r="E250" s="334" t="s">
        <v>101</v>
      </c>
      <c r="F250" s="334" t="s">
        <v>1304</v>
      </c>
      <c r="G250" s="334" t="s">
        <v>490</v>
      </c>
      <c r="H250" s="334" t="s">
        <v>10166</v>
      </c>
      <c r="I250" s="336">
        <v>0.66666666666666663</v>
      </c>
      <c r="J250" s="334" t="s">
        <v>20</v>
      </c>
      <c r="K250" s="334" t="s">
        <v>105</v>
      </c>
      <c r="L250" s="334" t="s">
        <v>106</v>
      </c>
      <c r="M250" s="334" t="s">
        <v>491</v>
      </c>
      <c r="N250" s="23"/>
      <c r="O250" s="23"/>
      <c r="P250" s="23"/>
      <c r="Q250" s="23"/>
      <c r="R250" s="23"/>
      <c r="S250" s="140">
        <v>26000</v>
      </c>
      <c r="T250" s="388"/>
    </row>
    <row r="251" spans="1:20" ht="54" customHeight="1" x14ac:dyDescent="1.05">
      <c r="A251" s="334" t="s">
        <v>10420</v>
      </c>
      <c r="B251" s="335" t="s">
        <v>7970</v>
      </c>
      <c r="C251" s="334" t="s">
        <v>10421</v>
      </c>
      <c r="D251" s="334" t="s">
        <v>10422</v>
      </c>
      <c r="E251" s="334" t="s">
        <v>101</v>
      </c>
      <c r="F251" s="334" t="s">
        <v>123</v>
      </c>
      <c r="G251" s="334" t="s">
        <v>124</v>
      </c>
      <c r="H251" s="334" t="s">
        <v>10166</v>
      </c>
      <c r="I251" s="336">
        <v>0.78819444444444442</v>
      </c>
      <c r="J251" s="334" t="s">
        <v>20</v>
      </c>
      <c r="K251" s="334" t="s">
        <v>105</v>
      </c>
      <c r="L251" s="334" t="s">
        <v>106</v>
      </c>
      <c r="M251" s="334" t="s">
        <v>107</v>
      </c>
      <c r="N251" s="23"/>
      <c r="O251" s="23"/>
      <c r="P251" s="23"/>
      <c r="Q251" s="23"/>
      <c r="R251" s="23"/>
      <c r="S251" s="140">
        <v>22000</v>
      </c>
      <c r="T251" s="388"/>
    </row>
    <row r="252" spans="1:20" ht="54" customHeight="1" x14ac:dyDescent="1.05">
      <c r="A252" s="334" t="s">
        <v>10423</v>
      </c>
      <c r="B252" s="335" t="s">
        <v>10424</v>
      </c>
      <c r="C252" s="334" t="s">
        <v>10425</v>
      </c>
      <c r="D252" s="334" t="s">
        <v>10426</v>
      </c>
      <c r="E252" s="334" t="s">
        <v>101</v>
      </c>
      <c r="F252" s="334" t="s">
        <v>123</v>
      </c>
      <c r="G252" s="334" t="s">
        <v>124</v>
      </c>
      <c r="H252" s="334" t="s">
        <v>10166</v>
      </c>
      <c r="I252" s="336">
        <v>0.78819444444444442</v>
      </c>
      <c r="J252" s="334" t="s">
        <v>20</v>
      </c>
      <c r="K252" s="334" t="s">
        <v>105</v>
      </c>
      <c r="L252" s="334" t="s">
        <v>106</v>
      </c>
      <c r="M252" s="334" t="s">
        <v>107</v>
      </c>
      <c r="N252" s="23"/>
      <c r="O252" s="23"/>
      <c r="P252" s="23"/>
      <c r="Q252" s="23"/>
      <c r="R252" s="23"/>
      <c r="S252" s="140">
        <v>22000</v>
      </c>
      <c r="T252" s="388"/>
    </row>
    <row r="253" spans="1:20" ht="54" customHeight="1" x14ac:dyDescent="1.05">
      <c r="A253" s="334" t="s">
        <v>10427</v>
      </c>
      <c r="B253" s="335" t="s">
        <v>10428</v>
      </c>
      <c r="C253" s="334" t="s">
        <v>10429</v>
      </c>
      <c r="D253" s="334" t="s">
        <v>10430</v>
      </c>
      <c r="E253" s="334" t="s">
        <v>101</v>
      </c>
      <c r="F253" s="334" t="s">
        <v>123</v>
      </c>
      <c r="G253" s="334" t="s">
        <v>124</v>
      </c>
      <c r="H253" s="334" t="s">
        <v>10166</v>
      </c>
      <c r="I253" s="336">
        <v>0.78819444444444442</v>
      </c>
      <c r="J253" s="334" t="s">
        <v>20</v>
      </c>
      <c r="K253" s="334" t="s">
        <v>105</v>
      </c>
      <c r="L253" s="334" t="s">
        <v>106</v>
      </c>
      <c r="M253" s="334" t="s">
        <v>107</v>
      </c>
      <c r="N253" s="23"/>
      <c r="O253" s="23"/>
      <c r="P253" s="23"/>
      <c r="Q253" s="23"/>
      <c r="R253" s="23"/>
      <c r="S253" s="140">
        <v>22000</v>
      </c>
      <c r="T253" s="388"/>
    </row>
    <row r="254" spans="1:20" ht="54" customHeight="1" x14ac:dyDescent="1.05">
      <c r="A254" s="334" t="s">
        <v>10431</v>
      </c>
      <c r="B254" s="335" t="s">
        <v>3132</v>
      </c>
      <c r="C254" s="334" t="s">
        <v>10432</v>
      </c>
      <c r="D254" s="334" t="s">
        <v>10433</v>
      </c>
      <c r="E254" s="334" t="s">
        <v>101</v>
      </c>
      <c r="F254" s="334" t="s">
        <v>123</v>
      </c>
      <c r="G254" s="334" t="s">
        <v>124</v>
      </c>
      <c r="H254" s="334" t="s">
        <v>10166</v>
      </c>
      <c r="I254" s="336">
        <v>0.78819444444444442</v>
      </c>
      <c r="J254" s="334" t="s">
        <v>20</v>
      </c>
      <c r="K254" s="334" t="s">
        <v>105</v>
      </c>
      <c r="L254" s="334" t="s">
        <v>106</v>
      </c>
      <c r="M254" s="334" t="s">
        <v>107</v>
      </c>
      <c r="N254" s="23"/>
      <c r="O254" s="23"/>
      <c r="P254" s="23"/>
      <c r="Q254" s="23"/>
      <c r="R254" s="23"/>
      <c r="S254" s="140">
        <v>22000</v>
      </c>
      <c r="T254" s="388"/>
    </row>
    <row r="255" spans="1:20" ht="54" customHeight="1" x14ac:dyDescent="1.05">
      <c r="A255" s="334" t="s">
        <v>10434</v>
      </c>
      <c r="B255" s="335" t="s">
        <v>10435</v>
      </c>
      <c r="C255" s="334" t="s">
        <v>10436</v>
      </c>
      <c r="D255" s="334" t="s">
        <v>10437</v>
      </c>
      <c r="E255" s="334" t="s">
        <v>101</v>
      </c>
      <c r="F255" s="334" t="s">
        <v>123</v>
      </c>
      <c r="G255" s="334" t="s">
        <v>124</v>
      </c>
      <c r="H255" s="334" t="s">
        <v>10166</v>
      </c>
      <c r="I255" s="336">
        <v>0.78819444444444442</v>
      </c>
      <c r="J255" s="334" t="s">
        <v>20</v>
      </c>
      <c r="K255" s="334" t="s">
        <v>105</v>
      </c>
      <c r="L255" s="334" t="s">
        <v>106</v>
      </c>
      <c r="M255" s="334" t="s">
        <v>107</v>
      </c>
      <c r="N255" s="23"/>
      <c r="O255" s="23"/>
      <c r="P255" s="23"/>
      <c r="Q255" s="23"/>
      <c r="R255" s="23"/>
      <c r="S255" s="140">
        <v>22000</v>
      </c>
      <c r="T255" s="388"/>
    </row>
    <row r="256" spans="1:20" ht="54" customHeight="1" x14ac:dyDescent="0.7">
      <c r="A256" s="698" t="s">
        <v>10743</v>
      </c>
      <c r="B256" s="699"/>
      <c r="C256" s="699"/>
      <c r="D256" s="699"/>
      <c r="E256" s="699"/>
      <c r="F256" s="699"/>
      <c r="G256" s="699"/>
      <c r="H256" s="699"/>
      <c r="I256" s="699"/>
      <c r="J256" s="699"/>
      <c r="K256" s="699"/>
      <c r="L256" s="699"/>
      <c r="M256" s="700"/>
      <c r="N256" s="23"/>
      <c r="O256" s="23"/>
      <c r="P256" s="23"/>
      <c r="Q256" s="23"/>
      <c r="R256" s="23"/>
      <c r="S256" s="249"/>
      <c r="T256" s="561">
        <v>21150</v>
      </c>
    </row>
    <row r="257" spans="1:20" ht="54" customHeight="1" x14ac:dyDescent="0.7">
      <c r="A257" s="698" t="s">
        <v>10743</v>
      </c>
      <c r="B257" s="699"/>
      <c r="C257" s="699"/>
      <c r="D257" s="699"/>
      <c r="E257" s="699"/>
      <c r="F257" s="699"/>
      <c r="G257" s="699"/>
      <c r="H257" s="699"/>
      <c r="I257" s="699"/>
      <c r="J257" s="699"/>
      <c r="K257" s="699"/>
      <c r="L257" s="699"/>
      <c r="M257" s="700"/>
      <c r="N257" s="23"/>
      <c r="O257" s="23"/>
      <c r="P257" s="23"/>
      <c r="Q257" s="23"/>
      <c r="R257" s="23"/>
      <c r="S257" s="249"/>
      <c r="T257" s="554">
        <v>20000</v>
      </c>
    </row>
    <row r="258" spans="1:20" ht="54" customHeight="1" x14ac:dyDescent="0.7">
      <c r="A258" s="698" t="s">
        <v>10743</v>
      </c>
      <c r="B258" s="699"/>
      <c r="C258" s="699"/>
      <c r="D258" s="699"/>
      <c r="E258" s="699"/>
      <c r="F258" s="699"/>
      <c r="G258" s="699"/>
      <c r="H258" s="699"/>
      <c r="I258" s="699"/>
      <c r="J258" s="699"/>
      <c r="K258" s="699"/>
      <c r="L258" s="699"/>
      <c r="M258" s="700"/>
      <c r="N258" s="23"/>
      <c r="O258" s="23"/>
      <c r="P258" s="23"/>
      <c r="Q258" s="23"/>
      <c r="R258" s="23"/>
      <c r="S258" s="249"/>
      <c r="T258" s="554">
        <v>14500</v>
      </c>
    </row>
    <row r="259" spans="1:20" ht="54" customHeight="1" x14ac:dyDescent="0.7">
      <c r="A259" s="698" t="s">
        <v>10743</v>
      </c>
      <c r="B259" s="699"/>
      <c r="C259" s="699"/>
      <c r="D259" s="699"/>
      <c r="E259" s="699"/>
      <c r="F259" s="699"/>
      <c r="G259" s="699"/>
      <c r="H259" s="699"/>
      <c r="I259" s="699"/>
      <c r="J259" s="699"/>
      <c r="K259" s="699"/>
      <c r="L259" s="699"/>
      <c r="M259" s="700"/>
      <c r="N259" s="23"/>
      <c r="O259" s="23"/>
      <c r="P259" s="23"/>
      <c r="Q259" s="23"/>
      <c r="R259" s="23"/>
      <c r="S259" s="249"/>
      <c r="T259" s="554">
        <v>34250</v>
      </c>
    </row>
    <row r="260" spans="1:20" ht="54" customHeight="1" x14ac:dyDescent="0.7">
      <c r="A260" s="698" t="s">
        <v>10743</v>
      </c>
      <c r="B260" s="699"/>
      <c r="C260" s="699"/>
      <c r="D260" s="699"/>
      <c r="E260" s="699"/>
      <c r="F260" s="699"/>
      <c r="G260" s="699"/>
      <c r="H260" s="699"/>
      <c r="I260" s="699"/>
      <c r="J260" s="699"/>
      <c r="K260" s="699"/>
      <c r="L260" s="699"/>
      <c r="M260" s="700"/>
      <c r="N260" s="23"/>
      <c r="O260" s="23"/>
      <c r="P260" s="23"/>
      <c r="Q260" s="23"/>
      <c r="R260" s="23"/>
      <c r="S260" s="249"/>
      <c r="T260" s="554">
        <v>44500</v>
      </c>
    </row>
    <row r="261" spans="1:20" ht="54" customHeight="1" x14ac:dyDescent="0.7">
      <c r="A261" s="698" t="s">
        <v>10743</v>
      </c>
      <c r="B261" s="699"/>
      <c r="C261" s="699"/>
      <c r="D261" s="699"/>
      <c r="E261" s="699"/>
      <c r="F261" s="699"/>
      <c r="G261" s="699"/>
      <c r="H261" s="699"/>
      <c r="I261" s="699"/>
      <c r="J261" s="699"/>
      <c r="K261" s="699"/>
      <c r="L261" s="699"/>
      <c r="M261" s="700"/>
      <c r="N261" s="23"/>
      <c r="O261" s="23"/>
      <c r="P261" s="23"/>
      <c r="Q261" s="23"/>
      <c r="R261" s="23"/>
      <c r="S261" s="249"/>
      <c r="T261" s="554">
        <v>50000</v>
      </c>
    </row>
    <row r="262" spans="1:20" ht="54" customHeight="1" x14ac:dyDescent="0.7">
      <c r="A262" s="698" t="s">
        <v>10743</v>
      </c>
      <c r="B262" s="699"/>
      <c r="C262" s="699"/>
      <c r="D262" s="699"/>
      <c r="E262" s="699"/>
      <c r="F262" s="699"/>
      <c r="G262" s="699"/>
      <c r="H262" s="699"/>
      <c r="I262" s="699"/>
      <c r="J262" s="699"/>
      <c r="K262" s="699"/>
      <c r="L262" s="699"/>
      <c r="M262" s="700"/>
      <c r="N262" s="23"/>
      <c r="O262" s="23"/>
      <c r="P262" s="23"/>
      <c r="Q262" s="23"/>
      <c r="R262" s="23"/>
      <c r="S262" s="249"/>
      <c r="T262" s="554">
        <v>48000</v>
      </c>
    </row>
    <row r="263" spans="1:20" ht="54" customHeight="1" x14ac:dyDescent="0.7">
      <c r="A263" s="698" t="s">
        <v>10743</v>
      </c>
      <c r="B263" s="699"/>
      <c r="C263" s="699"/>
      <c r="D263" s="699"/>
      <c r="E263" s="699"/>
      <c r="F263" s="699"/>
      <c r="G263" s="699"/>
      <c r="H263" s="699"/>
      <c r="I263" s="699"/>
      <c r="J263" s="699"/>
      <c r="K263" s="699"/>
      <c r="L263" s="699"/>
      <c r="M263" s="700"/>
      <c r="N263" s="23"/>
      <c r="O263" s="23"/>
      <c r="P263" s="23"/>
      <c r="Q263" s="23"/>
      <c r="R263" s="23"/>
      <c r="S263" s="249"/>
      <c r="T263" s="554">
        <v>44000</v>
      </c>
    </row>
    <row r="264" spans="1:20" ht="54" customHeight="1" x14ac:dyDescent="0.7">
      <c r="A264" s="698" t="s">
        <v>10743</v>
      </c>
      <c r="B264" s="699"/>
      <c r="C264" s="699"/>
      <c r="D264" s="699"/>
      <c r="E264" s="699"/>
      <c r="F264" s="699"/>
      <c r="G264" s="699"/>
      <c r="H264" s="699"/>
      <c r="I264" s="699"/>
      <c r="J264" s="699"/>
      <c r="K264" s="699"/>
      <c r="L264" s="699"/>
      <c r="M264" s="700"/>
      <c r="N264" s="23"/>
      <c r="O264" s="23"/>
      <c r="P264" s="23"/>
      <c r="Q264" s="23"/>
      <c r="R264" s="23"/>
      <c r="S264" s="249"/>
      <c r="T264" s="554">
        <v>20000</v>
      </c>
    </row>
    <row r="265" spans="1:20" ht="54" customHeight="1" x14ac:dyDescent="0.7">
      <c r="A265" s="698" t="s">
        <v>10743</v>
      </c>
      <c r="B265" s="699"/>
      <c r="C265" s="699"/>
      <c r="D265" s="699"/>
      <c r="E265" s="699"/>
      <c r="F265" s="699"/>
      <c r="G265" s="699"/>
      <c r="H265" s="699"/>
      <c r="I265" s="699"/>
      <c r="J265" s="699"/>
      <c r="K265" s="699"/>
      <c r="L265" s="699"/>
      <c r="M265" s="700"/>
      <c r="N265" s="23"/>
      <c r="O265" s="23"/>
      <c r="P265" s="23"/>
      <c r="Q265" s="23"/>
      <c r="R265" s="23"/>
      <c r="S265" s="249"/>
      <c r="T265" s="554">
        <v>20000</v>
      </c>
    </row>
    <row r="266" spans="1:20" ht="54" customHeight="1" x14ac:dyDescent="0.7">
      <c r="A266" s="698" t="s">
        <v>10743</v>
      </c>
      <c r="B266" s="699"/>
      <c r="C266" s="699"/>
      <c r="D266" s="699"/>
      <c r="E266" s="699"/>
      <c r="F266" s="699"/>
      <c r="G266" s="699"/>
      <c r="H266" s="699"/>
      <c r="I266" s="699"/>
      <c r="J266" s="699"/>
      <c r="K266" s="699"/>
      <c r="L266" s="699"/>
      <c r="M266" s="700"/>
      <c r="N266" s="23"/>
      <c r="O266" s="23"/>
      <c r="P266" s="23"/>
      <c r="Q266" s="23"/>
      <c r="R266" s="23"/>
      <c r="S266" s="249"/>
      <c r="T266" s="554">
        <v>36600</v>
      </c>
    </row>
    <row r="267" spans="1:20" ht="54" customHeight="1" x14ac:dyDescent="0.7">
      <c r="A267" s="698" t="s">
        <v>10743</v>
      </c>
      <c r="B267" s="699"/>
      <c r="C267" s="699"/>
      <c r="D267" s="699"/>
      <c r="E267" s="699"/>
      <c r="F267" s="699"/>
      <c r="G267" s="699"/>
      <c r="H267" s="699"/>
      <c r="I267" s="699"/>
      <c r="J267" s="699"/>
      <c r="K267" s="699"/>
      <c r="L267" s="699"/>
      <c r="M267" s="700"/>
      <c r="N267" s="23"/>
      <c r="O267" s="23"/>
      <c r="P267" s="23"/>
      <c r="Q267" s="23"/>
      <c r="R267" s="23"/>
      <c r="S267" s="249"/>
      <c r="T267" s="554">
        <v>60000</v>
      </c>
    </row>
    <row r="268" spans="1:20" ht="54" customHeight="1" x14ac:dyDescent="0.7">
      <c r="A268" s="698" t="s">
        <v>10743</v>
      </c>
      <c r="B268" s="699"/>
      <c r="C268" s="699"/>
      <c r="D268" s="699"/>
      <c r="E268" s="699"/>
      <c r="F268" s="699"/>
      <c r="G268" s="699"/>
      <c r="H268" s="699"/>
      <c r="I268" s="699"/>
      <c r="J268" s="699"/>
      <c r="K268" s="699"/>
      <c r="L268" s="699"/>
      <c r="M268" s="700"/>
      <c r="N268" s="23"/>
      <c r="O268" s="23"/>
      <c r="P268" s="23"/>
      <c r="Q268" s="23"/>
      <c r="R268" s="23"/>
      <c r="S268" s="249"/>
      <c r="T268" s="554">
        <v>20000</v>
      </c>
    </row>
    <row r="269" spans="1:20" ht="54" customHeight="1" x14ac:dyDescent="0.7">
      <c r="A269" s="698" t="s">
        <v>10743</v>
      </c>
      <c r="B269" s="699"/>
      <c r="C269" s="699"/>
      <c r="D269" s="699"/>
      <c r="E269" s="699"/>
      <c r="F269" s="699"/>
      <c r="G269" s="699"/>
      <c r="H269" s="699"/>
      <c r="I269" s="699"/>
      <c r="J269" s="699"/>
      <c r="K269" s="699"/>
      <c r="L269" s="699"/>
      <c r="M269" s="700"/>
      <c r="N269" s="23"/>
      <c r="O269" s="23"/>
      <c r="P269" s="23"/>
      <c r="Q269" s="23"/>
      <c r="R269" s="23"/>
      <c r="S269" s="249"/>
      <c r="T269" s="554">
        <v>75000</v>
      </c>
    </row>
    <row r="270" spans="1:20" ht="54" customHeight="1" x14ac:dyDescent="0.7">
      <c r="A270" s="698" t="s">
        <v>11349</v>
      </c>
      <c r="B270" s="699"/>
      <c r="C270" s="699"/>
      <c r="D270" s="699"/>
      <c r="E270" s="699"/>
      <c r="F270" s="699"/>
      <c r="G270" s="699"/>
      <c r="H270" s="699"/>
      <c r="I270" s="699"/>
      <c r="J270" s="699"/>
      <c r="K270" s="699"/>
      <c r="L270" s="699"/>
      <c r="M270" s="700"/>
      <c r="N270" s="23"/>
      <c r="O270" s="23"/>
      <c r="P270" s="23"/>
      <c r="Q270" s="23"/>
      <c r="R270" s="23"/>
      <c r="S270" s="249"/>
      <c r="T270" s="554">
        <v>34500</v>
      </c>
    </row>
    <row r="271" spans="1:20" ht="54" customHeight="1" x14ac:dyDescent="1.3">
      <c r="A271" s="679" t="s">
        <v>13375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1"/>
      <c r="N271" s="23"/>
      <c r="O271" s="23"/>
      <c r="P271" s="23"/>
      <c r="Q271" s="23"/>
      <c r="R271" s="23"/>
      <c r="S271" s="29"/>
      <c r="T271" s="388"/>
    </row>
    <row r="272" spans="1:20" ht="54" customHeight="1" x14ac:dyDescent="1.25">
      <c r="A272" s="206" t="s">
        <v>7252</v>
      </c>
      <c r="B272" s="331" t="s">
        <v>7253</v>
      </c>
      <c r="C272" s="330" t="s">
        <v>7254</v>
      </c>
      <c r="D272" s="330" t="s">
        <v>7255</v>
      </c>
      <c r="E272" s="330" t="s">
        <v>101</v>
      </c>
      <c r="F272" s="330" t="s">
        <v>123</v>
      </c>
      <c r="G272" s="330" t="s">
        <v>1127</v>
      </c>
      <c r="H272" s="363">
        <v>46087</v>
      </c>
      <c r="I272" s="332">
        <v>0.53125</v>
      </c>
      <c r="J272" s="330" t="s">
        <v>20</v>
      </c>
      <c r="K272" s="330" t="s">
        <v>105</v>
      </c>
      <c r="L272" s="330" t="s">
        <v>106</v>
      </c>
      <c r="M272" s="330" t="s">
        <v>995</v>
      </c>
      <c r="N272" s="30"/>
      <c r="O272" s="101"/>
      <c r="P272" s="186"/>
      <c r="Q272" s="23"/>
      <c r="R272" s="24"/>
      <c r="S272" s="140">
        <v>43725</v>
      </c>
      <c r="T272" s="388"/>
    </row>
    <row r="273" spans="1:20" ht="54" customHeight="1" x14ac:dyDescent="1.3">
      <c r="A273" s="679" t="s">
        <v>13349</v>
      </c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1"/>
      <c r="N273" s="23"/>
      <c r="O273" s="23"/>
      <c r="P273" s="23"/>
      <c r="Q273" s="23"/>
      <c r="R273" s="23"/>
      <c r="S273" s="29"/>
      <c r="T273" s="388"/>
    </row>
    <row r="274" spans="1:20" ht="54" customHeight="1" x14ac:dyDescent="1.05">
      <c r="A274" s="31" t="s">
        <v>11800</v>
      </c>
      <c r="B274" s="37" t="s">
        <v>11801</v>
      </c>
      <c r="C274" s="31" t="s">
        <v>11802</v>
      </c>
      <c r="D274" s="31" t="s">
        <v>11803</v>
      </c>
      <c r="E274" s="31" t="s">
        <v>688</v>
      </c>
      <c r="F274" s="31" t="s">
        <v>123</v>
      </c>
      <c r="G274" s="31" t="s">
        <v>689</v>
      </c>
      <c r="H274" s="31" t="s">
        <v>11366</v>
      </c>
      <c r="I274" s="38">
        <v>0.41666666666666669</v>
      </c>
      <c r="J274" s="31" t="s">
        <v>618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22000</v>
      </c>
      <c r="T274" s="388"/>
    </row>
    <row r="275" spans="1:20" ht="54" customHeight="1" x14ac:dyDescent="1.05">
      <c r="A275" s="31" t="s">
        <v>11804</v>
      </c>
      <c r="B275" s="37" t="s">
        <v>11805</v>
      </c>
      <c r="C275" s="31" t="s">
        <v>11806</v>
      </c>
      <c r="D275" s="31" t="s">
        <v>11807</v>
      </c>
      <c r="E275" s="31" t="s">
        <v>688</v>
      </c>
      <c r="F275" s="31" t="s">
        <v>123</v>
      </c>
      <c r="G275" s="31" t="s">
        <v>689</v>
      </c>
      <c r="H275" s="31" t="s">
        <v>11366</v>
      </c>
      <c r="I275" s="38">
        <v>0.41666666666666669</v>
      </c>
      <c r="J275" s="31" t="s">
        <v>618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3"/>
      <c r="R275" s="23"/>
      <c r="S275" s="29">
        <v>22000</v>
      </c>
      <c r="T275" s="388"/>
    </row>
    <row r="276" spans="1:20" ht="54" customHeight="1" x14ac:dyDescent="1.05">
      <c r="A276" s="31" t="s">
        <v>11808</v>
      </c>
      <c r="B276" s="37" t="s">
        <v>11809</v>
      </c>
      <c r="C276" s="31" t="s">
        <v>11810</v>
      </c>
      <c r="D276" s="31" t="s">
        <v>11811</v>
      </c>
      <c r="E276" s="31" t="s">
        <v>687</v>
      </c>
      <c r="F276" s="31" t="s">
        <v>123</v>
      </c>
      <c r="G276" s="31" t="s">
        <v>572</v>
      </c>
      <c r="H276" s="31" t="s">
        <v>11366</v>
      </c>
      <c r="I276" s="38">
        <v>0.83333333333333337</v>
      </c>
      <c r="J276" s="31" t="s">
        <v>20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43225</v>
      </c>
      <c r="T276" s="388"/>
    </row>
    <row r="277" spans="1:20" ht="54" customHeight="1" x14ac:dyDescent="1.05">
      <c r="A277" s="31" t="s">
        <v>11812</v>
      </c>
      <c r="B277" s="37" t="s">
        <v>11813</v>
      </c>
      <c r="C277" s="31" t="s">
        <v>11814</v>
      </c>
      <c r="D277" s="31" t="s">
        <v>11815</v>
      </c>
      <c r="E277" s="31" t="s">
        <v>687</v>
      </c>
      <c r="F277" s="31" t="s">
        <v>123</v>
      </c>
      <c r="G277" s="31" t="s">
        <v>572</v>
      </c>
      <c r="H277" s="31" t="s">
        <v>11366</v>
      </c>
      <c r="I277" s="38">
        <v>0.83333333333333337</v>
      </c>
      <c r="J277" s="31" t="s">
        <v>20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43225</v>
      </c>
      <c r="T277" s="388"/>
    </row>
    <row r="278" spans="1:20" ht="54" customHeight="1" x14ac:dyDescent="1.05">
      <c r="A278" s="31" t="s">
        <v>11816</v>
      </c>
      <c r="B278" s="37" t="s">
        <v>2188</v>
      </c>
      <c r="C278" s="31" t="s">
        <v>11817</v>
      </c>
      <c r="D278" s="31" t="s">
        <v>11818</v>
      </c>
      <c r="E278" s="31" t="s">
        <v>687</v>
      </c>
      <c r="F278" s="31" t="s">
        <v>123</v>
      </c>
      <c r="G278" s="31" t="s">
        <v>572</v>
      </c>
      <c r="H278" s="31" t="s">
        <v>11366</v>
      </c>
      <c r="I278" s="38">
        <v>0.83333333333333337</v>
      </c>
      <c r="J278" s="31" t="s">
        <v>20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43225</v>
      </c>
      <c r="T278" s="388"/>
    </row>
    <row r="279" spans="1:20" ht="54" customHeight="1" x14ac:dyDescent="1.05">
      <c r="A279" s="31" t="s">
        <v>11819</v>
      </c>
      <c r="B279" s="37" t="s">
        <v>11820</v>
      </c>
      <c r="C279" s="31" t="s">
        <v>11821</v>
      </c>
      <c r="D279" s="31" t="s">
        <v>11822</v>
      </c>
      <c r="E279" s="31" t="s">
        <v>687</v>
      </c>
      <c r="F279" s="31" t="s">
        <v>123</v>
      </c>
      <c r="G279" s="31" t="s">
        <v>572</v>
      </c>
      <c r="H279" s="31" t="s">
        <v>11366</v>
      </c>
      <c r="I279" s="38">
        <v>0.83333333333333337</v>
      </c>
      <c r="J279" s="31" t="s">
        <v>20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43225</v>
      </c>
      <c r="T279" s="388"/>
    </row>
    <row r="280" spans="1:20" ht="54" customHeight="1" x14ac:dyDescent="1.05">
      <c r="A280" s="31" t="s">
        <v>11823</v>
      </c>
      <c r="B280" s="37" t="s">
        <v>11824</v>
      </c>
      <c r="C280" s="31" t="s">
        <v>11825</v>
      </c>
      <c r="D280" s="31" t="s">
        <v>11826</v>
      </c>
      <c r="E280" s="31" t="s">
        <v>687</v>
      </c>
      <c r="F280" s="31" t="s">
        <v>123</v>
      </c>
      <c r="G280" s="31" t="s">
        <v>572</v>
      </c>
      <c r="H280" s="31" t="s">
        <v>11366</v>
      </c>
      <c r="I280" s="38">
        <v>0.83333333333333337</v>
      </c>
      <c r="J280" s="31" t="s">
        <v>20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43225</v>
      </c>
      <c r="T280" s="388"/>
    </row>
    <row r="281" spans="1:20" ht="54" customHeight="1" x14ac:dyDescent="1.05">
      <c r="A281" s="31" t="s">
        <v>11827</v>
      </c>
      <c r="B281" s="37" t="s">
        <v>419</v>
      </c>
      <c r="C281" s="31" t="s">
        <v>11828</v>
      </c>
      <c r="D281" s="31" t="s">
        <v>11829</v>
      </c>
      <c r="E281" s="31" t="s">
        <v>687</v>
      </c>
      <c r="F281" s="31" t="s">
        <v>123</v>
      </c>
      <c r="G281" s="31" t="s">
        <v>572</v>
      </c>
      <c r="H281" s="31" t="s">
        <v>11366</v>
      </c>
      <c r="I281" s="38">
        <v>0.83333333333333337</v>
      </c>
      <c r="J281" s="31" t="s">
        <v>20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388"/>
    </row>
    <row r="282" spans="1:20" ht="54" customHeight="1" x14ac:dyDescent="1.05">
      <c r="A282" s="31" t="s">
        <v>11830</v>
      </c>
      <c r="B282" s="37" t="s">
        <v>3238</v>
      </c>
      <c r="C282" s="31" t="s">
        <v>11831</v>
      </c>
      <c r="D282" s="31" t="s">
        <v>11832</v>
      </c>
      <c r="E282" s="31" t="s">
        <v>687</v>
      </c>
      <c r="F282" s="31" t="s">
        <v>123</v>
      </c>
      <c r="G282" s="31" t="s">
        <v>572</v>
      </c>
      <c r="H282" s="31" t="s">
        <v>11366</v>
      </c>
      <c r="I282" s="38">
        <v>0.83333333333333337</v>
      </c>
      <c r="J282" s="31" t="s">
        <v>20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43225</v>
      </c>
      <c r="T282" s="388"/>
    </row>
    <row r="283" spans="1:20" ht="54" customHeight="1" x14ac:dyDescent="1.05">
      <c r="A283" s="31" t="s">
        <v>11833</v>
      </c>
      <c r="B283" s="37" t="s">
        <v>11834</v>
      </c>
      <c r="C283" s="31" t="s">
        <v>11835</v>
      </c>
      <c r="D283" s="31" t="s">
        <v>11836</v>
      </c>
      <c r="E283" s="31" t="s">
        <v>687</v>
      </c>
      <c r="F283" s="31" t="s">
        <v>123</v>
      </c>
      <c r="G283" s="31" t="s">
        <v>572</v>
      </c>
      <c r="H283" s="31" t="s">
        <v>11366</v>
      </c>
      <c r="I283" s="38">
        <v>0.83333333333333337</v>
      </c>
      <c r="J283" s="31" t="s">
        <v>20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43225</v>
      </c>
      <c r="T283" s="388"/>
    </row>
    <row r="284" spans="1:20" ht="54" customHeight="1" x14ac:dyDescent="1.05">
      <c r="A284" s="31" t="s">
        <v>11837</v>
      </c>
      <c r="B284" s="37" t="s">
        <v>11838</v>
      </c>
      <c r="C284" s="31" t="s">
        <v>11839</v>
      </c>
      <c r="D284" s="31" t="s">
        <v>11840</v>
      </c>
      <c r="E284" s="31" t="s">
        <v>687</v>
      </c>
      <c r="F284" s="31" t="s">
        <v>123</v>
      </c>
      <c r="G284" s="31" t="s">
        <v>572</v>
      </c>
      <c r="H284" s="31" t="s">
        <v>11366</v>
      </c>
      <c r="I284" s="38">
        <v>0.83333333333333337</v>
      </c>
      <c r="J284" s="31" t="s">
        <v>20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43225</v>
      </c>
      <c r="T284" s="388"/>
    </row>
    <row r="285" spans="1:20" ht="54" customHeight="1" x14ac:dyDescent="1.05">
      <c r="A285" s="31" t="s">
        <v>11841</v>
      </c>
      <c r="B285" s="37" t="s">
        <v>4820</v>
      </c>
      <c r="C285" s="31" t="s">
        <v>11842</v>
      </c>
      <c r="D285" s="31" t="s">
        <v>11843</v>
      </c>
      <c r="E285" s="31" t="s">
        <v>687</v>
      </c>
      <c r="F285" s="31" t="s">
        <v>123</v>
      </c>
      <c r="G285" s="31" t="s">
        <v>572</v>
      </c>
      <c r="H285" s="31" t="s">
        <v>11366</v>
      </c>
      <c r="I285" s="38">
        <v>0.83333333333333337</v>
      </c>
      <c r="J285" s="31" t="s">
        <v>20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43225</v>
      </c>
      <c r="T285" s="388"/>
    </row>
    <row r="286" spans="1:20" ht="54" customHeight="1" x14ac:dyDescent="1.05">
      <c r="A286" s="31" t="s">
        <v>11844</v>
      </c>
      <c r="B286" s="37" t="s">
        <v>11845</v>
      </c>
      <c r="C286" s="31" t="s">
        <v>11846</v>
      </c>
      <c r="D286" s="31" t="s">
        <v>11847</v>
      </c>
      <c r="E286" s="31" t="s">
        <v>687</v>
      </c>
      <c r="F286" s="31" t="s">
        <v>123</v>
      </c>
      <c r="G286" s="31" t="s">
        <v>572</v>
      </c>
      <c r="H286" s="31" t="s">
        <v>11366</v>
      </c>
      <c r="I286" s="38">
        <v>0.83333333333333337</v>
      </c>
      <c r="J286" s="31" t="s">
        <v>20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43225</v>
      </c>
      <c r="T286" s="388"/>
    </row>
    <row r="287" spans="1:20" ht="54" customHeight="1" x14ac:dyDescent="1.05">
      <c r="A287" s="31" t="s">
        <v>11848</v>
      </c>
      <c r="B287" s="37" t="s">
        <v>11849</v>
      </c>
      <c r="C287" s="31" t="s">
        <v>11850</v>
      </c>
      <c r="D287" s="31" t="s">
        <v>11851</v>
      </c>
      <c r="E287" s="31" t="s">
        <v>687</v>
      </c>
      <c r="F287" s="31" t="s">
        <v>123</v>
      </c>
      <c r="G287" s="31" t="s">
        <v>572</v>
      </c>
      <c r="H287" s="31" t="s">
        <v>11366</v>
      </c>
      <c r="I287" s="38">
        <v>0.83333333333333337</v>
      </c>
      <c r="J287" s="31" t="s">
        <v>20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43225</v>
      </c>
      <c r="T287" s="388"/>
    </row>
    <row r="288" spans="1:20" ht="54" customHeight="1" x14ac:dyDescent="1.05">
      <c r="A288" s="31" t="s">
        <v>11852</v>
      </c>
      <c r="B288" s="37" t="s">
        <v>11853</v>
      </c>
      <c r="C288" s="31" t="s">
        <v>11854</v>
      </c>
      <c r="D288" s="31" t="s">
        <v>11855</v>
      </c>
      <c r="E288" s="31" t="s">
        <v>687</v>
      </c>
      <c r="F288" s="31" t="s">
        <v>123</v>
      </c>
      <c r="G288" s="31" t="s">
        <v>572</v>
      </c>
      <c r="H288" s="31" t="s">
        <v>11366</v>
      </c>
      <c r="I288" s="38">
        <v>0.83333333333333337</v>
      </c>
      <c r="J288" s="31" t="s">
        <v>20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23"/>
      <c r="R288" s="23"/>
      <c r="S288" s="29">
        <v>43225</v>
      </c>
      <c r="T288" s="388"/>
    </row>
    <row r="289" spans="1:20" ht="54" customHeight="1" x14ac:dyDescent="1.05">
      <c r="A289" s="31" t="s">
        <v>11856</v>
      </c>
      <c r="B289" s="37" t="s">
        <v>8287</v>
      </c>
      <c r="C289" s="31" t="s">
        <v>11857</v>
      </c>
      <c r="D289" s="31" t="s">
        <v>11858</v>
      </c>
      <c r="E289" s="31" t="s">
        <v>687</v>
      </c>
      <c r="F289" s="31" t="s">
        <v>123</v>
      </c>
      <c r="G289" s="31" t="s">
        <v>572</v>
      </c>
      <c r="H289" s="31" t="s">
        <v>11366</v>
      </c>
      <c r="I289" s="38">
        <v>0.83333333333333337</v>
      </c>
      <c r="J289" s="31" t="s">
        <v>20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43225</v>
      </c>
      <c r="T289" s="388"/>
    </row>
    <row r="290" spans="1:20" ht="54" customHeight="1" x14ac:dyDescent="1.05">
      <c r="A290" s="31" t="s">
        <v>11859</v>
      </c>
      <c r="B290" s="37" t="s">
        <v>11860</v>
      </c>
      <c r="C290" s="31" t="s">
        <v>11861</v>
      </c>
      <c r="D290" s="31" t="s">
        <v>11862</v>
      </c>
      <c r="E290" s="31" t="s">
        <v>687</v>
      </c>
      <c r="F290" s="31" t="s">
        <v>123</v>
      </c>
      <c r="G290" s="31" t="s">
        <v>572</v>
      </c>
      <c r="H290" s="31" t="s">
        <v>11366</v>
      </c>
      <c r="I290" s="38">
        <v>0.83333333333333337</v>
      </c>
      <c r="J290" s="31" t="s">
        <v>20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43225</v>
      </c>
      <c r="T290" s="388"/>
    </row>
    <row r="291" spans="1:20" ht="54" customHeight="1" x14ac:dyDescent="1.05">
      <c r="A291" s="31" t="s">
        <v>11863</v>
      </c>
      <c r="B291" s="37" t="s">
        <v>11864</v>
      </c>
      <c r="C291" s="31" t="s">
        <v>11865</v>
      </c>
      <c r="D291" s="31" t="s">
        <v>11866</v>
      </c>
      <c r="E291" s="31" t="s">
        <v>687</v>
      </c>
      <c r="F291" s="31" t="s">
        <v>123</v>
      </c>
      <c r="G291" s="31" t="s">
        <v>572</v>
      </c>
      <c r="H291" s="31" t="s">
        <v>11366</v>
      </c>
      <c r="I291" s="38">
        <v>0.83333333333333337</v>
      </c>
      <c r="J291" s="31" t="s">
        <v>20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43225</v>
      </c>
      <c r="T291" s="388"/>
    </row>
    <row r="292" spans="1:20" ht="54" customHeight="1" x14ac:dyDescent="1.05">
      <c r="A292" s="31" t="s">
        <v>11867</v>
      </c>
      <c r="B292" s="37" t="s">
        <v>11868</v>
      </c>
      <c r="C292" s="31" t="s">
        <v>11869</v>
      </c>
      <c r="D292" s="31" t="s">
        <v>11870</v>
      </c>
      <c r="E292" s="31" t="s">
        <v>687</v>
      </c>
      <c r="F292" s="31" t="s">
        <v>123</v>
      </c>
      <c r="G292" s="31" t="s">
        <v>572</v>
      </c>
      <c r="H292" s="31" t="s">
        <v>11366</v>
      </c>
      <c r="I292" s="38">
        <v>0.83333333333333337</v>
      </c>
      <c r="J292" s="31" t="s">
        <v>20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43225</v>
      </c>
      <c r="T292" s="388"/>
    </row>
    <row r="293" spans="1:20" ht="54" customHeight="1" x14ac:dyDescent="1.05">
      <c r="A293" s="31" t="s">
        <v>11871</v>
      </c>
      <c r="B293" s="37" t="s">
        <v>11872</v>
      </c>
      <c r="C293" s="31" t="s">
        <v>11873</v>
      </c>
      <c r="D293" s="31" t="s">
        <v>11874</v>
      </c>
      <c r="E293" s="31" t="s">
        <v>687</v>
      </c>
      <c r="F293" s="31" t="s">
        <v>123</v>
      </c>
      <c r="G293" s="31" t="s">
        <v>572</v>
      </c>
      <c r="H293" s="31" t="s">
        <v>11366</v>
      </c>
      <c r="I293" s="38">
        <v>0.83333333333333337</v>
      </c>
      <c r="J293" s="31" t="s">
        <v>20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43225</v>
      </c>
      <c r="T293" s="388"/>
    </row>
    <row r="294" spans="1:20" ht="54" customHeight="1" x14ac:dyDescent="1.05">
      <c r="A294" s="31" t="s">
        <v>11875</v>
      </c>
      <c r="B294" s="37" t="s">
        <v>11876</v>
      </c>
      <c r="C294" s="31" t="s">
        <v>11877</v>
      </c>
      <c r="D294" s="31" t="s">
        <v>11878</v>
      </c>
      <c r="E294" s="31" t="s">
        <v>687</v>
      </c>
      <c r="F294" s="31" t="s">
        <v>123</v>
      </c>
      <c r="G294" s="31" t="s">
        <v>572</v>
      </c>
      <c r="H294" s="31" t="s">
        <v>11366</v>
      </c>
      <c r="I294" s="38">
        <v>0.83333333333333337</v>
      </c>
      <c r="J294" s="31" t="s">
        <v>20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43225</v>
      </c>
      <c r="T294" s="388"/>
    </row>
    <row r="295" spans="1:20" ht="54" customHeight="1" x14ac:dyDescent="1.05">
      <c r="A295" s="31" t="s">
        <v>11879</v>
      </c>
      <c r="B295" s="37" t="s">
        <v>11880</v>
      </c>
      <c r="C295" s="31" t="s">
        <v>11881</v>
      </c>
      <c r="D295" s="31" t="s">
        <v>11882</v>
      </c>
      <c r="E295" s="31" t="s">
        <v>687</v>
      </c>
      <c r="F295" s="31" t="s">
        <v>123</v>
      </c>
      <c r="G295" s="31" t="s">
        <v>572</v>
      </c>
      <c r="H295" s="31" t="s">
        <v>11366</v>
      </c>
      <c r="I295" s="38">
        <v>0.83333333333333337</v>
      </c>
      <c r="J295" s="31" t="s">
        <v>20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43225</v>
      </c>
      <c r="T295" s="388"/>
    </row>
    <row r="296" spans="1:20" ht="54" customHeight="1" x14ac:dyDescent="1.05">
      <c r="A296" s="31" t="s">
        <v>11883</v>
      </c>
      <c r="B296" s="37" t="s">
        <v>7381</v>
      </c>
      <c r="C296" s="31" t="s">
        <v>11884</v>
      </c>
      <c r="D296" s="31" t="s">
        <v>11885</v>
      </c>
      <c r="E296" s="31" t="s">
        <v>687</v>
      </c>
      <c r="F296" s="31" t="s">
        <v>123</v>
      </c>
      <c r="G296" s="31" t="s">
        <v>572</v>
      </c>
      <c r="H296" s="31" t="s">
        <v>11366</v>
      </c>
      <c r="I296" s="38">
        <v>0.83333333333333337</v>
      </c>
      <c r="J296" s="31" t="s">
        <v>20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43225</v>
      </c>
      <c r="T296" s="388"/>
    </row>
    <row r="297" spans="1:20" ht="54" customHeight="1" x14ac:dyDescent="1.05">
      <c r="A297" s="31" t="s">
        <v>11886</v>
      </c>
      <c r="B297" s="37" t="s">
        <v>8275</v>
      </c>
      <c r="C297" s="31" t="s">
        <v>11887</v>
      </c>
      <c r="D297" s="31" t="s">
        <v>11888</v>
      </c>
      <c r="E297" s="31" t="s">
        <v>687</v>
      </c>
      <c r="F297" s="31" t="s">
        <v>123</v>
      </c>
      <c r="G297" s="31" t="s">
        <v>572</v>
      </c>
      <c r="H297" s="31" t="s">
        <v>11366</v>
      </c>
      <c r="I297" s="38">
        <v>0.83333333333333337</v>
      </c>
      <c r="J297" s="31" t="s">
        <v>20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43225</v>
      </c>
      <c r="T297" s="388"/>
    </row>
    <row r="298" spans="1:20" ht="54" customHeight="1" x14ac:dyDescent="1.05">
      <c r="A298" s="31" t="s">
        <v>11889</v>
      </c>
      <c r="B298" s="37" t="s">
        <v>830</v>
      </c>
      <c r="C298" s="31" t="s">
        <v>11890</v>
      </c>
      <c r="D298" s="31" t="s">
        <v>11891</v>
      </c>
      <c r="E298" s="31" t="s">
        <v>687</v>
      </c>
      <c r="F298" s="31" t="s">
        <v>123</v>
      </c>
      <c r="G298" s="31" t="s">
        <v>572</v>
      </c>
      <c r="H298" s="31" t="s">
        <v>11366</v>
      </c>
      <c r="I298" s="38">
        <v>0.83333333333333337</v>
      </c>
      <c r="J298" s="31" t="s">
        <v>20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43225</v>
      </c>
      <c r="T298" s="388"/>
    </row>
    <row r="299" spans="1:20" ht="54" customHeight="1" x14ac:dyDescent="1.05">
      <c r="A299" s="31" t="s">
        <v>11892</v>
      </c>
      <c r="B299" s="37" t="s">
        <v>11893</v>
      </c>
      <c r="C299" s="31" t="s">
        <v>11894</v>
      </c>
      <c r="D299" s="31" t="s">
        <v>11895</v>
      </c>
      <c r="E299" s="31" t="s">
        <v>687</v>
      </c>
      <c r="F299" s="31" t="s">
        <v>123</v>
      </c>
      <c r="G299" s="31" t="s">
        <v>572</v>
      </c>
      <c r="H299" s="31" t="s">
        <v>11366</v>
      </c>
      <c r="I299" s="38">
        <v>0.83333333333333337</v>
      </c>
      <c r="J299" s="31" t="s">
        <v>20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43225</v>
      </c>
      <c r="T299" s="388"/>
    </row>
    <row r="300" spans="1:20" ht="54" customHeight="1" x14ac:dyDescent="1.05">
      <c r="A300" s="31" t="s">
        <v>11896</v>
      </c>
      <c r="B300" s="37" t="s">
        <v>1429</v>
      </c>
      <c r="C300" s="31" t="s">
        <v>11897</v>
      </c>
      <c r="D300" s="31" t="s">
        <v>11898</v>
      </c>
      <c r="E300" s="31" t="s">
        <v>687</v>
      </c>
      <c r="F300" s="31" t="s">
        <v>123</v>
      </c>
      <c r="G300" s="31" t="s">
        <v>572</v>
      </c>
      <c r="H300" s="31" t="s">
        <v>11366</v>
      </c>
      <c r="I300" s="38">
        <v>0.83333333333333337</v>
      </c>
      <c r="J300" s="31" t="s">
        <v>20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43225</v>
      </c>
      <c r="T300" s="388"/>
    </row>
    <row r="301" spans="1:20" ht="54" customHeight="1" x14ac:dyDescent="1.05">
      <c r="A301" s="31" t="s">
        <v>11899</v>
      </c>
      <c r="B301" s="37" t="s">
        <v>1526</v>
      </c>
      <c r="C301" s="31" t="s">
        <v>11900</v>
      </c>
      <c r="D301" s="31" t="s">
        <v>11901</v>
      </c>
      <c r="E301" s="31" t="s">
        <v>687</v>
      </c>
      <c r="F301" s="31" t="s">
        <v>123</v>
      </c>
      <c r="G301" s="31" t="s">
        <v>572</v>
      </c>
      <c r="H301" s="31" t="s">
        <v>11366</v>
      </c>
      <c r="I301" s="38">
        <v>0.83333333333333337</v>
      </c>
      <c r="J301" s="31" t="s">
        <v>20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43225</v>
      </c>
      <c r="T301" s="388"/>
    </row>
    <row r="302" spans="1:20" ht="54" customHeight="1" x14ac:dyDescent="1.05">
      <c r="A302" s="31" t="s">
        <v>11902</v>
      </c>
      <c r="B302" s="37" t="s">
        <v>11903</v>
      </c>
      <c r="C302" s="31" t="s">
        <v>11904</v>
      </c>
      <c r="D302" s="31" t="s">
        <v>11905</v>
      </c>
      <c r="E302" s="31" t="s">
        <v>687</v>
      </c>
      <c r="F302" s="31" t="s">
        <v>123</v>
      </c>
      <c r="G302" s="31" t="s">
        <v>572</v>
      </c>
      <c r="H302" s="31" t="s">
        <v>11366</v>
      </c>
      <c r="I302" s="38">
        <v>0.83333333333333337</v>
      </c>
      <c r="J302" s="31" t="s">
        <v>20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43225</v>
      </c>
      <c r="T302" s="388"/>
    </row>
    <row r="303" spans="1:20" ht="54" customHeight="1" x14ac:dyDescent="1.05">
      <c r="A303" s="31" t="s">
        <v>11906</v>
      </c>
      <c r="B303" s="37" t="s">
        <v>11907</v>
      </c>
      <c r="C303" s="31" t="s">
        <v>11908</v>
      </c>
      <c r="D303" s="31" t="s">
        <v>11909</v>
      </c>
      <c r="E303" s="31" t="s">
        <v>687</v>
      </c>
      <c r="F303" s="31" t="s">
        <v>123</v>
      </c>
      <c r="G303" s="31" t="s">
        <v>572</v>
      </c>
      <c r="H303" s="31" t="s">
        <v>11366</v>
      </c>
      <c r="I303" s="38">
        <v>0.83333333333333337</v>
      </c>
      <c r="J303" s="31" t="s">
        <v>20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43225</v>
      </c>
      <c r="T303" s="388"/>
    </row>
    <row r="304" spans="1:20" ht="54" customHeight="1" x14ac:dyDescent="1.05">
      <c r="A304" s="31" t="s">
        <v>11910</v>
      </c>
      <c r="B304" s="37" t="s">
        <v>11911</v>
      </c>
      <c r="C304" s="31" t="s">
        <v>11912</v>
      </c>
      <c r="D304" s="31" t="s">
        <v>11913</v>
      </c>
      <c r="E304" s="31" t="s">
        <v>687</v>
      </c>
      <c r="F304" s="31" t="s">
        <v>123</v>
      </c>
      <c r="G304" s="31" t="s">
        <v>572</v>
      </c>
      <c r="H304" s="31" t="s">
        <v>11366</v>
      </c>
      <c r="I304" s="38">
        <v>0.83333333333333337</v>
      </c>
      <c r="J304" s="31" t="s">
        <v>20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43225</v>
      </c>
      <c r="T304" s="388"/>
    </row>
    <row r="305" spans="1:20" ht="54" customHeight="1" x14ac:dyDescent="1.05">
      <c r="A305" s="31" t="s">
        <v>11914</v>
      </c>
      <c r="B305" s="37" t="s">
        <v>8073</v>
      </c>
      <c r="C305" s="31" t="s">
        <v>11915</v>
      </c>
      <c r="D305" s="31" t="s">
        <v>11916</v>
      </c>
      <c r="E305" s="31" t="s">
        <v>687</v>
      </c>
      <c r="F305" s="31" t="s">
        <v>123</v>
      </c>
      <c r="G305" s="31" t="s">
        <v>572</v>
      </c>
      <c r="H305" s="31" t="s">
        <v>11366</v>
      </c>
      <c r="I305" s="38">
        <v>0.83333333333333337</v>
      </c>
      <c r="J305" s="31" t="s">
        <v>20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43225</v>
      </c>
      <c r="T305" s="388"/>
    </row>
    <row r="306" spans="1:20" ht="54" customHeight="1" x14ac:dyDescent="1.05">
      <c r="A306" s="31" t="s">
        <v>11917</v>
      </c>
      <c r="B306" s="37" t="s">
        <v>11918</v>
      </c>
      <c r="C306" s="31" t="s">
        <v>11919</v>
      </c>
      <c r="D306" s="31" t="s">
        <v>11920</v>
      </c>
      <c r="E306" s="31" t="s">
        <v>687</v>
      </c>
      <c r="F306" s="31" t="s">
        <v>123</v>
      </c>
      <c r="G306" s="31" t="s">
        <v>572</v>
      </c>
      <c r="H306" s="31" t="s">
        <v>11366</v>
      </c>
      <c r="I306" s="38">
        <v>0.83333333333333337</v>
      </c>
      <c r="J306" s="31" t="s">
        <v>20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43225</v>
      </c>
      <c r="T306" s="388"/>
    </row>
    <row r="307" spans="1:20" ht="54" customHeight="1" x14ac:dyDescent="1.05">
      <c r="A307" s="31" t="s">
        <v>11921</v>
      </c>
      <c r="B307" s="37" t="s">
        <v>11922</v>
      </c>
      <c r="C307" s="31" t="s">
        <v>11923</v>
      </c>
      <c r="D307" s="31" t="s">
        <v>11924</v>
      </c>
      <c r="E307" s="31" t="s">
        <v>687</v>
      </c>
      <c r="F307" s="31" t="s">
        <v>123</v>
      </c>
      <c r="G307" s="31" t="s">
        <v>572</v>
      </c>
      <c r="H307" s="31" t="s">
        <v>11366</v>
      </c>
      <c r="I307" s="38">
        <v>0.83333333333333337</v>
      </c>
      <c r="J307" s="31" t="s">
        <v>20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43225</v>
      </c>
      <c r="T307" s="388"/>
    </row>
    <row r="308" spans="1:20" ht="54" customHeight="1" x14ac:dyDescent="1.05">
      <c r="A308" s="31" t="s">
        <v>11925</v>
      </c>
      <c r="B308" s="37" t="s">
        <v>11926</v>
      </c>
      <c r="C308" s="31" t="s">
        <v>11927</v>
      </c>
      <c r="D308" s="31" t="s">
        <v>11928</v>
      </c>
      <c r="E308" s="31" t="s">
        <v>687</v>
      </c>
      <c r="F308" s="31" t="s">
        <v>123</v>
      </c>
      <c r="G308" s="31" t="s">
        <v>572</v>
      </c>
      <c r="H308" s="31" t="s">
        <v>11366</v>
      </c>
      <c r="I308" s="38">
        <v>0.83333333333333337</v>
      </c>
      <c r="J308" s="31" t="s">
        <v>20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43225</v>
      </c>
      <c r="T308" s="388"/>
    </row>
    <row r="309" spans="1:20" ht="54" customHeight="1" x14ac:dyDescent="1.05">
      <c r="A309" s="31" t="s">
        <v>11929</v>
      </c>
      <c r="B309" s="37" t="s">
        <v>11930</v>
      </c>
      <c r="C309" s="31" t="s">
        <v>11931</v>
      </c>
      <c r="D309" s="31" t="s">
        <v>11932</v>
      </c>
      <c r="E309" s="31" t="s">
        <v>687</v>
      </c>
      <c r="F309" s="31" t="s">
        <v>123</v>
      </c>
      <c r="G309" s="31" t="s">
        <v>572</v>
      </c>
      <c r="H309" s="31" t="s">
        <v>11366</v>
      </c>
      <c r="I309" s="38">
        <v>0.83333333333333337</v>
      </c>
      <c r="J309" s="31" t="s">
        <v>20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43225</v>
      </c>
      <c r="T309" s="388"/>
    </row>
    <row r="310" spans="1:20" ht="54" customHeight="1" x14ac:dyDescent="1.05">
      <c r="A310" s="31" t="s">
        <v>11933</v>
      </c>
      <c r="B310" s="37" t="s">
        <v>11934</v>
      </c>
      <c r="C310" s="31" t="s">
        <v>11935</v>
      </c>
      <c r="D310" s="31" t="s">
        <v>11936</v>
      </c>
      <c r="E310" s="31" t="s">
        <v>687</v>
      </c>
      <c r="F310" s="31" t="s">
        <v>123</v>
      </c>
      <c r="G310" s="31" t="s">
        <v>572</v>
      </c>
      <c r="H310" s="31" t="s">
        <v>11366</v>
      </c>
      <c r="I310" s="38">
        <v>0.83333333333333337</v>
      </c>
      <c r="J310" s="31" t="s">
        <v>20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43225</v>
      </c>
      <c r="T310" s="388"/>
    </row>
    <row r="311" spans="1:20" ht="54" customHeight="1" x14ac:dyDescent="1.05">
      <c r="A311" s="31" t="s">
        <v>11937</v>
      </c>
      <c r="B311" s="37" t="s">
        <v>11938</v>
      </c>
      <c r="C311" s="31" t="s">
        <v>11939</v>
      </c>
      <c r="D311" s="31" t="s">
        <v>11940</v>
      </c>
      <c r="E311" s="31" t="s">
        <v>687</v>
      </c>
      <c r="F311" s="31" t="s">
        <v>123</v>
      </c>
      <c r="G311" s="31" t="s">
        <v>572</v>
      </c>
      <c r="H311" s="31" t="s">
        <v>11366</v>
      </c>
      <c r="I311" s="38">
        <v>0.83333333333333337</v>
      </c>
      <c r="J311" s="31" t="s">
        <v>20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43225</v>
      </c>
      <c r="T311" s="388"/>
    </row>
    <row r="312" spans="1:20" ht="54" customHeight="1" x14ac:dyDescent="1.05">
      <c r="A312" s="31" t="s">
        <v>11941</v>
      </c>
      <c r="B312" s="37" t="s">
        <v>11942</v>
      </c>
      <c r="C312" s="31" t="s">
        <v>11943</v>
      </c>
      <c r="D312" s="31" t="s">
        <v>11944</v>
      </c>
      <c r="E312" s="31" t="s">
        <v>687</v>
      </c>
      <c r="F312" s="31" t="s">
        <v>123</v>
      </c>
      <c r="G312" s="31" t="s">
        <v>572</v>
      </c>
      <c r="H312" s="31" t="s">
        <v>11366</v>
      </c>
      <c r="I312" s="38">
        <v>0.83333333333333337</v>
      </c>
      <c r="J312" s="31" t="s">
        <v>20</v>
      </c>
      <c r="K312" s="31" t="s">
        <v>105</v>
      </c>
      <c r="L312" s="31" t="s">
        <v>106</v>
      </c>
      <c r="M312" s="31" t="s">
        <v>995</v>
      </c>
      <c r="N312" s="23"/>
      <c r="O312" s="23"/>
      <c r="P312" s="23"/>
      <c r="Q312" s="23"/>
      <c r="R312" s="23"/>
      <c r="S312" s="29">
        <v>43225</v>
      </c>
      <c r="T312" s="388"/>
    </row>
    <row r="313" spans="1:20" ht="54" customHeight="1" x14ac:dyDescent="1.05">
      <c r="A313" s="31" t="s">
        <v>11945</v>
      </c>
      <c r="B313" s="37" t="s">
        <v>11946</v>
      </c>
      <c r="C313" s="31" t="s">
        <v>11947</v>
      </c>
      <c r="D313" s="31" t="s">
        <v>11948</v>
      </c>
      <c r="E313" s="31" t="s">
        <v>687</v>
      </c>
      <c r="F313" s="31" t="s">
        <v>123</v>
      </c>
      <c r="G313" s="31" t="s">
        <v>572</v>
      </c>
      <c r="H313" s="31" t="s">
        <v>11366</v>
      </c>
      <c r="I313" s="38">
        <v>0.83333333333333337</v>
      </c>
      <c r="J313" s="31" t="s">
        <v>20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43225</v>
      </c>
      <c r="T313" s="388"/>
    </row>
    <row r="314" spans="1:20" ht="54" customHeight="1" x14ac:dyDescent="1.3">
      <c r="A314" s="679" t="s">
        <v>13348</v>
      </c>
      <c r="B314" s="680"/>
      <c r="C314" s="680"/>
      <c r="D314" s="680"/>
      <c r="E314" s="680"/>
      <c r="F314" s="680"/>
      <c r="G314" s="680"/>
      <c r="H314" s="680"/>
      <c r="I314" s="680"/>
      <c r="J314" s="680"/>
      <c r="K314" s="680"/>
      <c r="L314" s="680"/>
      <c r="M314" s="681"/>
      <c r="N314" s="23"/>
      <c r="O314" s="23"/>
      <c r="P314" s="23"/>
      <c r="Q314" s="23"/>
      <c r="R314" s="23"/>
      <c r="S314" s="29"/>
      <c r="T314" s="388"/>
    </row>
    <row r="315" spans="1:20" ht="54" customHeight="1" x14ac:dyDescent="1.05">
      <c r="A315" s="31" t="s">
        <v>13037</v>
      </c>
      <c r="B315" s="37" t="s">
        <v>13038</v>
      </c>
      <c r="C315" s="31" t="s">
        <v>13039</v>
      </c>
      <c r="D315" s="31" t="s">
        <v>13040</v>
      </c>
      <c r="E315" s="31" t="s">
        <v>101</v>
      </c>
      <c r="F315" s="31" t="s">
        <v>123</v>
      </c>
      <c r="G315" s="31" t="s">
        <v>1127</v>
      </c>
      <c r="H315" s="31" t="s">
        <v>12839</v>
      </c>
      <c r="I315" s="38">
        <v>8.3333333333333329E-2</v>
      </c>
      <c r="J315" s="31" t="s">
        <v>618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43725</v>
      </c>
      <c r="T315" s="388"/>
    </row>
    <row r="316" spans="1:20" ht="54" customHeight="1" x14ac:dyDescent="1.05">
      <c r="A316" s="31" t="s">
        <v>13041</v>
      </c>
      <c r="B316" s="37" t="s">
        <v>3376</v>
      </c>
      <c r="C316" s="31" t="s">
        <v>13042</v>
      </c>
      <c r="D316" s="31" t="s">
        <v>13043</v>
      </c>
      <c r="E316" s="31" t="s">
        <v>101</v>
      </c>
      <c r="F316" s="31" t="s">
        <v>123</v>
      </c>
      <c r="G316" s="31" t="s">
        <v>1127</v>
      </c>
      <c r="H316" s="31" t="s">
        <v>12839</v>
      </c>
      <c r="I316" s="38">
        <v>8.3333333333333329E-2</v>
      </c>
      <c r="J316" s="31" t="s">
        <v>618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43725</v>
      </c>
      <c r="T316" s="388"/>
    </row>
    <row r="317" spans="1:20" ht="54" customHeight="1" x14ac:dyDescent="1.05">
      <c r="A317" s="31" t="s">
        <v>13044</v>
      </c>
      <c r="B317" s="37" t="s">
        <v>13045</v>
      </c>
      <c r="C317" s="31" t="s">
        <v>13046</v>
      </c>
      <c r="D317" s="31" t="s">
        <v>13047</v>
      </c>
      <c r="E317" s="31" t="s">
        <v>687</v>
      </c>
      <c r="F317" s="31" t="s">
        <v>102</v>
      </c>
      <c r="G317" s="31" t="s">
        <v>490</v>
      </c>
      <c r="H317" s="31" t="s">
        <v>12839</v>
      </c>
      <c r="I317" s="38">
        <v>0.41666666666666669</v>
      </c>
      <c r="J317" s="31" t="s">
        <v>20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25000</v>
      </c>
      <c r="T317" s="388"/>
    </row>
    <row r="318" spans="1:20" ht="54" customHeight="1" x14ac:dyDescent="1.05">
      <c r="A318" s="31" t="s">
        <v>13048</v>
      </c>
      <c r="B318" s="37" t="s">
        <v>13049</v>
      </c>
      <c r="C318" s="31" t="s">
        <v>13050</v>
      </c>
      <c r="D318" s="31" t="s">
        <v>13051</v>
      </c>
      <c r="E318" s="31" t="s">
        <v>687</v>
      </c>
      <c r="F318" s="31" t="s">
        <v>102</v>
      </c>
      <c r="G318" s="31" t="s">
        <v>490</v>
      </c>
      <c r="H318" s="31" t="s">
        <v>12839</v>
      </c>
      <c r="I318" s="38">
        <v>0.41666666666666669</v>
      </c>
      <c r="J318" s="31" t="s">
        <v>20</v>
      </c>
      <c r="K318" s="31" t="s">
        <v>105</v>
      </c>
      <c r="L318" s="31" t="s">
        <v>106</v>
      </c>
      <c r="M318" s="31" t="s">
        <v>491</v>
      </c>
      <c r="N318" s="23"/>
      <c r="O318" s="23"/>
      <c r="P318" s="23"/>
      <c r="Q318" s="23"/>
      <c r="R318" s="23"/>
      <c r="S318" s="29">
        <v>25000</v>
      </c>
      <c r="T318" s="388"/>
    </row>
    <row r="319" spans="1:20" ht="54" customHeight="1" x14ac:dyDescent="1.05">
      <c r="A319" s="31" t="s">
        <v>13052</v>
      </c>
      <c r="B319" s="37" t="s">
        <v>13053</v>
      </c>
      <c r="C319" s="31" t="s">
        <v>13054</v>
      </c>
      <c r="D319" s="31" t="s">
        <v>13055</v>
      </c>
      <c r="E319" s="31" t="s">
        <v>688</v>
      </c>
      <c r="F319" s="31" t="s">
        <v>123</v>
      </c>
      <c r="G319" s="31" t="s">
        <v>689</v>
      </c>
      <c r="H319" s="31" t="s">
        <v>12839</v>
      </c>
      <c r="I319" s="38">
        <v>0.41666666666666669</v>
      </c>
      <c r="J319" s="31" t="s">
        <v>20</v>
      </c>
      <c r="K319" s="31" t="s">
        <v>105</v>
      </c>
      <c r="L319" s="31" t="s">
        <v>106</v>
      </c>
      <c r="M319" s="31" t="s">
        <v>194</v>
      </c>
      <c r="N319" s="23"/>
      <c r="O319" s="23"/>
      <c r="P319" s="23"/>
      <c r="Q319" s="23"/>
      <c r="R319" s="23"/>
      <c r="S319" s="29">
        <v>38750</v>
      </c>
      <c r="T319" s="388"/>
    </row>
    <row r="320" spans="1:20" ht="54" customHeight="1" x14ac:dyDescent="1.05">
      <c r="A320" s="31" t="s">
        <v>13056</v>
      </c>
      <c r="B320" s="37" t="s">
        <v>13057</v>
      </c>
      <c r="C320" s="31" t="s">
        <v>13058</v>
      </c>
      <c r="D320" s="31" t="s">
        <v>13059</v>
      </c>
      <c r="E320" s="31" t="s">
        <v>688</v>
      </c>
      <c r="F320" s="31" t="s">
        <v>123</v>
      </c>
      <c r="G320" s="31" t="s">
        <v>689</v>
      </c>
      <c r="H320" s="31" t="s">
        <v>12839</v>
      </c>
      <c r="I320" s="38">
        <v>0.41666666666666669</v>
      </c>
      <c r="J320" s="31" t="s">
        <v>20</v>
      </c>
      <c r="K320" s="31" t="s">
        <v>105</v>
      </c>
      <c r="L320" s="31" t="s">
        <v>106</v>
      </c>
      <c r="M320" s="31" t="s">
        <v>194</v>
      </c>
      <c r="N320" s="23"/>
      <c r="O320" s="23"/>
      <c r="P320" s="23"/>
      <c r="Q320" s="23"/>
      <c r="R320" s="23"/>
      <c r="S320" s="29">
        <v>38750</v>
      </c>
      <c r="T320" s="388"/>
    </row>
    <row r="321" spans="1:20" ht="54" customHeight="1" x14ac:dyDescent="1.05">
      <c r="A321" s="206" t="s">
        <v>13060</v>
      </c>
      <c r="B321" s="331" t="s">
        <v>13061</v>
      </c>
      <c r="C321" s="330" t="s">
        <v>13062</v>
      </c>
      <c r="D321" s="330" t="s">
        <v>13063</v>
      </c>
      <c r="E321" s="330" t="s">
        <v>687</v>
      </c>
      <c r="F321" s="330" t="s">
        <v>102</v>
      </c>
      <c r="G321" s="330" t="s">
        <v>490</v>
      </c>
      <c r="H321" s="330" t="s">
        <v>12839</v>
      </c>
      <c r="I321" s="332">
        <v>0.41666666666666669</v>
      </c>
      <c r="J321" s="330" t="s">
        <v>20</v>
      </c>
      <c r="K321" s="330" t="s">
        <v>105</v>
      </c>
      <c r="L321" s="330" t="s">
        <v>106</v>
      </c>
      <c r="M321" s="330" t="s">
        <v>491</v>
      </c>
      <c r="N321" s="23"/>
      <c r="O321" s="23"/>
      <c r="P321" s="23"/>
      <c r="Q321" s="23"/>
      <c r="R321" s="23"/>
      <c r="S321" s="29">
        <v>25000</v>
      </c>
      <c r="T321" s="388"/>
    </row>
    <row r="322" spans="1:20" ht="54" customHeight="1" x14ac:dyDescent="1.05">
      <c r="A322" s="31" t="s">
        <v>13064</v>
      </c>
      <c r="B322" s="37" t="s">
        <v>13065</v>
      </c>
      <c r="C322" s="31" t="s">
        <v>13066</v>
      </c>
      <c r="D322" s="31" t="s">
        <v>13067</v>
      </c>
      <c r="E322" s="31" t="s">
        <v>688</v>
      </c>
      <c r="F322" s="31" t="s">
        <v>123</v>
      </c>
      <c r="G322" s="31" t="s">
        <v>689</v>
      </c>
      <c r="H322" s="31" t="s">
        <v>12839</v>
      </c>
      <c r="I322" s="38">
        <v>0.41666666666666669</v>
      </c>
      <c r="J322" s="31" t="s">
        <v>20</v>
      </c>
      <c r="K322" s="31" t="s">
        <v>105</v>
      </c>
      <c r="L322" s="31" t="s">
        <v>106</v>
      </c>
      <c r="M322" s="31" t="s">
        <v>194</v>
      </c>
      <c r="N322" s="23"/>
      <c r="O322" s="23"/>
      <c r="P322" s="23"/>
      <c r="Q322" s="23"/>
      <c r="R322" s="23"/>
      <c r="S322" s="29">
        <v>38750</v>
      </c>
      <c r="T322" s="388"/>
    </row>
    <row r="323" spans="1:20" ht="54" customHeight="1" x14ac:dyDescent="1.05">
      <c r="A323" s="31" t="s">
        <v>13068</v>
      </c>
      <c r="B323" s="37" t="s">
        <v>13069</v>
      </c>
      <c r="C323" s="31" t="s">
        <v>13070</v>
      </c>
      <c r="D323" s="31" t="s">
        <v>13071</v>
      </c>
      <c r="E323" s="31" t="s">
        <v>688</v>
      </c>
      <c r="F323" s="31" t="s">
        <v>123</v>
      </c>
      <c r="G323" s="31" t="s">
        <v>689</v>
      </c>
      <c r="H323" s="31" t="s">
        <v>12839</v>
      </c>
      <c r="I323" s="38">
        <v>0.41666666666666669</v>
      </c>
      <c r="J323" s="31" t="s">
        <v>20</v>
      </c>
      <c r="K323" s="31" t="s">
        <v>105</v>
      </c>
      <c r="L323" s="31" t="s">
        <v>106</v>
      </c>
      <c r="M323" s="31" t="s">
        <v>194</v>
      </c>
      <c r="N323" s="23"/>
      <c r="O323" s="23"/>
      <c r="P323" s="23"/>
      <c r="Q323" s="23"/>
      <c r="R323" s="23"/>
      <c r="S323" s="29">
        <v>38750</v>
      </c>
      <c r="T323" s="388"/>
    </row>
    <row r="324" spans="1:20" ht="54" customHeight="1" x14ac:dyDescent="1.05">
      <c r="A324" s="31" t="s">
        <v>13072</v>
      </c>
      <c r="B324" s="37" t="s">
        <v>13073</v>
      </c>
      <c r="C324" s="31" t="s">
        <v>13074</v>
      </c>
      <c r="D324" s="31" t="s">
        <v>13075</v>
      </c>
      <c r="E324" s="31" t="s">
        <v>688</v>
      </c>
      <c r="F324" s="31" t="s">
        <v>123</v>
      </c>
      <c r="G324" s="31" t="s">
        <v>689</v>
      </c>
      <c r="H324" s="31" t="s">
        <v>12839</v>
      </c>
      <c r="I324" s="38">
        <v>0.41666666666666669</v>
      </c>
      <c r="J324" s="31" t="s">
        <v>20</v>
      </c>
      <c r="K324" s="31" t="s">
        <v>105</v>
      </c>
      <c r="L324" s="31" t="s">
        <v>106</v>
      </c>
      <c r="M324" s="31" t="s">
        <v>194</v>
      </c>
      <c r="N324" s="23"/>
      <c r="O324" s="23"/>
      <c r="P324" s="23"/>
      <c r="Q324" s="23"/>
      <c r="R324" s="23"/>
      <c r="S324" s="29">
        <v>38750</v>
      </c>
      <c r="T324" s="388"/>
    </row>
    <row r="325" spans="1:20" ht="54" customHeight="1" x14ac:dyDescent="1.05">
      <c r="A325" s="31" t="s">
        <v>7169</v>
      </c>
      <c r="B325" s="37" t="s">
        <v>7170</v>
      </c>
      <c r="C325" s="31" t="s">
        <v>7171</v>
      </c>
      <c r="D325" s="31" t="s">
        <v>7172</v>
      </c>
      <c r="E325" s="31" t="s">
        <v>687</v>
      </c>
      <c r="F325" s="31" t="s">
        <v>102</v>
      </c>
      <c r="G325" s="31" t="s">
        <v>490</v>
      </c>
      <c r="H325" s="31" t="s">
        <v>12839</v>
      </c>
      <c r="I325" s="38">
        <v>0.625</v>
      </c>
      <c r="J325" s="31" t="s">
        <v>20</v>
      </c>
      <c r="K325" s="31" t="s">
        <v>105</v>
      </c>
      <c r="L325" s="31" t="s">
        <v>106</v>
      </c>
      <c r="M325" s="31" t="s">
        <v>491</v>
      </c>
      <c r="N325" s="23"/>
      <c r="O325" s="23"/>
      <c r="P325" s="23"/>
      <c r="Q325" s="23"/>
      <c r="R325" s="23"/>
      <c r="S325" s="29">
        <v>25000</v>
      </c>
      <c r="T325" s="388"/>
    </row>
    <row r="326" spans="1:20" ht="54" customHeight="1" x14ac:dyDescent="1.05">
      <c r="A326" s="31" t="s">
        <v>7161</v>
      </c>
      <c r="B326" s="37" t="s">
        <v>7162</v>
      </c>
      <c r="C326" s="31" t="s">
        <v>7163</v>
      </c>
      <c r="D326" s="31" t="s">
        <v>7164</v>
      </c>
      <c r="E326" s="31" t="s">
        <v>687</v>
      </c>
      <c r="F326" s="31" t="s">
        <v>102</v>
      </c>
      <c r="G326" s="31" t="s">
        <v>490</v>
      </c>
      <c r="H326" s="31" t="s">
        <v>12839</v>
      </c>
      <c r="I326" s="38">
        <v>0.625</v>
      </c>
      <c r="J326" s="31" t="s">
        <v>20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25000</v>
      </c>
      <c r="T326" s="388"/>
    </row>
    <row r="327" spans="1:20" ht="54" customHeight="1" x14ac:dyDescent="1.05">
      <c r="A327" s="31" t="s">
        <v>7165</v>
      </c>
      <c r="B327" s="37" t="s">
        <v>7166</v>
      </c>
      <c r="C327" s="31" t="s">
        <v>7167</v>
      </c>
      <c r="D327" s="31" t="s">
        <v>7168</v>
      </c>
      <c r="E327" s="31" t="s">
        <v>687</v>
      </c>
      <c r="F327" s="31" t="s">
        <v>102</v>
      </c>
      <c r="G327" s="31" t="s">
        <v>490</v>
      </c>
      <c r="H327" s="31" t="s">
        <v>12839</v>
      </c>
      <c r="I327" s="38">
        <v>0.625</v>
      </c>
      <c r="J327" s="31" t="s">
        <v>20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344">
        <v>25000</v>
      </c>
      <c r="T327" s="550"/>
    </row>
    <row r="328" spans="1:20" ht="54" customHeight="1" x14ac:dyDescent="0.7">
      <c r="A328" s="698" t="s">
        <v>11349</v>
      </c>
      <c r="B328" s="699"/>
      <c r="C328" s="699"/>
      <c r="D328" s="699"/>
      <c r="E328" s="699"/>
      <c r="F328" s="699"/>
      <c r="G328" s="699"/>
      <c r="H328" s="699"/>
      <c r="I328" s="699"/>
      <c r="J328" s="699"/>
      <c r="K328" s="699"/>
      <c r="L328" s="699"/>
      <c r="M328" s="700"/>
      <c r="N328" s="23"/>
      <c r="O328" s="23"/>
      <c r="P328" s="23"/>
      <c r="Q328" s="23"/>
      <c r="R328" s="23"/>
      <c r="S328" s="249"/>
      <c r="T328" s="554">
        <v>70000</v>
      </c>
    </row>
    <row r="329" spans="1:20" ht="54" customHeight="1" x14ac:dyDescent="0.7">
      <c r="A329" s="698" t="s">
        <v>13353</v>
      </c>
      <c r="B329" s="699"/>
      <c r="C329" s="699"/>
      <c r="D329" s="699"/>
      <c r="E329" s="699"/>
      <c r="F329" s="699"/>
      <c r="G329" s="699"/>
      <c r="H329" s="699"/>
      <c r="I329" s="699"/>
      <c r="J329" s="699"/>
      <c r="K329" s="699"/>
      <c r="L329" s="699"/>
      <c r="M329" s="700"/>
      <c r="N329" s="23"/>
      <c r="O329" s="23"/>
      <c r="P329" s="23"/>
      <c r="Q329" s="23"/>
      <c r="R329" s="23"/>
      <c r="S329" s="249"/>
      <c r="T329" s="554">
        <v>23000</v>
      </c>
    </row>
    <row r="330" spans="1:20" ht="54" customHeight="1" x14ac:dyDescent="0.7">
      <c r="A330" s="698" t="s">
        <v>13353</v>
      </c>
      <c r="B330" s="699"/>
      <c r="C330" s="699"/>
      <c r="D330" s="699"/>
      <c r="E330" s="699"/>
      <c r="F330" s="699"/>
      <c r="G330" s="699"/>
      <c r="H330" s="699"/>
      <c r="I330" s="699"/>
      <c r="J330" s="699"/>
      <c r="K330" s="699"/>
      <c r="L330" s="699"/>
      <c r="M330" s="700"/>
      <c r="N330" s="23"/>
      <c r="O330" s="23"/>
      <c r="P330" s="23"/>
      <c r="Q330" s="23"/>
      <c r="R330" s="23"/>
      <c r="S330" s="249"/>
      <c r="T330" s="554">
        <v>25000</v>
      </c>
    </row>
    <row r="331" spans="1:20" ht="54" customHeight="1" x14ac:dyDescent="0.7">
      <c r="A331" s="698" t="s">
        <v>13353</v>
      </c>
      <c r="B331" s="699"/>
      <c r="C331" s="699"/>
      <c r="D331" s="699"/>
      <c r="E331" s="699"/>
      <c r="F331" s="699"/>
      <c r="G331" s="699"/>
      <c r="H331" s="699"/>
      <c r="I331" s="699"/>
      <c r="J331" s="699"/>
      <c r="K331" s="699"/>
      <c r="L331" s="699"/>
      <c r="M331" s="700"/>
      <c r="N331" s="23"/>
      <c r="O331" s="23"/>
      <c r="P331" s="23"/>
      <c r="Q331" s="23"/>
      <c r="R331" s="23"/>
      <c r="S331" s="249"/>
      <c r="T331" s="554">
        <v>45500</v>
      </c>
    </row>
    <row r="332" spans="1:20" ht="54" customHeight="1" x14ac:dyDescent="0.7">
      <c r="A332" s="698" t="s">
        <v>13353</v>
      </c>
      <c r="B332" s="699"/>
      <c r="C332" s="699"/>
      <c r="D332" s="699"/>
      <c r="E332" s="699"/>
      <c r="F332" s="699"/>
      <c r="G332" s="699"/>
      <c r="H332" s="699"/>
      <c r="I332" s="699"/>
      <c r="J332" s="699"/>
      <c r="K332" s="699"/>
      <c r="L332" s="699"/>
      <c r="M332" s="700"/>
      <c r="N332" s="23"/>
      <c r="O332" s="23"/>
      <c r="P332" s="23"/>
      <c r="Q332" s="23"/>
      <c r="R332" s="23"/>
      <c r="S332" s="249"/>
      <c r="T332" s="554">
        <v>50000</v>
      </c>
    </row>
    <row r="333" spans="1:20" ht="54" customHeight="1" x14ac:dyDescent="0.7">
      <c r="A333" s="698" t="s">
        <v>13353</v>
      </c>
      <c r="B333" s="699"/>
      <c r="C333" s="699"/>
      <c r="D333" s="699"/>
      <c r="E333" s="699"/>
      <c r="F333" s="699"/>
      <c r="G333" s="699"/>
      <c r="H333" s="699"/>
      <c r="I333" s="699"/>
      <c r="J333" s="699"/>
      <c r="K333" s="699"/>
      <c r="L333" s="699"/>
      <c r="M333" s="700"/>
      <c r="N333" s="23"/>
      <c r="O333" s="23"/>
      <c r="P333" s="23"/>
      <c r="Q333" s="23"/>
      <c r="R333" s="23"/>
      <c r="S333" s="249"/>
      <c r="T333" s="554">
        <v>4750</v>
      </c>
    </row>
    <row r="334" spans="1:20" ht="54" customHeight="1" x14ac:dyDescent="0.7">
      <c r="A334" s="698" t="s">
        <v>13353</v>
      </c>
      <c r="B334" s="699"/>
      <c r="C334" s="699"/>
      <c r="D334" s="699"/>
      <c r="E334" s="699"/>
      <c r="F334" s="699"/>
      <c r="G334" s="699"/>
      <c r="H334" s="699"/>
      <c r="I334" s="699"/>
      <c r="J334" s="699"/>
      <c r="K334" s="699"/>
      <c r="L334" s="699"/>
      <c r="M334" s="700"/>
      <c r="N334" s="23"/>
      <c r="O334" s="23"/>
      <c r="P334" s="23"/>
      <c r="Q334" s="23"/>
      <c r="R334" s="23"/>
      <c r="S334" s="249"/>
      <c r="T334" s="554">
        <v>40000</v>
      </c>
    </row>
    <row r="335" spans="1:20" ht="54" customHeight="1" x14ac:dyDescent="0.7">
      <c r="A335" s="698" t="s">
        <v>13377</v>
      </c>
      <c r="B335" s="699"/>
      <c r="C335" s="699"/>
      <c r="D335" s="699"/>
      <c r="E335" s="699"/>
      <c r="F335" s="699"/>
      <c r="G335" s="699"/>
      <c r="H335" s="699"/>
      <c r="I335" s="699"/>
      <c r="J335" s="699"/>
      <c r="K335" s="699"/>
      <c r="L335" s="699"/>
      <c r="M335" s="700"/>
      <c r="N335" s="23"/>
      <c r="O335" s="23"/>
      <c r="P335" s="23"/>
      <c r="Q335" s="23"/>
      <c r="R335" s="23"/>
      <c r="S335" s="249"/>
      <c r="T335" s="554">
        <v>90300</v>
      </c>
    </row>
    <row r="336" spans="1:20" ht="54" customHeight="1" x14ac:dyDescent="0.7">
      <c r="A336" s="698" t="s">
        <v>13377</v>
      </c>
      <c r="B336" s="699"/>
      <c r="C336" s="699"/>
      <c r="D336" s="699"/>
      <c r="E336" s="699"/>
      <c r="F336" s="699"/>
      <c r="G336" s="699"/>
      <c r="H336" s="699"/>
      <c r="I336" s="699"/>
      <c r="J336" s="699"/>
      <c r="K336" s="699"/>
      <c r="L336" s="699"/>
      <c r="M336" s="700"/>
      <c r="N336" s="23"/>
      <c r="O336" s="23"/>
      <c r="P336" s="23"/>
      <c r="Q336" s="23"/>
      <c r="R336" s="23"/>
      <c r="S336" s="249"/>
      <c r="T336" s="554">
        <v>90000</v>
      </c>
    </row>
    <row r="337" spans="1:20" ht="54" customHeight="1" x14ac:dyDescent="1.3">
      <c r="A337" s="679" t="s">
        <v>13729</v>
      </c>
      <c r="B337" s="680"/>
      <c r="C337" s="680"/>
      <c r="D337" s="680"/>
      <c r="E337" s="680"/>
      <c r="F337" s="680"/>
      <c r="G337" s="680"/>
      <c r="H337" s="680"/>
      <c r="I337" s="680"/>
      <c r="J337" s="680"/>
      <c r="K337" s="680"/>
      <c r="L337" s="680"/>
      <c r="M337" s="681"/>
      <c r="N337" s="23"/>
      <c r="O337" s="23"/>
      <c r="P337" s="23"/>
      <c r="Q337" s="23"/>
      <c r="R337" s="23"/>
      <c r="S337" s="29"/>
      <c r="T337" s="388"/>
    </row>
    <row r="338" spans="1:20" ht="54" customHeight="1" x14ac:dyDescent="1.05">
      <c r="A338" s="31" t="s">
        <v>13491</v>
      </c>
      <c r="B338" s="37" t="s">
        <v>3034</v>
      </c>
      <c r="C338" s="31" t="s">
        <v>13492</v>
      </c>
      <c r="D338" s="31" t="s">
        <v>13493</v>
      </c>
      <c r="E338" s="31" t="s">
        <v>688</v>
      </c>
      <c r="F338" s="31" t="s">
        <v>123</v>
      </c>
      <c r="G338" s="31" t="s">
        <v>689</v>
      </c>
      <c r="H338" s="31" t="s">
        <v>13384</v>
      </c>
      <c r="I338" s="38">
        <v>8.3333333333333329E-2</v>
      </c>
      <c r="J338" s="31" t="s">
        <v>618</v>
      </c>
      <c r="K338" s="31" t="s">
        <v>105</v>
      </c>
      <c r="L338" s="31" t="s">
        <v>106</v>
      </c>
      <c r="M338" s="31" t="s">
        <v>194</v>
      </c>
      <c r="N338" s="23"/>
      <c r="O338" s="23"/>
      <c r="P338" s="23"/>
      <c r="Q338" s="23"/>
      <c r="R338" s="23"/>
      <c r="S338" s="29">
        <v>38750</v>
      </c>
      <c r="T338" s="388"/>
    </row>
    <row r="339" spans="1:20" ht="54" customHeight="1" x14ac:dyDescent="1.05">
      <c r="A339" s="31" t="s">
        <v>13494</v>
      </c>
      <c r="B339" s="37" t="s">
        <v>13495</v>
      </c>
      <c r="C339" s="31" t="s">
        <v>13496</v>
      </c>
      <c r="D339" s="31" t="s">
        <v>13497</v>
      </c>
      <c r="E339" s="31" t="s">
        <v>688</v>
      </c>
      <c r="F339" s="31" t="s">
        <v>123</v>
      </c>
      <c r="G339" s="31" t="s">
        <v>689</v>
      </c>
      <c r="H339" s="31" t="s">
        <v>13384</v>
      </c>
      <c r="I339" s="38">
        <v>8.3333333333333329E-2</v>
      </c>
      <c r="J339" s="31" t="s">
        <v>618</v>
      </c>
      <c r="K339" s="31" t="s">
        <v>105</v>
      </c>
      <c r="L339" s="31" t="s">
        <v>106</v>
      </c>
      <c r="M339" s="31" t="s">
        <v>194</v>
      </c>
      <c r="N339" s="23"/>
      <c r="O339" s="23"/>
      <c r="P339" s="23"/>
      <c r="Q339" s="23"/>
      <c r="R339" s="23"/>
      <c r="S339" s="29">
        <v>38750</v>
      </c>
      <c r="T339" s="388"/>
    </row>
    <row r="340" spans="1:20" ht="54" customHeight="1" x14ac:dyDescent="1.05">
      <c r="A340" s="31" t="s">
        <v>13498</v>
      </c>
      <c r="B340" s="37" t="s">
        <v>3341</v>
      </c>
      <c r="C340" s="31" t="s">
        <v>13499</v>
      </c>
      <c r="D340" s="31" t="s">
        <v>13500</v>
      </c>
      <c r="E340" s="31" t="s">
        <v>688</v>
      </c>
      <c r="F340" s="31" t="s">
        <v>123</v>
      </c>
      <c r="G340" s="31" t="s">
        <v>689</v>
      </c>
      <c r="H340" s="31" t="s">
        <v>13384</v>
      </c>
      <c r="I340" s="38">
        <v>8.3333333333333329E-2</v>
      </c>
      <c r="J340" s="31" t="s">
        <v>618</v>
      </c>
      <c r="K340" s="31" t="s">
        <v>105</v>
      </c>
      <c r="L340" s="31" t="s">
        <v>106</v>
      </c>
      <c r="M340" s="31" t="s">
        <v>194</v>
      </c>
      <c r="N340" s="23"/>
      <c r="O340" s="23"/>
      <c r="P340" s="23"/>
      <c r="Q340" s="23"/>
      <c r="R340" s="23"/>
      <c r="S340" s="29">
        <v>38750</v>
      </c>
      <c r="T340" s="388"/>
    </row>
    <row r="341" spans="1:20" ht="54" customHeight="1" x14ac:dyDescent="1.05">
      <c r="A341" s="31" t="s">
        <v>13501</v>
      </c>
      <c r="B341" s="37" t="s">
        <v>13231</v>
      </c>
      <c r="C341" s="31" t="s">
        <v>13502</v>
      </c>
      <c r="D341" s="31" t="s">
        <v>13503</v>
      </c>
      <c r="E341" s="31" t="s">
        <v>688</v>
      </c>
      <c r="F341" s="31" t="s">
        <v>123</v>
      </c>
      <c r="G341" s="31" t="s">
        <v>689</v>
      </c>
      <c r="H341" s="31" t="s">
        <v>13384</v>
      </c>
      <c r="I341" s="38">
        <v>8.3333333333333329E-2</v>
      </c>
      <c r="J341" s="31" t="s">
        <v>618</v>
      </c>
      <c r="K341" s="31" t="s">
        <v>105</v>
      </c>
      <c r="L341" s="31" t="s">
        <v>106</v>
      </c>
      <c r="M341" s="31" t="s">
        <v>194</v>
      </c>
      <c r="N341" s="23"/>
      <c r="O341" s="23"/>
      <c r="P341" s="23"/>
      <c r="Q341" s="23"/>
      <c r="R341" s="23"/>
      <c r="S341" s="29">
        <v>38750</v>
      </c>
      <c r="T341" s="388"/>
    </row>
    <row r="342" spans="1:20" ht="54" customHeight="1" x14ac:dyDescent="1.05">
      <c r="A342" s="31" t="s">
        <v>13504</v>
      </c>
      <c r="B342" s="37" t="s">
        <v>183</v>
      </c>
      <c r="C342" s="31" t="s">
        <v>13505</v>
      </c>
      <c r="D342" s="31" t="s">
        <v>13506</v>
      </c>
      <c r="E342" s="31" t="s">
        <v>688</v>
      </c>
      <c r="F342" s="31" t="s">
        <v>123</v>
      </c>
      <c r="G342" s="31" t="s">
        <v>689</v>
      </c>
      <c r="H342" s="31" t="s">
        <v>13384</v>
      </c>
      <c r="I342" s="38">
        <v>8.3333333333333329E-2</v>
      </c>
      <c r="J342" s="31" t="s">
        <v>618</v>
      </c>
      <c r="K342" s="31" t="s">
        <v>105</v>
      </c>
      <c r="L342" s="31" t="s">
        <v>106</v>
      </c>
      <c r="M342" s="31" t="s">
        <v>194</v>
      </c>
      <c r="N342" s="23"/>
      <c r="O342" s="23"/>
      <c r="P342" s="23"/>
      <c r="Q342" s="23"/>
      <c r="R342" s="23"/>
      <c r="S342" s="29">
        <v>38750</v>
      </c>
      <c r="T342" s="388"/>
    </row>
    <row r="343" spans="1:20" ht="54" customHeight="1" x14ac:dyDescent="1.05">
      <c r="A343" s="31" t="s">
        <v>13507</v>
      </c>
      <c r="B343" s="37" t="s">
        <v>13508</v>
      </c>
      <c r="C343" s="31" t="s">
        <v>13509</v>
      </c>
      <c r="D343" s="31" t="s">
        <v>13510</v>
      </c>
      <c r="E343" s="31" t="s">
        <v>688</v>
      </c>
      <c r="F343" s="31" t="s">
        <v>123</v>
      </c>
      <c r="G343" s="31" t="s">
        <v>689</v>
      </c>
      <c r="H343" s="31" t="s">
        <v>13384</v>
      </c>
      <c r="I343" s="38">
        <v>8.3333333333333329E-2</v>
      </c>
      <c r="J343" s="31" t="s">
        <v>618</v>
      </c>
      <c r="K343" s="31" t="s">
        <v>105</v>
      </c>
      <c r="L343" s="31" t="s">
        <v>106</v>
      </c>
      <c r="M343" s="31" t="s">
        <v>194</v>
      </c>
      <c r="N343" s="23"/>
      <c r="O343" s="23"/>
      <c r="P343" s="23"/>
      <c r="Q343" s="23"/>
      <c r="R343" s="23"/>
      <c r="S343" s="29">
        <v>38750</v>
      </c>
      <c r="T343" s="388"/>
    </row>
    <row r="344" spans="1:20" ht="54" customHeight="1" x14ac:dyDescent="1.05">
      <c r="A344" s="31" t="s">
        <v>13511</v>
      </c>
      <c r="B344" s="37" t="s">
        <v>13512</v>
      </c>
      <c r="C344" s="31" t="s">
        <v>13513</v>
      </c>
      <c r="D344" s="31" t="s">
        <v>13514</v>
      </c>
      <c r="E344" s="31" t="s">
        <v>688</v>
      </c>
      <c r="F344" s="31" t="s">
        <v>123</v>
      </c>
      <c r="G344" s="31" t="s">
        <v>689</v>
      </c>
      <c r="H344" s="31" t="s">
        <v>13384</v>
      </c>
      <c r="I344" s="38">
        <v>8.3333333333333329E-2</v>
      </c>
      <c r="J344" s="31" t="s">
        <v>618</v>
      </c>
      <c r="K344" s="31" t="s">
        <v>105</v>
      </c>
      <c r="L344" s="31" t="s">
        <v>106</v>
      </c>
      <c r="M344" s="31" t="s">
        <v>194</v>
      </c>
      <c r="N344" s="23"/>
      <c r="O344" s="23"/>
      <c r="P344" s="23"/>
      <c r="Q344" s="23"/>
      <c r="R344" s="23"/>
      <c r="S344" s="29">
        <v>38750</v>
      </c>
      <c r="T344" s="388"/>
    </row>
    <row r="345" spans="1:20" ht="54" customHeight="1" x14ac:dyDescent="1.05">
      <c r="A345" s="31" t="s">
        <v>13515</v>
      </c>
      <c r="B345" s="37" t="s">
        <v>13516</v>
      </c>
      <c r="C345" s="31" t="s">
        <v>13517</v>
      </c>
      <c r="D345" s="31" t="s">
        <v>13518</v>
      </c>
      <c r="E345" s="31" t="s">
        <v>688</v>
      </c>
      <c r="F345" s="31" t="s">
        <v>123</v>
      </c>
      <c r="G345" s="31" t="s">
        <v>689</v>
      </c>
      <c r="H345" s="31" t="s">
        <v>13384</v>
      </c>
      <c r="I345" s="38">
        <v>8.3333333333333329E-2</v>
      </c>
      <c r="J345" s="31" t="s">
        <v>618</v>
      </c>
      <c r="K345" s="31" t="s">
        <v>105</v>
      </c>
      <c r="L345" s="31" t="s">
        <v>106</v>
      </c>
      <c r="M345" s="31" t="s">
        <v>194</v>
      </c>
      <c r="N345" s="23"/>
      <c r="O345" s="23"/>
      <c r="P345" s="23"/>
      <c r="Q345" s="23"/>
      <c r="R345" s="23"/>
      <c r="S345" s="29">
        <v>38750</v>
      </c>
      <c r="T345" s="388"/>
    </row>
    <row r="346" spans="1:20" ht="54" customHeight="1" x14ac:dyDescent="1.05">
      <c r="A346" s="31" t="s">
        <v>13519</v>
      </c>
      <c r="B346" s="37" t="s">
        <v>2156</v>
      </c>
      <c r="C346" s="31" t="s">
        <v>13520</v>
      </c>
      <c r="D346" s="31" t="s">
        <v>13521</v>
      </c>
      <c r="E346" s="31" t="s">
        <v>688</v>
      </c>
      <c r="F346" s="31" t="s">
        <v>123</v>
      </c>
      <c r="G346" s="31" t="s">
        <v>689</v>
      </c>
      <c r="H346" s="31" t="s">
        <v>13384</v>
      </c>
      <c r="I346" s="38">
        <v>8.3333333333333329E-2</v>
      </c>
      <c r="J346" s="31" t="s">
        <v>618</v>
      </c>
      <c r="K346" s="31" t="s">
        <v>105</v>
      </c>
      <c r="L346" s="31" t="s">
        <v>106</v>
      </c>
      <c r="M346" s="31" t="s">
        <v>194</v>
      </c>
      <c r="N346" s="23"/>
      <c r="O346" s="23"/>
      <c r="P346" s="23"/>
      <c r="Q346" s="23"/>
      <c r="R346" s="23"/>
      <c r="S346" s="29">
        <v>38750</v>
      </c>
      <c r="T346" s="388"/>
    </row>
    <row r="347" spans="1:20" ht="54" customHeight="1" x14ac:dyDescent="1.05">
      <c r="A347" s="31" t="s">
        <v>13522</v>
      </c>
      <c r="B347" s="37" t="s">
        <v>3841</v>
      </c>
      <c r="C347" s="31" t="s">
        <v>13523</v>
      </c>
      <c r="D347" s="31" t="s">
        <v>13524</v>
      </c>
      <c r="E347" s="31" t="s">
        <v>688</v>
      </c>
      <c r="F347" s="31" t="s">
        <v>123</v>
      </c>
      <c r="G347" s="31" t="s">
        <v>689</v>
      </c>
      <c r="H347" s="31" t="s">
        <v>13384</v>
      </c>
      <c r="I347" s="38">
        <v>8.3333333333333329E-2</v>
      </c>
      <c r="J347" s="31" t="s">
        <v>618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38750</v>
      </c>
      <c r="T347" s="388"/>
    </row>
    <row r="348" spans="1:20" ht="54" customHeight="1" x14ac:dyDescent="1.05">
      <c r="A348" s="31" t="s">
        <v>13525</v>
      </c>
      <c r="B348" s="37" t="s">
        <v>13526</v>
      </c>
      <c r="C348" s="31" t="s">
        <v>13527</v>
      </c>
      <c r="D348" s="31" t="s">
        <v>13528</v>
      </c>
      <c r="E348" s="31" t="s">
        <v>688</v>
      </c>
      <c r="F348" s="31" t="s">
        <v>123</v>
      </c>
      <c r="G348" s="31" t="s">
        <v>689</v>
      </c>
      <c r="H348" s="31" t="s">
        <v>13384</v>
      </c>
      <c r="I348" s="38">
        <v>8.3333333333333329E-2</v>
      </c>
      <c r="J348" s="31" t="s">
        <v>618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38750</v>
      </c>
      <c r="T348" s="388"/>
    </row>
    <row r="349" spans="1:20" ht="54" customHeight="1" x14ac:dyDescent="1.05">
      <c r="A349" s="26" t="s">
        <v>13529</v>
      </c>
      <c r="B349" s="27" t="s">
        <v>13530</v>
      </c>
      <c r="C349" s="31" t="s">
        <v>13531</v>
      </c>
      <c r="D349" s="26" t="s">
        <v>13532</v>
      </c>
      <c r="E349" s="26" t="s">
        <v>688</v>
      </c>
      <c r="F349" s="26" t="s">
        <v>123</v>
      </c>
      <c r="G349" s="26" t="s">
        <v>689</v>
      </c>
      <c r="H349" s="26" t="s">
        <v>13384</v>
      </c>
      <c r="I349" s="28">
        <v>8.3333333333333329E-2</v>
      </c>
      <c r="J349" s="26" t="s">
        <v>618</v>
      </c>
      <c r="K349" s="31" t="s">
        <v>105</v>
      </c>
      <c r="L349" s="26" t="s">
        <v>106</v>
      </c>
      <c r="M349" s="26" t="s">
        <v>194</v>
      </c>
      <c r="N349" s="23"/>
      <c r="O349" s="23"/>
      <c r="P349" s="23"/>
      <c r="Q349" s="23"/>
      <c r="R349" s="23"/>
      <c r="S349" s="175">
        <v>38750</v>
      </c>
      <c r="T349" s="388"/>
    </row>
    <row r="350" spans="1:20" ht="54" customHeight="1" x14ac:dyDescent="1.05">
      <c r="A350" s="31" t="s">
        <v>13533</v>
      </c>
      <c r="B350" s="37" t="s">
        <v>13534</v>
      </c>
      <c r="C350" s="31" t="s">
        <v>13535</v>
      </c>
      <c r="D350" s="31" t="s">
        <v>13536</v>
      </c>
      <c r="E350" s="31" t="s">
        <v>688</v>
      </c>
      <c r="F350" s="31" t="s">
        <v>123</v>
      </c>
      <c r="G350" s="31" t="s">
        <v>689</v>
      </c>
      <c r="H350" s="31" t="s">
        <v>13384</v>
      </c>
      <c r="I350" s="38">
        <v>8.3333333333333329E-2</v>
      </c>
      <c r="J350" s="31" t="s">
        <v>618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38750</v>
      </c>
      <c r="T350" s="388"/>
    </row>
    <row r="351" spans="1:20" ht="54" customHeight="1" x14ac:dyDescent="1.05">
      <c r="A351" s="31" t="s">
        <v>13537</v>
      </c>
      <c r="B351" s="37" t="s">
        <v>13538</v>
      </c>
      <c r="C351" s="31" t="s">
        <v>13539</v>
      </c>
      <c r="D351" s="31" t="s">
        <v>13540</v>
      </c>
      <c r="E351" s="31" t="s">
        <v>688</v>
      </c>
      <c r="F351" s="31" t="s">
        <v>123</v>
      </c>
      <c r="G351" s="31" t="s">
        <v>689</v>
      </c>
      <c r="H351" s="31" t="s">
        <v>13384</v>
      </c>
      <c r="I351" s="38">
        <v>8.3333333333333329E-2</v>
      </c>
      <c r="J351" s="31" t="s">
        <v>618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38750</v>
      </c>
      <c r="T351" s="388"/>
    </row>
    <row r="352" spans="1:20" ht="54" customHeight="1" x14ac:dyDescent="1.05">
      <c r="A352" s="31" t="s">
        <v>13541</v>
      </c>
      <c r="B352" s="37" t="s">
        <v>13542</v>
      </c>
      <c r="C352" s="31" t="s">
        <v>13543</v>
      </c>
      <c r="D352" s="31" t="s">
        <v>13544</v>
      </c>
      <c r="E352" s="31" t="s">
        <v>688</v>
      </c>
      <c r="F352" s="31" t="s">
        <v>123</v>
      </c>
      <c r="G352" s="31" t="s">
        <v>689</v>
      </c>
      <c r="H352" s="31" t="s">
        <v>13384</v>
      </c>
      <c r="I352" s="38">
        <v>8.3333333333333329E-2</v>
      </c>
      <c r="J352" s="31" t="s">
        <v>618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38750</v>
      </c>
      <c r="T352" s="388"/>
    </row>
    <row r="353" spans="1:20" ht="54" customHeight="1" x14ac:dyDescent="1.05">
      <c r="A353" s="210" t="s">
        <v>5211</v>
      </c>
      <c r="B353" s="37" t="s">
        <v>3018</v>
      </c>
      <c r="C353" s="31" t="s">
        <v>4591</v>
      </c>
      <c r="D353" s="31" t="s">
        <v>4592</v>
      </c>
      <c r="E353" s="31" t="s">
        <v>101</v>
      </c>
      <c r="F353" s="31" t="s">
        <v>102</v>
      </c>
      <c r="G353" s="31" t="s">
        <v>567</v>
      </c>
      <c r="H353" s="31" t="s">
        <v>13384</v>
      </c>
      <c r="I353" s="38">
        <v>0.5</v>
      </c>
      <c r="J353" s="31" t="s">
        <v>618</v>
      </c>
      <c r="K353" s="31" t="s">
        <v>105</v>
      </c>
      <c r="L353" s="31" t="s">
        <v>106</v>
      </c>
      <c r="M353" s="31" t="s">
        <v>491</v>
      </c>
      <c r="N353" s="23"/>
      <c r="O353" s="23"/>
      <c r="P353" s="23"/>
      <c r="Q353" s="23"/>
      <c r="R353" s="23"/>
      <c r="S353" s="29">
        <v>22000</v>
      </c>
      <c r="T353" s="388"/>
    </row>
    <row r="354" spans="1:20" ht="54" customHeight="1" x14ac:dyDescent="1.3">
      <c r="A354" s="679" t="s">
        <v>15032</v>
      </c>
      <c r="B354" s="689"/>
      <c r="C354" s="689"/>
      <c r="D354" s="689"/>
      <c r="E354" s="689"/>
      <c r="F354" s="689"/>
      <c r="G354" s="689"/>
      <c r="H354" s="689"/>
      <c r="I354" s="689"/>
      <c r="J354" s="689"/>
      <c r="K354" s="689"/>
      <c r="L354" s="689"/>
      <c r="M354" s="690"/>
      <c r="N354" s="23"/>
      <c r="O354" s="23"/>
      <c r="P354" s="23"/>
      <c r="Q354" s="23"/>
      <c r="R354" s="23"/>
      <c r="S354" s="29"/>
      <c r="T354" s="388"/>
    </row>
    <row r="355" spans="1:20" ht="54" customHeight="1" x14ac:dyDescent="1.05">
      <c r="A355" s="31" t="s">
        <v>13784</v>
      </c>
      <c r="B355" s="37" t="s">
        <v>13785</v>
      </c>
      <c r="C355" s="31" t="s">
        <v>13786</v>
      </c>
      <c r="D355" s="31" t="s">
        <v>13787</v>
      </c>
      <c r="E355" s="31" t="s">
        <v>101</v>
      </c>
      <c r="F355" s="31" t="s">
        <v>102</v>
      </c>
      <c r="G355" s="31" t="s">
        <v>1127</v>
      </c>
      <c r="H355" s="31" t="s">
        <v>13746</v>
      </c>
      <c r="I355" s="38">
        <v>8.3333333333333329E-2</v>
      </c>
      <c r="J355" s="31" t="s">
        <v>20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29">
        <v>22000</v>
      </c>
      <c r="T355" s="388"/>
    </row>
    <row r="356" spans="1:20" ht="54" customHeight="1" x14ac:dyDescent="1.05">
      <c r="A356" s="31" t="s">
        <v>14085</v>
      </c>
      <c r="B356" s="37" t="s">
        <v>12315</v>
      </c>
      <c r="C356" s="31" t="s">
        <v>14086</v>
      </c>
      <c r="D356" s="31" t="s">
        <v>14087</v>
      </c>
      <c r="E356" s="31" t="s">
        <v>687</v>
      </c>
      <c r="F356" s="31" t="s">
        <v>102</v>
      </c>
      <c r="G356" s="31" t="s">
        <v>562</v>
      </c>
      <c r="H356" s="31" t="s">
        <v>13746</v>
      </c>
      <c r="I356" s="38">
        <v>0.41666666666666669</v>
      </c>
      <c r="J356" s="31" t="s">
        <v>20</v>
      </c>
      <c r="K356" s="31" t="s">
        <v>105</v>
      </c>
      <c r="L356" s="31" t="s">
        <v>125</v>
      </c>
      <c r="M356" s="31" t="s">
        <v>107</v>
      </c>
      <c r="N356" s="23"/>
      <c r="O356" s="23"/>
      <c r="P356" s="23"/>
      <c r="Q356" s="23"/>
      <c r="R356" s="23"/>
      <c r="S356" s="29">
        <v>22000</v>
      </c>
      <c r="T356" s="388"/>
    </row>
    <row r="357" spans="1:20" ht="54" customHeight="1" x14ac:dyDescent="1.05">
      <c r="A357" s="31" t="s">
        <v>14091</v>
      </c>
      <c r="B357" s="37" t="s">
        <v>14092</v>
      </c>
      <c r="C357" s="31" t="s">
        <v>14093</v>
      </c>
      <c r="D357" s="31" t="s">
        <v>14094</v>
      </c>
      <c r="E357" s="31" t="s">
        <v>687</v>
      </c>
      <c r="F357" s="31" t="s">
        <v>102</v>
      </c>
      <c r="G357" s="31" t="s">
        <v>562</v>
      </c>
      <c r="H357" s="31" t="s">
        <v>13746</v>
      </c>
      <c r="I357" s="38">
        <v>0.41666666666666669</v>
      </c>
      <c r="J357" s="31" t="s">
        <v>20</v>
      </c>
      <c r="K357" s="31" t="s">
        <v>105</v>
      </c>
      <c r="L357" s="31" t="s">
        <v>533</v>
      </c>
      <c r="M357" s="31" t="s">
        <v>107</v>
      </c>
      <c r="N357" s="23"/>
      <c r="O357" s="23"/>
      <c r="P357" s="23"/>
      <c r="Q357" s="23"/>
      <c r="R357" s="23"/>
      <c r="S357" s="29">
        <v>22000</v>
      </c>
      <c r="T357" s="388"/>
    </row>
    <row r="358" spans="1:20" ht="54" customHeight="1" x14ac:dyDescent="1.05">
      <c r="A358" s="31" t="s">
        <v>14099</v>
      </c>
      <c r="B358" s="37" t="s">
        <v>14100</v>
      </c>
      <c r="C358" s="31" t="s">
        <v>14101</v>
      </c>
      <c r="D358" s="31" t="s">
        <v>14102</v>
      </c>
      <c r="E358" s="31" t="s">
        <v>687</v>
      </c>
      <c r="F358" s="31" t="s">
        <v>102</v>
      </c>
      <c r="G358" s="31" t="s">
        <v>562</v>
      </c>
      <c r="H358" s="31" t="s">
        <v>13746</v>
      </c>
      <c r="I358" s="38">
        <v>0.41666666666666669</v>
      </c>
      <c r="J358" s="31" t="s">
        <v>20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  <c r="T358" s="388"/>
    </row>
    <row r="359" spans="1:20" ht="54" customHeight="1" x14ac:dyDescent="1.05">
      <c r="A359" s="31" t="s">
        <v>14103</v>
      </c>
      <c r="B359" s="37" t="s">
        <v>14104</v>
      </c>
      <c r="C359" s="31" t="s">
        <v>14105</v>
      </c>
      <c r="D359" s="31" t="s">
        <v>14106</v>
      </c>
      <c r="E359" s="31" t="s">
        <v>687</v>
      </c>
      <c r="F359" s="31" t="s">
        <v>102</v>
      </c>
      <c r="G359" s="31" t="s">
        <v>562</v>
      </c>
      <c r="H359" s="31" t="s">
        <v>13746</v>
      </c>
      <c r="I359" s="38">
        <v>0.41666666666666669</v>
      </c>
      <c r="J359" s="31" t="s">
        <v>20</v>
      </c>
      <c r="K359" s="31" t="s">
        <v>105</v>
      </c>
      <c r="L359" s="31" t="s">
        <v>533</v>
      </c>
      <c r="M359" s="31" t="s">
        <v>107</v>
      </c>
      <c r="N359" s="23"/>
      <c r="O359" s="23"/>
      <c r="P359" s="23"/>
      <c r="Q359" s="23"/>
      <c r="R359" s="23"/>
      <c r="S359" s="29">
        <v>22000</v>
      </c>
      <c r="T359" s="388"/>
    </row>
    <row r="360" spans="1:20" ht="54" customHeight="1" x14ac:dyDescent="1.3">
      <c r="A360" s="679" t="s">
        <v>15033</v>
      </c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1"/>
      <c r="N360" s="23"/>
      <c r="O360" s="23"/>
      <c r="P360" s="23"/>
      <c r="Q360" s="23"/>
      <c r="R360" s="23"/>
      <c r="S360" s="29"/>
      <c r="T360" s="388"/>
    </row>
    <row r="361" spans="1:20" ht="54" customHeight="1" x14ac:dyDescent="1.05">
      <c r="A361" s="31" t="s">
        <v>14233</v>
      </c>
      <c r="B361" s="37" t="s">
        <v>14234</v>
      </c>
      <c r="C361" s="31" t="s">
        <v>14235</v>
      </c>
      <c r="D361" s="31" t="s">
        <v>14236</v>
      </c>
      <c r="E361" s="31" t="s">
        <v>101</v>
      </c>
      <c r="F361" s="31" t="s">
        <v>102</v>
      </c>
      <c r="G361" s="31" t="s">
        <v>567</v>
      </c>
      <c r="H361" s="31" t="s">
        <v>14213</v>
      </c>
      <c r="I361" s="38">
        <v>8.3333333333333329E-2</v>
      </c>
      <c r="J361" s="31" t="s">
        <v>20</v>
      </c>
      <c r="K361" s="31" t="s">
        <v>105</v>
      </c>
      <c r="L361" s="31" t="s">
        <v>106</v>
      </c>
      <c r="M361" s="31" t="s">
        <v>491</v>
      </c>
      <c r="N361" s="23"/>
      <c r="O361" s="23"/>
      <c r="P361" s="23"/>
      <c r="Q361" s="23"/>
      <c r="R361" s="23"/>
      <c r="S361" s="29">
        <v>26000</v>
      </c>
      <c r="T361" s="388"/>
    </row>
    <row r="362" spans="1:20" ht="54" customHeight="1" x14ac:dyDescent="0.7">
      <c r="A362" s="698" t="s">
        <v>15046</v>
      </c>
      <c r="B362" s="699"/>
      <c r="C362" s="699"/>
      <c r="D362" s="699"/>
      <c r="E362" s="699"/>
      <c r="F362" s="699"/>
      <c r="G362" s="699"/>
      <c r="H362" s="699"/>
      <c r="I362" s="699"/>
      <c r="J362" s="699"/>
      <c r="K362" s="699"/>
      <c r="L362" s="699"/>
      <c r="M362" s="700"/>
      <c r="N362" s="23"/>
      <c r="O362" s="23"/>
      <c r="P362" s="23"/>
      <c r="Q362" s="23"/>
      <c r="R362" s="23"/>
      <c r="S362" s="249"/>
      <c r="T362" s="388">
        <v>500000</v>
      </c>
    </row>
    <row r="363" spans="1:20" ht="54" customHeight="1" thickBot="1" x14ac:dyDescent="0.75">
      <c r="A363" s="698" t="s">
        <v>15623</v>
      </c>
      <c r="B363" s="699"/>
      <c r="C363" s="699"/>
      <c r="D363" s="699"/>
      <c r="E363" s="699"/>
      <c r="F363" s="699"/>
      <c r="G363" s="699"/>
      <c r="H363" s="699"/>
      <c r="I363" s="699"/>
      <c r="J363" s="699"/>
      <c r="K363" s="699"/>
      <c r="L363" s="699"/>
      <c r="M363" s="700"/>
      <c r="N363" s="23"/>
      <c r="O363" s="23"/>
      <c r="P363" s="23"/>
      <c r="Q363" s="23"/>
      <c r="R363" s="23"/>
      <c r="S363" s="249"/>
      <c r="T363" s="388">
        <v>2000000</v>
      </c>
    </row>
    <row r="364" spans="1:20" ht="54" customHeight="1" thickTop="1" thickBot="1" x14ac:dyDescent="0.75">
      <c r="A364" s="698" t="s">
        <v>15035</v>
      </c>
      <c r="B364" s="699"/>
      <c r="C364" s="699"/>
      <c r="D364" s="699"/>
      <c r="E364" s="699"/>
      <c r="F364" s="699"/>
      <c r="G364" s="699"/>
      <c r="H364" s="699"/>
      <c r="I364" s="699"/>
      <c r="J364" s="699"/>
      <c r="K364" s="699"/>
      <c r="L364" s="699"/>
      <c r="M364" s="700"/>
      <c r="N364" s="23"/>
      <c r="O364" s="23"/>
      <c r="P364" s="23"/>
      <c r="Q364" s="23"/>
      <c r="R364" s="23"/>
      <c r="S364" s="249"/>
      <c r="T364" s="562">
        <v>60000</v>
      </c>
    </row>
    <row r="365" spans="1:20" ht="54" customHeight="1" thickTop="1" thickBot="1" x14ac:dyDescent="0.75">
      <c r="A365" s="698" t="s">
        <v>15035</v>
      </c>
      <c r="B365" s="699"/>
      <c r="C365" s="699"/>
      <c r="D365" s="699"/>
      <c r="E365" s="699"/>
      <c r="F365" s="699"/>
      <c r="G365" s="699"/>
      <c r="H365" s="699"/>
      <c r="I365" s="699"/>
      <c r="J365" s="699"/>
      <c r="K365" s="699"/>
      <c r="L365" s="699"/>
      <c r="M365" s="700"/>
      <c r="N365" s="23"/>
      <c r="O365" s="23"/>
      <c r="P365" s="23"/>
      <c r="Q365" s="23"/>
      <c r="R365" s="23"/>
      <c r="S365" s="249"/>
      <c r="T365" s="562">
        <v>25000</v>
      </c>
    </row>
    <row r="366" spans="1:20" ht="54" customHeight="1" thickTop="1" thickBot="1" x14ac:dyDescent="0.75">
      <c r="A366" s="698" t="s">
        <v>15035</v>
      </c>
      <c r="B366" s="699"/>
      <c r="C366" s="699"/>
      <c r="D366" s="699"/>
      <c r="E366" s="699"/>
      <c r="F366" s="699"/>
      <c r="G366" s="699"/>
      <c r="H366" s="699"/>
      <c r="I366" s="699"/>
      <c r="J366" s="699"/>
      <c r="K366" s="699"/>
      <c r="L366" s="699"/>
      <c r="M366" s="700"/>
      <c r="N366" s="23"/>
      <c r="O366" s="23"/>
      <c r="P366" s="23"/>
      <c r="Q366" s="23"/>
      <c r="R366" s="23"/>
      <c r="S366" s="382"/>
      <c r="T366" s="562">
        <v>20000</v>
      </c>
    </row>
    <row r="367" spans="1:20" ht="54" customHeight="1" thickTop="1" thickBot="1" x14ac:dyDescent="0.75">
      <c r="A367" s="698" t="s">
        <v>15035</v>
      </c>
      <c r="B367" s="699"/>
      <c r="C367" s="699"/>
      <c r="D367" s="699"/>
      <c r="E367" s="699"/>
      <c r="F367" s="699"/>
      <c r="G367" s="699"/>
      <c r="H367" s="699"/>
      <c r="I367" s="699"/>
      <c r="J367" s="699"/>
      <c r="K367" s="699"/>
      <c r="L367" s="699"/>
      <c r="M367" s="700"/>
      <c r="N367" s="23"/>
      <c r="O367" s="23"/>
      <c r="P367" s="23"/>
      <c r="Q367" s="23"/>
      <c r="R367" s="23"/>
      <c r="S367" s="249"/>
      <c r="T367" s="562">
        <v>120000</v>
      </c>
    </row>
    <row r="368" spans="1:20" ht="54" customHeight="1" thickTop="1" thickBot="1" x14ac:dyDescent="0.75">
      <c r="A368" s="698" t="s">
        <v>15618</v>
      </c>
      <c r="B368" s="699"/>
      <c r="C368" s="699"/>
      <c r="D368" s="699"/>
      <c r="E368" s="699"/>
      <c r="F368" s="699"/>
      <c r="G368" s="699"/>
      <c r="H368" s="699"/>
      <c r="I368" s="699"/>
      <c r="J368" s="699"/>
      <c r="K368" s="699"/>
      <c r="L368" s="699"/>
      <c r="M368" s="700"/>
      <c r="N368" s="23"/>
      <c r="O368" s="23"/>
      <c r="P368" s="23"/>
      <c r="Q368" s="23"/>
      <c r="R368" s="23"/>
      <c r="S368" s="249"/>
      <c r="T368" s="562">
        <v>9500</v>
      </c>
    </row>
    <row r="369" spans="1:20" ht="54" customHeight="1" thickTop="1" thickBot="1" x14ac:dyDescent="0.75">
      <c r="A369" s="698" t="s">
        <v>15618</v>
      </c>
      <c r="B369" s="699"/>
      <c r="C369" s="699"/>
      <c r="D369" s="699"/>
      <c r="E369" s="699"/>
      <c r="F369" s="699"/>
      <c r="G369" s="699"/>
      <c r="H369" s="699"/>
      <c r="I369" s="699"/>
      <c r="J369" s="699"/>
      <c r="K369" s="699"/>
      <c r="L369" s="699"/>
      <c r="M369" s="700"/>
      <c r="N369" s="23"/>
      <c r="O369" s="23"/>
      <c r="P369" s="23"/>
      <c r="Q369" s="23"/>
      <c r="R369" s="23"/>
      <c r="S369" s="249"/>
      <c r="T369" s="562">
        <v>55000</v>
      </c>
    </row>
    <row r="370" spans="1:20" ht="54" customHeight="1" thickTop="1" x14ac:dyDescent="1.05">
      <c r="A370" s="688" t="s">
        <v>16177</v>
      </c>
      <c r="B370" s="689"/>
      <c r="C370" s="689"/>
      <c r="D370" s="689"/>
      <c r="E370" s="689"/>
      <c r="F370" s="689"/>
      <c r="G370" s="689"/>
      <c r="H370" s="689"/>
      <c r="I370" s="689"/>
      <c r="J370" s="689"/>
      <c r="K370" s="689"/>
      <c r="L370" s="689"/>
      <c r="M370" s="690"/>
      <c r="N370" s="23"/>
      <c r="O370" s="23"/>
      <c r="P370" s="23"/>
      <c r="Q370" s="23"/>
      <c r="R370" s="23"/>
      <c r="S370" s="29"/>
      <c r="T370" s="388"/>
    </row>
    <row r="371" spans="1:20" ht="54" customHeight="1" x14ac:dyDescent="1.05">
      <c r="A371" s="31" t="s">
        <v>15835</v>
      </c>
      <c r="B371" s="37" t="s">
        <v>15836</v>
      </c>
      <c r="C371" s="31" t="s">
        <v>15837</v>
      </c>
      <c r="D371" s="31" t="s">
        <v>15838</v>
      </c>
      <c r="E371" s="31" t="s">
        <v>101</v>
      </c>
      <c r="F371" s="31" t="s">
        <v>102</v>
      </c>
      <c r="G371" s="31" t="s">
        <v>567</v>
      </c>
      <c r="H371" s="31" t="s">
        <v>15633</v>
      </c>
      <c r="I371" s="38">
        <v>0.375</v>
      </c>
      <c r="J371" s="31" t="s">
        <v>20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23"/>
      <c r="R371" s="23"/>
      <c r="S371" s="29">
        <v>26400</v>
      </c>
      <c r="T371" s="388"/>
    </row>
    <row r="372" spans="1:20" ht="54" customHeight="1" x14ac:dyDescent="1.05">
      <c r="A372" s="31" t="s">
        <v>15839</v>
      </c>
      <c r="B372" s="37" t="s">
        <v>15840</v>
      </c>
      <c r="C372" s="31" t="s">
        <v>15841</v>
      </c>
      <c r="D372" s="31" t="s">
        <v>15842</v>
      </c>
      <c r="E372" s="31" t="s">
        <v>101</v>
      </c>
      <c r="F372" s="31" t="s">
        <v>102</v>
      </c>
      <c r="G372" s="31" t="s">
        <v>567</v>
      </c>
      <c r="H372" s="31" t="s">
        <v>15633</v>
      </c>
      <c r="I372" s="38">
        <v>0.375</v>
      </c>
      <c r="J372" s="31" t="s">
        <v>20</v>
      </c>
      <c r="K372" s="31" t="s">
        <v>105</v>
      </c>
      <c r="L372" s="31" t="s">
        <v>125</v>
      </c>
      <c r="M372" s="31" t="s">
        <v>491</v>
      </c>
      <c r="N372" s="23"/>
      <c r="O372" s="23"/>
      <c r="P372" s="23"/>
      <c r="Q372" s="23"/>
      <c r="R372" s="23"/>
      <c r="S372" s="29">
        <v>26400</v>
      </c>
      <c r="T372" s="388"/>
    </row>
    <row r="373" spans="1:20" ht="54" customHeight="1" x14ac:dyDescent="1.05">
      <c r="A373" s="31" t="s">
        <v>15843</v>
      </c>
      <c r="B373" s="37" t="s">
        <v>15844</v>
      </c>
      <c r="C373" s="31" t="s">
        <v>15845</v>
      </c>
      <c r="D373" s="31" t="s">
        <v>15846</v>
      </c>
      <c r="E373" s="31" t="s">
        <v>101</v>
      </c>
      <c r="F373" s="31" t="s">
        <v>102</v>
      </c>
      <c r="G373" s="31" t="s">
        <v>567</v>
      </c>
      <c r="H373" s="31" t="s">
        <v>15633</v>
      </c>
      <c r="I373" s="38">
        <v>0.375</v>
      </c>
      <c r="J373" s="31" t="s">
        <v>20</v>
      </c>
      <c r="K373" s="31" t="s">
        <v>105</v>
      </c>
      <c r="L373" s="31" t="s">
        <v>125</v>
      </c>
      <c r="M373" s="31" t="s">
        <v>491</v>
      </c>
      <c r="N373" s="23"/>
      <c r="O373" s="23"/>
      <c r="P373" s="23"/>
      <c r="Q373" s="23"/>
      <c r="R373" s="23"/>
      <c r="S373" s="29">
        <v>26400</v>
      </c>
      <c r="T373" s="388"/>
    </row>
    <row r="374" spans="1:20" ht="54" customHeight="1" x14ac:dyDescent="1.05">
      <c r="A374" s="31" t="s">
        <v>15847</v>
      </c>
      <c r="B374" s="37" t="s">
        <v>15848</v>
      </c>
      <c r="C374" s="31" t="s">
        <v>15849</v>
      </c>
      <c r="D374" s="31" t="s">
        <v>15850</v>
      </c>
      <c r="E374" s="31" t="s">
        <v>101</v>
      </c>
      <c r="F374" s="31" t="s">
        <v>102</v>
      </c>
      <c r="G374" s="31" t="s">
        <v>567</v>
      </c>
      <c r="H374" s="31" t="s">
        <v>15633</v>
      </c>
      <c r="I374" s="38">
        <v>0.375</v>
      </c>
      <c r="J374" s="31" t="s">
        <v>20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3"/>
      <c r="R374" s="23"/>
      <c r="S374" s="29">
        <v>26400</v>
      </c>
      <c r="T374" s="388"/>
    </row>
    <row r="375" spans="1:20" ht="54" customHeight="1" x14ac:dyDescent="1.05">
      <c r="A375" s="31" t="s">
        <v>15851</v>
      </c>
      <c r="B375" s="37" t="s">
        <v>15852</v>
      </c>
      <c r="C375" s="31" t="s">
        <v>15853</v>
      </c>
      <c r="D375" s="31" t="s">
        <v>15854</v>
      </c>
      <c r="E375" s="31" t="s">
        <v>101</v>
      </c>
      <c r="F375" s="31" t="s">
        <v>102</v>
      </c>
      <c r="G375" s="31" t="s">
        <v>567</v>
      </c>
      <c r="H375" s="31" t="s">
        <v>15633</v>
      </c>
      <c r="I375" s="38">
        <v>0.375</v>
      </c>
      <c r="J375" s="31" t="s">
        <v>20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23"/>
      <c r="R375" s="23"/>
      <c r="S375" s="29">
        <v>26400</v>
      </c>
      <c r="T375" s="388"/>
    </row>
    <row r="376" spans="1:20" ht="54" customHeight="1" x14ac:dyDescent="1.05">
      <c r="A376" s="31" t="s">
        <v>15855</v>
      </c>
      <c r="B376" s="37" t="s">
        <v>7733</v>
      </c>
      <c r="C376" s="31" t="s">
        <v>15856</v>
      </c>
      <c r="D376" s="31" t="s">
        <v>15857</v>
      </c>
      <c r="E376" s="31" t="s">
        <v>101</v>
      </c>
      <c r="F376" s="31" t="s">
        <v>102</v>
      </c>
      <c r="G376" s="31" t="s">
        <v>1544</v>
      </c>
      <c r="H376" s="31" t="s">
        <v>15633</v>
      </c>
      <c r="I376" s="38">
        <v>0.41666666666666669</v>
      </c>
      <c r="J376" s="31" t="s">
        <v>20</v>
      </c>
      <c r="K376" s="31" t="s">
        <v>105</v>
      </c>
      <c r="L376" s="31" t="s">
        <v>106</v>
      </c>
      <c r="M376" s="31" t="s">
        <v>107</v>
      </c>
      <c r="N376" s="23"/>
      <c r="O376" s="23"/>
      <c r="P376" s="23"/>
      <c r="Q376" s="23"/>
      <c r="R376" s="23"/>
      <c r="S376" s="29">
        <v>22400</v>
      </c>
      <c r="T376" s="388"/>
    </row>
    <row r="377" spans="1:20" ht="54" customHeight="1" x14ac:dyDescent="1.05">
      <c r="A377" s="26" t="s">
        <v>15858</v>
      </c>
      <c r="B377" s="27" t="s">
        <v>15859</v>
      </c>
      <c r="C377" s="31" t="s">
        <v>15860</v>
      </c>
      <c r="D377" s="26" t="s">
        <v>15861</v>
      </c>
      <c r="E377" s="26" t="s">
        <v>101</v>
      </c>
      <c r="F377" s="26" t="s">
        <v>123</v>
      </c>
      <c r="G377" s="26" t="s">
        <v>1127</v>
      </c>
      <c r="H377" s="26" t="s">
        <v>15633</v>
      </c>
      <c r="I377" s="28">
        <v>0.5</v>
      </c>
      <c r="J377" s="26" t="s">
        <v>20</v>
      </c>
      <c r="K377" s="31" t="s">
        <v>105</v>
      </c>
      <c r="L377" s="26" t="s">
        <v>106</v>
      </c>
      <c r="M377" s="26" t="s">
        <v>995</v>
      </c>
      <c r="N377" s="23"/>
      <c r="O377" s="23"/>
      <c r="P377" s="23"/>
      <c r="Q377" s="23"/>
      <c r="R377" s="23"/>
      <c r="S377" s="175">
        <v>44125</v>
      </c>
      <c r="T377" s="388"/>
    </row>
    <row r="378" spans="1:20" ht="54" customHeight="1" x14ac:dyDescent="1.05">
      <c r="A378" s="688" t="s">
        <v>16735</v>
      </c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90"/>
      <c r="N378" s="31"/>
      <c r="O378" s="31"/>
      <c r="P378" s="31"/>
      <c r="Q378" s="23"/>
      <c r="R378" s="23"/>
      <c r="S378" s="29"/>
      <c r="T378" s="388"/>
    </row>
    <row r="379" spans="1:20" ht="54" customHeight="1" x14ac:dyDescent="1.05">
      <c r="A379" s="31" t="s">
        <v>16415</v>
      </c>
      <c r="B379" s="31" t="s">
        <v>16416</v>
      </c>
      <c r="C379" s="31" t="s">
        <v>16183</v>
      </c>
      <c r="D379" s="31" t="s">
        <v>16417</v>
      </c>
      <c r="E379" s="31" t="s">
        <v>687</v>
      </c>
      <c r="F379" s="31" t="s">
        <v>102</v>
      </c>
      <c r="G379" s="31" t="s">
        <v>16324</v>
      </c>
      <c r="H379" s="31" t="s">
        <v>16249</v>
      </c>
      <c r="I379" s="31"/>
      <c r="J379" s="31" t="s">
        <v>20</v>
      </c>
      <c r="K379" s="31"/>
      <c r="L379" s="31" t="s">
        <v>106</v>
      </c>
      <c r="M379" s="31" t="s">
        <v>491</v>
      </c>
      <c r="N379" s="31" t="s">
        <v>105</v>
      </c>
      <c r="O379" s="31"/>
      <c r="P379" s="31"/>
      <c r="Q379" s="23"/>
      <c r="R379" s="23"/>
      <c r="S379" s="29">
        <v>25400</v>
      </c>
      <c r="T379" s="388"/>
    </row>
    <row r="380" spans="1:20" ht="54" customHeight="1" x14ac:dyDescent="1.05">
      <c r="A380" s="31" t="s">
        <v>16418</v>
      </c>
      <c r="B380" s="31" t="s">
        <v>16419</v>
      </c>
      <c r="C380" s="31" t="s">
        <v>16183</v>
      </c>
      <c r="D380" s="31" t="s">
        <v>16420</v>
      </c>
      <c r="E380" s="31" t="s">
        <v>687</v>
      </c>
      <c r="F380" s="31" t="s">
        <v>102</v>
      </c>
      <c r="G380" s="31" t="s">
        <v>16324</v>
      </c>
      <c r="H380" s="31" t="s">
        <v>16249</v>
      </c>
      <c r="I380" s="31"/>
      <c r="J380" s="31" t="s">
        <v>20</v>
      </c>
      <c r="K380" s="31"/>
      <c r="L380" s="31" t="s">
        <v>106</v>
      </c>
      <c r="M380" s="31" t="s">
        <v>491</v>
      </c>
      <c r="N380" s="31" t="s">
        <v>105</v>
      </c>
      <c r="O380" s="31"/>
      <c r="P380" s="31"/>
      <c r="Q380" s="23"/>
      <c r="R380" s="23"/>
      <c r="S380" s="29">
        <v>25400</v>
      </c>
      <c r="T380" s="388"/>
    </row>
    <row r="381" spans="1:20" ht="54" customHeight="1" x14ac:dyDescent="1.05">
      <c r="A381" s="414" t="s">
        <v>16421</v>
      </c>
      <c r="B381" s="31" t="s">
        <v>16422</v>
      </c>
      <c r="C381" s="31" t="s">
        <v>16183</v>
      </c>
      <c r="D381" s="31" t="s">
        <v>16423</v>
      </c>
      <c r="E381" s="31" t="s">
        <v>101</v>
      </c>
      <c r="F381" s="31" t="s">
        <v>123</v>
      </c>
      <c r="G381" s="31" t="s">
        <v>16205</v>
      </c>
      <c r="H381" s="31" t="s">
        <v>16186</v>
      </c>
      <c r="I381" s="31"/>
      <c r="J381" s="31" t="s">
        <v>20</v>
      </c>
      <c r="K381" s="31"/>
      <c r="L381" s="31" t="s">
        <v>106</v>
      </c>
      <c r="M381" s="31" t="s">
        <v>995</v>
      </c>
      <c r="N381" s="31" t="s">
        <v>105</v>
      </c>
      <c r="O381" s="31"/>
      <c r="P381" s="31"/>
      <c r="Q381" s="23"/>
      <c r="R381" s="23"/>
      <c r="S381" s="29">
        <v>44125</v>
      </c>
      <c r="T381" s="388"/>
    </row>
    <row r="382" spans="1:20" ht="54" customHeight="1" x14ac:dyDescent="1.05">
      <c r="A382" s="31" t="s">
        <v>16424</v>
      </c>
      <c r="B382" s="31" t="s">
        <v>16425</v>
      </c>
      <c r="C382" s="31" t="s">
        <v>16183</v>
      </c>
      <c r="D382" s="31" t="s">
        <v>16426</v>
      </c>
      <c r="E382" s="31" t="s">
        <v>101</v>
      </c>
      <c r="F382" s="31" t="s">
        <v>123</v>
      </c>
      <c r="G382" s="31" t="s">
        <v>16205</v>
      </c>
      <c r="H382" s="31" t="s">
        <v>16186</v>
      </c>
      <c r="I382" s="31"/>
      <c r="J382" s="31" t="s">
        <v>20</v>
      </c>
      <c r="K382" s="31"/>
      <c r="L382" s="31" t="s">
        <v>106</v>
      </c>
      <c r="M382" s="31" t="s">
        <v>995</v>
      </c>
      <c r="N382" s="31" t="s">
        <v>105</v>
      </c>
      <c r="O382" s="31"/>
      <c r="P382" s="31"/>
      <c r="Q382" s="23"/>
      <c r="R382" s="23"/>
      <c r="S382" s="29">
        <v>44125</v>
      </c>
      <c r="T382" s="388"/>
    </row>
    <row r="383" spans="1:20" ht="54" customHeight="1" x14ac:dyDescent="1.05">
      <c r="A383" s="31" t="s">
        <v>16427</v>
      </c>
      <c r="B383" s="31" t="s">
        <v>2184</v>
      </c>
      <c r="C383" s="31" t="s">
        <v>16183</v>
      </c>
      <c r="D383" s="31" t="s">
        <v>16428</v>
      </c>
      <c r="E383" s="31" t="s">
        <v>688</v>
      </c>
      <c r="F383" s="31" t="s">
        <v>123</v>
      </c>
      <c r="G383" s="31" t="s">
        <v>16287</v>
      </c>
      <c r="H383" s="31" t="s">
        <v>16429</v>
      </c>
      <c r="I383" s="31"/>
      <c r="J383" s="31" t="s">
        <v>20</v>
      </c>
      <c r="K383" s="31"/>
      <c r="L383" s="31" t="s">
        <v>106</v>
      </c>
      <c r="M383" s="31" t="s">
        <v>194</v>
      </c>
      <c r="N383" s="31" t="s">
        <v>105</v>
      </c>
      <c r="O383" s="31"/>
      <c r="P383" s="31"/>
      <c r="Q383" s="23"/>
      <c r="R383" s="23"/>
      <c r="S383" s="29">
        <v>39150</v>
      </c>
      <c r="T383" s="388"/>
    </row>
    <row r="384" spans="1:20" ht="54" customHeight="1" x14ac:dyDescent="1.05">
      <c r="A384" s="31" t="s">
        <v>16430</v>
      </c>
      <c r="B384" s="31" t="s">
        <v>16431</v>
      </c>
      <c r="C384" s="31" t="s">
        <v>16183</v>
      </c>
      <c r="D384" s="31" t="s">
        <v>16432</v>
      </c>
      <c r="E384" s="31" t="s">
        <v>101</v>
      </c>
      <c r="F384" s="31" t="s">
        <v>123</v>
      </c>
      <c r="G384" s="31" t="s">
        <v>16205</v>
      </c>
      <c r="H384" s="31" t="s">
        <v>16186</v>
      </c>
      <c r="I384" s="31"/>
      <c r="J384" s="31" t="s">
        <v>20</v>
      </c>
      <c r="K384" s="31"/>
      <c r="L384" s="31" t="s">
        <v>106</v>
      </c>
      <c r="M384" s="31" t="s">
        <v>995</v>
      </c>
      <c r="N384" s="31" t="s">
        <v>105</v>
      </c>
      <c r="O384" s="31"/>
      <c r="P384" s="31"/>
      <c r="Q384" s="23"/>
      <c r="R384" s="23"/>
      <c r="S384" s="29">
        <v>44125</v>
      </c>
      <c r="T384" s="388"/>
    </row>
    <row r="385" spans="1:20" ht="54" customHeight="1" x14ac:dyDescent="1.05">
      <c r="A385" s="414" t="s">
        <v>16433</v>
      </c>
      <c r="B385" s="31" t="s">
        <v>16434</v>
      </c>
      <c r="C385" s="31" t="s">
        <v>16183</v>
      </c>
      <c r="D385" s="31" t="s">
        <v>16435</v>
      </c>
      <c r="E385" s="31" t="s">
        <v>101</v>
      </c>
      <c r="F385" s="31" t="s">
        <v>123</v>
      </c>
      <c r="G385" s="31" t="s">
        <v>16205</v>
      </c>
      <c r="H385" s="31" t="s">
        <v>16186</v>
      </c>
      <c r="I385" s="31"/>
      <c r="J385" s="31" t="s">
        <v>20</v>
      </c>
      <c r="K385" s="31"/>
      <c r="L385" s="31" t="s">
        <v>106</v>
      </c>
      <c r="M385" s="31" t="s">
        <v>995</v>
      </c>
      <c r="N385" s="31" t="s">
        <v>105</v>
      </c>
      <c r="O385" s="31"/>
      <c r="P385" s="31"/>
      <c r="Q385" s="23"/>
      <c r="R385" s="23"/>
      <c r="S385" s="29">
        <v>44125</v>
      </c>
      <c r="T385" s="388"/>
    </row>
    <row r="386" spans="1:20" ht="54" customHeight="1" x14ac:dyDescent="1.05">
      <c r="A386" s="31" t="s">
        <v>16436</v>
      </c>
      <c r="B386" s="31" t="s">
        <v>16437</v>
      </c>
      <c r="C386" s="31" t="s">
        <v>16183</v>
      </c>
      <c r="D386" s="31" t="s">
        <v>16438</v>
      </c>
      <c r="E386" s="31" t="s">
        <v>101</v>
      </c>
      <c r="F386" s="31" t="s">
        <v>123</v>
      </c>
      <c r="G386" s="31" t="s">
        <v>16205</v>
      </c>
      <c r="H386" s="31" t="s">
        <v>16186</v>
      </c>
      <c r="I386" s="31"/>
      <c r="J386" s="31" t="s">
        <v>20</v>
      </c>
      <c r="K386" s="31"/>
      <c r="L386" s="31" t="s">
        <v>106</v>
      </c>
      <c r="M386" s="31" t="s">
        <v>995</v>
      </c>
      <c r="N386" s="31" t="s">
        <v>105</v>
      </c>
      <c r="O386" s="31"/>
      <c r="P386" s="31"/>
      <c r="Q386" s="23"/>
      <c r="R386" s="23"/>
      <c r="S386" s="29">
        <v>44125</v>
      </c>
      <c r="T386" s="388"/>
    </row>
    <row r="387" spans="1:20" ht="54" customHeight="1" x14ac:dyDescent="1.05">
      <c r="A387" s="414" t="s">
        <v>16439</v>
      </c>
      <c r="B387" s="31" t="s">
        <v>16440</v>
      </c>
      <c r="C387" s="31" t="s">
        <v>16183</v>
      </c>
      <c r="D387" s="31" t="s">
        <v>16441</v>
      </c>
      <c r="E387" s="31" t="s">
        <v>101</v>
      </c>
      <c r="F387" s="31" t="s">
        <v>123</v>
      </c>
      <c r="G387" s="31" t="s">
        <v>16205</v>
      </c>
      <c r="H387" s="31" t="s">
        <v>16186</v>
      </c>
      <c r="I387" s="31"/>
      <c r="J387" s="31" t="s">
        <v>20</v>
      </c>
      <c r="K387" s="31"/>
      <c r="L387" s="31" t="s">
        <v>106</v>
      </c>
      <c r="M387" s="31" t="s">
        <v>995</v>
      </c>
      <c r="N387" s="31" t="s">
        <v>105</v>
      </c>
      <c r="O387" s="31"/>
      <c r="P387" s="31"/>
      <c r="Q387" s="23"/>
      <c r="R387" s="23"/>
      <c r="S387" s="29">
        <v>44125</v>
      </c>
      <c r="T387" s="388"/>
    </row>
    <row r="388" spans="1:20" ht="54" customHeight="1" x14ac:dyDescent="1.05">
      <c r="A388" s="31" t="s">
        <v>16442</v>
      </c>
      <c r="B388" s="31" t="s">
        <v>16443</v>
      </c>
      <c r="C388" s="31" t="s">
        <v>16183</v>
      </c>
      <c r="D388" s="31" t="s">
        <v>16444</v>
      </c>
      <c r="E388" s="31" t="s">
        <v>101</v>
      </c>
      <c r="F388" s="31" t="s">
        <v>123</v>
      </c>
      <c r="G388" s="31" t="s">
        <v>16205</v>
      </c>
      <c r="H388" s="31" t="s">
        <v>16186</v>
      </c>
      <c r="I388" s="31"/>
      <c r="J388" s="31" t="s">
        <v>20</v>
      </c>
      <c r="K388" s="31"/>
      <c r="L388" s="31" t="s">
        <v>106</v>
      </c>
      <c r="M388" s="31" t="s">
        <v>995</v>
      </c>
      <c r="N388" s="31" t="s">
        <v>105</v>
      </c>
      <c r="O388" s="31"/>
      <c r="P388" s="31"/>
      <c r="Q388" s="23"/>
      <c r="R388" s="23"/>
      <c r="S388" s="29">
        <v>44125</v>
      </c>
      <c r="T388" s="388"/>
    </row>
    <row r="389" spans="1:20" ht="54" customHeight="1" x14ac:dyDescent="1.05">
      <c r="A389" s="31" t="s">
        <v>16445</v>
      </c>
      <c r="B389" s="31" t="s">
        <v>6370</v>
      </c>
      <c r="C389" s="31" t="s">
        <v>16183</v>
      </c>
      <c r="D389" s="31" t="s">
        <v>16446</v>
      </c>
      <c r="E389" s="31" t="s">
        <v>101</v>
      </c>
      <c r="F389" s="31" t="s">
        <v>123</v>
      </c>
      <c r="G389" s="31" t="s">
        <v>16205</v>
      </c>
      <c r="H389" s="31" t="s">
        <v>16186</v>
      </c>
      <c r="I389" s="31"/>
      <c r="J389" s="31" t="s">
        <v>20</v>
      </c>
      <c r="K389" s="31"/>
      <c r="L389" s="31" t="s">
        <v>106</v>
      </c>
      <c r="M389" s="31" t="s">
        <v>995</v>
      </c>
      <c r="N389" s="31" t="s">
        <v>105</v>
      </c>
      <c r="O389" s="31"/>
      <c r="P389" s="31"/>
      <c r="Q389" s="23"/>
      <c r="R389" s="23"/>
      <c r="S389" s="29">
        <v>44125</v>
      </c>
      <c r="T389" s="388"/>
    </row>
    <row r="390" spans="1:20" ht="54" customHeight="1" x14ac:dyDescent="1.05">
      <c r="A390" s="31" t="s">
        <v>16447</v>
      </c>
      <c r="B390" s="31" t="s">
        <v>830</v>
      </c>
      <c r="C390" s="31" t="s">
        <v>16183</v>
      </c>
      <c r="D390" s="31" t="s">
        <v>16448</v>
      </c>
      <c r="E390" s="31" t="s">
        <v>101</v>
      </c>
      <c r="F390" s="31" t="s">
        <v>123</v>
      </c>
      <c r="G390" s="31" t="s">
        <v>16205</v>
      </c>
      <c r="H390" s="31" t="s">
        <v>16186</v>
      </c>
      <c r="I390" s="31"/>
      <c r="J390" s="31" t="s">
        <v>20</v>
      </c>
      <c r="K390" s="31"/>
      <c r="L390" s="31" t="s">
        <v>106</v>
      </c>
      <c r="M390" s="31" t="s">
        <v>995</v>
      </c>
      <c r="N390" s="31" t="s">
        <v>105</v>
      </c>
      <c r="O390" s="31"/>
      <c r="P390" s="31"/>
      <c r="Q390" s="23"/>
      <c r="R390" s="23"/>
      <c r="S390" s="29">
        <v>44125</v>
      </c>
      <c r="T390" s="388"/>
    </row>
    <row r="391" spans="1:20" ht="54" customHeight="1" x14ac:dyDescent="1.05">
      <c r="A391" s="31" t="s">
        <v>16449</v>
      </c>
      <c r="B391" s="31" t="s">
        <v>7217</v>
      </c>
      <c r="C391" s="31" t="s">
        <v>16183</v>
      </c>
      <c r="D391" s="31" t="s">
        <v>16450</v>
      </c>
      <c r="E391" s="31" t="s">
        <v>101</v>
      </c>
      <c r="F391" s="31" t="s">
        <v>123</v>
      </c>
      <c r="G391" s="31" t="s">
        <v>16205</v>
      </c>
      <c r="H391" s="31" t="s">
        <v>16186</v>
      </c>
      <c r="I391" s="31"/>
      <c r="J391" s="31" t="s">
        <v>20</v>
      </c>
      <c r="K391" s="31"/>
      <c r="L391" s="31" t="s">
        <v>106</v>
      </c>
      <c r="M391" s="31" t="s">
        <v>995</v>
      </c>
      <c r="N391" s="31" t="s">
        <v>105</v>
      </c>
      <c r="O391" s="31"/>
      <c r="P391" s="31"/>
      <c r="Q391" s="23"/>
      <c r="R391" s="23"/>
      <c r="S391" s="29">
        <v>44125</v>
      </c>
      <c r="T391" s="388"/>
    </row>
    <row r="392" spans="1:20" ht="54" customHeight="1" x14ac:dyDescent="1.05">
      <c r="A392" s="688" t="s">
        <v>17242</v>
      </c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  <c r="L392" s="689"/>
      <c r="M392" s="690"/>
      <c r="N392" s="23"/>
      <c r="O392" s="23"/>
      <c r="P392" s="23"/>
      <c r="Q392" s="23"/>
      <c r="R392" s="23"/>
      <c r="S392" s="29"/>
      <c r="T392" s="388"/>
    </row>
    <row r="393" spans="1:20" ht="54" customHeight="1" x14ac:dyDescent="1.05">
      <c r="A393" s="31" t="s">
        <v>16987</v>
      </c>
      <c r="B393" s="31" t="s">
        <v>16988</v>
      </c>
      <c r="C393" s="31" t="s">
        <v>16750</v>
      </c>
      <c r="D393" s="31" t="s">
        <v>16989</v>
      </c>
      <c r="E393" s="31" t="s">
        <v>687</v>
      </c>
      <c r="F393" s="31" t="s">
        <v>123</v>
      </c>
      <c r="G393" s="31" t="s">
        <v>16248</v>
      </c>
      <c r="H393" s="31" t="s">
        <v>16224</v>
      </c>
      <c r="I393" s="31" t="s">
        <v>16752</v>
      </c>
      <c r="J393" s="31" t="s">
        <v>20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43625</v>
      </c>
      <c r="T393" s="388"/>
    </row>
    <row r="394" spans="1:20" ht="54" customHeight="1" x14ac:dyDescent="1.05">
      <c r="A394" s="31" t="s">
        <v>16990</v>
      </c>
      <c r="B394" s="31" t="s">
        <v>16991</v>
      </c>
      <c r="C394" s="31" t="s">
        <v>16750</v>
      </c>
      <c r="D394" s="31" t="s">
        <v>16992</v>
      </c>
      <c r="E394" s="31" t="s">
        <v>687</v>
      </c>
      <c r="F394" s="31" t="s">
        <v>123</v>
      </c>
      <c r="G394" s="31" t="s">
        <v>16248</v>
      </c>
      <c r="H394" s="31" t="s">
        <v>16224</v>
      </c>
      <c r="I394" s="31" t="s">
        <v>16752</v>
      </c>
      <c r="J394" s="31" t="s">
        <v>20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43625</v>
      </c>
      <c r="T394" s="388"/>
    </row>
    <row r="395" spans="1:20" ht="54" customHeight="1" x14ac:dyDescent="1.05">
      <c r="A395" s="31" t="s">
        <v>16993</v>
      </c>
      <c r="B395" s="31" t="s">
        <v>16994</v>
      </c>
      <c r="C395" s="31" t="s">
        <v>16750</v>
      </c>
      <c r="D395" s="31" t="s">
        <v>16995</v>
      </c>
      <c r="E395" s="31" t="s">
        <v>687</v>
      </c>
      <c r="F395" s="31" t="s">
        <v>123</v>
      </c>
      <c r="G395" s="31" t="s">
        <v>16248</v>
      </c>
      <c r="H395" s="31" t="s">
        <v>16224</v>
      </c>
      <c r="I395" s="31" t="s">
        <v>16752</v>
      </c>
      <c r="J395" s="31" t="s">
        <v>20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43625</v>
      </c>
      <c r="T395" s="388"/>
    </row>
    <row r="396" spans="1:20" ht="54" customHeight="1" x14ac:dyDescent="1.05">
      <c r="A396" s="31" t="s">
        <v>16996</v>
      </c>
      <c r="B396" s="31" t="s">
        <v>16997</v>
      </c>
      <c r="C396" s="31" t="s">
        <v>16750</v>
      </c>
      <c r="D396" s="31" t="s">
        <v>16998</v>
      </c>
      <c r="E396" s="31" t="s">
        <v>687</v>
      </c>
      <c r="F396" s="31" t="s">
        <v>123</v>
      </c>
      <c r="G396" s="31" t="s">
        <v>16248</v>
      </c>
      <c r="H396" s="31" t="s">
        <v>16224</v>
      </c>
      <c r="I396" s="31" t="s">
        <v>16752</v>
      </c>
      <c r="J396" s="31" t="s">
        <v>20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43625</v>
      </c>
      <c r="T396" s="388"/>
    </row>
    <row r="397" spans="1:20" ht="54" customHeight="1" x14ac:dyDescent="1.05">
      <c r="A397" s="31" t="s">
        <v>16999</v>
      </c>
      <c r="B397" s="31" t="s">
        <v>17000</v>
      </c>
      <c r="C397" s="31" t="s">
        <v>16750</v>
      </c>
      <c r="D397" s="31" t="s">
        <v>17001</v>
      </c>
      <c r="E397" s="31" t="s">
        <v>687</v>
      </c>
      <c r="F397" s="31" t="s">
        <v>123</v>
      </c>
      <c r="G397" s="31" t="s">
        <v>16248</v>
      </c>
      <c r="H397" s="31" t="s">
        <v>16224</v>
      </c>
      <c r="I397" s="31" t="s">
        <v>16752</v>
      </c>
      <c r="J397" s="31" t="s">
        <v>20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43625</v>
      </c>
      <c r="T397" s="388"/>
    </row>
    <row r="398" spans="1:20" ht="54" customHeight="1" x14ac:dyDescent="1.05">
      <c r="A398" s="31" t="s">
        <v>17002</v>
      </c>
      <c r="B398" s="31" t="s">
        <v>17003</v>
      </c>
      <c r="C398" s="31" t="s">
        <v>16750</v>
      </c>
      <c r="D398" s="31" t="s">
        <v>17004</v>
      </c>
      <c r="E398" s="31" t="s">
        <v>687</v>
      </c>
      <c r="F398" s="31" t="s">
        <v>123</v>
      </c>
      <c r="G398" s="31" t="s">
        <v>16248</v>
      </c>
      <c r="H398" s="31" t="s">
        <v>16224</v>
      </c>
      <c r="I398" s="31" t="s">
        <v>16752</v>
      </c>
      <c r="J398" s="31" t="s">
        <v>20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43625</v>
      </c>
      <c r="T398" s="388"/>
    </row>
    <row r="399" spans="1:20" ht="54" customHeight="1" x14ac:dyDescent="1.05">
      <c r="A399" s="31" t="s">
        <v>17005</v>
      </c>
      <c r="B399" s="31" t="s">
        <v>17006</v>
      </c>
      <c r="C399" s="31" t="s">
        <v>16750</v>
      </c>
      <c r="D399" s="31" t="s">
        <v>17007</v>
      </c>
      <c r="E399" s="31" t="s">
        <v>687</v>
      </c>
      <c r="F399" s="31" t="s">
        <v>123</v>
      </c>
      <c r="G399" s="31" t="s">
        <v>16248</v>
      </c>
      <c r="H399" s="31" t="s">
        <v>16224</v>
      </c>
      <c r="I399" s="31" t="s">
        <v>16752</v>
      </c>
      <c r="J399" s="31" t="s">
        <v>20</v>
      </c>
      <c r="K399" s="31" t="s">
        <v>105</v>
      </c>
      <c r="L399" s="31" t="s">
        <v>106</v>
      </c>
      <c r="M399" s="31" t="s">
        <v>995</v>
      </c>
      <c r="N399" s="23"/>
      <c r="O399" s="23"/>
      <c r="P399" s="23"/>
      <c r="Q399" s="23"/>
      <c r="R399" s="23"/>
      <c r="S399" s="29">
        <v>43625</v>
      </c>
      <c r="T399" s="388"/>
    </row>
    <row r="400" spans="1:20" ht="54" customHeight="1" x14ac:dyDescent="1.05">
      <c r="A400" s="31" t="s">
        <v>17008</v>
      </c>
      <c r="B400" s="31" t="s">
        <v>17009</v>
      </c>
      <c r="C400" s="31" t="s">
        <v>16750</v>
      </c>
      <c r="D400" s="31" t="s">
        <v>17010</v>
      </c>
      <c r="E400" s="31" t="s">
        <v>687</v>
      </c>
      <c r="F400" s="31" t="s">
        <v>123</v>
      </c>
      <c r="G400" s="31" t="s">
        <v>16248</v>
      </c>
      <c r="H400" s="31" t="s">
        <v>16224</v>
      </c>
      <c r="I400" s="31" t="s">
        <v>16752</v>
      </c>
      <c r="J400" s="31" t="s">
        <v>20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43625</v>
      </c>
      <c r="T400" s="388"/>
    </row>
    <row r="401" spans="1:20" ht="54" customHeight="1" x14ac:dyDescent="1.05">
      <c r="A401" s="210" t="s">
        <v>17011</v>
      </c>
      <c r="B401" s="31" t="s">
        <v>17012</v>
      </c>
      <c r="C401" s="31" t="s">
        <v>16750</v>
      </c>
      <c r="D401" s="31" t="s">
        <v>17013</v>
      </c>
      <c r="E401" s="31" t="s">
        <v>687</v>
      </c>
      <c r="F401" s="31" t="s">
        <v>123</v>
      </c>
      <c r="G401" s="31" t="s">
        <v>16248</v>
      </c>
      <c r="H401" s="31" t="s">
        <v>16249</v>
      </c>
      <c r="I401" s="31" t="s">
        <v>16752</v>
      </c>
      <c r="J401" s="31" t="s">
        <v>20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43625</v>
      </c>
      <c r="T401" s="388"/>
    </row>
    <row r="402" spans="1:20" ht="54" customHeight="1" x14ac:dyDescent="1.05">
      <c r="A402" s="31" t="s">
        <v>17014</v>
      </c>
      <c r="B402" s="31" t="s">
        <v>17015</v>
      </c>
      <c r="C402" s="31" t="s">
        <v>16750</v>
      </c>
      <c r="D402" s="31" t="s">
        <v>17016</v>
      </c>
      <c r="E402" s="31" t="s">
        <v>687</v>
      </c>
      <c r="F402" s="31" t="s">
        <v>123</v>
      </c>
      <c r="G402" s="31" t="s">
        <v>16248</v>
      </c>
      <c r="H402" s="31" t="s">
        <v>16224</v>
      </c>
      <c r="I402" s="31" t="s">
        <v>16752</v>
      </c>
      <c r="J402" s="31" t="s">
        <v>20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43625</v>
      </c>
      <c r="T402" s="388"/>
    </row>
    <row r="403" spans="1:20" ht="54" customHeight="1" x14ac:dyDescent="1.05">
      <c r="A403" s="31" t="s">
        <v>17017</v>
      </c>
      <c r="B403" s="31" t="s">
        <v>6580</v>
      </c>
      <c r="C403" s="31" t="s">
        <v>16750</v>
      </c>
      <c r="D403" s="31" t="s">
        <v>17018</v>
      </c>
      <c r="E403" s="31" t="s">
        <v>687</v>
      </c>
      <c r="F403" s="31" t="s">
        <v>123</v>
      </c>
      <c r="G403" s="31" t="s">
        <v>16248</v>
      </c>
      <c r="H403" s="31" t="s">
        <v>16224</v>
      </c>
      <c r="I403" s="31" t="s">
        <v>16752</v>
      </c>
      <c r="J403" s="31" t="s">
        <v>20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43625</v>
      </c>
      <c r="T403" s="388"/>
    </row>
    <row r="404" spans="1:20" ht="54" customHeight="1" x14ac:dyDescent="1.05">
      <c r="A404" s="31" t="s">
        <v>17019</v>
      </c>
      <c r="B404" s="31" t="s">
        <v>17020</v>
      </c>
      <c r="C404" s="31" t="s">
        <v>16750</v>
      </c>
      <c r="D404" s="31" t="s">
        <v>17021</v>
      </c>
      <c r="E404" s="31" t="s">
        <v>687</v>
      </c>
      <c r="F404" s="31" t="s">
        <v>123</v>
      </c>
      <c r="G404" s="31" t="s">
        <v>16248</v>
      </c>
      <c r="H404" s="31" t="s">
        <v>16224</v>
      </c>
      <c r="I404" s="31" t="s">
        <v>16752</v>
      </c>
      <c r="J404" s="31" t="s">
        <v>20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43625</v>
      </c>
      <c r="T404" s="388"/>
    </row>
    <row r="405" spans="1:20" ht="54" customHeight="1" x14ac:dyDescent="1.05">
      <c r="A405" s="31" t="s">
        <v>17022</v>
      </c>
      <c r="B405" s="31" t="s">
        <v>17023</v>
      </c>
      <c r="C405" s="31" t="s">
        <v>16750</v>
      </c>
      <c r="D405" s="31" t="s">
        <v>17024</v>
      </c>
      <c r="E405" s="31" t="s">
        <v>687</v>
      </c>
      <c r="F405" s="31" t="s">
        <v>123</v>
      </c>
      <c r="G405" s="31" t="s">
        <v>16248</v>
      </c>
      <c r="H405" s="31" t="s">
        <v>16224</v>
      </c>
      <c r="I405" s="31" t="s">
        <v>16752</v>
      </c>
      <c r="J405" s="31" t="s">
        <v>20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43625</v>
      </c>
      <c r="T405" s="388"/>
    </row>
    <row r="406" spans="1:20" ht="54" customHeight="1" x14ac:dyDescent="1.05">
      <c r="A406" s="31" t="s">
        <v>17025</v>
      </c>
      <c r="B406" s="31" t="s">
        <v>17026</v>
      </c>
      <c r="C406" s="31" t="s">
        <v>16750</v>
      </c>
      <c r="D406" s="31" t="s">
        <v>17027</v>
      </c>
      <c r="E406" s="31" t="s">
        <v>687</v>
      </c>
      <c r="F406" s="31" t="s">
        <v>123</v>
      </c>
      <c r="G406" s="31" t="s">
        <v>16248</v>
      </c>
      <c r="H406" s="31" t="s">
        <v>16224</v>
      </c>
      <c r="I406" s="31" t="s">
        <v>16752</v>
      </c>
      <c r="J406" s="31" t="s">
        <v>20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43625</v>
      </c>
      <c r="T406" s="388"/>
    </row>
    <row r="407" spans="1:20" ht="54" customHeight="1" x14ac:dyDescent="1.05">
      <c r="A407" s="31" t="s">
        <v>17028</v>
      </c>
      <c r="B407" s="31" t="s">
        <v>1342</v>
      </c>
      <c r="C407" s="31" t="s">
        <v>16750</v>
      </c>
      <c r="D407" s="31" t="s">
        <v>17029</v>
      </c>
      <c r="E407" s="31" t="s">
        <v>101</v>
      </c>
      <c r="F407" s="31" t="s">
        <v>1304</v>
      </c>
      <c r="G407" s="31" t="s">
        <v>16564</v>
      </c>
      <c r="H407" s="31" t="s">
        <v>16429</v>
      </c>
      <c r="I407" s="31" t="s">
        <v>16752</v>
      </c>
      <c r="J407" s="31" t="s">
        <v>20</v>
      </c>
      <c r="K407" s="31" t="s">
        <v>105</v>
      </c>
      <c r="L407" s="31" t="s">
        <v>106</v>
      </c>
      <c r="M407" s="31" t="s">
        <v>107</v>
      </c>
      <c r="N407" s="23"/>
      <c r="O407" s="23"/>
      <c r="P407" s="23"/>
      <c r="Q407" s="23"/>
      <c r="R407" s="23"/>
      <c r="S407" s="29">
        <v>22400</v>
      </c>
      <c r="T407" s="388"/>
    </row>
    <row r="408" spans="1:20" ht="54" customHeight="1" x14ac:dyDescent="1.05">
      <c r="A408" s="704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6"/>
      <c r="O408" s="23"/>
      <c r="P408" s="23"/>
      <c r="Q408" s="23"/>
      <c r="R408" s="23"/>
      <c r="S408" s="29"/>
      <c r="T408" s="388"/>
    </row>
    <row r="409" spans="1:20" ht="54" customHeight="1" x14ac:dyDescent="0.7">
      <c r="A409" s="223" t="s">
        <v>17279</v>
      </c>
      <c r="B409" s="225"/>
      <c r="C409" s="223"/>
      <c r="D409" s="223">
        <v>33107317</v>
      </c>
      <c r="E409" s="223" t="s">
        <v>17263</v>
      </c>
      <c r="F409" s="223" t="s">
        <v>123</v>
      </c>
      <c r="G409" s="223"/>
      <c r="H409" s="380">
        <v>46186</v>
      </c>
      <c r="I409" s="223"/>
      <c r="J409" s="223"/>
      <c r="K409" s="223"/>
      <c r="L409" s="223"/>
      <c r="M409" s="223" t="s">
        <v>13380</v>
      </c>
      <c r="N409" s="23"/>
      <c r="O409" s="23"/>
      <c r="P409" s="23"/>
      <c r="Q409" s="23"/>
      <c r="R409" s="23"/>
      <c r="S409" s="249">
        <v>43225</v>
      </c>
      <c r="T409" s="388"/>
    </row>
    <row r="410" spans="1:20" ht="54" customHeight="1" x14ac:dyDescent="1.05">
      <c r="A410" s="704" t="s">
        <v>17937</v>
      </c>
      <c r="B410" s="705"/>
      <c r="C410" s="705"/>
      <c r="D410" s="705"/>
      <c r="E410" s="705"/>
      <c r="F410" s="705"/>
      <c r="G410" s="705"/>
      <c r="H410" s="705"/>
      <c r="I410" s="705"/>
      <c r="J410" s="705"/>
      <c r="K410" s="705"/>
      <c r="L410" s="705"/>
      <c r="M410" s="705"/>
      <c r="N410" s="706"/>
      <c r="O410" s="23"/>
      <c r="P410" s="23"/>
      <c r="Q410" s="23"/>
      <c r="R410" s="23"/>
      <c r="S410" s="29"/>
      <c r="T410" s="388"/>
    </row>
    <row r="411" spans="1:20" ht="54" customHeight="1" x14ac:dyDescent="1.05">
      <c r="A411" s="399" t="s">
        <v>17605</v>
      </c>
      <c r="B411" s="399" t="s">
        <v>17606</v>
      </c>
      <c r="C411" s="399" t="s">
        <v>17607</v>
      </c>
      <c r="D411" s="399" t="s">
        <v>17608</v>
      </c>
      <c r="E411" s="399" t="s">
        <v>687</v>
      </c>
      <c r="F411" s="399" t="s">
        <v>102</v>
      </c>
      <c r="G411" s="399" t="s">
        <v>16324</v>
      </c>
      <c r="H411" s="399" t="s">
        <v>16249</v>
      </c>
      <c r="I411" s="400">
        <v>8.3333333333333329E-2</v>
      </c>
      <c r="J411" s="399" t="s">
        <v>20</v>
      </c>
      <c r="K411" s="399" t="s">
        <v>105</v>
      </c>
      <c r="L411" s="399" t="s">
        <v>106</v>
      </c>
      <c r="M411" s="399" t="s">
        <v>491</v>
      </c>
      <c r="N411" s="399"/>
      <c r="O411" s="23"/>
      <c r="P411" s="23"/>
      <c r="Q411" s="23"/>
      <c r="R411" s="23"/>
      <c r="S411" s="29">
        <v>25200</v>
      </c>
      <c r="T411" s="388"/>
    </row>
    <row r="412" spans="1:20" ht="54" customHeight="1" x14ac:dyDescent="1.05">
      <c r="A412" s="399" t="s">
        <v>17609</v>
      </c>
      <c r="B412" s="399" t="s">
        <v>7428</v>
      </c>
      <c r="C412" s="399" t="s">
        <v>17610</v>
      </c>
      <c r="D412" s="399" t="s">
        <v>17611</v>
      </c>
      <c r="E412" s="399" t="s">
        <v>687</v>
      </c>
      <c r="F412" s="399" t="s">
        <v>102</v>
      </c>
      <c r="G412" s="399" t="s">
        <v>16324</v>
      </c>
      <c r="H412" s="399" t="s">
        <v>16249</v>
      </c>
      <c r="I412" s="400">
        <v>8.3333333333333329E-2</v>
      </c>
      <c r="J412" s="399" t="s">
        <v>20</v>
      </c>
      <c r="K412" s="399" t="s">
        <v>105</v>
      </c>
      <c r="L412" s="399" t="s">
        <v>106</v>
      </c>
      <c r="M412" s="399" t="s">
        <v>491</v>
      </c>
      <c r="N412" s="399"/>
      <c r="O412" s="23"/>
      <c r="P412" s="23"/>
      <c r="Q412" s="23"/>
      <c r="R412" s="23"/>
      <c r="S412" s="29">
        <v>25200</v>
      </c>
      <c r="T412" s="388"/>
    </row>
    <row r="413" spans="1:20" ht="54" customHeight="1" x14ac:dyDescent="1.05">
      <c r="A413" s="399" t="s">
        <v>17612</v>
      </c>
      <c r="B413" s="399" t="s">
        <v>17613</v>
      </c>
      <c r="C413" s="399" t="s">
        <v>17614</v>
      </c>
      <c r="D413" s="399" t="s">
        <v>17615</v>
      </c>
      <c r="E413" s="399" t="s">
        <v>101</v>
      </c>
      <c r="F413" s="399" t="s">
        <v>102</v>
      </c>
      <c r="G413" s="399" t="s">
        <v>16190</v>
      </c>
      <c r="H413" s="399" t="s">
        <v>16973</v>
      </c>
      <c r="I413" s="400">
        <v>0.83333333333333337</v>
      </c>
      <c r="J413" s="399" t="s">
        <v>20</v>
      </c>
      <c r="K413" s="399" t="s">
        <v>105</v>
      </c>
      <c r="L413" s="399" t="s">
        <v>106</v>
      </c>
      <c r="M413" s="399" t="s">
        <v>491</v>
      </c>
      <c r="N413" s="399"/>
      <c r="O413" s="23"/>
      <c r="P413" s="23"/>
      <c r="Q413" s="23"/>
      <c r="R413" s="23"/>
      <c r="S413" s="29">
        <v>26200</v>
      </c>
      <c r="T413" s="388"/>
    </row>
    <row r="414" spans="1:20" ht="54" customHeight="1" x14ac:dyDescent="0.7">
      <c r="A414" s="698" t="s">
        <v>17961</v>
      </c>
      <c r="B414" s="699"/>
      <c r="C414" s="699"/>
      <c r="D414" s="699"/>
      <c r="E414" s="699"/>
      <c r="F414" s="699"/>
      <c r="G414" s="699"/>
      <c r="H414" s="699"/>
      <c r="I414" s="699"/>
      <c r="J414" s="699"/>
      <c r="K414" s="699"/>
      <c r="L414" s="699"/>
      <c r="M414" s="700"/>
      <c r="N414" s="23"/>
      <c r="O414" s="23"/>
      <c r="P414" s="23"/>
      <c r="Q414" s="23"/>
      <c r="R414" s="23"/>
      <c r="S414" s="249"/>
      <c r="T414" s="388">
        <v>48000</v>
      </c>
    </row>
    <row r="415" spans="1:20" ht="54" customHeight="1" x14ac:dyDescent="0.7">
      <c r="A415" s="698" t="s">
        <v>17961</v>
      </c>
      <c r="B415" s="699"/>
      <c r="C415" s="699"/>
      <c r="D415" s="699"/>
      <c r="E415" s="699"/>
      <c r="F415" s="699"/>
      <c r="G415" s="699"/>
      <c r="H415" s="699"/>
      <c r="I415" s="699"/>
      <c r="J415" s="699"/>
      <c r="K415" s="699"/>
      <c r="L415" s="699"/>
      <c r="M415" s="700"/>
      <c r="N415" s="23"/>
      <c r="O415" s="23"/>
      <c r="P415" s="23"/>
      <c r="Q415" s="23"/>
      <c r="R415" s="23"/>
      <c r="S415" s="249"/>
      <c r="T415" s="388">
        <v>100000</v>
      </c>
    </row>
    <row r="416" spans="1:20" ht="54" customHeight="1" x14ac:dyDescent="0.7">
      <c r="A416" s="698" t="s">
        <v>17961</v>
      </c>
      <c r="B416" s="699"/>
      <c r="C416" s="699"/>
      <c r="D416" s="699"/>
      <c r="E416" s="699"/>
      <c r="F416" s="699"/>
      <c r="G416" s="699"/>
      <c r="H416" s="699"/>
      <c r="I416" s="699"/>
      <c r="J416" s="699"/>
      <c r="K416" s="699"/>
      <c r="L416" s="699"/>
      <c r="M416" s="700"/>
      <c r="N416" s="23"/>
      <c r="O416" s="23"/>
      <c r="P416" s="23"/>
      <c r="Q416" s="23"/>
      <c r="R416" s="23"/>
      <c r="S416" s="249"/>
      <c r="T416" s="388">
        <v>26500</v>
      </c>
    </row>
    <row r="417" spans="1:20" ht="54" customHeight="1" x14ac:dyDescent="0.7">
      <c r="A417" s="698" t="s">
        <v>17961</v>
      </c>
      <c r="B417" s="699"/>
      <c r="C417" s="699"/>
      <c r="D417" s="699"/>
      <c r="E417" s="699"/>
      <c r="F417" s="699"/>
      <c r="G417" s="699"/>
      <c r="H417" s="699"/>
      <c r="I417" s="699"/>
      <c r="J417" s="699"/>
      <c r="K417" s="699"/>
      <c r="L417" s="699"/>
      <c r="M417" s="700"/>
      <c r="N417" s="23"/>
      <c r="O417" s="23"/>
      <c r="P417" s="23"/>
      <c r="Q417" s="23"/>
      <c r="R417" s="23"/>
      <c r="S417" s="249"/>
      <c r="T417" s="388">
        <v>59000</v>
      </c>
    </row>
    <row r="418" spans="1:20" ht="54" customHeight="1" x14ac:dyDescent="0.7">
      <c r="A418" s="698" t="s">
        <v>17961</v>
      </c>
      <c r="B418" s="699"/>
      <c r="C418" s="699"/>
      <c r="D418" s="699"/>
      <c r="E418" s="699"/>
      <c r="F418" s="699"/>
      <c r="G418" s="699"/>
      <c r="H418" s="699"/>
      <c r="I418" s="699"/>
      <c r="J418" s="699"/>
      <c r="K418" s="699"/>
      <c r="L418" s="699"/>
      <c r="M418" s="700"/>
      <c r="N418" s="23"/>
      <c r="O418" s="23"/>
      <c r="P418" s="23"/>
      <c r="Q418" s="23"/>
      <c r="R418" s="23"/>
      <c r="S418" s="249"/>
      <c r="T418" s="388">
        <v>55000</v>
      </c>
    </row>
    <row r="419" spans="1:20" ht="54" customHeight="1" x14ac:dyDescent="0.7">
      <c r="A419" s="698" t="s">
        <v>17961</v>
      </c>
      <c r="B419" s="699"/>
      <c r="C419" s="699"/>
      <c r="D419" s="699"/>
      <c r="E419" s="699"/>
      <c r="F419" s="699"/>
      <c r="G419" s="699"/>
      <c r="H419" s="699"/>
      <c r="I419" s="699"/>
      <c r="J419" s="699"/>
      <c r="K419" s="699"/>
      <c r="L419" s="699"/>
      <c r="M419" s="700"/>
      <c r="N419" s="23"/>
      <c r="O419" s="23"/>
      <c r="P419" s="23"/>
      <c r="Q419" s="23"/>
      <c r="R419" s="23"/>
      <c r="S419" s="249"/>
      <c r="T419" s="388">
        <v>70000</v>
      </c>
    </row>
    <row r="420" spans="1:20" ht="54" customHeight="1" x14ac:dyDescent="0.7">
      <c r="A420" s="698" t="s">
        <v>17961</v>
      </c>
      <c r="B420" s="699"/>
      <c r="C420" s="699"/>
      <c r="D420" s="699"/>
      <c r="E420" s="699"/>
      <c r="F420" s="699"/>
      <c r="G420" s="699"/>
      <c r="H420" s="699"/>
      <c r="I420" s="699"/>
      <c r="J420" s="699"/>
      <c r="K420" s="699"/>
      <c r="L420" s="699"/>
      <c r="M420" s="700"/>
      <c r="N420" s="23"/>
      <c r="O420" s="23"/>
      <c r="P420" s="23"/>
      <c r="Q420" s="23"/>
      <c r="R420" s="23"/>
      <c r="S420" s="249"/>
      <c r="T420" s="388">
        <v>20000</v>
      </c>
    </row>
    <row r="421" spans="1:20" ht="54" customHeight="1" x14ac:dyDescent="0.7">
      <c r="A421" s="698" t="s">
        <v>17971</v>
      </c>
      <c r="B421" s="699"/>
      <c r="C421" s="699"/>
      <c r="D421" s="699"/>
      <c r="E421" s="699"/>
      <c r="F421" s="699"/>
      <c r="G421" s="699"/>
      <c r="H421" s="699"/>
      <c r="I421" s="699"/>
      <c r="J421" s="699"/>
      <c r="K421" s="699"/>
      <c r="L421" s="699"/>
      <c r="M421" s="700"/>
      <c r="N421" s="23"/>
      <c r="O421" s="23"/>
      <c r="P421" s="23"/>
      <c r="Q421" s="23"/>
      <c r="R421" s="23"/>
      <c r="S421" s="249"/>
      <c r="T421" s="388">
        <v>60000</v>
      </c>
    </row>
    <row r="422" spans="1:20" ht="54" customHeight="1" x14ac:dyDescent="0.7">
      <c r="A422" s="698" t="s">
        <v>17971</v>
      </c>
      <c r="B422" s="699"/>
      <c r="C422" s="699"/>
      <c r="D422" s="699"/>
      <c r="E422" s="699"/>
      <c r="F422" s="699"/>
      <c r="G422" s="699"/>
      <c r="H422" s="699"/>
      <c r="I422" s="699"/>
      <c r="J422" s="699"/>
      <c r="K422" s="699"/>
      <c r="L422" s="699"/>
      <c r="M422" s="700"/>
      <c r="N422" s="23"/>
      <c r="O422" s="23"/>
      <c r="P422" s="23"/>
      <c r="Q422" s="23"/>
      <c r="R422" s="23"/>
      <c r="S422" s="249"/>
      <c r="T422" s="388">
        <v>84500</v>
      </c>
    </row>
    <row r="423" spans="1:20" ht="54" customHeight="1" x14ac:dyDescent="0.7">
      <c r="A423" s="698" t="s">
        <v>17971</v>
      </c>
      <c r="B423" s="699"/>
      <c r="C423" s="699"/>
      <c r="D423" s="699"/>
      <c r="E423" s="699"/>
      <c r="F423" s="699"/>
      <c r="G423" s="699"/>
      <c r="H423" s="699"/>
      <c r="I423" s="699"/>
      <c r="J423" s="699"/>
      <c r="K423" s="699"/>
      <c r="L423" s="699"/>
      <c r="M423" s="700"/>
      <c r="N423" s="23"/>
      <c r="O423" s="23"/>
      <c r="P423" s="23"/>
      <c r="Q423" s="23"/>
      <c r="R423" s="23"/>
      <c r="S423" s="249"/>
      <c r="T423" s="388">
        <v>70000</v>
      </c>
    </row>
    <row r="424" spans="1:20" ht="54" customHeight="1" x14ac:dyDescent="1.05">
      <c r="A424" s="688" t="s">
        <v>18796</v>
      </c>
      <c r="B424" s="689"/>
      <c r="C424" s="689"/>
      <c r="D424" s="689"/>
      <c r="E424" s="689"/>
      <c r="F424" s="689"/>
      <c r="G424" s="689"/>
      <c r="H424" s="689"/>
      <c r="I424" s="689"/>
      <c r="J424" s="689"/>
      <c r="K424" s="689"/>
      <c r="L424" s="689"/>
      <c r="M424" s="690"/>
      <c r="N424" s="23"/>
      <c r="O424" s="23"/>
      <c r="P424" s="23"/>
      <c r="Q424" s="23"/>
      <c r="R424" s="23"/>
      <c r="S424" s="29"/>
      <c r="T424" s="388"/>
    </row>
    <row r="425" spans="1:20" ht="54" customHeight="1" x14ac:dyDescent="1.05">
      <c r="A425" s="31" t="s">
        <v>18165</v>
      </c>
      <c r="B425" s="31" t="s">
        <v>11273</v>
      </c>
      <c r="C425" s="31" t="s">
        <v>18166</v>
      </c>
      <c r="D425" s="31" t="s">
        <v>18167</v>
      </c>
      <c r="E425" s="31" t="s">
        <v>687</v>
      </c>
      <c r="F425" s="31" t="s">
        <v>123</v>
      </c>
      <c r="G425" s="31" t="s">
        <v>17532</v>
      </c>
      <c r="H425" s="31" t="s">
        <v>16249</v>
      </c>
      <c r="I425" s="38">
        <v>0.83333333333333337</v>
      </c>
      <c r="J425" s="31" t="s">
        <v>20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388"/>
    </row>
    <row r="426" spans="1:20" ht="54" customHeight="1" x14ac:dyDescent="1.05">
      <c r="A426" s="31" t="s">
        <v>18168</v>
      </c>
      <c r="B426" s="31" t="s">
        <v>18169</v>
      </c>
      <c r="C426" s="31" t="s">
        <v>18170</v>
      </c>
      <c r="D426" s="31" t="s">
        <v>18171</v>
      </c>
      <c r="E426" s="31" t="s">
        <v>687</v>
      </c>
      <c r="F426" s="31" t="s">
        <v>123</v>
      </c>
      <c r="G426" s="31" t="s">
        <v>17532</v>
      </c>
      <c r="H426" s="31" t="s">
        <v>16249</v>
      </c>
      <c r="I426" s="38">
        <v>0.16666666666666666</v>
      </c>
      <c r="J426" s="31" t="s">
        <v>20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388"/>
    </row>
    <row r="427" spans="1:20" ht="54" customHeight="1" x14ac:dyDescent="1.05">
      <c r="A427" s="31" t="s">
        <v>18172</v>
      </c>
      <c r="B427" s="31" t="s">
        <v>18173</v>
      </c>
      <c r="C427" s="31" t="s">
        <v>18174</v>
      </c>
      <c r="D427" s="31" t="s">
        <v>18175</v>
      </c>
      <c r="E427" s="31" t="s">
        <v>687</v>
      </c>
      <c r="F427" s="31" t="s">
        <v>123</v>
      </c>
      <c r="G427" s="31" t="s">
        <v>17532</v>
      </c>
      <c r="H427" s="31" t="s">
        <v>16249</v>
      </c>
      <c r="I427" s="38">
        <v>0.83333333333333337</v>
      </c>
      <c r="J427" s="31" t="s">
        <v>20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43425</v>
      </c>
      <c r="T427" s="388"/>
    </row>
    <row r="428" spans="1:20" ht="54" customHeight="1" x14ac:dyDescent="1.05">
      <c r="A428" s="31" t="s">
        <v>18176</v>
      </c>
      <c r="B428" s="31" t="s">
        <v>18177</v>
      </c>
      <c r="C428" s="31" t="s">
        <v>18178</v>
      </c>
      <c r="D428" s="31" t="s">
        <v>18179</v>
      </c>
      <c r="E428" s="31" t="s">
        <v>687</v>
      </c>
      <c r="F428" s="31" t="s">
        <v>123</v>
      </c>
      <c r="G428" s="31" t="s">
        <v>17532</v>
      </c>
      <c r="H428" s="31" t="s">
        <v>16249</v>
      </c>
      <c r="I428" s="38">
        <v>0.83333333333333337</v>
      </c>
      <c r="J428" s="31" t="s">
        <v>20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43425</v>
      </c>
      <c r="T428" s="388"/>
    </row>
    <row r="429" spans="1:20" ht="57.75" customHeight="1" x14ac:dyDescent="1.05">
      <c r="A429" s="31" t="s">
        <v>18180</v>
      </c>
      <c r="B429" s="31" t="s">
        <v>18181</v>
      </c>
      <c r="C429" s="31" t="s">
        <v>18182</v>
      </c>
      <c r="D429" s="31" t="s">
        <v>18183</v>
      </c>
      <c r="E429" s="31" t="s">
        <v>687</v>
      </c>
      <c r="F429" s="31" t="s">
        <v>123</v>
      </c>
      <c r="G429" s="31" t="s">
        <v>17532</v>
      </c>
      <c r="H429" s="31" t="s">
        <v>16249</v>
      </c>
      <c r="I429" s="38">
        <v>0.83333333333333337</v>
      </c>
      <c r="J429" s="31" t="s">
        <v>20</v>
      </c>
      <c r="K429" s="31" t="s">
        <v>105</v>
      </c>
      <c r="L429" s="31" t="s">
        <v>106</v>
      </c>
      <c r="M429" s="31" t="s">
        <v>995</v>
      </c>
      <c r="N429" s="23"/>
      <c r="O429" s="23"/>
      <c r="P429" s="23"/>
      <c r="Q429" s="23"/>
      <c r="R429" s="23"/>
      <c r="S429" s="29">
        <v>43425</v>
      </c>
      <c r="T429" s="388"/>
    </row>
    <row r="430" spans="1:20" ht="54" customHeight="1" x14ac:dyDescent="1.05">
      <c r="A430" s="31" t="s">
        <v>18184</v>
      </c>
      <c r="B430" s="31" t="s">
        <v>2228</v>
      </c>
      <c r="C430" s="31" t="s">
        <v>18185</v>
      </c>
      <c r="D430" s="31" t="s">
        <v>18186</v>
      </c>
      <c r="E430" s="31" t="s">
        <v>687</v>
      </c>
      <c r="F430" s="31" t="s">
        <v>123</v>
      </c>
      <c r="G430" s="31" t="s">
        <v>17532</v>
      </c>
      <c r="H430" s="31" t="s">
        <v>16249</v>
      </c>
      <c r="I430" s="38">
        <v>0.83333333333333337</v>
      </c>
      <c r="J430" s="31" t="s">
        <v>20</v>
      </c>
      <c r="K430" s="31" t="s">
        <v>105</v>
      </c>
      <c r="L430" s="31" t="s">
        <v>106</v>
      </c>
      <c r="M430" s="31" t="s">
        <v>995</v>
      </c>
      <c r="N430" s="23"/>
      <c r="O430" s="23"/>
      <c r="P430" s="23"/>
      <c r="Q430" s="23"/>
      <c r="R430" s="23"/>
      <c r="S430" s="29">
        <v>43425</v>
      </c>
      <c r="T430" s="388"/>
    </row>
    <row r="431" spans="1:20" ht="54" customHeight="1" x14ac:dyDescent="1.05">
      <c r="A431" s="31" t="s">
        <v>18187</v>
      </c>
      <c r="B431" s="31" t="s">
        <v>18188</v>
      </c>
      <c r="C431" s="31" t="s">
        <v>18189</v>
      </c>
      <c r="D431" s="31" t="s">
        <v>18190</v>
      </c>
      <c r="E431" s="31" t="s">
        <v>687</v>
      </c>
      <c r="F431" s="31" t="s">
        <v>123</v>
      </c>
      <c r="G431" s="31" t="s">
        <v>17532</v>
      </c>
      <c r="H431" s="31" t="s">
        <v>16249</v>
      </c>
      <c r="I431" s="38">
        <v>0.83333333333333337</v>
      </c>
      <c r="J431" s="31" t="s">
        <v>20</v>
      </c>
      <c r="K431" s="31" t="s">
        <v>105</v>
      </c>
      <c r="L431" s="31" t="s">
        <v>106</v>
      </c>
      <c r="M431" s="31" t="s">
        <v>995</v>
      </c>
      <c r="N431" s="23"/>
      <c r="O431" s="23"/>
      <c r="P431" s="23"/>
      <c r="Q431" s="23"/>
      <c r="R431" s="23"/>
      <c r="S431" s="29">
        <v>43425</v>
      </c>
      <c r="T431" s="388"/>
    </row>
    <row r="432" spans="1:20" ht="54" customHeight="1" x14ac:dyDescent="1.05">
      <c r="A432" s="31" t="s">
        <v>18191</v>
      </c>
      <c r="B432" s="31" t="s">
        <v>18192</v>
      </c>
      <c r="C432" s="31" t="s">
        <v>18193</v>
      </c>
      <c r="D432" s="31" t="s">
        <v>18194</v>
      </c>
      <c r="E432" s="31" t="s">
        <v>687</v>
      </c>
      <c r="F432" s="31" t="s">
        <v>123</v>
      </c>
      <c r="G432" s="31" t="s">
        <v>17532</v>
      </c>
      <c r="H432" s="31" t="s">
        <v>16249</v>
      </c>
      <c r="I432" s="38">
        <v>0.83333333333333337</v>
      </c>
      <c r="J432" s="31" t="s">
        <v>20</v>
      </c>
      <c r="K432" s="31" t="s">
        <v>105</v>
      </c>
      <c r="L432" s="31" t="s">
        <v>106</v>
      </c>
      <c r="M432" s="31" t="s">
        <v>995</v>
      </c>
      <c r="N432" s="23"/>
      <c r="O432" s="23"/>
      <c r="P432" s="23"/>
      <c r="Q432" s="23"/>
      <c r="R432" s="23"/>
      <c r="S432" s="29">
        <v>43425</v>
      </c>
      <c r="T432" s="388"/>
    </row>
    <row r="433" spans="1:20" ht="54" customHeight="1" x14ac:dyDescent="1.05">
      <c r="A433" s="31" t="s">
        <v>18195</v>
      </c>
      <c r="B433" s="31" t="s">
        <v>18196</v>
      </c>
      <c r="C433" s="31" t="s">
        <v>18197</v>
      </c>
      <c r="D433" s="31" t="s">
        <v>18198</v>
      </c>
      <c r="E433" s="31" t="s">
        <v>687</v>
      </c>
      <c r="F433" s="31" t="s">
        <v>123</v>
      </c>
      <c r="G433" s="31" t="s">
        <v>17532</v>
      </c>
      <c r="H433" s="31" t="s">
        <v>16249</v>
      </c>
      <c r="I433" s="38">
        <v>0.83333333333333337</v>
      </c>
      <c r="J433" s="31" t="s">
        <v>20</v>
      </c>
      <c r="K433" s="31" t="s">
        <v>105</v>
      </c>
      <c r="L433" s="31" t="s">
        <v>106</v>
      </c>
      <c r="M433" s="31" t="s">
        <v>995</v>
      </c>
      <c r="N433" s="23"/>
      <c r="O433" s="23"/>
      <c r="P433" s="23"/>
      <c r="Q433" s="23"/>
      <c r="R433" s="23"/>
      <c r="S433" s="29">
        <v>43425</v>
      </c>
      <c r="T433" s="388"/>
    </row>
    <row r="434" spans="1:20" ht="54" customHeight="1" x14ac:dyDescent="1.05">
      <c r="A434" s="31" t="s">
        <v>18199</v>
      </c>
      <c r="B434" s="31" t="s">
        <v>18200</v>
      </c>
      <c r="C434" s="31" t="s">
        <v>18201</v>
      </c>
      <c r="D434" s="31" t="s">
        <v>18202</v>
      </c>
      <c r="E434" s="31" t="s">
        <v>687</v>
      </c>
      <c r="F434" s="31" t="s">
        <v>123</v>
      </c>
      <c r="G434" s="31" t="s">
        <v>17532</v>
      </c>
      <c r="H434" s="31" t="s">
        <v>16249</v>
      </c>
      <c r="I434" s="38">
        <v>0.83333333333333337</v>
      </c>
      <c r="J434" s="31" t="s">
        <v>20</v>
      </c>
      <c r="K434" s="31" t="s">
        <v>105</v>
      </c>
      <c r="L434" s="31" t="s">
        <v>106</v>
      </c>
      <c r="M434" s="31" t="s">
        <v>995</v>
      </c>
      <c r="N434" s="23"/>
      <c r="O434" s="23"/>
      <c r="P434" s="23"/>
      <c r="Q434" s="23"/>
      <c r="R434" s="23"/>
      <c r="S434" s="29">
        <v>43425</v>
      </c>
      <c r="T434" s="388"/>
    </row>
    <row r="435" spans="1:20" ht="54" customHeight="1" x14ac:dyDescent="1.05">
      <c r="A435" s="31" t="s">
        <v>18203</v>
      </c>
      <c r="B435" s="31" t="s">
        <v>18204</v>
      </c>
      <c r="C435" s="31" t="s">
        <v>18205</v>
      </c>
      <c r="D435" s="31" t="s">
        <v>18206</v>
      </c>
      <c r="E435" s="31" t="s">
        <v>687</v>
      </c>
      <c r="F435" s="31" t="s">
        <v>123</v>
      </c>
      <c r="G435" s="31" t="s">
        <v>17532</v>
      </c>
      <c r="H435" s="31" t="s">
        <v>16249</v>
      </c>
      <c r="I435" s="38">
        <v>0.83333333333333337</v>
      </c>
      <c r="J435" s="31" t="s">
        <v>20</v>
      </c>
      <c r="K435" s="31" t="s">
        <v>105</v>
      </c>
      <c r="L435" s="31" t="s">
        <v>106</v>
      </c>
      <c r="M435" s="31" t="s">
        <v>995</v>
      </c>
      <c r="N435" s="23"/>
      <c r="O435" s="23"/>
      <c r="P435" s="23"/>
      <c r="Q435" s="23"/>
      <c r="R435" s="23"/>
      <c r="S435" s="29">
        <v>43425</v>
      </c>
      <c r="T435" s="388"/>
    </row>
    <row r="436" spans="1:20" ht="54" customHeight="1" x14ac:dyDescent="1.05">
      <c r="A436" s="31" t="s">
        <v>7358</v>
      </c>
      <c r="B436" s="31" t="s">
        <v>18207</v>
      </c>
      <c r="C436" s="31" t="s">
        <v>18208</v>
      </c>
      <c r="D436" s="31" t="s">
        <v>18209</v>
      </c>
      <c r="E436" s="31" t="s">
        <v>101</v>
      </c>
      <c r="F436" s="31" t="s">
        <v>123</v>
      </c>
      <c r="G436" s="31" t="s">
        <v>16227</v>
      </c>
      <c r="H436" s="31" t="s">
        <v>16249</v>
      </c>
      <c r="I436" s="38">
        <v>0.375</v>
      </c>
      <c r="J436" s="31" t="s">
        <v>20</v>
      </c>
      <c r="K436" s="31" t="s">
        <v>105</v>
      </c>
      <c r="L436" s="31" t="s">
        <v>106</v>
      </c>
      <c r="M436" s="31" t="s">
        <v>995</v>
      </c>
      <c r="N436" s="23"/>
      <c r="O436" s="23"/>
      <c r="P436" s="23"/>
      <c r="Q436" s="23"/>
      <c r="R436" s="23"/>
      <c r="S436" s="29">
        <v>43925</v>
      </c>
      <c r="T436" s="388"/>
    </row>
    <row r="437" spans="1:20" ht="54" customHeight="1" x14ac:dyDescent="1.05">
      <c r="A437" s="31" t="s">
        <v>18210</v>
      </c>
      <c r="B437" s="31" t="s">
        <v>2144</v>
      </c>
      <c r="C437" s="31" t="s">
        <v>18211</v>
      </c>
      <c r="D437" s="31" t="s">
        <v>18212</v>
      </c>
      <c r="E437" s="31" t="s">
        <v>101</v>
      </c>
      <c r="F437" s="31" t="s">
        <v>123</v>
      </c>
      <c r="G437" s="31" t="s">
        <v>16227</v>
      </c>
      <c r="H437" s="31" t="s">
        <v>16249</v>
      </c>
      <c r="I437" s="38">
        <v>0.375</v>
      </c>
      <c r="J437" s="31" t="s">
        <v>20</v>
      </c>
      <c r="K437" s="31" t="s">
        <v>105</v>
      </c>
      <c r="L437" s="31" t="s">
        <v>106</v>
      </c>
      <c r="M437" s="31" t="s">
        <v>995</v>
      </c>
      <c r="N437" s="23"/>
      <c r="O437" s="23"/>
      <c r="P437" s="23"/>
      <c r="Q437" s="23"/>
      <c r="R437" s="23"/>
      <c r="S437" s="29">
        <v>43925</v>
      </c>
      <c r="T437" s="388"/>
    </row>
    <row r="438" spans="1:20" ht="54" customHeight="1" x14ac:dyDescent="1.05">
      <c r="A438" s="31" t="s">
        <v>18213</v>
      </c>
      <c r="B438" s="31" t="s">
        <v>2810</v>
      </c>
      <c r="C438" s="31" t="s">
        <v>18214</v>
      </c>
      <c r="D438" s="31" t="s">
        <v>18215</v>
      </c>
      <c r="E438" s="31" t="s">
        <v>101</v>
      </c>
      <c r="F438" s="31" t="s">
        <v>123</v>
      </c>
      <c r="G438" s="31" t="s">
        <v>16227</v>
      </c>
      <c r="H438" s="31" t="s">
        <v>16249</v>
      </c>
      <c r="I438" s="38">
        <v>0.375</v>
      </c>
      <c r="J438" s="31" t="s">
        <v>20</v>
      </c>
      <c r="K438" s="31" t="s">
        <v>105</v>
      </c>
      <c r="L438" s="31" t="s">
        <v>106</v>
      </c>
      <c r="M438" s="31" t="s">
        <v>995</v>
      </c>
      <c r="N438" s="23"/>
      <c r="O438" s="23"/>
      <c r="P438" s="23"/>
      <c r="Q438" s="23"/>
      <c r="R438" s="23"/>
      <c r="S438" s="29">
        <v>43925</v>
      </c>
      <c r="T438" s="388"/>
    </row>
    <row r="439" spans="1:20" ht="54" customHeight="1" x14ac:dyDescent="1.05">
      <c r="A439" s="31" t="s">
        <v>18216</v>
      </c>
      <c r="B439" s="31" t="s">
        <v>11720</v>
      </c>
      <c r="C439" s="31" t="s">
        <v>18217</v>
      </c>
      <c r="D439" s="31" t="s">
        <v>18218</v>
      </c>
      <c r="E439" s="31" t="s">
        <v>101</v>
      </c>
      <c r="F439" s="31" t="s">
        <v>123</v>
      </c>
      <c r="G439" s="31" t="s">
        <v>16227</v>
      </c>
      <c r="H439" s="31" t="s">
        <v>16249</v>
      </c>
      <c r="I439" s="38">
        <v>0.375</v>
      </c>
      <c r="J439" s="31" t="s">
        <v>20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43925</v>
      </c>
      <c r="T439" s="388"/>
    </row>
    <row r="440" spans="1:20" ht="54" customHeight="1" x14ac:dyDescent="1.05">
      <c r="A440" s="31" t="s">
        <v>18219</v>
      </c>
      <c r="B440" s="31" t="s">
        <v>18220</v>
      </c>
      <c r="C440" s="31" t="s">
        <v>18221</v>
      </c>
      <c r="D440" s="31" t="s">
        <v>18222</v>
      </c>
      <c r="E440" s="31" t="s">
        <v>687</v>
      </c>
      <c r="F440" s="31" t="s">
        <v>123</v>
      </c>
      <c r="G440" s="31" t="s">
        <v>17532</v>
      </c>
      <c r="H440" s="31" t="s">
        <v>16249</v>
      </c>
      <c r="I440" s="38">
        <v>0.83333333333333337</v>
      </c>
      <c r="J440" s="31" t="s">
        <v>20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88"/>
    </row>
    <row r="441" spans="1:20" ht="54" customHeight="1" x14ac:dyDescent="1.05">
      <c r="A441" s="31" t="s">
        <v>18223</v>
      </c>
      <c r="B441" s="31" t="s">
        <v>6897</v>
      </c>
      <c r="C441" s="31" t="s">
        <v>18224</v>
      </c>
      <c r="D441" s="31" t="s">
        <v>18225</v>
      </c>
      <c r="E441" s="31" t="s">
        <v>687</v>
      </c>
      <c r="F441" s="31" t="s">
        <v>123</v>
      </c>
      <c r="G441" s="31" t="s">
        <v>17532</v>
      </c>
      <c r="H441" s="31" t="s">
        <v>16249</v>
      </c>
      <c r="I441" s="38">
        <v>0.83333333333333337</v>
      </c>
      <c r="J441" s="31" t="s">
        <v>20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88"/>
    </row>
    <row r="442" spans="1:20" ht="54" customHeight="1" x14ac:dyDescent="1.05">
      <c r="A442" s="31" t="s">
        <v>18226</v>
      </c>
      <c r="B442" s="31" t="s">
        <v>18227</v>
      </c>
      <c r="C442" s="31" t="s">
        <v>18228</v>
      </c>
      <c r="D442" s="31" t="s">
        <v>18229</v>
      </c>
      <c r="E442" s="31" t="s">
        <v>687</v>
      </c>
      <c r="F442" s="31" t="s">
        <v>123</v>
      </c>
      <c r="G442" s="31" t="s">
        <v>17532</v>
      </c>
      <c r="H442" s="31" t="s">
        <v>16249</v>
      </c>
      <c r="I442" s="38">
        <v>0.83333333333333337</v>
      </c>
      <c r="J442" s="31" t="s">
        <v>20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88"/>
    </row>
    <row r="443" spans="1:20" ht="54" customHeight="1" x14ac:dyDescent="1.05">
      <c r="A443" s="31" t="s">
        <v>18230</v>
      </c>
      <c r="B443" s="31" t="s">
        <v>18231</v>
      </c>
      <c r="C443" s="31" t="s">
        <v>18232</v>
      </c>
      <c r="D443" s="31" t="s">
        <v>18233</v>
      </c>
      <c r="E443" s="31" t="s">
        <v>687</v>
      </c>
      <c r="F443" s="31" t="s">
        <v>123</v>
      </c>
      <c r="G443" s="31" t="s">
        <v>17532</v>
      </c>
      <c r="H443" s="31" t="s">
        <v>16249</v>
      </c>
      <c r="I443" s="38">
        <v>0.83333333333333337</v>
      </c>
      <c r="J443" s="31" t="s">
        <v>20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88"/>
    </row>
    <row r="444" spans="1:20" ht="54" customHeight="1" x14ac:dyDescent="1.05">
      <c r="A444" s="31" t="s">
        <v>18234</v>
      </c>
      <c r="B444" s="31" t="s">
        <v>18235</v>
      </c>
      <c r="C444" s="31" t="s">
        <v>18236</v>
      </c>
      <c r="D444" s="31" t="s">
        <v>18237</v>
      </c>
      <c r="E444" s="31" t="s">
        <v>687</v>
      </c>
      <c r="F444" s="31" t="s">
        <v>123</v>
      </c>
      <c r="G444" s="31" t="s">
        <v>17532</v>
      </c>
      <c r="H444" s="31" t="s">
        <v>16249</v>
      </c>
      <c r="I444" s="38">
        <v>0.83333333333333337</v>
      </c>
      <c r="J444" s="31" t="s">
        <v>20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88"/>
    </row>
    <row r="445" spans="1:20" ht="54" customHeight="1" x14ac:dyDescent="1.05">
      <c r="A445" s="31" t="s">
        <v>18238</v>
      </c>
      <c r="B445" s="31" t="s">
        <v>18239</v>
      </c>
      <c r="C445" s="31" t="s">
        <v>18240</v>
      </c>
      <c r="D445" s="31" t="s">
        <v>18241</v>
      </c>
      <c r="E445" s="31" t="s">
        <v>687</v>
      </c>
      <c r="F445" s="31" t="s">
        <v>123</v>
      </c>
      <c r="G445" s="31" t="s">
        <v>17532</v>
      </c>
      <c r="H445" s="31" t="s">
        <v>16249</v>
      </c>
      <c r="I445" s="38">
        <v>0.83333333333333337</v>
      </c>
      <c r="J445" s="31" t="s">
        <v>20</v>
      </c>
      <c r="K445" s="31" t="s">
        <v>105</v>
      </c>
      <c r="L445" s="31" t="s">
        <v>106</v>
      </c>
      <c r="M445" s="31" t="s">
        <v>995</v>
      </c>
      <c r="N445" s="23"/>
      <c r="O445" s="23"/>
      <c r="P445" s="23"/>
      <c r="Q445" s="23"/>
      <c r="R445" s="23"/>
      <c r="S445" s="29">
        <v>43425</v>
      </c>
      <c r="T445" s="388"/>
    </row>
    <row r="446" spans="1:20" ht="54" customHeight="1" x14ac:dyDescent="1.05">
      <c r="A446" s="31" t="s">
        <v>18242</v>
      </c>
      <c r="B446" s="31" t="s">
        <v>18243</v>
      </c>
      <c r="C446" s="31" t="s">
        <v>18244</v>
      </c>
      <c r="D446" s="31" t="s">
        <v>18245</v>
      </c>
      <c r="E446" s="31" t="s">
        <v>687</v>
      </c>
      <c r="F446" s="31" t="s">
        <v>123</v>
      </c>
      <c r="G446" s="31" t="s">
        <v>17532</v>
      </c>
      <c r="H446" s="31" t="s">
        <v>16249</v>
      </c>
      <c r="I446" s="38">
        <v>0.83333333333333337</v>
      </c>
      <c r="J446" s="31" t="s">
        <v>20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43425</v>
      </c>
      <c r="T446" s="388"/>
    </row>
    <row r="447" spans="1:20" ht="54" customHeight="1" x14ac:dyDescent="1.05">
      <c r="A447" s="31" t="s">
        <v>18246</v>
      </c>
      <c r="B447" s="31" t="s">
        <v>18247</v>
      </c>
      <c r="C447" s="31" t="s">
        <v>18248</v>
      </c>
      <c r="D447" s="31" t="s">
        <v>18249</v>
      </c>
      <c r="E447" s="31" t="s">
        <v>687</v>
      </c>
      <c r="F447" s="31" t="s">
        <v>123</v>
      </c>
      <c r="G447" s="31" t="s">
        <v>17532</v>
      </c>
      <c r="H447" s="31" t="s">
        <v>16249</v>
      </c>
      <c r="I447" s="38">
        <v>0.83333333333333337</v>
      </c>
      <c r="J447" s="31" t="s">
        <v>20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43425</v>
      </c>
      <c r="T447" s="388"/>
    </row>
    <row r="448" spans="1:20" ht="54" customHeight="1" x14ac:dyDescent="1.05">
      <c r="A448" s="31" t="s">
        <v>18250</v>
      </c>
      <c r="B448" s="31" t="s">
        <v>6688</v>
      </c>
      <c r="C448" s="31" t="s">
        <v>18251</v>
      </c>
      <c r="D448" s="31" t="s">
        <v>18252</v>
      </c>
      <c r="E448" s="31" t="s">
        <v>687</v>
      </c>
      <c r="F448" s="31" t="s">
        <v>123</v>
      </c>
      <c r="G448" s="31" t="s">
        <v>17532</v>
      </c>
      <c r="H448" s="31" t="s">
        <v>16249</v>
      </c>
      <c r="I448" s="38">
        <v>0.83333333333333337</v>
      </c>
      <c r="J448" s="31" t="s">
        <v>20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43425</v>
      </c>
      <c r="T448" s="388"/>
    </row>
    <row r="449" spans="1:20" ht="54" customHeight="1" x14ac:dyDescent="1.05">
      <c r="A449" s="31" t="s">
        <v>18253</v>
      </c>
      <c r="B449" s="31" t="s">
        <v>16337</v>
      </c>
      <c r="C449" s="31" t="s">
        <v>18254</v>
      </c>
      <c r="D449" s="31" t="s">
        <v>18255</v>
      </c>
      <c r="E449" s="31" t="s">
        <v>687</v>
      </c>
      <c r="F449" s="31" t="s">
        <v>123</v>
      </c>
      <c r="G449" s="31" t="s">
        <v>17532</v>
      </c>
      <c r="H449" s="31" t="s">
        <v>16249</v>
      </c>
      <c r="I449" s="38">
        <v>0.83333333333333337</v>
      </c>
      <c r="J449" s="31" t="s">
        <v>20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43425</v>
      </c>
      <c r="T449" s="388"/>
    </row>
    <row r="450" spans="1:20" ht="54" customHeight="1" x14ac:dyDescent="1.05">
      <c r="A450" s="31" t="s">
        <v>18256</v>
      </c>
      <c r="B450" s="31" t="s">
        <v>18257</v>
      </c>
      <c r="C450" s="31" t="s">
        <v>18258</v>
      </c>
      <c r="D450" s="31" t="s">
        <v>18259</v>
      </c>
      <c r="E450" s="31" t="s">
        <v>101</v>
      </c>
      <c r="F450" s="31" t="s">
        <v>123</v>
      </c>
      <c r="G450" s="31" t="s">
        <v>16227</v>
      </c>
      <c r="H450" s="31" t="s">
        <v>16249</v>
      </c>
      <c r="I450" s="38">
        <v>0.375</v>
      </c>
      <c r="J450" s="31" t="s">
        <v>20</v>
      </c>
      <c r="K450" s="31" t="s">
        <v>105</v>
      </c>
      <c r="L450" s="31" t="s">
        <v>106</v>
      </c>
      <c r="M450" s="31" t="s">
        <v>995</v>
      </c>
      <c r="N450" s="23"/>
      <c r="O450" s="23"/>
      <c r="P450" s="23"/>
      <c r="Q450" s="23"/>
      <c r="R450" s="23"/>
      <c r="S450" s="29">
        <v>43925</v>
      </c>
      <c r="T450" s="388"/>
    </row>
    <row r="451" spans="1:20" ht="54" customHeight="1" x14ac:dyDescent="1.05">
      <c r="A451" s="31" t="s">
        <v>18260</v>
      </c>
      <c r="B451" s="31" t="s">
        <v>2698</v>
      </c>
      <c r="C451" s="31" t="s">
        <v>18261</v>
      </c>
      <c r="D451" s="31" t="s">
        <v>18262</v>
      </c>
      <c r="E451" s="31" t="s">
        <v>101</v>
      </c>
      <c r="F451" s="31" t="s">
        <v>123</v>
      </c>
      <c r="G451" s="31" t="s">
        <v>16227</v>
      </c>
      <c r="H451" s="31" t="s">
        <v>16249</v>
      </c>
      <c r="I451" s="38">
        <v>0.375</v>
      </c>
      <c r="J451" s="31" t="s">
        <v>20</v>
      </c>
      <c r="K451" s="31" t="s">
        <v>105</v>
      </c>
      <c r="L451" s="31" t="s">
        <v>106</v>
      </c>
      <c r="M451" s="31" t="s">
        <v>995</v>
      </c>
      <c r="N451" s="23"/>
      <c r="O451" s="23"/>
      <c r="P451" s="23"/>
      <c r="Q451" s="23"/>
      <c r="R451" s="23"/>
      <c r="S451" s="29">
        <v>43925</v>
      </c>
      <c r="T451" s="388"/>
    </row>
    <row r="452" spans="1:20" ht="54" customHeight="1" x14ac:dyDescent="1.05">
      <c r="A452" s="31" t="s">
        <v>18263</v>
      </c>
      <c r="B452" s="31" t="s">
        <v>14757</v>
      </c>
      <c r="C452" s="31" t="s">
        <v>18264</v>
      </c>
      <c r="D452" s="31" t="s">
        <v>18265</v>
      </c>
      <c r="E452" s="31" t="s">
        <v>101</v>
      </c>
      <c r="F452" s="31" t="s">
        <v>123</v>
      </c>
      <c r="G452" s="31" t="s">
        <v>16227</v>
      </c>
      <c r="H452" s="31" t="s">
        <v>16249</v>
      </c>
      <c r="I452" s="38">
        <v>0.375</v>
      </c>
      <c r="J452" s="31" t="s">
        <v>20</v>
      </c>
      <c r="K452" s="31" t="s">
        <v>105</v>
      </c>
      <c r="L452" s="31" t="s">
        <v>106</v>
      </c>
      <c r="M452" s="31" t="s">
        <v>995</v>
      </c>
      <c r="N452" s="23"/>
      <c r="O452" s="23"/>
      <c r="P452" s="23"/>
      <c r="Q452" s="23"/>
      <c r="R452" s="23"/>
      <c r="S452" s="29">
        <v>43925</v>
      </c>
      <c r="T452" s="388"/>
    </row>
    <row r="453" spans="1:20" ht="54" customHeight="1" x14ac:dyDescent="1.05">
      <c r="A453" s="31" t="s">
        <v>18266</v>
      </c>
      <c r="B453" s="31" t="s">
        <v>17777</v>
      </c>
      <c r="C453" s="31" t="s">
        <v>18267</v>
      </c>
      <c r="D453" s="31" t="s">
        <v>18268</v>
      </c>
      <c r="E453" s="31" t="s">
        <v>101</v>
      </c>
      <c r="F453" s="31" t="s">
        <v>123</v>
      </c>
      <c r="G453" s="31" t="s">
        <v>16227</v>
      </c>
      <c r="H453" s="31" t="s">
        <v>16249</v>
      </c>
      <c r="I453" s="38">
        <v>0.375</v>
      </c>
      <c r="J453" s="31" t="s">
        <v>20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3"/>
      <c r="R453" s="23"/>
      <c r="S453" s="29">
        <v>43925</v>
      </c>
      <c r="T453" s="388"/>
    </row>
    <row r="454" spans="1:20" ht="54" customHeight="1" x14ac:dyDescent="1.05">
      <c r="A454" s="31" t="s">
        <v>18269</v>
      </c>
      <c r="B454" s="31" t="s">
        <v>18270</v>
      </c>
      <c r="C454" s="31" t="s">
        <v>18271</v>
      </c>
      <c r="D454" s="31" t="s">
        <v>18272</v>
      </c>
      <c r="E454" s="31" t="s">
        <v>101</v>
      </c>
      <c r="F454" s="31" t="s">
        <v>123</v>
      </c>
      <c r="G454" s="31" t="s">
        <v>16227</v>
      </c>
      <c r="H454" s="31" t="s">
        <v>16249</v>
      </c>
      <c r="I454" s="38">
        <v>0.375</v>
      </c>
      <c r="J454" s="31" t="s">
        <v>20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43925</v>
      </c>
      <c r="T454" s="388"/>
    </row>
    <row r="455" spans="1:20" ht="54" customHeight="1" x14ac:dyDescent="1.05">
      <c r="A455" s="31" t="s">
        <v>18273</v>
      </c>
      <c r="B455" s="31" t="s">
        <v>9235</v>
      </c>
      <c r="C455" s="31" t="s">
        <v>18274</v>
      </c>
      <c r="D455" s="31" t="s">
        <v>18275</v>
      </c>
      <c r="E455" s="31" t="s">
        <v>687</v>
      </c>
      <c r="F455" s="31" t="s">
        <v>123</v>
      </c>
      <c r="G455" s="31" t="s">
        <v>17532</v>
      </c>
      <c r="H455" s="31" t="s">
        <v>16249</v>
      </c>
      <c r="I455" s="38">
        <v>0.83333333333333337</v>
      </c>
      <c r="J455" s="31" t="s">
        <v>20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43425</v>
      </c>
      <c r="T455" s="388"/>
    </row>
    <row r="456" spans="1:20" ht="54" customHeight="1" x14ac:dyDescent="1.05">
      <c r="A456" s="31" t="s">
        <v>18276</v>
      </c>
      <c r="B456" s="31" t="s">
        <v>18277</v>
      </c>
      <c r="C456" s="31" t="s">
        <v>18278</v>
      </c>
      <c r="D456" s="31" t="s">
        <v>18279</v>
      </c>
      <c r="E456" s="31" t="s">
        <v>687</v>
      </c>
      <c r="F456" s="31" t="s">
        <v>123</v>
      </c>
      <c r="G456" s="31" t="s">
        <v>17532</v>
      </c>
      <c r="H456" s="31" t="s">
        <v>16249</v>
      </c>
      <c r="I456" s="38">
        <v>0.83333333333333337</v>
      </c>
      <c r="J456" s="31" t="s">
        <v>20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3"/>
      <c r="R456" s="23"/>
      <c r="S456" s="29">
        <v>43425</v>
      </c>
      <c r="T456" s="388"/>
    </row>
    <row r="457" spans="1:20" ht="54" customHeight="1" x14ac:dyDescent="1.05">
      <c r="A457" s="31" t="s">
        <v>18280</v>
      </c>
      <c r="B457" s="31" t="s">
        <v>18281</v>
      </c>
      <c r="C457" s="31" t="s">
        <v>18282</v>
      </c>
      <c r="D457" s="31" t="s">
        <v>18283</v>
      </c>
      <c r="E457" s="31" t="s">
        <v>687</v>
      </c>
      <c r="F457" s="31" t="s">
        <v>123</v>
      </c>
      <c r="G457" s="31" t="s">
        <v>17532</v>
      </c>
      <c r="H457" s="31" t="s">
        <v>16249</v>
      </c>
      <c r="I457" s="38">
        <v>0.83333333333333337</v>
      </c>
      <c r="J457" s="31" t="s">
        <v>20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29">
        <v>43425</v>
      </c>
      <c r="T457" s="388"/>
    </row>
    <row r="458" spans="1:20" ht="54" customHeight="1" x14ac:dyDescent="1.05">
      <c r="A458" s="31" t="s">
        <v>18284</v>
      </c>
      <c r="B458" s="31" t="s">
        <v>18285</v>
      </c>
      <c r="C458" s="31" t="s">
        <v>18286</v>
      </c>
      <c r="D458" s="31" t="s">
        <v>18287</v>
      </c>
      <c r="E458" s="31" t="s">
        <v>687</v>
      </c>
      <c r="F458" s="31" t="s">
        <v>123</v>
      </c>
      <c r="G458" s="31" t="s">
        <v>17532</v>
      </c>
      <c r="H458" s="31" t="s">
        <v>16249</v>
      </c>
      <c r="I458" s="38">
        <v>0.83333333333333337</v>
      </c>
      <c r="J458" s="31" t="s">
        <v>20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29">
        <v>43425</v>
      </c>
      <c r="T458" s="388"/>
    </row>
    <row r="459" spans="1:20" ht="54" customHeight="1" x14ac:dyDescent="1.05">
      <c r="A459" s="31" t="s">
        <v>18288</v>
      </c>
      <c r="B459" s="31" t="s">
        <v>18289</v>
      </c>
      <c r="C459" s="31" t="s">
        <v>18290</v>
      </c>
      <c r="D459" s="31" t="s">
        <v>18291</v>
      </c>
      <c r="E459" s="31" t="s">
        <v>687</v>
      </c>
      <c r="F459" s="31" t="s">
        <v>123</v>
      </c>
      <c r="G459" s="31" t="s">
        <v>17532</v>
      </c>
      <c r="H459" s="31" t="s">
        <v>16249</v>
      </c>
      <c r="I459" s="38">
        <v>0.83333333333333337</v>
      </c>
      <c r="J459" s="31" t="s">
        <v>20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3"/>
      <c r="R459" s="23"/>
      <c r="S459" s="29">
        <v>43425</v>
      </c>
      <c r="T459" s="388"/>
    </row>
    <row r="460" spans="1:20" ht="54" customHeight="1" x14ac:dyDescent="1.05">
      <c r="A460" s="31" t="s">
        <v>18292</v>
      </c>
      <c r="B460" s="31" t="s">
        <v>18293</v>
      </c>
      <c r="C460" s="31" t="s">
        <v>18294</v>
      </c>
      <c r="D460" s="31" t="s">
        <v>18295</v>
      </c>
      <c r="E460" s="31" t="s">
        <v>687</v>
      </c>
      <c r="F460" s="31" t="s">
        <v>123</v>
      </c>
      <c r="G460" s="31" t="s">
        <v>17532</v>
      </c>
      <c r="H460" s="31" t="s">
        <v>16249</v>
      </c>
      <c r="I460" s="38">
        <v>0.83333333333333337</v>
      </c>
      <c r="J460" s="31" t="s">
        <v>20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3"/>
      <c r="R460" s="23"/>
      <c r="S460" s="29">
        <v>43425</v>
      </c>
      <c r="T460" s="388"/>
    </row>
    <row r="461" spans="1:20" ht="54" customHeight="1" x14ac:dyDescent="1.05">
      <c r="A461" s="31" t="s">
        <v>18296</v>
      </c>
      <c r="B461" s="31" t="s">
        <v>11384</v>
      </c>
      <c r="C461" s="31" t="s">
        <v>18297</v>
      </c>
      <c r="D461" s="31" t="s">
        <v>18298</v>
      </c>
      <c r="E461" s="31" t="s">
        <v>687</v>
      </c>
      <c r="F461" s="31" t="s">
        <v>123</v>
      </c>
      <c r="G461" s="31" t="s">
        <v>17532</v>
      </c>
      <c r="H461" s="31" t="s">
        <v>16249</v>
      </c>
      <c r="I461" s="38">
        <v>0.83333333333333337</v>
      </c>
      <c r="J461" s="31" t="s">
        <v>20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3"/>
      <c r="R461" s="23"/>
      <c r="S461" s="29">
        <v>43425</v>
      </c>
      <c r="T461" s="388"/>
    </row>
    <row r="462" spans="1:20" ht="54" customHeight="1" x14ac:dyDescent="1.05">
      <c r="A462" s="31" t="s">
        <v>18299</v>
      </c>
      <c r="B462" s="31" t="s">
        <v>18300</v>
      </c>
      <c r="C462" s="31" t="s">
        <v>18301</v>
      </c>
      <c r="D462" s="31" t="s">
        <v>18302</v>
      </c>
      <c r="E462" s="31" t="s">
        <v>687</v>
      </c>
      <c r="F462" s="31" t="s">
        <v>123</v>
      </c>
      <c r="G462" s="31" t="s">
        <v>17532</v>
      </c>
      <c r="H462" s="31" t="s">
        <v>16249</v>
      </c>
      <c r="I462" s="38">
        <v>0.83333333333333337</v>
      </c>
      <c r="J462" s="31" t="s">
        <v>20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29">
        <v>43425</v>
      </c>
      <c r="T462" s="388"/>
    </row>
    <row r="463" spans="1:20" ht="54" customHeight="1" x14ac:dyDescent="1.05">
      <c r="A463" s="31" t="s">
        <v>18303</v>
      </c>
      <c r="B463" s="31" t="s">
        <v>5293</v>
      </c>
      <c r="C463" s="31" t="s">
        <v>18304</v>
      </c>
      <c r="D463" s="31" t="s">
        <v>18305</v>
      </c>
      <c r="E463" s="31" t="s">
        <v>687</v>
      </c>
      <c r="F463" s="31" t="s">
        <v>123</v>
      </c>
      <c r="G463" s="31" t="s">
        <v>17532</v>
      </c>
      <c r="H463" s="31" t="s">
        <v>16249</v>
      </c>
      <c r="I463" s="38">
        <v>0.83333333333333337</v>
      </c>
      <c r="J463" s="31" t="s">
        <v>20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3"/>
      <c r="R463" s="23"/>
      <c r="S463" s="29">
        <v>43425</v>
      </c>
      <c r="T463" s="388"/>
    </row>
    <row r="464" spans="1:20" ht="54" customHeight="1" x14ac:dyDescent="1.05">
      <c r="A464" s="31" t="s">
        <v>18306</v>
      </c>
      <c r="B464" s="31" t="s">
        <v>18307</v>
      </c>
      <c r="C464" s="31" t="s">
        <v>18308</v>
      </c>
      <c r="D464" s="31" t="s">
        <v>18309</v>
      </c>
      <c r="E464" s="31" t="s">
        <v>687</v>
      </c>
      <c r="F464" s="31" t="s">
        <v>123</v>
      </c>
      <c r="G464" s="31" t="s">
        <v>17532</v>
      </c>
      <c r="H464" s="31" t="s">
        <v>16249</v>
      </c>
      <c r="I464" s="38">
        <v>0.83333333333333337</v>
      </c>
      <c r="J464" s="31" t="s">
        <v>20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3"/>
      <c r="R464" s="23"/>
      <c r="S464" s="29">
        <v>43425</v>
      </c>
      <c r="T464" s="388"/>
    </row>
    <row r="465" spans="1:20" ht="54" customHeight="1" x14ac:dyDescent="1.05">
      <c r="A465" s="31" t="s">
        <v>18310</v>
      </c>
      <c r="B465" s="31" t="s">
        <v>18311</v>
      </c>
      <c r="C465" s="31" t="s">
        <v>18312</v>
      </c>
      <c r="D465" s="31" t="s">
        <v>18313</v>
      </c>
      <c r="E465" s="31" t="s">
        <v>687</v>
      </c>
      <c r="F465" s="31" t="s">
        <v>123</v>
      </c>
      <c r="G465" s="31" t="s">
        <v>17532</v>
      </c>
      <c r="H465" s="31" t="s">
        <v>16249</v>
      </c>
      <c r="I465" s="38">
        <v>0.83333333333333337</v>
      </c>
      <c r="J465" s="31" t="s">
        <v>20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29">
        <v>43425</v>
      </c>
      <c r="T465" s="388"/>
    </row>
    <row r="466" spans="1:20" ht="54" customHeight="1" x14ac:dyDescent="1.05">
      <c r="A466" s="31" t="s">
        <v>18314</v>
      </c>
      <c r="B466" s="31" t="s">
        <v>18315</v>
      </c>
      <c r="C466" s="31" t="s">
        <v>18316</v>
      </c>
      <c r="D466" s="31" t="s">
        <v>18317</v>
      </c>
      <c r="E466" s="31" t="s">
        <v>687</v>
      </c>
      <c r="F466" s="31" t="s">
        <v>123</v>
      </c>
      <c r="G466" s="31" t="s">
        <v>17532</v>
      </c>
      <c r="H466" s="31" t="s">
        <v>16249</v>
      </c>
      <c r="I466" s="38">
        <v>0.83333333333333337</v>
      </c>
      <c r="J466" s="31" t="s">
        <v>20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43425</v>
      </c>
      <c r="T466" s="388"/>
    </row>
    <row r="467" spans="1:20" ht="54" customHeight="1" x14ac:dyDescent="1.05">
      <c r="A467" s="31" t="s">
        <v>18318</v>
      </c>
      <c r="B467" s="31" t="s">
        <v>18319</v>
      </c>
      <c r="C467" s="31" t="s">
        <v>18320</v>
      </c>
      <c r="D467" s="31" t="s">
        <v>18321</v>
      </c>
      <c r="E467" s="31" t="s">
        <v>687</v>
      </c>
      <c r="F467" s="31" t="s">
        <v>123</v>
      </c>
      <c r="G467" s="31" t="s">
        <v>17532</v>
      </c>
      <c r="H467" s="31" t="s">
        <v>16249</v>
      </c>
      <c r="I467" s="38">
        <v>0.83333333333333337</v>
      </c>
      <c r="J467" s="31" t="s">
        <v>20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  <c r="T467" s="388"/>
    </row>
    <row r="468" spans="1:20" ht="54" customHeight="1" x14ac:dyDescent="1.05">
      <c r="A468" s="31" t="s">
        <v>18322</v>
      </c>
      <c r="B468" s="31" t="s">
        <v>18323</v>
      </c>
      <c r="C468" s="31" t="s">
        <v>18324</v>
      </c>
      <c r="D468" s="31" t="s">
        <v>18325</v>
      </c>
      <c r="E468" s="31" t="s">
        <v>687</v>
      </c>
      <c r="F468" s="31" t="s">
        <v>123</v>
      </c>
      <c r="G468" s="31" t="s">
        <v>17532</v>
      </c>
      <c r="H468" s="31" t="s">
        <v>16249</v>
      </c>
      <c r="I468" s="38">
        <v>0.83333333333333337</v>
      </c>
      <c r="J468" s="31" t="s">
        <v>20</v>
      </c>
      <c r="K468" s="31" t="s">
        <v>105</v>
      </c>
      <c r="L468" s="31" t="s">
        <v>106</v>
      </c>
      <c r="M468" s="31" t="s">
        <v>995</v>
      </c>
      <c r="N468" s="23"/>
      <c r="O468" s="23"/>
      <c r="P468" s="23"/>
      <c r="Q468" s="23"/>
      <c r="R468" s="23"/>
      <c r="S468" s="29">
        <v>43425</v>
      </c>
      <c r="T468" s="388"/>
    </row>
    <row r="469" spans="1:20" ht="54" customHeight="1" x14ac:dyDescent="1.05">
      <c r="A469" s="31" t="s">
        <v>18326</v>
      </c>
      <c r="B469" s="31" t="s">
        <v>18327</v>
      </c>
      <c r="C469" s="31" t="s">
        <v>18328</v>
      </c>
      <c r="D469" s="31" t="s">
        <v>18329</v>
      </c>
      <c r="E469" s="31" t="s">
        <v>687</v>
      </c>
      <c r="F469" s="31" t="s">
        <v>123</v>
      </c>
      <c r="G469" s="31" t="s">
        <v>17532</v>
      </c>
      <c r="H469" s="31" t="s">
        <v>16249</v>
      </c>
      <c r="I469" s="38">
        <v>0.83333333333333337</v>
      </c>
      <c r="J469" s="31" t="s">
        <v>20</v>
      </c>
      <c r="K469" s="31" t="s">
        <v>105</v>
      </c>
      <c r="L469" s="31" t="s">
        <v>106</v>
      </c>
      <c r="M469" s="31" t="s">
        <v>995</v>
      </c>
      <c r="N469" s="23"/>
      <c r="O469" s="23"/>
      <c r="P469" s="23"/>
      <c r="Q469" s="23"/>
      <c r="R469" s="23"/>
      <c r="S469" s="29">
        <v>43425</v>
      </c>
      <c r="T469" s="388"/>
    </row>
    <row r="470" spans="1:20" ht="54" customHeight="1" x14ac:dyDescent="1.05">
      <c r="A470" s="31" t="s">
        <v>18330</v>
      </c>
      <c r="B470" s="31" t="s">
        <v>6018</v>
      </c>
      <c r="C470" s="31" t="s">
        <v>18331</v>
      </c>
      <c r="D470" s="31" t="s">
        <v>18332</v>
      </c>
      <c r="E470" s="31" t="s">
        <v>687</v>
      </c>
      <c r="F470" s="31" t="s">
        <v>123</v>
      </c>
      <c r="G470" s="31" t="s">
        <v>17532</v>
      </c>
      <c r="H470" s="31" t="s">
        <v>16249</v>
      </c>
      <c r="I470" s="38">
        <v>0.83333333333333337</v>
      </c>
      <c r="J470" s="31" t="s">
        <v>20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  <c r="T470" s="388"/>
    </row>
    <row r="471" spans="1:20" ht="54" customHeight="1" x14ac:dyDescent="1.05">
      <c r="A471" s="31" t="s">
        <v>18333</v>
      </c>
      <c r="B471" s="31" t="s">
        <v>18334</v>
      </c>
      <c r="C471" s="31" t="s">
        <v>18335</v>
      </c>
      <c r="D471" s="31" t="s">
        <v>18336</v>
      </c>
      <c r="E471" s="31" t="s">
        <v>687</v>
      </c>
      <c r="F471" s="31" t="s">
        <v>123</v>
      </c>
      <c r="G471" s="31" t="s">
        <v>17532</v>
      </c>
      <c r="H471" s="31" t="s">
        <v>16249</v>
      </c>
      <c r="I471" s="38">
        <v>0.83333333333333337</v>
      </c>
      <c r="J471" s="31" t="s">
        <v>20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43425</v>
      </c>
      <c r="T471" s="388"/>
    </row>
    <row r="472" spans="1:20" ht="54" customHeight="1" x14ac:dyDescent="1.05">
      <c r="A472" s="31" t="s">
        <v>18337</v>
      </c>
      <c r="B472" s="31" t="s">
        <v>18338</v>
      </c>
      <c r="C472" s="31" t="s">
        <v>18339</v>
      </c>
      <c r="D472" s="31" t="s">
        <v>18340</v>
      </c>
      <c r="E472" s="31" t="s">
        <v>687</v>
      </c>
      <c r="F472" s="31" t="s">
        <v>123</v>
      </c>
      <c r="G472" s="31" t="s">
        <v>17532</v>
      </c>
      <c r="H472" s="31" t="s">
        <v>16249</v>
      </c>
      <c r="I472" s="38">
        <v>0.83333333333333337</v>
      </c>
      <c r="J472" s="31" t="s">
        <v>20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  <c r="T472" s="388"/>
    </row>
    <row r="473" spans="1:20" ht="54" customHeight="1" x14ac:dyDescent="1.05">
      <c r="A473" s="31" t="s">
        <v>18341</v>
      </c>
      <c r="B473" s="31" t="s">
        <v>18342</v>
      </c>
      <c r="C473" s="31" t="s">
        <v>18343</v>
      </c>
      <c r="D473" s="31" t="s">
        <v>18344</v>
      </c>
      <c r="E473" s="31" t="s">
        <v>687</v>
      </c>
      <c r="F473" s="31" t="s">
        <v>123</v>
      </c>
      <c r="G473" s="31" t="s">
        <v>17532</v>
      </c>
      <c r="H473" s="31" t="s">
        <v>16249</v>
      </c>
      <c r="I473" s="38">
        <v>0.83333333333333337</v>
      </c>
      <c r="J473" s="31" t="s">
        <v>20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  <c r="T473" s="388"/>
    </row>
    <row r="474" spans="1:20" ht="54" customHeight="1" x14ac:dyDescent="1.05">
      <c r="A474" s="31" t="s">
        <v>18345</v>
      </c>
      <c r="B474" s="31" t="s">
        <v>18346</v>
      </c>
      <c r="C474" s="31" t="s">
        <v>18347</v>
      </c>
      <c r="D474" s="31" t="s">
        <v>18348</v>
      </c>
      <c r="E474" s="31" t="s">
        <v>687</v>
      </c>
      <c r="F474" s="31" t="s">
        <v>123</v>
      </c>
      <c r="G474" s="31" t="s">
        <v>17532</v>
      </c>
      <c r="H474" s="31" t="s">
        <v>16249</v>
      </c>
      <c r="I474" s="38">
        <v>0.83333333333333337</v>
      </c>
      <c r="J474" s="31" t="s">
        <v>20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  <c r="T474" s="388"/>
    </row>
    <row r="475" spans="1:20" ht="54" customHeight="1" x14ac:dyDescent="1.05">
      <c r="A475" s="31" t="s">
        <v>18349</v>
      </c>
      <c r="B475" s="31" t="s">
        <v>18350</v>
      </c>
      <c r="C475" s="31" t="s">
        <v>18351</v>
      </c>
      <c r="D475" s="31" t="s">
        <v>18352</v>
      </c>
      <c r="E475" s="31" t="s">
        <v>687</v>
      </c>
      <c r="F475" s="31" t="s">
        <v>123</v>
      </c>
      <c r="G475" s="31" t="s">
        <v>17532</v>
      </c>
      <c r="H475" s="31" t="s">
        <v>16249</v>
      </c>
      <c r="I475" s="38">
        <v>0.83333333333333337</v>
      </c>
      <c r="J475" s="31" t="s">
        <v>20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  <c r="T475" s="388"/>
    </row>
    <row r="476" spans="1:20" ht="54" customHeight="1" x14ac:dyDescent="1.05">
      <c r="A476" s="31" t="s">
        <v>18353</v>
      </c>
      <c r="B476" s="31" t="s">
        <v>18354</v>
      </c>
      <c r="C476" s="31" t="s">
        <v>18355</v>
      </c>
      <c r="D476" s="31" t="s">
        <v>18356</v>
      </c>
      <c r="E476" s="31" t="s">
        <v>687</v>
      </c>
      <c r="F476" s="31" t="s">
        <v>123</v>
      </c>
      <c r="G476" s="31" t="s">
        <v>17532</v>
      </c>
      <c r="H476" s="31" t="s">
        <v>16249</v>
      </c>
      <c r="I476" s="38">
        <v>0.83333333333333337</v>
      </c>
      <c r="J476" s="31" t="s">
        <v>20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  <c r="T476" s="388"/>
    </row>
    <row r="477" spans="1:20" ht="54" customHeight="1" x14ac:dyDescent="1.05">
      <c r="A477" s="31" t="s">
        <v>18357</v>
      </c>
      <c r="B477" s="31" t="s">
        <v>18358</v>
      </c>
      <c r="C477" s="31" t="s">
        <v>18359</v>
      </c>
      <c r="D477" s="31" t="s">
        <v>18360</v>
      </c>
      <c r="E477" s="31" t="s">
        <v>687</v>
      </c>
      <c r="F477" s="31" t="s">
        <v>123</v>
      </c>
      <c r="G477" s="31" t="s">
        <v>17532</v>
      </c>
      <c r="H477" s="31" t="s">
        <v>16249</v>
      </c>
      <c r="I477" s="38">
        <v>0.83333333333333337</v>
      </c>
      <c r="J477" s="31" t="s">
        <v>20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388"/>
    </row>
    <row r="478" spans="1:20" ht="54" customHeight="1" x14ac:dyDescent="1.05">
      <c r="A478" s="31" t="s">
        <v>18361</v>
      </c>
      <c r="B478" s="31" t="s">
        <v>18362</v>
      </c>
      <c r="C478" s="31" t="s">
        <v>18363</v>
      </c>
      <c r="D478" s="31" t="s">
        <v>18364</v>
      </c>
      <c r="E478" s="31" t="s">
        <v>687</v>
      </c>
      <c r="F478" s="31" t="s">
        <v>123</v>
      </c>
      <c r="G478" s="31" t="s">
        <v>17532</v>
      </c>
      <c r="H478" s="31" t="s">
        <v>16249</v>
      </c>
      <c r="I478" s="38">
        <v>0.83333333333333337</v>
      </c>
      <c r="J478" s="31" t="s">
        <v>20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  <c r="T478" s="388"/>
    </row>
    <row r="479" spans="1:20" ht="54" customHeight="1" x14ac:dyDescent="1.05">
      <c r="A479" s="31" t="s">
        <v>18365</v>
      </c>
      <c r="B479" s="31" t="s">
        <v>3674</v>
      </c>
      <c r="C479" s="31" t="s">
        <v>18366</v>
      </c>
      <c r="D479" s="31" t="s">
        <v>18367</v>
      </c>
      <c r="E479" s="31" t="s">
        <v>687</v>
      </c>
      <c r="F479" s="31" t="s">
        <v>123</v>
      </c>
      <c r="G479" s="31" t="s">
        <v>17532</v>
      </c>
      <c r="H479" s="31" t="s">
        <v>16249</v>
      </c>
      <c r="I479" s="38">
        <v>0.83333333333333337</v>
      </c>
      <c r="J479" s="31" t="s">
        <v>20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  <c r="T479" s="388"/>
    </row>
    <row r="480" spans="1:20" ht="54" customHeight="1" x14ac:dyDescent="1.05">
      <c r="A480" s="31" t="s">
        <v>18368</v>
      </c>
      <c r="B480" s="31" t="s">
        <v>9579</v>
      </c>
      <c r="C480" s="31" t="s">
        <v>18369</v>
      </c>
      <c r="D480" s="31" t="s">
        <v>18370</v>
      </c>
      <c r="E480" s="31" t="s">
        <v>687</v>
      </c>
      <c r="F480" s="31" t="s">
        <v>123</v>
      </c>
      <c r="G480" s="31" t="s">
        <v>17532</v>
      </c>
      <c r="H480" s="31" t="s">
        <v>16249</v>
      </c>
      <c r="I480" s="38">
        <v>0.83333333333333337</v>
      </c>
      <c r="J480" s="31" t="s">
        <v>20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  <c r="T480" s="388"/>
    </row>
    <row r="481" spans="1:20" ht="54" customHeight="1" x14ac:dyDescent="1.05">
      <c r="A481" s="31" t="s">
        <v>18371</v>
      </c>
      <c r="B481" s="31" t="s">
        <v>18372</v>
      </c>
      <c r="C481" s="31" t="s">
        <v>18373</v>
      </c>
      <c r="D481" s="31" t="s">
        <v>18374</v>
      </c>
      <c r="E481" s="31" t="s">
        <v>687</v>
      </c>
      <c r="F481" s="31" t="s">
        <v>123</v>
      </c>
      <c r="G481" s="31" t="s">
        <v>17532</v>
      </c>
      <c r="H481" s="31" t="s">
        <v>16249</v>
      </c>
      <c r="I481" s="38">
        <v>0.83333333333333337</v>
      </c>
      <c r="J481" s="31" t="s">
        <v>20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  <c r="T481" s="388"/>
    </row>
    <row r="482" spans="1:20" ht="54" customHeight="1" x14ac:dyDescent="1.05">
      <c r="A482" s="31" t="s">
        <v>18375</v>
      </c>
      <c r="B482" s="31" t="s">
        <v>18376</v>
      </c>
      <c r="C482" s="31" t="s">
        <v>18377</v>
      </c>
      <c r="D482" s="31" t="s">
        <v>18378</v>
      </c>
      <c r="E482" s="31" t="s">
        <v>687</v>
      </c>
      <c r="F482" s="31" t="s">
        <v>123</v>
      </c>
      <c r="G482" s="31" t="s">
        <v>17532</v>
      </c>
      <c r="H482" s="31" t="s">
        <v>16249</v>
      </c>
      <c r="I482" s="38">
        <v>0.83333333333333337</v>
      </c>
      <c r="J482" s="31" t="s">
        <v>20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  <c r="T482" s="388"/>
    </row>
    <row r="483" spans="1:20" ht="54" customHeight="1" x14ac:dyDescent="1.05">
      <c r="A483" s="31" t="s">
        <v>18379</v>
      </c>
      <c r="B483" s="31" t="s">
        <v>18380</v>
      </c>
      <c r="C483" s="31" t="s">
        <v>18381</v>
      </c>
      <c r="D483" s="31" t="s">
        <v>18382</v>
      </c>
      <c r="E483" s="31" t="s">
        <v>687</v>
      </c>
      <c r="F483" s="31" t="s">
        <v>123</v>
      </c>
      <c r="G483" s="31" t="s">
        <v>17532</v>
      </c>
      <c r="H483" s="31" t="s">
        <v>16249</v>
      </c>
      <c r="I483" s="38">
        <v>0.83333333333333337</v>
      </c>
      <c r="J483" s="31" t="s">
        <v>20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388"/>
    </row>
    <row r="484" spans="1:20" ht="54" customHeight="1" x14ac:dyDescent="1.05">
      <c r="A484" s="31" t="s">
        <v>18383</v>
      </c>
      <c r="B484" s="31" t="s">
        <v>18384</v>
      </c>
      <c r="C484" s="31" t="s">
        <v>18385</v>
      </c>
      <c r="D484" s="31" t="s">
        <v>18386</v>
      </c>
      <c r="E484" s="31" t="s">
        <v>687</v>
      </c>
      <c r="F484" s="31" t="s">
        <v>123</v>
      </c>
      <c r="G484" s="31" t="s">
        <v>17532</v>
      </c>
      <c r="H484" s="31" t="s">
        <v>16249</v>
      </c>
      <c r="I484" s="38">
        <v>0.83333333333333337</v>
      </c>
      <c r="J484" s="31" t="s">
        <v>20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  <c r="T484" s="388"/>
    </row>
    <row r="485" spans="1:20" ht="54" customHeight="1" x14ac:dyDescent="1.05">
      <c r="A485" s="31" t="s">
        <v>18387</v>
      </c>
      <c r="B485" s="31" t="s">
        <v>11758</v>
      </c>
      <c r="C485" s="31" t="s">
        <v>18388</v>
      </c>
      <c r="D485" s="31" t="s">
        <v>18389</v>
      </c>
      <c r="E485" s="31" t="s">
        <v>687</v>
      </c>
      <c r="F485" s="31" t="s">
        <v>123</v>
      </c>
      <c r="G485" s="31" t="s">
        <v>17532</v>
      </c>
      <c r="H485" s="31" t="s">
        <v>16249</v>
      </c>
      <c r="I485" s="38">
        <v>0.83333333333333337</v>
      </c>
      <c r="J485" s="31" t="s">
        <v>20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388"/>
    </row>
    <row r="486" spans="1:20" ht="54" customHeight="1" x14ac:dyDescent="1.05">
      <c r="A486" s="31" t="s">
        <v>18390</v>
      </c>
      <c r="B486" s="31" t="s">
        <v>18391</v>
      </c>
      <c r="C486" s="31" t="s">
        <v>18392</v>
      </c>
      <c r="D486" s="31" t="s">
        <v>18393</v>
      </c>
      <c r="E486" s="31" t="s">
        <v>687</v>
      </c>
      <c r="F486" s="31" t="s">
        <v>123</v>
      </c>
      <c r="G486" s="31" t="s">
        <v>17532</v>
      </c>
      <c r="H486" s="31" t="s">
        <v>16249</v>
      </c>
      <c r="I486" s="38">
        <v>0.83333333333333337</v>
      </c>
      <c r="J486" s="31" t="s">
        <v>20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388"/>
    </row>
    <row r="487" spans="1:20" ht="54" customHeight="1" x14ac:dyDescent="1.05">
      <c r="A487" s="31" t="s">
        <v>18394</v>
      </c>
      <c r="B487" s="31" t="s">
        <v>4693</v>
      </c>
      <c r="C487" s="31" t="s">
        <v>18395</v>
      </c>
      <c r="D487" s="31" t="s">
        <v>18396</v>
      </c>
      <c r="E487" s="31" t="s">
        <v>687</v>
      </c>
      <c r="F487" s="31" t="s">
        <v>123</v>
      </c>
      <c r="G487" s="31" t="s">
        <v>17532</v>
      </c>
      <c r="H487" s="31" t="s">
        <v>16249</v>
      </c>
      <c r="I487" s="38">
        <v>0.83333333333333337</v>
      </c>
      <c r="J487" s="31" t="s">
        <v>20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388"/>
    </row>
    <row r="488" spans="1:20" ht="54" customHeight="1" x14ac:dyDescent="1.05">
      <c r="A488" s="31" t="s">
        <v>18397</v>
      </c>
      <c r="B488" s="31" t="s">
        <v>18398</v>
      </c>
      <c r="C488" s="31" t="s">
        <v>18399</v>
      </c>
      <c r="D488" s="31" t="s">
        <v>18400</v>
      </c>
      <c r="E488" s="31" t="s">
        <v>687</v>
      </c>
      <c r="F488" s="31" t="s">
        <v>123</v>
      </c>
      <c r="G488" s="31" t="s">
        <v>17532</v>
      </c>
      <c r="H488" s="31" t="s">
        <v>16249</v>
      </c>
      <c r="I488" s="38">
        <v>0.83333333333333337</v>
      </c>
      <c r="J488" s="31" t="s">
        <v>20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388"/>
    </row>
    <row r="489" spans="1:20" ht="54" customHeight="1" x14ac:dyDescent="1.05">
      <c r="A489" s="31" t="s">
        <v>18401</v>
      </c>
      <c r="B489" s="31" t="s">
        <v>18402</v>
      </c>
      <c r="C489" s="31" t="s">
        <v>18403</v>
      </c>
      <c r="D489" s="31" t="s">
        <v>18404</v>
      </c>
      <c r="E489" s="31" t="s">
        <v>687</v>
      </c>
      <c r="F489" s="31" t="s">
        <v>123</v>
      </c>
      <c r="G489" s="31" t="s">
        <v>17532</v>
      </c>
      <c r="H489" s="31" t="s">
        <v>16249</v>
      </c>
      <c r="I489" s="38">
        <v>0.83333333333333337</v>
      </c>
      <c r="J489" s="31" t="s">
        <v>20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388"/>
    </row>
    <row r="490" spans="1:20" ht="54" customHeight="1" x14ac:dyDescent="1.05">
      <c r="A490" s="31" t="s">
        <v>18405</v>
      </c>
      <c r="B490" s="31" t="s">
        <v>18406</v>
      </c>
      <c r="C490" s="31" t="s">
        <v>18407</v>
      </c>
      <c r="D490" s="31" t="s">
        <v>18408</v>
      </c>
      <c r="E490" s="31" t="s">
        <v>687</v>
      </c>
      <c r="F490" s="31" t="s">
        <v>123</v>
      </c>
      <c r="G490" s="31" t="s">
        <v>17532</v>
      </c>
      <c r="H490" s="31" t="s">
        <v>16249</v>
      </c>
      <c r="I490" s="38">
        <v>0.83333333333333337</v>
      </c>
      <c r="J490" s="31" t="s">
        <v>20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388"/>
    </row>
    <row r="491" spans="1:20" ht="54" customHeight="1" x14ac:dyDescent="1.05">
      <c r="A491" s="31" t="s">
        <v>18409</v>
      </c>
      <c r="B491" s="31" t="s">
        <v>18410</v>
      </c>
      <c r="C491" s="31" t="s">
        <v>18411</v>
      </c>
      <c r="D491" s="31" t="s">
        <v>18412</v>
      </c>
      <c r="E491" s="31" t="s">
        <v>687</v>
      </c>
      <c r="F491" s="31" t="s">
        <v>123</v>
      </c>
      <c r="G491" s="31" t="s">
        <v>17532</v>
      </c>
      <c r="H491" s="31" t="s">
        <v>16249</v>
      </c>
      <c r="I491" s="38">
        <v>0.83333333333333337</v>
      </c>
      <c r="J491" s="31" t="s">
        <v>20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388"/>
    </row>
    <row r="492" spans="1:20" ht="54" customHeight="1" x14ac:dyDescent="1.05">
      <c r="A492" s="31" t="s">
        <v>18413</v>
      </c>
      <c r="B492" s="31" t="s">
        <v>18414</v>
      </c>
      <c r="C492" s="31" t="s">
        <v>18415</v>
      </c>
      <c r="D492" s="31" t="s">
        <v>18416</v>
      </c>
      <c r="E492" s="31" t="s">
        <v>687</v>
      </c>
      <c r="F492" s="31" t="s">
        <v>123</v>
      </c>
      <c r="G492" s="31" t="s">
        <v>17532</v>
      </c>
      <c r="H492" s="31" t="s">
        <v>16249</v>
      </c>
      <c r="I492" s="38">
        <v>0.83333333333333337</v>
      </c>
      <c r="J492" s="31" t="s">
        <v>20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388"/>
    </row>
    <row r="493" spans="1:20" ht="54" customHeight="1" x14ac:dyDescent="1.05">
      <c r="A493" s="31" t="s">
        <v>18417</v>
      </c>
      <c r="B493" s="31" t="s">
        <v>18418</v>
      </c>
      <c r="C493" s="31" t="s">
        <v>18419</v>
      </c>
      <c r="D493" s="31" t="s">
        <v>18420</v>
      </c>
      <c r="E493" s="31" t="s">
        <v>687</v>
      </c>
      <c r="F493" s="31" t="s">
        <v>123</v>
      </c>
      <c r="G493" s="31" t="s">
        <v>17532</v>
      </c>
      <c r="H493" s="31" t="s">
        <v>16249</v>
      </c>
      <c r="I493" s="38">
        <v>0.83333333333333337</v>
      </c>
      <c r="J493" s="31" t="s">
        <v>20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388"/>
    </row>
    <row r="494" spans="1:20" ht="54" customHeight="1" x14ac:dyDescent="1.05">
      <c r="A494" s="31" t="s">
        <v>18421</v>
      </c>
      <c r="B494" s="31" t="s">
        <v>18422</v>
      </c>
      <c r="C494" s="31" t="s">
        <v>18423</v>
      </c>
      <c r="D494" s="31" t="s">
        <v>18424</v>
      </c>
      <c r="E494" s="31" t="s">
        <v>687</v>
      </c>
      <c r="F494" s="31" t="s">
        <v>123</v>
      </c>
      <c r="G494" s="31" t="s">
        <v>17532</v>
      </c>
      <c r="H494" s="31" t="s">
        <v>16249</v>
      </c>
      <c r="I494" s="38">
        <v>0.83333333333333337</v>
      </c>
      <c r="J494" s="31" t="s">
        <v>20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388"/>
    </row>
    <row r="495" spans="1:20" ht="54" customHeight="1" x14ac:dyDescent="1.05">
      <c r="A495" s="31" t="s">
        <v>18425</v>
      </c>
      <c r="B495" s="31" t="s">
        <v>768</v>
      </c>
      <c r="C495" s="31" t="s">
        <v>18426</v>
      </c>
      <c r="D495" s="31" t="s">
        <v>18427</v>
      </c>
      <c r="E495" s="31" t="s">
        <v>688</v>
      </c>
      <c r="F495" s="31" t="s">
        <v>123</v>
      </c>
      <c r="G495" s="31" t="s">
        <v>16287</v>
      </c>
      <c r="H495" s="31" t="s">
        <v>16249</v>
      </c>
      <c r="I495" s="38">
        <v>0.41666666666666669</v>
      </c>
      <c r="J495" s="31" t="s">
        <v>20</v>
      </c>
      <c r="K495" s="31" t="s">
        <v>105</v>
      </c>
      <c r="L495" s="31" t="s">
        <v>125</v>
      </c>
      <c r="M495" s="31" t="s">
        <v>194</v>
      </c>
      <c r="N495" s="23"/>
      <c r="O495" s="23"/>
      <c r="P495" s="23"/>
      <c r="Q495" s="23"/>
      <c r="R495" s="23"/>
      <c r="S495" s="29">
        <v>28330</v>
      </c>
      <c r="T495" s="388"/>
    </row>
    <row r="496" spans="1:20" ht="54" customHeight="1" x14ac:dyDescent="1.05">
      <c r="A496" s="31" t="s">
        <v>18428</v>
      </c>
      <c r="B496" s="31" t="s">
        <v>18429</v>
      </c>
      <c r="C496" s="31" t="s">
        <v>18430</v>
      </c>
      <c r="D496" s="31" t="s">
        <v>18431</v>
      </c>
      <c r="E496" s="31" t="s">
        <v>688</v>
      </c>
      <c r="F496" s="31" t="s">
        <v>123</v>
      </c>
      <c r="G496" s="31" t="s">
        <v>16287</v>
      </c>
      <c r="H496" s="31" t="s">
        <v>16249</v>
      </c>
      <c r="I496" s="38">
        <v>0.41666666666666669</v>
      </c>
      <c r="J496" s="31" t="s">
        <v>20</v>
      </c>
      <c r="K496" s="31" t="s">
        <v>105</v>
      </c>
      <c r="L496" s="31" t="s">
        <v>276</v>
      </c>
      <c r="M496" s="31" t="s">
        <v>194</v>
      </c>
      <c r="N496" s="23"/>
      <c r="O496" s="23"/>
      <c r="P496" s="23"/>
      <c r="Q496" s="23"/>
      <c r="R496" s="23"/>
      <c r="S496" s="29">
        <v>17200</v>
      </c>
      <c r="T496" s="388"/>
    </row>
    <row r="497" spans="1:20" ht="54" customHeight="1" x14ac:dyDescent="1.05">
      <c r="A497" s="31" t="s">
        <v>18432</v>
      </c>
      <c r="B497" s="31" t="s">
        <v>8287</v>
      </c>
      <c r="C497" s="31" t="s">
        <v>18433</v>
      </c>
      <c r="D497" s="31" t="s">
        <v>18434</v>
      </c>
      <c r="E497" s="31" t="s">
        <v>688</v>
      </c>
      <c r="F497" s="31" t="s">
        <v>123</v>
      </c>
      <c r="G497" s="31" t="s">
        <v>16287</v>
      </c>
      <c r="H497" s="31" t="s">
        <v>16249</v>
      </c>
      <c r="I497" s="38">
        <v>0.41666666666666669</v>
      </c>
      <c r="J497" s="31" t="s">
        <v>20</v>
      </c>
      <c r="K497" s="31" t="s">
        <v>105</v>
      </c>
      <c r="L497" s="31" t="s">
        <v>106</v>
      </c>
      <c r="M497" s="31" t="s">
        <v>194</v>
      </c>
      <c r="N497" s="23"/>
      <c r="O497" s="23"/>
      <c r="P497" s="23"/>
      <c r="Q497" s="23"/>
      <c r="R497" s="23"/>
      <c r="S497" s="29">
        <v>38950</v>
      </c>
      <c r="T497" s="388"/>
    </row>
    <row r="498" spans="1:20" ht="54" customHeight="1" x14ac:dyDescent="1.05">
      <c r="A498" s="31" t="s">
        <v>18435</v>
      </c>
      <c r="B498" s="31" t="s">
        <v>18436</v>
      </c>
      <c r="C498" s="31" t="s">
        <v>18437</v>
      </c>
      <c r="D498" s="31" t="s">
        <v>18438</v>
      </c>
      <c r="E498" s="31" t="s">
        <v>688</v>
      </c>
      <c r="F498" s="31" t="s">
        <v>123</v>
      </c>
      <c r="G498" s="31" t="s">
        <v>16287</v>
      </c>
      <c r="H498" s="31" t="s">
        <v>16249</v>
      </c>
      <c r="I498" s="38">
        <v>0.41666666666666669</v>
      </c>
      <c r="J498" s="31" t="s">
        <v>20</v>
      </c>
      <c r="K498" s="31" t="s">
        <v>105</v>
      </c>
      <c r="L498" s="31" t="s">
        <v>276</v>
      </c>
      <c r="M498" s="31" t="s">
        <v>194</v>
      </c>
      <c r="N498" s="23"/>
      <c r="O498" s="23"/>
      <c r="P498" s="23"/>
      <c r="Q498" s="23"/>
      <c r="R498" s="23"/>
      <c r="S498" s="29">
        <v>17200</v>
      </c>
      <c r="T498" s="388"/>
    </row>
    <row r="499" spans="1:20" ht="54" customHeight="1" x14ac:dyDescent="1.05">
      <c r="A499" s="31" t="s">
        <v>18439</v>
      </c>
      <c r="B499" s="31" t="s">
        <v>12365</v>
      </c>
      <c r="C499" s="31" t="s">
        <v>18440</v>
      </c>
      <c r="D499" s="31" t="s">
        <v>18441</v>
      </c>
      <c r="E499" s="31" t="s">
        <v>688</v>
      </c>
      <c r="F499" s="31" t="s">
        <v>123</v>
      </c>
      <c r="G499" s="31" t="s">
        <v>16287</v>
      </c>
      <c r="H499" s="31" t="s">
        <v>16249</v>
      </c>
      <c r="I499" s="38">
        <v>0.41666666666666669</v>
      </c>
      <c r="J499" s="31" t="s">
        <v>20</v>
      </c>
      <c r="K499" s="31" t="s">
        <v>105</v>
      </c>
      <c r="L499" s="31" t="s">
        <v>106</v>
      </c>
      <c r="M499" s="31" t="s">
        <v>194</v>
      </c>
      <c r="N499" s="23"/>
      <c r="O499" s="23"/>
      <c r="P499" s="23"/>
      <c r="Q499" s="23"/>
      <c r="R499" s="23"/>
      <c r="S499" s="29">
        <v>38950</v>
      </c>
      <c r="T499" s="388"/>
    </row>
    <row r="500" spans="1:20" ht="54" customHeight="1" x14ac:dyDescent="0.7">
      <c r="A500" s="698" t="s">
        <v>17970</v>
      </c>
      <c r="B500" s="699"/>
      <c r="C500" s="699"/>
      <c r="D500" s="699"/>
      <c r="E500" s="699"/>
      <c r="F500" s="699"/>
      <c r="G500" s="699"/>
      <c r="H500" s="699"/>
      <c r="I500" s="699"/>
      <c r="J500" s="699"/>
      <c r="K500" s="699"/>
      <c r="L500" s="699"/>
      <c r="M500" s="700"/>
      <c r="N500" s="23"/>
      <c r="O500" s="23"/>
      <c r="P500" s="23"/>
      <c r="Q500" s="23"/>
      <c r="R500" s="23"/>
      <c r="S500" s="249"/>
      <c r="T500" s="388">
        <v>285300</v>
      </c>
    </row>
    <row r="501" spans="1:20" ht="54" customHeight="1" x14ac:dyDescent="0.7">
      <c r="A501" s="698" t="s">
        <v>17970</v>
      </c>
      <c r="B501" s="699"/>
      <c r="C501" s="699"/>
      <c r="D501" s="699"/>
      <c r="E501" s="699"/>
      <c r="F501" s="699"/>
      <c r="G501" s="699"/>
      <c r="H501" s="699"/>
      <c r="I501" s="699"/>
      <c r="J501" s="699"/>
      <c r="K501" s="699"/>
      <c r="L501" s="699"/>
      <c r="M501" s="700"/>
      <c r="N501" s="23"/>
      <c r="O501" s="23"/>
      <c r="P501" s="23"/>
      <c r="Q501" s="23"/>
      <c r="R501" s="23"/>
      <c r="S501" s="249"/>
      <c r="T501" s="388">
        <v>46500</v>
      </c>
    </row>
    <row r="502" spans="1:20" ht="54" customHeight="1" x14ac:dyDescent="0.7">
      <c r="A502" s="698" t="s">
        <v>17970</v>
      </c>
      <c r="B502" s="699"/>
      <c r="C502" s="699"/>
      <c r="D502" s="699"/>
      <c r="E502" s="699"/>
      <c r="F502" s="699"/>
      <c r="G502" s="699"/>
      <c r="H502" s="699"/>
      <c r="I502" s="699"/>
      <c r="J502" s="699"/>
      <c r="K502" s="699"/>
      <c r="L502" s="699"/>
      <c r="M502" s="700"/>
      <c r="N502" s="23"/>
      <c r="O502" s="23"/>
      <c r="P502" s="23"/>
      <c r="Q502" s="23"/>
      <c r="R502" s="23"/>
      <c r="S502" s="249"/>
      <c r="T502" s="388">
        <v>40000</v>
      </c>
    </row>
    <row r="503" spans="1:20" ht="54" customHeight="1" x14ac:dyDescent="0.7">
      <c r="A503" s="698" t="s">
        <v>19296</v>
      </c>
      <c r="B503" s="699"/>
      <c r="C503" s="699"/>
      <c r="D503" s="699"/>
      <c r="E503" s="699"/>
      <c r="F503" s="699"/>
      <c r="G503" s="699"/>
      <c r="H503" s="699"/>
      <c r="I503" s="699"/>
      <c r="J503" s="699"/>
      <c r="K503" s="699"/>
      <c r="L503" s="699"/>
      <c r="M503" s="700"/>
      <c r="N503" s="23"/>
      <c r="O503" s="23"/>
      <c r="P503" s="23"/>
      <c r="Q503" s="23"/>
      <c r="R503" s="23"/>
      <c r="S503" s="249"/>
      <c r="T503" s="388">
        <v>1500000</v>
      </c>
    </row>
    <row r="504" spans="1:20" ht="54" customHeight="1" x14ac:dyDescent="1.65">
      <c r="A504" s="688" t="s">
        <v>20030</v>
      </c>
      <c r="B504" s="714"/>
      <c r="C504" s="714"/>
      <c r="D504" s="714"/>
      <c r="E504" s="714"/>
      <c r="F504" s="714"/>
      <c r="G504" s="714"/>
      <c r="H504" s="714"/>
      <c r="I504" s="714"/>
      <c r="J504" s="714"/>
      <c r="K504" s="714"/>
      <c r="L504" s="714"/>
      <c r="M504" s="715"/>
      <c r="N504" s="54"/>
      <c r="O504" s="56"/>
      <c r="P504" s="54"/>
      <c r="Q504" s="54"/>
      <c r="R504" s="54"/>
      <c r="S504" s="117"/>
      <c r="T504" s="388"/>
    </row>
    <row r="505" spans="1:20" ht="54" customHeight="1" x14ac:dyDescent="1.65">
      <c r="A505" s="405" t="s">
        <v>19637</v>
      </c>
      <c r="B505" s="405" t="s">
        <v>19638</v>
      </c>
      <c r="C505" s="405" t="s">
        <v>19639</v>
      </c>
      <c r="D505" s="405" t="s">
        <v>19640</v>
      </c>
      <c r="E505" s="405" t="s">
        <v>101</v>
      </c>
      <c r="F505" s="405" t="s">
        <v>102</v>
      </c>
      <c r="G505" s="405" t="s">
        <v>16216</v>
      </c>
      <c r="H505" s="405" t="s">
        <v>16697</v>
      </c>
      <c r="I505" s="406">
        <v>0.41666666666666669</v>
      </c>
      <c r="J505" s="405" t="s">
        <v>20</v>
      </c>
      <c r="K505" s="405" t="s">
        <v>105</v>
      </c>
      <c r="L505" s="405" t="s">
        <v>106</v>
      </c>
      <c r="M505" s="405" t="s">
        <v>491</v>
      </c>
      <c r="N505" s="54"/>
      <c r="O505" s="56"/>
      <c r="P505" s="54"/>
      <c r="Q505" s="54"/>
      <c r="R505" s="54"/>
      <c r="S505" s="117">
        <v>26200</v>
      </c>
      <c r="T505" s="388"/>
    </row>
    <row r="506" spans="1:20" ht="54" customHeight="1" x14ac:dyDescent="1.65">
      <c r="A506" s="405" t="s">
        <v>19641</v>
      </c>
      <c r="B506" s="405" t="s">
        <v>19642</v>
      </c>
      <c r="C506" s="405" t="s">
        <v>19643</v>
      </c>
      <c r="D506" s="405" t="s">
        <v>19644</v>
      </c>
      <c r="E506" s="405" t="s">
        <v>101</v>
      </c>
      <c r="F506" s="405" t="s">
        <v>102</v>
      </c>
      <c r="G506" s="405" t="s">
        <v>16216</v>
      </c>
      <c r="H506" s="405" t="s">
        <v>16697</v>
      </c>
      <c r="I506" s="406">
        <v>0.41666666666666669</v>
      </c>
      <c r="J506" s="405" t="s">
        <v>20</v>
      </c>
      <c r="K506" s="405" t="s">
        <v>105</v>
      </c>
      <c r="L506" s="405" t="s">
        <v>106</v>
      </c>
      <c r="M506" s="405" t="s">
        <v>491</v>
      </c>
      <c r="N506" s="54"/>
      <c r="O506" s="56"/>
      <c r="P506" s="54"/>
      <c r="Q506" s="54"/>
      <c r="R506" s="54"/>
      <c r="S506" s="117">
        <v>26200</v>
      </c>
      <c r="T506" s="388"/>
    </row>
    <row r="507" spans="1:20" ht="54" customHeight="1" x14ac:dyDescent="1.65">
      <c r="A507" s="405" t="s">
        <v>19645</v>
      </c>
      <c r="B507" s="405" t="s">
        <v>18006</v>
      </c>
      <c r="C507" s="405" t="s">
        <v>19646</v>
      </c>
      <c r="D507" s="405" t="s">
        <v>19647</v>
      </c>
      <c r="E507" s="405" t="s">
        <v>101</v>
      </c>
      <c r="F507" s="405" t="s">
        <v>123</v>
      </c>
      <c r="G507" s="405" t="s">
        <v>16205</v>
      </c>
      <c r="H507" s="405" t="s">
        <v>16186</v>
      </c>
      <c r="I507" s="406">
        <v>0.25</v>
      </c>
      <c r="J507" s="405" t="s">
        <v>20</v>
      </c>
      <c r="K507" s="405" t="s">
        <v>105</v>
      </c>
      <c r="L507" s="405" t="s">
        <v>106</v>
      </c>
      <c r="M507" s="405" t="s">
        <v>995</v>
      </c>
      <c r="N507" s="54"/>
      <c r="O507" s="56"/>
      <c r="P507" s="54"/>
      <c r="Q507" s="54"/>
      <c r="R507" s="54"/>
      <c r="S507" s="117">
        <v>43925</v>
      </c>
      <c r="T507" s="388"/>
    </row>
    <row r="508" spans="1:20" ht="54" customHeight="1" x14ac:dyDescent="1.65">
      <c r="A508" s="405" t="s">
        <v>19648</v>
      </c>
      <c r="B508" s="405" t="s">
        <v>19649</v>
      </c>
      <c r="C508" s="405" t="s">
        <v>19650</v>
      </c>
      <c r="D508" s="405" t="s">
        <v>19651</v>
      </c>
      <c r="E508" s="405" t="s">
        <v>101</v>
      </c>
      <c r="F508" s="405" t="s">
        <v>123</v>
      </c>
      <c r="G508" s="405" t="s">
        <v>16205</v>
      </c>
      <c r="H508" s="405" t="s">
        <v>16186</v>
      </c>
      <c r="I508" s="406">
        <v>0.25</v>
      </c>
      <c r="J508" s="405" t="s">
        <v>20</v>
      </c>
      <c r="K508" s="405" t="s">
        <v>105</v>
      </c>
      <c r="L508" s="405" t="s">
        <v>106</v>
      </c>
      <c r="M508" s="405" t="s">
        <v>995</v>
      </c>
      <c r="N508" s="54"/>
      <c r="O508" s="56"/>
      <c r="P508" s="54"/>
      <c r="Q508" s="54"/>
      <c r="R508" s="54"/>
      <c r="S508" s="117">
        <v>43925</v>
      </c>
      <c r="T508" s="388"/>
    </row>
    <row r="509" spans="1:20" ht="54" customHeight="1" x14ac:dyDescent="1.65">
      <c r="A509" s="405" t="s">
        <v>19652</v>
      </c>
      <c r="B509" s="405" t="s">
        <v>19653</v>
      </c>
      <c r="C509" s="405" t="s">
        <v>19654</v>
      </c>
      <c r="D509" s="405" t="s">
        <v>19655</v>
      </c>
      <c r="E509" s="405" t="s">
        <v>101</v>
      </c>
      <c r="F509" s="405" t="s">
        <v>1304</v>
      </c>
      <c r="G509" s="405" t="s">
        <v>16564</v>
      </c>
      <c r="H509" s="405" t="s">
        <v>16429</v>
      </c>
      <c r="I509" s="406">
        <v>0.375</v>
      </c>
      <c r="J509" s="405" t="s">
        <v>20</v>
      </c>
      <c r="K509" s="405" t="s">
        <v>105</v>
      </c>
      <c r="L509" s="405" t="s">
        <v>106</v>
      </c>
      <c r="M509" s="405" t="s">
        <v>107</v>
      </c>
      <c r="N509" s="54"/>
      <c r="O509" s="56"/>
      <c r="P509" s="54"/>
      <c r="Q509" s="54"/>
      <c r="R509" s="54"/>
      <c r="S509" s="117">
        <v>22200</v>
      </c>
      <c r="T509" s="388"/>
    </row>
    <row r="510" spans="1:20" ht="54" customHeight="1" x14ac:dyDescent="1.65">
      <c r="A510" s="405" t="s">
        <v>19656</v>
      </c>
      <c r="B510" s="405" t="s">
        <v>4852</v>
      </c>
      <c r="C510" s="405" t="s">
        <v>19657</v>
      </c>
      <c r="D510" s="405" t="s">
        <v>19658</v>
      </c>
      <c r="E510" s="405" t="s">
        <v>688</v>
      </c>
      <c r="F510" s="405" t="s">
        <v>123</v>
      </c>
      <c r="G510" s="405" t="s">
        <v>16287</v>
      </c>
      <c r="H510" s="405" t="s">
        <v>16429</v>
      </c>
      <c r="I510" s="406">
        <v>0.95833333333333337</v>
      </c>
      <c r="J510" s="405" t="s">
        <v>20</v>
      </c>
      <c r="K510" s="405" t="s">
        <v>105</v>
      </c>
      <c r="L510" s="405" t="s">
        <v>106</v>
      </c>
      <c r="M510" s="405" t="s">
        <v>194</v>
      </c>
      <c r="N510" s="54"/>
      <c r="O510" s="56"/>
      <c r="P510" s="54"/>
      <c r="Q510" s="54"/>
      <c r="R510" s="54"/>
      <c r="S510" s="117">
        <v>38950</v>
      </c>
      <c r="T510" s="388"/>
    </row>
    <row r="511" spans="1:20" ht="54" customHeight="1" x14ac:dyDescent="1.65">
      <c r="A511" s="405" t="s">
        <v>19659</v>
      </c>
      <c r="B511" s="405" t="s">
        <v>19660</v>
      </c>
      <c r="C511" s="405" t="s">
        <v>19661</v>
      </c>
      <c r="D511" s="405" t="s">
        <v>19662</v>
      </c>
      <c r="E511" s="405" t="s">
        <v>101</v>
      </c>
      <c r="F511" s="405" t="s">
        <v>102</v>
      </c>
      <c r="G511" s="405" t="s">
        <v>16216</v>
      </c>
      <c r="H511" s="405" t="s">
        <v>16697</v>
      </c>
      <c r="I511" s="406">
        <v>0.41666666666666669</v>
      </c>
      <c r="J511" s="405" t="s">
        <v>20</v>
      </c>
      <c r="K511" s="405" t="s">
        <v>105</v>
      </c>
      <c r="L511" s="405" t="s">
        <v>106</v>
      </c>
      <c r="M511" s="405" t="s">
        <v>491</v>
      </c>
      <c r="N511" s="54"/>
      <c r="O511" s="56"/>
      <c r="P511" s="54"/>
      <c r="Q511" s="54"/>
      <c r="R511" s="54"/>
      <c r="S511" s="117">
        <v>26200</v>
      </c>
      <c r="T511" s="388"/>
    </row>
    <row r="512" spans="1:20" ht="54" customHeight="1" x14ac:dyDescent="1.65">
      <c r="A512" s="405" t="s">
        <v>19663</v>
      </c>
      <c r="B512" s="405" t="s">
        <v>19664</v>
      </c>
      <c r="C512" s="405" t="s">
        <v>19665</v>
      </c>
      <c r="D512" s="405" t="s">
        <v>19666</v>
      </c>
      <c r="E512" s="405" t="s">
        <v>101</v>
      </c>
      <c r="F512" s="405" t="s">
        <v>102</v>
      </c>
      <c r="G512" s="405" t="s">
        <v>16216</v>
      </c>
      <c r="H512" s="405" t="s">
        <v>16697</v>
      </c>
      <c r="I512" s="406">
        <v>0.41666666666666669</v>
      </c>
      <c r="J512" s="405" t="s">
        <v>20</v>
      </c>
      <c r="K512" s="405" t="s">
        <v>105</v>
      </c>
      <c r="L512" s="405" t="s">
        <v>106</v>
      </c>
      <c r="M512" s="405" t="s">
        <v>491</v>
      </c>
      <c r="N512" s="54"/>
      <c r="O512" s="56"/>
      <c r="P512" s="54"/>
      <c r="Q512" s="54"/>
      <c r="R512" s="54"/>
      <c r="S512" s="117">
        <v>26200</v>
      </c>
      <c r="T512" s="388"/>
    </row>
    <row r="513" spans="1:20" ht="54" customHeight="1" x14ac:dyDescent="1.65">
      <c r="A513" s="405" t="s">
        <v>19667</v>
      </c>
      <c r="B513" s="405" t="s">
        <v>19668</v>
      </c>
      <c r="C513" s="405" t="s">
        <v>19669</v>
      </c>
      <c r="D513" s="405" t="s">
        <v>19670</v>
      </c>
      <c r="E513" s="405" t="s">
        <v>101</v>
      </c>
      <c r="F513" s="405" t="s">
        <v>102</v>
      </c>
      <c r="G513" s="405" t="s">
        <v>16216</v>
      </c>
      <c r="H513" s="405" t="s">
        <v>16697</v>
      </c>
      <c r="I513" s="406">
        <v>0.41666666666666669</v>
      </c>
      <c r="J513" s="405" t="s">
        <v>20</v>
      </c>
      <c r="K513" s="405" t="s">
        <v>105</v>
      </c>
      <c r="L513" s="405" t="s">
        <v>106</v>
      </c>
      <c r="M513" s="405" t="s">
        <v>491</v>
      </c>
      <c r="N513" s="54"/>
      <c r="O513" s="56"/>
      <c r="P513" s="54"/>
      <c r="Q513" s="54"/>
      <c r="R513" s="54"/>
      <c r="S513" s="117">
        <v>26200</v>
      </c>
      <c r="T513" s="388"/>
    </row>
    <row r="514" spans="1:20" ht="54" customHeight="1" x14ac:dyDescent="1.65">
      <c r="A514" s="405" t="s">
        <v>19671</v>
      </c>
      <c r="B514" s="405" t="s">
        <v>19672</v>
      </c>
      <c r="C514" s="405" t="s">
        <v>19673</v>
      </c>
      <c r="D514" s="405" t="s">
        <v>19674</v>
      </c>
      <c r="E514" s="405" t="s">
        <v>101</v>
      </c>
      <c r="F514" s="405" t="s">
        <v>102</v>
      </c>
      <c r="G514" s="405" t="s">
        <v>16216</v>
      </c>
      <c r="H514" s="405" t="s">
        <v>16697</v>
      </c>
      <c r="I514" s="406">
        <v>0.41666666666666669</v>
      </c>
      <c r="J514" s="405" t="s">
        <v>20</v>
      </c>
      <c r="K514" s="405" t="s">
        <v>105</v>
      </c>
      <c r="L514" s="405" t="s">
        <v>106</v>
      </c>
      <c r="M514" s="405" t="s">
        <v>491</v>
      </c>
      <c r="N514" s="54"/>
      <c r="O514" s="56"/>
      <c r="P514" s="54"/>
      <c r="Q514" s="54"/>
      <c r="R514" s="54"/>
      <c r="S514" s="117">
        <v>26200</v>
      </c>
      <c r="T514" s="388"/>
    </row>
    <row r="515" spans="1:20" ht="54" customHeight="1" x14ac:dyDescent="1.65">
      <c r="A515" s="405" t="s">
        <v>19675</v>
      </c>
      <c r="B515" s="405" t="s">
        <v>19676</v>
      </c>
      <c r="C515" s="405" t="s">
        <v>19677</v>
      </c>
      <c r="D515" s="405" t="s">
        <v>19678</v>
      </c>
      <c r="E515" s="405" t="s">
        <v>101</v>
      </c>
      <c r="F515" s="405" t="s">
        <v>102</v>
      </c>
      <c r="G515" s="405" t="s">
        <v>16216</v>
      </c>
      <c r="H515" s="405" t="s">
        <v>16697</v>
      </c>
      <c r="I515" s="406">
        <v>0.41666666666666669</v>
      </c>
      <c r="J515" s="405" t="s">
        <v>20</v>
      </c>
      <c r="K515" s="405" t="s">
        <v>105</v>
      </c>
      <c r="L515" s="405" t="s">
        <v>106</v>
      </c>
      <c r="M515" s="405" t="s">
        <v>491</v>
      </c>
      <c r="N515" s="54"/>
      <c r="O515" s="56"/>
      <c r="P515" s="54"/>
      <c r="Q515" s="54"/>
      <c r="R515" s="54"/>
      <c r="S515" s="117">
        <v>26200</v>
      </c>
      <c r="T515" s="388"/>
    </row>
    <row r="516" spans="1:20" ht="54" customHeight="1" x14ac:dyDescent="1.65">
      <c r="A516" s="405" t="s">
        <v>19679</v>
      </c>
      <c r="B516" s="405" t="s">
        <v>19680</v>
      </c>
      <c r="C516" s="405" t="s">
        <v>19681</v>
      </c>
      <c r="D516" s="405" t="s">
        <v>19682</v>
      </c>
      <c r="E516" s="405" t="s">
        <v>687</v>
      </c>
      <c r="F516" s="405" t="s">
        <v>102</v>
      </c>
      <c r="G516" s="405" t="s">
        <v>16324</v>
      </c>
      <c r="H516" s="405" t="s">
        <v>16973</v>
      </c>
      <c r="I516" s="406">
        <v>0.60416666666666663</v>
      </c>
      <c r="J516" s="405" t="s">
        <v>20</v>
      </c>
      <c r="K516" s="405" t="s">
        <v>105</v>
      </c>
      <c r="L516" s="405" t="s">
        <v>106</v>
      </c>
      <c r="M516" s="405" t="s">
        <v>491</v>
      </c>
      <c r="N516" s="54"/>
      <c r="O516" s="56"/>
      <c r="P516" s="54"/>
      <c r="Q516" s="54"/>
      <c r="R516" s="54"/>
      <c r="S516" s="117">
        <v>25200</v>
      </c>
      <c r="T516" s="388"/>
    </row>
    <row r="517" spans="1:20" ht="54" customHeight="1" x14ac:dyDescent="0.7">
      <c r="A517" s="698" t="s">
        <v>20038</v>
      </c>
      <c r="B517" s="699"/>
      <c r="C517" s="699"/>
      <c r="D517" s="699"/>
      <c r="E517" s="699"/>
      <c r="F517" s="699"/>
      <c r="G517" s="699"/>
      <c r="H517" s="699"/>
      <c r="I517" s="699"/>
      <c r="J517" s="699"/>
      <c r="K517" s="699"/>
      <c r="L517" s="699"/>
      <c r="M517" s="700"/>
      <c r="N517" s="23"/>
      <c r="O517" s="23"/>
      <c r="P517" s="23"/>
      <c r="Q517" s="23"/>
      <c r="R517" s="23"/>
      <c r="S517" s="249"/>
      <c r="T517" s="388">
        <v>68000</v>
      </c>
    </row>
    <row r="518" spans="1:20" ht="54" customHeight="1" x14ac:dyDescent="0.7">
      <c r="A518" s="698" t="s">
        <v>20038</v>
      </c>
      <c r="B518" s="699"/>
      <c r="C518" s="699"/>
      <c r="D518" s="699"/>
      <c r="E518" s="699"/>
      <c r="F518" s="699"/>
      <c r="G518" s="699"/>
      <c r="H518" s="699"/>
      <c r="I518" s="699"/>
      <c r="J518" s="699"/>
      <c r="K518" s="699"/>
      <c r="L518" s="699"/>
      <c r="M518" s="700"/>
      <c r="N518" s="23"/>
      <c r="O518" s="23"/>
      <c r="P518" s="23"/>
      <c r="Q518" s="23"/>
      <c r="R518" s="23"/>
      <c r="S518" s="249"/>
      <c r="T518" s="388">
        <v>18980</v>
      </c>
    </row>
    <row r="519" spans="1:20" ht="54" customHeight="1" x14ac:dyDescent="0.7">
      <c r="A519" s="698" t="s">
        <v>20038</v>
      </c>
      <c r="B519" s="699"/>
      <c r="C519" s="699"/>
      <c r="D519" s="699"/>
      <c r="E519" s="699"/>
      <c r="F519" s="699"/>
      <c r="G519" s="699"/>
      <c r="H519" s="699"/>
      <c r="I519" s="699"/>
      <c r="J519" s="699"/>
      <c r="K519" s="699"/>
      <c r="L519" s="699"/>
      <c r="M519" s="700"/>
      <c r="N519" s="23"/>
      <c r="O519" s="23"/>
      <c r="P519" s="23"/>
      <c r="Q519" s="23"/>
      <c r="R519" s="23"/>
      <c r="S519" s="249"/>
      <c r="T519" s="388">
        <v>45000</v>
      </c>
    </row>
    <row r="520" spans="1:20" ht="54" customHeight="1" x14ac:dyDescent="0.7">
      <c r="A520" s="698" t="s">
        <v>20038</v>
      </c>
      <c r="B520" s="699"/>
      <c r="C520" s="699"/>
      <c r="D520" s="699"/>
      <c r="E520" s="699"/>
      <c r="F520" s="699"/>
      <c r="G520" s="699"/>
      <c r="H520" s="699"/>
      <c r="I520" s="699"/>
      <c r="J520" s="699"/>
      <c r="K520" s="699"/>
      <c r="L520" s="699"/>
      <c r="M520" s="700"/>
      <c r="N520" s="23"/>
      <c r="O520" s="23"/>
      <c r="P520" s="23"/>
      <c r="Q520" s="23"/>
      <c r="R520" s="23"/>
      <c r="S520" s="249"/>
      <c r="T520" s="388">
        <v>40000</v>
      </c>
    </row>
    <row r="521" spans="1:20" ht="54" customHeight="1" x14ac:dyDescent="0.7">
      <c r="A521" s="698" t="s">
        <v>20039</v>
      </c>
      <c r="B521" s="699"/>
      <c r="C521" s="699"/>
      <c r="D521" s="699"/>
      <c r="E521" s="699"/>
      <c r="F521" s="699"/>
      <c r="G521" s="699"/>
      <c r="H521" s="699"/>
      <c r="I521" s="699"/>
      <c r="J521" s="699"/>
      <c r="K521" s="699"/>
      <c r="L521" s="699"/>
      <c r="M521" s="700"/>
      <c r="N521" s="23"/>
      <c r="O521" s="23"/>
      <c r="P521" s="23"/>
      <c r="Q521" s="23"/>
      <c r="R521" s="23"/>
      <c r="S521" s="249"/>
      <c r="T521" s="388">
        <v>30000</v>
      </c>
    </row>
    <row r="522" spans="1:20" ht="54" customHeight="1" x14ac:dyDescent="0.7">
      <c r="A522" s="698" t="s">
        <v>20039</v>
      </c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700"/>
      <c r="N522" s="23"/>
      <c r="O522" s="23"/>
      <c r="P522" s="23"/>
      <c r="Q522" s="23"/>
      <c r="R522" s="23"/>
      <c r="S522" s="249"/>
      <c r="T522" s="388">
        <v>58500</v>
      </c>
    </row>
    <row r="523" spans="1:20" ht="54" customHeight="1" x14ac:dyDescent="0.7">
      <c r="A523" s="698" t="s">
        <v>20039</v>
      </c>
      <c r="B523" s="699"/>
      <c r="C523" s="699"/>
      <c r="D523" s="699"/>
      <c r="E523" s="699"/>
      <c r="F523" s="699"/>
      <c r="G523" s="699"/>
      <c r="H523" s="699"/>
      <c r="I523" s="699"/>
      <c r="J523" s="699"/>
      <c r="K523" s="699"/>
      <c r="L523" s="699"/>
      <c r="M523" s="700"/>
      <c r="N523" s="23"/>
      <c r="O523" s="23"/>
      <c r="P523" s="23"/>
      <c r="Q523" s="23"/>
      <c r="R523" s="23"/>
      <c r="S523" s="249"/>
      <c r="T523" s="388">
        <v>58900</v>
      </c>
    </row>
    <row r="524" spans="1:20" ht="54" customHeight="1" x14ac:dyDescent="0.7">
      <c r="A524" s="698" t="s">
        <v>20039</v>
      </c>
      <c r="B524" s="699"/>
      <c r="C524" s="699"/>
      <c r="D524" s="699"/>
      <c r="E524" s="699"/>
      <c r="F524" s="699"/>
      <c r="G524" s="699"/>
      <c r="H524" s="699"/>
      <c r="I524" s="699"/>
      <c r="J524" s="699"/>
      <c r="K524" s="699"/>
      <c r="L524" s="699"/>
      <c r="M524" s="700"/>
      <c r="N524" s="23"/>
      <c r="O524" s="23"/>
      <c r="P524" s="23"/>
      <c r="Q524" s="23"/>
      <c r="R524" s="23"/>
      <c r="S524" s="249"/>
      <c r="T524" s="388">
        <v>100</v>
      </c>
    </row>
    <row r="525" spans="1:20" ht="54" customHeight="1" x14ac:dyDescent="0.7">
      <c r="A525" s="698" t="s">
        <v>20039</v>
      </c>
      <c r="B525" s="699"/>
      <c r="C525" s="699"/>
      <c r="D525" s="699"/>
      <c r="E525" s="699"/>
      <c r="F525" s="699"/>
      <c r="G525" s="699"/>
      <c r="H525" s="699"/>
      <c r="I525" s="699"/>
      <c r="J525" s="699"/>
      <c r="K525" s="699"/>
      <c r="L525" s="699"/>
      <c r="M525" s="700"/>
      <c r="N525" s="23"/>
      <c r="O525" s="23"/>
      <c r="P525" s="23"/>
      <c r="Q525" s="23"/>
      <c r="R525" s="23"/>
      <c r="S525" s="249"/>
      <c r="T525" s="388">
        <v>230000</v>
      </c>
    </row>
    <row r="526" spans="1:20" ht="54" customHeight="1" x14ac:dyDescent="0.7">
      <c r="A526" s="698" t="s">
        <v>20035</v>
      </c>
      <c r="B526" s="699"/>
      <c r="C526" s="699"/>
      <c r="D526" s="699"/>
      <c r="E526" s="699"/>
      <c r="F526" s="699"/>
      <c r="G526" s="699"/>
      <c r="H526" s="699"/>
      <c r="I526" s="699"/>
      <c r="J526" s="699"/>
      <c r="K526" s="699"/>
      <c r="L526" s="699"/>
      <c r="M526" s="700"/>
      <c r="N526" s="23"/>
      <c r="O526" s="23"/>
      <c r="P526" s="23"/>
      <c r="Q526" s="23"/>
      <c r="R526" s="23"/>
      <c r="S526" s="249"/>
      <c r="T526" s="388">
        <v>220000</v>
      </c>
    </row>
    <row r="527" spans="1:20" ht="54" customHeight="1" x14ac:dyDescent="0.7">
      <c r="A527" s="698" t="s">
        <v>20035</v>
      </c>
      <c r="B527" s="699"/>
      <c r="C527" s="699"/>
      <c r="D527" s="699"/>
      <c r="E527" s="699"/>
      <c r="F527" s="699"/>
      <c r="G527" s="699"/>
      <c r="H527" s="699"/>
      <c r="I527" s="699"/>
      <c r="J527" s="699"/>
      <c r="K527" s="699"/>
      <c r="L527" s="699"/>
      <c r="M527" s="700"/>
      <c r="N527" s="23"/>
      <c r="O527" s="23"/>
      <c r="P527" s="23"/>
      <c r="Q527" s="23"/>
      <c r="R527" s="23"/>
      <c r="S527" s="249"/>
      <c r="T527" s="388">
        <v>49960</v>
      </c>
    </row>
    <row r="528" spans="1:20" ht="54" customHeight="1" x14ac:dyDescent="0.7">
      <c r="A528" s="698" t="s">
        <v>20035</v>
      </c>
      <c r="B528" s="699"/>
      <c r="C528" s="699"/>
      <c r="D528" s="699"/>
      <c r="E528" s="699"/>
      <c r="F528" s="699"/>
      <c r="G528" s="699"/>
      <c r="H528" s="699"/>
      <c r="I528" s="699"/>
      <c r="J528" s="699"/>
      <c r="K528" s="699"/>
      <c r="L528" s="699"/>
      <c r="M528" s="700"/>
      <c r="N528" s="23"/>
      <c r="O528" s="23"/>
      <c r="P528" s="23"/>
      <c r="Q528" s="23"/>
      <c r="R528" s="23"/>
      <c r="S528" s="249"/>
      <c r="T528" s="388">
        <v>70000</v>
      </c>
    </row>
    <row r="529" spans="1:20" ht="54" customHeight="1" x14ac:dyDescent="0.7">
      <c r="A529" s="698" t="s">
        <v>20035</v>
      </c>
      <c r="B529" s="699"/>
      <c r="C529" s="699"/>
      <c r="D529" s="699"/>
      <c r="E529" s="699"/>
      <c r="F529" s="699"/>
      <c r="G529" s="699"/>
      <c r="H529" s="699"/>
      <c r="I529" s="699"/>
      <c r="J529" s="699"/>
      <c r="K529" s="699"/>
      <c r="L529" s="699"/>
      <c r="M529" s="700"/>
      <c r="N529" s="23"/>
      <c r="O529" s="23"/>
      <c r="P529" s="23"/>
      <c r="Q529" s="23"/>
      <c r="R529" s="23"/>
      <c r="S529" s="249"/>
      <c r="T529" s="388">
        <v>33500</v>
      </c>
    </row>
    <row r="530" spans="1:20" ht="54" customHeight="1" x14ac:dyDescent="0.7">
      <c r="A530" s="698" t="s">
        <v>20035</v>
      </c>
      <c r="B530" s="699"/>
      <c r="C530" s="699"/>
      <c r="D530" s="699"/>
      <c r="E530" s="699"/>
      <c r="F530" s="699"/>
      <c r="G530" s="699"/>
      <c r="H530" s="699"/>
      <c r="I530" s="699"/>
      <c r="J530" s="699"/>
      <c r="K530" s="699"/>
      <c r="L530" s="699"/>
      <c r="M530" s="700"/>
      <c r="N530" s="23"/>
      <c r="O530" s="23"/>
      <c r="P530" s="23"/>
      <c r="Q530" s="23"/>
      <c r="R530" s="23"/>
      <c r="S530" s="249"/>
      <c r="T530" s="388">
        <v>3000</v>
      </c>
    </row>
    <row r="531" spans="1:20" ht="54" customHeight="1" x14ac:dyDescent="0.7">
      <c r="A531" s="698" t="s">
        <v>20035</v>
      </c>
      <c r="B531" s="699"/>
      <c r="C531" s="699"/>
      <c r="D531" s="699"/>
      <c r="E531" s="699"/>
      <c r="F531" s="699"/>
      <c r="G531" s="699"/>
      <c r="H531" s="699"/>
      <c r="I531" s="699"/>
      <c r="J531" s="699"/>
      <c r="K531" s="699"/>
      <c r="L531" s="699"/>
      <c r="M531" s="700"/>
      <c r="N531" s="23"/>
      <c r="O531" s="23"/>
      <c r="P531" s="23"/>
      <c r="Q531" s="23"/>
      <c r="R531" s="23"/>
      <c r="S531" s="249"/>
      <c r="T531" s="388">
        <v>165000</v>
      </c>
    </row>
    <row r="532" spans="1:20" ht="54" customHeight="1" x14ac:dyDescent="1.3">
      <c r="A532" s="679" t="s">
        <v>20595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1"/>
      <c r="N532" s="23"/>
      <c r="O532" s="23"/>
      <c r="P532" s="23"/>
      <c r="Q532" s="23"/>
      <c r="R532" s="23"/>
      <c r="S532" s="29"/>
      <c r="T532" s="388"/>
    </row>
    <row r="533" spans="1:20" ht="54" customHeight="1" x14ac:dyDescent="1.05">
      <c r="A533" s="31" t="s">
        <v>20121</v>
      </c>
      <c r="B533" s="31" t="s">
        <v>20122</v>
      </c>
      <c r="C533" s="31" t="s">
        <v>20123</v>
      </c>
      <c r="D533" s="31" t="s">
        <v>20124</v>
      </c>
      <c r="E533" s="31" t="s">
        <v>101</v>
      </c>
      <c r="F533" s="31" t="s">
        <v>102</v>
      </c>
      <c r="G533" s="31" t="s">
        <v>16190</v>
      </c>
      <c r="H533" s="31" t="s">
        <v>17640</v>
      </c>
      <c r="I533" s="38">
        <v>0.83333333333333337</v>
      </c>
      <c r="J533" s="31" t="s">
        <v>20</v>
      </c>
      <c r="K533" s="31" t="s">
        <v>105</v>
      </c>
      <c r="L533" s="31" t="s">
        <v>106</v>
      </c>
      <c r="M533" s="31" t="s">
        <v>491</v>
      </c>
      <c r="N533" s="23"/>
      <c r="O533" s="23"/>
      <c r="P533" s="23"/>
      <c r="Q533" s="23"/>
      <c r="R533" s="23"/>
      <c r="S533" s="29">
        <v>26200</v>
      </c>
      <c r="T533" s="388"/>
    </row>
    <row r="534" spans="1:20" ht="54" customHeight="1" x14ac:dyDescent="1.05">
      <c r="A534" s="31" t="s">
        <v>20125</v>
      </c>
      <c r="B534" s="31" t="s">
        <v>20126</v>
      </c>
      <c r="C534" s="31" t="s">
        <v>20127</v>
      </c>
      <c r="D534" s="31" t="s">
        <v>20128</v>
      </c>
      <c r="E534" s="31" t="s">
        <v>687</v>
      </c>
      <c r="F534" s="31" t="s">
        <v>123</v>
      </c>
      <c r="G534" s="31" t="s">
        <v>20129</v>
      </c>
      <c r="H534" s="31" t="s">
        <v>16973</v>
      </c>
      <c r="I534" s="38">
        <v>0.375</v>
      </c>
      <c r="J534" s="31" t="s">
        <v>20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43425</v>
      </c>
      <c r="T534" s="388"/>
    </row>
    <row r="535" spans="1:20" ht="54" customHeight="1" x14ac:dyDescent="1.05">
      <c r="A535" s="31" t="s">
        <v>20130</v>
      </c>
      <c r="B535" s="31" t="s">
        <v>20131</v>
      </c>
      <c r="C535" s="31" t="s">
        <v>20132</v>
      </c>
      <c r="D535" s="31" t="s">
        <v>20133</v>
      </c>
      <c r="E535" s="31" t="s">
        <v>687</v>
      </c>
      <c r="F535" s="31" t="s">
        <v>123</v>
      </c>
      <c r="G535" s="31" t="s">
        <v>20129</v>
      </c>
      <c r="H535" s="31" t="s">
        <v>16973</v>
      </c>
      <c r="I535" s="38">
        <v>0.41666666666666669</v>
      </c>
      <c r="J535" s="31" t="s">
        <v>20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43425</v>
      </c>
      <c r="T535" s="388"/>
    </row>
    <row r="536" spans="1:20" ht="54" customHeight="1" x14ac:dyDescent="1.05">
      <c r="A536" s="31" t="s">
        <v>20134</v>
      </c>
      <c r="B536" s="31" t="s">
        <v>20135</v>
      </c>
      <c r="C536" s="31" t="s">
        <v>20136</v>
      </c>
      <c r="D536" s="31" t="s">
        <v>20137</v>
      </c>
      <c r="E536" s="31" t="s">
        <v>101</v>
      </c>
      <c r="F536" s="31" t="s">
        <v>102</v>
      </c>
      <c r="G536" s="31" t="s">
        <v>16216</v>
      </c>
      <c r="H536" s="31" t="s">
        <v>16973</v>
      </c>
      <c r="I536" s="38">
        <v>0.41666666666666669</v>
      </c>
      <c r="J536" s="31" t="s">
        <v>20</v>
      </c>
      <c r="K536" s="31" t="s">
        <v>105</v>
      </c>
      <c r="L536" s="31" t="s">
        <v>106</v>
      </c>
      <c r="M536" s="31" t="s">
        <v>491</v>
      </c>
      <c r="N536" s="23"/>
      <c r="O536" s="23"/>
      <c r="P536" s="23"/>
      <c r="Q536" s="23"/>
      <c r="R536" s="23"/>
      <c r="S536" s="29">
        <v>26200</v>
      </c>
      <c r="T536" s="388"/>
    </row>
    <row r="537" spans="1:20" ht="54" customHeight="1" x14ac:dyDescent="1.05">
      <c r="A537" s="31" t="s">
        <v>20138</v>
      </c>
      <c r="B537" s="31" t="s">
        <v>20139</v>
      </c>
      <c r="C537" s="31" t="s">
        <v>20140</v>
      </c>
      <c r="D537" s="31" t="s">
        <v>20141</v>
      </c>
      <c r="E537" s="31" t="s">
        <v>688</v>
      </c>
      <c r="F537" s="31" t="s">
        <v>123</v>
      </c>
      <c r="G537" s="31" t="s">
        <v>16287</v>
      </c>
      <c r="H537" s="31" t="s">
        <v>16973</v>
      </c>
      <c r="I537" s="38">
        <v>0.83333333333333337</v>
      </c>
      <c r="J537" s="31" t="s">
        <v>20</v>
      </c>
      <c r="K537" s="31" t="s">
        <v>105</v>
      </c>
      <c r="L537" s="31" t="s">
        <v>106</v>
      </c>
      <c r="M537" s="31" t="s">
        <v>194</v>
      </c>
      <c r="N537" s="23"/>
      <c r="O537" s="23"/>
      <c r="P537" s="23"/>
      <c r="Q537" s="23"/>
      <c r="R537" s="23"/>
      <c r="S537" s="29">
        <v>38950</v>
      </c>
      <c r="T537" s="388"/>
    </row>
    <row r="538" spans="1:20" ht="54" customHeight="1" x14ac:dyDescent="1.05">
      <c r="A538" s="31" t="s">
        <v>20142</v>
      </c>
      <c r="B538" s="31" t="s">
        <v>1056</v>
      </c>
      <c r="C538" s="31" t="s">
        <v>20143</v>
      </c>
      <c r="D538" s="31" t="s">
        <v>20144</v>
      </c>
      <c r="E538" s="31" t="s">
        <v>687</v>
      </c>
      <c r="F538" s="31" t="s">
        <v>123</v>
      </c>
      <c r="G538" s="31" t="s">
        <v>20129</v>
      </c>
      <c r="H538" s="31" t="s">
        <v>16973</v>
      </c>
      <c r="I538" s="38">
        <v>0.375</v>
      </c>
      <c r="J538" s="31" t="s">
        <v>20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  <c r="T538" s="388"/>
    </row>
    <row r="539" spans="1:20" ht="54" customHeight="1" x14ac:dyDescent="1.05">
      <c r="A539" s="31" t="s">
        <v>20145</v>
      </c>
      <c r="B539" s="31" t="s">
        <v>20146</v>
      </c>
      <c r="C539" s="31" t="s">
        <v>20147</v>
      </c>
      <c r="D539" s="31" t="s">
        <v>20148</v>
      </c>
      <c r="E539" s="31" t="s">
        <v>687</v>
      </c>
      <c r="F539" s="31" t="s">
        <v>123</v>
      </c>
      <c r="G539" s="31" t="s">
        <v>20129</v>
      </c>
      <c r="H539" s="31" t="s">
        <v>16973</v>
      </c>
      <c r="I539" s="38">
        <v>0.375</v>
      </c>
      <c r="J539" s="31" t="s">
        <v>20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43425</v>
      </c>
      <c r="T539" s="388"/>
    </row>
    <row r="540" spans="1:20" ht="54" customHeight="1" x14ac:dyDescent="1.05">
      <c r="A540" s="31" t="s">
        <v>20149</v>
      </c>
      <c r="B540" s="31" t="s">
        <v>932</v>
      </c>
      <c r="C540" s="31" t="s">
        <v>20150</v>
      </c>
      <c r="D540" s="31" t="s">
        <v>20151</v>
      </c>
      <c r="E540" s="31" t="s">
        <v>687</v>
      </c>
      <c r="F540" s="31" t="s">
        <v>123</v>
      </c>
      <c r="G540" s="31" t="s">
        <v>20129</v>
      </c>
      <c r="H540" s="31" t="s">
        <v>16973</v>
      </c>
      <c r="I540" s="38">
        <v>0.375</v>
      </c>
      <c r="J540" s="31" t="s">
        <v>20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  <c r="T540" s="388"/>
    </row>
    <row r="541" spans="1:20" ht="54" customHeight="1" x14ac:dyDescent="1.05">
      <c r="A541" s="31" t="s">
        <v>20152</v>
      </c>
      <c r="B541" s="31" t="s">
        <v>20153</v>
      </c>
      <c r="C541" s="31" t="s">
        <v>20154</v>
      </c>
      <c r="D541" s="31" t="s">
        <v>20155</v>
      </c>
      <c r="E541" s="31" t="s">
        <v>687</v>
      </c>
      <c r="F541" s="31" t="s">
        <v>123</v>
      </c>
      <c r="G541" s="31" t="s">
        <v>20129</v>
      </c>
      <c r="H541" s="31" t="s">
        <v>16973</v>
      </c>
      <c r="I541" s="38">
        <v>0.375</v>
      </c>
      <c r="J541" s="31" t="s">
        <v>20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43425</v>
      </c>
      <c r="T541" s="388"/>
    </row>
    <row r="542" spans="1:20" ht="54" customHeight="1" x14ac:dyDescent="1.05">
      <c r="A542" s="31" t="s">
        <v>20156</v>
      </c>
      <c r="B542" s="31" t="s">
        <v>19108</v>
      </c>
      <c r="C542" s="31" t="s">
        <v>20157</v>
      </c>
      <c r="D542" s="31" t="s">
        <v>20158</v>
      </c>
      <c r="E542" s="31" t="s">
        <v>687</v>
      </c>
      <c r="F542" s="31" t="s">
        <v>123</v>
      </c>
      <c r="G542" s="31" t="s">
        <v>20129</v>
      </c>
      <c r="H542" s="31" t="s">
        <v>16973</v>
      </c>
      <c r="I542" s="38">
        <v>0.375</v>
      </c>
      <c r="J542" s="31" t="s">
        <v>20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43425</v>
      </c>
      <c r="T542" s="388"/>
    </row>
    <row r="543" spans="1:20" ht="54" customHeight="1" x14ac:dyDescent="1.05">
      <c r="A543" s="31" t="s">
        <v>20159</v>
      </c>
      <c r="B543" s="31" t="s">
        <v>20160</v>
      </c>
      <c r="C543" s="31" t="s">
        <v>20161</v>
      </c>
      <c r="D543" s="31" t="s">
        <v>20162</v>
      </c>
      <c r="E543" s="31" t="s">
        <v>687</v>
      </c>
      <c r="F543" s="31" t="s">
        <v>123</v>
      </c>
      <c r="G543" s="31" t="s">
        <v>20129</v>
      </c>
      <c r="H543" s="31" t="s">
        <v>16973</v>
      </c>
      <c r="I543" s="38">
        <v>0.41666666666666669</v>
      </c>
      <c r="J543" s="31" t="s">
        <v>20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43425</v>
      </c>
      <c r="T543" s="388"/>
    </row>
    <row r="544" spans="1:20" ht="54" customHeight="1" x14ac:dyDescent="1.05">
      <c r="A544" s="31" t="s">
        <v>20163</v>
      </c>
      <c r="B544" s="31" t="s">
        <v>20164</v>
      </c>
      <c r="C544" s="31" t="s">
        <v>20165</v>
      </c>
      <c r="D544" s="31" t="s">
        <v>20166</v>
      </c>
      <c r="E544" s="31" t="s">
        <v>687</v>
      </c>
      <c r="F544" s="31" t="s">
        <v>123</v>
      </c>
      <c r="G544" s="31" t="s">
        <v>20129</v>
      </c>
      <c r="H544" s="31" t="s">
        <v>16973</v>
      </c>
      <c r="I544" s="38">
        <v>0.41666666666666669</v>
      </c>
      <c r="J544" s="31" t="s">
        <v>20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  <c r="T544" s="388"/>
    </row>
    <row r="545" spans="1:20" ht="54" customHeight="1" x14ac:dyDescent="1.05">
      <c r="A545" s="31" t="s">
        <v>20167</v>
      </c>
      <c r="B545" s="31" t="s">
        <v>5762</v>
      </c>
      <c r="C545" s="31" t="s">
        <v>20168</v>
      </c>
      <c r="D545" s="31" t="s">
        <v>20169</v>
      </c>
      <c r="E545" s="31" t="s">
        <v>687</v>
      </c>
      <c r="F545" s="31" t="s">
        <v>123</v>
      </c>
      <c r="G545" s="31" t="s">
        <v>20129</v>
      </c>
      <c r="H545" s="31" t="s">
        <v>16973</v>
      </c>
      <c r="I545" s="38">
        <v>0.41666666666666669</v>
      </c>
      <c r="J545" s="31" t="s">
        <v>20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388"/>
    </row>
    <row r="546" spans="1:20" ht="54" customHeight="1" x14ac:dyDescent="1.05">
      <c r="A546" s="31" t="s">
        <v>20170</v>
      </c>
      <c r="B546" s="31" t="s">
        <v>14801</v>
      </c>
      <c r="C546" s="31" t="s">
        <v>20171</v>
      </c>
      <c r="D546" s="31" t="s">
        <v>20172</v>
      </c>
      <c r="E546" s="31" t="s">
        <v>687</v>
      </c>
      <c r="F546" s="31" t="s">
        <v>123</v>
      </c>
      <c r="G546" s="31" t="s">
        <v>20129</v>
      </c>
      <c r="H546" s="31" t="s">
        <v>16973</v>
      </c>
      <c r="I546" s="38">
        <v>0.41666666666666669</v>
      </c>
      <c r="J546" s="31" t="s">
        <v>20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388"/>
    </row>
    <row r="547" spans="1:20" ht="54" customHeight="1" x14ac:dyDescent="1.05">
      <c r="A547" s="31" t="s">
        <v>20173</v>
      </c>
      <c r="B547" s="31" t="s">
        <v>20174</v>
      </c>
      <c r="C547" s="31" t="s">
        <v>20175</v>
      </c>
      <c r="D547" s="31" t="s">
        <v>20176</v>
      </c>
      <c r="E547" s="31" t="s">
        <v>687</v>
      </c>
      <c r="F547" s="31" t="s">
        <v>123</v>
      </c>
      <c r="G547" s="31" t="s">
        <v>20129</v>
      </c>
      <c r="H547" s="31" t="s">
        <v>16973</v>
      </c>
      <c r="I547" s="38">
        <v>0.41666666666666669</v>
      </c>
      <c r="J547" s="31" t="s">
        <v>20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388"/>
    </row>
    <row r="548" spans="1:20" ht="54" customHeight="1" x14ac:dyDescent="1.05">
      <c r="A548" s="31" t="s">
        <v>20177</v>
      </c>
      <c r="B548" s="31" t="s">
        <v>20178</v>
      </c>
      <c r="C548" s="31" t="s">
        <v>20179</v>
      </c>
      <c r="D548" s="31" t="s">
        <v>20180</v>
      </c>
      <c r="E548" s="31" t="s">
        <v>688</v>
      </c>
      <c r="F548" s="31" t="s">
        <v>123</v>
      </c>
      <c r="G548" s="31" t="s">
        <v>16287</v>
      </c>
      <c r="H548" s="31" t="s">
        <v>16973</v>
      </c>
      <c r="I548" s="38">
        <v>0.83333333333333337</v>
      </c>
      <c r="J548" s="31" t="s">
        <v>20</v>
      </c>
      <c r="K548" s="31" t="s">
        <v>105</v>
      </c>
      <c r="L548" s="31" t="s">
        <v>106</v>
      </c>
      <c r="M548" s="31" t="s">
        <v>194</v>
      </c>
      <c r="N548" s="23"/>
      <c r="O548" s="23"/>
      <c r="P548" s="23"/>
      <c r="Q548" s="23"/>
      <c r="R548" s="23"/>
      <c r="S548" s="29">
        <v>38950</v>
      </c>
      <c r="T548" s="388"/>
    </row>
    <row r="549" spans="1:20" ht="54" customHeight="1" x14ac:dyDescent="1.05">
      <c r="A549" s="31" t="s">
        <v>20181</v>
      </c>
      <c r="B549" s="31" t="s">
        <v>20182</v>
      </c>
      <c r="C549" s="31" t="s">
        <v>20183</v>
      </c>
      <c r="D549" s="31" t="s">
        <v>20184</v>
      </c>
      <c r="E549" s="31" t="s">
        <v>688</v>
      </c>
      <c r="F549" s="31" t="s">
        <v>123</v>
      </c>
      <c r="G549" s="31" t="s">
        <v>16287</v>
      </c>
      <c r="H549" s="31" t="s">
        <v>16973</v>
      </c>
      <c r="I549" s="38">
        <v>0.83333333333333337</v>
      </c>
      <c r="J549" s="31" t="s">
        <v>20</v>
      </c>
      <c r="K549" s="31" t="s">
        <v>105</v>
      </c>
      <c r="L549" s="31" t="s">
        <v>106</v>
      </c>
      <c r="M549" s="31" t="s">
        <v>194</v>
      </c>
      <c r="N549" s="23"/>
      <c r="O549" s="23"/>
      <c r="P549" s="23"/>
      <c r="Q549" s="23"/>
      <c r="R549" s="23"/>
      <c r="S549" s="29">
        <v>38950</v>
      </c>
      <c r="T549" s="388"/>
    </row>
    <row r="550" spans="1:20" ht="54" customHeight="1" x14ac:dyDescent="1.05">
      <c r="A550" s="31" t="s">
        <v>20185</v>
      </c>
      <c r="B550" s="31" t="s">
        <v>20186</v>
      </c>
      <c r="C550" s="31" t="s">
        <v>20187</v>
      </c>
      <c r="D550" s="31" t="s">
        <v>20188</v>
      </c>
      <c r="E550" s="31" t="s">
        <v>688</v>
      </c>
      <c r="F550" s="31" t="s">
        <v>123</v>
      </c>
      <c r="G550" s="31" t="s">
        <v>16287</v>
      </c>
      <c r="H550" s="31" t="s">
        <v>16973</v>
      </c>
      <c r="I550" s="38">
        <v>0.83333333333333337</v>
      </c>
      <c r="J550" s="31" t="s">
        <v>20</v>
      </c>
      <c r="K550" s="31" t="s">
        <v>105</v>
      </c>
      <c r="L550" s="31" t="s">
        <v>106</v>
      </c>
      <c r="M550" s="31" t="s">
        <v>194</v>
      </c>
      <c r="N550" s="23"/>
      <c r="O550" s="23"/>
      <c r="P550" s="23"/>
      <c r="Q550" s="23"/>
      <c r="R550" s="23"/>
      <c r="S550" s="29">
        <v>38950</v>
      </c>
      <c r="T550" s="388"/>
    </row>
    <row r="551" spans="1:20" ht="54" customHeight="1" x14ac:dyDescent="1.05">
      <c r="A551" s="31" t="s">
        <v>20189</v>
      </c>
      <c r="B551" s="31" t="s">
        <v>5192</v>
      </c>
      <c r="C551" s="31" t="s">
        <v>20190</v>
      </c>
      <c r="D551" s="31" t="s">
        <v>20191</v>
      </c>
      <c r="E551" s="31" t="s">
        <v>101</v>
      </c>
      <c r="F551" s="31" t="s">
        <v>123</v>
      </c>
      <c r="G551" s="31" t="s">
        <v>16205</v>
      </c>
      <c r="H551" s="31" t="s">
        <v>17640</v>
      </c>
      <c r="I551" s="38">
        <v>0.5</v>
      </c>
      <c r="J551" s="31" t="s">
        <v>20</v>
      </c>
      <c r="K551" s="31" t="s">
        <v>105</v>
      </c>
      <c r="L551" s="31" t="s">
        <v>125</v>
      </c>
      <c r="M551" s="31" t="s">
        <v>995</v>
      </c>
      <c r="N551" s="23"/>
      <c r="O551" s="23"/>
      <c r="P551" s="23"/>
      <c r="Q551" s="23"/>
      <c r="R551" s="23"/>
      <c r="S551" s="29">
        <v>36740</v>
      </c>
      <c r="T551" s="388"/>
    </row>
    <row r="552" spans="1:20" ht="54" customHeight="1" x14ac:dyDescent="0.7">
      <c r="A552" s="698" t="s">
        <v>20598</v>
      </c>
      <c r="B552" s="743"/>
      <c r="C552" s="743"/>
      <c r="D552" s="743"/>
      <c r="E552" s="743"/>
      <c r="F552" s="743"/>
      <c r="G552" s="743"/>
      <c r="H552" s="743"/>
      <c r="I552" s="743"/>
      <c r="J552" s="743"/>
      <c r="K552" s="743"/>
      <c r="L552" s="743"/>
      <c r="M552" s="744"/>
      <c r="N552" s="23"/>
      <c r="O552" s="23"/>
      <c r="P552" s="23"/>
      <c r="Q552" s="23"/>
      <c r="R552" s="23"/>
      <c r="S552" s="249"/>
      <c r="T552" s="388">
        <v>40000</v>
      </c>
    </row>
    <row r="553" spans="1:20" ht="54" customHeight="1" x14ac:dyDescent="0.7">
      <c r="A553" s="698" t="s">
        <v>20598</v>
      </c>
      <c r="B553" s="743"/>
      <c r="C553" s="743"/>
      <c r="D553" s="743"/>
      <c r="E553" s="743"/>
      <c r="F553" s="743"/>
      <c r="G553" s="743"/>
      <c r="H553" s="743"/>
      <c r="I553" s="743"/>
      <c r="J553" s="743"/>
      <c r="K553" s="743"/>
      <c r="L553" s="743"/>
      <c r="M553" s="744"/>
      <c r="N553" s="23"/>
      <c r="O553" s="23"/>
      <c r="P553" s="23"/>
      <c r="Q553" s="23"/>
      <c r="R553" s="23"/>
      <c r="S553" s="249"/>
      <c r="T553" s="388">
        <v>277000</v>
      </c>
    </row>
    <row r="554" spans="1:20" ht="54" customHeight="1" x14ac:dyDescent="0.7">
      <c r="A554" s="698" t="s">
        <v>20598</v>
      </c>
      <c r="B554" s="743"/>
      <c r="C554" s="743"/>
      <c r="D554" s="743"/>
      <c r="E554" s="743"/>
      <c r="F554" s="743"/>
      <c r="G554" s="743"/>
      <c r="H554" s="743"/>
      <c r="I554" s="743"/>
      <c r="J554" s="743"/>
      <c r="K554" s="743"/>
      <c r="L554" s="743"/>
      <c r="M554" s="744"/>
      <c r="N554" s="23"/>
      <c r="O554" s="23"/>
      <c r="P554" s="23"/>
      <c r="Q554" s="23"/>
      <c r="R554" s="23"/>
      <c r="S554" s="249"/>
      <c r="T554" s="388">
        <v>25000</v>
      </c>
    </row>
    <row r="555" spans="1:20" ht="54" customHeight="1" x14ac:dyDescent="1.25">
      <c r="A555" s="688" t="s">
        <v>20953</v>
      </c>
      <c r="B555" s="689"/>
      <c r="C555" s="689"/>
      <c r="D555" s="689"/>
      <c r="E555" s="689"/>
      <c r="F555" s="689"/>
      <c r="G555" s="689"/>
      <c r="H555" s="689"/>
      <c r="I555" s="689"/>
      <c r="J555" s="689"/>
      <c r="K555" s="689"/>
      <c r="L555" s="689"/>
      <c r="M555" s="690"/>
      <c r="N555" s="29"/>
      <c r="O555" s="23"/>
      <c r="P555" s="55"/>
      <c r="Q555" s="54"/>
      <c r="R555" s="54"/>
      <c r="S555" s="29"/>
      <c r="T555" s="388"/>
    </row>
    <row r="556" spans="1:20" ht="54" customHeight="1" x14ac:dyDescent="1.25">
      <c r="A556" s="31" t="s">
        <v>20839</v>
      </c>
      <c r="B556" s="31" t="s">
        <v>20840</v>
      </c>
      <c r="C556" s="31" t="s">
        <v>20841</v>
      </c>
      <c r="D556" s="31" t="s">
        <v>20842</v>
      </c>
      <c r="E556" s="31" t="s">
        <v>101</v>
      </c>
      <c r="F556" s="31" t="s">
        <v>123</v>
      </c>
      <c r="G556" s="31" t="s">
        <v>16223</v>
      </c>
      <c r="H556" s="31" t="s">
        <v>17640</v>
      </c>
      <c r="I556" s="38">
        <v>0.125</v>
      </c>
      <c r="J556" s="31" t="s">
        <v>20</v>
      </c>
      <c r="K556" s="31" t="s">
        <v>105</v>
      </c>
      <c r="L556" s="31" t="s">
        <v>106</v>
      </c>
      <c r="M556" s="31" t="s">
        <v>995</v>
      </c>
      <c r="N556" s="29">
        <v>43925</v>
      </c>
      <c r="O556" s="23"/>
      <c r="P556" s="55"/>
      <c r="Q556" s="56"/>
      <c r="R556" s="54"/>
      <c r="S556" s="29">
        <v>43925</v>
      </c>
      <c r="T556" s="388"/>
    </row>
    <row r="557" spans="1:20" ht="54" customHeight="1" x14ac:dyDescent="1.25">
      <c r="A557" s="31" t="s">
        <v>20843</v>
      </c>
      <c r="B557" s="31" t="s">
        <v>20844</v>
      </c>
      <c r="C557" s="31" t="s">
        <v>20845</v>
      </c>
      <c r="D557" s="31" t="s">
        <v>20846</v>
      </c>
      <c r="E557" s="31" t="s">
        <v>101</v>
      </c>
      <c r="F557" s="31" t="s">
        <v>123</v>
      </c>
      <c r="G557" s="31" t="s">
        <v>16223</v>
      </c>
      <c r="H557" s="31" t="s">
        <v>17640</v>
      </c>
      <c r="I557" s="38">
        <v>0.125</v>
      </c>
      <c r="J557" s="31" t="s">
        <v>20</v>
      </c>
      <c r="K557" s="31" t="s">
        <v>105</v>
      </c>
      <c r="L557" s="31" t="s">
        <v>106</v>
      </c>
      <c r="M557" s="31" t="s">
        <v>995</v>
      </c>
      <c r="N557" s="29">
        <v>43925</v>
      </c>
      <c r="O557" s="23"/>
      <c r="P557" s="55"/>
      <c r="Q557" s="56"/>
      <c r="R557" s="54"/>
      <c r="S557" s="29">
        <v>43925</v>
      </c>
      <c r="T557" s="388"/>
    </row>
    <row r="558" spans="1:20" ht="54" customHeight="1" x14ac:dyDescent="1.25">
      <c r="A558" s="31" t="s">
        <v>20847</v>
      </c>
      <c r="B558" s="31" t="s">
        <v>12685</v>
      </c>
      <c r="C558" s="31" t="s">
        <v>20848</v>
      </c>
      <c r="D558" s="31" t="s">
        <v>20849</v>
      </c>
      <c r="E558" s="31" t="s">
        <v>687</v>
      </c>
      <c r="F558" s="31" t="s">
        <v>102</v>
      </c>
      <c r="G558" s="31" t="s">
        <v>16560</v>
      </c>
      <c r="H558" s="31" t="s">
        <v>17640</v>
      </c>
      <c r="I558" s="38">
        <v>0.41666666666666669</v>
      </c>
      <c r="J558" s="31" t="s">
        <v>20</v>
      </c>
      <c r="K558" s="31" t="s">
        <v>105</v>
      </c>
      <c r="L558" s="31" t="s">
        <v>106</v>
      </c>
      <c r="M558" s="31" t="s">
        <v>107</v>
      </c>
      <c r="N558" s="29">
        <v>22200</v>
      </c>
      <c r="O558" s="23"/>
      <c r="P558" s="55"/>
      <c r="Q558" s="56"/>
      <c r="R558" s="54"/>
      <c r="S558" s="29">
        <v>22200</v>
      </c>
      <c r="T558" s="388"/>
    </row>
    <row r="559" spans="1:20" ht="54" customHeight="1" x14ac:dyDescent="1.25">
      <c r="A559" s="31" t="s">
        <v>20850</v>
      </c>
      <c r="B559" s="31" t="s">
        <v>20851</v>
      </c>
      <c r="C559" s="31" t="s">
        <v>20852</v>
      </c>
      <c r="D559" s="31" t="s">
        <v>20853</v>
      </c>
      <c r="E559" s="31" t="s">
        <v>101</v>
      </c>
      <c r="F559" s="31" t="s">
        <v>102</v>
      </c>
      <c r="G559" s="31" t="s">
        <v>16270</v>
      </c>
      <c r="H559" s="31" t="s">
        <v>17640</v>
      </c>
      <c r="I559" s="38">
        <v>0.29166666666666669</v>
      </c>
      <c r="J559" s="31" t="s">
        <v>20</v>
      </c>
      <c r="K559" s="31" t="s">
        <v>105</v>
      </c>
      <c r="L559" s="31" t="s">
        <v>106</v>
      </c>
      <c r="M559" s="31" t="s">
        <v>491</v>
      </c>
      <c r="N559" s="29">
        <v>26200</v>
      </c>
      <c r="O559" s="23"/>
      <c r="P559" s="55"/>
      <c r="Q559" s="56"/>
      <c r="R559" s="54"/>
      <c r="S559" s="29">
        <v>26200</v>
      </c>
      <c r="T559" s="388"/>
    </row>
    <row r="560" spans="1:20" ht="54" customHeight="1" x14ac:dyDescent="0.7">
      <c r="A560" s="698" t="s">
        <v>20598</v>
      </c>
      <c r="B560" s="743"/>
      <c r="C560" s="743"/>
      <c r="D560" s="743"/>
      <c r="E560" s="743"/>
      <c r="F560" s="743"/>
      <c r="G560" s="743"/>
      <c r="H560" s="743"/>
      <c r="I560" s="743"/>
      <c r="J560" s="743"/>
      <c r="K560" s="743"/>
      <c r="L560" s="743"/>
      <c r="M560" s="744"/>
      <c r="N560" s="23"/>
      <c r="O560" s="23"/>
      <c r="P560" s="23"/>
      <c r="Q560" s="23"/>
      <c r="R560" s="23"/>
      <c r="S560" s="249"/>
      <c r="T560" s="388">
        <v>16000</v>
      </c>
    </row>
    <row r="561" spans="1:20" ht="54" customHeight="1" x14ac:dyDescent="0.7">
      <c r="A561" s="698" t="s">
        <v>20598</v>
      </c>
      <c r="B561" s="743"/>
      <c r="C561" s="743"/>
      <c r="D561" s="743"/>
      <c r="E561" s="743"/>
      <c r="F561" s="743"/>
      <c r="G561" s="743"/>
      <c r="H561" s="743"/>
      <c r="I561" s="743"/>
      <c r="J561" s="743"/>
      <c r="K561" s="743"/>
      <c r="L561" s="743"/>
      <c r="M561" s="744"/>
      <c r="N561" s="23"/>
      <c r="O561" s="23"/>
      <c r="P561" s="23"/>
      <c r="Q561" s="23"/>
      <c r="R561" s="23"/>
      <c r="S561" s="249"/>
      <c r="T561" s="388">
        <v>42000</v>
      </c>
    </row>
    <row r="562" spans="1:20" ht="54" customHeight="1" x14ac:dyDescent="0.7">
      <c r="A562" s="698" t="s">
        <v>20955</v>
      </c>
      <c r="B562" s="743"/>
      <c r="C562" s="743"/>
      <c r="D562" s="743"/>
      <c r="E562" s="743"/>
      <c r="F562" s="743"/>
      <c r="G562" s="743"/>
      <c r="H562" s="743"/>
      <c r="I562" s="743"/>
      <c r="J562" s="743"/>
      <c r="K562" s="743"/>
      <c r="L562" s="743"/>
      <c r="M562" s="744"/>
      <c r="N562" s="23"/>
      <c r="O562" s="23"/>
      <c r="P562" s="23"/>
      <c r="Q562" s="23"/>
      <c r="R562" s="23"/>
      <c r="S562" s="249"/>
      <c r="T562" s="388">
        <v>24000</v>
      </c>
    </row>
    <row r="563" spans="1:20" ht="54" customHeight="1" x14ac:dyDescent="0.7">
      <c r="A563" s="698" t="s">
        <v>20955</v>
      </c>
      <c r="B563" s="743"/>
      <c r="C563" s="743"/>
      <c r="D563" s="743"/>
      <c r="E563" s="743"/>
      <c r="F563" s="743"/>
      <c r="G563" s="743"/>
      <c r="H563" s="743"/>
      <c r="I563" s="743"/>
      <c r="J563" s="743"/>
      <c r="K563" s="743"/>
      <c r="L563" s="743"/>
      <c r="M563" s="744"/>
      <c r="N563" s="23"/>
      <c r="O563" s="23"/>
      <c r="P563" s="23"/>
      <c r="Q563" s="23"/>
      <c r="R563" s="23"/>
      <c r="S563" s="249"/>
      <c r="T563" s="388">
        <v>100000</v>
      </c>
    </row>
    <row r="564" spans="1:20" ht="54" customHeight="1" x14ac:dyDescent="0.7">
      <c r="A564" s="698" t="s">
        <v>20955</v>
      </c>
      <c r="B564" s="743"/>
      <c r="C564" s="743"/>
      <c r="D564" s="743"/>
      <c r="E564" s="743"/>
      <c r="F564" s="743"/>
      <c r="G564" s="743"/>
      <c r="H564" s="743"/>
      <c r="I564" s="743"/>
      <c r="J564" s="743"/>
      <c r="K564" s="743"/>
      <c r="L564" s="743"/>
      <c r="M564" s="744"/>
      <c r="N564" s="23"/>
      <c r="O564" s="23"/>
      <c r="P564" s="23"/>
      <c r="Q564" s="23"/>
      <c r="R564" s="23"/>
      <c r="S564" s="249"/>
      <c r="T564" s="388">
        <v>40000</v>
      </c>
    </row>
    <row r="565" spans="1:20" ht="54" customHeight="1" x14ac:dyDescent="0.7">
      <c r="A565" s="698" t="s">
        <v>20955</v>
      </c>
      <c r="B565" s="743"/>
      <c r="C565" s="743"/>
      <c r="D565" s="743"/>
      <c r="E565" s="743"/>
      <c r="F565" s="743"/>
      <c r="G565" s="743"/>
      <c r="H565" s="743"/>
      <c r="I565" s="743"/>
      <c r="J565" s="743"/>
      <c r="K565" s="743"/>
      <c r="L565" s="743"/>
      <c r="M565" s="744"/>
      <c r="N565" s="23"/>
      <c r="O565" s="23"/>
      <c r="P565" s="23"/>
      <c r="Q565" s="23"/>
      <c r="R565" s="23"/>
      <c r="S565" s="249"/>
      <c r="T565" s="388">
        <v>3000</v>
      </c>
    </row>
    <row r="566" spans="1:20" ht="54" customHeight="1" x14ac:dyDescent="1.05">
      <c r="A566" s="688" t="s">
        <v>21789</v>
      </c>
      <c r="B566" s="689"/>
      <c r="C566" s="689"/>
      <c r="D566" s="689"/>
      <c r="E566" s="689"/>
      <c r="F566" s="689"/>
      <c r="G566" s="689"/>
      <c r="H566" s="689"/>
      <c r="I566" s="689"/>
      <c r="J566" s="689"/>
      <c r="K566" s="689"/>
      <c r="L566" s="689"/>
      <c r="M566" s="690"/>
      <c r="N566" s="23"/>
      <c r="O566" s="23"/>
      <c r="P566" s="23"/>
      <c r="Q566" s="23"/>
      <c r="R566" s="23"/>
      <c r="S566" s="29"/>
      <c r="T566" s="388"/>
    </row>
    <row r="567" spans="1:20" ht="54" customHeight="1" x14ac:dyDescent="1.05">
      <c r="A567" s="31" t="s">
        <v>21294</v>
      </c>
      <c r="B567" s="31" t="s">
        <v>19186</v>
      </c>
      <c r="C567" s="31" t="s">
        <v>21295</v>
      </c>
      <c r="D567" s="31" t="s">
        <v>21296</v>
      </c>
      <c r="E567" s="31" t="s">
        <v>687</v>
      </c>
      <c r="F567" s="31" t="s">
        <v>123</v>
      </c>
      <c r="G567" s="31" t="s">
        <v>16248</v>
      </c>
      <c r="H567" s="31" t="s">
        <v>16967</v>
      </c>
      <c r="I567" s="38">
        <v>0.33333333333333331</v>
      </c>
      <c r="J567" s="31" t="s">
        <v>20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388"/>
    </row>
    <row r="568" spans="1:20" ht="54" customHeight="1" x14ac:dyDescent="1.05">
      <c r="A568" s="31" t="s">
        <v>21297</v>
      </c>
      <c r="B568" s="31" t="s">
        <v>183</v>
      </c>
      <c r="C568" s="31" t="s">
        <v>21298</v>
      </c>
      <c r="D568" s="31" t="s">
        <v>21299</v>
      </c>
      <c r="E568" s="31" t="s">
        <v>687</v>
      </c>
      <c r="F568" s="31" t="s">
        <v>123</v>
      </c>
      <c r="G568" s="31" t="s">
        <v>16248</v>
      </c>
      <c r="H568" s="31" t="s">
        <v>16967</v>
      </c>
      <c r="I568" s="38">
        <v>0.33333333333333331</v>
      </c>
      <c r="J568" s="31" t="s">
        <v>20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43425</v>
      </c>
      <c r="T568" s="388"/>
    </row>
    <row r="569" spans="1:20" ht="54" customHeight="1" x14ac:dyDescent="1.05">
      <c r="A569" s="31" t="s">
        <v>21300</v>
      </c>
      <c r="B569" s="31" t="s">
        <v>21301</v>
      </c>
      <c r="C569" s="31" t="s">
        <v>21302</v>
      </c>
      <c r="D569" s="31" t="s">
        <v>21303</v>
      </c>
      <c r="E569" s="31" t="s">
        <v>687</v>
      </c>
      <c r="F569" s="31" t="s">
        <v>123</v>
      </c>
      <c r="G569" s="31" t="s">
        <v>16248</v>
      </c>
      <c r="H569" s="31" t="s">
        <v>16967</v>
      </c>
      <c r="I569" s="38">
        <v>0.33333333333333331</v>
      </c>
      <c r="J569" s="31" t="s">
        <v>20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388"/>
    </row>
    <row r="570" spans="1:20" ht="54" customHeight="1" x14ac:dyDescent="1.05">
      <c r="A570" s="31" t="s">
        <v>21304</v>
      </c>
      <c r="B570" s="31" t="s">
        <v>21305</v>
      </c>
      <c r="C570" s="31" t="s">
        <v>21306</v>
      </c>
      <c r="D570" s="31" t="s">
        <v>21307</v>
      </c>
      <c r="E570" s="31" t="s">
        <v>687</v>
      </c>
      <c r="F570" s="31" t="s">
        <v>123</v>
      </c>
      <c r="G570" s="31" t="s">
        <v>16248</v>
      </c>
      <c r="H570" s="31" t="s">
        <v>16967</v>
      </c>
      <c r="I570" s="38">
        <v>0.33333333333333331</v>
      </c>
      <c r="J570" s="31" t="s">
        <v>20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388"/>
    </row>
    <row r="571" spans="1:20" ht="54" customHeight="1" x14ac:dyDescent="1.05">
      <c r="A571" s="31" t="s">
        <v>21308</v>
      </c>
      <c r="B571" s="31" t="s">
        <v>14529</v>
      </c>
      <c r="C571" s="31" t="s">
        <v>21309</v>
      </c>
      <c r="D571" s="31" t="s">
        <v>21310</v>
      </c>
      <c r="E571" s="31" t="s">
        <v>687</v>
      </c>
      <c r="F571" s="31" t="s">
        <v>123</v>
      </c>
      <c r="G571" s="31" t="s">
        <v>16248</v>
      </c>
      <c r="H571" s="31" t="s">
        <v>16967</v>
      </c>
      <c r="I571" s="38">
        <v>0.33333333333333331</v>
      </c>
      <c r="J571" s="31" t="s">
        <v>20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388"/>
    </row>
    <row r="572" spans="1:20" ht="54" customHeight="1" x14ac:dyDescent="1.05">
      <c r="A572" s="31" t="s">
        <v>21311</v>
      </c>
      <c r="B572" s="31" t="s">
        <v>12022</v>
      </c>
      <c r="C572" s="31" t="s">
        <v>21312</v>
      </c>
      <c r="D572" s="31" t="s">
        <v>21313</v>
      </c>
      <c r="E572" s="31" t="s">
        <v>687</v>
      </c>
      <c r="F572" s="31" t="s">
        <v>123</v>
      </c>
      <c r="G572" s="31" t="s">
        <v>16248</v>
      </c>
      <c r="H572" s="31" t="s">
        <v>16967</v>
      </c>
      <c r="I572" s="38">
        <v>0.33333333333333331</v>
      </c>
      <c r="J572" s="31" t="s">
        <v>20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388"/>
    </row>
    <row r="573" spans="1:20" ht="54" customHeight="1" x14ac:dyDescent="1.05">
      <c r="A573" s="31" t="s">
        <v>21314</v>
      </c>
      <c r="B573" s="31" t="s">
        <v>21315</v>
      </c>
      <c r="C573" s="31" t="s">
        <v>21316</v>
      </c>
      <c r="D573" s="31" t="s">
        <v>21317</v>
      </c>
      <c r="E573" s="31" t="s">
        <v>687</v>
      </c>
      <c r="F573" s="31" t="s">
        <v>123</v>
      </c>
      <c r="G573" s="31" t="s">
        <v>16248</v>
      </c>
      <c r="H573" s="31" t="s">
        <v>16967</v>
      </c>
      <c r="I573" s="38">
        <v>0.33333333333333331</v>
      </c>
      <c r="J573" s="31" t="s">
        <v>20</v>
      </c>
      <c r="K573" s="31" t="s">
        <v>105</v>
      </c>
      <c r="L573" s="31" t="s">
        <v>106</v>
      </c>
      <c r="M573" s="31" t="s">
        <v>995</v>
      </c>
      <c r="N573" s="23"/>
      <c r="O573" s="23"/>
      <c r="P573" s="23"/>
      <c r="Q573" s="23"/>
      <c r="R573" s="23"/>
      <c r="S573" s="29">
        <v>43425</v>
      </c>
      <c r="T573" s="388"/>
    </row>
    <row r="574" spans="1:20" ht="54" customHeight="1" x14ac:dyDescent="1.05">
      <c r="A574" s="31" t="s">
        <v>21318</v>
      </c>
      <c r="B574" s="31" t="s">
        <v>21319</v>
      </c>
      <c r="C574" s="31" t="s">
        <v>21320</v>
      </c>
      <c r="D574" s="31" t="s">
        <v>21321</v>
      </c>
      <c r="E574" s="31" t="s">
        <v>687</v>
      </c>
      <c r="F574" s="31" t="s">
        <v>123</v>
      </c>
      <c r="G574" s="31" t="s">
        <v>16248</v>
      </c>
      <c r="H574" s="31" t="s">
        <v>16967</v>
      </c>
      <c r="I574" s="38">
        <v>0.33333333333333331</v>
      </c>
      <c r="J574" s="31" t="s">
        <v>20</v>
      </c>
      <c r="K574" s="31" t="s">
        <v>105</v>
      </c>
      <c r="L574" s="31" t="s">
        <v>106</v>
      </c>
      <c r="M574" s="31" t="s">
        <v>995</v>
      </c>
      <c r="N574" s="23"/>
      <c r="O574" s="23"/>
      <c r="P574" s="23"/>
      <c r="Q574" s="23"/>
      <c r="R574" s="23"/>
      <c r="S574" s="29">
        <v>43425</v>
      </c>
      <c r="T574" s="388"/>
    </row>
    <row r="575" spans="1:20" ht="54" customHeight="1" x14ac:dyDescent="1.05">
      <c r="A575" s="31" t="s">
        <v>21322</v>
      </c>
      <c r="B575" s="31" t="s">
        <v>10817</v>
      </c>
      <c r="C575" s="31" t="s">
        <v>21323</v>
      </c>
      <c r="D575" s="31" t="s">
        <v>21324</v>
      </c>
      <c r="E575" s="31" t="s">
        <v>687</v>
      </c>
      <c r="F575" s="31" t="s">
        <v>123</v>
      </c>
      <c r="G575" s="31" t="s">
        <v>16248</v>
      </c>
      <c r="H575" s="31" t="s">
        <v>16967</v>
      </c>
      <c r="I575" s="38">
        <v>0.33333333333333331</v>
      </c>
      <c r="J575" s="31" t="s">
        <v>20</v>
      </c>
      <c r="K575" s="31" t="s">
        <v>105</v>
      </c>
      <c r="L575" s="31" t="s">
        <v>106</v>
      </c>
      <c r="M575" s="31" t="s">
        <v>995</v>
      </c>
      <c r="N575" s="23"/>
      <c r="O575" s="23"/>
      <c r="P575" s="23"/>
      <c r="Q575" s="23"/>
      <c r="R575" s="23"/>
      <c r="S575" s="29">
        <v>43425</v>
      </c>
      <c r="T575" s="388"/>
    </row>
    <row r="576" spans="1:20" ht="54" customHeight="1" x14ac:dyDescent="1.05">
      <c r="A576" s="31" t="s">
        <v>21325</v>
      </c>
      <c r="B576" s="31" t="s">
        <v>7455</v>
      </c>
      <c r="C576" s="31" t="s">
        <v>21326</v>
      </c>
      <c r="D576" s="31" t="s">
        <v>21327</v>
      </c>
      <c r="E576" s="31" t="s">
        <v>687</v>
      </c>
      <c r="F576" s="31" t="s">
        <v>123</v>
      </c>
      <c r="G576" s="31" t="s">
        <v>16248</v>
      </c>
      <c r="H576" s="31" t="s">
        <v>16967</v>
      </c>
      <c r="I576" s="38">
        <v>0.33333333333333331</v>
      </c>
      <c r="J576" s="31" t="s">
        <v>20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388"/>
    </row>
    <row r="577" spans="1:20" ht="54" customHeight="1" x14ac:dyDescent="1.05">
      <c r="A577" s="31" t="s">
        <v>21328</v>
      </c>
      <c r="B577" s="31" t="s">
        <v>14529</v>
      </c>
      <c r="C577" s="31" t="s">
        <v>21329</v>
      </c>
      <c r="D577" s="31" t="s">
        <v>21330</v>
      </c>
      <c r="E577" s="31" t="s">
        <v>687</v>
      </c>
      <c r="F577" s="31" t="s">
        <v>123</v>
      </c>
      <c r="G577" s="31" t="s">
        <v>16248</v>
      </c>
      <c r="H577" s="31" t="s">
        <v>16967</v>
      </c>
      <c r="I577" s="38">
        <v>0.33333333333333331</v>
      </c>
      <c r="J577" s="31" t="s">
        <v>20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388"/>
    </row>
    <row r="578" spans="1:20" ht="54" customHeight="1" x14ac:dyDescent="1.05">
      <c r="A578" s="31" t="s">
        <v>21331</v>
      </c>
      <c r="B578" s="31" t="s">
        <v>21332</v>
      </c>
      <c r="C578" s="31" t="s">
        <v>21333</v>
      </c>
      <c r="D578" s="31" t="s">
        <v>21334</v>
      </c>
      <c r="E578" s="31" t="s">
        <v>688</v>
      </c>
      <c r="F578" s="31" t="s">
        <v>123</v>
      </c>
      <c r="G578" s="31" t="s">
        <v>16287</v>
      </c>
      <c r="H578" s="31" t="s">
        <v>17473</v>
      </c>
      <c r="I578" s="38">
        <v>0.41666666666666669</v>
      </c>
      <c r="J578" s="31" t="s">
        <v>20</v>
      </c>
      <c r="K578" s="31" t="s">
        <v>105</v>
      </c>
      <c r="L578" s="31" t="s">
        <v>106</v>
      </c>
      <c r="M578" s="31" t="s">
        <v>194</v>
      </c>
      <c r="N578" s="23"/>
      <c r="O578" s="23"/>
      <c r="P578" s="23"/>
      <c r="Q578" s="23"/>
      <c r="R578" s="23"/>
      <c r="S578" s="29">
        <v>38950</v>
      </c>
      <c r="T578" s="388"/>
    </row>
    <row r="579" spans="1:20" ht="54" customHeight="1" x14ac:dyDescent="1.05">
      <c r="A579" s="31" t="s">
        <v>21335</v>
      </c>
      <c r="B579" s="31" t="s">
        <v>21336</v>
      </c>
      <c r="C579" s="31" t="s">
        <v>21337</v>
      </c>
      <c r="D579" s="31" t="s">
        <v>21338</v>
      </c>
      <c r="E579" s="31" t="s">
        <v>688</v>
      </c>
      <c r="F579" s="31" t="s">
        <v>123</v>
      </c>
      <c r="G579" s="31" t="s">
        <v>16287</v>
      </c>
      <c r="H579" s="31" t="s">
        <v>17473</v>
      </c>
      <c r="I579" s="38">
        <v>0.41666666666666669</v>
      </c>
      <c r="J579" s="31" t="s">
        <v>20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388"/>
    </row>
    <row r="580" spans="1:20" ht="54" customHeight="1" x14ac:dyDescent="1.05">
      <c r="A580" s="31" t="s">
        <v>21339</v>
      </c>
      <c r="B580" s="31" t="s">
        <v>9060</v>
      </c>
      <c r="C580" s="31" t="s">
        <v>21340</v>
      </c>
      <c r="D580" s="31" t="s">
        <v>21341</v>
      </c>
      <c r="E580" s="31" t="s">
        <v>688</v>
      </c>
      <c r="F580" s="31" t="s">
        <v>123</v>
      </c>
      <c r="G580" s="31" t="s">
        <v>16287</v>
      </c>
      <c r="H580" s="31" t="s">
        <v>17473</v>
      </c>
      <c r="I580" s="38">
        <v>0.41666666666666669</v>
      </c>
      <c r="J580" s="31" t="s">
        <v>20</v>
      </c>
      <c r="K580" s="31" t="s">
        <v>105</v>
      </c>
      <c r="L580" s="31" t="s">
        <v>106</v>
      </c>
      <c r="M580" s="31" t="s">
        <v>194</v>
      </c>
      <c r="N580" s="23"/>
      <c r="O580" s="23"/>
      <c r="P580" s="23"/>
      <c r="Q580" s="23"/>
      <c r="R580" s="23"/>
      <c r="S580" s="29">
        <v>38950</v>
      </c>
      <c r="T580" s="388"/>
    </row>
    <row r="581" spans="1:20" ht="54" customHeight="1" x14ac:dyDescent="0.7">
      <c r="A581" s="698" t="s">
        <v>20955</v>
      </c>
      <c r="B581" s="743"/>
      <c r="C581" s="743"/>
      <c r="D581" s="743"/>
      <c r="E581" s="743"/>
      <c r="F581" s="743"/>
      <c r="G581" s="743"/>
      <c r="H581" s="743"/>
      <c r="I581" s="743"/>
      <c r="J581" s="743"/>
      <c r="K581" s="743"/>
      <c r="L581" s="743"/>
      <c r="M581" s="744"/>
      <c r="N581" s="23"/>
      <c r="O581" s="23"/>
      <c r="P581" s="23"/>
      <c r="Q581" s="23"/>
      <c r="R581" s="23"/>
      <c r="S581" s="249"/>
      <c r="T581" s="388">
        <v>20000</v>
      </c>
    </row>
    <row r="582" spans="1:20" ht="54" customHeight="1" x14ac:dyDescent="0.7">
      <c r="A582" s="698" t="s">
        <v>20955</v>
      </c>
      <c r="B582" s="743"/>
      <c r="C582" s="743"/>
      <c r="D582" s="743"/>
      <c r="E582" s="743"/>
      <c r="F582" s="743"/>
      <c r="G582" s="743"/>
      <c r="H582" s="743"/>
      <c r="I582" s="743"/>
      <c r="J582" s="743"/>
      <c r="K582" s="743"/>
      <c r="L582" s="743"/>
      <c r="M582" s="744"/>
      <c r="N582" s="23"/>
      <c r="O582" s="23"/>
      <c r="P582" s="23"/>
      <c r="Q582" s="23"/>
      <c r="R582" s="23"/>
      <c r="S582" s="249"/>
      <c r="T582" s="388">
        <v>49500</v>
      </c>
    </row>
    <row r="583" spans="1:20" ht="54" customHeight="1" x14ac:dyDescent="0.7">
      <c r="A583" s="698" t="s">
        <v>20955</v>
      </c>
      <c r="B583" s="743"/>
      <c r="C583" s="743"/>
      <c r="D583" s="743"/>
      <c r="E583" s="743"/>
      <c r="F583" s="743"/>
      <c r="G583" s="743"/>
      <c r="H583" s="743"/>
      <c r="I583" s="743"/>
      <c r="J583" s="743"/>
      <c r="K583" s="743"/>
      <c r="L583" s="743"/>
      <c r="M583" s="744"/>
      <c r="N583" s="23"/>
      <c r="O583" s="23"/>
      <c r="P583" s="23"/>
      <c r="Q583" s="23"/>
      <c r="R583" s="23"/>
      <c r="S583" s="249"/>
      <c r="T583" s="388">
        <v>100000</v>
      </c>
    </row>
    <row r="584" spans="1:20" ht="54" customHeight="1" x14ac:dyDescent="0.7">
      <c r="A584" s="698" t="s">
        <v>21794</v>
      </c>
      <c r="B584" s="743"/>
      <c r="C584" s="743"/>
      <c r="D584" s="743"/>
      <c r="E584" s="743"/>
      <c r="F584" s="743"/>
      <c r="G584" s="743"/>
      <c r="H584" s="743"/>
      <c r="I584" s="743"/>
      <c r="J584" s="743"/>
      <c r="K584" s="743"/>
      <c r="L584" s="743"/>
      <c r="M584" s="744"/>
      <c r="N584" s="23"/>
      <c r="O584" s="23"/>
      <c r="P584" s="23"/>
      <c r="Q584" s="23"/>
      <c r="R584" s="23"/>
      <c r="S584" s="249"/>
      <c r="T584" s="388">
        <v>240000</v>
      </c>
    </row>
    <row r="585" spans="1:20" ht="54" customHeight="1" x14ac:dyDescent="0.7">
      <c r="A585" s="698" t="s">
        <v>21794</v>
      </c>
      <c r="B585" s="743"/>
      <c r="C585" s="743"/>
      <c r="D585" s="743"/>
      <c r="E585" s="743"/>
      <c r="F585" s="743"/>
      <c r="G585" s="743"/>
      <c r="H585" s="743"/>
      <c r="I585" s="743"/>
      <c r="J585" s="743"/>
      <c r="K585" s="743"/>
      <c r="L585" s="743"/>
      <c r="M585" s="744"/>
      <c r="N585" s="23"/>
      <c r="O585" s="23"/>
      <c r="P585" s="23"/>
      <c r="Q585" s="23"/>
      <c r="R585" s="23"/>
      <c r="S585" s="249"/>
      <c r="T585" s="388">
        <v>55000</v>
      </c>
    </row>
    <row r="586" spans="1:20" ht="54" customHeight="1" x14ac:dyDescent="0.7">
      <c r="A586" s="698" t="s">
        <v>21794</v>
      </c>
      <c r="B586" s="743"/>
      <c r="C586" s="743"/>
      <c r="D586" s="743"/>
      <c r="E586" s="743"/>
      <c r="F586" s="743"/>
      <c r="G586" s="743"/>
      <c r="H586" s="743"/>
      <c r="I586" s="743"/>
      <c r="J586" s="743"/>
      <c r="K586" s="743"/>
      <c r="L586" s="743"/>
      <c r="M586" s="744"/>
      <c r="N586" s="23"/>
      <c r="O586" s="23"/>
      <c r="P586" s="23"/>
      <c r="Q586" s="23"/>
      <c r="R586" s="23"/>
      <c r="S586" s="249"/>
      <c r="T586" s="388">
        <v>25000</v>
      </c>
    </row>
    <row r="587" spans="1:20" ht="54" customHeight="1" x14ac:dyDescent="0.7">
      <c r="A587" s="698" t="s">
        <v>21794</v>
      </c>
      <c r="B587" s="743"/>
      <c r="C587" s="743"/>
      <c r="D587" s="743"/>
      <c r="E587" s="743"/>
      <c r="F587" s="743"/>
      <c r="G587" s="743"/>
      <c r="H587" s="743"/>
      <c r="I587" s="743"/>
      <c r="J587" s="743"/>
      <c r="K587" s="743"/>
      <c r="L587" s="743"/>
      <c r="M587" s="744"/>
      <c r="N587" s="23"/>
      <c r="O587" s="23"/>
      <c r="P587" s="23"/>
      <c r="Q587" s="23"/>
      <c r="R587" s="23"/>
      <c r="S587" s="249"/>
      <c r="T587" s="388">
        <v>70000</v>
      </c>
    </row>
    <row r="588" spans="1:20" ht="54" customHeight="1" x14ac:dyDescent="0.7">
      <c r="A588" s="698" t="s">
        <v>21794</v>
      </c>
      <c r="B588" s="743"/>
      <c r="C588" s="743"/>
      <c r="D588" s="743"/>
      <c r="E588" s="743"/>
      <c r="F588" s="743"/>
      <c r="G588" s="743"/>
      <c r="H588" s="743"/>
      <c r="I588" s="743"/>
      <c r="J588" s="743"/>
      <c r="K588" s="743"/>
      <c r="L588" s="743"/>
      <c r="M588" s="744"/>
      <c r="N588" s="23"/>
      <c r="O588" s="23"/>
      <c r="P588" s="23"/>
      <c r="Q588" s="23"/>
      <c r="R588" s="23"/>
      <c r="S588" s="249"/>
      <c r="T588" s="388">
        <v>50000</v>
      </c>
    </row>
    <row r="589" spans="1:20" ht="54" customHeight="1" x14ac:dyDescent="0.7">
      <c r="A589" s="698" t="s">
        <v>21794</v>
      </c>
      <c r="B589" s="743"/>
      <c r="C589" s="743"/>
      <c r="D589" s="743"/>
      <c r="E589" s="743"/>
      <c r="F589" s="743"/>
      <c r="G589" s="743"/>
      <c r="H589" s="743"/>
      <c r="I589" s="743"/>
      <c r="J589" s="743"/>
      <c r="K589" s="743"/>
      <c r="L589" s="743"/>
      <c r="M589" s="744"/>
      <c r="N589" s="23"/>
      <c r="O589" s="23"/>
      <c r="P589" s="23"/>
      <c r="Q589" s="23"/>
      <c r="R589" s="23"/>
      <c r="S589" s="249"/>
      <c r="T589" s="388">
        <v>20000</v>
      </c>
    </row>
    <row r="590" spans="1:20" ht="54" customHeight="1" x14ac:dyDescent="0.7">
      <c r="A590" s="698" t="s">
        <v>21794</v>
      </c>
      <c r="B590" s="743"/>
      <c r="C590" s="743"/>
      <c r="D590" s="743"/>
      <c r="E590" s="743"/>
      <c r="F590" s="743"/>
      <c r="G590" s="743"/>
      <c r="H590" s="743"/>
      <c r="I590" s="743"/>
      <c r="J590" s="743"/>
      <c r="K590" s="743"/>
      <c r="L590" s="743"/>
      <c r="M590" s="744"/>
      <c r="N590" s="23"/>
      <c r="O590" s="23"/>
      <c r="P590" s="23"/>
      <c r="Q590" s="23"/>
      <c r="R590" s="23"/>
      <c r="S590" s="249"/>
      <c r="T590" s="388">
        <v>1200000</v>
      </c>
    </row>
    <row r="591" spans="1:20" ht="54" customHeight="1" x14ac:dyDescent="1.3">
      <c r="A591" s="679" t="s">
        <v>22223</v>
      </c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1"/>
      <c r="N591" s="23"/>
      <c r="O591" s="23"/>
      <c r="P591" s="23"/>
      <c r="Q591" s="23"/>
      <c r="R591" s="23"/>
      <c r="S591" s="29"/>
      <c r="T591" s="388"/>
    </row>
    <row r="592" spans="1:20" ht="54" customHeight="1" x14ac:dyDescent="1.05">
      <c r="A592" s="31" t="s">
        <v>21938</v>
      </c>
      <c r="B592" s="31" t="s">
        <v>20994</v>
      </c>
      <c r="C592" s="31" t="s">
        <v>21939</v>
      </c>
      <c r="D592" s="31" t="s">
        <v>21940</v>
      </c>
      <c r="E592" s="31" t="s">
        <v>101</v>
      </c>
      <c r="F592" s="31" t="s">
        <v>102</v>
      </c>
      <c r="G592" s="31" t="s">
        <v>16190</v>
      </c>
      <c r="H592" s="31" t="s">
        <v>18842</v>
      </c>
      <c r="I592" s="38">
        <v>0.41666666666666669</v>
      </c>
      <c r="J592" s="31" t="s">
        <v>20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388"/>
    </row>
    <row r="593" spans="1:20" ht="54" customHeight="1" x14ac:dyDescent="1.05">
      <c r="A593" s="31" t="s">
        <v>21941</v>
      </c>
      <c r="B593" s="31" t="s">
        <v>21942</v>
      </c>
      <c r="C593" s="31" t="s">
        <v>21943</v>
      </c>
      <c r="D593" s="31" t="s">
        <v>21944</v>
      </c>
      <c r="E593" s="31" t="s">
        <v>101</v>
      </c>
      <c r="F593" s="31" t="s">
        <v>102</v>
      </c>
      <c r="G593" s="31" t="s">
        <v>16190</v>
      </c>
      <c r="H593" s="31" t="s">
        <v>18842</v>
      </c>
      <c r="I593" s="38">
        <v>0.41666666666666669</v>
      </c>
      <c r="J593" s="31" t="s">
        <v>20</v>
      </c>
      <c r="K593" s="31" t="s">
        <v>105</v>
      </c>
      <c r="L593" s="31" t="s">
        <v>106</v>
      </c>
      <c r="M593" s="31" t="s">
        <v>491</v>
      </c>
      <c r="N593" s="23"/>
      <c r="O593" s="23"/>
      <c r="P593" s="23"/>
      <c r="Q593" s="23"/>
      <c r="R593" s="23"/>
      <c r="S593" s="29">
        <v>26200</v>
      </c>
      <c r="T593" s="388"/>
    </row>
    <row r="594" spans="1:20" ht="54" customHeight="1" x14ac:dyDescent="1.05">
      <c r="A594" s="31" t="s">
        <v>21945</v>
      </c>
      <c r="B594" s="31" t="s">
        <v>21946</v>
      </c>
      <c r="C594" s="31" t="s">
        <v>21947</v>
      </c>
      <c r="D594" s="31" t="s">
        <v>21948</v>
      </c>
      <c r="E594" s="31" t="s">
        <v>687</v>
      </c>
      <c r="F594" s="31" t="s">
        <v>102</v>
      </c>
      <c r="G594" s="31" t="s">
        <v>17122</v>
      </c>
      <c r="H594" s="31" t="s">
        <v>17112</v>
      </c>
      <c r="I594" s="38">
        <v>0.41666666666666669</v>
      </c>
      <c r="J594" s="31" t="s">
        <v>20</v>
      </c>
      <c r="K594" s="31" t="s">
        <v>105</v>
      </c>
      <c r="L594" s="31" t="s">
        <v>106</v>
      </c>
      <c r="M594" s="31" t="s">
        <v>194</v>
      </c>
      <c r="N594" s="23"/>
      <c r="O594" s="23"/>
      <c r="P594" s="23"/>
      <c r="Q594" s="23"/>
      <c r="R594" s="23"/>
      <c r="S594" s="29">
        <v>25200</v>
      </c>
      <c r="T594" s="388"/>
    </row>
    <row r="595" spans="1:20" ht="54" customHeight="1" x14ac:dyDescent="1.05">
      <c r="A595" s="31" t="s">
        <v>21949</v>
      </c>
      <c r="B595" s="31" t="s">
        <v>21950</v>
      </c>
      <c r="C595" s="31" t="s">
        <v>21951</v>
      </c>
      <c r="D595" s="31" t="s">
        <v>21952</v>
      </c>
      <c r="E595" s="31" t="s">
        <v>687</v>
      </c>
      <c r="F595" s="31" t="s">
        <v>102</v>
      </c>
      <c r="G595" s="31" t="s">
        <v>17122</v>
      </c>
      <c r="H595" s="31" t="s">
        <v>17112</v>
      </c>
      <c r="I595" s="38">
        <v>0.41666666666666669</v>
      </c>
      <c r="J595" s="31" t="s">
        <v>20</v>
      </c>
      <c r="K595" s="31" t="s">
        <v>105</v>
      </c>
      <c r="L595" s="31" t="s">
        <v>106</v>
      </c>
      <c r="M595" s="31" t="s">
        <v>194</v>
      </c>
      <c r="N595" s="23"/>
      <c r="O595" s="23"/>
      <c r="P595" s="23"/>
      <c r="Q595" s="23"/>
      <c r="R595" s="23"/>
      <c r="S595" s="29">
        <v>25200</v>
      </c>
      <c r="T595" s="388"/>
    </row>
    <row r="596" spans="1:20" ht="54" customHeight="1" x14ac:dyDescent="1.05">
      <c r="A596" s="31" t="s">
        <v>21953</v>
      </c>
      <c r="B596" s="31" t="s">
        <v>19970</v>
      </c>
      <c r="C596" s="31" t="s">
        <v>21954</v>
      </c>
      <c r="D596" s="31" t="s">
        <v>21955</v>
      </c>
      <c r="E596" s="31" t="s">
        <v>687</v>
      </c>
      <c r="F596" s="31" t="s">
        <v>102</v>
      </c>
      <c r="G596" s="31" t="s">
        <v>17122</v>
      </c>
      <c r="H596" s="31" t="s">
        <v>17112</v>
      </c>
      <c r="I596" s="38">
        <v>0.41666666666666669</v>
      </c>
      <c r="J596" s="31" t="s">
        <v>20</v>
      </c>
      <c r="K596" s="31" t="s">
        <v>105</v>
      </c>
      <c r="L596" s="31" t="s">
        <v>106</v>
      </c>
      <c r="M596" s="31" t="s">
        <v>194</v>
      </c>
      <c r="N596" s="23"/>
      <c r="O596" s="23"/>
      <c r="P596" s="23"/>
      <c r="Q596" s="23"/>
      <c r="R596" s="23"/>
      <c r="S596" s="29">
        <v>25200</v>
      </c>
      <c r="T596" s="388"/>
    </row>
    <row r="597" spans="1:20" ht="54" customHeight="1" x14ac:dyDescent="0.7">
      <c r="A597" s="698" t="s">
        <v>21794</v>
      </c>
      <c r="B597" s="743"/>
      <c r="C597" s="743"/>
      <c r="D597" s="743"/>
      <c r="E597" s="743"/>
      <c r="F597" s="743"/>
      <c r="G597" s="743"/>
      <c r="H597" s="743"/>
      <c r="I597" s="743"/>
      <c r="J597" s="743"/>
      <c r="K597" s="743"/>
      <c r="L597" s="743"/>
      <c r="M597" s="744"/>
      <c r="N597" s="23"/>
      <c r="O597" s="23"/>
      <c r="P597" s="23"/>
      <c r="Q597" s="23"/>
      <c r="R597" s="23"/>
      <c r="S597" s="249"/>
      <c r="T597" s="388">
        <v>47000</v>
      </c>
    </row>
    <row r="598" spans="1:20" ht="54" customHeight="1" x14ac:dyDescent="0.7">
      <c r="A598" s="698" t="s">
        <v>20955</v>
      </c>
      <c r="B598" s="743"/>
      <c r="C598" s="743"/>
      <c r="D598" s="743"/>
      <c r="E598" s="743"/>
      <c r="F598" s="743"/>
      <c r="G598" s="743"/>
      <c r="H598" s="743"/>
      <c r="I598" s="743"/>
      <c r="J598" s="743"/>
      <c r="K598" s="743"/>
      <c r="L598" s="743"/>
      <c r="M598" s="744"/>
      <c r="N598" s="23"/>
      <c r="O598" s="23"/>
      <c r="P598" s="23"/>
      <c r="Q598" s="23"/>
      <c r="R598" s="23"/>
      <c r="S598" s="249"/>
      <c r="T598" s="388">
        <v>2000</v>
      </c>
    </row>
    <row r="599" spans="1:20" ht="54" customHeight="1" x14ac:dyDescent="0.7">
      <c r="A599" s="698" t="s">
        <v>21794</v>
      </c>
      <c r="B599" s="743"/>
      <c r="C599" s="743"/>
      <c r="D599" s="743"/>
      <c r="E599" s="743"/>
      <c r="F599" s="743"/>
      <c r="G599" s="743"/>
      <c r="H599" s="743"/>
      <c r="I599" s="743"/>
      <c r="J599" s="743"/>
      <c r="K599" s="743"/>
      <c r="L599" s="743"/>
      <c r="M599" s="744"/>
      <c r="N599" s="23"/>
      <c r="O599" s="23"/>
      <c r="P599" s="23"/>
      <c r="Q599" s="23"/>
      <c r="R599" s="23"/>
      <c r="S599" s="249"/>
      <c r="T599" s="388">
        <v>60000</v>
      </c>
    </row>
    <row r="600" spans="1:20" ht="54" customHeight="1" x14ac:dyDescent="1.05">
      <c r="A600" s="688" t="s">
        <v>22805</v>
      </c>
      <c r="B600" s="689"/>
      <c r="C600" s="689"/>
      <c r="D600" s="689"/>
      <c r="E600" s="689"/>
      <c r="F600" s="689"/>
      <c r="G600" s="689"/>
      <c r="H600" s="689"/>
      <c r="I600" s="689"/>
      <c r="J600" s="689"/>
      <c r="K600" s="689"/>
      <c r="L600" s="689"/>
      <c r="M600" s="690"/>
      <c r="N600" s="23"/>
      <c r="O600" s="23"/>
      <c r="P600" s="23"/>
      <c r="Q600" s="23"/>
      <c r="R600" s="23"/>
      <c r="S600" s="29"/>
      <c r="T600" s="388"/>
    </row>
    <row r="601" spans="1:20" ht="54" customHeight="1" x14ac:dyDescent="1.05">
      <c r="A601" s="31" t="s">
        <v>22397</v>
      </c>
      <c r="B601" s="31" t="s">
        <v>22398</v>
      </c>
      <c r="C601" s="31" t="s">
        <v>22399</v>
      </c>
      <c r="D601" s="31" t="s">
        <v>22400</v>
      </c>
      <c r="E601" s="31" t="s">
        <v>101</v>
      </c>
      <c r="F601" s="31" t="s">
        <v>123</v>
      </c>
      <c r="G601" s="31" t="s">
        <v>16205</v>
      </c>
      <c r="H601" s="31" t="s">
        <v>17112</v>
      </c>
      <c r="I601" s="38">
        <v>0.41666666666666669</v>
      </c>
      <c r="J601" s="31" t="s">
        <v>20</v>
      </c>
      <c r="K601" s="31" t="s">
        <v>105</v>
      </c>
      <c r="L601" s="31" t="s">
        <v>106</v>
      </c>
      <c r="M601" s="31" t="s">
        <v>995</v>
      </c>
      <c r="N601" s="23"/>
      <c r="O601" s="23"/>
      <c r="P601" s="23"/>
      <c r="Q601" s="23"/>
      <c r="R601" s="23"/>
      <c r="S601" s="29">
        <v>43925</v>
      </c>
      <c r="T601" s="388"/>
    </row>
    <row r="602" spans="1:20" ht="54" customHeight="1" x14ac:dyDescent="1.05">
      <c r="A602" s="31" t="s">
        <v>22401</v>
      </c>
      <c r="B602" s="31" t="s">
        <v>22402</v>
      </c>
      <c r="C602" s="31" t="s">
        <v>22403</v>
      </c>
      <c r="D602" s="31" t="s">
        <v>22404</v>
      </c>
      <c r="E602" s="31" t="s">
        <v>687</v>
      </c>
      <c r="F602" s="31" t="s">
        <v>123</v>
      </c>
      <c r="G602" s="31" t="s">
        <v>16248</v>
      </c>
      <c r="H602" s="31" t="s">
        <v>17112</v>
      </c>
      <c r="I602" s="38">
        <v>0.41666666666666669</v>
      </c>
      <c r="J602" s="31" t="s">
        <v>20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  <c r="T602" s="388"/>
    </row>
    <row r="603" spans="1:20" ht="54" customHeight="1" x14ac:dyDescent="1.05">
      <c r="A603" s="31" t="s">
        <v>22405</v>
      </c>
      <c r="B603" s="31" t="s">
        <v>22406</v>
      </c>
      <c r="C603" s="31" t="s">
        <v>22407</v>
      </c>
      <c r="D603" s="31" t="s">
        <v>22408</v>
      </c>
      <c r="E603" s="31" t="s">
        <v>687</v>
      </c>
      <c r="F603" s="31" t="s">
        <v>123</v>
      </c>
      <c r="G603" s="31" t="s">
        <v>16504</v>
      </c>
      <c r="H603" s="31" t="s">
        <v>17126</v>
      </c>
      <c r="I603" s="38">
        <v>0.70833333333333337</v>
      </c>
      <c r="J603" s="31" t="s">
        <v>20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  <c r="T603" s="388"/>
    </row>
    <row r="604" spans="1:20" ht="54" customHeight="1" x14ac:dyDescent="1.05">
      <c r="A604" s="31" t="s">
        <v>22409</v>
      </c>
      <c r="B604" s="31" t="s">
        <v>12472</v>
      </c>
      <c r="C604" s="31" t="s">
        <v>22410</v>
      </c>
      <c r="D604" s="31" t="s">
        <v>22411</v>
      </c>
      <c r="E604" s="31" t="s">
        <v>687</v>
      </c>
      <c r="F604" s="31" t="s">
        <v>123</v>
      </c>
      <c r="G604" s="31" t="s">
        <v>16504</v>
      </c>
      <c r="H604" s="31" t="s">
        <v>17126</v>
      </c>
      <c r="I604" s="38">
        <v>0.70833333333333337</v>
      </c>
      <c r="J604" s="31" t="s">
        <v>20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  <c r="T604" s="388"/>
    </row>
    <row r="605" spans="1:20" ht="54" customHeight="1" x14ac:dyDescent="1.05">
      <c r="A605" s="31" t="s">
        <v>22412</v>
      </c>
      <c r="B605" s="31" t="s">
        <v>6742</v>
      </c>
      <c r="C605" s="31" t="s">
        <v>22413</v>
      </c>
      <c r="D605" s="31" t="s">
        <v>22414</v>
      </c>
      <c r="E605" s="31" t="s">
        <v>687</v>
      </c>
      <c r="F605" s="31" t="s">
        <v>123</v>
      </c>
      <c r="G605" s="31" t="s">
        <v>16504</v>
      </c>
      <c r="H605" s="31" t="s">
        <v>17126</v>
      </c>
      <c r="I605" s="38">
        <v>0.70833333333333337</v>
      </c>
      <c r="J605" s="31" t="s">
        <v>20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  <c r="T605" s="388"/>
    </row>
    <row r="606" spans="1:20" ht="54" customHeight="1" x14ac:dyDescent="1.05">
      <c r="A606" s="31" t="s">
        <v>22415</v>
      </c>
      <c r="B606" s="31" t="s">
        <v>20967</v>
      </c>
      <c r="C606" s="31" t="s">
        <v>22416</v>
      </c>
      <c r="D606" s="31" t="s">
        <v>22417</v>
      </c>
      <c r="E606" s="31" t="s">
        <v>687</v>
      </c>
      <c r="F606" s="31" t="s">
        <v>123</v>
      </c>
      <c r="G606" s="31" t="s">
        <v>16504</v>
      </c>
      <c r="H606" s="31" t="s">
        <v>17126</v>
      </c>
      <c r="I606" s="38">
        <v>0.70833333333333337</v>
      </c>
      <c r="J606" s="31" t="s">
        <v>20</v>
      </c>
      <c r="K606" s="31" t="s">
        <v>105</v>
      </c>
      <c r="L606" s="31" t="s">
        <v>106</v>
      </c>
      <c r="M606" s="31" t="s">
        <v>995</v>
      </c>
      <c r="N606" s="23"/>
      <c r="O606" s="23"/>
      <c r="P606" s="23"/>
      <c r="Q606" s="23"/>
      <c r="R606" s="23"/>
      <c r="S606" s="29">
        <v>43425</v>
      </c>
      <c r="T606" s="388"/>
    </row>
    <row r="607" spans="1:20" ht="54" customHeight="1" x14ac:dyDescent="1.05">
      <c r="A607" s="31" t="s">
        <v>22418</v>
      </c>
      <c r="B607" s="31" t="s">
        <v>22419</v>
      </c>
      <c r="C607" s="31" t="s">
        <v>22420</v>
      </c>
      <c r="D607" s="31" t="s">
        <v>22421</v>
      </c>
      <c r="E607" s="31" t="s">
        <v>687</v>
      </c>
      <c r="F607" s="31" t="s">
        <v>123</v>
      </c>
      <c r="G607" s="31" t="s">
        <v>16504</v>
      </c>
      <c r="H607" s="31" t="s">
        <v>17126</v>
      </c>
      <c r="I607" s="38">
        <v>0.70833333333333337</v>
      </c>
      <c r="J607" s="31" t="s">
        <v>20</v>
      </c>
      <c r="K607" s="31" t="s">
        <v>105</v>
      </c>
      <c r="L607" s="31" t="s">
        <v>106</v>
      </c>
      <c r="M607" s="31" t="s">
        <v>995</v>
      </c>
      <c r="N607" s="23"/>
      <c r="O607" s="23"/>
      <c r="P607" s="23"/>
      <c r="Q607" s="23"/>
      <c r="R607" s="23"/>
      <c r="S607" s="29">
        <v>43425</v>
      </c>
      <c r="T607" s="388"/>
    </row>
    <row r="608" spans="1:20" ht="54" customHeight="1" x14ac:dyDescent="1.05">
      <c r="A608" s="31" t="s">
        <v>22422</v>
      </c>
      <c r="B608" s="31" t="s">
        <v>5970</v>
      </c>
      <c r="C608" s="31" t="s">
        <v>22423</v>
      </c>
      <c r="D608" s="31" t="s">
        <v>22424</v>
      </c>
      <c r="E608" s="31" t="s">
        <v>687</v>
      </c>
      <c r="F608" s="31" t="s">
        <v>123</v>
      </c>
      <c r="G608" s="31" t="s">
        <v>16504</v>
      </c>
      <c r="H608" s="31" t="s">
        <v>17126</v>
      </c>
      <c r="I608" s="38">
        <v>0.70833333333333337</v>
      </c>
      <c r="J608" s="31" t="s">
        <v>20</v>
      </c>
      <c r="K608" s="31" t="s">
        <v>105</v>
      </c>
      <c r="L608" s="31" t="s">
        <v>106</v>
      </c>
      <c r="M608" s="31" t="s">
        <v>995</v>
      </c>
      <c r="N608" s="23"/>
      <c r="O608" s="23"/>
      <c r="P608" s="23"/>
      <c r="Q608" s="23"/>
      <c r="R608" s="23"/>
      <c r="S608" s="29">
        <v>43425</v>
      </c>
      <c r="T608" s="388"/>
    </row>
    <row r="609" spans="1:20" ht="54" customHeight="1" x14ac:dyDescent="1.05">
      <c r="A609" s="31" t="s">
        <v>22425</v>
      </c>
      <c r="B609" s="31" t="s">
        <v>22426</v>
      </c>
      <c r="C609" s="31" t="s">
        <v>22427</v>
      </c>
      <c r="D609" s="31" t="s">
        <v>22428</v>
      </c>
      <c r="E609" s="31" t="s">
        <v>687</v>
      </c>
      <c r="F609" s="31" t="s">
        <v>123</v>
      </c>
      <c r="G609" s="31" t="s">
        <v>16504</v>
      </c>
      <c r="H609" s="31" t="s">
        <v>17126</v>
      </c>
      <c r="I609" s="38">
        <v>0.70833333333333337</v>
      </c>
      <c r="J609" s="31" t="s">
        <v>20</v>
      </c>
      <c r="K609" s="31" t="s">
        <v>105</v>
      </c>
      <c r="L609" s="31" t="s">
        <v>106</v>
      </c>
      <c r="M609" s="31" t="s">
        <v>995</v>
      </c>
      <c r="N609" s="23"/>
      <c r="O609" s="23"/>
      <c r="P609" s="23"/>
      <c r="Q609" s="23"/>
      <c r="R609" s="23"/>
      <c r="S609" s="29">
        <v>43425</v>
      </c>
      <c r="T609" s="388"/>
    </row>
    <row r="610" spans="1:20" ht="54" customHeight="1" x14ac:dyDescent="1.05">
      <c r="A610" s="31" t="s">
        <v>22429</v>
      </c>
      <c r="B610" s="31" t="s">
        <v>22430</v>
      </c>
      <c r="C610" s="31" t="s">
        <v>22431</v>
      </c>
      <c r="D610" s="31" t="s">
        <v>22432</v>
      </c>
      <c r="E610" s="31" t="s">
        <v>687</v>
      </c>
      <c r="F610" s="31" t="s">
        <v>123</v>
      </c>
      <c r="G610" s="31" t="s">
        <v>16504</v>
      </c>
      <c r="H610" s="31" t="s">
        <v>17126</v>
      </c>
      <c r="I610" s="38">
        <v>0.70833333333333337</v>
      </c>
      <c r="J610" s="31" t="s">
        <v>20</v>
      </c>
      <c r="K610" s="31" t="s">
        <v>105</v>
      </c>
      <c r="L610" s="31" t="s">
        <v>106</v>
      </c>
      <c r="M610" s="31" t="s">
        <v>995</v>
      </c>
      <c r="N610" s="23"/>
      <c r="O610" s="23"/>
      <c r="P610" s="23"/>
      <c r="Q610" s="23"/>
      <c r="R610" s="23"/>
      <c r="S610" s="29">
        <v>43425</v>
      </c>
      <c r="T610" s="388"/>
    </row>
    <row r="611" spans="1:20" ht="54" customHeight="1" x14ac:dyDescent="1.05">
      <c r="A611" s="31" t="s">
        <v>22433</v>
      </c>
      <c r="B611" s="31" t="s">
        <v>22434</v>
      </c>
      <c r="C611" s="31" t="s">
        <v>22435</v>
      </c>
      <c r="D611" s="31" t="s">
        <v>22436</v>
      </c>
      <c r="E611" s="31" t="s">
        <v>687</v>
      </c>
      <c r="F611" s="31" t="s">
        <v>123</v>
      </c>
      <c r="G611" s="31" t="s">
        <v>16504</v>
      </c>
      <c r="H611" s="31" t="s">
        <v>17126</v>
      </c>
      <c r="I611" s="38">
        <v>0.70833333333333337</v>
      </c>
      <c r="J611" s="31" t="s">
        <v>20</v>
      </c>
      <c r="K611" s="31" t="s">
        <v>105</v>
      </c>
      <c r="L611" s="31" t="s">
        <v>106</v>
      </c>
      <c r="M611" s="31" t="s">
        <v>995</v>
      </c>
      <c r="N611" s="23"/>
      <c r="O611" s="23"/>
      <c r="P611" s="23"/>
      <c r="Q611" s="23"/>
      <c r="R611" s="23"/>
      <c r="S611" s="29">
        <v>43425</v>
      </c>
      <c r="T611" s="388"/>
    </row>
    <row r="612" spans="1:20" ht="54" customHeight="1" x14ac:dyDescent="1.05">
      <c r="A612" s="31" t="s">
        <v>22437</v>
      </c>
      <c r="B612" s="31" t="s">
        <v>22438</v>
      </c>
      <c r="C612" s="31" t="s">
        <v>22439</v>
      </c>
      <c r="D612" s="31" t="s">
        <v>22440</v>
      </c>
      <c r="E612" s="31" t="s">
        <v>687</v>
      </c>
      <c r="F612" s="31" t="s">
        <v>123</v>
      </c>
      <c r="G612" s="31" t="s">
        <v>16504</v>
      </c>
      <c r="H612" s="31" t="s">
        <v>17126</v>
      </c>
      <c r="I612" s="38">
        <v>0.70833333333333337</v>
      </c>
      <c r="J612" s="31" t="s">
        <v>20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43425</v>
      </c>
      <c r="T612" s="388"/>
    </row>
    <row r="613" spans="1:20" ht="54" customHeight="1" x14ac:dyDescent="1.05">
      <c r="A613" s="31" t="s">
        <v>22441</v>
      </c>
      <c r="B613" s="31" t="s">
        <v>781</v>
      </c>
      <c r="C613" s="31" t="s">
        <v>22442</v>
      </c>
      <c r="D613" s="31" t="s">
        <v>22443</v>
      </c>
      <c r="E613" s="31" t="s">
        <v>687</v>
      </c>
      <c r="F613" s="31" t="s">
        <v>123</v>
      </c>
      <c r="G613" s="31" t="s">
        <v>16504</v>
      </c>
      <c r="H613" s="31" t="s">
        <v>17126</v>
      </c>
      <c r="I613" s="38">
        <v>0.70833333333333337</v>
      </c>
      <c r="J613" s="31" t="s">
        <v>20</v>
      </c>
      <c r="K613" s="31" t="s">
        <v>105</v>
      </c>
      <c r="L613" s="31" t="s">
        <v>106</v>
      </c>
      <c r="M613" s="31" t="s">
        <v>995</v>
      </c>
      <c r="N613" s="23"/>
      <c r="O613" s="23"/>
      <c r="P613" s="23"/>
      <c r="Q613" s="23"/>
      <c r="R613" s="23"/>
      <c r="S613" s="29">
        <v>43425</v>
      </c>
      <c r="T613" s="388"/>
    </row>
    <row r="614" spans="1:20" ht="54" customHeight="1" x14ac:dyDescent="1.05">
      <c r="A614" s="31" t="s">
        <v>22444</v>
      </c>
      <c r="B614" s="31" t="s">
        <v>22445</v>
      </c>
      <c r="C614" s="31" t="s">
        <v>22446</v>
      </c>
      <c r="D614" s="31" t="s">
        <v>22447</v>
      </c>
      <c r="E614" s="31" t="s">
        <v>687</v>
      </c>
      <c r="F614" s="31" t="s">
        <v>123</v>
      </c>
      <c r="G614" s="31" t="s">
        <v>16504</v>
      </c>
      <c r="H614" s="31" t="s">
        <v>17126</v>
      </c>
      <c r="I614" s="38">
        <v>0.70833333333333337</v>
      </c>
      <c r="J614" s="31" t="s">
        <v>20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388"/>
    </row>
    <row r="615" spans="1:20" ht="54" customHeight="1" x14ac:dyDescent="1.05">
      <c r="A615" s="31" t="s">
        <v>22448</v>
      </c>
      <c r="B615" s="31" t="s">
        <v>22449</v>
      </c>
      <c r="C615" s="31" t="s">
        <v>22450</v>
      </c>
      <c r="D615" s="31" t="s">
        <v>22451</v>
      </c>
      <c r="E615" s="31" t="s">
        <v>687</v>
      </c>
      <c r="F615" s="31" t="s">
        <v>123</v>
      </c>
      <c r="G615" s="31" t="s">
        <v>16504</v>
      </c>
      <c r="H615" s="31" t="s">
        <v>17126</v>
      </c>
      <c r="I615" s="38">
        <v>0.70833333333333337</v>
      </c>
      <c r="J615" s="31" t="s">
        <v>20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388"/>
    </row>
    <row r="616" spans="1:20" ht="54" customHeight="1" x14ac:dyDescent="1.05">
      <c r="A616" s="31" t="s">
        <v>22452</v>
      </c>
      <c r="B616" s="31" t="s">
        <v>15980</v>
      </c>
      <c r="C616" s="31" t="s">
        <v>22453</v>
      </c>
      <c r="D616" s="31" t="s">
        <v>22454</v>
      </c>
      <c r="E616" s="31" t="s">
        <v>687</v>
      </c>
      <c r="F616" s="31" t="s">
        <v>123</v>
      </c>
      <c r="G616" s="31" t="s">
        <v>16504</v>
      </c>
      <c r="H616" s="31" t="s">
        <v>17126</v>
      </c>
      <c r="I616" s="38">
        <v>0.70833333333333337</v>
      </c>
      <c r="J616" s="31" t="s">
        <v>20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388"/>
    </row>
    <row r="617" spans="1:20" ht="54" customHeight="1" x14ac:dyDescent="1.05">
      <c r="A617" s="31" t="s">
        <v>22455</v>
      </c>
      <c r="B617" s="31" t="s">
        <v>11376</v>
      </c>
      <c r="C617" s="31" t="s">
        <v>22456</v>
      </c>
      <c r="D617" s="31" t="s">
        <v>22457</v>
      </c>
      <c r="E617" s="31" t="s">
        <v>687</v>
      </c>
      <c r="F617" s="31" t="s">
        <v>123</v>
      </c>
      <c r="G617" s="31" t="s">
        <v>16504</v>
      </c>
      <c r="H617" s="31" t="s">
        <v>17126</v>
      </c>
      <c r="I617" s="38">
        <v>0.70833333333333337</v>
      </c>
      <c r="J617" s="31" t="s">
        <v>20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388"/>
    </row>
    <row r="618" spans="1:20" ht="54" customHeight="1" x14ac:dyDescent="1.05">
      <c r="A618" s="31" t="s">
        <v>22458</v>
      </c>
      <c r="B618" s="31" t="s">
        <v>4886</v>
      </c>
      <c r="C618" s="31" t="s">
        <v>22459</v>
      </c>
      <c r="D618" s="31" t="s">
        <v>22460</v>
      </c>
      <c r="E618" s="31" t="s">
        <v>687</v>
      </c>
      <c r="F618" s="31" t="s">
        <v>123</v>
      </c>
      <c r="G618" s="31" t="s">
        <v>16504</v>
      </c>
      <c r="H618" s="31" t="s">
        <v>17126</v>
      </c>
      <c r="I618" s="38">
        <v>0.70833333333333337</v>
      </c>
      <c r="J618" s="31" t="s">
        <v>20</v>
      </c>
      <c r="K618" s="31" t="s">
        <v>105</v>
      </c>
      <c r="L618" s="31" t="s">
        <v>106</v>
      </c>
      <c r="M618" s="31" t="s">
        <v>995</v>
      </c>
      <c r="N618" s="23"/>
      <c r="O618" s="23"/>
      <c r="P618" s="23"/>
      <c r="Q618" s="23"/>
      <c r="R618" s="23"/>
      <c r="S618" s="29">
        <v>43425</v>
      </c>
      <c r="T618" s="388"/>
    </row>
    <row r="619" spans="1:20" ht="54" customHeight="1" x14ac:dyDescent="1.05">
      <c r="A619" s="31" t="s">
        <v>22461</v>
      </c>
      <c r="B619" s="31" t="s">
        <v>22462</v>
      </c>
      <c r="C619" s="31" t="s">
        <v>22463</v>
      </c>
      <c r="D619" s="31" t="s">
        <v>22464</v>
      </c>
      <c r="E619" s="31" t="s">
        <v>687</v>
      </c>
      <c r="F619" s="31" t="s">
        <v>123</v>
      </c>
      <c r="G619" s="31" t="s">
        <v>16504</v>
      </c>
      <c r="H619" s="31" t="s">
        <v>17126</v>
      </c>
      <c r="I619" s="38">
        <v>0.70833333333333337</v>
      </c>
      <c r="J619" s="31" t="s">
        <v>20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  <c r="T619" s="388"/>
    </row>
    <row r="620" spans="1:20" ht="54" customHeight="1" x14ac:dyDescent="1.05">
      <c r="A620" s="31" t="s">
        <v>22465</v>
      </c>
      <c r="B620" s="31" t="s">
        <v>22466</v>
      </c>
      <c r="C620" s="31" t="s">
        <v>22467</v>
      </c>
      <c r="D620" s="31" t="s">
        <v>22468</v>
      </c>
      <c r="E620" s="31" t="s">
        <v>687</v>
      </c>
      <c r="F620" s="31" t="s">
        <v>123</v>
      </c>
      <c r="G620" s="31" t="s">
        <v>16504</v>
      </c>
      <c r="H620" s="31" t="s">
        <v>17126</v>
      </c>
      <c r="I620" s="38">
        <v>0.70833333333333337</v>
      </c>
      <c r="J620" s="31" t="s">
        <v>20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388"/>
    </row>
    <row r="621" spans="1:20" ht="54" customHeight="1" x14ac:dyDescent="1.05">
      <c r="A621" s="31" t="s">
        <v>22469</v>
      </c>
      <c r="B621" s="31" t="s">
        <v>22470</v>
      </c>
      <c r="C621" s="31" t="s">
        <v>22471</v>
      </c>
      <c r="D621" s="31" t="s">
        <v>22472</v>
      </c>
      <c r="E621" s="31" t="s">
        <v>687</v>
      </c>
      <c r="F621" s="31" t="s">
        <v>123</v>
      </c>
      <c r="G621" s="31" t="s">
        <v>16504</v>
      </c>
      <c r="H621" s="31" t="s">
        <v>17126</v>
      </c>
      <c r="I621" s="38">
        <v>0.70833333333333337</v>
      </c>
      <c r="J621" s="31" t="s">
        <v>20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388"/>
    </row>
    <row r="622" spans="1:20" ht="54" customHeight="1" x14ac:dyDescent="1.05">
      <c r="A622" s="31" t="s">
        <v>22473</v>
      </c>
      <c r="B622" s="31" t="s">
        <v>22474</v>
      </c>
      <c r="C622" s="31" t="s">
        <v>22475</v>
      </c>
      <c r="D622" s="31" t="s">
        <v>22476</v>
      </c>
      <c r="E622" s="31" t="s">
        <v>687</v>
      </c>
      <c r="F622" s="31" t="s">
        <v>123</v>
      </c>
      <c r="G622" s="31" t="s">
        <v>16504</v>
      </c>
      <c r="H622" s="31" t="s">
        <v>17126</v>
      </c>
      <c r="I622" s="38">
        <v>0.70833333333333337</v>
      </c>
      <c r="J622" s="31" t="s">
        <v>20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388"/>
    </row>
    <row r="623" spans="1:20" ht="54" customHeight="1" x14ac:dyDescent="1.05">
      <c r="A623" s="31" t="s">
        <v>22477</v>
      </c>
      <c r="B623" s="31" t="s">
        <v>22478</v>
      </c>
      <c r="C623" s="31" t="s">
        <v>22479</v>
      </c>
      <c r="D623" s="31" t="s">
        <v>22480</v>
      </c>
      <c r="E623" s="31" t="s">
        <v>687</v>
      </c>
      <c r="F623" s="31" t="s">
        <v>123</v>
      </c>
      <c r="G623" s="31" t="s">
        <v>16504</v>
      </c>
      <c r="H623" s="31" t="s">
        <v>17126</v>
      </c>
      <c r="I623" s="38">
        <v>0.70833333333333337</v>
      </c>
      <c r="J623" s="31" t="s">
        <v>20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388"/>
    </row>
    <row r="624" spans="1:20" ht="54" customHeight="1" x14ac:dyDescent="1.05">
      <c r="A624" s="31" t="s">
        <v>22481</v>
      </c>
      <c r="B624" s="31" t="s">
        <v>22482</v>
      </c>
      <c r="C624" s="31" t="s">
        <v>22483</v>
      </c>
      <c r="D624" s="31" t="s">
        <v>22484</v>
      </c>
      <c r="E624" s="31" t="s">
        <v>687</v>
      </c>
      <c r="F624" s="31" t="s">
        <v>123</v>
      </c>
      <c r="G624" s="31" t="s">
        <v>16504</v>
      </c>
      <c r="H624" s="31" t="s">
        <v>17126</v>
      </c>
      <c r="I624" s="38">
        <v>0.70833333333333337</v>
      </c>
      <c r="J624" s="31" t="s">
        <v>20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388"/>
    </row>
    <row r="625" spans="1:20" ht="54" customHeight="1" x14ac:dyDescent="1.05">
      <c r="A625" s="31" t="s">
        <v>22485</v>
      </c>
      <c r="B625" s="31" t="s">
        <v>22486</v>
      </c>
      <c r="C625" s="31" t="s">
        <v>22487</v>
      </c>
      <c r="D625" s="31" t="s">
        <v>22488</v>
      </c>
      <c r="E625" s="31" t="s">
        <v>687</v>
      </c>
      <c r="F625" s="31" t="s">
        <v>123</v>
      </c>
      <c r="G625" s="31" t="s">
        <v>16504</v>
      </c>
      <c r="H625" s="31" t="s">
        <v>17126</v>
      </c>
      <c r="I625" s="38">
        <v>0.70833333333333337</v>
      </c>
      <c r="J625" s="31" t="s">
        <v>20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388"/>
    </row>
    <row r="626" spans="1:20" ht="54" customHeight="1" x14ac:dyDescent="1.05">
      <c r="A626" s="31" t="s">
        <v>22489</v>
      </c>
      <c r="B626" s="31" t="s">
        <v>22490</v>
      </c>
      <c r="C626" s="31" t="s">
        <v>22491</v>
      </c>
      <c r="D626" s="31" t="s">
        <v>22492</v>
      </c>
      <c r="E626" s="31" t="s">
        <v>687</v>
      </c>
      <c r="F626" s="31" t="s">
        <v>123</v>
      </c>
      <c r="G626" s="31" t="s">
        <v>16504</v>
      </c>
      <c r="H626" s="31" t="s">
        <v>17126</v>
      </c>
      <c r="I626" s="38">
        <v>0.70833333333333337</v>
      </c>
      <c r="J626" s="31" t="s">
        <v>20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43425</v>
      </c>
      <c r="T626" s="388"/>
    </row>
    <row r="627" spans="1:20" ht="54" customHeight="1" x14ac:dyDescent="1.05">
      <c r="A627" s="31" t="s">
        <v>22493</v>
      </c>
      <c r="B627" s="31" t="s">
        <v>11299</v>
      </c>
      <c r="C627" s="31" t="s">
        <v>22494</v>
      </c>
      <c r="D627" s="31" t="s">
        <v>22495</v>
      </c>
      <c r="E627" s="31" t="s">
        <v>687</v>
      </c>
      <c r="F627" s="31" t="s">
        <v>123</v>
      </c>
      <c r="G627" s="31" t="s">
        <v>16504</v>
      </c>
      <c r="H627" s="31" t="s">
        <v>17126</v>
      </c>
      <c r="I627" s="38">
        <v>0.70833333333333337</v>
      </c>
      <c r="J627" s="31" t="s">
        <v>20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43425</v>
      </c>
      <c r="T627" s="388"/>
    </row>
    <row r="628" spans="1:20" ht="54" customHeight="1" x14ac:dyDescent="1.05">
      <c r="A628" s="31" t="s">
        <v>22496</v>
      </c>
      <c r="B628" s="31" t="s">
        <v>22497</v>
      </c>
      <c r="C628" s="31" t="s">
        <v>22498</v>
      </c>
      <c r="D628" s="31" t="s">
        <v>22499</v>
      </c>
      <c r="E628" s="31" t="s">
        <v>687</v>
      </c>
      <c r="F628" s="31" t="s">
        <v>123</v>
      </c>
      <c r="G628" s="31" t="s">
        <v>16248</v>
      </c>
      <c r="H628" s="31" t="s">
        <v>17112</v>
      </c>
      <c r="I628" s="38">
        <v>0.41666666666666669</v>
      </c>
      <c r="J628" s="31" t="s">
        <v>20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43425</v>
      </c>
      <c r="T628" s="388"/>
    </row>
    <row r="629" spans="1:20" ht="54" customHeight="1" x14ac:dyDescent="1.05">
      <c r="A629" s="31" t="s">
        <v>22500</v>
      </c>
      <c r="B629" s="31" t="s">
        <v>22501</v>
      </c>
      <c r="C629" s="31" t="s">
        <v>22502</v>
      </c>
      <c r="D629" s="31" t="s">
        <v>22503</v>
      </c>
      <c r="E629" s="31" t="s">
        <v>687</v>
      </c>
      <c r="F629" s="31" t="s">
        <v>123</v>
      </c>
      <c r="G629" s="31" t="s">
        <v>16248</v>
      </c>
      <c r="H629" s="31" t="s">
        <v>17112</v>
      </c>
      <c r="I629" s="38">
        <v>0.41666666666666669</v>
      </c>
      <c r="J629" s="31" t="s">
        <v>20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43425</v>
      </c>
      <c r="T629" s="388"/>
    </row>
    <row r="630" spans="1:20" ht="54" customHeight="1" x14ac:dyDescent="1.05">
      <c r="A630" s="31" t="s">
        <v>22504</v>
      </c>
      <c r="B630" s="31" t="s">
        <v>16440</v>
      </c>
      <c r="C630" s="31" t="s">
        <v>22505</v>
      </c>
      <c r="D630" s="31" t="s">
        <v>22506</v>
      </c>
      <c r="E630" s="31" t="s">
        <v>687</v>
      </c>
      <c r="F630" s="31" t="s">
        <v>123</v>
      </c>
      <c r="G630" s="31" t="s">
        <v>16248</v>
      </c>
      <c r="H630" s="31" t="s">
        <v>17112</v>
      </c>
      <c r="I630" s="38">
        <v>0.41666666666666669</v>
      </c>
      <c r="J630" s="31" t="s">
        <v>20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43425</v>
      </c>
      <c r="T630" s="388"/>
    </row>
    <row r="631" spans="1:20" ht="54" customHeight="1" x14ac:dyDescent="1.05">
      <c r="A631" s="31" t="s">
        <v>22507</v>
      </c>
      <c r="B631" s="31" t="s">
        <v>20823</v>
      </c>
      <c r="C631" s="31" t="s">
        <v>22508</v>
      </c>
      <c r="D631" s="31" t="s">
        <v>22509</v>
      </c>
      <c r="E631" s="31" t="s">
        <v>687</v>
      </c>
      <c r="F631" s="31" t="s">
        <v>102</v>
      </c>
      <c r="G631" s="31" t="s">
        <v>17122</v>
      </c>
      <c r="H631" s="31" t="s">
        <v>17112</v>
      </c>
      <c r="I631" s="38">
        <v>0.5</v>
      </c>
      <c r="J631" s="31" t="s">
        <v>20</v>
      </c>
      <c r="K631" s="31" t="s">
        <v>105</v>
      </c>
      <c r="L631" s="31" t="s">
        <v>106</v>
      </c>
      <c r="M631" s="31" t="s">
        <v>491</v>
      </c>
      <c r="N631" s="23"/>
      <c r="O631" s="23"/>
      <c r="P631" s="23"/>
      <c r="Q631" s="23"/>
      <c r="R631" s="23"/>
      <c r="S631" s="29">
        <v>25200</v>
      </c>
      <c r="T631" s="388"/>
    </row>
    <row r="632" spans="1:20" ht="54" customHeight="1" x14ac:dyDescent="1.05">
      <c r="A632" s="31" t="s">
        <v>22510</v>
      </c>
      <c r="B632" s="31" t="s">
        <v>22511</v>
      </c>
      <c r="C632" s="31" t="s">
        <v>22512</v>
      </c>
      <c r="D632" s="31" t="s">
        <v>22513</v>
      </c>
      <c r="E632" s="31" t="s">
        <v>687</v>
      </c>
      <c r="F632" s="31" t="s">
        <v>102</v>
      </c>
      <c r="G632" s="31" t="s">
        <v>17122</v>
      </c>
      <c r="H632" s="31" t="s">
        <v>17112</v>
      </c>
      <c r="I632" s="38">
        <v>0.5</v>
      </c>
      <c r="J632" s="31" t="s">
        <v>20</v>
      </c>
      <c r="K632" s="31" t="s">
        <v>105</v>
      </c>
      <c r="L632" s="31" t="s">
        <v>106</v>
      </c>
      <c r="M632" s="31" t="s">
        <v>491</v>
      </c>
      <c r="N632" s="23"/>
      <c r="O632" s="23"/>
      <c r="P632" s="23"/>
      <c r="Q632" s="23"/>
      <c r="R632" s="23"/>
      <c r="S632" s="29">
        <v>25200</v>
      </c>
      <c r="T632" s="388"/>
    </row>
    <row r="633" spans="1:20" ht="54" customHeight="1" x14ac:dyDescent="1.05">
      <c r="A633" s="31" t="s">
        <v>22514</v>
      </c>
      <c r="B633" s="31" t="s">
        <v>22515</v>
      </c>
      <c r="C633" s="31" t="s">
        <v>22516</v>
      </c>
      <c r="D633" s="31" t="s">
        <v>22517</v>
      </c>
      <c r="E633" s="31" t="s">
        <v>687</v>
      </c>
      <c r="F633" s="31" t="s">
        <v>123</v>
      </c>
      <c r="G633" s="31" t="s">
        <v>16248</v>
      </c>
      <c r="H633" s="31" t="s">
        <v>18842</v>
      </c>
      <c r="I633" s="38">
        <v>0.41666666666666669</v>
      </c>
      <c r="J633" s="31" t="s">
        <v>20</v>
      </c>
      <c r="K633" s="31" t="s">
        <v>105</v>
      </c>
      <c r="L633" s="31" t="s">
        <v>106</v>
      </c>
      <c r="M633" s="31" t="s">
        <v>995</v>
      </c>
      <c r="N633" s="23"/>
      <c r="O633" s="23"/>
      <c r="P633" s="23"/>
      <c r="Q633" s="23"/>
      <c r="R633" s="23"/>
      <c r="S633" s="29">
        <v>43425</v>
      </c>
      <c r="T633" s="388"/>
    </row>
    <row r="634" spans="1:20" ht="54" customHeight="1" x14ac:dyDescent="1.05">
      <c r="A634" s="31" t="s">
        <v>22518</v>
      </c>
      <c r="B634" s="31" t="s">
        <v>17815</v>
      </c>
      <c r="C634" s="31" t="s">
        <v>22519</v>
      </c>
      <c r="D634" s="31" t="s">
        <v>22520</v>
      </c>
      <c r="E634" s="31" t="s">
        <v>687</v>
      </c>
      <c r="F634" s="31" t="s">
        <v>123</v>
      </c>
      <c r="G634" s="31" t="s">
        <v>16504</v>
      </c>
      <c r="H634" s="31" t="s">
        <v>17126</v>
      </c>
      <c r="I634" s="38">
        <v>0.70833333333333337</v>
      </c>
      <c r="J634" s="31" t="s">
        <v>20</v>
      </c>
      <c r="K634" s="31" t="s">
        <v>105</v>
      </c>
      <c r="L634" s="31" t="s">
        <v>106</v>
      </c>
      <c r="M634" s="31" t="s">
        <v>995</v>
      </c>
      <c r="N634" s="23"/>
      <c r="O634" s="23"/>
      <c r="P634" s="23"/>
      <c r="Q634" s="23"/>
      <c r="R634" s="23"/>
      <c r="S634" s="29">
        <v>43425</v>
      </c>
      <c r="T634" s="388"/>
    </row>
    <row r="635" spans="1:20" ht="54" customHeight="1" x14ac:dyDescent="1.05">
      <c r="A635" s="31" t="s">
        <v>22521</v>
      </c>
      <c r="B635" s="31" t="s">
        <v>22522</v>
      </c>
      <c r="C635" s="31" t="s">
        <v>22523</v>
      </c>
      <c r="D635" s="31" t="s">
        <v>22524</v>
      </c>
      <c r="E635" s="31" t="s">
        <v>687</v>
      </c>
      <c r="F635" s="31" t="s">
        <v>123</v>
      </c>
      <c r="G635" s="31" t="s">
        <v>16504</v>
      </c>
      <c r="H635" s="31" t="s">
        <v>17126</v>
      </c>
      <c r="I635" s="38">
        <v>0.70833333333333337</v>
      </c>
      <c r="J635" s="31" t="s">
        <v>20</v>
      </c>
      <c r="K635" s="31" t="s">
        <v>105</v>
      </c>
      <c r="L635" s="31" t="s">
        <v>106</v>
      </c>
      <c r="M635" s="31" t="s">
        <v>995</v>
      </c>
      <c r="N635" s="23"/>
      <c r="O635" s="23"/>
      <c r="P635" s="23"/>
      <c r="Q635" s="23"/>
      <c r="R635" s="23"/>
      <c r="S635" s="29">
        <v>43425</v>
      </c>
      <c r="T635" s="388"/>
    </row>
    <row r="636" spans="1:20" ht="54" customHeight="1" x14ac:dyDescent="1.05">
      <c r="A636" s="31" t="s">
        <v>22525</v>
      </c>
      <c r="B636" s="31" t="s">
        <v>5083</v>
      </c>
      <c r="C636" s="31" t="s">
        <v>22526</v>
      </c>
      <c r="D636" s="31" t="s">
        <v>22527</v>
      </c>
      <c r="E636" s="31" t="s">
        <v>687</v>
      </c>
      <c r="F636" s="31" t="s">
        <v>123</v>
      </c>
      <c r="G636" s="31" t="s">
        <v>16504</v>
      </c>
      <c r="H636" s="31" t="s">
        <v>17126</v>
      </c>
      <c r="I636" s="38">
        <v>0.70833333333333337</v>
      </c>
      <c r="J636" s="31" t="s">
        <v>20</v>
      </c>
      <c r="K636" s="31" t="s">
        <v>105</v>
      </c>
      <c r="L636" s="31" t="s">
        <v>106</v>
      </c>
      <c r="M636" s="31" t="s">
        <v>995</v>
      </c>
      <c r="N636" s="23"/>
      <c r="O636" s="23"/>
      <c r="P636" s="23"/>
      <c r="Q636" s="23"/>
      <c r="R636" s="23"/>
      <c r="S636" s="29">
        <v>43425</v>
      </c>
      <c r="T636" s="388"/>
    </row>
    <row r="637" spans="1:20" ht="54" customHeight="1" x14ac:dyDescent="1.05">
      <c r="A637" s="31" t="s">
        <v>22528</v>
      </c>
      <c r="B637" s="31" t="s">
        <v>12113</v>
      </c>
      <c r="C637" s="31" t="s">
        <v>22529</v>
      </c>
      <c r="D637" s="31" t="s">
        <v>22530</v>
      </c>
      <c r="E637" s="31" t="s">
        <v>687</v>
      </c>
      <c r="F637" s="31" t="s">
        <v>123</v>
      </c>
      <c r="G637" s="31" t="s">
        <v>16248</v>
      </c>
      <c r="H637" s="31" t="s">
        <v>17112</v>
      </c>
      <c r="I637" s="38">
        <v>0.41666666666666669</v>
      </c>
      <c r="J637" s="31" t="s">
        <v>20</v>
      </c>
      <c r="K637" s="31" t="s">
        <v>105</v>
      </c>
      <c r="L637" s="31" t="s">
        <v>106</v>
      </c>
      <c r="M637" s="31" t="s">
        <v>995</v>
      </c>
      <c r="N637" s="23"/>
      <c r="O637" s="23"/>
      <c r="P637" s="23"/>
      <c r="Q637" s="23"/>
      <c r="R637" s="23"/>
      <c r="S637" s="29">
        <v>43425</v>
      </c>
      <c r="T637" s="388"/>
    </row>
    <row r="638" spans="1:20" ht="54" customHeight="1" x14ac:dyDescent="1.05">
      <c r="A638" s="31" t="s">
        <v>22531</v>
      </c>
      <c r="B638" s="31" t="s">
        <v>22532</v>
      </c>
      <c r="C638" s="31" t="s">
        <v>22533</v>
      </c>
      <c r="D638" s="31" t="s">
        <v>22534</v>
      </c>
      <c r="E638" s="31" t="s">
        <v>687</v>
      </c>
      <c r="F638" s="31" t="s">
        <v>123</v>
      </c>
      <c r="G638" s="31" t="s">
        <v>16248</v>
      </c>
      <c r="H638" s="31" t="s">
        <v>17112</v>
      </c>
      <c r="I638" s="38">
        <v>0.41666666666666669</v>
      </c>
      <c r="J638" s="31" t="s">
        <v>20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388"/>
    </row>
    <row r="639" spans="1:20" ht="54" customHeight="1" x14ac:dyDescent="1.05">
      <c r="A639" s="31" t="s">
        <v>22535</v>
      </c>
      <c r="B639" s="31" t="s">
        <v>22536</v>
      </c>
      <c r="C639" s="31" t="s">
        <v>22537</v>
      </c>
      <c r="D639" s="31" t="s">
        <v>22538</v>
      </c>
      <c r="E639" s="31" t="s">
        <v>687</v>
      </c>
      <c r="F639" s="31" t="s">
        <v>123</v>
      </c>
      <c r="G639" s="31" t="s">
        <v>16248</v>
      </c>
      <c r="H639" s="31" t="s">
        <v>17112</v>
      </c>
      <c r="I639" s="38">
        <v>0.41666666666666669</v>
      </c>
      <c r="J639" s="31" t="s">
        <v>20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388"/>
    </row>
    <row r="640" spans="1:20" ht="54" customHeight="1" x14ac:dyDescent="1.05">
      <c r="A640" s="31" t="s">
        <v>22539</v>
      </c>
      <c r="B640" s="31" t="s">
        <v>22540</v>
      </c>
      <c r="C640" s="31" t="s">
        <v>22541</v>
      </c>
      <c r="D640" s="31" t="s">
        <v>22542</v>
      </c>
      <c r="E640" s="31" t="s">
        <v>687</v>
      </c>
      <c r="F640" s="31" t="s">
        <v>123</v>
      </c>
      <c r="G640" s="31" t="s">
        <v>16248</v>
      </c>
      <c r="H640" s="31" t="s">
        <v>17112</v>
      </c>
      <c r="I640" s="38">
        <v>0.41666666666666669</v>
      </c>
      <c r="J640" s="31" t="s">
        <v>20</v>
      </c>
      <c r="K640" s="31" t="s">
        <v>105</v>
      </c>
      <c r="L640" s="31" t="s">
        <v>106</v>
      </c>
      <c r="M640" s="31" t="s">
        <v>995</v>
      </c>
      <c r="N640" s="23"/>
      <c r="O640" s="23"/>
      <c r="P640" s="23"/>
      <c r="Q640" s="23"/>
      <c r="R640" s="23"/>
      <c r="S640" s="29">
        <v>43425</v>
      </c>
      <c r="T640" s="388"/>
    </row>
    <row r="641" spans="1:20" ht="54" customHeight="1" x14ac:dyDescent="0.7">
      <c r="A641" s="698" t="s">
        <v>22224</v>
      </c>
      <c r="B641" s="699"/>
      <c r="C641" s="699"/>
      <c r="D641" s="699"/>
      <c r="E641" s="699"/>
      <c r="F641" s="699"/>
      <c r="G641" s="699"/>
      <c r="H641" s="699"/>
      <c r="I641" s="699"/>
      <c r="J641" s="699"/>
      <c r="K641" s="699"/>
      <c r="L641" s="699"/>
      <c r="M641" s="700"/>
      <c r="N641" s="23"/>
      <c r="O641" s="23"/>
      <c r="P641" s="23"/>
      <c r="Q641" s="23"/>
      <c r="R641" s="23"/>
      <c r="S641" s="249"/>
      <c r="T641" s="388">
        <v>6500</v>
      </c>
    </row>
    <row r="642" spans="1:20" ht="54" customHeight="1" x14ac:dyDescent="0.7">
      <c r="A642" s="698" t="s">
        <v>22224</v>
      </c>
      <c r="B642" s="699"/>
      <c r="C642" s="699"/>
      <c r="D642" s="699"/>
      <c r="E642" s="699"/>
      <c r="F642" s="699"/>
      <c r="G642" s="699"/>
      <c r="H642" s="699"/>
      <c r="I642" s="699"/>
      <c r="J642" s="699"/>
      <c r="K642" s="699"/>
      <c r="L642" s="699"/>
      <c r="M642" s="700"/>
      <c r="N642" s="23"/>
      <c r="O642" s="23"/>
      <c r="P642" s="23"/>
      <c r="Q642" s="23"/>
      <c r="R642" s="23"/>
      <c r="S642" s="249"/>
      <c r="T642" s="388">
        <v>44000</v>
      </c>
    </row>
    <row r="643" spans="1:20" ht="54" customHeight="1" x14ac:dyDescent="0.7">
      <c r="A643" s="698" t="s">
        <v>23243</v>
      </c>
      <c r="B643" s="699"/>
      <c r="C643" s="699"/>
      <c r="D643" s="699"/>
      <c r="E643" s="699"/>
      <c r="F643" s="699"/>
      <c r="G643" s="699"/>
      <c r="H643" s="699"/>
      <c r="I643" s="699"/>
      <c r="J643" s="699"/>
      <c r="K643" s="699"/>
      <c r="L643" s="699"/>
      <c r="M643" s="700"/>
      <c r="N643" s="23"/>
      <c r="O643" s="23"/>
      <c r="P643" s="23"/>
      <c r="Q643" s="23"/>
      <c r="R643" s="23"/>
      <c r="S643" s="249"/>
      <c r="T643" s="388">
        <v>10000</v>
      </c>
    </row>
    <row r="644" spans="1:20" ht="54" customHeight="1" x14ac:dyDescent="0.7">
      <c r="A644" s="698" t="s">
        <v>23243</v>
      </c>
      <c r="B644" s="699"/>
      <c r="C644" s="699"/>
      <c r="D644" s="699"/>
      <c r="E644" s="699"/>
      <c r="F644" s="699"/>
      <c r="G644" s="699"/>
      <c r="H644" s="699"/>
      <c r="I644" s="699"/>
      <c r="J644" s="699"/>
      <c r="K644" s="699"/>
      <c r="L644" s="699"/>
      <c r="M644" s="700"/>
      <c r="N644" s="23"/>
      <c r="O644" s="23"/>
      <c r="P644" s="23"/>
      <c r="Q644" s="23"/>
      <c r="R644" s="23"/>
      <c r="S644" s="249"/>
      <c r="T644" s="388">
        <v>35000</v>
      </c>
    </row>
    <row r="645" spans="1:20" ht="54" customHeight="1" x14ac:dyDescent="0.7">
      <c r="A645" s="698" t="s">
        <v>23243</v>
      </c>
      <c r="B645" s="699"/>
      <c r="C645" s="699"/>
      <c r="D645" s="699"/>
      <c r="E645" s="699"/>
      <c r="F645" s="699"/>
      <c r="G645" s="699"/>
      <c r="H645" s="699"/>
      <c r="I645" s="699"/>
      <c r="J645" s="699"/>
      <c r="K645" s="699"/>
      <c r="L645" s="699"/>
      <c r="M645" s="700"/>
      <c r="N645" s="23"/>
      <c r="O645" s="23"/>
      <c r="P645" s="23"/>
      <c r="Q645" s="23"/>
      <c r="R645" s="23"/>
      <c r="S645" s="249"/>
      <c r="T645" s="388">
        <v>50000</v>
      </c>
    </row>
    <row r="646" spans="1:20" ht="54" customHeight="1" x14ac:dyDescent="0.7">
      <c r="A646" s="698" t="s">
        <v>23242</v>
      </c>
      <c r="B646" s="699"/>
      <c r="C646" s="699"/>
      <c r="D646" s="699"/>
      <c r="E646" s="699"/>
      <c r="F646" s="699"/>
      <c r="G646" s="699"/>
      <c r="H646" s="699"/>
      <c r="I646" s="699"/>
      <c r="J646" s="699"/>
      <c r="K646" s="699"/>
      <c r="L646" s="699"/>
      <c r="M646" s="700"/>
      <c r="N646" s="23"/>
      <c r="O646" s="23"/>
      <c r="P646" s="23"/>
      <c r="Q646" s="23"/>
      <c r="R646" s="23"/>
      <c r="S646" s="249"/>
      <c r="T646" s="388">
        <v>33170</v>
      </c>
    </row>
    <row r="647" spans="1:20" ht="54" customHeight="1" x14ac:dyDescent="0.7">
      <c r="A647" s="698" t="s">
        <v>23242</v>
      </c>
      <c r="B647" s="699"/>
      <c r="C647" s="699"/>
      <c r="D647" s="699"/>
      <c r="E647" s="699"/>
      <c r="F647" s="699"/>
      <c r="G647" s="699"/>
      <c r="H647" s="699"/>
      <c r="I647" s="699"/>
      <c r="J647" s="699"/>
      <c r="K647" s="699"/>
      <c r="L647" s="699"/>
      <c r="M647" s="700"/>
      <c r="N647" s="23"/>
      <c r="O647" s="23"/>
      <c r="P647" s="23"/>
      <c r="Q647" s="23"/>
      <c r="R647" s="23"/>
      <c r="S647" s="249"/>
      <c r="T647" s="388">
        <v>12000</v>
      </c>
    </row>
    <row r="648" spans="1:20" ht="54" customHeight="1" x14ac:dyDescent="0.7">
      <c r="A648" s="698" t="s">
        <v>23245</v>
      </c>
      <c r="B648" s="699"/>
      <c r="C648" s="699"/>
      <c r="D648" s="699"/>
      <c r="E648" s="699"/>
      <c r="F648" s="699"/>
      <c r="G648" s="699"/>
      <c r="H648" s="699"/>
      <c r="I648" s="699"/>
      <c r="J648" s="699"/>
      <c r="K648" s="699"/>
      <c r="L648" s="699"/>
      <c r="M648" s="700"/>
      <c r="N648" s="23"/>
      <c r="O648" s="23"/>
      <c r="P648" s="23"/>
      <c r="Q648" s="23"/>
      <c r="R648" s="23"/>
      <c r="S648" s="249"/>
      <c r="T648" s="388">
        <v>100000</v>
      </c>
    </row>
    <row r="649" spans="1:20" ht="54" customHeight="1" x14ac:dyDescent="0.7">
      <c r="A649" s="698" t="s">
        <v>21794</v>
      </c>
      <c r="B649" s="699"/>
      <c r="C649" s="699"/>
      <c r="D649" s="699"/>
      <c r="E649" s="699"/>
      <c r="F649" s="699"/>
      <c r="G649" s="699"/>
      <c r="H649" s="699"/>
      <c r="I649" s="699"/>
      <c r="J649" s="699"/>
      <c r="K649" s="699"/>
      <c r="L649" s="699"/>
      <c r="M649" s="700"/>
      <c r="N649" s="23"/>
      <c r="O649" s="23"/>
      <c r="P649" s="23"/>
      <c r="Q649" s="23"/>
      <c r="R649" s="23"/>
      <c r="S649" s="249"/>
      <c r="T649" s="388">
        <v>39000</v>
      </c>
    </row>
    <row r="650" spans="1:20" ht="54" customHeight="1" x14ac:dyDescent="0.7">
      <c r="A650" s="698" t="s">
        <v>22224</v>
      </c>
      <c r="B650" s="699"/>
      <c r="C650" s="699"/>
      <c r="D650" s="699"/>
      <c r="E650" s="699"/>
      <c r="F650" s="699"/>
      <c r="G650" s="699"/>
      <c r="H650" s="699"/>
      <c r="I650" s="699"/>
      <c r="J650" s="699"/>
      <c r="K650" s="699"/>
      <c r="L650" s="699"/>
      <c r="M650" s="700"/>
      <c r="N650" s="23"/>
      <c r="O650" s="23"/>
      <c r="P650" s="23"/>
      <c r="Q650" s="23"/>
      <c r="R650" s="23"/>
      <c r="S650" s="249"/>
      <c r="T650" s="388">
        <v>50000</v>
      </c>
    </row>
    <row r="651" spans="1:20" ht="54" customHeight="1" x14ac:dyDescent="0.7">
      <c r="A651" s="682" t="s">
        <v>23919</v>
      </c>
      <c r="B651" s="683"/>
      <c r="C651" s="683"/>
      <c r="D651" s="683"/>
      <c r="E651" s="683"/>
      <c r="F651" s="683"/>
      <c r="G651" s="683"/>
      <c r="H651" s="683"/>
      <c r="I651" s="683"/>
      <c r="J651" s="683"/>
      <c r="K651" s="683"/>
      <c r="L651" s="683"/>
      <c r="M651" s="684"/>
      <c r="N651" s="23"/>
      <c r="O651" s="23"/>
      <c r="P651" s="23"/>
      <c r="Q651" s="23"/>
      <c r="R651" s="23"/>
      <c r="S651" s="29"/>
      <c r="T651" s="388"/>
    </row>
    <row r="652" spans="1:20" ht="54" customHeight="1" x14ac:dyDescent="1.05">
      <c r="A652" s="31" t="s">
        <v>23639</v>
      </c>
      <c r="B652" s="31" t="s">
        <v>23640</v>
      </c>
      <c r="C652" s="31" t="s">
        <v>23641</v>
      </c>
      <c r="D652" s="31" t="s">
        <v>23642</v>
      </c>
      <c r="E652" s="31" t="s">
        <v>101</v>
      </c>
      <c r="F652" s="31" t="s">
        <v>102</v>
      </c>
      <c r="G652" s="31" t="s">
        <v>16216</v>
      </c>
      <c r="H652" s="31" t="s">
        <v>21136</v>
      </c>
      <c r="I652" s="38">
        <v>0.41666666666666669</v>
      </c>
      <c r="J652" s="31" t="s">
        <v>20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388"/>
    </row>
    <row r="653" spans="1:20" ht="54" customHeight="1" x14ac:dyDescent="1.05">
      <c r="A653" s="31" t="s">
        <v>23643</v>
      </c>
      <c r="B653" s="31" t="s">
        <v>23644</v>
      </c>
      <c r="C653" s="31" t="s">
        <v>23645</v>
      </c>
      <c r="D653" s="31" t="s">
        <v>23646</v>
      </c>
      <c r="E653" s="31" t="s">
        <v>687</v>
      </c>
      <c r="F653" s="31" t="s">
        <v>123</v>
      </c>
      <c r="G653" s="31" t="s">
        <v>16504</v>
      </c>
      <c r="H653" s="31" t="s">
        <v>21136</v>
      </c>
      <c r="I653" s="38">
        <v>0.70833333333333337</v>
      </c>
      <c r="J653" s="31" t="s">
        <v>20</v>
      </c>
      <c r="K653" s="31" t="s">
        <v>105</v>
      </c>
      <c r="L653" s="31" t="s">
        <v>106</v>
      </c>
      <c r="M653" s="31" t="s">
        <v>995</v>
      </c>
      <c r="N653" s="23"/>
      <c r="O653" s="23"/>
      <c r="P653" s="23"/>
      <c r="Q653" s="23"/>
      <c r="R653" s="23"/>
      <c r="S653" s="29">
        <v>43425</v>
      </c>
      <c r="T653" s="388"/>
    </row>
    <row r="654" spans="1:20" ht="54" customHeight="1" x14ac:dyDescent="1.05">
      <c r="A654" s="31" t="s">
        <v>23647</v>
      </c>
      <c r="B654" s="31" t="s">
        <v>23648</v>
      </c>
      <c r="C654" s="31" t="s">
        <v>23649</v>
      </c>
      <c r="D654" s="31" t="s">
        <v>23650</v>
      </c>
      <c r="E654" s="31" t="s">
        <v>687</v>
      </c>
      <c r="F654" s="31" t="s">
        <v>123</v>
      </c>
      <c r="G654" s="31" t="s">
        <v>16504</v>
      </c>
      <c r="H654" s="31" t="s">
        <v>21136</v>
      </c>
      <c r="I654" s="38">
        <v>0.70833333333333337</v>
      </c>
      <c r="J654" s="31" t="s">
        <v>20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43425</v>
      </c>
      <c r="T654" s="388"/>
    </row>
    <row r="655" spans="1:20" ht="54" customHeight="1" x14ac:dyDescent="1.05">
      <c r="A655" s="31" t="s">
        <v>23651</v>
      </c>
      <c r="B655" s="31" t="s">
        <v>13458</v>
      </c>
      <c r="C655" s="31" t="s">
        <v>23652</v>
      </c>
      <c r="D655" s="31" t="s">
        <v>23653</v>
      </c>
      <c r="E655" s="31" t="s">
        <v>687</v>
      </c>
      <c r="F655" s="31" t="s">
        <v>123</v>
      </c>
      <c r="G655" s="31" t="s">
        <v>16504</v>
      </c>
      <c r="H655" s="31" t="s">
        <v>21136</v>
      </c>
      <c r="I655" s="38">
        <v>0.25</v>
      </c>
      <c r="J655" s="31" t="s">
        <v>20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43425</v>
      </c>
      <c r="T655" s="388"/>
    </row>
    <row r="656" spans="1:20" ht="54" customHeight="1" x14ac:dyDescent="1.05">
      <c r="A656" s="31" t="s">
        <v>23654</v>
      </c>
      <c r="B656" s="31" t="s">
        <v>22482</v>
      </c>
      <c r="C656" s="31" t="s">
        <v>23655</v>
      </c>
      <c r="D656" s="31" t="s">
        <v>23656</v>
      </c>
      <c r="E656" s="31" t="s">
        <v>687</v>
      </c>
      <c r="F656" s="31" t="s">
        <v>123</v>
      </c>
      <c r="G656" s="31" t="s">
        <v>16504</v>
      </c>
      <c r="H656" s="31" t="s">
        <v>21136</v>
      </c>
      <c r="I656" s="38">
        <v>0.25</v>
      </c>
      <c r="J656" s="31" t="s">
        <v>20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388"/>
    </row>
    <row r="657" spans="1:20" ht="54" customHeight="1" x14ac:dyDescent="0.7">
      <c r="A657" s="698" t="s">
        <v>23930</v>
      </c>
      <c r="B657" s="699"/>
      <c r="C657" s="699"/>
      <c r="D657" s="699"/>
      <c r="E657" s="699"/>
      <c r="F657" s="699"/>
      <c r="G657" s="699"/>
      <c r="H657" s="699"/>
      <c r="I657" s="699"/>
      <c r="J657" s="699"/>
      <c r="K657" s="699"/>
      <c r="L657" s="699"/>
      <c r="M657" s="700"/>
      <c r="N657" s="23"/>
      <c r="O657" s="23"/>
      <c r="P657" s="23"/>
      <c r="Q657" s="23"/>
      <c r="R657" s="23"/>
      <c r="S657" s="249"/>
      <c r="T657" s="388">
        <v>40000</v>
      </c>
    </row>
    <row r="658" spans="1:20" ht="54" customHeight="1" x14ac:dyDescent="0.7">
      <c r="A658" s="698" t="s">
        <v>23931</v>
      </c>
      <c r="B658" s="699"/>
      <c r="C658" s="699"/>
      <c r="D658" s="699"/>
      <c r="E658" s="699"/>
      <c r="F658" s="699"/>
      <c r="G658" s="699"/>
      <c r="H658" s="699"/>
      <c r="I658" s="699"/>
      <c r="J658" s="699"/>
      <c r="K658" s="699"/>
      <c r="L658" s="699"/>
      <c r="M658" s="700"/>
      <c r="N658" s="23"/>
      <c r="O658" s="23"/>
      <c r="P658" s="23"/>
      <c r="Q658" s="23"/>
      <c r="R658" s="23"/>
      <c r="S658" s="249"/>
      <c r="T658" s="388">
        <v>264000</v>
      </c>
    </row>
    <row r="659" spans="1:20" ht="54" customHeight="1" x14ac:dyDescent="0.7">
      <c r="A659" s="698" t="s">
        <v>23931</v>
      </c>
      <c r="B659" s="699"/>
      <c r="C659" s="699"/>
      <c r="D659" s="699"/>
      <c r="E659" s="699"/>
      <c r="F659" s="699"/>
      <c r="G659" s="699"/>
      <c r="H659" s="699"/>
      <c r="I659" s="699"/>
      <c r="J659" s="699"/>
      <c r="K659" s="699"/>
      <c r="L659" s="699"/>
      <c r="M659" s="700"/>
      <c r="N659" s="23"/>
      <c r="O659" s="23"/>
      <c r="P659" s="23"/>
      <c r="Q659" s="23"/>
      <c r="R659" s="23"/>
      <c r="S659" s="249"/>
      <c r="T659" s="388">
        <v>100000</v>
      </c>
    </row>
    <row r="660" spans="1:20" ht="54" customHeight="1" x14ac:dyDescent="0.7">
      <c r="A660" s="698" t="s">
        <v>23931</v>
      </c>
      <c r="B660" s="699"/>
      <c r="C660" s="699"/>
      <c r="D660" s="699"/>
      <c r="E660" s="699"/>
      <c r="F660" s="699"/>
      <c r="G660" s="699"/>
      <c r="H660" s="699"/>
      <c r="I660" s="699"/>
      <c r="J660" s="699"/>
      <c r="K660" s="699"/>
      <c r="L660" s="699"/>
      <c r="M660" s="700"/>
      <c r="N660" s="23"/>
      <c r="O660" s="23"/>
      <c r="P660" s="23"/>
      <c r="Q660" s="23"/>
      <c r="R660" s="23"/>
      <c r="S660" s="249"/>
      <c r="T660" s="388">
        <v>36000</v>
      </c>
    </row>
    <row r="661" spans="1:20" ht="54" customHeight="1" x14ac:dyDescent="0.7">
      <c r="A661" s="698" t="s">
        <v>23931</v>
      </c>
      <c r="B661" s="699"/>
      <c r="C661" s="699"/>
      <c r="D661" s="699"/>
      <c r="E661" s="699"/>
      <c r="F661" s="699"/>
      <c r="G661" s="699"/>
      <c r="H661" s="699"/>
      <c r="I661" s="699"/>
      <c r="J661" s="699"/>
      <c r="K661" s="699"/>
      <c r="L661" s="699"/>
      <c r="M661" s="700"/>
      <c r="N661" s="23"/>
      <c r="O661" s="23"/>
      <c r="P661" s="23"/>
      <c r="Q661" s="23"/>
      <c r="R661" s="23"/>
      <c r="S661" s="249"/>
      <c r="T661" s="388">
        <v>40000</v>
      </c>
    </row>
    <row r="662" spans="1:20" ht="54" customHeight="1" x14ac:dyDescent="0.7">
      <c r="A662" s="698" t="s">
        <v>23931</v>
      </c>
      <c r="B662" s="699"/>
      <c r="C662" s="699"/>
      <c r="D662" s="699"/>
      <c r="E662" s="699"/>
      <c r="F662" s="699"/>
      <c r="G662" s="699"/>
      <c r="H662" s="699"/>
      <c r="I662" s="699"/>
      <c r="J662" s="699"/>
      <c r="K662" s="699"/>
      <c r="L662" s="699"/>
      <c r="M662" s="700"/>
      <c r="N662" s="23"/>
      <c r="O662" s="23"/>
      <c r="P662" s="23"/>
      <c r="Q662" s="23"/>
      <c r="R662" s="23"/>
      <c r="S662" s="249"/>
      <c r="T662" s="388">
        <v>139700</v>
      </c>
    </row>
    <row r="663" spans="1:20" ht="54" customHeight="1" x14ac:dyDescent="0.7">
      <c r="A663" s="698" t="s">
        <v>23931</v>
      </c>
      <c r="B663" s="699"/>
      <c r="C663" s="699"/>
      <c r="D663" s="699"/>
      <c r="E663" s="699"/>
      <c r="F663" s="699"/>
      <c r="G663" s="699"/>
      <c r="H663" s="699"/>
      <c r="I663" s="699"/>
      <c r="J663" s="699"/>
      <c r="K663" s="699"/>
      <c r="L663" s="699"/>
      <c r="M663" s="700"/>
      <c r="N663" s="23"/>
      <c r="O663" s="23"/>
      <c r="P663" s="23"/>
      <c r="Q663" s="23"/>
      <c r="R663" s="23"/>
      <c r="S663" s="249"/>
      <c r="T663" s="388">
        <v>22000</v>
      </c>
    </row>
    <row r="664" spans="1:20" ht="54" customHeight="1" x14ac:dyDescent="0.7">
      <c r="A664" s="698" t="s">
        <v>23931</v>
      </c>
      <c r="B664" s="699"/>
      <c r="C664" s="699"/>
      <c r="D664" s="699"/>
      <c r="E664" s="699"/>
      <c r="F664" s="699"/>
      <c r="G664" s="699"/>
      <c r="H664" s="699"/>
      <c r="I664" s="699"/>
      <c r="J664" s="699"/>
      <c r="K664" s="699"/>
      <c r="L664" s="699"/>
      <c r="M664" s="700"/>
      <c r="N664" s="23"/>
      <c r="O664" s="23"/>
      <c r="P664" s="23"/>
      <c r="Q664" s="23"/>
      <c r="R664" s="23"/>
      <c r="S664" s="249"/>
      <c r="T664" s="388">
        <v>120000</v>
      </c>
    </row>
    <row r="665" spans="1:20" ht="54" customHeight="1" x14ac:dyDescent="0.7">
      <c r="A665" s="698" t="s">
        <v>23931</v>
      </c>
      <c r="B665" s="699"/>
      <c r="C665" s="699"/>
      <c r="D665" s="699"/>
      <c r="E665" s="699"/>
      <c r="F665" s="699"/>
      <c r="G665" s="699"/>
      <c r="H665" s="699"/>
      <c r="I665" s="699"/>
      <c r="J665" s="699"/>
      <c r="K665" s="699"/>
      <c r="L665" s="699"/>
      <c r="M665" s="700"/>
      <c r="N665" s="23"/>
      <c r="O665" s="23"/>
      <c r="P665" s="23"/>
      <c r="Q665" s="23"/>
      <c r="R665" s="23"/>
      <c r="S665" s="249"/>
      <c r="T665" s="388">
        <v>30000</v>
      </c>
    </row>
    <row r="666" spans="1:20" ht="54" customHeight="1" x14ac:dyDescent="0.7">
      <c r="A666" s="698" t="s">
        <v>23931</v>
      </c>
      <c r="B666" s="699"/>
      <c r="C666" s="699"/>
      <c r="D666" s="699"/>
      <c r="E666" s="699"/>
      <c r="F666" s="699"/>
      <c r="G666" s="699"/>
      <c r="H666" s="699"/>
      <c r="I666" s="699"/>
      <c r="J666" s="699"/>
      <c r="K666" s="699"/>
      <c r="L666" s="699"/>
      <c r="M666" s="700"/>
      <c r="N666" s="23"/>
      <c r="O666" s="23"/>
      <c r="P666" s="23"/>
      <c r="Q666" s="23"/>
      <c r="R666" s="23"/>
      <c r="S666" s="249"/>
      <c r="T666" s="388">
        <v>60000</v>
      </c>
    </row>
    <row r="667" spans="1:20" ht="54" customHeight="1" x14ac:dyDescent="0.7">
      <c r="A667" s="698" t="s">
        <v>10742</v>
      </c>
      <c r="B667" s="699"/>
      <c r="C667" s="699"/>
      <c r="D667" s="699"/>
      <c r="E667" s="699"/>
      <c r="F667" s="699"/>
      <c r="G667" s="699"/>
      <c r="H667" s="699"/>
      <c r="I667" s="699"/>
      <c r="J667" s="699"/>
      <c r="K667" s="699"/>
      <c r="L667" s="699"/>
      <c r="M667" s="700"/>
      <c r="N667" s="23"/>
      <c r="O667" s="23"/>
      <c r="P667" s="23"/>
      <c r="Q667" s="23"/>
      <c r="R667" s="23"/>
      <c r="S667" s="249"/>
      <c r="T667" s="388">
        <v>3400</v>
      </c>
    </row>
    <row r="668" spans="1:20" ht="54" customHeight="1" x14ac:dyDescent="0.7">
      <c r="A668" s="698" t="s">
        <v>24907</v>
      </c>
      <c r="B668" s="699"/>
      <c r="C668" s="699"/>
      <c r="D668" s="699"/>
      <c r="E668" s="699"/>
      <c r="F668" s="699"/>
      <c r="G668" s="699"/>
      <c r="H668" s="699"/>
      <c r="I668" s="699"/>
      <c r="J668" s="699"/>
      <c r="K668" s="699"/>
      <c r="L668" s="699"/>
      <c r="M668" s="700"/>
      <c r="N668" s="23"/>
      <c r="O668" s="23"/>
      <c r="P668" s="23"/>
      <c r="Q668" s="23"/>
      <c r="R668" s="23"/>
      <c r="S668" s="249"/>
      <c r="T668" s="388">
        <v>178500</v>
      </c>
    </row>
    <row r="669" spans="1:20" ht="54" customHeight="1" x14ac:dyDescent="1.3">
      <c r="A669" s="679" t="s">
        <v>23941</v>
      </c>
      <c r="B669" s="680"/>
      <c r="C669" s="680"/>
      <c r="D669" s="680"/>
      <c r="E669" s="680"/>
      <c r="F669" s="680"/>
      <c r="G669" s="680"/>
      <c r="H669" s="680"/>
      <c r="I669" s="680"/>
      <c r="J669" s="680"/>
      <c r="K669" s="680"/>
      <c r="L669" s="680"/>
      <c r="M669" s="681"/>
      <c r="N669" s="23"/>
      <c r="O669" s="23"/>
      <c r="P669" s="23"/>
      <c r="Q669" s="23"/>
      <c r="R669" s="23"/>
      <c r="S669" s="29"/>
      <c r="T669" s="388"/>
    </row>
    <row r="670" spans="1:20" ht="54" customHeight="1" x14ac:dyDescent="1.05">
      <c r="A670" s="31" t="s">
        <v>24294</v>
      </c>
      <c r="B670" s="31" t="s">
        <v>24295</v>
      </c>
      <c r="C670" s="31" t="s">
        <v>24296</v>
      </c>
      <c r="D670" s="31" t="s">
        <v>24297</v>
      </c>
      <c r="E670" s="31" t="s">
        <v>687</v>
      </c>
      <c r="F670" s="31" t="s">
        <v>123</v>
      </c>
      <c r="G670" s="31" t="s">
        <v>17532</v>
      </c>
      <c r="H670" s="31" t="s">
        <v>21584</v>
      </c>
      <c r="I670" s="38">
        <v>0.41666666666666669</v>
      </c>
      <c r="J670" s="31" t="s">
        <v>20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388"/>
    </row>
    <row r="671" spans="1:20" ht="54" customHeight="1" x14ac:dyDescent="1.05">
      <c r="A671" s="31" t="s">
        <v>24298</v>
      </c>
      <c r="B671" s="31" t="s">
        <v>24299</v>
      </c>
      <c r="C671" s="31" t="s">
        <v>24300</v>
      </c>
      <c r="D671" s="31" t="s">
        <v>24301</v>
      </c>
      <c r="E671" s="31" t="s">
        <v>687</v>
      </c>
      <c r="F671" s="31" t="s">
        <v>123</v>
      </c>
      <c r="G671" s="31" t="s">
        <v>17532</v>
      </c>
      <c r="H671" s="31" t="s">
        <v>21584</v>
      </c>
      <c r="I671" s="38">
        <v>0.41666666666666669</v>
      </c>
      <c r="J671" s="31" t="s">
        <v>20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388"/>
    </row>
    <row r="672" spans="1:20" ht="54" customHeight="1" x14ac:dyDescent="1.05">
      <c r="A672" s="31" t="s">
        <v>24302</v>
      </c>
      <c r="B672" s="31" t="s">
        <v>24303</v>
      </c>
      <c r="C672" s="31" t="s">
        <v>24304</v>
      </c>
      <c r="D672" s="31" t="s">
        <v>24305</v>
      </c>
      <c r="E672" s="31" t="s">
        <v>687</v>
      </c>
      <c r="F672" s="31" t="s">
        <v>123</v>
      </c>
      <c r="G672" s="31" t="s">
        <v>17532</v>
      </c>
      <c r="H672" s="31" t="s">
        <v>21584</v>
      </c>
      <c r="I672" s="38">
        <v>0.41666666666666669</v>
      </c>
      <c r="J672" s="31" t="s">
        <v>20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  <c r="T672" s="388"/>
    </row>
    <row r="673" spans="1:20" ht="54" customHeight="1" x14ac:dyDescent="1.05">
      <c r="A673" s="31" t="s">
        <v>24306</v>
      </c>
      <c r="B673" s="31" t="s">
        <v>24307</v>
      </c>
      <c r="C673" s="31" t="s">
        <v>24308</v>
      </c>
      <c r="D673" s="31" t="s">
        <v>24309</v>
      </c>
      <c r="E673" s="31" t="s">
        <v>687</v>
      </c>
      <c r="F673" s="31" t="s">
        <v>123</v>
      </c>
      <c r="G673" s="31" t="s">
        <v>17532</v>
      </c>
      <c r="H673" s="31" t="s">
        <v>21584</v>
      </c>
      <c r="I673" s="38">
        <v>0.41666666666666669</v>
      </c>
      <c r="J673" s="31" t="s">
        <v>20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43425</v>
      </c>
      <c r="T673" s="388"/>
    </row>
    <row r="674" spans="1:20" ht="54" customHeight="1" x14ac:dyDescent="1.05">
      <c r="A674" s="31" t="s">
        <v>24310</v>
      </c>
      <c r="B674" s="31" t="s">
        <v>16013</v>
      </c>
      <c r="C674" s="31" t="s">
        <v>24311</v>
      </c>
      <c r="D674" s="31" t="s">
        <v>24312</v>
      </c>
      <c r="E674" s="31" t="s">
        <v>687</v>
      </c>
      <c r="F674" s="31" t="s">
        <v>123</v>
      </c>
      <c r="G674" s="31" t="s">
        <v>17532</v>
      </c>
      <c r="H674" s="31" t="s">
        <v>21584</v>
      </c>
      <c r="I674" s="38">
        <v>0.41666666666666669</v>
      </c>
      <c r="J674" s="31" t="s">
        <v>20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43425</v>
      </c>
      <c r="T674" s="388"/>
    </row>
    <row r="675" spans="1:20" ht="54" customHeight="1" x14ac:dyDescent="1.05">
      <c r="A675" s="31" t="s">
        <v>24313</v>
      </c>
      <c r="B675" s="31" t="s">
        <v>24314</v>
      </c>
      <c r="C675" s="31" t="s">
        <v>24315</v>
      </c>
      <c r="D675" s="31" t="s">
        <v>24316</v>
      </c>
      <c r="E675" s="31" t="s">
        <v>687</v>
      </c>
      <c r="F675" s="31" t="s">
        <v>123</v>
      </c>
      <c r="G675" s="31" t="s">
        <v>17532</v>
      </c>
      <c r="H675" s="31" t="s">
        <v>21584</v>
      </c>
      <c r="I675" s="38">
        <v>0.41666666666666669</v>
      </c>
      <c r="J675" s="31" t="s">
        <v>20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43425</v>
      </c>
      <c r="T675" s="388"/>
    </row>
    <row r="676" spans="1:20" ht="54" customHeight="1" x14ac:dyDescent="1.05">
      <c r="A676" s="31" t="s">
        <v>24317</v>
      </c>
      <c r="B676" s="31" t="s">
        <v>8760</v>
      </c>
      <c r="C676" s="31" t="s">
        <v>24318</v>
      </c>
      <c r="D676" s="31" t="s">
        <v>24319</v>
      </c>
      <c r="E676" s="31" t="s">
        <v>687</v>
      </c>
      <c r="F676" s="31" t="s">
        <v>123</v>
      </c>
      <c r="G676" s="31" t="s">
        <v>17532</v>
      </c>
      <c r="H676" s="31" t="s">
        <v>21584</v>
      </c>
      <c r="I676" s="38">
        <v>0.41666666666666669</v>
      </c>
      <c r="J676" s="31" t="s">
        <v>20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43425</v>
      </c>
      <c r="T676" s="388"/>
    </row>
    <row r="677" spans="1:20" ht="54" customHeight="1" x14ac:dyDescent="1.05">
      <c r="A677" s="31" t="s">
        <v>24320</v>
      </c>
      <c r="B677" s="31" t="s">
        <v>24321</v>
      </c>
      <c r="C677" s="31" t="s">
        <v>24322</v>
      </c>
      <c r="D677" s="31" t="s">
        <v>24323</v>
      </c>
      <c r="E677" s="31" t="s">
        <v>687</v>
      </c>
      <c r="F677" s="31" t="s">
        <v>123</v>
      </c>
      <c r="G677" s="31" t="s">
        <v>17532</v>
      </c>
      <c r="H677" s="31" t="s">
        <v>21584</v>
      </c>
      <c r="I677" s="38">
        <v>0.41666666666666669</v>
      </c>
      <c r="J677" s="31" t="s">
        <v>20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43425</v>
      </c>
      <c r="T677" s="388"/>
    </row>
    <row r="678" spans="1:20" ht="54" customHeight="1" x14ac:dyDescent="1.05">
      <c r="A678" s="31" t="s">
        <v>24324</v>
      </c>
      <c r="B678" s="31" t="s">
        <v>24325</v>
      </c>
      <c r="C678" s="31" t="s">
        <v>24326</v>
      </c>
      <c r="D678" s="31" t="s">
        <v>24327</v>
      </c>
      <c r="E678" s="31" t="s">
        <v>687</v>
      </c>
      <c r="F678" s="31" t="s">
        <v>123</v>
      </c>
      <c r="G678" s="31" t="s">
        <v>17532</v>
      </c>
      <c r="H678" s="31" t="s">
        <v>21584</v>
      </c>
      <c r="I678" s="38">
        <v>0.41666666666666669</v>
      </c>
      <c r="J678" s="31" t="s">
        <v>20</v>
      </c>
      <c r="K678" s="31" t="s">
        <v>105</v>
      </c>
      <c r="L678" s="31" t="s">
        <v>106</v>
      </c>
      <c r="M678" s="31" t="s">
        <v>995</v>
      </c>
      <c r="N678" s="23"/>
      <c r="O678" s="23"/>
      <c r="P678" s="23"/>
      <c r="Q678" s="23"/>
      <c r="R678" s="23"/>
      <c r="S678" s="29">
        <v>43425</v>
      </c>
      <c r="T678" s="388"/>
    </row>
    <row r="679" spans="1:20" ht="54" customHeight="1" x14ac:dyDescent="1.05">
      <c r="A679" s="31" t="s">
        <v>24328</v>
      </c>
      <c r="B679" s="31" t="s">
        <v>14583</v>
      </c>
      <c r="C679" s="31" t="s">
        <v>24329</v>
      </c>
      <c r="D679" s="31" t="s">
        <v>24330</v>
      </c>
      <c r="E679" s="31" t="s">
        <v>687</v>
      </c>
      <c r="F679" s="31" t="s">
        <v>123</v>
      </c>
      <c r="G679" s="31" t="s">
        <v>17532</v>
      </c>
      <c r="H679" s="31" t="s">
        <v>21584</v>
      </c>
      <c r="I679" s="38">
        <v>0.41666666666666669</v>
      </c>
      <c r="J679" s="31" t="s">
        <v>20</v>
      </c>
      <c r="K679" s="31" t="s">
        <v>105</v>
      </c>
      <c r="L679" s="31" t="s">
        <v>106</v>
      </c>
      <c r="M679" s="31" t="s">
        <v>995</v>
      </c>
      <c r="N679" s="23"/>
      <c r="O679" s="23"/>
      <c r="P679" s="23"/>
      <c r="Q679" s="23"/>
      <c r="R679" s="23"/>
      <c r="S679" s="29">
        <v>43425</v>
      </c>
      <c r="T679" s="388"/>
    </row>
    <row r="680" spans="1:20" ht="54" customHeight="1" x14ac:dyDescent="1.05">
      <c r="A680" s="31" t="s">
        <v>24331</v>
      </c>
      <c r="B680" s="31" t="s">
        <v>932</v>
      </c>
      <c r="C680" s="31" t="s">
        <v>24332</v>
      </c>
      <c r="D680" s="31" t="s">
        <v>24333</v>
      </c>
      <c r="E680" s="31" t="s">
        <v>687</v>
      </c>
      <c r="F680" s="31" t="s">
        <v>123</v>
      </c>
      <c r="G680" s="31" t="s">
        <v>17532</v>
      </c>
      <c r="H680" s="31" t="s">
        <v>21584</v>
      </c>
      <c r="I680" s="38">
        <v>0.41666666666666669</v>
      </c>
      <c r="J680" s="31" t="s">
        <v>20</v>
      </c>
      <c r="K680" s="31" t="s">
        <v>105</v>
      </c>
      <c r="L680" s="31" t="s">
        <v>106</v>
      </c>
      <c r="M680" s="31" t="s">
        <v>995</v>
      </c>
      <c r="N680" s="23"/>
      <c r="O680" s="23"/>
      <c r="P680" s="23"/>
      <c r="Q680" s="23"/>
      <c r="R680" s="23"/>
      <c r="S680" s="29">
        <v>43425</v>
      </c>
      <c r="T680" s="388"/>
    </row>
    <row r="681" spans="1:20" ht="54" customHeight="1" x14ac:dyDescent="1.05">
      <c r="A681" s="31" t="s">
        <v>24334</v>
      </c>
      <c r="B681" s="31" t="s">
        <v>24335</v>
      </c>
      <c r="C681" s="31" t="s">
        <v>24336</v>
      </c>
      <c r="D681" s="31" t="s">
        <v>24337</v>
      </c>
      <c r="E681" s="31" t="s">
        <v>101</v>
      </c>
      <c r="F681" s="31" t="s">
        <v>123</v>
      </c>
      <c r="G681" s="31" t="s">
        <v>16205</v>
      </c>
      <c r="H681" s="31" t="s">
        <v>20921</v>
      </c>
      <c r="I681" s="38">
        <v>0.41666666666666669</v>
      </c>
      <c r="J681" s="31" t="s">
        <v>20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43925</v>
      </c>
      <c r="T681" s="388"/>
    </row>
    <row r="682" spans="1:20" ht="54" customHeight="1" x14ac:dyDescent="1.05">
      <c r="A682" s="31" t="s">
        <v>24338</v>
      </c>
      <c r="B682" s="31" t="s">
        <v>24339</v>
      </c>
      <c r="C682" s="31" t="s">
        <v>24340</v>
      </c>
      <c r="D682" s="31" t="s">
        <v>24341</v>
      </c>
      <c r="E682" s="31" t="s">
        <v>101</v>
      </c>
      <c r="F682" s="31" t="s">
        <v>123</v>
      </c>
      <c r="G682" s="31" t="s">
        <v>16205</v>
      </c>
      <c r="H682" s="31" t="s">
        <v>20921</v>
      </c>
      <c r="I682" s="38">
        <v>0.5</v>
      </c>
      <c r="J682" s="31" t="s">
        <v>20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43925</v>
      </c>
      <c r="T682" s="388"/>
    </row>
    <row r="683" spans="1:20" ht="54" customHeight="1" x14ac:dyDescent="1.05">
      <c r="A683" s="31" t="s">
        <v>24342</v>
      </c>
      <c r="B683" s="31" t="s">
        <v>24343</v>
      </c>
      <c r="C683" s="31" t="s">
        <v>24344</v>
      </c>
      <c r="D683" s="31" t="s">
        <v>24345</v>
      </c>
      <c r="E683" s="31" t="s">
        <v>101</v>
      </c>
      <c r="F683" s="31" t="s">
        <v>102</v>
      </c>
      <c r="G683" s="31" t="s">
        <v>16190</v>
      </c>
      <c r="H683" s="31" t="s">
        <v>20921</v>
      </c>
      <c r="I683" s="38">
        <v>0.41666666666666669</v>
      </c>
      <c r="J683" s="31" t="s">
        <v>20</v>
      </c>
      <c r="K683" s="31" t="s">
        <v>105</v>
      </c>
      <c r="L683" s="31" t="s">
        <v>106</v>
      </c>
      <c r="M683" s="31" t="s">
        <v>491</v>
      </c>
      <c r="N683" s="23"/>
      <c r="O683" s="23"/>
      <c r="P683" s="23"/>
      <c r="Q683" s="23"/>
      <c r="R683" s="23"/>
      <c r="S683" s="29">
        <v>26200</v>
      </c>
      <c r="T683" s="388"/>
    </row>
    <row r="684" spans="1:20" ht="54" customHeight="1" x14ac:dyDescent="1.05">
      <c r="A684" s="31" t="s">
        <v>24346</v>
      </c>
      <c r="B684" s="31" t="s">
        <v>24347</v>
      </c>
      <c r="C684" s="31" t="s">
        <v>24348</v>
      </c>
      <c r="D684" s="31" t="s">
        <v>24349</v>
      </c>
      <c r="E684" s="31" t="s">
        <v>101</v>
      </c>
      <c r="F684" s="31" t="s">
        <v>102</v>
      </c>
      <c r="G684" s="31" t="s">
        <v>16190</v>
      </c>
      <c r="H684" s="31" t="s">
        <v>20921</v>
      </c>
      <c r="I684" s="38">
        <v>0.41666666666666669</v>
      </c>
      <c r="J684" s="31" t="s">
        <v>20</v>
      </c>
      <c r="K684" s="31" t="s">
        <v>105</v>
      </c>
      <c r="L684" s="31" t="s">
        <v>106</v>
      </c>
      <c r="M684" s="31" t="s">
        <v>491</v>
      </c>
      <c r="N684" s="23"/>
      <c r="O684" s="23"/>
      <c r="P684" s="23"/>
      <c r="Q684" s="23"/>
      <c r="R684" s="23"/>
      <c r="S684" s="29">
        <v>26200</v>
      </c>
      <c r="T684" s="388"/>
    </row>
    <row r="685" spans="1:20" ht="54" customHeight="1" x14ac:dyDescent="1.05">
      <c r="A685" s="31" t="s">
        <v>24350</v>
      </c>
      <c r="B685" s="31" t="s">
        <v>3511</v>
      </c>
      <c r="C685" s="31" t="s">
        <v>24351</v>
      </c>
      <c r="D685" s="31" t="s">
        <v>24352</v>
      </c>
      <c r="E685" s="31" t="s">
        <v>101</v>
      </c>
      <c r="F685" s="31" t="s">
        <v>102</v>
      </c>
      <c r="G685" s="31" t="s">
        <v>16190</v>
      </c>
      <c r="H685" s="31" t="s">
        <v>20921</v>
      </c>
      <c r="I685" s="38">
        <v>0.41666666666666669</v>
      </c>
      <c r="J685" s="31" t="s">
        <v>20</v>
      </c>
      <c r="K685" s="31" t="s">
        <v>105</v>
      </c>
      <c r="L685" s="31" t="s">
        <v>106</v>
      </c>
      <c r="M685" s="31" t="s">
        <v>491</v>
      </c>
      <c r="N685" s="23"/>
      <c r="O685" s="23"/>
      <c r="P685" s="23"/>
      <c r="Q685" s="23"/>
      <c r="R685" s="23"/>
      <c r="S685" s="29">
        <v>26200</v>
      </c>
      <c r="T685" s="388"/>
    </row>
    <row r="686" spans="1:20" ht="54" customHeight="1" x14ac:dyDescent="0.7">
      <c r="A686" s="682" t="s">
        <v>25349</v>
      </c>
      <c r="B686" s="683"/>
      <c r="C686" s="683"/>
      <c r="D686" s="683"/>
      <c r="E686" s="683"/>
      <c r="F686" s="683"/>
      <c r="G686" s="683"/>
      <c r="H686" s="683"/>
      <c r="I686" s="683"/>
      <c r="J686" s="683"/>
      <c r="K686" s="683"/>
      <c r="L686" s="683"/>
      <c r="M686" s="684"/>
      <c r="N686" s="23"/>
      <c r="O686" s="23"/>
      <c r="P686" s="23"/>
      <c r="Q686" s="23"/>
      <c r="R686" s="23"/>
      <c r="S686" s="29"/>
      <c r="T686" s="388"/>
    </row>
    <row r="687" spans="1:20" ht="54" customHeight="1" x14ac:dyDescent="1.05">
      <c r="A687" s="31" t="s">
        <v>25117</v>
      </c>
      <c r="B687" s="31" t="s">
        <v>16647</v>
      </c>
      <c r="C687" s="31" t="s">
        <v>25118</v>
      </c>
      <c r="D687" s="31" t="s">
        <v>25119</v>
      </c>
      <c r="E687" s="31" t="s">
        <v>688</v>
      </c>
      <c r="F687" s="31" t="s">
        <v>123</v>
      </c>
      <c r="G687" s="31" t="s">
        <v>16287</v>
      </c>
      <c r="H687" s="31" t="s">
        <v>19365</v>
      </c>
      <c r="I687" s="38">
        <v>0.41666666666666669</v>
      </c>
      <c r="J687" s="31" t="s">
        <v>20</v>
      </c>
      <c r="K687" s="31" t="s">
        <v>105</v>
      </c>
      <c r="L687" s="31" t="s">
        <v>106</v>
      </c>
      <c r="M687" s="31" t="s">
        <v>194</v>
      </c>
      <c r="N687" s="23"/>
      <c r="O687" s="23"/>
      <c r="P687" s="23"/>
      <c r="Q687" s="23"/>
      <c r="R687" s="23"/>
      <c r="S687" s="29">
        <v>39950</v>
      </c>
      <c r="T687" s="388"/>
    </row>
    <row r="688" spans="1:20" ht="54" customHeight="1" x14ac:dyDescent="1.05">
      <c r="A688" s="31" t="s">
        <v>25120</v>
      </c>
      <c r="B688" s="31" t="s">
        <v>9068</v>
      </c>
      <c r="C688" s="31" t="s">
        <v>25121</v>
      </c>
      <c r="D688" s="31" t="s">
        <v>25122</v>
      </c>
      <c r="E688" s="31" t="s">
        <v>687</v>
      </c>
      <c r="F688" s="31" t="s">
        <v>102</v>
      </c>
      <c r="G688" s="31" t="s">
        <v>16324</v>
      </c>
      <c r="H688" s="31" t="s">
        <v>22838</v>
      </c>
      <c r="I688" s="38">
        <v>0.41666666666666669</v>
      </c>
      <c r="J688" s="31" t="s">
        <v>20</v>
      </c>
      <c r="K688" s="31" t="s">
        <v>105</v>
      </c>
      <c r="L688" s="31" t="s">
        <v>125</v>
      </c>
      <c r="M688" s="31" t="s">
        <v>491</v>
      </c>
      <c r="N688" s="23"/>
      <c r="O688" s="23"/>
      <c r="P688" s="23"/>
      <c r="Q688" s="23"/>
      <c r="R688" s="23"/>
      <c r="S688" s="29">
        <v>25200</v>
      </c>
      <c r="T688" s="388"/>
    </row>
    <row r="689" spans="1:20" ht="54" customHeight="1" x14ac:dyDescent="1.05">
      <c r="A689" s="31" t="s">
        <v>25123</v>
      </c>
      <c r="B689" s="31" t="s">
        <v>25124</v>
      </c>
      <c r="C689" s="31" t="s">
        <v>25125</v>
      </c>
      <c r="D689" s="31" t="s">
        <v>25126</v>
      </c>
      <c r="E689" s="31" t="s">
        <v>687</v>
      </c>
      <c r="F689" s="31" t="s">
        <v>123</v>
      </c>
      <c r="G689" s="31" t="s">
        <v>16248</v>
      </c>
      <c r="H689" s="31" t="s">
        <v>22838</v>
      </c>
      <c r="I689" s="38">
        <v>0.375</v>
      </c>
      <c r="J689" s="31" t="s">
        <v>20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  <c r="T689" s="388"/>
    </row>
    <row r="690" spans="1:20" ht="54" customHeight="1" x14ac:dyDescent="1.05">
      <c r="A690" s="31" t="s">
        <v>25127</v>
      </c>
      <c r="B690" s="31" t="s">
        <v>25128</v>
      </c>
      <c r="C690" s="31" t="s">
        <v>25129</v>
      </c>
      <c r="D690" s="31" t="s">
        <v>25130</v>
      </c>
      <c r="E690" s="31" t="s">
        <v>687</v>
      </c>
      <c r="F690" s="31" t="s">
        <v>123</v>
      </c>
      <c r="G690" s="31" t="s">
        <v>16248</v>
      </c>
      <c r="H690" s="31" t="s">
        <v>22838</v>
      </c>
      <c r="I690" s="38">
        <v>0.375</v>
      </c>
      <c r="J690" s="31" t="s">
        <v>20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  <c r="T690" s="388"/>
    </row>
    <row r="691" spans="1:20" ht="54" customHeight="1" x14ac:dyDescent="1.05">
      <c r="A691" s="31" t="s">
        <v>25131</v>
      </c>
      <c r="B691" s="31" t="s">
        <v>25132</v>
      </c>
      <c r="C691" s="31" t="s">
        <v>25133</v>
      </c>
      <c r="D691" s="31" t="s">
        <v>25134</v>
      </c>
      <c r="E691" s="31" t="s">
        <v>687</v>
      </c>
      <c r="F691" s="31" t="s">
        <v>123</v>
      </c>
      <c r="G691" s="31" t="s">
        <v>16248</v>
      </c>
      <c r="H691" s="31" t="s">
        <v>22838</v>
      </c>
      <c r="I691" s="38">
        <v>0.375</v>
      </c>
      <c r="J691" s="31" t="s">
        <v>20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  <c r="T691" s="388"/>
    </row>
    <row r="692" spans="1:20" ht="54" customHeight="1" x14ac:dyDescent="1.05">
      <c r="A692" s="31" t="s">
        <v>25135</v>
      </c>
      <c r="B692" s="31" t="s">
        <v>25136</v>
      </c>
      <c r="C692" s="31" t="s">
        <v>25137</v>
      </c>
      <c r="D692" s="31" t="s">
        <v>25138</v>
      </c>
      <c r="E692" s="31" t="s">
        <v>101</v>
      </c>
      <c r="F692" s="31" t="s">
        <v>123</v>
      </c>
      <c r="G692" s="31" t="s">
        <v>16223</v>
      </c>
      <c r="H692" s="31" t="s">
        <v>21619</v>
      </c>
      <c r="I692" s="38">
        <v>0.32291666666666669</v>
      </c>
      <c r="J692" s="31" t="s">
        <v>20</v>
      </c>
      <c r="K692" s="31" t="s">
        <v>105</v>
      </c>
      <c r="L692" s="31" t="s">
        <v>106</v>
      </c>
      <c r="M692" s="31" t="s">
        <v>107</v>
      </c>
      <c r="N692" s="23"/>
      <c r="O692" s="23"/>
      <c r="P692" s="23"/>
      <c r="Q692" s="23"/>
      <c r="R692" s="23"/>
      <c r="S692" s="29">
        <v>22200</v>
      </c>
      <c r="T692" s="388"/>
    </row>
    <row r="693" spans="1:20" ht="54" customHeight="1" x14ac:dyDescent="1.05">
      <c r="A693" s="31" t="s">
        <v>25139</v>
      </c>
      <c r="B693" s="31" t="s">
        <v>4096</v>
      </c>
      <c r="C693" s="31" t="s">
        <v>25140</v>
      </c>
      <c r="D693" s="31" t="s">
        <v>25141</v>
      </c>
      <c r="E693" s="31" t="s">
        <v>101</v>
      </c>
      <c r="F693" s="31" t="s">
        <v>123</v>
      </c>
      <c r="G693" s="31" t="s">
        <v>16223</v>
      </c>
      <c r="H693" s="31" t="s">
        <v>21619</v>
      </c>
      <c r="I693" s="38">
        <v>0.32291666666666669</v>
      </c>
      <c r="J693" s="31" t="s">
        <v>20</v>
      </c>
      <c r="K693" s="31" t="s">
        <v>105</v>
      </c>
      <c r="L693" s="31" t="s">
        <v>106</v>
      </c>
      <c r="M693" s="31" t="s">
        <v>107</v>
      </c>
      <c r="N693" s="23"/>
      <c r="O693" s="23"/>
      <c r="P693" s="23"/>
      <c r="Q693" s="23"/>
      <c r="R693" s="23"/>
      <c r="S693" s="29">
        <v>22200</v>
      </c>
      <c r="T693" s="388"/>
    </row>
    <row r="694" spans="1:20" ht="54" customHeight="1" x14ac:dyDescent="1.05">
      <c r="A694" s="31" t="s">
        <v>25142</v>
      </c>
      <c r="B694" s="31" t="s">
        <v>4535</v>
      </c>
      <c r="C694" s="31" t="s">
        <v>25143</v>
      </c>
      <c r="D694" s="31" t="s">
        <v>25144</v>
      </c>
      <c r="E694" s="31" t="s">
        <v>101</v>
      </c>
      <c r="F694" s="31" t="s">
        <v>123</v>
      </c>
      <c r="G694" s="31" t="s">
        <v>16223</v>
      </c>
      <c r="H694" s="31" t="s">
        <v>21619</v>
      </c>
      <c r="I694" s="38">
        <v>0.32291666666666669</v>
      </c>
      <c r="J694" s="31" t="s">
        <v>20</v>
      </c>
      <c r="K694" s="31" t="s">
        <v>105</v>
      </c>
      <c r="L694" s="31" t="s">
        <v>106</v>
      </c>
      <c r="M694" s="31" t="s">
        <v>107</v>
      </c>
      <c r="N694" s="23"/>
      <c r="O694" s="23"/>
      <c r="P694" s="23"/>
      <c r="Q694" s="23"/>
      <c r="R694" s="23"/>
      <c r="S694" s="29">
        <v>22200</v>
      </c>
      <c r="T694" s="388"/>
    </row>
    <row r="695" spans="1:20" ht="54" customHeight="1" x14ac:dyDescent="1.05">
      <c r="A695" s="31" t="s">
        <v>25145</v>
      </c>
      <c r="B695" s="31" t="s">
        <v>25146</v>
      </c>
      <c r="C695" s="31" t="s">
        <v>25147</v>
      </c>
      <c r="D695" s="31" t="s">
        <v>25148</v>
      </c>
      <c r="E695" s="31" t="s">
        <v>101</v>
      </c>
      <c r="F695" s="31" t="s">
        <v>123</v>
      </c>
      <c r="G695" s="31" t="s">
        <v>16223</v>
      </c>
      <c r="H695" s="31" t="s">
        <v>21619</v>
      </c>
      <c r="I695" s="38">
        <v>0.32291666666666669</v>
      </c>
      <c r="J695" s="31" t="s">
        <v>20</v>
      </c>
      <c r="K695" s="31" t="s">
        <v>105</v>
      </c>
      <c r="L695" s="31" t="s">
        <v>106</v>
      </c>
      <c r="M695" s="31" t="s">
        <v>107</v>
      </c>
      <c r="N695" s="23"/>
      <c r="O695" s="23"/>
      <c r="P695" s="23"/>
      <c r="Q695" s="23"/>
      <c r="R695" s="23"/>
      <c r="S695" s="29">
        <v>22200</v>
      </c>
      <c r="T695" s="388"/>
    </row>
    <row r="696" spans="1:20" ht="54" customHeight="1" x14ac:dyDescent="1.05">
      <c r="A696" s="31" t="s">
        <v>25149</v>
      </c>
      <c r="B696" s="31" t="s">
        <v>25150</v>
      </c>
      <c r="C696" s="31" t="s">
        <v>25151</v>
      </c>
      <c r="D696" s="31" t="s">
        <v>25152</v>
      </c>
      <c r="E696" s="31" t="s">
        <v>101</v>
      </c>
      <c r="F696" s="31" t="s">
        <v>123</v>
      </c>
      <c r="G696" s="31" t="s">
        <v>16223</v>
      </c>
      <c r="H696" s="31" t="s">
        <v>21619</v>
      </c>
      <c r="I696" s="38">
        <v>0.32291666666666669</v>
      </c>
      <c r="J696" s="31" t="s">
        <v>20</v>
      </c>
      <c r="K696" s="31" t="s">
        <v>105</v>
      </c>
      <c r="L696" s="31" t="s">
        <v>106</v>
      </c>
      <c r="M696" s="31" t="s">
        <v>107</v>
      </c>
      <c r="N696" s="23"/>
      <c r="O696" s="23"/>
      <c r="P696" s="23"/>
      <c r="Q696" s="23"/>
      <c r="R696" s="23"/>
      <c r="S696" s="29">
        <v>22200</v>
      </c>
      <c r="T696" s="388"/>
    </row>
    <row r="697" spans="1:20" ht="54" customHeight="1" x14ac:dyDescent="1.05">
      <c r="A697" s="31" t="s">
        <v>25153</v>
      </c>
      <c r="B697" s="31" t="s">
        <v>8186</v>
      </c>
      <c r="C697" s="31" t="s">
        <v>25154</v>
      </c>
      <c r="D697" s="31" t="s">
        <v>25155</v>
      </c>
      <c r="E697" s="31" t="s">
        <v>101</v>
      </c>
      <c r="F697" s="31" t="s">
        <v>123</v>
      </c>
      <c r="G697" s="31" t="s">
        <v>16223</v>
      </c>
      <c r="H697" s="31" t="s">
        <v>21619</v>
      </c>
      <c r="I697" s="38">
        <v>0.32291666666666669</v>
      </c>
      <c r="J697" s="31" t="s">
        <v>20</v>
      </c>
      <c r="K697" s="31" t="s">
        <v>105</v>
      </c>
      <c r="L697" s="31" t="s">
        <v>125</v>
      </c>
      <c r="M697" s="31" t="s">
        <v>107</v>
      </c>
      <c r="N697" s="23"/>
      <c r="O697" s="23"/>
      <c r="P697" s="23"/>
      <c r="Q697" s="23"/>
      <c r="R697" s="23"/>
      <c r="S697" s="29">
        <v>22200</v>
      </c>
      <c r="T697" s="388"/>
    </row>
    <row r="698" spans="1:20" ht="54" customHeight="1" x14ac:dyDescent="1.05">
      <c r="A698" s="31" t="s">
        <v>25156</v>
      </c>
      <c r="B698" s="31" t="s">
        <v>16452</v>
      </c>
      <c r="C698" s="31" t="s">
        <v>25157</v>
      </c>
      <c r="D698" s="31" t="s">
        <v>25158</v>
      </c>
      <c r="E698" s="31" t="s">
        <v>101</v>
      </c>
      <c r="F698" s="31" t="s">
        <v>123</v>
      </c>
      <c r="G698" s="31" t="s">
        <v>16223</v>
      </c>
      <c r="H698" s="31" t="s">
        <v>21619</v>
      </c>
      <c r="I698" s="38">
        <v>0.32291666666666669</v>
      </c>
      <c r="J698" s="31" t="s">
        <v>20</v>
      </c>
      <c r="K698" s="31" t="s">
        <v>105</v>
      </c>
      <c r="L698" s="31" t="s">
        <v>106</v>
      </c>
      <c r="M698" s="31" t="s">
        <v>107</v>
      </c>
      <c r="N698" s="23"/>
      <c r="O698" s="23"/>
      <c r="P698" s="23"/>
      <c r="Q698" s="23"/>
      <c r="R698" s="23"/>
      <c r="S698" s="29">
        <v>22200</v>
      </c>
      <c r="T698" s="388"/>
    </row>
    <row r="699" spans="1:20" ht="54" customHeight="1" x14ac:dyDescent="1.05">
      <c r="A699" s="31" t="s">
        <v>25159</v>
      </c>
      <c r="B699" s="31" t="s">
        <v>17486</v>
      </c>
      <c r="C699" s="31" t="s">
        <v>25160</v>
      </c>
      <c r="D699" s="31" t="s">
        <v>25161</v>
      </c>
      <c r="E699" s="31" t="s">
        <v>101</v>
      </c>
      <c r="F699" s="31" t="s">
        <v>102</v>
      </c>
      <c r="G699" s="31" t="s">
        <v>16190</v>
      </c>
      <c r="H699" s="31" t="s">
        <v>19365</v>
      </c>
      <c r="I699" s="38">
        <v>0.52430555555555558</v>
      </c>
      <c r="J699" s="31" t="s">
        <v>20</v>
      </c>
      <c r="K699" s="31" t="s">
        <v>105</v>
      </c>
      <c r="L699" s="31" t="s">
        <v>106</v>
      </c>
      <c r="M699" s="31" t="s">
        <v>491</v>
      </c>
      <c r="N699" s="23"/>
      <c r="O699" s="23"/>
      <c r="P699" s="23"/>
      <c r="Q699" s="23"/>
      <c r="R699" s="23"/>
      <c r="S699" s="29">
        <v>26200</v>
      </c>
      <c r="T699" s="388"/>
    </row>
    <row r="700" spans="1:20" ht="54" customHeight="1" x14ac:dyDescent="0.7">
      <c r="A700" s="698" t="s">
        <v>25351</v>
      </c>
      <c r="B700" s="699"/>
      <c r="C700" s="699"/>
      <c r="D700" s="699"/>
      <c r="E700" s="699"/>
      <c r="F700" s="699"/>
      <c r="G700" s="699"/>
      <c r="H700" s="699"/>
      <c r="I700" s="699"/>
      <c r="J700" s="699"/>
      <c r="K700" s="699"/>
      <c r="L700" s="699"/>
      <c r="M700" s="700"/>
      <c r="N700" s="23"/>
      <c r="O700" s="23"/>
      <c r="P700" s="23"/>
      <c r="Q700" s="23"/>
      <c r="R700" s="23"/>
      <c r="S700" s="249"/>
      <c r="T700" s="388">
        <v>26000</v>
      </c>
    </row>
    <row r="701" spans="1:20" ht="54" customHeight="1" x14ac:dyDescent="0.7">
      <c r="A701" s="698" t="s">
        <v>25351</v>
      </c>
      <c r="B701" s="699"/>
      <c r="C701" s="699"/>
      <c r="D701" s="699"/>
      <c r="E701" s="699"/>
      <c r="F701" s="699"/>
      <c r="G701" s="699"/>
      <c r="H701" s="699"/>
      <c r="I701" s="699"/>
      <c r="J701" s="699"/>
      <c r="K701" s="699"/>
      <c r="L701" s="699"/>
      <c r="M701" s="700"/>
      <c r="N701" s="23"/>
      <c r="O701" s="23"/>
      <c r="P701" s="23"/>
      <c r="Q701" s="23"/>
      <c r="R701" s="23"/>
      <c r="S701" s="249"/>
      <c r="T701" s="388">
        <v>20000</v>
      </c>
    </row>
    <row r="702" spans="1:20" ht="54" customHeight="1" x14ac:dyDescent="0.7">
      <c r="A702" s="698" t="s">
        <v>25351</v>
      </c>
      <c r="B702" s="699"/>
      <c r="C702" s="699"/>
      <c r="D702" s="699"/>
      <c r="E702" s="699"/>
      <c r="F702" s="699"/>
      <c r="G702" s="699"/>
      <c r="H702" s="699"/>
      <c r="I702" s="699"/>
      <c r="J702" s="699"/>
      <c r="K702" s="699"/>
      <c r="L702" s="699"/>
      <c r="M702" s="700"/>
      <c r="N702" s="23"/>
      <c r="O702" s="23"/>
      <c r="P702" s="23"/>
      <c r="Q702" s="23"/>
      <c r="R702" s="23"/>
      <c r="S702" s="249"/>
      <c r="T702" s="388">
        <v>20250</v>
      </c>
    </row>
    <row r="703" spans="1:20" ht="54" customHeight="1" x14ac:dyDescent="0.7">
      <c r="A703" s="698" t="s">
        <v>25352</v>
      </c>
      <c r="B703" s="699"/>
      <c r="C703" s="699"/>
      <c r="D703" s="699"/>
      <c r="E703" s="699"/>
      <c r="F703" s="699"/>
      <c r="G703" s="699"/>
      <c r="H703" s="699"/>
      <c r="I703" s="699"/>
      <c r="J703" s="699"/>
      <c r="K703" s="699"/>
      <c r="L703" s="699"/>
      <c r="M703" s="700"/>
      <c r="N703" s="23"/>
      <c r="O703" s="23"/>
      <c r="P703" s="23"/>
      <c r="Q703" s="23"/>
      <c r="R703" s="23"/>
      <c r="S703" s="249"/>
      <c r="T703" s="388">
        <v>6500</v>
      </c>
    </row>
    <row r="704" spans="1:20" ht="54" customHeight="1" x14ac:dyDescent="0.7">
      <c r="A704" s="698" t="s">
        <v>25352</v>
      </c>
      <c r="B704" s="699"/>
      <c r="C704" s="699"/>
      <c r="D704" s="699"/>
      <c r="E704" s="699"/>
      <c r="F704" s="699"/>
      <c r="G704" s="699"/>
      <c r="H704" s="699"/>
      <c r="I704" s="699"/>
      <c r="J704" s="699"/>
      <c r="K704" s="699"/>
      <c r="L704" s="699"/>
      <c r="M704" s="700"/>
      <c r="N704" s="23"/>
      <c r="O704" s="23"/>
      <c r="P704" s="23"/>
      <c r="Q704" s="23"/>
      <c r="R704" s="23"/>
      <c r="S704" s="249"/>
      <c r="T704" s="388">
        <v>5000</v>
      </c>
    </row>
    <row r="705" spans="1:20" ht="54" customHeight="1" x14ac:dyDescent="0.7">
      <c r="A705" s="698" t="s">
        <v>25352</v>
      </c>
      <c r="B705" s="699"/>
      <c r="C705" s="699"/>
      <c r="D705" s="699"/>
      <c r="E705" s="699"/>
      <c r="F705" s="699"/>
      <c r="G705" s="699"/>
      <c r="H705" s="699"/>
      <c r="I705" s="699"/>
      <c r="J705" s="699"/>
      <c r="K705" s="699"/>
      <c r="L705" s="699"/>
      <c r="M705" s="700"/>
      <c r="N705" s="23"/>
      <c r="O705" s="23"/>
      <c r="P705" s="23"/>
      <c r="Q705" s="23"/>
      <c r="R705" s="23"/>
      <c r="S705" s="249"/>
      <c r="T705" s="388">
        <v>20000</v>
      </c>
    </row>
    <row r="706" spans="1:20" ht="54" customHeight="1" x14ac:dyDescent="0.7">
      <c r="A706" s="698" t="s">
        <v>25352</v>
      </c>
      <c r="B706" s="699"/>
      <c r="C706" s="699"/>
      <c r="D706" s="699"/>
      <c r="E706" s="699"/>
      <c r="F706" s="699"/>
      <c r="G706" s="699"/>
      <c r="H706" s="699"/>
      <c r="I706" s="699"/>
      <c r="J706" s="699"/>
      <c r="K706" s="699"/>
      <c r="L706" s="699"/>
      <c r="M706" s="700"/>
      <c r="N706" s="23"/>
      <c r="O706" s="23"/>
      <c r="P706" s="23"/>
      <c r="Q706" s="23"/>
      <c r="R706" s="23"/>
      <c r="S706" s="249"/>
      <c r="T706" s="388">
        <v>18000</v>
      </c>
    </row>
    <row r="707" spans="1:20" ht="54" customHeight="1" x14ac:dyDescent="0.7">
      <c r="A707" s="698" t="s">
        <v>25352</v>
      </c>
      <c r="B707" s="699"/>
      <c r="C707" s="699"/>
      <c r="D707" s="699"/>
      <c r="E707" s="699"/>
      <c r="F707" s="699"/>
      <c r="G707" s="699"/>
      <c r="H707" s="699"/>
      <c r="I707" s="699"/>
      <c r="J707" s="699"/>
      <c r="K707" s="699"/>
      <c r="L707" s="699"/>
      <c r="M707" s="700"/>
      <c r="N707" s="23"/>
      <c r="O707" s="23"/>
      <c r="P707" s="23"/>
      <c r="Q707" s="23"/>
      <c r="R707" s="23"/>
      <c r="S707" s="249"/>
      <c r="T707" s="388">
        <v>50000</v>
      </c>
    </row>
    <row r="708" spans="1:20" ht="54" customHeight="1" x14ac:dyDescent="0.7">
      <c r="A708" s="698" t="s">
        <v>25352</v>
      </c>
      <c r="B708" s="699"/>
      <c r="C708" s="699"/>
      <c r="D708" s="699"/>
      <c r="E708" s="699"/>
      <c r="F708" s="699"/>
      <c r="G708" s="699"/>
      <c r="H708" s="699"/>
      <c r="I708" s="699"/>
      <c r="J708" s="699"/>
      <c r="K708" s="699"/>
      <c r="L708" s="699"/>
      <c r="M708" s="700"/>
      <c r="N708" s="23"/>
      <c r="O708" s="23"/>
      <c r="P708" s="23"/>
      <c r="Q708" s="23"/>
      <c r="R708" s="23"/>
      <c r="S708" s="249"/>
      <c r="T708" s="388">
        <v>31600</v>
      </c>
    </row>
    <row r="709" spans="1:20" ht="54" customHeight="1" x14ac:dyDescent="0.7">
      <c r="A709" s="698" t="s">
        <v>25352</v>
      </c>
      <c r="B709" s="699"/>
      <c r="C709" s="699"/>
      <c r="D709" s="699"/>
      <c r="E709" s="699"/>
      <c r="F709" s="699"/>
      <c r="G709" s="699"/>
      <c r="H709" s="699"/>
      <c r="I709" s="699"/>
      <c r="J709" s="699"/>
      <c r="K709" s="699"/>
      <c r="L709" s="699"/>
      <c r="M709" s="700"/>
      <c r="N709" s="23"/>
      <c r="O709" s="23"/>
      <c r="P709" s="23"/>
      <c r="Q709" s="23"/>
      <c r="R709" s="23"/>
      <c r="S709" s="249"/>
      <c r="T709" s="388">
        <v>58000</v>
      </c>
    </row>
    <row r="710" spans="1:20" ht="54" customHeight="1" x14ac:dyDescent="0.7">
      <c r="A710" s="698" t="s">
        <v>4020</v>
      </c>
      <c r="B710" s="699"/>
      <c r="C710" s="699"/>
      <c r="D710" s="699"/>
      <c r="E710" s="699"/>
      <c r="F710" s="699"/>
      <c r="G710" s="699"/>
      <c r="H710" s="699"/>
      <c r="I710" s="699"/>
      <c r="J710" s="699"/>
      <c r="K710" s="699"/>
      <c r="L710" s="699"/>
      <c r="M710" s="700"/>
      <c r="N710" s="23"/>
      <c r="O710" s="23"/>
      <c r="P710" s="23"/>
      <c r="Q710" s="23"/>
      <c r="R710" s="23"/>
      <c r="S710" s="249"/>
      <c r="T710" s="388">
        <v>89700</v>
      </c>
    </row>
    <row r="711" spans="1:20" ht="54" customHeight="1" x14ac:dyDescent="0.7">
      <c r="A711" s="698" t="s">
        <v>4020</v>
      </c>
      <c r="B711" s="699"/>
      <c r="C711" s="699"/>
      <c r="D711" s="699"/>
      <c r="E711" s="699"/>
      <c r="F711" s="699"/>
      <c r="G711" s="699"/>
      <c r="H711" s="699"/>
      <c r="I711" s="699"/>
      <c r="J711" s="699"/>
      <c r="K711" s="699"/>
      <c r="L711" s="699"/>
      <c r="M711" s="700"/>
      <c r="N711" s="23"/>
      <c r="O711" s="23"/>
      <c r="P711" s="23"/>
      <c r="Q711" s="23"/>
      <c r="R711" s="23"/>
      <c r="S711" s="249"/>
      <c r="T711" s="388">
        <v>550000</v>
      </c>
    </row>
    <row r="712" spans="1:20" ht="54" customHeight="1" x14ac:dyDescent="0.7">
      <c r="A712" s="698" t="s">
        <v>4020</v>
      </c>
      <c r="B712" s="699"/>
      <c r="C712" s="699"/>
      <c r="D712" s="699"/>
      <c r="E712" s="699"/>
      <c r="F712" s="699"/>
      <c r="G712" s="699"/>
      <c r="H712" s="699"/>
      <c r="I712" s="699"/>
      <c r="J712" s="699"/>
      <c r="K712" s="699"/>
      <c r="L712" s="699"/>
      <c r="M712" s="700"/>
      <c r="N712" s="23"/>
      <c r="O712" s="23"/>
      <c r="P712" s="23"/>
      <c r="Q712" s="23"/>
      <c r="R712" s="23"/>
      <c r="S712" s="249"/>
      <c r="T712" s="388">
        <v>500000</v>
      </c>
    </row>
    <row r="713" spans="1:20" ht="54" customHeight="1" x14ac:dyDescent="1.3">
      <c r="A713" s="679" t="s">
        <v>26790</v>
      </c>
      <c r="B713" s="680"/>
      <c r="C713" s="680"/>
      <c r="D713" s="680"/>
      <c r="E713" s="680"/>
      <c r="F713" s="680"/>
      <c r="G713" s="680"/>
      <c r="H713" s="680"/>
      <c r="I713" s="680"/>
      <c r="J713" s="680"/>
      <c r="K713" s="680"/>
      <c r="L713" s="680"/>
      <c r="M713" s="681"/>
      <c r="N713" s="23"/>
      <c r="O713" s="23"/>
      <c r="P713" s="23"/>
      <c r="Q713" s="23"/>
      <c r="R713" s="23"/>
      <c r="S713" s="29"/>
      <c r="T713" s="388"/>
    </row>
    <row r="714" spans="1:20" ht="54" customHeight="1" x14ac:dyDescent="1.05">
      <c r="A714" s="31" t="s">
        <v>25574</v>
      </c>
      <c r="B714" s="31" t="s">
        <v>10880</v>
      </c>
      <c r="C714" s="31" t="s">
        <v>25575</v>
      </c>
      <c r="D714" s="31" t="s">
        <v>25576</v>
      </c>
      <c r="E714" s="31" t="s">
        <v>101</v>
      </c>
      <c r="F714" s="31" t="s">
        <v>123</v>
      </c>
      <c r="G714" s="31" t="s">
        <v>16223</v>
      </c>
      <c r="H714" s="31" t="s">
        <v>21619</v>
      </c>
      <c r="I714" s="38">
        <v>0.125</v>
      </c>
      <c r="J714" s="31" t="s">
        <v>20</v>
      </c>
      <c r="K714" s="31" t="s">
        <v>105</v>
      </c>
      <c r="L714" s="31" t="s">
        <v>995</v>
      </c>
      <c r="M714" s="31" t="s">
        <v>106</v>
      </c>
      <c r="N714" s="23"/>
      <c r="O714" s="23"/>
      <c r="P714" s="23"/>
      <c r="Q714" s="23"/>
      <c r="R714" s="23"/>
      <c r="S714" s="29">
        <v>43925</v>
      </c>
      <c r="T714" s="388"/>
    </row>
    <row r="715" spans="1:20" ht="54" customHeight="1" x14ac:dyDescent="1.05">
      <c r="A715" s="31" t="s">
        <v>25577</v>
      </c>
      <c r="B715" s="31" t="s">
        <v>25578</v>
      </c>
      <c r="C715" s="31" t="s">
        <v>25579</v>
      </c>
      <c r="D715" s="31" t="s">
        <v>25580</v>
      </c>
      <c r="E715" s="31" t="s">
        <v>101</v>
      </c>
      <c r="F715" s="31" t="s">
        <v>123</v>
      </c>
      <c r="G715" s="31" t="s">
        <v>16223</v>
      </c>
      <c r="H715" s="31" t="s">
        <v>21619</v>
      </c>
      <c r="I715" s="38">
        <v>0.125</v>
      </c>
      <c r="J715" s="31" t="s">
        <v>20</v>
      </c>
      <c r="K715" s="31" t="s">
        <v>105</v>
      </c>
      <c r="L715" s="31" t="s">
        <v>995</v>
      </c>
      <c r="M715" s="31" t="s">
        <v>106</v>
      </c>
      <c r="N715" s="23"/>
      <c r="O715" s="23"/>
      <c r="P715" s="23"/>
      <c r="Q715" s="23"/>
      <c r="R715" s="23"/>
      <c r="S715" s="29">
        <v>43925</v>
      </c>
      <c r="T715" s="388"/>
    </row>
    <row r="716" spans="1:20" ht="54" customHeight="1" x14ac:dyDescent="1.05">
      <c r="A716" s="31" t="s">
        <v>25581</v>
      </c>
      <c r="B716" s="31" t="s">
        <v>25582</v>
      </c>
      <c r="C716" s="31" t="s">
        <v>25583</v>
      </c>
      <c r="D716" s="31" t="s">
        <v>25584</v>
      </c>
      <c r="E716" s="31" t="s">
        <v>101</v>
      </c>
      <c r="F716" s="31" t="s">
        <v>123</v>
      </c>
      <c r="G716" s="31" t="s">
        <v>16223</v>
      </c>
      <c r="H716" s="31" t="s">
        <v>21619</v>
      </c>
      <c r="I716" s="38">
        <v>0.125</v>
      </c>
      <c r="J716" s="31" t="s">
        <v>20</v>
      </c>
      <c r="K716" s="31" t="s">
        <v>105</v>
      </c>
      <c r="L716" s="31" t="s">
        <v>995</v>
      </c>
      <c r="M716" s="31" t="s">
        <v>106</v>
      </c>
      <c r="N716" s="23"/>
      <c r="O716" s="23"/>
      <c r="P716" s="23"/>
      <c r="Q716" s="23"/>
      <c r="R716" s="23"/>
      <c r="S716" s="29">
        <v>43925</v>
      </c>
      <c r="T716" s="388"/>
    </row>
    <row r="717" spans="1:20" ht="54" customHeight="1" x14ac:dyDescent="1.05">
      <c r="A717" s="31" t="s">
        <v>25585</v>
      </c>
      <c r="B717" s="31" t="s">
        <v>2905</v>
      </c>
      <c r="C717" s="31" t="s">
        <v>25586</v>
      </c>
      <c r="D717" s="31" t="s">
        <v>25587</v>
      </c>
      <c r="E717" s="31" t="s">
        <v>687</v>
      </c>
      <c r="F717" s="31" t="s">
        <v>123</v>
      </c>
      <c r="G717" s="31" t="s">
        <v>16248</v>
      </c>
      <c r="H717" s="31" t="s">
        <v>22838</v>
      </c>
      <c r="I717" s="38">
        <v>0.41666666666666669</v>
      </c>
      <c r="J717" s="31" t="s">
        <v>20</v>
      </c>
      <c r="K717" s="31" t="s">
        <v>105</v>
      </c>
      <c r="L717" s="31" t="s">
        <v>995</v>
      </c>
      <c r="M717" s="31" t="s">
        <v>106</v>
      </c>
      <c r="N717" s="23"/>
      <c r="O717" s="23"/>
      <c r="P717" s="23"/>
      <c r="Q717" s="23"/>
      <c r="R717" s="23"/>
      <c r="S717" s="29">
        <v>43425</v>
      </c>
      <c r="T717" s="388"/>
    </row>
    <row r="718" spans="1:20" ht="54" customHeight="1" x14ac:dyDescent="1.05">
      <c r="A718" s="31" t="s">
        <v>25588</v>
      </c>
      <c r="B718" s="31" t="s">
        <v>25589</v>
      </c>
      <c r="C718" s="31" t="s">
        <v>25590</v>
      </c>
      <c r="D718" s="31" t="s">
        <v>25591</v>
      </c>
      <c r="E718" s="31" t="s">
        <v>688</v>
      </c>
      <c r="F718" s="31" t="s">
        <v>123</v>
      </c>
      <c r="G718" s="31" t="s">
        <v>16287</v>
      </c>
      <c r="H718" s="31" t="s">
        <v>19365</v>
      </c>
      <c r="I718" s="38">
        <v>0.41666666666666669</v>
      </c>
      <c r="J718" s="31" t="s">
        <v>20</v>
      </c>
      <c r="K718" s="31" t="s">
        <v>105</v>
      </c>
      <c r="L718" s="31" t="s">
        <v>194</v>
      </c>
      <c r="M718" s="31" t="s">
        <v>106</v>
      </c>
      <c r="N718" s="23"/>
      <c r="O718" s="23"/>
      <c r="P718" s="23"/>
      <c r="Q718" s="23"/>
      <c r="R718" s="23"/>
      <c r="S718" s="29">
        <v>38750</v>
      </c>
      <c r="T718" s="388"/>
    </row>
    <row r="719" spans="1:20" ht="54" customHeight="1" x14ac:dyDescent="1.05">
      <c r="A719" s="31" t="s">
        <v>25592</v>
      </c>
      <c r="B719" s="31" t="s">
        <v>25593</v>
      </c>
      <c r="C719" s="31" t="s">
        <v>25594</v>
      </c>
      <c r="D719" s="31" t="s">
        <v>25595</v>
      </c>
      <c r="E719" s="31" t="s">
        <v>687</v>
      </c>
      <c r="F719" s="31" t="s">
        <v>123</v>
      </c>
      <c r="G719" s="31" t="s">
        <v>16248</v>
      </c>
      <c r="H719" s="31" t="s">
        <v>22838</v>
      </c>
      <c r="I719" s="38">
        <v>0.41666666666666669</v>
      </c>
      <c r="J719" s="31" t="s">
        <v>20</v>
      </c>
      <c r="K719" s="31" t="s">
        <v>105</v>
      </c>
      <c r="L719" s="31" t="s">
        <v>995</v>
      </c>
      <c r="M719" s="31" t="s">
        <v>106</v>
      </c>
      <c r="N719" s="23"/>
      <c r="O719" s="23"/>
      <c r="P719" s="23"/>
      <c r="Q719" s="23"/>
      <c r="R719" s="23"/>
      <c r="S719" s="29">
        <v>43425</v>
      </c>
      <c r="T719" s="388"/>
    </row>
    <row r="720" spans="1:20" ht="54" customHeight="1" x14ac:dyDescent="1.05">
      <c r="A720" s="31" t="s">
        <v>25596</v>
      </c>
      <c r="B720" s="31" t="s">
        <v>25597</v>
      </c>
      <c r="C720" s="31" t="s">
        <v>25598</v>
      </c>
      <c r="D720" s="31" t="s">
        <v>25599</v>
      </c>
      <c r="E720" s="31" t="s">
        <v>687</v>
      </c>
      <c r="F720" s="31" t="s">
        <v>123</v>
      </c>
      <c r="G720" s="31" t="s">
        <v>16248</v>
      </c>
      <c r="H720" s="31" t="s">
        <v>22838</v>
      </c>
      <c r="I720" s="38">
        <v>0.41666666666666669</v>
      </c>
      <c r="J720" s="31" t="s">
        <v>20</v>
      </c>
      <c r="K720" s="31" t="s">
        <v>105</v>
      </c>
      <c r="L720" s="31" t="s">
        <v>995</v>
      </c>
      <c r="M720" s="31" t="s">
        <v>106</v>
      </c>
      <c r="N720" s="23"/>
      <c r="O720" s="23"/>
      <c r="P720" s="23"/>
      <c r="Q720" s="23"/>
      <c r="R720" s="23"/>
      <c r="S720" s="29">
        <v>43425</v>
      </c>
      <c r="T720" s="388"/>
    </row>
    <row r="721" spans="1:20" ht="54" customHeight="1" x14ac:dyDescent="0.7">
      <c r="A721" s="698" t="s">
        <v>4020</v>
      </c>
      <c r="B721" s="699"/>
      <c r="C721" s="699"/>
      <c r="D721" s="699"/>
      <c r="E721" s="699"/>
      <c r="F721" s="699"/>
      <c r="G721" s="699"/>
      <c r="H721" s="699"/>
      <c r="I721" s="699"/>
      <c r="J721" s="699"/>
      <c r="K721" s="699"/>
      <c r="L721" s="699"/>
      <c r="M721" s="700"/>
      <c r="N721" s="23"/>
      <c r="O721" s="23"/>
      <c r="P721" s="23"/>
      <c r="Q721" s="23"/>
      <c r="R721" s="23"/>
      <c r="S721" s="249"/>
      <c r="T721" s="388">
        <v>34000</v>
      </c>
    </row>
    <row r="722" spans="1:20" ht="54" customHeight="1" x14ac:dyDescent="0.7">
      <c r="A722" s="698" t="s">
        <v>26806</v>
      </c>
      <c r="B722" s="699"/>
      <c r="C722" s="699"/>
      <c r="D722" s="699"/>
      <c r="E722" s="699"/>
      <c r="F722" s="699"/>
      <c r="G722" s="699"/>
      <c r="H722" s="699"/>
      <c r="I722" s="699"/>
      <c r="J722" s="699"/>
      <c r="K722" s="699"/>
      <c r="L722" s="699"/>
      <c r="M722" s="700"/>
      <c r="N722" s="23"/>
      <c r="O722" s="23"/>
      <c r="P722" s="23"/>
      <c r="Q722" s="23"/>
      <c r="R722" s="23"/>
      <c r="S722" s="249"/>
      <c r="T722" s="388">
        <v>79000</v>
      </c>
    </row>
    <row r="723" spans="1:20" ht="54" customHeight="1" x14ac:dyDescent="0.7">
      <c r="A723" s="698" t="s">
        <v>26806</v>
      </c>
      <c r="B723" s="699"/>
      <c r="C723" s="699"/>
      <c r="D723" s="699"/>
      <c r="E723" s="699"/>
      <c r="F723" s="699"/>
      <c r="G723" s="699"/>
      <c r="H723" s="699"/>
      <c r="I723" s="699"/>
      <c r="J723" s="699"/>
      <c r="K723" s="699"/>
      <c r="L723" s="699"/>
      <c r="M723" s="700"/>
      <c r="N723" s="23"/>
      <c r="O723" s="23"/>
      <c r="P723" s="23"/>
      <c r="Q723" s="23"/>
      <c r="R723" s="23"/>
      <c r="S723" s="249"/>
      <c r="T723" s="388">
        <v>64000</v>
      </c>
    </row>
    <row r="724" spans="1:20" ht="54" customHeight="1" x14ac:dyDescent="0.7">
      <c r="A724" s="698" t="s">
        <v>26806</v>
      </c>
      <c r="B724" s="699"/>
      <c r="C724" s="699"/>
      <c r="D724" s="699"/>
      <c r="E724" s="699"/>
      <c r="F724" s="699"/>
      <c r="G724" s="699"/>
      <c r="H724" s="699"/>
      <c r="I724" s="699"/>
      <c r="J724" s="699"/>
      <c r="K724" s="699"/>
      <c r="L724" s="699"/>
      <c r="M724" s="700"/>
      <c r="N724" s="23"/>
      <c r="O724" s="23"/>
      <c r="P724" s="23"/>
      <c r="Q724" s="23"/>
      <c r="R724" s="23"/>
      <c r="S724" s="249"/>
      <c r="T724" s="388">
        <v>72000</v>
      </c>
    </row>
    <row r="725" spans="1:20" ht="54" customHeight="1" x14ac:dyDescent="1.05">
      <c r="A725" s="688" t="s">
        <v>27234</v>
      </c>
      <c r="B725" s="689"/>
      <c r="C725" s="689"/>
      <c r="D725" s="689"/>
      <c r="E725" s="689"/>
      <c r="F725" s="689"/>
      <c r="G725" s="689"/>
      <c r="H725" s="689"/>
      <c r="I725" s="689"/>
      <c r="J725" s="689"/>
      <c r="K725" s="689"/>
      <c r="L725" s="689"/>
      <c r="M725" s="690"/>
      <c r="N725" s="23"/>
      <c r="O725" s="23"/>
      <c r="P725" s="23"/>
      <c r="Q725" s="23"/>
      <c r="R725" s="23"/>
      <c r="S725" s="29"/>
      <c r="T725" s="388"/>
    </row>
    <row r="726" spans="1:20" ht="54" customHeight="1" x14ac:dyDescent="1.05">
      <c r="A726" s="31" t="s">
        <v>26984</v>
      </c>
      <c r="B726" s="31" t="s">
        <v>23727</v>
      </c>
      <c r="C726" s="31" t="s">
        <v>26985</v>
      </c>
      <c r="D726" s="31" t="s">
        <v>26986</v>
      </c>
      <c r="E726" s="31" t="s">
        <v>687</v>
      </c>
      <c r="F726" s="31" t="s">
        <v>123</v>
      </c>
      <c r="G726" s="31" t="s">
        <v>16504</v>
      </c>
      <c r="H726" s="31" t="s">
        <v>22838</v>
      </c>
      <c r="I726" s="38">
        <v>0.20833333333333334</v>
      </c>
      <c r="J726" s="31" t="s">
        <v>20</v>
      </c>
      <c r="K726" s="31" t="s">
        <v>105</v>
      </c>
      <c r="L726" s="31" t="s">
        <v>995</v>
      </c>
      <c r="M726" s="31" t="s">
        <v>106</v>
      </c>
      <c r="N726" s="23"/>
      <c r="O726" s="23"/>
      <c r="P726" s="23"/>
      <c r="Q726" s="23"/>
      <c r="R726" s="23"/>
      <c r="S726" s="29">
        <v>43425</v>
      </c>
      <c r="T726" s="388"/>
    </row>
    <row r="727" spans="1:20" ht="54" customHeight="1" x14ac:dyDescent="1.05">
      <c r="A727" s="31" t="s">
        <v>26987</v>
      </c>
      <c r="B727" s="31" t="s">
        <v>24450</v>
      </c>
      <c r="C727" s="31" t="s">
        <v>26988</v>
      </c>
      <c r="D727" s="31" t="s">
        <v>26989</v>
      </c>
      <c r="E727" s="31" t="s">
        <v>687</v>
      </c>
      <c r="F727" s="31" t="s">
        <v>102</v>
      </c>
      <c r="G727" s="31" t="s">
        <v>16324</v>
      </c>
      <c r="H727" s="31" t="s">
        <v>22838</v>
      </c>
      <c r="I727" s="38">
        <v>0.41666666666666669</v>
      </c>
      <c r="J727" s="31" t="s">
        <v>20</v>
      </c>
      <c r="K727" s="31" t="s">
        <v>105</v>
      </c>
      <c r="L727" s="31" t="s">
        <v>491</v>
      </c>
      <c r="M727" s="31" t="s">
        <v>106</v>
      </c>
      <c r="N727" s="23"/>
      <c r="O727" s="23"/>
      <c r="P727" s="23"/>
      <c r="Q727" s="23"/>
      <c r="R727" s="23"/>
      <c r="S727" s="29">
        <v>25200</v>
      </c>
      <c r="T727" s="388"/>
    </row>
    <row r="728" spans="1:20" ht="54" customHeight="1" x14ac:dyDescent="1.05">
      <c r="A728" s="31" t="s">
        <v>26990</v>
      </c>
      <c r="B728" s="31" t="s">
        <v>26991</v>
      </c>
      <c r="C728" s="31" t="s">
        <v>26992</v>
      </c>
      <c r="D728" s="31" t="s">
        <v>26993</v>
      </c>
      <c r="E728" s="31" t="s">
        <v>687</v>
      </c>
      <c r="F728" s="31" t="s">
        <v>123</v>
      </c>
      <c r="G728" s="31" t="s">
        <v>16504</v>
      </c>
      <c r="H728" s="31" t="s">
        <v>22838</v>
      </c>
      <c r="I728" s="38">
        <v>0.66666666666666663</v>
      </c>
      <c r="J728" s="31" t="s">
        <v>20</v>
      </c>
      <c r="K728" s="31" t="s">
        <v>105</v>
      </c>
      <c r="L728" s="31" t="s">
        <v>995</v>
      </c>
      <c r="M728" s="31" t="s">
        <v>106</v>
      </c>
      <c r="N728" s="23"/>
      <c r="O728" s="23"/>
      <c r="P728" s="23"/>
      <c r="Q728" s="23"/>
      <c r="R728" s="23"/>
      <c r="S728" s="29">
        <v>43425</v>
      </c>
      <c r="T728" s="388"/>
    </row>
    <row r="729" spans="1:20" ht="54" customHeight="1" x14ac:dyDescent="1.05">
      <c r="A729" s="31" t="s">
        <v>26994</v>
      </c>
      <c r="B729" s="31" t="s">
        <v>2905</v>
      </c>
      <c r="C729" s="31" t="s">
        <v>26995</v>
      </c>
      <c r="D729" s="31" t="s">
        <v>26996</v>
      </c>
      <c r="E729" s="31" t="s">
        <v>687</v>
      </c>
      <c r="F729" s="31" t="s">
        <v>123</v>
      </c>
      <c r="G729" s="31" t="s">
        <v>16504</v>
      </c>
      <c r="H729" s="31" t="s">
        <v>22838</v>
      </c>
      <c r="I729" s="38">
        <v>0.20833333333333334</v>
      </c>
      <c r="J729" s="31" t="s">
        <v>20</v>
      </c>
      <c r="K729" s="31" t="s">
        <v>105</v>
      </c>
      <c r="L729" s="31" t="s">
        <v>995</v>
      </c>
      <c r="M729" s="31" t="s">
        <v>106</v>
      </c>
      <c r="N729" s="23"/>
      <c r="O729" s="23"/>
      <c r="P729" s="23"/>
      <c r="Q729" s="23"/>
      <c r="R729" s="23"/>
      <c r="S729" s="29">
        <v>43425</v>
      </c>
      <c r="T729" s="388"/>
    </row>
    <row r="730" spans="1:20" ht="54" customHeight="1" x14ac:dyDescent="1.05">
      <c r="A730" s="31" t="s">
        <v>26997</v>
      </c>
      <c r="B730" s="31" t="s">
        <v>6143</v>
      </c>
      <c r="C730" s="31" t="s">
        <v>26998</v>
      </c>
      <c r="D730" s="31" t="s">
        <v>26999</v>
      </c>
      <c r="E730" s="31" t="s">
        <v>687</v>
      </c>
      <c r="F730" s="31" t="s">
        <v>123</v>
      </c>
      <c r="G730" s="31" t="s">
        <v>16504</v>
      </c>
      <c r="H730" s="31" t="s">
        <v>22838</v>
      </c>
      <c r="I730" s="38">
        <v>0.20833333333333334</v>
      </c>
      <c r="J730" s="31" t="s">
        <v>20</v>
      </c>
      <c r="K730" s="31" t="s">
        <v>105</v>
      </c>
      <c r="L730" s="31" t="s">
        <v>995</v>
      </c>
      <c r="M730" s="31" t="s">
        <v>106</v>
      </c>
      <c r="N730" s="23"/>
      <c r="O730" s="23"/>
      <c r="P730" s="23"/>
      <c r="Q730" s="23"/>
      <c r="R730" s="23"/>
      <c r="S730" s="29">
        <v>43425</v>
      </c>
      <c r="T730" s="388"/>
    </row>
    <row r="731" spans="1:20" ht="54" customHeight="1" x14ac:dyDescent="1.05">
      <c r="A731" s="31" t="s">
        <v>27000</v>
      </c>
      <c r="B731" s="31" t="s">
        <v>27001</v>
      </c>
      <c r="C731" s="31" t="s">
        <v>27002</v>
      </c>
      <c r="D731" s="31" t="s">
        <v>27003</v>
      </c>
      <c r="E731" s="31" t="s">
        <v>687</v>
      </c>
      <c r="F731" s="31" t="s">
        <v>123</v>
      </c>
      <c r="G731" s="31" t="s">
        <v>16504</v>
      </c>
      <c r="H731" s="31" t="s">
        <v>22838</v>
      </c>
      <c r="I731" s="38">
        <v>0.20833333333333334</v>
      </c>
      <c r="J731" s="31" t="s">
        <v>20</v>
      </c>
      <c r="K731" s="31" t="s">
        <v>105</v>
      </c>
      <c r="L731" s="31" t="s">
        <v>995</v>
      </c>
      <c r="M731" s="31" t="s">
        <v>106</v>
      </c>
      <c r="N731" s="23"/>
      <c r="O731" s="23"/>
      <c r="P731" s="23"/>
      <c r="Q731" s="23"/>
      <c r="R731" s="23"/>
      <c r="S731" s="29">
        <v>43425</v>
      </c>
      <c r="T731" s="388"/>
    </row>
    <row r="732" spans="1:20" ht="54" customHeight="1" x14ac:dyDescent="1.05">
      <c r="A732" s="31" t="s">
        <v>27004</v>
      </c>
      <c r="B732" s="31" t="s">
        <v>22840</v>
      </c>
      <c r="C732" s="31" t="s">
        <v>27005</v>
      </c>
      <c r="D732" s="31" t="s">
        <v>27006</v>
      </c>
      <c r="E732" s="31" t="s">
        <v>687</v>
      </c>
      <c r="F732" s="31" t="s">
        <v>123</v>
      </c>
      <c r="G732" s="31" t="s">
        <v>16504</v>
      </c>
      <c r="H732" s="31" t="s">
        <v>22838</v>
      </c>
      <c r="I732" s="38">
        <v>0.20833333333333334</v>
      </c>
      <c r="J732" s="31" t="s">
        <v>20</v>
      </c>
      <c r="K732" s="31" t="s">
        <v>105</v>
      </c>
      <c r="L732" s="31" t="s">
        <v>995</v>
      </c>
      <c r="M732" s="31" t="s">
        <v>106</v>
      </c>
      <c r="N732" s="23"/>
      <c r="O732" s="23"/>
      <c r="P732" s="23"/>
      <c r="Q732" s="23"/>
      <c r="R732" s="23"/>
      <c r="S732" s="29">
        <v>43425</v>
      </c>
      <c r="T732" s="388"/>
    </row>
    <row r="733" spans="1:20" ht="54" customHeight="1" x14ac:dyDescent="1.05">
      <c r="A733" s="31" t="s">
        <v>27007</v>
      </c>
      <c r="B733" s="31" t="s">
        <v>27008</v>
      </c>
      <c r="C733" s="31" t="s">
        <v>27009</v>
      </c>
      <c r="D733" s="31" t="s">
        <v>27010</v>
      </c>
      <c r="E733" s="31" t="s">
        <v>687</v>
      </c>
      <c r="F733" s="31" t="s">
        <v>123</v>
      </c>
      <c r="G733" s="31" t="s">
        <v>16504</v>
      </c>
      <c r="H733" s="31" t="s">
        <v>22838</v>
      </c>
      <c r="I733" s="38">
        <v>0.66666666666666663</v>
      </c>
      <c r="J733" s="31" t="s">
        <v>20</v>
      </c>
      <c r="K733" s="31" t="s">
        <v>105</v>
      </c>
      <c r="L733" s="31" t="s">
        <v>995</v>
      </c>
      <c r="M733" s="31" t="s">
        <v>106</v>
      </c>
      <c r="N733" s="23"/>
      <c r="O733" s="23"/>
      <c r="P733" s="23"/>
      <c r="Q733" s="23"/>
      <c r="R733" s="23"/>
      <c r="S733" s="29">
        <v>43425</v>
      </c>
      <c r="T733" s="388"/>
    </row>
    <row r="734" spans="1:20" ht="54" customHeight="1" x14ac:dyDescent="1.05">
      <c r="A734" s="31" t="s">
        <v>27011</v>
      </c>
      <c r="B734" s="31" t="s">
        <v>20160</v>
      </c>
      <c r="C734" s="31" t="s">
        <v>27012</v>
      </c>
      <c r="D734" s="31" t="s">
        <v>27013</v>
      </c>
      <c r="E734" s="31" t="s">
        <v>687</v>
      </c>
      <c r="F734" s="31" t="s">
        <v>123</v>
      </c>
      <c r="G734" s="31" t="s">
        <v>16504</v>
      </c>
      <c r="H734" s="31" t="s">
        <v>22838</v>
      </c>
      <c r="I734" s="38">
        <v>0.66666666666666663</v>
      </c>
      <c r="J734" s="31" t="s">
        <v>20</v>
      </c>
      <c r="K734" s="31" t="s">
        <v>105</v>
      </c>
      <c r="L734" s="31" t="s">
        <v>995</v>
      </c>
      <c r="M734" s="31" t="s">
        <v>106</v>
      </c>
      <c r="N734" s="23"/>
      <c r="O734" s="23"/>
      <c r="P734" s="23"/>
      <c r="Q734" s="23"/>
      <c r="R734" s="23"/>
      <c r="S734" s="29">
        <v>43425</v>
      </c>
      <c r="T734" s="388"/>
    </row>
    <row r="735" spans="1:20" ht="54" customHeight="1" x14ac:dyDescent="1.05">
      <c r="A735" s="31" t="s">
        <v>27014</v>
      </c>
      <c r="B735" s="31" t="s">
        <v>27015</v>
      </c>
      <c r="C735" s="31" t="s">
        <v>27016</v>
      </c>
      <c r="D735" s="31" t="s">
        <v>27017</v>
      </c>
      <c r="E735" s="31" t="s">
        <v>687</v>
      </c>
      <c r="F735" s="31" t="s">
        <v>123</v>
      </c>
      <c r="G735" s="31" t="s">
        <v>16504</v>
      </c>
      <c r="H735" s="31" t="s">
        <v>22838</v>
      </c>
      <c r="I735" s="38">
        <v>0.66666666666666663</v>
      </c>
      <c r="J735" s="31" t="s">
        <v>20</v>
      </c>
      <c r="K735" s="31" t="s">
        <v>105</v>
      </c>
      <c r="L735" s="31" t="s">
        <v>995</v>
      </c>
      <c r="M735" s="31" t="s">
        <v>106</v>
      </c>
      <c r="N735" s="23"/>
      <c r="O735" s="23"/>
      <c r="P735" s="23"/>
      <c r="Q735" s="23"/>
      <c r="R735" s="23"/>
      <c r="S735" s="29">
        <v>43425</v>
      </c>
      <c r="T735" s="388"/>
    </row>
    <row r="736" spans="1:20" ht="54" customHeight="1" x14ac:dyDescent="0.7">
      <c r="A736" s="711" t="s">
        <v>26806</v>
      </c>
      <c r="B736" s="711"/>
      <c r="C736" s="711"/>
      <c r="D736" s="711"/>
      <c r="E736" s="711"/>
      <c r="F736" s="711"/>
      <c r="G736" s="711"/>
      <c r="H736" s="711"/>
      <c r="I736" s="711"/>
      <c r="J736" s="711"/>
      <c r="K736" s="711"/>
      <c r="L736" s="711"/>
      <c r="M736" s="711"/>
      <c r="N736" s="23"/>
      <c r="O736" s="23"/>
      <c r="P736" s="23"/>
      <c r="Q736" s="23"/>
      <c r="R736" s="23"/>
      <c r="S736" s="249"/>
      <c r="T736" s="388">
        <v>29000</v>
      </c>
    </row>
    <row r="737" spans="1:20" ht="54" customHeight="1" x14ac:dyDescent="1.3">
      <c r="A737" s="679" t="s">
        <v>27728</v>
      </c>
      <c r="B737" s="680"/>
      <c r="C737" s="680"/>
      <c r="D737" s="680"/>
      <c r="E737" s="680"/>
      <c r="F737" s="680"/>
      <c r="G737" s="680"/>
      <c r="H737" s="680"/>
      <c r="I737" s="680"/>
      <c r="J737" s="680"/>
      <c r="K737" s="680"/>
      <c r="L737" s="680"/>
      <c r="M737" s="681"/>
      <c r="N737" s="23"/>
      <c r="O737" s="23"/>
      <c r="P737" s="23"/>
      <c r="Q737" s="23"/>
      <c r="R737" s="23"/>
      <c r="S737" s="29"/>
      <c r="T737" s="388"/>
    </row>
    <row r="738" spans="1:20" ht="54" customHeight="1" x14ac:dyDescent="1.05">
      <c r="A738" s="31" t="s">
        <v>27375</v>
      </c>
      <c r="B738" s="31" t="s">
        <v>27376</v>
      </c>
      <c r="C738" s="31" t="s">
        <v>27377</v>
      </c>
      <c r="D738" s="31" t="s">
        <v>27378</v>
      </c>
      <c r="E738" s="31" t="s">
        <v>101</v>
      </c>
      <c r="F738" s="31" t="s">
        <v>102</v>
      </c>
      <c r="G738" s="31" t="s">
        <v>16216</v>
      </c>
      <c r="H738" s="31" t="s">
        <v>25340</v>
      </c>
      <c r="I738" s="38">
        <v>0.83333333333333337</v>
      </c>
      <c r="J738" s="31" t="s">
        <v>20</v>
      </c>
      <c r="K738" s="31" t="s">
        <v>105</v>
      </c>
      <c r="L738" s="31" t="s">
        <v>491</v>
      </c>
      <c r="M738" s="31" t="s">
        <v>106</v>
      </c>
      <c r="N738" s="23"/>
      <c r="O738" s="23"/>
      <c r="P738" s="23"/>
      <c r="Q738" s="23"/>
      <c r="R738" s="23"/>
      <c r="S738" s="29">
        <v>26200</v>
      </c>
      <c r="T738" s="388"/>
    </row>
    <row r="739" spans="1:20" ht="54" customHeight="1" x14ac:dyDescent="1.05">
      <c r="A739" s="31" t="s">
        <v>27379</v>
      </c>
      <c r="B739" s="31" t="s">
        <v>27380</v>
      </c>
      <c r="C739" s="31" t="s">
        <v>27381</v>
      </c>
      <c r="D739" s="31" t="s">
        <v>27382</v>
      </c>
      <c r="E739" s="31" t="s">
        <v>687</v>
      </c>
      <c r="F739" s="31" t="s">
        <v>102</v>
      </c>
      <c r="G739" s="31" t="s">
        <v>17122</v>
      </c>
      <c r="H739" s="31" t="s">
        <v>21610</v>
      </c>
      <c r="I739" s="38">
        <v>0.53472222222222221</v>
      </c>
      <c r="J739" s="31" t="s">
        <v>20</v>
      </c>
      <c r="K739" s="31" t="s">
        <v>105</v>
      </c>
      <c r="L739" s="31" t="s">
        <v>194</v>
      </c>
      <c r="M739" s="31" t="s">
        <v>106</v>
      </c>
      <c r="N739" s="23"/>
      <c r="O739" s="23"/>
      <c r="P739" s="23"/>
      <c r="Q739" s="23"/>
      <c r="R739" s="23"/>
      <c r="S739" s="29">
        <v>25200</v>
      </c>
      <c r="T739" s="388"/>
    </row>
    <row r="740" spans="1:20" ht="54" customHeight="1" x14ac:dyDescent="1.05">
      <c r="A740" s="31" t="s">
        <v>27383</v>
      </c>
      <c r="B740" s="31" t="s">
        <v>27384</v>
      </c>
      <c r="C740" s="31" t="s">
        <v>27385</v>
      </c>
      <c r="D740" s="31" t="s">
        <v>27386</v>
      </c>
      <c r="E740" s="31" t="s">
        <v>687</v>
      </c>
      <c r="F740" s="31" t="s">
        <v>123</v>
      </c>
      <c r="G740" s="31" t="s">
        <v>27347</v>
      </c>
      <c r="H740" s="31" t="s">
        <v>21619</v>
      </c>
      <c r="I740" s="38">
        <v>0.16666666666666666</v>
      </c>
      <c r="J740" s="31" t="s">
        <v>20</v>
      </c>
      <c r="K740" s="31" t="s">
        <v>105</v>
      </c>
      <c r="L740" s="31" t="s">
        <v>995</v>
      </c>
      <c r="M740" s="31" t="s">
        <v>106</v>
      </c>
      <c r="N740" s="23"/>
      <c r="O740" s="23"/>
      <c r="P740" s="23"/>
      <c r="Q740" s="23"/>
      <c r="R740" s="23"/>
      <c r="S740" s="29">
        <v>43425</v>
      </c>
      <c r="T740" s="388"/>
    </row>
    <row r="741" spans="1:20" ht="54" customHeight="1" x14ac:dyDescent="1.05">
      <c r="A741" s="31" t="s">
        <v>27387</v>
      </c>
      <c r="B741" s="31" t="s">
        <v>27388</v>
      </c>
      <c r="C741" s="31" t="s">
        <v>27389</v>
      </c>
      <c r="D741" s="31" t="s">
        <v>27390</v>
      </c>
      <c r="E741" s="31" t="s">
        <v>687</v>
      </c>
      <c r="F741" s="31" t="s">
        <v>123</v>
      </c>
      <c r="G741" s="31" t="s">
        <v>27347</v>
      </c>
      <c r="H741" s="31" t="s">
        <v>21619</v>
      </c>
      <c r="I741" s="38">
        <v>0.16666666666666666</v>
      </c>
      <c r="J741" s="31" t="s">
        <v>20</v>
      </c>
      <c r="K741" s="31" t="s">
        <v>105</v>
      </c>
      <c r="L741" s="31" t="s">
        <v>995</v>
      </c>
      <c r="M741" s="31" t="s">
        <v>106</v>
      </c>
      <c r="N741" s="23"/>
      <c r="O741" s="23"/>
      <c r="P741" s="23"/>
      <c r="Q741" s="23"/>
      <c r="R741" s="23"/>
      <c r="S741" s="29">
        <v>43425</v>
      </c>
      <c r="T741" s="388"/>
    </row>
    <row r="742" spans="1:20" ht="54" customHeight="1" x14ac:dyDescent="1.05">
      <c r="A742" s="31" t="s">
        <v>27391</v>
      </c>
      <c r="B742" s="31" t="s">
        <v>27392</v>
      </c>
      <c r="C742" s="31" t="s">
        <v>27393</v>
      </c>
      <c r="D742" s="31" t="s">
        <v>27394</v>
      </c>
      <c r="E742" s="31" t="s">
        <v>687</v>
      </c>
      <c r="F742" s="31" t="s">
        <v>123</v>
      </c>
      <c r="G742" s="31" t="s">
        <v>27347</v>
      </c>
      <c r="H742" s="31" t="s">
        <v>21619</v>
      </c>
      <c r="I742" s="38">
        <v>0.16666666666666666</v>
      </c>
      <c r="J742" s="31" t="s">
        <v>20</v>
      </c>
      <c r="K742" s="31" t="s">
        <v>105</v>
      </c>
      <c r="L742" s="31" t="s">
        <v>995</v>
      </c>
      <c r="M742" s="31" t="s">
        <v>106</v>
      </c>
      <c r="N742" s="23"/>
      <c r="O742" s="23"/>
      <c r="P742" s="23"/>
      <c r="Q742" s="23"/>
      <c r="R742" s="23"/>
      <c r="S742" s="29">
        <v>43425</v>
      </c>
      <c r="T742" s="388"/>
    </row>
    <row r="743" spans="1:20" ht="54" customHeight="1" x14ac:dyDescent="1.05">
      <c r="A743" s="31" t="s">
        <v>27395</v>
      </c>
      <c r="B743" s="31" t="s">
        <v>27396</v>
      </c>
      <c r="C743" s="31" t="s">
        <v>27397</v>
      </c>
      <c r="D743" s="31" t="s">
        <v>27398</v>
      </c>
      <c r="E743" s="31" t="s">
        <v>687</v>
      </c>
      <c r="F743" s="31" t="s">
        <v>123</v>
      </c>
      <c r="G743" s="31" t="s">
        <v>27347</v>
      </c>
      <c r="H743" s="31" t="s">
        <v>21619</v>
      </c>
      <c r="I743" s="38">
        <v>0.16666666666666666</v>
      </c>
      <c r="J743" s="31" t="s">
        <v>20</v>
      </c>
      <c r="K743" s="31" t="s">
        <v>105</v>
      </c>
      <c r="L743" s="31" t="s">
        <v>995</v>
      </c>
      <c r="M743" s="31" t="s">
        <v>106</v>
      </c>
      <c r="N743" s="23"/>
      <c r="O743" s="23"/>
      <c r="P743" s="23"/>
      <c r="Q743" s="23"/>
      <c r="R743" s="23"/>
      <c r="S743" s="29">
        <v>43425</v>
      </c>
      <c r="T743" s="388"/>
    </row>
    <row r="744" spans="1:20" ht="54" customHeight="1" x14ac:dyDescent="1.05">
      <c r="A744" s="31" t="s">
        <v>27399</v>
      </c>
      <c r="B744" s="31" t="s">
        <v>27400</v>
      </c>
      <c r="C744" s="31" t="s">
        <v>27401</v>
      </c>
      <c r="D744" s="31" t="s">
        <v>27402</v>
      </c>
      <c r="E744" s="31" t="s">
        <v>687</v>
      </c>
      <c r="F744" s="31" t="s">
        <v>123</v>
      </c>
      <c r="G744" s="31" t="s">
        <v>27347</v>
      </c>
      <c r="H744" s="31" t="s">
        <v>21619</v>
      </c>
      <c r="I744" s="38">
        <v>0.16666666666666666</v>
      </c>
      <c r="J744" s="31" t="s">
        <v>20</v>
      </c>
      <c r="K744" s="31" t="s">
        <v>105</v>
      </c>
      <c r="L744" s="31" t="s">
        <v>995</v>
      </c>
      <c r="M744" s="31" t="s">
        <v>106</v>
      </c>
      <c r="N744" s="23"/>
      <c r="O744" s="23"/>
      <c r="P744" s="23"/>
      <c r="Q744" s="23"/>
      <c r="R744" s="23"/>
      <c r="S744" s="29">
        <v>43425</v>
      </c>
      <c r="T744" s="388"/>
    </row>
    <row r="745" spans="1:20" ht="54" customHeight="1" x14ac:dyDescent="1.05">
      <c r="A745" s="31" t="s">
        <v>27399</v>
      </c>
      <c r="B745" s="31" t="s">
        <v>27403</v>
      </c>
      <c r="C745" s="31" t="s">
        <v>27404</v>
      </c>
      <c r="D745" s="31" t="s">
        <v>27405</v>
      </c>
      <c r="E745" s="31" t="s">
        <v>687</v>
      </c>
      <c r="F745" s="31" t="s">
        <v>123</v>
      </c>
      <c r="G745" s="31" t="s">
        <v>27347</v>
      </c>
      <c r="H745" s="31" t="s">
        <v>21619</v>
      </c>
      <c r="I745" s="38">
        <v>0.16666666666666666</v>
      </c>
      <c r="J745" s="31" t="s">
        <v>20</v>
      </c>
      <c r="K745" s="31" t="s">
        <v>105</v>
      </c>
      <c r="L745" s="31" t="s">
        <v>995</v>
      </c>
      <c r="M745" s="31" t="s">
        <v>106</v>
      </c>
      <c r="N745" s="23"/>
      <c r="O745" s="23"/>
      <c r="P745" s="23"/>
      <c r="Q745" s="23"/>
      <c r="R745" s="23"/>
      <c r="S745" s="29">
        <v>43425</v>
      </c>
      <c r="T745" s="388"/>
    </row>
    <row r="746" spans="1:20" ht="54" customHeight="1" x14ac:dyDescent="1.05">
      <c r="A746" s="31" t="s">
        <v>27406</v>
      </c>
      <c r="B746" s="31" t="s">
        <v>14691</v>
      </c>
      <c r="C746" s="31" t="s">
        <v>27407</v>
      </c>
      <c r="D746" s="31" t="s">
        <v>27408</v>
      </c>
      <c r="E746" s="31" t="s">
        <v>687</v>
      </c>
      <c r="F746" s="31" t="s">
        <v>123</v>
      </c>
      <c r="G746" s="31" t="s">
        <v>27347</v>
      </c>
      <c r="H746" s="31" t="s">
        <v>21619</v>
      </c>
      <c r="I746" s="38">
        <v>0.16666666666666666</v>
      </c>
      <c r="J746" s="31" t="s">
        <v>20</v>
      </c>
      <c r="K746" s="31" t="s">
        <v>105</v>
      </c>
      <c r="L746" s="31" t="s">
        <v>995</v>
      </c>
      <c r="M746" s="31" t="s">
        <v>106</v>
      </c>
      <c r="N746" s="23"/>
      <c r="O746" s="23"/>
      <c r="P746" s="23"/>
      <c r="Q746" s="23"/>
      <c r="R746" s="23"/>
      <c r="S746" s="29">
        <v>43425</v>
      </c>
      <c r="T746" s="388"/>
    </row>
    <row r="747" spans="1:20" ht="54" customHeight="1" x14ac:dyDescent="1.05">
      <c r="A747" s="31" t="s">
        <v>27409</v>
      </c>
      <c r="B747" s="31" t="s">
        <v>27410</v>
      </c>
      <c r="C747" s="31" t="s">
        <v>27411</v>
      </c>
      <c r="D747" s="31" t="s">
        <v>27412</v>
      </c>
      <c r="E747" s="31" t="s">
        <v>687</v>
      </c>
      <c r="F747" s="31" t="s">
        <v>123</v>
      </c>
      <c r="G747" s="31" t="s">
        <v>27347</v>
      </c>
      <c r="H747" s="31" t="s">
        <v>21619</v>
      </c>
      <c r="I747" s="38">
        <v>0.16666666666666666</v>
      </c>
      <c r="J747" s="31" t="s">
        <v>20</v>
      </c>
      <c r="K747" s="31" t="s">
        <v>105</v>
      </c>
      <c r="L747" s="31" t="s">
        <v>995</v>
      </c>
      <c r="M747" s="31" t="s">
        <v>106</v>
      </c>
      <c r="N747" s="23"/>
      <c r="O747" s="23"/>
      <c r="P747" s="23"/>
      <c r="Q747" s="23"/>
      <c r="R747" s="23"/>
      <c r="S747" s="29">
        <v>43425</v>
      </c>
      <c r="T747" s="388"/>
    </row>
    <row r="748" spans="1:20" ht="54" customHeight="1" x14ac:dyDescent="1.05">
      <c r="A748" s="31" t="s">
        <v>27413</v>
      </c>
      <c r="B748" s="31" t="s">
        <v>11552</v>
      </c>
      <c r="C748" s="31" t="s">
        <v>27414</v>
      </c>
      <c r="D748" s="31" t="s">
        <v>27415</v>
      </c>
      <c r="E748" s="31" t="s">
        <v>687</v>
      </c>
      <c r="F748" s="31" t="s">
        <v>123</v>
      </c>
      <c r="G748" s="31" t="s">
        <v>27347</v>
      </c>
      <c r="H748" s="31" t="s">
        <v>21619</v>
      </c>
      <c r="I748" s="38">
        <v>0.16666666666666666</v>
      </c>
      <c r="J748" s="31" t="s">
        <v>20</v>
      </c>
      <c r="K748" s="31" t="s">
        <v>105</v>
      </c>
      <c r="L748" s="31" t="s">
        <v>995</v>
      </c>
      <c r="M748" s="31" t="s">
        <v>106</v>
      </c>
      <c r="N748" s="23"/>
      <c r="O748" s="23"/>
      <c r="P748" s="23"/>
      <c r="Q748" s="23"/>
      <c r="R748" s="23"/>
      <c r="S748" s="29">
        <v>43425</v>
      </c>
      <c r="T748" s="388"/>
    </row>
    <row r="749" spans="1:20" ht="54" customHeight="1" x14ac:dyDescent="0.7">
      <c r="A749" s="682" t="s">
        <v>27996</v>
      </c>
      <c r="B749" s="683"/>
      <c r="C749" s="683"/>
      <c r="D749" s="683"/>
      <c r="E749" s="683"/>
      <c r="F749" s="683"/>
      <c r="G749" s="683"/>
      <c r="H749" s="683"/>
      <c r="I749" s="683"/>
      <c r="J749" s="683"/>
      <c r="K749" s="683"/>
      <c r="L749" s="683"/>
      <c r="M749" s="684"/>
      <c r="N749" s="23"/>
      <c r="O749" s="23"/>
      <c r="P749" s="23"/>
      <c r="Q749" s="23"/>
      <c r="R749" s="23"/>
      <c r="S749" s="195"/>
      <c r="T749" s="388"/>
    </row>
    <row r="750" spans="1:20" ht="54" customHeight="1" x14ac:dyDescent="1.05">
      <c r="A750" s="31" t="s">
        <v>27807</v>
      </c>
      <c r="B750" s="31" t="s">
        <v>27808</v>
      </c>
      <c r="C750" s="31" t="s">
        <v>27809</v>
      </c>
      <c r="D750" s="31" t="s">
        <v>27810</v>
      </c>
      <c r="E750" s="31" t="s">
        <v>688</v>
      </c>
      <c r="F750" s="31" t="s">
        <v>123</v>
      </c>
      <c r="G750" s="31" t="s">
        <v>16287</v>
      </c>
      <c r="H750" s="31" t="s">
        <v>27158</v>
      </c>
      <c r="I750" s="38">
        <v>0.41666666666666669</v>
      </c>
      <c r="J750" s="31" t="s">
        <v>20</v>
      </c>
      <c r="K750" s="31" t="s">
        <v>105</v>
      </c>
      <c r="L750" s="31" t="s">
        <v>106</v>
      </c>
      <c r="M750" s="31" t="s">
        <v>194</v>
      </c>
      <c r="N750" s="23"/>
      <c r="O750" s="23"/>
      <c r="P750" s="23"/>
      <c r="Q750" s="23"/>
      <c r="R750" s="23"/>
      <c r="S750" s="195">
        <v>38950</v>
      </c>
      <c r="T750" s="388"/>
    </row>
    <row r="751" spans="1:20" ht="54" customHeight="1" x14ac:dyDescent="1.05">
      <c r="A751" s="31" t="s">
        <v>27811</v>
      </c>
      <c r="B751" s="31" t="s">
        <v>113</v>
      </c>
      <c r="C751" s="31" t="s">
        <v>27812</v>
      </c>
      <c r="D751" s="31" t="s">
        <v>27813</v>
      </c>
      <c r="E751" s="31" t="s">
        <v>687</v>
      </c>
      <c r="F751" s="31" t="s">
        <v>123</v>
      </c>
      <c r="G751" s="31" t="s">
        <v>16248</v>
      </c>
      <c r="H751" s="31" t="s">
        <v>20462</v>
      </c>
      <c r="I751" s="38">
        <v>0.41666666666666669</v>
      </c>
      <c r="J751" s="31" t="s">
        <v>20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195">
        <v>43425</v>
      </c>
      <c r="T751" s="388"/>
    </row>
    <row r="752" spans="1:20" ht="54" customHeight="1" x14ac:dyDescent="1.05">
      <c r="A752" s="31" t="s">
        <v>27814</v>
      </c>
      <c r="B752" s="31" t="s">
        <v>27815</v>
      </c>
      <c r="C752" s="31" t="s">
        <v>27816</v>
      </c>
      <c r="D752" s="31" t="s">
        <v>27817</v>
      </c>
      <c r="E752" s="31" t="s">
        <v>101</v>
      </c>
      <c r="F752" s="31" t="s">
        <v>123</v>
      </c>
      <c r="G752" s="31" t="s">
        <v>16223</v>
      </c>
      <c r="H752" s="31" t="s">
        <v>20462</v>
      </c>
      <c r="I752" s="38">
        <v>0.16666666666666666</v>
      </c>
      <c r="J752" s="31" t="s">
        <v>20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195">
        <v>43925</v>
      </c>
      <c r="T752" s="388"/>
    </row>
    <row r="753" spans="1:20" ht="54" customHeight="1" x14ac:dyDescent="0.7">
      <c r="A753" s="711" t="s">
        <v>28001</v>
      </c>
      <c r="B753" s="711"/>
      <c r="C753" s="711"/>
      <c r="D753" s="711"/>
      <c r="E753" s="711"/>
      <c r="F753" s="711"/>
      <c r="G753" s="711"/>
      <c r="H753" s="711"/>
      <c r="I753" s="711"/>
      <c r="J753" s="711"/>
      <c r="K753" s="711"/>
      <c r="L753" s="711"/>
      <c r="M753" s="711"/>
      <c r="N753" s="23"/>
      <c r="O753" s="23"/>
      <c r="P753" s="23"/>
      <c r="Q753" s="23"/>
      <c r="R753" s="23"/>
      <c r="S753" s="249"/>
      <c r="T753" s="388">
        <v>39500</v>
      </c>
    </row>
    <row r="754" spans="1:20" ht="54" customHeight="1" x14ac:dyDescent="0.7">
      <c r="A754" s="711" t="s">
        <v>28001</v>
      </c>
      <c r="B754" s="711"/>
      <c r="C754" s="711"/>
      <c r="D754" s="711"/>
      <c r="E754" s="711"/>
      <c r="F754" s="711"/>
      <c r="G754" s="711"/>
      <c r="H754" s="711"/>
      <c r="I754" s="711"/>
      <c r="J754" s="711"/>
      <c r="K754" s="711"/>
      <c r="L754" s="711"/>
      <c r="M754" s="711"/>
      <c r="N754" s="23"/>
      <c r="O754" s="23"/>
      <c r="P754" s="23"/>
      <c r="Q754" s="23"/>
      <c r="R754" s="23"/>
      <c r="S754" s="249"/>
      <c r="T754" s="388">
        <v>10000</v>
      </c>
    </row>
    <row r="755" spans="1:20" ht="54" customHeight="1" x14ac:dyDescent="0.7">
      <c r="A755" s="711" t="s">
        <v>28002</v>
      </c>
      <c r="B755" s="711"/>
      <c r="C755" s="711"/>
      <c r="D755" s="711"/>
      <c r="E755" s="711"/>
      <c r="F755" s="711"/>
      <c r="G755" s="711"/>
      <c r="H755" s="711"/>
      <c r="I755" s="711"/>
      <c r="J755" s="711"/>
      <c r="K755" s="711"/>
      <c r="L755" s="711"/>
      <c r="M755" s="711"/>
      <c r="N755" s="23"/>
      <c r="O755" s="23"/>
      <c r="P755" s="23"/>
      <c r="Q755" s="23"/>
      <c r="R755" s="23"/>
      <c r="S755" s="249"/>
      <c r="T755" s="388">
        <v>20000</v>
      </c>
    </row>
    <row r="756" spans="1:20" ht="54" customHeight="1" x14ac:dyDescent="0.7">
      <c r="A756" s="711" t="s">
        <v>28002</v>
      </c>
      <c r="B756" s="711"/>
      <c r="C756" s="711"/>
      <c r="D756" s="711"/>
      <c r="E756" s="711"/>
      <c r="F756" s="711"/>
      <c r="G756" s="711"/>
      <c r="H756" s="711"/>
      <c r="I756" s="711"/>
      <c r="J756" s="711"/>
      <c r="K756" s="711"/>
      <c r="L756" s="711"/>
      <c r="M756" s="711"/>
      <c r="N756" s="23"/>
      <c r="O756" s="23"/>
      <c r="P756" s="23"/>
      <c r="Q756" s="23"/>
      <c r="R756" s="23"/>
      <c r="S756" s="249"/>
      <c r="T756" s="388">
        <v>14000</v>
      </c>
    </row>
    <row r="757" spans="1:20" ht="54" customHeight="1" x14ac:dyDescent="0.7">
      <c r="A757" s="711" t="s">
        <v>28002</v>
      </c>
      <c r="B757" s="711"/>
      <c r="C757" s="711"/>
      <c r="D757" s="711"/>
      <c r="E757" s="711"/>
      <c r="F757" s="711"/>
      <c r="G757" s="711"/>
      <c r="H757" s="711"/>
      <c r="I757" s="711"/>
      <c r="J757" s="711"/>
      <c r="K757" s="711"/>
      <c r="L757" s="711"/>
      <c r="M757" s="711"/>
      <c r="N757" s="23"/>
      <c r="O757" s="23"/>
      <c r="P757" s="23"/>
      <c r="Q757" s="23"/>
      <c r="R757" s="23"/>
      <c r="S757" s="249"/>
      <c r="T757" s="388">
        <v>5000</v>
      </c>
    </row>
    <row r="758" spans="1:20" ht="54" customHeight="1" x14ac:dyDescent="0.7">
      <c r="A758" s="711" t="s">
        <v>28002</v>
      </c>
      <c r="B758" s="711"/>
      <c r="C758" s="711"/>
      <c r="D758" s="711"/>
      <c r="E758" s="711"/>
      <c r="F758" s="711"/>
      <c r="G758" s="711"/>
      <c r="H758" s="711"/>
      <c r="I758" s="711"/>
      <c r="J758" s="711"/>
      <c r="K758" s="711"/>
      <c r="L758" s="711"/>
      <c r="M758" s="711"/>
      <c r="N758" s="23"/>
      <c r="O758" s="23"/>
      <c r="P758" s="23"/>
      <c r="Q758" s="23"/>
      <c r="R758" s="23"/>
      <c r="S758" s="249"/>
      <c r="T758" s="388">
        <v>25000</v>
      </c>
    </row>
    <row r="759" spans="1:20" ht="51.75" customHeight="1" x14ac:dyDescent="0.7">
      <c r="A759" s="711" t="s">
        <v>28002</v>
      </c>
      <c r="B759" s="711"/>
      <c r="C759" s="711"/>
      <c r="D759" s="711"/>
      <c r="E759" s="711"/>
      <c r="F759" s="711"/>
      <c r="G759" s="711"/>
      <c r="H759" s="711"/>
      <c r="I759" s="711"/>
      <c r="J759" s="711"/>
      <c r="K759" s="711"/>
      <c r="L759" s="711"/>
      <c r="M759" s="711"/>
      <c r="N759" s="23"/>
      <c r="O759" s="23"/>
      <c r="P759" s="23"/>
      <c r="Q759" s="23"/>
      <c r="R759" s="23"/>
      <c r="S759" s="249"/>
      <c r="T759" s="388">
        <v>258</v>
      </c>
    </row>
    <row r="760" spans="1:20" ht="51.75" customHeight="1" x14ac:dyDescent="0.7">
      <c r="A760" s="711" t="s">
        <v>28011</v>
      </c>
      <c r="B760" s="711"/>
      <c r="C760" s="711"/>
      <c r="D760" s="711"/>
      <c r="E760" s="711"/>
      <c r="F760" s="711"/>
      <c r="G760" s="711"/>
      <c r="H760" s="711"/>
      <c r="I760" s="711"/>
      <c r="J760" s="711"/>
      <c r="K760" s="711"/>
      <c r="L760" s="711"/>
      <c r="M760" s="711"/>
      <c r="N760" s="23"/>
      <c r="O760" s="23"/>
      <c r="P760" s="23"/>
      <c r="Q760" s="23"/>
      <c r="R760" s="23"/>
      <c r="S760" s="249"/>
      <c r="T760" s="388">
        <v>50500</v>
      </c>
    </row>
    <row r="761" spans="1:20" ht="51.75" customHeight="1" x14ac:dyDescent="0.7">
      <c r="A761" s="711" t="s">
        <v>28011</v>
      </c>
      <c r="B761" s="711"/>
      <c r="C761" s="711"/>
      <c r="D761" s="711"/>
      <c r="E761" s="711"/>
      <c r="F761" s="711"/>
      <c r="G761" s="711"/>
      <c r="H761" s="711"/>
      <c r="I761" s="711"/>
      <c r="J761" s="711"/>
      <c r="K761" s="711"/>
      <c r="L761" s="711"/>
      <c r="M761" s="711"/>
      <c r="N761" s="23"/>
      <c r="O761" s="23"/>
      <c r="P761" s="23"/>
      <c r="Q761" s="23"/>
      <c r="R761" s="23"/>
      <c r="S761" s="249"/>
      <c r="T761" s="388">
        <v>19000</v>
      </c>
    </row>
    <row r="762" spans="1:20" ht="51.75" customHeight="1" x14ac:dyDescent="0.7">
      <c r="A762" s="711" t="s">
        <v>28011</v>
      </c>
      <c r="B762" s="711"/>
      <c r="C762" s="711"/>
      <c r="D762" s="711"/>
      <c r="E762" s="711"/>
      <c r="F762" s="711"/>
      <c r="G762" s="711"/>
      <c r="H762" s="711"/>
      <c r="I762" s="711"/>
      <c r="J762" s="711"/>
      <c r="K762" s="711"/>
      <c r="L762" s="711"/>
      <c r="M762" s="711"/>
      <c r="N762" s="23"/>
      <c r="O762" s="23"/>
      <c r="P762" s="23"/>
      <c r="Q762" s="23"/>
      <c r="R762" s="23"/>
      <c r="S762" s="249"/>
      <c r="T762" s="388">
        <v>20000</v>
      </c>
    </row>
    <row r="763" spans="1:20" ht="51.75" customHeight="1" x14ac:dyDescent="0.7">
      <c r="A763" s="711" t="s">
        <v>28011</v>
      </c>
      <c r="B763" s="711"/>
      <c r="C763" s="711"/>
      <c r="D763" s="711"/>
      <c r="E763" s="711"/>
      <c r="F763" s="711"/>
      <c r="G763" s="711"/>
      <c r="H763" s="711"/>
      <c r="I763" s="711"/>
      <c r="J763" s="711"/>
      <c r="K763" s="711"/>
      <c r="L763" s="711"/>
      <c r="M763" s="711"/>
      <c r="N763" s="23"/>
      <c r="O763" s="23"/>
      <c r="P763" s="23"/>
      <c r="Q763" s="23"/>
      <c r="R763" s="23"/>
      <c r="S763" s="249"/>
      <c r="T763" s="388">
        <v>15000</v>
      </c>
    </row>
    <row r="764" spans="1:20" ht="51.75" customHeight="1" x14ac:dyDescent="1.3">
      <c r="A764" s="679" t="s">
        <v>28585</v>
      </c>
      <c r="B764" s="680"/>
      <c r="C764" s="680"/>
      <c r="D764" s="680"/>
      <c r="E764" s="680"/>
      <c r="F764" s="680"/>
      <c r="G764" s="680"/>
      <c r="H764" s="680"/>
      <c r="I764" s="680"/>
      <c r="J764" s="680"/>
      <c r="K764" s="680"/>
      <c r="L764" s="680"/>
      <c r="M764" s="681"/>
      <c r="N764" s="23"/>
      <c r="O764" s="23"/>
      <c r="P764" s="23"/>
      <c r="Q764" s="23"/>
      <c r="R764" s="23"/>
      <c r="S764" s="29"/>
      <c r="T764" s="388"/>
    </row>
    <row r="765" spans="1:20" ht="51.75" customHeight="1" x14ac:dyDescent="1.05">
      <c r="A765" s="31" t="s">
        <v>28191</v>
      </c>
      <c r="B765" s="31" t="s">
        <v>28192</v>
      </c>
      <c r="C765" s="31" t="s">
        <v>28193</v>
      </c>
      <c r="D765" s="31" t="s">
        <v>28194</v>
      </c>
      <c r="E765" s="31" t="s">
        <v>687</v>
      </c>
      <c r="F765" s="31" t="s">
        <v>123</v>
      </c>
      <c r="G765" s="31" t="s">
        <v>16248</v>
      </c>
      <c r="H765" s="31" t="s">
        <v>20462</v>
      </c>
      <c r="I765" s="38">
        <v>0.53125</v>
      </c>
      <c r="J765" s="31" t="s">
        <v>20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29">
        <v>43425</v>
      </c>
      <c r="T765" s="388"/>
    </row>
    <row r="766" spans="1:20" ht="51.75" customHeight="1" x14ac:dyDescent="1.05">
      <c r="A766" s="31" t="s">
        <v>28195</v>
      </c>
      <c r="B766" s="31" t="s">
        <v>28196</v>
      </c>
      <c r="C766" s="31" t="s">
        <v>28197</v>
      </c>
      <c r="D766" s="31" t="s">
        <v>28198</v>
      </c>
      <c r="E766" s="31" t="s">
        <v>687</v>
      </c>
      <c r="F766" s="31" t="s">
        <v>123</v>
      </c>
      <c r="G766" s="31" t="s">
        <v>16248</v>
      </c>
      <c r="H766" s="31" t="s">
        <v>20462</v>
      </c>
      <c r="I766" s="38">
        <v>0.53125</v>
      </c>
      <c r="J766" s="31" t="s">
        <v>20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29">
        <v>43425</v>
      </c>
      <c r="T766" s="388"/>
    </row>
    <row r="767" spans="1:20" ht="51.75" customHeight="1" x14ac:dyDescent="1.05">
      <c r="A767" s="31" t="s">
        <v>28199</v>
      </c>
      <c r="B767" s="31" t="s">
        <v>5377</v>
      </c>
      <c r="C767" s="31" t="s">
        <v>28200</v>
      </c>
      <c r="D767" s="31" t="s">
        <v>28201</v>
      </c>
      <c r="E767" s="31" t="s">
        <v>101</v>
      </c>
      <c r="F767" s="31" t="s">
        <v>123</v>
      </c>
      <c r="G767" s="31" t="s">
        <v>16227</v>
      </c>
      <c r="H767" s="31" t="s">
        <v>20462</v>
      </c>
      <c r="I767" s="38">
        <v>0.49652777777777779</v>
      </c>
      <c r="J767" s="31" t="s">
        <v>20</v>
      </c>
      <c r="K767" s="31" t="s">
        <v>105</v>
      </c>
      <c r="L767" s="31" t="s">
        <v>106</v>
      </c>
      <c r="M767" s="31" t="s">
        <v>995</v>
      </c>
      <c r="N767" s="23"/>
      <c r="O767" s="23"/>
      <c r="P767" s="23"/>
      <c r="Q767" s="23"/>
      <c r="R767" s="23"/>
      <c r="S767" s="29">
        <v>43925</v>
      </c>
      <c r="T767" s="388"/>
    </row>
    <row r="768" spans="1:20" ht="51.75" customHeight="1" x14ac:dyDescent="1.05">
      <c r="A768" s="31" t="s">
        <v>28202</v>
      </c>
      <c r="B768" s="31" t="s">
        <v>28203</v>
      </c>
      <c r="C768" s="31" t="s">
        <v>28204</v>
      </c>
      <c r="D768" s="31" t="s">
        <v>28205</v>
      </c>
      <c r="E768" s="31" t="s">
        <v>101</v>
      </c>
      <c r="F768" s="31" t="s">
        <v>102</v>
      </c>
      <c r="G768" s="31" t="s">
        <v>16270</v>
      </c>
      <c r="H768" s="31" t="s">
        <v>21599</v>
      </c>
      <c r="I768" s="38">
        <v>4.1666666666666664E-2</v>
      </c>
      <c r="J768" s="31" t="s">
        <v>20</v>
      </c>
      <c r="K768" s="31" t="s">
        <v>105</v>
      </c>
      <c r="L768" s="31" t="s">
        <v>106</v>
      </c>
      <c r="M768" s="31" t="s">
        <v>491</v>
      </c>
      <c r="N768" s="23"/>
      <c r="O768" s="23"/>
      <c r="P768" s="23"/>
      <c r="Q768" s="23"/>
      <c r="R768" s="23"/>
      <c r="S768" s="29">
        <v>26200</v>
      </c>
      <c r="T768" s="388"/>
    </row>
    <row r="769" spans="1:20" ht="51.75" customHeight="1" x14ac:dyDescent="1.05">
      <c r="A769" s="31" t="s">
        <v>28206</v>
      </c>
      <c r="B769" s="31" t="s">
        <v>28207</v>
      </c>
      <c r="C769" s="31" t="s">
        <v>28208</v>
      </c>
      <c r="D769" s="31" t="s">
        <v>28209</v>
      </c>
      <c r="E769" s="31" t="s">
        <v>101</v>
      </c>
      <c r="F769" s="31" t="s">
        <v>1304</v>
      </c>
      <c r="G769" s="31" t="s">
        <v>16185</v>
      </c>
      <c r="H769" s="31" t="s">
        <v>17480</v>
      </c>
      <c r="I769" s="38">
        <v>0.34027777777777779</v>
      </c>
      <c r="J769" s="31" t="s">
        <v>20</v>
      </c>
      <c r="K769" s="31" t="s">
        <v>105</v>
      </c>
      <c r="L769" s="31" t="s">
        <v>125</v>
      </c>
      <c r="M769" s="31" t="s">
        <v>491</v>
      </c>
      <c r="N769" s="23"/>
      <c r="O769" s="23"/>
      <c r="P769" s="23"/>
      <c r="Q769" s="23"/>
      <c r="R769" s="23"/>
      <c r="S769" s="29">
        <v>26200</v>
      </c>
      <c r="T769" s="388"/>
    </row>
    <row r="770" spans="1:20" ht="51.75" customHeight="1" x14ac:dyDescent="1.05">
      <c r="A770" s="31" t="s">
        <v>28210</v>
      </c>
      <c r="B770" s="31" t="s">
        <v>28211</v>
      </c>
      <c r="C770" s="31" t="s">
        <v>28212</v>
      </c>
      <c r="D770" s="31" t="s">
        <v>28213</v>
      </c>
      <c r="E770" s="31" t="s">
        <v>101</v>
      </c>
      <c r="F770" s="31" t="s">
        <v>1304</v>
      </c>
      <c r="G770" s="31" t="s">
        <v>16185</v>
      </c>
      <c r="H770" s="31" t="s">
        <v>17480</v>
      </c>
      <c r="I770" s="38">
        <v>0.34027777777777779</v>
      </c>
      <c r="J770" s="31" t="s">
        <v>20</v>
      </c>
      <c r="K770" s="31" t="s">
        <v>105</v>
      </c>
      <c r="L770" s="31" t="s">
        <v>125</v>
      </c>
      <c r="M770" s="31" t="s">
        <v>491</v>
      </c>
      <c r="N770" s="23"/>
      <c r="O770" s="23"/>
      <c r="P770" s="23"/>
      <c r="Q770" s="23"/>
      <c r="R770" s="23"/>
      <c r="S770" s="29">
        <v>26200</v>
      </c>
      <c r="T770" s="388"/>
    </row>
    <row r="771" spans="1:20" ht="51.75" customHeight="1" x14ac:dyDescent="1.05">
      <c r="A771" s="31" t="s">
        <v>28214</v>
      </c>
      <c r="B771" s="31" t="s">
        <v>28215</v>
      </c>
      <c r="C771" s="31" t="s">
        <v>28216</v>
      </c>
      <c r="D771" s="31" t="s">
        <v>28217</v>
      </c>
      <c r="E771" s="31" t="s">
        <v>101</v>
      </c>
      <c r="F771" s="31" t="s">
        <v>123</v>
      </c>
      <c r="G771" s="31" t="s">
        <v>16223</v>
      </c>
      <c r="H771" s="31" t="s">
        <v>20462</v>
      </c>
      <c r="I771" s="38">
        <v>0.125</v>
      </c>
      <c r="J771" s="31" t="s">
        <v>20</v>
      </c>
      <c r="K771" s="31" t="s">
        <v>105</v>
      </c>
      <c r="L771" s="31" t="s">
        <v>106</v>
      </c>
      <c r="M771" s="31" t="s">
        <v>995</v>
      </c>
      <c r="N771" s="23"/>
      <c r="O771" s="23"/>
      <c r="P771" s="23"/>
      <c r="Q771" s="23"/>
      <c r="R771" s="23"/>
      <c r="S771" s="29">
        <v>43925</v>
      </c>
      <c r="T771" s="388"/>
    </row>
    <row r="772" spans="1:20" ht="51.75" customHeight="1" x14ac:dyDescent="1.05">
      <c r="A772" s="31" t="s">
        <v>28218</v>
      </c>
      <c r="B772" s="31" t="s">
        <v>28219</v>
      </c>
      <c r="C772" s="31" t="s">
        <v>28220</v>
      </c>
      <c r="D772" s="31" t="s">
        <v>28221</v>
      </c>
      <c r="E772" s="31" t="s">
        <v>101</v>
      </c>
      <c r="F772" s="31" t="s">
        <v>123</v>
      </c>
      <c r="G772" s="31" t="s">
        <v>16223</v>
      </c>
      <c r="H772" s="31" t="s">
        <v>20462</v>
      </c>
      <c r="I772" s="38">
        <v>0.125</v>
      </c>
      <c r="J772" s="31" t="s">
        <v>20</v>
      </c>
      <c r="K772" s="31" t="s">
        <v>105</v>
      </c>
      <c r="L772" s="31" t="s">
        <v>106</v>
      </c>
      <c r="M772" s="31" t="s">
        <v>995</v>
      </c>
      <c r="N772" s="23"/>
      <c r="O772" s="23"/>
      <c r="P772" s="23"/>
      <c r="Q772" s="23"/>
      <c r="R772" s="23"/>
      <c r="S772" s="29">
        <v>43925</v>
      </c>
      <c r="T772" s="388"/>
    </row>
    <row r="773" spans="1:20" ht="51.75" customHeight="1" x14ac:dyDescent="1.05">
      <c r="A773" s="31" t="s">
        <v>28222</v>
      </c>
      <c r="B773" s="31" t="s">
        <v>22621</v>
      </c>
      <c r="C773" s="31" t="s">
        <v>28223</v>
      </c>
      <c r="D773" s="31" t="s">
        <v>28224</v>
      </c>
      <c r="E773" s="31" t="s">
        <v>687</v>
      </c>
      <c r="F773" s="31" t="s">
        <v>123</v>
      </c>
      <c r="G773" s="31" t="s">
        <v>16248</v>
      </c>
      <c r="H773" s="31" t="s">
        <v>20462</v>
      </c>
      <c r="I773" s="38">
        <v>0.41666666666666669</v>
      </c>
      <c r="J773" s="31" t="s">
        <v>20</v>
      </c>
      <c r="K773" s="31" t="s">
        <v>105</v>
      </c>
      <c r="L773" s="31" t="s">
        <v>106</v>
      </c>
      <c r="M773" s="31" t="s">
        <v>995</v>
      </c>
      <c r="N773" s="23"/>
      <c r="O773" s="23"/>
      <c r="P773" s="23"/>
      <c r="Q773" s="23"/>
      <c r="R773" s="23"/>
      <c r="S773" s="29">
        <v>43425</v>
      </c>
      <c r="T773" s="388"/>
    </row>
    <row r="774" spans="1:20" ht="51.75" customHeight="1" x14ac:dyDescent="1.05">
      <c r="A774" s="31" t="s">
        <v>28225</v>
      </c>
      <c r="B774" s="31" t="s">
        <v>28226</v>
      </c>
      <c r="C774" s="31" t="s">
        <v>28227</v>
      </c>
      <c r="D774" s="31" t="s">
        <v>28228</v>
      </c>
      <c r="E774" s="31" t="s">
        <v>687</v>
      </c>
      <c r="F774" s="31" t="s">
        <v>102</v>
      </c>
      <c r="G774" s="31" t="s">
        <v>16324</v>
      </c>
      <c r="H774" s="31" t="s">
        <v>25515</v>
      </c>
      <c r="I774" s="38">
        <v>0.60416666666666663</v>
      </c>
      <c r="J774" s="31" t="s">
        <v>20</v>
      </c>
      <c r="K774" s="31" t="s">
        <v>105</v>
      </c>
      <c r="L774" s="31" t="s">
        <v>106</v>
      </c>
      <c r="M774" s="31" t="s">
        <v>491</v>
      </c>
      <c r="N774" s="23"/>
      <c r="O774" s="23"/>
      <c r="P774" s="23"/>
      <c r="Q774" s="23"/>
      <c r="R774" s="23"/>
      <c r="S774" s="29">
        <v>25200</v>
      </c>
      <c r="T774" s="388"/>
    </row>
    <row r="775" spans="1:20" ht="50.1" customHeight="1" x14ac:dyDescent="1.05">
      <c r="A775" s="320" t="s">
        <v>29193</v>
      </c>
      <c r="B775" s="320"/>
      <c r="C775" s="23"/>
      <c r="D775" s="320" t="s">
        <v>29194</v>
      </c>
      <c r="E775" s="31" t="s">
        <v>687</v>
      </c>
      <c r="F775" s="320" t="s">
        <v>4075</v>
      </c>
      <c r="G775" s="320"/>
      <c r="H775" s="546">
        <v>46239</v>
      </c>
      <c r="I775" s="320"/>
      <c r="J775" s="31" t="s">
        <v>20</v>
      </c>
      <c r="K775" s="23"/>
      <c r="L775" s="31" t="s">
        <v>106</v>
      </c>
      <c r="M775" s="320" t="s">
        <v>13380</v>
      </c>
      <c r="N775" s="23"/>
      <c r="O775" s="23"/>
      <c r="P775" s="23"/>
      <c r="Q775" s="23"/>
      <c r="R775" s="23"/>
      <c r="S775" s="29">
        <v>43225</v>
      </c>
      <c r="T775" s="557"/>
    </row>
    <row r="776" spans="1:20" ht="50.1" customHeight="1" x14ac:dyDescent="1.05">
      <c r="A776" s="320" t="s">
        <v>29195</v>
      </c>
      <c r="B776" s="320"/>
      <c r="C776" s="23"/>
      <c r="D776" s="320" t="s">
        <v>29196</v>
      </c>
      <c r="E776" s="31" t="s">
        <v>687</v>
      </c>
      <c r="F776" s="320" t="s">
        <v>4075</v>
      </c>
      <c r="G776" s="320"/>
      <c r="H776" s="546">
        <v>46239</v>
      </c>
      <c r="I776" s="320"/>
      <c r="J776" s="31" t="s">
        <v>20</v>
      </c>
      <c r="K776" s="23"/>
      <c r="L776" s="31" t="s">
        <v>106</v>
      </c>
      <c r="M776" s="320" t="s">
        <v>13380</v>
      </c>
      <c r="N776" s="23"/>
      <c r="O776" s="23"/>
      <c r="P776" s="23"/>
      <c r="Q776" s="23"/>
      <c r="R776" s="23"/>
      <c r="S776" s="29">
        <v>43225</v>
      </c>
      <c r="T776" s="557"/>
    </row>
    <row r="777" spans="1:20" ht="51.75" customHeight="1" x14ac:dyDescent="0.7">
      <c r="A777" s="698" t="s">
        <v>28008</v>
      </c>
      <c r="B777" s="699"/>
      <c r="C777" s="699"/>
      <c r="D777" s="699"/>
      <c r="E777" s="699"/>
      <c r="F777" s="699"/>
      <c r="G777" s="699"/>
      <c r="H777" s="699"/>
      <c r="I777" s="699"/>
      <c r="J777" s="699"/>
      <c r="K777" s="699"/>
      <c r="L777" s="699"/>
      <c r="M777" s="700"/>
      <c r="N777" s="23"/>
      <c r="O777" s="23"/>
      <c r="P777" s="23"/>
      <c r="Q777" s="23"/>
      <c r="R777" s="23"/>
      <c r="S777" s="249"/>
      <c r="T777" s="388">
        <v>600000</v>
      </c>
    </row>
    <row r="778" spans="1:20" ht="51.75" customHeight="1" x14ac:dyDescent="0.7">
      <c r="A778" s="682" t="s">
        <v>29178</v>
      </c>
      <c r="B778" s="683"/>
      <c r="C778" s="683"/>
      <c r="D778" s="683"/>
      <c r="E778" s="683"/>
      <c r="F778" s="683"/>
      <c r="G778" s="683"/>
      <c r="H778" s="683"/>
      <c r="I778" s="683"/>
      <c r="J778" s="683"/>
      <c r="K778" s="683"/>
      <c r="L778" s="683"/>
      <c r="M778" s="684"/>
      <c r="N778" s="23"/>
      <c r="O778" s="23"/>
      <c r="P778" s="23"/>
      <c r="Q778" s="23"/>
      <c r="R778" s="23"/>
      <c r="S778" s="29"/>
      <c r="T778" s="388"/>
    </row>
    <row r="779" spans="1:20" ht="51.75" customHeight="1" x14ac:dyDescent="1.05">
      <c r="A779" s="31" t="s">
        <v>28998</v>
      </c>
      <c r="B779" s="31" t="s">
        <v>28999</v>
      </c>
      <c r="C779" s="31" t="s">
        <v>29000</v>
      </c>
      <c r="D779" s="31" t="s">
        <v>29001</v>
      </c>
      <c r="E779" s="31" t="s">
        <v>687</v>
      </c>
      <c r="F779" s="31" t="s">
        <v>123</v>
      </c>
      <c r="G779" s="31" t="s">
        <v>16248</v>
      </c>
      <c r="H779" s="31" t="s">
        <v>25515</v>
      </c>
      <c r="I779" s="38">
        <v>0.41666666666666669</v>
      </c>
      <c r="J779" s="31" t="s">
        <v>20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43425</v>
      </c>
      <c r="T779" s="388"/>
    </row>
    <row r="780" spans="1:20" ht="51.75" customHeight="1" x14ac:dyDescent="1.05">
      <c r="A780" s="31" t="s">
        <v>29002</v>
      </c>
      <c r="B780" s="31" t="s">
        <v>1737</v>
      </c>
      <c r="C780" s="31" t="s">
        <v>29003</v>
      </c>
      <c r="D780" s="31" t="s">
        <v>29004</v>
      </c>
      <c r="E780" s="31" t="s">
        <v>687</v>
      </c>
      <c r="F780" s="31" t="s">
        <v>123</v>
      </c>
      <c r="G780" s="31" t="s">
        <v>16248</v>
      </c>
      <c r="H780" s="31" t="s">
        <v>25515</v>
      </c>
      <c r="I780" s="38">
        <v>0.41666666666666669</v>
      </c>
      <c r="J780" s="31" t="s">
        <v>20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43425</v>
      </c>
      <c r="T780" s="388"/>
    </row>
    <row r="781" spans="1:20" ht="51.75" customHeight="1" x14ac:dyDescent="1.05">
      <c r="A781" s="31" t="s">
        <v>29005</v>
      </c>
      <c r="B781" s="31" t="s">
        <v>2106</v>
      </c>
      <c r="C781" s="31" t="s">
        <v>29006</v>
      </c>
      <c r="D781" s="31" t="s">
        <v>29007</v>
      </c>
      <c r="E781" s="31" t="s">
        <v>687</v>
      </c>
      <c r="F781" s="31" t="s">
        <v>123</v>
      </c>
      <c r="G781" s="31" t="s">
        <v>16248</v>
      </c>
      <c r="H781" s="31" t="s">
        <v>25515</v>
      </c>
      <c r="I781" s="38">
        <v>0.41666666666666669</v>
      </c>
      <c r="J781" s="31" t="s">
        <v>20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43425</v>
      </c>
      <c r="T781" s="388"/>
    </row>
    <row r="782" spans="1:20" ht="51.75" customHeight="1" x14ac:dyDescent="1.05">
      <c r="A782" s="31" t="s">
        <v>29008</v>
      </c>
      <c r="B782" s="31" t="s">
        <v>13683</v>
      </c>
      <c r="C782" s="31" t="s">
        <v>29009</v>
      </c>
      <c r="D782" s="31" t="s">
        <v>29010</v>
      </c>
      <c r="E782" s="31" t="s">
        <v>687</v>
      </c>
      <c r="F782" s="31" t="s">
        <v>123</v>
      </c>
      <c r="G782" s="31" t="s">
        <v>16248</v>
      </c>
      <c r="H782" s="31" t="s">
        <v>25515</v>
      </c>
      <c r="I782" s="38">
        <v>0.41666666666666669</v>
      </c>
      <c r="J782" s="31" t="s">
        <v>20</v>
      </c>
      <c r="K782" s="31" t="s">
        <v>105</v>
      </c>
      <c r="L782" s="31" t="s">
        <v>106</v>
      </c>
      <c r="M782" s="31" t="s">
        <v>995</v>
      </c>
      <c r="N782" s="23"/>
      <c r="O782" s="23"/>
      <c r="P782" s="23"/>
      <c r="Q782" s="23"/>
      <c r="R782" s="23"/>
      <c r="S782" s="29">
        <v>43425</v>
      </c>
      <c r="T782" s="388"/>
    </row>
    <row r="783" spans="1:20" ht="51.75" customHeight="1" x14ac:dyDescent="1.05">
      <c r="A783" s="31" t="s">
        <v>29011</v>
      </c>
      <c r="B783" s="31" t="s">
        <v>13683</v>
      </c>
      <c r="C783" s="31" t="s">
        <v>29012</v>
      </c>
      <c r="D783" s="31" t="s">
        <v>29013</v>
      </c>
      <c r="E783" s="31" t="s">
        <v>687</v>
      </c>
      <c r="F783" s="31" t="s">
        <v>123</v>
      </c>
      <c r="G783" s="31" t="s">
        <v>16248</v>
      </c>
      <c r="H783" s="31" t="s">
        <v>25515</v>
      </c>
      <c r="I783" s="38">
        <v>0.41666666666666669</v>
      </c>
      <c r="J783" s="31" t="s">
        <v>20</v>
      </c>
      <c r="K783" s="31" t="s">
        <v>105</v>
      </c>
      <c r="L783" s="31" t="s">
        <v>106</v>
      </c>
      <c r="M783" s="31" t="s">
        <v>995</v>
      </c>
      <c r="N783" s="23"/>
      <c r="O783" s="23"/>
      <c r="P783" s="23"/>
      <c r="Q783" s="23"/>
      <c r="R783" s="23"/>
      <c r="S783" s="29">
        <v>43425</v>
      </c>
      <c r="T783" s="388"/>
    </row>
    <row r="784" spans="1:20" ht="51.75" customHeight="1" x14ac:dyDescent="1.05">
      <c r="A784" s="31" t="s">
        <v>29014</v>
      </c>
      <c r="B784" s="31" t="s">
        <v>5366</v>
      </c>
      <c r="C784" s="31" t="s">
        <v>29015</v>
      </c>
      <c r="D784" s="31" t="s">
        <v>29016</v>
      </c>
      <c r="E784" s="31" t="s">
        <v>687</v>
      </c>
      <c r="F784" s="31" t="s">
        <v>123</v>
      </c>
      <c r="G784" s="31" t="s">
        <v>16248</v>
      </c>
      <c r="H784" s="31" t="s">
        <v>25515</v>
      </c>
      <c r="I784" s="38">
        <v>0.41666666666666669</v>
      </c>
      <c r="J784" s="31" t="s">
        <v>20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43425</v>
      </c>
      <c r="T784" s="388"/>
    </row>
    <row r="785" spans="1:20" ht="51.75" customHeight="1" x14ac:dyDescent="1.05">
      <c r="A785" s="31" t="s">
        <v>29017</v>
      </c>
      <c r="B785" s="31" t="s">
        <v>1088</v>
      </c>
      <c r="C785" s="31" t="s">
        <v>29018</v>
      </c>
      <c r="D785" s="31" t="s">
        <v>29019</v>
      </c>
      <c r="E785" s="31" t="s">
        <v>687</v>
      </c>
      <c r="F785" s="31" t="s">
        <v>123</v>
      </c>
      <c r="G785" s="31" t="s">
        <v>16248</v>
      </c>
      <c r="H785" s="31" t="s">
        <v>25515</v>
      </c>
      <c r="I785" s="38">
        <v>0.41666666666666669</v>
      </c>
      <c r="J785" s="31" t="s">
        <v>20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43425</v>
      </c>
      <c r="T785" s="388"/>
    </row>
    <row r="786" spans="1:20" ht="51.75" customHeight="1" x14ac:dyDescent="1.05">
      <c r="A786" s="31" t="s">
        <v>29020</v>
      </c>
      <c r="B786" s="31" t="s">
        <v>29021</v>
      </c>
      <c r="C786" s="31" t="s">
        <v>29022</v>
      </c>
      <c r="D786" s="31" t="s">
        <v>29023</v>
      </c>
      <c r="E786" s="31" t="s">
        <v>101</v>
      </c>
      <c r="F786" s="31" t="s">
        <v>123</v>
      </c>
      <c r="G786" s="31" t="s">
        <v>16223</v>
      </c>
      <c r="H786" s="31" t="s">
        <v>17480</v>
      </c>
      <c r="I786" s="38">
        <v>0.32291666666666669</v>
      </c>
      <c r="J786" s="31" t="s">
        <v>20</v>
      </c>
      <c r="K786" s="31" t="s">
        <v>105</v>
      </c>
      <c r="L786" s="31" t="s">
        <v>106</v>
      </c>
      <c r="M786" s="31" t="s">
        <v>995</v>
      </c>
      <c r="N786" s="23"/>
      <c r="O786" s="23"/>
      <c r="P786" s="23"/>
      <c r="Q786" s="23"/>
      <c r="R786" s="23"/>
      <c r="S786" s="29">
        <v>43925</v>
      </c>
      <c r="T786" s="388"/>
    </row>
    <row r="787" spans="1:20" ht="51.75" customHeight="1" x14ac:dyDescent="1.05">
      <c r="A787" s="31" t="s">
        <v>29024</v>
      </c>
      <c r="B787" s="31" t="s">
        <v>29025</v>
      </c>
      <c r="C787" s="31" t="s">
        <v>29026</v>
      </c>
      <c r="D787" s="31" t="s">
        <v>29027</v>
      </c>
      <c r="E787" s="31" t="s">
        <v>101</v>
      </c>
      <c r="F787" s="31" t="s">
        <v>123</v>
      </c>
      <c r="G787" s="31" t="s">
        <v>16223</v>
      </c>
      <c r="H787" s="31" t="s">
        <v>17480</v>
      </c>
      <c r="I787" s="38">
        <v>0.32291666666666669</v>
      </c>
      <c r="J787" s="31" t="s">
        <v>20</v>
      </c>
      <c r="K787" s="31" t="s">
        <v>105</v>
      </c>
      <c r="L787" s="31" t="s">
        <v>106</v>
      </c>
      <c r="M787" s="31" t="s">
        <v>995</v>
      </c>
      <c r="N787" s="23"/>
      <c r="O787" s="23"/>
      <c r="P787" s="23"/>
      <c r="Q787" s="23"/>
      <c r="R787" s="23"/>
      <c r="S787" s="29">
        <v>43925</v>
      </c>
      <c r="T787" s="388"/>
    </row>
    <row r="788" spans="1:20" ht="51.75" customHeight="1" x14ac:dyDescent="1.05">
      <c r="A788" s="31" t="s">
        <v>29028</v>
      </c>
      <c r="B788" s="31" t="s">
        <v>29029</v>
      </c>
      <c r="C788" s="31" t="s">
        <v>29030</v>
      </c>
      <c r="D788" s="31" t="s">
        <v>29031</v>
      </c>
      <c r="E788" s="31" t="s">
        <v>101</v>
      </c>
      <c r="F788" s="31" t="s">
        <v>123</v>
      </c>
      <c r="G788" s="31" t="s">
        <v>16223</v>
      </c>
      <c r="H788" s="31" t="s">
        <v>17480</v>
      </c>
      <c r="I788" s="38">
        <v>0.32291666666666669</v>
      </c>
      <c r="J788" s="31" t="s">
        <v>20</v>
      </c>
      <c r="K788" s="31" t="s">
        <v>105</v>
      </c>
      <c r="L788" s="31" t="s">
        <v>106</v>
      </c>
      <c r="M788" s="31" t="s">
        <v>995</v>
      </c>
      <c r="N788" s="23"/>
      <c r="O788" s="23"/>
      <c r="P788" s="23"/>
      <c r="Q788" s="23"/>
      <c r="R788" s="23"/>
      <c r="S788" s="29">
        <v>43925</v>
      </c>
      <c r="T788" s="388"/>
    </row>
    <row r="789" spans="1:20" ht="51.75" customHeight="1" x14ac:dyDescent="1.05">
      <c r="A789" s="31" t="s">
        <v>29032</v>
      </c>
      <c r="B789" s="31" t="s">
        <v>24381</v>
      </c>
      <c r="C789" s="31" t="s">
        <v>29033</v>
      </c>
      <c r="D789" s="31" t="s">
        <v>29034</v>
      </c>
      <c r="E789" s="31" t="s">
        <v>101</v>
      </c>
      <c r="F789" s="31" t="s">
        <v>102</v>
      </c>
      <c r="G789" s="31" t="s">
        <v>16216</v>
      </c>
      <c r="H789" s="31" t="s">
        <v>20462</v>
      </c>
      <c r="I789" s="38">
        <v>0.52083333333333337</v>
      </c>
      <c r="J789" s="31" t="s">
        <v>20</v>
      </c>
      <c r="K789" s="31" t="s">
        <v>105</v>
      </c>
      <c r="L789" s="31" t="s">
        <v>106</v>
      </c>
      <c r="M789" s="31" t="s">
        <v>107</v>
      </c>
      <c r="N789" s="23"/>
      <c r="O789" s="23"/>
      <c r="P789" s="23"/>
      <c r="Q789" s="23"/>
      <c r="R789" s="23"/>
      <c r="S789" s="29">
        <v>22200</v>
      </c>
      <c r="T789" s="388"/>
    </row>
    <row r="790" spans="1:20" ht="51.75" customHeight="1" x14ac:dyDescent="1.05">
      <c r="A790" s="31" t="s">
        <v>29035</v>
      </c>
      <c r="B790" s="31" t="s">
        <v>3329</v>
      </c>
      <c r="C790" s="31" t="s">
        <v>29036</v>
      </c>
      <c r="D790" s="31" t="s">
        <v>29037</v>
      </c>
      <c r="E790" s="31" t="s">
        <v>687</v>
      </c>
      <c r="F790" s="31" t="s">
        <v>123</v>
      </c>
      <c r="G790" s="31" t="s">
        <v>16248</v>
      </c>
      <c r="H790" s="31" t="s">
        <v>20462</v>
      </c>
      <c r="I790" s="38">
        <v>0.53125</v>
      </c>
      <c r="J790" s="31" t="s">
        <v>20</v>
      </c>
      <c r="K790" s="31" t="s">
        <v>105</v>
      </c>
      <c r="L790" s="31" t="s">
        <v>106</v>
      </c>
      <c r="M790" s="31" t="s">
        <v>995</v>
      </c>
      <c r="N790" s="23"/>
      <c r="O790" s="23"/>
      <c r="P790" s="23"/>
      <c r="Q790" s="23"/>
      <c r="R790" s="23"/>
      <c r="S790" s="29">
        <v>43425</v>
      </c>
      <c r="T790" s="388"/>
    </row>
    <row r="791" spans="1:20" ht="51.75" customHeight="1" x14ac:dyDescent="1.05">
      <c r="A791" s="31" t="s">
        <v>29038</v>
      </c>
      <c r="B791" s="31" t="s">
        <v>29039</v>
      </c>
      <c r="C791" s="31" t="s">
        <v>29040</v>
      </c>
      <c r="D791" s="31" t="s">
        <v>29041</v>
      </c>
      <c r="E791" s="31" t="s">
        <v>687</v>
      </c>
      <c r="F791" s="31" t="s">
        <v>102</v>
      </c>
      <c r="G791" s="31" t="s">
        <v>16324</v>
      </c>
      <c r="H791" s="31" t="s">
        <v>25515</v>
      </c>
      <c r="I791" s="38">
        <v>0.60416666666666663</v>
      </c>
      <c r="J791" s="31" t="s">
        <v>20</v>
      </c>
      <c r="K791" s="31" t="s">
        <v>105</v>
      </c>
      <c r="L791" s="31" t="s">
        <v>106</v>
      </c>
      <c r="M791" s="31" t="s">
        <v>491</v>
      </c>
      <c r="N791" s="23"/>
      <c r="O791" s="23"/>
      <c r="P791" s="23"/>
      <c r="Q791" s="23"/>
      <c r="R791" s="23"/>
      <c r="S791" s="29">
        <v>25200</v>
      </c>
      <c r="T791" s="388"/>
    </row>
    <row r="792" spans="1:20" ht="51.75" customHeight="1" x14ac:dyDescent="1.05">
      <c r="A792" s="31" t="s">
        <v>29042</v>
      </c>
      <c r="B792" s="31" t="s">
        <v>29043</v>
      </c>
      <c r="C792" s="31" t="s">
        <v>29044</v>
      </c>
      <c r="D792" s="31" t="s">
        <v>29045</v>
      </c>
      <c r="E792" s="31" t="s">
        <v>687</v>
      </c>
      <c r="F792" s="31" t="s">
        <v>102</v>
      </c>
      <c r="G792" s="31" t="s">
        <v>16324</v>
      </c>
      <c r="H792" s="31" t="s">
        <v>25515</v>
      </c>
      <c r="I792" s="38">
        <v>0.60416666666666663</v>
      </c>
      <c r="J792" s="31" t="s">
        <v>20</v>
      </c>
      <c r="K792" s="31" t="s">
        <v>105</v>
      </c>
      <c r="L792" s="31" t="s">
        <v>106</v>
      </c>
      <c r="M792" s="31" t="s">
        <v>491</v>
      </c>
      <c r="N792" s="23"/>
      <c r="O792" s="23"/>
      <c r="P792" s="23"/>
      <c r="Q792" s="23"/>
      <c r="R792" s="23"/>
      <c r="S792" s="29">
        <v>25200</v>
      </c>
      <c r="T792" s="388"/>
    </row>
    <row r="793" spans="1:20" ht="51.75" customHeight="1" x14ac:dyDescent="1.05">
      <c r="A793" s="31" t="s">
        <v>29046</v>
      </c>
      <c r="B793" s="31" t="s">
        <v>24224</v>
      </c>
      <c r="C793" s="31" t="s">
        <v>29047</v>
      </c>
      <c r="D793" s="31" t="s">
        <v>29048</v>
      </c>
      <c r="E793" s="31" t="s">
        <v>687</v>
      </c>
      <c r="F793" s="31" t="s">
        <v>102</v>
      </c>
      <c r="G793" s="31" t="s">
        <v>16324</v>
      </c>
      <c r="H793" s="31" t="s">
        <v>25515</v>
      </c>
      <c r="I793" s="38">
        <v>0.60416666666666663</v>
      </c>
      <c r="J793" s="31" t="s">
        <v>20</v>
      </c>
      <c r="K793" s="31" t="s">
        <v>105</v>
      </c>
      <c r="L793" s="31" t="s">
        <v>106</v>
      </c>
      <c r="M793" s="31" t="s">
        <v>491</v>
      </c>
      <c r="N793" s="23"/>
      <c r="O793" s="23"/>
      <c r="P793" s="23"/>
      <c r="Q793" s="23"/>
      <c r="R793" s="23"/>
      <c r="S793" s="29">
        <v>25200</v>
      </c>
      <c r="T793" s="388"/>
    </row>
    <row r="794" spans="1:20" ht="51.75" customHeight="1" x14ac:dyDescent="1.05">
      <c r="A794" s="31" t="s">
        <v>29049</v>
      </c>
      <c r="B794" s="31" t="s">
        <v>29050</v>
      </c>
      <c r="C794" s="31" t="s">
        <v>29051</v>
      </c>
      <c r="D794" s="31" t="s">
        <v>29052</v>
      </c>
      <c r="E794" s="31" t="s">
        <v>687</v>
      </c>
      <c r="F794" s="31" t="s">
        <v>102</v>
      </c>
      <c r="G794" s="31" t="s">
        <v>16324</v>
      </c>
      <c r="H794" s="31" t="s">
        <v>25515</v>
      </c>
      <c r="I794" s="38">
        <v>0.60416666666666663</v>
      </c>
      <c r="J794" s="31" t="s">
        <v>20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25200</v>
      </c>
      <c r="T794" s="388"/>
    </row>
    <row r="795" spans="1:20" ht="54" customHeight="1" x14ac:dyDescent="1.05">
      <c r="A795" s="31" t="s">
        <v>29053</v>
      </c>
      <c r="B795" s="31" t="s">
        <v>29054</v>
      </c>
      <c r="C795" s="31" t="s">
        <v>29055</v>
      </c>
      <c r="D795" s="31" t="s">
        <v>29056</v>
      </c>
      <c r="E795" s="31" t="s">
        <v>687</v>
      </c>
      <c r="F795" s="31" t="s">
        <v>102</v>
      </c>
      <c r="G795" s="31" t="s">
        <v>16324</v>
      </c>
      <c r="H795" s="31" t="s">
        <v>25515</v>
      </c>
      <c r="I795" s="38">
        <v>0.60416666666666663</v>
      </c>
      <c r="J795" s="31" t="s">
        <v>20</v>
      </c>
      <c r="K795" s="31" t="s">
        <v>105</v>
      </c>
      <c r="L795" s="31" t="s">
        <v>106</v>
      </c>
      <c r="M795" s="31" t="s">
        <v>491</v>
      </c>
      <c r="N795" s="23"/>
      <c r="O795" s="23"/>
      <c r="P795" s="23"/>
      <c r="Q795" s="23"/>
      <c r="R795" s="23"/>
      <c r="S795" s="29">
        <v>25200</v>
      </c>
      <c r="T795" s="388"/>
    </row>
    <row r="796" spans="1:20" ht="54" customHeight="1" x14ac:dyDescent="1.3">
      <c r="A796" s="685" t="s">
        <v>28597</v>
      </c>
      <c r="B796" s="686"/>
      <c r="C796" s="686"/>
      <c r="D796" s="686"/>
      <c r="E796" s="686"/>
      <c r="F796" s="686"/>
      <c r="G796" s="686"/>
      <c r="H796" s="686"/>
      <c r="I796" s="686"/>
      <c r="J796" s="686"/>
      <c r="K796" s="686"/>
      <c r="L796" s="686"/>
      <c r="M796" s="687"/>
      <c r="N796" s="23"/>
      <c r="O796" s="23"/>
      <c r="P796" s="23"/>
      <c r="Q796" s="23"/>
      <c r="R796" s="23"/>
      <c r="S796" s="29"/>
      <c r="T796" s="388">
        <v>800000</v>
      </c>
    </row>
    <row r="797" spans="1:20" ht="54" customHeight="1" x14ac:dyDescent="1.05">
      <c r="A797" s="688" t="s">
        <v>29699</v>
      </c>
      <c r="B797" s="689"/>
      <c r="C797" s="689"/>
      <c r="D797" s="689"/>
      <c r="E797" s="689"/>
      <c r="F797" s="689"/>
      <c r="G797" s="689"/>
      <c r="H797" s="689"/>
      <c r="I797" s="689"/>
      <c r="J797" s="689"/>
      <c r="K797" s="689"/>
      <c r="L797" s="689"/>
      <c r="M797" s="690"/>
      <c r="N797" s="23"/>
      <c r="O797" s="23"/>
      <c r="P797" s="23"/>
      <c r="Q797" s="23"/>
      <c r="R797" s="23"/>
      <c r="S797" s="29"/>
      <c r="T797" s="520"/>
    </row>
    <row r="798" spans="1:20" ht="54" customHeight="1" x14ac:dyDescent="1.05">
      <c r="A798" s="31" t="s">
        <v>29430</v>
      </c>
      <c r="B798" s="31" t="s">
        <v>5204</v>
      </c>
      <c r="C798" s="31" t="s">
        <v>29431</v>
      </c>
      <c r="D798" s="31" t="s">
        <v>29432</v>
      </c>
      <c r="E798" s="31" t="s">
        <v>101</v>
      </c>
      <c r="F798" s="31" t="s">
        <v>123</v>
      </c>
      <c r="G798" s="31" t="s">
        <v>16223</v>
      </c>
      <c r="H798" s="31" t="s">
        <v>17480</v>
      </c>
      <c r="I798" s="38">
        <v>0.91666666666666663</v>
      </c>
      <c r="J798" s="31" t="s">
        <v>20</v>
      </c>
      <c r="K798" s="31" t="s">
        <v>105</v>
      </c>
      <c r="L798" s="31" t="s">
        <v>106</v>
      </c>
      <c r="M798" s="31" t="s">
        <v>995</v>
      </c>
      <c r="N798" s="23"/>
      <c r="O798" s="23"/>
      <c r="P798" s="23"/>
      <c r="Q798" s="23"/>
      <c r="R798" s="23"/>
      <c r="S798" s="29">
        <v>43925</v>
      </c>
      <c r="T798" s="520"/>
    </row>
    <row r="799" spans="1:20" ht="54" customHeight="1" x14ac:dyDescent="1.05">
      <c r="A799" s="31" t="s">
        <v>29433</v>
      </c>
      <c r="B799" s="31" t="s">
        <v>2304</v>
      </c>
      <c r="C799" s="31" t="s">
        <v>29434</v>
      </c>
      <c r="D799" s="31" t="s">
        <v>29435</v>
      </c>
      <c r="E799" s="31" t="s">
        <v>101</v>
      </c>
      <c r="F799" s="31" t="s">
        <v>123</v>
      </c>
      <c r="G799" s="31" t="s">
        <v>16223</v>
      </c>
      <c r="H799" s="31" t="s">
        <v>17480</v>
      </c>
      <c r="I799" s="38">
        <v>0.91666666666666663</v>
      </c>
      <c r="J799" s="31" t="s">
        <v>20</v>
      </c>
      <c r="K799" s="31" t="s">
        <v>105</v>
      </c>
      <c r="L799" s="31" t="s">
        <v>106</v>
      </c>
      <c r="M799" s="31" t="s">
        <v>995</v>
      </c>
      <c r="N799" s="23"/>
      <c r="O799" s="23"/>
      <c r="P799" s="23"/>
      <c r="Q799" s="23"/>
      <c r="R799" s="23"/>
      <c r="S799" s="29">
        <v>43925</v>
      </c>
      <c r="T799" s="520"/>
    </row>
    <row r="800" spans="1:20" ht="54" customHeight="1" x14ac:dyDescent="1.05">
      <c r="A800" s="31" t="s">
        <v>29436</v>
      </c>
      <c r="B800" s="31" t="s">
        <v>27129</v>
      </c>
      <c r="C800" s="31" t="s">
        <v>29437</v>
      </c>
      <c r="D800" s="31" t="s">
        <v>29438</v>
      </c>
      <c r="E800" s="31" t="s">
        <v>101</v>
      </c>
      <c r="F800" s="31" t="s">
        <v>123</v>
      </c>
      <c r="G800" s="31" t="s">
        <v>16223</v>
      </c>
      <c r="H800" s="31" t="s">
        <v>17480</v>
      </c>
      <c r="I800" s="38">
        <v>0.91666666666666663</v>
      </c>
      <c r="J800" s="31" t="s">
        <v>20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43925</v>
      </c>
      <c r="T800" s="520"/>
    </row>
    <row r="801" spans="1:20" ht="54" customHeight="1" x14ac:dyDescent="1.05">
      <c r="A801" s="31" t="s">
        <v>29439</v>
      </c>
      <c r="B801" s="31" t="s">
        <v>29440</v>
      </c>
      <c r="C801" s="31" t="s">
        <v>29441</v>
      </c>
      <c r="D801" s="31" t="s">
        <v>29442</v>
      </c>
      <c r="E801" s="31" t="s">
        <v>101</v>
      </c>
      <c r="F801" s="31" t="s">
        <v>102</v>
      </c>
      <c r="G801" s="31" t="s">
        <v>16267</v>
      </c>
      <c r="H801" s="31" t="s">
        <v>20462</v>
      </c>
      <c r="I801" s="38">
        <v>0.125</v>
      </c>
      <c r="J801" s="31" t="s">
        <v>20</v>
      </c>
      <c r="K801" s="31" t="s">
        <v>105</v>
      </c>
      <c r="L801" s="31" t="s">
        <v>106</v>
      </c>
      <c r="M801" s="31" t="s">
        <v>491</v>
      </c>
      <c r="N801" s="23"/>
      <c r="O801" s="23"/>
      <c r="P801" s="23"/>
      <c r="Q801" s="23"/>
      <c r="R801" s="23"/>
      <c r="S801" s="29">
        <v>26200</v>
      </c>
      <c r="T801" s="520"/>
    </row>
    <row r="802" spans="1:20" ht="54" customHeight="1" x14ac:dyDescent="1.05">
      <c r="A802" s="31" t="s">
        <v>29443</v>
      </c>
      <c r="B802" s="31" t="s">
        <v>29444</v>
      </c>
      <c r="C802" s="31" t="s">
        <v>29445</v>
      </c>
      <c r="D802" s="31" t="s">
        <v>29446</v>
      </c>
      <c r="E802" s="31" t="s">
        <v>101</v>
      </c>
      <c r="F802" s="31" t="s">
        <v>102</v>
      </c>
      <c r="G802" s="31" t="s">
        <v>16270</v>
      </c>
      <c r="H802" s="31" t="s">
        <v>21599</v>
      </c>
      <c r="I802" s="38">
        <v>4.1666666666666664E-2</v>
      </c>
      <c r="J802" s="31" t="s">
        <v>20</v>
      </c>
      <c r="K802" s="31" t="s">
        <v>105</v>
      </c>
      <c r="L802" s="31" t="s">
        <v>106</v>
      </c>
      <c r="M802" s="31" t="s">
        <v>491</v>
      </c>
      <c r="N802" s="23"/>
      <c r="O802" s="23"/>
      <c r="P802" s="23"/>
      <c r="Q802" s="23"/>
      <c r="R802" s="23"/>
      <c r="S802" s="29">
        <v>26200</v>
      </c>
      <c r="T802" s="520"/>
    </row>
    <row r="803" spans="1:20" ht="54" customHeight="1" x14ac:dyDescent="1.05">
      <c r="A803" s="31" t="s">
        <v>29447</v>
      </c>
      <c r="B803" s="31" t="s">
        <v>29448</v>
      </c>
      <c r="C803" s="31" t="s">
        <v>29449</v>
      </c>
      <c r="D803" s="31" t="s">
        <v>29450</v>
      </c>
      <c r="E803" s="31" t="s">
        <v>101</v>
      </c>
      <c r="F803" s="31" t="s">
        <v>102</v>
      </c>
      <c r="G803" s="31" t="s">
        <v>16267</v>
      </c>
      <c r="H803" s="31" t="s">
        <v>20462</v>
      </c>
      <c r="I803" s="38">
        <v>0.125</v>
      </c>
      <c r="J803" s="31" t="s">
        <v>20</v>
      </c>
      <c r="K803" s="31" t="s">
        <v>105</v>
      </c>
      <c r="L803" s="31" t="s">
        <v>106</v>
      </c>
      <c r="M803" s="31" t="s">
        <v>491</v>
      </c>
      <c r="N803" s="23"/>
      <c r="O803" s="23"/>
      <c r="P803" s="23"/>
      <c r="Q803" s="23"/>
      <c r="R803" s="23"/>
      <c r="S803" s="29">
        <v>26200</v>
      </c>
      <c r="T803" s="520"/>
    </row>
    <row r="804" spans="1:20" ht="54" customHeight="1" x14ac:dyDescent="1.05">
      <c r="A804" s="31" t="s">
        <v>29451</v>
      </c>
      <c r="B804" s="31" t="s">
        <v>29452</v>
      </c>
      <c r="C804" s="31" t="s">
        <v>29453</v>
      </c>
      <c r="D804" s="31" t="s">
        <v>29454</v>
      </c>
      <c r="E804" s="31" t="s">
        <v>101</v>
      </c>
      <c r="F804" s="31" t="s">
        <v>102</v>
      </c>
      <c r="G804" s="31" t="s">
        <v>16190</v>
      </c>
      <c r="H804" s="31" t="s">
        <v>20462</v>
      </c>
      <c r="I804" s="38">
        <v>0.52430555555555558</v>
      </c>
      <c r="J804" s="31" t="s">
        <v>20</v>
      </c>
      <c r="K804" s="31" t="s">
        <v>105</v>
      </c>
      <c r="L804" s="31" t="s">
        <v>106</v>
      </c>
      <c r="M804" s="31" t="s">
        <v>107</v>
      </c>
      <c r="N804" s="23"/>
      <c r="O804" s="23"/>
      <c r="P804" s="23"/>
      <c r="Q804" s="23"/>
      <c r="R804" s="23"/>
      <c r="S804" s="29">
        <v>22200</v>
      </c>
      <c r="T804" s="520"/>
    </row>
    <row r="805" spans="1:20" ht="54" customHeight="1" x14ac:dyDescent="1.05">
      <c r="A805" s="31" t="s">
        <v>29455</v>
      </c>
      <c r="B805" s="31" t="s">
        <v>29456</v>
      </c>
      <c r="C805" s="31" t="s">
        <v>29457</v>
      </c>
      <c r="D805" s="31" t="s">
        <v>29458</v>
      </c>
      <c r="E805" s="31" t="s">
        <v>101</v>
      </c>
      <c r="F805" s="31" t="s">
        <v>102</v>
      </c>
      <c r="G805" s="31" t="s">
        <v>16267</v>
      </c>
      <c r="H805" s="31" t="s">
        <v>20462</v>
      </c>
      <c r="I805" s="38">
        <v>0.125</v>
      </c>
      <c r="J805" s="31" t="s">
        <v>20</v>
      </c>
      <c r="K805" s="31" t="s">
        <v>105</v>
      </c>
      <c r="L805" s="31" t="s">
        <v>106</v>
      </c>
      <c r="M805" s="31" t="s">
        <v>491</v>
      </c>
      <c r="N805" s="23"/>
      <c r="O805" s="23"/>
      <c r="P805" s="23"/>
      <c r="Q805" s="23"/>
      <c r="R805" s="23"/>
      <c r="S805" s="29">
        <v>26200</v>
      </c>
      <c r="T805" s="520"/>
    </row>
    <row r="806" spans="1:20" ht="54" customHeight="1" x14ac:dyDescent="1.05">
      <c r="A806" s="31" t="s">
        <v>29459</v>
      </c>
      <c r="B806" s="31" t="s">
        <v>27084</v>
      </c>
      <c r="C806" s="31" t="s">
        <v>29460</v>
      </c>
      <c r="D806" s="31" t="s">
        <v>29461</v>
      </c>
      <c r="E806" s="31" t="s">
        <v>101</v>
      </c>
      <c r="F806" s="31" t="s">
        <v>102</v>
      </c>
      <c r="G806" s="31" t="s">
        <v>16267</v>
      </c>
      <c r="H806" s="31" t="s">
        <v>20462</v>
      </c>
      <c r="I806" s="38">
        <v>0.125</v>
      </c>
      <c r="J806" s="31" t="s">
        <v>20</v>
      </c>
      <c r="K806" s="31" t="s">
        <v>105</v>
      </c>
      <c r="L806" s="31" t="s">
        <v>106</v>
      </c>
      <c r="M806" s="31" t="s">
        <v>491</v>
      </c>
      <c r="N806" s="23"/>
      <c r="O806" s="23"/>
      <c r="P806" s="23"/>
      <c r="Q806" s="23"/>
      <c r="R806" s="23"/>
      <c r="S806" s="29">
        <v>26200</v>
      </c>
      <c r="T806" s="520"/>
    </row>
    <row r="807" spans="1:20" ht="54" customHeight="1" x14ac:dyDescent="1.05">
      <c r="A807" s="31" t="s">
        <v>29462</v>
      </c>
      <c r="B807" s="31" t="s">
        <v>21305</v>
      </c>
      <c r="C807" s="31" t="s">
        <v>29463</v>
      </c>
      <c r="D807" s="31" t="s">
        <v>29464</v>
      </c>
      <c r="E807" s="31" t="s">
        <v>101</v>
      </c>
      <c r="F807" s="31" t="s">
        <v>102</v>
      </c>
      <c r="G807" s="31" t="s">
        <v>16270</v>
      </c>
      <c r="H807" s="31" t="s">
        <v>21599</v>
      </c>
      <c r="I807" s="38">
        <v>4.1666666666666664E-2</v>
      </c>
      <c r="J807" s="31" t="s">
        <v>20</v>
      </c>
      <c r="K807" s="31" t="s">
        <v>105</v>
      </c>
      <c r="L807" s="31" t="s">
        <v>106</v>
      </c>
      <c r="M807" s="31" t="s">
        <v>491</v>
      </c>
      <c r="N807" s="23"/>
      <c r="O807" s="23"/>
      <c r="P807" s="23"/>
      <c r="Q807" s="23"/>
      <c r="R807" s="23"/>
      <c r="S807" s="29">
        <v>26200</v>
      </c>
      <c r="T807" s="520"/>
    </row>
    <row r="808" spans="1:20" ht="54" customHeight="1" x14ac:dyDescent="1.05">
      <c r="A808" s="31" t="s">
        <v>29465</v>
      </c>
      <c r="B808" s="31" t="s">
        <v>16717</v>
      </c>
      <c r="C808" s="31" t="s">
        <v>29466</v>
      </c>
      <c r="D808" s="31" t="s">
        <v>29467</v>
      </c>
      <c r="E808" s="31" t="s">
        <v>101</v>
      </c>
      <c r="F808" s="31" t="s">
        <v>102</v>
      </c>
      <c r="G808" s="31" t="s">
        <v>16267</v>
      </c>
      <c r="H808" s="31" t="s">
        <v>20462</v>
      </c>
      <c r="I808" s="38">
        <v>0.125</v>
      </c>
      <c r="J808" s="31" t="s">
        <v>20</v>
      </c>
      <c r="K808" s="31" t="s">
        <v>105</v>
      </c>
      <c r="L808" s="31" t="s">
        <v>106</v>
      </c>
      <c r="M808" s="31" t="s">
        <v>491</v>
      </c>
      <c r="N808" s="23"/>
      <c r="O808" s="23"/>
      <c r="P808" s="23"/>
      <c r="Q808" s="23"/>
      <c r="R808" s="23"/>
      <c r="S808" s="29">
        <v>26200</v>
      </c>
      <c r="T808" s="520"/>
    </row>
    <row r="809" spans="1:20" ht="54" customHeight="1" x14ac:dyDescent="1.05">
      <c r="A809" s="693" t="s">
        <v>28607</v>
      </c>
      <c r="B809" s="694"/>
      <c r="C809" s="694"/>
      <c r="D809" s="694"/>
      <c r="E809" s="694"/>
      <c r="F809" s="694"/>
      <c r="G809" s="694"/>
      <c r="H809" s="694"/>
      <c r="I809" s="694"/>
      <c r="J809" s="694"/>
      <c r="K809" s="694"/>
      <c r="L809" s="694"/>
      <c r="M809" s="695"/>
      <c r="N809" s="23"/>
      <c r="O809" s="23"/>
      <c r="P809" s="23"/>
      <c r="Q809" s="23"/>
      <c r="R809" s="23"/>
      <c r="S809" s="29"/>
      <c r="T809" s="388">
        <v>400000</v>
      </c>
    </row>
    <row r="810" spans="1:20" ht="54" customHeight="1" x14ac:dyDescent="1.3">
      <c r="A810" s="679" t="s">
        <v>30211</v>
      </c>
      <c r="B810" s="680"/>
      <c r="C810" s="680"/>
      <c r="D810" s="680"/>
      <c r="E810" s="680"/>
      <c r="F810" s="680"/>
      <c r="G810" s="680"/>
      <c r="H810" s="680"/>
      <c r="I810" s="680"/>
      <c r="J810" s="680"/>
      <c r="K810" s="680"/>
      <c r="L810" s="680"/>
      <c r="M810" s="681"/>
      <c r="N810" s="23"/>
      <c r="O810" s="23"/>
      <c r="P810" s="23"/>
      <c r="Q810" s="23"/>
      <c r="R810" s="23"/>
      <c r="S810" s="29"/>
      <c r="T810" s="520"/>
    </row>
    <row r="811" spans="1:20" ht="54" customHeight="1" x14ac:dyDescent="1.05">
      <c r="A811" s="31" t="s">
        <v>29874</v>
      </c>
      <c r="B811" s="31" t="s">
        <v>14888</v>
      </c>
      <c r="C811" s="31" t="s">
        <v>29875</v>
      </c>
      <c r="D811" s="31" t="s">
        <v>29876</v>
      </c>
      <c r="E811" s="31" t="s">
        <v>101</v>
      </c>
      <c r="F811" s="31" t="s">
        <v>123</v>
      </c>
      <c r="G811" s="31" t="s">
        <v>16223</v>
      </c>
      <c r="H811" s="31" t="s">
        <v>21599</v>
      </c>
      <c r="I811" s="38">
        <v>0.32291666666666669</v>
      </c>
      <c r="J811" s="31" t="s">
        <v>20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43925</v>
      </c>
      <c r="T811" s="520"/>
    </row>
    <row r="812" spans="1:20" ht="54" customHeight="1" x14ac:dyDescent="1.05">
      <c r="A812" s="693" t="s">
        <v>30213</v>
      </c>
      <c r="B812" s="694"/>
      <c r="C812" s="694"/>
      <c r="D812" s="694"/>
      <c r="E812" s="694"/>
      <c r="F812" s="694"/>
      <c r="G812" s="694"/>
      <c r="H812" s="694"/>
      <c r="I812" s="694"/>
      <c r="J812" s="694"/>
      <c r="K812" s="694"/>
      <c r="L812" s="694"/>
      <c r="M812" s="695"/>
      <c r="N812" s="23"/>
      <c r="O812" s="23"/>
      <c r="P812" s="23"/>
      <c r="Q812" s="23"/>
      <c r="R812" s="23"/>
      <c r="S812" s="29"/>
      <c r="T812" s="388">
        <v>550000</v>
      </c>
    </row>
    <row r="813" spans="1:20" ht="54" customHeight="1" x14ac:dyDescent="1.3">
      <c r="A813" s="679" t="s">
        <v>31180</v>
      </c>
      <c r="B813" s="680"/>
      <c r="C813" s="680"/>
      <c r="D813" s="680"/>
      <c r="E813" s="680"/>
      <c r="F813" s="680"/>
      <c r="G813" s="680"/>
      <c r="H813" s="680"/>
      <c r="I813" s="680"/>
      <c r="J813" s="680"/>
      <c r="K813" s="680"/>
      <c r="L813" s="680"/>
      <c r="M813" s="681"/>
      <c r="N813" s="23"/>
      <c r="O813" s="23"/>
      <c r="P813" s="23"/>
      <c r="Q813" s="23"/>
      <c r="R813" s="23"/>
      <c r="S813" s="29"/>
      <c r="T813" s="23"/>
    </row>
    <row r="814" spans="1:20" ht="54" customHeight="1" x14ac:dyDescent="1.05">
      <c r="A814" s="31" t="s">
        <v>30614</v>
      </c>
      <c r="B814" s="31" t="s">
        <v>785</v>
      </c>
      <c r="C814" s="31" t="s">
        <v>30615</v>
      </c>
      <c r="D814" s="31" t="s">
        <v>30616</v>
      </c>
      <c r="E814" s="31" t="s">
        <v>687</v>
      </c>
      <c r="F814" s="31" t="s">
        <v>123</v>
      </c>
      <c r="G814" s="31" t="s">
        <v>16248</v>
      </c>
      <c r="H814" s="31" t="s">
        <v>25515</v>
      </c>
      <c r="I814" s="38">
        <v>0.83333333333333337</v>
      </c>
      <c r="J814" s="31" t="s">
        <v>20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43425</v>
      </c>
      <c r="T814" s="23"/>
    </row>
    <row r="815" spans="1:20" ht="54" customHeight="1" x14ac:dyDescent="1.05">
      <c r="A815" s="31" t="s">
        <v>30617</v>
      </c>
      <c r="B815" s="31" t="s">
        <v>4341</v>
      </c>
      <c r="C815" s="31" t="s">
        <v>30618</v>
      </c>
      <c r="D815" s="31" t="s">
        <v>30619</v>
      </c>
      <c r="E815" s="31" t="s">
        <v>687</v>
      </c>
      <c r="F815" s="31" t="s">
        <v>123</v>
      </c>
      <c r="G815" s="31" t="s">
        <v>16248</v>
      </c>
      <c r="H815" s="31" t="s">
        <v>25515</v>
      </c>
      <c r="I815" s="38">
        <v>0.83333333333333337</v>
      </c>
      <c r="J815" s="31" t="s">
        <v>20</v>
      </c>
      <c r="K815" s="31" t="s">
        <v>105</v>
      </c>
      <c r="L815" s="31" t="s">
        <v>106</v>
      </c>
      <c r="M815" s="31" t="s">
        <v>995</v>
      </c>
      <c r="N815" s="23"/>
      <c r="O815" s="23"/>
      <c r="P815" s="23"/>
      <c r="Q815" s="23"/>
      <c r="R815" s="23"/>
      <c r="S815" s="29">
        <v>43425</v>
      </c>
      <c r="T815" s="23"/>
    </row>
    <row r="816" spans="1:20" ht="54" customHeight="1" x14ac:dyDescent="1.05">
      <c r="A816" s="31" t="s">
        <v>30620</v>
      </c>
      <c r="B816" s="31" t="s">
        <v>30621</v>
      </c>
      <c r="C816" s="31" t="s">
        <v>30622</v>
      </c>
      <c r="D816" s="31" t="s">
        <v>30623</v>
      </c>
      <c r="E816" s="31" t="s">
        <v>687</v>
      </c>
      <c r="F816" s="31" t="s">
        <v>123</v>
      </c>
      <c r="G816" s="31" t="s">
        <v>16248</v>
      </c>
      <c r="H816" s="31" t="s">
        <v>25515</v>
      </c>
      <c r="I816" s="38">
        <v>0.83333333333333337</v>
      </c>
      <c r="J816" s="31" t="s">
        <v>20</v>
      </c>
      <c r="K816" s="31" t="s">
        <v>105</v>
      </c>
      <c r="L816" s="31" t="s">
        <v>106</v>
      </c>
      <c r="M816" s="31" t="s">
        <v>995</v>
      </c>
      <c r="N816" s="23"/>
      <c r="O816" s="23"/>
      <c r="P816" s="23"/>
      <c r="Q816" s="23"/>
      <c r="R816" s="23"/>
      <c r="S816" s="29">
        <v>43425</v>
      </c>
      <c r="T816" s="23"/>
    </row>
    <row r="817" spans="1:19" ht="54" customHeight="1" x14ac:dyDescent="1.05">
      <c r="A817" s="31" t="s">
        <v>30624</v>
      </c>
      <c r="B817" s="31" t="s">
        <v>17811</v>
      </c>
      <c r="C817" s="31" t="s">
        <v>30625</v>
      </c>
      <c r="D817" s="31" t="s">
        <v>30626</v>
      </c>
      <c r="E817" s="31" t="s">
        <v>687</v>
      </c>
      <c r="F817" s="31" t="s">
        <v>123</v>
      </c>
      <c r="G817" s="31" t="s">
        <v>16248</v>
      </c>
      <c r="H817" s="31" t="s">
        <v>25515</v>
      </c>
      <c r="I817" s="38">
        <v>0.83333333333333337</v>
      </c>
      <c r="J817" s="31" t="s">
        <v>20</v>
      </c>
      <c r="K817" s="31" t="s">
        <v>105</v>
      </c>
      <c r="L817" s="31" t="s">
        <v>106</v>
      </c>
      <c r="M817" s="31" t="s">
        <v>995</v>
      </c>
      <c r="N817" s="23"/>
      <c r="O817" s="23"/>
      <c r="P817" s="23"/>
      <c r="Q817" s="23"/>
      <c r="R817" s="23"/>
      <c r="S817" s="29">
        <v>43425</v>
      </c>
    </row>
    <row r="818" spans="1:19" ht="54" customHeight="1" x14ac:dyDescent="1.05">
      <c r="A818" s="31" t="s">
        <v>30627</v>
      </c>
      <c r="B818" s="31" t="s">
        <v>447</v>
      </c>
      <c r="C818" s="31" t="s">
        <v>30628</v>
      </c>
      <c r="D818" s="31" t="s">
        <v>30629</v>
      </c>
      <c r="E818" s="31" t="s">
        <v>687</v>
      </c>
      <c r="F818" s="31" t="s">
        <v>123</v>
      </c>
      <c r="G818" s="31" t="s">
        <v>16248</v>
      </c>
      <c r="H818" s="31" t="s">
        <v>25515</v>
      </c>
      <c r="I818" s="38">
        <v>0.83333333333333337</v>
      </c>
      <c r="J818" s="31" t="s">
        <v>20</v>
      </c>
      <c r="K818" s="31" t="s">
        <v>105</v>
      </c>
      <c r="L818" s="31" t="s">
        <v>106</v>
      </c>
      <c r="M818" s="31" t="s">
        <v>995</v>
      </c>
      <c r="N818" s="23"/>
      <c r="O818" s="23"/>
      <c r="P818" s="23"/>
      <c r="Q818" s="23"/>
      <c r="R818" s="23"/>
      <c r="S818" s="29">
        <v>43425</v>
      </c>
    </row>
    <row r="819" spans="1:19" ht="54" customHeight="1" x14ac:dyDescent="1.05">
      <c r="A819" s="31" t="s">
        <v>30630</v>
      </c>
      <c r="B819" s="31" t="s">
        <v>30631</v>
      </c>
      <c r="C819" s="31" t="s">
        <v>30632</v>
      </c>
      <c r="D819" s="31" t="s">
        <v>30633</v>
      </c>
      <c r="E819" s="31" t="s">
        <v>687</v>
      </c>
      <c r="F819" s="31" t="s">
        <v>123</v>
      </c>
      <c r="G819" s="31" t="s">
        <v>16248</v>
      </c>
      <c r="H819" s="31" t="s">
        <v>25515</v>
      </c>
      <c r="I819" s="38">
        <v>0.83333333333333337</v>
      </c>
      <c r="J819" s="31" t="s">
        <v>20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43425</v>
      </c>
    </row>
    <row r="820" spans="1:19" ht="54" customHeight="1" x14ac:dyDescent="1.05">
      <c r="A820" s="31" t="s">
        <v>30634</v>
      </c>
      <c r="B820" s="31" t="s">
        <v>19570</v>
      </c>
      <c r="C820" s="31" t="s">
        <v>30635</v>
      </c>
      <c r="D820" s="31" t="s">
        <v>30636</v>
      </c>
      <c r="E820" s="31" t="s">
        <v>687</v>
      </c>
      <c r="F820" s="31" t="s">
        <v>123</v>
      </c>
      <c r="G820" s="31" t="s">
        <v>16248</v>
      </c>
      <c r="H820" s="31" t="s">
        <v>25515</v>
      </c>
      <c r="I820" s="38">
        <v>0.83333333333333337</v>
      </c>
      <c r="J820" s="31" t="s">
        <v>20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43425</v>
      </c>
    </row>
    <row r="821" spans="1:19" ht="54" customHeight="1" x14ac:dyDescent="1.05">
      <c r="A821" s="210" t="s">
        <v>30637</v>
      </c>
      <c r="B821" s="31" t="s">
        <v>5820</v>
      </c>
      <c r="C821" s="31" t="s">
        <v>30638</v>
      </c>
      <c r="D821" s="31" t="s">
        <v>30639</v>
      </c>
      <c r="E821" s="31" t="s">
        <v>687</v>
      </c>
      <c r="F821" s="31" t="s">
        <v>123</v>
      </c>
      <c r="G821" s="31" t="s">
        <v>16248</v>
      </c>
      <c r="H821" s="31" t="s">
        <v>25515</v>
      </c>
      <c r="I821" s="38">
        <v>0.83333333333333337</v>
      </c>
      <c r="J821" s="31" t="s">
        <v>20</v>
      </c>
      <c r="K821" s="31" t="s">
        <v>105</v>
      </c>
      <c r="L821" s="31" t="s">
        <v>106</v>
      </c>
      <c r="M821" s="31" t="s">
        <v>995</v>
      </c>
      <c r="N821" s="23"/>
      <c r="O821" s="23"/>
      <c r="P821" s="23"/>
      <c r="Q821" s="23"/>
      <c r="R821" s="23"/>
      <c r="S821" s="29">
        <v>43425</v>
      </c>
    </row>
    <row r="822" spans="1:19" ht="54" customHeight="1" x14ac:dyDescent="1.05">
      <c r="A822" s="31" t="s">
        <v>30640</v>
      </c>
      <c r="B822" s="31" t="s">
        <v>5500</v>
      </c>
      <c r="C822" s="31" t="s">
        <v>30641</v>
      </c>
      <c r="D822" s="31" t="s">
        <v>30642</v>
      </c>
      <c r="E822" s="31" t="s">
        <v>687</v>
      </c>
      <c r="F822" s="31" t="s">
        <v>123</v>
      </c>
      <c r="G822" s="31" t="s">
        <v>16248</v>
      </c>
      <c r="H822" s="31" t="s">
        <v>25515</v>
      </c>
      <c r="I822" s="38">
        <v>0.83333333333333337</v>
      </c>
      <c r="J822" s="31" t="s">
        <v>20</v>
      </c>
      <c r="K822" s="31" t="s">
        <v>105</v>
      </c>
      <c r="L822" s="31" t="s">
        <v>106</v>
      </c>
      <c r="M822" s="31" t="s">
        <v>995</v>
      </c>
      <c r="N822" s="23"/>
      <c r="O822" s="23"/>
      <c r="P822" s="23"/>
      <c r="Q822" s="23"/>
      <c r="R822" s="23"/>
      <c r="S822" s="29">
        <v>43425</v>
      </c>
    </row>
    <row r="823" spans="1:19" ht="54" customHeight="1" x14ac:dyDescent="1.05">
      <c r="A823" s="31" t="s">
        <v>30643</v>
      </c>
      <c r="B823" s="31" t="s">
        <v>7253</v>
      </c>
      <c r="C823" s="31" t="s">
        <v>30644</v>
      </c>
      <c r="D823" s="31" t="s">
        <v>30645</v>
      </c>
      <c r="E823" s="31" t="s">
        <v>687</v>
      </c>
      <c r="F823" s="31" t="s">
        <v>123</v>
      </c>
      <c r="G823" s="31" t="s">
        <v>16248</v>
      </c>
      <c r="H823" s="31" t="s">
        <v>25515</v>
      </c>
      <c r="I823" s="38">
        <v>0.83333333333333337</v>
      </c>
      <c r="J823" s="31" t="s">
        <v>20</v>
      </c>
      <c r="K823" s="31" t="s">
        <v>105</v>
      </c>
      <c r="L823" s="31" t="s">
        <v>106</v>
      </c>
      <c r="M823" s="31" t="s">
        <v>995</v>
      </c>
      <c r="N823" s="23"/>
      <c r="O823" s="23"/>
      <c r="P823" s="23"/>
      <c r="Q823" s="23"/>
      <c r="R823" s="23"/>
      <c r="S823" s="29">
        <v>43425</v>
      </c>
    </row>
    <row r="824" spans="1:19" ht="54" customHeight="1" x14ac:dyDescent="1.05">
      <c r="A824" s="31" t="s">
        <v>30646</v>
      </c>
      <c r="B824" s="31" t="s">
        <v>30647</v>
      </c>
      <c r="C824" s="31" t="s">
        <v>30648</v>
      </c>
      <c r="D824" s="31" t="s">
        <v>30649</v>
      </c>
      <c r="E824" s="31" t="s">
        <v>101</v>
      </c>
      <c r="F824" s="31" t="s">
        <v>123</v>
      </c>
      <c r="G824" s="31" t="s">
        <v>16205</v>
      </c>
      <c r="H824" s="31" t="s">
        <v>27113</v>
      </c>
      <c r="I824" s="38">
        <v>0.29166666666666669</v>
      </c>
      <c r="J824" s="31" t="s">
        <v>20</v>
      </c>
      <c r="K824" s="31" t="s">
        <v>105</v>
      </c>
      <c r="L824" s="31" t="s">
        <v>106</v>
      </c>
      <c r="M824" s="31" t="s">
        <v>995</v>
      </c>
      <c r="N824" s="23"/>
      <c r="O824" s="23"/>
      <c r="P824" s="23"/>
      <c r="Q824" s="23"/>
      <c r="R824" s="23"/>
      <c r="S824" s="29">
        <v>43925</v>
      </c>
    </row>
    <row r="825" spans="1:19" ht="54" customHeight="1" x14ac:dyDescent="1.05">
      <c r="A825" s="31" t="s">
        <v>30650</v>
      </c>
      <c r="B825" s="31" t="s">
        <v>30651</v>
      </c>
      <c r="C825" s="31" t="s">
        <v>30652</v>
      </c>
      <c r="D825" s="31" t="s">
        <v>30653</v>
      </c>
      <c r="E825" s="31" t="s">
        <v>101</v>
      </c>
      <c r="F825" s="31" t="s">
        <v>102</v>
      </c>
      <c r="G825" s="31" t="s">
        <v>16270</v>
      </c>
      <c r="H825" s="31" t="s">
        <v>27113</v>
      </c>
      <c r="I825" s="38">
        <v>0.53125</v>
      </c>
      <c r="J825" s="31" t="s">
        <v>20</v>
      </c>
      <c r="K825" s="31" t="s">
        <v>105</v>
      </c>
      <c r="L825" s="31" t="s">
        <v>106</v>
      </c>
      <c r="M825" s="31" t="s">
        <v>995</v>
      </c>
      <c r="N825" s="23"/>
      <c r="O825" s="23"/>
      <c r="P825" s="23"/>
      <c r="Q825" s="23"/>
      <c r="R825" s="23"/>
      <c r="S825" s="29">
        <v>43925</v>
      </c>
    </row>
    <row r="826" spans="1:19" ht="54" customHeight="1" x14ac:dyDescent="1.05">
      <c r="A826" s="31" t="s">
        <v>30654</v>
      </c>
      <c r="B826" s="31" t="s">
        <v>6050</v>
      </c>
      <c r="C826" s="31" t="s">
        <v>30655</v>
      </c>
      <c r="D826" s="31" t="s">
        <v>30656</v>
      </c>
      <c r="E826" s="31" t="s">
        <v>101</v>
      </c>
      <c r="F826" s="31" t="s">
        <v>123</v>
      </c>
      <c r="G826" s="31" t="s">
        <v>16205</v>
      </c>
      <c r="H826" s="31" t="s">
        <v>27113</v>
      </c>
      <c r="I826" s="38">
        <v>0.29166666666666669</v>
      </c>
      <c r="J826" s="31" t="s">
        <v>20</v>
      </c>
      <c r="K826" s="31" t="s">
        <v>105</v>
      </c>
      <c r="L826" s="31" t="s">
        <v>106</v>
      </c>
      <c r="M826" s="31" t="s">
        <v>995</v>
      </c>
      <c r="N826" s="23"/>
      <c r="O826" s="23"/>
      <c r="P826" s="23"/>
      <c r="Q826" s="23"/>
      <c r="R826" s="23"/>
      <c r="S826" s="29">
        <v>43925</v>
      </c>
    </row>
    <row r="827" spans="1:19" ht="54" customHeight="1" x14ac:dyDescent="1.05">
      <c r="A827" s="31" t="s">
        <v>30657</v>
      </c>
      <c r="B827" s="31" t="s">
        <v>19158</v>
      </c>
      <c r="C827" s="31" t="s">
        <v>30658</v>
      </c>
      <c r="D827" s="31" t="s">
        <v>30659</v>
      </c>
      <c r="E827" s="31" t="s">
        <v>101</v>
      </c>
      <c r="F827" s="31" t="s">
        <v>123</v>
      </c>
      <c r="G827" s="31" t="s">
        <v>16205</v>
      </c>
      <c r="H827" s="31" t="s">
        <v>27113</v>
      </c>
      <c r="I827" s="38">
        <v>0.29166666666666669</v>
      </c>
      <c r="J827" s="31" t="s">
        <v>20</v>
      </c>
      <c r="K827" s="31" t="s">
        <v>105</v>
      </c>
      <c r="L827" s="31" t="s">
        <v>106</v>
      </c>
      <c r="M827" s="31" t="s">
        <v>995</v>
      </c>
      <c r="N827" s="23"/>
      <c r="O827" s="23"/>
      <c r="P827" s="23"/>
      <c r="Q827" s="23"/>
      <c r="R827" s="23"/>
      <c r="S827" s="29">
        <v>43925</v>
      </c>
    </row>
    <row r="828" spans="1:19" ht="54" customHeight="1" x14ac:dyDescent="1.05">
      <c r="A828" s="31" t="s">
        <v>30660</v>
      </c>
      <c r="B828" s="31" t="s">
        <v>8110</v>
      </c>
      <c r="C828" s="31" t="s">
        <v>30661</v>
      </c>
      <c r="D828" s="31" t="s">
        <v>30662</v>
      </c>
      <c r="E828" s="31" t="s">
        <v>101</v>
      </c>
      <c r="F828" s="31" t="s">
        <v>102</v>
      </c>
      <c r="G828" s="31" t="s">
        <v>16270</v>
      </c>
      <c r="H828" s="31" t="s">
        <v>27113</v>
      </c>
      <c r="I828" s="38">
        <v>0.53125</v>
      </c>
      <c r="J828" s="31" t="s">
        <v>20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43925</v>
      </c>
    </row>
    <row r="829" spans="1:19" ht="54" customHeight="1" x14ac:dyDescent="1.05">
      <c r="A829" s="31" t="s">
        <v>30663</v>
      </c>
      <c r="B829" s="31" t="s">
        <v>22011</v>
      </c>
      <c r="C829" s="31" t="s">
        <v>30664</v>
      </c>
      <c r="D829" s="31" t="s">
        <v>30665</v>
      </c>
      <c r="E829" s="31" t="s">
        <v>687</v>
      </c>
      <c r="F829" s="31" t="s">
        <v>123</v>
      </c>
      <c r="G829" s="31" t="s">
        <v>18959</v>
      </c>
      <c r="H829" s="31" t="s">
        <v>17480</v>
      </c>
      <c r="I829" s="38">
        <v>0.125</v>
      </c>
      <c r="J829" s="31" t="s">
        <v>20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43425</v>
      </c>
    </row>
    <row r="830" spans="1:19" ht="54" customHeight="1" x14ac:dyDescent="1.05">
      <c r="A830" s="31" t="s">
        <v>30666</v>
      </c>
      <c r="B830" s="31" t="s">
        <v>30667</v>
      </c>
      <c r="C830" s="31" t="s">
        <v>30668</v>
      </c>
      <c r="D830" s="31" t="s">
        <v>30669</v>
      </c>
      <c r="E830" s="31" t="s">
        <v>687</v>
      </c>
      <c r="F830" s="31" t="s">
        <v>123</v>
      </c>
      <c r="G830" s="31" t="s">
        <v>18959</v>
      </c>
      <c r="H830" s="31" t="s">
        <v>17480</v>
      </c>
      <c r="I830" s="38">
        <v>0.125</v>
      </c>
      <c r="J830" s="31" t="s">
        <v>20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43425</v>
      </c>
    </row>
    <row r="831" spans="1:19" ht="54" customHeight="1" x14ac:dyDescent="1.05">
      <c r="A831" s="31" t="s">
        <v>30670</v>
      </c>
      <c r="B831" s="31" t="s">
        <v>30671</v>
      </c>
      <c r="C831" s="31" t="s">
        <v>30672</v>
      </c>
      <c r="D831" s="31" t="s">
        <v>30673</v>
      </c>
      <c r="E831" s="31" t="s">
        <v>687</v>
      </c>
      <c r="F831" s="31" t="s">
        <v>123</v>
      </c>
      <c r="G831" s="31" t="s">
        <v>16504</v>
      </c>
      <c r="H831" s="31" t="s">
        <v>17480</v>
      </c>
      <c r="I831" s="38">
        <v>0.25</v>
      </c>
      <c r="J831" s="31" t="s">
        <v>20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43425</v>
      </c>
    </row>
    <row r="832" spans="1:19" ht="54" customHeight="1" x14ac:dyDescent="1.05">
      <c r="A832" s="31" t="s">
        <v>30674</v>
      </c>
      <c r="B832" s="31" t="s">
        <v>30675</v>
      </c>
      <c r="C832" s="31" t="s">
        <v>30676</v>
      </c>
      <c r="D832" s="31" t="s">
        <v>30677</v>
      </c>
      <c r="E832" s="31" t="s">
        <v>687</v>
      </c>
      <c r="F832" s="31" t="s">
        <v>123</v>
      </c>
      <c r="G832" s="31" t="s">
        <v>18959</v>
      </c>
      <c r="H832" s="31" t="s">
        <v>17480</v>
      </c>
      <c r="I832" s="38">
        <v>0.125</v>
      </c>
      <c r="J832" s="31" t="s">
        <v>20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43425</v>
      </c>
    </row>
    <row r="833" spans="1:20" ht="54" customHeight="1" x14ac:dyDescent="1.05">
      <c r="A833" s="31" t="s">
        <v>30678</v>
      </c>
      <c r="B833" s="31" t="s">
        <v>11805</v>
      </c>
      <c r="C833" s="31" t="s">
        <v>30679</v>
      </c>
      <c r="D833" s="31" t="s">
        <v>30680</v>
      </c>
      <c r="E833" s="31" t="s">
        <v>687</v>
      </c>
      <c r="F833" s="31" t="s">
        <v>123</v>
      </c>
      <c r="G833" s="31" t="s">
        <v>18959</v>
      </c>
      <c r="H833" s="31" t="s">
        <v>17480</v>
      </c>
      <c r="I833" s="38">
        <v>0.125</v>
      </c>
      <c r="J833" s="31" t="s">
        <v>20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43425</v>
      </c>
      <c r="T833" s="23"/>
    </row>
    <row r="834" spans="1:20" ht="54" customHeight="1" x14ac:dyDescent="1.05">
      <c r="A834" s="31" t="s">
        <v>30681</v>
      </c>
      <c r="B834" s="31" t="s">
        <v>14888</v>
      </c>
      <c r="C834" s="31" t="s">
        <v>30682</v>
      </c>
      <c r="D834" s="31" t="s">
        <v>30683</v>
      </c>
      <c r="E834" s="31" t="s">
        <v>687</v>
      </c>
      <c r="F834" s="31" t="s">
        <v>123</v>
      </c>
      <c r="G834" s="31" t="s">
        <v>18959</v>
      </c>
      <c r="H834" s="31" t="s">
        <v>17480</v>
      </c>
      <c r="I834" s="38">
        <v>0.125</v>
      </c>
      <c r="J834" s="31" t="s">
        <v>20</v>
      </c>
      <c r="K834" s="31" t="s">
        <v>105</v>
      </c>
      <c r="L834" s="31" t="s">
        <v>106</v>
      </c>
      <c r="M834" s="31" t="s">
        <v>995</v>
      </c>
      <c r="N834" s="23"/>
      <c r="O834" s="23"/>
      <c r="P834" s="23"/>
      <c r="Q834" s="23"/>
      <c r="R834" s="23"/>
      <c r="S834" s="29">
        <v>43425</v>
      </c>
      <c r="T834" s="23"/>
    </row>
    <row r="835" spans="1:20" ht="54" customHeight="1" x14ac:dyDescent="1.05">
      <c r="A835" s="31" t="s">
        <v>30684</v>
      </c>
      <c r="B835" s="31" t="s">
        <v>30685</v>
      </c>
      <c r="C835" s="31" t="s">
        <v>30686</v>
      </c>
      <c r="D835" s="31" t="s">
        <v>30687</v>
      </c>
      <c r="E835" s="31" t="s">
        <v>687</v>
      </c>
      <c r="F835" s="31" t="s">
        <v>123</v>
      </c>
      <c r="G835" s="31" t="s">
        <v>18959</v>
      </c>
      <c r="H835" s="31" t="s">
        <v>17480</v>
      </c>
      <c r="I835" s="38">
        <v>0.125</v>
      </c>
      <c r="J835" s="31" t="s">
        <v>20</v>
      </c>
      <c r="K835" s="31" t="s">
        <v>105</v>
      </c>
      <c r="L835" s="31" t="s">
        <v>106</v>
      </c>
      <c r="M835" s="31" t="s">
        <v>995</v>
      </c>
      <c r="N835" s="23"/>
      <c r="O835" s="23"/>
      <c r="P835" s="23"/>
      <c r="Q835" s="23"/>
      <c r="R835" s="23"/>
      <c r="S835" s="29">
        <v>43425</v>
      </c>
      <c r="T835" s="23"/>
    </row>
    <row r="836" spans="1:20" ht="54" customHeight="1" x14ac:dyDescent="1.05">
      <c r="A836" s="31" t="s">
        <v>30688</v>
      </c>
      <c r="B836" s="31" t="s">
        <v>9376</v>
      </c>
      <c r="C836" s="31" t="s">
        <v>30689</v>
      </c>
      <c r="D836" s="31" t="s">
        <v>30690</v>
      </c>
      <c r="E836" s="31" t="s">
        <v>687</v>
      </c>
      <c r="F836" s="31" t="s">
        <v>123</v>
      </c>
      <c r="G836" s="31" t="s">
        <v>18959</v>
      </c>
      <c r="H836" s="31" t="s">
        <v>17480</v>
      </c>
      <c r="I836" s="38">
        <v>0.125</v>
      </c>
      <c r="J836" s="31" t="s">
        <v>20</v>
      </c>
      <c r="K836" s="31" t="s">
        <v>105</v>
      </c>
      <c r="L836" s="31" t="s">
        <v>106</v>
      </c>
      <c r="M836" s="31" t="s">
        <v>995</v>
      </c>
      <c r="N836" s="23"/>
      <c r="O836" s="23"/>
      <c r="P836" s="23"/>
      <c r="Q836" s="23"/>
      <c r="R836" s="23"/>
      <c r="S836" s="29">
        <v>43425</v>
      </c>
      <c r="T836" s="23"/>
    </row>
    <row r="837" spans="1:20" ht="54" customHeight="1" x14ac:dyDescent="1.05">
      <c r="A837" s="31" t="s">
        <v>30691</v>
      </c>
      <c r="B837" s="31" t="s">
        <v>18770</v>
      </c>
      <c r="C837" s="31" t="s">
        <v>30692</v>
      </c>
      <c r="D837" s="31" t="s">
        <v>30693</v>
      </c>
      <c r="E837" s="31" t="s">
        <v>687</v>
      </c>
      <c r="F837" s="31" t="s">
        <v>123</v>
      </c>
      <c r="G837" s="31" t="s">
        <v>16504</v>
      </c>
      <c r="H837" s="31" t="s">
        <v>17480</v>
      </c>
      <c r="I837" s="38">
        <v>0.375</v>
      </c>
      <c r="J837" s="31" t="s">
        <v>20</v>
      </c>
      <c r="K837" s="31" t="s">
        <v>105</v>
      </c>
      <c r="L837" s="31" t="s">
        <v>106</v>
      </c>
      <c r="M837" s="31" t="s">
        <v>995</v>
      </c>
      <c r="N837" s="23"/>
      <c r="O837" s="23"/>
      <c r="P837" s="23"/>
      <c r="Q837" s="23"/>
      <c r="R837" s="23"/>
      <c r="S837" s="29">
        <v>43425</v>
      </c>
      <c r="T837" s="23"/>
    </row>
    <row r="838" spans="1:20" ht="54" customHeight="1" x14ac:dyDescent="1.05">
      <c r="A838" s="31" t="s">
        <v>30694</v>
      </c>
      <c r="B838" s="31" t="s">
        <v>30695</v>
      </c>
      <c r="C838" s="31" t="s">
        <v>30696</v>
      </c>
      <c r="D838" s="31" t="s">
        <v>30697</v>
      </c>
      <c r="E838" s="31" t="s">
        <v>687</v>
      </c>
      <c r="F838" s="31" t="s">
        <v>123</v>
      </c>
      <c r="G838" s="31" t="s">
        <v>18959</v>
      </c>
      <c r="H838" s="31" t="s">
        <v>17480</v>
      </c>
      <c r="I838" s="38">
        <v>0.125</v>
      </c>
      <c r="J838" s="31" t="s">
        <v>20</v>
      </c>
      <c r="K838" s="31" t="s">
        <v>105</v>
      </c>
      <c r="L838" s="31" t="s">
        <v>106</v>
      </c>
      <c r="M838" s="31" t="s">
        <v>995</v>
      </c>
      <c r="N838" s="23"/>
      <c r="O838" s="23"/>
      <c r="P838" s="23"/>
      <c r="Q838" s="23"/>
      <c r="R838" s="23"/>
      <c r="S838" s="29">
        <v>43425</v>
      </c>
      <c r="T838" s="23"/>
    </row>
    <row r="839" spans="1:20" ht="54" customHeight="1" x14ac:dyDescent="1.05">
      <c r="A839" s="31" t="s">
        <v>30698</v>
      </c>
      <c r="B839" s="31" t="s">
        <v>30699</v>
      </c>
      <c r="C839" s="31" t="s">
        <v>30700</v>
      </c>
      <c r="D839" s="31" t="s">
        <v>30701</v>
      </c>
      <c r="E839" s="31" t="s">
        <v>687</v>
      </c>
      <c r="F839" s="31" t="s">
        <v>123</v>
      </c>
      <c r="G839" s="31" t="s">
        <v>18959</v>
      </c>
      <c r="H839" s="31" t="s">
        <v>17480</v>
      </c>
      <c r="I839" s="38">
        <v>0.125</v>
      </c>
      <c r="J839" s="31" t="s">
        <v>20</v>
      </c>
      <c r="K839" s="31" t="s">
        <v>105</v>
      </c>
      <c r="L839" s="31" t="s">
        <v>106</v>
      </c>
      <c r="M839" s="31" t="s">
        <v>995</v>
      </c>
      <c r="N839" s="23"/>
      <c r="O839" s="23"/>
      <c r="P839" s="23"/>
      <c r="Q839" s="23"/>
      <c r="R839" s="23"/>
      <c r="S839" s="29">
        <v>43425</v>
      </c>
      <c r="T839" s="23"/>
    </row>
    <row r="840" spans="1:20" ht="54" customHeight="1" x14ac:dyDescent="1.05">
      <c r="A840" s="31" t="s">
        <v>30702</v>
      </c>
      <c r="B840" s="31" t="s">
        <v>16806</v>
      </c>
      <c r="C840" s="31" t="s">
        <v>30703</v>
      </c>
      <c r="D840" s="31" t="s">
        <v>30704</v>
      </c>
      <c r="E840" s="31" t="s">
        <v>687</v>
      </c>
      <c r="F840" s="31" t="s">
        <v>123</v>
      </c>
      <c r="G840" s="31" t="s">
        <v>18959</v>
      </c>
      <c r="H840" s="31" t="s">
        <v>17480</v>
      </c>
      <c r="I840" s="38">
        <v>0.125</v>
      </c>
      <c r="J840" s="31" t="s">
        <v>20</v>
      </c>
      <c r="K840" s="31" t="s">
        <v>105</v>
      </c>
      <c r="L840" s="31" t="s">
        <v>106</v>
      </c>
      <c r="M840" s="31" t="s">
        <v>995</v>
      </c>
      <c r="N840" s="23"/>
      <c r="O840" s="23"/>
      <c r="P840" s="23"/>
      <c r="Q840" s="23"/>
      <c r="R840" s="23"/>
      <c r="S840" s="29">
        <v>43425</v>
      </c>
      <c r="T840" s="23"/>
    </row>
    <row r="841" spans="1:20" ht="54" customHeight="1" x14ac:dyDescent="1.3">
      <c r="A841" s="679" t="s">
        <v>31908</v>
      </c>
      <c r="B841" s="680"/>
      <c r="C841" s="680"/>
      <c r="D841" s="680"/>
      <c r="E841" s="680"/>
      <c r="F841" s="680"/>
      <c r="G841" s="680"/>
      <c r="H841" s="680"/>
      <c r="I841" s="680"/>
      <c r="J841" s="680"/>
      <c r="K841" s="680"/>
      <c r="L841" s="680"/>
      <c r="M841" s="681"/>
      <c r="N841" s="23"/>
      <c r="O841" s="23"/>
      <c r="P841" s="23"/>
      <c r="Q841" s="23"/>
      <c r="R841" s="23"/>
      <c r="S841" s="29"/>
      <c r="T841" s="23"/>
    </row>
    <row r="842" spans="1:20" ht="54" customHeight="1" x14ac:dyDescent="1.05">
      <c r="A842" s="31" t="s">
        <v>31404</v>
      </c>
      <c r="B842" s="31" t="s">
        <v>31405</v>
      </c>
      <c r="C842" s="31" t="s">
        <v>31406</v>
      </c>
      <c r="D842" s="31" t="s">
        <v>31407</v>
      </c>
      <c r="E842" s="31" t="s">
        <v>687</v>
      </c>
      <c r="F842" s="31" t="s">
        <v>123</v>
      </c>
      <c r="G842" s="31" t="s">
        <v>16504</v>
      </c>
      <c r="H842" s="31" t="s">
        <v>17480</v>
      </c>
      <c r="I842" s="38">
        <v>0.70833333333333337</v>
      </c>
      <c r="J842" s="31" t="s">
        <v>20</v>
      </c>
      <c r="K842" s="31" t="s">
        <v>105</v>
      </c>
      <c r="L842" s="31" t="s">
        <v>106</v>
      </c>
      <c r="M842" s="31" t="s">
        <v>995</v>
      </c>
      <c r="N842" s="23"/>
      <c r="O842" s="23"/>
      <c r="P842" s="23"/>
      <c r="Q842" s="23"/>
      <c r="R842" s="23"/>
      <c r="S842" s="29">
        <v>43425</v>
      </c>
      <c r="T842" s="23"/>
    </row>
    <row r="843" spans="1:20" ht="54" customHeight="1" x14ac:dyDescent="1.05">
      <c r="A843" s="31" t="s">
        <v>31408</v>
      </c>
      <c r="B843" s="31" t="s">
        <v>31409</v>
      </c>
      <c r="C843" s="31" t="s">
        <v>31410</v>
      </c>
      <c r="D843" s="31" t="s">
        <v>31411</v>
      </c>
      <c r="E843" s="31" t="s">
        <v>687</v>
      </c>
      <c r="F843" s="31" t="s">
        <v>123</v>
      </c>
      <c r="G843" s="31" t="s">
        <v>16504</v>
      </c>
      <c r="H843" s="31" t="s">
        <v>17480</v>
      </c>
      <c r="I843" s="38">
        <v>0.70833333333333337</v>
      </c>
      <c r="J843" s="31" t="s">
        <v>20</v>
      </c>
      <c r="K843" s="31" t="s">
        <v>105</v>
      </c>
      <c r="L843" s="31" t="s">
        <v>106</v>
      </c>
      <c r="M843" s="31" t="s">
        <v>995</v>
      </c>
      <c r="N843" s="23"/>
      <c r="O843" s="23"/>
      <c r="P843" s="23"/>
      <c r="Q843" s="23"/>
      <c r="R843" s="23"/>
      <c r="S843" s="29">
        <v>43425</v>
      </c>
      <c r="T843" s="23"/>
    </row>
    <row r="844" spans="1:20" ht="54" customHeight="1" x14ac:dyDescent="1.05">
      <c r="A844" s="31" t="s">
        <v>31412</v>
      </c>
      <c r="B844" s="31" t="s">
        <v>31413</v>
      </c>
      <c r="C844" s="31" t="s">
        <v>31414</v>
      </c>
      <c r="D844" s="31" t="s">
        <v>31415</v>
      </c>
      <c r="E844" s="31" t="s">
        <v>687</v>
      </c>
      <c r="F844" s="31" t="s">
        <v>123</v>
      </c>
      <c r="G844" s="31" t="s">
        <v>16504</v>
      </c>
      <c r="H844" s="31" t="s">
        <v>17480</v>
      </c>
      <c r="I844" s="38">
        <v>0.70833333333333337</v>
      </c>
      <c r="J844" s="31" t="s">
        <v>20</v>
      </c>
      <c r="K844" s="31" t="s">
        <v>105</v>
      </c>
      <c r="L844" s="31" t="s">
        <v>106</v>
      </c>
      <c r="M844" s="31" t="s">
        <v>995</v>
      </c>
      <c r="N844" s="23"/>
      <c r="O844" s="23"/>
      <c r="P844" s="23"/>
      <c r="Q844" s="23"/>
      <c r="R844" s="23"/>
      <c r="S844" s="29">
        <v>43425</v>
      </c>
      <c r="T844" s="23"/>
    </row>
    <row r="845" spans="1:20" ht="54" customHeight="1" x14ac:dyDescent="1.05">
      <c r="A845" s="31" t="s">
        <v>31416</v>
      </c>
      <c r="B845" s="31" t="s">
        <v>31417</v>
      </c>
      <c r="C845" s="31" t="s">
        <v>31418</v>
      </c>
      <c r="D845" s="31" t="s">
        <v>31419</v>
      </c>
      <c r="E845" s="31" t="s">
        <v>687</v>
      </c>
      <c r="F845" s="31" t="s">
        <v>123</v>
      </c>
      <c r="G845" s="31" t="s">
        <v>16504</v>
      </c>
      <c r="H845" s="31" t="s">
        <v>17480</v>
      </c>
      <c r="I845" s="38">
        <v>0.70833333333333337</v>
      </c>
      <c r="J845" s="31" t="s">
        <v>20</v>
      </c>
      <c r="K845" s="31" t="s">
        <v>105</v>
      </c>
      <c r="L845" s="31" t="s">
        <v>106</v>
      </c>
      <c r="M845" s="31" t="s">
        <v>995</v>
      </c>
      <c r="N845" s="23"/>
      <c r="O845" s="23"/>
      <c r="P845" s="23"/>
      <c r="Q845" s="23"/>
      <c r="R845" s="23"/>
      <c r="S845" s="29">
        <v>43425</v>
      </c>
      <c r="T845" s="23"/>
    </row>
    <row r="846" spans="1:20" ht="54" customHeight="1" x14ac:dyDescent="1.05">
      <c r="A846" s="31" t="s">
        <v>31420</v>
      </c>
      <c r="B846" s="31" t="s">
        <v>31421</v>
      </c>
      <c r="C846" s="31" t="s">
        <v>31422</v>
      </c>
      <c r="D846" s="31" t="s">
        <v>31423</v>
      </c>
      <c r="E846" s="31" t="s">
        <v>687</v>
      </c>
      <c r="F846" s="31" t="s">
        <v>123</v>
      </c>
      <c r="G846" s="31" t="s">
        <v>16504</v>
      </c>
      <c r="H846" s="31" t="s">
        <v>17480</v>
      </c>
      <c r="I846" s="38">
        <v>0.70833333333333337</v>
      </c>
      <c r="J846" s="31" t="s">
        <v>20</v>
      </c>
      <c r="K846" s="31" t="s">
        <v>105</v>
      </c>
      <c r="L846" s="31" t="s">
        <v>106</v>
      </c>
      <c r="M846" s="31" t="s">
        <v>995</v>
      </c>
      <c r="N846" s="23"/>
      <c r="O846" s="23"/>
      <c r="P846" s="23"/>
      <c r="Q846" s="23"/>
      <c r="R846" s="23"/>
      <c r="S846" s="29">
        <v>43425</v>
      </c>
      <c r="T846" s="23"/>
    </row>
    <row r="847" spans="1:20" ht="54" customHeight="1" x14ac:dyDescent="1.05">
      <c r="A847" s="31" t="s">
        <v>31424</v>
      </c>
      <c r="B847" s="31" t="s">
        <v>31425</v>
      </c>
      <c r="C847" s="31" t="s">
        <v>31426</v>
      </c>
      <c r="D847" s="31" t="s">
        <v>31427</v>
      </c>
      <c r="E847" s="31" t="s">
        <v>687</v>
      </c>
      <c r="F847" s="31" t="s">
        <v>123</v>
      </c>
      <c r="G847" s="31" t="s">
        <v>17143</v>
      </c>
      <c r="H847" s="31" t="s">
        <v>17480</v>
      </c>
      <c r="I847" s="38">
        <v>0.41666666666666669</v>
      </c>
      <c r="J847" s="31" t="s">
        <v>20</v>
      </c>
      <c r="K847" s="31" t="s">
        <v>105</v>
      </c>
      <c r="L847" s="31" t="s">
        <v>106</v>
      </c>
      <c r="M847" s="31" t="s">
        <v>995</v>
      </c>
      <c r="N847" s="23"/>
      <c r="O847" s="23"/>
      <c r="P847" s="23"/>
      <c r="Q847" s="23"/>
      <c r="R847" s="23"/>
      <c r="S847" s="29">
        <v>43425</v>
      </c>
      <c r="T847" s="23"/>
    </row>
    <row r="848" spans="1:20" ht="54" customHeight="1" x14ac:dyDescent="1.05">
      <c r="A848" s="31" t="s">
        <v>31428</v>
      </c>
      <c r="B848" s="31" t="s">
        <v>22193</v>
      </c>
      <c r="C848" s="31" t="s">
        <v>31429</v>
      </c>
      <c r="D848" s="31" t="s">
        <v>31430</v>
      </c>
      <c r="E848" s="31" t="s">
        <v>687</v>
      </c>
      <c r="F848" s="31" t="s">
        <v>123</v>
      </c>
      <c r="G848" s="31" t="s">
        <v>16504</v>
      </c>
      <c r="H848" s="31" t="s">
        <v>17480</v>
      </c>
      <c r="I848" s="38">
        <v>0.70833333333333337</v>
      </c>
      <c r="J848" s="31" t="s">
        <v>20</v>
      </c>
      <c r="K848" s="31" t="s">
        <v>105</v>
      </c>
      <c r="L848" s="31" t="s">
        <v>106</v>
      </c>
      <c r="M848" s="31" t="s">
        <v>995</v>
      </c>
      <c r="N848" s="23"/>
      <c r="O848" s="23"/>
      <c r="P848" s="23"/>
      <c r="Q848" s="23"/>
      <c r="R848" s="23"/>
      <c r="S848" s="29">
        <v>43425</v>
      </c>
      <c r="T848" s="23"/>
    </row>
    <row r="849" spans="1:20" ht="54" customHeight="1" x14ac:dyDescent="1.05">
      <c r="A849" s="31" t="s">
        <v>31431</v>
      </c>
      <c r="B849" s="31" t="s">
        <v>2300</v>
      </c>
      <c r="C849" s="31" t="s">
        <v>31432</v>
      </c>
      <c r="D849" s="31" t="s">
        <v>31433</v>
      </c>
      <c r="E849" s="31" t="s">
        <v>687</v>
      </c>
      <c r="F849" s="31" t="s">
        <v>123</v>
      </c>
      <c r="G849" s="31" t="s">
        <v>16504</v>
      </c>
      <c r="H849" s="31" t="s">
        <v>17480</v>
      </c>
      <c r="I849" s="38">
        <v>0.70833333333333337</v>
      </c>
      <c r="J849" s="31" t="s">
        <v>20</v>
      </c>
      <c r="K849" s="31" t="s">
        <v>105</v>
      </c>
      <c r="L849" s="31" t="s">
        <v>106</v>
      </c>
      <c r="M849" s="31" t="s">
        <v>995</v>
      </c>
      <c r="N849" s="23"/>
      <c r="O849" s="23"/>
      <c r="P849" s="23"/>
      <c r="Q849" s="23"/>
      <c r="R849" s="23"/>
      <c r="S849" s="29">
        <v>43425</v>
      </c>
      <c r="T849" s="23"/>
    </row>
    <row r="850" spans="1:20" ht="54" customHeight="1" x14ac:dyDescent="1.05">
      <c r="A850" s="31" t="s">
        <v>31434</v>
      </c>
      <c r="B850" s="31" t="s">
        <v>31435</v>
      </c>
      <c r="C850" s="31" t="s">
        <v>31436</v>
      </c>
      <c r="D850" s="31" t="s">
        <v>31437</v>
      </c>
      <c r="E850" s="31" t="s">
        <v>687</v>
      </c>
      <c r="F850" s="31" t="s">
        <v>123</v>
      </c>
      <c r="G850" s="31" t="s">
        <v>16504</v>
      </c>
      <c r="H850" s="31" t="s">
        <v>17480</v>
      </c>
      <c r="I850" s="38">
        <v>0.70833333333333337</v>
      </c>
      <c r="J850" s="31" t="s">
        <v>20</v>
      </c>
      <c r="K850" s="31" t="s">
        <v>105</v>
      </c>
      <c r="L850" s="31" t="s">
        <v>106</v>
      </c>
      <c r="M850" s="31" t="s">
        <v>995</v>
      </c>
      <c r="N850" s="23"/>
      <c r="O850" s="23"/>
      <c r="P850" s="23"/>
      <c r="Q850" s="23"/>
      <c r="R850" s="23"/>
      <c r="S850" s="29">
        <v>43425</v>
      </c>
      <c r="T850" s="23"/>
    </row>
    <row r="851" spans="1:20" ht="54" customHeight="1" x14ac:dyDescent="1.05">
      <c r="A851" s="31" t="s">
        <v>31438</v>
      </c>
      <c r="B851" s="31" t="s">
        <v>11552</v>
      </c>
      <c r="C851" s="31" t="s">
        <v>31439</v>
      </c>
      <c r="D851" s="31" t="s">
        <v>31440</v>
      </c>
      <c r="E851" s="31" t="s">
        <v>687</v>
      </c>
      <c r="F851" s="31" t="s">
        <v>123</v>
      </c>
      <c r="G851" s="31" t="s">
        <v>16504</v>
      </c>
      <c r="H851" s="31" t="s">
        <v>17480</v>
      </c>
      <c r="I851" s="38">
        <v>0.70833333333333337</v>
      </c>
      <c r="J851" s="31" t="s">
        <v>20</v>
      </c>
      <c r="K851" s="31" t="s">
        <v>105</v>
      </c>
      <c r="L851" s="31" t="s">
        <v>106</v>
      </c>
      <c r="M851" s="31" t="s">
        <v>995</v>
      </c>
      <c r="N851" s="23"/>
      <c r="O851" s="23"/>
      <c r="P851" s="23"/>
      <c r="Q851" s="23"/>
      <c r="R851" s="23"/>
      <c r="S851" s="29">
        <v>43425</v>
      </c>
      <c r="T851" s="23"/>
    </row>
    <row r="852" spans="1:20" ht="54" customHeight="1" x14ac:dyDescent="1.05">
      <c r="A852" s="31" t="s">
        <v>31441</v>
      </c>
      <c r="B852" s="31" t="s">
        <v>31129</v>
      </c>
      <c r="C852" s="31" t="s">
        <v>31442</v>
      </c>
      <c r="D852" s="31" t="s">
        <v>31443</v>
      </c>
      <c r="E852" s="31" t="s">
        <v>687</v>
      </c>
      <c r="F852" s="31" t="s">
        <v>123</v>
      </c>
      <c r="G852" s="31" t="s">
        <v>16504</v>
      </c>
      <c r="H852" s="31" t="s">
        <v>17480</v>
      </c>
      <c r="I852" s="38">
        <v>0.70833333333333337</v>
      </c>
      <c r="J852" s="31" t="s">
        <v>20</v>
      </c>
      <c r="K852" s="31" t="s">
        <v>105</v>
      </c>
      <c r="L852" s="31" t="s">
        <v>106</v>
      </c>
      <c r="M852" s="31" t="s">
        <v>995</v>
      </c>
      <c r="N852" s="23"/>
      <c r="O852" s="23"/>
      <c r="P852" s="23"/>
      <c r="Q852" s="23"/>
      <c r="R852" s="23"/>
      <c r="S852" s="29">
        <v>43425</v>
      </c>
      <c r="T852" s="23"/>
    </row>
    <row r="853" spans="1:20" ht="54" customHeight="1" x14ac:dyDescent="1.05">
      <c r="A853" s="31" t="s">
        <v>31444</v>
      </c>
      <c r="B853" s="31" t="s">
        <v>8564</v>
      </c>
      <c r="C853" s="31" t="s">
        <v>31445</v>
      </c>
      <c r="D853" s="31" t="s">
        <v>31446</v>
      </c>
      <c r="E853" s="31" t="s">
        <v>687</v>
      </c>
      <c r="F853" s="31" t="s">
        <v>123</v>
      </c>
      <c r="G853" s="31" t="s">
        <v>16504</v>
      </c>
      <c r="H853" s="31" t="s">
        <v>17480</v>
      </c>
      <c r="I853" s="38">
        <v>0.70833333333333337</v>
      </c>
      <c r="J853" s="31" t="s">
        <v>20</v>
      </c>
      <c r="K853" s="31" t="s">
        <v>105</v>
      </c>
      <c r="L853" s="31" t="s">
        <v>106</v>
      </c>
      <c r="M853" s="31" t="s">
        <v>995</v>
      </c>
      <c r="N853" s="23"/>
      <c r="O853" s="23"/>
      <c r="P853" s="23"/>
      <c r="Q853" s="23"/>
      <c r="R853" s="23"/>
      <c r="S853" s="29">
        <v>43425</v>
      </c>
      <c r="T853" s="23"/>
    </row>
    <row r="854" spans="1:20" ht="54" customHeight="1" x14ac:dyDescent="1.05">
      <c r="A854" s="31" t="s">
        <v>31447</v>
      </c>
      <c r="B854" s="31" t="s">
        <v>8808</v>
      </c>
      <c r="C854" s="31" t="s">
        <v>31448</v>
      </c>
      <c r="D854" s="31" t="s">
        <v>31449</v>
      </c>
      <c r="E854" s="31" t="s">
        <v>687</v>
      </c>
      <c r="F854" s="31" t="s">
        <v>123</v>
      </c>
      <c r="G854" s="31" t="s">
        <v>16504</v>
      </c>
      <c r="H854" s="31" t="s">
        <v>17480</v>
      </c>
      <c r="I854" s="38">
        <v>0.70833333333333337</v>
      </c>
      <c r="J854" s="31" t="s">
        <v>20</v>
      </c>
      <c r="K854" s="31" t="s">
        <v>105</v>
      </c>
      <c r="L854" s="31" t="s">
        <v>106</v>
      </c>
      <c r="M854" s="31" t="s">
        <v>995</v>
      </c>
      <c r="N854" s="23"/>
      <c r="O854" s="23"/>
      <c r="P854" s="23"/>
      <c r="Q854" s="23"/>
      <c r="R854" s="23"/>
      <c r="S854" s="29">
        <v>43425</v>
      </c>
      <c r="T854" s="23"/>
    </row>
    <row r="855" spans="1:20" ht="54" customHeight="1" x14ac:dyDescent="1.05">
      <c r="A855" s="31" t="s">
        <v>31450</v>
      </c>
      <c r="B855" s="31" t="s">
        <v>31451</v>
      </c>
      <c r="C855" s="31" t="s">
        <v>31452</v>
      </c>
      <c r="D855" s="31" t="s">
        <v>31453</v>
      </c>
      <c r="E855" s="31" t="s">
        <v>687</v>
      </c>
      <c r="F855" s="31" t="s">
        <v>123</v>
      </c>
      <c r="G855" s="31" t="s">
        <v>16504</v>
      </c>
      <c r="H855" s="31" t="s">
        <v>17480</v>
      </c>
      <c r="I855" s="38">
        <v>0.70833333333333337</v>
      </c>
      <c r="J855" s="31" t="s">
        <v>20</v>
      </c>
      <c r="K855" s="31" t="s">
        <v>105</v>
      </c>
      <c r="L855" s="31" t="s">
        <v>106</v>
      </c>
      <c r="M855" s="31" t="s">
        <v>995</v>
      </c>
      <c r="N855" s="23"/>
      <c r="O855" s="23"/>
      <c r="P855" s="23"/>
      <c r="Q855" s="23"/>
      <c r="R855" s="23"/>
      <c r="S855" s="29">
        <v>43425</v>
      </c>
      <c r="T855" s="23"/>
    </row>
    <row r="856" spans="1:20" ht="54" customHeight="1" x14ac:dyDescent="1.05">
      <c r="A856" s="31" t="s">
        <v>31454</v>
      </c>
      <c r="B856" s="31" t="s">
        <v>21844</v>
      </c>
      <c r="C856" s="31" t="s">
        <v>31455</v>
      </c>
      <c r="D856" s="31" t="s">
        <v>31456</v>
      </c>
      <c r="E856" s="31" t="s">
        <v>687</v>
      </c>
      <c r="F856" s="31" t="s">
        <v>123</v>
      </c>
      <c r="G856" s="31" t="s">
        <v>16504</v>
      </c>
      <c r="H856" s="31" t="s">
        <v>17480</v>
      </c>
      <c r="I856" s="38">
        <v>0.70833333333333337</v>
      </c>
      <c r="J856" s="31" t="s">
        <v>20</v>
      </c>
      <c r="K856" s="31" t="s">
        <v>105</v>
      </c>
      <c r="L856" s="31" t="s">
        <v>106</v>
      </c>
      <c r="M856" s="31" t="s">
        <v>995</v>
      </c>
      <c r="N856" s="23"/>
      <c r="O856" s="23"/>
      <c r="P856" s="23"/>
      <c r="Q856" s="23"/>
      <c r="R856" s="23"/>
      <c r="S856" s="29">
        <v>43425</v>
      </c>
      <c r="T856" s="23"/>
    </row>
    <row r="857" spans="1:20" ht="54" customHeight="1" x14ac:dyDescent="1.05">
      <c r="A857" s="31" t="s">
        <v>31457</v>
      </c>
      <c r="B857" s="31" t="s">
        <v>31458</v>
      </c>
      <c r="C857" s="31" t="s">
        <v>31459</v>
      </c>
      <c r="D857" s="31" t="s">
        <v>31460</v>
      </c>
      <c r="E857" s="31" t="s">
        <v>687</v>
      </c>
      <c r="F857" s="31" t="s">
        <v>123</v>
      </c>
      <c r="G857" s="31" t="s">
        <v>16504</v>
      </c>
      <c r="H857" s="31" t="s">
        <v>17480</v>
      </c>
      <c r="I857" s="38">
        <v>0.70833333333333337</v>
      </c>
      <c r="J857" s="31" t="s">
        <v>20</v>
      </c>
      <c r="K857" s="31" t="s">
        <v>105</v>
      </c>
      <c r="L857" s="31" t="s">
        <v>106</v>
      </c>
      <c r="M857" s="31" t="s">
        <v>995</v>
      </c>
      <c r="N857" s="23"/>
      <c r="O857" s="23"/>
      <c r="P857" s="23"/>
      <c r="Q857" s="23"/>
      <c r="R857" s="23"/>
      <c r="S857" s="29">
        <v>43425</v>
      </c>
      <c r="T857" s="23"/>
    </row>
    <row r="858" spans="1:20" ht="54" customHeight="1" x14ac:dyDescent="1.05">
      <c r="A858" s="31" t="s">
        <v>31461</v>
      </c>
      <c r="B858" s="31" t="s">
        <v>31462</v>
      </c>
      <c r="C858" s="31" t="s">
        <v>31463</v>
      </c>
      <c r="D858" s="31" t="s">
        <v>31464</v>
      </c>
      <c r="E858" s="31" t="s">
        <v>687</v>
      </c>
      <c r="F858" s="31" t="s">
        <v>123</v>
      </c>
      <c r="G858" s="31" t="s">
        <v>16504</v>
      </c>
      <c r="H858" s="31" t="s">
        <v>17480</v>
      </c>
      <c r="I858" s="38">
        <v>0.70833333333333337</v>
      </c>
      <c r="J858" s="31" t="s">
        <v>20</v>
      </c>
      <c r="K858" s="31" t="s">
        <v>105</v>
      </c>
      <c r="L858" s="31" t="s">
        <v>106</v>
      </c>
      <c r="M858" s="31" t="s">
        <v>995</v>
      </c>
      <c r="N858" s="23"/>
      <c r="O858" s="23"/>
      <c r="P858" s="23"/>
      <c r="Q858" s="23"/>
      <c r="R858" s="23"/>
      <c r="S858" s="29">
        <v>43425</v>
      </c>
      <c r="T858" s="23"/>
    </row>
    <row r="859" spans="1:20" ht="54" customHeight="1" x14ac:dyDescent="1.05">
      <c r="A859" s="31" t="s">
        <v>31465</v>
      </c>
      <c r="B859" s="31" t="s">
        <v>2924</v>
      </c>
      <c r="C859" s="31" t="s">
        <v>31466</v>
      </c>
      <c r="D859" s="31" t="s">
        <v>31467</v>
      </c>
      <c r="E859" s="31" t="s">
        <v>687</v>
      </c>
      <c r="F859" s="31" t="s">
        <v>123</v>
      </c>
      <c r="G859" s="31" t="s">
        <v>16504</v>
      </c>
      <c r="H859" s="31" t="s">
        <v>17480</v>
      </c>
      <c r="I859" s="38">
        <v>0.70833333333333337</v>
      </c>
      <c r="J859" s="31" t="s">
        <v>20</v>
      </c>
      <c r="K859" s="31" t="s">
        <v>105</v>
      </c>
      <c r="L859" s="31" t="s">
        <v>106</v>
      </c>
      <c r="M859" s="31" t="s">
        <v>995</v>
      </c>
      <c r="N859" s="23"/>
      <c r="O859" s="23"/>
      <c r="P859" s="23"/>
      <c r="Q859" s="23"/>
      <c r="R859" s="23"/>
      <c r="S859" s="29">
        <v>43425</v>
      </c>
      <c r="T859" s="23"/>
    </row>
    <row r="860" spans="1:20" ht="54" customHeight="1" x14ac:dyDescent="1.05">
      <c r="A860" s="31" t="s">
        <v>31468</v>
      </c>
      <c r="B860" s="31" t="s">
        <v>18601</v>
      </c>
      <c r="C860" s="31" t="s">
        <v>31469</v>
      </c>
      <c r="D860" s="31" t="s">
        <v>31470</v>
      </c>
      <c r="E860" s="31" t="s">
        <v>687</v>
      </c>
      <c r="F860" s="31" t="s">
        <v>123</v>
      </c>
      <c r="G860" s="31" t="s">
        <v>16504</v>
      </c>
      <c r="H860" s="31" t="s">
        <v>17480</v>
      </c>
      <c r="I860" s="38">
        <v>0.70833333333333337</v>
      </c>
      <c r="J860" s="31" t="s">
        <v>20</v>
      </c>
      <c r="K860" s="31" t="s">
        <v>105</v>
      </c>
      <c r="L860" s="31" t="s">
        <v>106</v>
      </c>
      <c r="M860" s="31" t="s">
        <v>995</v>
      </c>
      <c r="N860" s="23"/>
      <c r="O860" s="23"/>
      <c r="P860" s="23"/>
      <c r="Q860" s="23"/>
      <c r="R860" s="23"/>
      <c r="S860" s="29">
        <v>43425</v>
      </c>
      <c r="T860" s="23"/>
    </row>
    <row r="861" spans="1:20" ht="54" customHeight="1" x14ac:dyDescent="1.05">
      <c r="A861" s="31" t="s">
        <v>31471</v>
      </c>
      <c r="B861" s="31" t="s">
        <v>30053</v>
      </c>
      <c r="C861" s="31" t="s">
        <v>31472</v>
      </c>
      <c r="D861" s="31" t="s">
        <v>31473</v>
      </c>
      <c r="E861" s="31" t="s">
        <v>687</v>
      </c>
      <c r="F861" s="31" t="s">
        <v>123</v>
      </c>
      <c r="G861" s="31" t="s">
        <v>16504</v>
      </c>
      <c r="H861" s="31" t="s">
        <v>17480</v>
      </c>
      <c r="I861" s="38">
        <v>0.70833333333333337</v>
      </c>
      <c r="J861" s="31" t="s">
        <v>20</v>
      </c>
      <c r="K861" s="31" t="s">
        <v>105</v>
      </c>
      <c r="L861" s="31" t="s">
        <v>106</v>
      </c>
      <c r="M861" s="31" t="s">
        <v>995</v>
      </c>
      <c r="N861" s="23"/>
      <c r="O861" s="23"/>
      <c r="P861" s="23"/>
      <c r="Q861" s="23"/>
      <c r="R861" s="23"/>
      <c r="S861" s="29">
        <v>43425</v>
      </c>
      <c r="T861" s="23"/>
    </row>
    <row r="862" spans="1:20" ht="54" customHeight="1" x14ac:dyDescent="1.05">
      <c r="A862" s="31" t="s">
        <v>31474</v>
      </c>
      <c r="B862" s="31" t="s">
        <v>31475</v>
      </c>
      <c r="C862" s="31" t="s">
        <v>31476</v>
      </c>
      <c r="D862" s="31" t="s">
        <v>31477</v>
      </c>
      <c r="E862" s="31" t="s">
        <v>687</v>
      </c>
      <c r="F862" s="31" t="s">
        <v>123</v>
      </c>
      <c r="G862" s="31" t="s">
        <v>17143</v>
      </c>
      <c r="H862" s="31" t="s">
        <v>17480</v>
      </c>
      <c r="I862" s="38">
        <v>0.875</v>
      </c>
      <c r="J862" s="31" t="s">
        <v>20</v>
      </c>
      <c r="K862" s="31" t="s">
        <v>105</v>
      </c>
      <c r="L862" s="31" t="s">
        <v>106</v>
      </c>
      <c r="M862" s="31" t="s">
        <v>995</v>
      </c>
      <c r="N862" s="23"/>
      <c r="O862" s="23"/>
      <c r="P862" s="23"/>
      <c r="Q862" s="23"/>
      <c r="R862" s="23"/>
      <c r="S862" s="29">
        <v>43425</v>
      </c>
      <c r="T862" s="23"/>
    </row>
    <row r="863" spans="1:20" ht="54" customHeight="1" x14ac:dyDescent="1.05">
      <c r="A863" s="31" t="s">
        <v>31478</v>
      </c>
      <c r="B863" s="31" t="s">
        <v>10572</v>
      </c>
      <c r="C863" s="31" t="s">
        <v>31479</v>
      </c>
      <c r="D863" s="31" t="s">
        <v>31480</v>
      </c>
      <c r="E863" s="31" t="s">
        <v>687</v>
      </c>
      <c r="F863" s="31" t="s">
        <v>123</v>
      </c>
      <c r="G863" s="31" t="s">
        <v>17143</v>
      </c>
      <c r="H863" s="31" t="s">
        <v>17480</v>
      </c>
      <c r="I863" s="38">
        <v>0.41666666666666669</v>
      </c>
      <c r="J863" s="31" t="s">
        <v>20</v>
      </c>
      <c r="K863" s="31" t="s">
        <v>105</v>
      </c>
      <c r="L863" s="31" t="s">
        <v>106</v>
      </c>
      <c r="M863" s="31" t="s">
        <v>995</v>
      </c>
      <c r="N863" s="23"/>
      <c r="O863" s="23"/>
      <c r="P863" s="23"/>
      <c r="Q863" s="23"/>
      <c r="R863" s="23"/>
      <c r="S863" s="29">
        <v>43425</v>
      </c>
      <c r="T863" s="23"/>
    </row>
    <row r="864" spans="1:20" ht="54" customHeight="1" x14ac:dyDescent="1.05">
      <c r="A864" s="31" t="s">
        <v>31481</v>
      </c>
      <c r="B864" s="31" t="s">
        <v>31482</v>
      </c>
      <c r="C864" s="31" t="s">
        <v>31483</v>
      </c>
      <c r="D864" s="31" t="s">
        <v>31484</v>
      </c>
      <c r="E864" s="31" t="s">
        <v>687</v>
      </c>
      <c r="F864" s="31" t="s">
        <v>123</v>
      </c>
      <c r="G864" s="31" t="s">
        <v>17143</v>
      </c>
      <c r="H864" s="31" t="s">
        <v>17480</v>
      </c>
      <c r="I864" s="38">
        <v>0.41666666666666669</v>
      </c>
      <c r="J864" s="31" t="s">
        <v>20</v>
      </c>
      <c r="K864" s="31" t="s">
        <v>105</v>
      </c>
      <c r="L864" s="31" t="s">
        <v>106</v>
      </c>
      <c r="M864" s="31" t="s">
        <v>995</v>
      </c>
      <c r="N864" s="23"/>
      <c r="O864" s="23"/>
      <c r="P864" s="23"/>
      <c r="Q864" s="23"/>
      <c r="R864" s="23"/>
      <c r="S864" s="29">
        <v>43425</v>
      </c>
      <c r="T864" s="23"/>
    </row>
    <row r="865" spans="1:20" ht="54" customHeight="1" x14ac:dyDescent="1.05">
      <c r="A865" s="31" t="s">
        <v>31485</v>
      </c>
      <c r="B865" s="31" t="s">
        <v>31486</v>
      </c>
      <c r="C865" s="31" t="s">
        <v>31487</v>
      </c>
      <c r="D865" s="31" t="s">
        <v>31488</v>
      </c>
      <c r="E865" s="31" t="s">
        <v>687</v>
      </c>
      <c r="F865" s="31" t="s">
        <v>123</v>
      </c>
      <c r="G865" s="31" t="s">
        <v>17143</v>
      </c>
      <c r="H865" s="31" t="s">
        <v>17480</v>
      </c>
      <c r="I865" s="38">
        <v>0.41666666666666669</v>
      </c>
      <c r="J865" s="31" t="s">
        <v>20</v>
      </c>
      <c r="K865" s="31" t="s">
        <v>105</v>
      </c>
      <c r="L865" s="31" t="s">
        <v>106</v>
      </c>
      <c r="M865" s="31" t="s">
        <v>995</v>
      </c>
      <c r="N865" s="23"/>
      <c r="O865" s="23"/>
      <c r="P865" s="23"/>
      <c r="Q865" s="23"/>
      <c r="R865" s="23"/>
      <c r="S865" s="29">
        <v>43425</v>
      </c>
      <c r="T865" s="23"/>
    </row>
    <row r="866" spans="1:20" ht="54" customHeight="1" x14ac:dyDescent="1.05">
      <c r="A866" s="31" t="s">
        <v>31489</v>
      </c>
      <c r="B866" s="31" t="s">
        <v>30695</v>
      </c>
      <c r="C866" s="31" t="s">
        <v>31490</v>
      </c>
      <c r="D866" s="31" t="s">
        <v>31491</v>
      </c>
      <c r="E866" s="31" t="s">
        <v>687</v>
      </c>
      <c r="F866" s="31" t="s">
        <v>123</v>
      </c>
      <c r="G866" s="31" t="s">
        <v>17143</v>
      </c>
      <c r="H866" s="31" t="s">
        <v>17480</v>
      </c>
      <c r="I866" s="38">
        <v>0.5</v>
      </c>
      <c r="J866" s="31" t="s">
        <v>20</v>
      </c>
      <c r="K866" s="31" t="s">
        <v>105</v>
      </c>
      <c r="L866" s="31" t="s">
        <v>106</v>
      </c>
      <c r="M866" s="31" t="s">
        <v>995</v>
      </c>
      <c r="N866" s="23"/>
      <c r="O866" s="23"/>
      <c r="P866" s="23"/>
      <c r="Q866" s="23"/>
      <c r="R866" s="23"/>
      <c r="S866" s="29">
        <v>43425</v>
      </c>
      <c r="T866" s="23"/>
    </row>
    <row r="867" spans="1:20" ht="54" customHeight="1" x14ac:dyDescent="1.05">
      <c r="A867" s="31" t="s">
        <v>31492</v>
      </c>
      <c r="B867" s="31" t="s">
        <v>6370</v>
      </c>
      <c r="C867" s="31" t="s">
        <v>31493</v>
      </c>
      <c r="D867" s="31" t="s">
        <v>31494</v>
      </c>
      <c r="E867" s="31" t="s">
        <v>687</v>
      </c>
      <c r="F867" s="31" t="s">
        <v>123</v>
      </c>
      <c r="G867" s="31" t="s">
        <v>17143</v>
      </c>
      <c r="H867" s="31" t="s">
        <v>17480</v>
      </c>
      <c r="I867" s="38">
        <v>0.875</v>
      </c>
      <c r="J867" s="31" t="s">
        <v>20</v>
      </c>
      <c r="K867" s="31" t="s">
        <v>105</v>
      </c>
      <c r="L867" s="31" t="s">
        <v>106</v>
      </c>
      <c r="M867" s="31" t="s">
        <v>995</v>
      </c>
      <c r="N867" s="23"/>
      <c r="O867" s="23"/>
      <c r="P867" s="23"/>
      <c r="Q867" s="23"/>
      <c r="R867" s="23"/>
      <c r="S867" s="29">
        <v>43425</v>
      </c>
      <c r="T867" s="23"/>
    </row>
    <row r="868" spans="1:20" ht="54" customHeight="1" x14ac:dyDescent="1.05">
      <c r="A868" s="31" t="s">
        <v>31495</v>
      </c>
      <c r="B868" s="31" t="s">
        <v>31496</v>
      </c>
      <c r="C868" s="31" t="s">
        <v>31497</v>
      </c>
      <c r="D868" s="31" t="s">
        <v>31498</v>
      </c>
      <c r="E868" s="31" t="s">
        <v>687</v>
      </c>
      <c r="F868" s="31" t="s">
        <v>123</v>
      </c>
      <c r="G868" s="31" t="s">
        <v>17143</v>
      </c>
      <c r="H868" s="31" t="s">
        <v>17480</v>
      </c>
      <c r="I868" s="38">
        <v>0.875</v>
      </c>
      <c r="J868" s="31" t="s">
        <v>20</v>
      </c>
      <c r="K868" s="31" t="s">
        <v>105</v>
      </c>
      <c r="L868" s="31" t="s">
        <v>106</v>
      </c>
      <c r="M868" s="31" t="s">
        <v>995</v>
      </c>
      <c r="N868" s="23"/>
      <c r="O868" s="23"/>
      <c r="P868" s="23"/>
      <c r="Q868" s="23"/>
      <c r="R868" s="23"/>
      <c r="S868" s="29">
        <v>43425</v>
      </c>
      <c r="T868" s="23"/>
    </row>
    <row r="869" spans="1:20" ht="54" customHeight="1" x14ac:dyDescent="1.05">
      <c r="A869" s="31" t="s">
        <v>31499</v>
      </c>
      <c r="B869" s="31" t="s">
        <v>28899</v>
      </c>
      <c r="C869" s="31" t="s">
        <v>31500</v>
      </c>
      <c r="D869" s="31" t="s">
        <v>31501</v>
      </c>
      <c r="E869" s="31" t="s">
        <v>687</v>
      </c>
      <c r="F869" s="31" t="s">
        <v>123</v>
      </c>
      <c r="G869" s="31" t="s">
        <v>17143</v>
      </c>
      <c r="H869" s="31" t="s">
        <v>17480</v>
      </c>
      <c r="I869" s="38">
        <v>0.875</v>
      </c>
      <c r="J869" s="31" t="s">
        <v>20</v>
      </c>
      <c r="K869" s="31" t="s">
        <v>105</v>
      </c>
      <c r="L869" s="31" t="s">
        <v>106</v>
      </c>
      <c r="M869" s="31" t="s">
        <v>995</v>
      </c>
      <c r="N869" s="23"/>
      <c r="O869" s="23"/>
      <c r="P869" s="23"/>
      <c r="Q869" s="23"/>
      <c r="R869" s="23"/>
      <c r="S869" s="29">
        <v>43425</v>
      </c>
      <c r="T869" s="23"/>
    </row>
    <row r="870" spans="1:20" ht="54" customHeight="1" x14ac:dyDescent="1.05">
      <c r="A870" s="31" t="s">
        <v>31502</v>
      </c>
      <c r="B870" s="31" t="s">
        <v>26278</v>
      </c>
      <c r="C870" s="31" t="s">
        <v>31503</v>
      </c>
      <c r="D870" s="31" t="s">
        <v>31504</v>
      </c>
      <c r="E870" s="31" t="s">
        <v>687</v>
      </c>
      <c r="F870" s="31" t="s">
        <v>123</v>
      </c>
      <c r="G870" s="31" t="s">
        <v>17143</v>
      </c>
      <c r="H870" s="31" t="s">
        <v>17480</v>
      </c>
      <c r="I870" s="38">
        <v>0.875</v>
      </c>
      <c r="J870" s="31" t="s">
        <v>20</v>
      </c>
      <c r="K870" s="31" t="s">
        <v>105</v>
      </c>
      <c r="L870" s="31" t="s">
        <v>106</v>
      </c>
      <c r="M870" s="31" t="s">
        <v>995</v>
      </c>
      <c r="N870" s="23"/>
      <c r="O870" s="23"/>
      <c r="P870" s="23"/>
      <c r="Q870" s="23"/>
      <c r="R870" s="23"/>
      <c r="S870" s="29">
        <v>43425</v>
      </c>
      <c r="T870" s="23"/>
    </row>
    <row r="871" spans="1:20" ht="54" customHeight="1" x14ac:dyDescent="1.05">
      <c r="A871" s="31" t="s">
        <v>31505</v>
      </c>
      <c r="B871" s="31" t="s">
        <v>31506</v>
      </c>
      <c r="C871" s="31" t="s">
        <v>31507</v>
      </c>
      <c r="D871" s="31" t="s">
        <v>31508</v>
      </c>
      <c r="E871" s="31" t="s">
        <v>687</v>
      </c>
      <c r="F871" s="31" t="s">
        <v>123</v>
      </c>
      <c r="G871" s="31" t="s">
        <v>17143</v>
      </c>
      <c r="H871" s="31" t="s">
        <v>17480</v>
      </c>
      <c r="I871" s="38">
        <v>0.875</v>
      </c>
      <c r="J871" s="31" t="s">
        <v>20</v>
      </c>
      <c r="K871" s="31" t="s">
        <v>105</v>
      </c>
      <c r="L871" s="31" t="s">
        <v>106</v>
      </c>
      <c r="M871" s="31" t="s">
        <v>995</v>
      </c>
      <c r="N871" s="23"/>
      <c r="O871" s="23"/>
      <c r="P871" s="23"/>
      <c r="Q871" s="23"/>
      <c r="R871" s="23"/>
      <c r="S871" s="29">
        <v>43425</v>
      </c>
      <c r="T871" s="23"/>
    </row>
    <row r="872" spans="1:20" ht="54" customHeight="1" x14ac:dyDescent="1.05">
      <c r="A872" s="31" t="s">
        <v>31509</v>
      </c>
      <c r="B872" s="31" t="s">
        <v>31510</v>
      </c>
      <c r="C872" s="31" t="s">
        <v>31511</v>
      </c>
      <c r="D872" s="31" t="s">
        <v>31512</v>
      </c>
      <c r="E872" s="31" t="s">
        <v>687</v>
      </c>
      <c r="F872" s="31" t="s">
        <v>123</v>
      </c>
      <c r="G872" s="31" t="s">
        <v>17143</v>
      </c>
      <c r="H872" s="31" t="s">
        <v>17480</v>
      </c>
      <c r="I872" s="38">
        <v>0.875</v>
      </c>
      <c r="J872" s="31" t="s">
        <v>20</v>
      </c>
      <c r="K872" s="31" t="s">
        <v>105</v>
      </c>
      <c r="L872" s="31" t="s">
        <v>106</v>
      </c>
      <c r="M872" s="31" t="s">
        <v>995</v>
      </c>
      <c r="N872" s="23"/>
      <c r="O872" s="23"/>
      <c r="P872" s="23"/>
      <c r="Q872" s="23"/>
      <c r="R872" s="23"/>
      <c r="S872" s="29">
        <v>43425</v>
      </c>
      <c r="T872" s="23"/>
    </row>
    <row r="873" spans="1:20" ht="54" customHeight="1" x14ac:dyDescent="1.05">
      <c r="A873" s="31" t="s">
        <v>31513</v>
      </c>
      <c r="B873" s="31" t="s">
        <v>14955</v>
      </c>
      <c r="C873" s="31" t="s">
        <v>31514</v>
      </c>
      <c r="D873" s="31" t="s">
        <v>31515</v>
      </c>
      <c r="E873" s="31" t="s">
        <v>687</v>
      </c>
      <c r="F873" s="31" t="s">
        <v>123</v>
      </c>
      <c r="G873" s="31" t="s">
        <v>17143</v>
      </c>
      <c r="H873" s="31" t="s">
        <v>17480</v>
      </c>
      <c r="I873" s="38">
        <v>0.875</v>
      </c>
      <c r="J873" s="31" t="s">
        <v>20</v>
      </c>
      <c r="K873" s="31" t="s">
        <v>105</v>
      </c>
      <c r="L873" s="31" t="s">
        <v>106</v>
      </c>
      <c r="M873" s="31" t="s">
        <v>995</v>
      </c>
      <c r="N873" s="23"/>
      <c r="O873" s="23"/>
      <c r="P873" s="23"/>
      <c r="Q873" s="23"/>
      <c r="R873" s="23"/>
      <c r="S873" s="29">
        <v>43425</v>
      </c>
      <c r="T873" s="23"/>
    </row>
    <row r="874" spans="1:20" ht="54" customHeight="1" x14ac:dyDescent="1.05">
      <c r="A874" s="31" t="s">
        <v>31516</v>
      </c>
      <c r="B874" s="31" t="s">
        <v>4719</v>
      </c>
      <c r="C874" s="31" t="s">
        <v>31517</v>
      </c>
      <c r="D874" s="31" t="s">
        <v>31518</v>
      </c>
      <c r="E874" s="31" t="s">
        <v>687</v>
      </c>
      <c r="F874" s="31" t="s">
        <v>123</v>
      </c>
      <c r="G874" s="31" t="s">
        <v>17143</v>
      </c>
      <c r="H874" s="31" t="s">
        <v>17480</v>
      </c>
      <c r="I874" s="38">
        <v>0.875</v>
      </c>
      <c r="J874" s="31" t="s">
        <v>20</v>
      </c>
      <c r="K874" s="31" t="s">
        <v>105</v>
      </c>
      <c r="L874" s="31" t="s">
        <v>106</v>
      </c>
      <c r="M874" s="31" t="s">
        <v>995</v>
      </c>
      <c r="N874" s="23"/>
      <c r="O874" s="23"/>
      <c r="P874" s="23"/>
      <c r="Q874" s="23"/>
      <c r="R874" s="23"/>
      <c r="S874" s="29">
        <v>43425</v>
      </c>
      <c r="T874" s="23"/>
    </row>
    <row r="875" spans="1:20" ht="54" customHeight="1" x14ac:dyDescent="1.05">
      <c r="A875" s="31" t="s">
        <v>31519</v>
      </c>
      <c r="B875" s="31" t="s">
        <v>7253</v>
      </c>
      <c r="C875" s="31" t="s">
        <v>31520</v>
      </c>
      <c r="D875" s="31" t="s">
        <v>31521</v>
      </c>
      <c r="E875" s="31" t="s">
        <v>687</v>
      </c>
      <c r="F875" s="31" t="s">
        <v>123</v>
      </c>
      <c r="G875" s="31" t="s">
        <v>17143</v>
      </c>
      <c r="H875" s="31" t="s">
        <v>17480</v>
      </c>
      <c r="I875" s="38">
        <v>0.875</v>
      </c>
      <c r="J875" s="31" t="s">
        <v>20</v>
      </c>
      <c r="K875" s="31" t="s">
        <v>105</v>
      </c>
      <c r="L875" s="31" t="s">
        <v>106</v>
      </c>
      <c r="M875" s="31" t="s">
        <v>995</v>
      </c>
      <c r="N875" s="23"/>
      <c r="O875" s="23"/>
      <c r="P875" s="23"/>
      <c r="Q875" s="23"/>
      <c r="R875" s="23"/>
      <c r="S875" s="29">
        <v>43425</v>
      </c>
      <c r="T875" s="23"/>
    </row>
    <row r="876" spans="1:20" ht="54" customHeight="1" x14ac:dyDescent="1.05">
      <c r="A876" s="31" t="s">
        <v>31522</v>
      </c>
      <c r="B876" s="31" t="s">
        <v>31523</v>
      </c>
      <c r="C876" s="31" t="s">
        <v>31524</v>
      </c>
      <c r="D876" s="31" t="s">
        <v>31525</v>
      </c>
      <c r="E876" s="31" t="s">
        <v>687</v>
      </c>
      <c r="F876" s="31" t="s">
        <v>123</v>
      </c>
      <c r="G876" s="31" t="s">
        <v>17143</v>
      </c>
      <c r="H876" s="31" t="s">
        <v>17480</v>
      </c>
      <c r="I876" s="38">
        <v>0.875</v>
      </c>
      <c r="J876" s="31" t="s">
        <v>20</v>
      </c>
      <c r="K876" s="31" t="s">
        <v>105</v>
      </c>
      <c r="L876" s="31" t="s">
        <v>106</v>
      </c>
      <c r="M876" s="31" t="s">
        <v>995</v>
      </c>
      <c r="N876" s="23"/>
      <c r="O876" s="23"/>
      <c r="P876" s="23"/>
      <c r="Q876" s="23"/>
      <c r="R876" s="23"/>
      <c r="S876" s="29">
        <v>43425</v>
      </c>
      <c r="T876" s="23"/>
    </row>
    <row r="877" spans="1:20" ht="54" customHeight="1" x14ac:dyDescent="1.05">
      <c r="A877" s="31" t="s">
        <v>31526</v>
      </c>
      <c r="B877" s="31" t="s">
        <v>31527</v>
      </c>
      <c r="C877" s="31" t="s">
        <v>31528</v>
      </c>
      <c r="D877" s="31" t="s">
        <v>31529</v>
      </c>
      <c r="E877" s="31" t="s">
        <v>687</v>
      </c>
      <c r="F877" s="31" t="s">
        <v>123</v>
      </c>
      <c r="G877" s="31" t="s">
        <v>16504</v>
      </c>
      <c r="H877" s="31" t="s">
        <v>17480</v>
      </c>
      <c r="I877" s="38">
        <v>0.70833333333333337</v>
      </c>
      <c r="J877" s="31" t="s">
        <v>20</v>
      </c>
      <c r="K877" s="31" t="s">
        <v>105</v>
      </c>
      <c r="L877" s="31" t="s">
        <v>106</v>
      </c>
      <c r="M877" s="31" t="s">
        <v>995</v>
      </c>
      <c r="N877" s="23"/>
      <c r="O877" s="23"/>
      <c r="P877" s="23"/>
      <c r="Q877" s="23"/>
      <c r="R877" s="23"/>
      <c r="S877" s="29">
        <v>43425</v>
      </c>
      <c r="T877" s="23"/>
    </row>
    <row r="878" spans="1:20" ht="54" customHeight="1" x14ac:dyDescent="1.05">
      <c r="A878" s="31" t="s">
        <v>31530</v>
      </c>
      <c r="B878" s="31" t="s">
        <v>8405</v>
      </c>
      <c r="C878" s="31" t="s">
        <v>31531</v>
      </c>
      <c r="D878" s="31" t="s">
        <v>31532</v>
      </c>
      <c r="E878" s="31" t="s">
        <v>687</v>
      </c>
      <c r="F878" s="31" t="s">
        <v>123</v>
      </c>
      <c r="G878" s="31" t="s">
        <v>16504</v>
      </c>
      <c r="H878" s="31" t="s">
        <v>17480</v>
      </c>
      <c r="I878" s="38">
        <v>0.70833333333333337</v>
      </c>
      <c r="J878" s="31" t="s">
        <v>20</v>
      </c>
      <c r="K878" s="31" t="s">
        <v>105</v>
      </c>
      <c r="L878" s="31" t="s">
        <v>106</v>
      </c>
      <c r="M878" s="31" t="s">
        <v>995</v>
      </c>
      <c r="N878" s="23"/>
      <c r="O878" s="23"/>
      <c r="P878" s="23"/>
      <c r="Q878" s="23"/>
      <c r="R878" s="23"/>
      <c r="S878" s="29">
        <v>43425</v>
      </c>
      <c r="T878" s="23"/>
    </row>
    <row r="879" spans="1:20" ht="54" customHeight="1" x14ac:dyDescent="1.05">
      <c r="A879" s="31" t="s">
        <v>31533</v>
      </c>
      <c r="B879" s="31" t="s">
        <v>31534</v>
      </c>
      <c r="C879" s="31" t="s">
        <v>31535</v>
      </c>
      <c r="D879" s="31" t="s">
        <v>31536</v>
      </c>
      <c r="E879" s="31" t="s">
        <v>687</v>
      </c>
      <c r="F879" s="31" t="s">
        <v>123</v>
      </c>
      <c r="G879" s="31" t="s">
        <v>16504</v>
      </c>
      <c r="H879" s="31" t="s">
        <v>17480</v>
      </c>
      <c r="I879" s="38">
        <v>0.70833333333333337</v>
      </c>
      <c r="J879" s="31" t="s">
        <v>20</v>
      </c>
      <c r="K879" s="31" t="s">
        <v>105</v>
      </c>
      <c r="L879" s="31" t="s">
        <v>106</v>
      </c>
      <c r="M879" s="31" t="s">
        <v>995</v>
      </c>
      <c r="N879" s="23"/>
      <c r="O879" s="23"/>
      <c r="P879" s="23"/>
      <c r="Q879" s="23"/>
      <c r="R879" s="23"/>
      <c r="S879" s="29">
        <v>43425</v>
      </c>
      <c r="T879" s="23"/>
    </row>
    <row r="880" spans="1:20" ht="54" customHeight="1" x14ac:dyDescent="1.05">
      <c r="A880" s="31" t="s">
        <v>31537</v>
      </c>
      <c r="B880" s="31" t="s">
        <v>16728</v>
      </c>
      <c r="C880" s="31" t="s">
        <v>31538</v>
      </c>
      <c r="D880" s="31" t="s">
        <v>31539</v>
      </c>
      <c r="E880" s="31" t="s">
        <v>687</v>
      </c>
      <c r="F880" s="31" t="s">
        <v>123</v>
      </c>
      <c r="G880" s="31" t="s">
        <v>16504</v>
      </c>
      <c r="H880" s="31" t="s">
        <v>17480</v>
      </c>
      <c r="I880" s="38">
        <v>0.70833333333333337</v>
      </c>
      <c r="J880" s="31" t="s">
        <v>20</v>
      </c>
      <c r="K880" s="31" t="s">
        <v>105</v>
      </c>
      <c r="L880" s="31" t="s">
        <v>106</v>
      </c>
      <c r="M880" s="31" t="s">
        <v>995</v>
      </c>
      <c r="N880" s="23"/>
      <c r="O880" s="23"/>
      <c r="P880" s="23"/>
      <c r="Q880" s="23"/>
      <c r="R880" s="23"/>
      <c r="S880" s="29">
        <v>43425</v>
      </c>
      <c r="T880" s="23"/>
    </row>
    <row r="881" spans="1:20" ht="54" customHeight="1" x14ac:dyDescent="1.05">
      <c r="A881" s="31" t="s">
        <v>31540</v>
      </c>
      <c r="B881" s="31" t="s">
        <v>31541</v>
      </c>
      <c r="C881" s="31" t="s">
        <v>31542</v>
      </c>
      <c r="D881" s="31" t="s">
        <v>31543</v>
      </c>
      <c r="E881" s="31" t="s">
        <v>687</v>
      </c>
      <c r="F881" s="31" t="s">
        <v>123</v>
      </c>
      <c r="G881" s="31" t="s">
        <v>16504</v>
      </c>
      <c r="H881" s="31" t="s">
        <v>17480</v>
      </c>
      <c r="I881" s="38">
        <v>0.70833333333333337</v>
      </c>
      <c r="J881" s="31" t="s">
        <v>20</v>
      </c>
      <c r="K881" s="31" t="s">
        <v>105</v>
      </c>
      <c r="L881" s="31" t="s">
        <v>106</v>
      </c>
      <c r="M881" s="31" t="s">
        <v>995</v>
      </c>
      <c r="N881" s="23"/>
      <c r="O881" s="23"/>
      <c r="P881" s="23"/>
      <c r="Q881" s="23"/>
      <c r="R881" s="23"/>
      <c r="S881" s="29">
        <v>43425</v>
      </c>
      <c r="T881" s="23"/>
    </row>
    <row r="882" spans="1:20" ht="54" customHeight="1" x14ac:dyDescent="1.05">
      <c r="A882" s="31" t="s">
        <v>31544</v>
      </c>
      <c r="B882" s="31" t="s">
        <v>31545</v>
      </c>
      <c r="C882" s="31" t="s">
        <v>31546</v>
      </c>
      <c r="D882" s="31" t="s">
        <v>31547</v>
      </c>
      <c r="E882" s="31" t="s">
        <v>687</v>
      </c>
      <c r="F882" s="31" t="s">
        <v>123</v>
      </c>
      <c r="G882" s="31" t="s">
        <v>16504</v>
      </c>
      <c r="H882" s="31" t="s">
        <v>17480</v>
      </c>
      <c r="I882" s="38">
        <v>0.70833333333333337</v>
      </c>
      <c r="J882" s="31" t="s">
        <v>20</v>
      </c>
      <c r="K882" s="31" t="s">
        <v>105</v>
      </c>
      <c r="L882" s="31" t="s">
        <v>106</v>
      </c>
      <c r="M882" s="31" t="s">
        <v>995</v>
      </c>
      <c r="N882" s="23"/>
      <c r="O882" s="23"/>
      <c r="P882" s="23"/>
      <c r="Q882" s="23"/>
      <c r="R882" s="23"/>
      <c r="S882" s="29">
        <v>43425</v>
      </c>
      <c r="T882" s="23"/>
    </row>
    <row r="883" spans="1:20" ht="54" customHeight="1" x14ac:dyDescent="1.05">
      <c r="A883" s="31" t="s">
        <v>31548</v>
      </c>
      <c r="B883" s="31" t="s">
        <v>27337</v>
      </c>
      <c r="C883" s="31" t="s">
        <v>31549</v>
      </c>
      <c r="D883" s="31" t="s">
        <v>31550</v>
      </c>
      <c r="E883" s="31" t="s">
        <v>687</v>
      </c>
      <c r="F883" s="31" t="s">
        <v>123</v>
      </c>
      <c r="G883" s="31" t="s">
        <v>16504</v>
      </c>
      <c r="H883" s="31" t="s">
        <v>17480</v>
      </c>
      <c r="I883" s="38">
        <v>0.70833333333333337</v>
      </c>
      <c r="J883" s="31" t="s">
        <v>20</v>
      </c>
      <c r="K883" s="31" t="s">
        <v>105</v>
      </c>
      <c r="L883" s="31" t="s">
        <v>106</v>
      </c>
      <c r="M883" s="31" t="s">
        <v>995</v>
      </c>
      <c r="N883" s="23"/>
      <c r="O883" s="23"/>
      <c r="P883" s="23"/>
      <c r="Q883" s="23"/>
      <c r="R883" s="23"/>
      <c r="S883" s="29">
        <v>43425</v>
      </c>
      <c r="T883" s="23"/>
    </row>
    <row r="884" spans="1:20" ht="54" customHeight="1" x14ac:dyDescent="1.05">
      <c r="A884" s="31" t="s">
        <v>31551</v>
      </c>
      <c r="B884" s="31" t="s">
        <v>31552</v>
      </c>
      <c r="C884" s="31" t="s">
        <v>31553</v>
      </c>
      <c r="D884" s="31" t="s">
        <v>31554</v>
      </c>
      <c r="E884" s="31" t="s">
        <v>687</v>
      </c>
      <c r="F884" s="31" t="s">
        <v>123</v>
      </c>
      <c r="G884" s="31" t="s">
        <v>16504</v>
      </c>
      <c r="H884" s="31" t="s">
        <v>17480</v>
      </c>
      <c r="I884" s="38">
        <v>0.70833333333333337</v>
      </c>
      <c r="J884" s="31" t="s">
        <v>20</v>
      </c>
      <c r="K884" s="31" t="s">
        <v>105</v>
      </c>
      <c r="L884" s="31" t="s">
        <v>106</v>
      </c>
      <c r="M884" s="31" t="s">
        <v>995</v>
      </c>
      <c r="N884" s="23"/>
      <c r="O884" s="23"/>
      <c r="P884" s="23"/>
      <c r="Q884" s="23"/>
      <c r="R884" s="23"/>
      <c r="S884" s="29">
        <v>43425</v>
      </c>
      <c r="T884" s="23"/>
    </row>
    <row r="885" spans="1:20" ht="54" customHeight="1" x14ac:dyDescent="1.05">
      <c r="A885" s="31" t="s">
        <v>31555</v>
      </c>
      <c r="B885" s="31" t="s">
        <v>31556</v>
      </c>
      <c r="C885" s="31" t="s">
        <v>31557</v>
      </c>
      <c r="D885" s="31" t="s">
        <v>31558</v>
      </c>
      <c r="E885" s="31" t="s">
        <v>687</v>
      </c>
      <c r="F885" s="31" t="s">
        <v>123</v>
      </c>
      <c r="G885" s="31" t="s">
        <v>16504</v>
      </c>
      <c r="H885" s="31" t="s">
        <v>17480</v>
      </c>
      <c r="I885" s="38">
        <v>0.70833333333333337</v>
      </c>
      <c r="J885" s="31" t="s">
        <v>20</v>
      </c>
      <c r="K885" s="31" t="s">
        <v>105</v>
      </c>
      <c r="L885" s="31" t="s">
        <v>106</v>
      </c>
      <c r="M885" s="31" t="s">
        <v>995</v>
      </c>
      <c r="N885" s="23"/>
      <c r="O885" s="23"/>
      <c r="P885" s="23"/>
      <c r="Q885" s="23"/>
      <c r="R885" s="23"/>
      <c r="S885" s="29">
        <v>43425</v>
      </c>
      <c r="T885" s="23"/>
    </row>
    <row r="886" spans="1:20" ht="54" customHeight="1" x14ac:dyDescent="1.05">
      <c r="A886" s="31" t="s">
        <v>31559</v>
      </c>
      <c r="B886" s="31" t="s">
        <v>31560</v>
      </c>
      <c r="C886" s="31" t="s">
        <v>31561</v>
      </c>
      <c r="D886" s="31" t="s">
        <v>31562</v>
      </c>
      <c r="E886" s="31" t="s">
        <v>687</v>
      </c>
      <c r="F886" s="31" t="s">
        <v>123</v>
      </c>
      <c r="G886" s="31" t="s">
        <v>16504</v>
      </c>
      <c r="H886" s="31" t="s">
        <v>17480</v>
      </c>
      <c r="I886" s="38">
        <v>0.70833333333333337</v>
      </c>
      <c r="J886" s="31" t="s">
        <v>20</v>
      </c>
      <c r="K886" s="31" t="s">
        <v>105</v>
      </c>
      <c r="L886" s="31" t="s">
        <v>106</v>
      </c>
      <c r="M886" s="31" t="s">
        <v>995</v>
      </c>
      <c r="N886" s="23"/>
      <c r="O886" s="23"/>
      <c r="P886" s="23"/>
      <c r="Q886" s="23"/>
      <c r="R886" s="23"/>
      <c r="S886" s="29">
        <v>43425</v>
      </c>
      <c r="T886" s="23"/>
    </row>
    <row r="887" spans="1:20" ht="54" customHeight="1" x14ac:dyDescent="1.05">
      <c r="A887" s="31" t="s">
        <v>31563</v>
      </c>
      <c r="B887" s="31" t="s">
        <v>31564</v>
      </c>
      <c r="C887" s="31" t="s">
        <v>31565</v>
      </c>
      <c r="D887" s="31" t="s">
        <v>31566</v>
      </c>
      <c r="E887" s="31" t="s">
        <v>687</v>
      </c>
      <c r="F887" s="31" t="s">
        <v>123</v>
      </c>
      <c r="G887" s="31" t="s">
        <v>16504</v>
      </c>
      <c r="H887" s="31" t="s">
        <v>17480</v>
      </c>
      <c r="I887" s="38">
        <v>0.70833333333333337</v>
      </c>
      <c r="J887" s="31" t="s">
        <v>20</v>
      </c>
      <c r="K887" s="31" t="s">
        <v>105</v>
      </c>
      <c r="L887" s="31" t="s">
        <v>106</v>
      </c>
      <c r="M887" s="31" t="s">
        <v>995</v>
      </c>
      <c r="N887" s="23"/>
      <c r="O887" s="23"/>
      <c r="P887" s="23"/>
      <c r="Q887" s="23"/>
      <c r="R887" s="23"/>
      <c r="S887" s="29">
        <v>43425</v>
      </c>
      <c r="T887" s="23"/>
    </row>
    <row r="888" spans="1:20" ht="54" customHeight="1" x14ac:dyDescent="1.05">
      <c r="A888" s="31" t="s">
        <v>31567</v>
      </c>
      <c r="B888" s="31" t="s">
        <v>31568</v>
      </c>
      <c r="C888" s="31" t="s">
        <v>31569</v>
      </c>
      <c r="D888" s="31" t="s">
        <v>31570</v>
      </c>
      <c r="E888" s="31" t="s">
        <v>687</v>
      </c>
      <c r="F888" s="31" t="s">
        <v>123</v>
      </c>
      <c r="G888" s="31" t="s">
        <v>17532</v>
      </c>
      <c r="H888" s="31" t="s">
        <v>17480</v>
      </c>
      <c r="I888" s="38">
        <v>0.83333333333333337</v>
      </c>
      <c r="J888" s="31" t="s">
        <v>20</v>
      </c>
      <c r="K888" s="31" t="s">
        <v>105</v>
      </c>
      <c r="L888" s="31" t="s">
        <v>106</v>
      </c>
      <c r="M888" s="31" t="s">
        <v>995</v>
      </c>
      <c r="N888" s="23"/>
      <c r="O888" s="23"/>
      <c r="P888" s="23"/>
      <c r="Q888" s="23"/>
      <c r="R888" s="23"/>
      <c r="S888" s="29">
        <v>43425</v>
      </c>
      <c r="T888" s="23"/>
    </row>
    <row r="889" spans="1:20" ht="54" customHeight="1" x14ac:dyDescent="1.05">
      <c r="A889" s="31" t="s">
        <v>31571</v>
      </c>
      <c r="B889" s="31" t="s">
        <v>21427</v>
      </c>
      <c r="C889" s="31" t="s">
        <v>31572</v>
      </c>
      <c r="D889" s="31" t="s">
        <v>31573</v>
      </c>
      <c r="E889" s="31" t="s">
        <v>687</v>
      </c>
      <c r="F889" s="31" t="s">
        <v>123</v>
      </c>
      <c r="G889" s="31" t="s">
        <v>17532</v>
      </c>
      <c r="H889" s="31" t="s">
        <v>17480</v>
      </c>
      <c r="I889" s="38">
        <v>0.83333333333333337</v>
      </c>
      <c r="J889" s="31" t="s">
        <v>20</v>
      </c>
      <c r="K889" s="31" t="s">
        <v>105</v>
      </c>
      <c r="L889" s="31" t="s">
        <v>106</v>
      </c>
      <c r="M889" s="31" t="s">
        <v>995</v>
      </c>
      <c r="N889" s="23"/>
      <c r="O889" s="23"/>
      <c r="P889" s="23"/>
      <c r="Q889" s="23"/>
      <c r="R889" s="23"/>
      <c r="S889" s="29">
        <v>43425</v>
      </c>
      <c r="T889" s="23"/>
    </row>
    <row r="890" spans="1:20" ht="54" customHeight="1" x14ac:dyDescent="1.05">
      <c r="A890" s="31" t="s">
        <v>31574</v>
      </c>
      <c r="B890" s="31" t="s">
        <v>13833</v>
      </c>
      <c r="C890" s="31" t="s">
        <v>31575</v>
      </c>
      <c r="D890" s="31" t="s">
        <v>31576</v>
      </c>
      <c r="E890" s="31" t="s">
        <v>687</v>
      </c>
      <c r="F890" s="31" t="s">
        <v>123</v>
      </c>
      <c r="G890" s="31" t="s">
        <v>17532</v>
      </c>
      <c r="H890" s="31" t="s">
        <v>17480</v>
      </c>
      <c r="I890" s="38">
        <v>0.83333333333333337</v>
      </c>
      <c r="J890" s="31" t="s">
        <v>20</v>
      </c>
      <c r="K890" s="31" t="s">
        <v>105</v>
      </c>
      <c r="L890" s="31" t="s">
        <v>106</v>
      </c>
      <c r="M890" s="31" t="s">
        <v>995</v>
      </c>
      <c r="N890" s="23"/>
      <c r="O890" s="23"/>
      <c r="P890" s="23"/>
      <c r="Q890" s="23"/>
      <c r="R890" s="23"/>
      <c r="S890" s="29">
        <v>43425</v>
      </c>
      <c r="T890" s="23"/>
    </row>
    <row r="891" spans="1:20" ht="54" customHeight="1" x14ac:dyDescent="1.05">
      <c r="A891" s="31" t="s">
        <v>31577</v>
      </c>
      <c r="B891" s="31" t="s">
        <v>31578</v>
      </c>
      <c r="C891" s="31" t="s">
        <v>31579</v>
      </c>
      <c r="D891" s="31" t="s">
        <v>31580</v>
      </c>
      <c r="E891" s="31" t="s">
        <v>687</v>
      </c>
      <c r="F891" s="31" t="s">
        <v>123</v>
      </c>
      <c r="G891" s="31" t="s">
        <v>17532</v>
      </c>
      <c r="H891" s="31" t="s">
        <v>17480</v>
      </c>
      <c r="I891" s="38">
        <v>0.83333333333333337</v>
      </c>
      <c r="J891" s="31" t="s">
        <v>20</v>
      </c>
      <c r="K891" s="31" t="s">
        <v>105</v>
      </c>
      <c r="L891" s="31" t="s">
        <v>106</v>
      </c>
      <c r="M891" s="31" t="s">
        <v>995</v>
      </c>
      <c r="N891" s="23"/>
      <c r="O891" s="23"/>
      <c r="P891" s="23"/>
      <c r="Q891" s="23"/>
      <c r="R891" s="23"/>
      <c r="S891" s="29">
        <v>43425</v>
      </c>
      <c r="T891" s="23"/>
    </row>
    <row r="892" spans="1:20" ht="54" customHeight="1" x14ac:dyDescent="1.05">
      <c r="A892" s="31" t="s">
        <v>31581</v>
      </c>
      <c r="B892" s="31" t="s">
        <v>31582</v>
      </c>
      <c r="C892" s="31" t="s">
        <v>31583</v>
      </c>
      <c r="D892" s="31" t="s">
        <v>31584</v>
      </c>
      <c r="E892" s="31" t="s">
        <v>687</v>
      </c>
      <c r="F892" s="31" t="s">
        <v>123</v>
      </c>
      <c r="G892" s="31" t="s">
        <v>17532</v>
      </c>
      <c r="H892" s="31" t="s">
        <v>17480</v>
      </c>
      <c r="I892" s="38">
        <v>0.83333333333333337</v>
      </c>
      <c r="J892" s="31" t="s">
        <v>20</v>
      </c>
      <c r="K892" s="31" t="s">
        <v>105</v>
      </c>
      <c r="L892" s="31" t="s">
        <v>106</v>
      </c>
      <c r="M892" s="31" t="s">
        <v>995</v>
      </c>
      <c r="N892" s="23"/>
      <c r="O892" s="23"/>
      <c r="P892" s="23"/>
      <c r="Q892" s="23"/>
      <c r="R892" s="23"/>
      <c r="S892" s="29">
        <v>43425</v>
      </c>
      <c r="T892" s="23"/>
    </row>
    <row r="893" spans="1:20" ht="54" customHeight="1" x14ac:dyDescent="1.05">
      <c r="A893" s="31" t="s">
        <v>31585</v>
      </c>
      <c r="B893" s="31" t="s">
        <v>16911</v>
      </c>
      <c r="C893" s="31" t="s">
        <v>31586</v>
      </c>
      <c r="D893" s="31" t="s">
        <v>31587</v>
      </c>
      <c r="E893" s="31" t="s">
        <v>687</v>
      </c>
      <c r="F893" s="31" t="s">
        <v>123</v>
      </c>
      <c r="G893" s="31" t="s">
        <v>17532</v>
      </c>
      <c r="H893" s="31" t="s">
        <v>17480</v>
      </c>
      <c r="I893" s="38">
        <v>0.83333333333333337</v>
      </c>
      <c r="J893" s="31" t="s">
        <v>20</v>
      </c>
      <c r="K893" s="31" t="s">
        <v>105</v>
      </c>
      <c r="L893" s="31" t="s">
        <v>106</v>
      </c>
      <c r="M893" s="31" t="s">
        <v>995</v>
      </c>
      <c r="N893" s="23"/>
      <c r="O893" s="23"/>
      <c r="P893" s="23"/>
      <c r="Q893" s="23"/>
      <c r="R893" s="23"/>
      <c r="S893" s="29">
        <v>43425</v>
      </c>
      <c r="T893" s="23"/>
    </row>
    <row r="894" spans="1:20" ht="54" customHeight="1" x14ac:dyDescent="1.05">
      <c r="A894" s="31" t="s">
        <v>31588</v>
      </c>
      <c r="B894" s="31" t="s">
        <v>18231</v>
      </c>
      <c r="C894" s="31" t="s">
        <v>31589</v>
      </c>
      <c r="D894" s="31" t="s">
        <v>31590</v>
      </c>
      <c r="E894" s="31" t="s">
        <v>687</v>
      </c>
      <c r="F894" s="31" t="s">
        <v>123</v>
      </c>
      <c r="G894" s="31" t="s">
        <v>17532</v>
      </c>
      <c r="H894" s="31" t="s">
        <v>17480</v>
      </c>
      <c r="I894" s="38">
        <v>0.83333333333333337</v>
      </c>
      <c r="J894" s="31" t="s">
        <v>20</v>
      </c>
      <c r="K894" s="31" t="s">
        <v>105</v>
      </c>
      <c r="L894" s="31" t="s">
        <v>106</v>
      </c>
      <c r="M894" s="31" t="s">
        <v>995</v>
      </c>
      <c r="N894" s="23"/>
      <c r="O894" s="23"/>
      <c r="P894" s="23"/>
      <c r="Q894" s="23"/>
      <c r="R894" s="23"/>
      <c r="S894" s="29">
        <v>43425</v>
      </c>
      <c r="T894" s="23"/>
    </row>
    <row r="895" spans="1:20" ht="54" customHeight="1" x14ac:dyDescent="1.05">
      <c r="A895" s="31" t="s">
        <v>31591</v>
      </c>
      <c r="B895" s="31" t="s">
        <v>31592</v>
      </c>
      <c r="C895" s="31" t="s">
        <v>31593</v>
      </c>
      <c r="D895" s="31" t="s">
        <v>31594</v>
      </c>
      <c r="E895" s="31" t="s">
        <v>687</v>
      </c>
      <c r="F895" s="31" t="s">
        <v>123</v>
      </c>
      <c r="G895" s="31" t="s">
        <v>17532</v>
      </c>
      <c r="H895" s="31" t="s">
        <v>17480</v>
      </c>
      <c r="I895" s="38">
        <v>0.83333333333333337</v>
      </c>
      <c r="J895" s="31" t="s">
        <v>20</v>
      </c>
      <c r="K895" s="31" t="s">
        <v>105</v>
      </c>
      <c r="L895" s="31" t="s">
        <v>106</v>
      </c>
      <c r="M895" s="31" t="s">
        <v>995</v>
      </c>
      <c r="N895" s="23"/>
      <c r="O895" s="23"/>
      <c r="P895" s="23"/>
      <c r="Q895" s="23"/>
      <c r="R895" s="23"/>
      <c r="S895" s="29">
        <v>43425</v>
      </c>
      <c r="T895" s="23"/>
    </row>
    <row r="896" spans="1:20" ht="54" customHeight="1" x14ac:dyDescent="1.05">
      <c r="A896" s="31" t="s">
        <v>31595</v>
      </c>
      <c r="B896" s="31" t="s">
        <v>31596</v>
      </c>
      <c r="C896" s="31" t="s">
        <v>31597</v>
      </c>
      <c r="D896" s="31" t="s">
        <v>31598</v>
      </c>
      <c r="E896" s="31" t="s">
        <v>687</v>
      </c>
      <c r="F896" s="31" t="s">
        <v>123</v>
      </c>
      <c r="G896" s="31" t="s">
        <v>17532</v>
      </c>
      <c r="H896" s="31" t="s">
        <v>17480</v>
      </c>
      <c r="I896" s="38">
        <v>0.83333333333333337</v>
      </c>
      <c r="J896" s="31" t="s">
        <v>20</v>
      </c>
      <c r="K896" s="31" t="s">
        <v>105</v>
      </c>
      <c r="L896" s="31" t="s">
        <v>106</v>
      </c>
      <c r="M896" s="31" t="s">
        <v>995</v>
      </c>
      <c r="N896" s="23"/>
      <c r="O896" s="23"/>
      <c r="P896" s="23"/>
      <c r="Q896" s="23"/>
      <c r="R896" s="23"/>
      <c r="S896" s="29">
        <v>43425</v>
      </c>
      <c r="T896" s="23"/>
    </row>
    <row r="897" spans="1:20" ht="54" customHeight="1" x14ac:dyDescent="1.05">
      <c r="A897" s="31" t="s">
        <v>31599</v>
      </c>
      <c r="B897" s="31" t="s">
        <v>3682</v>
      </c>
      <c r="C897" s="31" t="s">
        <v>31600</v>
      </c>
      <c r="D897" s="31" t="s">
        <v>31601</v>
      </c>
      <c r="E897" s="31" t="s">
        <v>687</v>
      </c>
      <c r="F897" s="31" t="s">
        <v>123</v>
      </c>
      <c r="G897" s="31" t="s">
        <v>17532</v>
      </c>
      <c r="H897" s="31" t="s">
        <v>17480</v>
      </c>
      <c r="I897" s="38">
        <v>0.83333333333333337</v>
      </c>
      <c r="J897" s="31" t="s">
        <v>20</v>
      </c>
      <c r="K897" s="31" t="s">
        <v>105</v>
      </c>
      <c r="L897" s="31" t="s">
        <v>106</v>
      </c>
      <c r="M897" s="31" t="s">
        <v>995</v>
      </c>
      <c r="N897" s="23"/>
      <c r="O897" s="23"/>
      <c r="P897" s="23"/>
      <c r="Q897" s="23"/>
      <c r="R897" s="23"/>
      <c r="S897" s="29">
        <v>43425</v>
      </c>
      <c r="T897" s="23"/>
    </row>
    <row r="898" spans="1:20" ht="54" customHeight="1" x14ac:dyDescent="1.05">
      <c r="A898" s="31" t="s">
        <v>31602</v>
      </c>
      <c r="B898" s="31" t="s">
        <v>4498</v>
      </c>
      <c r="C898" s="31" t="s">
        <v>31603</v>
      </c>
      <c r="D898" s="31" t="s">
        <v>31604</v>
      </c>
      <c r="E898" s="31" t="s">
        <v>687</v>
      </c>
      <c r="F898" s="31" t="s">
        <v>123</v>
      </c>
      <c r="G898" s="31" t="s">
        <v>17532</v>
      </c>
      <c r="H898" s="31" t="s">
        <v>17480</v>
      </c>
      <c r="I898" s="38">
        <v>0.83333333333333337</v>
      </c>
      <c r="J898" s="31" t="s">
        <v>20</v>
      </c>
      <c r="K898" s="31" t="s">
        <v>105</v>
      </c>
      <c r="L898" s="31" t="s">
        <v>106</v>
      </c>
      <c r="M898" s="31" t="s">
        <v>995</v>
      </c>
      <c r="N898" s="23"/>
      <c r="O898" s="23"/>
      <c r="P898" s="23"/>
      <c r="Q898" s="23"/>
      <c r="R898" s="23"/>
      <c r="S898" s="29">
        <v>43425</v>
      </c>
      <c r="T898" s="23"/>
    </row>
    <row r="899" spans="1:20" ht="54" customHeight="1" x14ac:dyDescent="1.05">
      <c r="A899" s="31" t="s">
        <v>31605</v>
      </c>
      <c r="B899" s="31" t="s">
        <v>30774</v>
      </c>
      <c r="C899" s="31" t="s">
        <v>31606</v>
      </c>
      <c r="D899" s="31" t="s">
        <v>31607</v>
      </c>
      <c r="E899" s="31" t="s">
        <v>687</v>
      </c>
      <c r="F899" s="31" t="s">
        <v>123</v>
      </c>
      <c r="G899" s="31" t="s">
        <v>17532</v>
      </c>
      <c r="H899" s="31" t="s">
        <v>17480</v>
      </c>
      <c r="I899" s="38">
        <v>0.83333333333333337</v>
      </c>
      <c r="J899" s="31" t="s">
        <v>20</v>
      </c>
      <c r="K899" s="31" t="s">
        <v>105</v>
      </c>
      <c r="L899" s="31" t="s">
        <v>106</v>
      </c>
      <c r="M899" s="31" t="s">
        <v>995</v>
      </c>
      <c r="N899" s="23"/>
      <c r="O899" s="23"/>
      <c r="P899" s="23"/>
      <c r="Q899" s="23"/>
      <c r="R899" s="23"/>
      <c r="S899" s="29">
        <v>43425</v>
      </c>
      <c r="T899" s="23"/>
    </row>
    <row r="900" spans="1:20" ht="54" customHeight="1" x14ac:dyDescent="1.05">
      <c r="A900" s="31" t="s">
        <v>31608</v>
      </c>
      <c r="B900" s="31" t="s">
        <v>31609</v>
      </c>
      <c r="C900" s="31" t="s">
        <v>31610</v>
      </c>
      <c r="D900" s="31" t="s">
        <v>31611</v>
      </c>
      <c r="E900" s="31" t="s">
        <v>687</v>
      </c>
      <c r="F900" s="31" t="s">
        <v>123</v>
      </c>
      <c r="G900" s="31" t="s">
        <v>17532</v>
      </c>
      <c r="H900" s="31" t="s">
        <v>17480</v>
      </c>
      <c r="I900" s="38">
        <v>0.83333333333333337</v>
      </c>
      <c r="J900" s="31" t="s">
        <v>20</v>
      </c>
      <c r="K900" s="31" t="s">
        <v>105</v>
      </c>
      <c r="L900" s="31" t="s">
        <v>106</v>
      </c>
      <c r="M900" s="31" t="s">
        <v>995</v>
      </c>
      <c r="N900" s="23"/>
      <c r="O900" s="23"/>
      <c r="P900" s="23"/>
      <c r="Q900" s="23"/>
      <c r="R900" s="23"/>
      <c r="S900" s="29">
        <v>43425</v>
      </c>
      <c r="T900" s="23"/>
    </row>
    <row r="901" spans="1:20" ht="54" customHeight="1" x14ac:dyDescent="1.05">
      <c r="A901" s="31" t="s">
        <v>31612</v>
      </c>
      <c r="B901" s="31" t="s">
        <v>31613</v>
      </c>
      <c r="C901" s="31" t="s">
        <v>31614</v>
      </c>
      <c r="D901" s="31" t="s">
        <v>31615</v>
      </c>
      <c r="E901" s="31" t="s">
        <v>687</v>
      </c>
      <c r="F901" s="31" t="s">
        <v>123</v>
      </c>
      <c r="G901" s="31" t="s">
        <v>17532</v>
      </c>
      <c r="H901" s="31" t="s">
        <v>17480</v>
      </c>
      <c r="I901" s="38">
        <v>0.83333333333333337</v>
      </c>
      <c r="J901" s="31" t="s">
        <v>20</v>
      </c>
      <c r="K901" s="31" t="s">
        <v>105</v>
      </c>
      <c r="L901" s="31" t="s">
        <v>106</v>
      </c>
      <c r="M901" s="31" t="s">
        <v>995</v>
      </c>
      <c r="N901" s="23"/>
      <c r="O901" s="23"/>
      <c r="P901" s="23"/>
      <c r="Q901" s="23"/>
      <c r="R901" s="23"/>
      <c r="S901" s="29">
        <v>43425</v>
      </c>
      <c r="T901" s="23"/>
    </row>
    <row r="902" spans="1:20" ht="54" customHeight="1" x14ac:dyDescent="1.05">
      <c r="A902" s="31" t="s">
        <v>31616</v>
      </c>
      <c r="B902" s="31" t="s">
        <v>11730</v>
      </c>
      <c r="C902" s="31" t="s">
        <v>31617</v>
      </c>
      <c r="D902" s="31" t="s">
        <v>31618</v>
      </c>
      <c r="E902" s="31" t="s">
        <v>687</v>
      </c>
      <c r="F902" s="31" t="s">
        <v>123</v>
      </c>
      <c r="G902" s="31" t="s">
        <v>17532</v>
      </c>
      <c r="H902" s="31" t="s">
        <v>17480</v>
      </c>
      <c r="I902" s="38">
        <v>0.83333333333333337</v>
      </c>
      <c r="J902" s="31" t="s">
        <v>20</v>
      </c>
      <c r="K902" s="31" t="s">
        <v>105</v>
      </c>
      <c r="L902" s="31" t="s">
        <v>106</v>
      </c>
      <c r="M902" s="31" t="s">
        <v>995</v>
      </c>
      <c r="N902" s="23"/>
      <c r="O902" s="23"/>
      <c r="P902" s="23"/>
      <c r="Q902" s="23"/>
      <c r="R902" s="23"/>
      <c r="S902" s="29">
        <v>43425</v>
      </c>
      <c r="T902" s="23"/>
    </row>
    <row r="903" spans="1:20" ht="54" customHeight="1" x14ac:dyDescent="1.05">
      <c r="A903" s="31" t="s">
        <v>31619</v>
      </c>
      <c r="B903" s="31" t="s">
        <v>24509</v>
      </c>
      <c r="C903" s="31" t="s">
        <v>31620</v>
      </c>
      <c r="D903" s="31" t="s">
        <v>31621</v>
      </c>
      <c r="E903" s="31" t="s">
        <v>687</v>
      </c>
      <c r="F903" s="31" t="s">
        <v>123</v>
      </c>
      <c r="G903" s="31" t="s">
        <v>17532</v>
      </c>
      <c r="H903" s="31" t="s">
        <v>17480</v>
      </c>
      <c r="I903" s="38">
        <v>0.83333333333333337</v>
      </c>
      <c r="J903" s="31" t="s">
        <v>20</v>
      </c>
      <c r="K903" s="31" t="s">
        <v>105</v>
      </c>
      <c r="L903" s="31" t="s">
        <v>106</v>
      </c>
      <c r="M903" s="31" t="s">
        <v>995</v>
      </c>
      <c r="N903" s="23"/>
      <c r="O903" s="23"/>
      <c r="P903" s="23"/>
      <c r="Q903" s="23"/>
      <c r="R903" s="23"/>
      <c r="S903" s="29">
        <v>43425</v>
      </c>
      <c r="T903" s="23"/>
    </row>
    <row r="904" spans="1:20" ht="54" customHeight="1" x14ac:dyDescent="1.05">
      <c r="A904" s="31" t="s">
        <v>31909</v>
      </c>
      <c r="B904" s="31"/>
      <c r="C904" s="31"/>
      <c r="D904" s="31" t="s">
        <v>31910</v>
      </c>
      <c r="E904" s="31" t="s">
        <v>687</v>
      </c>
      <c r="F904" s="31" t="s">
        <v>123</v>
      </c>
      <c r="G904" s="31"/>
      <c r="H904" s="31"/>
      <c r="I904" s="38"/>
      <c r="J904" s="31" t="s">
        <v>20</v>
      </c>
      <c r="K904" s="31"/>
      <c r="L904" s="31"/>
      <c r="M904" s="31" t="s">
        <v>995</v>
      </c>
      <c r="N904" s="23"/>
      <c r="O904" s="23"/>
      <c r="P904" s="23"/>
      <c r="Q904" s="23"/>
      <c r="R904" s="23"/>
      <c r="S904" s="29">
        <v>43425</v>
      </c>
      <c r="T904" s="388"/>
    </row>
    <row r="905" spans="1:20" ht="54" customHeight="1" x14ac:dyDescent="1.3">
      <c r="A905" s="685" t="s">
        <v>31912</v>
      </c>
      <c r="B905" s="686"/>
      <c r="C905" s="686"/>
      <c r="D905" s="686"/>
      <c r="E905" s="686"/>
      <c r="F905" s="686"/>
      <c r="G905" s="686"/>
      <c r="H905" s="686"/>
      <c r="I905" s="686"/>
      <c r="J905" s="686"/>
      <c r="K905" s="686"/>
      <c r="L905" s="686"/>
      <c r="M905" s="687"/>
      <c r="N905" s="23"/>
      <c r="O905" s="23"/>
      <c r="P905" s="23"/>
      <c r="Q905" s="23"/>
      <c r="R905" s="23"/>
      <c r="S905" s="29"/>
      <c r="T905" s="388">
        <v>1000000</v>
      </c>
    </row>
    <row r="906" spans="1:20" ht="54" customHeight="1" x14ac:dyDescent="1.05">
      <c r="A906" s="688" t="s">
        <v>32412</v>
      </c>
      <c r="B906" s="689"/>
      <c r="C906" s="689"/>
      <c r="D906" s="689"/>
      <c r="E906" s="689"/>
      <c r="F906" s="689"/>
      <c r="G906" s="689"/>
      <c r="H906" s="689"/>
      <c r="I906" s="689"/>
      <c r="J906" s="689"/>
      <c r="K906" s="689"/>
      <c r="L906" s="689"/>
      <c r="M906" s="690"/>
      <c r="N906" s="31"/>
      <c r="O906" s="23"/>
      <c r="P906" s="23"/>
      <c r="Q906" s="23"/>
      <c r="R906" s="23"/>
      <c r="S906" s="29"/>
      <c r="T906" s="31"/>
    </row>
    <row r="907" spans="1:20" ht="54" customHeight="1" x14ac:dyDescent="1.05">
      <c r="A907" s="31" t="s">
        <v>32114</v>
      </c>
      <c r="B907" s="31" t="s">
        <v>32115</v>
      </c>
      <c r="C907" s="31" t="s">
        <v>32116</v>
      </c>
      <c r="D907" s="31" t="s">
        <v>32117</v>
      </c>
      <c r="E907" s="31" t="s">
        <v>687</v>
      </c>
      <c r="F907" s="31" t="s">
        <v>123</v>
      </c>
      <c r="G907" s="31" t="s">
        <v>27347</v>
      </c>
      <c r="H907" s="31" t="s">
        <v>27113</v>
      </c>
      <c r="I907" s="38">
        <v>0.25</v>
      </c>
      <c r="J907" s="31" t="s">
        <v>20</v>
      </c>
      <c r="K907" s="31" t="s">
        <v>105</v>
      </c>
      <c r="L907" s="31" t="s">
        <v>106</v>
      </c>
      <c r="M907" s="31" t="s">
        <v>995</v>
      </c>
      <c r="N907" s="31" t="s">
        <v>105</v>
      </c>
      <c r="O907" s="23"/>
      <c r="P907" s="23"/>
      <c r="Q907" s="23"/>
      <c r="R907" s="23"/>
      <c r="S907" s="29">
        <v>43425</v>
      </c>
      <c r="T907" s="31"/>
    </row>
    <row r="908" spans="1:20" ht="54" customHeight="1" x14ac:dyDescent="1.05">
      <c r="A908" s="31" t="s">
        <v>32118</v>
      </c>
      <c r="B908" s="31" t="s">
        <v>32119</v>
      </c>
      <c r="C908" s="31" t="s">
        <v>32120</v>
      </c>
      <c r="D908" s="31" t="s">
        <v>32121</v>
      </c>
      <c r="E908" s="31" t="s">
        <v>688</v>
      </c>
      <c r="F908" s="31" t="s">
        <v>123</v>
      </c>
      <c r="G908" s="31" t="s">
        <v>16287</v>
      </c>
      <c r="H908" s="31" t="s">
        <v>27113</v>
      </c>
      <c r="I908" s="38">
        <v>0.41666666666666669</v>
      </c>
      <c r="J908" s="31" t="s">
        <v>20</v>
      </c>
      <c r="K908" s="31" t="s">
        <v>105</v>
      </c>
      <c r="L908" s="31" t="s">
        <v>106</v>
      </c>
      <c r="M908" s="31" t="s">
        <v>194</v>
      </c>
      <c r="N908" s="31" t="s">
        <v>105</v>
      </c>
      <c r="O908" s="23"/>
      <c r="P908" s="23"/>
      <c r="Q908" s="23"/>
      <c r="R908" s="23"/>
      <c r="S908" s="29">
        <v>38950</v>
      </c>
      <c r="T908" s="31"/>
    </row>
    <row r="909" spans="1:20" ht="54" customHeight="1" x14ac:dyDescent="1.05">
      <c r="A909" s="31" t="s">
        <v>32122</v>
      </c>
      <c r="B909" s="31" t="s">
        <v>4808</v>
      </c>
      <c r="C909" s="31" t="s">
        <v>32123</v>
      </c>
      <c r="D909" s="31" t="s">
        <v>32124</v>
      </c>
      <c r="E909" s="31" t="s">
        <v>687</v>
      </c>
      <c r="F909" s="31" t="s">
        <v>123</v>
      </c>
      <c r="G909" s="31" t="s">
        <v>27347</v>
      </c>
      <c r="H909" s="31" t="s">
        <v>27113</v>
      </c>
      <c r="I909" s="38">
        <v>0.97916666666666663</v>
      </c>
      <c r="J909" s="31" t="s">
        <v>20</v>
      </c>
      <c r="K909" s="31" t="s">
        <v>105</v>
      </c>
      <c r="L909" s="31" t="s">
        <v>106</v>
      </c>
      <c r="M909" s="31" t="s">
        <v>995</v>
      </c>
      <c r="N909" s="31" t="s">
        <v>105</v>
      </c>
      <c r="O909" s="23"/>
      <c r="P909" s="23"/>
      <c r="Q909" s="23"/>
      <c r="R909" s="23"/>
      <c r="S909" s="29">
        <v>43425</v>
      </c>
      <c r="T909" s="31"/>
    </row>
    <row r="910" spans="1:20" ht="54" customHeight="1" x14ac:dyDescent="1.05">
      <c r="A910" s="31" t="s">
        <v>32125</v>
      </c>
      <c r="B910" s="31" t="s">
        <v>18673</v>
      </c>
      <c r="C910" s="31" t="s">
        <v>32126</v>
      </c>
      <c r="D910" s="31" t="s">
        <v>32127</v>
      </c>
      <c r="E910" s="31" t="s">
        <v>687</v>
      </c>
      <c r="F910" s="31" t="s">
        <v>123</v>
      </c>
      <c r="G910" s="31" t="s">
        <v>16248</v>
      </c>
      <c r="H910" s="31" t="s">
        <v>27113</v>
      </c>
      <c r="I910" s="38">
        <v>0.25</v>
      </c>
      <c r="J910" s="31" t="s">
        <v>20</v>
      </c>
      <c r="K910" s="31" t="s">
        <v>105</v>
      </c>
      <c r="L910" s="31" t="s">
        <v>106</v>
      </c>
      <c r="M910" s="31" t="s">
        <v>995</v>
      </c>
      <c r="N910" s="31" t="s">
        <v>105</v>
      </c>
      <c r="O910" s="23"/>
      <c r="P910" s="23"/>
      <c r="Q910" s="23"/>
      <c r="R910" s="23"/>
      <c r="S910" s="29">
        <v>43425</v>
      </c>
      <c r="T910" s="31"/>
    </row>
    <row r="911" spans="1:20" ht="54" customHeight="1" x14ac:dyDescent="1.05">
      <c r="A911" s="31" t="s">
        <v>32128</v>
      </c>
      <c r="B911" s="31" t="s">
        <v>32129</v>
      </c>
      <c r="C911" s="31" t="s">
        <v>32130</v>
      </c>
      <c r="D911" s="31" t="s">
        <v>32131</v>
      </c>
      <c r="E911" s="31" t="s">
        <v>687</v>
      </c>
      <c r="F911" s="31" t="s">
        <v>123</v>
      </c>
      <c r="G911" s="31" t="s">
        <v>16248</v>
      </c>
      <c r="H911" s="31" t="s">
        <v>27113</v>
      </c>
      <c r="I911" s="38">
        <v>0.25</v>
      </c>
      <c r="J911" s="31" t="s">
        <v>20</v>
      </c>
      <c r="K911" s="31" t="s">
        <v>105</v>
      </c>
      <c r="L911" s="31" t="s">
        <v>106</v>
      </c>
      <c r="M911" s="31" t="s">
        <v>995</v>
      </c>
      <c r="N911" s="31" t="s">
        <v>105</v>
      </c>
      <c r="O911" s="23"/>
      <c r="P911" s="23"/>
      <c r="Q911" s="23"/>
      <c r="R911" s="23"/>
      <c r="S911" s="29">
        <v>43425</v>
      </c>
      <c r="T911" s="31"/>
    </row>
    <row r="912" spans="1:20" ht="54" customHeight="1" x14ac:dyDescent="1.05">
      <c r="A912" s="31" t="s">
        <v>32132</v>
      </c>
      <c r="B912" s="31" t="s">
        <v>32133</v>
      </c>
      <c r="C912" s="31" t="s">
        <v>32134</v>
      </c>
      <c r="D912" s="31" t="s">
        <v>32135</v>
      </c>
      <c r="E912" s="31" t="s">
        <v>688</v>
      </c>
      <c r="F912" s="31" t="s">
        <v>123</v>
      </c>
      <c r="G912" s="31" t="s">
        <v>16287</v>
      </c>
      <c r="H912" s="31" t="s">
        <v>27113</v>
      </c>
      <c r="I912" s="38">
        <v>0.41666666666666669</v>
      </c>
      <c r="J912" s="31" t="s">
        <v>20</v>
      </c>
      <c r="K912" s="31" t="s">
        <v>105</v>
      </c>
      <c r="L912" s="31" t="s">
        <v>106</v>
      </c>
      <c r="M912" s="31" t="s">
        <v>194</v>
      </c>
      <c r="N912" s="31" t="s">
        <v>105</v>
      </c>
      <c r="O912" s="23"/>
      <c r="P912" s="23"/>
      <c r="Q912" s="23"/>
      <c r="R912" s="23"/>
      <c r="S912" s="29">
        <v>38950</v>
      </c>
      <c r="T912" s="31"/>
    </row>
    <row r="913" spans="1:20" ht="54" customHeight="1" x14ac:dyDescent="1.05">
      <c r="A913" s="31" t="s">
        <v>32136</v>
      </c>
      <c r="B913" s="31" t="s">
        <v>15382</v>
      </c>
      <c r="C913" s="31" t="s">
        <v>32137</v>
      </c>
      <c r="D913" s="31" t="s">
        <v>32138</v>
      </c>
      <c r="E913" s="31" t="s">
        <v>688</v>
      </c>
      <c r="F913" s="31" t="s">
        <v>123</v>
      </c>
      <c r="G913" s="31" t="s">
        <v>16287</v>
      </c>
      <c r="H913" s="31" t="s">
        <v>27113</v>
      </c>
      <c r="I913" s="38">
        <v>0.41666666666666669</v>
      </c>
      <c r="J913" s="31" t="s">
        <v>20</v>
      </c>
      <c r="K913" s="31" t="s">
        <v>105</v>
      </c>
      <c r="L913" s="31" t="s">
        <v>106</v>
      </c>
      <c r="M913" s="31" t="s">
        <v>194</v>
      </c>
      <c r="N913" s="31" t="s">
        <v>105</v>
      </c>
      <c r="O913" s="23"/>
      <c r="P913" s="23"/>
      <c r="Q913" s="23"/>
      <c r="R913" s="23"/>
      <c r="S913" s="29">
        <v>38950</v>
      </c>
      <c r="T913" s="31"/>
    </row>
    <row r="914" spans="1:20" ht="54" customHeight="1" x14ac:dyDescent="1.05">
      <c r="A914" s="31" t="s">
        <v>32139</v>
      </c>
      <c r="B914" s="31" t="s">
        <v>32140</v>
      </c>
      <c r="C914" s="31" t="s">
        <v>32141</v>
      </c>
      <c r="D914" s="31" t="s">
        <v>32142</v>
      </c>
      <c r="E914" s="31" t="s">
        <v>688</v>
      </c>
      <c r="F914" s="31" t="s">
        <v>123</v>
      </c>
      <c r="G914" s="31" t="s">
        <v>16287</v>
      </c>
      <c r="H914" s="31" t="s">
        <v>27113</v>
      </c>
      <c r="I914" s="38">
        <v>0.41666666666666669</v>
      </c>
      <c r="J914" s="31" t="s">
        <v>20</v>
      </c>
      <c r="K914" s="31" t="s">
        <v>105</v>
      </c>
      <c r="L914" s="31" t="s">
        <v>106</v>
      </c>
      <c r="M914" s="31" t="s">
        <v>194</v>
      </c>
      <c r="N914" s="31" t="s">
        <v>105</v>
      </c>
      <c r="O914" s="23"/>
      <c r="P914" s="23"/>
      <c r="Q914" s="23"/>
      <c r="R914" s="23"/>
      <c r="S914" s="29">
        <v>38950</v>
      </c>
      <c r="T914" s="31"/>
    </row>
    <row r="915" spans="1:20" ht="54" customHeight="1" x14ac:dyDescent="1.05">
      <c r="A915" s="31" t="s">
        <v>32143</v>
      </c>
      <c r="B915" s="31" t="s">
        <v>32144</v>
      </c>
      <c r="C915" s="31" t="s">
        <v>32145</v>
      </c>
      <c r="D915" s="31" t="s">
        <v>32146</v>
      </c>
      <c r="E915" s="31" t="s">
        <v>688</v>
      </c>
      <c r="F915" s="31" t="s">
        <v>123</v>
      </c>
      <c r="G915" s="31" t="s">
        <v>16287</v>
      </c>
      <c r="H915" s="31" t="s">
        <v>27113</v>
      </c>
      <c r="I915" s="38">
        <v>0.41666666666666669</v>
      </c>
      <c r="J915" s="31" t="s">
        <v>20</v>
      </c>
      <c r="K915" s="31" t="s">
        <v>105</v>
      </c>
      <c r="L915" s="31" t="s">
        <v>106</v>
      </c>
      <c r="M915" s="31" t="s">
        <v>194</v>
      </c>
      <c r="N915" s="31" t="s">
        <v>105</v>
      </c>
      <c r="O915" s="23"/>
      <c r="P915" s="23"/>
      <c r="Q915" s="23"/>
      <c r="R915" s="23"/>
      <c r="S915" s="29">
        <v>38950</v>
      </c>
      <c r="T915" s="31"/>
    </row>
    <row r="916" spans="1:20" ht="54" customHeight="1" x14ac:dyDescent="1.05">
      <c r="A916" s="31" t="s">
        <v>32147</v>
      </c>
      <c r="B916" s="31" t="s">
        <v>3721</v>
      </c>
      <c r="C916" s="31" t="s">
        <v>32148</v>
      </c>
      <c r="D916" s="31" t="s">
        <v>32149</v>
      </c>
      <c r="E916" s="31" t="s">
        <v>688</v>
      </c>
      <c r="F916" s="31" t="s">
        <v>123</v>
      </c>
      <c r="G916" s="31" t="s">
        <v>16287</v>
      </c>
      <c r="H916" s="31" t="s">
        <v>27113</v>
      </c>
      <c r="I916" s="38">
        <v>0.41666666666666669</v>
      </c>
      <c r="J916" s="31" t="s">
        <v>20</v>
      </c>
      <c r="K916" s="31" t="s">
        <v>105</v>
      </c>
      <c r="L916" s="31" t="s">
        <v>106</v>
      </c>
      <c r="M916" s="31" t="s">
        <v>194</v>
      </c>
      <c r="N916" s="31" t="s">
        <v>105</v>
      </c>
      <c r="O916" s="23"/>
      <c r="P916" s="23"/>
      <c r="Q916" s="23"/>
      <c r="R916" s="23"/>
      <c r="S916" s="29">
        <v>38950</v>
      </c>
      <c r="T916" s="31"/>
    </row>
    <row r="917" spans="1:20" ht="54" customHeight="1" x14ac:dyDescent="1.05">
      <c r="A917" s="31" t="s">
        <v>32150</v>
      </c>
      <c r="B917" s="31" t="s">
        <v>32151</v>
      </c>
      <c r="C917" s="31" t="s">
        <v>32152</v>
      </c>
      <c r="D917" s="31" t="s">
        <v>32153</v>
      </c>
      <c r="E917" s="31" t="s">
        <v>688</v>
      </c>
      <c r="F917" s="31" t="s">
        <v>123</v>
      </c>
      <c r="G917" s="31" t="s">
        <v>16287</v>
      </c>
      <c r="H917" s="31" t="s">
        <v>27113</v>
      </c>
      <c r="I917" s="38">
        <v>0.41666666666666669</v>
      </c>
      <c r="J917" s="31" t="s">
        <v>20</v>
      </c>
      <c r="K917" s="31" t="s">
        <v>105</v>
      </c>
      <c r="L917" s="31" t="s">
        <v>106</v>
      </c>
      <c r="M917" s="31" t="s">
        <v>194</v>
      </c>
      <c r="N917" s="31" t="s">
        <v>105</v>
      </c>
      <c r="O917" s="23"/>
      <c r="P917" s="23"/>
      <c r="Q917" s="23"/>
      <c r="R917" s="23"/>
      <c r="S917" s="29">
        <v>38950</v>
      </c>
      <c r="T917" s="31"/>
    </row>
    <row r="918" spans="1:20" ht="54" customHeight="1" x14ac:dyDescent="1.05">
      <c r="A918" s="31" t="s">
        <v>32154</v>
      </c>
      <c r="B918" s="31" t="s">
        <v>1457</v>
      </c>
      <c r="C918" s="31" t="s">
        <v>32155</v>
      </c>
      <c r="D918" s="31" t="s">
        <v>32156</v>
      </c>
      <c r="E918" s="31" t="s">
        <v>688</v>
      </c>
      <c r="F918" s="31" t="s">
        <v>123</v>
      </c>
      <c r="G918" s="31" t="s">
        <v>16287</v>
      </c>
      <c r="H918" s="31" t="s">
        <v>27113</v>
      </c>
      <c r="I918" s="38">
        <v>0.41666666666666669</v>
      </c>
      <c r="J918" s="31" t="s">
        <v>20</v>
      </c>
      <c r="K918" s="31" t="s">
        <v>105</v>
      </c>
      <c r="L918" s="31" t="s">
        <v>106</v>
      </c>
      <c r="M918" s="31" t="s">
        <v>194</v>
      </c>
      <c r="N918" s="31" t="s">
        <v>105</v>
      </c>
      <c r="O918" s="23"/>
      <c r="P918" s="23"/>
      <c r="Q918" s="23"/>
      <c r="R918" s="23"/>
      <c r="S918" s="29">
        <v>38950</v>
      </c>
      <c r="T918" s="31"/>
    </row>
    <row r="919" spans="1:20" ht="54" customHeight="1" x14ac:dyDescent="1.05">
      <c r="A919" s="31" t="s">
        <v>32157</v>
      </c>
      <c r="B919" s="31" t="s">
        <v>16558</v>
      </c>
      <c r="C919" s="31" t="s">
        <v>32158</v>
      </c>
      <c r="D919" s="31" t="s">
        <v>32159</v>
      </c>
      <c r="E919" s="31" t="s">
        <v>688</v>
      </c>
      <c r="F919" s="31" t="s">
        <v>123</v>
      </c>
      <c r="G919" s="31" t="s">
        <v>16287</v>
      </c>
      <c r="H919" s="31" t="s">
        <v>27113</v>
      </c>
      <c r="I919" s="38">
        <v>0.41666666666666669</v>
      </c>
      <c r="J919" s="31" t="s">
        <v>20</v>
      </c>
      <c r="K919" s="31" t="s">
        <v>105</v>
      </c>
      <c r="L919" s="31" t="s">
        <v>106</v>
      </c>
      <c r="M919" s="31" t="s">
        <v>194</v>
      </c>
      <c r="N919" s="31" t="s">
        <v>105</v>
      </c>
      <c r="O919" s="23"/>
      <c r="P919" s="23"/>
      <c r="Q919" s="23"/>
      <c r="R919" s="23"/>
      <c r="S919" s="29">
        <v>38950</v>
      </c>
      <c r="T919" s="31"/>
    </row>
    <row r="920" spans="1:20" ht="54" customHeight="1" x14ac:dyDescent="1.05">
      <c r="A920" s="31" t="s">
        <v>32160</v>
      </c>
      <c r="B920" s="31" t="s">
        <v>32026</v>
      </c>
      <c r="C920" s="31" t="s">
        <v>32161</v>
      </c>
      <c r="D920" s="31" t="s">
        <v>32162</v>
      </c>
      <c r="E920" s="31" t="s">
        <v>687</v>
      </c>
      <c r="F920" s="31" t="s">
        <v>123</v>
      </c>
      <c r="G920" s="31" t="s">
        <v>27347</v>
      </c>
      <c r="H920" s="31" t="s">
        <v>27113</v>
      </c>
      <c r="I920" s="38">
        <v>0.97916666666666663</v>
      </c>
      <c r="J920" s="31" t="s">
        <v>20</v>
      </c>
      <c r="K920" s="31" t="s">
        <v>105</v>
      </c>
      <c r="L920" s="31" t="s">
        <v>106</v>
      </c>
      <c r="M920" s="31" t="s">
        <v>995</v>
      </c>
      <c r="N920" s="31" t="s">
        <v>105</v>
      </c>
      <c r="O920" s="23"/>
      <c r="P920" s="23"/>
      <c r="Q920" s="23"/>
      <c r="R920" s="23"/>
      <c r="S920" s="29">
        <v>43425</v>
      </c>
      <c r="T920" s="31"/>
    </row>
    <row r="921" spans="1:20" ht="54" customHeight="1" x14ac:dyDescent="1.05">
      <c r="A921" s="31" t="s">
        <v>32163</v>
      </c>
      <c r="B921" s="31" t="s">
        <v>10861</v>
      </c>
      <c r="C921" s="31" t="s">
        <v>32164</v>
      </c>
      <c r="D921" s="31" t="s">
        <v>32165</v>
      </c>
      <c r="E921" s="31" t="s">
        <v>688</v>
      </c>
      <c r="F921" s="31" t="s">
        <v>123</v>
      </c>
      <c r="G921" s="31" t="s">
        <v>16287</v>
      </c>
      <c r="H921" s="31" t="s">
        <v>27113</v>
      </c>
      <c r="I921" s="38">
        <v>0.41666666666666669</v>
      </c>
      <c r="J921" s="31" t="s">
        <v>20</v>
      </c>
      <c r="K921" s="31" t="s">
        <v>105</v>
      </c>
      <c r="L921" s="31" t="s">
        <v>106</v>
      </c>
      <c r="M921" s="31" t="s">
        <v>194</v>
      </c>
      <c r="N921" s="31" t="s">
        <v>105</v>
      </c>
      <c r="O921" s="23"/>
      <c r="P921" s="23"/>
      <c r="Q921" s="23"/>
      <c r="R921" s="23"/>
      <c r="S921" s="29">
        <v>38950</v>
      </c>
      <c r="T921" s="31"/>
    </row>
    <row r="922" spans="1:20" ht="54" customHeight="1" x14ac:dyDescent="1.05">
      <c r="A922" s="31" t="s">
        <v>32166</v>
      </c>
      <c r="B922" s="31" t="s">
        <v>7946</v>
      </c>
      <c r="C922" s="31" t="s">
        <v>32167</v>
      </c>
      <c r="D922" s="31" t="s">
        <v>32168</v>
      </c>
      <c r="E922" s="31" t="s">
        <v>687</v>
      </c>
      <c r="F922" s="31" t="s">
        <v>123</v>
      </c>
      <c r="G922" s="31" t="s">
        <v>27347</v>
      </c>
      <c r="H922" s="31" t="s">
        <v>27113</v>
      </c>
      <c r="I922" s="38">
        <v>0.97916666666666663</v>
      </c>
      <c r="J922" s="31" t="s">
        <v>20</v>
      </c>
      <c r="K922" s="31" t="s">
        <v>105</v>
      </c>
      <c r="L922" s="31" t="s">
        <v>106</v>
      </c>
      <c r="M922" s="31" t="s">
        <v>995</v>
      </c>
      <c r="N922" s="31" t="s">
        <v>105</v>
      </c>
      <c r="O922" s="23"/>
      <c r="P922" s="23"/>
      <c r="Q922" s="23"/>
      <c r="R922" s="23"/>
      <c r="S922" s="29">
        <v>43425</v>
      </c>
      <c r="T922" s="31"/>
    </row>
    <row r="923" spans="1:20" ht="54" customHeight="1" x14ac:dyDescent="1.05">
      <c r="A923" s="31" t="s">
        <v>32169</v>
      </c>
      <c r="B923" s="31" t="s">
        <v>32170</v>
      </c>
      <c r="C923" s="31" t="s">
        <v>32171</v>
      </c>
      <c r="D923" s="31" t="s">
        <v>32172</v>
      </c>
      <c r="E923" s="31" t="s">
        <v>687</v>
      </c>
      <c r="F923" s="31" t="s">
        <v>123</v>
      </c>
      <c r="G923" s="31" t="s">
        <v>27347</v>
      </c>
      <c r="H923" s="31" t="s">
        <v>27113</v>
      </c>
      <c r="I923" s="38">
        <v>0.97916666666666663</v>
      </c>
      <c r="J923" s="31" t="s">
        <v>20</v>
      </c>
      <c r="K923" s="31" t="s">
        <v>105</v>
      </c>
      <c r="L923" s="31" t="s">
        <v>106</v>
      </c>
      <c r="M923" s="31" t="s">
        <v>995</v>
      </c>
      <c r="N923" s="31" t="s">
        <v>105</v>
      </c>
      <c r="O923" s="23"/>
      <c r="P923" s="23"/>
      <c r="Q923" s="23"/>
      <c r="R923" s="23"/>
      <c r="S923" s="29">
        <v>43425</v>
      </c>
      <c r="T923" s="31"/>
    </row>
    <row r="924" spans="1:20" ht="54" customHeight="1" x14ac:dyDescent="1.05">
      <c r="A924" s="31" t="s">
        <v>32173</v>
      </c>
      <c r="B924" s="31" t="s">
        <v>20197</v>
      </c>
      <c r="C924" s="31" t="s">
        <v>32174</v>
      </c>
      <c r="D924" s="31" t="s">
        <v>32175</v>
      </c>
      <c r="E924" s="31" t="s">
        <v>687</v>
      </c>
      <c r="F924" s="31" t="s">
        <v>123</v>
      </c>
      <c r="G924" s="31" t="s">
        <v>27347</v>
      </c>
      <c r="H924" s="31" t="s">
        <v>27113</v>
      </c>
      <c r="I924" s="38">
        <v>0.97916666666666663</v>
      </c>
      <c r="J924" s="31" t="s">
        <v>20</v>
      </c>
      <c r="K924" s="31" t="s">
        <v>105</v>
      </c>
      <c r="L924" s="31" t="s">
        <v>106</v>
      </c>
      <c r="M924" s="31" t="s">
        <v>995</v>
      </c>
      <c r="N924" s="31" t="s">
        <v>105</v>
      </c>
      <c r="O924" s="23"/>
      <c r="P924" s="23"/>
      <c r="Q924" s="23"/>
      <c r="R924" s="23"/>
      <c r="S924" s="29">
        <v>43425</v>
      </c>
      <c r="T924" s="31"/>
    </row>
    <row r="925" spans="1:20" ht="54" customHeight="1" x14ac:dyDescent="1.05">
      <c r="A925" s="31" t="s">
        <v>32176</v>
      </c>
      <c r="B925" s="31" t="s">
        <v>690</v>
      </c>
      <c r="C925" s="31" t="s">
        <v>32177</v>
      </c>
      <c r="D925" s="31" t="s">
        <v>32178</v>
      </c>
      <c r="E925" s="31" t="s">
        <v>687</v>
      </c>
      <c r="F925" s="31" t="s">
        <v>123</v>
      </c>
      <c r="G925" s="31" t="s">
        <v>27347</v>
      </c>
      <c r="H925" s="31" t="s">
        <v>27113</v>
      </c>
      <c r="I925" s="38">
        <v>0.97916666666666663</v>
      </c>
      <c r="J925" s="31" t="s">
        <v>20</v>
      </c>
      <c r="K925" s="31" t="s">
        <v>105</v>
      </c>
      <c r="L925" s="31" t="s">
        <v>106</v>
      </c>
      <c r="M925" s="31" t="s">
        <v>995</v>
      </c>
      <c r="N925" s="31" t="s">
        <v>105</v>
      </c>
      <c r="O925" s="23"/>
      <c r="P925" s="23"/>
      <c r="Q925" s="23"/>
      <c r="R925" s="23"/>
      <c r="S925" s="29">
        <v>43425</v>
      </c>
      <c r="T925" s="31"/>
    </row>
    <row r="926" spans="1:20" ht="54" customHeight="1" x14ac:dyDescent="1.05">
      <c r="A926" s="31" t="s">
        <v>32179</v>
      </c>
      <c r="B926" s="31" t="s">
        <v>32180</v>
      </c>
      <c r="C926" s="31" t="s">
        <v>32181</v>
      </c>
      <c r="D926" s="31" t="s">
        <v>32182</v>
      </c>
      <c r="E926" s="31" t="s">
        <v>687</v>
      </c>
      <c r="F926" s="31" t="s">
        <v>123</v>
      </c>
      <c r="G926" s="31" t="s">
        <v>27347</v>
      </c>
      <c r="H926" s="31" t="s">
        <v>27113</v>
      </c>
      <c r="I926" s="38">
        <v>0.97916666666666663</v>
      </c>
      <c r="J926" s="31" t="s">
        <v>20</v>
      </c>
      <c r="K926" s="31" t="s">
        <v>105</v>
      </c>
      <c r="L926" s="31" t="s">
        <v>106</v>
      </c>
      <c r="M926" s="31" t="s">
        <v>995</v>
      </c>
      <c r="N926" s="31" t="s">
        <v>105</v>
      </c>
      <c r="O926" s="23"/>
      <c r="P926" s="23"/>
      <c r="Q926" s="23"/>
      <c r="R926" s="23"/>
      <c r="S926" s="29">
        <v>43425</v>
      </c>
      <c r="T926" s="31"/>
    </row>
    <row r="927" spans="1:20" ht="54" customHeight="1" x14ac:dyDescent="1.05">
      <c r="A927" s="31" t="s">
        <v>32183</v>
      </c>
      <c r="B927" s="31" t="s">
        <v>32184</v>
      </c>
      <c r="C927" s="31" t="s">
        <v>32185</v>
      </c>
      <c r="D927" s="31" t="s">
        <v>32186</v>
      </c>
      <c r="E927" s="31" t="s">
        <v>687</v>
      </c>
      <c r="F927" s="31" t="s">
        <v>123</v>
      </c>
      <c r="G927" s="31" t="s">
        <v>27347</v>
      </c>
      <c r="H927" s="31" t="s">
        <v>27113</v>
      </c>
      <c r="I927" s="38">
        <v>0.97916666666666663</v>
      </c>
      <c r="J927" s="31" t="s">
        <v>20</v>
      </c>
      <c r="K927" s="31" t="s">
        <v>105</v>
      </c>
      <c r="L927" s="31" t="s">
        <v>106</v>
      </c>
      <c r="M927" s="31" t="s">
        <v>995</v>
      </c>
      <c r="N927" s="31" t="s">
        <v>105</v>
      </c>
      <c r="O927" s="23"/>
      <c r="P927" s="23"/>
      <c r="Q927" s="23"/>
      <c r="R927" s="23"/>
      <c r="S927" s="29">
        <v>43425</v>
      </c>
      <c r="T927" s="31"/>
    </row>
    <row r="928" spans="1:20" ht="54" customHeight="1" x14ac:dyDescent="1.05">
      <c r="A928" s="31" t="s">
        <v>32187</v>
      </c>
      <c r="B928" s="31" t="s">
        <v>32188</v>
      </c>
      <c r="C928" s="31" t="s">
        <v>32189</v>
      </c>
      <c r="D928" s="31" t="s">
        <v>32190</v>
      </c>
      <c r="E928" s="31" t="s">
        <v>687</v>
      </c>
      <c r="F928" s="31" t="s">
        <v>123</v>
      </c>
      <c r="G928" s="31" t="s">
        <v>27347</v>
      </c>
      <c r="H928" s="31" t="s">
        <v>27113</v>
      </c>
      <c r="I928" s="38">
        <v>0.97916666666666663</v>
      </c>
      <c r="J928" s="31" t="s">
        <v>20</v>
      </c>
      <c r="K928" s="31" t="s">
        <v>105</v>
      </c>
      <c r="L928" s="31" t="s">
        <v>106</v>
      </c>
      <c r="M928" s="31" t="s">
        <v>995</v>
      </c>
      <c r="N928" s="31" t="s">
        <v>105</v>
      </c>
      <c r="O928" s="23"/>
      <c r="P928" s="23"/>
      <c r="Q928" s="23"/>
      <c r="R928" s="23"/>
      <c r="S928" s="29">
        <v>43425</v>
      </c>
      <c r="T928" s="31"/>
    </row>
    <row r="929" spans="1:20" ht="54" customHeight="1" x14ac:dyDescent="1.05">
      <c r="A929" s="31" t="s">
        <v>32191</v>
      </c>
      <c r="B929" s="31" t="s">
        <v>12739</v>
      </c>
      <c r="C929" s="31" t="s">
        <v>32192</v>
      </c>
      <c r="D929" s="31" t="s">
        <v>32193</v>
      </c>
      <c r="E929" s="31" t="s">
        <v>687</v>
      </c>
      <c r="F929" s="31" t="s">
        <v>123</v>
      </c>
      <c r="G929" s="31" t="s">
        <v>27347</v>
      </c>
      <c r="H929" s="31" t="s">
        <v>27113</v>
      </c>
      <c r="I929" s="38">
        <v>0.33333333333333331</v>
      </c>
      <c r="J929" s="31" t="s">
        <v>20</v>
      </c>
      <c r="K929" s="31" t="s">
        <v>105</v>
      </c>
      <c r="L929" s="31" t="s">
        <v>106</v>
      </c>
      <c r="M929" s="31" t="s">
        <v>995</v>
      </c>
      <c r="N929" s="31" t="s">
        <v>105</v>
      </c>
      <c r="O929" s="23"/>
      <c r="P929" s="23"/>
      <c r="Q929" s="23"/>
      <c r="R929" s="23"/>
      <c r="S929" s="29">
        <v>43425</v>
      </c>
      <c r="T929" s="31"/>
    </row>
    <row r="930" spans="1:20" ht="54" customHeight="1" x14ac:dyDescent="1.05">
      <c r="A930" s="31" t="s">
        <v>32194</v>
      </c>
      <c r="B930" s="31" t="s">
        <v>23152</v>
      </c>
      <c r="C930" s="31" t="s">
        <v>32195</v>
      </c>
      <c r="D930" s="31" t="s">
        <v>32196</v>
      </c>
      <c r="E930" s="31" t="s">
        <v>687</v>
      </c>
      <c r="F930" s="31" t="s">
        <v>123</v>
      </c>
      <c r="G930" s="31" t="s">
        <v>16248</v>
      </c>
      <c r="H930" s="31" t="s">
        <v>27113</v>
      </c>
      <c r="I930" s="38">
        <v>0.41666666666666669</v>
      </c>
      <c r="J930" s="31" t="s">
        <v>20</v>
      </c>
      <c r="K930" s="31" t="s">
        <v>105</v>
      </c>
      <c r="L930" s="31" t="s">
        <v>106</v>
      </c>
      <c r="M930" s="31" t="s">
        <v>995</v>
      </c>
      <c r="N930" s="31" t="s">
        <v>105</v>
      </c>
      <c r="O930" s="23"/>
      <c r="P930" s="23"/>
      <c r="Q930" s="23"/>
      <c r="R930" s="23"/>
      <c r="S930" s="29">
        <v>43425</v>
      </c>
      <c r="T930" s="31"/>
    </row>
    <row r="931" spans="1:20" ht="54" customHeight="1" x14ac:dyDescent="1.05">
      <c r="A931" s="31" t="s">
        <v>32197</v>
      </c>
      <c r="B931" s="31" t="s">
        <v>6991</v>
      </c>
      <c r="C931" s="31" t="s">
        <v>32198</v>
      </c>
      <c r="D931" s="31" t="s">
        <v>32199</v>
      </c>
      <c r="E931" s="31" t="s">
        <v>687</v>
      </c>
      <c r="F931" s="31" t="s">
        <v>123</v>
      </c>
      <c r="G931" s="31" t="s">
        <v>16248</v>
      </c>
      <c r="H931" s="31" t="s">
        <v>27113</v>
      </c>
      <c r="I931" s="38">
        <v>0.41666666666666669</v>
      </c>
      <c r="J931" s="31" t="s">
        <v>20</v>
      </c>
      <c r="K931" s="31" t="s">
        <v>105</v>
      </c>
      <c r="L931" s="31" t="s">
        <v>106</v>
      </c>
      <c r="M931" s="31" t="s">
        <v>995</v>
      </c>
      <c r="N931" s="31" t="s">
        <v>105</v>
      </c>
      <c r="O931" s="23"/>
      <c r="P931" s="23"/>
      <c r="Q931" s="23"/>
      <c r="R931" s="23"/>
      <c r="S931" s="29">
        <v>43425</v>
      </c>
      <c r="T931" s="31"/>
    </row>
    <row r="932" spans="1:20" ht="54" customHeight="1" x14ac:dyDescent="1.05">
      <c r="A932" s="31" t="s">
        <v>32200</v>
      </c>
      <c r="B932" s="31" t="s">
        <v>32201</v>
      </c>
      <c r="C932" s="31" t="s">
        <v>32202</v>
      </c>
      <c r="D932" s="31" t="s">
        <v>32203</v>
      </c>
      <c r="E932" s="31" t="s">
        <v>687</v>
      </c>
      <c r="F932" s="31" t="s">
        <v>123</v>
      </c>
      <c r="G932" s="31" t="s">
        <v>27347</v>
      </c>
      <c r="H932" s="31" t="s">
        <v>27113</v>
      </c>
      <c r="I932" s="38">
        <v>0.97916666666666663</v>
      </c>
      <c r="J932" s="31" t="s">
        <v>20</v>
      </c>
      <c r="K932" s="31" t="s">
        <v>105</v>
      </c>
      <c r="L932" s="31" t="s">
        <v>106</v>
      </c>
      <c r="M932" s="31" t="s">
        <v>995</v>
      </c>
      <c r="N932" s="31" t="s">
        <v>105</v>
      </c>
      <c r="O932" s="23"/>
      <c r="P932" s="23"/>
      <c r="Q932" s="23"/>
      <c r="R932" s="23"/>
      <c r="S932" s="29">
        <v>43425</v>
      </c>
      <c r="T932" s="31"/>
    </row>
    <row r="933" spans="1:20" ht="54" customHeight="1" x14ac:dyDescent="1.05">
      <c r="A933" s="31" t="s">
        <v>32204</v>
      </c>
      <c r="B933" s="31" t="s">
        <v>19449</v>
      </c>
      <c r="C933" s="31" t="s">
        <v>32205</v>
      </c>
      <c r="D933" s="31" t="s">
        <v>32206</v>
      </c>
      <c r="E933" s="31" t="s">
        <v>687</v>
      </c>
      <c r="F933" s="31" t="s">
        <v>123</v>
      </c>
      <c r="G933" s="31" t="s">
        <v>27347</v>
      </c>
      <c r="H933" s="31" t="s">
        <v>27113</v>
      </c>
      <c r="I933" s="38">
        <v>0.97916666666666663</v>
      </c>
      <c r="J933" s="31" t="s">
        <v>20</v>
      </c>
      <c r="K933" s="31" t="s">
        <v>105</v>
      </c>
      <c r="L933" s="31" t="s">
        <v>106</v>
      </c>
      <c r="M933" s="31" t="s">
        <v>995</v>
      </c>
      <c r="N933" s="31" t="s">
        <v>105</v>
      </c>
      <c r="O933" s="23"/>
      <c r="P933" s="23"/>
      <c r="Q933" s="23"/>
      <c r="R933" s="23"/>
      <c r="S933" s="29">
        <v>43425</v>
      </c>
      <c r="T933" s="31"/>
    </row>
    <row r="934" spans="1:20" ht="54" customHeight="1" x14ac:dyDescent="1.05">
      <c r="A934" s="31" t="s">
        <v>32207</v>
      </c>
      <c r="B934" s="31" t="s">
        <v>32208</v>
      </c>
      <c r="C934" s="31" t="s">
        <v>32209</v>
      </c>
      <c r="D934" s="31" t="s">
        <v>32210</v>
      </c>
      <c r="E934" s="31" t="s">
        <v>687</v>
      </c>
      <c r="F934" s="31" t="s">
        <v>123</v>
      </c>
      <c r="G934" s="31" t="s">
        <v>27347</v>
      </c>
      <c r="H934" s="31" t="s">
        <v>27113</v>
      </c>
      <c r="I934" s="38">
        <v>0.97916666666666663</v>
      </c>
      <c r="J934" s="31" t="s">
        <v>20</v>
      </c>
      <c r="K934" s="31" t="s">
        <v>105</v>
      </c>
      <c r="L934" s="31" t="s">
        <v>106</v>
      </c>
      <c r="M934" s="31" t="s">
        <v>995</v>
      </c>
      <c r="N934" s="31" t="s">
        <v>105</v>
      </c>
      <c r="O934" s="23"/>
      <c r="P934" s="23"/>
      <c r="Q934" s="23"/>
      <c r="R934" s="23"/>
      <c r="S934" s="29">
        <v>43425</v>
      </c>
      <c r="T934" s="31"/>
    </row>
    <row r="935" spans="1:20" ht="54" customHeight="1" x14ac:dyDescent="1.05">
      <c r="A935" s="31" t="s">
        <v>32211</v>
      </c>
      <c r="B935" s="31" t="s">
        <v>9926</v>
      </c>
      <c r="C935" s="31" t="s">
        <v>32212</v>
      </c>
      <c r="D935" s="31" t="s">
        <v>32213</v>
      </c>
      <c r="E935" s="31" t="s">
        <v>688</v>
      </c>
      <c r="F935" s="31" t="s">
        <v>123</v>
      </c>
      <c r="G935" s="31" t="s">
        <v>16287</v>
      </c>
      <c r="H935" s="31" t="s">
        <v>27113</v>
      </c>
      <c r="I935" s="38">
        <v>0.41666666666666669</v>
      </c>
      <c r="J935" s="31" t="s">
        <v>20</v>
      </c>
      <c r="K935" s="31" t="s">
        <v>105</v>
      </c>
      <c r="L935" s="31" t="s">
        <v>106</v>
      </c>
      <c r="M935" s="31" t="s">
        <v>194</v>
      </c>
      <c r="N935" s="31" t="s">
        <v>105</v>
      </c>
      <c r="O935" s="23"/>
      <c r="P935" s="23"/>
      <c r="Q935" s="23"/>
      <c r="R935" s="23"/>
      <c r="S935" s="29">
        <v>38950</v>
      </c>
      <c r="T935" s="31"/>
    </row>
    <row r="936" spans="1:20" ht="54" customHeight="1" x14ac:dyDescent="1.05">
      <c r="A936" s="31" t="s">
        <v>32214</v>
      </c>
      <c r="B936" s="31" t="s">
        <v>32215</v>
      </c>
      <c r="C936" s="31" t="s">
        <v>32216</v>
      </c>
      <c r="D936" s="31" t="s">
        <v>32217</v>
      </c>
      <c r="E936" s="31" t="s">
        <v>688</v>
      </c>
      <c r="F936" s="31" t="s">
        <v>123</v>
      </c>
      <c r="G936" s="31" t="s">
        <v>16287</v>
      </c>
      <c r="H936" s="31" t="s">
        <v>27113</v>
      </c>
      <c r="I936" s="38">
        <v>0.41666666666666669</v>
      </c>
      <c r="J936" s="31" t="s">
        <v>20</v>
      </c>
      <c r="K936" s="31" t="s">
        <v>105</v>
      </c>
      <c r="L936" s="31" t="s">
        <v>106</v>
      </c>
      <c r="M936" s="31" t="s">
        <v>194</v>
      </c>
      <c r="N936" s="31" t="s">
        <v>105</v>
      </c>
      <c r="O936" s="23"/>
      <c r="P936" s="23"/>
      <c r="Q936" s="23"/>
      <c r="R936" s="23"/>
      <c r="S936" s="29">
        <v>38950</v>
      </c>
      <c r="T936" s="31"/>
    </row>
    <row r="937" spans="1:20" ht="54" customHeight="1" x14ac:dyDescent="1.05">
      <c r="A937" s="31" t="s">
        <v>32218</v>
      </c>
      <c r="B937" s="31" t="s">
        <v>1449</v>
      </c>
      <c r="C937" s="31" t="s">
        <v>32219</v>
      </c>
      <c r="D937" s="31" t="s">
        <v>32220</v>
      </c>
      <c r="E937" s="31" t="s">
        <v>688</v>
      </c>
      <c r="F937" s="31" t="s">
        <v>123</v>
      </c>
      <c r="G937" s="31" t="s">
        <v>16287</v>
      </c>
      <c r="H937" s="31" t="s">
        <v>27113</v>
      </c>
      <c r="I937" s="38">
        <v>0.41666666666666669</v>
      </c>
      <c r="J937" s="31" t="s">
        <v>20</v>
      </c>
      <c r="K937" s="31" t="s">
        <v>105</v>
      </c>
      <c r="L937" s="31" t="s">
        <v>106</v>
      </c>
      <c r="M937" s="31" t="s">
        <v>194</v>
      </c>
      <c r="N937" s="31" t="s">
        <v>105</v>
      </c>
      <c r="O937" s="23"/>
      <c r="P937" s="23"/>
      <c r="Q937" s="23"/>
      <c r="R937" s="23"/>
      <c r="S937" s="29">
        <v>38950</v>
      </c>
      <c r="T937" s="31"/>
    </row>
    <row r="938" spans="1:20" ht="54" customHeight="1" x14ac:dyDescent="1.05">
      <c r="A938" s="693" t="s">
        <v>32415</v>
      </c>
      <c r="B938" s="694"/>
      <c r="C938" s="694"/>
      <c r="D938" s="694"/>
      <c r="E938" s="694"/>
      <c r="F938" s="694"/>
      <c r="G938" s="694"/>
      <c r="H938" s="694"/>
      <c r="I938" s="694"/>
      <c r="J938" s="694"/>
      <c r="K938" s="694"/>
      <c r="L938" s="694"/>
      <c r="M938" s="695"/>
      <c r="N938" s="23"/>
      <c r="O938" s="23"/>
      <c r="P938" s="23"/>
      <c r="Q938" s="23"/>
      <c r="R938" s="23"/>
      <c r="S938" s="29"/>
      <c r="T938" s="388">
        <v>64000</v>
      </c>
    </row>
    <row r="939" spans="1:20" ht="54" customHeight="1" x14ac:dyDescent="1.05">
      <c r="A939" s="693" t="s">
        <v>32415</v>
      </c>
      <c r="B939" s="694"/>
      <c r="C939" s="694"/>
      <c r="D939" s="694"/>
      <c r="E939" s="694"/>
      <c r="F939" s="694"/>
      <c r="G939" s="694"/>
      <c r="H939" s="694"/>
      <c r="I939" s="694"/>
      <c r="J939" s="694"/>
      <c r="K939" s="694"/>
      <c r="L939" s="694"/>
      <c r="M939" s="695"/>
      <c r="N939" s="23"/>
      <c r="O939" s="23"/>
      <c r="P939" s="23"/>
      <c r="Q939" s="23"/>
      <c r="R939" s="23"/>
      <c r="S939" s="29"/>
      <c r="T939" s="388">
        <v>55000</v>
      </c>
    </row>
    <row r="940" spans="1:20" ht="54" customHeight="1" x14ac:dyDescent="1.05">
      <c r="A940" s="693" t="s">
        <v>32415</v>
      </c>
      <c r="B940" s="694"/>
      <c r="C940" s="694"/>
      <c r="D940" s="694"/>
      <c r="E940" s="694"/>
      <c r="F940" s="694"/>
      <c r="G940" s="694"/>
      <c r="H940" s="694"/>
      <c r="I940" s="694"/>
      <c r="J940" s="694"/>
      <c r="K940" s="694"/>
      <c r="L940" s="694"/>
      <c r="M940" s="695"/>
      <c r="N940" s="23"/>
      <c r="O940" s="23"/>
      <c r="P940" s="23"/>
      <c r="Q940" s="23"/>
      <c r="R940" s="23"/>
      <c r="S940" s="29"/>
      <c r="T940" s="388">
        <v>52000</v>
      </c>
    </row>
    <row r="941" spans="1:20" ht="54" customHeight="1" x14ac:dyDescent="1.05">
      <c r="A941" s="693" t="s">
        <v>32415</v>
      </c>
      <c r="B941" s="694"/>
      <c r="C941" s="694"/>
      <c r="D941" s="694"/>
      <c r="E941" s="694"/>
      <c r="F941" s="694"/>
      <c r="G941" s="694"/>
      <c r="H941" s="694"/>
      <c r="I941" s="694"/>
      <c r="J941" s="694"/>
      <c r="K941" s="694"/>
      <c r="L941" s="694"/>
      <c r="M941" s="695"/>
      <c r="N941" s="23"/>
      <c r="O941" s="23"/>
      <c r="P941" s="23"/>
      <c r="Q941" s="23"/>
      <c r="R941" s="23"/>
      <c r="S941" s="29"/>
      <c r="T941" s="388">
        <v>6000</v>
      </c>
    </row>
    <row r="942" spans="1:20" ht="54" customHeight="1" x14ac:dyDescent="1.05">
      <c r="A942" s="693" t="s">
        <v>32415</v>
      </c>
      <c r="B942" s="694"/>
      <c r="C942" s="694"/>
      <c r="D942" s="694"/>
      <c r="E942" s="694"/>
      <c r="F942" s="694"/>
      <c r="G942" s="694"/>
      <c r="H942" s="694"/>
      <c r="I942" s="694"/>
      <c r="J942" s="694"/>
      <c r="K942" s="694"/>
      <c r="L942" s="694"/>
      <c r="M942" s="695"/>
      <c r="N942" s="23"/>
      <c r="O942" s="23"/>
      <c r="P942" s="23"/>
      <c r="Q942" s="23"/>
      <c r="R942" s="23"/>
      <c r="S942" s="29"/>
      <c r="T942" s="388">
        <v>70000</v>
      </c>
    </row>
    <row r="943" spans="1:20" ht="54" customHeight="1" x14ac:dyDescent="1.05">
      <c r="A943" s="693" t="s">
        <v>32415</v>
      </c>
      <c r="B943" s="694"/>
      <c r="C943" s="694"/>
      <c r="D943" s="694"/>
      <c r="E943" s="694"/>
      <c r="F943" s="694"/>
      <c r="G943" s="694"/>
      <c r="H943" s="694"/>
      <c r="I943" s="694"/>
      <c r="J943" s="694"/>
      <c r="K943" s="694"/>
      <c r="L943" s="694"/>
      <c r="M943" s="695"/>
      <c r="N943" s="23"/>
      <c r="O943" s="23"/>
      <c r="P943" s="23"/>
      <c r="Q943" s="23"/>
      <c r="R943" s="23"/>
      <c r="S943" s="29"/>
      <c r="T943" s="388">
        <v>40000</v>
      </c>
    </row>
    <row r="944" spans="1:20" ht="54" customHeight="1" x14ac:dyDescent="1.05">
      <c r="A944" s="693" t="s">
        <v>32415</v>
      </c>
      <c r="B944" s="694"/>
      <c r="C944" s="694"/>
      <c r="D944" s="694"/>
      <c r="E944" s="694"/>
      <c r="F944" s="694"/>
      <c r="G944" s="694"/>
      <c r="H944" s="694"/>
      <c r="I944" s="694"/>
      <c r="J944" s="694"/>
      <c r="K944" s="694"/>
      <c r="L944" s="694"/>
      <c r="M944" s="695"/>
      <c r="N944" s="23"/>
      <c r="O944" s="23"/>
      <c r="P944" s="23"/>
      <c r="Q944" s="23"/>
      <c r="R944" s="23"/>
      <c r="S944" s="29"/>
      <c r="T944" s="388">
        <v>60000</v>
      </c>
    </row>
    <row r="945" spans="1:20" ht="54" customHeight="1" x14ac:dyDescent="1.05">
      <c r="A945" s="693" t="s">
        <v>32415</v>
      </c>
      <c r="B945" s="694"/>
      <c r="C945" s="694"/>
      <c r="D945" s="694"/>
      <c r="E945" s="694"/>
      <c r="F945" s="694"/>
      <c r="G945" s="694"/>
      <c r="H945" s="694"/>
      <c r="I945" s="694"/>
      <c r="J945" s="694"/>
      <c r="K945" s="694"/>
      <c r="L945" s="694"/>
      <c r="M945" s="695"/>
      <c r="N945" s="23"/>
      <c r="O945" s="23"/>
      <c r="P945" s="23"/>
      <c r="Q945" s="23"/>
      <c r="R945" s="23"/>
      <c r="S945" s="29"/>
      <c r="T945" s="388">
        <v>43950</v>
      </c>
    </row>
    <row r="946" spans="1:20" ht="54" customHeight="1" x14ac:dyDescent="1.05">
      <c r="A946" s="693" t="s">
        <v>32415</v>
      </c>
      <c r="B946" s="694"/>
      <c r="C946" s="694"/>
      <c r="D946" s="694"/>
      <c r="E946" s="694"/>
      <c r="F946" s="694"/>
      <c r="G946" s="694"/>
      <c r="H946" s="694"/>
      <c r="I946" s="694"/>
      <c r="J946" s="694"/>
      <c r="K946" s="694"/>
      <c r="L946" s="694"/>
      <c r="M946" s="695"/>
      <c r="N946" s="23"/>
      <c r="O946" s="23"/>
      <c r="P946" s="23"/>
      <c r="Q946" s="23"/>
      <c r="R946" s="23"/>
      <c r="S946" s="29"/>
      <c r="T946" s="388">
        <v>20000</v>
      </c>
    </row>
    <row r="947" spans="1:20" ht="54" customHeight="1" x14ac:dyDescent="1.05">
      <c r="A947" s="693" t="s">
        <v>32415</v>
      </c>
      <c r="B947" s="694"/>
      <c r="C947" s="694"/>
      <c r="D947" s="694"/>
      <c r="E947" s="694"/>
      <c r="F947" s="694"/>
      <c r="G947" s="694"/>
      <c r="H947" s="694"/>
      <c r="I947" s="694"/>
      <c r="J947" s="694"/>
      <c r="K947" s="694"/>
      <c r="L947" s="694"/>
      <c r="M947" s="695"/>
      <c r="N947" s="23"/>
      <c r="O947" s="23"/>
      <c r="P947" s="23"/>
      <c r="Q947" s="23"/>
      <c r="R947" s="23"/>
      <c r="S947" s="29"/>
      <c r="T947" s="388">
        <v>54000</v>
      </c>
    </row>
    <row r="948" spans="1:20" ht="54" customHeight="1" x14ac:dyDescent="1.05">
      <c r="A948" s="693" t="s">
        <v>31916</v>
      </c>
      <c r="B948" s="694"/>
      <c r="C948" s="694"/>
      <c r="D948" s="694"/>
      <c r="E948" s="694"/>
      <c r="F948" s="694"/>
      <c r="G948" s="694"/>
      <c r="H948" s="694"/>
      <c r="I948" s="694"/>
      <c r="J948" s="694"/>
      <c r="K948" s="694"/>
      <c r="L948" s="694"/>
      <c r="M948" s="695"/>
      <c r="N948" s="23"/>
      <c r="O948" s="23"/>
      <c r="P948" s="23"/>
      <c r="Q948" s="23"/>
      <c r="R948" s="23"/>
      <c r="S948" s="29"/>
      <c r="T948" s="388">
        <v>70000</v>
      </c>
    </row>
    <row r="949" spans="1:20" ht="54" customHeight="1" x14ac:dyDescent="1.05">
      <c r="A949" s="693" t="s">
        <v>31916</v>
      </c>
      <c r="B949" s="694"/>
      <c r="C949" s="694"/>
      <c r="D949" s="694"/>
      <c r="E949" s="694"/>
      <c r="F949" s="694"/>
      <c r="G949" s="694"/>
      <c r="H949" s="694"/>
      <c r="I949" s="694"/>
      <c r="J949" s="694"/>
      <c r="K949" s="694"/>
      <c r="L949" s="694"/>
      <c r="M949" s="695"/>
      <c r="N949" s="23"/>
      <c r="O949" s="23"/>
      <c r="P949" s="23"/>
      <c r="Q949" s="23"/>
      <c r="R949" s="23"/>
      <c r="S949" s="29"/>
      <c r="T949" s="388">
        <v>70000</v>
      </c>
    </row>
    <row r="950" spans="1:20" ht="54" customHeight="1" x14ac:dyDescent="1.05">
      <c r="A950" s="693" t="s">
        <v>31916</v>
      </c>
      <c r="B950" s="694"/>
      <c r="C950" s="694"/>
      <c r="D950" s="694"/>
      <c r="E950" s="694"/>
      <c r="F950" s="694"/>
      <c r="G950" s="694"/>
      <c r="H950" s="694"/>
      <c r="I950" s="694"/>
      <c r="J950" s="694"/>
      <c r="K950" s="694"/>
      <c r="L950" s="694"/>
      <c r="M950" s="695"/>
      <c r="N950" s="23"/>
      <c r="O950" s="23"/>
      <c r="P950" s="23"/>
      <c r="Q950" s="23"/>
      <c r="R950" s="23"/>
      <c r="S950" s="29"/>
      <c r="T950" s="388">
        <v>50000</v>
      </c>
    </row>
    <row r="951" spans="1:20" ht="54" customHeight="1" x14ac:dyDescent="1.05">
      <c r="A951" s="693" t="s">
        <v>31916</v>
      </c>
      <c r="B951" s="694"/>
      <c r="C951" s="694"/>
      <c r="D951" s="694"/>
      <c r="E951" s="694"/>
      <c r="F951" s="694"/>
      <c r="G951" s="694"/>
      <c r="H951" s="694"/>
      <c r="I951" s="694"/>
      <c r="J951" s="694"/>
      <c r="K951" s="694"/>
      <c r="L951" s="694"/>
      <c r="M951" s="695"/>
      <c r="N951" s="23"/>
      <c r="O951" s="23"/>
      <c r="P951" s="23"/>
      <c r="Q951" s="23"/>
      <c r="R951" s="23"/>
      <c r="S951" s="29"/>
      <c r="T951" s="388">
        <v>33500</v>
      </c>
    </row>
    <row r="952" spans="1:20" ht="54" customHeight="1" x14ac:dyDescent="1.05">
      <c r="A952" s="693" t="s">
        <v>31916</v>
      </c>
      <c r="B952" s="694"/>
      <c r="C952" s="694"/>
      <c r="D952" s="694"/>
      <c r="E952" s="694"/>
      <c r="F952" s="694"/>
      <c r="G952" s="694"/>
      <c r="H952" s="694"/>
      <c r="I952" s="694"/>
      <c r="J952" s="694"/>
      <c r="K952" s="694"/>
      <c r="L952" s="694"/>
      <c r="M952" s="695"/>
      <c r="N952" s="23"/>
      <c r="O952" s="23"/>
      <c r="P952" s="23"/>
      <c r="Q952" s="23"/>
      <c r="R952" s="23"/>
      <c r="S952" s="29"/>
      <c r="T952" s="388">
        <v>25000</v>
      </c>
    </row>
    <row r="953" spans="1:20" ht="54" customHeight="1" x14ac:dyDescent="1.05">
      <c r="A953" s="693" t="s">
        <v>31916</v>
      </c>
      <c r="B953" s="694"/>
      <c r="C953" s="694"/>
      <c r="D953" s="694"/>
      <c r="E953" s="694"/>
      <c r="F953" s="694"/>
      <c r="G953" s="694"/>
      <c r="H953" s="694"/>
      <c r="I953" s="694"/>
      <c r="J953" s="694"/>
      <c r="K953" s="694"/>
      <c r="L953" s="694"/>
      <c r="M953" s="695"/>
      <c r="N953" s="23"/>
      <c r="O953" s="23"/>
      <c r="P953" s="23"/>
      <c r="Q953" s="23"/>
      <c r="R953" s="23"/>
      <c r="S953" s="29"/>
      <c r="T953" s="388">
        <v>70000</v>
      </c>
    </row>
    <row r="954" spans="1:20" ht="54" customHeight="1" x14ac:dyDescent="1.05">
      <c r="A954" s="693" t="s">
        <v>31916</v>
      </c>
      <c r="B954" s="694"/>
      <c r="C954" s="694"/>
      <c r="D954" s="694"/>
      <c r="E954" s="694"/>
      <c r="F954" s="694"/>
      <c r="G954" s="694"/>
      <c r="H954" s="694"/>
      <c r="I954" s="694"/>
      <c r="J954" s="694"/>
      <c r="K954" s="694"/>
      <c r="L954" s="694"/>
      <c r="M954" s="695"/>
      <c r="N954" s="23"/>
      <c r="O954" s="23"/>
      <c r="P954" s="23"/>
      <c r="Q954" s="23"/>
      <c r="R954" s="23"/>
      <c r="S954" s="29"/>
      <c r="T954" s="388">
        <v>61000</v>
      </c>
    </row>
    <row r="955" spans="1:20" ht="54" customHeight="1" x14ac:dyDescent="1.05">
      <c r="A955" s="693" t="s">
        <v>32413</v>
      </c>
      <c r="B955" s="694"/>
      <c r="C955" s="694"/>
      <c r="D955" s="694"/>
      <c r="E955" s="694"/>
      <c r="F955" s="694"/>
      <c r="G955" s="694"/>
      <c r="H955" s="694"/>
      <c r="I955" s="694"/>
      <c r="J955" s="694"/>
      <c r="K955" s="694"/>
      <c r="L955" s="694"/>
      <c r="M955" s="695"/>
      <c r="N955" s="23"/>
      <c r="O955" s="23"/>
      <c r="P955" s="23"/>
      <c r="Q955" s="23"/>
      <c r="R955" s="23"/>
      <c r="S955" s="29"/>
      <c r="T955" s="388">
        <v>57500</v>
      </c>
    </row>
    <row r="956" spans="1:20" ht="54" customHeight="1" x14ac:dyDescent="1.05">
      <c r="A956" s="693" t="s">
        <v>32413</v>
      </c>
      <c r="B956" s="694"/>
      <c r="C956" s="694"/>
      <c r="D956" s="694"/>
      <c r="E956" s="694"/>
      <c r="F956" s="694"/>
      <c r="G956" s="694"/>
      <c r="H956" s="694"/>
      <c r="I956" s="694"/>
      <c r="J956" s="694"/>
      <c r="K956" s="694"/>
      <c r="L956" s="694"/>
      <c r="M956" s="695"/>
      <c r="N956" s="23"/>
      <c r="O956" s="23"/>
      <c r="P956" s="23"/>
      <c r="Q956" s="23"/>
      <c r="R956" s="23"/>
      <c r="S956" s="29"/>
      <c r="T956" s="388">
        <v>114000</v>
      </c>
    </row>
    <row r="957" spans="1:20" ht="54" customHeight="1" x14ac:dyDescent="1.05">
      <c r="A957" s="693" t="s">
        <v>32413</v>
      </c>
      <c r="B957" s="694"/>
      <c r="C957" s="694"/>
      <c r="D957" s="694"/>
      <c r="E957" s="694"/>
      <c r="F957" s="694"/>
      <c r="G957" s="694"/>
      <c r="H957" s="694"/>
      <c r="I957" s="694"/>
      <c r="J957" s="694"/>
      <c r="K957" s="694"/>
      <c r="L957" s="694"/>
      <c r="M957" s="695"/>
      <c r="N957" s="23"/>
      <c r="O957" s="23"/>
      <c r="P957" s="23"/>
      <c r="Q957" s="23"/>
      <c r="R957" s="23"/>
      <c r="S957" s="29"/>
      <c r="T957" s="388">
        <v>108600</v>
      </c>
    </row>
    <row r="958" spans="1:20" ht="54" customHeight="1" x14ac:dyDescent="1.05">
      <c r="A958" s="693" t="s">
        <v>32413</v>
      </c>
      <c r="B958" s="694"/>
      <c r="C958" s="694"/>
      <c r="D958" s="694"/>
      <c r="E958" s="694"/>
      <c r="F958" s="694"/>
      <c r="G958" s="694"/>
      <c r="H958" s="694"/>
      <c r="I958" s="694"/>
      <c r="J958" s="694"/>
      <c r="K958" s="694"/>
      <c r="L958" s="694"/>
      <c r="M958" s="695"/>
      <c r="N958" s="23"/>
      <c r="O958" s="23"/>
      <c r="P958" s="23"/>
      <c r="Q958" s="23"/>
      <c r="R958" s="23"/>
      <c r="S958" s="29"/>
      <c r="T958" s="388">
        <v>38500</v>
      </c>
    </row>
    <row r="959" spans="1:20" ht="54" customHeight="1" x14ac:dyDescent="1.05">
      <c r="A959" s="693" t="s">
        <v>32413</v>
      </c>
      <c r="B959" s="694"/>
      <c r="C959" s="694"/>
      <c r="D959" s="694"/>
      <c r="E959" s="694"/>
      <c r="F959" s="694"/>
      <c r="G959" s="694"/>
      <c r="H959" s="694"/>
      <c r="I959" s="694"/>
      <c r="J959" s="694"/>
      <c r="K959" s="694"/>
      <c r="L959" s="694"/>
      <c r="M959" s="695"/>
      <c r="N959" s="23"/>
      <c r="O959" s="23"/>
      <c r="P959" s="23"/>
      <c r="Q959" s="23"/>
      <c r="R959" s="23"/>
      <c r="S959" s="29"/>
      <c r="T959" s="388">
        <v>50000</v>
      </c>
    </row>
    <row r="960" spans="1:20" ht="54" customHeight="1" x14ac:dyDescent="1.05">
      <c r="A960" s="693" t="s">
        <v>32413</v>
      </c>
      <c r="B960" s="694"/>
      <c r="C960" s="694"/>
      <c r="D960" s="694"/>
      <c r="E960" s="694"/>
      <c r="F960" s="694"/>
      <c r="G960" s="694"/>
      <c r="H960" s="694"/>
      <c r="I960" s="694"/>
      <c r="J960" s="694"/>
      <c r="K960" s="694"/>
      <c r="L960" s="694"/>
      <c r="M960" s="695"/>
      <c r="N960" s="23"/>
      <c r="O960" s="23"/>
      <c r="P960" s="23"/>
      <c r="Q960" s="23"/>
      <c r="R960" s="23"/>
      <c r="S960" s="29"/>
      <c r="T960" s="388">
        <v>78000</v>
      </c>
    </row>
    <row r="961" spans="1:20" ht="54" customHeight="1" x14ac:dyDescent="1.05">
      <c r="A961" s="693" t="s">
        <v>32413</v>
      </c>
      <c r="B961" s="694"/>
      <c r="C961" s="694"/>
      <c r="D961" s="694"/>
      <c r="E961" s="694"/>
      <c r="F961" s="694"/>
      <c r="G961" s="694"/>
      <c r="H961" s="694"/>
      <c r="I961" s="694"/>
      <c r="J961" s="694"/>
      <c r="K961" s="694"/>
      <c r="L961" s="694"/>
      <c r="M961" s="695"/>
      <c r="N961" s="23"/>
      <c r="O961" s="23"/>
      <c r="P961" s="23"/>
      <c r="Q961" s="23"/>
      <c r="R961" s="23"/>
      <c r="S961" s="29"/>
      <c r="T961" s="388">
        <v>40000</v>
      </c>
    </row>
    <row r="962" spans="1:20" ht="54" customHeight="1" x14ac:dyDescent="1.05">
      <c r="A962" s="693" t="s">
        <v>32413</v>
      </c>
      <c r="B962" s="694"/>
      <c r="C962" s="694"/>
      <c r="D962" s="694"/>
      <c r="E962" s="694"/>
      <c r="F962" s="694"/>
      <c r="G962" s="694"/>
      <c r="H962" s="694"/>
      <c r="I962" s="694"/>
      <c r="J962" s="694"/>
      <c r="K962" s="694"/>
      <c r="L962" s="694"/>
      <c r="M962" s="695"/>
      <c r="N962" s="23"/>
      <c r="O962" s="23"/>
      <c r="P962" s="23"/>
      <c r="Q962" s="23"/>
      <c r="R962" s="23"/>
      <c r="S962" s="29"/>
      <c r="T962" s="388">
        <v>60000</v>
      </c>
    </row>
    <row r="963" spans="1:20" ht="54" customHeight="1" x14ac:dyDescent="1.05">
      <c r="A963" s="693" t="s">
        <v>32413</v>
      </c>
      <c r="B963" s="694"/>
      <c r="C963" s="694"/>
      <c r="D963" s="694"/>
      <c r="E963" s="694"/>
      <c r="F963" s="694"/>
      <c r="G963" s="694"/>
      <c r="H963" s="694"/>
      <c r="I963" s="694"/>
      <c r="J963" s="694"/>
      <c r="K963" s="694"/>
      <c r="L963" s="694"/>
      <c r="M963" s="695"/>
      <c r="N963" s="23"/>
      <c r="O963" s="23"/>
      <c r="P963" s="23"/>
      <c r="Q963" s="23"/>
      <c r="R963" s="23"/>
      <c r="S963" s="29"/>
      <c r="T963" s="388">
        <v>3000</v>
      </c>
    </row>
    <row r="964" spans="1:20" ht="54" customHeight="1" x14ac:dyDescent="1.05">
      <c r="A964" s="693" t="s">
        <v>32413</v>
      </c>
      <c r="B964" s="694"/>
      <c r="C964" s="694"/>
      <c r="D964" s="694"/>
      <c r="E964" s="694"/>
      <c r="F964" s="694"/>
      <c r="G964" s="694"/>
      <c r="H964" s="694"/>
      <c r="I964" s="694"/>
      <c r="J964" s="694"/>
      <c r="K964" s="694"/>
      <c r="L964" s="694"/>
      <c r="M964" s="695"/>
      <c r="N964" s="23"/>
      <c r="O964" s="23"/>
      <c r="P964" s="23"/>
      <c r="Q964" s="23"/>
      <c r="R964" s="23"/>
      <c r="S964" s="29"/>
      <c r="T964" s="388">
        <v>19000</v>
      </c>
    </row>
    <row r="965" spans="1:20" ht="54" customHeight="1" x14ac:dyDescent="1.05">
      <c r="A965" s="693" t="s">
        <v>32413</v>
      </c>
      <c r="B965" s="694"/>
      <c r="C965" s="694"/>
      <c r="D965" s="694"/>
      <c r="E965" s="694"/>
      <c r="F965" s="694"/>
      <c r="G965" s="694"/>
      <c r="H965" s="694"/>
      <c r="I965" s="694"/>
      <c r="J965" s="694"/>
      <c r="K965" s="694"/>
      <c r="L965" s="694"/>
      <c r="M965" s="695"/>
      <c r="N965" s="23"/>
      <c r="O965" s="23"/>
      <c r="P965" s="23"/>
      <c r="Q965" s="23"/>
      <c r="R965" s="23"/>
      <c r="S965" s="29"/>
      <c r="T965" s="388">
        <v>28000</v>
      </c>
    </row>
    <row r="966" spans="1:20" ht="54" customHeight="1" x14ac:dyDescent="1.05">
      <c r="A966" s="693" t="s">
        <v>32413</v>
      </c>
      <c r="B966" s="694"/>
      <c r="C966" s="694"/>
      <c r="D966" s="694"/>
      <c r="E966" s="694"/>
      <c r="F966" s="694"/>
      <c r="G966" s="694"/>
      <c r="H966" s="694"/>
      <c r="I966" s="694"/>
      <c r="J966" s="694"/>
      <c r="K966" s="694"/>
      <c r="L966" s="694"/>
      <c r="M966" s="695"/>
      <c r="N966" s="23"/>
      <c r="O966" s="23"/>
      <c r="P966" s="23"/>
      <c r="Q966" s="23"/>
      <c r="R966" s="23"/>
      <c r="S966" s="29"/>
      <c r="T966" s="388">
        <v>250000</v>
      </c>
    </row>
    <row r="967" spans="1:20" ht="54" customHeight="1" x14ac:dyDescent="1.05">
      <c r="A967" s="693" t="s">
        <v>32413</v>
      </c>
      <c r="B967" s="694"/>
      <c r="C967" s="694"/>
      <c r="D967" s="694"/>
      <c r="E967" s="694"/>
      <c r="F967" s="694"/>
      <c r="G967" s="694"/>
      <c r="H967" s="694"/>
      <c r="I967" s="694"/>
      <c r="J967" s="694"/>
      <c r="K967" s="694"/>
      <c r="L967" s="694"/>
      <c r="M967" s="695"/>
      <c r="N967" s="23"/>
      <c r="O967" s="23"/>
      <c r="P967" s="23"/>
      <c r="Q967" s="23"/>
      <c r="R967" s="23"/>
      <c r="S967" s="29"/>
      <c r="T967" s="388">
        <v>4000</v>
      </c>
    </row>
    <row r="968" spans="1:20" ht="54" customHeight="1" x14ac:dyDescent="1.05">
      <c r="A968" s="693" t="s">
        <v>32413</v>
      </c>
      <c r="B968" s="694"/>
      <c r="C968" s="694"/>
      <c r="D968" s="694"/>
      <c r="E968" s="694"/>
      <c r="F968" s="694"/>
      <c r="G968" s="694"/>
      <c r="H968" s="694"/>
      <c r="I968" s="694"/>
      <c r="J968" s="694"/>
      <c r="K968" s="694"/>
      <c r="L968" s="694"/>
      <c r="M968" s="695"/>
      <c r="N968" s="23"/>
      <c r="O968" s="23"/>
      <c r="P968" s="23"/>
      <c r="Q968" s="23"/>
      <c r="R968" s="23"/>
      <c r="S968" s="29"/>
      <c r="T968" s="388">
        <v>50000</v>
      </c>
    </row>
    <row r="969" spans="1:20" ht="54" customHeight="1" x14ac:dyDescent="1.05">
      <c r="A969" s="693" t="s">
        <v>32413</v>
      </c>
      <c r="B969" s="694"/>
      <c r="C969" s="694"/>
      <c r="D969" s="694"/>
      <c r="E969" s="694"/>
      <c r="F969" s="694"/>
      <c r="G969" s="694"/>
      <c r="H969" s="694"/>
      <c r="I969" s="694"/>
      <c r="J969" s="694"/>
      <c r="K969" s="694"/>
      <c r="L969" s="694"/>
      <c r="M969" s="695"/>
      <c r="N969" s="23"/>
      <c r="O969" s="23"/>
      <c r="P969" s="23"/>
      <c r="Q969" s="23"/>
      <c r="R969" s="23"/>
      <c r="S969" s="29"/>
      <c r="T969" s="388">
        <v>30000</v>
      </c>
    </row>
    <row r="970" spans="1:20" ht="54" customHeight="1" x14ac:dyDescent="1.05">
      <c r="A970" s="693" t="s">
        <v>32413</v>
      </c>
      <c r="B970" s="694"/>
      <c r="C970" s="694"/>
      <c r="D970" s="694"/>
      <c r="E970" s="694"/>
      <c r="F970" s="694"/>
      <c r="G970" s="694"/>
      <c r="H970" s="694"/>
      <c r="I970" s="694"/>
      <c r="J970" s="694"/>
      <c r="K970" s="694"/>
      <c r="L970" s="694"/>
      <c r="M970" s="695"/>
      <c r="N970" s="23"/>
      <c r="O970" s="23"/>
      <c r="P970" s="23"/>
      <c r="Q970" s="23"/>
      <c r="R970" s="23"/>
      <c r="S970" s="29"/>
      <c r="T970" s="388">
        <v>55000</v>
      </c>
    </row>
    <row r="971" spans="1:20" ht="54" customHeight="1" x14ac:dyDescent="1.05">
      <c r="A971" s="693" t="s">
        <v>32863</v>
      </c>
      <c r="B971" s="694"/>
      <c r="C971" s="694"/>
      <c r="D971" s="694"/>
      <c r="E971" s="694"/>
      <c r="F971" s="694"/>
      <c r="G971" s="694"/>
      <c r="H971" s="694"/>
      <c r="I971" s="694"/>
      <c r="J971" s="694"/>
      <c r="K971" s="694"/>
      <c r="L971" s="694"/>
      <c r="M971" s="695"/>
      <c r="N971" s="23"/>
      <c r="O971" s="23"/>
      <c r="P971" s="23"/>
      <c r="Q971" s="23"/>
      <c r="R971" s="23"/>
      <c r="S971" s="29"/>
      <c r="T971" s="388">
        <v>90000</v>
      </c>
    </row>
    <row r="972" spans="1:20" ht="54" customHeight="1" x14ac:dyDescent="1.05">
      <c r="A972" s="693" t="s">
        <v>32863</v>
      </c>
      <c r="B972" s="694"/>
      <c r="C972" s="694"/>
      <c r="D972" s="694"/>
      <c r="E972" s="694"/>
      <c r="F972" s="694"/>
      <c r="G972" s="694"/>
      <c r="H972" s="694"/>
      <c r="I972" s="694"/>
      <c r="J972" s="694"/>
      <c r="K972" s="694"/>
      <c r="L972" s="694"/>
      <c r="M972" s="695"/>
      <c r="N972" s="23"/>
      <c r="O972" s="23"/>
      <c r="P972" s="23"/>
      <c r="Q972" s="23"/>
      <c r="R972" s="23"/>
      <c r="S972" s="29"/>
      <c r="T972" s="388">
        <v>155000</v>
      </c>
    </row>
    <row r="973" spans="1:20" ht="54" customHeight="1" x14ac:dyDescent="1.05">
      <c r="A973" s="693" t="s">
        <v>32863</v>
      </c>
      <c r="B973" s="694"/>
      <c r="C973" s="694"/>
      <c r="D973" s="694"/>
      <c r="E973" s="694"/>
      <c r="F973" s="694"/>
      <c r="G973" s="694"/>
      <c r="H973" s="694"/>
      <c r="I973" s="694"/>
      <c r="J973" s="694"/>
      <c r="K973" s="694"/>
      <c r="L973" s="694"/>
      <c r="M973" s="695"/>
      <c r="N973" s="23"/>
      <c r="O973" s="23"/>
      <c r="P973" s="23"/>
      <c r="Q973" s="23"/>
      <c r="R973" s="23"/>
      <c r="S973" s="29"/>
      <c r="T973" s="388">
        <v>150000</v>
      </c>
    </row>
    <row r="974" spans="1:20" ht="54" customHeight="1" x14ac:dyDescent="1.05">
      <c r="A974" s="693" t="s">
        <v>32861</v>
      </c>
      <c r="B974" s="694"/>
      <c r="C974" s="694"/>
      <c r="D974" s="694"/>
      <c r="E974" s="694"/>
      <c r="F974" s="694"/>
      <c r="G974" s="694"/>
      <c r="H974" s="694"/>
      <c r="I974" s="694"/>
      <c r="J974" s="694"/>
      <c r="K974" s="694"/>
      <c r="L974" s="694"/>
      <c r="M974" s="695"/>
      <c r="N974" s="23"/>
      <c r="O974" s="23"/>
      <c r="P974" s="23"/>
      <c r="Q974" s="23"/>
      <c r="R974" s="23"/>
      <c r="S974" s="29"/>
      <c r="T974" s="388">
        <v>1500000</v>
      </c>
    </row>
    <row r="975" spans="1:20" ht="54" customHeight="1" x14ac:dyDescent="1.05">
      <c r="A975" s="688" t="s">
        <v>32865</v>
      </c>
      <c r="B975" s="689"/>
      <c r="C975" s="689"/>
      <c r="D975" s="689"/>
      <c r="E975" s="689"/>
      <c r="F975" s="689"/>
      <c r="G975" s="689"/>
      <c r="H975" s="689"/>
      <c r="I975" s="689"/>
      <c r="J975" s="689"/>
      <c r="K975" s="689"/>
      <c r="L975" s="689"/>
      <c r="M975" s="690"/>
      <c r="N975" s="23"/>
      <c r="O975" s="23"/>
      <c r="P975" s="23"/>
      <c r="Q975" s="23"/>
      <c r="R975" s="23"/>
      <c r="S975" s="29"/>
      <c r="T975" s="31"/>
    </row>
    <row r="976" spans="1:20" ht="54" customHeight="1" x14ac:dyDescent="1.05">
      <c r="A976" s="31" t="s">
        <v>33153</v>
      </c>
      <c r="B976" s="31" t="s">
        <v>33154</v>
      </c>
      <c r="C976" s="31" t="s">
        <v>33155</v>
      </c>
      <c r="D976" s="31" t="s">
        <v>33156</v>
      </c>
      <c r="E976" s="31" t="s">
        <v>101</v>
      </c>
      <c r="F976" s="31" t="s">
        <v>102</v>
      </c>
      <c r="G976" s="31" t="s">
        <v>16236</v>
      </c>
      <c r="H976" s="31" t="s">
        <v>32006</v>
      </c>
      <c r="I976" s="38">
        <v>0.52083333333333337</v>
      </c>
      <c r="J976" s="31" t="s">
        <v>20</v>
      </c>
      <c r="K976" s="31" t="s">
        <v>105</v>
      </c>
      <c r="L976" s="31" t="s">
        <v>106</v>
      </c>
      <c r="M976" s="31" t="s">
        <v>107</v>
      </c>
      <c r="N976" s="23"/>
      <c r="O976" s="23"/>
      <c r="P976" s="23"/>
      <c r="Q976" s="23"/>
      <c r="R976" s="23"/>
      <c r="S976" s="29">
        <v>22200</v>
      </c>
      <c r="T976" s="31"/>
    </row>
    <row r="977" spans="1:20" ht="54" customHeight="1" x14ac:dyDescent="1.05">
      <c r="A977" s="31" t="s">
        <v>33157</v>
      </c>
      <c r="B977" s="31" t="s">
        <v>33158</v>
      </c>
      <c r="C977" s="31" t="s">
        <v>33159</v>
      </c>
      <c r="D977" s="31" t="s">
        <v>33160</v>
      </c>
      <c r="E977" s="31" t="s">
        <v>688</v>
      </c>
      <c r="F977" s="31" t="s">
        <v>123</v>
      </c>
      <c r="G977" s="31" t="s">
        <v>16287</v>
      </c>
      <c r="H977" s="31" t="s">
        <v>28170</v>
      </c>
      <c r="I977" s="38">
        <v>0.41666666666666669</v>
      </c>
      <c r="J977" s="31" t="s">
        <v>20</v>
      </c>
      <c r="K977" s="31" t="s">
        <v>105</v>
      </c>
      <c r="L977" s="31" t="s">
        <v>276</v>
      </c>
      <c r="M977" s="31" t="s">
        <v>194</v>
      </c>
      <c r="N977" s="23"/>
      <c r="O977" s="23"/>
      <c r="P977" s="23"/>
      <c r="Q977" s="23"/>
      <c r="R977" s="23"/>
      <c r="S977" s="29">
        <v>17200</v>
      </c>
      <c r="T977" s="31"/>
    </row>
    <row r="978" spans="1:20" ht="54" customHeight="1" x14ac:dyDescent="1.05">
      <c r="A978" s="31" t="s">
        <v>33161</v>
      </c>
      <c r="B978" s="31" t="s">
        <v>33162</v>
      </c>
      <c r="C978" s="31" t="s">
        <v>33163</v>
      </c>
      <c r="D978" s="31" t="s">
        <v>33164</v>
      </c>
      <c r="E978" s="31" t="s">
        <v>101</v>
      </c>
      <c r="F978" s="31" t="s">
        <v>123</v>
      </c>
      <c r="G978" s="31" t="s">
        <v>16205</v>
      </c>
      <c r="H978" s="31" t="s">
        <v>28170</v>
      </c>
      <c r="I978" s="38">
        <v>0.375</v>
      </c>
      <c r="J978" s="31" t="s">
        <v>20</v>
      </c>
      <c r="K978" s="31" t="s">
        <v>105</v>
      </c>
      <c r="L978" s="31" t="s">
        <v>106</v>
      </c>
      <c r="M978" s="31" t="s">
        <v>995</v>
      </c>
      <c r="N978" s="23"/>
      <c r="O978" s="23"/>
      <c r="P978" s="23"/>
      <c r="Q978" s="23"/>
      <c r="R978" s="23"/>
      <c r="S978" s="29">
        <v>43925</v>
      </c>
      <c r="T978" s="31"/>
    </row>
    <row r="979" spans="1:20" ht="54" customHeight="1" x14ac:dyDescent="1.05">
      <c r="A979" s="31" t="s">
        <v>33165</v>
      </c>
      <c r="B979" s="31" t="s">
        <v>33166</v>
      </c>
      <c r="C979" s="31" t="s">
        <v>33167</v>
      </c>
      <c r="D979" s="31" t="s">
        <v>33168</v>
      </c>
      <c r="E979" s="31" t="s">
        <v>688</v>
      </c>
      <c r="F979" s="31" t="s">
        <v>123</v>
      </c>
      <c r="G979" s="31" t="s">
        <v>16287</v>
      </c>
      <c r="H979" s="31" t="s">
        <v>28170</v>
      </c>
      <c r="I979" s="38">
        <v>0.41666666666666669</v>
      </c>
      <c r="J979" s="31" t="s">
        <v>20</v>
      </c>
      <c r="K979" s="31" t="s">
        <v>105</v>
      </c>
      <c r="L979" s="31" t="s">
        <v>125</v>
      </c>
      <c r="M979" s="31" t="s">
        <v>194</v>
      </c>
      <c r="N979" s="23"/>
      <c r="O979" s="23"/>
      <c r="P979" s="23"/>
      <c r="Q979" s="23"/>
      <c r="R979" s="23"/>
      <c r="S979" s="29">
        <v>28330</v>
      </c>
      <c r="T979" s="31"/>
    </row>
    <row r="980" spans="1:20" ht="54" customHeight="1" x14ac:dyDescent="1.05">
      <c r="A980" s="31" t="s">
        <v>33169</v>
      </c>
      <c r="B980" s="31" t="s">
        <v>33170</v>
      </c>
      <c r="C980" s="31" t="s">
        <v>33171</v>
      </c>
      <c r="D980" s="31" t="s">
        <v>33172</v>
      </c>
      <c r="E980" s="31" t="s">
        <v>101</v>
      </c>
      <c r="F980" s="31" t="s">
        <v>102</v>
      </c>
      <c r="G980" s="31" t="s">
        <v>16267</v>
      </c>
      <c r="H980" s="31" t="s">
        <v>28170</v>
      </c>
      <c r="I980" s="38">
        <v>0.125</v>
      </c>
      <c r="J980" s="31" t="s">
        <v>20</v>
      </c>
      <c r="K980" s="31" t="s">
        <v>105</v>
      </c>
      <c r="L980" s="31" t="s">
        <v>106</v>
      </c>
      <c r="M980" s="31" t="s">
        <v>491</v>
      </c>
      <c r="N980" s="23"/>
      <c r="O980" s="23"/>
      <c r="P980" s="23"/>
      <c r="Q980" s="23"/>
      <c r="R980" s="23"/>
      <c r="S980" s="29">
        <v>26200</v>
      </c>
      <c r="T980" s="31"/>
    </row>
    <row r="981" spans="1:20" ht="54" customHeight="1" x14ac:dyDescent="1.05">
      <c r="A981" s="31" t="s">
        <v>33173</v>
      </c>
      <c r="B981" s="31" t="s">
        <v>2587</v>
      </c>
      <c r="C981" s="31" t="s">
        <v>33174</v>
      </c>
      <c r="D981" s="31" t="s">
        <v>33175</v>
      </c>
      <c r="E981" s="31" t="s">
        <v>101</v>
      </c>
      <c r="F981" s="31" t="s">
        <v>102</v>
      </c>
      <c r="G981" s="31" t="s">
        <v>16267</v>
      </c>
      <c r="H981" s="31" t="s">
        <v>28170</v>
      </c>
      <c r="I981" s="38">
        <v>0.125</v>
      </c>
      <c r="J981" s="31" t="s">
        <v>20</v>
      </c>
      <c r="K981" s="31" t="s">
        <v>105</v>
      </c>
      <c r="L981" s="31" t="s">
        <v>106</v>
      </c>
      <c r="M981" s="31" t="s">
        <v>491</v>
      </c>
      <c r="N981" s="23"/>
      <c r="O981" s="23"/>
      <c r="P981" s="23"/>
      <c r="Q981" s="23"/>
      <c r="R981" s="23"/>
      <c r="S981" s="29">
        <v>26200</v>
      </c>
      <c r="T981" s="31"/>
    </row>
    <row r="982" spans="1:20" ht="54" customHeight="1" x14ac:dyDescent="1.05">
      <c r="A982" s="31" t="s">
        <v>33176</v>
      </c>
      <c r="B982" s="31" t="s">
        <v>33177</v>
      </c>
      <c r="C982" s="31" t="s">
        <v>33178</v>
      </c>
      <c r="D982" s="31" t="s">
        <v>33179</v>
      </c>
      <c r="E982" s="31" t="s">
        <v>688</v>
      </c>
      <c r="F982" s="31" t="s">
        <v>123</v>
      </c>
      <c r="G982" s="31" t="s">
        <v>16287</v>
      </c>
      <c r="H982" s="31" t="s">
        <v>28170</v>
      </c>
      <c r="I982" s="38">
        <v>0.41666666666666669</v>
      </c>
      <c r="J982" s="31" t="s">
        <v>20</v>
      </c>
      <c r="K982" s="31" t="s">
        <v>105</v>
      </c>
      <c r="L982" s="31" t="s">
        <v>125</v>
      </c>
      <c r="M982" s="31" t="s">
        <v>194</v>
      </c>
      <c r="N982" s="23"/>
      <c r="O982" s="23"/>
      <c r="P982" s="23"/>
      <c r="Q982" s="23"/>
      <c r="R982" s="23"/>
      <c r="S982" s="29">
        <v>28330</v>
      </c>
      <c r="T982" s="31"/>
    </row>
    <row r="983" spans="1:20" ht="54" customHeight="1" x14ac:dyDescent="1.05">
      <c r="A983" s="31" t="s">
        <v>33180</v>
      </c>
      <c r="B983" s="31" t="s">
        <v>33181</v>
      </c>
      <c r="C983" s="31" t="s">
        <v>33182</v>
      </c>
      <c r="D983" s="31" t="s">
        <v>33183</v>
      </c>
      <c r="E983" s="31" t="s">
        <v>101</v>
      </c>
      <c r="F983" s="31" t="s">
        <v>123</v>
      </c>
      <c r="G983" s="31" t="s">
        <v>16205</v>
      </c>
      <c r="H983" s="31" t="s">
        <v>28170</v>
      </c>
      <c r="I983" s="38">
        <v>0.375</v>
      </c>
      <c r="J983" s="31" t="s">
        <v>20</v>
      </c>
      <c r="K983" s="31" t="s">
        <v>105</v>
      </c>
      <c r="L983" s="31" t="s">
        <v>106</v>
      </c>
      <c r="M983" s="31" t="s">
        <v>995</v>
      </c>
      <c r="N983" s="23"/>
      <c r="O983" s="23"/>
      <c r="P983" s="23"/>
      <c r="Q983" s="23"/>
      <c r="R983" s="23"/>
      <c r="S983" s="29">
        <v>43925</v>
      </c>
      <c r="T983" s="31"/>
    </row>
    <row r="984" spans="1:20" ht="54" customHeight="1" x14ac:dyDescent="1.05">
      <c r="A984" s="31" t="s">
        <v>33184</v>
      </c>
      <c r="B984" s="31" t="s">
        <v>6022</v>
      </c>
      <c r="C984" s="31" t="s">
        <v>33185</v>
      </c>
      <c r="D984" s="31" t="s">
        <v>33186</v>
      </c>
      <c r="E984" s="31" t="s">
        <v>101</v>
      </c>
      <c r="F984" s="31" t="s">
        <v>102</v>
      </c>
      <c r="G984" s="31" t="s">
        <v>16267</v>
      </c>
      <c r="H984" s="31" t="s">
        <v>28170</v>
      </c>
      <c r="I984" s="38">
        <v>0.125</v>
      </c>
      <c r="J984" s="31" t="s">
        <v>20</v>
      </c>
      <c r="K984" s="31" t="s">
        <v>105</v>
      </c>
      <c r="L984" s="31" t="s">
        <v>106</v>
      </c>
      <c r="M984" s="31" t="s">
        <v>491</v>
      </c>
      <c r="N984" s="23"/>
      <c r="O984" s="23"/>
      <c r="P984" s="23"/>
      <c r="Q984" s="23"/>
      <c r="R984" s="23"/>
      <c r="S984" s="29">
        <v>26200</v>
      </c>
      <c r="T984" s="31"/>
    </row>
    <row r="985" spans="1:20" ht="54" customHeight="1" x14ac:dyDescent="1.05">
      <c r="A985" s="31" t="s">
        <v>33187</v>
      </c>
      <c r="B985" s="31" t="s">
        <v>33188</v>
      </c>
      <c r="C985" s="31" t="s">
        <v>33189</v>
      </c>
      <c r="D985" s="31" t="s">
        <v>33190</v>
      </c>
      <c r="E985" s="31" t="s">
        <v>101</v>
      </c>
      <c r="F985" s="31" t="s">
        <v>102</v>
      </c>
      <c r="G985" s="31" t="s">
        <v>16267</v>
      </c>
      <c r="H985" s="31" t="s">
        <v>28170</v>
      </c>
      <c r="I985" s="38">
        <v>0.125</v>
      </c>
      <c r="J985" s="31" t="s">
        <v>20</v>
      </c>
      <c r="K985" s="31" t="s">
        <v>105</v>
      </c>
      <c r="L985" s="31" t="s">
        <v>106</v>
      </c>
      <c r="M985" s="31" t="s">
        <v>491</v>
      </c>
      <c r="N985" s="23"/>
      <c r="O985" s="23"/>
      <c r="P985" s="23"/>
      <c r="Q985" s="23"/>
      <c r="R985" s="23"/>
      <c r="S985" s="29">
        <v>26200</v>
      </c>
      <c r="T985" s="31"/>
    </row>
    <row r="986" spans="1:20" ht="54" customHeight="1" x14ac:dyDescent="1.05">
      <c r="A986" s="31" t="s">
        <v>33191</v>
      </c>
      <c r="B986" s="31" t="s">
        <v>13712</v>
      </c>
      <c r="C986" s="31" t="s">
        <v>33192</v>
      </c>
      <c r="D986" s="31" t="s">
        <v>33193</v>
      </c>
      <c r="E986" s="31" t="s">
        <v>101</v>
      </c>
      <c r="F986" s="31" t="s">
        <v>102</v>
      </c>
      <c r="G986" s="31" t="s">
        <v>16236</v>
      </c>
      <c r="H986" s="31" t="s">
        <v>28170</v>
      </c>
      <c r="I986" s="38">
        <v>0.4375</v>
      </c>
      <c r="J986" s="31" t="s">
        <v>20</v>
      </c>
      <c r="K986" s="31" t="s">
        <v>105</v>
      </c>
      <c r="L986" s="31" t="s">
        <v>106</v>
      </c>
      <c r="M986" s="31" t="s">
        <v>107</v>
      </c>
      <c r="N986" s="23"/>
      <c r="O986" s="23"/>
      <c r="P986" s="23"/>
      <c r="Q986" s="23"/>
      <c r="R986" s="23"/>
      <c r="S986" s="29">
        <v>22200</v>
      </c>
      <c r="T986" s="31"/>
    </row>
    <row r="987" spans="1:20" ht="54" customHeight="1" x14ac:dyDescent="1.05">
      <c r="A987" s="31" t="s">
        <v>33194</v>
      </c>
      <c r="B987" s="31" t="s">
        <v>6825</v>
      </c>
      <c r="C987" s="31" t="s">
        <v>33195</v>
      </c>
      <c r="D987" s="31" t="s">
        <v>33196</v>
      </c>
      <c r="E987" s="31" t="s">
        <v>101</v>
      </c>
      <c r="F987" s="31" t="s">
        <v>123</v>
      </c>
      <c r="G987" s="31" t="s">
        <v>16205</v>
      </c>
      <c r="H987" s="31" t="s">
        <v>28170</v>
      </c>
      <c r="I987" s="38">
        <v>0.375</v>
      </c>
      <c r="J987" s="31" t="s">
        <v>20</v>
      </c>
      <c r="K987" s="31" t="s">
        <v>105</v>
      </c>
      <c r="L987" s="31" t="s">
        <v>106</v>
      </c>
      <c r="M987" s="31" t="s">
        <v>995</v>
      </c>
      <c r="N987" s="23"/>
      <c r="O987" s="23"/>
      <c r="P987" s="23"/>
      <c r="Q987" s="23"/>
      <c r="R987" s="23"/>
      <c r="S987" s="29">
        <v>43925</v>
      </c>
      <c r="T987" s="31"/>
    </row>
    <row r="988" spans="1:20" ht="54" customHeight="1" x14ac:dyDescent="1.05">
      <c r="A988" s="31" t="s">
        <v>33197</v>
      </c>
      <c r="B988" s="31" t="s">
        <v>33198</v>
      </c>
      <c r="C988" s="31" t="s">
        <v>33199</v>
      </c>
      <c r="D988" s="31" t="s">
        <v>33200</v>
      </c>
      <c r="E988" s="31" t="s">
        <v>101</v>
      </c>
      <c r="F988" s="31" t="s">
        <v>102</v>
      </c>
      <c r="G988" s="31" t="s">
        <v>16267</v>
      </c>
      <c r="H988" s="31" t="s">
        <v>28170</v>
      </c>
      <c r="I988" s="38">
        <v>0.125</v>
      </c>
      <c r="J988" s="31" t="s">
        <v>20</v>
      </c>
      <c r="K988" s="31" t="s">
        <v>105</v>
      </c>
      <c r="L988" s="31" t="s">
        <v>106</v>
      </c>
      <c r="M988" s="31" t="s">
        <v>491</v>
      </c>
      <c r="N988" s="23"/>
      <c r="O988" s="23"/>
      <c r="P988" s="23"/>
      <c r="Q988" s="23"/>
      <c r="R988" s="23"/>
      <c r="S988" s="29">
        <v>26200</v>
      </c>
      <c r="T988" s="31"/>
    </row>
    <row r="989" spans="1:20" ht="54" customHeight="1" x14ac:dyDescent="1.05">
      <c r="A989" s="31" t="s">
        <v>33201</v>
      </c>
      <c r="B989" s="31" t="s">
        <v>33202</v>
      </c>
      <c r="C989" s="31" t="s">
        <v>33203</v>
      </c>
      <c r="D989" s="31" t="s">
        <v>33204</v>
      </c>
      <c r="E989" s="31" t="s">
        <v>101</v>
      </c>
      <c r="F989" s="31" t="s">
        <v>102</v>
      </c>
      <c r="G989" s="31" t="s">
        <v>16267</v>
      </c>
      <c r="H989" s="31" t="s">
        <v>28170</v>
      </c>
      <c r="I989" s="38">
        <v>0.125</v>
      </c>
      <c r="J989" s="31" t="s">
        <v>20</v>
      </c>
      <c r="K989" s="31" t="s">
        <v>105</v>
      </c>
      <c r="L989" s="31" t="s">
        <v>106</v>
      </c>
      <c r="M989" s="31" t="s">
        <v>491</v>
      </c>
      <c r="N989" s="23"/>
      <c r="O989" s="23"/>
      <c r="P989" s="23"/>
      <c r="Q989" s="23"/>
      <c r="R989" s="23"/>
      <c r="S989" s="29">
        <v>26200</v>
      </c>
      <c r="T989" s="31"/>
    </row>
    <row r="990" spans="1:20" ht="54" customHeight="1" x14ac:dyDescent="1.05">
      <c r="A990" s="31" t="s">
        <v>33205</v>
      </c>
      <c r="B990" s="31" t="s">
        <v>33206</v>
      </c>
      <c r="C990" s="31" t="s">
        <v>33207</v>
      </c>
      <c r="D990" s="31" t="s">
        <v>33208</v>
      </c>
      <c r="E990" s="31" t="s">
        <v>688</v>
      </c>
      <c r="F990" s="31" t="s">
        <v>123</v>
      </c>
      <c r="G990" s="31" t="s">
        <v>16287</v>
      </c>
      <c r="H990" s="31" t="s">
        <v>28170</v>
      </c>
      <c r="I990" s="38">
        <v>0.41666666666666669</v>
      </c>
      <c r="J990" s="31" t="s">
        <v>20</v>
      </c>
      <c r="K990" s="31" t="s">
        <v>105</v>
      </c>
      <c r="L990" s="31" t="s">
        <v>125</v>
      </c>
      <c r="M990" s="31" t="s">
        <v>194</v>
      </c>
      <c r="N990" s="23"/>
      <c r="O990" s="23"/>
      <c r="P990" s="23"/>
      <c r="Q990" s="23"/>
      <c r="R990" s="23"/>
      <c r="S990" s="29">
        <v>28330</v>
      </c>
      <c r="T990" s="31"/>
    </row>
    <row r="991" spans="1:20" ht="54" customHeight="1" x14ac:dyDescent="1.05">
      <c r="A991" s="31" t="s">
        <v>33209</v>
      </c>
      <c r="B991" s="31" t="s">
        <v>33210</v>
      </c>
      <c r="C991" s="31" t="s">
        <v>33211</v>
      </c>
      <c r="D991" s="31" t="s">
        <v>33212</v>
      </c>
      <c r="E991" s="31" t="s">
        <v>688</v>
      </c>
      <c r="F991" s="31" t="s">
        <v>123</v>
      </c>
      <c r="G991" s="31" t="s">
        <v>16287</v>
      </c>
      <c r="H991" s="31" t="s">
        <v>28170</v>
      </c>
      <c r="I991" s="38">
        <v>0.41666666666666669</v>
      </c>
      <c r="J991" s="31" t="s">
        <v>20</v>
      </c>
      <c r="K991" s="31" t="s">
        <v>105</v>
      </c>
      <c r="L991" s="31" t="s">
        <v>533</v>
      </c>
      <c r="M991" s="31" t="s">
        <v>194</v>
      </c>
      <c r="N991" s="23"/>
      <c r="O991" s="23"/>
      <c r="P991" s="23"/>
      <c r="Q991" s="23"/>
      <c r="R991" s="23"/>
      <c r="S991" s="29">
        <v>17730</v>
      </c>
      <c r="T991" s="31"/>
    </row>
    <row r="992" spans="1:20" ht="54" customHeight="1" x14ac:dyDescent="1.05">
      <c r="A992" s="31" t="s">
        <v>33213</v>
      </c>
      <c r="B992" s="31" t="s">
        <v>12389</v>
      </c>
      <c r="C992" s="31" t="s">
        <v>33214</v>
      </c>
      <c r="D992" s="31" t="s">
        <v>33215</v>
      </c>
      <c r="E992" s="31" t="s">
        <v>101</v>
      </c>
      <c r="F992" s="31" t="s">
        <v>102</v>
      </c>
      <c r="G992" s="31" t="s">
        <v>16267</v>
      </c>
      <c r="H992" s="31" t="s">
        <v>28170</v>
      </c>
      <c r="I992" s="38">
        <v>0.125</v>
      </c>
      <c r="J992" s="31" t="s">
        <v>20</v>
      </c>
      <c r="K992" s="31" t="s">
        <v>105</v>
      </c>
      <c r="L992" s="31" t="s">
        <v>106</v>
      </c>
      <c r="M992" s="31" t="s">
        <v>491</v>
      </c>
      <c r="N992" s="23"/>
      <c r="O992" s="23"/>
      <c r="P992" s="23"/>
      <c r="Q992" s="23"/>
      <c r="R992" s="23"/>
      <c r="S992" s="29">
        <v>26200</v>
      </c>
      <c r="T992" s="31"/>
    </row>
    <row r="993" spans="1:20" ht="54" customHeight="1" x14ac:dyDescent="1.05">
      <c r="A993" s="31" t="s">
        <v>33216</v>
      </c>
      <c r="B993" s="31" t="s">
        <v>20827</v>
      </c>
      <c r="C993" s="31" t="s">
        <v>33217</v>
      </c>
      <c r="D993" s="31" t="s">
        <v>33218</v>
      </c>
      <c r="E993" s="31" t="s">
        <v>101</v>
      </c>
      <c r="F993" s="31" t="s">
        <v>102</v>
      </c>
      <c r="G993" s="31" t="s">
        <v>16267</v>
      </c>
      <c r="H993" s="31" t="s">
        <v>28170</v>
      </c>
      <c r="I993" s="38">
        <v>0.125</v>
      </c>
      <c r="J993" s="31" t="s">
        <v>20</v>
      </c>
      <c r="K993" s="31" t="s">
        <v>105</v>
      </c>
      <c r="L993" s="31" t="s">
        <v>106</v>
      </c>
      <c r="M993" s="31" t="s">
        <v>491</v>
      </c>
      <c r="N993" s="23"/>
      <c r="O993" s="23"/>
      <c r="P993" s="23"/>
      <c r="Q993" s="23"/>
      <c r="R993" s="23"/>
      <c r="S993" s="29">
        <v>26200</v>
      </c>
      <c r="T993" s="31"/>
    </row>
    <row r="994" spans="1:20" ht="54" customHeight="1" x14ac:dyDescent="1.05">
      <c r="A994" s="693" t="s">
        <v>32863</v>
      </c>
      <c r="B994" s="694"/>
      <c r="C994" s="694"/>
      <c r="D994" s="694"/>
      <c r="E994" s="694"/>
      <c r="F994" s="694"/>
      <c r="G994" s="694"/>
      <c r="H994" s="694"/>
      <c r="I994" s="694"/>
      <c r="J994" s="694"/>
      <c r="K994" s="694"/>
      <c r="L994" s="694"/>
      <c r="M994" s="695"/>
      <c r="N994" s="23"/>
      <c r="O994" s="23"/>
      <c r="P994" s="23"/>
      <c r="Q994" s="23"/>
      <c r="R994" s="23"/>
      <c r="S994" s="29"/>
      <c r="T994" s="388">
        <v>58000</v>
      </c>
    </row>
    <row r="995" spans="1:20" ht="54" customHeight="1" x14ac:dyDescent="1.05">
      <c r="A995" s="693" t="s">
        <v>32863</v>
      </c>
      <c r="B995" s="694"/>
      <c r="C995" s="694"/>
      <c r="D995" s="694"/>
      <c r="E995" s="694"/>
      <c r="F995" s="694"/>
      <c r="G995" s="694"/>
      <c r="H995" s="694"/>
      <c r="I995" s="694"/>
      <c r="J995" s="694"/>
      <c r="K995" s="694"/>
      <c r="L995" s="694"/>
      <c r="M995" s="695"/>
      <c r="N995" s="23"/>
      <c r="O995" s="23"/>
      <c r="P995" s="23"/>
      <c r="Q995" s="23"/>
      <c r="R995" s="23"/>
      <c r="S995" s="29"/>
      <c r="T995" s="388">
        <v>188000</v>
      </c>
    </row>
    <row r="996" spans="1:20" ht="54" customHeight="1" x14ac:dyDescent="1.05">
      <c r="A996" s="693" t="s">
        <v>32863</v>
      </c>
      <c r="B996" s="694"/>
      <c r="C996" s="694"/>
      <c r="D996" s="694"/>
      <c r="E996" s="694"/>
      <c r="F996" s="694"/>
      <c r="G996" s="694"/>
      <c r="H996" s="694"/>
      <c r="I996" s="694"/>
      <c r="J996" s="694"/>
      <c r="K996" s="694"/>
      <c r="L996" s="694"/>
      <c r="M996" s="695"/>
      <c r="N996" s="23"/>
      <c r="O996" s="23"/>
      <c r="P996" s="23"/>
      <c r="Q996" s="23"/>
      <c r="R996" s="23"/>
      <c r="S996" s="29"/>
      <c r="T996" s="388">
        <v>60000</v>
      </c>
    </row>
    <row r="997" spans="1:20" ht="54" customHeight="1" x14ac:dyDescent="1.05">
      <c r="A997" s="693" t="s">
        <v>33501</v>
      </c>
      <c r="B997" s="694"/>
      <c r="C997" s="694"/>
      <c r="D997" s="694"/>
      <c r="E997" s="694"/>
      <c r="F997" s="694"/>
      <c r="G997" s="694"/>
      <c r="H997" s="694"/>
      <c r="I997" s="694"/>
      <c r="J997" s="694"/>
      <c r="K997" s="694"/>
      <c r="L997" s="694"/>
      <c r="M997" s="695"/>
      <c r="N997" s="23"/>
      <c r="O997" s="23"/>
      <c r="P997" s="23"/>
      <c r="Q997" s="23"/>
      <c r="R997" s="23"/>
      <c r="S997" s="29"/>
      <c r="T997" s="388">
        <v>90500</v>
      </c>
    </row>
    <row r="998" spans="1:20" ht="54" customHeight="1" x14ac:dyDescent="1.05">
      <c r="A998" s="688" t="s">
        <v>34414</v>
      </c>
      <c r="B998" s="689"/>
      <c r="C998" s="689"/>
      <c r="D998" s="689"/>
      <c r="E998" s="689"/>
      <c r="F998" s="689"/>
      <c r="G998" s="689"/>
      <c r="H998" s="689"/>
      <c r="I998" s="689"/>
      <c r="J998" s="689"/>
      <c r="K998" s="689"/>
      <c r="L998" s="689"/>
      <c r="M998" s="690"/>
      <c r="N998" s="23"/>
      <c r="O998" s="23"/>
      <c r="P998" s="23"/>
      <c r="Q998" s="23"/>
      <c r="R998" s="23"/>
      <c r="S998" s="29"/>
      <c r="T998" s="31"/>
    </row>
    <row r="999" spans="1:20" ht="54" customHeight="1" x14ac:dyDescent="1.05">
      <c r="A999" s="31" t="s">
        <v>33806</v>
      </c>
      <c r="B999" s="31" t="s">
        <v>9106</v>
      </c>
      <c r="C999" s="31" t="s">
        <v>33807</v>
      </c>
      <c r="D999" s="31" t="s">
        <v>33808</v>
      </c>
      <c r="E999" s="31" t="s">
        <v>687</v>
      </c>
      <c r="F999" s="31" t="s">
        <v>123</v>
      </c>
      <c r="G999" s="31" t="s">
        <v>27347</v>
      </c>
      <c r="H999" s="31" t="s">
        <v>32006</v>
      </c>
      <c r="I999" s="38">
        <v>0.97916666666666663</v>
      </c>
      <c r="J999" s="31" t="s">
        <v>20</v>
      </c>
      <c r="K999" s="31" t="s">
        <v>105</v>
      </c>
      <c r="L999" s="31" t="s">
        <v>106</v>
      </c>
      <c r="M999" s="31" t="s">
        <v>995</v>
      </c>
      <c r="N999" s="23"/>
      <c r="O999" s="23"/>
      <c r="P999" s="23"/>
      <c r="Q999" s="23"/>
      <c r="R999" s="23"/>
      <c r="S999" s="29">
        <v>43425</v>
      </c>
      <c r="T999" s="31"/>
    </row>
    <row r="1000" spans="1:20" ht="54" customHeight="1" x14ac:dyDescent="1.05">
      <c r="A1000" s="31" t="s">
        <v>33809</v>
      </c>
      <c r="B1000" s="31" t="s">
        <v>11170</v>
      </c>
      <c r="C1000" s="31" t="s">
        <v>33810</v>
      </c>
      <c r="D1000" s="31" t="s">
        <v>33811</v>
      </c>
      <c r="E1000" s="31" t="s">
        <v>687</v>
      </c>
      <c r="F1000" s="31" t="s">
        <v>123</v>
      </c>
      <c r="G1000" s="31" t="s">
        <v>17532</v>
      </c>
      <c r="H1000" s="31" t="s">
        <v>32006</v>
      </c>
      <c r="I1000" s="38">
        <v>0.91666666666666663</v>
      </c>
      <c r="J1000" s="31" t="s">
        <v>20</v>
      </c>
      <c r="K1000" s="31" t="s">
        <v>105</v>
      </c>
      <c r="L1000" s="31" t="s">
        <v>106</v>
      </c>
      <c r="M1000" s="31" t="s">
        <v>995</v>
      </c>
      <c r="N1000" s="23"/>
      <c r="O1000" s="23"/>
      <c r="P1000" s="23"/>
      <c r="Q1000" s="23"/>
      <c r="R1000" s="23"/>
      <c r="S1000" s="29">
        <v>43425</v>
      </c>
      <c r="T1000" s="31"/>
    </row>
    <row r="1001" spans="1:20" ht="54" customHeight="1" x14ac:dyDescent="1.05">
      <c r="A1001" s="31" t="s">
        <v>33812</v>
      </c>
      <c r="B1001" s="31" t="s">
        <v>33813</v>
      </c>
      <c r="C1001" s="31" t="s">
        <v>33814</v>
      </c>
      <c r="D1001" s="31" t="s">
        <v>33815</v>
      </c>
      <c r="E1001" s="31" t="s">
        <v>687</v>
      </c>
      <c r="F1001" s="31" t="s">
        <v>123</v>
      </c>
      <c r="G1001" s="31" t="s">
        <v>17532</v>
      </c>
      <c r="H1001" s="31" t="s">
        <v>32006</v>
      </c>
      <c r="I1001" s="38">
        <v>0.91666666666666663</v>
      </c>
      <c r="J1001" s="31" t="s">
        <v>20</v>
      </c>
      <c r="K1001" s="31" t="s">
        <v>105</v>
      </c>
      <c r="L1001" s="31" t="s">
        <v>106</v>
      </c>
      <c r="M1001" s="31" t="s">
        <v>995</v>
      </c>
      <c r="N1001" s="23"/>
      <c r="O1001" s="23"/>
      <c r="P1001" s="23"/>
      <c r="Q1001" s="23"/>
      <c r="R1001" s="23"/>
      <c r="S1001" s="29">
        <v>43425</v>
      </c>
      <c r="T1001" s="31"/>
    </row>
    <row r="1002" spans="1:20" ht="54" customHeight="1" x14ac:dyDescent="1.05">
      <c r="A1002" s="31" t="s">
        <v>33816</v>
      </c>
      <c r="B1002" s="31" t="s">
        <v>33817</v>
      </c>
      <c r="C1002" s="31" t="s">
        <v>33818</v>
      </c>
      <c r="D1002" s="31" t="s">
        <v>33819</v>
      </c>
      <c r="E1002" s="31" t="s">
        <v>687</v>
      </c>
      <c r="F1002" s="31" t="s">
        <v>123</v>
      </c>
      <c r="G1002" s="31" t="s">
        <v>27347</v>
      </c>
      <c r="H1002" s="31" t="s">
        <v>32006</v>
      </c>
      <c r="I1002" s="38">
        <v>0.97916666666666663</v>
      </c>
      <c r="J1002" s="31" t="s">
        <v>20</v>
      </c>
      <c r="K1002" s="31" t="s">
        <v>105</v>
      </c>
      <c r="L1002" s="31" t="s">
        <v>106</v>
      </c>
      <c r="M1002" s="31" t="s">
        <v>995</v>
      </c>
      <c r="N1002" s="23"/>
      <c r="O1002" s="23"/>
      <c r="P1002" s="23"/>
      <c r="Q1002" s="23"/>
      <c r="R1002" s="23"/>
      <c r="S1002" s="29">
        <v>43425</v>
      </c>
      <c r="T1002" s="31"/>
    </row>
    <row r="1003" spans="1:20" ht="54" customHeight="1" x14ac:dyDescent="1.05">
      <c r="A1003" s="31" t="s">
        <v>33820</v>
      </c>
      <c r="B1003" s="31" t="s">
        <v>5915</v>
      </c>
      <c r="C1003" s="31" t="s">
        <v>33821</v>
      </c>
      <c r="D1003" s="31" t="s">
        <v>33822</v>
      </c>
      <c r="E1003" s="31" t="s">
        <v>687</v>
      </c>
      <c r="F1003" s="31" t="s">
        <v>123</v>
      </c>
      <c r="G1003" s="31" t="s">
        <v>27347</v>
      </c>
      <c r="H1003" s="31" t="s">
        <v>32006</v>
      </c>
      <c r="I1003" s="38">
        <v>0.97916666666666663</v>
      </c>
      <c r="J1003" s="31" t="s">
        <v>20</v>
      </c>
      <c r="K1003" s="31" t="s">
        <v>105</v>
      </c>
      <c r="L1003" s="31" t="s">
        <v>106</v>
      </c>
      <c r="M1003" s="31" t="s">
        <v>995</v>
      </c>
      <c r="N1003" s="23"/>
      <c r="O1003" s="23"/>
      <c r="P1003" s="23"/>
      <c r="Q1003" s="23"/>
      <c r="R1003" s="23"/>
      <c r="S1003" s="29">
        <v>43425</v>
      </c>
      <c r="T1003" s="31"/>
    </row>
    <row r="1004" spans="1:20" ht="54" customHeight="1" x14ac:dyDescent="1.05">
      <c r="A1004" s="31" t="s">
        <v>33823</v>
      </c>
      <c r="B1004" s="31" t="s">
        <v>33824</v>
      </c>
      <c r="C1004" s="31" t="s">
        <v>33825</v>
      </c>
      <c r="D1004" s="31" t="s">
        <v>33826</v>
      </c>
      <c r="E1004" s="31" t="s">
        <v>687</v>
      </c>
      <c r="F1004" s="31" t="s">
        <v>123</v>
      </c>
      <c r="G1004" s="31" t="s">
        <v>27347</v>
      </c>
      <c r="H1004" s="31" t="s">
        <v>32006</v>
      </c>
      <c r="I1004" s="38">
        <v>0.97916666666666663</v>
      </c>
      <c r="J1004" s="31" t="s">
        <v>20</v>
      </c>
      <c r="K1004" s="31" t="s">
        <v>105</v>
      </c>
      <c r="L1004" s="31" t="s">
        <v>106</v>
      </c>
      <c r="M1004" s="31" t="s">
        <v>995</v>
      </c>
      <c r="N1004" s="23"/>
      <c r="O1004" s="23"/>
      <c r="P1004" s="23"/>
      <c r="Q1004" s="23"/>
      <c r="R1004" s="23"/>
      <c r="S1004" s="29">
        <v>43425</v>
      </c>
      <c r="T1004" s="31"/>
    </row>
    <row r="1005" spans="1:20" ht="54" customHeight="1" x14ac:dyDescent="1.05">
      <c r="A1005" s="31" t="s">
        <v>33827</v>
      </c>
      <c r="B1005" s="31" t="s">
        <v>33828</v>
      </c>
      <c r="C1005" s="31" t="s">
        <v>33829</v>
      </c>
      <c r="D1005" s="31" t="s">
        <v>33830</v>
      </c>
      <c r="E1005" s="31" t="s">
        <v>688</v>
      </c>
      <c r="F1005" s="31" t="s">
        <v>123</v>
      </c>
      <c r="G1005" s="31" t="s">
        <v>16287</v>
      </c>
      <c r="H1005" s="31" t="s">
        <v>29748</v>
      </c>
      <c r="I1005" s="38">
        <v>0.41666666666666669</v>
      </c>
      <c r="J1005" s="31" t="s">
        <v>20</v>
      </c>
      <c r="K1005" s="31" t="s">
        <v>105</v>
      </c>
      <c r="L1005" s="31" t="s">
        <v>106</v>
      </c>
      <c r="M1005" s="31" t="s">
        <v>194</v>
      </c>
      <c r="N1005" s="23"/>
      <c r="O1005" s="23"/>
      <c r="P1005" s="23"/>
      <c r="Q1005" s="23"/>
      <c r="R1005" s="23"/>
      <c r="S1005" s="29">
        <v>38950</v>
      </c>
      <c r="T1005" s="31"/>
    </row>
    <row r="1006" spans="1:20" ht="54" customHeight="1" x14ac:dyDescent="1.05">
      <c r="A1006" s="31" t="s">
        <v>33831</v>
      </c>
      <c r="B1006" s="31" t="s">
        <v>26315</v>
      </c>
      <c r="C1006" s="31" t="s">
        <v>33832</v>
      </c>
      <c r="D1006" s="31" t="s">
        <v>33833</v>
      </c>
      <c r="E1006" s="31" t="s">
        <v>688</v>
      </c>
      <c r="F1006" s="31" t="s">
        <v>123</v>
      </c>
      <c r="G1006" s="31" t="s">
        <v>16287</v>
      </c>
      <c r="H1006" s="31" t="s">
        <v>29748</v>
      </c>
      <c r="I1006" s="38">
        <v>0.41666666666666669</v>
      </c>
      <c r="J1006" s="31" t="s">
        <v>20</v>
      </c>
      <c r="K1006" s="31" t="s">
        <v>105</v>
      </c>
      <c r="L1006" s="31" t="s">
        <v>106</v>
      </c>
      <c r="M1006" s="31" t="s">
        <v>194</v>
      </c>
      <c r="N1006" s="23"/>
      <c r="O1006" s="23"/>
      <c r="P1006" s="23"/>
      <c r="Q1006" s="23"/>
      <c r="R1006" s="23"/>
      <c r="S1006" s="29">
        <v>38950</v>
      </c>
      <c r="T1006" s="31"/>
    </row>
    <row r="1007" spans="1:20" ht="54" customHeight="1" x14ac:dyDescent="1.05">
      <c r="A1007" s="31" t="s">
        <v>33834</v>
      </c>
      <c r="B1007" s="31" t="s">
        <v>33835</v>
      </c>
      <c r="C1007" s="31" t="s">
        <v>33836</v>
      </c>
      <c r="D1007" s="31" t="s">
        <v>33837</v>
      </c>
      <c r="E1007" s="31" t="s">
        <v>688</v>
      </c>
      <c r="F1007" s="31" t="s">
        <v>123</v>
      </c>
      <c r="G1007" s="31" t="s">
        <v>16287</v>
      </c>
      <c r="H1007" s="31" t="s">
        <v>29748</v>
      </c>
      <c r="I1007" s="38">
        <v>0.41666666666666669</v>
      </c>
      <c r="J1007" s="31" t="s">
        <v>20</v>
      </c>
      <c r="K1007" s="31" t="s">
        <v>105</v>
      </c>
      <c r="L1007" s="31" t="s">
        <v>106</v>
      </c>
      <c r="M1007" s="31" t="s">
        <v>194</v>
      </c>
      <c r="N1007" s="23"/>
      <c r="O1007" s="23"/>
      <c r="P1007" s="23"/>
      <c r="Q1007" s="23"/>
      <c r="R1007" s="23"/>
      <c r="S1007" s="29">
        <v>38950</v>
      </c>
      <c r="T1007" s="31"/>
    </row>
    <row r="1008" spans="1:20" ht="54" customHeight="1" x14ac:dyDescent="1.05">
      <c r="A1008" s="31" t="s">
        <v>33838</v>
      </c>
      <c r="B1008" s="31" t="s">
        <v>33839</v>
      </c>
      <c r="C1008" s="31" t="s">
        <v>33840</v>
      </c>
      <c r="D1008" s="31" t="s">
        <v>33841</v>
      </c>
      <c r="E1008" s="31" t="s">
        <v>687</v>
      </c>
      <c r="F1008" s="31" t="s">
        <v>102</v>
      </c>
      <c r="G1008" s="31" t="s">
        <v>16324</v>
      </c>
      <c r="H1008" s="31" t="s">
        <v>29687</v>
      </c>
      <c r="I1008" s="38">
        <v>0.41666666666666669</v>
      </c>
      <c r="J1008" s="31" t="s">
        <v>20</v>
      </c>
      <c r="K1008" s="31" t="s">
        <v>105</v>
      </c>
      <c r="L1008" s="31" t="s">
        <v>106</v>
      </c>
      <c r="M1008" s="31" t="s">
        <v>491</v>
      </c>
      <c r="N1008" s="23"/>
      <c r="O1008" s="23"/>
      <c r="P1008" s="23"/>
      <c r="Q1008" s="23"/>
      <c r="R1008" s="23"/>
      <c r="S1008" s="29">
        <v>25200</v>
      </c>
      <c r="T1008" s="31"/>
    </row>
    <row r="1009" spans="1:20" ht="54" customHeight="1" x14ac:dyDescent="1.05">
      <c r="A1009" s="31" t="s">
        <v>33842</v>
      </c>
      <c r="B1009" s="31" t="s">
        <v>33843</v>
      </c>
      <c r="C1009" s="31" t="s">
        <v>33844</v>
      </c>
      <c r="D1009" s="31" t="s">
        <v>33845</v>
      </c>
      <c r="E1009" s="31" t="s">
        <v>101</v>
      </c>
      <c r="F1009" s="31" t="s">
        <v>102</v>
      </c>
      <c r="G1009" s="31" t="s">
        <v>16267</v>
      </c>
      <c r="H1009" s="31" t="s">
        <v>32006</v>
      </c>
      <c r="I1009" s="38">
        <v>0.27083333333333331</v>
      </c>
      <c r="J1009" s="31" t="s">
        <v>20</v>
      </c>
      <c r="K1009" s="31" t="s">
        <v>105</v>
      </c>
      <c r="L1009" s="31" t="s">
        <v>106</v>
      </c>
      <c r="M1009" s="31" t="s">
        <v>491</v>
      </c>
      <c r="N1009" s="23"/>
      <c r="O1009" s="23"/>
      <c r="P1009" s="23"/>
      <c r="Q1009" s="23"/>
      <c r="R1009" s="23"/>
      <c r="S1009" s="29">
        <v>26200</v>
      </c>
      <c r="T1009" s="31"/>
    </row>
    <row r="1010" spans="1:20" ht="54" customHeight="1" x14ac:dyDescent="1.05">
      <c r="A1010" s="31" t="s">
        <v>33846</v>
      </c>
      <c r="B1010" s="31" t="s">
        <v>11834</v>
      </c>
      <c r="C1010" s="31" t="s">
        <v>33847</v>
      </c>
      <c r="D1010" s="31" t="s">
        <v>33848</v>
      </c>
      <c r="E1010" s="31" t="s">
        <v>687</v>
      </c>
      <c r="F1010" s="31" t="s">
        <v>102</v>
      </c>
      <c r="G1010" s="31" t="s">
        <v>16324</v>
      </c>
      <c r="H1010" s="31" t="s">
        <v>29687</v>
      </c>
      <c r="I1010" s="38">
        <v>0.60416666666666663</v>
      </c>
      <c r="J1010" s="31" t="s">
        <v>20</v>
      </c>
      <c r="K1010" s="31" t="s">
        <v>105</v>
      </c>
      <c r="L1010" s="31" t="s">
        <v>106</v>
      </c>
      <c r="M1010" s="31" t="s">
        <v>491</v>
      </c>
      <c r="N1010" s="23"/>
      <c r="O1010" s="23"/>
      <c r="P1010" s="23"/>
      <c r="Q1010" s="23"/>
      <c r="R1010" s="23"/>
      <c r="S1010" s="29">
        <v>25200</v>
      </c>
      <c r="T1010" s="31"/>
    </row>
    <row r="1011" spans="1:20" ht="54" customHeight="1" x14ac:dyDescent="1.05">
      <c r="A1011" s="31" t="s">
        <v>33849</v>
      </c>
      <c r="B1011" s="31" t="s">
        <v>6750</v>
      </c>
      <c r="C1011" s="31" t="s">
        <v>33850</v>
      </c>
      <c r="D1011" s="31" t="s">
        <v>33851</v>
      </c>
      <c r="E1011" s="31" t="s">
        <v>687</v>
      </c>
      <c r="F1011" s="31" t="s">
        <v>123</v>
      </c>
      <c r="G1011" s="31" t="s">
        <v>17532</v>
      </c>
      <c r="H1011" s="31" t="s">
        <v>32006</v>
      </c>
      <c r="I1011" s="38">
        <v>0.91666666666666663</v>
      </c>
      <c r="J1011" s="31" t="s">
        <v>20</v>
      </c>
      <c r="K1011" s="31" t="s">
        <v>105</v>
      </c>
      <c r="L1011" s="31" t="s">
        <v>106</v>
      </c>
      <c r="M1011" s="31" t="s">
        <v>995</v>
      </c>
      <c r="N1011" s="23"/>
      <c r="O1011" s="23"/>
      <c r="P1011" s="23"/>
      <c r="Q1011" s="23"/>
      <c r="R1011" s="23"/>
      <c r="S1011" s="29">
        <v>43425</v>
      </c>
      <c r="T1011" s="31"/>
    </row>
    <row r="1012" spans="1:20" ht="54" customHeight="1" x14ac:dyDescent="1.05">
      <c r="A1012" s="31" t="s">
        <v>33852</v>
      </c>
      <c r="B1012" s="31" t="s">
        <v>33853</v>
      </c>
      <c r="C1012" s="31" t="s">
        <v>33854</v>
      </c>
      <c r="D1012" s="31" t="s">
        <v>33855</v>
      </c>
      <c r="E1012" s="31" t="s">
        <v>687</v>
      </c>
      <c r="F1012" s="31" t="s">
        <v>123</v>
      </c>
      <c r="G1012" s="31" t="s">
        <v>17532</v>
      </c>
      <c r="H1012" s="31" t="s">
        <v>32006</v>
      </c>
      <c r="I1012" s="38">
        <v>0.91666666666666663</v>
      </c>
      <c r="J1012" s="31" t="s">
        <v>20</v>
      </c>
      <c r="K1012" s="31" t="s">
        <v>105</v>
      </c>
      <c r="L1012" s="31" t="s">
        <v>106</v>
      </c>
      <c r="M1012" s="31" t="s">
        <v>995</v>
      </c>
      <c r="N1012" s="23"/>
      <c r="O1012" s="23"/>
      <c r="P1012" s="23"/>
      <c r="Q1012" s="23"/>
      <c r="R1012" s="23"/>
      <c r="S1012" s="29">
        <v>43425</v>
      </c>
      <c r="T1012" s="31"/>
    </row>
    <row r="1013" spans="1:20" ht="54" customHeight="1" x14ac:dyDescent="1.05">
      <c r="A1013" s="31" t="s">
        <v>33856</v>
      </c>
      <c r="B1013" s="31" t="s">
        <v>33857</v>
      </c>
      <c r="C1013" s="31" t="s">
        <v>33858</v>
      </c>
      <c r="D1013" s="31" t="s">
        <v>33859</v>
      </c>
      <c r="E1013" s="31" t="s">
        <v>687</v>
      </c>
      <c r="F1013" s="31" t="s">
        <v>123</v>
      </c>
      <c r="G1013" s="31" t="s">
        <v>17532</v>
      </c>
      <c r="H1013" s="31" t="s">
        <v>32006</v>
      </c>
      <c r="I1013" s="38">
        <v>0.91666666666666663</v>
      </c>
      <c r="J1013" s="31" t="s">
        <v>20</v>
      </c>
      <c r="K1013" s="31" t="s">
        <v>105</v>
      </c>
      <c r="L1013" s="31" t="s">
        <v>106</v>
      </c>
      <c r="M1013" s="31" t="s">
        <v>995</v>
      </c>
      <c r="N1013" s="23"/>
      <c r="O1013" s="23"/>
      <c r="P1013" s="23"/>
      <c r="Q1013" s="23"/>
      <c r="R1013" s="23"/>
      <c r="S1013" s="29">
        <v>43425</v>
      </c>
      <c r="T1013" s="31"/>
    </row>
    <row r="1014" spans="1:20" ht="54" customHeight="1" x14ac:dyDescent="1.05">
      <c r="A1014" s="31" t="s">
        <v>33860</v>
      </c>
      <c r="B1014" s="31" t="s">
        <v>1393</v>
      </c>
      <c r="C1014" s="31" t="s">
        <v>33861</v>
      </c>
      <c r="D1014" s="31" t="s">
        <v>33862</v>
      </c>
      <c r="E1014" s="31" t="s">
        <v>687</v>
      </c>
      <c r="F1014" s="31" t="s">
        <v>123</v>
      </c>
      <c r="G1014" s="31" t="s">
        <v>27347</v>
      </c>
      <c r="H1014" s="31" t="s">
        <v>32006</v>
      </c>
      <c r="I1014" s="38">
        <v>0.97916666666666663</v>
      </c>
      <c r="J1014" s="31" t="s">
        <v>20</v>
      </c>
      <c r="K1014" s="31" t="s">
        <v>105</v>
      </c>
      <c r="L1014" s="31" t="s">
        <v>106</v>
      </c>
      <c r="M1014" s="31" t="s">
        <v>995</v>
      </c>
      <c r="N1014" s="23"/>
      <c r="O1014" s="23"/>
      <c r="P1014" s="23"/>
      <c r="Q1014" s="23"/>
      <c r="R1014" s="23"/>
      <c r="S1014" s="29">
        <v>43425</v>
      </c>
      <c r="T1014" s="31"/>
    </row>
    <row r="1015" spans="1:20" ht="54" customHeight="1" x14ac:dyDescent="1.05">
      <c r="A1015" s="31" t="s">
        <v>33863</v>
      </c>
      <c r="B1015" s="31" t="s">
        <v>1017</v>
      </c>
      <c r="C1015" s="31" t="s">
        <v>33864</v>
      </c>
      <c r="D1015" s="31" t="s">
        <v>33865</v>
      </c>
      <c r="E1015" s="31" t="s">
        <v>687</v>
      </c>
      <c r="F1015" s="31" t="s">
        <v>123</v>
      </c>
      <c r="G1015" s="31" t="s">
        <v>27347</v>
      </c>
      <c r="H1015" s="31" t="s">
        <v>32006</v>
      </c>
      <c r="I1015" s="38">
        <v>0.97916666666666663</v>
      </c>
      <c r="J1015" s="31" t="s">
        <v>20</v>
      </c>
      <c r="K1015" s="31" t="s">
        <v>105</v>
      </c>
      <c r="L1015" s="31" t="s">
        <v>106</v>
      </c>
      <c r="M1015" s="31" t="s">
        <v>995</v>
      </c>
      <c r="N1015" s="23"/>
      <c r="O1015" s="23"/>
      <c r="P1015" s="23"/>
      <c r="Q1015" s="23"/>
      <c r="R1015" s="23"/>
      <c r="S1015" s="29">
        <v>43425</v>
      </c>
      <c r="T1015" s="31"/>
    </row>
    <row r="1016" spans="1:20" ht="54" customHeight="1" x14ac:dyDescent="1.05">
      <c r="A1016" s="31" t="s">
        <v>33866</v>
      </c>
      <c r="B1016" s="31" t="s">
        <v>7078</v>
      </c>
      <c r="C1016" s="31" t="s">
        <v>33867</v>
      </c>
      <c r="D1016" s="31" t="s">
        <v>33868</v>
      </c>
      <c r="E1016" s="31" t="s">
        <v>688</v>
      </c>
      <c r="F1016" s="31" t="s">
        <v>123</v>
      </c>
      <c r="G1016" s="31" t="s">
        <v>16287</v>
      </c>
      <c r="H1016" s="31" t="s">
        <v>29748</v>
      </c>
      <c r="I1016" s="38">
        <v>0.41666666666666669</v>
      </c>
      <c r="J1016" s="31" t="s">
        <v>20</v>
      </c>
      <c r="K1016" s="31" t="s">
        <v>105</v>
      </c>
      <c r="L1016" s="31" t="s">
        <v>106</v>
      </c>
      <c r="M1016" s="31" t="s">
        <v>194</v>
      </c>
      <c r="N1016" s="23"/>
      <c r="O1016" s="23"/>
      <c r="P1016" s="23"/>
      <c r="Q1016" s="23"/>
      <c r="R1016" s="23"/>
      <c r="S1016" s="29">
        <v>38950</v>
      </c>
      <c r="T1016" s="31"/>
    </row>
    <row r="1017" spans="1:20" ht="54" customHeight="1" x14ac:dyDescent="1.05">
      <c r="A1017" s="31" t="s">
        <v>33869</v>
      </c>
      <c r="B1017" s="31" t="s">
        <v>1677</v>
      </c>
      <c r="C1017" s="31" t="s">
        <v>33870</v>
      </c>
      <c r="D1017" s="31" t="s">
        <v>33871</v>
      </c>
      <c r="E1017" s="31" t="s">
        <v>688</v>
      </c>
      <c r="F1017" s="31" t="s">
        <v>123</v>
      </c>
      <c r="G1017" s="31" t="s">
        <v>16287</v>
      </c>
      <c r="H1017" s="31" t="s">
        <v>29748</v>
      </c>
      <c r="I1017" s="38">
        <v>0.41666666666666669</v>
      </c>
      <c r="J1017" s="31" t="s">
        <v>20</v>
      </c>
      <c r="K1017" s="31" t="s">
        <v>105</v>
      </c>
      <c r="L1017" s="31" t="s">
        <v>106</v>
      </c>
      <c r="M1017" s="31" t="s">
        <v>194</v>
      </c>
      <c r="N1017" s="23"/>
      <c r="O1017" s="23"/>
      <c r="P1017" s="23"/>
      <c r="Q1017" s="23"/>
      <c r="R1017" s="23"/>
      <c r="S1017" s="29">
        <v>38950</v>
      </c>
      <c r="T1017" s="31"/>
    </row>
    <row r="1018" spans="1:20" ht="54" customHeight="1" x14ac:dyDescent="1.05">
      <c r="A1018" s="31" t="s">
        <v>33872</v>
      </c>
      <c r="B1018" s="31" t="s">
        <v>6308</v>
      </c>
      <c r="C1018" s="31" t="s">
        <v>33873</v>
      </c>
      <c r="D1018" s="31" t="s">
        <v>33874</v>
      </c>
      <c r="E1018" s="31" t="s">
        <v>688</v>
      </c>
      <c r="F1018" s="31" t="s">
        <v>123</v>
      </c>
      <c r="G1018" s="31" t="s">
        <v>16287</v>
      </c>
      <c r="H1018" s="31" t="s">
        <v>29748</v>
      </c>
      <c r="I1018" s="38">
        <v>0.41666666666666669</v>
      </c>
      <c r="J1018" s="31" t="s">
        <v>20</v>
      </c>
      <c r="K1018" s="31" t="s">
        <v>105</v>
      </c>
      <c r="L1018" s="31" t="s">
        <v>106</v>
      </c>
      <c r="M1018" s="31" t="s">
        <v>194</v>
      </c>
      <c r="N1018" s="23"/>
      <c r="O1018" s="23"/>
      <c r="P1018" s="23"/>
      <c r="Q1018" s="23"/>
      <c r="R1018" s="23"/>
      <c r="S1018" s="29">
        <v>38950</v>
      </c>
      <c r="T1018" s="31"/>
    </row>
    <row r="1019" spans="1:20" ht="54" customHeight="1" x14ac:dyDescent="1.05">
      <c r="A1019" s="210" t="s">
        <v>33875</v>
      </c>
      <c r="B1019" s="210" t="s">
        <v>33876</v>
      </c>
      <c r="C1019" s="210" t="s">
        <v>33877</v>
      </c>
      <c r="D1019" s="210" t="s">
        <v>33878</v>
      </c>
      <c r="E1019" s="210" t="s">
        <v>688</v>
      </c>
      <c r="F1019" s="210" t="s">
        <v>123</v>
      </c>
      <c r="G1019" s="210" t="s">
        <v>16287</v>
      </c>
      <c r="H1019" s="210" t="s">
        <v>29748</v>
      </c>
      <c r="I1019" s="449">
        <v>0.41666666666666669</v>
      </c>
      <c r="J1019" s="210" t="s">
        <v>20</v>
      </c>
      <c r="K1019" s="210" t="s">
        <v>105</v>
      </c>
      <c r="L1019" s="210" t="s">
        <v>106</v>
      </c>
      <c r="M1019" s="210" t="s">
        <v>194</v>
      </c>
      <c r="N1019" s="208"/>
      <c r="O1019" s="208"/>
      <c r="P1019" s="208"/>
      <c r="Q1019" s="208"/>
      <c r="R1019" s="208"/>
      <c r="S1019" s="207">
        <v>38950</v>
      </c>
      <c r="T1019" s="31"/>
    </row>
    <row r="1020" spans="1:20" ht="54" customHeight="1" x14ac:dyDescent="1.05">
      <c r="A1020" s="31" t="s">
        <v>33879</v>
      </c>
      <c r="B1020" s="31" t="s">
        <v>33880</v>
      </c>
      <c r="C1020" s="31" t="s">
        <v>33881</v>
      </c>
      <c r="D1020" s="31" t="s">
        <v>33882</v>
      </c>
      <c r="E1020" s="31" t="s">
        <v>688</v>
      </c>
      <c r="F1020" s="31" t="s">
        <v>123</v>
      </c>
      <c r="G1020" s="31" t="s">
        <v>16287</v>
      </c>
      <c r="H1020" s="31" t="s">
        <v>29748</v>
      </c>
      <c r="I1020" s="38">
        <v>0.95833333333333337</v>
      </c>
      <c r="J1020" s="31" t="s">
        <v>20</v>
      </c>
      <c r="K1020" s="31" t="s">
        <v>105</v>
      </c>
      <c r="L1020" s="31" t="s">
        <v>106</v>
      </c>
      <c r="M1020" s="31" t="s">
        <v>194</v>
      </c>
      <c r="N1020" s="23"/>
      <c r="O1020" s="23"/>
      <c r="P1020" s="23"/>
      <c r="Q1020" s="23"/>
      <c r="R1020" s="23"/>
      <c r="S1020" s="29">
        <v>38950</v>
      </c>
      <c r="T1020" s="31"/>
    </row>
    <row r="1021" spans="1:20" ht="54" customHeight="1" x14ac:dyDescent="1.05">
      <c r="A1021" s="31" t="s">
        <v>33883</v>
      </c>
      <c r="B1021" s="31" t="s">
        <v>33884</v>
      </c>
      <c r="C1021" s="31" t="s">
        <v>33885</v>
      </c>
      <c r="D1021" s="31" t="s">
        <v>33886</v>
      </c>
      <c r="E1021" s="31" t="s">
        <v>688</v>
      </c>
      <c r="F1021" s="31" t="s">
        <v>123</v>
      </c>
      <c r="G1021" s="31" t="s">
        <v>16287</v>
      </c>
      <c r="H1021" s="31" t="s">
        <v>29748</v>
      </c>
      <c r="I1021" s="38">
        <v>0.41666666666666669</v>
      </c>
      <c r="J1021" s="31" t="s">
        <v>20</v>
      </c>
      <c r="K1021" s="31" t="s">
        <v>105</v>
      </c>
      <c r="L1021" s="31" t="s">
        <v>106</v>
      </c>
      <c r="M1021" s="31" t="s">
        <v>194</v>
      </c>
      <c r="N1021" s="23"/>
      <c r="O1021" s="23"/>
      <c r="P1021" s="23"/>
      <c r="Q1021" s="23"/>
      <c r="R1021" s="23"/>
      <c r="S1021" s="29">
        <v>38950</v>
      </c>
      <c r="T1021" s="31"/>
    </row>
    <row r="1022" spans="1:20" ht="54" customHeight="1" x14ac:dyDescent="1.05">
      <c r="A1022" s="31" t="s">
        <v>33887</v>
      </c>
      <c r="B1022" s="31" t="s">
        <v>4460</v>
      </c>
      <c r="C1022" s="31" t="s">
        <v>33888</v>
      </c>
      <c r="D1022" s="31" t="s">
        <v>33889</v>
      </c>
      <c r="E1022" s="31" t="s">
        <v>688</v>
      </c>
      <c r="F1022" s="31" t="s">
        <v>123</v>
      </c>
      <c r="G1022" s="31" t="s">
        <v>16287</v>
      </c>
      <c r="H1022" s="31" t="s">
        <v>29748</v>
      </c>
      <c r="I1022" s="38">
        <v>0.41666666666666669</v>
      </c>
      <c r="J1022" s="31" t="s">
        <v>20</v>
      </c>
      <c r="K1022" s="31" t="s">
        <v>105</v>
      </c>
      <c r="L1022" s="31" t="s">
        <v>106</v>
      </c>
      <c r="M1022" s="31" t="s">
        <v>194</v>
      </c>
      <c r="N1022" s="23"/>
      <c r="O1022" s="23"/>
      <c r="P1022" s="23"/>
      <c r="Q1022" s="23"/>
      <c r="R1022" s="23"/>
      <c r="S1022" s="29">
        <v>38950</v>
      </c>
      <c r="T1022" s="31"/>
    </row>
    <row r="1023" spans="1:20" ht="54" customHeight="1" x14ac:dyDescent="1.05">
      <c r="A1023" s="31" t="s">
        <v>33890</v>
      </c>
      <c r="B1023" s="31" t="s">
        <v>32273</v>
      </c>
      <c r="C1023" s="31" t="s">
        <v>33891</v>
      </c>
      <c r="D1023" s="31" t="s">
        <v>33892</v>
      </c>
      <c r="E1023" s="31" t="s">
        <v>687</v>
      </c>
      <c r="F1023" s="31" t="s">
        <v>102</v>
      </c>
      <c r="G1023" s="31" t="s">
        <v>16324</v>
      </c>
      <c r="H1023" s="31" t="s">
        <v>29687</v>
      </c>
      <c r="I1023" s="38">
        <v>0.41666666666666669</v>
      </c>
      <c r="J1023" s="31" t="s">
        <v>20</v>
      </c>
      <c r="K1023" s="31" t="s">
        <v>105</v>
      </c>
      <c r="L1023" s="31" t="s">
        <v>106</v>
      </c>
      <c r="M1023" s="31" t="s">
        <v>491</v>
      </c>
      <c r="N1023" s="23"/>
      <c r="O1023" s="23"/>
      <c r="P1023" s="23"/>
      <c r="Q1023" s="23"/>
      <c r="R1023" s="23"/>
      <c r="S1023" s="29">
        <v>25200</v>
      </c>
      <c r="T1023" s="31"/>
    </row>
    <row r="1024" spans="1:20" ht="54" customHeight="1" x14ac:dyDescent="1.05">
      <c r="A1024" s="31" t="s">
        <v>33893</v>
      </c>
      <c r="B1024" s="31" t="s">
        <v>33894</v>
      </c>
      <c r="C1024" s="31" t="s">
        <v>33895</v>
      </c>
      <c r="D1024" s="31" t="s">
        <v>33896</v>
      </c>
      <c r="E1024" s="31" t="s">
        <v>687</v>
      </c>
      <c r="F1024" s="31" t="s">
        <v>102</v>
      </c>
      <c r="G1024" s="31" t="s">
        <v>16324</v>
      </c>
      <c r="H1024" s="31" t="s">
        <v>29687</v>
      </c>
      <c r="I1024" s="38">
        <v>0.41666666666666669</v>
      </c>
      <c r="J1024" s="31" t="s">
        <v>20</v>
      </c>
      <c r="K1024" s="31" t="s">
        <v>105</v>
      </c>
      <c r="L1024" s="31" t="s">
        <v>106</v>
      </c>
      <c r="M1024" s="31" t="s">
        <v>491</v>
      </c>
      <c r="N1024" s="23"/>
      <c r="O1024" s="23"/>
      <c r="P1024" s="23"/>
      <c r="Q1024" s="23"/>
      <c r="R1024" s="23"/>
      <c r="S1024" s="29">
        <v>25200</v>
      </c>
      <c r="T1024" s="31"/>
    </row>
    <row r="1025" spans="1:20" ht="54" customHeight="1" x14ac:dyDescent="1.05">
      <c r="A1025" s="31" t="s">
        <v>33897</v>
      </c>
      <c r="B1025" s="31" t="s">
        <v>33898</v>
      </c>
      <c r="C1025" s="31" t="s">
        <v>33899</v>
      </c>
      <c r="D1025" s="31" t="s">
        <v>33900</v>
      </c>
      <c r="E1025" s="31" t="s">
        <v>687</v>
      </c>
      <c r="F1025" s="31" t="s">
        <v>123</v>
      </c>
      <c r="G1025" s="31" t="s">
        <v>27347</v>
      </c>
      <c r="H1025" s="31" t="s">
        <v>32006</v>
      </c>
      <c r="I1025" s="38">
        <v>0.97916666666666663</v>
      </c>
      <c r="J1025" s="31" t="s">
        <v>20</v>
      </c>
      <c r="K1025" s="31" t="s">
        <v>105</v>
      </c>
      <c r="L1025" s="31" t="s">
        <v>106</v>
      </c>
      <c r="M1025" s="31" t="s">
        <v>995</v>
      </c>
      <c r="N1025" s="23"/>
      <c r="O1025" s="23"/>
      <c r="P1025" s="23"/>
      <c r="Q1025" s="23"/>
      <c r="R1025" s="23"/>
      <c r="S1025" s="29">
        <v>43425</v>
      </c>
      <c r="T1025" s="31"/>
    </row>
    <row r="1026" spans="1:20" ht="54" customHeight="1" x14ac:dyDescent="1.05">
      <c r="A1026" s="31" t="s">
        <v>33901</v>
      </c>
      <c r="B1026" s="31" t="s">
        <v>11003</v>
      </c>
      <c r="C1026" s="31" t="s">
        <v>33902</v>
      </c>
      <c r="D1026" s="31" t="s">
        <v>33903</v>
      </c>
      <c r="E1026" s="31" t="s">
        <v>687</v>
      </c>
      <c r="F1026" s="31" t="s">
        <v>123</v>
      </c>
      <c r="G1026" s="31" t="s">
        <v>27347</v>
      </c>
      <c r="H1026" s="31" t="s">
        <v>32006</v>
      </c>
      <c r="I1026" s="38">
        <v>0.97916666666666663</v>
      </c>
      <c r="J1026" s="31" t="s">
        <v>20</v>
      </c>
      <c r="K1026" s="31" t="s">
        <v>105</v>
      </c>
      <c r="L1026" s="31" t="s">
        <v>106</v>
      </c>
      <c r="M1026" s="31" t="s">
        <v>995</v>
      </c>
      <c r="N1026" s="23"/>
      <c r="O1026" s="23"/>
      <c r="P1026" s="23"/>
      <c r="Q1026" s="23"/>
      <c r="R1026" s="23"/>
      <c r="S1026" s="29">
        <v>43425</v>
      </c>
      <c r="T1026" s="31"/>
    </row>
    <row r="1027" spans="1:20" ht="54" customHeight="1" x14ac:dyDescent="1.05">
      <c r="A1027" s="31" t="s">
        <v>33904</v>
      </c>
      <c r="B1027" s="31" t="s">
        <v>33905</v>
      </c>
      <c r="C1027" s="31" t="s">
        <v>33906</v>
      </c>
      <c r="D1027" s="31" t="s">
        <v>33907</v>
      </c>
      <c r="E1027" s="31" t="s">
        <v>101</v>
      </c>
      <c r="F1027" s="31" t="s">
        <v>102</v>
      </c>
      <c r="G1027" s="31" t="s">
        <v>16267</v>
      </c>
      <c r="H1027" s="31" t="s">
        <v>32006</v>
      </c>
      <c r="I1027" s="38">
        <v>0.27083333333333331</v>
      </c>
      <c r="J1027" s="31" t="s">
        <v>20</v>
      </c>
      <c r="K1027" s="31" t="s">
        <v>105</v>
      </c>
      <c r="L1027" s="31" t="s">
        <v>106</v>
      </c>
      <c r="M1027" s="31" t="s">
        <v>491</v>
      </c>
      <c r="N1027" s="23"/>
      <c r="O1027" s="23"/>
      <c r="P1027" s="23"/>
      <c r="Q1027" s="23"/>
      <c r="R1027" s="23"/>
      <c r="S1027" s="29">
        <v>26200</v>
      </c>
      <c r="T1027" s="31"/>
    </row>
    <row r="1028" spans="1:20" ht="54" customHeight="1" x14ac:dyDescent="1.05">
      <c r="A1028" s="31" t="s">
        <v>33908</v>
      </c>
      <c r="B1028" s="31" t="s">
        <v>33909</v>
      </c>
      <c r="C1028" s="31" t="s">
        <v>33910</v>
      </c>
      <c r="D1028" s="31" t="s">
        <v>33911</v>
      </c>
      <c r="E1028" s="31" t="s">
        <v>687</v>
      </c>
      <c r="F1028" s="31" t="s">
        <v>123</v>
      </c>
      <c r="G1028" s="31" t="s">
        <v>27347</v>
      </c>
      <c r="H1028" s="31" t="s">
        <v>32006</v>
      </c>
      <c r="I1028" s="38">
        <v>0.97916666666666663</v>
      </c>
      <c r="J1028" s="31" t="s">
        <v>20</v>
      </c>
      <c r="K1028" s="31" t="s">
        <v>105</v>
      </c>
      <c r="L1028" s="31" t="s">
        <v>106</v>
      </c>
      <c r="M1028" s="31" t="s">
        <v>995</v>
      </c>
      <c r="N1028" s="23"/>
      <c r="O1028" s="23"/>
      <c r="P1028" s="23"/>
      <c r="Q1028" s="23"/>
      <c r="R1028" s="23"/>
      <c r="S1028" s="29">
        <v>43425</v>
      </c>
      <c r="T1028" s="31"/>
    </row>
    <row r="1029" spans="1:20" ht="54" customHeight="1" x14ac:dyDescent="1.05">
      <c r="A1029" s="31" t="s">
        <v>33912</v>
      </c>
      <c r="B1029" s="31" t="s">
        <v>4566</v>
      </c>
      <c r="C1029" s="31" t="s">
        <v>33913</v>
      </c>
      <c r="D1029" s="31" t="s">
        <v>33914</v>
      </c>
      <c r="E1029" s="31" t="s">
        <v>687</v>
      </c>
      <c r="F1029" s="31" t="s">
        <v>123</v>
      </c>
      <c r="G1029" s="31" t="s">
        <v>27347</v>
      </c>
      <c r="H1029" s="31" t="s">
        <v>32006</v>
      </c>
      <c r="I1029" s="38">
        <v>0.97916666666666663</v>
      </c>
      <c r="J1029" s="31" t="s">
        <v>20</v>
      </c>
      <c r="K1029" s="31" t="s">
        <v>105</v>
      </c>
      <c r="L1029" s="31" t="s">
        <v>106</v>
      </c>
      <c r="M1029" s="31" t="s">
        <v>995</v>
      </c>
      <c r="N1029" s="23"/>
      <c r="O1029" s="23"/>
      <c r="P1029" s="23"/>
      <c r="Q1029" s="23"/>
      <c r="R1029" s="23"/>
      <c r="S1029" s="29">
        <v>43425</v>
      </c>
      <c r="T1029" s="31"/>
    </row>
    <row r="1030" spans="1:20" ht="54" customHeight="1" x14ac:dyDescent="1.05">
      <c r="A1030" s="31" t="s">
        <v>33915</v>
      </c>
      <c r="B1030" s="31" t="s">
        <v>10362</v>
      </c>
      <c r="C1030" s="31" t="s">
        <v>33916</v>
      </c>
      <c r="D1030" s="31" t="s">
        <v>33917</v>
      </c>
      <c r="E1030" s="31" t="s">
        <v>687</v>
      </c>
      <c r="F1030" s="31" t="s">
        <v>123</v>
      </c>
      <c r="G1030" s="31" t="s">
        <v>16248</v>
      </c>
      <c r="H1030" s="31" t="s">
        <v>29748</v>
      </c>
      <c r="I1030" s="38">
        <v>0.41666666666666669</v>
      </c>
      <c r="J1030" s="31" t="s">
        <v>20</v>
      </c>
      <c r="K1030" s="31" t="s">
        <v>105</v>
      </c>
      <c r="L1030" s="31" t="s">
        <v>106</v>
      </c>
      <c r="M1030" s="31" t="s">
        <v>995</v>
      </c>
      <c r="N1030" s="23"/>
      <c r="O1030" s="23"/>
      <c r="P1030" s="23"/>
      <c r="Q1030" s="23"/>
      <c r="R1030" s="23"/>
      <c r="S1030" s="29">
        <v>43425</v>
      </c>
      <c r="T1030" s="31"/>
    </row>
    <row r="1031" spans="1:20" ht="54" customHeight="1" x14ac:dyDescent="1.05">
      <c r="A1031" s="31" t="s">
        <v>33918</v>
      </c>
      <c r="B1031" s="31" t="s">
        <v>33919</v>
      </c>
      <c r="C1031" s="31" t="s">
        <v>33920</v>
      </c>
      <c r="D1031" s="31" t="s">
        <v>33921</v>
      </c>
      <c r="E1031" s="31" t="s">
        <v>687</v>
      </c>
      <c r="F1031" s="31" t="s">
        <v>123</v>
      </c>
      <c r="G1031" s="31" t="s">
        <v>16248</v>
      </c>
      <c r="H1031" s="31" t="s">
        <v>29748</v>
      </c>
      <c r="I1031" s="38">
        <v>0.41666666666666669</v>
      </c>
      <c r="J1031" s="31" t="s">
        <v>20</v>
      </c>
      <c r="K1031" s="31" t="s">
        <v>105</v>
      </c>
      <c r="L1031" s="31" t="s">
        <v>106</v>
      </c>
      <c r="M1031" s="31" t="s">
        <v>995</v>
      </c>
      <c r="N1031" s="23"/>
      <c r="O1031" s="23"/>
      <c r="P1031" s="23"/>
      <c r="Q1031" s="23"/>
      <c r="R1031" s="23"/>
      <c r="S1031" s="29">
        <v>43425</v>
      </c>
      <c r="T1031" s="31"/>
    </row>
    <row r="1032" spans="1:20" ht="54" customHeight="1" x14ac:dyDescent="1.05">
      <c r="A1032" s="31" t="s">
        <v>33922</v>
      </c>
      <c r="B1032" s="31" t="s">
        <v>33923</v>
      </c>
      <c r="C1032" s="31" t="s">
        <v>33924</v>
      </c>
      <c r="D1032" s="31" t="s">
        <v>33925</v>
      </c>
      <c r="E1032" s="31" t="s">
        <v>687</v>
      </c>
      <c r="F1032" s="31" t="s">
        <v>123</v>
      </c>
      <c r="G1032" s="31" t="s">
        <v>16248</v>
      </c>
      <c r="H1032" s="31" t="s">
        <v>29748</v>
      </c>
      <c r="I1032" s="38">
        <v>0.41666666666666669</v>
      </c>
      <c r="J1032" s="31" t="s">
        <v>20</v>
      </c>
      <c r="K1032" s="31" t="s">
        <v>105</v>
      </c>
      <c r="L1032" s="31" t="s">
        <v>106</v>
      </c>
      <c r="M1032" s="31" t="s">
        <v>995</v>
      </c>
      <c r="N1032" s="23"/>
      <c r="O1032" s="23"/>
      <c r="P1032" s="23"/>
      <c r="Q1032" s="23"/>
      <c r="R1032" s="23"/>
      <c r="S1032" s="29">
        <v>43425</v>
      </c>
      <c r="T1032" s="31"/>
    </row>
    <row r="1033" spans="1:20" ht="54" customHeight="1" x14ac:dyDescent="1.05">
      <c r="A1033" s="31" t="s">
        <v>33926</v>
      </c>
      <c r="B1033" s="31" t="s">
        <v>33927</v>
      </c>
      <c r="C1033" s="31" t="s">
        <v>33928</v>
      </c>
      <c r="D1033" s="31" t="s">
        <v>33929</v>
      </c>
      <c r="E1033" s="31" t="s">
        <v>687</v>
      </c>
      <c r="F1033" s="31" t="s">
        <v>123</v>
      </c>
      <c r="G1033" s="31" t="s">
        <v>16248</v>
      </c>
      <c r="H1033" s="31" t="s">
        <v>29748</v>
      </c>
      <c r="I1033" s="38">
        <v>0.41666666666666669</v>
      </c>
      <c r="J1033" s="31" t="s">
        <v>20</v>
      </c>
      <c r="K1033" s="31" t="s">
        <v>105</v>
      </c>
      <c r="L1033" s="31" t="s">
        <v>106</v>
      </c>
      <c r="M1033" s="31" t="s">
        <v>995</v>
      </c>
      <c r="N1033" s="23"/>
      <c r="O1033" s="23"/>
      <c r="P1033" s="23"/>
      <c r="Q1033" s="23"/>
      <c r="R1033" s="23"/>
      <c r="S1033" s="29">
        <v>43425</v>
      </c>
      <c r="T1033" s="31"/>
    </row>
    <row r="1034" spans="1:20" ht="54" customHeight="1" x14ac:dyDescent="1.05">
      <c r="A1034" s="31" t="s">
        <v>33930</v>
      </c>
      <c r="B1034" s="31" t="s">
        <v>12972</v>
      </c>
      <c r="C1034" s="31" t="s">
        <v>33931</v>
      </c>
      <c r="D1034" s="31" t="s">
        <v>33932</v>
      </c>
      <c r="E1034" s="31" t="s">
        <v>687</v>
      </c>
      <c r="F1034" s="31" t="s">
        <v>123</v>
      </c>
      <c r="G1034" s="31" t="s">
        <v>16248</v>
      </c>
      <c r="H1034" s="31" t="s">
        <v>29748</v>
      </c>
      <c r="I1034" s="38">
        <v>0.41666666666666669</v>
      </c>
      <c r="J1034" s="31" t="s">
        <v>20</v>
      </c>
      <c r="K1034" s="31" t="s">
        <v>105</v>
      </c>
      <c r="L1034" s="31" t="s">
        <v>106</v>
      </c>
      <c r="M1034" s="31" t="s">
        <v>995</v>
      </c>
      <c r="N1034" s="23"/>
      <c r="O1034" s="23"/>
      <c r="P1034" s="23"/>
      <c r="Q1034" s="23"/>
      <c r="R1034" s="23"/>
      <c r="S1034" s="29">
        <v>43425</v>
      </c>
      <c r="T1034" s="31"/>
    </row>
    <row r="1035" spans="1:20" ht="54" customHeight="1" x14ac:dyDescent="1.05">
      <c r="A1035" s="31" t="s">
        <v>33933</v>
      </c>
      <c r="B1035" s="31" t="s">
        <v>12643</v>
      </c>
      <c r="C1035" s="31" t="s">
        <v>33934</v>
      </c>
      <c r="D1035" s="31" t="s">
        <v>33935</v>
      </c>
      <c r="E1035" s="31" t="s">
        <v>687</v>
      </c>
      <c r="F1035" s="31" t="s">
        <v>123</v>
      </c>
      <c r="G1035" s="31" t="s">
        <v>16248</v>
      </c>
      <c r="H1035" s="31" t="s">
        <v>29748</v>
      </c>
      <c r="I1035" s="38">
        <v>0.41666666666666669</v>
      </c>
      <c r="J1035" s="31" t="s">
        <v>20</v>
      </c>
      <c r="K1035" s="31" t="s">
        <v>105</v>
      </c>
      <c r="L1035" s="31" t="s">
        <v>106</v>
      </c>
      <c r="M1035" s="31" t="s">
        <v>995</v>
      </c>
      <c r="N1035" s="23"/>
      <c r="O1035" s="23"/>
      <c r="P1035" s="23"/>
      <c r="Q1035" s="23"/>
      <c r="R1035" s="23"/>
      <c r="S1035" s="29">
        <v>43425</v>
      </c>
      <c r="T1035" s="31"/>
    </row>
    <row r="1036" spans="1:20" ht="54" customHeight="1" x14ac:dyDescent="1.05">
      <c r="A1036" s="31" t="s">
        <v>33936</v>
      </c>
      <c r="B1036" s="31" t="s">
        <v>33937</v>
      </c>
      <c r="C1036" s="31" t="s">
        <v>33938</v>
      </c>
      <c r="D1036" s="31" t="s">
        <v>33939</v>
      </c>
      <c r="E1036" s="31" t="s">
        <v>687</v>
      </c>
      <c r="F1036" s="31" t="s">
        <v>123</v>
      </c>
      <c r="G1036" s="31" t="s">
        <v>16248</v>
      </c>
      <c r="H1036" s="31" t="s">
        <v>29748</v>
      </c>
      <c r="I1036" s="38">
        <v>0.41666666666666669</v>
      </c>
      <c r="J1036" s="31" t="s">
        <v>20</v>
      </c>
      <c r="K1036" s="31" t="s">
        <v>105</v>
      </c>
      <c r="L1036" s="31" t="s">
        <v>106</v>
      </c>
      <c r="M1036" s="31" t="s">
        <v>995</v>
      </c>
      <c r="N1036" s="23"/>
      <c r="O1036" s="23"/>
      <c r="P1036" s="23"/>
      <c r="Q1036" s="23"/>
      <c r="R1036" s="23"/>
      <c r="S1036" s="29">
        <v>43425</v>
      </c>
      <c r="T1036" s="31"/>
    </row>
    <row r="1037" spans="1:20" ht="54" customHeight="1" x14ac:dyDescent="1.05">
      <c r="A1037" s="31" t="s">
        <v>33940</v>
      </c>
      <c r="B1037" s="31" t="s">
        <v>33941</v>
      </c>
      <c r="C1037" s="31" t="s">
        <v>33942</v>
      </c>
      <c r="D1037" s="31" t="s">
        <v>33943</v>
      </c>
      <c r="E1037" s="31" t="s">
        <v>687</v>
      </c>
      <c r="F1037" s="31" t="s">
        <v>123</v>
      </c>
      <c r="G1037" s="31" t="s">
        <v>16248</v>
      </c>
      <c r="H1037" s="31" t="s">
        <v>29748</v>
      </c>
      <c r="I1037" s="38">
        <v>0.41666666666666669</v>
      </c>
      <c r="J1037" s="31" t="s">
        <v>20</v>
      </c>
      <c r="K1037" s="31" t="s">
        <v>105</v>
      </c>
      <c r="L1037" s="31" t="s">
        <v>106</v>
      </c>
      <c r="M1037" s="31" t="s">
        <v>995</v>
      </c>
      <c r="N1037" s="23"/>
      <c r="O1037" s="23"/>
      <c r="P1037" s="23"/>
      <c r="Q1037" s="23"/>
      <c r="R1037" s="23"/>
      <c r="S1037" s="29">
        <v>43425</v>
      </c>
      <c r="T1037" s="31"/>
    </row>
    <row r="1038" spans="1:20" ht="54" customHeight="1" x14ac:dyDescent="1.05">
      <c r="A1038" s="31" t="s">
        <v>33944</v>
      </c>
      <c r="B1038" s="31" t="s">
        <v>33945</v>
      </c>
      <c r="C1038" s="31" t="s">
        <v>33946</v>
      </c>
      <c r="D1038" s="31" t="s">
        <v>33947</v>
      </c>
      <c r="E1038" s="31" t="s">
        <v>687</v>
      </c>
      <c r="F1038" s="31" t="s">
        <v>123</v>
      </c>
      <c r="G1038" s="31" t="s">
        <v>16248</v>
      </c>
      <c r="H1038" s="31" t="s">
        <v>29748</v>
      </c>
      <c r="I1038" s="38">
        <v>0.41666666666666669</v>
      </c>
      <c r="J1038" s="31" t="s">
        <v>20</v>
      </c>
      <c r="K1038" s="31" t="s">
        <v>105</v>
      </c>
      <c r="L1038" s="31" t="s">
        <v>106</v>
      </c>
      <c r="M1038" s="31" t="s">
        <v>995</v>
      </c>
      <c r="N1038" s="23"/>
      <c r="O1038" s="23"/>
      <c r="P1038" s="23"/>
      <c r="Q1038" s="23"/>
      <c r="R1038" s="23"/>
      <c r="S1038" s="29">
        <v>43425</v>
      </c>
      <c r="T1038" s="31"/>
    </row>
    <row r="1039" spans="1:20" ht="54" customHeight="1" x14ac:dyDescent="1.05">
      <c r="A1039" s="31" t="s">
        <v>33948</v>
      </c>
      <c r="B1039" s="31" t="s">
        <v>33949</v>
      </c>
      <c r="C1039" s="31" t="s">
        <v>33950</v>
      </c>
      <c r="D1039" s="31" t="s">
        <v>33951</v>
      </c>
      <c r="E1039" s="31" t="s">
        <v>687</v>
      </c>
      <c r="F1039" s="31" t="s">
        <v>123</v>
      </c>
      <c r="G1039" s="31" t="s">
        <v>16248</v>
      </c>
      <c r="H1039" s="31" t="s">
        <v>29748</v>
      </c>
      <c r="I1039" s="38">
        <v>0.41666666666666669</v>
      </c>
      <c r="J1039" s="31" t="s">
        <v>20</v>
      </c>
      <c r="K1039" s="31" t="s">
        <v>105</v>
      </c>
      <c r="L1039" s="31" t="s">
        <v>106</v>
      </c>
      <c r="M1039" s="31" t="s">
        <v>995</v>
      </c>
      <c r="N1039" s="23"/>
      <c r="O1039" s="23"/>
      <c r="P1039" s="23"/>
      <c r="Q1039" s="23"/>
      <c r="R1039" s="23"/>
      <c r="S1039" s="29">
        <v>43425</v>
      </c>
      <c r="T1039" s="31"/>
    </row>
    <row r="1040" spans="1:20" ht="54" customHeight="1" x14ac:dyDescent="1.05">
      <c r="A1040" s="693" t="s">
        <v>34416</v>
      </c>
      <c r="B1040" s="694"/>
      <c r="C1040" s="694"/>
      <c r="D1040" s="694"/>
      <c r="E1040" s="694"/>
      <c r="F1040" s="694"/>
      <c r="G1040" s="694"/>
      <c r="H1040" s="694"/>
      <c r="I1040" s="694"/>
      <c r="J1040" s="694"/>
      <c r="K1040" s="694"/>
      <c r="L1040" s="694"/>
      <c r="M1040" s="695"/>
      <c r="N1040" s="23"/>
      <c r="O1040" s="23"/>
      <c r="P1040" s="23"/>
      <c r="Q1040" s="23"/>
      <c r="R1040" s="23"/>
      <c r="S1040" s="29"/>
      <c r="T1040" s="29">
        <v>500000</v>
      </c>
    </row>
    <row r="1041" spans="1:20" ht="54" customHeight="1" x14ac:dyDescent="1.05">
      <c r="A1041" s="693" t="s">
        <v>34416</v>
      </c>
      <c r="B1041" s="694"/>
      <c r="C1041" s="694"/>
      <c r="D1041" s="694"/>
      <c r="E1041" s="694"/>
      <c r="F1041" s="694"/>
      <c r="G1041" s="694"/>
      <c r="H1041" s="694"/>
      <c r="I1041" s="694"/>
      <c r="J1041" s="694"/>
      <c r="K1041" s="694"/>
      <c r="L1041" s="694"/>
      <c r="M1041" s="695"/>
      <c r="N1041" s="23"/>
      <c r="O1041" s="23"/>
      <c r="P1041" s="23"/>
      <c r="Q1041" s="23"/>
      <c r="R1041" s="23"/>
      <c r="S1041" s="29"/>
      <c r="T1041" s="29">
        <v>350000</v>
      </c>
    </row>
    <row r="1042" spans="1:20" ht="54" customHeight="1" x14ac:dyDescent="1.05">
      <c r="A1042" s="693" t="s">
        <v>34416</v>
      </c>
      <c r="B1042" s="694"/>
      <c r="C1042" s="694"/>
      <c r="D1042" s="694"/>
      <c r="E1042" s="694"/>
      <c r="F1042" s="694"/>
      <c r="G1042" s="694"/>
      <c r="H1042" s="694"/>
      <c r="I1042" s="694"/>
      <c r="J1042" s="694"/>
      <c r="K1042" s="694"/>
      <c r="L1042" s="694"/>
      <c r="M1042" s="695"/>
      <c r="N1042" s="23"/>
      <c r="O1042" s="23"/>
      <c r="P1042" s="23"/>
      <c r="Q1042" s="23"/>
      <c r="R1042" s="23"/>
      <c r="S1042" s="29"/>
      <c r="T1042" s="29">
        <v>400000</v>
      </c>
    </row>
    <row r="1043" spans="1:20" ht="54" customHeight="1" x14ac:dyDescent="1.05">
      <c r="A1043" s="693" t="s">
        <v>34415</v>
      </c>
      <c r="B1043" s="694"/>
      <c r="C1043" s="694"/>
      <c r="D1043" s="694"/>
      <c r="E1043" s="694"/>
      <c r="F1043" s="694"/>
      <c r="G1043" s="694"/>
      <c r="H1043" s="694"/>
      <c r="I1043" s="694"/>
      <c r="J1043" s="694"/>
      <c r="K1043" s="694"/>
      <c r="L1043" s="694"/>
      <c r="M1043" s="695"/>
      <c r="N1043" s="23"/>
      <c r="O1043" s="23"/>
      <c r="P1043" s="23"/>
      <c r="Q1043" s="23"/>
      <c r="R1043" s="23"/>
      <c r="S1043" s="29"/>
      <c r="T1043" s="29">
        <v>540000</v>
      </c>
    </row>
    <row r="1044" spans="1:20" ht="54" customHeight="1" x14ac:dyDescent="1.05">
      <c r="A1044" s="688"/>
      <c r="B1044" s="689"/>
      <c r="C1044" s="689"/>
      <c r="D1044" s="689"/>
      <c r="E1044" s="689"/>
      <c r="F1044" s="689"/>
      <c r="G1044" s="689"/>
      <c r="H1044" s="689"/>
      <c r="I1044" s="689"/>
      <c r="J1044" s="689"/>
      <c r="K1044" s="689"/>
      <c r="L1044" s="689"/>
      <c r="M1044" s="690"/>
      <c r="N1044" s="23"/>
      <c r="O1044" s="23"/>
      <c r="P1044" s="23"/>
      <c r="Q1044" s="23"/>
      <c r="R1044" s="23"/>
      <c r="S1044" s="29"/>
      <c r="T1044" s="31"/>
    </row>
    <row r="1045" spans="1:20" ht="54" customHeight="1" x14ac:dyDescent="1.05">
      <c r="A1045" s="31" t="s">
        <v>34736</v>
      </c>
      <c r="B1045" s="31" t="s">
        <v>34737</v>
      </c>
      <c r="C1045" s="31" t="s">
        <v>34738</v>
      </c>
      <c r="D1045" s="31" t="s">
        <v>34739</v>
      </c>
      <c r="E1045" s="31" t="s">
        <v>101</v>
      </c>
      <c r="F1045" s="31" t="s">
        <v>1304</v>
      </c>
      <c r="G1045" s="31" t="s">
        <v>16185</v>
      </c>
      <c r="H1045" s="31" t="s">
        <v>29345</v>
      </c>
      <c r="I1045" s="38">
        <v>0.25</v>
      </c>
      <c r="J1045" s="31" t="s">
        <v>20</v>
      </c>
      <c r="K1045" s="31" t="s">
        <v>105</v>
      </c>
      <c r="L1045" s="31" t="s">
        <v>106</v>
      </c>
      <c r="M1045" s="31" t="s">
        <v>491</v>
      </c>
      <c r="N1045" s="23"/>
      <c r="O1045" s="23"/>
      <c r="P1045" s="23"/>
      <c r="Q1045" s="23"/>
      <c r="R1045" s="23"/>
      <c r="S1045" s="29">
        <v>26200</v>
      </c>
      <c r="T1045" s="31"/>
    </row>
    <row r="1046" spans="1:20" ht="54" customHeight="1" x14ac:dyDescent="1.05">
      <c r="A1046" s="693" t="s">
        <v>33501</v>
      </c>
      <c r="B1046" s="694"/>
      <c r="C1046" s="694"/>
      <c r="D1046" s="694"/>
      <c r="E1046" s="694"/>
      <c r="F1046" s="694"/>
      <c r="G1046" s="694"/>
      <c r="H1046" s="694"/>
      <c r="I1046" s="694"/>
      <c r="J1046" s="694"/>
      <c r="K1046" s="694"/>
      <c r="L1046" s="694"/>
      <c r="M1046" s="695"/>
      <c r="N1046" s="23"/>
      <c r="O1046" s="23"/>
      <c r="P1046" s="23"/>
      <c r="Q1046" s="23"/>
      <c r="R1046" s="23"/>
      <c r="S1046" s="29"/>
      <c r="T1046" s="29">
        <v>16000</v>
      </c>
    </row>
    <row r="1047" spans="1:20" ht="54" customHeight="1" x14ac:dyDescent="1.05">
      <c r="A1047" s="693" t="s">
        <v>34416</v>
      </c>
      <c r="B1047" s="694"/>
      <c r="C1047" s="694"/>
      <c r="D1047" s="694"/>
      <c r="E1047" s="694"/>
      <c r="F1047" s="694"/>
      <c r="G1047" s="694"/>
      <c r="H1047" s="694"/>
      <c r="I1047" s="694"/>
      <c r="J1047" s="694"/>
      <c r="K1047" s="694"/>
      <c r="L1047" s="694"/>
      <c r="M1047" s="695"/>
      <c r="N1047" s="23"/>
      <c r="O1047" s="23"/>
      <c r="P1047" s="23"/>
      <c r="Q1047" s="23"/>
      <c r="R1047" s="23"/>
      <c r="S1047" s="29"/>
      <c r="T1047" s="388">
        <v>20000</v>
      </c>
    </row>
    <row r="1048" spans="1:20" ht="54" customHeight="1" x14ac:dyDescent="1.05">
      <c r="A1048" s="693" t="s">
        <v>34416</v>
      </c>
      <c r="B1048" s="694"/>
      <c r="C1048" s="694"/>
      <c r="D1048" s="694"/>
      <c r="E1048" s="694"/>
      <c r="F1048" s="694"/>
      <c r="G1048" s="694"/>
      <c r="H1048" s="694"/>
      <c r="I1048" s="694"/>
      <c r="J1048" s="694"/>
      <c r="K1048" s="694"/>
      <c r="L1048" s="694"/>
      <c r="M1048" s="695"/>
      <c r="N1048" s="23"/>
      <c r="O1048" s="23"/>
      <c r="P1048" s="23"/>
      <c r="Q1048" s="23"/>
      <c r="R1048" s="23"/>
      <c r="S1048" s="29"/>
      <c r="T1048" s="388">
        <v>50750</v>
      </c>
    </row>
    <row r="1049" spans="1:20" ht="54" customHeight="1" x14ac:dyDescent="1.05">
      <c r="A1049" s="693" t="s">
        <v>34416</v>
      </c>
      <c r="B1049" s="694"/>
      <c r="C1049" s="694"/>
      <c r="D1049" s="694"/>
      <c r="E1049" s="694"/>
      <c r="F1049" s="694"/>
      <c r="G1049" s="694"/>
      <c r="H1049" s="694"/>
      <c r="I1049" s="694"/>
      <c r="J1049" s="694"/>
      <c r="K1049" s="694"/>
      <c r="L1049" s="694"/>
      <c r="M1049" s="695"/>
      <c r="N1049" s="23"/>
      <c r="O1049" s="23"/>
      <c r="P1049" s="23"/>
      <c r="Q1049" s="23"/>
      <c r="R1049" s="23"/>
      <c r="S1049" s="29"/>
      <c r="T1049" s="388">
        <v>29250</v>
      </c>
    </row>
    <row r="1050" spans="1:20" ht="54" customHeight="1" x14ac:dyDescent="1.3">
      <c r="A1050" s="679" t="s">
        <v>35160</v>
      </c>
      <c r="B1050" s="680"/>
      <c r="C1050" s="680"/>
      <c r="D1050" s="680"/>
      <c r="E1050" s="680"/>
      <c r="F1050" s="680"/>
      <c r="G1050" s="680"/>
      <c r="H1050" s="680"/>
      <c r="I1050" s="680"/>
      <c r="J1050" s="680"/>
      <c r="K1050" s="680"/>
      <c r="L1050" s="680"/>
      <c r="M1050" s="681"/>
      <c r="N1050" s="23"/>
      <c r="O1050" s="23"/>
      <c r="P1050" s="23"/>
      <c r="Q1050" s="23"/>
      <c r="R1050" s="23"/>
      <c r="S1050" s="29"/>
      <c r="T1050" s="31"/>
    </row>
    <row r="1051" spans="1:20" ht="54" customHeight="1" x14ac:dyDescent="1.05">
      <c r="A1051" s="647" t="s">
        <v>35357</v>
      </c>
      <c r="B1051" s="647" t="s">
        <v>3250</v>
      </c>
      <c r="C1051" s="647" t="s">
        <v>35358</v>
      </c>
      <c r="D1051" s="647" t="s">
        <v>35359</v>
      </c>
      <c r="E1051" s="647" t="s">
        <v>687</v>
      </c>
      <c r="F1051" s="647" t="s">
        <v>102</v>
      </c>
      <c r="G1051" s="647" t="s">
        <v>16324</v>
      </c>
      <c r="H1051" s="647" t="s">
        <v>29377</v>
      </c>
      <c r="I1051" s="648">
        <v>0.60416666666666663</v>
      </c>
      <c r="J1051" s="647" t="s">
        <v>20</v>
      </c>
      <c r="K1051" s="647" t="s">
        <v>105</v>
      </c>
      <c r="L1051" s="647" t="s">
        <v>106</v>
      </c>
      <c r="M1051" s="647" t="s">
        <v>491</v>
      </c>
      <c r="N1051" s="23"/>
      <c r="O1051" s="23"/>
      <c r="P1051" s="23"/>
      <c r="Q1051" s="23"/>
      <c r="R1051" s="23"/>
      <c r="S1051" s="29">
        <v>25200</v>
      </c>
      <c r="T1051" s="31"/>
    </row>
    <row r="1052" spans="1:20" ht="54" customHeight="1" x14ac:dyDescent="1.05">
      <c r="A1052" s="647" t="s">
        <v>35360</v>
      </c>
      <c r="B1052" s="647" t="s">
        <v>35361</v>
      </c>
      <c r="C1052" s="647" t="s">
        <v>35362</v>
      </c>
      <c r="D1052" s="647" t="s">
        <v>35363</v>
      </c>
      <c r="E1052" s="647" t="s">
        <v>687</v>
      </c>
      <c r="F1052" s="647" t="s">
        <v>123</v>
      </c>
      <c r="G1052" s="647" t="s">
        <v>27347</v>
      </c>
      <c r="H1052" s="647" t="s">
        <v>29345</v>
      </c>
      <c r="I1052" s="648">
        <v>0.20833333333333334</v>
      </c>
      <c r="J1052" s="647" t="s">
        <v>20</v>
      </c>
      <c r="K1052" s="647" t="s">
        <v>105</v>
      </c>
      <c r="L1052" s="647" t="s">
        <v>106</v>
      </c>
      <c r="M1052" s="647" t="s">
        <v>995</v>
      </c>
      <c r="N1052" s="23"/>
      <c r="O1052" s="23"/>
      <c r="P1052" s="23"/>
      <c r="Q1052" s="23"/>
      <c r="R1052" s="23"/>
      <c r="S1052" s="29">
        <v>43425</v>
      </c>
      <c r="T1052" s="31"/>
    </row>
    <row r="1053" spans="1:20" ht="54" customHeight="1" x14ac:dyDescent="1.05">
      <c r="A1053" s="647" t="s">
        <v>35364</v>
      </c>
      <c r="B1053" s="647" t="s">
        <v>34207</v>
      </c>
      <c r="C1053" s="647" t="s">
        <v>35365</v>
      </c>
      <c r="D1053" s="647" t="s">
        <v>35366</v>
      </c>
      <c r="E1053" s="647" t="s">
        <v>687</v>
      </c>
      <c r="F1053" s="647" t="s">
        <v>123</v>
      </c>
      <c r="G1053" s="647" t="s">
        <v>27347</v>
      </c>
      <c r="H1053" s="647" t="s">
        <v>29345</v>
      </c>
      <c r="I1053" s="648">
        <v>0.20833333333333334</v>
      </c>
      <c r="J1053" s="647" t="s">
        <v>20</v>
      </c>
      <c r="K1053" s="647" t="s">
        <v>105</v>
      </c>
      <c r="L1053" s="647" t="s">
        <v>106</v>
      </c>
      <c r="M1053" s="647" t="s">
        <v>995</v>
      </c>
      <c r="N1053" s="23"/>
      <c r="O1053" s="23"/>
      <c r="P1053" s="23"/>
      <c r="Q1053" s="23"/>
      <c r="R1053" s="23"/>
      <c r="S1053" s="29">
        <v>43425</v>
      </c>
      <c r="T1053" s="31"/>
    </row>
    <row r="1054" spans="1:20" ht="54" customHeight="1" x14ac:dyDescent="1.05">
      <c r="A1054" s="647" t="s">
        <v>35367</v>
      </c>
      <c r="B1054" s="647" t="s">
        <v>13829</v>
      </c>
      <c r="C1054" s="647" t="s">
        <v>35368</v>
      </c>
      <c r="D1054" s="647" t="s">
        <v>35369</v>
      </c>
      <c r="E1054" s="647" t="s">
        <v>687</v>
      </c>
      <c r="F1054" s="647" t="s">
        <v>123</v>
      </c>
      <c r="G1054" s="647" t="s">
        <v>27347</v>
      </c>
      <c r="H1054" s="647" t="s">
        <v>29345</v>
      </c>
      <c r="I1054" s="648">
        <v>0.20833333333333334</v>
      </c>
      <c r="J1054" s="647" t="s">
        <v>20</v>
      </c>
      <c r="K1054" s="647" t="s">
        <v>105</v>
      </c>
      <c r="L1054" s="647" t="s">
        <v>106</v>
      </c>
      <c r="M1054" s="647" t="s">
        <v>995</v>
      </c>
      <c r="N1054" s="23"/>
      <c r="O1054" s="23"/>
      <c r="P1054" s="23"/>
      <c r="Q1054" s="23"/>
      <c r="R1054" s="23"/>
      <c r="S1054" s="29">
        <v>43425</v>
      </c>
      <c r="T1054" s="31"/>
    </row>
    <row r="1055" spans="1:20" ht="54" customHeight="1" x14ac:dyDescent="1.05">
      <c r="A1055" s="647" t="s">
        <v>35370</v>
      </c>
      <c r="B1055" s="647" t="s">
        <v>33778</v>
      </c>
      <c r="C1055" s="647" t="s">
        <v>35371</v>
      </c>
      <c r="D1055" s="647" t="s">
        <v>35372</v>
      </c>
      <c r="E1055" s="647" t="s">
        <v>687</v>
      </c>
      <c r="F1055" s="647" t="s">
        <v>123</v>
      </c>
      <c r="G1055" s="647" t="s">
        <v>27347</v>
      </c>
      <c r="H1055" s="647" t="s">
        <v>29345</v>
      </c>
      <c r="I1055" s="648">
        <v>0.20833333333333334</v>
      </c>
      <c r="J1055" s="647" t="s">
        <v>20</v>
      </c>
      <c r="K1055" s="647" t="s">
        <v>105</v>
      </c>
      <c r="L1055" s="647" t="s">
        <v>106</v>
      </c>
      <c r="M1055" s="647" t="s">
        <v>995</v>
      </c>
      <c r="N1055" s="23"/>
      <c r="O1055" s="23"/>
      <c r="P1055" s="23"/>
      <c r="Q1055" s="23"/>
      <c r="R1055" s="23"/>
      <c r="S1055" s="29">
        <v>43425</v>
      </c>
      <c r="T1055" s="31"/>
    </row>
    <row r="1056" spans="1:20" ht="54" customHeight="1" x14ac:dyDescent="1.05">
      <c r="A1056" s="647" t="s">
        <v>35373</v>
      </c>
      <c r="B1056" s="647" t="s">
        <v>35374</v>
      </c>
      <c r="C1056" s="647" t="s">
        <v>35375</v>
      </c>
      <c r="D1056" s="647" t="s">
        <v>35376</v>
      </c>
      <c r="E1056" s="647" t="s">
        <v>687</v>
      </c>
      <c r="F1056" s="647" t="s">
        <v>123</v>
      </c>
      <c r="G1056" s="647" t="s">
        <v>27347</v>
      </c>
      <c r="H1056" s="647" t="s">
        <v>29345</v>
      </c>
      <c r="I1056" s="648">
        <v>0.20833333333333334</v>
      </c>
      <c r="J1056" s="647" t="s">
        <v>20</v>
      </c>
      <c r="K1056" s="647" t="s">
        <v>105</v>
      </c>
      <c r="L1056" s="647" t="s">
        <v>106</v>
      </c>
      <c r="M1056" s="647" t="s">
        <v>995</v>
      </c>
      <c r="N1056" s="23"/>
      <c r="O1056" s="23"/>
      <c r="P1056" s="23"/>
      <c r="Q1056" s="23"/>
      <c r="R1056" s="23"/>
      <c r="S1056" s="29">
        <v>43425</v>
      </c>
      <c r="T1056" s="31"/>
    </row>
    <row r="1057" spans="1:20" ht="54" customHeight="1" x14ac:dyDescent="1.05">
      <c r="A1057" s="647" t="s">
        <v>35377</v>
      </c>
      <c r="B1057" s="647" t="s">
        <v>35378</v>
      </c>
      <c r="C1057" s="647" t="s">
        <v>35379</v>
      </c>
      <c r="D1057" s="647" t="s">
        <v>35380</v>
      </c>
      <c r="E1057" s="647" t="s">
        <v>687</v>
      </c>
      <c r="F1057" s="647" t="s">
        <v>123</v>
      </c>
      <c r="G1057" s="647" t="s">
        <v>27347</v>
      </c>
      <c r="H1057" s="647" t="s">
        <v>29345</v>
      </c>
      <c r="I1057" s="648">
        <v>0.20833333333333334</v>
      </c>
      <c r="J1057" s="647" t="s">
        <v>20</v>
      </c>
      <c r="K1057" s="647" t="s">
        <v>105</v>
      </c>
      <c r="L1057" s="647" t="s">
        <v>106</v>
      </c>
      <c r="M1057" s="647" t="s">
        <v>995</v>
      </c>
      <c r="N1057" s="23"/>
      <c r="O1057" s="23"/>
      <c r="P1057" s="23"/>
      <c r="Q1057" s="23"/>
      <c r="R1057" s="23"/>
      <c r="S1057" s="29">
        <v>43425</v>
      </c>
      <c r="T1057" s="31"/>
    </row>
    <row r="1058" spans="1:20" ht="54" customHeight="1" x14ac:dyDescent="1.05">
      <c r="A1058" s="647" t="s">
        <v>35381</v>
      </c>
      <c r="B1058" s="647" t="s">
        <v>16031</v>
      </c>
      <c r="C1058" s="647" t="s">
        <v>35382</v>
      </c>
      <c r="D1058" s="647" t="s">
        <v>35383</v>
      </c>
      <c r="E1058" s="647" t="s">
        <v>687</v>
      </c>
      <c r="F1058" s="647" t="s">
        <v>123</v>
      </c>
      <c r="G1058" s="647" t="s">
        <v>27347</v>
      </c>
      <c r="H1058" s="647" t="s">
        <v>29345</v>
      </c>
      <c r="I1058" s="648">
        <v>0.20833333333333334</v>
      </c>
      <c r="J1058" s="647" t="s">
        <v>20</v>
      </c>
      <c r="K1058" s="647" t="s">
        <v>105</v>
      </c>
      <c r="L1058" s="647" t="s">
        <v>106</v>
      </c>
      <c r="M1058" s="647" t="s">
        <v>995</v>
      </c>
      <c r="N1058" s="23"/>
      <c r="O1058" s="23"/>
      <c r="P1058" s="23"/>
      <c r="Q1058" s="23"/>
      <c r="R1058" s="23"/>
      <c r="S1058" s="29">
        <v>43425</v>
      </c>
      <c r="T1058" s="31"/>
    </row>
    <row r="1059" spans="1:20" ht="54" customHeight="1" x14ac:dyDescent="1.05">
      <c r="A1059" s="647" t="s">
        <v>35384</v>
      </c>
      <c r="B1059" s="647" t="s">
        <v>13759</v>
      </c>
      <c r="C1059" s="647" t="s">
        <v>35385</v>
      </c>
      <c r="D1059" s="647" t="s">
        <v>35386</v>
      </c>
      <c r="E1059" s="647" t="s">
        <v>687</v>
      </c>
      <c r="F1059" s="647" t="s">
        <v>123</v>
      </c>
      <c r="G1059" s="647" t="s">
        <v>27347</v>
      </c>
      <c r="H1059" s="647" t="s">
        <v>29345</v>
      </c>
      <c r="I1059" s="648">
        <v>0.20833333333333334</v>
      </c>
      <c r="J1059" s="647" t="s">
        <v>20</v>
      </c>
      <c r="K1059" s="647" t="s">
        <v>105</v>
      </c>
      <c r="L1059" s="647" t="s">
        <v>106</v>
      </c>
      <c r="M1059" s="647" t="s">
        <v>995</v>
      </c>
      <c r="N1059" s="23"/>
      <c r="O1059" s="23"/>
      <c r="P1059" s="23"/>
      <c r="Q1059" s="23"/>
      <c r="R1059" s="23"/>
      <c r="S1059" s="29">
        <v>43425</v>
      </c>
      <c r="T1059" s="31"/>
    </row>
    <row r="1060" spans="1:20" ht="54" customHeight="1" x14ac:dyDescent="1.05">
      <c r="A1060" s="647" t="s">
        <v>35387</v>
      </c>
      <c r="B1060" s="647" t="s">
        <v>35374</v>
      </c>
      <c r="C1060" s="647" t="s">
        <v>35388</v>
      </c>
      <c r="D1060" s="647" t="s">
        <v>35389</v>
      </c>
      <c r="E1060" s="647" t="s">
        <v>687</v>
      </c>
      <c r="F1060" s="647" t="s">
        <v>123</v>
      </c>
      <c r="G1060" s="647" t="s">
        <v>27347</v>
      </c>
      <c r="H1060" s="647" t="s">
        <v>29345</v>
      </c>
      <c r="I1060" s="648">
        <v>0.20833333333333334</v>
      </c>
      <c r="J1060" s="647" t="s">
        <v>20</v>
      </c>
      <c r="K1060" s="647" t="s">
        <v>105</v>
      </c>
      <c r="L1060" s="647" t="s">
        <v>106</v>
      </c>
      <c r="M1060" s="647" t="s">
        <v>995</v>
      </c>
      <c r="N1060" s="23"/>
      <c r="O1060" s="23"/>
      <c r="P1060" s="23"/>
      <c r="Q1060" s="23"/>
      <c r="R1060" s="23"/>
      <c r="S1060" s="29">
        <v>43425</v>
      </c>
      <c r="T1060" s="31"/>
    </row>
    <row r="1061" spans="1:20" ht="54" customHeight="1" x14ac:dyDescent="1.05">
      <c r="A1061" s="647" t="s">
        <v>35390</v>
      </c>
      <c r="B1061" s="647" t="s">
        <v>4239</v>
      </c>
      <c r="C1061" s="647" t="s">
        <v>35391</v>
      </c>
      <c r="D1061" s="647" t="s">
        <v>35392</v>
      </c>
      <c r="E1061" s="647" t="s">
        <v>687</v>
      </c>
      <c r="F1061" s="647" t="s">
        <v>123</v>
      </c>
      <c r="G1061" s="647" t="s">
        <v>27347</v>
      </c>
      <c r="H1061" s="647" t="s">
        <v>29345</v>
      </c>
      <c r="I1061" s="648">
        <v>0.20833333333333334</v>
      </c>
      <c r="J1061" s="647" t="s">
        <v>20</v>
      </c>
      <c r="K1061" s="647" t="s">
        <v>105</v>
      </c>
      <c r="L1061" s="647" t="s">
        <v>106</v>
      </c>
      <c r="M1061" s="647" t="s">
        <v>995</v>
      </c>
      <c r="N1061" s="23"/>
      <c r="O1061" s="23"/>
      <c r="P1061" s="23"/>
      <c r="Q1061" s="23"/>
      <c r="R1061" s="23"/>
      <c r="S1061" s="29">
        <v>43425</v>
      </c>
      <c r="T1061" s="31"/>
    </row>
    <row r="1062" spans="1:20" ht="54" customHeight="1" x14ac:dyDescent="1.05">
      <c r="A1062" s="647" t="s">
        <v>35393</v>
      </c>
      <c r="B1062" s="647" t="s">
        <v>35394</v>
      </c>
      <c r="C1062" s="647" t="s">
        <v>35395</v>
      </c>
      <c r="D1062" s="647" t="s">
        <v>35396</v>
      </c>
      <c r="E1062" s="647" t="s">
        <v>687</v>
      </c>
      <c r="F1062" s="647" t="s">
        <v>123</v>
      </c>
      <c r="G1062" s="647" t="s">
        <v>27347</v>
      </c>
      <c r="H1062" s="647" t="s">
        <v>29345</v>
      </c>
      <c r="I1062" s="648">
        <v>0.20833333333333334</v>
      </c>
      <c r="J1062" s="647" t="s">
        <v>20</v>
      </c>
      <c r="K1062" s="647" t="s">
        <v>105</v>
      </c>
      <c r="L1062" s="647" t="s">
        <v>106</v>
      </c>
      <c r="M1062" s="647" t="s">
        <v>995</v>
      </c>
      <c r="N1062" s="23"/>
      <c r="O1062" s="23"/>
      <c r="P1062" s="23"/>
      <c r="Q1062" s="23"/>
      <c r="R1062" s="23"/>
      <c r="S1062" s="29">
        <v>43425</v>
      </c>
      <c r="T1062" s="31"/>
    </row>
    <row r="1063" spans="1:20" ht="54" customHeight="1" x14ac:dyDescent="1.05">
      <c r="A1063" s="647" t="s">
        <v>35397</v>
      </c>
      <c r="B1063" s="647" t="s">
        <v>35398</v>
      </c>
      <c r="C1063" s="647" t="s">
        <v>35399</v>
      </c>
      <c r="D1063" s="647" t="s">
        <v>35400</v>
      </c>
      <c r="E1063" s="647" t="s">
        <v>687</v>
      </c>
      <c r="F1063" s="647" t="s">
        <v>123</v>
      </c>
      <c r="G1063" s="647" t="s">
        <v>27347</v>
      </c>
      <c r="H1063" s="647" t="s">
        <v>29345</v>
      </c>
      <c r="I1063" s="648">
        <v>0.20833333333333334</v>
      </c>
      <c r="J1063" s="647" t="s">
        <v>20</v>
      </c>
      <c r="K1063" s="647" t="s">
        <v>105</v>
      </c>
      <c r="L1063" s="647" t="s">
        <v>106</v>
      </c>
      <c r="M1063" s="647" t="s">
        <v>995</v>
      </c>
      <c r="N1063" s="23"/>
      <c r="O1063" s="23"/>
      <c r="P1063" s="23"/>
      <c r="Q1063" s="23"/>
      <c r="R1063" s="23"/>
      <c r="S1063" s="29">
        <v>43425</v>
      </c>
      <c r="T1063" s="31"/>
    </row>
    <row r="1064" spans="1:20" ht="54" customHeight="1" x14ac:dyDescent="1.05">
      <c r="A1064" s="647" t="s">
        <v>35401</v>
      </c>
      <c r="B1064" s="647" t="s">
        <v>35402</v>
      </c>
      <c r="C1064" s="647" t="s">
        <v>35403</v>
      </c>
      <c r="D1064" s="647" t="s">
        <v>35404</v>
      </c>
      <c r="E1064" s="647" t="s">
        <v>687</v>
      </c>
      <c r="F1064" s="647" t="s">
        <v>123</v>
      </c>
      <c r="G1064" s="647" t="s">
        <v>27347</v>
      </c>
      <c r="H1064" s="647" t="s">
        <v>29345</v>
      </c>
      <c r="I1064" s="648">
        <v>0.20833333333333334</v>
      </c>
      <c r="J1064" s="647" t="s">
        <v>20</v>
      </c>
      <c r="K1064" s="647" t="s">
        <v>105</v>
      </c>
      <c r="L1064" s="647" t="s">
        <v>106</v>
      </c>
      <c r="M1064" s="647" t="s">
        <v>995</v>
      </c>
      <c r="N1064" s="23"/>
      <c r="O1064" s="23"/>
      <c r="P1064" s="23"/>
      <c r="Q1064" s="23"/>
      <c r="R1064" s="23"/>
      <c r="S1064" s="29">
        <v>43425</v>
      </c>
      <c r="T1064" s="31"/>
    </row>
    <row r="1065" spans="1:20" ht="54" customHeight="1" x14ac:dyDescent="1.05">
      <c r="A1065" s="647" t="s">
        <v>35405</v>
      </c>
      <c r="B1065" s="647" t="s">
        <v>35406</v>
      </c>
      <c r="C1065" s="647" t="s">
        <v>35407</v>
      </c>
      <c r="D1065" s="647" t="s">
        <v>35408</v>
      </c>
      <c r="E1065" s="647" t="s">
        <v>687</v>
      </c>
      <c r="F1065" s="647" t="s">
        <v>123</v>
      </c>
      <c r="G1065" s="647" t="s">
        <v>27347</v>
      </c>
      <c r="H1065" s="647" t="s">
        <v>29345</v>
      </c>
      <c r="I1065" s="648">
        <v>0.20833333333333334</v>
      </c>
      <c r="J1065" s="647" t="s">
        <v>20</v>
      </c>
      <c r="K1065" s="647" t="s">
        <v>105</v>
      </c>
      <c r="L1065" s="647" t="s">
        <v>106</v>
      </c>
      <c r="M1065" s="647" t="s">
        <v>995</v>
      </c>
      <c r="N1065" s="23"/>
      <c r="O1065" s="23"/>
      <c r="P1065" s="23"/>
      <c r="Q1065" s="23"/>
      <c r="R1065" s="23"/>
      <c r="S1065" s="29">
        <v>43425</v>
      </c>
      <c r="T1065" s="31"/>
    </row>
    <row r="1066" spans="1:20" ht="54" customHeight="1" x14ac:dyDescent="1.05">
      <c r="A1066" s="647" t="s">
        <v>35409</v>
      </c>
      <c r="B1066" s="647" t="s">
        <v>16500</v>
      </c>
      <c r="C1066" s="647" t="s">
        <v>35410</v>
      </c>
      <c r="D1066" s="647" t="s">
        <v>35411</v>
      </c>
      <c r="E1066" s="647" t="s">
        <v>687</v>
      </c>
      <c r="F1066" s="647" t="s">
        <v>123</v>
      </c>
      <c r="G1066" s="647" t="s">
        <v>27347</v>
      </c>
      <c r="H1066" s="647" t="s">
        <v>29345</v>
      </c>
      <c r="I1066" s="648">
        <v>0.20833333333333334</v>
      </c>
      <c r="J1066" s="647" t="s">
        <v>20</v>
      </c>
      <c r="K1066" s="647" t="s">
        <v>105</v>
      </c>
      <c r="L1066" s="647" t="s">
        <v>106</v>
      </c>
      <c r="M1066" s="647" t="s">
        <v>995</v>
      </c>
      <c r="N1066" s="23"/>
      <c r="O1066" s="23"/>
      <c r="P1066" s="23"/>
      <c r="Q1066" s="23"/>
      <c r="R1066" s="23"/>
      <c r="S1066" s="29">
        <v>43425</v>
      </c>
      <c r="T1066" s="31"/>
    </row>
    <row r="1067" spans="1:20" ht="54" customHeight="1" x14ac:dyDescent="1.05">
      <c r="A1067" s="647" t="s">
        <v>35412</v>
      </c>
      <c r="B1067" s="647" t="s">
        <v>2110</v>
      </c>
      <c r="C1067" s="647" t="s">
        <v>35413</v>
      </c>
      <c r="D1067" s="647" t="s">
        <v>35414</v>
      </c>
      <c r="E1067" s="647" t="s">
        <v>687</v>
      </c>
      <c r="F1067" s="647" t="s">
        <v>123</v>
      </c>
      <c r="G1067" s="647" t="s">
        <v>27347</v>
      </c>
      <c r="H1067" s="647" t="s">
        <v>29345</v>
      </c>
      <c r="I1067" s="648">
        <v>0.20833333333333334</v>
      </c>
      <c r="J1067" s="647" t="s">
        <v>20</v>
      </c>
      <c r="K1067" s="647" t="s">
        <v>105</v>
      </c>
      <c r="L1067" s="647" t="s">
        <v>106</v>
      </c>
      <c r="M1067" s="647" t="s">
        <v>995</v>
      </c>
      <c r="N1067" s="23"/>
      <c r="O1067" s="23"/>
      <c r="P1067" s="23"/>
      <c r="Q1067" s="23"/>
      <c r="R1067" s="23"/>
      <c r="S1067" s="29">
        <v>43425</v>
      </c>
      <c r="T1067" s="31"/>
    </row>
    <row r="1068" spans="1:20" ht="54" customHeight="1" x14ac:dyDescent="1.05">
      <c r="A1068" s="647" t="s">
        <v>35415</v>
      </c>
      <c r="B1068" s="647" t="s">
        <v>35416</v>
      </c>
      <c r="C1068" s="647" t="s">
        <v>35417</v>
      </c>
      <c r="D1068" s="647" t="s">
        <v>35418</v>
      </c>
      <c r="E1068" s="647" t="s">
        <v>687</v>
      </c>
      <c r="F1068" s="647" t="s">
        <v>123</v>
      </c>
      <c r="G1068" s="647" t="s">
        <v>17532</v>
      </c>
      <c r="H1068" s="647" t="s">
        <v>29345</v>
      </c>
      <c r="I1068" s="648">
        <v>0.41666666666666669</v>
      </c>
      <c r="J1068" s="647" t="s">
        <v>20</v>
      </c>
      <c r="K1068" s="647" t="s">
        <v>105</v>
      </c>
      <c r="L1068" s="647" t="s">
        <v>106</v>
      </c>
      <c r="M1068" s="647" t="s">
        <v>995</v>
      </c>
      <c r="N1068" s="23"/>
      <c r="O1068" s="23"/>
      <c r="P1068" s="23"/>
      <c r="Q1068" s="23"/>
      <c r="R1068" s="23"/>
      <c r="S1068" s="29">
        <v>43425</v>
      </c>
      <c r="T1068" s="31"/>
    </row>
    <row r="1069" spans="1:20" ht="54" customHeight="1" x14ac:dyDescent="1.05">
      <c r="A1069" s="647" t="s">
        <v>35419</v>
      </c>
      <c r="B1069" s="647" t="s">
        <v>35420</v>
      </c>
      <c r="C1069" s="647" t="s">
        <v>35421</v>
      </c>
      <c r="D1069" s="647" t="s">
        <v>35422</v>
      </c>
      <c r="E1069" s="647" t="s">
        <v>687</v>
      </c>
      <c r="F1069" s="647" t="s">
        <v>123</v>
      </c>
      <c r="G1069" s="647" t="s">
        <v>17532</v>
      </c>
      <c r="H1069" s="647" t="s">
        <v>29345</v>
      </c>
      <c r="I1069" s="648">
        <v>0.41666666666666669</v>
      </c>
      <c r="J1069" s="647" t="s">
        <v>20</v>
      </c>
      <c r="K1069" s="647" t="s">
        <v>105</v>
      </c>
      <c r="L1069" s="647" t="s">
        <v>106</v>
      </c>
      <c r="M1069" s="647" t="s">
        <v>995</v>
      </c>
      <c r="N1069" s="23"/>
      <c r="O1069" s="23"/>
      <c r="P1069" s="23"/>
      <c r="Q1069" s="23"/>
      <c r="R1069" s="23"/>
      <c r="S1069" s="29">
        <v>43425</v>
      </c>
      <c r="T1069" s="31"/>
    </row>
    <row r="1070" spans="1:20" ht="54" customHeight="1" x14ac:dyDescent="1.05">
      <c r="A1070" s="647" t="s">
        <v>35423</v>
      </c>
      <c r="B1070" s="647" t="s">
        <v>35424</v>
      </c>
      <c r="C1070" s="647" t="s">
        <v>35425</v>
      </c>
      <c r="D1070" s="647" t="s">
        <v>35426</v>
      </c>
      <c r="E1070" s="647" t="s">
        <v>687</v>
      </c>
      <c r="F1070" s="647" t="s">
        <v>123</v>
      </c>
      <c r="G1070" s="647" t="s">
        <v>17532</v>
      </c>
      <c r="H1070" s="647" t="s">
        <v>29345</v>
      </c>
      <c r="I1070" s="648">
        <v>0.41666666666666669</v>
      </c>
      <c r="J1070" s="647" t="s">
        <v>20</v>
      </c>
      <c r="K1070" s="647" t="s">
        <v>105</v>
      </c>
      <c r="L1070" s="647" t="s">
        <v>106</v>
      </c>
      <c r="M1070" s="647" t="s">
        <v>995</v>
      </c>
      <c r="N1070" s="23"/>
      <c r="O1070" s="23"/>
      <c r="P1070" s="23"/>
      <c r="Q1070" s="23"/>
      <c r="R1070" s="23"/>
      <c r="S1070" s="29">
        <v>43425</v>
      </c>
      <c r="T1070" s="31"/>
    </row>
    <row r="1071" spans="1:20" ht="54" customHeight="1" x14ac:dyDescent="1.05">
      <c r="A1071" s="647" t="s">
        <v>35427</v>
      </c>
      <c r="B1071" s="647" t="s">
        <v>35428</v>
      </c>
      <c r="C1071" s="647" t="s">
        <v>35429</v>
      </c>
      <c r="D1071" s="647" t="s">
        <v>35430</v>
      </c>
      <c r="E1071" s="647" t="s">
        <v>687</v>
      </c>
      <c r="F1071" s="647" t="s">
        <v>123</v>
      </c>
      <c r="G1071" s="647" t="s">
        <v>17532</v>
      </c>
      <c r="H1071" s="647" t="s">
        <v>29345</v>
      </c>
      <c r="I1071" s="648">
        <v>0.41666666666666669</v>
      </c>
      <c r="J1071" s="647" t="s">
        <v>20</v>
      </c>
      <c r="K1071" s="647" t="s">
        <v>105</v>
      </c>
      <c r="L1071" s="647" t="s">
        <v>106</v>
      </c>
      <c r="M1071" s="647" t="s">
        <v>995</v>
      </c>
      <c r="N1071" s="23"/>
      <c r="O1071" s="23"/>
      <c r="P1071" s="23"/>
      <c r="Q1071" s="23"/>
      <c r="R1071" s="23"/>
      <c r="S1071" s="29">
        <v>43425</v>
      </c>
      <c r="T1071" s="31"/>
    </row>
    <row r="1072" spans="1:20" ht="54" customHeight="1" x14ac:dyDescent="1.05">
      <c r="A1072" s="647" t="s">
        <v>35431</v>
      </c>
      <c r="B1072" s="647" t="s">
        <v>31631</v>
      </c>
      <c r="C1072" s="647" t="s">
        <v>35432</v>
      </c>
      <c r="D1072" s="647" t="s">
        <v>35433</v>
      </c>
      <c r="E1072" s="647" t="s">
        <v>687</v>
      </c>
      <c r="F1072" s="647" t="s">
        <v>123</v>
      </c>
      <c r="G1072" s="647" t="s">
        <v>17532</v>
      </c>
      <c r="H1072" s="647" t="s">
        <v>29345</v>
      </c>
      <c r="I1072" s="648">
        <v>0.41666666666666669</v>
      </c>
      <c r="J1072" s="647" t="s">
        <v>20</v>
      </c>
      <c r="K1072" s="647" t="s">
        <v>105</v>
      </c>
      <c r="L1072" s="647" t="s">
        <v>106</v>
      </c>
      <c r="M1072" s="647" t="s">
        <v>995</v>
      </c>
      <c r="N1072" s="23"/>
      <c r="O1072" s="23"/>
      <c r="P1072" s="23"/>
      <c r="Q1072" s="23"/>
      <c r="R1072" s="23"/>
      <c r="S1072" s="29">
        <v>43425</v>
      </c>
      <c r="T1072" s="31"/>
    </row>
    <row r="1073" spans="1:20" ht="54" customHeight="1" x14ac:dyDescent="1.05">
      <c r="A1073" s="647" t="s">
        <v>35434</v>
      </c>
      <c r="B1073" s="647" t="s">
        <v>35435</v>
      </c>
      <c r="C1073" s="647" t="s">
        <v>35436</v>
      </c>
      <c r="D1073" s="647" t="s">
        <v>35437</v>
      </c>
      <c r="E1073" s="647" t="s">
        <v>687</v>
      </c>
      <c r="F1073" s="647" t="s">
        <v>123</v>
      </c>
      <c r="G1073" s="647" t="s">
        <v>17532</v>
      </c>
      <c r="H1073" s="647" t="s">
        <v>29345</v>
      </c>
      <c r="I1073" s="648">
        <v>0.41666666666666669</v>
      </c>
      <c r="J1073" s="647" t="s">
        <v>20</v>
      </c>
      <c r="K1073" s="647" t="s">
        <v>105</v>
      </c>
      <c r="L1073" s="647" t="s">
        <v>106</v>
      </c>
      <c r="M1073" s="647" t="s">
        <v>995</v>
      </c>
      <c r="N1073" s="23"/>
      <c r="O1073" s="23"/>
      <c r="P1073" s="23"/>
      <c r="Q1073" s="23"/>
      <c r="R1073" s="23"/>
      <c r="S1073" s="29">
        <v>43425</v>
      </c>
      <c r="T1073" s="31"/>
    </row>
    <row r="1074" spans="1:20" ht="54" customHeight="1" x14ac:dyDescent="1.05">
      <c r="A1074" s="647" t="s">
        <v>35438</v>
      </c>
      <c r="B1074" s="647" t="s">
        <v>31755</v>
      </c>
      <c r="C1074" s="647" t="s">
        <v>35439</v>
      </c>
      <c r="D1074" s="647" t="s">
        <v>35440</v>
      </c>
      <c r="E1074" s="647" t="s">
        <v>687</v>
      </c>
      <c r="F1074" s="647" t="s">
        <v>123</v>
      </c>
      <c r="G1074" s="647" t="s">
        <v>17532</v>
      </c>
      <c r="H1074" s="647" t="s">
        <v>29345</v>
      </c>
      <c r="I1074" s="648">
        <v>0.41666666666666669</v>
      </c>
      <c r="J1074" s="647" t="s">
        <v>20</v>
      </c>
      <c r="K1074" s="647" t="s">
        <v>105</v>
      </c>
      <c r="L1074" s="647" t="s">
        <v>106</v>
      </c>
      <c r="M1074" s="647" t="s">
        <v>995</v>
      </c>
      <c r="N1074" s="23"/>
      <c r="O1074" s="23"/>
      <c r="P1074" s="23"/>
      <c r="Q1074" s="23"/>
      <c r="R1074" s="23"/>
      <c r="S1074" s="29">
        <v>43425</v>
      </c>
      <c r="T1074" s="31"/>
    </row>
    <row r="1075" spans="1:20" ht="54" customHeight="1" x14ac:dyDescent="1.05">
      <c r="A1075" s="647" t="s">
        <v>35441</v>
      </c>
      <c r="B1075" s="647" t="s">
        <v>35442</v>
      </c>
      <c r="C1075" s="647" t="s">
        <v>35443</v>
      </c>
      <c r="D1075" s="647" t="s">
        <v>35444</v>
      </c>
      <c r="E1075" s="647" t="s">
        <v>687</v>
      </c>
      <c r="F1075" s="647" t="s">
        <v>123</v>
      </c>
      <c r="G1075" s="647" t="s">
        <v>17532</v>
      </c>
      <c r="H1075" s="647" t="s">
        <v>29345</v>
      </c>
      <c r="I1075" s="648">
        <v>0.41666666666666669</v>
      </c>
      <c r="J1075" s="647" t="s">
        <v>20</v>
      </c>
      <c r="K1075" s="647" t="s">
        <v>105</v>
      </c>
      <c r="L1075" s="647" t="s">
        <v>106</v>
      </c>
      <c r="M1075" s="647" t="s">
        <v>995</v>
      </c>
      <c r="N1075" s="23"/>
      <c r="O1075" s="23"/>
      <c r="P1075" s="23"/>
      <c r="Q1075" s="23"/>
      <c r="R1075" s="23"/>
      <c r="S1075" s="29">
        <v>43425</v>
      </c>
      <c r="T1075" s="31"/>
    </row>
    <row r="1076" spans="1:20" ht="54" customHeight="1" x14ac:dyDescent="1.05">
      <c r="A1076" s="647" t="s">
        <v>35445</v>
      </c>
      <c r="B1076" s="647" t="s">
        <v>28726</v>
      </c>
      <c r="C1076" s="647" t="s">
        <v>35446</v>
      </c>
      <c r="D1076" s="647" t="s">
        <v>35447</v>
      </c>
      <c r="E1076" s="647" t="s">
        <v>687</v>
      </c>
      <c r="F1076" s="647" t="s">
        <v>123</v>
      </c>
      <c r="G1076" s="647" t="s">
        <v>17532</v>
      </c>
      <c r="H1076" s="647" t="s">
        <v>29345</v>
      </c>
      <c r="I1076" s="648">
        <v>0.41666666666666669</v>
      </c>
      <c r="J1076" s="647" t="s">
        <v>20</v>
      </c>
      <c r="K1076" s="647" t="s">
        <v>105</v>
      </c>
      <c r="L1076" s="647" t="s">
        <v>106</v>
      </c>
      <c r="M1076" s="647" t="s">
        <v>995</v>
      </c>
      <c r="N1076" s="23"/>
      <c r="O1076" s="23"/>
      <c r="P1076" s="23"/>
      <c r="Q1076" s="23"/>
      <c r="R1076" s="23"/>
      <c r="S1076" s="29">
        <v>43425</v>
      </c>
      <c r="T1076" s="31"/>
    </row>
    <row r="1077" spans="1:20" ht="54" customHeight="1" x14ac:dyDescent="1.05">
      <c r="A1077" s="647" t="s">
        <v>35448</v>
      </c>
      <c r="B1077" s="647" t="s">
        <v>35449</v>
      </c>
      <c r="C1077" s="647" t="s">
        <v>35450</v>
      </c>
      <c r="D1077" s="647" t="s">
        <v>35451</v>
      </c>
      <c r="E1077" s="647" t="s">
        <v>687</v>
      </c>
      <c r="F1077" s="647" t="s">
        <v>123</v>
      </c>
      <c r="G1077" s="647" t="s">
        <v>17532</v>
      </c>
      <c r="H1077" s="647" t="s">
        <v>29345</v>
      </c>
      <c r="I1077" s="648">
        <v>0.41666666666666669</v>
      </c>
      <c r="J1077" s="647" t="s">
        <v>20</v>
      </c>
      <c r="K1077" s="647" t="s">
        <v>105</v>
      </c>
      <c r="L1077" s="647" t="s">
        <v>106</v>
      </c>
      <c r="M1077" s="647" t="s">
        <v>995</v>
      </c>
      <c r="N1077" s="23"/>
      <c r="O1077" s="23"/>
      <c r="P1077" s="23"/>
      <c r="Q1077" s="23"/>
      <c r="R1077" s="23"/>
      <c r="S1077" s="29">
        <v>43425</v>
      </c>
      <c r="T1077" s="31"/>
    </row>
    <row r="1078" spans="1:20" ht="54" customHeight="1" x14ac:dyDescent="1.05">
      <c r="A1078" s="647" t="s">
        <v>35452</v>
      </c>
      <c r="B1078" s="647" t="s">
        <v>35453</v>
      </c>
      <c r="C1078" s="647" t="s">
        <v>35454</v>
      </c>
      <c r="D1078" s="647" t="s">
        <v>35455</v>
      </c>
      <c r="E1078" s="647" t="s">
        <v>687</v>
      </c>
      <c r="F1078" s="647" t="s">
        <v>123</v>
      </c>
      <c r="G1078" s="647" t="s">
        <v>17532</v>
      </c>
      <c r="H1078" s="647" t="s">
        <v>29345</v>
      </c>
      <c r="I1078" s="648">
        <v>0.41666666666666669</v>
      </c>
      <c r="J1078" s="647" t="s">
        <v>20</v>
      </c>
      <c r="K1078" s="647" t="s">
        <v>105</v>
      </c>
      <c r="L1078" s="647" t="s">
        <v>106</v>
      </c>
      <c r="M1078" s="647" t="s">
        <v>995</v>
      </c>
      <c r="N1078" s="23"/>
      <c r="O1078" s="23"/>
      <c r="P1078" s="23"/>
      <c r="Q1078" s="23"/>
      <c r="R1078" s="23"/>
      <c r="S1078" s="29">
        <v>43425</v>
      </c>
      <c r="T1078" s="31"/>
    </row>
    <row r="1079" spans="1:20" ht="54" customHeight="1" x14ac:dyDescent="1.05">
      <c r="A1079" s="647" t="s">
        <v>35456</v>
      </c>
      <c r="B1079" s="647" t="s">
        <v>35457</v>
      </c>
      <c r="C1079" s="647" t="s">
        <v>35458</v>
      </c>
      <c r="D1079" s="647" t="s">
        <v>35459</v>
      </c>
      <c r="E1079" s="647" t="s">
        <v>101</v>
      </c>
      <c r="F1079" s="647" t="s">
        <v>102</v>
      </c>
      <c r="G1079" s="647" t="s">
        <v>16267</v>
      </c>
      <c r="H1079" s="647" t="s">
        <v>29345</v>
      </c>
      <c r="I1079" s="648">
        <v>0.27083333333333331</v>
      </c>
      <c r="J1079" s="647" t="s">
        <v>20</v>
      </c>
      <c r="K1079" s="647" t="s">
        <v>105</v>
      </c>
      <c r="L1079" s="647" t="s">
        <v>106</v>
      </c>
      <c r="M1079" s="647" t="s">
        <v>491</v>
      </c>
      <c r="N1079" s="23"/>
      <c r="O1079" s="23"/>
      <c r="P1079" s="23"/>
      <c r="Q1079" s="23"/>
      <c r="R1079" s="23"/>
      <c r="S1079" s="29">
        <v>26200</v>
      </c>
      <c r="T1079" s="31"/>
    </row>
    <row r="1080" spans="1:20" ht="54" customHeight="1" x14ac:dyDescent="1.05">
      <c r="A1080" s="693" t="s">
        <v>35154</v>
      </c>
      <c r="B1080" s="694"/>
      <c r="C1080" s="694"/>
      <c r="D1080" s="694"/>
      <c r="E1080" s="694"/>
      <c r="F1080" s="694"/>
      <c r="G1080" s="694"/>
      <c r="H1080" s="694"/>
      <c r="I1080" s="694"/>
      <c r="J1080" s="694"/>
      <c r="K1080" s="694"/>
      <c r="L1080" s="694"/>
      <c r="M1080" s="695"/>
      <c r="N1080" s="23"/>
      <c r="O1080" s="23"/>
      <c r="P1080" s="23"/>
      <c r="Q1080" s="23"/>
      <c r="R1080" s="23"/>
      <c r="S1080" s="29"/>
      <c r="T1080" s="388">
        <v>1090000</v>
      </c>
    </row>
    <row r="1081" spans="1:20" ht="54" customHeight="1" x14ac:dyDescent="1.05">
      <c r="A1081" s="688" t="s">
        <v>35971</v>
      </c>
      <c r="B1081" s="689"/>
      <c r="C1081" s="689"/>
      <c r="D1081" s="689"/>
      <c r="E1081" s="689"/>
      <c r="F1081" s="689"/>
      <c r="G1081" s="689"/>
      <c r="H1081" s="689"/>
      <c r="I1081" s="689"/>
      <c r="J1081" s="689"/>
      <c r="K1081" s="689"/>
      <c r="L1081" s="689"/>
      <c r="M1081" s="690"/>
      <c r="N1081" s="23"/>
      <c r="O1081" s="23"/>
      <c r="P1081" s="23"/>
      <c r="Q1081" s="23"/>
      <c r="R1081" s="23"/>
      <c r="S1081" s="506"/>
      <c r="T1081" s="31"/>
    </row>
    <row r="1082" spans="1:20" ht="54" customHeight="1" x14ac:dyDescent="1.05">
      <c r="A1082" s="31" t="s">
        <v>35789</v>
      </c>
      <c r="B1082" s="31" t="s">
        <v>35790</v>
      </c>
      <c r="C1082" s="31" t="s">
        <v>35791</v>
      </c>
      <c r="D1082" s="31" t="s">
        <v>35792</v>
      </c>
      <c r="E1082" s="31" t="s">
        <v>101</v>
      </c>
      <c r="F1082" s="31" t="s">
        <v>102</v>
      </c>
      <c r="G1082" s="31" t="s">
        <v>16270</v>
      </c>
      <c r="H1082" s="31" t="s">
        <v>29345</v>
      </c>
      <c r="I1082" s="38">
        <v>0.41666666666666669</v>
      </c>
      <c r="J1082" s="31" t="s">
        <v>20</v>
      </c>
      <c r="K1082" s="31" t="s">
        <v>105</v>
      </c>
      <c r="L1082" s="31" t="s">
        <v>106</v>
      </c>
      <c r="M1082" s="31" t="s">
        <v>107</v>
      </c>
      <c r="N1082" s="23"/>
      <c r="O1082" s="23"/>
      <c r="P1082" s="23"/>
      <c r="Q1082" s="23"/>
      <c r="R1082" s="23"/>
      <c r="S1082" s="506">
        <v>22200</v>
      </c>
      <c r="T1082" s="31"/>
    </row>
    <row r="1083" spans="1:20" ht="54" customHeight="1" x14ac:dyDescent="1.05">
      <c r="A1083" s="31" t="s">
        <v>35793</v>
      </c>
      <c r="B1083" s="31" t="s">
        <v>35794</v>
      </c>
      <c r="C1083" s="31" t="s">
        <v>35795</v>
      </c>
      <c r="D1083" s="31" t="s">
        <v>35796</v>
      </c>
      <c r="E1083" s="31" t="s">
        <v>101</v>
      </c>
      <c r="F1083" s="31" t="s">
        <v>1304</v>
      </c>
      <c r="G1083" s="31" t="s">
        <v>16185</v>
      </c>
      <c r="H1083" s="31" t="s">
        <v>29345</v>
      </c>
      <c r="I1083" s="38">
        <v>0.34027777777777779</v>
      </c>
      <c r="J1083" s="31" t="s">
        <v>20</v>
      </c>
      <c r="K1083" s="31" t="s">
        <v>105</v>
      </c>
      <c r="L1083" s="31" t="s">
        <v>106</v>
      </c>
      <c r="M1083" s="31" t="s">
        <v>491</v>
      </c>
      <c r="N1083" s="23"/>
      <c r="O1083" s="23"/>
      <c r="P1083" s="23"/>
      <c r="Q1083" s="23"/>
      <c r="R1083" s="23"/>
      <c r="S1083" s="506">
        <v>26200</v>
      </c>
      <c r="T1083" s="31"/>
    </row>
    <row r="1084" spans="1:20" ht="54" customHeight="1" x14ac:dyDescent="1.05">
      <c r="A1084" s="31" t="s">
        <v>35797</v>
      </c>
      <c r="B1084" s="31" t="s">
        <v>35798</v>
      </c>
      <c r="C1084" s="31" t="s">
        <v>35799</v>
      </c>
      <c r="D1084" s="31" t="s">
        <v>35800</v>
      </c>
      <c r="E1084" s="31" t="s">
        <v>101</v>
      </c>
      <c r="F1084" s="31" t="s">
        <v>102</v>
      </c>
      <c r="G1084" s="31" t="s">
        <v>16236</v>
      </c>
      <c r="H1084" s="31" t="s">
        <v>27147</v>
      </c>
      <c r="I1084" s="38">
        <v>0.52083333333333337</v>
      </c>
      <c r="J1084" s="31" t="s">
        <v>20</v>
      </c>
      <c r="K1084" s="31" t="s">
        <v>105</v>
      </c>
      <c r="L1084" s="31" t="s">
        <v>106</v>
      </c>
      <c r="M1084" s="31" t="s">
        <v>107</v>
      </c>
      <c r="N1084" s="23"/>
      <c r="O1084" s="23"/>
      <c r="P1084" s="23"/>
      <c r="Q1084" s="23"/>
      <c r="R1084" s="23"/>
      <c r="S1084" s="506">
        <v>22200</v>
      </c>
      <c r="T1084" s="31"/>
    </row>
    <row r="1085" spans="1:20" ht="54" customHeight="1" x14ac:dyDescent="1.05">
      <c r="A1085" s="31" t="s">
        <v>35801</v>
      </c>
      <c r="B1085" s="31" t="s">
        <v>35802</v>
      </c>
      <c r="C1085" s="31" t="s">
        <v>35803</v>
      </c>
      <c r="D1085" s="31" t="s">
        <v>35804</v>
      </c>
      <c r="E1085" s="31" t="s">
        <v>101</v>
      </c>
      <c r="F1085" s="31" t="s">
        <v>102</v>
      </c>
      <c r="G1085" s="31" t="s">
        <v>16236</v>
      </c>
      <c r="H1085" s="31" t="s">
        <v>27147</v>
      </c>
      <c r="I1085" s="38">
        <v>0.52083333333333337</v>
      </c>
      <c r="J1085" s="31" t="s">
        <v>20</v>
      </c>
      <c r="K1085" s="31" t="s">
        <v>105</v>
      </c>
      <c r="L1085" s="31" t="s">
        <v>106</v>
      </c>
      <c r="M1085" s="31" t="s">
        <v>107</v>
      </c>
      <c r="N1085" s="23"/>
      <c r="O1085" s="23"/>
      <c r="P1085" s="23"/>
      <c r="Q1085" s="23"/>
      <c r="R1085" s="23"/>
      <c r="S1085" s="506">
        <v>22200</v>
      </c>
      <c r="T1085" s="31"/>
    </row>
    <row r="1086" spans="1:20" ht="54" customHeight="1" x14ac:dyDescent="1.05">
      <c r="A1086" s="31" t="s">
        <v>35805</v>
      </c>
      <c r="B1086" s="31" t="s">
        <v>29398</v>
      </c>
      <c r="C1086" s="31" t="s">
        <v>35806</v>
      </c>
      <c r="D1086" s="31" t="s">
        <v>35807</v>
      </c>
      <c r="E1086" s="31" t="s">
        <v>687</v>
      </c>
      <c r="F1086" s="31" t="s">
        <v>102</v>
      </c>
      <c r="G1086" s="31" t="s">
        <v>16324</v>
      </c>
      <c r="H1086" s="31" t="s">
        <v>29377</v>
      </c>
      <c r="I1086" s="38">
        <v>0.83333333333333337</v>
      </c>
      <c r="J1086" s="31" t="s">
        <v>20</v>
      </c>
      <c r="K1086" s="31" t="s">
        <v>105</v>
      </c>
      <c r="L1086" s="31" t="s">
        <v>106</v>
      </c>
      <c r="M1086" s="31" t="s">
        <v>491</v>
      </c>
      <c r="N1086" s="23"/>
      <c r="O1086" s="23"/>
      <c r="P1086" s="23"/>
      <c r="Q1086" s="23"/>
      <c r="R1086" s="23"/>
      <c r="S1086" s="506">
        <v>25200</v>
      </c>
      <c r="T1086" s="31"/>
    </row>
    <row r="1087" spans="1:20" ht="54" customHeight="1" x14ac:dyDescent="1.05">
      <c r="A1087" s="688" t="s">
        <v>36473</v>
      </c>
      <c r="B1087" s="689"/>
      <c r="C1087" s="689"/>
      <c r="D1087" s="689"/>
      <c r="E1087" s="689"/>
      <c r="F1087" s="689"/>
      <c r="G1087" s="689"/>
      <c r="H1087" s="689"/>
      <c r="I1087" s="689"/>
      <c r="J1087" s="689"/>
      <c r="K1087" s="689"/>
      <c r="L1087" s="689"/>
      <c r="M1087" s="690"/>
      <c r="N1087" s="23"/>
      <c r="O1087" s="23"/>
      <c r="P1087" s="23"/>
      <c r="Q1087" s="23"/>
      <c r="R1087" s="23"/>
      <c r="S1087" s="29"/>
      <c r="T1087" s="31"/>
    </row>
    <row r="1088" spans="1:20" ht="54" customHeight="1" x14ac:dyDescent="1.05">
      <c r="A1088" s="31" t="s">
        <v>36221</v>
      </c>
      <c r="B1088" s="31" t="s">
        <v>9056</v>
      </c>
      <c r="C1088" s="31" t="s">
        <v>36222</v>
      </c>
      <c r="D1088" s="31" t="s">
        <v>36223</v>
      </c>
      <c r="E1088" s="31" t="s">
        <v>687</v>
      </c>
      <c r="F1088" s="31" t="s">
        <v>123</v>
      </c>
      <c r="G1088" s="31" t="s">
        <v>27347</v>
      </c>
      <c r="H1088" s="31" t="s">
        <v>27147</v>
      </c>
      <c r="I1088" s="38">
        <v>0.41666666666666669</v>
      </c>
      <c r="J1088" s="31" t="s">
        <v>20</v>
      </c>
      <c r="K1088" s="31" t="s">
        <v>105</v>
      </c>
      <c r="L1088" s="31" t="s">
        <v>106</v>
      </c>
      <c r="M1088" s="31" t="s">
        <v>995</v>
      </c>
      <c r="N1088" s="23"/>
      <c r="O1088" s="23"/>
      <c r="P1088" s="23"/>
      <c r="Q1088" s="23"/>
      <c r="R1088" s="23"/>
      <c r="S1088" s="29">
        <v>43425</v>
      </c>
      <c r="T1088" s="31"/>
    </row>
    <row r="1089" spans="1:20" ht="54" customHeight="1" x14ac:dyDescent="1.05">
      <c r="A1089" s="31" t="s">
        <v>36224</v>
      </c>
      <c r="B1089" s="31" t="s">
        <v>36225</v>
      </c>
      <c r="C1089" s="31" t="s">
        <v>36226</v>
      </c>
      <c r="D1089" s="31" t="s">
        <v>36227</v>
      </c>
      <c r="E1089" s="31" t="s">
        <v>687</v>
      </c>
      <c r="F1089" s="31" t="s">
        <v>123</v>
      </c>
      <c r="G1089" s="31" t="s">
        <v>27347</v>
      </c>
      <c r="H1089" s="31" t="s">
        <v>27147</v>
      </c>
      <c r="I1089" s="38">
        <v>0.41666666666666669</v>
      </c>
      <c r="J1089" s="31" t="s">
        <v>20</v>
      </c>
      <c r="K1089" s="31" t="s">
        <v>105</v>
      </c>
      <c r="L1089" s="31" t="s">
        <v>106</v>
      </c>
      <c r="M1089" s="31" t="s">
        <v>995</v>
      </c>
      <c r="N1089" s="23"/>
      <c r="O1089" s="23"/>
      <c r="P1089" s="23"/>
      <c r="Q1089" s="23"/>
      <c r="R1089" s="23"/>
      <c r="S1089" s="29">
        <v>43425</v>
      </c>
      <c r="T1089" s="31"/>
    </row>
    <row r="1090" spans="1:20" ht="54" customHeight="1" x14ac:dyDescent="1.05">
      <c r="A1090" s="31" t="s">
        <v>36228</v>
      </c>
      <c r="B1090" s="31" t="s">
        <v>32666</v>
      </c>
      <c r="C1090" s="31" t="s">
        <v>36229</v>
      </c>
      <c r="D1090" s="31" t="s">
        <v>36230</v>
      </c>
      <c r="E1090" s="31" t="s">
        <v>687</v>
      </c>
      <c r="F1090" s="31" t="s">
        <v>123</v>
      </c>
      <c r="G1090" s="31" t="s">
        <v>27347</v>
      </c>
      <c r="H1090" s="31" t="s">
        <v>27147</v>
      </c>
      <c r="I1090" s="38">
        <v>0.41666666666666669</v>
      </c>
      <c r="J1090" s="31" t="s">
        <v>20</v>
      </c>
      <c r="K1090" s="31" t="s">
        <v>105</v>
      </c>
      <c r="L1090" s="31" t="s">
        <v>106</v>
      </c>
      <c r="M1090" s="31" t="s">
        <v>995</v>
      </c>
      <c r="N1090" s="23"/>
      <c r="O1090" s="23"/>
      <c r="P1090" s="23"/>
      <c r="Q1090" s="23"/>
      <c r="R1090" s="23"/>
      <c r="S1090" s="29">
        <v>43425</v>
      </c>
      <c r="T1090" s="31"/>
    </row>
    <row r="1091" spans="1:20" ht="54" customHeight="1" x14ac:dyDescent="1.05">
      <c r="A1091" s="31" t="s">
        <v>36231</v>
      </c>
      <c r="B1091" s="31" t="s">
        <v>1076</v>
      </c>
      <c r="C1091" s="31" t="s">
        <v>36232</v>
      </c>
      <c r="D1091" s="31" t="s">
        <v>36233</v>
      </c>
      <c r="E1091" s="31" t="s">
        <v>687</v>
      </c>
      <c r="F1091" s="31" t="s">
        <v>123</v>
      </c>
      <c r="G1091" s="31" t="s">
        <v>27347</v>
      </c>
      <c r="H1091" s="31" t="s">
        <v>27147</v>
      </c>
      <c r="I1091" s="38">
        <v>0.41666666666666669</v>
      </c>
      <c r="J1091" s="31" t="s">
        <v>20</v>
      </c>
      <c r="K1091" s="31" t="s">
        <v>105</v>
      </c>
      <c r="L1091" s="31" t="s">
        <v>106</v>
      </c>
      <c r="M1091" s="31" t="s">
        <v>995</v>
      </c>
      <c r="N1091" s="23"/>
      <c r="O1091" s="23"/>
      <c r="P1091" s="23"/>
      <c r="Q1091" s="23"/>
      <c r="R1091" s="23"/>
      <c r="S1091" s="29">
        <v>43425</v>
      </c>
      <c r="T1091" s="31"/>
    </row>
    <row r="1092" spans="1:20" ht="54" customHeight="1" x14ac:dyDescent="1.05">
      <c r="A1092" s="31" t="s">
        <v>36234</v>
      </c>
      <c r="B1092" s="31" t="s">
        <v>6370</v>
      </c>
      <c r="C1092" s="31" t="s">
        <v>36235</v>
      </c>
      <c r="D1092" s="31" t="s">
        <v>36236</v>
      </c>
      <c r="E1092" s="31" t="s">
        <v>687</v>
      </c>
      <c r="F1092" s="31" t="s">
        <v>123</v>
      </c>
      <c r="G1092" s="31" t="s">
        <v>27347</v>
      </c>
      <c r="H1092" s="31" t="s">
        <v>27147</v>
      </c>
      <c r="I1092" s="38">
        <v>0.41666666666666669</v>
      </c>
      <c r="J1092" s="31" t="s">
        <v>20</v>
      </c>
      <c r="K1092" s="31" t="s">
        <v>105</v>
      </c>
      <c r="L1092" s="31" t="s">
        <v>106</v>
      </c>
      <c r="M1092" s="31" t="s">
        <v>995</v>
      </c>
      <c r="N1092" s="23"/>
      <c r="O1092" s="23"/>
      <c r="P1092" s="23"/>
      <c r="Q1092" s="23"/>
      <c r="R1092" s="23"/>
      <c r="S1092" s="29">
        <v>43425</v>
      </c>
      <c r="T1092" s="31"/>
    </row>
    <row r="1093" spans="1:20" ht="54" customHeight="1" x14ac:dyDescent="1.05">
      <c r="A1093" s="31" t="s">
        <v>36237</v>
      </c>
      <c r="B1093" s="31" t="s">
        <v>24740</v>
      </c>
      <c r="C1093" s="31" t="s">
        <v>36238</v>
      </c>
      <c r="D1093" s="31" t="s">
        <v>36239</v>
      </c>
      <c r="E1093" s="31" t="s">
        <v>687</v>
      </c>
      <c r="F1093" s="31" t="s">
        <v>123</v>
      </c>
      <c r="G1093" s="31" t="s">
        <v>27347</v>
      </c>
      <c r="H1093" s="31" t="s">
        <v>27147</v>
      </c>
      <c r="I1093" s="38">
        <v>0.41666666666666669</v>
      </c>
      <c r="J1093" s="31" t="s">
        <v>20</v>
      </c>
      <c r="K1093" s="31" t="s">
        <v>105</v>
      </c>
      <c r="L1093" s="31" t="s">
        <v>106</v>
      </c>
      <c r="M1093" s="31" t="s">
        <v>995</v>
      </c>
      <c r="N1093" s="23"/>
      <c r="O1093" s="23"/>
      <c r="P1093" s="23"/>
      <c r="Q1093" s="23"/>
      <c r="R1093" s="23"/>
      <c r="S1093" s="29">
        <v>43425</v>
      </c>
      <c r="T1093" s="31"/>
    </row>
    <row r="1094" spans="1:20" ht="54" customHeight="1" x14ac:dyDescent="1.05">
      <c r="A1094" s="31" t="s">
        <v>36240</v>
      </c>
      <c r="B1094" s="31" t="s">
        <v>18782</v>
      </c>
      <c r="C1094" s="31" t="s">
        <v>36241</v>
      </c>
      <c r="D1094" s="31" t="s">
        <v>36242</v>
      </c>
      <c r="E1094" s="31" t="s">
        <v>687</v>
      </c>
      <c r="F1094" s="31" t="s">
        <v>123</v>
      </c>
      <c r="G1094" s="31" t="s">
        <v>27347</v>
      </c>
      <c r="H1094" s="31" t="s">
        <v>27147</v>
      </c>
      <c r="I1094" s="38">
        <v>0.41666666666666669</v>
      </c>
      <c r="J1094" s="31" t="s">
        <v>20</v>
      </c>
      <c r="K1094" s="31" t="s">
        <v>105</v>
      </c>
      <c r="L1094" s="31" t="s">
        <v>106</v>
      </c>
      <c r="M1094" s="31" t="s">
        <v>995</v>
      </c>
      <c r="N1094" s="23"/>
      <c r="O1094" s="23"/>
      <c r="P1094" s="23"/>
      <c r="Q1094" s="23"/>
      <c r="R1094" s="23"/>
      <c r="S1094" s="29">
        <v>43425</v>
      </c>
      <c r="T1094" s="31"/>
    </row>
    <row r="1095" spans="1:20" ht="54" customHeight="1" x14ac:dyDescent="1.05">
      <c r="A1095" s="31" t="s">
        <v>36243</v>
      </c>
      <c r="B1095" s="31" t="s">
        <v>24494</v>
      </c>
      <c r="C1095" s="31" t="s">
        <v>36244</v>
      </c>
      <c r="D1095" s="31" t="s">
        <v>36245</v>
      </c>
      <c r="E1095" s="31" t="s">
        <v>688</v>
      </c>
      <c r="F1095" s="31" t="s">
        <v>123</v>
      </c>
      <c r="G1095" s="31" t="s">
        <v>16287</v>
      </c>
      <c r="H1095" s="31" t="s">
        <v>27147</v>
      </c>
      <c r="I1095" s="38">
        <v>0.41666666666666669</v>
      </c>
      <c r="J1095" s="31" t="s">
        <v>20</v>
      </c>
      <c r="K1095" s="31" t="s">
        <v>105</v>
      </c>
      <c r="L1095" s="31" t="s">
        <v>106</v>
      </c>
      <c r="M1095" s="31" t="s">
        <v>194</v>
      </c>
      <c r="N1095" s="23"/>
      <c r="O1095" s="23"/>
      <c r="P1095" s="23"/>
      <c r="Q1095" s="23"/>
      <c r="R1095" s="23"/>
      <c r="S1095" s="29">
        <v>38950</v>
      </c>
      <c r="T1095" s="31"/>
    </row>
    <row r="1096" spans="1:20" ht="54" customHeight="1" x14ac:dyDescent="1.05">
      <c r="A1096" s="31" t="s">
        <v>36246</v>
      </c>
      <c r="B1096" s="31" t="s">
        <v>36247</v>
      </c>
      <c r="C1096" s="31" t="s">
        <v>36248</v>
      </c>
      <c r="D1096" s="31" t="s">
        <v>36249</v>
      </c>
      <c r="E1096" s="31" t="s">
        <v>688</v>
      </c>
      <c r="F1096" s="31" t="s">
        <v>123</v>
      </c>
      <c r="G1096" s="31" t="s">
        <v>16287</v>
      </c>
      <c r="H1096" s="31" t="s">
        <v>27147</v>
      </c>
      <c r="I1096" s="38">
        <v>0.41666666666666669</v>
      </c>
      <c r="J1096" s="31" t="s">
        <v>20</v>
      </c>
      <c r="K1096" s="31" t="s">
        <v>105</v>
      </c>
      <c r="L1096" s="31" t="s">
        <v>106</v>
      </c>
      <c r="M1096" s="31" t="s">
        <v>194</v>
      </c>
      <c r="N1096" s="23"/>
      <c r="O1096" s="23"/>
      <c r="P1096" s="23"/>
      <c r="Q1096" s="23"/>
      <c r="R1096" s="23"/>
      <c r="S1096" s="29">
        <v>38950</v>
      </c>
      <c r="T1096" s="31"/>
    </row>
    <row r="1097" spans="1:20" ht="54" customHeight="1" x14ac:dyDescent="1.05">
      <c r="A1097" s="31" t="s">
        <v>36250</v>
      </c>
      <c r="B1097" s="31" t="s">
        <v>9732</v>
      </c>
      <c r="C1097" s="31" t="s">
        <v>36251</v>
      </c>
      <c r="D1097" s="31" t="s">
        <v>36252</v>
      </c>
      <c r="E1097" s="31" t="s">
        <v>688</v>
      </c>
      <c r="F1097" s="31" t="s">
        <v>123</v>
      </c>
      <c r="G1097" s="31" t="s">
        <v>16287</v>
      </c>
      <c r="H1097" s="31" t="s">
        <v>27147</v>
      </c>
      <c r="I1097" s="38">
        <v>0.41666666666666669</v>
      </c>
      <c r="J1097" s="31" t="s">
        <v>20</v>
      </c>
      <c r="K1097" s="31" t="s">
        <v>105</v>
      </c>
      <c r="L1097" s="31" t="s">
        <v>106</v>
      </c>
      <c r="M1097" s="31" t="s">
        <v>194</v>
      </c>
      <c r="N1097" s="23"/>
      <c r="O1097" s="23"/>
      <c r="P1097" s="23"/>
      <c r="Q1097" s="23"/>
      <c r="R1097" s="23"/>
      <c r="S1097" s="29">
        <v>38950</v>
      </c>
      <c r="T1097" s="31"/>
    </row>
    <row r="1098" spans="1:20" ht="54" customHeight="1" x14ac:dyDescent="1.05">
      <c r="A1098" s="31" t="s">
        <v>36253</v>
      </c>
      <c r="B1098" s="31" t="s">
        <v>36254</v>
      </c>
      <c r="C1098" s="31" t="s">
        <v>36255</v>
      </c>
      <c r="D1098" s="31" t="s">
        <v>36256</v>
      </c>
      <c r="E1098" s="31" t="s">
        <v>688</v>
      </c>
      <c r="F1098" s="31" t="s">
        <v>123</v>
      </c>
      <c r="G1098" s="31" t="s">
        <v>16287</v>
      </c>
      <c r="H1098" s="31" t="s">
        <v>27147</v>
      </c>
      <c r="I1098" s="38">
        <v>0.41666666666666669</v>
      </c>
      <c r="J1098" s="31" t="s">
        <v>20</v>
      </c>
      <c r="K1098" s="31" t="s">
        <v>105</v>
      </c>
      <c r="L1098" s="31" t="s">
        <v>106</v>
      </c>
      <c r="M1098" s="31" t="s">
        <v>194</v>
      </c>
      <c r="N1098" s="23"/>
      <c r="O1098" s="23"/>
      <c r="P1098" s="23"/>
      <c r="Q1098" s="23"/>
      <c r="R1098" s="23"/>
      <c r="S1098" s="29">
        <v>38950</v>
      </c>
      <c r="T1098" s="31"/>
    </row>
    <row r="1099" spans="1:20" ht="54" customHeight="1" x14ac:dyDescent="1.05">
      <c r="A1099" s="31" t="s">
        <v>36257</v>
      </c>
      <c r="B1099" s="31" t="s">
        <v>785</v>
      </c>
      <c r="C1099" s="31" t="s">
        <v>36258</v>
      </c>
      <c r="D1099" s="31" t="s">
        <v>36259</v>
      </c>
      <c r="E1099" s="31" t="s">
        <v>688</v>
      </c>
      <c r="F1099" s="31" t="s">
        <v>123</v>
      </c>
      <c r="G1099" s="31" t="s">
        <v>16287</v>
      </c>
      <c r="H1099" s="31" t="s">
        <v>27147</v>
      </c>
      <c r="I1099" s="38">
        <v>0.41666666666666669</v>
      </c>
      <c r="J1099" s="31" t="s">
        <v>20</v>
      </c>
      <c r="K1099" s="31" t="s">
        <v>105</v>
      </c>
      <c r="L1099" s="31" t="s">
        <v>106</v>
      </c>
      <c r="M1099" s="31" t="s">
        <v>194</v>
      </c>
      <c r="N1099" s="23"/>
      <c r="O1099" s="23"/>
      <c r="P1099" s="23"/>
      <c r="Q1099" s="23"/>
      <c r="R1099" s="23"/>
      <c r="S1099" s="29">
        <v>38950</v>
      </c>
      <c r="T1099" s="31"/>
    </row>
    <row r="1100" spans="1:20" ht="54" customHeight="1" x14ac:dyDescent="1.05">
      <c r="A1100" s="31" t="s">
        <v>36260</v>
      </c>
      <c r="B1100" s="31" t="s">
        <v>36261</v>
      </c>
      <c r="C1100" s="31" t="s">
        <v>36262</v>
      </c>
      <c r="D1100" s="31" t="s">
        <v>36263</v>
      </c>
      <c r="E1100" s="31" t="s">
        <v>688</v>
      </c>
      <c r="F1100" s="31" t="s">
        <v>123</v>
      </c>
      <c r="G1100" s="31" t="s">
        <v>16287</v>
      </c>
      <c r="H1100" s="31" t="s">
        <v>27147</v>
      </c>
      <c r="I1100" s="38">
        <v>0.41666666666666669</v>
      </c>
      <c r="J1100" s="31" t="s">
        <v>20</v>
      </c>
      <c r="K1100" s="31" t="s">
        <v>105</v>
      </c>
      <c r="L1100" s="31" t="s">
        <v>106</v>
      </c>
      <c r="M1100" s="31" t="s">
        <v>194</v>
      </c>
      <c r="N1100" s="23"/>
      <c r="O1100" s="23"/>
      <c r="P1100" s="23"/>
      <c r="Q1100" s="23"/>
      <c r="R1100" s="23"/>
      <c r="S1100" s="29">
        <v>38950</v>
      </c>
      <c r="T1100" s="31"/>
    </row>
    <row r="1101" spans="1:20" ht="54" customHeight="1" x14ac:dyDescent="1.05">
      <c r="A1101" s="31" t="s">
        <v>36264</v>
      </c>
      <c r="B1101" s="31" t="s">
        <v>36265</v>
      </c>
      <c r="C1101" s="31" t="s">
        <v>36266</v>
      </c>
      <c r="D1101" s="31" t="s">
        <v>36267</v>
      </c>
      <c r="E1101" s="31" t="s">
        <v>687</v>
      </c>
      <c r="F1101" s="31" t="s">
        <v>123</v>
      </c>
      <c r="G1101" s="31" t="s">
        <v>27347</v>
      </c>
      <c r="H1101" s="31" t="s">
        <v>27147</v>
      </c>
      <c r="I1101" s="38">
        <v>0.41666666666666669</v>
      </c>
      <c r="J1101" s="31" t="s">
        <v>20</v>
      </c>
      <c r="K1101" s="31" t="s">
        <v>105</v>
      </c>
      <c r="L1101" s="31" t="s">
        <v>106</v>
      </c>
      <c r="M1101" s="31" t="s">
        <v>995</v>
      </c>
      <c r="N1101" s="23"/>
      <c r="O1101" s="23"/>
      <c r="P1101" s="23"/>
      <c r="Q1101" s="23"/>
      <c r="R1101" s="23"/>
      <c r="S1101" s="29">
        <v>43425</v>
      </c>
      <c r="T1101" s="31"/>
    </row>
    <row r="1102" spans="1:20" ht="54" customHeight="1" x14ac:dyDescent="1.05">
      <c r="A1102" s="31" t="s">
        <v>36268</v>
      </c>
      <c r="B1102" s="31" t="s">
        <v>36269</v>
      </c>
      <c r="C1102" s="31" t="s">
        <v>36270</v>
      </c>
      <c r="D1102" s="31" t="s">
        <v>36271</v>
      </c>
      <c r="E1102" s="31" t="s">
        <v>687</v>
      </c>
      <c r="F1102" s="31" t="s">
        <v>123</v>
      </c>
      <c r="G1102" s="31" t="s">
        <v>27347</v>
      </c>
      <c r="H1102" s="31" t="s">
        <v>27147</v>
      </c>
      <c r="I1102" s="38">
        <v>0.41666666666666669</v>
      </c>
      <c r="J1102" s="31" t="s">
        <v>20</v>
      </c>
      <c r="K1102" s="31" t="s">
        <v>105</v>
      </c>
      <c r="L1102" s="31" t="s">
        <v>106</v>
      </c>
      <c r="M1102" s="31" t="s">
        <v>995</v>
      </c>
      <c r="N1102" s="23"/>
      <c r="O1102" s="23"/>
      <c r="P1102" s="23"/>
      <c r="Q1102" s="23"/>
      <c r="R1102" s="23"/>
      <c r="S1102" s="29">
        <v>43425</v>
      </c>
      <c r="T1102" s="31"/>
    </row>
    <row r="1103" spans="1:20" ht="54" customHeight="1" x14ac:dyDescent="1.05">
      <c r="A1103" s="31" t="s">
        <v>36272</v>
      </c>
      <c r="B1103" s="31" t="s">
        <v>4558</v>
      </c>
      <c r="C1103" s="31" t="s">
        <v>36273</v>
      </c>
      <c r="D1103" s="31" t="s">
        <v>36274</v>
      </c>
      <c r="E1103" s="31" t="s">
        <v>687</v>
      </c>
      <c r="F1103" s="31" t="s">
        <v>123</v>
      </c>
      <c r="G1103" s="31" t="s">
        <v>27347</v>
      </c>
      <c r="H1103" s="31" t="s">
        <v>27147</v>
      </c>
      <c r="I1103" s="38">
        <v>0.41666666666666669</v>
      </c>
      <c r="J1103" s="31" t="s">
        <v>20</v>
      </c>
      <c r="K1103" s="31" t="s">
        <v>105</v>
      </c>
      <c r="L1103" s="31" t="s">
        <v>106</v>
      </c>
      <c r="M1103" s="31" t="s">
        <v>995</v>
      </c>
      <c r="N1103" s="23"/>
      <c r="O1103" s="23"/>
      <c r="P1103" s="23"/>
      <c r="Q1103" s="23"/>
      <c r="R1103" s="23"/>
      <c r="S1103" s="29">
        <v>43425</v>
      </c>
      <c r="T1103" s="31"/>
    </row>
    <row r="1104" spans="1:20" ht="54" customHeight="1" x14ac:dyDescent="1.05">
      <c r="A1104" s="31" t="s">
        <v>36275</v>
      </c>
      <c r="B1104" s="31" t="s">
        <v>732</v>
      </c>
      <c r="C1104" s="31" t="s">
        <v>36276</v>
      </c>
      <c r="D1104" s="31" t="s">
        <v>36277</v>
      </c>
      <c r="E1104" s="31" t="s">
        <v>688</v>
      </c>
      <c r="F1104" s="31" t="s">
        <v>123</v>
      </c>
      <c r="G1104" s="31" t="s">
        <v>16287</v>
      </c>
      <c r="H1104" s="31" t="s">
        <v>29377</v>
      </c>
      <c r="I1104" s="38">
        <v>0.95833333333333337</v>
      </c>
      <c r="J1104" s="31" t="s">
        <v>20</v>
      </c>
      <c r="K1104" s="31" t="s">
        <v>105</v>
      </c>
      <c r="L1104" s="31" t="s">
        <v>106</v>
      </c>
      <c r="M1104" s="31" t="s">
        <v>194</v>
      </c>
      <c r="N1104" s="23"/>
      <c r="O1104" s="23"/>
      <c r="P1104" s="23"/>
      <c r="Q1104" s="23"/>
      <c r="R1104" s="23"/>
      <c r="S1104" s="29">
        <v>38950</v>
      </c>
      <c r="T1104" s="31"/>
    </row>
    <row r="1105" spans="1:20" ht="54" customHeight="1" x14ac:dyDescent="1.05">
      <c r="A1105" s="31" t="s">
        <v>36278</v>
      </c>
      <c r="B1105" s="31" t="s">
        <v>36279</v>
      </c>
      <c r="C1105" s="31" t="s">
        <v>36280</v>
      </c>
      <c r="D1105" s="31" t="s">
        <v>36281</v>
      </c>
      <c r="E1105" s="31" t="s">
        <v>688</v>
      </c>
      <c r="F1105" s="31" t="s">
        <v>123</v>
      </c>
      <c r="G1105" s="31" t="s">
        <v>16287</v>
      </c>
      <c r="H1105" s="31" t="s">
        <v>29377</v>
      </c>
      <c r="I1105" s="38">
        <v>0.95833333333333337</v>
      </c>
      <c r="J1105" s="31" t="s">
        <v>20</v>
      </c>
      <c r="K1105" s="31" t="s">
        <v>105</v>
      </c>
      <c r="L1105" s="31" t="s">
        <v>106</v>
      </c>
      <c r="M1105" s="31" t="s">
        <v>194</v>
      </c>
      <c r="N1105" s="23"/>
      <c r="O1105" s="23"/>
      <c r="P1105" s="23"/>
      <c r="Q1105" s="23"/>
      <c r="R1105" s="23"/>
      <c r="S1105" s="29">
        <v>38950</v>
      </c>
      <c r="T1105" s="31"/>
    </row>
    <row r="1106" spans="1:20" ht="54" customHeight="1" x14ac:dyDescent="1.05">
      <c r="A1106" s="31" t="s">
        <v>36282</v>
      </c>
      <c r="B1106" s="31" t="s">
        <v>33536</v>
      </c>
      <c r="C1106" s="31" t="s">
        <v>36283</v>
      </c>
      <c r="D1106" s="31" t="s">
        <v>36284</v>
      </c>
      <c r="E1106" s="31" t="s">
        <v>688</v>
      </c>
      <c r="F1106" s="31" t="s">
        <v>123</v>
      </c>
      <c r="G1106" s="31" t="s">
        <v>16287</v>
      </c>
      <c r="H1106" s="31" t="s">
        <v>29377</v>
      </c>
      <c r="I1106" s="38">
        <v>0.95833333333333337</v>
      </c>
      <c r="J1106" s="31" t="s">
        <v>20</v>
      </c>
      <c r="K1106" s="31" t="s">
        <v>105</v>
      </c>
      <c r="L1106" s="31" t="s">
        <v>106</v>
      </c>
      <c r="M1106" s="31" t="s">
        <v>194</v>
      </c>
      <c r="N1106" s="23"/>
      <c r="O1106" s="23"/>
      <c r="P1106" s="23"/>
      <c r="Q1106" s="23"/>
      <c r="R1106" s="23"/>
      <c r="S1106" s="29">
        <v>38950</v>
      </c>
      <c r="T1106" s="31"/>
    </row>
    <row r="1107" spans="1:20" ht="54" customHeight="1" x14ac:dyDescent="1.05">
      <c r="A1107" s="693" t="s">
        <v>36475</v>
      </c>
      <c r="B1107" s="694"/>
      <c r="C1107" s="694"/>
      <c r="D1107" s="694"/>
      <c r="E1107" s="694"/>
      <c r="F1107" s="694"/>
      <c r="G1107" s="694"/>
      <c r="H1107" s="694"/>
      <c r="I1107" s="694"/>
      <c r="J1107" s="694"/>
      <c r="K1107" s="694"/>
      <c r="L1107" s="694"/>
      <c r="M1107" s="695"/>
      <c r="N1107" s="23"/>
      <c r="O1107" s="23"/>
      <c r="P1107" s="23"/>
      <c r="Q1107" s="23"/>
      <c r="R1107" s="23"/>
      <c r="S1107" s="29"/>
      <c r="T1107" s="521">
        <v>75000</v>
      </c>
    </row>
    <row r="1108" spans="1:20" ht="54" customHeight="1" x14ac:dyDescent="1.05">
      <c r="A1108" s="693" t="s">
        <v>36475</v>
      </c>
      <c r="B1108" s="694"/>
      <c r="C1108" s="694"/>
      <c r="D1108" s="694"/>
      <c r="E1108" s="694"/>
      <c r="F1108" s="694"/>
      <c r="G1108" s="694"/>
      <c r="H1108" s="694"/>
      <c r="I1108" s="694"/>
      <c r="J1108" s="694"/>
      <c r="K1108" s="694"/>
      <c r="L1108" s="694"/>
      <c r="M1108" s="695"/>
      <c r="N1108" s="23"/>
      <c r="O1108" s="23"/>
      <c r="P1108" s="23"/>
      <c r="Q1108" s="23"/>
      <c r="R1108" s="23"/>
      <c r="S1108" s="29"/>
      <c r="T1108" s="521">
        <v>58000</v>
      </c>
    </row>
    <row r="1109" spans="1:20" ht="54" customHeight="1" x14ac:dyDescent="1.05">
      <c r="A1109" s="693" t="s">
        <v>36475</v>
      </c>
      <c r="B1109" s="694"/>
      <c r="C1109" s="694"/>
      <c r="D1109" s="694"/>
      <c r="E1109" s="694"/>
      <c r="F1109" s="694"/>
      <c r="G1109" s="694"/>
      <c r="H1109" s="694"/>
      <c r="I1109" s="694"/>
      <c r="J1109" s="694"/>
      <c r="K1109" s="694"/>
      <c r="L1109" s="694"/>
      <c r="M1109" s="695"/>
      <c r="N1109" s="23"/>
      <c r="O1109" s="23"/>
      <c r="P1109" s="23"/>
      <c r="Q1109" s="23"/>
      <c r="R1109" s="23"/>
      <c r="S1109" s="29"/>
      <c r="T1109" s="521">
        <v>62000</v>
      </c>
    </row>
    <row r="1110" spans="1:20" ht="54" customHeight="1" x14ac:dyDescent="1.05">
      <c r="A1110" s="693" t="s">
        <v>36476</v>
      </c>
      <c r="B1110" s="694"/>
      <c r="C1110" s="694"/>
      <c r="D1110" s="694"/>
      <c r="E1110" s="694"/>
      <c r="F1110" s="694"/>
      <c r="G1110" s="694"/>
      <c r="H1110" s="694"/>
      <c r="I1110" s="694"/>
      <c r="J1110" s="694"/>
      <c r="K1110" s="694"/>
      <c r="L1110" s="694"/>
      <c r="M1110" s="695"/>
      <c r="N1110" s="23"/>
      <c r="O1110" s="23"/>
      <c r="P1110" s="23"/>
      <c r="Q1110" s="23"/>
      <c r="R1110" s="23"/>
      <c r="S1110" s="29"/>
      <c r="T1110" s="521">
        <v>45000</v>
      </c>
    </row>
    <row r="1111" spans="1:20" ht="54" customHeight="1" x14ac:dyDescent="1.05">
      <c r="A1111" s="693" t="s">
        <v>36476</v>
      </c>
      <c r="B1111" s="694"/>
      <c r="C1111" s="694"/>
      <c r="D1111" s="694"/>
      <c r="E1111" s="694"/>
      <c r="F1111" s="694"/>
      <c r="G1111" s="694"/>
      <c r="H1111" s="694"/>
      <c r="I1111" s="694"/>
      <c r="J1111" s="694"/>
      <c r="K1111" s="694"/>
      <c r="L1111" s="694"/>
      <c r="M1111" s="695"/>
      <c r="N1111" s="23"/>
      <c r="O1111" s="23"/>
      <c r="P1111" s="23"/>
      <c r="Q1111" s="23"/>
      <c r="R1111" s="23"/>
      <c r="S1111" s="29"/>
      <c r="T1111" s="521">
        <v>35000</v>
      </c>
    </row>
    <row r="1112" spans="1:20" ht="54" customHeight="1" x14ac:dyDescent="1.05">
      <c r="A1112" s="693" t="s">
        <v>36478</v>
      </c>
      <c r="B1112" s="694"/>
      <c r="C1112" s="694"/>
      <c r="D1112" s="694"/>
      <c r="E1112" s="694"/>
      <c r="F1112" s="694"/>
      <c r="G1112" s="694"/>
      <c r="H1112" s="694"/>
      <c r="I1112" s="694"/>
      <c r="J1112" s="694"/>
      <c r="K1112" s="694"/>
      <c r="L1112" s="694"/>
      <c r="M1112" s="695"/>
      <c r="N1112" s="23"/>
      <c r="O1112" s="23"/>
      <c r="P1112" s="23"/>
      <c r="Q1112" s="23"/>
      <c r="R1112" s="23"/>
      <c r="S1112" s="29"/>
      <c r="T1112" s="521">
        <v>49000</v>
      </c>
    </row>
    <row r="1113" spans="1:20" ht="54" customHeight="1" x14ac:dyDescent="1.05">
      <c r="A1113" s="693" t="s">
        <v>36478</v>
      </c>
      <c r="B1113" s="694"/>
      <c r="C1113" s="694"/>
      <c r="D1113" s="694"/>
      <c r="E1113" s="694"/>
      <c r="F1113" s="694"/>
      <c r="G1113" s="694"/>
      <c r="H1113" s="694"/>
      <c r="I1113" s="694"/>
      <c r="J1113" s="694"/>
      <c r="K1113" s="694"/>
      <c r="L1113" s="694"/>
      <c r="M1113" s="695"/>
      <c r="N1113" s="23"/>
      <c r="O1113" s="23"/>
      <c r="P1113" s="23"/>
      <c r="Q1113" s="23"/>
      <c r="R1113" s="23"/>
      <c r="S1113" s="29"/>
      <c r="T1113" s="388">
        <v>625000</v>
      </c>
    </row>
    <row r="1114" spans="1:20" ht="54" customHeight="1" x14ac:dyDescent="1.3">
      <c r="A1114" s="679" t="s">
        <v>37346</v>
      </c>
      <c r="B1114" s="680"/>
      <c r="C1114" s="680"/>
      <c r="D1114" s="680"/>
      <c r="E1114" s="680"/>
      <c r="F1114" s="680"/>
      <c r="G1114" s="680"/>
      <c r="H1114" s="680"/>
      <c r="I1114" s="680"/>
      <c r="J1114" s="680"/>
      <c r="K1114" s="680"/>
      <c r="L1114" s="680"/>
      <c r="M1114" s="681"/>
      <c r="N1114" s="23"/>
      <c r="O1114" s="23"/>
      <c r="P1114" s="23"/>
      <c r="Q1114" s="23"/>
      <c r="R1114" s="23"/>
      <c r="S1114" s="29"/>
      <c r="T1114" s="31"/>
    </row>
    <row r="1115" spans="1:20" ht="54" customHeight="1" x14ac:dyDescent="1.05">
      <c r="A1115" s="31" t="s">
        <v>36734</v>
      </c>
      <c r="B1115" s="31" t="s">
        <v>36735</v>
      </c>
      <c r="C1115" s="31" t="s">
        <v>36736</v>
      </c>
      <c r="D1115" s="31" t="s">
        <v>36737</v>
      </c>
      <c r="E1115" s="31" t="s">
        <v>687</v>
      </c>
      <c r="F1115" s="31" t="s">
        <v>123</v>
      </c>
      <c r="G1115" s="31" t="s">
        <v>16504</v>
      </c>
      <c r="H1115" s="31" t="s">
        <v>28481</v>
      </c>
      <c r="I1115" s="38">
        <v>0.70833333333333337</v>
      </c>
      <c r="J1115" s="31" t="s">
        <v>20</v>
      </c>
      <c r="K1115" s="31" t="s">
        <v>105</v>
      </c>
      <c r="L1115" s="31" t="s">
        <v>106</v>
      </c>
      <c r="M1115" s="31" t="s">
        <v>995</v>
      </c>
      <c r="N1115" s="23"/>
      <c r="O1115" s="23"/>
      <c r="P1115" s="23"/>
      <c r="Q1115" s="23"/>
      <c r="R1115" s="23"/>
      <c r="S1115" s="29">
        <v>43425</v>
      </c>
      <c r="T1115" s="31"/>
    </row>
    <row r="1116" spans="1:20" ht="54" customHeight="1" x14ac:dyDescent="1.05">
      <c r="A1116" s="31" t="s">
        <v>36738</v>
      </c>
      <c r="B1116" s="31" t="s">
        <v>36739</v>
      </c>
      <c r="C1116" s="31" t="s">
        <v>36740</v>
      </c>
      <c r="D1116" s="31" t="s">
        <v>36741</v>
      </c>
      <c r="E1116" s="31" t="s">
        <v>687</v>
      </c>
      <c r="F1116" s="31" t="s">
        <v>123</v>
      </c>
      <c r="G1116" s="31" t="s">
        <v>16504</v>
      </c>
      <c r="H1116" s="31" t="s">
        <v>28481</v>
      </c>
      <c r="I1116" s="38">
        <v>0.70833333333333337</v>
      </c>
      <c r="J1116" s="31" t="s">
        <v>20</v>
      </c>
      <c r="K1116" s="31" t="s">
        <v>105</v>
      </c>
      <c r="L1116" s="31" t="s">
        <v>106</v>
      </c>
      <c r="M1116" s="31" t="s">
        <v>995</v>
      </c>
      <c r="N1116" s="23"/>
      <c r="O1116" s="23"/>
      <c r="P1116" s="23"/>
      <c r="Q1116" s="23"/>
      <c r="R1116" s="23"/>
      <c r="S1116" s="29">
        <v>43425</v>
      </c>
      <c r="T1116" s="31"/>
    </row>
    <row r="1117" spans="1:20" ht="54" customHeight="1" x14ac:dyDescent="1.05">
      <c r="A1117" s="31" t="s">
        <v>36742</v>
      </c>
      <c r="B1117" s="31" t="s">
        <v>36743</v>
      </c>
      <c r="C1117" s="31" t="s">
        <v>36744</v>
      </c>
      <c r="D1117" s="31" t="s">
        <v>36745</v>
      </c>
      <c r="E1117" s="31" t="s">
        <v>687</v>
      </c>
      <c r="F1117" s="31" t="s">
        <v>123</v>
      </c>
      <c r="G1117" s="31" t="s">
        <v>16504</v>
      </c>
      <c r="H1117" s="31" t="s">
        <v>28481</v>
      </c>
      <c r="I1117" s="38">
        <v>0.70833333333333337</v>
      </c>
      <c r="J1117" s="31" t="s">
        <v>20</v>
      </c>
      <c r="K1117" s="31" t="s">
        <v>105</v>
      </c>
      <c r="L1117" s="31" t="s">
        <v>106</v>
      </c>
      <c r="M1117" s="31" t="s">
        <v>995</v>
      </c>
      <c r="N1117" s="23"/>
      <c r="O1117" s="23"/>
      <c r="P1117" s="23"/>
      <c r="Q1117" s="23"/>
      <c r="R1117" s="23"/>
      <c r="S1117" s="29">
        <v>43425</v>
      </c>
      <c r="T1117" s="31"/>
    </row>
    <row r="1118" spans="1:20" ht="54" customHeight="1" x14ac:dyDescent="1.05">
      <c r="A1118" s="31" t="s">
        <v>36746</v>
      </c>
      <c r="B1118" s="31" t="s">
        <v>36129</v>
      </c>
      <c r="C1118" s="31" t="s">
        <v>36747</v>
      </c>
      <c r="D1118" s="31" t="s">
        <v>36748</v>
      </c>
      <c r="E1118" s="31" t="s">
        <v>687</v>
      </c>
      <c r="F1118" s="31" t="s">
        <v>123</v>
      </c>
      <c r="G1118" s="31" t="s">
        <v>16504</v>
      </c>
      <c r="H1118" s="31" t="s">
        <v>28481</v>
      </c>
      <c r="I1118" s="38">
        <v>0.70833333333333337</v>
      </c>
      <c r="J1118" s="31" t="s">
        <v>20</v>
      </c>
      <c r="K1118" s="31" t="s">
        <v>105</v>
      </c>
      <c r="L1118" s="31" t="s">
        <v>106</v>
      </c>
      <c r="M1118" s="31" t="s">
        <v>995</v>
      </c>
      <c r="N1118" s="23"/>
      <c r="O1118" s="23"/>
      <c r="P1118" s="23"/>
      <c r="Q1118" s="23"/>
      <c r="R1118" s="23"/>
      <c r="S1118" s="29">
        <v>43425</v>
      </c>
      <c r="T1118" s="31"/>
    </row>
    <row r="1119" spans="1:20" ht="54" customHeight="1" x14ac:dyDescent="1.05">
      <c r="A1119" s="31" t="s">
        <v>36749</v>
      </c>
      <c r="B1119" s="31" t="s">
        <v>6433</v>
      </c>
      <c r="C1119" s="31" t="s">
        <v>36750</v>
      </c>
      <c r="D1119" s="31" t="s">
        <v>36751</v>
      </c>
      <c r="E1119" s="31" t="s">
        <v>687</v>
      </c>
      <c r="F1119" s="31" t="s">
        <v>123</v>
      </c>
      <c r="G1119" s="31" t="s">
        <v>16504</v>
      </c>
      <c r="H1119" s="31" t="s">
        <v>28481</v>
      </c>
      <c r="I1119" s="38">
        <v>0.70833333333333337</v>
      </c>
      <c r="J1119" s="31" t="s">
        <v>20</v>
      </c>
      <c r="K1119" s="31" t="s">
        <v>105</v>
      </c>
      <c r="L1119" s="31" t="s">
        <v>106</v>
      </c>
      <c r="M1119" s="31" t="s">
        <v>995</v>
      </c>
      <c r="N1119" s="23"/>
      <c r="O1119" s="23"/>
      <c r="P1119" s="23"/>
      <c r="Q1119" s="23"/>
      <c r="R1119" s="23"/>
      <c r="S1119" s="29">
        <v>43425</v>
      </c>
      <c r="T1119" s="31"/>
    </row>
    <row r="1120" spans="1:20" ht="54" customHeight="1" x14ac:dyDescent="1.05">
      <c r="A1120" s="31" t="s">
        <v>36752</v>
      </c>
      <c r="B1120" s="31" t="s">
        <v>2476</v>
      </c>
      <c r="C1120" s="31" t="s">
        <v>36753</v>
      </c>
      <c r="D1120" s="31" t="s">
        <v>36754</v>
      </c>
      <c r="E1120" s="31" t="s">
        <v>687</v>
      </c>
      <c r="F1120" s="31" t="s">
        <v>123</v>
      </c>
      <c r="G1120" s="31" t="s">
        <v>16504</v>
      </c>
      <c r="H1120" s="31" t="s">
        <v>28481</v>
      </c>
      <c r="I1120" s="38">
        <v>0.70833333333333337</v>
      </c>
      <c r="J1120" s="31" t="s">
        <v>20</v>
      </c>
      <c r="K1120" s="31" t="s">
        <v>105</v>
      </c>
      <c r="L1120" s="31" t="s">
        <v>106</v>
      </c>
      <c r="M1120" s="31" t="s">
        <v>995</v>
      </c>
      <c r="N1120" s="23"/>
      <c r="O1120" s="23"/>
      <c r="P1120" s="23"/>
      <c r="Q1120" s="23"/>
      <c r="R1120" s="23"/>
      <c r="S1120" s="29">
        <v>43425</v>
      </c>
      <c r="T1120" s="31"/>
    </row>
    <row r="1121" spans="1:20" ht="54" customHeight="1" x14ac:dyDescent="1.05">
      <c r="A1121" s="31" t="s">
        <v>36755</v>
      </c>
      <c r="B1121" s="31" t="s">
        <v>36247</v>
      </c>
      <c r="C1121" s="31" t="s">
        <v>36756</v>
      </c>
      <c r="D1121" s="31" t="s">
        <v>36757</v>
      </c>
      <c r="E1121" s="31" t="s">
        <v>101</v>
      </c>
      <c r="F1121" s="31" t="s">
        <v>102</v>
      </c>
      <c r="G1121" s="31" t="s">
        <v>16267</v>
      </c>
      <c r="H1121" s="31" t="s">
        <v>33368</v>
      </c>
      <c r="I1121" s="38">
        <v>0.125</v>
      </c>
      <c r="J1121" s="31" t="s">
        <v>20</v>
      </c>
      <c r="K1121" s="31" t="s">
        <v>105</v>
      </c>
      <c r="L1121" s="31" t="s">
        <v>106</v>
      </c>
      <c r="M1121" s="31" t="s">
        <v>491</v>
      </c>
      <c r="N1121" s="23"/>
      <c r="O1121" s="23"/>
      <c r="P1121" s="23"/>
      <c r="Q1121" s="23"/>
      <c r="R1121" s="23"/>
      <c r="S1121" s="29">
        <v>26200</v>
      </c>
      <c r="T1121" s="31"/>
    </row>
    <row r="1122" spans="1:20" ht="54" customHeight="1" x14ac:dyDescent="1.05">
      <c r="A1122" s="31" t="s">
        <v>36758</v>
      </c>
      <c r="B1122" s="31" t="s">
        <v>36759</v>
      </c>
      <c r="C1122" s="31" t="s">
        <v>36760</v>
      </c>
      <c r="D1122" s="31" t="s">
        <v>36761</v>
      </c>
      <c r="E1122" s="31" t="s">
        <v>101</v>
      </c>
      <c r="F1122" s="31" t="s">
        <v>102</v>
      </c>
      <c r="G1122" s="31" t="s">
        <v>16267</v>
      </c>
      <c r="H1122" s="31" t="s">
        <v>33368</v>
      </c>
      <c r="I1122" s="38">
        <v>0.125</v>
      </c>
      <c r="J1122" s="31" t="s">
        <v>20</v>
      </c>
      <c r="K1122" s="31" t="s">
        <v>105</v>
      </c>
      <c r="L1122" s="31" t="s">
        <v>106</v>
      </c>
      <c r="M1122" s="31" t="s">
        <v>491</v>
      </c>
      <c r="N1122" s="23"/>
      <c r="O1122" s="23"/>
      <c r="P1122" s="23"/>
      <c r="Q1122" s="23"/>
      <c r="R1122" s="23"/>
      <c r="S1122" s="29">
        <v>26200</v>
      </c>
      <c r="T1122" s="31"/>
    </row>
    <row r="1123" spans="1:20" ht="54" customHeight="1" x14ac:dyDescent="1.05">
      <c r="A1123" s="31" t="s">
        <v>36762</v>
      </c>
      <c r="B1123" s="31" t="s">
        <v>36763</v>
      </c>
      <c r="C1123" s="31" t="s">
        <v>36764</v>
      </c>
      <c r="D1123" s="31" t="s">
        <v>36765</v>
      </c>
      <c r="E1123" s="31" t="s">
        <v>101</v>
      </c>
      <c r="F1123" s="31" t="s">
        <v>102</v>
      </c>
      <c r="G1123" s="31" t="s">
        <v>16267</v>
      </c>
      <c r="H1123" s="31" t="s">
        <v>33368</v>
      </c>
      <c r="I1123" s="38">
        <v>0.125</v>
      </c>
      <c r="J1123" s="31" t="s">
        <v>20</v>
      </c>
      <c r="K1123" s="31" t="s">
        <v>105</v>
      </c>
      <c r="L1123" s="31" t="s">
        <v>106</v>
      </c>
      <c r="M1123" s="31" t="s">
        <v>491</v>
      </c>
      <c r="N1123" s="23"/>
      <c r="O1123" s="23"/>
      <c r="P1123" s="23"/>
      <c r="Q1123" s="23"/>
      <c r="R1123" s="23"/>
      <c r="S1123" s="29">
        <v>26200</v>
      </c>
      <c r="T1123" s="31"/>
    </row>
    <row r="1124" spans="1:20" ht="54" customHeight="1" x14ac:dyDescent="1.05">
      <c r="A1124" s="31" t="s">
        <v>36766</v>
      </c>
      <c r="B1124" s="31" t="s">
        <v>36767</v>
      </c>
      <c r="C1124" s="31" t="s">
        <v>36768</v>
      </c>
      <c r="D1124" s="31" t="s">
        <v>36769</v>
      </c>
      <c r="E1124" s="31" t="s">
        <v>101</v>
      </c>
      <c r="F1124" s="31" t="s">
        <v>102</v>
      </c>
      <c r="G1124" s="31" t="s">
        <v>16267</v>
      </c>
      <c r="H1124" s="31" t="s">
        <v>33368</v>
      </c>
      <c r="I1124" s="38">
        <v>0.125</v>
      </c>
      <c r="J1124" s="31" t="s">
        <v>20</v>
      </c>
      <c r="K1124" s="31" t="s">
        <v>105</v>
      </c>
      <c r="L1124" s="31" t="s">
        <v>106</v>
      </c>
      <c r="M1124" s="31" t="s">
        <v>491</v>
      </c>
      <c r="N1124" s="23"/>
      <c r="O1124" s="23"/>
      <c r="P1124" s="23"/>
      <c r="Q1124" s="23"/>
      <c r="R1124" s="23"/>
      <c r="S1124" s="29">
        <v>26200</v>
      </c>
      <c r="T1124" s="31"/>
    </row>
    <row r="1125" spans="1:20" ht="54" customHeight="1" x14ac:dyDescent="1.05">
      <c r="A1125" s="31" t="s">
        <v>36770</v>
      </c>
      <c r="B1125" s="31" t="s">
        <v>36771</v>
      </c>
      <c r="C1125" s="31" t="s">
        <v>36772</v>
      </c>
      <c r="D1125" s="31" t="s">
        <v>36773</v>
      </c>
      <c r="E1125" s="31" t="s">
        <v>101</v>
      </c>
      <c r="F1125" s="31" t="s">
        <v>102</v>
      </c>
      <c r="G1125" s="31" t="s">
        <v>16267</v>
      </c>
      <c r="H1125" s="31" t="s">
        <v>33368</v>
      </c>
      <c r="I1125" s="38">
        <v>0.125</v>
      </c>
      <c r="J1125" s="31" t="s">
        <v>20</v>
      </c>
      <c r="K1125" s="31" t="s">
        <v>105</v>
      </c>
      <c r="L1125" s="31" t="s">
        <v>125</v>
      </c>
      <c r="M1125" s="31" t="s">
        <v>491</v>
      </c>
      <c r="N1125" s="23"/>
      <c r="O1125" s="23"/>
      <c r="P1125" s="23"/>
      <c r="Q1125" s="23"/>
      <c r="R1125" s="23"/>
      <c r="S1125" s="29">
        <v>26200</v>
      </c>
      <c r="T1125" s="31"/>
    </row>
    <row r="1126" spans="1:20" ht="54" customHeight="1" x14ac:dyDescent="1.05">
      <c r="A1126" s="31" t="s">
        <v>36774</v>
      </c>
      <c r="B1126" s="31" t="s">
        <v>13546</v>
      </c>
      <c r="C1126" s="31" t="s">
        <v>36775</v>
      </c>
      <c r="D1126" s="31" t="s">
        <v>36776</v>
      </c>
      <c r="E1126" s="31" t="s">
        <v>687</v>
      </c>
      <c r="F1126" s="31" t="s">
        <v>123</v>
      </c>
      <c r="G1126" s="31" t="s">
        <v>16504</v>
      </c>
      <c r="H1126" s="31" t="s">
        <v>28481</v>
      </c>
      <c r="I1126" s="38">
        <v>0.70833333333333337</v>
      </c>
      <c r="J1126" s="31" t="s">
        <v>20</v>
      </c>
      <c r="K1126" s="31" t="s">
        <v>105</v>
      </c>
      <c r="L1126" s="31" t="s">
        <v>106</v>
      </c>
      <c r="M1126" s="31" t="s">
        <v>995</v>
      </c>
      <c r="N1126" s="23"/>
      <c r="O1126" s="23"/>
      <c r="P1126" s="23"/>
      <c r="Q1126" s="23"/>
      <c r="R1126" s="23"/>
      <c r="S1126" s="29">
        <v>43425</v>
      </c>
      <c r="T1126" s="31"/>
    </row>
    <row r="1127" spans="1:20" ht="54" customHeight="1" x14ac:dyDescent="1.05">
      <c r="A1127" s="31" t="s">
        <v>36777</v>
      </c>
      <c r="B1127" s="31" t="s">
        <v>36778</v>
      </c>
      <c r="C1127" s="31" t="s">
        <v>36779</v>
      </c>
      <c r="D1127" s="31" t="s">
        <v>36780</v>
      </c>
      <c r="E1127" s="31" t="s">
        <v>687</v>
      </c>
      <c r="F1127" s="31" t="s">
        <v>123</v>
      </c>
      <c r="G1127" s="31" t="s">
        <v>16504</v>
      </c>
      <c r="H1127" s="31" t="s">
        <v>28481</v>
      </c>
      <c r="I1127" s="38">
        <v>0.70833333333333337</v>
      </c>
      <c r="J1127" s="31" t="s">
        <v>20</v>
      </c>
      <c r="K1127" s="31" t="s">
        <v>105</v>
      </c>
      <c r="L1127" s="31" t="s">
        <v>106</v>
      </c>
      <c r="M1127" s="31" t="s">
        <v>995</v>
      </c>
      <c r="N1127" s="23"/>
      <c r="O1127" s="23"/>
      <c r="P1127" s="23"/>
      <c r="Q1127" s="23"/>
      <c r="R1127" s="23"/>
      <c r="S1127" s="29">
        <v>43425</v>
      </c>
      <c r="T1127" s="31"/>
    </row>
    <row r="1128" spans="1:20" ht="54" customHeight="1" x14ac:dyDescent="1.05">
      <c r="A1128" s="31" t="s">
        <v>36781</v>
      </c>
      <c r="B1128" s="31" t="s">
        <v>36782</v>
      </c>
      <c r="C1128" s="31" t="s">
        <v>36783</v>
      </c>
      <c r="D1128" s="31" t="s">
        <v>36784</v>
      </c>
      <c r="E1128" s="31" t="s">
        <v>687</v>
      </c>
      <c r="F1128" s="31" t="s">
        <v>123</v>
      </c>
      <c r="G1128" s="31" t="s">
        <v>16504</v>
      </c>
      <c r="H1128" s="31" t="s">
        <v>28481</v>
      </c>
      <c r="I1128" s="38">
        <v>0.70833333333333337</v>
      </c>
      <c r="J1128" s="31" t="s">
        <v>20</v>
      </c>
      <c r="K1128" s="31" t="s">
        <v>105</v>
      </c>
      <c r="L1128" s="31" t="s">
        <v>106</v>
      </c>
      <c r="M1128" s="31" t="s">
        <v>995</v>
      </c>
      <c r="N1128" s="23"/>
      <c r="O1128" s="23"/>
      <c r="P1128" s="23"/>
      <c r="Q1128" s="23"/>
      <c r="R1128" s="23"/>
      <c r="S1128" s="29">
        <v>43425</v>
      </c>
      <c r="T1128" s="31"/>
    </row>
    <row r="1129" spans="1:20" ht="54" customHeight="1" x14ac:dyDescent="1.05">
      <c r="A1129" s="31" t="s">
        <v>36785</v>
      </c>
      <c r="B1129" s="31" t="s">
        <v>36786</v>
      </c>
      <c r="C1129" s="31" t="s">
        <v>36787</v>
      </c>
      <c r="D1129" s="31" t="s">
        <v>36788</v>
      </c>
      <c r="E1129" s="31" t="s">
        <v>687</v>
      </c>
      <c r="F1129" s="31" t="s">
        <v>123</v>
      </c>
      <c r="G1129" s="31" t="s">
        <v>16504</v>
      </c>
      <c r="H1129" s="31" t="s">
        <v>28481</v>
      </c>
      <c r="I1129" s="38">
        <v>0.70833333333333337</v>
      </c>
      <c r="J1129" s="31" t="s">
        <v>20</v>
      </c>
      <c r="K1129" s="31" t="s">
        <v>105</v>
      </c>
      <c r="L1129" s="31" t="s">
        <v>106</v>
      </c>
      <c r="M1129" s="31" t="s">
        <v>995</v>
      </c>
      <c r="N1129" s="23"/>
      <c r="O1129" s="23"/>
      <c r="P1129" s="23"/>
      <c r="Q1129" s="23"/>
      <c r="R1129" s="23"/>
      <c r="S1129" s="29">
        <v>43425</v>
      </c>
      <c r="T1129" s="31"/>
    </row>
    <row r="1130" spans="1:20" ht="54" customHeight="1" x14ac:dyDescent="1.05">
      <c r="A1130" s="31" t="s">
        <v>36789</v>
      </c>
      <c r="B1130" s="31" t="s">
        <v>11170</v>
      </c>
      <c r="C1130" s="31" t="s">
        <v>36790</v>
      </c>
      <c r="D1130" s="31" t="s">
        <v>36791</v>
      </c>
      <c r="E1130" s="31" t="s">
        <v>687</v>
      </c>
      <c r="F1130" s="31" t="s">
        <v>123</v>
      </c>
      <c r="G1130" s="31" t="s">
        <v>16504</v>
      </c>
      <c r="H1130" s="31" t="s">
        <v>28481</v>
      </c>
      <c r="I1130" s="38">
        <v>0.70833333333333337</v>
      </c>
      <c r="J1130" s="31" t="s">
        <v>20</v>
      </c>
      <c r="K1130" s="31" t="s">
        <v>105</v>
      </c>
      <c r="L1130" s="31" t="s">
        <v>106</v>
      </c>
      <c r="M1130" s="31" t="s">
        <v>995</v>
      </c>
      <c r="N1130" s="23"/>
      <c r="O1130" s="23"/>
      <c r="P1130" s="23"/>
      <c r="Q1130" s="23"/>
      <c r="R1130" s="23"/>
      <c r="S1130" s="29">
        <v>43425</v>
      </c>
      <c r="T1130" s="31"/>
    </row>
    <row r="1131" spans="1:20" ht="54" customHeight="1" x14ac:dyDescent="1.05">
      <c r="A1131" s="31" t="s">
        <v>36792</v>
      </c>
      <c r="B1131" s="31" t="s">
        <v>9818</v>
      </c>
      <c r="C1131" s="31" t="s">
        <v>36793</v>
      </c>
      <c r="D1131" s="31" t="s">
        <v>36794</v>
      </c>
      <c r="E1131" s="31" t="s">
        <v>687</v>
      </c>
      <c r="F1131" s="31" t="s">
        <v>123</v>
      </c>
      <c r="G1131" s="31" t="s">
        <v>16504</v>
      </c>
      <c r="H1131" s="31" t="s">
        <v>28481</v>
      </c>
      <c r="I1131" s="38">
        <v>0.70833333333333337</v>
      </c>
      <c r="J1131" s="31" t="s">
        <v>20</v>
      </c>
      <c r="K1131" s="31" t="s">
        <v>105</v>
      </c>
      <c r="L1131" s="31" t="s">
        <v>106</v>
      </c>
      <c r="M1131" s="31" t="s">
        <v>995</v>
      </c>
      <c r="N1131" s="23"/>
      <c r="O1131" s="23"/>
      <c r="P1131" s="23"/>
      <c r="Q1131" s="23"/>
      <c r="R1131" s="23"/>
      <c r="S1131" s="29">
        <v>43425</v>
      </c>
      <c r="T1131" s="31"/>
    </row>
    <row r="1132" spans="1:20" ht="54" customHeight="1" x14ac:dyDescent="1.05">
      <c r="A1132" s="31" t="s">
        <v>36795</v>
      </c>
      <c r="B1132" s="31" t="s">
        <v>11109</v>
      </c>
      <c r="C1132" s="31" t="s">
        <v>36796</v>
      </c>
      <c r="D1132" s="31" t="s">
        <v>36797</v>
      </c>
      <c r="E1132" s="31" t="s">
        <v>101</v>
      </c>
      <c r="F1132" s="31" t="s">
        <v>102</v>
      </c>
      <c r="G1132" s="31" t="s">
        <v>16267</v>
      </c>
      <c r="H1132" s="31" t="s">
        <v>33368</v>
      </c>
      <c r="I1132" s="38">
        <v>0.125</v>
      </c>
      <c r="J1132" s="31" t="s">
        <v>20</v>
      </c>
      <c r="K1132" s="31" t="s">
        <v>105</v>
      </c>
      <c r="L1132" s="31" t="s">
        <v>106</v>
      </c>
      <c r="M1132" s="31" t="s">
        <v>491</v>
      </c>
      <c r="N1132" s="23"/>
      <c r="O1132" s="23"/>
      <c r="P1132" s="23"/>
      <c r="Q1132" s="23"/>
      <c r="R1132" s="23"/>
      <c r="S1132" s="29">
        <v>26200</v>
      </c>
      <c r="T1132" s="31"/>
    </row>
    <row r="1133" spans="1:20" ht="54" customHeight="1" x14ac:dyDescent="1.05">
      <c r="A1133" s="31" t="s">
        <v>36798</v>
      </c>
      <c r="B1133" s="31" t="s">
        <v>36799</v>
      </c>
      <c r="C1133" s="31" t="s">
        <v>36800</v>
      </c>
      <c r="D1133" s="31" t="s">
        <v>36801</v>
      </c>
      <c r="E1133" s="31" t="s">
        <v>101</v>
      </c>
      <c r="F1133" s="31" t="s">
        <v>102</v>
      </c>
      <c r="G1133" s="31" t="s">
        <v>16267</v>
      </c>
      <c r="H1133" s="31" t="s">
        <v>33368</v>
      </c>
      <c r="I1133" s="38">
        <v>0.125</v>
      </c>
      <c r="J1133" s="31" t="s">
        <v>20</v>
      </c>
      <c r="K1133" s="31" t="s">
        <v>105</v>
      </c>
      <c r="L1133" s="31" t="s">
        <v>106</v>
      </c>
      <c r="M1133" s="31" t="s">
        <v>491</v>
      </c>
      <c r="N1133" s="23"/>
      <c r="O1133" s="23"/>
      <c r="P1133" s="23"/>
      <c r="Q1133" s="23"/>
      <c r="R1133" s="23"/>
      <c r="S1133" s="29">
        <v>26200</v>
      </c>
      <c r="T1133" s="31"/>
    </row>
    <row r="1134" spans="1:20" ht="54" customHeight="1" x14ac:dyDescent="1.05">
      <c r="A1134" s="31" t="s">
        <v>36802</v>
      </c>
      <c r="B1134" s="31" t="s">
        <v>36803</v>
      </c>
      <c r="C1134" s="31" t="s">
        <v>36804</v>
      </c>
      <c r="D1134" s="31" t="s">
        <v>36805</v>
      </c>
      <c r="E1134" s="31" t="s">
        <v>101</v>
      </c>
      <c r="F1134" s="31" t="s">
        <v>102</v>
      </c>
      <c r="G1134" s="31" t="s">
        <v>16267</v>
      </c>
      <c r="H1134" s="31" t="s">
        <v>33368</v>
      </c>
      <c r="I1134" s="38">
        <v>0.125</v>
      </c>
      <c r="J1134" s="31" t="s">
        <v>20</v>
      </c>
      <c r="K1134" s="31" t="s">
        <v>105</v>
      </c>
      <c r="L1134" s="31" t="s">
        <v>106</v>
      </c>
      <c r="M1134" s="31" t="s">
        <v>491</v>
      </c>
      <c r="N1134" s="23"/>
      <c r="O1134" s="23"/>
      <c r="P1134" s="23"/>
      <c r="Q1134" s="23"/>
      <c r="R1134" s="23"/>
      <c r="S1134" s="29">
        <v>26200</v>
      </c>
      <c r="T1134" s="31"/>
    </row>
    <row r="1135" spans="1:20" ht="54" customHeight="1" x14ac:dyDescent="1.05">
      <c r="A1135" s="31" t="s">
        <v>36806</v>
      </c>
      <c r="B1135" s="31" t="s">
        <v>36807</v>
      </c>
      <c r="C1135" s="31" t="s">
        <v>36808</v>
      </c>
      <c r="D1135" s="31" t="s">
        <v>36809</v>
      </c>
      <c r="E1135" s="31" t="s">
        <v>101</v>
      </c>
      <c r="F1135" s="31" t="s">
        <v>102</v>
      </c>
      <c r="G1135" s="31" t="s">
        <v>16267</v>
      </c>
      <c r="H1135" s="31" t="s">
        <v>33368</v>
      </c>
      <c r="I1135" s="38">
        <v>0.125</v>
      </c>
      <c r="J1135" s="31" t="s">
        <v>20</v>
      </c>
      <c r="K1135" s="31" t="s">
        <v>105</v>
      </c>
      <c r="L1135" s="31" t="s">
        <v>106</v>
      </c>
      <c r="M1135" s="31" t="s">
        <v>491</v>
      </c>
      <c r="N1135" s="23"/>
      <c r="O1135" s="23"/>
      <c r="P1135" s="23"/>
      <c r="Q1135" s="23"/>
      <c r="R1135" s="23"/>
      <c r="S1135" s="29">
        <v>26200</v>
      </c>
      <c r="T1135" s="31"/>
    </row>
    <row r="1136" spans="1:20" ht="54" customHeight="1" x14ac:dyDescent="1.05">
      <c r="A1136" s="31" t="s">
        <v>36810</v>
      </c>
      <c r="B1136" s="31" t="s">
        <v>36811</v>
      </c>
      <c r="C1136" s="31" t="s">
        <v>36812</v>
      </c>
      <c r="D1136" s="31" t="s">
        <v>36813</v>
      </c>
      <c r="E1136" s="31" t="s">
        <v>101</v>
      </c>
      <c r="F1136" s="31" t="s">
        <v>102</v>
      </c>
      <c r="G1136" s="31" t="s">
        <v>16267</v>
      </c>
      <c r="H1136" s="31" t="s">
        <v>33368</v>
      </c>
      <c r="I1136" s="38">
        <v>0.125</v>
      </c>
      <c r="J1136" s="31" t="s">
        <v>20</v>
      </c>
      <c r="K1136" s="31" t="s">
        <v>105</v>
      </c>
      <c r="L1136" s="31" t="s">
        <v>106</v>
      </c>
      <c r="M1136" s="31" t="s">
        <v>491</v>
      </c>
      <c r="N1136" s="23"/>
      <c r="O1136" s="23"/>
      <c r="P1136" s="23"/>
      <c r="Q1136" s="23"/>
      <c r="R1136" s="23"/>
      <c r="S1136" s="29">
        <v>26200</v>
      </c>
      <c r="T1136" s="31"/>
    </row>
    <row r="1137" spans="1:20" ht="54" customHeight="1" x14ac:dyDescent="1.05">
      <c r="A1137" s="31" t="s">
        <v>36814</v>
      </c>
      <c r="B1137" s="31" t="s">
        <v>36815</v>
      </c>
      <c r="C1137" s="31" t="s">
        <v>36816</v>
      </c>
      <c r="D1137" s="31" t="s">
        <v>36817</v>
      </c>
      <c r="E1137" s="31" t="s">
        <v>101</v>
      </c>
      <c r="F1137" s="31" t="s">
        <v>102</v>
      </c>
      <c r="G1137" s="31" t="s">
        <v>16267</v>
      </c>
      <c r="H1137" s="31" t="s">
        <v>33368</v>
      </c>
      <c r="I1137" s="38">
        <v>0.125</v>
      </c>
      <c r="J1137" s="31" t="s">
        <v>20</v>
      </c>
      <c r="K1137" s="31" t="s">
        <v>105</v>
      </c>
      <c r="L1137" s="31" t="s">
        <v>106</v>
      </c>
      <c r="M1137" s="31" t="s">
        <v>491</v>
      </c>
      <c r="N1137" s="23"/>
      <c r="O1137" s="23"/>
      <c r="P1137" s="23"/>
      <c r="Q1137" s="23"/>
      <c r="R1137" s="23"/>
      <c r="S1137" s="29">
        <v>26200</v>
      </c>
      <c r="T1137" s="31"/>
    </row>
    <row r="1138" spans="1:20" ht="54" customHeight="1" x14ac:dyDescent="1.05">
      <c r="A1138" s="31" t="s">
        <v>36818</v>
      </c>
      <c r="B1138" s="31" t="s">
        <v>36819</v>
      </c>
      <c r="C1138" s="31" t="s">
        <v>36820</v>
      </c>
      <c r="D1138" s="31" t="s">
        <v>36821</v>
      </c>
      <c r="E1138" s="31" t="s">
        <v>101</v>
      </c>
      <c r="F1138" s="31" t="s">
        <v>102</v>
      </c>
      <c r="G1138" s="31" t="s">
        <v>16267</v>
      </c>
      <c r="H1138" s="31" t="s">
        <v>33368</v>
      </c>
      <c r="I1138" s="38">
        <v>0.125</v>
      </c>
      <c r="J1138" s="31" t="s">
        <v>20</v>
      </c>
      <c r="K1138" s="31" t="s">
        <v>105</v>
      </c>
      <c r="L1138" s="31" t="s">
        <v>106</v>
      </c>
      <c r="M1138" s="31" t="s">
        <v>491</v>
      </c>
      <c r="N1138" s="23"/>
      <c r="O1138" s="23"/>
      <c r="P1138" s="23"/>
      <c r="Q1138" s="23"/>
      <c r="R1138" s="23"/>
      <c r="S1138" s="29">
        <v>26200</v>
      </c>
      <c r="T1138" s="31"/>
    </row>
    <row r="1139" spans="1:20" ht="54" customHeight="1" x14ac:dyDescent="1.05">
      <c r="A1139" s="31" t="s">
        <v>36822</v>
      </c>
      <c r="B1139" s="31" t="s">
        <v>36823</v>
      </c>
      <c r="C1139" s="31" t="s">
        <v>36824</v>
      </c>
      <c r="D1139" s="31" t="s">
        <v>36825</v>
      </c>
      <c r="E1139" s="31" t="s">
        <v>101</v>
      </c>
      <c r="F1139" s="31" t="s">
        <v>102</v>
      </c>
      <c r="G1139" s="31" t="s">
        <v>16267</v>
      </c>
      <c r="H1139" s="31" t="s">
        <v>33368</v>
      </c>
      <c r="I1139" s="38">
        <v>0.125</v>
      </c>
      <c r="J1139" s="31" t="s">
        <v>20</v>
      </c>
      <c r="K1139" s="31" t="s">
        <v>105</v>
      </c>
      <c r="L1139" s="31" t="s">
        <v>106</v>
      </c>
      <c r="M1139" s="31" t="s">
        <v>491</v>
      </c>
      <c r="N1139" s="23"/>
      <c r="O1139" s="23"/>
      <c r="P1139" s="23"/>
      <c r="Q1139" s="23"/>
      <c r="R1139" s="23"/>
      <c r="S1139" s="29">
        <v>26200</v>
      </c>
      <c r="T1139" s="31"/>
    </row>
    <row r="1140" spans="1:20" ht="54" customHeight="1" x14ac:dyDescent="1.05">
      <c r="A1140" s="693" t="s">
        <v>37350</v>
      </c>
      <c r="B1140" s="694"/>
      <c r="C1140" s="694"/>
      <c r="D1140" s="694"/>
      <c r="E1140" s="694"/>
      <c r="F1140" s="694"/>
      <c r="G1140" s="694"/>
      <c r="H1140" s="694"/>
      <c r="I1140" s="694"/>
      <c r="J1140" s="694"/>
      <c r="K1140" s="694"/>
      <c r="L1140" s="694"/>
      <c r="M1140" s="695"/>
      <c r="N1140" s="23"/>
      <c r="O1140" s="23"/>
      <c r="P1140" s="23"/>
      <c r="Q1140" s="23"/>
      <c r="R1140" s="23"/>
      <c r="S1140" s="29"/>
      <c r="T1140" s="388">
        <v>1000000</v>
      </c>
    </row>
    <row r="1141" spans="1:20" ht="54" customHeight="1" x14ac:dyDescent="1.05">
      <c r="A1141" s="688" t="s">
        <v>37935</v>
      </c>
      <c r="B1141" s="689"/>
      <c r="C1141" s="689"/>
      <c r="D1141" s="689"/>
      <c r="E1141" s="689"/>
      <c r="F1141" s="689"/>
      <c r="G1141" s="689"/>
      <c r="H1141" s="689"/>
      <c r="I1141" s="689"/>
      <c r="J1141" s="689"/>
      <c r="K1141" s="689"/>
      <c r="L1141" s="689"/>
      <c r="M1141" s="690"/>
      <c r="N1141" s="23"/>
      <c r="O1141" s="23"/>
      <c r="P1141" s="23"/>
      <c r="Q1141" s="23"/>
      <c r="R1141" s="23"/>
      <c r="S1141" s="29"/>
      <c r="T1141" s="31"/>
    </row>
    <row r="1142" spans="1:20" ht="54" customHeight="1" x14ac:dyDescent="1.05">
      <c r="A1142" s="31" t="s">
        <v>37632</v>
      </c>
      <c r="B1142" s="31" t="s">
        <v>37633</v>
      </c>
      <c r="C1142" s="31" t="s">
        <v>37634</v>
      </c>
      <c r="D1142" s="31" t="s">
        <v>37635</v>
      </c>
      <c r="E1142" s="31" t="s">
        <v>101</v>
      </c>
      <c r="F1142" s="31" t="s">
        <v>1304</v>
      </c>
      <c r="G1142" s="31" t="s">
        <v>16185</v>
      </c>
      <c r="H1142" s="31" t="s">
        <v>34007</v>
      </c>
      <c r="I1142" s="38">
        <v>0.34027777777777779</v>
      </c>
      <c r="J1142" s="31" t="s">
        <v>20</v>
      </c>
      <c r="K1142" s="31" t="s">
        <v>105</v>
      </c>
      <c r="L1142" s="31" t="s">
        <v>106</v>
      </c>
      <c r="M1142" s="31" t="s">
        <v>491</v>
      </c>
      <c r="N1142" s="23"/>
      <c r="O1142" s="23"/>
      <c r="P1142" s="23"/>
      <c r="Q1142" s="23"/>
      <c r="R1142" s="23"/>
      <c r="S1142" s="29">
        <v>26200</v>
      </c>
      <c r="T1142" s="31"/>
    </row>
    <row r="1143" spans="1:20" ht="54" customHeight="1" x14ac:dyDescent="1.05">
      <c r="A1143" s="31" t="s">
        <v>37636</v>
      </c>
      <c r="B1143" s="31" t="s">
        <v>31435</v>
      </c>
      <c r="C1143" s="31" t="s">
        <v>37637</v>
      </c>
      <c r="D1143" s="31" t="s">
        <v>37638</v>
      </c>
      <c r="E1143" s="31" t="s">
        <v>687</v>
      </c>
      <c r="F1143" s="31" t="s">
        <v>123</v>
      </c>
      <c r="G1143" s="31" t="s">
        <v>17532</v>
      </c>
      <c r="H1143" s="31" t="s">
        <v>33368</v>
      </c>
      <c r="I1143" s="38">
        <v>0.91666666666666663</v>
      </c>
      <c r="J1143" s="31" t="s">
        <v>20</v>
      </c>
      <c r="K1143" s="31" t="s">
        <v>105</v>
      </c>
      <c r="L1143" s="31" t="s">
        <v>106</v>
      </c>
      <c r="M1143" s="31" t="s">
        <v>995</v>
      </c>
      <c r="N1143" s="23"/>
      <c r="O1143" s="23"/>
      <c r="P1143" s="23"/>
      <c r="Q1143" s="23"/>
      <c r="R1143" s="23"/>
      <c r="S1143" s="29">
        <v>43425</v>
      </c>
      <c r="T1143" s="31"/>
    </row>
    <row r="1144" spans="1:20" ht="54" customHeight="1" x14ac:dyDescent="1.05">
      <c r="A1144" s="31" t="s">
        <v>37639</v>
      </c>
      <c r="B1144" s="31" t="s">
        <v>6413</v>
      </c>
      <c r="C1144" s="31" t="s">
        <v>37640</v>
      </c>
      <c r="D1144" s="31" t="s">
        <v>37641</v>
      </c>
      <c r="E1144" s="31" t="s">
        <v>687</v>
      </c>
      <c r="F1144" s="31" t="s">
        <v>123</v>
      </c>
      <c r="G1144" s="31" t="s">
        <v>17532</v>
      </c>
      <c r="H1144" s="31" t="s">
        <v>33368</v>
      </c>
      <c r="I1144" s="38">
        <v>0.91666666666666663</v>
      </c>
      <c r="J1144" s="31" t="s">
        <v>20</v>
      </c>
      <c r="K1144" s="31" t="s">
        <v>105</v>
      </c>
      <c r="L1144" s="31" t="s">
        <v>106</v>
      </c>
      <c r="M1144" s="31" t="s">
        <v>995</v>
      </c>
      <c r="N1144" s="23"/>
      <c r="O1144" s="23"/>
      <c r="P1144" s="23"/>
      <c r="Q1144" s="23"/>
      <c r="R1144" s="23"/>
      <c r="S1144" s="29">
        <v>43425</v>
      </c>
      <c r="T1144" s="31"/>
    </row>
    <row r="1145" spans="1:20" ht="54" customHeight="1" x14ac:dyDescent="1.05">
      <c r="A1145" s="31" t="s">
        <v>37642</v>
      </c>
      <c r="B1145" s="31" t="s">
        <v>16027</v>
      </c>
      <c r="C1145" s="31" t="s">
        <v>37643</v>
      </c>
      <c r="D1145" s="31" t="s">
        <v>37644</v>
      </c>
      <c r="E1145" s="31" t="s">
        <v>687</v>
      </c>
      <c r="F1145" s="31" t="s">
        <v>123</v>
      </c>
      <c r="G1145" s="31" t="s">
        <v>17532</v>
      </c>
      <c r="H1145" s="31" t="s">
        <v>33368</v>
      </c>
      <c r="I1145" s="38">
        <v>0.91666666666666663</v>
      </c>
      <c r="J1145" s="31" t="s">
        <v>20</v>
      </c>
      <c r="K1145" s="31" t="s">
        <v>105</v>
      </c>
      <c r="L1145" s="31" t="s">
        <v>106</v>
      </c>
      <c r="M1145" s="31" t="s">
        <v>995</v>
      </c>
      <c r="N1145" s="23"/>
      <c r="O1145" s="23"/>
      <c r="P1145" s="23"/>
      <c r="Q1145" s="23"/>
      <c r="R1145" s="23"/>
      <c r="S1145" s="29">
        <v>43425</v>
      </c>
      <c r="T1145" s="31"/>
    </row>
    <row r="1146" spans="1:20" ht="54" customHeight="1" x14ac:dyDescent="1.05">
      <c r="A1146" s="31" t="s">
        <v>37645</v>
      </c>
      <c r="B1146" s="31" t="s">
        <v>37646</v>
      </c>
      <c r="C1146" s="31" t="s">
        <v>37647</v>
      </c>
      <c r="D1146" s="31" t="s">
        <v>37648</v>
      </c>
      <c r="E1146" s="31" t="s">
        <v>687</v>
      </c>
      <c r="F1146" s="31" t="s">
        <v>123</v>
      </c>
      <c r="G1146" s="31" t="s">
        <v>17532</v>
      </c>
      <c r="H1146" s="31" t="s">
        <v>33368</v>
      </c>
      <c r="I1146" s="38">
        <v>0.91666666666666663</v>
      </c>
      <c r="J1146" s="31" t="s">
        <v>20</v>
      </c>
      <c r="K1146" s="31" t="s">
        <v>105</v>
      </c>
      <c r="L1146" s="31" t="s">
        <v>106</v>
      </c>
      <c r="M1146" s="31" t="s">
        <v>995</v>
      </c>
      <c r="N1146" s="23"/>
      <c r="O1146" s="23"/>
      <c r="P1146" s="23"/>
      <c r="Q1146" s="23"/>
      <c r="R1146" s="23"/>
      <c r="S1146" s="29">
        <v>43425</v>
      </c>
      <c r="T1146" s="31"/>
    </row>
    <row r="1147" spans="1:20" ht="54" customHeight="1" x14ac:dyDescent="1.05">
      <c r="A1147" s="31" t="s">
        <v>37649</v>
      </c>
      <c r="B1147" s="31" t="s">
        <v>6300</v>
      </c>
      <c r="C1147" s="31" t="s">
        <v>37650</v>
      </c>
      <c r="D1147" s="31" t="s">
        <v>37651</v>
      </c>
      <c r="E1147" s="31" t="s">
        <v>687</v>
      </c>
      <c r="F1147" s="31" t="s">
        <v>123</v>
      </c>
      <c r="G1147" s="31" t="s">
        <v>17532</v>
      </c>
      <c r="H1147" s="31" t="s">
        <v>33368</v>
      </c>
      <c r="I1147" s="38">
        <v>0.91666666666666663</v>
      </c>
      <c r="J1147" s="31" t="s">
        <v>20</v>
      </c>
      <c r="K1147" s="31" t="s">
        <v>105</v>
      </c>
      <c r="L1147" s="31" t="s">
        <v>106</v>
      </c>
      <c r="M1147" s="31" t="s">
        <v>995</v>
      </c>
      <c r="N1147" s="23"/>
      <c r="O1147" s="23"/>
      <c r="P1147" s="23"/>
      <c r="Q1147" s="23"/>
      <c r="R1147" s="23"/>
      <c r="S1147" s="29">
        <v>43425</v>
      </c>
      <c r="T1147" s="31"/>
    </row>
    <row r="1148" spans="1:20" ht="54" customHeight="1" x14ac:dyDescent="1.05">
      <c r="A1148" s="31" t="s">
        <v>37652</v>
      </c>
      <c r="B1148" s="31" t="s">
        <v>2591</v>
      </c>
      <c r="C1148" s="31" t="s">
        <v>37653</v>
      </c>
      <c r="D1148" s="31" t="s">
        <v>37654</v>
      </c>
      <c r="E1148" s="31" t="s">
        <v>687</v>
      </c>
      <c r="F1148" s="31" t="s">
        <v>123</v>
      </c>
      <c r="G1148" s="31" t="s">
        <v>17532</v>
      </c>
      <c r="H1148" s="31" t="s">
        <v>33368</v>
      </c>
      <c r="I1148" s="38">
        <v>0.91666666666666663</v>
      </c>
      <c r="J1148" s="31" t="s">
        <v>20</v>
      </c>
      <c r="K1148" s="31" t="s">
        <v>105</v>
      </c>
      <c r="L1148" s="31" t="s">
        <v>106</v>
      </c>
      <c r="M1148" s="31" t="s">
        <v>995</v>
      </c>
      <c r="N1148" s="23"/>
      <c r="O1148" s="23"/>
      <c r="P1148" s="23"/>
      <c r="Q1148" s="23"/>
      <c r="R1148" s="23"/>
      <c r="S1148" s="29">
        <v>43425</v>
      </c>
      <c r="T1148" s="31"/>
    </row>
    <row r="1149" spans="1:20" ht="54" customHeight="1" x14ac:dyDescent="1.05">
      <c r="A1149" s="31" t="s">
        <v>37655</v>
      </c>
      <c r="B1149" s="31" t="s">
        <v>13339</v>
      </c>
      <c r="C1149" s="31" t="s">
        <v>37656</v>
      </c>
      <c r="D1149" s="31" t="s">
        <v>37657</v>
      </c>
      <c r="E1149" s="31" t="s">
        <v>687</v>
      </c>
      <c r="F1149" s="31" t="s">
        <v>123</v>
      </c>
      <c r="G1149" s="31" t="s">
        <v>17532</v>
      </c>
      <c r="H1149" s="31" t="s">
        <v>33368</v>
      </c>
      <c r="I1149" s="38">
        <v>0.91666666666666663</v>
      </c>
      <c r="J1149" s="31" t="s">
        <v>20</v>
      </c>
      <c r="K1149" s="31" t="s">
        <v>105</v>
      </c>
      <c r="L1149" s="31" t="s">
        <v>106</v>
      </c>
      <c r="M1149" s="31" t="s">
        <v>995</v>
      </c>
      <c r="N1149" s="23"/>
      <c r="O1149" s="23"/>
      <c r="P1149" s="23"/>
      <c r="Q1149" s="23"/>
      <c r="R1149" s="23"/>
      <c r="S1149" s="29">
        <v>43425</v>
      </c>
      <c r="T1149" s="31"/>
    </row>
    <row r="1150" spans="1:20" ht="54" customHeight="1" x14ac:dyDescent="1.05">
      <c r="A1150" s="31" t="s">
        <v>37658</v>
      </c>
      <c r="B1150" s="31" t="s">
        <v>1876</v>
      </c>
      <c r="C1150" s="31" t="s">
        <v>37659</v>
      </c>
      <c r="D1150" s="31" t="s">
        <v>37660</v>
      </c>
      <c r="E1150" s="31" t="s">
        <v>687</v>
      </c>
      <c r="F1150" s="31" t="s">
        <v>123</v>
      </c>
      <c r="G1150" s="31" t="s">
        <v>17532</v>
      </c>
      <c r="H1150" s="31" t="s">
        <v>33368</v>
      </c>
      <c r="I1150" s="38">
        <v>0.91666666666666663</v>
      </c>
      <c r="J1150" s="31" t="s">
        <v>20</v>
      </c>
      <c r="K1150" s="31" t="s">
        <v>105</v>
      </c>
      <c r="L1150" s="31" t="s">
        <v>106</v>
      </c>
      <c r="M1150" s="31" t="s">
        <v>995</v>
      </c>
      <c r="N1150" s="23"/>
      <c r="O1150" s="23"/>
      <c r="P1150" s="23"/>
      <c r="Q1150" s="23"/>
      <c r="R1150" s="23"/>
      <c r="S1150" s="29">
        <v>43425</v>
      </c>
      <c r="T1150" s="31"/>
    </row>
    <row r="1151" spans="1:20" ht="54" customHeight="1" x14ac:dyDescent="1.05">
      <c r="A1151" s="31" t="s">
        <v>37661</v>
      </c>
      <c r="B1151" s="31" t="s">
        <v>26691</v>
      </c>
      <c r="C1151" s="31" t="s">
        <v>37662</v>
      </c>
      <c r="D1151" s="31" t="s">
        <v>37663</v>
      </c>
      <c r="E1151" s="31" t="s">
        <v>687</v>
      </c>
      <c r="F1151" s="31" t="s">
        <v>123</v>
      </c>
      <c r="G1151" s="31" t="s">
        <v>17532</v>
      </c>
      <c r="H1151" s="31" t="s">
        <v>33368</v>
      </c>
      <c r="I1151" s="38">
        <v>0.91666666666666663</v>
      </c>
      <c r="J1151" s="31" t="s">
        <v>20</v>
      </c>
      <c r="K1151" s="31" t="s">
        <v>105</v>
      </c>
      <c r="L1151" s="31" t="s">
        <v>106</v>
      </c>
      <c r="M1151" s="31" t="s">
        <v>995</v>
      </c>
      <c r="N1151" s="23"/>
      <c r="O1151" s="23"/>
      <c r="P1151" s="23"/>
      <c r="Q1151" s="23"/>
      <c r="R1151" s="23"/>
      <c r="S1151" s="29">
        <v>43425</v>
      </c>
      <c r="T1151" s="31"/>
    </row>
    <row r="1152" spans="1:20" ht="54" customHeight="1" x14ac:dyDescent="1.05">
      <c r="A1152" s="31" t="s">
        <v>37664</v>
      </c>
      <c r="B1152" s="31" t="s">
        <v>22814</v>
      </c>
      <c r="C1152" s="31" t="s">
        <v>37665</v>
      </c>
      <c r="D1152" s="31" t="s">
        <v>37666</v>
      </c>
      <c r="E1152" s="31" t="s">
        <v>687</v>
      </c>
      <c r="F1152" s="31" t="s">
        <v>123</v>
      </c>
      <c r="G1152" s="31" t="s">
        <v>17532</v>
      </c>
      <c r="H1152" s="31" t="s">
        <v>33368</v>
      </c>
      <c r="I1152" s="38">
        <v>0.91666666666666663</v>
      </c>
      <c r="J1152" s="31" t="s">
        <v>20</v>
      </c>
      <c r="K1152" s="31" t="s">
        <v>105</v>
      </c>
      <c r="L1152" s="31" t="s">
        <v>106</v>
      </c>
      <c r="M1152" s="31" t="s">
        <v>995</v>
      </c>
      <c r="N1152" s="23"/>
      <c r="O1152" s="23"/>
      <c r="P1152" s="23"/>
      <c r="Q1152" s="23"/>
      <c r="R1152" s="23"/>
      <c r="S1152" s="29">
        <v>43425</v>
      </c>
      <c r="T1152" s="31"/>
    </row>
    <row r="1153" spans="1:20" ht="54" customHeight="1" x14ac:dyDescent="1.05">
      <c r="A1153" s="688" t="s">
        <v>38405</v>
      </c>
      <c r="B1153" s="689"/>
      <c r="C1153" s="689"/>
      <c r="D1153" s="689"/>
      <c r="E1153" s="689"/>
      <c r="F1153" s="689"/>
      <c r="G1153" s="689"/>
      <c r="H1153" s="689"/>
      <c r="I1153" s="689"/>
      <c r="J1153" s="689"/>
      <c r="K1153" s="689"/>
      <c r="L1153" s="689"/>
      <c r="M1153" s="690"/>
      <c r="N1153" s="23"/>
      <c r="O1153" s="23"/>
      <c r="P1153" s="23"/>
      <c r="Q1153" s="23"/>
      <c r="R1153" s="23"/>
      <c r="S1153" s="29"/>
      <c r="T1153" s="31"/>
    </row>
    <row r="1154" spans="1:20" ht="54" customHeight="1" x14ac:dyDescent="1.05">
      <c r="A1154" s="31" t="s">
        <v>38191</v>
      </c>
      <c r="B1154" s="31" t="s">
        <v>38192</v>
      </c>
      <c r="C1154" s="31" t="s">
        <v>38193</v>
      </c>
      <c r="D1154" s="31" t="s">
        <v>38194</v>
      </c>
      <c r="E1154" s="31" t="s">
        <v>101</v>
      </c>
      <c r="F1154" s="31" t="s">
        <v>123</v>
      </c>
      <c r="G1154" s="31" t="s">
        <v>16223</v>
      </c>
      <c r="H1154" s="31" t="s">
        <v>33674</v>
      </c>
      <c r="I1154" s="38">
        <v>0.32291666666666669</v>
      </c>
      <c r="J1154" s="31" t="s">
        <v>20</v>
      </c>
      <c r="K1154" s="31" t="s">
        <v>105</v>
      </c>
      <c r="L1154" s="31" t="s">
        <v>106</v>
      </c>
      <c r="M1154" s="31" t="s">
        <v>995</v>
      </c>
      <c r="N1154" s="23"/>
      <c r="O1154" s="23"/>
      <c r="P1154" s="23"/>
      <c r="Q1154" s="23"/>
      <c r="R1154" s="23"/>
      <c r="S1154" s="29">
        <v>43925</v>
      </c>
      <c r="T1154" s="31"/>
    </row>
    <row r="1155" spans="1:20" ht="54" customHeight="1" x14ac:dyDescent="1.05">
      <c r="A1155" s="31" t="s">
        <v>38195</v>
      </c>
      <c r="B1155" s="31" t="s">
        <v>6967</v>
      </c>
      <c r="C1155" s="31" t="s">
        <v>38196</v>
      </c>
      <c r="D1155" s="31" t="s">
        <v>38197</v>
      </c>
      <c r="E1155" s="31" t="s">
        <v>101</v>
      </c>
      <c r="F1155" s="31" t="s">
        <v>123</v>
      </c>
      <c r="G1155" s="31" t="s">
        <v>16223</v>
      </c>
      <c r="H1155" s="31" t="s">
        <v>33674</v>
      </c>
      <c r="I1155" s="38">
        <v>0.32291666666666669</v>
      </c>
      <c r="J1155" s="31" t="s">
        <v>20</v>
      </c>
      <c r="K1155" s="31" t="s">
        <v>105</v>
      </c>
      <c r="L1155" s="31" t="s">
        <v>125</v>
      </c>
      <c r="M1155" s="31" t="s">
        <v>995</v>
      </c>
      <c r="N1155" s="23"/>
      <c r="O1155" s="23"/>
      <c r="P1155" s="23"/>
      <c r="Q1155" s="23"/>
      <c r="R1155" s="23"/>
      <c r="S1155" s="29">
        <v>36740</v>
      </c>
      <c r="T1155" s="31"/>
    </row>
    <row r="1156" spans="1:20" ht="54" customHeight="1" x14ac:dyDescent="1.05">
      <c r="A1156" s="31" t="s">
        <v>38198</v>
      </c>
      <c r="B1156" s="31" t="s">
        <v>6758</v>
      </c>
      <c r="C1156" s="31" t="s">
        <v>38199</v>
      </c>
      <c r="D1156" s="31" t="s">
        <v>38200</v>
      </c>
      <c r="E1156" s="31" t="s">
        <v>101</v>
      </c>
      <c r="F1156" s="31" t="s">
        <v>123</v>
      </c>
      <c r="G1156" s="31" t="s">
        <v>16223</v>
      </c>
      <c r="H1156" s="31" t="s">
        <v>33674</v>
      </c>
      <c r="I1156" s="38">
        <v>0.32291666666666669</v>
      </c>
      <c r="J1156" s="31" t="s">
        <v>20</v>
      </c>
      <c r="K1156" s="31" t="s">
        <v>105</v>
      </c>
      <c r="L1156" s="31" t="s">
        <v>106</v>
      </c>
      <c r="M1156" s="31" t="s">
        <v>995</v>
      </c>
      <c r="N1156" s="23"/>
      <c r="O1156" s="23"/>
      <c r="P1156" s="23"/>
      <c r="Q1156" s="23"/>
      <c r="R1156" s="23"/>
      <c r="S1156" s="29">
        <v>43925</v>
      </c>
      <c r="T1156" s="31"/>
    </row>
    <row r="1157" spans="1:20" ht="54" customHeight="1" x14ac:dyDescent="1.05">
      <c r="A1157" s="31" t="s">
        <v>38201</v>
      </c>
      <c r="B1157" s="31" t="s">
        <v>38202</v>
      </c>
      <c r="C1157" s="31" t="s">
        <v>38203</v>
      </c>
      <c r="D1157" s="31" t="s">
        <v>38204</v>
      </c>
      <c r="E1157" s="31" t="s">
        <v>101</v>
      </c>
      <c r="F1157" s="31" t="s">
        <v>123</v>
      </c>
      <c r="G1157" s="31" t="s">
        <v>16223</v>
      </c>
      <c r="H1157" s="31" t="s">
        <v>33674</v>
      </c>
      <c r="I1157" s="38">
        <v>0.32291666666666669</v>
      </c>
      <c r="J1157" s="31" t="s">
        <v>20</v>
      </c>
      <c r="K1157" s="31" t="s">
        <v>105</v>
      </c>
      <c r="L1157" s="31" t="s">
        <v>125</v>
      </c>
      <c r="M1157" s="31" t="s">
        <v>995</v>
      </c>
      <c r="N1157" s="23"/>
      <c r="O1157" s="23"/>
      <c r="P1157" s="23"/>
      <c r="Q1157" s="23"/>
      <c r="R1157" s="23"/>
      <c r="S1157" s="29">
        <v>36740</v>
      </c>
      <c r="T1157" s="31"/>
    </row>
    <row r="1158" spans="1:20" ht="54" customHeight="1" x14ac:dyDescent="1.05">
      <c r="A1158" s="31" t="s">
        <v>38205</v>
      </c>
      <c r="B1158" s="31" t="s">
        <v>13199</v>
      </c>
      <c r="C1158" s="31" t="s">
        <v>38206</v>
      </c>
      <c r="D1158" s="31" t="s">
        <v>38207</v>
      </c>
      <c r="E1158" s="31" t="s">
        <v>101</v>
      </c>
      <c r="F1158" s="31" t="s">
        <v>123</v>
      </c>
      <c r="G1158" s="31" t="s">
        <v>16223</v>
      </c>
      <c r="H1158" s="31" t="s">
        <v>33674</v>
      </c>
      <c r="I1158" s="38">
        <v>0.32291666666666669</v>
      </c>
      <c r="J1158" s="31" t="s">
        <v>20</v>
      </c>
      <c r="K1158" s="31" t="s">
        <v>105</v>
      </c>
      <c r="L1158" s="31" t="s">
        <v>106</v>
      </c>
      <c r="M1158" s="31" t="s">
        <v>995</v>
      </c>
      <c r="N1158" s="23"/>
      <c r="O1158" s="23"/>
      <c r="P1158" s="23"/>
      <c r="Q1158" s="23"/>
      <c r="R1158" s="23"/>
      <c r="S1158" s="29">
        <v>43925</v>
      </c>
      <c r="T1158" s="31"/>
    </row>
    <row r="1159" spans="1:20" ht="54" customHeight="1" x14ac:dyDescent="1.05">
      <c r="A1159" s="31" t="s">
        <v>38208</v>
      </c>
      <c r="B1159" s="31" t="s">
        <v>26101</v>
      </c>
      <c r="C1159" s="31" t="s">
        <v>38209</v>
      </c>
      <c r="D1159" s="31" t="s">
        <v>38210</v>
      </c>
      <c r="E1159" s="31" t="s">
        <v>101</v>
      </c>
      <c r="F1159" s="31" t="s">
        <v>123</v>
      </c>
      <c r="G1159" s="31" t="s">
        <v>16223</v>
      </c>
      <c r="H1159" s="31" t="s">
        <v>33674</v>
      </c>
      <c r="I1159" s="38">
        <v>0.32291666666666669</v>
      </c>
      <c r="J1159" s="31" t="s">
        <v>20</v>
      </c>
      <c r="K1159" s="31" t="s">
        <v>105</v>
      </c>
      <c r="L1159" s="31" t="s">
        <v>125</v>
      </c>
      <c r="M1159" s="31" t="s">
        <v>995</v>
      </c>
      <c r="N1159" s="23"/>
      <c r="O1159" s="23"/>
      <c r="P1159" s="23"/>
      <c r="Q1159" s="23"/>
      <c r="R1159" s="23"/>
      <c r="S1159" s="29">
        <v>36740</v>
      </c>
      <c r="T1159" s="31"/>
    </row>
    <row r="1160" spans="1:20" ht="54" customHeight="1" x14ac:dyDescent="1.05">
      <c r="A1160" s="31" t="s">
        <v>38211</v>
      </c>
      <c r="B1160" s="31" t="s">
        <v>6865</v>
      </c>
      <c r="C1160" s="31" t="s">
        <v>38212</v>
      </c>
      <c r="D1160" s="31" t="s">
        <v>38213</v>
      </c>
      <c r="E1160" s="31" t="s">
        <v>687</v>
      </c>
      <c r="F1160" s="31" t="s">
        <v>102</v>
      </c>
      <c r="G1160" s="31" t="s">
        <v>16324</v>
      </c>
      <c r="H1160" s="31" t="s">
        <v>35348</v>
      </c>
      <c r="I1160" s="38">
        <v>0.60416666666666663</v>
      </c>
      <c r="J1160" s="31" t="s">
        <v>20</v>
      </c>
      <c r="K1160" s="31" t="s">
        <v>105</v>
      </c>
      <c r="L1160" s="31" t="s">
        <v>106</v>
      </c>
      <c r="M1160" s="31" t="s">
        <v>491</v>
      </c>
      <c r="N1160" s="23"/>
      <c r="O1160" s="23"/>
      <c r="P1160" s="23"/>
      <c r="Q1160" s="23"/>
      <c r="R1160" s="23"/>
      <c r="S1160" s="29">
        <v>25200</v>
      </c>
      <c r="T1160" s="31"/>
    </row>
    <row r="1161" spans="1:20" ht="54" customHeight="1" x14ac:dyDescent="1.05">
      <c r="A1161" s="31" t="s">
        <v>38214</v>
      </c>
      <c r="B1161" s="31" t="s">
        <v>16463</v>
      </c>
      <c r="C1161" s="31" t="s">
        <v>38215</v>
      </c>
      <c r="D1161" s="31" t="s">
        <v>38216</v>
      </c>
      <c r="E1161" s="31" t="s">
        <v>687</v>
      </c>
      <c r="F1161" s="31" t="s">
        <v>102</v>
      </c>
      <c r="G1161" s="31" t="s">
        <v>16324</v>
      </c>
      <c r="H1161" s="31" t="s">
        <v>35348</v>
      </c>
      <c r="I1161" s="38">
        <v>0.60416666666666663</v>
      </c>
      <c r="J1161" s="31" t="s">
        <v>20</v>
      </c>
      <c r="K1161" s="31" t="s">
        <v>105</v>
      </c>
      <c r="L1161" s="31" t="s">
        <v>106</v>
      </c>
      <c r="M1161" s="31" t="s">
        <v>491</v>
      </c>
      <c r="N1161" s="23"/>
      <c r="O1161" s="23"/>
      <c r="P1161" s="23"/>
      <c r="Q1161" s="23"/>
      <c r="R1161" s="23"/>
      <c r="S1161" s="29">
        <v>25200</v>
      </c>
      <c r="T1161" s="31"/>
    </row>
    <row r="1162" spans="1:20" ht="54" customHeight="1" x14ac:dyDescent="1.05">
      <c r="A1162" s="31" t="s">
        <v>38217</v>
      </c>
      <c r="B1162" s="31" t="s">
        <v>38218</v>
      </c>
      <c r="C1162" s="31" t="s">
        <v>38219</v>
      </c>
      <c r="D1162" s="31" t="s">
        <v>38220</v>
      </c>
      <c r="E1162" s="31" t="s">
        <v>101</v>
      </c>
      <c r="F1162" s="31" t="s">
        <v>102</v>
      </c>
      <c r="G1162" s="31" t="s">
        <v>16216</v>
      </c>
      <c r="H1162" s="31" t="s">
        <v>28481</v>
      </c>
      <c r="I1162" s="38">
        <v>0.52083333333333337</v>
      </c>
      <c r="J1162" s="31" t="s">
        <v>20</v>
      </c>
      <c r="K1162" s="31" t="s">
        <v>105</v>
      </c>
      <c r="L1162" s="31" t="s">
        <v>106</v>
      </c>
      <c r="M1162" s="31" t="s">
        <v>107</v>
      </c>
      <c r="N1162" s="23"/>
      <c r="O1162" s="23"/>
      <c r="P1162" s="23"/>
      <c r="Q1162" s="23"/>
      <c r="R1162" s="23"/>
      <c r="S1162" s="29">
        <v>22200</v>
      </c>
      <c r="T1162" s="31"/>
    </row>
    <row r="1163" spans="1:20" ht="54" customHeight="1" x14ac:dyDescent="1.05">
      <c r="A1163" s="31" t="s">
        <v>38221</v>
      </c>
      <c r="B1163" s="31" t="s">
        <v>38222</v>
      </c>
      <c r="C1163" s="31" t="s">
        <v>38223</v>
      </c>
      <c r="D1163" s="31" t="s">
        <v>38224</v>
      </c>
      <c r="E1163" s="31" t="s">
        <v>688</v>
      </c>
      <c r="F1163" s="31" t="s">
        <v>123</v>
      </c>
      <c r="G1163" s="31" t="s">
        <v>16287</v>
      </c>
      <c r="H1163" s="31" t="s">
        <v>33674</v>
      </c>
      <c r="I1163" s="38">
        <v>0.41666666666666669</v>
      </c>
      <c r="J1163" s="31" t="s">
        <v>20</v>
      </c>
      <c r="K1163" s="31" t="s">
        <v>105</v>
      </c>
      <c r="L1163" s="31" t="s">
        <v>125</v>
      </c>
      <c r="M1163" s="31" t="s">
        <v>194</v>
      </c>
      <c r="N1163" s="23"/>
      <c r="O1163" s="23"/>
      <c r="P1163" s="23"/>
      <c r="Q1163" s="23"/>
      <c r="R1163" s="23"/>
      <c r="S1163" s="29">
        <v>28330</v>
      </c>
      <c r="T1163" s="31"/>
    </row>
    <row r="1164" spans="1:20" ht="54" customHeight="1" x14ac:dyDescent="1.05">
      <c r="A1164" s="31" t="s">
        <v>38225</v>
      </c>
      <c r="B1164" s="31" t="s">
        <v>10241</v>
      </c>
      <c r="C1164" s="31" t="s">
        <v>38226</v>
      </c>
      <c r="D1164" s="31" t="s">
        <v>38227</v>
      </c>
      <c r="E1164" s="31" t="s">
        <v>688</v>
      </c>
      <c r="F1164" s="31" t="s">
        <v>123</v>
      </c>
      <c r="G1164" s="31" t="s">
        <v>16287</v>
      </c>
      <c r="H1164" s="31" t="s">
        <v>33674</v>
      </c>
      <c r="I1164" s="38">
        <v>0.41666666666666669</v>
      </c>
      <c r="J1164" s="31" t="s">
        <v>20</v>
      </c>
      <c r="K1164" s="31" t="s">
        <v>105</v>
      </c>
      <c r="L1164" s="31" t="s">
        <v>106</v>
      </c>
      <c r="M1164" s="31" t="s">
        <v>194</v>
      </c>
      <c r="N1164" s="23"/>
      <c r="O1164" s="23"/>
      <c r="P1164" s="23"/>
      <c r="Q1164" s="23"/>
      <c r="R1164" s="23"/>
      <c r="S1164" s="29">
        <v>38950</v>
      </c>
      <c r="T1164" s="31"/>
    </row>
    <row r="1165" spans="1:20" ht="54" customHeight="1" x14ac:dyDescent="1.05">
      <c r="A1165" s="31" t="s">
        <v>38228</v>
      </c>
      <c r="B1165" s="31" t="s">
        <v>38229</v>
      </c>
      <c r="C1165" s="31" t="s">
        <v>38230</v>
      </c>
      <c r="D1165" s="31" t="s">
        <v>38231</v>
      </c>
      <c r="E1165" s="31" t="s">
        <v>101</v>
      </c>
      <c r="F1165" s="31" t="s">
        <v>102</v>
      </c>
      <c r="G1165" s="31" t="s">
        <v>16267</v>
      </c>
      <c r="H1165" s="31" t="s">
        <v>33674</v>
      </c>
      <c r="I1165" s="38">
        <v>0.125</v>
      </c>
      <c r="J1165" s="31" t="s">
        <v>20</v>
      </c>
      <c r="K1165" s="31" t="s">
        <v>105</v>
      </c>
      <c r="L1165" s="31" t="s">
        <v>106</v>
      </c>
      <c r="M1165" s="31" t="s">
        <v>491</v>
      </c>
      <c r="N1165" s="23"/>
      <c r="O1165" s="23"/>
      <c r="P1165" s="23"/>
      <c r="Q1165" s="23"/>
      <c r="R1165" s="23"/>
      <c r="S1165" s="29">
        <v>26200</v>
      </c>
      <c r="T1165" s="31"/>
    </row>
    <row r="1166" spans="1:20" ht="54" customHeight="1" x14ac:dyDescent="1.05">
      <c r="A1166" s="31" t="s">
        <v>38232</v>
      </c>
      <c r="B1166" s="31" t="s">
        <v>19328</v>
      </c>
      <c r="C1166" s="31" t="s">
        <v>38233</v>
      </c>
      <c r="D1166" s="31" t="s">
        <v>38234</v>
      </c>
      <c r="E1166" s="31" t="s">
        <v>688</v>
      </c>
      <c r="F1166" s="31" t="s">
        <v>123</v>
      </c>
      <c r="G1166" s="31" t="s">
        <v>16287</v>
      </c>
      <c r="H1166" s="31" t="s">
        <v>33674</v>
      </c>
      <c r="I1166" s="38">
        <v>0.41666666666666669</v>
      </c>
      <c r="J1166" s="31" t="s">
        <v>20</v>
      </c>
      <c r="K1166" s="31" t="s">
        <v>105</v>
      </c>
      <c r="L1166" s="31" t="s">
        <v>106</v>
      </c>
      <c r="M1166" s="31" t="s">
        <v>194</v>
      </c>
      <c r="N1166" s="23"/>
      <c r="O1166" s="23"/>
      <c r="P1166" s="23"/>
      <c r="Q1166" s="23"/>
      <c r="R1166" s="23"/>
      <c r="S1166" s="29">
        <v>38950</v>
      </c>
      <c r="T1166" s="31"/>
    </row>
    <row r="1167" spans="1:20" ht="54" customHeight="1" x14ac:dyDescent="1.05">
      <c r="A1167" s="31" t="s">
        <v>38235</v>
      </c>
      <c r="B1167" s="31" t="s">
        <v>25456</v>
      </c>
      <c r="C1167" s="31" t="s">
        <v>38236</v>
      </c>
      <c r="D1167" s="31" t="s">
        <v>38237</v>
      </c>
      <c r="E1167" s="31" t="s">
        <v>688</v>
      </c>
      <c r="F1167" s="31" t="s">
        <v>123</v>
      </c>
      <c r="G1167" s="31" t="s">
        <v>16287</v>
      </c>
      <c r="H1167" s="31" t="s">
        <v>33674</v>
      </c>
      <c r="I1167" s="38">
        <v>0.41666666666666669</v>
      </c>
      <c r="J1167" s="31" t="s">
        <v>20</v>
      </c>
      <c r="K1167" s="31" t="s">
        <v>105</v>
      </c>
      <c r="L1167" s="31" t="s">
        <v>106</v>
      </c>
      <c r="M1167" s="31" t="s">
        <v>194</v>
      </c>
      <c r="N1167" s="23"/>
      <c r="O1167" s="23"/>
      <c r="P1167" s="23"/>
      <c r="Q1167" s="23"/>
      <c r="R1167" s="23"/>
      <c r="S1167" s="29">
        <v>38950</v>
      </c>
      <c r="T1167" s="31"/>
    </row>
    <row r="1168" spans="1:20" ht="54" customHeight="1" x14ac:dyDescent="1.05">
      <c r="A1168" s="31" t="s">
        <v>38238</v>
      </c>
      <c r="B1168" s="31" t="s">
        <v>38239</v>
      </c>
      <c r="C1168" s="31" t="s">
        <v>38240</v>
      </c>
      <c r="D1168" s="31" t="s">
        <v>38241</v>
      </c>
      <c r="E1168" s="31" t="s">
        <v>688</v>
      </c>
      <c r="F1168" s="31" t="s">
        <v>123</v>
      </c>
      <c r="G1168" s="31" t="s">
        <v>16287</v>
      </c>
      <c r="H1168" s="31" t="s">
        <v>33674</v>
      </c>
      <c r="I1168" s="38">
        <v>0.41666666666666669</v>
      </c>
      <c r="J1168" s="31" t="s">
        <v>20</v>
      </c>
      <c r="K1168" s="31" t="s">
        <v>105</v>
      </c>
      <c r="L1168" s="31" t="s">
        <v>106</v>
      </c>
      <c r="M1168" s="31" t="s">
        <v>194</v>
      </c>
      <c r="N1168" s="23"/>
      <c r="O1168" s="23"/>
      <c r="P1168" s="23"/>
      <c r="Q1168" s="23"/>
      <c r="R1168" s="23"/>
      <c r="S1168" s="29">
        <v>38950</v>
      </c>
      <c r="T1168" s="31"/>
    </row>
    <row r="1169" spans="1:39" ht="54" customHeight="1" x14ac:dyDescent="1.05">
      <c r="A1169" s="31" t="s">
        <v>38242</v>
      </c>
      <c r="B1169" s="31" t="s">
        <v>38243</v>
      </c>
      <c r="C1169" s="31" t="s">
        <v>38244</v>
      </c>
      <c r="D1169" s="31" t="s">
        <v>38245</v>
      </c>
      <c r="E1169" s="31" t="s">
        <v>688</v>
      </c>
      <c r="F1169" s="31" t="s">
        <v>123</v>
      </c>
      <c r="G1169" s="31" t="s">
        <v>16287</v>
      </c>
      <c r="H1169" s="31" t="s">
        <v>33674</v>
      </c>
      <c r="I1169" s="38">
        <v>0.41666666666666669</v>
      </c>
      <c r="J1169" s="31" t="s">
        <v>20</v>
      </c>
      <c r="K1169" s="31" t="s">
        <v>105</v>
      </c>
      <c r="L1169" s="31" t="s">
        <v>106</v>
      </c>
      <c r="M1169" s="31" t="s">
        <v>194</v>
      </c>
      <c r="N1169" s="23"/>
      <c r="O1169" s="23"/>
      <c r="P1169" s="23"/>
      <c r="Q1169" s="23"/>
      <c r="R1169" s="23"/>
      <c r="S1169" s="29">
        <v>38950</v>
      </c>
      <c r="T1169" s="31"/>
    </row>
    <row r="1170" spans="1:39" ht="54" customHeight="1" x14ac:dyDescent="1.05">
      <c r="A1170" s="31" t="s">
        <v>38246</v>
      </c>
      <c r="B1170" s="31" t="s">
        <v>38247</v>
      </c>
      <c r="C1170" s="31" t="s">
        <v>38248</v>
      </c>
      <c r="D1170" s="31" t="s">
        <v>38249</v>
      </c>
      <c r="E1170" s="31" t="s">
        <v>101</v>
      </c>
      <c r="F1170" s="31" t="s">
        <v>102</v>
      </c>
      <c r="G1170" s="31" t="s">
        <v>16267</v>
      </c>
      <c r="H1170" s="31" t="s">
        <v>33674</v>
      </c>
      <c r="I1170" s="38">
        <v>0.125</v>
      </c>
      <c r="J1170" s="31" t="s">
        <v>20</v>
      </c>
      <c r="K1170" s="31" t="s">
        <v>105</v>
      </c>
      <c r="L1170" s="31" t="s">
        <v>106</v>
      </c>
      <c r="M1170" s="31" t="s">
        <v>491</v>
      </c>
      <c r="N1170" s="23"/>
      <c r="O1170" s="23"/>
      <c r="P1170" s="23"/>
      <c r="Q1170" s="23"/>
      <c r="R1170" s="23"/>
      <c r="S1170" s="29">
        <v>26200</v>
      </c>
      <c r="T1170" s="31"/>
    </row>
    <row r="1171" spans="1:39" ht="54" customHeight="1" x14ac:dyDescent="1.05">
      <c r="A1171" s="693" t="s">
        <v>38410</v>
      </c>
      <c r="B1171" s="694"/>
      <c r="C1171" s="694"/>
      <c r="D1171" s="694"/>
      <c r="E1171" s="694"/>
      <c r="F1171" s="694"/>
      <c r="G1171" s="694"/>
      <c r="H1171" s="694"/>
      <c r="I1171" s="694"/>
      <c r="J1171" s="694"/>
      <c r="K1171" s="694"/>
      <c r="L1171" s="694"/>
      <c r="M1171" s="695"/>
      <c r="N1171" s="23"/>
      <c r="O1171" s="23"/>
      <c r="P1171" s="23"/>
      <c r="Q1171" s="23"/>
      <c r="R1171" s="23"/>
      <c r="S1171" s="29"/>
      <c r="T1171" s="388">
        <v>500000</v>
      </c>
    </row>
    <row r="1172" spans="1:39" ht="54" customHeight="1" x14ac:dyDescent="1.05">
      <c r="A1172" s="693" t="s">
        <v>38421</v>
      </c>
      <c r="B1172" s="694"/>
      <c r="C1172" s="694"/>
      <c r="D1172" s="694"/>
      <c r="E1172" s="694"/>
      <c r="F1172" s="694"/>
      <c r="G1172" s="694"/>
      <c r="H1172" s="694"/>
      <c r="I1172" s="694"/>
      <c r="J1172" s="694"/>
      <c r="K1172" s="694"/>
      <c r="L1172" s="694"/>
      <c r="M1172" s="695"/>
      <c r="N1172" s="23"/>
      <c r="O1172" s="23"/>
      <c r="P1172" s="23"/>
      <c r="Q1172" s="23"/>
      <c r="R1172" s="23"/>
      <c r="S1172" s="29"/>
      <c r="T1172" s="388">
        <v>996000</v>
      </c>
    </row>
    <row r="1173" spans="1:39" ht="54" customHeight="1" x14ac:dyDescent="1.05">
      <c r="A1173" s="688" t="s">
        <v>38942</v>
      </c>
      <c r="B1173" s="689"/>
      <c r="C1173" s="689"/>
      <c r="D1173" s="689"/>
      <c r="E1173" s="689"/>
      <c r="F1173" s="689"/>
      <c r="G1173" s="689"/>
      <c r="H1173" s="689"/>
      <c r="I1173" s="689"/>
      <c r="J1173" s="689"/>
      <c r="K1173" s="689"/>
      <c r="L1173" s="689"/>
      <c r="M1173" s="690"/>
      <c r="N1173" s="23"/>
      <c r="O1173" s="23"/>
      <c r="P1173" s="23"/>
      <c r="Q1173" s="23"/>
      <c r="R1173" s="23"/>
      <c r="S1173" s="29"/>
      <c r="T1173" s="31"/>
      <c r="U1173" s="31"/>
      <c r="V1173" s="31"/>
      <c r="W1173" s="31"/>
      <c r="X1173" s="31"/>
      <c r="Y1173" s="31"/>
      <c r="Z1173" s="31"/>
      <c r="AA1173" s="31"/>
      <c r="AB1173" s="38"/>
      <c r="AC1173" s="31"/>
      <c r="AD1173" s="31"/>
      <c r="AE1173" s="31"/>
      <c r="AF1173" s="31"/>
      <c r="AG1173" s="23"/>
      <c r="AH1173" s="23"/>
      <c r="AI1173" s="23"/>
      <c r="AJ1173" s="23"/>
      <c r="AK1173" s="23"/>
      <c r="AL1173" s="29"/>
      <c r="AM1173" s="388"/>
    </row>
    <row r="1174" spans="1:39" ht="54" customHeight="1" x14ac:dyDescent="1.05">
      <c r="A1174" s="31" t="s">
        <v>38683</v>
      </c>
      <c r="B1174" s="31" t="s">
        <v>4472</v>
      </c>
      <c r="C1174" s="31" t="s">
        <v>38684</v>
      </c>
      <c r="D1174" s="31" t="s">
        <v>38685</v>
      </c>
      <c r="E1174" s="31" t="s">
        <v>101</v>
      </c>
      <c r="F1174" s="31" t="s">
        <v>102</v>
      </c>
      <c r="G1174" s="31" t="s">
        <v>16236</v>
      </c>
      <c r="H1174" s="31" t="s">
        <v>33674</v>
      </c>
      <c r="I1174" s="38">
        <v>0.41666666666666669</v>
      </c>
      <c r="J1174" s="31" t="s">
        <v>20</v>
      </c>
      <c r="K1174" s="31" t="s">
        <v>105</v>
      </c>
      <c r="L1174" s="31" t="s">
        <v>106</v>
      </c>
      <c r="M1174" s="31" t="s">
        <v>107</v>
      </c>
      <c r="N1174" s="23"/>
      <c r="O1174" s="23"/>
      <c r="P1174" s="23"/>
      <c r="Q1174" s="23"/>
      <c r="R1174" s="23"/>
      <c r="S1174" s="29">
        <v>22200</v>
      </c>
      <c r="T1174" s="31"/>
      <c r="U1174" s="31"/>
      <c r="V1174" s="31"/>
      <c r="W1174" s="31"/>
      <c r="X1174" s="31"/>
      <c r="Y1174" s="31"/>
      <c r="Z1174" s="31"/>
      <c r="AA1174" s="31"/>
      <c r="AB1174" s="38"/>
      <c r="AC1174" s="31"/>
      <c r="AD1174" s="31"/>
      <c r="AE1174" s="31"/>
      <c r="AF1174" s="31"/>
      <c r="AG1174" s="23"/>
      <c r="AH1174" s="23"/>
      <c r="AI1174" s="23"/>
      <c r="AJ1174" s="23"/>
      <c r="AK1174" s="23"/>
      <c r="AL1174" s="29"/>
      <c r="AM1174" s="388"/>
    </row>
    <row r="1175" spans="1:39" ht="54" customHeight="1" x14ac:dyDescent="1.05">
      <c r="A1175" s="31" t="s">
        <v>38686</v>
      </c>
      <c r="B1175" s="31" t="s">
        <v>983</v>
      </c>
      <c r="C1175" s="31" t="s">
        <v>38687</v>
      </c>
      <c r="D1175" s="31" t="s">
        <v>38688</v>
      </c>
      <c r="E1175" s="31" t="s">
        <v>687</v>
      </c>
      <c r="F1175" s="31" t="s">
        <v>105</v>
      </c>
      <c r="G1175" s="31" t="s">
        <v>105</v>
      </c>
      <c r="H1175" s="31" t="s">
        <v>105</v>
      </c>
      <c r="I1175" s="31" t="s">
        <v>105</v>
      </c>
      <c r="J1175" s="31" t="s">
        <v>20</v>
      </c>
      <c r="K1175" s="31" t="s">
        <v>105</v>
      </c>
      <c r="L1175" s="31" t="s">
        <v>106</v>
      </c>
      <c r="M1175" s="31" t="s">
        <v>995</v>
      </c>
      <c r="N1175" s="23"/>
      <c r="O1175" s="23"/>
      <c r="P1175" s="23"/>
      <c r="Q1175" s="23"/>
      <c r="R1175" s="23"/>
      <c r="S1175" s="29">
        <v>43425</v>
      </c>
      <c r="T1175" s="31"/>
      <c r="U1175" s="31"/>
      <c r="V1175" s="31"/>
      <c r="W1175" s="31"/>
      <c r="X1175" s="31"/>
      <c r="Y1175" s="31"/>
      <c r="Z1175" s="31"/>
      <c r="AA1175" s="31"/>
      <c r="AB1175" s="38"/>
      <c r="AC1175" s="31"/>
      <c r="AD1175" s="31"/>
      <c r="AE1175" s="31"/>
      <c r="AF1175" s="31"/>
      <c r="AG1175" s="23"/>
      <c r="AH1175" s="23"/>
      <c r="AI1175" s="23"/>
      <c r="AJ1175" s="23"/>
      <c r="AK1175" s="23"/>
      <c r="AL1175" s="29"/>
      <c r="AM1175" s="388"/>
    </row>
    <row r="1176" spans="1:39" ht="54" customHeight="1" x14ac:dyDescent="1.05">
      <c r="A1176" s="31" t="s">
        <v>38689</v>
      </c>
      <c r="B1176" s="31" t="s">
        <v>38690</v>
      </c>
      <c r="C1176" s="31" t="s">
        <v>38691</v>
      </c>
      <c r="D1176" s="31" t="s">
        <v>38692</v>
      </c>
      <c r="E1176" s="31" t="s">
        <v>101</v>
      </c>
      <c r="F1176" s="31" t="s">
        <v>102</v>
      </c>
      <c r="G1176" s="31" t="s">
        <v>16267</v>
      </c>
      <c r="H1176" s="31" t="s">
        <v>35348</v>
      </c>
      <c r="I1176" s="38">
        <v>0.27083333333333331</v>
      </c>
      <c r="J1176" s="31" t="s">
        <v>20</v>
      </c>
      <c r="K1176" s="31" t="s">
        <v>105</v>
      </c>
      <c r="L1176" s="31" t="s">
        <v>106</v>
      </c>
      <c r="M1176" s="31" t="s">
        <v>491</v>
      </c>
      <c r="N1176" s="23"/>
      <c r="O1176" s="23"/>
      <c r="P1176" s="23"/>
      <c r="Q1176" s="23"/>
      <c r="R1176" s="23"/>
      <c r="S1176" s="29">
        <v>26200</v>
      </c>
      <c r="T1176" s="31"/>
      <c r="U1176" s="31"/>
      <c r="V1176" s="31"/>
      <c r="W1176" s="31"/>
      <c r="X1176" s="31"/>
      <c r="Y1176" s="31"/>
      <c r="Z1176" s="31"/>
      <c r="AA1176" s="31"/>
      <c r="AB1176" s="38"/>
      <c r="AC1176" s="31"/>
      <c r="AD1176" s="31"/>
      <c r="AE1176" s="31"/>
      <c r="AF1176" s="31"/>
      <c r="AG1176" s="23"/>
      <c r="AH1176" s="23"/>
      <c r="AI1176" s="23"/>
      <c r="AJ1176" s="23"/>
      <c r="AK1176" s="23"/>
      <c r="AL1176" s="29"/>
      <c r="AM1176" s="388"/>
    </row>
    <row r="1177" spans="1:39" ht="54" customHeight="1" x14ac:dyDescent="1.05">
      <c r="A1177" s="31" t="s">
        <v>38693</v>
      </c>
      <c r="B1177" s="31" t="s">
        <v>38694</v>
      </c>
      <c r="C1177" s="31" t="s">
        <v>38695</v>
      </c>
      <c r="D1177" s="31" t="s">
        <v>38696</v>
      </c>
      <c r="E1177" s="31" t="s">
        <v>101</v>
      </c>
      <c r="F1177" s="31" t="s">
        <v>1304</v>
      </c>
      <c r="G1177" s="31" t="s">
        <v>16185</v>
      </c>
      <c r="H1177" s="31" t="s">
        <v>34007</v>
      </c>
      <c r="I1177" s="38">
        <v>0.34027777777777779</v>
      </c>
      <c r="J1177" s="31" t="s">
        <v>20</v>
      </c>
      <c r="K1177" s="31" t="s">
        <v>105</v>
      </c>
      <c r="L1177" s="31" t="s">
        <v>106</v>
      </c>
      <c r="M1177" s="31" t="s">
        <v>491</v>
      </c>
      <c r="N1177" s="23"/>
      <c r="O1177" s="23"/>
      <c r="P1177" s="23"/>
      <c r="Q1177" s="23"/>
      <c r="R1177" s="23"/>
      <c r="S1177" s="29">
        <v>26200</v>
      </c>
      <c r="T1177" s="31"/>
      <c r="U1177" s="31"/>
      <c r="V1177" s="31"/>
      <c r="W1177" s="31"/>
      <c r="X1177" s="31"/>
      <c r="Y1177" s="31"/>
      <c r="Z1177" s="31"/>
      <c r="AA1177" s="31"/>
      <c r="AB1177" s="38"/>
      <c r="AC1177" s="31"/>
      <c r="AD1177" s="31"/>
      <c r="AE1177" s="31"/>
      <c r="AF1177" s="31"/>
      <c r="AG1177" s="23"/>
      <c r="AH1177" s="23"/>
      <c r="AI1177" s="23"/>
      <c r="AJ1177" s="23"/>
      <c r="AK1177" s="23"/>
      <c r="AL1177" s="29"/>
      <c r="AM1177" s="388"/>
    </row>
    <row r="1178" spans="1:39" ht="54" customHeight="1" x14ac:dyDescent="1.05">
      <c r="A1178" s="31" t="s">
        <v>38697</v>
      </c>
      <c r="B1178" s="31" t="s">
        <v>38698</v>
      </c>
      <c r="C1178" s="31" t="s">
        <v>38699</v>
      </c>
      <c r="D1178" s="31" t="s">
        <v>38700</v>
      </c>
      <c r="E1178" s="31" t="s">
        <v>101</v>
      </c>
      <c r="F1178" s="31" t="s">
        <v>123</v>
      </c>
      <c r="G1178" s="31" t="s">
        <v>16223</v>
      </c>
      <c r="H1178" s="31" t="s">
        <v>34007</v>
      </c>
      <c r="I1178" s="38">
        <v>0.32291666666666669</v>
      </c>
      <c r="J1178" s="31" t="s">
        <v>20</v>
      </c>
      <c r="K1178" s="31" t="s">
        <v>105</v>
      </c>
      <c r="L1178" s="31" t="s">
        <v>106</v>
      </c>
      <c r="M1178" s="31" t="s">
        <v>995</v>
      </c>
      <c r="N1178" s="23"/>
      <c r="O1178" s="23"/>
      <c r="P1178" s="23"/>
      <c r="Q1178" s="23"/>
      <c r="R1178" s="23"/>
      <c r="S1178" s="29">
        <v>43925</v>
      </c>
      <c r="T1178" s="31"/>
      <c r="U1178" s="31"/>
      <c r="V1178" s="31"/>
      <c r="W1178" s="31"/>
      <c r="X1178" s="31"/>
      <c r="Y1178" s="31"/>
      <c r="Z1178" s="31"/>
      <c r="AA1178" s="31"/>
      <c r="AB1178" s="38"/>
      <c r="AC1178" s="31"/>
      <c r="AD1178" s="31"/>
      <c r="AE1178" s="31"/>
      <c r="AF1178" s="31"/>
      <c r="AG1178" s="23"/>
      <c r="AH1178" s="23"/>
      <c r="AI1178" s="23"/>
      <c r="AJ1178" s="23"/>
      <c r="AK1178" s="23"/>
      <c r="AL1178" s="29"/>
      <c r="AM1178" s="388"/>
    </row>
    <row r="1179" spans="1:39" ht="54" customHeight="1" x14ac:dyDescent="1.05">
      <c r="A1179" s="31" t="s">
        <v>38701</v>
      </c>
      <c r="B1179" s="31" t="s">
        <v>6707</v>
      </c>
      <c r="C1179" s="31" t="s">
        <v>38702</v>
      </c>
      <c r="D1179" s="31" t="s">
        <v>38703</v>
      </c>
      <c r="E1179" s="31" t="s">
        <v>101</v>
      </c>
      <c r="F1179" s="31" t="s">
        <v>123</v>
      </c>
      <c r="G1179" s="31" t="s">
        <v>16223</v>
      </c>
      <c r="H1179" s="31" t="s">
        <v>34007</v>
      </c>
      <c r="I1179" s="38">
        <v>0.32291666666666669</v>
      </c>
      <c r="J1179" s="31" t="s">
        <v>20</v>
      </c>
      <c r="K1179" s="31" t="s">
        <v>105</v>
      </c>
      <c r="L1179" s="31" t="s">
        <v>106</v>
      </c>
      <c r="M1179" s="31" t="s">
        <v>995</v>
      </c>
      <c r="N1179" s="23"/>
      <c r="O1179" s="23"/>
      <c r="P1179" s="23"/>
      <c r="Q1179" s="23"/>
      <c r="R1179" s="23"/>
      <c r="S1179" s="29">
        <v>43925</v>
      </c>
      <c r="T1179" s="31"/>
      <c r="U1179" s="31"/>
      <c r="V1179" s="31"/>
      <c r="W1179" s="31"/>
      <c r="X1179" s="31"/>
      <c r="Y1179" s="31"/>
      <c r="Z1179" s="31"/>
      <c r="AA1179" s="31"/>
      <c r="AB1179" s="38"/>
      <c r="AC1179" s="31"/>
      <c r="AD1179" s="31"/>
      <c r="AE1179" s="31"/>
      <c r="AF1179" s="31"/>
      <c r="AG1179" s="23"/>
      <c r="AH1179" s="23"/>
      <c r="AI1179" s="23"/>
      <c r="AJ1179" s="23"/>
      <c r="AK1179" s="23"/>
      <c r="AL1179" s="29"/>
      <c r="AM1179" s="388"/>
    </row>
    <row r="1180" spans="1:39" ht="54" customHeight="1" x14ac:dyDescent="1.05">
      <c r="A1180" s="31" t="s">
        <v>38704</v>
      </c>
      <c r="B1180" s="31" t="s">
        <v>38705</v>
      </c>
      <c r="C1180" s="31" t="s">
        <v>38706</v>
      </c>
      <c r="D1180" s="31" t="s">
        <v>38707</v>
      </c>
      <c r="E1180" s="31" t="s">
        <v>101</v>
      </c>
      <c r="F1180" s="31" t="s">
        <v>123</v>
      </c>
      <c r="G1180" s="31" t="s">
        <v>16223</v>
      </c>
      <c r="H1180" s="31" t="s">
        <v>34007</v>
      </c>
      <c r="I1180" s="38">
        <v>0.32291666666666669</v>
      </c>
      <c r="J1180" s="31" t="s">
        <v>20</v>
      </c>
      <c r="K1180" s="31" t="s">
        <v>105</v>
      </c>
      <c r="L1180" s="31" t="s">
        <v>106</v>
      </c>
      <c r="M1180" s="31" t="s">
        <v>995</v>
      </c>
      <c r="N1180" s="23"/>
      <c r="O1180" s="23"/>
      <c r="P1180" s="23"/>
      <c r="Q1180" s="23"/>
      <c r="R1180" s="23"/>
      <c r="S1180" s="29">
        <v>43925</v>
      </c>
      <c r="T1180" s="31"/>
      <c r="U1180" s="31"/>
      <c r="V1180" s="31"/>
      <c r="W1180" s="31"/>
      <c r="X1180" s="31"/>
      <c r="Y1180" s="31"/>
      <c r="Z1180" s="31"/>
      <c r="AA1180" s="31"/>
      <c r="AB1180" s="38"/>
      <c r="AC1180" s="31"/>
      <c r="AD1180" s="31"/>
      <c r="AE1180" s="31"/>
      <c r="AF1180" s="31"/>
      <c r="AG1180" s="23"/>
      <c r="AH1180" s="23"/>
      <c r="AI1180" s="23"/>
      <c r="AJ1180" s="23"/>
      <c r="AK1180" s="23"/>
      <c r="AL1180" s="29"/>
      <c r="AM1180" s="388"/>
    </row>
    <row r="1181" spans="1:39" ht="54" customHeight="1" x14ac:dyDescent="1.05">
      <c r="A1181" s="31" t="s">
        <v>38708</v>
      </c>
      <c r="B1181" s="31" t="s">
        <v>29929</v>
      </c>
      <c r="C1181" s="31" t="s">
        <v>38709</v>
      </c>
      <c r="D1181" s="31" t="s">
        <v>38710</v>
      </c>
      <c r="E1181" s="31" t="s">
        <v>101</v>
      </c>
      <c r="F1181" s="31" t="s">
        <v>123</v>
      </c>
      <c r="G1181" s="31" t="s">
        <v>16223</v>
      </c>
      <c r="H1181" s="31" t="s">
        <v>34007</v>
      </c>
      <c r="I1181" s="38">
        <v>0.32291666666666669</v>
      </c>
      <c r="J1181" s="31" t="s">
        <v>20</v>
      </c>
      <c r="K1181" s="31" t="s">
        <v>105</v>
      </c>
      <c r="L1181" s="31" t="s">
        <v>106</v>
      </c>
      <c r="M1181" s="31" t="s">
        <v>995</v>
      </c>
      <c r="N1181" s="23"/>
      <c r="O1181" s="23"/>
      <c r="P1181" s="23"/>
      <c r="Q1181" s="23"/>
      <c r="R1181" s="23"/>
      <c r="S1181" s="29">
        <v>43925</v>
      </c>
      <c r="T1181" s="31"/>
      <c r="U1181" s="31"/>
      <c r="V1181" s="31"/>
      <c r="W1181" s="31"/>
      <c r="X1181" s="31"/>
      <c r="Y1181" s="31"/>
      <c r="Z1181" s="31"/>
      <c r="AA1181" s="31"/>
      <c r="AB1181" s="38"/>
      <c r="AC1181" s="31"/>
      <c r="AD1181" s="31"/>
      <c r="AE1181" s="31"/>
      <c r="AF1181" s="31"/>
      <c r="AG1181" s="23"/>
      <c r="AH1181" s="23"/>
      <c r="AI1181" s="23"/>
      <c r="AJ1181" s="23"/>
      <c r="AK1181" s="23"/>
      <c r="AL1181" s="29"/>
      <c r="AM1181" s="388"/>
    </row>
    <row r="1182" spans="1:39" ht="54" customHeight="1" x14ac:dyDescent="1.05">
      <c r="A1182" s="31" t="s">
        <v>38711</v>
      </c>
      <c r="B1182" s="31" t="s">
        <v>9266</v>
      </c>
      <c r="C1182" s="31" t="s">
        <v>38712</v>
      </c>
      <c r="D1182" s="31" t="s">
        <v>38713</v>
      </c>
      <c r="E1182" s="31" t="s">
        <v>101</v>
      </c>
      <c r="F1182" s="31" t="s">
        <v>123</v>
      </c>
      <c r="G1182" s="31" t="s">
        <v>16223</v>
      </c>
      <c r="H1182" s="31" t="s">
        <v>33674</v>
      </c>
      <c r="I1182" s="38">
        <v>0.25</v>
      </c>
      <c r="J1182" s="31" t="s">
        <v>20</v>
      </c>
      <c r="K1182" s="31" t="s">
        <v>105</v>
      </c>
      <c r="L1182" s="31" t="s">
        <v>106</v>
      </c>
      <c r="M1182" s="31" t="s">
        <v>995</v>
      </c>
      <c r="N1182" s="23"/>
      <c r="O1182" s="23"/>
      <c r="P1182" s="23"/>
      <c r="Q1182" s="23"/>
      <c r="R1182" s="23"/>
      <c r="S1182" s="29">
        <v>43925</v>
      </c>
      <c r="T1182" s="31"/>
      <c r="U1182" s="31"/>
      <c r="V1182" s="31"/>
      <c r="W1182" s="31"/>
      <c r="X1182" s="31"/>
      <c r="Y1182" s="31"/>
      <c r="Z1182" s="31"/>
      <c r="AA1182" s="31"/>
      <c r="AB1182" s="38"/>
      <c r="AC1182" s="31"/>
      <c r="AD1182" s="31"/>
      <c r="AE1182" s="31"/>
      <c r="AF1182" s="31"/>
      <c r="AG1182" s="23"/>
      <c r="AH1182" s="23"/>
      <c r="AI1182" s="23"/>
      <c r="AJ1182" s="23"/>
      <c r="AK1182" s="23"/>
      <c r="AL1182" s="29"/>
      <c r="AM1182" s="388"/>
    </row>
    <row r="1183" spans="1:39" ht="54" customHeight="1" x14ac:dyDescent="1.05">
      <c r="A1183" s="31" t="s">
        <v>38714</v>
      </c>
      <c r="B1183" s="31" t="s">
        <v>30298</v>
      </c>
      <c r="C1183" s="31" t="s">
        <v>38715</v>
      </c>
      <c r="D1183" s="31" t="s">
        <v>38716</v>
      </c>
      <c r="E1183" s="31" t="s">
        <v>101</v>
      </c>
      <c r="F1183" s="31" t="s">
        <v>1304</v>
      </c>
      <c r="G1183" s="31" t="s">
        <v>16185</v>
      </c>
      <c r="H1183" s="31" t="s">
        <v>34007</v>
      </c>
      <c r="I1183" s="38">
        <v>0.34027777777777779</v>
      </c>
      <c r="J1183" s="31" t="s">
        <v>20</v>
      </c>
      <c r="K1183" s="31" t="s">
        <v>105</v>
      </c>
      <c r="L1183" s="31" t="s">
        <v>106</v>
      </c>
      <c r="M1183" s="31" t="s">
        <v>491</v>
      </c>
      <c r="N1183" s="23"/>
      <c r="O1183" s="23"/>
      <c r="P1183" s="23"/>
      <c r="Q1183" s="23"/>
      <c r="R1183" s="23"/>
      <c r="S1183" s="29">
        <v>26200</v>
      </c>
      <c r="T1183" s="31"/>
      <c r="U1183" s="31"/>
      <c r="V1183" s="31"/>
      <c r="W1183" s="31"/>
      <c r="X1183" s="31"/>
      <c r="Y1183" s="31"/>
      <c r="Z1183" s="31"/>
      <c r="AA1183" s="31"/>
      <c r="AB1183" s="38"/>
      <c r="AC1183" s="31"/>
      <c r="AD1183" s="31"/>
      <c r="AE1183" s="31"/>
      <c r="AF1183" s="31"/>
      <c r="AG1183" s="23"/>
      <c r="AH1183" s="23"/>
      <c r="AI1183" s="23"/>
      <c r="AJ1183" s="23"/>
      <c r="AK1183" s="23"/>
      <c r="AL1183" s="29"/>
      <c r="AM1183" s="388"/>
    </row>
    <row r="1184" spans="1:39" ht="54" customHeight="1" x14ac:dyDescent="1.05">
      <c r="A1184" s="31" t="s">
        <v>38717</v>
      </c>
      <c r="B1184" s="31" t="s">
        <v>38718</v>
      </c>
      <c r="C1184" s="31" t="s">
        <v>38719</v>
      </c>
      <c r="D1184" s="31" t="s">
        <v>38720</v>
      </c>
      <c r="E1184" s="31" t="s">
        <v>687</v>
      </c>
      <c r="F1184" s="31" t="s">
        <v>102</v>
      </c>
      <c r="G1184" s="31" t="s">
        <v>16324</v>
      </c>
      <c r="H1184" s="31" t="s">
        <v>33477</v>
      </c>
      <c r="I1184" s="38">
        <v>0.60416666666666663</v>
      </c>
      <c r="J1184" s="31" t="s">
        <v>20</v>
      </c>
      <c r="K1184" s="31" t="s">
        <v>105</v>
      </c>
      <c r="L1184" s="31" t="s">
        <v>106</v>
      </c>
      <c r="M1184" s="31" t="s">
        <v>491</v>
      </c>
      <c r="N1184" s="23"/>
      <c r="O1184" s="23"/>
      <c r="P1184" s="23"/>
      <c r="Q1184" s="23"/>
      <c r="R1184" s="23"/>
      <c r="S1184" s="29">
        <v>25200</v>
      </c>
      <c r="T1184" s="31"/>
      <c r="U1184" s="31"/>
      <c r="V1184" s="31"/>
      <c r="W1184" s="31"/>
      <c r="X1184" s="31"/>
      <c r="Y1184" s="31"/>
      <c r="Z1184" s="31"/>
      <c r="AA1184" s="31"/>
      <c r="AB1184" s="38"/>
      <c r="AC1184" s="31"/>
      <c r="AD1184" s="31"/>
      <c r="AE1184" s="31"/>
      <c r="AF1184" s="31"/>
      <c r="AG1184" s="23"/>
      <c r="AH1184" s="23"/>
      <c r="AI1184" s="23"/>
      <c r="AJ1184" s="23"/>
      <c r="AK1184" s="23"/>
      <c r="AL1184" s="29"/>
      <c r="AM1184" s="388"/>
    </row>
    <row r="1185" spans="1:39" ht="54" customHeight="1" x14ac:dyDescent="1.05">
      <c r="A1185" s="31" t="s">
        <v>38721</v>
      </c>
      <c r="B1185" s="31" t="s">
        <v>4987</v>
      </c>
      <c r="C1185" s="31" t="s">
        <v>38722</v>
      </c>
      <c r="D1185" s="31" t="s">
        <v>38723</v>
      </c>
      <c r="E1185" s="31" t="s">
        <v>687</v>
      </c>
      <c r="F1185" s="31" t="s">
        <v>102</v>
      </c>
      <c r="G1185" s="31" t="s">
        <v>16324</v>
      </c>
      <c r="H1185" s="31" t="s">
        <v>33477</v>
      </c>
      <c r="I1185" s="38">
        <v>0.60416666666666663</v>
      </c>
      <c r="J1185" s="31" t="s">
        <v>20</v>
      </c>
      <c r="K1185" s="31" t="s">
        <v>105</v>
      </c>
      <c r="L1185" s="31" t="s">
        <v>106</v>
      </c>
      <c r="M1185" s="31" t="s">
        <v>491</v>
      </c>
      <c r="N1185" s="23"/>
      <c r="O1185" s="23"/>
      <c r="P1185" s="23"/>
      <c r="Q1185" s="23"/>
      <c r="R1185" s="23"/>
      <c r="S1185" s="29">
        <v>25200</v>
      </c>
      <c r="T1185" s="31"/>
      <c r="U1185" s="31"/>
      <c r="V1185" s="31"/>
      <c r="W1185" s="31"/>
      <c r="X1185" s="31"/>
      <c r="Y1185" s="31"/>
      <c r="Z1185" s="31"/>
      <c r="AA1185" s="31"/>
      <c r="AB1185" s="38"/>
      <c r="AC1185" s="31"/>
      <c r="AD1185" s="31"/>
      <c r="AE1185" s="31"/>
      <c r="AF1185" s="31"/>
      <c r="AG1185" s="23"/>
      <c r="AH1185" s="23"/>
      <c r="AI1185" s="23"/>
      <c r="AJ1185" s="23"/>
      <c r="AK1185" s="23"/>
      <c r="AL1185" s="29"/>
      <c r="AM1185" s="388"/>
    </row>
    <row r="1186" spans="1:39" ht="54" customHeight="1" x14ac:dyDescent="1.05">
      <c r="A1186" s="31" t="s">
        <v>38724</v>
      </c>
      <c r="B1186" s="31" t="s">
        <v>38725</v>
      </c>
      <c r="C1186" s="31" t="s">
        <v>38726</v>
      </c>
      <c r="D1186" s="31" t="s">
        <v>38727</v>
      </c>
      <c r="E1186" s="31" t="s">
        <v>687</v>
      </c>
      <c r="F1186" s="31" t="s">
        <v>105</v>
      </c>
      <c r="G1186" s="31" t="s">
        <v>105</v>
      </c>
      <c r="H1186" s="31" t="s">
        <v>105</v>
      </c>
      <c r="I1186" s="31" t="s">
        <v>105</v>
      </c>
      <c r="J1186" s="31" t="s">
        <v>20</v>
      </c>
      <c r="K1186" s="31" t="s">
        <v>105</v>
      </c>
      <c r="L1186" s="31" t="s">
        <v>106</v>
      </c>
      <c r="M1186" s="31" t="s">
        <v>491</v>
      </c>
      <c r="N1186" s="23"/>
      <c r="O1186" s="23"/>
      <c r="P1186" s="23"/>
      <c r="Q1186" s="23"/>
      <c r="R1186" s="23"/>
      <c r="S1186" s="29">
        <v>25200</v>
      </c>
      <c r="T1186" s="31"/>
      <c r="U1186" s="31"/>
      <c r="V1186" s="31"/>
      <c r="W1186" s="31"/>
      <c r="X1186" s="31"/>
      <c r="Y1186" s="31"/>
      <c r="Z1186" s="31"/>
      <c r="AA1186" s="31"/>
      <c r="AB1186" s="38"/>
      <c r="AC1186" s="31"/>
      <c r="AD1186" s="31"/>
      <c r="AE1186" s="31"/>
      <c r="AF1186" s="31"/>
      <c r="AG1186" s="23"/>
      <c r="AH1186" s="23"/>
      <c r="AI1186" s="23"/>
      <c r="AJ1186" s="23"/>
      <c r="AK1186" s="23"/>
      <c r="AL1186" s="29"/>
      <c r="AM1186" s="388"/>
    </row>
    <row r="1187" spans="1:39" ht="54" customHeight="1" x14ac:dyDescent="1.05">
      <c r="A1187" s="31" t="s">
        <v>38728</v>
      </c>
      <c r="B1187" s="31" t="s">
        <v>38729</v>
      </c>
      <c r="C1187" s="31" t="s">
        <v>38730</v>
      </c>
      <c r="D1187" s="31" t="s">
        <v>38731</v>
      </c>
      <c r="E1187" s="31" t="s">
        <v>687</v>
      </c>
      <c r="F1187" s="31" t="s">
        <v>102</v>
      </c>
      <c r="G1187" s="31" t="s">
        <v>16324</v>
      </c>
      <c r="H1187" s="31" t="s">
        <v>33477</v>
      </c>
      <c r="I1187" s="38">
        <v>0.60416666666666663</v>
      </c>
      <c r="J1187" s="31" t="s">
        <v>20</v>
      </c>
      <c r="K1187" s="31" t="s">
        <v>105</v>
      </c>
      <c r="L1187" s="31" t="s">
        <v>106</v>
      </c>
      <c r="M1187" s="31" t="s">
        <v>491</v>
      </c>
      <c r="N1187" s="23"/>
      <c r="O1187" s="23"/>
      <c r="P1187" s="23"/>
      <c r="Q1187" s="23"/>
      <c r="R1187" s="23"/>
      <c r="S1187" s="29">
        <v>25200</v>
      </c>
      <c r="T1187" s="31"/>
      <c r="U1187" s="31"/>
      <c r="V1187" s="31"/>
      <c r="W1187" s="31"/>
      <c r="X1187" s="31"/>
      <c r="Y1187" s="31"/>
      <c r="Z1187" s="31"/>
      <c r="AA1187" s="31"/>
      <c r="AB1187" s="38"/>
      <c r="AC1187" s="31"/>
      <c r="AD1187" s="31"/>
      <c r="AE1187" s="31"/>
      <c r="AF1187" s="31"/>
      <c r="AG1187" s="23"/>
      <c r="AH1187" s="23"/>
      <c r="AI1187" s="23"/>
      <c r="AJ1187" s="23"/>
      <c r="AK1187" s="23"/>
      <c r="AL1187" s="29"/>
      <c r="AM1187" s="388"/>
    </row>
    <row r="1188" spans="1:39" ht="54" customHeight="1" x14ac:dyDescent="1.05">
      <c r="A1188" s="31" t="s">
        <v>38732</v>
      </c>
      <c r="B1188" s="31" t="s">
        <v>36651</v>
      </c>
      <c r="C1188" s="31" t="s">
        <v>38733</v>
      </c>
      <c r="D1188" s="31" t="s">
        <v>38734</v>
      </c>
      <c r="E1188" s="31" t="s">
        <v>687</v>
      </c>
      <c r="F1188" s="31" t="s">
        <v>123</v>
      </c>
      <c r="G1188" s="31" t="s">
        <v>16504</v>
      </c>
      <c r="H1188" s="31" t="s">
        <v>33674</v>
      </c>
      <c r="I1188" s="38">
        <v>0.33333333333333331</v>
      </c>
      <c r="J1188" s="31" t="s">
        <v>20</v>
      </c>
      <c r="K1188" s="31" t="s">
        <v>105</v>
      </c>
      <c r="L1188" s="31" t="s">
        <v>106</v>
      </c>
      <c r="M1188" s="31" t="s">
        <v>995</v>
      </c>
      <c r="N1188" s="23"/>
      <c r="O1188" s="23"/>
      <c r="P1188" s="23"/>
      <c r="Q1188" s="23"/>
      <c r="R1188" s="23"/>
      <c r="S1188" s="29">
        <v>43425</v>
      </c>
      <c r="T1188" s="31"/>
      <c r="U1188" s="31"/>
      <c r="V1188" s="31"/>
      <c r="W1188" s="31"/>
      <c r="X1188" s="31"/>
      <c r="Y1188" s="31"/>
      <c r="Z1188" s="31"/>
      <c r="AA1188" s="31"/>
      <c r="AB1188" s="38"/>
      <c r="AC1188" s="31"/>
      <c r="AD1188" s="31"/>
      <c r="AE1188" s="31"/>
      <c r="AF1188" s="31"/>
      <c r="AG1188" s="23"/>
      <c r="AH1188" s="23"/>
      <c r="AI1188" s="23"/>
      <c r="AJ1188" s="23"/>
      <c r="AK1188" s="23"/>
      <c r="AL1188" s="29"/>
      <c r="AM1188" s="388"/>
    </row>
    <row r="1189" spans="1:39" ht="54" customHeight="1" x14ac:dyDescent="1.05">
      <c r="A1189" s="31" t="s">
        <v>38735</v>
      </c>
      <c r="B1189" s="31" t="s">
        <v>2188</v>
      </c>
      <c r="C1189" s="31" t="s">
        <v>38736</v>
      </c>
      <c r="D1189" s="31" t="s">
        <v>38737</v>
      </c>
      <c r="E1189" s="31" t="s">
        <v>101</v>
      </c>
      <c r="F1189" s="31" t="s">
        <v>123</v>
      </c>
      <c r="G1189" s="31" t="s">
        <v>16223</v>
      </c>
      <c r="H1189" s="31" t="s">
        <v>34007</v>
      </c>
      <c r="I1189" s="38">
        <v>0.32291666666666669</v>
      </c>
      <c r="J1189" s="31" t="s">
        <v>20</v>
      </c>
      <c r="K1189" s="31" t="s">
        <v>105</v>
      </c>
      <c r="L1189" s="31" t="s">
        <v>106</v>
      </c>
      <c r="M1189" s="31" t="s">
        <v>995</v>
      </c>
      <c r="N1189" s="23"/>
      <c r="O1189" s="23"/>
      <c r="P1189" s="23"/>
      <c r="Q1189" s="23"/>
      <c r="R1189" s="23"/>
      <c r="S1189" s="29">
        <v>43925</v>
      </c>
      <c r="T1189" s="31"/>
      <c r="U1189" s="31"/>
      <c r="V1189" s="31"/>
      <c r="W1189" s="31"/>
      <c r="X1189" s="31"/>
      <c r="Y1189" s="31"/>
      <c r="Z1189" s="31"/>
      <c r="AA1189" s="31"/>
      <c r="AB1189" s="38"/>
      <c r="AC1189" s="31"/>
      <c r="AD1189" s="31"/>
      <c r="AE1189" s="31"/>
      <c r="AF1189" s="31"/>
      <c r="AG1189" s="23"/>
      <c r="AH1189" s="23"/>
      <c r="AI1189" s="23"/>
      <c r="AJ1189" s="23"/>
      <c r="AK1189" s="23"/>
      <c r="AL1189" s="29"/>
      <c r="AM1189" s="388"/>
    </row>
    <row r="1190" spans="1:39" ht="54" customHeight="1" x14ac:dyDescent="1.05">
      <c r="A1190" s="31" t="s">
        <v>38738</v>
      </c>
      <c r="B1190" s="31" t="s">
        <v>38739</v>
      </c>
      <c r="C1190" s="31" t="s">
        <v>38740</v>
      </c>
      <c r="D1190" s="31" t="s">
        <v>38741</v>
      </c>
      <c r="E1190" s="31" t="s">
        <v>101</v>
      </c>
      <c r="F1190" s="31" t="s">
        <v>123</v>
      </c>
      <c r="G1190" s="31" t="s">
        <v>16223</v>
      </c>
      <c r="H1190" s="31" t="s">
        <v>34007</v>
      </c>
      <c r="I1190" s="38">
        <v>0.32291666666666669</v>
      </c>
      <c r="J1190" s="31" t="s">
        <v>20</v>
      </c>
      <c r="K1190" s="31" t="s">
        <v>105</v>
      </c>
      <c r="L1190" s="31" t="s">
        <v>106</v>
      </c>
      <c r="M1190" s="31" t="s">
        <v>995</v>
      </c>
      <c r="N1190" s="23"/>
      <c r="O1190" s="23"/>
      <c r="P1190" s="23"/>
      <c r="Q1190" s="23"/>
      <c r="R1190" s="23"/>
      <c r="S1190" s="29">
        <v>43925</v>
      </c>
      <c r="T1190" s="31"/>
      <c r="U1190" s="31"/>
      <c r="V1190" s="31"/>
      <c r="W1190" s="31"/>
      <c r="X1190" s="31"/>
      <c r="Y1190" s="31"/>
      <c r="Z1190" s="31"/>
      <c r="AA1190" s="31"/>
      <c r="AB1190" s="38"/>
      <c r="AC1190" s="31"/>
      <c r="AD1190" s="31"/>
      <c r="AE1190" s="31"/>
      <c r="AF1190" s="31"/>
      <c r="AG1190" s="23"/>
      <c r="AH1190" s="23"/>
      <c r="AI1190" s="23"/>
      <c r="AJ1190" s="23"/>
      <c r="AK1190" s="23"/>
      <c r="AL1190" s="29"/>
      <c r="AM1190" s="388"/>
    </row>
    <row r="1191" spans="1:39" ht="54" customHeight="1" x14ac:dyDescent="1.05">
      <c r="A1191" s="693" t="s">
        <v>38412</v>
      </c>
      <c r="B1191" s="694"/>
      <c r="C1191" s="694"/>
      <c r="D1191" s="694"/>
      <c r="E1191" s="694"/>
      <c r="F1191" s="694"/>
      <c r="G1191" s="694"/>
      <c r="H1191" s="694"/>
      <c r="I1191" s="694"/>
      <c r="J1191" s="694"/>
      <c r="K1191" s="694"/>
      <c r="L1191" s="694"/>
      <c r="M1191" s="695"/>
      <c r="N1191" s="23"/>
      <c r="O1191" s="23"/>
      <c r="P1191" s="23"/>
      <c r="Q1191" s="23"/>
      <c r="R1191" s="23"/>
      <c r="S1191" s="29"/>
      <c r="T1191" s="388">
        <v>60000</v>
      </c>
    </row>
    <row r="1192" spans="1:39" ht="54" customHeight="1" x14ac:dyDescent="1.05">
      <c r="A1192" s="693" t="s">
        <v>38412</v>
      </c>
      <c r="B1192" s="694"/>
      <c r="C1192" s="694"/>
      <c r="D1192" s="694"/>
      <c r="E1192" s="694"/>
      <c r="F1192" s="694"/>
      <c r="G1192" s="694"/>
      <c r="H1192" s="694"/>
      <c r="I1192" s="694"/>
      <c r="J1192" s="694"/>
      <c r="K1192" s="694"/>
      <c r="L1192" s="694"/>
      <c r="M1192" s="695"/>
      <c r="N1192" s="23"/>
      <c r="O1192" s="23"/>
      <c r="P1192" s="23"/>
      <c r="Q1192" s="23"/>
      <c r="R1192" s="23"/>
      <c r="S1192" s="29"/>
      <c r="T1192" s="388">
        <v>40000</v>
      </c>
    </row>
    <row r="1193" spans="1:39" ht="54" customHeight="1" x14ac:dyDescent="1.05">
      <c r="A1193" s="693" t="s">
        <v>38944</v>
      </c>
      <c r="B1193" s="694"/>
      <c r="C1193" s="694"/>
      <c r="D1193" s="694"/>
      <c r="E1193" s="694"/>
      <c r="F1193" s="694"/>
      <c r="G1193" s="694"/>
      <c r="H1193" s="694"/>
      <c r="I1193" s="694"/>
      <c r="J1193" s="694"/>
      <c r="K1193" s="694"/>
      <c r="L1193" s="694"/>
      <c r="M1193" s="695"/>
      <c r="N1193" s="23"/>
      <c r="O1193" s="23"/>
      <c r="P1193" s="23"/>
      <c r="Q1193" s="23"/>
      <c r="R1193" s="23"/>
      <c r="S1193" s="29"/>
      <c r="T1193" s="388">
        <v>225000</v>
      </c>
    </row>
    <row r="1194" spans="1:39" ht="54" customHeight="1" x14ac:dyDescent="1.05">
      <c r="A1194" s="688" t="s">
        <v>39549</v>
      </c>
      <c r="B1194" s="689"/>
      <c r="C1194" s="689"/>
      <c r="D1194" s="689"/>
      <c r="E1194" s="689"/>
      <c r="F1194" s="689"/>
      <c r="G1194" s="689"/>
      <c r="H1194" s="689"/>
      <c r="I1194" s="689"/>
      <c r="J1194" s="689"/>
      <c r="K1194" s="689"/>
      <c r="L1194" s="689"/>
      <c r="M1194" s="690"/>
      <c r="N1194" s="23"/>
      <c r="O1194" s="23"/>
      <c r="P1194" s="23"/>
      <c r="Q1194" s="23"/>
      <c r="R1194" s="23"/>
      <c r="S1194" s="29"/>
      <c r="T1194" s="31"/>
      <c r="U1194" s="31"/>
      <c r="V1194" s="31"/>
      <c r="W1194" s="31"/>
      <c r="X1194" s="31"/>
      <c r="Y1194" s="31"/>
      <c r="Z1194" s="31"/>
      <c r="AA1194" s="31"/>
      <c r="AB1194" s="38"/>
      <c r="AC1194" s="31"/>
      <c r="AD1194" s="31"/>
      <c r="AE1194" s="31"/>
      <c r="AF1194" s="31"/>
      <c r="AG1194" s="23"/>
      <c r="AH1194" s="23"/>
      <c r="AI1194" s="23"/>
      <c r="AJ1194" s="23"/>
      <c r="AK1194" s="23"/>
      <c r="AL1194" s="29"/>
      <c r="AM1194" s="388"/>
    </row>
    <row r="1195" spans="1:39" ht="54" customHeight="1" x14ac:dyDescent="1.05">
      <c r="A1195" s="31" t="s">
        <v>39291</v>
      </c>
      <c r="B1195" s="31" t="s">
        <v>39292</v>
      </c>
      <c r="C1195" s="31" t="s">
        <v>39293</v>
      </c>
      <c r="D1195" s="31" t="s">
        <v>39294</v>
      </c>
      <c r="E1195" s="31" t="s">
        <v>101</v>
      </c>
      <c r="F1195" s="31" t="s">
        <v>123</v>
      </c>
      <c r="G1195" s="31" t="s">
        <v>16223</v>
      </c>
      <c r="H1195" s="31" t="s">
        <v>34007</v>
      </c>
      <c r="I1195" s="38">
        <v>0.32291666666666669</v>
      </c>
      <c r="J1195" s="31" t="s">
        <v>20</v>
      </c>
      <c r="K1195" s="31" t="s">
        <v>105</v>
      </c>
      <c r="L1195" s="31" t="s">
        <v>106</v>
      </c>
      <c r="M1195" s="31" t="s">
        <v>995</v>
      </c>
      <c r="N1195" s="23"/>
      <c r="O1195" s="23"/>
      <c r="P1195" s="23"/>
      <c r="Q1195" s="23"/>
      <c r="R1195" s="23"/>
      <c r="S1195" s="29">
        <v>43925</v>
      </c>
      <c r="T1195" s="31"/>
      <c r="U1195" s="31"/>
      <c r="V1195" s="31"/>
      <c r="W1195" s="31"/>
      <c r="X1195" s="31"/>
      <c r="Y1195" s="31"/>
      <c r="Z1195" s="31"/>
      <c r="AA1195" s="31"/>
      <c r="AB1195" s="38"/>
      <c r="AC1195" s="31"/>
      <c r="AD1195" s="31"/>
      <c r="AE1195" s="31"/>
      <c r="AF1195" s="31"/>
      <c r="AG1195" s="23"/>
      <c r="AH1195" s="23"/>
      <c r="AI1195" s="23"/>
      <c r="AJ1195" s="23"/>
      <c r="AK1195" s="23"/>
      <c r="AL1195" s="29"/>
      <c r="AM1195" s="388"/>
    </row>
    <row r="1196" spans="1:39" ht="54" customHeight="1" x14ac:dyDescent="1.05">
      <c r="A1196" s="31" t="s">
        <v>39295</v>
      </c>
      <c r="B1196" s="31" t="s">
        <v>39296</v>
      </c>
      <c r="C1196" s="31" t="s">
        <v>39297</v>
      </c>
      <c r="D1196" s="31" t="s">
        <v>39298</v>
      </c>
      <c r="E1196" s="31" t="s">
        <v>687</v>
      </c>
      <c r="F1196" s="31" t="s">
        <v>102</v>
      </c>
      <c r="G1196" s="31" t="s">
        <v>16324</v>
      </c>
      <c r="H1196" s="31" t="s">
        <v>33477</v>
      </c>
      <c r="I1196" s="38">
        <v>0.41666666666666669</v>
      </c>
      <c r="J1196" s="31" t="s">
        <v>20</v>
      </c>
      <c r="K1196" s="31" t="s">
        <v>105</v>
      </c>
      <c r="L1196" s="31" t="s">
        <v>106</v>
      </c>
      <c r="M1196" s="31" t="s">
        <v>491</v>
      </c>
      <c r="N1196" s="23"/>
      <c r="O1196" s="23"/>
      <c r="P1196" s="23"/>
      <c r="Q1196" s="23"/>
      <c r="R1196" s="23"/>
      <c r="S1196" s="29">
        <v>25200</v>
      </c>
      <c r="T1196" s="31"/>
      <c r="U1196" s="31"/>
      <c r="V1196" s="31"/>
      <c r="W1196" s="31"/>
      <c r="X1196" s="31"/>
      <c r="Y1196" s="31"/>
      <c r="Z1196" s="31"/>
      <c r="AA1196" s="31"/>
      <c r="AB1196" s="38"/>
      <c r="AC1196" s="31"/>
      <c r="AD1196" s="31"/>
      <c r="AE1196" s="31"/>
      <c r="AF1196" s="31"/>
      <c r="AG1196" s="23"/>
      <c r="AH1196" s="23"/>
      <c r="AI1196" s="23"/>
      <c r="AJ1196" s="23"/>
      <c r="AK1196" s="23"/>
      <c r="AL1196" s="29"/>
      <c r="AM1196" s="388"/>
    </row>
    <row r="1197" spans="1:39" ht="54" customHeight="1" x14ac:dyDescent="1.05">
      <c r="A1197" s="31" t="s">
        <v>39299</v>
      </c>
      <c r="B1197" s="31" t="s">
        <v>39300</v>
      </c>
      <c r="C1197" s="31" t="s">
        <v>39301</v>
      </c>
      <c r="D1197" s="31" t="s">
        <v>39302</v>
      </c>
      <c r="E1197" s="31" t="s">
        <v>687</v>
      </c>
      <c r="F1197" s="31" t="s">
        <v>102</v>
      </c>
      <c r="G1197" s="31" t="s">
        <v>16324</v>
      </c>
      <c r="H1197" s="31" t="s">
        <v>33477</v>
      </c>
      <c r="I1197" s="38">
        <v>0.41666666666666669</v>
      </c>
      <c r="J1197" s="31" t="s">
        <v>20</v>
      </c>
      <c r="K1197" s="31" t="s">
        <v>105</v>
      </c>
      <c r="L1197" s="31" t="s">
        <v>106</v>
      </c>
      <c r="M1197" s="31" t="s">
        <v>491</v>
      </c>
      <c r="N1197" s="23"/>
      <c r="O1197" s="23"/>
      <c r="P1197" s="23"/>
      <c r="Q1197" s="23"/>
      <c r="R1197" s="23"/>
      <c r="S1197" s="29">
        <v>25200</v>
      </c>
      <c r="T1197" s="31"/>
      <c r="U1197" s="31"/>
      <c r="V1197" s="31"/>
      <c r="W1197" s="31"/>
      <c r="X1197" s="31"/>
      <c r="Y1197" s="31"/>
      <c r="Z1197" s="31"/>
      <c r="AA1197" s="31"/>
      <c r="AB1197" s="38"/>
      <c r="AC1197" s="31"/>
      <c r="AD1197" s="31"/>
      <c r="AE1197" s="31"/>
      <c r="AF1197" s="31"/>
      <c r="AG1197" s="23"/>
      <c r="AH1197" s="23"/>
      <c r="AI1197" s="23"/>
      <c r="AJ1197" s="23"/>
      <c r="AK1197" s="23"/>
      <c r="AL1197" s="29"/>
      <c r="AM1197" s="388"/>
    </row>
    <row r="1198" spans="1:39" ht="54" customHeight="1" x14ac:dyDescent="1.05">
      <c r="A1198" s="31" t="s">
        <v>39303</v>
      </c>
      <c r="B1198" s="31" t="s">
        <v>39304</v>
      </c>
      <c r="C1198" s="31" t="s">
        <v>39305</v>
      </c>
      <c r="D1198" s="31" t="s">
        <v>39306</v>
      </c>
      <c r="E1198" s="31" t="s">
        <v>687</v>
      </c>
      <c r="F1198" s="31" t="s">
        <v>102</v>
      </c>
      <c r="G1198" s="31" t="s">
        <v>16324</v>
      </c>
      <c r="H1198" s="31" t="s">
        <v>33477</v>
      </c>
      <c r="I1198" s="38">
        <v>0.41666666666666669</v>
      </c>
      <c r="J1198" s="31" t="s">
        <v>20</v>
      </c>
      <c r="K1198" s="31" t="s">
        <v>105</v>
      </c>
      <c r="L1198" s="31" t="s">
        <v>106</v>
      </c>
      <c r="M1198" s="31" t="s">
        <v>491</v>
      </c>
      <c r="N1198" s="23"/>
      <c r="O1198" s="23"/>
      <c r="P1198" s="23"/>
      <c r="Q1198" s="23"/>
      <c r="R1198" s="23"/>
      <c r="S1198" s="29">
        <v>25200</v>
      </c>
      <c r="T1198" s="31"/>
      <c r="U1198" s="31"/>
      <c r="V1198" s="31"/>
      <c r="W1198" s="31"/>
      <c r="X1198" s="31"/>
      <c r="Y1198" s="31"/>
      <c r="Z1198" s="31"/>
      <c r="AA1198" s="31"/>
      <c r="AB1198" s="38"/>
      <c r="AC1198" s="31"/>
      <c r="AD1198" s="31"/>
      <c r="AE1198" s="31"/>
      <c r="AF1198" s="31"/>
      <c r="AG1198" s="23"/>
      <c r="AH1198" s="23"/>
      <c r="AI1198" s="23"/>
      <c r="AJ1198" s="23"/>
      <c r="AK1198" s="23"/>
      <c r="AL1198" s="29"/>
      <c r="AM1198" s="388"/>
    </row>
    <row r="1199" spans="1:39" ht="54" customHeight="1" x14ac:dyDescent="1.05">
      <c r="A1199" s="31" t="s">
        <v>39307</v>
      </c>
      <c r="B1199" s="31" t="s">
        <v>39308</v>
      </c>
      <c r="C1199" s="31" t="s">
        <v>39309</v>
      </c>
      <c r="D1199" s="31" t="s">
        <v>39310</v>
      </c>
      <c r="E1199" s="31" t="s">
        <v>101</v>
      </c>
      <c r="F1199" s="31" t="s">
        <v>123</v>
      </c>
      <c r="G1199" s="31" t="s">
        <v>16223</v>
      </c>
      <c r="H1199" s="31" t="s">
        <v>34007</v>
      </c>
      <c r="I1199" s="38">
        <v>0.32291666666666669</v>
      </c>
      <c r="J1199" s="31" t="s">
        <v>20</v>
      </c>
      <c r="K1199" s="31" t="s">
        <v>105</v>
      </c>
      <c r="L1199" s="31" t="s">
        <v>106</v>
      </c>
      <c r="M1199" s="31" t="s">
        <v>995</v>
      </c>
      <c r="N1199" s="23"/>
      <c r="O1199" s="23"/>
      <c r="P1199" s="23"/>
      <c r="Q1199" s="23"/>
      <c r="R1199" s="23"/>
      <c r="S1199" s="29">
        <v>43925</v>
      </c>
      <c r="T1199" s="31"/>
      <c r="U1199" s="31"/>
      <c r="V1199" s="31"/>
      <c r="W1199" s="31"/>
      <c r="X1199" s="31"/>
      <c r="Y1199" s="31"/>
      <c r="Z1199" s="31"/>
      <c r="AA1199" s="31"/>
      <c r="AB1199" s="38"/>
      <c r="AC1199" s="31"/>
      <c r="AD1199" s="31"/>
      <c r="AE1199" s="31"/>
      <c r="AF1199" s="31"/>
      <c r="AG1199" s="23"/>
      <c r="AH1199" s="23"/>
      <c r="AI1199" s="23"/>
      <c r="AJ1199" s="23"/>
      <c r="AK1199" s="23"/>
      <c r="AL1199" s="29"/>
      <c r="AM1199" s="388"/>
    </row>
    <row r="1200" spans="1:39" ht="54" customHeight="1" x14ac:dyDescent="1.05">
      <c r="A1200" s="31" t="s">
        <v>39311</v>
      </c>
      <c r="B1200" s="31" t="s">
        <v>39312</v>
      </c>
      <c r="C1200" s="31" t="s">
        <v>39313</v>
      </c>
      <c r="D1200" s="31" t="s">
        <v>39314</v>
      </c>
      <c r="E1200" s="31" t="s">
        <v>688</v>
      </c>
      <c r="F1200" s="31" t="s">
        <v>123</v>
      </c>
      <c r="G1200" s="31" t="s">
        <v>16287</v>
      </c>
      <c r="H1200" s="31" t="s">
        <v>33477</v>
      </c>
      <c r="I1200" s="38">
        <v>0.41666666666666669</v>
      </c>
      <c r="J1200" s="31" t="s">
        <v>20</v>
      </c>
      <c r="K1200" s="31" t="s">
        <v>105</v>
      </c>
      <c r="L1200" s="31" t="s">
        <v>106</v>
      </c>
      <c r="M1200" s="31" t="s">
        <v>194</v>
      </c>
      <c r="N1200" s="23"/>
      <c r="O1200" s="23"/>
      <c r="P1200" s="23"/>
      <c r="Q1200" s="23"/>
      <c r="R1200" s="23"/>
      <c r="S1200" s="29">
        <v>38950</v>
      </c>
      <c r="T1200" s="31"/>
      <c r="U1200" s="31"/>
      <c r="V1200" s="31"/>
      <c r="W1200" s="31"/>
      <c r="X1200" s="31"/>
      <c r="Y1200" s="31"/>
      <c r="Z1200" s="31"/>
      <c r="AA1200" s="31"/>
      <c r="AB1200" s="38"/>
      <c r="AC1200" s="31"/>
      <c r="AD1200" s="31"/>
      <c r="AE1200" s="31"/>
      <c r="AF1200" s="31"/>
      <c r="AG1200" s="23"/>
      <c r="AH1200" s="23"/>
      <c r="AI1200" s="23"/>
      <c r="AJ1200" s="23"/>
      <c r="AK1200" s="23"/>
      <c r="AL1200" s="29"/>
      <c r="AM1200" s="388"/>
    </row>
    <row r="1201" spans="1:39" ht="54" customHeight="1" x14ac:dyDescent="1.05">
      <c r="A1201" s="31" t="s">
        <v>39315</v>
      </c>
      <c r="B1201" s="31" t="s">
        <v>39316</v>
      </c>
      <c r="C1201" s="31" t="s">
        <v>39317</v>
      </c>
      <c r="D1201" s="31" t="s">
        <v>39318</v>
      </c>
      <c r="E1201" s="31" t="s">
        <v>688</v>
      </c>
      <c r="F1201" s="31" t="s">
        <v>123</v>
      </c>
      <c r="G1201" s="31" t="s">
        <v>16287</v>
      </c>
      <c r="H1201" s="31" t="s">
        <v>33477</v>
      </c>
      <c r="I1201" s="38">
        <v>0.41666666666666669</v>
      </c>
      <c r="J1201" s="31" t="s">
        <v>20</v>
      </c>
      <c r="K1201" s="31" t="s">
        <v>105</v>
      </c>
      <c r="L1201" s="31" t="s">
        <v>106</v>
      </c>
      <c r="M1201" s="31" t="s">
        <v>194</v>
      </c>
      <c r="N1201" s="23"/>
      <c r="O1201" s="23"/>
      <c r="P1201" s="23"/>
      <c r="Q1201" s="23"/>
      <c r="R1201" s="23"/>
      <c r="S1201" s="29">
        <v>38950</v>
      </c>
      <c r="T1201" s="31"/>
      <c r="U1201" s="31"/>
      <c r="V1201" s="31"/>
      <c r="W1201" s="31"/>
      <c r="X1201" s="31"/>
      <c r="Y1201" s="31"/>
      <c r="Z1201" s="31"/>
      <c r="AA1201" s="31"/>
      <c r="AB1201" s="38"/>
      <c r="AC1201" s="31"/>
      <c r="AD1201" s="31"/>
      <c r="AE1201" s="31"/>
      <c r="AF1201" s="31"/>
      <c r="AG1201" s="23"/>
      <c r="AH1201" s="23"/>
      <c r="AI1201" s="23"/>
      <c r="AJ1201" s="23"/>
      <c r="AK1201" s="23"/>
      <c r="AL1201" s="29"/>
      <c r="AM1201" s="388"/>
    </row>
    <row r="1202" spans="1:39" ht="54" customHeight="1" x14ac:dyDescent="1.05">
      <c r="A1202" s="31" t="s">
        <v>39319</v>
      </c>
      <c r="B1202" s="31" t="s">
        <v>8380</v>
      </c>
      <c r="C1202" s="31" t="s">
        <v>39320</v>
      </c>
      <c r="D1202" s="31" t="s">
        <v>39321</v>
      </c>
      <c r="E1202" s="31" t="s">
        <v>101</v>
      </c>
      <c r="F1202" s="31" t="s">
        <v>123</v>
      </c>
      <c r="G1202" s="31" t="s">
        <v>16223</v>
      </c>
      <c r="H1202" s="31" t="s">
        <v>34007</v>
      </c>
      <c r="I1202" s="38">
        <v>0.32291666666666669</v>
      </c>
      <c r="J1202" s="31" t="s">
        <v>20</v>
      </c>
      <c r="K1202" s="31" t="s">
        <v>105</v>
      </c>
      <c r="L1202" s="31" t="s">
        <v>106</v>
      </c>
      <c r="M1202" s="31" t="s">
        <v>995</v>
      </c>
      <c r="N1202" s="23"/>
      <c r="O1202" s="23"/>
      <c r="P1202" s="23"/>
      <c r="Q1202" s="23"/>
      <c r="R1202" s="23"/>
      <c r="S1202" s="29">
        <v>43925</v>
      </c>
      <c r="T1202" s="31"/>
      <c r="U1202" s="31"/>
      <c r="V1202" s="31"/>
      <c r="W1202" s="31"/>
      <c r="X1202" s="31"/>
      <c r="Y1202" s="31"/>
      <c r="Z1202" s="31"/>
      <c r="AA1202" s="31"/>
      <c r="AB1202" s="38"/>
      <c r="AC1202" s="31"/>
      <c r="AD1202" s="31"/>
      <c r="AE1202" s="31"/>
      <c r="AF1202" s="31"/>
      <c r="AG1202" s="23"/>
      <c r="AH1202" s="23"/>
      <c r="AI1202" s="23"/>
      <c r="AJ1202" s="23"/>
      <c r="AK1202" s="23"/>
      <c r="AL1202" s="29"/>
      <c r="AM1202" s="388"/>
    </row>
    <row r="1203" spans="1:39" ht="54" customHeight="1" x14ac:dyDescent="1.05">
      <c r="A1203" s="31" t="s">
        <v>39322</v>
      </c>
      <c r="B1203" s="31" t="s">
        <v>17529</v>
      </c>
      <c r="C1203" s="31" t="s">
        <v>39323</v>
      </c>
      <c r="D1203" s="31" t="s">
        <v>39324</v>
      </c>
      <c r="E1203" s="31" t="s">
        <v>687</v>
      </c>
      <c r="F1203" s="31" t="s">
        <v>123</v>
      </c>
      <c r="G1203" s="31" t="s">
        <v>16504</v>
      </c>
      <c r="H1203" s="31" t="s">
        <v>34007</v>
      </c>
      <c r="I1203" s="38">
        <v>0.33333333333333331</v>
      </c>
      <c r="J1203" s="31" t="s">
        <v>20</v>
      </c>
      <c r="K1203" s="31" t="s">
        <v>105</v>
      </c>
      <c r="L1203" s="31" t="s">
        <v>106</v>
      </c>
      <c r="M1203" s="31" t="s">
        <v>995</v>
      </c>
      <c r="N1203" s="23"/>
      <c r="O1203" s="23"/>
      <c r="P1203" s="23"/>
      <c r="Q1203" s="23"/>
      <c r="R1203" s="23"/>
      <c r="S1203" s="29">
        <v>43425</v>
      </c>
      <c r="T1203" s="31"/>
      <c r="U1203" s="31"/>
      <c r="V1203" s="31"/>
      <c r="W1203" s="31"/>
      <c r="X1203" s="31"/>
      <c r="Y1203" s="31"/>
      <c r="Z1203" s="31"/>
      <c r="AA1203" s="31"/>
      <c r="AB1203" s="38"/>
      <c r="AC1203" s="31"/>
      <c r="AD1203" s="31"/>
      <c r="AE1203" s="31"/>
      <c r="AF1203" s="31"/>
      <c r="AG1203" s="23"/>
      <c r="AH1203" s="23"/>
      <c r="AI1203" s="23"/>
      <c r="AJ1203" s="23"/>
      <c r="AK1203" s="23"/>
      <c r="AL1203" s="29"/>
      <c r="AM1203" s="388"/>
    </row>
    <row r="1204" spans="1:39" ht="54" customHeight="1" x14ac:dyDescent="1.05">
      <c r="A1204" s="31" t="s">
        <v>39325</v>
      </c>
      <c r="B1204" s="31" t="s">
        <v>39326</v>
      </c>
      <c r="C1204" s="31" t="s">
        <v>39327</v>
      </c>
      <c r="D1204" s="31" t="s">
        <v>39328</v>
      </c>
      <c r="E1204" s="31" t="s">
        <v>687</v>
      </c>
      <c r="F1204" s="31" t="s">
        <v>123</v>
      </c>
      <c r="G1204" s="31" t="s">
        <v>20129</v>
      </c>
      <c r="H1204" s="31" t="s">
        <v>35348</v>
      </c>
      <c r="I1204" s="38">
        <v>0.70833333333333337</v>
      </c>
      <c r="J1204" s="31" t="s">
        <v>20</v>
      </c>
      <c r="K1204" s="31" t="s">
        <v>105</v>
      </c>
      <c r="L1204" s="31" t="s">
        <v>106</v>
      </c>
      <c r="M1204" s="31" t="s">
        <v>995</v>
      </c>
      <c r="N1204" s="23"/>
      <c r="O1204" s="23"/>
      <c r="P1204" s="23"/>
      <c r="Q1204" s="23"/>
      <c r="R1204" s="23"/>
      <c r="S1204" s="29">
        <v>43425</v>
      </c>
      <c r="T1204" s="31"/>
      <c r="U1204" s="31"/>
      <c r="V1204" s="31"/>
      <c r="W1204" s="31"/>
      <c r="X1204" s="31"/>
      <c r="Y1204" s="31"/>
      <c r="Z1204" s="31"/>
      <c r="AA1204" s="31"/>
      <c r="AB1204" s="38"/>
      <c r="AC1204" s="31"/>
      <c r="AD1204" s="31"/>
      <c r="AE1204" s="31"/>
      <c r="AF1204" s="31"/>
      <c r="AG1204" s="23"/>
      <c r="AH1204" s="23"/>
      <c r="AI1204" s="23"/>
      <c r="AJ1204" s="23"/>
      <c r="AK1204" s="23"/>
      <c r="AL1204" s="29"/>
      <c r="AM1204" s="388"/>
    </row>
    <row r="1205" spans="1:39" ht="54" customHeight="1" x14ac:dyDescent="1.05">
      <c r="A1205" s="31" t="s">
        <v>39329</v>
      </c>
      <c r="B1205" s="31" t="s">
        <v>39330</v>
      </c>
      <c r="C1205" s="31" t="s">
        <v>39331</v>
      </c>
      <c r="D1205" s="31" t="s">
        <v>39332</v>
      </c>
      <c r="E1205" s="31" t="s">
        <v>687</v>
      </c>
      <c r="F1205" s="31" t="s">
        <v>123</v>
      </c>
      <c r="G1205" s="31" t="s">
        <v>16504</v>
      </c>
      <c r="H1205" s="31" t="s">
        <v>34007</v>
      </c>
      <c r="I1205" s="38">
        <v>0.33333333333333331</v>
      </c>
      <c r="J1205" s="31" t="s">
        <v>20</v>
      </c>
      <c r="K1205" s="31" t="s">
        <v>105</v>
      </c>
      <c r="L1205" s="31" t="s">
        <v>106</v>
      </c>
      <c r="M1205" s="31" t="s">
        <v>995</v>
      </c>
      <c r="N1205" s="23"/>
      <c r="O1205" s="23"/>
      <c r="P1205" s="23"/>
      <c r="Q1205" s="23"/>
      <c r="R1205" s="23"/>
      <c r="S1205" s="29">
        <v>43425</v>
      </c>
      <c r="T1205" s="31"/>
      <c r="U1205" s="31"/>
      <c r="V1205" s="31"/>
      <c r="W1205" s="31"/>
      <c r="X1205" s="31"/>
      <c r="Y1205" s="31"/>
      <c r="Z1205" s="31"/>
      <c r="AA1205" s="31"/>
      <c r="AB1205" s="38"/>
      <c r="AC1205" s="31"/>
      <c r="AD1205" s="31"/>
      <c r="AE1205" s="31"/>
      <c r="AF1205" s="31"/>
      <c r="AG1205" s="23"/>
      <c r="AH1205" s="23"/>
      <c r="AI1205" s="23"/>
      <c r="AJ1205" s="23"/>
      <c r="AK1205" s="23"/>
      <c r="AL1205" s="29"/>
      <c r="AM1205" s="388"/>
    </row>
    <row r="1206" spans="1:39" ht="54" customHeight="1" x14ac:dyDescent="1.05">
      <c r="A1206" s="31" t="s">
        <v>39333</v>
      </c>
      <c r="B1206" s="31" t="s">
        <v>39334</v>
      </c>
      <c r="C1206" s="31" t="s">
        <v>39335</v>
      </c>
      <c r="D1206" s="31" t="s">
        <v>39336</v>
      </c>
      <c r="E1206" s="31" t="s">
        <v>687</v>
      </c>
      <c r="F1206" s="31" t="s">
        <v>123</v>
      </c>
      <c r="G1206" s="31" t="s">
        <v>16504</v>
      </c>
      <c r="H1206" s="31" t="s">
        <v>34007</v>
      </c>
      <c r="I1206" s="38">
        <v>0.33333333333333331</v>
      </c>
      <c r="J1206" s="31" t="s">
        <v>20</v>
      </c>
      <c r="K1206" s="31" t="s">
        <v>105</v>
      </c>
      <c r="L1206" s="31" t="s">
        <v>106</v>
      </c>
      <c r="M1206" s="31" t="s">
        <v>995</v>
      </c>
      <c r="N1206" s="23"/>
      <c r="O1206" s="23"/>
      <c r="P1206" s="23"/>
      <c r="Q1206" s="23"/>
      <c r="R1206" s="23"/>
      <c r="S1206" s="29">
        <v>43425</v>
      </c>
      <c r="T1206" s="31"/>
      <c r="U1206" s="31"/>
      <c r="V1206" s="31"/>
      <c r="W1206" s="31"/>
      <c r="X1206" s="31"/>
      <c r="Y1206" s="31"/>
      <c r="Z1206" s="31"/>
      <c r="AA1206" s="31"/>
      <c r="AB1206" s="38"/>
      <c r="AC1206" s="31"/>
      <c r="AD1206" s="31"/>
      <c r="AE1206" s="31"/>
      <c r="AF1206" s="31"/>
      <c r="AG1206" s="23"/>
      <c r="AH1206" s="23"/>
      <c r="AI1206" s="23"/>
      <c r="AJ1206" s="23"/>
      <c r="AK1206" s="23"/>
      <c r="AL1206" s="29"/>
      <c r="AM1206" s="388"/>
    </row>
    <row r="1207" spans="1:39" ht="54" customHeight="1" x14ac:dyDescent="1.05">
      <c r="A1207" s="31" t="s">
        <v>39337</v>
      </c>
      <c r="B1207" s="31" t="s">
        <v>39338</v>
      </c>
      <c r="C1207" s="31" t="s">
        <v>39339</v>
      </c>
      <c r="D1207" s="31" t="s">
        <v>39340</v>
      </c>
      <c r="E1207" s="31" t="s">
        <v>687</v>
      </c>
      <c r="F1207" s="31" t="s">
        <v>105</v>
      </c>
      <c r="G1207" s="31" t="s">
        <v>105</v>
      </c>
      <c r="H1207" s="31" t="s">
        <v>105</v>
      </c>
      <c r="I1207" s="31" t="s">
        <v>105</v>
      </c>
      <c r="J1207" s="31" t="s">
        <v>20</v>
      </c>
      <c r="K1207" s="31" t="s">
        <v>105</v>
      </c>
      <c r="L1207" s="31" t="s">
        <v>106</v>
      </c>
      <c r="M1207" s="31" t="s">
        <v>995</v>
      </c>
      <c r="N1207" s="23"/>
      <c r="O1207" s="23"/>
      <c r="P1207" s="23"/>
      <c r="Q1207" s="23"/>
      <c r="R1207" s="23"/>
      <c r="S1207" s="29">
        <v>43425</v>
      </c>
      <c r="T1207" s="31"/>
      <c r="U1207" s="31"/>
      <c r="V1207" s="31"/>
      <c r="W1207" s="31"/>
      <c r="X1207" s="31"/>
      <c r="Y1207" s="31"/>
      <c r="Z1207" s="31"/>
      <c r="AA1207" s="31"/>
      <c r="AB1207" s="38"/>
      <c r="AC1207" s="31"/>
      <c r="AD1207" s="31"/>
      <c r="AE1207" s="31"/>
      <c r="AF1207" s="31"/>
      <c r="AG1207" s="23"/>
      <c r="AH1207" s="23"/>
      <c r="AI1207" s="23"/>
      <c r="AJ1207" s="23"/>
      <c r="AK1207" s="23"/>
      <c r="AL1207" s="29"/>
      <c r="AM1207" s="388"/>
    </row>
    <row r="1208" spans="1:39" ht="54" customHeight="1" x14ac:dyDescent="1.05">
      <c r="A1208" s="31" t="s">
        <v>39341</v>
      </c>
      <c r="B1208" s="31" t="s">
        <v>11439</v>
      </c>
      <c r="C1208" s="31" t="s">
        <v>39342</v>
      </c>
      <c r="D1208" s="31" t="s">
        <v>39343</v>
      </c>
      <c r="E1208" s="31" t="s">
        <v>687</v>
      </c>
      <c r="F1208" s="31" t="s">
        <v>123</v>
      </c>
      <c r="G1208" s="31" t="s">
        <v>16504</v>
      </c>
      <c r="H1208" s="31" t="s">
        <v>34007</v>
      </c>
      <c r="I1208" s="38">
        <v>0.33333333333333331</v>
      </c>
      <c r="J1208" s="31" t="s">
        <v>20</v>
      </c>
      <c r="K1208" s="31" t="s">
        <v>105</v>
      </c>
      <c r="L1208" s="31" t="s">
        <v>106</v>
      </c>
      <c r="M1208" s="31" t="s">
        <v>995</v>
      </c>
      <c r="N1208" s="23"/>
      <c r="O1208" s="23"/>
      <c r="P1208" s="23"/>
      <c r="Q1208" s="23"/>
      <c r="R1208" s="23"/>
      <c r="S1208" s="29">
        <v>43425</v>
      </c>
      <c r="T1208" s="31"/>
      <c r="U1208" s="31"/>
      <c r="V1208" s="31"/>
      <c r="W1208" s="31"/>
      <c r="X1208" s="31"/>
      <c r="Y1208" s="31"/>
      <c r="Z1208" s="31"/>
      <c r="AA1208" s="31"/>
      <c r="AB1208" s="38"/>
      <c r="AC1208" s="31"/>
      <c r="AD1208" s="31"/>
      <c r="AE1208" s="31"/>
      <c r="AF1208" s="31"/>
      <c r="AG1208" s="23"/>
      <c r="AH1208" s="23"/>
      <c r="AI1208" s="23"/>
      <c r="AJ1208" s="23"/>
      <c r="AK1208" s="23"/>
      <c r="AL1208" s="29"/>
      <c r="AM1208" s="388"/>
    </row>
    <row r="1209" spans="1:39" ht="54" customHeight="1" x14ac:dyDescent="1.05">
      <c r="A1209" s="31" t="s">
        <v>39344</v>
      </c>
      <c r="B1209" s="31" t="s">
        <v>11109</v>
      </c>
      <c r="C1209" s="31" t="s">
        <v>39345</v>
      </c>
      <c r="D1209" s="31" t="s">
        <v>39346</v>
      </c>
      <c r="E1209" s="31" t="s">
        <v>687</v>
      </c>
      <c r="F1209" s="31" t="s">
        <v>102</v>
      </c>
      <c r="G1209" s="31" t="s">
        <v>16324</v>
      </c>
      <c r="H1209" s="31" t="s">
        <v>33477</v>
      </c>
      <c r="I1209" s="38">
        <v>0.60416666666666663</v>
      </c>
      <c r="J1209" s="31" t="s">
        <v>20</v>
      </c>
      <c r="K1209" s="31" t="s">
        <v>105</v>
      </c>
      <c r="L1209" s="31" t="s">
        <v>106</v>
      </c>
      <c r="M1209" s="31" t="s">
        <v>491</v>
      </c>
      <c r="N1209" s="23"/>
      <c r="O1209" s="23"/>
      <c r="P1209" s="23"/>
      <c r="Q1209" s="23"/>
      <c r="R1209" s="23"/>
      <c r="S1209" s="29">
        <v>25200</v>
      </c>
      <c r="T1209" s="31"/>
      <c r="U1209" s="31"/>
      <c r="V1209" s="31"/>
      <c r="W1209" s="31"/>
      <c r="X1209" s="31"/>
      <c r="Y1209" s="31"/>
      <c r="Z1209" s="31"/>
      <c r="AA1209" s="31"/>
      <c r="AB1209" s="38"/>
      <c r="AC1209" s="31"/>
      <c r="AD1209" s="31"/>
      <c r="AE1209" s="31"/>
      <c r="AF1209" s="31"/>
      <c r="AG1209" s="23"/>
      <c r="AH1209" s="23"/>
      <c r="AI1209" s="23"/>
      <c r="AJ1209" s="23"/>
      <c r="AK1209" s="23"/>
      <c r="AL1209" s="29"/>
      <c r="AM1209" s="388"/>
    </row>
    <row r="1210" spans="1:39" ht="54" customHeight="1" x14ac:dyDescent="1.05">
      <c r="A1210" s="31" t="s">
        <v>39347</v>
      </c>
      <c r="B1210" s="31" t="s">
        <v>39348</v>
      </c>
      <c r="C1210" s="31" t="s">
        <v>39349</v>
      </c>
      <c r="D1210" s="31" t="s">
        <v>39350</v>
      </c>
      <c r="E1210" s="31" t="s">
        <v>101</v>
      </c>
      <c r="F1210" s="31" t="s">
        <v>102</v>
      </c>
      <c r="G1210" s="31" t="s">
        <v>16267</v>
      </c>
      <c r="H1210" s="31" t="s">
        <v>35348</v>
      </c>
      <c r="I1210" s="38">
        <v>0.27083333333333331</v>
      </c>
      <c r="J1210" s="31" t="s">
        <v>20</v>
      </c>
      <c r="K1210" s="31" t="s">
        <v>105</v>
      </c>
      <c r="L1210" s="31" t="s">
        <v>106</v>
      </c>
      <c r="M1210" s="31" t="s">
        <v>491</v>
      </c>
      <c r="N1210" s="23"/>
      <c r="O1210" s="23"/>
      <c r="P1210" s="23"/>
      <c r="Q1210" s="23"/>
      <c r="R1210" s="23"/>
      <c r="S1210" s="29">
        <v>26200</v>
      </c>
      <c r="T1210" s="31"/>
      <c r="U1210" s="31"/>
      <c r="V1210" s="31"/>
      <c r="W1210" s="31"/>
      <c r="X1210" s="31"/>
      <c r="Y1210" s="31"/>
      <c r="Z1210" s="31"/>
      <c r="AA1210" s="31"/>
      <c r="AB1210" s="38"/>
      <c r="AC1210" s="31"/>
      <c r="AD1210" s="31"/>
      <c r="AE1210" s="31"/>
      <c r="AF1210" s="31"/>
      <c r="AG1210" s="23"/>
      <c r="AH1210" s="23"/>
      <c r="AI1210" s="23"/>
      <c r="AJ1210" s="23"/>
      <c r="AK1210" s="23"/>
      <c r="AL1210" s="29"/>
      <c r="AM1210" s="388"/>
    </row>
    <row r="1211" spans="1:39" ht="54" customHeight="1" x14ac:dyDescent="1.05">
      <c r="A1211" s="31" t="s">
        <v>39351</v>
      </c>
      <c r="B1211" s="31" t="s">
        <v>1165</v>
      </c>
      <c r="C1211" s="31" t="s">
        <v>39352</v>
      </c>
      <c r="D1211" s="31" t="s">
        <v>39353</v>
      </c>
      <c r="E1211" s="31" t="s">
        <v>101</v>
      </c>
      <c r="F1211" s="31" t="s">
        <v>102</v>
      </c>
      <c r="G1211" s="31" t="s">
        <v>16267</v>
      </c>
      <c r="H1211" s="31" t="s">
        <v>35348</v>
      </c>
      <c r="I1211" s="38">
        <v>0.27083333333333331</v>
      </c>
      <c r="J1211" s="31" t="s">
        <v>20</v>
      </c>
      <c r="K1211" s="31" t="s">
        <v>105</v>
      </c>
      <c r="L1211" s="31" t="s">
        <v>106</v>
      </c>
      <c r="M1211" s="31" t="s">
        <v>491</v>
      </c>
      <c r="N1211" s="23"/>
      <c r="O1211" s="23"/>
      <c r="P1211" s="23"/>
      <c r="Q1211" s="23"/>
      <c r="R1211" s="23"/>
      <c r="S1211" s="29">
        <v>26200</v>
      </c>
      <c r="T1211" s="31"/>
      <c r="U1211" s="31"/>
      <c r="V1211" s="31"/>
      <c r="W1211" s="31"/>
      <c r="X1211" s="31"/>
      <c r="Y1211" s="31"/>
      <c r="Z1211" s="31"/>
      <c r="AA1211" s="31"/>
      <c r="AB1211" s="38"/>
      <c r="AC1211" s="31"/>
      <c r="AD1211" s="31"/>
      <c r="AE1211" s="31"/>
      <c r="AF1211" s="31"/>
      <c r="AG1211" s="23"/>
      <c r="AH1211" s="23"/>
      <c r="AI1211" s="23"/>
      <c r="AJ1211" s="23"/>
      <c r="AK1211" s="23"/>
      <c r="AL1211" s="29"/>
      <c r="AM1211" s="388"/>
    </row>
    <row r="1212" spans="1:39" ht="54" customHeight="1" x14ac:dyDescent="1.05">
      <c r="A1212" s="31" t="s">
        <v>32211</v>
      </c>
      <c r="B1212" s="31" t="s">
        <v>39354</v>
      </c>
      <c r="C1212" s="31" t="s">
        <v>39355</v>
      </c>
      <c r="D1212" s="31" t="s">
        <v>39356</v>
      </c>
      <c r="E1212" s="31" t="s">
        <v>687</v>
      </c>
      <c r="F1212" s="31" t="s">
        <v>123</v>
      </c>
      <c r="G1212" s="31" t="s">
        <v>20129</v>
      </c>
      <c r="H1212" s="31" t="s">
        <v>35348</v>
      </c>
      <c r="I1212" s="38">
        <v>0.70833333333333337</v>
      </c>
      <c r="J1212" s="31" t="s">
        <v>20</v>
      </c>
      <c r="K1212" s="31" t="s">
        <v>105</v>
      </c>
      <c r="L1212" s="31" t="s">
        <v>106</v>
      </c>
      <c r="M1212" s="31" t="s">
        <v>995</v>
      </c>
      <c r="N1212" s="23"/>
      <c r="O1212" s="23"/>
      <c r="P1212" s="23"/>
      <c r="Q1212" s="23"/>
      <c r="R1212" s="23"/>
      <c r="S1212" s="29">
        <v>43425</v>
      </c>
      <c r="T1212" s="31"/>
      <c r="U1212" s="31"/>
      <c r="V1212" s="31"/>
      <c r="W1212" s="31"/>
      <c r="X1212" s="31"/>
      <c r="Y1212" s="31"/>
      <c r="Z1212" s="31"/>
      <c r="AA1212" s="31"/>
      <c r="AB1212" s="38"/>
      <c r="AC1212" s="31"/>
      <c r="AD1212" s="31"/>
      <c r="AE1212" s="31"/>
      <c r="AF1212" s="31"/>
      <c r="AG1212" s="23"/>
      <c r="AH1212" s="23"/>
      <c r="AI1212" s="23"/>
      <c r="AJ1212" s="23"/>
      <c r="AK1212" s="23"/>
      <c r="AL1212" s="29"/>
      <c r="AM1212" s="388"/>
    </row>
    <row r="1213" spans="1:39" ht="54" customHeight="1" x14ac:dyDescent="1.05">
      <c r="A1213" s="31" t="s">
        <v>39357</v>
      </c>
      <c r="B1213" s="31" t="s">
        <v>1908</v>
      </c>
      <c r="C1213" s="31" t="s">
        <v>39358</v>
      </c>
      <c r="D1213" s="31" t="s">
        <v>39359</v>
      </c>
      <c r="E1213" s="31" t="s">
        <v>687</v>
      </c>
      <c r="F1213" s="31" t="s">
        <v>123</v>
      </c>
      <c r="G1213" s="31" t="s">
        <v>20129</v>
      </c>
      <c r="H1213" s="31" t="s">
        <v>35348</v>
      </c>
      <c r="I1213" s="38">
        <v>0.70833333333333337</v>
      </c>
      <c r="J1213" s="31" t="s">
        <v>20</v>
      </c>
      <c r="K1213" s="31" t="s">
        <v>105</v>
      </c>
      <c r="L1213" s="31" t="s">
        <v>106</v>
      </c>
      <c r="M1213" s="31" t="s">
        <v>995</v>
      </c>
      <c r="N1213" s="23"/>
      <c r="O1213" s="23"/>
      <c r="P1213" s="23"/>
      <c r="Q1213" s="23"/>
      <c r="R1213" s="23"/>
      <c r="S1213" s="29">
        <v>43425</v>
      </c>
      <c r="T1213" s="31"/>
      <c r="U1213" s="31"/>
      <c r="V1213" s="31"/>
      <c r="W1213" s="31"/>
      <c r="X1213" s="31"/>
      <c r="Y1213" s="31"/>
      <c r="Z1213" s="31"/>
      <c r="AA1213" s="31"/>
      <c r="AB1213" s="38"/>
      <c r="AC1213" s="31"/>
      <c r="AD1213" s="31"/>
      <c r="AE1213" s="31"/>
      <c r="AF1213" s="31"/>
      <c r="AG1213" s="23"/>
      <c r="AH1213" s="23"/>
      <c r="AI1213" s="23"/>
      <c r="AJ1213" s="23"/>
      <c r="AK1213" s="23"/>
      <c r="AL1213" s="29"/>
      <c r="AM1213" s="388"/>
    </row>
    <row r="1214" spans="1:39" ht="54" customHeight="1" x14ac:dyDescent="1.05">
      <c r="A1214" s="31" t="s">
        <v>39360</v>
      </c>
      <c r="B1214" s="31" t="s">
        <v>34366</v>
      </c>
      <c r="C1214" s="31" t="s">
        <v>39361</v>
      </c>
      <c r="D1214" s="31" t="s">
        <v>39362</v>
      </c>
      <c r="E1214" s="31" t="s">
        <v>687</v>
      </c>
      <c r="F1214" s="31" t="s">
        <v>123</v>
      </c>
      <c r="G1214" s="31" t="s">
        <v>20129</v>
      </c>
      <c r="H1214" s="31" t="s">
        <v>35348</v>
      </c>
      <c r="I1214" s="38">
        <v>0.70833333333333337</v>
      </c>
      <c r="J1214" s="31" t="s">
        <v>20</v>
      </c>
      <c r="K1214" s="31" t="s">
        <v>105</v>
      </c>
      <c r="L1214" s="31" t="s">
        <v>106</v>
      </c>
      <c r="M1214" s="31" t="s">
        <v>995</v>
      </c>
      <c r="N1214" s="23"/>
      <c r="O1214" s="23"/>
      <c r="P1214" s="23"/>
      <c r="Q1214" s="23"/>
      <c r="R1214" s="23"/>
      <c r="S1214" s="29">
        <v>43425</v>
      </c>
      <c r="T1214" s="31"/>
      <c r="U1214" s="31"/>
      <c r="V1214" s="31"/>
      <c r="W1214" s="31"/>
      <c r="X1214" s="31"/>
      <c r="Y1214" s="31"/>
      <c r="Z1214" s="31"/>
      <c r="AA1214" s="31"/>
      <c r="AB1214" s="38"/>
      <c r="AC1214" s="31"/>
      <c r="AD1214" s="31"/>
      <c r="AE1214" s="31"/>
      <c r="AF1214" s="31"/>
      <c r="AG1214" s="23"/>
      <c r="AH1214" s="23"/>
      <c r="AI1214" s="23"/>
      <c r="AJ1214" s="23"/>
      <c r="AK1214" s="23"/>
      <c r="AL1214" s="29"/>
      <c r="AM1214" s="388"/>
    </row>
    <row r="1215" spans="1:39" ht="54" customHeight="1" x14ac:dyDescent="1.05">
      <c r="A1215" s="31" t="s">
        <v>39363</v>
      </c>
      <c r="B1215" s="31" t="s">
        <v>8748</v>
      </c>
      <c r="C1215" s="31" t="s">
        <v>39364</v>
      </c>
      <c r="D1215" s="31" t="s">
        <v>39365</v>
      </c>
      <c r="E1215" s="31" t="s">
        <v>687</v>
      </c>
      <c r="F1215" s="31" t="s">
        <v>123</v>
      </c>
      <c r="G1215" s="31" t="s">
        <v>20129</v>
      </c>
      <c r="H1215" s="31" t="s">
        <v>35348</v>
      </c>
      <c r="I1215" s="38">
        <v>0.70833333333333337</v>
      </c>
      <c r="J1215" s="31" t="s">
        <v>20</v>
      </c>
      <c r="K1215" s="31" t="s">
        <v>105</v>
      </c>
      <c r="L1215" s="31" t="s">
        <v>106</v>
      </c>
      <c r="M1215" s="31" t="s">
        <v>995</v>
      </c>
      <c r="N1215" s="23"/>
      <c r="O1215" s="23"/>
      <c r="P1215" s="23"/>
      <c r="Q1215" s="23"/>
      <c r="R1215" s="23"/>
      <c r="S1215" s="29">
        <v>43425</v>
      </c>
      <c r="T1215" s="31"/>
      <c r="U1215" s="31"/>
      <c r="V1215" s="31"/>
      <c r="W1215" s="31"/>
      <c r="X1215" s="31"/>
      <c r="Y1215" s="31"/>
      <c r="Z1215" s="31"/>
      <c r="AA1215" s="31"/>
      <c r="AB1215" s="38"/>
      <c r="AC1215" s="31"/>
      <c r="AD1215" s="31"/>
      <c r="AE1215" s="31"/>
      <c r="AF1215" s="31"/>
      <c r="AG1215" s="23"/>
      <c r="AH1215" s="23"/>
      <c r="AI1215" s="23"/>
      <c r="AJ1215" s="23"/>
      <c r="AK1215" s="23"/>
      <c r="AL1215" s="29"/>
      <c r="AM1215" s="388"/>
    </row>
    <row r="1216" spans="1:39" ht="54" customHeight="1" x14ac:dyDescent="1.05">
      <c r="A1216" s="31" t="s">
        <v>39366</v>
      </c>
      <c r="B1216" s="31" t="s">
        <v>716</v>
      </c>
      <c r="C1216" s="31" t="s">
        <v>39367</v>
      </c>
      <c r="D1216" s="31" t="s">
        <v>39368</v>
      </c>
      <c r="E1216" s="31" t="s">
        <v>687</v>
      </c>
      <c r="F1216" s="31" t="s">
        <v>123</v>
      </c>
      <c r="G1216" s="31" t="s">
        <v>20129</v>
      </c>
      <c r="H1216" s="31" t="s">
        <v>35348</v>
      </c>
      <c r="I1216" s="38">
        <v>0.70833333333333337</v>
      </c>
      <c r="J1216" s="31" t="s">
        <v>20</v>
      </c>
      <c r="K1216" s="31" t="s">
        <v>105</v>
      </c>
      <c r="L1216" s="31" t="s">
        <v>106</v>
      </c>
      <c r="M1216" s="31" t="s">
        <v>995</v>
      </c>
      <c r="N1216" s="23"/>
      <c r="O1216" s="23"/>
      <c r="P1216" s="23"/>
      <c r="Q1216" s="23"/>
      <c r="R1216" s="23"/>
      <c r="S1216" s="29">
        <v>43425</v>
      </c>
      <c r="T1216" s="31"/>
      <c r="U1216" s="31"/>
      <c r="V1216" s="31"/>
      <c r="W1216" s="31"/>
      <c r="X1216" s="31"/>
      <c r="Y1216" s="31"/>
      <c r="Z1216" s="31"/>
      <c r="AA1216" s="31"/>
      <c r="AB1216" s="38"/>
      <c r="AC1216" s="31"/>
      <c r="AD1216" s="31"/>
      <c r="AE1216" s="31"/>
      <c r="AF1216" s="31"/>
      <c r="AG1216" s="23"/>
      <c r="AH1216" s="23"/>
      <c r="AI1216" s="23"/>
      <c r="AJ1216" s="23"/>
      <c r="AK1216" s="23"/>
      <c r="AL1216" s="29"/>
      <c r="AM1216" s="388"/>
    </row>
    <row r="1217" spans="1:39" ht="54" customHeight="1" x14ac:dyDescent="1.05">
      <c r="A1217" s="31" t="s">
        <v>39369</v>
      </c>
      <c r="B1217" s="31" t="s">
        <v>39370</v>
      </c>
      <c r="C1217" s="31" t="s">
        <v>39371</v>
      </c>
      <c r="D1217" s="31" t="s">
        <v>39372</v>
      </c>
      <c r="E1217" s="31" t="s">
        <v>687</v>
      </c>
      <c r="F1217" s="31" t="s">
        <v>123</v>
      </c>
      <c r="G1217" s="31" t="s">
        <v>20129</v>
      </c>
      <c r="H1217" s="31" t="s">
        <v>35348</v>
      </c>
      <c r="I1217" s="38">
        <v>0.70833333333333337</v>
      </c>
      <c r="J1217" s="31" t="s">
        <v>20</v>
      </c>
      <c r="K1217" s="31" t="s">
        <v>105</v>
      </c>
      <c r="L1217" s="31" t="s">
        <v>106</v>
      </c>
      <c r="M1217" s="31" t="s">
        <v>995</v>
      </c>
      <c r="N1217" s="23"/>
      <c r="O1217" s="23"/>
      <c r="P1217" s="23"/>
      <c r="Q1217" s="23"/>
      <c r="R1217" s="23"/>
      <c r="S1217" s="29">
        <v>43425</v>
      </c>
      <c r="T1217" s="31"/>
      <c r="U1217" s="31"/>
      <c r="V1217" s="31"/>
      <c r="W1217" s="31"/>
      <c r="X1217" s="31"/>
      <c r="Y1217" s="31"/>
      <c r="Z1217" s="31"/>
      <c r="AA1217" s="31"/>
      <c r="AB1217" s="38"/>
      <c r="AC1217" s="31"/>
      <c r="AD1217" s="31"/>
      <c r="AE1217" s="31"/>
      <c r="AF1217" s="31"/>
      <c r="AG1217" s="23"/>
      <c r="AH1217" s="23"/>
      <c r="AI1217" s="23"/>
      <c r="AJ1217" s="23"/>
      <c r="AK1217" s="23"/>
      <c r="AL1217" s="29"/>
      <c r="AM1217" s="388"/>
    </row>
    <row r="1218" spans="1:39" ht="54" customHeight="1" x14ac:dyDescent="1.05">
      <c r="A1218" s="31" t="s">
        <v>39373</v>
      </c>
      <c r="B1218" s="31" t="s">
        <v>39374</v>
      </c>
      <c r="C1218" s="31" t="s">
        <v>39375</v>
      </c>
      <c r="D1218" s="31" t="s">
        <v>39376</v>
      </c>
      <c r="E1218" s="31" t="s">
        <v>687</v>
      </c>
      <c r="F1218" s="31" t="s">
        <v>123</v>
      </c>
      <c r="G1218" s="31" t="s">
        <v>20129</v>
      </c>
      <c r="H1218" s="31" t="s">
        <v>35348</v>
      </c>
      <c r="I1218" s="38">
        <v>0.70833333333333337</v>
      </c>
      <c r="J1218" s="31" t="s">
        <v>20</v>
      </c>
      <c r="K1218" s="31" t="s">
        <v>105</v>
      </c>
      <c r="L1218" s="31" t="s">
        <v>106</v>
      </c>
      <c r="M1218" s="31" t="s">
        <v>995</v>
      </c>
      <c r="N1218" s="23"/>
      <c r="O1218" s="23"/>
      <c r="P1218" s="23"/>
      <c r="Q1218" s="23"/>
      <c r="R1218" s="23"/>
      <c r="S1218" s="29">
        <v>43425</v>
      </c>
      <c r="T1218" s="31"/>
      <c r="U1218" s="31"/>
      <c r="V1218" s="31"/>
      <c r="W1218" s="31"/>
      <c r="X1218" s="31"/>
      <c r="Y1218" s="31"/>
      <c r="Z1218" s="31"/>
      <c r="AA1218" s="31"/>
      <c r="AB1218" s="38"/>
      <c r="AC1218" s="31"/>
      <c r="AD1218" s="31"/>
      <c r="AE1218" s="31"/>
      <c r="AF1218" s="31"/>
      <c r="AG1218" s="23"/>
      <c r="AH1218" s="23"/>
      <c r="AI1218" s="23"/>
      <c r="AJ1218" s="23"/>
      <c r="AK1218" s="23"/>
      <c r="AL1218" s="29"/>
      <c r="AM1218" s="388"/>
    </row>
    <row r="1219" spans="1:39" ht="54" customHeight="1" x14ac:dyDescent="1.05">
      <c r="A1219" s="31" t="s">
        <v>39377</v>
      </c>
      <c r="B1219" s="31" t="s">
        <v>5405</v>
      </c>
      <c r="C1219" s="31" t="s">
        <v>39378</v>
      </c>
      <c r="D1219" s="31" t="s">
        <v>39379</v>
      </c>
      <c r="E1219" s="31" t="s">
        <v>687</v>
      </c>
      <c r="F1219" s="31" t="s">
        <v>123</v>
      </c>
      <c r="G1219" s="31" t="s">
        <v>20129</v>
      </c>
      <c r="H1219" s="31" t="s">
        <v>35348</v>
      </c>
      <c r="I1219" s="38">
        <v>0.70833333333333337</v>
      </c>
      <c r="J1219" s="31" t="s">
        <v>20</v>
      </c>
      <c r="K1219" s="31" t="s">
        <v>105</v>
      </c>
      <c r="L1219" s="31" t="s">
        <v>106</v>
      </c>
      <c r="M1219" s="31" t="s">
        <v>995</v>
      </c>
      <c r="N1219" s="23"/>
      <c r="O1219" s="23"/>
      <c r="P1219" s="23"/>
      <c r="Q1219" s="23"/>
      <c r="R1219" s="23"/>
      <c r="S1219" s="29">
        <v>43425</v>
      </c>
      <c r="T1219" s="31"/>
      <c r="U1219" s="31"/>
      <c r="V1219" s="31"/>
      <c r="W1219" s="31"/>
      <c r="X1219" s="31"/>
      <c r="Y1219" s="31"/>
      <c r="Z1219" s="31"/>
      <c r="AA1219" s="31"/>
      <c r="AB1219" s="38"/>
      <c r="AC1219" s="31"/>
      <c r="AD1219" s="31"/>
      <c r="AE1219" s="31"/>
      <c r="AF1219" s="31"/>
      <c r="AG1219" s="23"/>
      <c r="AH1219" s="23"/>
      <c r="AI1219" s="23"/>
      <c r="AJ1219" s="23"/>
      <c r="AK1219" s="23"/>
      <c r="AL1219" s="29"/>
      <c r="AM1219" s="388"/>
    </row>
    <row r="1220" spans="1:39" ht="54" customHeight="1" x14ac:dyDescent="1.05">
      <c r="A1220" s="31" t="s">
        <v>39380</v>
      </c>
      <c r="B1220" s="31" t="s">
        <v>39381</v>
      </c>
      <c r="C1220" s="31" t="s">
        <v>39382</v>
      </c>
      <c r="D1220" s="31" t="s">
        <v>39383</v>
      </c>
      <c r="E1220" s="31" t="s">
        <v>687</v>
      </c>
      <c r="F1220" s="31" t="s">
        <v>123</v>
      </c>
      <c r="G1220" s="31" t="s">
        <v>20129</v>
      </c>
      <c r="H1220" s="31" t="s">
        <v>35348</v>
      </c>
      <c r="I1220" s="38">
        <v>0.70833333333333337</v>
      </c>
      <c r="J1220" s="31" t="s">
        <v>20</v>
      </c>
      <c r="K1220" s="31" t="s">
        <v>105</v>
      </c>
      <c r="L1220" s="31" t="s">
        <v>106</v>
      </c>
      <c r="M1220" s="31" t="s">
        <v>995</v>
      </c>
      <c r="N1220" s="23"/>
      <c r="O1220" s="23"/>
      <c r="P1220" s="23"/>
      <c r="Q1220" s="23"/>
      <c r="R1220" s="23"/>
      <c r="S1220" s="29">
        <v>43425</v>
      </c>
      <c r="T1220" s="31"/>
      <c r="U1220" s="31"/>
      <c r="V1220" s="31"/>
      <c r="W1220" s="31"/>
      <c r="X1220" s="31"/>
      <c r="Y1220" s="31"/>
      <c r="Z1220" s="31"/>
      <c r="AA1220" s="31"/>
      <c r="AB1220" s="38"/>
      <c r="AC1220" s="31"/>
      <c r="AD1220" s="31"/>
      <c r="AE1220" s="31"/>
      <c r="AF1220" s="31"/>
      <c r="AG1220" s="23"/>
      <c r="AH1220" s="23"/>
      <c r="AI1220" s="23"/>
      <c r="AJ1220" s="23"/>
      <c r="AK1220" s="23"/>
      <c r="AL1220" s="29"/>
      <c r="AM1220" s="388"/>
    </row>
    <row r="1221" spans="1:39" ht="54" customHeight="1" x14ac:dyDescent="1.05">
      <c r="A1221" s="31" t="s">
        <v>39384</v>
      </c>
      <c r="B1221" s="31" t="s">
        <v>35961</v>
      </c>
      <c r="C1221" s="31" t="s">
        <v>39385</v>
      </c>
      <c r="D1221" s="31" t="s">
        <v>39386</v>
      </c>
      <c r="E1221" s="31" t="s">
        <v>687</v>
      </c>
      <c r="F1221" s="31" t="s">
        <v>123</v>
      </c>
      <c r="G1221" s="31" t="s">
        <v>20129</v>
      </c>
      <c r="H1221" s="31" t="s">
        <v>35348</v>
      </c>
      <c r="I1221" s="38">
        <v>0.70833333333333337</v>
      </c>
      <c r="J1221" s="31" t="s">
        <v>20</v>
      </c>
      <c r="K1221" s="31" t="s">
        <v>105</v>
      </c>
      <c r="L1221" s="31" t="s">
        <v>106</v>
      </c>
      <c r="M1221" s="31" t="s">
        <v>995</v>
      </c>
      <c r="N1221" s="23"/>
      <c r="O1221" s="23"/>
      <c r="P1221" s="23"/>
      <c r="Q1221" s="23"/>
      <c r="R1221" s="23"/>
      <c r="S1221" s="29">
        <v>43425</v>
      </c>
      <c r="T1221" s="31"/>
      <c r="U1221" s="31"/>
      <c r="V1221" s="31"/>
      <c r="W1221" s="31"/>
      <c r="X1221" s="31"/>
      <c r="Y1221" s="31"/>
      <c r="Z1221" s="31"/>
      <c r="AA1221" s="31"/>
      <c r="AB1221" s="38"/>
      <c r="AC1221" s="31"/>
      <c r="AD1221" s="31"/>
      <c r="AE1221" s="31"/>
      <c r="AF1221" s="31"/>
      <c r="AG1221" s="23"/>
      <c r="AH1221" s="23"/>
      <c r="AI1221" s="23"/>
      <c r="AJ1221" s="23"/>
      <c r="AK1221" s="23"/>
      <c r="AL1221" s="29"/>
      <c r="AM1221" s="388"/>
    </row>
    <row r="1222" spans="1:39" ht="54" customHeight="1" x14ac:dyDescent="1.05">
      <c r="A1222" s="31" t="s">
        <v>39387</v>
      </c>
      <c r="B1222" s="31" t="s">
        <v>39388</v>
      </c>
      <c r="C1222" s="31" t="s">
        <v>39389</v>
      </c>
      <c r="D1222" s="31" t="s">
        <v>39390</v>
      </c>
      <c r="E1222" s="31" t="s">
        <v>687</v>
      </c>
      <c r="F1222" s="31" t="s">
        <v>123</v>
      </c>
      <c r="G1222" s="31" t="s">
        <v>20129</v>
      </c>
      <c r="H1222" s="31" t="s">
        <v>35348</v>
      </c>
      <c r="I1222" s="38">
        <v>0.70833333333333337</v>
      </c>
      <c r="J1222" s="31" t="s">
        <v>20</v>
      </c>
      <c r="K1222" s="31" t="s">
        <v>105</v>
      </c>
      <c r="L1222" s="31" t="s">
        <v>106</v>
      </c>
      <c r="M1222" s="31" t="s">
        <v>995</v>
      </c>
      <c r="N1222" s="23"/>
      <c r="O1222" s="23"/>
      <c r="P1222" s="23"/>
      <c r="Q1222" s="23"/>
      <c r="R1222" s="23"/>
      <c r="S1222" s="29">
        <v>43425</v>
      </c>
      <c r="T1222" s="31"/>
      <c r="U1222" s="31"/>
      <c r="V1222" s="31"/>
      <c r="W1222" s="31"/>
      <c r="X1222" s="31"/>
      <c r="Y1222" s="31"/>
      <c r="Z1222" s="31"/>
      <c r="AA1222" s="31"/>
      <c r="AB1222" s="38"/>
      <c r="AC1222" s="31"/>
      <c r="AD1222" s="31"/>
      <c r="AE1222" s="31"/>
      <c r="AF1222" s="31"/>
      <c r="AG1222" s="23"/>
      <c r="AH1222" s="23"/>
      <c r="AI1222" s="23"/>
      <c r="AJ1222" s="23"/>
      <c r="AK1222" s="23"/>
      <c r="AL1222" s="29"/>
      <c r="AM1222" s="388"/>
    </row>
    <row r="1223" spans="1:39" ht="54" customHeight="1" x14ac:dyDescent="1.05">
      <c r="A1223" s="31" t="s">
        <v>39391</v>
      </c>
      <c r="B1223" s="31" t="s">
        <v>39392</v>
      </c>
      <c r="C1223" s="31" t="s">
        <v>39393</v>
      </c>
      <c r="D1223" s="31" t="s">
        <v>39394</v>
      </c>
      <c r="E1223" s="31" t="s">
        <v>687</v>
      </c>
      <c r="F1223" s="31" t="s">
        <v>123</v>
      </c>
      <c r="G1223" s="31" t="s">
        <v>20129</v>
      </c>
      <c r="H1223" s="31" t="s">
        <v>35348</v>
      </c>
      <c r="I1223" s="38">
        <v>0.70833333333333337</v>
      </c>
      <c r="J1223" s="31" t="s">
        <v>20</v>
      </c>
      <c r="K1223" s="31" t="s">
        <v>105</v>
      </c>
      <c r="L1223" s="31" t="s">
        <v>106</v>
      </c>
      <c r="M1223" s="31" t="s">
        <v>995</v>
      </c>
      <c r="N1223" s="23"/>
      <c r="O1223" s="23"/>
      <c r="P1223" s="23"/>
      <c r="Q1223" s="23"/>
      <c r="R1223" s="23"/>
      <c r="S1223" s="29">
        <v>43425</v>
      </c>
      <c r="T1223" s="31"/>
      <c r="U1223" s="31"/>
      <c r="V1223" s="31"/>
      <c r="W1223" s="31"/>
      <c r="X1223" s="31"/>
      <c r="Y1223" s="31"/>
      <c r="Z1223" s="31"/>
      <c r="AA1223" s="31"/>
      <c r="AB1223" s="38"/>
      <c r="AC1223" s="31"/>
      <c r="AD1223" s="31"/>
      <c r="AE1223" s="31"/>
      <c r="AF1223" s="31"/>
      <c r="AG1223" s="23"/>
      <c r="AH1223" s="23"/>
      <c r="AI1223" s="23"/>
      <c r="AJ1223" s="23"/>
      <c r="AK1223" s="23"/>
      <c r="AL1223" s="29"/>
      <c r="AM1223" s="388"/>
    </row>
    <row r="1224" spans="1:39" ht="54" customHeight="1" x14ac:dyDescent="1.05">
      <c r="A1224" s="31" t="s">
        <v>39395</v>
      </c>
      <c r="B1224" s="31" t="s">
        <v>39396</v>
      </c>
      <c r="C1224" s="31" t="s">
        <v>39397</v>
      </c>
      <c r="D1224" s="31" t="s">
        <v>39398</v>
      </c>
      <c r="E1224" s="31" t="s">
        <v>687</v>
      </c>
      <c r="F1224" s="31" t="s">
        <v>123</v>
      </c>
      <c r="G1224" s="31" t="s">
        <v>20129</v>
      </c>
      <c r="H1224" s="31" t="s">
        <v>35348</v>
      </c>
      <c r="I1224" s="38">
        <v>0.70833333333333337</v>
      </c>
      <c r="J1224" s="31" t="s">
        <v>20</v>
      </c>
      <c r="K1224" s="31" t="s">
        <v>105</v>
      </c>
      <c r="L1224" s="31" t="s">
        <v>106</v>
      </c>
      <c r="M1224" s="31" t="s">
        <v>995</v>
      </c>
      <c r="N1224" s="23"/>
      <c r="O1224" s="23"/>
      <c r="P1224" s="23"/>
      <c r="Q1224" s="23"/>
      <c r="R1224" s="23"/>
      <c r="S1224" s="29">
        <v>43425</v>
      </c>
      <c r="T1224" s="31"/>
      <c r="U1224" s="31"/>
      <c r="V1224" s="31"/>
      <c r="W1224" s="31"/>
      <c r="X1224" s="31"/>
      <c r="Y1224" s="31"/>
      <c r="Z1224" s="31"/>
      <c r="AA1224" s="31"/>
      <c r="AB1224" s="38"/>
      <c r="AC1224" s="31"/>
      <c r="AD1224" s="31"/>
      <c r="AE1224" s="31"/>
      <c r="AF1224" s="31"/>
      <c r="AG1224" s="23"/>
      <c r="AH1224" s="23"/>
      <c r="AI1224" s="23"/>
      <c r="AJ1224" s="23"/>
      <c r="AK1224" s="23"/>
      <c r="AL1224" s="29"/>
      <c r="AM1224" s="388"/>
    </row>
    <row r="1225" spans="1:39" ht="54" customHeight="1" x14ac:dyDescent="1.05">
      <c r="A1225" s="31" t="s">
        <v>39399</v>
      </c>
      <c r="B1225" s="31" t="s">
        <v>5204</v>
      </c>
      <c r="C1225" s="31" t="s">
        <v>39400</v>
      </c>
      <c r="D1225" s="31" t="s">
        <v>39401</v>
      </c>
      <c r="E1225" s="31" t="s">
        <v>687</v>
      </c>
      <c r="F1225" s="31" t="s">
        <v>102</v>
      </c>
      <c r="G1225" s="31" t="s">
        <v>16324</v>
      </c>
      <c r="H1225" s="31" t="s">
        <v>33477</v>
      </c>
      <c r="I1225" s="38">
        <v>0.41666666666666669</v>
      </c>
      <c r="J1225" s="31" t="s">
        <v>20</v>
      </c>
      <c r="K1225" s="31" t="s">
        <v>105</v>
      </c>
      <c r="L1225" s="31" t="s">
        <v>106</v>
      </c>
      <c r="M1225" s="31" t="s">
        <v>491</v>
      </c>
      <c r="N1225" s="23"/>
      <c r="O1225" s="23"/>
      <c r="P1225" s="23"/>
      <c r="Q1225" s="23"/>
      <c r="R1225" s="23"/>
      <c r="S1225" s="29">
        <v>25200</v>
      </c>
      <c r="T1225" s="31"/>
      <c r="U1225" s="31"/>
      <c r="V1225" s="31"/>
      <c r="W1225" s="31"/>
      <c r="X1225" s="31"/>
      <c r="Y1225" s="31"/>
      <c r="Z1225" s="31"/>
      <c r="AA1225" s="31"/>
      <c r="AB1225" s="38"/>
      <c r="AC1225" s="31"/>
      <c r="AD1225" s="31"/>
      <c r="AE1225" s="31"/>
      <c r="AF1225" s="31"/>
      <c r="AG1225" s="23"/>
      <c r="AH1225" s="23"/>
      <c r="AI1225" s="23"/>
      <c r="AJ1225" s="23"/>
      <c r="AK1225" s="23"/>
      <c r="AL1225" s="29"/>
      <c r="AM1225" s="388"/>
    </row>
    <row r="1226" spans="1:39" ht="54" customHeight="1" x14ac:dyDescent="1.05">
      <c r="A1226" s="688" t="s">
        <v>40262</v>
      </c>
      <c r="B1226" s="689"/>
      <c r="C1226" s="689"/>
      <c r="D1226" s="689"/>
      <c r="E1226" s="689"/>
      <c r="F1226" s="689"/>
      <c r="G1226" s="689"/>
      <c r="H1226" s="689"/>
      <c r="I1226" s="689"/>
      <c r="J1226" s="689"/>
      <c r="K1226" s="689"/>
      <c r="L1226" s="689"/>
      <c r="M1226" s="690"/>
      <c r="N1226" s="23"/>
      <c r="O1226" s="23"/>
      <c r="P1226" s="23"/>
      <c r="Q1226" s="23"/>
      <c r="R1226" s="23"/>
      <c r="S1226" s="29"/>
      <c r="T1226" s="31"/>
      <c r="U1226" s="31"/>
      <c r="V1226" s="31"/>
      <c r="W1226" s="31"/>
      <c r="X1226" s="31"/>
      <c r="Y1226" s="31"/>
      <c r="Z1226" s="31"/>
      <c r="AA1226" s="31"/>
      <c r="AB1226" s="38"/>
      <c r="AC1226" s="31"/>
      <c r="AD1226" s="31"/>
      <c r="AE1226" s="31"/>
      <c r="AF1226" s="31"/>
      <c r="AG1226" s="23"/>
      <c r="AH1226" s="23"/>
      <c r="AI1226" s="23"/>
      <c r="AJ1226" s="23"/>
      <c r="AK1226" s="23"/>
      <c r="AL1226" s="29"/>
      <c r="AM1226" s="388"/>
    </row>
    <row r="1227" spans="1:39" ht="54" customHeight="1" x14ac:dyDescent="1.05">
      <c r="A1227" s="31" t="s">
        <v>39786</v>
      </c>
      <c r="B1227" s="31" t="s">
        <v>38402</v>
      </c>
      <c r="C1227" s="31" t="s">
        <v>39787</v>
      </c>
      <c r="D1227" s="31" t="s">
        <v>39788</v>
      </c>
      <c r="E1227" s="31" t="s">
        <v>688</v>
      </c>
      <c r="F1227" s="31" t="s">
        <v>123</v>
      </c>
      <c r="G1227" s="31" t="s">
        <v>16287</v>
      </c>
      <c r="H1227" s="31" t="s">
        <v>33148</v>
      </c>
      <c r="I1227" s="38">
        <v>0.41666666666666669</v>
      </c>
      <c r="J1227" s="31" t="s">
        <v>20</v>
      </c>
      <c r="K1227" s="31" t="s">
        <v>105</v>
      </c>
      <c r="L1227" s="31" t="s">
        <v>106</v>
      </c>
      <c r="M1227" s="31" t="s">
        <v>194</v>
      </c>
      <c r="N1227" s="23"/>
      <c r="O1227" s="23"/>
      <c r="P1227" s="23"/>
      <c r="Q1227" s="23"/>
      <c r="R1227" s="23"/>
      <c r="S1227" s="29">
        <v>38950</v>
      </c>
      <c r="T1227" s="31"/>
      <c r="U1227" s="31"/>
      <c r="V1227" s="31"/>
      <c r="W1227" s="31"/>
      <c r="X1227" s="31"/>
      <c r="Y1227" s="31"/>
      <c r="Z1227" s="31"/>
      <c r="AA1227" s="31"/>
      <c r="AB1227" s="38"/>
      <c r="AC1227" s="31"/>
      <c r="AD1227" s="31"/>
      <c r="AE1227" s="31"/>
      <c r="AF1227" s="31"/>
      <c r="AG1227" s="23"/>
      <c r="AH1227" s="23"/>
      <c r="AI1227" s="23"/>
      <c r="AJ1227" s="23"/>
      <c r="AK1227" s="23"/>
      <c r="AL1227" s="29"/>
      <c r="AM1227" s="388"/>
    </row>
    <row r="1228" spans="1:39" ht="54" customHeight="1" x14ac:dyDescent="1.05">
      <c r="A1228" s="31" t="s">
        <v>39789</v>
      </c>
      <c r="B1228" s="31" t="s">
        <v>12566</v>
      </c>
      <c r="C1228" s="31" t="s">
        <v>39790</v>
      </c>
      <c r="D1228" s="31" t="s">
        <v>39791</v>
      </c>
      <c r="E1228" s="31" t="s">
        <v>688</v>
      </c>
      <c r="F1228" s="31" t="s">
        <v>123</v>
      </c>
      <c r="G1228" s="31" t="s">
        <v>16287</v>
      </c>
      <c r="H1228" s="31" t="s">
        <v>33148</v>
      </c>
      <c r="I1228" s="38">
        <v>0.41666666666666669</v>
      </c>
      <c r="J1228" s="31" t="s">
        <v>20</v>
      </c>
      <c r="K1228" s="31" t="s">
        <v>105</v>
      </c>
      <c r="L1228" s="31" t="s">
        <v>106</v>
      </c>
      <c r="M1228" s="31" t="s">
        <v>194</v>
      </c>
      <c r="N1228" s="23"/>
      <c r="O1228" s="23"/>
      <c r="P1228" s="23"/>
      <c r="Q1228" s="23"/>
      <c r="R1228" s="23"/>
      <c r="S1228" s="29">
        <v>38950</v>
      </c>
      <c r="T1228" s="31"/>
      <c r="U1228" s="31"/>
      <c r="V1228" s="31"/>
      <c r="W1228" s="31"/>
      <c r="X1228" s="31"/>
      <c r="Y1228" s="31"/>
      <c r="Z1228" s="31"/>
      <c r="AA1228" s="31"/>
      <c r="AB1228" s="38"/>
      <c r="AC1228" s="31"/>
      <c r="AD1228" s="31"/>
      <c r="AE1228" s="31"/>
      <c r="AF1228" s="31"/>
      <c r="AG1228" s="23"/>
      <c r="AH1228" s="23"/>
      <c r="AI1228" s="23"/>
      <c r="AJ1228" s="23"/>
      <c r="AK1228" s="23"/>
      <c r="AL1228" s="29"/>
      <c r="AM1228" s="388"/>
    </row>
    <row r="1229" spans="1:39" ht="54" customHeight="1" x14ac:dyDescent="1.05">
      <c r="A1229" s="31" t="s">
        <v>39792</v>
      </c>
      <c r="B1229" s="31" t="s">
        <v>7678</v>
      </c>
      <c r="C1229" s="31" t="s">
        <v>39793</v>
      </c>
      <c r="D1229" s="31" t="s">
        <v>39794</v>
      </c>
      <c r="E1229" s="31" t="s">
        <v>688</v>
      </c>
      <c r="F1229" s="31" t="s">
        <v>123</v>
      </c>
      <c r="G1229" s="31" t="s">
        <v>16287</v>
      </c>
      <c r="H1229" s="31" t="s">
        <v>33148</v>
      </c>
      <c r="I1229" s="38">
        <v>0.41666666666666669</v>
      </c>
      <c r="J1229" s="31" t="s">
        <v>20</v>
      </c>
      <c r="K1229" s="31" t="s">
        <v>105</v>
      </c>
      <c r="L1229" s="31" t="s">
        <v>106</v>
      </c>
      <c r="M1229" s="31" t="s">
        <v>194</v>
      </c>
      <c r="N1229" s="23"/>
      <c r="O1229" s="23"/>
      <c r="P1229" s="23"/>
      <c r="Q1229" s="23"/>
      <c r="R1229" s="23"/>
      <c r="S1229" s="29">
        <v>38950</v>
      </c>
      <c r="T1229" s="31"/>
      <c r="U1229" s="31"/>
      <c r="V1229" s="31"/>
      <c r="W1229" s="31"/>
      <c r="X1229" s="31"/>
      <c r="Y1229" s="31"/>
      <c r="Z1229" s="31"/>
      <c r="AA1229" s="31"/>
      <c r="AB1229" s="38"/>
      <c r="AC1229" s="31"/>
      <c r="AD1229" s="31"/>
      <c r="AE1229" s="31"/>
      <c r="AF1229" s="31"/>
      <c r="AG1229" s="23"/>
      <c r="AH1229" s="23"/>
      <c r="AI1229" s="23"/>
      <c r="AJ1229" s="23"/>
      <c r="AK1229" s="23"/>
      <c r="AL1229" s="29"/>
      <c r="AM1229" s="388"/>
    </row>
    <row r="1230" spans="1:39" ht="54" customHeight="1" x14ac:dyDescent="1.05">
      <c r="A1230" s="210" t="s">
        <v>39795</v>
      </c>
      <c r="B1230" s="31" t="s">
        <v>5366</v>
      </c>
      <c r="C1230" s="31" t="s">
        <v>39796</v>
      </c>
      <c r="D1230" s="31" t="s">
        <v>39797</v>
      </c>
      <c r="E1230" s="31" t="s">
        <v>688</v>
      </c>
      <c r="F1230" s="31" t="s">
        <v>123</v>
      </c>
      <c r="G1230" s="31" t="s">
        <v>16287</v>
      </c>
      <c r="H1230" s="31" t="s">
        <v>37612</v>
      </c>
      <c r="I1230" s="38">
        <v>0.41666666666666669</v>
      </c>
      <c r="J1230" s="31" t="s">
        <v>20</v>
      </c>
      <c r="K1230" s="31" t="s">
        <v>105</v>
      </c>
      <c r="L1230" s="31" t="s">
        <v>106</v>
      </c>
      <c r="M1230" s="31" t="s">
        <v>107</v>
      </c>
      <c r="N1230" s="23"/>
      <c r="O1230" s="23"/>
      <c r="P1230" s="23"/>
      <c r="Q1230" s="23"/>
      <c r="R1230" s="23"/>
      <c r="S1230" s="207">
        <v>40200</v>
      </c>
      <c r="T1230" s="31"/>
      <c r="U1230" s="31"/>
      <c r="V1230" s="31"/>
      <c r="W1230" s="31"/>
      <c r="X1230" s="31"/>
      <c r="Y1230" s="31"/>
      <c r="Z1230" s="31"/>
      <c r="AA1230" s="31"/>
      <c r="AB1230" s="38"/>
      <c r="AC1230" s="31"/>
      <c r="AD1230" s="31"/>
      <c r="AE1230" s="31"/>
      <c r="AF1230" s="31"/>
      <c r="AG1230" s="23"/>
      <c r="AH1230" s="23"/>
      <c r="AI1230" s="23"/>
      <c r="AJ1230" s="23"/>
      <c r="AK1230" s="23"/>
      <c r="AL1230" s="29"/>
      <c r="AM1230" s="388"/>
    </row>
    <row r="1231" spans="1:39" ht="54" customHeight="1" x14ac:dyDescent="1.05">
      <c r="A1231" s="31" t="s">
        <v>39798</v>
      </c>
      <c r="B1231" s="31" t="s">
        <v>39799</v>
      </c>
      <c r="C1231" s="31" t="s">
        <v>39800</v>
      </c>
      <c r="D1231" s="31" t="s">
        <v>39801</v>
      </c>
      <c r="E1231" s="31" t="s">
        <v>688</v>
      </c>
      <c r="F1231" s="31" t="s">
        <v>123</v>
      </c>
      <c r="G1231" s="31" t="s">
        <v>16287</v>
      </c>
      <c r="H1231" s="31" t="s">
        <v>33148</v>
      </c>
      <c r="I1231" s="38">
        <v>0.41666666666666669</v>
      </c>
      <c r="J1231" s="31" t="s">
        <v>20</v>
      </c>
      <c r="K1231" s="31" t="s">
        <v>105</v>
      </c>
      <c r="L1231" s="31" t="s">
        <v>106</v>
      </c>
      <c r="M1231" s="31" t="s">
        <v>194</v>
      </c>
      <c r="N1231" s="23"/>
      <c r="O1231" s="23"/>
      <c r="P1231" s="23"/>
      <c r="Q1231" s="23"/>
      <c r="R1231" s="23"/>
      <c r="S1231" s="29">
        <v>38950</v>
      </c>
      <c r="T1231" s="31"/>
      <c r="U1231" s="31"/>
      <c r="V1231" s="31"/>
      <c r="W1231" s="31"/>
      <c r="X1231" s="31"/>
      <c r="Y1231" s="31"/>
      <c r="Z1231" s="31"/>
      <c r="AA1231" s="31"/>
      <c r="AB1231" s="38"/>
      <c r="AC1231" s="31"/>
      <c r="AD1231" s="31"/>
      <c r="AE1231" s="31"/>
      <c r="AF1231" s="31"/>
      <c r="AG1231" s="23"/>
      <c r="AH1231" s="23"/>
      <c r="AI1231" s="23"/>
      <c r="AJ1231" s="23"/>
      <c r="AK1231" s="23"/>
      <c r="AL1231" s="29"/>
      <c r="AM1231" s="388"/>
    </row>
    <row r="1232" spans="1:39" ht="54" customHeight="1" x14ac:dyDescent="1.05">
      <c r="A1232" s="31" t="s">
        <v>39802</v>
      </c>
      <c r="B1232" s="31" t="s">
        <v>17107</v>
      </c>
      <c r="C1232" s="31" t="s">
        <v>39803</v>
      </c>
      <c r="D1232" s="31" t="s">
        <v>39804</v>
      </c>
      <c r="E1232" s="31" t="s">
        <v>688</v>
      </c>
      <c r="F1232" s="31" t="s">
        <v>123</v>
      </c>
      <c r="G1232" s="31" t="s">
        <v>16287</v>
      </c>
      <c r="H1232" s="31" t="s">
        <v>33148</v>
      </c>
      <c r="I1232" s="38">
        <v>0.41666666666666669</v>
      </c>
      <c r="J1232" s="31" t="s">
        <v>20</v>
      </c>
      <c r="K1232" s="31" t="s">
        <v>105</v>
      </c>
      <c r="L1232" s="31" t="s">
        <v>106</v>
      </c>
      <c r="M1232" s="31" t="s">
        <v>194</v>
      </c>
      <c r="N1232" s="23"/>
      <c r="O1232" s="23"/>
      <c r="P1232" s="23"/>
      <c r="Q1232" s="23"/>
      <c r="R1232" s="23"/>
      <c r="S1232" s="29">
        <v>38950</v>
      </c>
      <c r="T1232" s="31"/>
      <c r="U1232" s="31"/>
      <c r="V1232" s="31"/>
      <c r="W1232" s="31"/>
      <c r="X1232" s="31"/>
      <c r="Y1232" s="31"/>
      <c r="Z1232" s="31"/>
      <c r="AA1232" s="31"/>
      <c r="AB1232" s="38"/>
      <c r="AC1232" s="31"/>
      <c r="AD1232" s="31"/>
      <c r="AE1232" s="31"/>
      <c r="AF1232" s="31"/>
      <c r="AG1232" s="23"/>
      <c r="AH1232" s="23"/>
      <c r="AI1232" s="23"/>
      <c r="AJ1232" s="23"/>
      <c r="AK1232" s="23"/>
      <c r="AL1232" s="29"/>
      <c r="AM1232" s="388"/>
    </row>
    <row r="1233" spans="1:39" ht="54" customHeight="1" x14ac:dyDescent="1.05">
      <c r="A1233" s="31" t="s">
        <v>39805</v>
      </c>
      <c r="B1233" s="31" t="s">
        <v>39354</v>
      </c>
      <c r="C1233" s="31" t="s">
        <v>39806</v>
      </c>
      <c r="D1233" s="31" t="s">
        <v>39807</v>
      </c>
      <c r="E1233" s="31" t="s">
        <v>688</v>
      </c>
      <c r="F1233" s="31" t="s">
        <v>123</v>
      </c>
      <c r="G1233" s="31" t="s">
        <v>16287</v>
      </c>
      <c r="H1233" s="31" t="s">
        <v>33148</v>
      </c>
      <c r="I1233" s="38">
        <v>0.41666666666666669</v>
      </c>
      <c r="J1233" s="31" t="s">
        <v>20</v>
      </c>
      <c r="K1233" s="31" t="s">
        <v>105</v>
      </c>
      <c r="L1233" s="31" t="s">
        <v>106</v>
      </c>
      <c r="M1233" s="31" t="s">
        <v>194</v>
      </c>
      <c r="N1233" s="23"/>
      <c r="O1233" s="23"/>
      <c r="P1233" s="23"/>
      <c r="Q1233" s="23"/>
      <c r="R1233" s="23"/>
      <c r="S1233" s="29">
        <v>38950</v>
      </c>
      <c r="T1233" s="31"/>
      <c r="U1233" s="31"/>
      <c r="V1233" s="31"/>
      <c r="W1233" s="31"/>
      <c r="X1233" s="31"/>
      <c r="Y1233" s="31"/>
      <c r="Z1233" s="31"/>
      <c r="AA1233" s="31"/>
      <c r="AB1233" s="38"/>
      <c r="AC1233" s="31"/>
      <c r="AD1233" s="31"/>
      <c r="AE1233" s="31"/>
      <c r="AF1233" s="31"/>
      <c r="AG1233" s="23"/>
      <c r="AH1233" s="23"/>
      <c r="AI1233" s="23"/>
      <c r="AJ1233" s="23"/>
      <c r="AK1233" s="23"/>
      <c r="AL1233" s="29"/>
      <c r="AM1233" s="388"/>
    </row>
    <row r="1234" spans="1:39" ht="54" customHeight="1" x14ac:dyDescent="1.05">
      <c r="A1234" s="31" t="s">
        <v>39808</v>
      </c>
      <c r="B1234" s="31" t="s">
        <v>39809</v>
      </c>
      <c r="C1234" s="31" t="s">
        <v>39810</v>
      </c>
      <c r="D1234" s="31" t="s">
        <v>39811</v>
      </c>
      <c r="E1234" s="31" t="s">
        <v>688</v>
      </c>
      <c r="F1234" s="31" t="s">
        <v>123</v>
      </c>
      <c r="G1234" s="31" t="s">
        <v>16287</v>
      </c>
      <c r="H1234" s="31" t="s">
        <v>33148</v>
      </c>
      <c r="I1234" s="38">
        <v>0.41666666666666669</v>
      </c>
      <c r="J1234" s="31" t="s">
        <v>20</v>
      </c>
      <c r="K1234" s="31" t="s">
        <v>105</v>
      </c>
      <c r="L1234" s="31" t="s">
        <v>106</v>
      </c>
      <c r="M1234" s="31" t="s">
        <v>194</v>
      </c>
      <c r="N1234" s="23"/>
      <c r="O1234" s="23"/>
      <c r="P1234" s="23"/>
      <c r="Q1234" s="23"/>
      <c r="R1234" s="23"/>
      <c r="S1234" s="29">
        <v>38950</v>
      </c>
      <c r="T1234" s="31"/>
      <c r="U1234" s="31"/>
      <c r="V1234" s="31"/>
      <c r="W1234" s="31"/>
      <c r="X1234" s="31"/>
      <c r="Y1234" s="31"/>
      <c r="Z1234" s="31"/>
      <c r="AA1234" s="31"/>
      <c r="AB1234" s="38"/>
      <c r="AC1234" s="31"/>
      <c r="AD1234" s="31"/>
      <c r="AE1234" s="31"/>
      <c r="AF1234" s="31"/>
      <c r="AG1234" s="23"/>
      <c r="AH1234" s="23"/>
      <c r="AI1234" s="23"/>
      <c r="AJ1234" s="23"/>
      <c r="AK1234" s="23"/>
      <c r="AL1234" s="29"/>
      <c r="AM1234" s="388"/>
    </row>
    <row r="1235" spans="1:39" ht="54" customHeight="1" x14ac:dyDescent="1.05">
      <c r="A1235" s="31" t="s">
        <v>39812</v>
      </c>
      <c r="B1235" s="31" t="s">
        <v>39813</v>
      </c>
      <c r="C1235" s="31" t="s">
        <v>39814</v>
      </c>
      <c r="D1235" s="31" t="s">
        <v>39815</v>
      </c>
      <c r="E1235" s="31" t="s">
        <v>688</v>
      </c>
      <c r="F1235" s="31" t="s">
        <v>123</v>
      </c>
      <c r="G1235" s="31" t="s">
        <v>16287</v>
      </c>
      <c r="H1235" s="31" t="s">
        <v>33148</v>
      </c>
      <c r="I1235" s="38">
        <v>0.41666666666666669</v>
      </c>
      <c r="J1235" s="31" t="s">
        <v>20</v>
      </c>
      <c r="K1235" s="31" t="s">
        <v>105</v>
      </c>
      <c r="L1235" s="31" t="s">
        <v>106</v>
      </c>
      <c r="M1235" s="31" t="s">
        <v>194</v>
      </c>
      <c r="N1235" s="23"/>
      <c r="O1235" s="23"/>
      <c r="P1235" s="23"/>
      <c r="Q1235" s="23"/>
      <c r="R1235" s="23"/>
      <c r="S1235" s="29">
        <v>38950</v>
      </c>
      <c r="T1235" s="31"/>
      <c r="U1235" s="31"/>
      <c r="V1235" s="31"/>
      <c r="W1235" s="31"/>
      <c r="X1235" s="31"/>
      <c r="Y1235" s="31"/>
      <c r="Z1235" s="31"/>
      <c r="AA1235" s="31"/>
      <c r="AB1235" s="38"/>
      <c r="AC1235" s="31"/>
      <c r="AD1235" s="31"/>
      <c r="AE1235" s="31"/>
      <c r="AF1235" s="31"/>
      <c r="AG1235" s="23"/>
      <c r="AH1235" s="23"/>
      <c r="AI1235" s="23"/>
      <c r="AJ1235" s="23"/>
      <c r="AK1235" s="23"/>
      <c r="AL1235" s="29"/>
      <c r="AM1235" s="388"/>
    </row>
    <row r="1236" spans="1:39" ht="54" customHeight="1" x14ac:dyDescent="1.05">
      <c r="A1236" s="31" t="s">
        <v>39816</v>
      </c>
      <c r="B1236" s="31" t="s">
        <v>21509</v>
      </c>
      <c r="C1236" s="31" t="s">
        <v>39817</v>
      </c>
      <c r="D1236" s="31" t="s">
        <v>39818</v>
      </c>
      <c r="E1236" s="31" t="s">
        <v>688</v>
      </c>
      <c r="F1236" s="31" t="s">
        <v>123</v>
      </c>
      <c r="G1236" s="31" t="s">
        <v>16287</v>
      </c>
      <c r="H1236" s="31" t="s">
        <v>33148</v>
      </c>
      <c r="I1236" s="38">
        <v>0.41666666666666669</v>
      </c>
      <c r="J1236" s="31" t="s">
        <v>20</v>
      </c>
      <c r="K1236" s="31" t="s">
        <v>105</v>
      </c>
      <c r="L1236" s="31" t="s">
        <v>106</v>
      </c>
      <c r="M1236" s="31" t="s">
        <v>194</v>
      </c>
      <c r="N1236" s="23"/>
      <c r="O1236" s="23"/>
      <c r="P1236" s="23"/>
      <c r="Q1236" s="23"/>
      <c r="R1236" s="23"/>
      <c r="S1236" s="29">
        <v>38950</v>
      </c>
      <c r="T1236" s="31"/>
      <c r="U1236" s="31"/>
      <c r="V1236" s="31"/>
      <c r="W1236" s="31"/>
      <c r="X1236" s="31"/>
      <c r="Y1236" s="31"/>
      <c r="Z1236" s="31"/>
      <c r="AA1236" s="31"/>
      <c r="AB1236" s="38"/>
      <c r="AC1236" s="31"/>
      <c r="AD1236" s="31"/>
      <c r="AE1236" s="31"/>
      <c r="AF1236" s="31"/>
      <c r="AG1236" s="23"/>
      <c r="AH1236" s="23"/>
      <c r="AI1236" s="23"/>
      <c r="AJ1236" s="23"/>
      <c r="AK1236" s="23"/>
      <c r="AL1236" s="29"/>
      <c r="AM1236" s="388"/>
    </row>
    <row r="1237" spans="1:39" ht="54" customHeight="1" x14ac:dyDescent="1.05">
      <c r="A1237" s="31" t="s">
        <v>39819</v>
      </c>
      <c r="B1237" s="31" t="s">
        <v>2639</v>
      </c>
      <c r="C1237" s="31" t="s">
        <v>39820</v>
      </c>
      <c r="D1237" s="31" t="s">
        <v>39821</v>
      </c>
      <c r="E1237" s="31" t="s">
        <v>688</v>
      </c>
      <c r="F1237" s="31" t="s">
        <v>123</v>
      </c>
      <c r="G1237" s="31" t="s">
        <v>16287</v>
      </c>
      <c r="H1237" s="31" t="s">
        <v>33148</v>
      </c>
      <c r="I1237" s="38">
        <v>0.41666666666666669</v>
      </c>
      <c r="J1237" s="31" t="s">
        <v>20</v>
      </c>
      <c r="K1237" s="31" t="s">
        <v>105</v>
      </c>
      <c r="L1237" s="31" t="s">
        <v>106</v>
      </c>
      <c r="M1237" s="31" t="s">
        <v>194</v>
      </c>
      <c r="N1237" s="23"/>
      <c r="O1237" s="23"/>
      <c r="P1237" s="23"/>
      <c r="Q1237" s="23"/>
      <c r="R1237" s="23"/>
      <c r="S1237" s="29">
        <v>38950</v>
      </c>
      <c r="T1237" s="31"/>
      <c r="U1237" s="31"/>
      <c r="V1237" s="31"/>
      <c r="W1237" s="31"/>
      <c r="X1237" s="31"/>
      <c r="Y1237" s="31"/>
      <c r="Z1237" s="31"/>
      <c r="AA1237" s="31"/>
      <c r="AB1237" s="38"/>
      <c r="AC1237" s="31"/>
      <c r="AD1237" s="31"/>
      <c r="AE1237" s="31"/>
      <c r="AF1237" s="31"/>
      <c r="AG1237" s="23"/>
      <c r="AH1237" s="23"/>
      <c r="AI1237" s="23"/>
      <c r="AJ1237" s="23"/>
      <c r="AK1237" s="23"/>
      <c r="AL1237" s="29"/>
      <c r="AM1237" s="388"/>
    </row>
    <row r="1238" spans="1:39" ht="54" customHeight="1" x14ac:dyDescent="1.05">
      <c r="A1238" s="31" t="s">
        <v>39822</v>
      </c>
      <c r="B1238" s="31" t="s">
        <v>21661</v>
      </c>
      <c r="C1238" s="31" t="s">
        <v>39823</v>
      </c>
      <c r="D1238" s="31" t="s">
        <v>39824</v>
      </c>
      <c r="E1238" s="31" t="s">
        <v>688</v>
      </c>
      <c r="F1238" s="31" t="s">
        <v>123</v>
      </c>
      <c r="G1238" s="31" t="s">
        <v>16287</v>
      </c>
      <c r="H1238" s="31" t="s">
        <v>33148</v>
      </c>
      <c r="I1238" s="38">
        <v>0.41666666666666669</v>
      </c>
      <c r="J1238" s="31" t="s">
        <v>20</v>
      </c>
      <c r="K1238" s="31" t="s">
        <v>105</v>
      </c>
      <c r="L1238" s="31" t="s">
        <v>106</v>
      </c>
      <c r="M1238" s="31" t="s">
        <v>194</v>
      </c>
      <c r="N1238" s="23"/>
      <c r="O1238" s="23"/>
      <c r="P1238" s="23"/>
      <c r="Q1238" s="23"/>
      <c r="R1238" s="23"/>
      <c r="S1238" s="29">
        <v>38950</v>
      </c>
      <c r="T1238" s="31"/>
      <c r="U1238" s="31"/>
      <c r="V1238" s="31"/>
      <c r="W1238" s="31"/>
      <c r="X1238" s="31"/>
      <c r="Y1238" s="31"/>
      <c r="Z1238" s="31"/>
      <c r="AA1238" s="31"/>
      <c r="AB1238" s="38"/>
      <c r="AC1238" s="31"/>
      <c r="AD1238" s="31"/>
      <c r="AE1238" s="31"/>
      <c r="AF1238" s="31"/>
      <c r="AG1238" s="23"/>
      <c r="AH1238" s="23"/>
      <c r="AI1238" s="23"/>
      <c r="AJ1238" s="23"/>
      <c r="AK1238" s="23"/>
      <c r="AL1238" s="29"/>
      <c r="AM1238" s="388"/>
    </row>
    <row r="1239" spans="1:39" ht="54" customHeight="1" x14ac:dyDescent="1.05">
      <c r="A1239" s="31" t="s">
        <v>39825</v>
      </c>
      <c r="B1239" s="31" t="s">
        <v>805</v>
      </c>
      <c r="C1239" s="31" t="s">
        <v>39826</v>
      </c>
      <c r="D1239" s="31" t="s">
        <v>39827</v>
      </c>
      <c r="E1239" s="31" t="s">
        <v>688</v>
      </c>
      <c r="F1239" s="31" t="s">
        <v>123</v>
      </c>
      <c r="G1239" s="31" t="s">
        <v>16287</v>
      </c>
      <c r="H1239" s="31" t="s">
        <v>33148</v>
      </c>
      <c r="I1239" s="38">
        <v>0.41666666666666669</v>
      </c>
      <c r="J1239" s="31" t="s">
        <v>20</v>
      </c>
      <c r="K1239" s="31" t="s">
        <v>105</v>
      </c>
      <c r="L1239" s="31" t="s">
        <v>106</v>
      </c>
      <c r="M1239" s="31" t="s">
        <v>194</v>
      </c>
      <c r="N1239" s="23"/>
      <c r="O1239" s="23"/>
      <c r="P1239" s="23"/>
      <c r="Q1239" s="23"/>
      <c r="R1239" s="23"/>
      <c r="S1239" s="29">
        <v>38950</v>
      </c>
      <c r="T1239" s="31"/>
      <c r="U1239" s="31"/>
      <c r="V1239" s="31"/>
      <c r="W1239" s="31"/>
      <c r="X1239" s="31"/>
      <c r="Y1239" s="31"/>
      <c r="Z1239" s="31"/>
      <c r="AA1239" s="31"/>
      <c r="AB1239" s="38"/>
      <c r="AC1239" s="31"/>
      <c r="AD1239" s="31"/>
      <c r="AE1239" s="31"/>
      <c r="AF1239" s="31"/>
      <c r="AG1239" s="23"/>
      <c r="AH1239" s="23"/>
      <c r="AI1239" s="23"/>
      <c r="AJ1239" s="23"/>
      <c r="AK1239" s="23"/>
      <c r="AL1239" s="29"/>
      <c r="AM1239" s="388"/>
    </row>
    <row r="1240" spans="1:39" ht="54" customHeight="1" x14ac:dyDescent="1.05">
      <c r="A1240" s="31" t="s">
        <v>39828</v>
      </c>
      <c r="B1240" s="31" t="s">
        <v>39829</v>
      </c>
      <c r="C1240" s="31" t="s">
        <v>39830</v>
      </c>
      <c r="D1240" s="31" t="s">
        <v>39831</v>
      </c>
      <c r="E1240" s="31" t="s">
        <v>688</v>
      </c>
      <c r="F1240" s="31" t="s">
        <v>123</v>
      </c>
      <c r="G1240" s="31" t="s">
        <v>16287</v>
      </c>
      <c r="H1240" s="31" t="s">
        <v>33148</v>
      </c>
      <c r="I1240" s="38">
        <v>0.41666666666666669</v>
      </c>
      <c r="J1240" s="31" t="s">
        <v>20</v>
      </c>
      <c r="K1240" s="31" t="s">
        <v>105</v>
      </c>
      <c r="L1240" s="31" t="s">
        <v>106</v>
      </c>
      <c r="M1240" s="31" t="s">
        <v>194</v>
      </c>
      <c r="N1240" s="23"/>
      <c r="O1240" s="23"/>
      <c r="P1240" s="23"/>
      <c r="Q1240" s="23"/>
      <c r="R1240" s="23"/>
      <c r="S1240" s="29">
        <v>38950</v>
      </c>
      <c r="T1240" s="31"/>
      <c r="U1240" s="31"/>
      <c r="V1240" s="31"/>
      <c r="W1240" s="31"/>
      <c r="X1240" s="31"/>
      <c r="Y1240" s="31"/>
      <c r="Z1240" s="31"/>
      <c r="AA1240" s="31"/>
      <c r="AB1240" s="38"/>
      <c r="AC1240" s="31"/>
      <c r="AD1240" s="31"/>
      <c r="AE1240" s="31"/>
      <c r="AF1240" s="31"/>
      <c r="AG1240" s="23"/>
      <c r="AH1240" s="23"/>
      <c r="AI1240" s="23"/>
      <c r="AJ1240" s="23"/>
      <c r="AK1240" s="23"/>
      <c r="AL1240" s="29"/>
      <c r="AM1240" s="388"/>
    </row>
    <row r="1241" spans="1:39" ht="54" customHeight="1" x14ac:dyDescent="1.05">
      <c r="A1241" s="31" t="s">
        <v>39832</v>
      </c>
      <c r="B1241" s="31" t="s">
        <v>39833</v>
      </c>
      <c r="C1241" s="31" t="s">
        <v>39834</v>
      </c>
      <c r="D1241" s="31" t="s">
        <v>39835</v>
      </c>
      <c r="E1241" s="31" t="s">
        <v>688</v>
      </c>
      <c r="F1241" s="31" t="s">
        <v>123</v>
      </c>
      <c r="G1241" s="31" t="s">
        <v>16287</v>
      </c>
      <c r="H1241" s="31" t="s">
        <v>33148</v>
      </c>
      <c r="I1241" s="38">
        <v>0.41666666666666669</v>
      </c>
      <c r="J1241" s="31" t="s">
        <v>20</v>
      </c>
      <c r="K1241" s="31" t="s">
        <v>105</v>
      </c>
      <c r="L1241" s="31" t="s">
        <v>106</v>
      </c>
      <c r="M1241" s="31" t="s">
        <v>194</v>
      </c>
      <c r="N1241" s="23"/>
      <c r="O1241" s="23"/>
      <c r="P1241" s="23"/>
      <c r="Q1241" s="23"/>
      <c r="R1241" s="23"/>
      <c r="S1241" s="29">
        <v>38950</v>
      </c>
      <c r="T1241" s="31"/>
      <c r="U1241" s="31"/>
      <c r="V1241" s="31"/>
      <c r="W1241" s="31"/>
      <c r="X1241" s="31"/>
      <c r="Y1241" s="31"/>
      <c r="Z1241" s="31"/>
      <c r="AA1241" s="31"/>
      <c r="AB1241" s="38"/>
      <c r="AC1241" s="31"/>
      <c r="AD1241" s="31"/>
      <c r="AE1241" s="31"/>
      <c r="AF1241" s="31"/>
      <c r="AG1241" s="23"/>
      <c r="AH1241" s="23"/>
      <c r="AI1241" s="23"/>
      <c r="AJ1241" s="23"/>
      <c r="AK1241" s="23"/>
      <c r="AL1241" s="29"/>
      <c r="AM1241" s="388"/>
    </row>
    <row r="1242" spans="1:39" ht="54" customHeight="1" x14ac:dyDescent="1.05">
      <c r="A1242" s="31" t="s">
        <v>39836</v>
      </c>
      <c r="B1242" s="31" t="s">
        <v>21390</v>
      </c>
      <c r="C1242" s="31" t="s">
        <v>39837</v>
      </c>
      <c r="D1242" s="31" t="s">
        <v>39838</v>
      </c>
      <c r="E1242" s="31" t="s">
        <v>688</v>
      </c>
      <c r="F1242" s="31" t="s">
        <v>123</v>
      </c>
      <c r="G1242" s="31" t="s">
        <v>16287</v>
      </c>
      <c r="H1242" s="31" t="s">
        <v>33148</v>
      </c>
      <c r="I1242" s="38">
        <v>0.41666666666666669</v>
      </c>
      <c r="J1242" s="31" t="s">
        <v>20</v>
      </c>
      <c r="K1242" s="31" t="s">
        <v>105</v>
      </c>
      <c r="L1242" s="31" t="s">
        <v>106</v>
      </c>
      <c r="M1242" s="31" t="s">
        <v>194</v>
      </c>
      <c r="N1242" s="23"/>
      <c r="O1242" s="23"/>
      <c r="P1242" s="23"/>
      <c r="Q1242" s="23"/>
      <c r="R1242" s="23"/>
      <c r="S1242" s="29">
        <v>38950</v>
      </c>
      <c r="T1242" s="31"/>
      <c r="U1242" s="31"/>
      <c r="V1242" s="31"/>
      <c r="W1242" s="31"/>
      <c r="X1242" s="31"/>
      <c r="Y1242" s="31"/>
      <c r="Z1242" s="31"/>
      <c r="AA1242" s="31"/>
      <c r="AB1242" s="38"/>
      <c r="AC1242" s="31"/>
      <c r="AD1242" s="31"/>
      <c r="AE1242" s="31"/>
      <c r="AF1242" s="31"/>
      <c r="AG1242" s="23"/>
      <c r="AH1242" s="23"/>
      <c r="AI1242" s="23"/>
      <c r="AJ1242" s="23"/>
      <c r="AK1242" s="23"/>
      <c r="AL1242" s="29"/>
      <c r="AM1242" s="388"/>
    </row>
    <row r="1243" spans="1:39" ht="54" customHeight="1" x14ac:dyDescent="1.05">
      <c r="A1243" s="210" t="s">
        <v>39839</v>
      </c>
      <c r="B1243" s="31" t="s">
        <v>39840</v>
      </c>
      <c r="C1243" s="31" t="s">
        <v>39841</v>
      </c>
      <c r="D1243" s="31" t="s">
        <v>39842</v>
      </c>
      <c r="E1243" s="31" t="s">
        <v>688</v>
      </c>
      <c r="F1243" s="31" t="s">
        <v>123</v>
      </c>
      <c r="G1243" s="31" t="s">
        <v>16287</v>
      </c>
      <c r="H1243" s="31" t="s">
        <v>37612</v>
      </c>
      <c r="I1243" s="38">
        <v>0.41666666666666669</v>
      </c>
      <c r="J1243" s="31" t="s">
        <v>20</v>
      </c>
      <c r="K1243" s="31" t="s">
        <v>105</v>
      </c>
      <c r="L1243" s="31" t="s">
        <v>125</v>
      </c>
      <c r="M1243" s="31" t="s">
        <v>107</v>
      </c>
      <c r="N1243" s="23"/>
      <c r="O1243" s="23"/>
      <c r="P1243" s="23"/>
      <c r="Q1243" s="23"/>
      <c r="R1243" s="23"/>
      <c r="S1243" s="207">
        <v>30200</v>
      </c>
      <c r="T1243" s="31"/>
      <c r="U1243" s="31"/>
      <c r="V1243" s="31"/>
      <c r="W1243" s="31"/>
      <c r="X1243" s="31"/>
      <c r="Y1243" s="31"/>
      <c r="Z1243" s="31"/>
      <c r="AA1243" s="31"/>
      <c r="AB1243" s="38"/>
      <c r="AC1243" s="31"/>
      <c r="AD1243" s="31"/>
      <c r="AE1243" s="31"/>
      <c r="AF1243" s="31"/>
      <c r="AG1243" s="23"/>
      <c r="AH1243" s="23"/>
      <c r="AI1243" s="23"/>
      <c r="AJ1243" s="23"/>
      <c r="AK1243" s="23"/>
      <c r="AL1243" s="29"/>
      <c r="AM1243" s="388"/>
    </row>
    <row r="1244" spans="1:39" ht="54" customHeight="1" x14ac:dyDescent="1.05">
      <c r="A1244" s="210" t="s">
        <v>39843</v>
      </c>
      <c r="B1244" s="31" t="s">
        <v>13663</v>
      </c>
      <c r="C1244" s="31" t="s">
        <v>39844</v>
      </c>
      <c r="D1244" s="31" t="s">
        <v>39845</v>
      </c>
      <c r="E1244" s="31" t="s">
        <v>688</v>
      </c>
      <c r="F1244" s="31" t="s">
        <v>123</v>
      </c>
      <c r="G1244" s="31" t="s">
        <v>16287</v>
      </c>
      <c r="H1244" s="31" t="s">
        <v>37612</v>
      </c>
      <c r="I1244" s="38">
        <v>0.41666666666666669</v>
      </c>
      <c r="J1244" s="31" t="s">
        <v>20</v>
      </c>
      <c r="K1244" s="31" t="s">
        <v>105</v>
      </c>
      <c r="L1244" s="31" t="s">
        <v>125</v>
      </c>
      <c r="M1244" s="31" t="s">
        <v>107</v>
      </c>
      <c r="N1244" s="23"/>
      <c r="O1244" s="23"/>
      <c r="P1244" s="23"/>
      <c r="Q1244" s="23"/>
      <c r="R1244" s="23"/>
      <c r="S1244" s="207">
        <v>30200</v>
      </c>
      <c r="T1244" s="31"/>
      <c r="U1244" s="31"/>
      <c r="V1244" s="31"/>
      <c r="W1244" s="31"/>
      <c r="X1244" s="31"/>
      <c r="Y1244" s="31"/>
      <c r="Z1244" s="31"/>
      <c r="AA1244" s="31"/>
      <c r="AB1244" s="38"/>
      <c r="AC1244" s="31"/>
      <c r="AD1244" s="31"/>
      <c r="AE1244" s="31"/>
      <c r="AF1244" s="31"/>
      <c r="AG1244" s="23"/>
      <c r="AH1244" s="23"/>
      <c r="AI1244" s="23"/>
      <c r="AJ1244" s="23"/>
      <c r="AK1244" s="23"/>
      <c r="AL1244" s="29"/>
      <c r="AM1244" s="388"/>
    </row>
    <row r="1245" spans="1:39" ht="54" customHeight="1" x14ac:dyDescent="1.05">
      <c r="A1245" s="31" t="s">
        <v>39846</v>
      </c>
      <c r="B1245" s="31" t="s">
        <v>39847</v>
      </c>
      <c r="C1245" s="31" t="s">
        <v>39848</v>
      </c>
      <c r="D1245" s="31" t="s">
        <v>39849</v>
      </c>
      <c r="E1245" s="31" t="s">
        <v>101</v>
      </c>
      <c r="F1245" s="31" t="s">
        <v>102</v>
      </c>
      <c r="G1245" s="31" t="s">
        <v>16216</v>
      </c>
      <c r="H1245" s="31" t="s">
        <v>34007</v>
      </c>
      <c r="I1245" s="38">
        <v>0.52083333333333337</v>
      </c>
      <c r="J1245" s="31" t="s">
        <v>20</v>
      </c>
      <c r="K1245" s="31" t="s">
        <v>105</v>
      </c>
      <c r="L1245" s="31" t="s">
        <v>106</v>
      </c>
      <c r="M1245" s="31" t="s">
        <v>107</v>
      </c>
      <c r="N1245" s="23"/>
      <c r="O1245" s="23"/>
      <c r="P1245" s="23"/>
      <c r="Q1245" s="23"/>
      <c r="R1245" s="23"/>
      <c r="S1245" s="29">
        <v>22200</v>
      </c>
      <c r="T1245" s="31"/>
      <c r="U1245" s="31"/>
      <c r="V1245" s="31"/>
      <c r="W1245" s="31"/>
      <c r="X1245" s="31"/>
      <c r="Y1245" s="31"/>
      <c r="Z1245" s="31"/>
      <c r="AA1245" s="31"/>
      <c r="AB1245" s="38"/>
      <c r="AC1245" s="31"/>
      <c r="AD1245" s="31"/>
      <c r="AE1245" s="31"/>
      <c r="AF1245" s="31"/>
      <c r="AG1245" s="23"/>
      <c r="AH1245" s="23"/>
      <c r="AI1245" s="23"/>
      <c r="AJ1245" s="23"/>
      <c r="AK1245" s="23"/>
      <c r="AL1245" s="29"/>
      <c r="AM1245" s="388"/>
    </row>
    <row r="1246" spans="1:39" ht="54" customHeight="1" x14ac:dyDescent="1.05">
      <c r="A1246" s="693" t="s">
        <v>40268</v>
      </c>
      <c r="B1246" s="694"/>
      <c r="C1246" s="694"/>
      <c r="D1246" s="694"/>
      <c r="E1246" s="694"/>
      <c r="F1246" s="694"/>
      <c r="G1246" s="694"/>
      <c r="H1246" s="694"/>
      <c r="I1246" s="694"/>
      <c r="J1246" s="694"/>
      <c r="K1246" s="694"/>
      <c r="L1246" s="694"/>
      <c r="M1246" s="695"/>
      <c r="N1246" s="23"/>
      <c r="O1246" s="23"/>
      <c r="P1246" s="23"/>
      <c r="Q1246" s="23"/>
      <c r="R1246" s="23"/>
      <c r="S1246" s="29"/>
      <c r="T1246" s="388">
        <v>600000</v>
      </c>
    </row>
    <row r="1247" spans="1:39" ht="54" customHeight="1" x14ac:dyDescent="1.05">
      <c r="A1247" s="688" t="s">
        <v>40504</v>
      </c>
      <c r="B1247" s="689"/>
      <c r="C1247" s="689"/>
      <c r="D1247" s="689"/>
      <c r="E1247" s="689"/>
      <c r="F1247" s="689"/>
      <c r="G1247" s="689"/>
      <c r="H1247" s="689"/>
      <c r="I1247" s="689"/>
      <c r="J1247" s="689"/>
      <c r="K1247" s="689"/>
      <c r="L1247" s="689"/>
      <c r="M1247" s="690"/>
      <c r="N1247" s="23"/>
      <c r="O1247" s="23"/>
      <c r="P1247" s="23"/>
      <c r="Q1247" s="23"/>
      <c r="R1247" s="23"/>
      <c r="S1247" s="29"/>
      <c r="T1247" s="31"/>
      <c r="U1247" s="31"/>
      <c r="V1247" s="31"/>
      <c r="W1247" s="31"/>
      <c r="X1247" s="31"/>
      <c r="Y1247" s="31"/>
      <c r="Z1247" s="31"/>
      <c r="AA1247" s="31"/>
      <c r="AB1247" s="38"/>
      <c r="AC1247" s="31"/>
      <c r="AD1247" s="31"/>
      <c r="AE1247" s="31"/>
      <c r="AF1247" s="31"/>
      <c r="AG1247" s="23"/>
      <c r="AH1247" s="23"/>
      <c r="AI1247" s="23"/>
      <c r="AJ1247" s="23"/>
      <c r="AK1247" s="23"/>
      <c r="AL1247" s="29"/>
      <c r="AM1247" s="388"/>
    </row>
    <row r="1248" spans="1:39" ht="54" customHeight="1" x14ac:dyDescent="1.05">
      <c r="A1248" s="31" t="s">
        <v>40441</v>
      </c>
      <c r="B1248" s="31" t="s">
        <v>40442</v>
      </c>
      <c r="C1248" s="31" t="s">
        <v>40443</v>
      </c>
      <c r="D1248" s="31" t="s">
        <v>40444</v>
      </c>
      <c r="E1248" s="31" t="s">
        <v>687</v>
      </c>
      <c r="F1248" s="31" t="s">
        <v>123</v>
      </c>
      <c r="G1248" s="31" t="s">
        <v>17532</v>
      </c>
      <c r="H1248" s="31" t="s">
        <v>33148</v>
      </c>
      <c r="I1248" s="38">
        <v>0.41666666666666669</v>
      </c>
      <c r="J1248" s="31" t="s">
        <v>20</v>
      </c>
      <c r="K1248" s="31" t="s">
        <v>105</v>
      </c>
      <c r="L1248" s="31" t="s">
        <v>106</v>
      </c>
      <c r="M1248" s="31" t="s">
        <v>995</v>
      </c>
      <c r="N1248" s="23"/>
      <c r="O1248" s="23"/>
      <c r="P1248" s="23"/>
      <c r="Q1248" s="23"/>
      <c r="R1248" s="23"/>
      <c r="S1248" s="29">
        <v>44700</v>
      </c>
      <c r="T1248" s="31"/>
      <c r="U1248" s="31"/>
      <c r="V1248" s="31"/>
      <c r="W1248" s="31"/>
      <c r="X1248" s="31"/>
      <c r="Y1248" s="31"/>
      <c r="Z1248" s="31"/>
      <c r="AA1248" s="31"/>
      <c r="AB1248" s="38"/>
      <c r="AC1248" s="31"/>
      <c r="AD1248" s="31"/>
      <c r="AE1248" s="31"/>
      <c r="AF1248" s="31"/>
      <c r="AG1248" s="23"/>
      <c r="AH1248" s="23"/>
      <c r="AI1248" s="23"/>
      <c r="AJ1248" s="23"/>
      <c r="AK1248" s="23"/>
      <c r="AL1248" s="29"/>
      <c r="AM1248" s="388"/>
    </row>
    <row r="1249" spans="1:39" ht="54" customHeight="1" x14ac:dyDescent="1.05">
      <c r="A1249" s="31" t="s">
        <v>40445</v>
      </c>
      <c r="B1249" s="31" t="s">
        <v>3234</v>
      </c>
      <c r="C1249" s="31" t="s">
        <v>40446</v>
      </c>
      <c r="D1249" s="31" t="s">
        <v>40447</v>
      </c>
      <c r="E1249" s="31" t="s">
        <v>687</v>
      </c>
      <c r="F1249" s="31" t="s">
        <v>123</v>
      </c>
      <c r="G1249" s="31" t="s">
        <v>17532</v>
      </c>
      <c r="H1249" s="31" t="s">
        <v>33148</v>
      </c>
      <c r="I1249" s="38">
        <v>0.41666666666666669</v>
      </c>
      <c r="J1249" s="31" t="s">
        <v>20</v>
      </c>
      <c r="K1249" s="31" t="s">
        <v>105</v>
      </c>
      <c r="L1249" s="31" t="s">
        <v>106</v>
      </c>
      <c r="M1249" s="31" t="s">
        <v>995</v>
      </c>
      <c r="N1249" s="23"/>
      <c r="O1249" s="23"/>
      <c r="P1249" s="23"/>
      <c r="Q1249" s="23"/>
      <c r="R1249" s="23"/>
      <c r="S1249" s="29">
        <v>44700</v>
      </c>
      <c r="T1249" s="31"/>
      <c r="U1249" s="31"/>
      <c r="V1249" s="31"/>
      <c r="W1249" s="31"/>
      <c r="X1249" s="31"/>
      <c r="Y1249" s="31"/>
      <c r="Z1249" s="31"/>
      <c r="AA1249" s="31"/>
      <c r="AB1249" s="38"/>
      <c r="AC1249" s="31"/>
      <c r="AD1249" s="31"/>
      <c r="AE1249" s="31"/>
      <c r="AF1249" s="31"/>
      <c r="AG1249" s="23"/>
      <c r="AH1249" s="23"/>
      <c r="AI1249" s="23"/>
      <c r="AJ1249" s="23"/>
      <c r="AK1249" s="23"/>
      <c r="AL1249" s="29"/>
      <c r="AM1249" s="388"/>
    </row>
    <row r="1250" spans="1:39" ht="54" customHeight="1" x14ac:dyDescent="1.05">
      <c r="A1250" s="31" t="s">
        <v>40448</v>
      </c>
      <c r="B1250" s="31" t="s">
        <v>22683</v>
      </c>
      <c r="C1250" s="31" t="s">
        <v>40449</v>
      </c>
      <c r="D1250" s="31" t="s">
        <v>40450</v>
      </c>
      <c r="E1250" s="31" t="s">
        <v>687</v>
      </c>
      <c r="F1250" s="31" t="s">
        <v>123</v>
      </c>
      <c r="G1250" s="31" t="s">
        <v>17532</v>
      </c>
      <c r="H1250" s="31" t="s">
        <v>33148</v>
      </c>
      <c r="I1250" s="38">
        <v>0.66666666666666663</v>
      </c>
      <c r="J1250" s="31" t="s">
        <v>20</v>
      </c>
      <c r="K1250" s="31" t="s">
        <v>105</v>
      </c>
      <c r="L1250" s="31" t="s">
        <v>106</v>
      </c>
      <c r="M1250" s="31" t="s">
        <v>995</v>
      </c>
      <c r="N1250" s="23"/>
      <c r="O1250" s="23"/>
      <c r="P1250" s="23"/>
      <c r="Q1250" s="23"/>
      <c r="R1250" s="23"/>
      <c r="S1250" s="29">
        <v>44700</v>
      </c>
      <c r="T1250" s="31"/>
      <c r="U1250" s="31"/>
      <c r="V1250" s="31"/>
      <c r="W1250" s="31"/>
      <c r="X1250" s="31"/>
      <c r="Y1250" s="31"/>
      <c r="Z1250" s="31"/>
      <c r="AA1250" s="31"/>
      <c r="AB1250" s="38"/>
      <c r="AC1250" s="31"/>
      <c r="AD1250" s="31"/>
      <c r="AE1250" s="31"/>
      <c r="AF1250" s="31"/>
      <c r="AG1250" s="23"/>
      <c r="AH1250" s="23"/>
      <c r="AI1250" s="23"/>
      <c r="AJ1250" s="23"/>
      <c r="AK1250" s="23"/>
      <c r="AL1250" s="29"/>
      <c r="AM1250" s="388"/>
    </row>
    <row r="1251" spans="1:39" ht="54" customHeight="1" x14ac:dyDescent="1.05">
      <c r="A1251" s="31" t="s">
        <v>40451</v>
      </c>
      <c r="B1251" s="31" t="s">
        <v>40452</v>
      </c>
      <c r="C1251" s="31" t="s">
        <v>40453</v>
      </c>
      <c r="D1251" s="31" t="s">
        <v>40454</v>
      </c>
      <c r="E1251" s="31" t="s">
        <v>687</v>
      </c>
      <c r="F1251" s="31" t="s">
        <v>123</v>
      </c>
      <c r="G1251" s="31" t="s">
        <v>17532</v>
      </c>
      <c r="H1251" s="31" t="s">
        <v>33148</v>
      </c>
      <c r="I1251" s="38">
        <v>0.41666666666666669</v>
      </c>
      <c r="J1251" s="31" t="s">
        <v>20</v>
      </c>
      <c r="K1251" s="31" t="s">
        <v>105</v>
      </c>
      <c r="L1251" s="31" t="s">
        <v>106</v>
      </c>
      <c r="M1251" s="31" t="s">
        <v>995</v>
      </c>
      <c r="N1251" s="23"/>
      <c r="O1251" s="23"/>
      <c r="P1251" s="23"/>
      <c r="Q1251" s="23"/>
      <c r="R1251" s="23"/>
      <c r="S1251" s="29">
        <v>44700</v>
      </c>
      <c r="T1251" s="31"/>
      <c r="U1251" s="31"/>
      <c r="V1251" s="31"/>
      <c r="W1251" s="31"/>
      <c r="X1251" s="31"/>
      <c r="Y1251" s="31"/>
      <c r="Z1251" s="31"/>
      <c r="AA1251" s="31"/>
      <c r="AB1251" s="38"/>
      <c r="AC1251" s="31"/>
      <c r="AD1251" s="31"/>
      <c r="AE1251" s="31"/>
      <c r="AF1251" s="31"/>
      <c r="AG1251" s="23"/>
      <c r="AH1251" s="23"/>
      <c r="AI1251" s="23"/>
      <c r="AJ1251" s="23"/>
      <c r="AK1251" s="23"/>
      <c r="AL1251" s="29"/>
      <c r="AM1251" s="388"/>
    </row>
    <row r="1252" spans="1:39" ht="54" customHeight="1" x14ac:dyDescent="1.05">
      <c r="A1252" s="31" t="s">
        <v>40455</v>
      </c>
      <c r="B1252" s="31" t="s">
        <v>19247</v>
      </c>
      <c r="C1252" s="31" t="s">
        <v>40456</v>
      </c>
      <c r="D1252" s="31" t="s">
        <v>40457</v>
      </c>
      <c r="E1252" s="31" t="s">
        <v>687</v>
      </c>
      <c r="F1252" s="31" t="s">
        <v>123</v>
      </c>
      <c r="G1252" s="31" t="s">
        <v>17532</v>
      </c>
      <c r="H1252" s="31" t="s">
        <v>33148</v>
      </c>
      <c r="I1252" s="38">
        <v>0.41666666666666669</v>
      </c>
      <c r="J1252" s="31" t="s">
        <v>20</v>
      </c>
      <c r="K1252" s="31" t="s">
        <v>105</v>
      </c>
      <c r="L1252" s="31" t="s">
        <v>106</v>
      </c>
      <c r="M1252" s="31" t="s">
        <v>995</v>
      </c>
      <c r="N1252" s="23"/>
      <c r="O1252" s="23"/>
      <c r="P1252" s="23"/>
      <c r="Q1252" s="23"/>
      <c r="R1252" s="23"/>
      <c r="S1252" s="29">
        <v>44700</v>
      </c>
      <c r="T1252" s="31"/>
      <c r="U1252" s="31"/>
      <c r="V1252" s="31"/>
      <c r="W1252" s="31"/>
      <c r="X1252" s="31"/>
      <c r="Y1252" s="31"/>
      <c r="Z1252" s="31"/>
      <c r="AA1252" s="31"/>
      <c r="AB1252" s="38"/>
      <c r="AC1252" s="31"/>
      <c r="AD1252" s="31"/>
      <c r="AE1252" s="31"/>
      <c r="AF1252" s="31"/>
      <c r="AG1252" s="23"/>
      <c r="AH1252" s="23"/>
      <c r="AI1252" s="23"/>
      <c r="AJ1252" s="23"/>
      <c r="AK1252" s="23"/>
      <c r="AL1252" s="29"/>
      <c r="AM1252" s="388"/>
    </row>
    <row r="1253" spans="1:39" ht="54" customHeight="1" x14ac:dyDescent="1.05">
      <c r="A1253" s="693" t="s">
        <v>38944</v>
      </c>
      <c r="B1253" s="694"/>
      <c r="C1253" s="694"/>
      <c r="D1253" s="694"/>
      <c r="E1253" s="694"/>
      <c r="F1253" s="694"/>
      <c r="G1253" s="694"/>
      <c r="H1253" s="694"/>
      <c r="I1253" s="694"/>
      <c r="J1253" s="694"/>
      <c r="K1253" s="694"/>
      <c r="L1253" s="694"/>
      <c r="M1253" s="695"/>
      <c r="N1253" s="23"/>
      <c r="O1253" s="23"/>
      <c r="P1253" s="23"/>
      <c r="Q1253" s="23"/>
      <c r="R1253" s="23"/>
      <c r="S1253" s="29"/>
      <c r="T1253" s="521">
        <v>31000</v>
      </c>
    </row>
    <row r="1254" spans="1:39" ht="54" customHeight="1" x14ac:dyDescent="1.05">
      <c r="A1254" s="693" t="s">
        <v>40507</v>
      </c>
      <c r="B1254" s="694"/>
      <c r="C1254" s="694"/>
      <c r="D1254" s="694"/>
      <c r="E1254" s="694"/>
      <c r="F1254" s="694"/>
      <c r="G1254" s="694"/>
      <c r="H1254" s="694"/>
      <c r="I1254" s="694"/>
      <c r="J1254" s="694"/>
      <c r="K1254" s="694"/>
      <c r="L1254" s="694"/>
      <c r="M1254" s="695"/>
      <c r="N1254" s="23"/>
      <c r="O1254" s="23"/>
      <c r="P1254" s="23"/>
      <c r="Q1254" s="23"/>
      <c r="R1254" s="23"/>
      <c r="S1254" s="29"/>
      <c r="T1254" s="521">
        <v>40500</v>
      </c>
    </row>
    <row r="1255" spans="1:39" ht="54" customHeight="1" x14ac:dyDescent="1.05">
      <c r="A1255" s="693" t="s">
        <v>40507</v>
      </c>
      <c r="B1255" s="694"/>
      <c r="C1255" s="694"/>
      <c r="D1255" s="694"/>
      <c r="E1255" s="694"/>
      <c r="F1255" s="694"/>
      <c r="G1255" s="694"/>
      <c r="H1255" s="694"/>
      <c r="I1255" s="694"/>
      <c r="J1255" s="694"/>
      <c r="K1255" s="694"/>
      <c r="L1255" s="694"/>
      <c r="M1255" s="695"/>
      <c r="N1255" s="23"/>
      <c r="O1255" s="23"/>
      <c r="P1255" s="23"/>
      <c r="Q1255" s="23"/>
      <c r="R1255" s="23"/>
      <c r="S1255" s="29"/>
      <c r="T1255" s="521">
        <v>4500</v>
      </c>
    </row>
    <row r="1256" spans="1:39" ht="54" customHeight="1" x14ac:dyDescent="1.05">
      <c r="A1256" s="693" t="s">
        <v>40511</v>
      </c>
      <c r="B1256" s="694"/>
      <c r="C1256" s="694"/>
      <c r="D1256" s="694"/>
      <c r="E1256" s="694"/>
      <c r="F1256" s="694"/>
      <c r="G1256" s="694"/>
      <c r="H1256" s="694"/>
      <c r="I1256" s="694"/>
      <c r="J1256" s="694"/>
      <c r="K1256" s="694"/>
      <c r="L1256" s="694"/>
      <c r="M1256" s="695"/>
      <c r="N1256" s="23"/>
      <c r="O1256" s="23"/>
      <c r="P1256" s="23"/>
      <c r="Q1256" s="23"/>
      <c r="R1256" s="23"/>
      <c r="S1256" s="29"/>
      <c r="T1256" s="388">
        <v>111000</v>
      </c>
    </row>
    <row r="1257" spans="1:39" ht="54" customHeight="1" x14ac:dyDescent="1.05">
      <c r="A1257" s="693" t="s">
        <v>40511</v>
      </c>
      <c r="B1257" s="694"/>
      <c r="C1257" s="694"/>
      <c r="D1257" s="694"/>
      <c r="E1257" s="694"/>
      <c r="F1257" s="694"/>
      <c r="G1257" s="694"/>
      <c r="H1257" s="694"/>
      <c r="I1257" s="694"/>
      <c r="J1257" s="694"/>
      <c r="K1257" s="694"/>
      <c r="L1257" s="694"/>
      <c r="M1257" s="695"/>
      <c r="N1257" s="23"/>
      <c r="O1257" s="23"/>
      <c r="P1257" s="23"/>
      <c r="Q1257" s="23"/>
      <c r="R1257" s="23"/>
      <c r="S1257" s="29"/>
      <c r="T1257" s="388">
        <v>850000</v>
      </c>
    </row>
    <row r="1258" spans="1:39" ht="54" customHeight="1" x14ac:dyDescent="1.3">
      <c r="A1258" s="691" t="s">
        <v>40963</v>
      </c>
      <c r="B1258" s="691"/>
      <c r="C1258" s="691"/>
      <c r="D1258" s="691"/>
      <c r="E1258" s="691"/>
      <c r="F1258" s="691"/>
      <c r="G1258" s="691"/>
      <c r="H1258" s="691"/>
      <c r="I1258" s="691"/>
      <c r="J1258" s="691"/>
      <c r="K1258" s="691"/>
      <c r="L1258" s="691"/>
      <c r="M1258" s="692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8"/>
      <c r="AC1258" s="31"/>
      <c r="AD1258" s="31"/>
      <c r="AE1258" s="31"/>
      <c r="AF1258" s="31"/>
      <c r="AG1258" s="23"/>
      <c r="AH1258" s="23"/>
      <c r="AI1258" s="23"/>
      <c r="AJ1258" s="23"/>
      <c r="AK1258" s="23"/>
      <c r="AL1258" s="29"/>
      <c r="AM1258" s="388"/>
    </row>
    <row r="1259" spans="1:39" ht="54" customHeight="1" x14ac:dyDescent="1.05">
      <c r="A1259" s="31" t="s">
        <v>40646</v>
      </c>
      <c r="B1259" s="31" t="s">
        <v>12488</v>
      </c>
      <c r="C1259" s="31" t="s">
        <v>40647</v>
      </c>
      <c r="D1259" s="31" t="s">
        <v>40648</v>
      </c>
      <c r="E1259" s="31" t="s">
        <v>688</v>
      </c>
      <c r="F1259" s="31" t="s">
        <v>123</v>
      </c>
      <c r="G1259" s="31" t="s">
        <v>16287</v>
      </c>
      <c r="H1259" s="31" t="s">
        <v>33477</v>
      </c>
      <c r="I1259" s="38">
        <v>0.41666666666666669</v>
      </c>
      <c r="J1259" s="31" t="s">
        <v>20</v>
      </c>
      <c r="K1259" s="31" t="s">
        <v>105</v>
      </c>
      <c r="L1259" s="31" t="s">
        <v>106</v>
      </c>
      <c r="M1259" s="31" t="s">
        <v>194</v>
      </c>
      <c r="N1259" s="23"/>
      <c r="O1259" s="23"/>
      <c r="P1259" s="23"/>
      <c r="Q1259" s="23"/>
      <c r="R1259" s="23"/>
      <c r="S1259" s="29">
        <v>40200</v>
      </c>
      <c r="T1259" s="31"/>
      <c r="U1259" s="31"/>
      <c r="V1259" s="31"/>
      <c r="W1259" s="31"/>
      <c r="X1259" s="31"/>
      <c r="Y1259" s="31"/>
      <c r="Z1259" s="31"/>
      <c r="AA1259" s="31"/>
      <c r="AB1259" s="38"/>
      <c r="AC1259" s="31"/>
      <c r="AD1259" s="31"/>
      <c r="AE1259" s="31"/>
      <c r="AF1259" s="31"/>
      <c r="AG1259" s="23"/>
      <c r="AH1259" s="23"/>
      <c r="AI1259" s="23"/>
      <c r="AJ1259" s="23"/>
      <c r="AK1259" s="23"/>
      <c r="AL1259" s="29"/>
      <c r="AM1259" s="388"/>
    </row>
    <row r="1260" spans="1:39" ht="54" customHeight="1" x14ac:dyDescent="1.05">
      <c r="A1260" s="31" t="s">
        <v>40649</v>
      </c>
      <c r="B1260" s="31" t="s">
        <v>40650</v>
      </c>
      <c r="C1260" s="31" t="s">
        <v>40651</v>
      </c>
      <c r="D1260" s="31" t="s">
        <v>40652</v>
      </c>
      <c r="E1260" s="31" t="s">
        <v>688</v>
      </c>
      <c r="F1260" s="31" t="s">
        <v>123</v>
      </c>
      <c r="G1260" s="31" t="s">
        <v>16287</v>
      </c>
      <c r="H1260" s="31" t="s">
        <v>33477</v>
      </c>
      <c r="I1260" s="38">
        <v>0.41666666666666669</v>
      </c>
      <c r="J1260" s="31" t="s">
        <v>20</v>
      </c>
      <c r="K1260" s="31" t="s">
        <v>105</v>
      </c>
      <c r="L1260" s="31" t="s">
        <v>106</v>
      </c>
      <c r="M1260" s="31" t="s">
        <v>194</v>
      </c>
      <c r="N1260" s="23"/>
      <c r="O1260" s="23"/>
      <c r="P1260" s="23"/>
      <c r="Q1260" s="23"/>
      <c r="R1260" s="23"/>
      <c r="S1260" s="29">
        <v>40200</v>
      </c>
      <c r="T1260" s="31"/>
      <c r="U1260" s="31"/>
      <c r="V1260" s="31"/>
      <c r="W1260" s="31"/>
      <c r="X1260" s="31"/>
      <c r="Y1260" s="31"/>
      <c r="Z1260" s="31"/>
      <c r="AA1260" s="31"/>
      <c r="AB1260" s="38"/>
      <c r="AC1260" s="31"/>
      <c r="AD1260" s="31"/>
      <c r="AE1260" s="31"/>
      <c r="AF1260" s="31"/>
      <c r="AG1260" s="23"/>
      <c r="AH1260" s="23"/>
      <c r="AI1260" s="23"/>
      <c r="AJ1260" s="23"/>
      <c r="AK1260" s="23"/>
      <c r="AL1260" s="29"/>
      <c r="AM1260" s="388"/>
    </row>
    <row r="1261" spans="1:39" ht="54" customHeight="1" x14ac:dyDescent="1.05">
      <c r="A1261" s="31" t="s">
        <v>40653</v>
      </c>
      <c r="B1261" s="31" t="s">
        <v>40654</v>
      </c>
      <c r="C1261" s="31" t="s">
        <v>40655</v>
      </c>
      <c r="D1261" s="31" t="s">
        <v>40656</v>
      </c>
      <c r="E1261" s="31" t="s">
        <v>688</v>
      </c>
      <c r="F1261" s="31" t="s">
        <v>123</v>
      </c>
      <c r="G1261" s="31" t="s">
        <v>16287</v>
      </c>
      <c r="H1261" s="31" t="s">
        <v>33477</v>
      </c>
      <c r="I1261" s="38">
        <v>0.41666666666666669</v>
      </c>
      <c r="J1261" s="31" t="s">
        <v>20</v>
      </c>
      <c r="K1261" s="31" t="s">
        <v>105</v>
      </c>
      <c r="L1261" s="31" t="s">
        <v>106</v>
      </c>
      <c r="M1261" s="31" t="s">
        <v>194</v>
      </c>
      <c r="N1261" s="23"/>
      <c r="O1261" s="23"/>
      <c r="P1261" s="23"/>
      <c r="Q1261" s="23"/>
      <c r="R1261" s="23"/>
      <c r="S1261" s="29">
        <v>40200</v>
      </c>
      <c r="T1261" s="31"/>
      <c r="U1261" s="31"/>
      <c r="V1261" s="31"/>
      <c r="W1261" s="31"/>
      <c r="X1261" s="31"/>
      <c r="Y1261" s="31"/>
      <c r="Z1261" s="31"/>
      <c r="AA1261" s="31"/>
      <c r="AB1261" s="38"/>
      <c r="AC1261" s="31"/>
      <c r="AD1261" s="31"/>
      <c r="AE1261" s="31"/>
      <c r="AF1261" s="31"/>
      <c r="AG1261" s="23"/>
      <c r="AH1261" s="23"/>
      <c r="AI1261" s="23"/>
      <c r="AJ1261" s="23"/>
      <c r="AK1261" s="23"/>
      <c r="AL1261" s="29"/>
      <c r="AM1261" s="388"/>
    </row>
    <row r="1262" spans="1:39" ht="54" customHeight="1" x14ac:dyDescent="1.05">
      <c r="A1262" s="31" t="s">
        <v>40657</v>
      </c>
      <c r="B1262" s="31" t="s">
        <v>35334</v>
      </c>
      <c r="C1262" s="31" t="s">
        <v>40658</v>
      </c>
      <c r="D1262" s="31" t="s">
        <v>40659</v>
      </c>
      <c r="E1262" s="31" t="s">
        <v>687</v>
      </c>
      <c r="F1262" s="31" t="s">
        <v>123</v>
      </c>
      <c r="G1262" s="31" t="s">
        <v>16504</v>
      </c>
      <c r="H1262" s="31" t="s">
        <v>33477</v>
      </c>
      <c r="I1262" s="38">
        <v>0.25</v>
      </c>
      <c r="J1262" s="31" t="s">
        <v>20</v>
      </c>
      <c r="K1262" s="31" t="s">
        <v>105</v>
      </c>
      <c r="L1262" s="31" t="s">
        <v>106</v>
      </c>
      <c r="M1262" s="31" t="s">
        <v>995</v>
      </c>
      <c r="N1262" s="23"/>
      <c r="O1262" s="23"/>
      <c r="P1262" s="23"/>
      <c r="Q1262" s="23"/>
      <c r="R1262" s="23"/>
      <c r="S1262" s="29">
        <v>44700</v>
      </c>
      <c r="T1262" s="31"/>
      <c r="U1262" s="31"/>
      <c r="V1262" s="31"/>
      <c r="W1262" s="31"/>
      <c r="X1262" s="31"/>
      <c r="Y1262" s="31"/>
      <c r="Z1262" s="31"/>
      <c r="AA1262" s="31"/>
      <c r="AB1262" s="38"/>
      <c r="AC1262" s="31"/>
      <c r="AD1262" s="31"/>
      <c r="AE1262" s="31"/>
      <c r="AF1262" s="31"/>
      <c r="AG1262" s="23"/>
      <c r="AH1262" s="23"/>
      <c r="AI1262" s="23"/>
      <c r="AJ1262" s="23"/>
      <c r="AK1262" s="23"/>
      <c r="AL1262" s="29"/>
      <c r="AM1262" s="388"/>
    </row>
    <row r="1263" spans="1:39" ht="54" customHeight="1" x14ac:dyDescent="1.05">
      <c r="A1263" s="31" t="s">
        <v>40660</v>
      </c>
      <c r="B1263" s="31" t="s">
        <v>3841</v>
      </c>
      <c r="C1263" s="31" t="s">
        <v>40661</v>
      </c>
      <c r="D1263" s="31" t="s">
        <v>40662</v>
      </c>
      <c r="E1263" s="31" t="s">
        <v>687</v>
      </c>
      <c r="F1263" s="31" t="s">
        <v>123</v>
      </c>
      <c r="G1263" s="31" t="s">
        <v>16504</v>
      </c>
      <c r="H1263" s="31" t="s">
        <v>33477</v>
      </c>
      <c r="I1263" s="38">
        <v>0.25</v>
      </c>
      <c r="J1263" s="31" t="s">
        <v>20</v>
      </c>
      <c r="K1263" s="31" t="s">
        <v>105</v>
      </c>
      <c r="L1263" s="31" t="s">
        <v>106</v>
      </c>
      <c r="M1263" s="31" t="s">
        <v>995</v>
      </c>
      <c r="N1263" s="23"/>
      <c r="O1263" s="23"/>
      <c r="P1263" s="23"/>
      <c r="Q1263" s="23"/>
      <c r="R1263" s="23"/>
      <c r="S1263" s="29">
        <v>44700</v>
      </c>
      <c r="T1263" s="31"/>
      <c r="U1263" s="31"/>
      <c r="V1263" s="31"/>
      <c r="W1263" s="31"/>
      <c r="X1263" s="31"/>
      <c r="Y1263" s="31"/>
      <c r="Z1263" s="31"/>
      <c r="AA1263" s="31"/>
      <c r="AB1263" s="38"/>
      <c r="AC1263" s="31"/>
      <c r="AD1263" s="31"/>
      <c r="AE1263" s="31"/>
      <c r="AF1263" s="31"/>
      <c r="AG1263" s="23"/>
      <c r="AH1263" s="23"/>
      <c r="AI1263" s="23"/>
      <c r="AJ1263" s="23"/>
      <c r="AK1263" s="23"/>
      <c r="AL1263" s="29"/>
      <c r="AM1263" s="388"/>
    </row>
    <row r="1264" spans="1:39" ht="54" customHeight="1" x14ac:dyDescent="1.05">
      <c r="A1264" s="31" t="s">
        <v>40663</v>
      </c>
      <c r="B1264" s="31" t="s">
        <v>40664</v>
      </c>
      <c r="C1264" s="31" t="s">
        <v>40665</v>
      </c>
      <c r="D1264" s="31" t="s">
        <v>40666</v>
      </c>
      <c r="E1264" s="31" t="s">
        <v>687</v>
      </c>
      <c r="F1264" s="31" t="s">
        <v>123</v>
      </c>
      <c r="G1264" s="31" t="s">
        <v>16504</v>
      </c>
      <c r="H1264" s="31" t="s">
        <v>33477</v>
      </c>
      <c r="I1264" s="38">
        <v>0.25</v>
      </c>
      <c r="J1264" s="31" t="s">
        <v>20</v>
      </c>
      <c r="K1264" s="31" t="s">
        <v>105</v>
      </c>
      <c r="L1264" s="31" t="s">
        <v>106</v>
      </c>
      <c r="M1264" s="31" t="s">
        <v>995</v>
      </c>
      <c r="N1264" s="23"/>
      <c r="O1264" s="23"/>
      <c r="P1264" s="23"/>
      <c r="Q1264" s="23"/>
      <c r="R1264" s="23"/>
      <c r="S1264" s="29">
        <v>44700</v>
      </c>
      <c r="T1264" s="31"/>
      <c r="U1264" s="31"/>
      <c r="V1264" s="31"/>
      <c r="W1264" s="31"/>
      <c r="X1264" s="31"/>
      <c r="Y1264" s="31"/>
      <c r="Z1264" s="31"/>
      <c r="AA1264" s="31"/>
      <c r="AB1264" s="38"/>
      <c r="AC1264" s="31"/>
      <c r="AD1264" s="31"/>
      <c r="AE1264" s="31"/>
      <c r="AF1264" s="31"/>
      <c r="AG1264" s="23"/>
      <c r="AH1264" s="23"/>
      <c r="AI1264" s="23"/>
      <c r="AJ1264" s="23"/>
      <c r="AK1264" s="23"/>
      <c r="AL1264" s="29"/>
      <c r="AM1264" s="388"/>
    </row>
    <row r="1265" spans="1:39" ht="54" customHeight="1" x14ac:dyDescent="1.05">
      <c r="A1265" s="31" t="s">
        <v>40667</v>
      </c>
      <c r="B1265" s="31" t="s">
        <v>40668</v>
      </c>
      <c r="C1265" s="31" t="s">
        <v>40669</v>
      </c>
      <c r="D1265" s="31" t="s">
        <v>40670</v>
      </c>
      <c r="E1265" s="31" t="s">
        <v>687</v>
      </c>
      <c r="F1265" s="31" t="s">
        <v>123</v>
      </c>
      <c r="G1265" s="31" t="s">
        <v>16504</v>
      </c>
      <c r="H1265" s="31" t="s">
        <v>33477</v>
      </c>
      <c r="I1265" s="38">
        <v>0.25</v>
      </c>
      <c r="J1265" s="31" t="s">
        <v>20</v>
      </c>
      <c r="K1265" s="31" t="s">
        <v>105</v>
      </c>
      <c r="L1265" s="31" t="s">
        <v>106</v>
      </c>
      <c r="M1265" s="31" t="s">
        <v>995</v>
      </c>
      <c r="N1265" s="23"/>
      <c r="O1265" s="23"/>
      <c r="P1265" s="23"/>
      <c r="Q1265" s="23"/>
      <c r="R1265" s="23"/>
      <c r="S1265" s="29">
        <v>44700</v>
      </c>
      <c r="T1265" s="31"/>
      <c r="U1265" s="31"/>
      <c r="V1265" s="31"/>
      <c r="W1265" s="31"/>
      <c r="X1265" s="31"/>
      <c r="Y1265" s="31"/>
      <c r="Z1265" s="31"/>
      <c r="AA1265" s="31"/>
      <c r="AB1265" s="38"/>
      <c r="AC1265" s="31"/>
      <c r="AD1265" s="31"/>
      <c r="AE1265" s="31"/>
      <c r="AF1265" s="31"/>
      <c r="AG1265" s="23"/>
      <c r="AH1265" s="23"/>
      <c r="AI1265" s="23"/>
      <c r="AJ1265" s="23"/>
      <c r="AK1265" s="23"/>
      <c r="AL1265" s="29"/>
      <c r="AM1265" s="388"/>
    </row>
    <row r="1266" spans="1:39" ht="54" customHeight="1" x14ac:dyDescent="1.05">
      <c r="A1266" s="31" t="s">
        <v>40671</v>
      </c>
      <c r="B1266" s="31" t="s">
        <v>40672</v>
      </c>
      <c r="C1266" s="31" t="s">
        <v>40673</v>
      </c>
      <c r="D1266" s="31" t="s">
        <v>40674</v>
      </c>
      <c r="E1266" s="31" t="s">
        <v>687</v>
      </c>
      <c r="F1266" s="31" t="s">
        <v>123</v>
      </c>
      <c r="G1266" s="31" t="s">
        <v>16504</v>
      </c>
      <c r="H1266" s="31" t="s">
        <v>33477</v>
      </c>
      <c r="I1266" s="38">
        <v>0.25</v>
      </c>
      <c r="J1266" s="31" t="s">
        <v>20</v>
      </c>
      <c r="K1266" s="31" t="s">
        <v>105</v>
      </c>
      <c r="L1266" s="31" t="s">
        <v>106</v>
      </c>
      <c r="M1266" s="31" t="s">
        <v>995</v>
      </c>
      <c r="N1266" s="23"/>
      <c r="O1266" s="23"/>
      <c r="P1266" s="23"/>
      <c r="Q1266" s="23"/>
      <c r="R1266" s="23"/>
      <c r="S1266" s="29">
        <v>44700</v>
      </c>
      <c r="T1266" s="31"/>
      <c r="U1266" s="31"/>
      <c r="V1266" s="31"/>
      <c r="W1266" s="31"/>
      <c r="X1266" s="31"/>
      <c r="Y1266" s="31"/>
      <c r="Z1266" s="31"/>
      <c r="AA1266" s="31"/>
      <c r="AB1266" s="38"/>
      <c r="AC1266" s="31"/>
      <c r="AD1266" s="31"/>
      <c r="AE1266" s="31"/>
      <c r="AF1266" s="31"/>
      <c r="AG1266" s="23"/>
      <c r="AH1266" s="23"/>
      <c r="AI1266" s="23"/>
      <c r="AJ1266" s="23"/>
      <c r="AK1266" s="23"/>
      <c r="AL1266" s="29"/>
      <c r="AM1266" s="388"/>
    </row>
    <row r="1267" spans="1:39" ht="54" customHeight="1" x14ac:dyDescent="1.05">
      <c r="A1267" s="31" t="s">
        <v>40675</v>
      </c>
      <c r="B1267" s="31" t="s">
        <v>826</v>
      </c>
      <c r="C1267" s="31" t="s">
        <v>40676</v>
      </c>
      <c r="D1267" s="31" t="s">
        <v>40677</v>
      </c>
      <c r="E1267" s="31" t="s">
        <v>687</v>
      </c>
      <c r="F1267" s="31" t="s">
        <v>123</v>
      </c>
      <c r="G1267" s="31" t="s">
        <v>16504</v>
      </c>
      <c r="H1267" s="31" t="s">
        <v>33477</v>
      </c>
      <c r="I1267" s="38">
        <v>0.33333333333333331</v>
      </c>
      <c r="J1267" s="31" t="s">
        <v>20</v>
      </c>
      <c r="K1267" s="31" t="s">
        <v>105</v>
      </c>
      <c r="L1267" s="31" t="s">
        <v>106</v>
      </c>
      <c r="M1267" s="31" t="s">
        <v>995</v>
      </c>
      <c r="N1267" s="23"/>
      <c r="O1267" s="23"/>
      <c r="P1267" s="23"/>
      <c r="Q1267" s="23"/>
      <c r="R1267" s="23"/>
      <c r="S1267" s="29">
        <v>44700</v>
      </c>
      <c r="T1267" s="31"/>
      <c r="U1267" s="31"/>
      <c r="V1267" s="31"/>
      <c r="W1267" s="31"/>
      <c r="X1267" s="31"/>
      <c r="Y1267" s="31"/>
      <c r="Z1267" s="31"/>
      <c r="AA1267" s="31"/>
      <c r="AB1267" s="38"/>
      <c r="AC1267" s="31"/>
      <c r="AD1267" s="31"/>
      <c r="AE1267" s="31"/>
      <c r="AF1267" s="31"/>
      <c r="AG1267" s="23"/>
      <c r="AH1267" s="23"/>
      <c r="AI1267" s="23"/>
      <c r="AJ1267" s="23"/>
      <c r="AK1267" s="23"/>
      <c r="AL1267" s="29"/>
      <c r="AM1267" s="388"/>
    </row>
    <row r="1268" spans="1:39" ht="54" customHeight="1" x14ac:dyDescent="1.05">
      <c r="A1268" s="31" t="s">
        <v>40678</v>
      </c>
      <c r="B1268" s="31" t="s">
        <v>40679</v>
      </c>
      <c r="C1268" s="31" t="s">
        <v>40680</v>
      </c>
      <c r="D1268" s="31" t="s">
        <v>40681</v>
      </c>
      <c r="E1268" s="31" t="s">
        <v>101</v>
      </c>
      <c r="F1268" s="31" t="s">
        <v>1304</v>
      </c>
      <c r="G1268" s="31" t="s">
        <v>16185</v>
      </c>
      <c r="H1268" s="31" t="s">
        <v>37612</v>
      </c>
      <c r="I1268" s="38">
        <v>0.34027777777777779</v>
      </c>
      <c r="J1268" s="31" t="s">
        <v>20</v>
      </c>
      <c r="K1268" s="31" t="s">
        <v>105</v>
      </c>
      <c r="L1268" s="31" t="s">
        <v>125</v>
      </c>
      <c r="M1268" s="31" t="s">
        <v>491</v>
      </c>
      <c r="N1268" s="23"/>
      <c r="O1268" s="23"/>
      <c r="P1268" s="23"/>
      <c r="Q1268" s="23"/>
      <c r="R1268" s="23"/>
      <c r="S1268" s="29">
        <v>28200</v>
      </c>
      <c r="T1268" s="31"/>
      <c r="U1268" s="31"/>
      <c r="V1268" s="31"/>
      <c r="W1268" s="31"/>
      <c r="X1268" s="31"/>
      <c r="Y1268" s="31"/>
      <c r="Z1268" s="31"/>
      <c r="AA1268" s="31"/>
      <c r="AB1268" s="38"/>
      <c r="AC1268" s="31"/>
      <c r="AD1268" s="31"/>
      <c r="AE1268" s="31"/>
      <c r="AF1268" s="31"/>
      <c r="AG1268" s="23"/>
      <c r="AH1268" s="23"/>
      <c r="AI1268" s="23"/>
      <c r="AJ1268" s="23"/>
      <c r="AK1268" s="23"/>
      <c r="AL1268" s="29"/>
      <c r="AM1268" s="388"/>
    </row>
    <row r="1269" spans="1:39" ht="54" customHeight="1" x14ac:dyDescent="1.05">
      <c r="A1269" s="31" t="s">
        <v>40682</v>
      </c>
      <c r="B1269" s="31" t="s">
        <v>40683</v>
      </c>
      <c r="C1269" s="31" t="s">
        <v>40684</v>
      </c>
      <c r="D1269" s="31" t="s">
        <v>40685</v>
      </c>
      <c r="E1269" s="31" t="s">
        <v>101</v>
      </c>
      <c r="F1269" s="31" t="s">
        <v>1304</v>
      </c>
      <c r="G1269" s="31" t="s">
        <v>16185</v>
      </c>
      <c r="H1269" s="31" t="s">
        <v>37612</v>
      </c>
      <c r="I1269" s="38">
        <v>0.34027777777777779</v>
      </c>
      <c r="J1269" s="31" t="s">
        <v>20</v>
      </c>
      <c r="K1269" s="31" t="s">
        <v>105</v>
      </c>
      <c r="L1269" s="31" t="s">
        <v>106</v>
      </c>
      <c r="M1269" s="31" t="s">
        <v>491</v>
      </c>
      <c r="N1269" s="23"/>
      <c r="O1269" s="23"/>
      <c r="P1269" s="23"/>
      <c r="Q1269" s="23"/>
      <c r="R1269" s="23"/>
      <c r="S1269" s="29">
        <v>28200</v>
      </c>
      <c r="T1269" s="31"/>
      <c r="U1269" s="31"/>
      <c r="V1269" s="31"/>
      <c r="W1269" s="31"/>
      <c r="X1269" s="31"/>
      <c r="Y1269" s="31"/>
      <c r="Z1269" s="31"/>
      <c r="AA1269" s="31"/>
      <c r="AB1269" s="38"/>
      <c r="AC1269" s="31"/>
      <c r="AD1269" s="31"/>
      <c r="AE1269" s="31"/>
      <c r="AF1269" s="31"/>
      <c r="AG1269" s="23"/>
      <c r="AH1269" s="23"/>
      <c r="AI1269" s="23"/>
      <c r="AJ1269" s="23"/>
      <c r="AK1269" s="23"/>
      <c r="AL1269" s="29"/>
      <c r="AM1269" s="388"/>
    </row>
    <row r="1270" spans="1:39" ht="54" customHeight="1" x14ac:dyDescent="1.05">
      <c r="A1270" s="31" t="s">
        <v>40686</v>
      </c>
      <c r="B1270" s="31" t="s">
        <v>40687</v>
      </c>
      <c r="C1270" s="31" t="s">
        <v>40688</v>
      </c>
      <c r="D1270" s="31" t="s">
        <v>40689</v>
      </c>
      <c r="E1270" s="31" t="s">
        <v>101</v>
      </c>
      <c r="F1270" s="31" t="s">
        <v>102</v>
      </c>
      <c r="G1270" s="31" t="s">
        <v>16267</v>
      </c>
      <c r="H1270" s="31" t="s">
        <v>37612</v>
      </c>
      <c r="I1270" s="38">
        <v>0.27083333333333331</v>
      </c>
      <c r="J1270" s="31" t="s">
        <v>20</v>
      </c>
      <c r="K1270" s="31" t="s">
        <v>105</v>
      </c>
      <c r="L1270" s="31" t="s">
        <v>106</v>
      </c>
      <c r="M1270" s="31" t="s">
        <v>491</v>
      </c>
      <c r="N1270" s="23"/>
      <c r="O1270" s="23"/>
      <c r="P1270" s="23"/>
      <c r="Q1270" s="23"/>
      <c r="R1270" s="23"/>
      <c r="S1270" s="29">
        <v>27200</v>
      </c>
      <c r="T1270" s="31"/>
      <c r="U1270" s="31"/>
      <c r="V1270" s="31"/>
      <c r="W1270" s="31"/>
      <c r="X1270" s="31"/>
      <c r="Y1270" s="31"/>
      <c r="Z1270" s="31"/>
      <c r="AA1270" s="31"/>
      <c r="AB1270" s="38"/>
      <c r="AC1270" s="31"/>
      <c r="AD1270" s="31"/>
      <c r="AE1270" s="31"/>
      <c r="AF1270" s="31"/>
      <c r="AG1270" s="23"/>
      <c r="AH1270" s="23"/>
      <c r="AI1270" s="23"/>
      <c r="AJ1270" s="23"/>
      <c r="AK1270" s="23"/>
      <c r="AL1270" s="29"/>
      <c r="AM1270" s="388"/>
    </row>
    <row r="1271" spans="1:39" ht="54" customHeight="1" x14ac:dyDescent="1.05">
      <c r="A1271" s="31" t="s">
        <v>40690</v>
      </c>
      <c r="B1271" s="31" t="s">
        <v>40691</v>
      </c>
      <c r="C1271" s="31" t="s">
        <v>40692</v>
      </c>
      <c r="D1271" s="31" t="s">
        <v>40693</v>
      </c>
      <c r="E1271" s="31" t="s">
        <v>101</v>
      </c>
      <c r="F1271" s="31" t="s">
        <v>102</v>
      </c>
      <c r="G1271" s="31" t="s">
        <v>16267</v>
      </c>
      <c r="H1271" s="31" t="s">
        <v>37612</v>
      </c>
      <c r="I1271" s="38">
        <v>0.27083333333333331</v>
      </c>
      <c r="J1271" s="31" t="s">
        <v>20</v>
      </c>
      <c r="K1271" s="31" t="s">
        <v>105</v>
      </c>
      <c r="L1271" s="31" t="s">
        <v>106</v>
      </c>
      <c r="M1271" s="31" t="s">
        <v>491</v>
      </c>
      <c r="N1271" s="23"/>
      <c r="O1271" s="23"/>
      <c r="P1271" s="23"/>
      <c r="Q1271" s="23"/>
      <c r="R1271" s="23"/>
      <c r="S1271" s="29">
        <v>27200</v>
      </c>
      <c r="T1271" s="31"/>
      <c r="U1271" s="31"/>
      <c r="V1271" s="31"/>
      <c r="W1271" s="31"/>
      <c r="X1271" s="31"/>
      <c r="Y1271" s="31"/>
      <c r="Z1271" s="31"/>
      <c r="AA1271" s="31"/>
      <c r="AB1271" s="38"/>
      <c r="AC1271" s="31"/>
      <c r="AD1271" s="31"/>
      <c r="AE1271" s="31"/>
      <c r="AF1271" s="31"/>
      <c r="AG1271" s="23"/>
      <c r="AH1271" s="23"/>
      <c r="AI1271" s="23"/>
      <c r="AJ1271" s="23"/>
      <c r="AK1271" s="23"/>
      <c r="AL1271" s="29"/>
      <c r="AM1271" s="388"/>
    </row>
    <row r="1272" spans="1:39" ht="54" customHeight="1" x14ac:dyDescent="1.05">
      <c r="A1272" s="31" t="s">
        <v>40694</v>
      </c>
      <c r="B1272" s="31" t="s">
        <v>15411</v>
      </c>
      <c r="C1272" s="31" t="s">
        <v>40695</v>
      </c>
      <c r="D1272" s="31" t="s">
        <v>40696</v>
      </c>
      <c r="E1272" s="31" t="s">
        <v>101</v>
      </c>
      <c r="F1272" s="31" t="s">
        <v>123</v>
      </c>
      <c r="G1272" s="31" t="s">
        <v>16205</v>
      </c>
      <c r="H1272" s="31" t="s">
        <v>37612</v>
      </c>
      <c r="I1272" s="38">
        <v>0.53125</v>
      </c>
      <c r="J1272" s="31" t="s">
        <v>20</v>
      </c>
      <c r="K1272" s="31" t="s">
        <v>105</v>
      </c>
      <c r="L1272" s="31" t="s">
        <v>106</v>
      </c>
      <c r="M1272" s="31" t="s">
        <v>995</v>
      </c>
      <c r="N1272" s="23"/>
      <c r="O1272" s="23"/>
      <c r="P1272" s="23"/>
      <c r="Q1272" s="23"/>
      <c r="R1272" s="23"/>
      <c r="S1272" s="29">
        <v>45200</v>
      </c>
      <c r="T1272" s="31"/>
      <c r="U1272" s="31"/>
      <c r="V1272" s="31"/>
      <c r="W1272" s="31"/>
      <c r="X1272" s="31"/>
      <c r="Y1272" s="31"/>
      <c r="Z1272" s="31"/>
      <c r="AA1272" s="31"/>
      <c r="AB1272" s="38"/>
      <c r="AC1272" s="31"/>
      <c r="AD1272" s="31"/>
      <c r="AE1272" s="31"/>
      <c r="AF1272" s="31"/>
      <c r="AG1272" s="23"/>
      <c r="AH1272" s="23"/>
      <c r="AI1272" s="23"/>
      <c r="AJ1272" s="23"/>
      <c r="AK1272" s="23"/>
      <c r="AL1272" s="29"/>
      <c r="AM1272" s="388"/>
    </row>
    <row r="1273" spans="1:39" ht="54" customHeight="1" x14ac:dyDescent="1.05">
      <c r="A1273" s="31" t="s">
        <v>40697</v>
      </c>
      <c r="B1273" s="31" t="s">
        <v>40698</v>
      </c>
      <c r="C1273" s="31" t="s">
        <v>40699</v>
      </c>
      <c r="D1273" s="31" t="s">
        <v>40700</v>
      </c>
      <c r="E1273" s="31" t="s">
        <v>101</v>
      </c>
      <c r="F1273" s="31" t="s">
        <v>123</v>
      </c>
      <c r="G1273" s="31" t="s">
        <v>16205</v>
      </c>
      <c r="H1273" s="31" t="s">
        <v>37612</v>
      </c>
      <c r="I1273" s="38">
        <v>0.53125</v>
      </c>
      <c r="J1273" s="31" t="s">
        <v>20</v>
      </c>
      <c r="K1273" s="31" t="s">
        <v>105</v>
      </c>
      <c r="L1273" s="31" t="s">
        <v>106</v>
      </c>
      <c r="M1273" s="31" t="s">
        <v>995</v>
      </c>
      <c r="N1273" s="23"/>
      <c r="O1273" s="23"/>
      <c r="P1273" s="23"/>
      <c r="Q1273" s="23"/>
      <c r="R1273" s="23"/>
      <c r="S1273" s="29">
        <v>45200</v>
      </c>
      <c r="T1273" s="31"/>
      <c r="U1273" s="31"/>
      <c r="V1273" s="31"/>
      <c r="W1273" s="31"/>
      <c r="X1273" s="31"/>
      <c r="Y1273" s="31"/>
      <c r="Z1273" s="31"/>
      <c r="AA1273" s="31"/>
      <c r="AB1273" s="38"/>
      <c r="AC1273" s="31"/>
      <c r="AD1273" s="31"/>
      <c r="AE1273" s="31"/>
      <c r="AF1273" s="31"/>
      <c r="AG1273" s="23"/>
      <c r="AH1273" s="23"/>
      <c r="AI1273" s="23"/>
      <c r="AJ1273" s="23"/>
      <c r="AK1273" s="23"/>
      <c r="AL1273" s="29"/>
      <c r="AM1273" s="388"/>
    </row>
    <row r="1274" spans="1:39" ht="54" customHeight="1" x14ac:dyDescent="1.05">
      <c r="A1274" s="31" t="s">
        <v>40701</v>
      </c>
      <c r="B1274" s="31" t="s">
        <v>40702</v>
      </c>
      <c r="C1274" s="31" t="s">
        <v>40703</v>
      </c>
      <c r="D1274" s="31" t="s">
        <v>40704</v>
      </c>
      <c r="E1274" s="31" t="s">
        <v>101</v>
      </c>
      <c r="F1274" s="31" t="s">
        <v>123</v>
      </c>
      <c r="G1274" s="31" t="s">
        <v>16205</v>
      </c>
      <c r="H1274" s="31" t="s">
        <v>37612</v>
      </c>
      <c r="I1274" s="38">
        <v>0.53125</v>
      </c>
      <c r="J1274" s="31" t="s">
        <v>20</v>
      </c>
      <c r="K1274" s="31" t="s">
        <v>105</v>
      </c>
      <c r="L1274" s="31" t="s">
        <v>106</v>
      </c>
      <c r="M1274" s="31" t="s">
        <v>995</v>
      </c>
      <c r="N1274" s="23"/>
      <c r="O1274" s="23"/>
      <c r="P1274" s="23"/>
      <c r="Q1274" s="23"/>
      <c r="R1274" s="23"/>
      <c r="S1274" s="29">
        <v>45200</v>
      </c>
      <c r="T1274" s="31"/>
      <c r="U1274" s="31"/>
      <c r="V1274" s="31"/>
      <c r="W1274" s="31"/>
      <c r="X1274" s="31"/>
      <c r="Y1274" s="31"/>
      <c r="Z1274" s="31"/>
      <c r="AA1274" s="31"/>
      <c r="AB1274" s="38"/>
      <c r="AC1274" s="31"/>
      <c r="AD1274" s="31"/>
      <c r="AE1274" s="31"/>
      <c r="AF1274" s="31"/>
      <c r="AG1274" s="23"/>
      <c r="AH1274" s="23"/>
      <c r="AI1274" s="23"/>
      <c r="AJ1274" s="23"/>
      <c r="AK1274" s="23"/>
      <c r="AL1274" s="29"/>
      <c r="AM1274" s="388"/>
    </row>
    <row r="1275" spans="1:39" ht="54" customHeight="1" x14ac:dyDescent="1.05">
      <c r="A1275" s="31" t="s">
        <v>40705</v>
      </c>
      <c r="B1275" s="31" t="s">
        <v>3136</v>
      </c>
      <c r="C1275" s="31" t="s">
        <v>40706</v>
      </c>
      <c r="D1275" s="31" t="s">
        <v>40707</v>
      </c>
      <c r="E1275" s="31" t="s">
        <v>101</v>
      </c>
      <c r="F1275" s="31" t="s">
        <v>123</v>
      </c>
      <c r="G1275" s="31" t="s">
        <v>16205</v>
      </c>
      <c r="H1275" s="31" t="s">
        <v>37612</v>
      </c>
      <c r="I1275" s="38">
        <v>0.53125</v>
      </c>
      <c r="J1275" s="31" t="s">
        <v>20</v>
      </c>
      <c r="K1275" s="31" t="s">
        <v>105</v>
      </c>
      <c r="L1275" s="31" t="s">
        <v>106</v>
      </c>
      <c r="M1275" s="31" t="s">
        <v>995</v>
      </c>
      <c r="N1275" s="23"/>
      <c r="O1275" s="23"/>
      <c r="P1275" s="23"/>
      <c r="Q1275" s="23"/>
      <c r="R1275" s="23"/>
      <c r="S1275" s="29">
        <v>45200</v>
      </c>
      <c r="T1275" s="31"/>
      <c r="U1275" s="31"/>
      <c r="V1275" s="31"/>
      <c r="W1275" s="31"/>
      <c r="X1275" s="31"/>
      <c r="Y1275" s="31"/>
      <c r="Z1275" s="31"/>
      <c r="AA1275" s="31"/>
      <c r="AB1275" s="38"/>
      <c r="AC1275" s="31"/>
      <c r="AD1275" s="31"/>
      <c r="AE1275" s="31"/>
      <c r="AF1275" s="31"/>
      <c r="AG1275" s="23"/>
      <c r="AH1275" s="23"/>
      <c r="AI1275" s="23"/>
      <c r="AJ1275" s="23"/>
      <c r="AK1275" s="23"/>
      <c r="AL1275" s="29"/>
      <c r="AM1275" s="388"/>
    </row>
    <row r="1276" spans="1:39" ht="54" customHeight="1" x14ac:dyDescent="1.05">
      <c r="A1276" s="31" t="s">
        <v>40708</v>
      </c>
      <c r="B1276" s="31" t="s">
        <v>40709</v>
      </c>
      <c r="C1276" s="31" t="s">
        <v>40710</v>
      </c>
      <c r="D1276" s="31" t="s">
        <v>40711</v>
      </c>
      <c r="E1276" s="31" t="s">
        <v>687</v>
      </c>
      <c r="F1276" s="31" t="s">
        <v>123</v>
      </c>
      <c r="G1276" s="31" t="s">
        <v>17532</v>
      </c>
      <c r="H1276" s="31" t="s">
        <v>37612</v>
      </c>
      <c r="I1276" s="38">
        <v>0.91666666666666663</v>
      </c>
      <c r="J1276" s="31" t="s">
        <v>20</v>
      </c>
      <c r="K1276" s="31" t="s">
        <v>105</v>
      </c>
      <c r="L1276" s="31" t="s">
        <v>106</v>
      </c>
      <c r="M1276" s="31" t="s">
        <v>995</v>
      </c>
      <c r="N1276" s="23"/>
      <c r="O1276" s="23"/>
      <c r="P1276" s="23"/>
      <c r="Q1276" s="23"/>
      <c r="R1276" s="23"/>
      <c r="S1276" s="29">
        <v>44700</v>
      </c>
      <c r="T1276" s="31"/>
      <c r="U1276" s="31"/>
      <c r="V1276" s="31"/>
      <c r="W1276" s="31"/>
      <c r="X1276" s="31"/>
      <c r="Y1276" s="31"/>
      <c r="Z1276" s="31"/>
      <c r="AA1276" s="31"/>
      <c r="AB1276" s="38"/>
      <c r="AC1276" s="31"/>
      <c r="AD1276" s="31"/>
      <c r="AE1276" s="31"/>
      <c r="AF1276" s="31"/>
      <c r="AG1276" s="23"/>
      <c r="AH1276" s="23"/>
      <c r="AI1276" s="23"/>
      <c r="AJ1276" s="23"/>
      <c r="AK1276" s="23"/>
      <c r="AL1276" s="29"/>
      <c r="AM1276" s="388"/>
    </row>
    <row r="1277" spans="1:39" ht="54" customHeight="1" x14ac:dyDescent="1.05">
      <c r="A1277" s="31" t="s">
        <v>40712</v>
      </c>
      <c r="B1277" s="31" t="s">
        <v>18647</v>
      </c>
      <c r="C1277" s="31" t="s">
        <v>40713</v>
      </c>
      <c r="D1277" s="31" t="s">
        <v>40714</v>
      </c>
      <c r="E1277" s="31" t="s">
        <v>687</v>
      </c>
      <c r="F1277" s="31" t="s">
        <v>123</v>
      </c>
      <c r="G1277" s="31" t="s">
        <v>17532</v>
      </c>
      <c r="H1277" s="31" t="s">
        <v>37612</v>
      </c>
      <c r="I1277" s="38">
        <v>0.91666666666666663</v>
      </c>
      <c r="J1277" s="31" t="s">
        <v>20</v>
      </c>
      <c r="K1277" s="31" t="s">
        <v>105</v>
      </c>
      <c r="L1277" s="31" t="s">
        <v>106</v>
      </c>
      <c r="M1277" s="31" t="s">
        <v>995</v>
      </c>
      <c r="N1277" s="23"/>
      <c r="O1277" s="23"/>
      <c r="P1277" s="23"/>
      <c r="Q1277" s="23"/>
      <c r="R1277" s="23"/>
      <c r="S1277" s="29">
        <v>44700</v>
      </c>
      <c r="T1277" s="31"/>
      <c r="U1277" s="31"/>
      <c r="V1277" s="31"/>
      <c r="W1277" s="31"/>
      <c r="X1277" s="31"/>
      <c r="Y1277" s="31"/>
      <c r="Z1277" s="31"/>
      <c r="AA1277" s="31"/>
      <c r="AB1277" s="38"/>
      <c r="AC1277" s="31"/>
      <c r="AD1277" s="31"/>
      <c r="AE1277" s="31"/>
      <c r="AF1277" s="31"/>
      <c r="AG1277" s="23"/>
      <c r="AH1277" s="23"/>
      <c r="AI1277" s="23"/>
      <c r="AJ1277" s="23"/>
      <c r="AK1277" s="23"/>
      <c r="AL1277" s="29"/>
      <c r="AM1277" s="388"/>
    </row>
    <row r="1278" spans="1:39" ht="54" customHeight="1" x14ac:dyDescent="1.05">
      <c r="A1278" s="31" t="s">
        <v>40715</v>
      </c>
      <c r="B1278" s="31" t="s">
        <v>979</v>
      </c>
      <c r="C1278" s="31" t="s">
        <v>40716</v>
      </c>
      <c r="D1278" s="31" t="s">
        <v>40717</v>
      </c>
      <c r="E1278" s="31" t="s">
        <v>687</v>
      </c>
      <c r="F1278" s="31" t="s">
        <v>123</v>
      </c>
      <c r="G1278" s="31" t="s">
        <v>17532</v>
      </c>
      <c r="H1278" s="31" t="s">
        <v>37612</v>
      </c>
      <c r="I1278" s="38">
        <v>0.91666666666666663</v>
      </c>
      <c r="J1278" s="31" t="s">
        <v>20</v>
      </c>
      <c r="K1278" s="31" t="s">
        <v>105</v>
      </c>
      <c r="L1278" s="31" t="s">
        <v>106</v>
      </c>
      <c r="M1278" s="31" t="s">
        <v>995</v>
      </c>
      <c r="N1278" s="23"/>
      <c r="O1278" s="23"/>
      <c r="P1278" s="23"/>
      <c r="Q1278" s="23"/>
      <c r="R1278" s="23"/>
      <c r="S1278" s="29">
        <v>44700</v>
      </c>
      <c r="T1278" s="31"/>
      <c r="U1278" s="31"/>
      <c r="V1278" s="31"/>
      <c r="W1278" s="31"/>
      <c r="X1278" s="31"/>
      <c r="Y1278" s="31"/>
      <c r="Z1278" s="31"/>
      <c r="AA1278" s="31"/>
      <c r="AB1278" s="38"/>
      <c r="AC1278" s="31"/>
      <c r="AD1278" s="31"/>
      <c r="AE1278" s="31"/>
      <c r="AF1278" s="31"/>
      <c r="AG1278" s="23"/>
      <c r="AH1278" s="23"/>
      <c r="AI1278" s="23"/>
      <c r="AJ1278" s="23"/>
      <c r="AK1278" s="23"/>
      <c r="AL1278" s="29"/>
      <c r="AM1278" s="388"/>
    </row>
    <row r="1279" spans="1:39" ht="54" customHeight="1" x14ac:dyDescent="1.05">
      <c r="A1279" s="31" t="s">
        <v>40718</v>
      </c>
      <c r="B1279" s="31" t="s">
        <v>40719</v>
      </c>
      <c r="C1279" s="31" t="s">
        <v>40720</v>
      </c>
      <c r="D1279" s="31" t="s">
        <v>40721</v>
      </c>
      <c r="E1279" s="31" t="s">
        <v>687</v>
      </c>
      <c r="F1279" s="31" t="s">
        <v>123</v>
      </c>
      <c r="G1279" s="31" t="s">
        <v>17532</v>
      </c>
      <c r="H1279" s="31" t="s">
        <v>37612</v>
      </c>
      <c r="I1279" s="38">
        <v>0.91666666666666663</v>
      </c>
      <c r="J1279" s="31" t="s">
        <v>20</v>
      </c>
      <c r="K1279" s="31" t="s">
        <v>105</v>
      </c>
      <c r="L1279" s="31" t="s">
        <v>106</v>
      </c>
      <c r="M1279" s="31" t="s">
        <v>995</v>
      </c>
      <c r="N1279" s="23"/>
      <c r="O1279" s="23"/>
      <c r="P1279" s="23"/>
      <c r="Q1279" s="23"/>
      <c r="R1279" s="23"/>
      <c r="S1279" s="29">
        <v>44700</v>
      </c>
      <c r="T1279" s="31"/>
      <c r="U1279" s="31"/>
      <c r="V1279" s="31"/>
      <c r="W1279" s="31"/>
      <c r="X1279" s="31"/>
      <c r="Y1279" s="31"/>
      <c r="Z1279" s="31"/>
      <c r="AA1279" s="31"/>
      <c r="AB1279" s="38"/>
      <c r="AC1279" s="31"/>
      <c r="AD1279" s="31"/>
      <c r="AE1279" s="31"/>
      <c r="AF1279" s="31"/>
      <c r="AG1279" s="23"/>
      <c r="AH1279" s="23"/>
      <c r="AI1279" s="23"/>
      <c r="AJ1279" s="23"/>
      <c r="AK1279" s="23"/>
      <c r="AL1279" s="29"/>
      <c r="AM1279" s="388"/>
    </row>
    <row r="1280" spans="1:39" ht="54" customHeight="1" x14ac:dyDescent="1.05">
      <c r="A1280" s="31" t="s">
        <v>40722</v>
      </c>
      <c r="B1280" s="31" t="s">
        <v>40723</v>
      </c>
      <c r="C1280" s="31" t="s">
        <v>40724</v>
      </c>
      <c r="D1280" s="31" t="s">
        <v>40725</v>
      </c>
      <c r="E1280" s="31" t="s">
        <v>687</v>
      </c>
      <c r="F1280" s="31" t="s">
        <v>123</v>
      </c>
      <c r="G1280" s="31" t="s">
        <v>17532</v>
      </c>
      <c r="H1280" s="31" t="s">
        <v>37612</v>
      </c>
      <c r="I1280" s="38">
        <v>0.91666666666666663</v>
      </c>
      <c r="J1280" s="31" t="s">
        <v>20</v>
      </c>
      <c r="K1280" s="31" t="s">
        <v>105</v>
      </c>
      <c r="L1280" s="31" t="s">
        <v>106</v>
      </c>
      <c r="M1280" s="31" t="s">
        <v>995</v>
      </c>
      <c r="N1280" s="23"/>
      <c r="O1280" s="23"/>
      <c r="P1280" s="23"/>
      <c r="Q1280" s="23"/>
      <c r="R1280" s="23"/>
      <c r="S1280" s="29">
        <v>44700</v>
      </c>
      <c r="T1280" s="31"/>
      <c r="U1280" s="31"/>
      <c r="V1280" s="31"/>
      <c r="W1280" s="31"/>
      <c r="X1280" s="31"/>
      <c r="Y1280" s="31"/>
      <c r="Z1280" s="31"/>
      <c r="AA1280" s="31"/>
      <c r="AB1280" s="38"/>
      <c r="AC1280" s="31"/>
      <c r="AD1280" s="31"/>
      <c r="AE1280" s="31"/>
      <c r="AF1280" s="31"/>
      <c r="AG1280" s="23"/>
      <c r="AH1280" s="23"/>
      <c r="AI1280" s="23"/>
      <c r="AJ1280" s="23"/>
      <c r="AK1280" s="23"/>
      <c r="AL1280" s="29"/>
      <c r="AM1280" s="388"/>
    </row>
    <row r="1281" spans="1:39" ht="54" customHeight="1" x14ac:dyDescent="1.05">
      <c r="A1281" s="693" t="s">
        <v>40972</v>
      </c>
      <c r="B1281" s="694"/>
      <c r="C1281" s="694"/>
      <c r="D1281" s="694"/>
      <c r="E1281" s="694"/>
      <c r="F1281" s="694"/>
      <c r="G1281" s="694"/>
      <c r="H1281" s="694"/>
      <c r="I1281" s="694"/>
      <c r="J1281" s="694"/>
      <c r="K1281" s="694"/>
      <c r="L1281" s="694"/>
      <c r="M1281" s="695"/>
      <c r="N1281" s="23"/>
      <c r="O1281" s="23"/>
      <c r="P1281" s="23"/>
      <c r="Q1281" s="23"/>
      <c r="R1281" s="23"/>
      <c r="S1281" s="29"/>
      <c r="T1281" s="388">
        <v>134000</v>
      </c>
    </row>
    <row r="1282" spans="1:39" ht="54" customHeight="1" x14ac:dyDescent="1.05">
      <c r="A1282" s="693" t="s">
        <v>40972</v>
      </c>
      <c r="B1282" s="694"/>
      <c r="C1282" s="694"/>
      <c r="D1282" s="694"/>
      <c r="E1282" s="694"/>
      <c r="F1282" s="694"/>
      <c r="G1282" s="694"/>
      <c r="H1282" s="694"/>
      <c r="I1282" s="694"/>
      <c r="J1282" s="694"/>
      <c r="K1282" s="694"/>
      <c r="L1282" s="694"/>
      <c r="M1282" s="695"/>
      <c r="N1282" s="23"/>
      <c r="O1282" s="23"/>
      <c r="P1282" s="23"/>
      <c r="Q1282" s="23"/>
      <c r="R1282" s="23"/>
      <c r="S1282" s="29"/>
      <c r="T1282" s="388">
        <v>50000</v>
      </c>
    </row>
    <row r="1283" spans="1:39" ht="54" customHeight="1" x14ac:dyDescent="1.05">
      <c r="A1283" s="688" t="s">
        <v>41448</v>
      </c>
      <c r="B1283" s="716"/>
      <c r="C1283" s="716"/>
      <c r="D1283" s="716"/>
      <c r="E1283" s="716"/>
      <c r="F1283" s="716"/>
      <c r="G1283" s="716"/>
      <c r="H1283" s="716"/>
      <c r="I1283" s="716"/>
      <c r="J1283" s="716"/>
      <c r="K1283" s="716"/>
      <c r="L1283" s="716"/>
      <c r="M1283" s="717"/>
      <c r="N1283" s="23"/>
      <c r="O1283" s="23"/>
      <c r="P1283" s="23"/>
      <c r="Q1283" s="23"/>
      <c r="R1283" s="23"/>
      <c r="S1283" s="29"/>
      <c r="T1283" s="31"/>
      <c r="U1283" s="31"/>
      <c r="V1283" s="31"/>
      <c r="W1283" s="31"/>
      <c r="X1283" s="31"/>
      <c r="Y1283" s="31"/>
      <c r="Z1283" s="31"/>
      <c r="AA1283" s="31"/>
      <c r="AB1283" s="38"/>
      <c r="AC1283" s="31"/>
      <c r="AD1283" s="31"/>
      <c r="AE1283" s="31"/>
      <c r="AF1283" s="31"/>
      <c r="AG1283" s="23"/>
      <c r="AH1283" s="23"/>
      <c r="AI1283" s="23"/>
      <c r="AJ1283" s="23"/>
      <c r="AK1283" s="23"/>
      <c r="AL1283" s="29"/>
      <c r="AM1283" s="388"/>
    </row>
    <row r="1284" spans="1:39" ht="54" customHeight="1" x14ac:dyDescent="1.05">
      <c r="A1284" s="675" t="s">
        <v>41209</v>
      </c>
      <c r="B1284" s="675" t="s">
        <v>41210</v>
      </c>
      <c r="C1284" s="675" t="s">
        <v>41211</v>
      </c>
      <c r="D1284" s="675" t="s">
        <v>41212</v>
      </c>
      <c r="E1284" s="675" t="s">
        <v>687</v>
      </c>
      <c r="F1284" s="675" t="s">
        <v>123</v>
      </c>
      <c r="G1284" s="675" t="s">
        <v>17532</v>
      </c>
      <c r="H1284" s="675" t="s">
        <v>37612</v>
      </c>
      <c r="I1284" s="676">
        <v>0.91666666666666663</v>
      </c>
      <c r="J1284" s="675" t="s">
        <v>20</v>
      </c>
      <c r="K1284" s="675" t="s">
        <v>105</v>
      </c>
      <c r="L1284" s="675" t="s">
        <v>106</v>
      </c>
      <c r="M1284" s="675" t="s">
        <v>995</v>
      </c>
      <c r="N1284" s="23"/>
      <c r="O1284" s="23"/>
      <c r="P1284" s="23"/>
      <c r="Q1284" s="23"/>
      <c r="R1284" s="23"/>
      <c r="S1284" s="29">
        <v>44700</v>
      </c>
      <c r="T1284" s="31"/>
      <c r="U1284" s="31"/>
      <c r="V1284" s="31"/>
      <c r="W1284" s="31"/>
      <c r="X1284" s="31"/>
      <c r="Y1284" s="31"/>
      <c r="Z1284" s="31"/>
      <c r="AA1284" s="31"/>
      <c r="AB1284" s="38"/>
      <c r="AC1284" s="31"/>
      <c r="AD1284" s="31"/>
      <c r="AE1284" s="31"/>
      <c r="AF1284" s="31"/>
      <c r="AG1284" s="23"/>
      <c r="AH1284" s="23"/>
      <c r="AI1284" s="23"/>
      <c r="AJ1284" s="23"/>
      <c r="AK1284" s="23"/>
      <c r="AL1284" s="29"/>
      <c r="AM1284" s="388"/>
    </row>
    <row r="1285" spans="1:39" ht="54" customHeight="1" x14ac:dyDescent="1.05">
      <c r="A1285" s="675" t="s">
        <v>41213</v>
      </c>
      <c r="B1285" s="675" t="s">
        <v>25830</v>
      </c>
      <c r="C1285" s="675" t="s">
        <v>41214</v>
      </c>
      <c r="D1285" s="675" t="s">
        <v>41215</v>
      </c>
      <c r="E1285" s="675" t="s">
        <v>687</v>
      </c>
      <c r="F1285" s="675" t="s">
        <v>123</v>
      </c>
      <c r="G1285" s="675" t="s">
        <v>17532</v>
      </c>
      <c r="H1285" s="675" t="s">
        <v>37612</v>
      </c>
      <c r="I1285" s="676">
        <v>0.91666666666666663</v>
      </c>
      <c r="J1285" s="675" t="s">
        <v>20</v>
      </c>
      <c r="K1285" s="675" t="s">
        <v>105</v>
      </c>
      <c r="L1285" s="675" t="s">
        <v>106</v>
      </c>
      <c r="M1285" s="675" t="s">
        <v>995</v>
      </c>
      <c r="N1285" s="23"/>
      <c r="O1285" s="23"/>
      <c r="P1285" s="23"/>
      <c r="Q1285" s="23"/>
      <c r="R1285" s="23"/>
      <c r="S1285" s="29">
        <v>44700</v>
      </c>
      <c r="T1285" s="31"/>
      <c r="U1285" s="31"/>
      <c r="V1285" s="31"/>
      <c r="W1285" s="31"/>
      <c r="X1285" s="31"/>
      <c r="Y1285" s="31"/>
      <c r="Z1285" s="31"/>
      <c r="AA1285" s="31"/>
      <c r="AB1285" s="38"/>
      <c r="AC1285" s="31"/>
      <c r="AD1285" s="31"/>
      <c r="AE1285" s="31"/>
      <c r="AF1285" s="31"/>
      <c r="AG1285" s="23"/>
      <c r="AH1285" s="23"/>
      <c r="AI1285" s="23"/>
      <c r="AJ1285" s="23"/>
      <c r="AK1285" s="23"/>
      <c r="AL1285" s="29"/>
      <c r="AM1285" s="388"/>
    </row>
    <row r="1286" spans="1:39" ht="54" customHeight="1" x14ac:dyDescent="1.05">
      <c r="A1286" s="675" t="s">
        <v>41216</v>
      </c>
      <c r="B1286" s="675" t="s">
        <v>9106</v>
      </c>
      <c r="C1286" s="675" t="s">
        <v>41217</v>
      </c>
      <c r="D1286" s="675" t="s">
        <v>41218</v>
      </c>
      <c r="E1286" s="675" t="s">
        <v>687</v>
      </c>
      <c r="F1286" s="675" t="s">
        <v>123</v>
      </c>
      <c r="G1286" s="675" t="s">
        <v>17532</v>
      </c>
      <c r="H1286" s="675" t="s">
        <v>37612</v>
      </c>
      <c r="I1286" s="676">
        <v>0.91666666666666663</v>
      </c>
      <c r="J1286" s="675" t="s">
        <v>20</v>
      </c>
      <c r="K1286" s="675" t="s">
        <v>105</v>
      </c>
      <c r="L1286" s="675" t="s">
        <v>106</v>
      </c>
      <c r="M1286" s="675" t="s">
        <v>995</v>
      </c>
      <c r="N1286" s="23"/>
      <c r="O1286" s="23"/>
      <c r="P1286" s="23"/>
      <c r="Q1286" s="23"/>
      <c r="R1286" s="23"/>
      <c r="S1286" s="29">
        <v>44700</v>
      </c>
      <c r="T1286" s="31"/>
      <c r="U1286" s="31"/>
      <c r="V1286" s="31"/>
      <c r="W1286" s="31"/>
      <c r="X1286" s="31"/>
      <c r="Y1286" s="31"/>
      <c r="Z1286" s="31"/>
      <c r="AA1286" s="31"/>
      <c r="AB1286" s="38"/>
      <c r="AC1286" s="31"/>
      <c r="AD1286" s="31"/>
      <c r="AE1286" s="31"/>
      <c r="AF1286" s="31"/>
      <c r="AG1286" s="23"/>
      <c r="AH1286" s="23"/>
      <c r="AI1286" s="23"/>
      <c r="AJ1286" s="23"/>
      <c r="AK1286" s="23"/>
      <c r="AL1286" s="29"/>
      <c r="AM1286" s="388"/>
    </row>
    <row r="1287" spans="1:39" ht="54" customHeight="1" x14ac:dyDescent="1.05">
      <c r="A1287" s="675" t="s">
        <v>41219</v>
      </c>
      <c r="B1287" s="675" t="s">
        <v>41220</v>
      </c>
      <c r="C1287" s="675" t="s">
        <v>41221</v>
      </c>
      <c r="D1287" s="675" t="s">
        <v>41222</v>
      </c>
      <c r="E1287" s="675" t="s">
        <v>687</v>
      </c>
      <c r="F1287" s="675" t="s">
        <v>123</v>
      </c>
      <c r="G1287" s="675" t="s">
        <v>17532</v>
      </c>
      <c r="H1287" s="675" t="s">
        <v>37612</v>
      </c>
      <c r="I1287" s="676">
        <v>0.91666666666666663</v>
      </c>
      <c r="J1287" s="675" t="s">
        <v>20</v>
      </c>
      <c r="K1287" s="675" t="s">
        <v>105</v>
      </c>
      <c r="L1287" s="675" t="s">
        <v>106</v>
      </c>
      <c r="M1287" s="675" t="s">
        <v>995</v>
      </c>
      <c r="N1287" s="23"/>
      <c r="O1287" s="23"/>
      <c r="P1287" s="23"/>
      <c r="Q1287" s="23"/>
      <c r="R1287" s="23"/>
      <c r="S1287" s="29">
        <v>44700</v>
      </c>
      <c r="T1287" s="31"/>
      <c r="U1287" s="31"/>
      <c r="V1287" s="31"/>
      <c r="W1287" s="31"/>
      <c r="X1287" s="31"/>
      <c r="Y1287" s="31"/>
      <c r="Z1287" s="31"/>
      <c r="AA1287" s="31"/>
      <c r="AB1287" s="38"/>
      <c r="AC1287" s="31"/>
      <c r="AD1287" s="31"/>
      <c r="AE1287" s="31"/>
      <c r="AF1287" s="31"/>
      <c r="AG1287" s="23"/>
      <c r="AH1287" s="23"/>
      <c r="AI1287" s="23"/>
      <c r="AJ1287" s="23"/>
      <c r="AK1287" s="23"/>
      <c r="AL1287" s="29"/>
      <c r="AM1287" s="388"/>
    </row>
    <row r="1288" spans="1:39" ht="54" customHeight="1" x14ac:dyDescent="1.05">
      <c r="A1288" s="675" t="s">
        <v>41223</v>
      </c>
      <c r="B1288" s="675" t="s">
        <v>41224</v>
      </c>
      <c r="C1288" s="675" t="s">
        <v>41225</v>
      </c>
      <c r="D1288" s="675" t="s">
        <v>41226</v>
      </c>
      <c r="E1288" s="675" t="s">
        <v>687</v>
      </c>
      <c r="F1288" s="675" t="s">
        <v>123</v>
      </c>
      <c r="G1288" s="675" t="s">
        <v>17532</v>
      </c>
      <c r="H1288" s="675" t="s">
        <v>37612</v>
      </c>
      <c r="I1288" s="676">
        <v>0.91666666666666663</v>
      </c>
      <c r="J1288" s="675" t="s">
        <v>20</v>
      </c>
      <c r="K1288" s="675" t="s">
        <v>105</v>
      </c>
      <c r="L1288" s="675" t="s">
        <v>125</v>
      </c>
      <c r="M1288" s="675" t="s">
        <v>995</v>
      </c>
      <c r="N1288" s="23"/>
      <c r="O1288" s="23"/>
      <c r="P1288" s="23"/>
      <c r="Q1288" s="23"/>
      <c r="R1288" s="23"/>
      <c r="S1288" s="29">
        <v>37200</v>
      </c>
      <c r="T1288" s="31"/>
      <c r="U1288" s="31"/>
      <c r="V1288" s="31"/>
      <c r="W1288" s="31"/>
      <c r="X1288" s="31"/>
      <c r="Y1288" s="31"/>
      <c r="Z1288" s="31"/>
      <c r="AA1288" s="31"/>
      <c r="AB1288" s="38"/>
      <c r="AC1288" s="31"/>
      <c r="AD1288" s="31"/>
      <c r="AE1288" s="31"/>
      <c r="AF1288" s="31"/>
      <c r="AG1288" s="23"/>
      <c r="AH1288" s="23"/>
      <c r="AI1288" s="23"/>
      <c r="AJ1288" s="23"/>
      <c r="AK1288" s="23"/>
      <c r="AL1288" s="29"/>
      <c r="AM1288" s="388"/>
    </row>
    <row r="1289" spans="1:39" ht="54" customHeight="1" x14ac:dyDescent="1.05">
      <c r="A1289" s="675" t="s">
        <v>41227</v>
      </c>
      <c r="B1289" s="675" t="s">
        <v>13136</v>
      </c>
      <c r="C1289" s="675" t="s">
        <v>41228</v>
      </c>
      <c r="D1289" s="675" t="s">
        <v>41229</v>
      </c>
      <c r="E1289" s="675" t="s">
        <v>687</v>
      </c>
      <c r="F1289" s="675" t="s">
        <v>123</v>
      </c>
      <c r="G1289" s="675" t="s">
        <v>17532</v>
      </c>
      <c r="H1289" s="675" t="s">
        <v>37612</v>
      </c>
      <c r="I1289" s="676">
        <v>0.91666666666666663</v>
      </c>
      <c r="J1289" s="675" t="s">
        <v>20</v>
      </c>
      <c r="K1289" s="675" t="s">
        <v>105</v>
      </c>
      <c r="L1289" s="675" t="s">
        <v>106</v>
      </c>
      <c r="M1289" s="675" t="s">
        <v>995</v>
      </c>
      <c r="N1289" s="23"/>
      <c r="O1289" s="23"/>
      <c r="P1289" s="23"/>
      <c r="Q1289" s="23"/>
      <c r="R1289" s="23"/>
      <c r="S1289" s="29">
        <v>44700</v>
      </c>
      <c r="T1289" s="31"/>
      <c r="U1289" s="31"/>
      <c r="V1289" s="31"/>
      <c r="W1289" s="31"/>
      <c r="X1289" s="31"/>
      <c r="Y1289" s="31"/>
      <c r="Z1289" s="31"/>
      <c r="AA1289" s="31"/>
      <c r="AB1289" s="38"/>
      <c r="AC1289" s="31"/>
      <c r="AD1289" s="31"/>
      <c r="AE1289" s="31"/>
      <c r="AF1289" s="31"/>
      <c r="AG1289" s="23"/>
      <c r="AH1289" s="23"/>
      <c r="AI1289" s="23"/>
      <c r="AJ1289" s="23"/>
      <c r="AK1289" s="23"/>
      <c r="AL1289" s="29"/>
      <c r="AM1289" s="388"/>
    </row>
    <row r="1290" spans="1:39" ht="54" customHeight="1" x14ac:dyDescent="1.05">
      <c r="A1290" s="675" t="s">
        <v>41230</v>
      </c>
      <c r="B1290" s="675" t="s">
        <v>41231</v>
      </c>
      <c r="C1290" s="675" t="s">
        <v>41232</v>
      </c>
      <c r="D1290" s="675" t="s">
        <v>41233</v>
      </c>
      <c r="E1290" s="675" t="s">
        <v>687</v>
      </c>
      <c r="F1290" s="675" t="s">
        <v>123</v>
      </c>
      <c r="G1290" s="675" t="s">
        <v>17532</v>
      </c>
      <c r="H1290" s="675" t="s">
        <v>37612</v>
      </c>
      <c r="I1290" s="676">
        <v>0.91666666666666663</v>
      </c>
      <c r="J1290" s="675" t="s">
        <v>20</v>
      </c>
      <c r="K1290" s="675" t="s">
        <v>105</v>
      </c>
      <c r="L1290" s="675" t="s">
        <v>125</v>
      </c>
      <c r="M1290" s="675" t="s">
        <v>995</v>
      </c>
      <c r="N1290" s="23"/>
      <c r="O1290" s="23"/>
      <c r="P1290" s="23"/>
      <c r="Q1290" s="23"/>
      <c r="R1290" s="23"/>
      <c r="S1290" s="29">
        <v>37200</v>
      </c>
      <c r="T1290" s="31"/>
      <c r="U1290" s="31"/>
      <c r="V1290" s="31"/>
      <c r="W1290" s="31"/>
      <c r="X1290" s="31"/>
      <c r="Y1290" s="31"/>
      <c r="Z1290" s="31"/>
      <c r="AA1290" s="31"/>
      <c r="AB1290" s="38"/>
      <c r="AC1290" s="31"/>
      <c r="AD1290" s="31"/>
      <c r="AE1290" s="31"/>
      <c r="AF1290" s="31"/>
      <c r="AG1290" s="23"/>
      <c r="AH1290" s="23"/>
      <c r="AI1290" s="23"/>
      <c r="AJ1290" s="23"/>
      <c r="AK1290" s="23"/>
      <c r="AL1290" s="29"/>
      <c r="AM1290" s="388"/>
    </row>
    <row r="1291" spans="1:39" ht="54" customHeight="1" x14ac:dyDescent="1.05">
      <c r="A1291" s="675" t="s">
        <v>41234</v>
      </c>
      <c r="B1291" s="675" t="s">
        <v>41235</v>
      </c>
      <c r="C1291" s="675" t="s">
        <v>41236</v>
      </c>
      <c r="D1291" s="675" t="s">
        <v>41237</v>
      </c>
      <c r="E1291" s="675" t="s">
        <v>687</v>
      </c>
      <c r="F1291" s="675" t="s">
        <v>123</v>
      </c>
      <c r="G1291" s="675" t="s">
        <v>17532</v>
      </c>
      <c r="H1291" s="675" t="s">
        <v>37612</v>
      </c>
      <c r="I1291" s="676">
        <v>0.41666666666666669</v>
      </c>
      <c r="J1291" s="675" t="s">
        <v>20</v>
      </c>
      <c r="K1291" s="675" t="s">
        <v>105</v>
      </c>
      <c r="L1291" s="675" t="s">
        <v>106</v>
      </c>
      <c r="M1291" s="675" t="s">
        <v>995</v>
      </c>
      <c r="N1291" s="23"/>
      <c r="O1291" s="23"/>
      <c r="P1291" s="23"/>
      <c r="Q1291" s="23"/>
      <c r="R1291" s="23"/>
      <c r="S1291" s="29">
        <v>44700</v>
      </c>
      <c r="T1291" s="31"/>
      <c r="U1291" s="31"/>
      <c r="V1291" s="31"/>
      <c r="W1291" s="31"/>
      <c r="X1291" s="31"/>
      <c r="Y1291" s="31"/>
      <c r="Z1291" s="31"/>
      <c r="AA1291" s="31"/>
      <c r="AB1291" s="38"/>
      <c r="AC1291" s="31"/>
      <c r="AD1291" s="31"/>
      <c r="AE1291" s="31"/>
      <c r="AF1291" s="31"/>
      <c r="AG1291" s="23"/>
      <c r="AH1291" s="23"/>
      <c r="AI1291" s="23"/>
      <c r="AJ1291" s="23"/>
      <c r="AK1291" s="23"/>
      <c r="AL1291" s="29"/>
      <c r="AM1291" s="388"/>
    </row>
    <row r="1292" spans="1:39" ht="54" customHeight="1" x14ac:dyDescent="1.05">
      <c r="A1292" s="675" t="s">
        <v>41238</v>
      </c>
      <c r="B1292" s="675" t="s">
        <v>41239</v>
      </c>
      <c r="C1292" s="675" t="s">
        <v>41240</v>
      </c>
      <c r="D1292" s="675" t="s">
        <v>41241</v>
      </c>
      <c r="E1292" s="675" t="s">
        <v>687</v>
      </c>
      <c r="F1292" s="675" t="s">
        <v>123</v>
      </c>
      <c r="G1292" s="675" t="s">
        <v>17532</v>
      </c>
      <c r="H1292" s="675" t="s">
        <v>37612</v>
      </c>
      <c r="I1292" s="676">
        <v>0.91666666666666663</v>
      </c>
      <c r="J1292" s="675" t="s">
        <v>20</v>
      </c>
      <c r="K1292" s="675" t="s">
        <v>105</v>
      </c>
      <c r="L1292" s="675" t="s">
        <v>106</v>
      </c>
      <c r="M1292" s="675" t="s">
        <v>995</v>
      </c>
      <c r="N1292" s="23"/>
      <c r="O1292" s="23"/>
      <c r="P1292" s="23"/>
      <c r="Q1292" s="23"/>
      <c r="R1292" s="23"/>
      <c r="S1292" s="29">
        <v>44700</v>
      </c>
      <c r="T1292" s="31"/>
      <c r="U1292" s="31"/>
      <c r="V1292" s="31"/>
      <c r="W1292" s="31"/>
      <c r="X1292" s="31"/>
      <c r="Y1292" s="31"/>
      <c r="Z1292" s="31"/>
      <c r="AA1292" s="31"/>
      <c r="AB1292" s="38"/>
      <c r="AC1292" s="31"/>
      <c r="AD1292" s="31"/>
      <c r="AE1292" s="31"/>
      <c r="AF1292" s="31"/>
      <c r="AG1292" s="23"/>
      <c r="AH1292" s="23"/>
      <c r="AI1292" s="23"/>
      <c r="AJ1292" s="23"/>
      <c r="AK1292" s="23"/>
      <c r="AL1292" s="29"/>
      <c r="AM1292" s="388"/>
    </row>
    <row r="1293" spans="1:39" ht="54" customHeight="1" x14ac:dyDescent="1.05">
      <c r="A1293" s="675" t="s">
        <v>41242</v>
      </c>
      <c r="B1293" s="675" t="s">
        <v>27892</v>
      </c>
      <c r="C1293" s="675" t="s">
        <v>41243</v>
      </c>
      <c r="D1293" s="675" t="s">
        <v>41244</v>
      </c>
      <c r="E1293" s="675" t="s">
        <v>687</v>
      </c>
      <c r="F1293" s="675" t="s">
        <v>123</v>
      </c>
      <c r="G1293" s="675" t="s">
        <v>17532</v>
      </c>
      <c r="H1293" s="675" t="s">
        <v>37612</v>
      </c>
      <c r="I1293" s="676">
        <v>0.91666666666666663</v>
      </c>
      <c r="J1293" s="675" t="s">
        <v>20</v>
      </c>
      <c r="K1293" s="675" t="s">
        <v>105</v>
      </c>
      <c r="L1293" s="675" t="s">
        <v>106</v>
      </c>
      <c r="M1293" s="675" t="s">
        <v>995</v>
      </c>
      <c r="N1293" s="23"/>
      <c r="O1293" s="23"/>
      <c r="P1293" s="23"/>
      <c r="Q1293" s="23"/>
      <c r="R1293" s="23"/>
      <c r="S1293" s="29">
        <v>44700</v>
      </c>
      <c r="T1293" s="31"/>
      <c r="U1293" s="31"/>
      <c r="V1293" s="31"/>
      <c r="W1293" s="31"/>
      <c r="X1293" s="31"/>
      <c r="Y1293" s="31"/>
      <c r="Z1293" s="31"/>
      <c r="AA1293" s="31"/>
      <c r="AB1293" s="38"/>
      <c r="AC1293" s="31"/>
      <c r="AD1293" s="31"/>
      <c r="AE1293" s="31"/>
      <c r="AF1293" s="31"/>
      <c r="AG1293" s="23"/>
      <c r="AH1293" s="23"/>
      <c r="AI1293" s="23"/>
      <c r="AJ1293" s="23"/>
      <c r="AK1293" s="23"/>
      <c r="AL1293" s="29"/>
      <c r="AM1293" s="388"/>
    </row>
    <row r="1294" spans="1:39" ht="54" customHeight="1" x14ac:dyDescent="1.05">
      <c r="A1294" s="675" t="s">
        <v>41245</v>
      </c>
      <c r="B1294" s="675" t="s">
        <v>41246</v>
      </c>
      <c r="C1294" s="675" t="s">
        <v>41247</v>
      </c>
      <c r="D1294" s="675" t="s">
        <v>41248</v>
      </c>
      <c r="E1294" s="675" t="s">
        <v>687</v>
      </c>
      <c r="F1294" s="675" t="s">
        <v>123</v>
      </c>
      <c r="G1294" s="675" t="s">
        <v>17532</v>
      </c>
      <c r="H1294" s="675" t="s">
        <v>37612</v>
      </c>
      <c r="I1294" s="676">
        <v>0.91666666666666663</v>
      </c>
      <c r="J1294" s="675" t="s">
        <v>20</v>
      </c>
      <c r="K1294" s="675" t="s">
        <v>105</v>
      </c>
      <c r="L1294" s="675" t="s">
        <v>106</v>
      </c>
      <c r="M1294" s="675" t="s">
        <v>995</v>
      </c>
      <c r="N1294" s="23"/>
      <c r="O1294" s="23"/>
      <c r="P1294" s="23"/>
      <c r="Q1294" s="23"/>
      <c r="R1294" s="23"/>
      <c r="S1294" s="29">
        <v>44700</v>
      </c>
      <c r="T1294" s="31"/>
      <c r="U1294" s="31"/>
      <c r="V1294" s="31"/>
      <c r="W1294" s="31"/>
      <c r="X1294" s="31"/>
      <c r="Y1294" s="31"/>
      <c r="Z1294" s="31"/>
      <c r="AA1294" s="31"/>
      <c r="AB1294" s="38"/>
      <c r="AC1294" s="31"/>
      <c r="AD1294" s="31"/>
      <c r="AE1294" s="31"/>
      <c r="AF1294" s="31"/>
      <c r="AG1294" s="23"/>
      <c r="AH1294" s="23"/>
      <c r="AI1294" s="23"/>
      <c r="AJ1294" s="23"/>
      <c r="AK1294" s="23"/>
      <c r="AL1294" s="29"/>
      <c r="AM1294" s="388"/>
    </row>
    <row r="1295" spans="1:39" ht="54" customHeight="1" x14ac:dyDescent="1.05">
      <c r="A1295" s="675" t="s">
        <v>41249</v>
      </c>
      <c r="B1295" s="675" t="s">
        <v>8039</v>
      </c>
      <c r="C1295" s="675" t="s">
        <v>41250</v>
      </c>
      <c r="D1295" s="675" t="s">
        <v>41251</v>
      </c>
      <c r="E1295" s="675" t="s">
        <v>687</v>
      </c>
      <c r="F1295" s="675" t="s">
        <v>123</v>
      </c>
      <c r="G1295" s="675" t="s">
        <v>17532</v>
      </c>
      <c r="H1295" s="675" t="s">
        <v>37612</v>
      </c>
      <c r="I1295" s="676">
        <v>0.91666666666666663</v>
      </c>
      <c r="J1295" s="675" t="s">
        <v>20</v>
      </c>
      <c r="K1295" s="675" t="s">
        <v>105</v>
      </c>
      <c r="L1295" s="675" t="s">
        <v>106</v>
      </c>
      <c r="M1295" s="675" t="s">
        <v>995</v>
      </c>
      <c r="N1295" s="23"/>
      <c r="O1295" s="23"/>
      <c r="P1295" s="23"/>
      <c r="Q1295" s="23"/>
      <c r="R1295" s="23"/>
      <c r="S1295" s="29">
        <v>44700</v>
      </c>
      <c r="T1295" s="31"/>
      <c r="U1295" s="31"/>
      <c r="V1295" s="31"/>
      <c r="W1295" s="31"/>
      <c r="X1295" s="31"/>
      <c r="Y1295" s="31"/>
      <c r="Z1295" s="31"/>
      <c r="AA1295" s="31"/>
      <c r="AB1295" s="38"/>
      <c r="AC1295" s="31"/>
      <c r="AD1295" s="31"/>
      <c r="AE1295" s="31"/>
      <c r="AF1295" s="31"/>
      <c r="AG1295" s="23"/>
      <c r="AH1295" s="23"/>
      <c r="AI1295" s="23"/>
      <c r="AJ1295" s="23"/>
      <c r="AK1295" s="23"/>
      <c r="AL1295" s="29"/>
      <c r="AM1295" s="388"/>
    </row>
    <row r="1296" spans="1:39" ht="54" customHeight="1" x14ac:dyDescent="1.05">
      <c r="A1296" s="675" t="s">
        <v>41252</v>
      </c>
      <c r="B1296" s="675" t="s">
        <v>41253</v>
      </c>
      <c r="C1296" s="675" t="s">
        <v>41254</v>
      </c>
      <c r="D1296" s="675" t="s">
        <v>41255</v>
      </c>
      <c r="E1296" s="675" t="s">
        <v>687</v>
      </c>
      <c r="F1296" s="675" t="s">
        <v>123</v>
      </c>
      <c r="G1296" s="675" t="s">
        <v>17532</v>
      </c>
      <c r="H1296" s="675" t="s">
        <v>37612</v>
      </c>
      <c r="I1296" s="676">
        <v>0.91666666666666663</v>
      </c>
      <c r="J1296" s="675" t="s">
        <v>20</v>
      </c>
      <c r="K1296" s="675" t="s">
        <v>105</v>
      </c>
      <c r="L1296" s="675" t="s">
        <v>106</v>
      </c>
      <c r="M1296" s="675" t="s">
        <v>995</v>
      </c>
      <c r="N1296" s="23"/>
      <c r="O1296" s="23"/>
      <c r="P1296" s="23"/>
      <c r="Q1296" s="23"/>
      <c r="R1296" s="23"/>
      <c r="S1296" s="29">
        <v>44700</v>
      </c>
      <c r="T1296" s="31"/>
      <c r="U1296" s="31"/>
      <c r="V1296" s="31"/>
      <c r="W1296" s="31"/>
      <c r="X1296" s="31"/>
      <c r="Y1296" s="31"/>
      <c r="Z1296" s="31"/>
      <c r="AA1296" s="31"/>
      <c r="AB1296" s="38"/>
      <c r="AC1296" s="31"/>
      <c r="AD1296" s="31"/>
      <c r="AE1296" s="31"/>
      <c r="AF1296" s="31"/>
      <c r="AG1296" s="23"/>
      <c r="AH1296" s="23"/>
      <c r="AI1296" s="23"/>
      <c r="AJ1296" s="23"/>
      <c r="AK1296" s="23"/>
      <c r="AL1296" s="29"/>
      <c r="AM1296" s="388"/>
    </row>
    <row r="1297" spans="1:39" ht="54" customHeight="1" x14ac:dyDescent="1.05">
      <c r="A1297" s="675" t="s">
        <v>41256</v>
      </c>
      <c r="B1297" s="675" t="s">
        <v>27160</v>
      </c>
      <c r="C1297" s="675" t="s">
        <v>41257</v>
      </c>
      <c r="D1297" s="675" t="s">
        <v>41258</v>
      </c>
      <c r="E1297" s="675" t="s">
        <v>687</v>
      </c>
      <c r="F1297" s="675" t="s">
        <v>123</v>
      </c>
      <c r="G1297" s="675" t="s">
        <v>17532</v>
      </c>
      <c r="H1297" s="675" t="s">
        <v>37612</v>
      </c>
      <c r="I1297" s="676">
        <v>0.91666666666666663</v>
      </c>
      <c r="J1297" s="675" t="s">
        <v>20</v>
      </c>
      <c r="K1297" s="675" t="s">
        <v>105</v>
      </c>
      <c r="L1297" s="675" t="s">
        <v>106</v>
      </c>
      <c r="M1297" s="675" t="s">
        <v>995</v>
      </c>
      <c r="N1297" s="23"/>
      <c r="O1297" s="23"/>
      <c r="P1297" s="23"/>
      <c r="Q1297" s="23"/>
      <c r="R1297" s="23"/>
      <c r="S1297" s="29">
        <v>44700</v>
      </c>
      <c r="T1297" s="31"/>
      <c r="U1297" s="31"/>
      <c r="V1297" s="31"/>
      <c r="W1297" s="31"/>
      <c r="X1297" s="31"/>
      <c r="Y1297" s="31"/>
      <c r="Z1297" s="31"/>
      <c r="AA1297" s="31"/>
      <c r="AB1297" s="38"/>
      <c r="AC1297" s="31"/>
      <c r="AD1297" s="31"/>
      <c r="AE1297" s="31"/>
      <c r="AF1297" s="31"/>
      <c r="AG1297" s="23"/>
      <c r="AH1297" s="23"/>
      <c r="AI1297" s="23"/>
      <c r="AJ1297" s="23"/>
      <c r="AK1297" s="23"/>
      <c r="AL1297" s="29"/>
      <c r="AM1297" s="388"/>
    </row>
    <row r="1298" spans="1:39" ht="54" customHeight="1" x14ac:dyDescent="1.05">
      <c r="A1298" s="675" t="s">
        <v>41259</v>
      </c>
      <c r="B1298" s="675" t="s">
        <v>18493</v>
      </c>
      <c r="C1298" s="675" t="s">
        <v>41260</v>
      </c>
      <c r="D1298" s="675" t="s">
        <v>41261</v>
      </c>
      <c r="E1298" s="675" t="s">
        <v>687</v>
      </c>
      <c r="F1298" s="675" t="s">
        <v>123</v>
      </c>
      <c r="G1298" s="675" t="s">
        <v>17532</v>
      </c>
      <c r="H1298" s="675" t="s">
        <v>37612</v>
      </c>
      <c r="I1298" s="676">
        <v>0.91666666666666663</v>
      </c>
      <c r="J1298" s="675" t="s">
        <v>20</v>
      </c>
      <c r="K1298" s="675" t="s">
        <v>105</v>
      </c>
      <c r="L1298" s="675" t="s">
        <v>106</v>
      </c>
      <c r="M1298" s="675" t="s">
        <v>995</v>
      </c>
      <c r="N1298" s="23"/>
      <c r="O1298" s="23"/>
      <c r="P1298" s="23"/>
      <c r="Q1298" s="23"/>
      <c r="R1298" s="23"/>
      <c r="S1298" s="29">
        <v>44700</v>
      </c>
      <c r="T1298" s="31"/>
      <c r="U1298" s="31"/>
      <c r="V1298" s="31"/>
      <c r="W1298" s="31"/>
      <c r="X1298" s="31"/>
      <c r="Y1298" s="31"/>
      <c r="Z1298" s="31"/>
      <c r="AA1298" s="31"/>
      <c r="AB1298" s="38"/>
      <c r="AC1298" s="31"/>
      <c r="AD1298" s="31"/>
      <c r="AE1298" s="31"/>
      <c r="AF1298" s="31"/>
      <c r="AG1298" s="23"/>
      <c r="AH1298" s="23"/>
      <c r="AI1298" s="23"/>
      <c r="AJ1298" s="23"/>
      <c r="AK1298" s="23"/>
      <c r="AL1298" s="29"/>
      <c r="AM1298" s="388"/>
    </row>
    <row r="1299" spans="1:39" ht="54" customHeight="1" x14ac:dyDescent="1.05">
      <c r="A1299" s="693" t="s">
        <v>40972</v>
      </c>
      <c r="B1299" s="694"/>
      <c r="C1299" s="694"/>
      <c r="D1299" s="694"/>
      <c r="E1299" s="694"/>
      <c r="F1299" s="694"/>
      <c r="G1299" s="694"/>
      <c r="H1299" s="694"/>
      <c r="I1299" s="694"/>
      <c r="J1299" s="694"/>
      <c r="K1299" s="694"/>
      <c r="L1299" s="694"/>
      <c r="M1299" s="695"/>
      <c r="N1299" s="23"/>
      <c r="O1299" s="23"/>
      <c r="P1299" s="23"/>
      <c r="Q1299" s="23"/>
      <c r="R1299" s="23"/>
      <c r="S1299" s="29"/>
      <c r="T1299" s="388">
        <v>351000</v>
      </c>
    </row>
    <row r="1300" spans="1:39" ht="54" customHeight="1" x14ac:dyDescent="1.05">
      <c r="A1300" s="693" t="s">
        <v>41456</v>
      </c>
      <c r="B1300" s="694"/>
      <c r="C1300" s="694"/>
      <c r="D1300" s="694"/>
      <c r="E1300" s="694"/>
      <c r="F1300" s="694"/>
      <c r="G1300" s="694"/>
      <c r="H1300" s="694"/>
      <c r="I1300" s="694"/>
      <c r="J1300" s="694"/>
      <c r="K1300" s="694"/>
      <c r="L1300" s="694"/>
      <c r="M1300" s="695"/>
      <c r="N1300" s="23"/>
      <c r="O1300" s="23"/>
      <c r="P1300" s="23"/>
      <c r="Q1300" s="23"/>
      <c r="R1300" s="23"/>
      <c r="S1300" s="29"/>
      <c r="T1300" s="388">
        <v>120000</v>
      </c>
    </row>
    <row r="1301" spans="1:39" ht="54" customHeight="1" x14ac:dyDescent="1.05">
      <c r="A1301" s="693" t="s">
        <v>41456</v>
      </c>
      <c r="B1301" s="694"/>
      <c r="C1301" s="694"/>
      <c r="D1301" s="694"/>
      <c r="E1301" s="694"/>
      <c r="F1301" s="694"/>
      <c r="G1301" s="694"/>
      <c r="H1301" s="694"/>
      <c r="I1301" s="694"/>
      <c r="J1301" s="694"/>
      <c r="K1301" s="694"/>
      <c r="L1301" s="694"/>
      <c r="M1301" s="695"/>
      <c r="N1301" s="23"/>
      <c r="O1301" s="23"/>
      <c r="P1301" s="23"/>
      <c r="Q1301" s="23"/>
      <c r="R1301" s="23"/>
      <c r="S1301" s="29"/>
      <c r="T1301" s="388">
        <v>84000</v>
      </c>
    </row>
    <row r="1302" spans="1:39" ht="54" customHeight="1" x14ac:dyDescent="1.05">
      <c r="A1302" s="693" t="s">
        <v>41456</v>
      </c>
      <c r="B1302" s="694"/>
      <c r="C1302" s="694"/>
      <c r="D1302" s="694"/>
      <c r="E1302" s="694"/>
      <c r="F1302" s="694"/>
      <c r="G1302" s="694"/>
      <c r="H1302" s="694"/>
      <c r="I1302" s="694"/>
      <c r="J1302" s="694"/>
      <c r="K1302" s="694"/>
      <c r="L1302" s="694"/>
      <c r="M1302" s="695"/>
      <c r="N1302" s="23"/>
      <c r="O1302" s="23"/>
      <c r="P1302" s="23"/>
      <c r="Q1302" s="23"/>
      <c r="R1302" s="23"/>
      <c r="S1302" s="29"/>
      <c r="T1302" s="388">
        <v>250750</v>
      </c>
    </row>
    <row r="1303" spans="1:39" ht="54" customHeight="1" x14ac:dyDescent="1.05">
      <c r="A1303" s="693" t="s">
        <v>41464</v>
      </c>
      <c r="B1303" s="694"/>
      <c r="C1303" s="694"/>
      <c r="D1303" s="694"/>
      <c r="E1303" s="694"/>
      <c r="F1303" s="694"/>
      <c r="G1303" s="694"/>
      <c r="H1303" s="694"/>
      <c r="I1303" s="694"/>
      <c r="J1303" s="694"/>
      <c r="K1303" s="694"/>
      <c r="L1303" s="694"/>
      <c r="M1303" s="695"/>
      <c r="N1303" s="23"/>
      <c r="O1303" s="23"/>
      <c r="P1303" s="23"/>
      <c r="Q1303" s="23"/>
      <c r="R1303" s="23"/>
      <c r="S1303" s="29"/>
      <c r="T1303" s="388">
        <v>800000</v>
      </c>
    </row>
    <row r="1304" spans="1:39" ht="54" customHeight="1" x14ac:dyDescent="1.05">
      <c r="A1304" s="688" t="s">
        <v>42243</v>
      </c>
      <c r="B1304" s="689"/>
      <c r="C1304" s="689"/>
      <c r="D1304" s="689"/>
      <c r="E1304" s="689"/>
      <c r="F1304" s="689"/>
      <c r="G1304" s="689"/>
      <c r="H1304" s="689"/>
      <c r="I1304" s="689"/>
      <c r="J1304" s="689"/>
      <c r="K1304" s="689"/>
      <c r="L1304" s="689"/>
      <c r="M1304" s="690"/>
      <c r="N1304" s="23"/>
      <c r="O1304" s="23"/>
      <c r="P1304" s="23"/>
      <c r="Q1304" s="23"/>
      <c r="R1304" s="23"/>
      <c r="S1304" s="29"/>
      <c r="T1304" s="31"/>
      <c r="U1304" s="31"/>
      <c r="V1304" s="31"/>
      <c r="W1304" s="31"/>
      <c r="X1304" s="31"/>
      <c r="Y1304" s="31"/>
      <c r="Z1304" s="31"/>
      <c r="AA1304" s="31"/>
      <c r="AB1304" s="38"/>
      <c r="AC1304" s="31"/>
      <c r="AD1304" s="31"/>
      <c r="AE1304" s="31"/>
      <c r="AF1304" s="31"/>
      <c r="AG1304" s="23"/>
      <c r="AH1304" s="23"/>
      <c r="AI1304" s="23"/>
      <c r="AJ1304" s="23"/>
      <c r="AK1304" s="23"/>
      <c r="AL1304" s="29"/>
      <c r="AM1304" s="388"/>
    </row>
    <row r="1305" spans="1:39" ht="54" customHeight="1" x14ac:dyDescent="1.05">
      <c r="A1305" s="31" t="s">
        <v>41803</v>
      </c>
      <c r="B1305" s="31" t="s">
        <v>41804</v>
      </c>
      <c r="C1305" s="31" t="s">
        <v>41805</v>
      </c>
      <c r="D1305" s="31" t="s">
        <v>41806</v>
      </c>
      <c r="E1305" s="31" t="s">
        <v>687</v>
      </c>
      <c r="F1305" s="31" t="s">
        <v>123</v>
      </c>
      <c r="G1305" s="31" t="s">
        <v>16504</v>
      </c>
      <c r="H1305" s="31" t="s">
        <v>29943</v>
      </c>
      <c r="I1305" s="38">
        <v>0.41666666666666669</v>
      </c>
      <c r="J1305" s="31" t="s">
        <v>20</v>
      </c>
      <c r="K1305" s="31" t="s">
        <v>105</v>
      </c>
      <c r="L1305" s="31" t="s">
        <v>106</v>
      </c>
      <c r="M1305" s="31" t="s">
        <v>995</v>
      </c>
      <c r="N1305" s="23"/>
      <c r="O1305" s="23"/>
      <c r="P1305" s="23"/>
      <c r="Q1305" s="23"/>
      <c r="R1305" s="23"/>
      <c r="S1305" s="29">
        <v>44700</v>
      </c>
      <c r="T1305" s="31"/>
      <c r="U1305" s="31"/>
      <c r="V1305" s="31"/>
      <c r="W1305" s="31"/>
      <c r="X1305" s="31"/>
      <c r="Y1305" s="31"/>
      <c r="Z1305" s="31"/>
      <c r="AA1305" s="31"/>
      <c r="AB1305" s="38"/>
      <c r="AC1305" s="31"/>
      <c r="AD1305" s="31"/>
      <c r="AE1305" s="31"/>
      <c r="AF1305" s="31"/>
      <c r="AG1305" s="23"/>
      <c r="AH1305" s="23"/>
      <c r="AI1305" s="23"/>
      <c r="AJ1305" s="23"/>
      <c r="AK1305" s="23"/>
      <c r="AL1305" s="29"/>
      <c r="AM1305" s="388"/>
    </row>
    <row r="1306" spans="1:39" ht="54" customHeight="1" x14ac:dyDescent="1.05">
      <c r="A1306" s="31" t="s">
        <v>41807</v>
      </c>
      <c r="B1306" s="31" t="s">
        <v>12158</v>
      </c>
      <c r="C1306" s="31" t="s">
        <v>41808</v>
      </c>
      <c r="D1306" s="31" t="s">
        <v>41809</v>
      </c>
      <c r="E1306" s="31" t="s">
        <v>687</v>
      </c>
      <c r="F1306" s="31" t="s">
        <v>123</v>
      </c>
      <c r="G1306" s="31" t="s">
        <v>16504</v>
      </c>
      <c r="H1306" s="31" t="s">
        <v>29943</v>
      </c>
      <c r="I1306" s="38">
        <v>0.41666666666666669</v>
      </c>
      <c r="J1306" s="31" t="s">
        <v>20</v>
      </c>
      <c r="K1306" s="31" t="s">
        <v>105</v>
      </c>
      <c r="L1306" s="31" t="s">
        <v>106</v>
      </c>
      <c r="M1306" s="31" t="s">
        <v>995</v>
      </c>
      <c r="N1306" s="23"/>
      <c r="O1306" s="23"/>
      <c r="P1306" s="23"/>
      <c r="Q1306" s="23"/>
      <c r="R1306" s="23"/>
      <c r="S1306" s="29">
        <v>44700</v>
      </c>
      <c r="T1306" s="31"/>
      <c r="U1306" s="31"/>
      <c r="V1306" s="31"/>
      <c r="W1306" s="31"/>
      <c r="X1306" s="31"/>
      <c r="Y1306" s="31"/>
      <c r="Z1306" s="31"/>
      <c r="AA1306" s="31"/>
      <c r="AB1306" s="38"/>
      <c r="AC1306" s="31"/>
      <c r="AD1306" s="31"/>
      <c r="AE1306" s="31"/>
      <c r="AF1306" s="31"/>
      <c r="AG1306" s="23"/>
      <c r="AH1306" s="23"/>
      <c r="AI1306" s="23"/>
      <c r="AJ1306" s="23"/>
      <c r="AK1306" s="23"/>
      <c r="AL1306" s="29"/>
      <c r="AM1306" s="388"/>
    </row>
    <row r="1307" spans="1:39" ht="54" customHeight="1" x14ac:dyDescent="1.05">
      <c r="A1307" s="31" t="s">
        <v>41810</v>
      </c>
      <c r="B1307" s="31" t="s">
        <v>12452</v>
      </c>
      <c r="C1307" s="31" t="s">
        <v>41811</v>
      </c>
      <c r="D1307" s="31" t="s">
        <v>41812</v>
      </c>
      <c r="E1307" s="31" t="s">
        <v>687</v>
      </c>
      <c r="F1307" s="31" t="s">
        <v>123</v>
      </c>
      <c r="G1307" s="31" t="s">
        <v>41477</v>
      </c>
      <c r="H1307" s="31" t="s">
        <v>29943</v>
      </c>
      <c r="I1307" s="38">
        <v>0.41666666666666669</v>
      </c>
      <c r="J1307" s="31" t="s">
        <v>20</v>
      </c>
      <c r="K1307" s="31" t="s">
        <v>105</v>
      </c>
      <c r="L1307" s="31" t="s">
        <v>106</v>
      </c>
      <c r="M1307" s="31" t="s">
        <v>995</v>
      </c>
      <c r="N1307" s="23"/>
      <c r="O1307" s="23"/>
      <c r="P1307" s="23"/>
      <c r="Q1307" s="23"/>
      <c r="R1307" s="23"/>
      <c r="S1307" s="29">
        <v>44700</v>
      </c>
      <c r="T1307" s="31"/>
      <c r="U1307" s="31"/>
      <c r="V1307" s="31"/>
      <c r="W1307" s="31"/>
      <c r="X1307" s="31"/>
      <c r="Y1307" s="31"/>
      <c r="Z1307" s="31"/>
      <c r="AA1307" s="31"/>
      <c r="AB1307" s="38"/>
      <c r="AC1307" s="31"/>
      <c r="AD1307" s="31"/>
      <c r="AE1307" s="31"/>
      <c r="AF1307" s="31"/>
      <c r="AG1307" s="23"/>
      <c r="AH1307" s="23"/>
      <c r="AI1307" s="23"/>
      <c r="AJ1307" s="23"/>
      <c r="AK1307" s="23"/>
      <c r="AL1307" s="29"/>
      <c r="AM1307" s="388"/>
    </row>
    <row r="1308" spans="1:39" ht="54" customHeight="1" x14ac:dyDescent="1.05">
      <c r="A1308" s="31" t="s">
        <v>41813</v>
      </c>
      <c r="B1308" s="31" t="s">
        <v>41814</v>
      </c>
      <c r="C1308" s="31" t="s">
        <v>41815</v>
      </c>
      <c r="D1308" s="31" t="s">
        <v>41816</v>
      </c>
      <c r="E1308" s="31" t="s">
        <v>687</v>
      </c>
      <c r="F1308" s="31" t="s">
        <v>123</v>
      </c>
      <c r="G1308" s="31" t="s">
        <v>41477</v>
      </c>
      <c r="H1308" s="31" t="s">
        <v>29943</v>
      </c>
      <c r="I1308" s="38">
        <v>0.41666666666666669</v>
      </c>
      <c r="J1308" s="31" t="s">
        <v>20</v>
      </c>
      <c r="K1308" s="31" t="s">
        <v>105</v>
      </c>
      <c r="L1308" s="31" t="s">
        <v>106</v>
      </c>
      <c r="M1308" s="31" t="s">
        <v>995</v>
      </c>
      <c r="N1308" s="23"/>
      <c r="O1308" s="23"/>
      <c r="P1308" s="23"/>
      <c r="Q1308" s="23"/>
      <c r="R1308" s="23"/>
      <c r="S1308" s="29">
        <v>44700</v>
      </c>
      <c r="T1308" s="31"/>
      <c r="U1308" s="31"/>
      <c r="V1308" s="31"/>
      <c r="W1308" s="31"/>
      <c r="X1308" s="31"/>
      <c r="Y1308" s="31"/>
      <c r="Z1308" s="31"/>
      <c r="AA1308" s="31"/>
      <c r="AB1308" s="38"/>
      <c r="AC1308" s="31"/>
      <c r="AD1308" s="31"/>
      <c r="AE1308" s="31"/>
      <c r="AF1308" s="31"/>
      <c r="AG1308" s="23"/>
      <c r="AH1308" s="23"/>
      <c r="AI1308" s="23"/>
      <c r="AJ1308" s="23"/>
      <c r="AK1308" s="23"/>
      <c r="AL1308" s="29"/>
      <c r="AM1308" s="388"/>
    </row>
    <row r="1309" spans="1:39" ht="54" customHeight="1" x14ac:dyDescent="1.05">
      <c r="A1309" s="31" t="s">
        <v>41817</v>
      </c>
      <c r="B1309" s="31" t="s">
        <v>41818</v>
      </c>
      <c r="C1309" s="31" t="s">
        <v>41819</v>
      </c>
      <c r="D1309" s="31" t="s">
        <v>41820</v>
      </c>
      <c r="E1309" s="31" t="s">
        <v>687</v>
      </c>
      <c r="F1309" s="31" t="s">
        <v>123</v>
      </c>
      <c r="G1309" s="31" t="s">
        <v>41477</v>
      </c>
      <c r="H1309" s="31" t="s">
        <v>29943</v>
      </c>
      <c r="I1309" s="38">
        <v>0.41666666666666669</v>
      </c>
      <c r="J1309" s="31" t="s">
        <v>20</v>
      </c>
      <c r="K1309" s="31" t="s">
        <v>105</v>
      </c>
      <c r="L1309" s="31" t="s">
        <v>106</v>
      </c>
      <c r="M1309" s="31" t="s">
        <v>995</v>
      </c>
      <c r="N1309" s="23"/>
      <c r="O1309" s="23"/>
      <c r="P1309" s="23"/>
      <c r="Q1309" s="23"/>
      <c r="R1309" s="23"/>
      <c r="S1309" s="29">
        <v>44700</v>
      </c>
      <c r="T1309" s="31"/>
      <c r="U1309" s="31"/>
      <c r="V1309" s="31"/>
      <c r="W1309" s="31"/>
      <c r="X1309" s="31"/>
      <c r="Y1309" s="31"/>
      <c r="Z1309" s="31"/>
      <c r="AA1309" s="31"/>
      <c r="AB1309" s="38"/>
      <c r="AC1309" s="31"/>
      <c r="AD1309" s="31"/>
      <c r="AE1309" s="31"/>
      <c r="AF1309" s="31"/>
      <c r="AG1309" s="23"/>
      <c r="AH1309" s="23"/>
      <c r="AI1309" s="23"/>
      <c r="AJ1309" s="23"/>
      <c r="AK1309" s="23"/>
      <c r="AL1309" s="29"/>
      <c r="AM1309" s="388"/>
    </row>
    <row r="1310" spans="1:39" ht="54" customHeight="1" x14ac:dyDescent="1.05">
      <c r="A1310" s="31" t="s">
        <v>41821</v>
      </c>
      <c r="B1310" s="31" t="s">
        <v>11099</v>
      </c>
      <c r="C1310" s="31" t="s">
        <v>41822</v>
      </c>
      <c r="D1310" s="31" t="s">
        <v>41823</v>
      </c>
      <c r="E1310" s="31" t="s">
        <v>687</v>
      </c>
      <c r="F1310" s="31" t="s">
        <v>123</v>
      </c>
      <c r="G1310" s="31" t="s">
        <v>41477</v>
      </c>
      <c r="H1310" s="31" t="s">
        <v>29943</v>
      </c>
      <c r="I1310" s="38">
        <v>0.41666666666666669</v>
      </c>
      <c r="J1310" s="31" t="s">
        <v>20</v>
      </c>
      <c r="K1310" s="31" t="s">
        <v>105</v>
      </c>
      <c r="L1310" s="31" t="s">
        <v>106</v>
      </c>
      <c r="M1310" s="31" t="s">
        <v>995</v>
      </c>
      <c r="N1310" s="23"/>
      <c r="O1310" s="23"/>
      <c r="P1310" s="23"/>
      <c r="Q1310" s="23"/>
      <c r="R1310" s="23"/>
      <c r="S1310" s="29">
        <v>44700</v>
      </c>
      <c r="T1310" s="31"/>
      <c r="U1310" s="31"/>
      <c r="V1310" s="31"/>
      <c r="W1310" s="31"/>
      <c r="X1310" s="31"/>
      <c r="Y1310" s="31"/>
      <c r="Z1310" s="31"/>
      <c r="AA1310" s="31"/>
      <c r="AB1310" s="38"/>
      <c r="AC1310" s="31"/>
      <c r="AD1310" s="31"/>
      <c r="AE1310" s="31"/>
      <c r="AF1310" s="31"/>
      <c r="AG1310" s="23"/>
      <c r="AH1310" s="23"/>
      <c r="AI1310" s="23"/>
      <c r="AJ1310" s="23"/>
      <c r="AK1310" s="23"/>
      <c r="AL1310" s="29"/>
      <c r="AM1310" s="388"/>
    </row>
    <row r="1311" spans="1:39" ht="54" customHeight="1" x14ac:dyDescent="1.05">
      <c r="A1311" s="31" t="s">
        <v>41824</v>
      </c>
      <c r="B1311" s="31" t="s">
        <v>29308</v>
      </c>
      <c r="C1311" s="31" t="s">
        <v>41825</v>
      </c>
      <c r="D1311" s="31" t="s">
        <v>41826</v>
      </c>
      <c r="E1311" s="31" t="s">
        <v>687</v>
      </c>
      <c r="F1311" s="31" t="s">
        <v>123</v>
      </c>
      <c r="G1311" s="31" t="s">
        <v>41477</v>
      </c>
      <c r="H1311" s="31" t="s">
        <v>29943</v>
      </c>
      <c r="I1311" s="38">
        <v>0.41666666666666669</v>
      </c>
      <c r="J1311" s="31" t="s">
        <v>20</v>
      </c>
      <c r="K1311" s="31" t="s">
        <v>105</v>
      </c>
      <c r="L1311" s="31" t="s">
        <v>106</v>
      </c>
      <c r="M1311" s="31" t="s">
        <v>995</v>
      </c>
      <c r="N1311" s="23"/>
      <c r="O1311" s="23"/>
      <c r="P1311" s="23"/>
      <c r="Q1311" s="23"/>
      <c r="R1311" s="23"/>
      <c r="S1311" s="29">
        <v>44700</v>
      </c>
      <c r="T1311" s="31"/>
      <c r="U1311" s="31"/>
      <c r="V1311" s="31"/>
      <c r="W1311" s="31"/>
      <c r="X1311" s="31"/>
      <c r="Y1311" s="31"/>
      <c r="Z1311" s="31"/>
      <c r="AA1311" s="31"/>
      <c r="AB1311" s="38"/>
      <c r="AC1311" s="31"/>
      <c r="AD1311" s="31"/>
      <c r="AE1311" s="31"/>
      <c r="AF1311" s="31"/>
      <c r="AG1311" s="23"/>
      <c r="AH1311" s="23"/>
      <c r="AI1311" s="23"/>
      <c r="AJ1311" s="23"/>
      <c r="AK1311" s="23"/>
      <c r="AL1311" s="29"/>
      <c r="AM1311" s="388"/>
    </row>
    <row r="1312" spans="1:39" ht="54" customHeight="1" x14ac:dyDescent="1.05">
      <c r="A1312" s="31" t="s">
        <v>41827</v>
      </c>
      <c r="B1312" s="31" t="s">
        <v>25485</v>
      </c>
      <c r="C1312" s="31" t="s">
        <v>41828</v>
      </c>
      <c r="D1312" s="31" t="s">
        <v>41829</v>
      </c>
      <c r="E1312" s="31" t="s">
        <v>687</v>
      </c>
      <c r="F1312" s="31" t="s">
        <v>123</v>
      </c>
      <c r="G1312" s="31" t="s">
        <v>41477</v>
      </c>
      <c r="H1312" s="31" t="s">
        <v>29943</v>
      </c>
      <c r="I1312" s="38">
        <v>0.41666666666666669</v>
      </c>
      <c r="J1312" s="31" t="s">
        <v>20</v>
      </c>
      <c r="K1312" s="31" t="s">
        <v>105</v>
      </c>
      <c r="L1312" s="31" t="s">
        <v>106</v>
      </c>
      <c r="M1312" s="31" t="s">
        <v>995</v>
      </c>
      <c r="N1312" s="23"/>
      <c r="O1312" s="23"/>
      <c r="P1312" s="23"/>
      <c r="Q1312" s="23"/>
      <c r="R1312" s="23"/>
      <c r="S1312" s="29">
        <v>44700</v>
      </c>
      <c r="T1312" s="31"/>
      <c r="U1312" s="31"/>
      <c r="V1312" s="31"/>
      <c r="W1312" s="31"/>
      <c r="X1312" s="31"/>
      <c r="Y1312" s="31"/>
      <c r="Z1312" s="31"/>
      <c r="AA1312" s="31"/>
      <c r="AB1312" s="38"/>
      <c r="AC1312" s="31"/>
      <c r="AD1312" s="31"/>
      <c r="AE1312" s="31"/>
      <c r="AF1312" s="31"/>
      <c r="AG1312" s="23"/>
      <c r="AH1312" s="23"/>
      <c r="AI1312" s="23"/>
      <c r="AJ1312" s="23"/>
      <c r="AK1312" s="23"/>
      <c r="AL1312" s="29"/>
      <c r="AM1312" s="388"/>
    </row>
    <row r="1313" spans="1:39" ht="54" customHeight="1" x14ac:dyDescent="1.05">
      <c r="A1313" s="31" t="s">
        <v>41830</v>
      </c>
      <c r="B1313" s="31" t="s">
        <v>41831</v>
      </c>
      <c r="C1313" s="31" t="s">
        <v>41832</v>
      </c>
      <c r="D1313" s="31" t="s">
        <v>41833</v>
      </c>
      <c r="E1313" s="31" t="s">
        <v>687</v>
      </c>
      <c r="F1313" s="31" t="s">
        <v>123</v>
      </c>
      <c r="G1313" s="31" t="s">
        <v>41477</v>
      </c>
      <c r="H1313" s="31" t="s">
        <v>29943</v>
      </c>
      <c r="I1313" s="38">
        <v>0.41666666666666669</v>
      </c>
      <c r="J1313" s="31" t="s">
        <v>20</v>
      </c>
      <c r="K1313" s="31" t="s">
        <v>105</v>
      </c>
      <c r="L1313" s="31" t="s">
        <v>106</v>
      </c>
      <c r="M1313" s="31" t="s">
        <v>995</v>
      </c>
      <c r="N1313" s="23"/>
      <c r="O1313" s="23"/>
      <c r="P1313" s="23"/>
      <c r="Q1313" s="23"/>
      <c r="R1313" s="23"/>
      <c r="S1313" s="29">
        <v>44700</v>
      </c>
      <c r="T1313" s="31"/>
      <c r="U1313" s="31"/>
      <c r="V1313" s="31"/>
      <c r="W1313" s="31"/>
      <c r="X1313" s="31"/>
      <c r="Y1313" s="31"/>
      <c r="Z1313" s="31"/>
      <c r="AA1313" s="31"/>
      <c r="AB1313" s="38"/>
      <c r="AC1313" s="31"/>
      <c r="AD1313" s="31"/>
      <c r="AE1313" s="31"/>
      <c r="AF1313" s="31"/>
      <c r="AG1313" s="23"/>
      <c r="AH1313" s="23"/>
      <c r="AI1313" s="23"/>
      <c r="AJ1313" s="23"/>
      <c r="AK1313" s="23"/>
      <c r="AL1313" s="29"/>
      <c r="AM1313" s="388"/>
    </row>
    <row r="1314" spans="1:39" ht="54" customHeight="1" x14ac:dyDescent="1.05">
      <c r="A1314" s="31" t="s">
        <v>41834</v>
      </c>
      <c r="B1314" s="31" t="s">
        <v>7428</v>
      </c>
      <c r="C1314" s="31" t="s">
        <v>41835</v>
      </c>
      <c r="D1314" s="31" t="s">
        <v>41836</v>
      </c>
      <c r="E1314" s="31" t="s">
        <v>687</v>
      </c>
      <c r="F1314" s="31" t="s">
        <v>123</v>
      </c>
      <c r="G1314" s="31" t="s">
        <v>41477</v>
      </c>
      <c r="H1314" s="31" t="s">
        <v>29943</v>
      </c>
      <c r="I1314" s="38">
        <v>0.41666666666666669</v>
      </c>
      <c r="J1314" s="31" t="s">
        <v>20</v>
      </c>
      <c r="K1314" s="31" t="s">
        <v>105</v>
      </c>
      <c r="L1314" s="31" t="s">
        <v>106</v>
      </c>
      <c r="M1314" s="31" t="s">
        <v>995</v>
      </c>
      <c r="N1314" s="23"/>
      <c r="O1314" s="23"/>
      <c r="P1314" s="23"/>
      <c r="Q1314" s="23"/>
      <c r="R1314" s="23"/>
      <c r="S1314" s="29">
        <v>44700</v>
      </c>
      <c r="T1314" s="31"/>
      <c r="U1314" s="31"/>
      <c r="V1314" s="31"/>
      <c r="W1314" s="31"/>
      <c r="X1314" s="31"/>
      <c r="Y1314" s="31"/>
      <c r="Z1314" s="31"/>
      <c r="AA1314" s="31"/>
      <c r="AB1314" s="38"/>
      <c r="AC1314" s="31"/>
      <c r="AD1314" s="31"/>
      <c r="AE1314" s="31"/>
      <c r="AF1314" s="31"/>
      <c r="AG1314" s="23"/>
      <c r="AH1314" s="23"/>
      <c r="AI1314" s="23"/>
      <c r="AJ1314" s="23"/>
      <c r="AK1314" s="23"/>
      <c r="AL1314" s="29"/>
      <c r="AM1314" s="388"/>
    </row>
    <row r="1315" spans="1:39" ht="54" customHeight="1" x14ac:dyDescent="1.05">
      <c r="A1315" s="31" t="s">
        <v>41837</v>
      </c>
      <c r="B1315" s="31" t="s">
        <v>41838</v>
      </c>
      <c r="C1315" s="31" t="s">
        <v>41839</v>
      </c>
      <c r="D1315" s="31" t="s">
        <v>41840</v>
      </c>
      <c r="E1315" s="31" t="s">
        <v>687</v>
      </c>
      <c r="F1315" s="31" t="s">
        <v>123</v>
      </c>
      <c r="G1315" s="31" t="s">
        <v>41477</v>
      </c>
      <c r="H1315" s="31" t="s">
        <v>29943</v>
      </c>
      <c r="I1315" s="38">
        <v>0.41666666666666669</v>
      </c>
      <c r="J1315" s="31" t="s">
        <v>20</v>
      </c>
      <c r="K1315" s="31" t="s">
        <v>105</v>
      </c>
      <c r="L1315" s="31" t="s">
        <v>106</v>
      </c>
      <c r="M1315" s="31" t="s">
        <v>995</v>
      </c>
      <c r="N1315" s="23"/>
      <c r="O1315" s="23"/>
      <c r="P1315" s="23"/>
      <c r="Q1315" s="23"/>
      <c r="R1315" s="23"/>
      <c r="S1315" s="29">
        <v>44700</v>
      </c>
      <c r="T1315" s="31"/>
      <c r="U1315" s="31"/>
      <c r="V1315" s="31"/>
      <c r="W1315" s="31"/>
      <c r="X1315" s="31"/>
      <c r="Y1315" s="31"/>
      <c r="Z1315" s="31"/>
      <c r="AA1315" s="31"/>
      <c r="AB1315" s="38"/>
      <c r="AC1315" s="31"/>
      <c r="AD1315" s="31"/>
      <c r="AE1315" s="31"/>
      <c r="AF1315" s="31"/>
      <c r="AG1315" s="23"/>
      <c r="AH1315" s="23"/>
      <c r="AI1315" s="23"/>
      <c r="AJ1315" s="23"/>
      <c r="AK1315" s="23"/>
      <c r="AL1315" s="29"/>
      <c r="AM1315" s="388"/>
    </row>
    <row r="1316" spans="1:39" ht="54" customHeight="1" x14ac:dyDescent="1.05">
      <c r="A1316" s="31" t="s">
        <v>41841</v>
      </c>
      <c r="B1316" s="31" t="s">
        <v>8178</v>
      </c>
      <c r="C1316" s="31" t="s">
        <v>41842</v>
      </c>
      <c r="D1316" s="31" t="s">
        <v>41843</v>
      </c>
      <c r="E1316" s="31" t="s">
        <v>687</v>
      </c>
      <c r="F1316" s="31" t="s">
        <v>123</v>
      </c>
      <c r="G1316" s="31" t="s">
        <v>41477</v>
      </c>
      <c r="H1316" s="31" t="s">
        <v>29943</v>
      </c>
      <c r="I1316" s="38">
        <v>0.41666666666666669</v>
      </c>
      <c r="J1316" s="31" t="s">
        <v>20</v>
      </c>
      <c r="K1316" s="31" t="s">
        <v>105</v>
      </c>
      <c r="L1316" s="31" t="s">
        <v>106</v>
      </c>
      <c r="M1316" s="31" t="s">
        <v>995</v>
      </c>
      <c r="N1316" s="23"/>
      <c r="O1316" s="23"/>
      <c r="P1316" s="23"/>
      <c r="Q1316" s="23"/>
      <c r="R1316" s="23"/>
      <c r="S1316" s="29">
        <v>44700</v>
      </c>
      <c r="T1316" s="31"/>
      <c r="U1316" s="31"/>
      <c r="V1316" s="31"/>
      <c r="W1316" s="31"/>
      <c r="X1316" s="31"/>
      <c r="Y1316" s="31"/>
      <c r="Z1316" s="31"/>
      <c r="AA1316" s="31"/>
      <c r="AB1316" s="38"/>
      <c r="AC1316" s="31"/>
      <c r="AD1316" s="31"/>
      <c r="AE1316" s="31"/>
      <c r="AF1316" s="31"/>
      <c r="AG1316" s="23"/>
      <c r="AH1316" s="23"/>
      <c r="AI1316" s="23"/>
      <c r="AJ1316" s="23"/>
      <c r="AK1316" s="23"/>
      <c r="AL1316" s="29"/>
      <c r="AM1316" s="388"/>
    </row>
    <row r="1317" spans="1:39" ht="54" customHeight="1" x14ac:dyDescent="1.05">
      <c r="A1317" s="31" t="s">
        <v>41844</v>
      </c>
      <c r="B1317" s="31" t="s">
        <v>41845</v>
      </c>
      <c r="C1317" s="31" t="s">
        <v>41846</v>
      </c>
      <c r="D1317" s="31" t="s">
        <v>41847</v>
      </c>
      <c r="E1317" s="31" t="s">
        <v>101</v>
      </c>
      <c r="F1317" s="31" t="s">
        <v>123</v>
      </c>
      <c r="G1317" s="31" t="s">
        <v>16223</v>
      </c>
      <c r="H1317" s="31" t="s">
        <v>29943</v>
      </c>
      <c r="I1317" s="38">
        <v>0.41666666666666669</v>
      </c>
      <c r="J1317" s="31" t="s">
        <v>20</v>
      </c>
      <c r="K1317" s="31" t="s">
        <v>105</v>
      </c>
      <c r="L1317" s="31" t="s">
        <v>106</v>
      </c>
      <c r="M1317" s="31" t="s">
        <v>995</v>
      </c>
      <c r="N1317" s="23"/>
      <c r="O1317" s="23"/>
      <c r="P1317" s="23"/>
      <c r="Q1317" s="23"/>
      <c r="R1317" s="23"/>
      <c r="S1317" s="29">
        <v>45200</v>
      </c>
      <c r="T1317" s="31"/>
      <c r="U1317" s="31"/>
      <c r="V1317" s="31"/>
      <c r="W1317" s="31"/>
      <c r="X1317" s="31"/>
      <c r="Y1317" s="31"/>
      <c r="Z1317" s="31"/>
      <c r="AA1317" s="31"/>
      <c r="AB1317" s="38"/>
      <c r="AC1317" s="31"/>
      <c r="AD1317" s="31"/>
      <c r="AE1317" s="31"/>
      <c r="AF1317" s="31"/>
      <c r="AG1317" s="23"/>
      <c r="AH1317" s="23"/>
      <c r="AI1317" s="23"/>
      <c r="AJ1317" s="23"/>
      <c r="AK1317" s="23"/>
      <c r="AL1317" s="29"/>
      <c r="AM1317" s="388"/>
    </row>
    <row r="1318" spans="1:39" ht="54" customHeight="1" x14ac:dyDescent="1.05">
      <c r="A1318" s="31" t="s">
        <v>41848</v>
      </c>
      <c r="B1318" s="31" t="s">
        <v>41849</v>
      </c>
      <c r="C1318" s="31" t="s">
        <v>41850</v>
      </c>
      <c r="D1318" s="31" t="s">
        <v>41851</v>
      </c>
      <c r="E1318" s="31" t="s">
        <v>688</v>
      </c>
      <c r="F1318" s="31" t="s">
        <v>123</v>
      </c>
      <c r="G1318" s="31" t="s">
        <v>16287</v>
      </c>
      <c r="H1318" s="31" t="s">
        <v>33669</v>
      </c>
      <c r="I1318" s="38">
        <v>0.95833333333333337</v>
      </c>
      <c r="J1318" s="31" t="s">
        <v>20</v>
      </c>
      <c r="K1318" s="31" t="s">
        <v>105</v>
      </c>
      <c r="L1318" s="31" t="s">
        <v>106</v>
      </c>
      <c r="M1318" s="31" t="s">
        <v>194</v>
      </c>
      <c r="N1318" s="23"/>
      <c r="O1318" s="23"/>
      <c r="P1318" s="23"/>
      <c r="Q1318" s="23"/>
      <c r="R1318" s="23"/>
      <c r="S1318" s="29">
        <v>40200</v>
      </c>
      <c r="T1318" s="31"/>
      <c r="U1318" s="31"/>
      <c r="V1318" s="31"/>
      <c r="W1318" s="31"/>
      <c r="X1318" s="31"/>
      <c r="Y1318" s="31"/>
      <c r="Z1318" s="31"/>
      <c r="AA1318" s="31"/>
      <c r="AB1318" s="38"/>
      <c r="AC1318" s="31"/>
      <c r="AD1318" s="31"/>
      <c r="AE1318" s="31"/>
      <c r="AF1318" s="31"/>
      <c r="AG1318" s="23"/>
      <c r="AH1318" s="23"/>
      <c r="AI1318" s="23"/>
      <c r="AJ1318" s="23"/>
      <c r="AK1318" s="23"/>
      <c r="AL1318" s="29"/>
      <c r="AM1318" s="388"/>
    </row>
    <row r="1319" spans="1:39" ht="54" customHeight="1" x14ac:dyDescent="1.05">
      <c r="A1319" s="31" t="s">
        <v>41852</v>
      </c>
      <c r="B1319" s="31" t="s">
        <v>41853</v>
      </c>
      <c r="C1319" s="31" t="s">
        <v>41854</v>
      </c>
      <c r="D1319" s="31" t="s">
        <v>41855</v>
      </c>
      <c r="E1319" s="31" t="s">
        <v>688</v>
      </c>
      <c r="F1319" s="31" t="s">
        <v>123</v>
      </c>
      <c r="G1319" s="31" t="s">
        <v>16287</v>
      </c>
      <c r="H1319" s="31" t="s">
        <v>33669</v>
      </c>
      <c r="I1319" s="38">
        <v>0.95833333333333337</v>
      </c>
      <c r="J1319" s="31" t="s">
        <v>20</v>
      </c>
      <c r="K1319" s="31" t="s">
        <v>105</v>
      </c>
      <c r="L1319" s="31" t="s">
        <v>106</v>
      </c>
      <c r="M1319" s="31" t="s">
        <v>194</v>
      </c>
      <c r="N1319" s="23"/>
      <c r="O1319" s="23"/>
      <c r="P1319" s="23"/>
      <c r="Q1319" s="23"/>
      <c r="R1319" s="23"/>
      <c r="S1319" s="29">
        <v>40200</v>
      </c>
      <c r="T1319" s="31"/>
      <c r="U1319" s="31"/>
      <c r="V1319" s="31"/>
      <c r="W1319" s="31"/>
      <c r="X1319" s="31"/>
      <c r="Y1319" s="31"/>
      <c r="Z1319" s="31"/>
      <c r="AA1319" s="31"/>
      <c r="AB1319" s="38"/>
      <c r="AC1319" s="31"/>
      <c r="AD1319" s="31"/>
      <c r="AE1319" s="31"/>
      <c r="AF1319" s="31"/>
      <c r="AG1319" s="23"/>
      <c r="AH1319" s="23"/>
      <c r="AI1319" s="23"/>
      <c r="AJ1319" s="23"/>
      <c r="AK1319" s="23"/>
      <c r="AL1319" s="29"/>
      <c r="AM1319" s="388"/>
    </row>
    <row r="1320" spans="1:39" ht="54" customHeight="1" x14ac:dyDescent="1.05">
      <c r="A1320" s="31" t="s">
        <v>41856</v>
      </c>
      <c r="B1320" s="31" t="s">
        <v>41857</v>
      </c>
      <c r="C1320" s="31" t="s">
        <v>41858</v>
      </c>
      <c r="D1320" s="31" t="s">
        <v>41859</v>
      </c>
      <c r="E1320" s="31" t="s">
        <v>688</v>
      </c>
      <c r="F1320" s="31" t="s">
        <v>123</v>
      </c>
      <c r="G1320" s="31" t="s">
        <v>16287</v>
      </c>
      <c r="H1320" s="31" t="s">
        <v>33669</v>
      </c>
      <c r="I1320" s="38">
        <v>0.95833333333333337</v>
      </c>
      <c r="J1320" s="31" t="s">
        <v>20</v>
      </c>
      <c r="K1320" s="31" t="s">
        <v>105</v>
      </c>
      <c r="L1320" s="31" t="s">
        <v>106</v>
      </c>
      <c r="M1320" s="31" t="s">
        <v>194</v>
      </c>
      <c r="N1320" s="23"/>
      <c r="O1320" s="23"/>
      <c r="P1320" s="23"/>
      <c r="Q1320" s="23"/>
      <c r="R1320" s="23"/>
      <c r="S1320" s="29">
        <v>40200</v>
      </c>
      <c r="T1320" s="31"/>
      <c r="U1320" s="31"/>
      <c r="V1320" s="31"/>
      <c r="W1320" s="31"/>
      <c r="X1320" s="31"/>
      <c r="Y1320" s="31"/>
      <c r="Z1320" s="31"/>
      <c r="AA1320" s="31"/>
      <c r="AB1320" s="38"/>
      <c r="AC1320" s="31"/>
      <c r="AD1320" s="31"/>
      <c r="AE1320" s="31"/>
      <c r="AF1320" s="31"/>
      <c r="AG1320" s="23"/>
      <c r="AH1320" s="23"/>
      <c r="AI1320" s="23"/>
      <c r="AJ1320" s="23"/>
      <c r="AK1320" s="23"/>
      <c r="AL1320" s="29"/>
      <c r="AM1320" s="388"/>
    </row>
    <row r="1321" spans="1:39" ht="54" customHeight="1" x14ac:dyDescent="1.05">
      <c r="A1321" s="31" t="s">
        <v>41860</v>
      </c>
      <c r="B1321" s="31" t="s">
        <v>14499</v>
      </c>
      <c r="C1321" s="31" t="s">
        <v>41861</v>
      </c>
      <c r="D1321" s="31" t="s">
        <v>41862</v>
      </c>
      <c r="E1321" s="31" t="s">
        <v>688</v>
      </c>
      <c r="F1321" s="31" t="s">
        <v>123</v>
      </c>
      <c r="G1321" s="31" t="s">
        <v>16287</v>
      </c>
      <c r="H1321" s="31" t="s">
        <v>33669</v>
      </c>
      <c r="I1321" s="38">
        <v>0.95833333333333337</v>
      </c>
      <c r="J1321" s="31" t="s">
        <v>20</v>
      </c>
      <c r="K1321" s="31" t="s">
        <v>105</v>
      </c>
      <c r="L1321" s="31" t="s">
        <v>106</v>
      </c>
      <c r="M1321" s="31" t="s">
        <v>194</v>
      </c>
      <c r="N1321" s="23"/>
      <c r="O1321" s="23"/>
      <c r="P1321" s="23"/>
      <c r="Q1321" s="23"/>
      <c r="R1321" s="23"/>
      <c r="S1321" s="29">
        <v>40200</v>
      </c>
      <c r="T1321" s="31"/>
      <c r="U1321" s="31"/>
      <c r="V1321" s="31"/>
      <c r="W1321" s="31"/>
      <c r="X1321" s="31"/>
      <c r="Y1321" s="31"/>
      <c r="Z1321" s="31"/>
      <c r="AA1321" s="31"/>
      <c r="AB1321" s="38"/>
      <c r="AC1321" s="31"/>
      <c r="AD1321" s="31"/>
      <c r="AE1321" s="31"/>
      <c r="AF1321" s="31"/>
      <c r="AG1321" s="23"/>
      <c r="AH1321" s="23"/>
      <c r="AI1321" s="23"/>
      <c r="AJ1321" s="23"/>
      <c r="AK1321" s="23"/>
      <c r="AL1321" s="29"/>
      <c r="AM1321" s="388"/>
    </row>
    <row r="1322" spans="1:39" ht="54" customHeight="1" x14ac:dyDescent="1.05">
      <c r="A1322" s="31" t="s">
        <v>41863</v>
      </c>
      <c r="B1322" s="31" t="s">
        <v>5114</v>
      </c>
      <c r="C1322" s="31" t="s">
        <v>41864</v>
      </c>
      <c r="D1322" s="31" t="s">
        <v>41865</v>
      </c>
      <c r="E1322" s="31" t="s">
        <v>688</v>
      </c>
      <c r="F1322" s="31" t="s">
        <v>123</v>
      </c>
      <c r="G1322" s="31" t="s">
        <v>16287</v>
      </c>
      <c r="H1322" s="31" t="s">
        <v>33669</v>
      </c>
      <c r="I1322" s="38">
        <v>0.95833333333333337</v>
      </c>
      <c r="J1322" s="31" t="s">
        <v>20</v>
      </c>
      <c r="K1322" s="31" t="s">
        <v>105</v>
      </c>
      <c r="L1322" s="31" t="s">
        <v>106</v>
      </c>
      <c r="M1322" s="31" t="s">
        <v>194</v>
      </c>
      <c r="N1322" s="23"/>
      <c r="O1322" s="23"/>
      <c r="P1322" s="23"/>
      <c r="Q1322" s="23"/>
      <c r="R1322" s="23"/>
      <c r="S1322" s="29">
        <v>40200</v>
      </c>
      <c r="T1322" s="31"/>
      <c r="U1322" s="31"/>
      <c r="V1322" s="31"/>
      <c r="W1322" s="31"/>
      <c r="X1322" s="31"/>
      <c r="Y1322" s="31"/>
      <c r="Z1322" s="31"/>
      <c r="AA1322" s="31"/>
      <c r="AB1322" s="38"/>
      <c r="AC1322" s="31"/>
      <c r="AD1322" s="31"/>
      <c r="AE1322" s="31"/>
      <c r="AF1322" s="31"/>
      <c r="AG1322" s="23"/>
      <c r="AH1322" s="23"/>
      <c r="AI1322" s="23"/>
      <c r="AJ1322" s="23"/>
      <c r="AK1322" s="23"/>
      <c r="AL1322" s="29"/>
      <c r="AM1322" s="388"/>
    </row>
    <row r="1323" spans="1:39" ht="54" customHeight="1" x14ac:dyDescent="1.05">
      <c r="A1323" s="31" t="s">
        <v>41866</v>
      </c>
      <c r="B1323" s="31" t="s">
        <v>12193</v>
      </c>
      <c r="C1323" s="31" t="s">
        <v>41867</v>
      </c>
      <c r="D1323" s="31" t="s">
        <v>41868</v>
      </c>
      <c r="E1323" s="31" t="s">
        <v>688</v>
      </c>
      <c r="F1323" s="31" t="s">
        <v>123</v>
      </c>
      <c r="G1323" s="31" t="s">
        <v>16287</v>
      </c>
      <c r="H1323" s="31" t="s">
        <v>33669</v>
      </c>
      <c r="I1323" s="38">
        <v>0.95833333333333337</v>
      </c>
      <c r="J1323" s="31" t="s">
        <v>20</v>
      </c>
      <c r="K1323" s="31" t="s">
        <v>105</v>
      </c>
      <c r="L1323" s="31" t="s">
        <v>106</v>
      </c>
      <c r="M1323" s="31" t="s">
        <v>194</v>
      </c>
      <c r="N1323" s="23"/>
      <c r="O1323" s="23"/>
      <c r="P1323" s="23"/>
      <c r="Q1323" s="23"/>
      <c r="R1323" s="23"/>
      <c r="S1323" s="29">
        <v>40200</v>
      </c>
      <c r="T1323" s="31"/>
      <c r="U1323" s="31"/>
      <c r="V1323" s="31"/>
      <c r="W1323" s="31"/>
      <c r="X1323" s="31"/>
      <c r="Y1323" s="31"/>
      <c r="Z1323" s="31"/>
      <c r="AA1323" s="31"/>
      <c r="AB1323" s="38"/>
      <c r="AC1323" s="31"/>
      <c r="AD1323" s="31"/>
      <c r="AE1323" s="31"/>
      <c r="AF1323" s="31"/>
      <c r="AG1323" s="23"/>
      <c r="AH1323" s="23"/>
      <c r="AI1323" s="23"/>
      <c r="AJ1323" s="23"/>
      <c r="AK1323" s="23"/>
      <c r="AL1323" s="29"/>
      <c r="AM1323" s="388"/>
    </row>
    <row r="1324" spans="1:39" ht="54" customHeight="1" x14ac:dyDescent="1.05">
      <c r="A1324" s="31" t="s">
        <v>41869</v>
      </c>
      <c r="B1324" s="31" t="s">
        <v>11031</v>
      </c>
      <c r="C1324" s="31" t="s">
        <v>41870</v>
      </c>
      <c r="D1324" s="31" t="s">
        <v>41871</v>
      </c>
      <c r="E1324" s="31" t="s">
        <v>688</v>
      </c>
      <c r="F1324" s="31" t="s">
        <v>123</v>
      </c>
      <c r="G1324" s="31" t="s">
        <v>16287</v>
      </c>
      <c r="H1324" s="31" t="s">
        <v>33669</v>
      </c>
      <c r="I1324" s="38">
        <v>0.95833333333333337</v>
      </c>
      <c r="J1324" s="31" t="s">
        <v>20</v>
      </c>
      <c r="K1324" s="31" t="s">
        <v>105</v>
      </c>
      <c r="L1324" s="31" t="s">
        <v>106</v>
      </c>
      <c r="M1324" s="31" t="s">
        <v>194</v>
      </c>
      <c r="N1324" s="23"/>
      <c r="O1324" s="23"/>
      <c r="P1324" s="23"/>
      <c r="Q1324" s="23"/>
      <c r="R1324" s="23"/>
      <c r="S1324" s="29">
        <v>40200</v>
      </c>
      <c r="T1324" s="31"/>
      <c r="U1324" s="31"/>
      <c r="V1324" s="31"/>
      <c r="W1324" s="31"/>
      <c r="X1324" s="31"/>
      <c r="Y1324" s="31"/>
      <c r="Z1324" s="31"/>
      <c r="AA1324" s="31"/>
      <c r="AB1324" s="38"/>
      <c r="AC1324" s="31"/>
      <c r="AD1324" s="31"/>
      <c r="AE1324" s="31"/>
      <c r="AF1324" s="31"/>
      <c r="AG1324" s="23"/>
      <c r="AH1324" s="23"/>
      <c r="AI1324" s="23"/>
      <c r="AJ1324" s="23"/>
      <c r="AK1324" s="23"/>
      <c r="AL1324" s="29"/>
      <c r="AM1324" s="388"/>
    </row>
    <row r="1325" spans="1:39" ht="54" customHeight="1" x14ac:dyDescent="1.05">
      <c r="A1325" s="31" t="s">
        <v>41872</v>
      </c>
      <c r="B1325" s="31" t="s">
        <v>41873</v>
      </c>
      <c r="C1325" s="31" t="s">
        <v>41874</v>
      </c>
      <c r="D1325" s="31" t="s">
        <v>41875</v>
      </c>
      <c r="E1325" s="31" t="s">
        <v>101</v>
      </c>
      <c r="F1325" s="31" t="s">
        <v>102</v>
      </c>
      <c r="G1325" s="31" t="s">
        <v>16267</v>
      </c>
      <c r="H1325" s="31" t="s">
        <v>33669</v>
      </c>
      <c r="I1325" s="38">
        <v>0.27083333333333331</v>
      </c>
      <c r="J1325" s="31" t="s">
        <v>20</v>
      </c>
      <c r="K1325" s="31" t="s">
        <v>105</v>
      </c>
      <c r="L1325" s="31" t="s">
        <v>106</v>
      </c>
      <c r="M1325" s="31" t="s">
        <v>491</v>
      </c>
      <c r="N1325" s="23"/>
      <c r="O1325" s="23"/>
      <c r="P1325" s="23"/>
      <c r="Q1325" s="23"/>
      <c r="R1325" s="23"/>
      <c r="S1325" s="29">
        <v>27200</v>
      </c>
      <c r="T1325" s="31"/>
      <c r="U1325" s="31"/>
      <c r="V1325" s="31"/>
      <c r="W1325" s="31"/>
      <c r="X1325" s="31"/>
      <c r="Y1325" s="31"/>
      <c r="Z1325" s="31"/>
      <c r="AA1325" s="31"/>
      <c r="AB1325" s="38"/>
      <c r="AC1325" s="31"/>
      <c r="AD1325" s="31"/>
      <c r="AE1325" s="31"/>
      <c r="AF1325" s="31"/>
      <c r="AG1325" s="23"/>
      <c r="AH1325" s="23"/>
      <c r="AI1325" s="23"/>
      <c r="AJ1325" s="23"/>
      <c r="AK1325" s="23"/>
      <c r="AL1325" s="29"/>
      <c r="AM1325" s="388"/>
    </row>
    <row r="1326" spans="1:39" ht="54" customHeight="1" x14ac:dyDescent="1.05">
      <c r="A1326" s="31" t="s">
        <v>41876</v>
      </c>
      <c r="B1326" s="31" t="s">
        <v>41877</v>
      </c>
      <c r="C1326" s="31" t="s">
        <v>41878</v>
      </c>
      <c r="D1326" s="31" t="s">
        <v>41879</v>
      </c>
      <c r="E1326" s="31" t="s">
        <v>101</v>
      </c>
      <c r="F1326" s="31" t="s">
        <v>102</v>
      </c>
      <c r="G1326" s="31" t="s">
        <v>16267</v>
      </c>
      <c r="H1326" s="31" t="s">
        <v>33669</v>
      </c>
      <c r="I1326" s="38">
        <v>0.27083333333333331</v>
      </c>
      <c r="J1326" s="31" t="s">
        <v>20</v>
      </c>
      <c r="K1326" s="31" t="s">
        <v>105</v>
      </c>
      <c r="L1326" s="31" t="s">
        <v>106</v>
      </c>
      <c r="M1326" s="31" t="s">
        <v>491</v>
      </c>
      <c r="N1326" s="23"/>
      <c r="O1326" s="23"/>
      <c r="P1326" s="23"/>
      <c r="Q1326" s="23"/>
      <c r="R1326" s="23"/>
      <c r="S1326" s="29">
        <v>27200</v>
      </c>
      <c r="T1326" s="31"/>
      <c r="U1326" s="31"/>
      <c r="V1326" s="31"/>
      <c r="W1326" s="31"/>
      <c r="X1326" s="31"/>
      <c r="Y1326" s="31"/>
      <c r="Z1326" s="31"/>
      <c r="AA1326" s="31"/>
      <c r="AB1326" s="38"/>
      <c r="AC1326" s="31"/>
      <c r="AD1326" s="31"/>
      <c r="AE1326" s="31"/>
      <c r="AF1326" s="31"/>
      <c r="AG1326" s="23"/>
      <c r="AH1326" s="23"/>
      <c r="AI1326" s="23"/>
      <c r="AJ1326" s="23"/>
      <c r="AK1326" s="23"/>
      <c r="AL1326" s="29"/>
      <c r="AM1326" s="388"/>
    </row>
    <row r="1327" spans="1:39" ht="54" customHeight="1" x14ac:dyDescent="1.05">
      <c r="A1327" s="31" t="s">
        <v>41880</v>
      </c>
      <c r="B1327" s="31" t="s">
        <v>41881</v>
      </c>
      <c r="C1327" s="31" t="s">
        <v>41882</v>
      </c>
      <c r="D1327" s="31" t="s">
        <v>41883</v>
      </c>
      <c r="E1327" s="31" t="s">
        <v>101</v>
      </c>
      <c r="F1327" s="31" t="s">
        <v>102</v>
      </c>
      <c r="G1327" s="31" t="s">
        <v>16267</v>
      </c>
      <c r="H1327" s="31" t="s">
        <v>33669</v>
      </c>
      <c r="I1327" s="38">
        <v>0.27083333333333331</v>
      </c>
      <c r="J1327" s="31" t="s">
        <v>20</v>
      </c>
      <c r="K1327" s="31" t="s">
        <v>105</v>
      </c>
      <c r="L1327" s="31" t="s">
        <v>106</v>
      </c>
      <c r="M1327" s="31" t="s">
        <v>491</v>
      </c>
      <c r="N1327" s="23"/>
      <c r="O1327" s="23"/>
      <c r="P1327" s="23"/>
      <c r="Q1327" s="23"/>
      <c r="R1327" s="23"/>
      <c r="S1327" s="29">
        <v>27200</v>
      </c>
      <c r="T1327" s="31"/>
      <c r="U1327" s="31"/>
      <c r="V1327" s="31"/>
      <c r="W1327" s="31"/>
      <c r="X1327" s="31"/>
      <c r="Y1327" s="31"/>
      <c r="Z1327" s="31"/>
      <c r="AA1327" s="31"/>
      <c r="AB1327" s="38"/>
      <c r="AC1327" s="31"/>
      <c r="AD1327" s="31"/>
      <c r="AE1327" s="31"/>
      <c r="AF1327" s="31"/>
      <c r="AG1327" s="23"/>
      <c r="AH1327" s="23"/>
      <c r="AI1327" s="23"/>
      <c r="AJ1327" s="23"/>
      <c r="AK1327" s="23"/>
      <c r="AL1327" s="29"/>
      <c r="AM1327" s="388"/>
    </row>
    <row r="1328" spans="1:39" ht="54" customHeight="1" x14ac:dyDescent="1.05">
      <c r="A1328" s="31" t="s">
        <v>41884</v>
      </c>
      <c r="B1328" s="31" t="s">
        <v>16474</v>
      </c>
      <c r="C1328" s="31" t="s">
        <v>41885</v>
      </c>
      <c r="D1328" s="31" t="s">
        <v>41886</v>
      </c>
      <c r="E1328" s="31" t="s">
        <v>101</v>
      </c>
      <c r="F1328" s="31" t="s">
        <v>102</v>
      </c>
      <c r="G1328" s="31" t="s">
        <v>16267</v>
      </c>
      <c r="H1328" s="31" t="s">
        <v>33669</v>
      </c>
      <c r="I1328" s="38">
        <v>0.27083333333333331</v>
      </c>
      <c r="J1328" s="31" t="s">
        <v>20</v>
      </c>
      <c r="K1328" s="31" t="s">
        <v>105</v>
      </c>
      <c r="L1328" s="31" t="s">
        <v>106</v>
      </c>
      <c r="M1328" s="31" t="s">
        <v>491</v>
      </c>
      <c r="N1328" s="23"/>
      <c r="O1328" s="23"/>
      <c r="P1328" s="23"/>
      <c r="Q1328" s="23"/>
      <c r="R1328" s="23"/>
      <c r="S1328" s="29">
        <v>27200</v>
      </c>
      <c r="T1328" s="31"/>
      <c r="U1328" s="31"/>
      <c r="V1328" s="31"/>
      <c r="W1328" s="31"/>
      <c r="X1328" s="31"/>
      <c r="Y1328" s="31"/>
      <c r="Z1328" s="31"/>
      <c r="AA1328" s="31"/>
      <c r="AB1328" s="38"/>
      <c r="AC1328" s="31"/>
      <c r="AD1328" s="31"/>
      <c r="AE1328" s="31"/>
      <c r="AF1328" s="31"/>
      <c r="AG1328" s="23"/>
      <c r="AH1328" s="23"/>
      <c r="AI1328" s="23"/>
      <c r="AJ1328" s="23"/>
      <c r="AK1328" s="23"/>
      <c r="AL1328" s="29"/>
      <c r="AM1328" s="388"/>
    </row>
    <row r="1329" spans="1:39" ht="54" customHeight="1" x14ac:dyDescent="1.05">
      <c r="A1329" s="31" t="s">
        <v>41887</v>
      </c>
      <c r="B1329" s="31" t="s">
        <v>7347</v>
      </c>
      <c r="C1329" s="31" t="s">
        <v>41888</v>
      </c>
      <c r="D1329" s="31" t="s">
        <v>41889</v>
      </c>
      <c r="E1329" s="31" t="s">
        <v>101</v>
      </c>
      <c r="F1329" s="31" t="s">
        <v>102</v>
      </c>
      <c r="G1329" s="31" t="s">
        <v>16267</v>
      </c>
      <c r="H1329" s="31" t="s">
        <v>33669</v>
      </c>
      <c r="I1329" s="38">
        <v>0.27083333333333331</v>
      </c>
      <c r="J1329" s="31" t="s">
        <v>20</v>
      </c>
      <c r="K1329" s="31" t="s">
        <v>105</v>
      </c>
      <c r="L1329" s="31" t="s">
        <v>106</v>
      </c>
      <c r="M1329" s="31" t="s">
        <v>491</v>
      </c>
      <c r="N1329" s="23"/>
      <c r="O1329" s="23"/>
      <c r="P1329" s="23"/>
      <c r="Q1329" s="23"/>
      <c r="R1329" s="23"/>
      <c r="S1329" s="29">
        <v>27200</v>
      </c>
      <c r="T1329" s="31"/>
      <c r="U1329" s="31"/>
      <c r="V1329" s="31"/>
      <c r="W1329" s="31"/>
      <c r="X1329" s="31"/>
      <c r="Y1329" s="31"/>
      <c r="Z1329" s="31"/>
      <c r="AA1329" s="31"/>
      <c r="AB1329" s="38"/>
      <c r="AC1329" s="31"/>
      <c r="AD1329" s="31"/>
      <c r="AE1329" s="31"/>
      <c r="AF1329" s="31"/>
      <c r="AG1329" s="23"/>
      <c r="AH1329" s="23"/>
      <c r="AI1329" s="23"/>
      <c r="AJ1329" s="23"/>
      <c r="AK1329" s="23"/>
      <c r="AL1329" s="29"/>
      <c r="AM1329" s="388"/>
    </row>
    <row r="1330" spans="1:39" ht="54" customHeight="1" x14ac:dyDescent="1.05">
      <c r="A1330" s="693" t="s">
        <v>41456</v>
      </c>
      <c r="B1330" s="694"/>
      <c r="C1330" s="694"/>
      <c r="D1330" s="694"/>
      <c r="E1330" s="694"/>
      <c r="F1330" s="694"/>
      <c r="G1330" s="694"/>
      <c r="H1330" s="694"/>
      <c r="I1330" s="694"/>
      <c r="J1330" s="694"/>
      <c r="K1330" s="694"/>
      <c r="L1330" s="694"/>
      <c r="M1330" s="695"/>
      <c r="N1330" s="23"/>
      <c r="O1330" s="23"/>
      <c r="P1330" s="23"/>
      <c r="Q1330" s="23"/>
      <c r="R1330" s="23"/>
      <c r="S1330" s="29"/>
      <c r="T1330" s="388">
        <v>62000</v>
      </c>
    </row>
    <row r="1331" spans="1:39" ht="54" customHeight="1" x14ac:dyDescent="1.05">
      <c r="A1331" s="693" t="s">
        <v>41456</v>
      </c>
      <c r="B1331" s="694"/>
      <c r="C1331" s="694"/>
      <c r="D1331" s="694"/>
      <c r="E1331" s="694"/>
      <c r="F1331" s="694"/>
      <c r="G1331" s="694"/>
      <c r="H1331" s="694"/>
      <c r="I1331" s="694"/>
      <c r="J1331" s="694"/>
      <c r="K1331" s="694"/>
      <c r="L1331" s="694"/>
      <c r="M1331" s="695"/>
      <c r="N1331" s="23"/>
      <c r="O1331" s="23"/>
      <c r="P1331" s="23"/>
      <c r="Q1331" s="23"/>
      <c r="R1331" s="23"/>
      <c r="S1331" s="29"/>
      <c r="T1331" s="388">
        <v>27700</v>
      </c>
    </row>
    <row r="1332" spans="1:39" ht="54" customHeight="1" x14ac:dyDescent="1.05">
      <c r="A1332" s="693" t="s">
        <v>42249</v>
      </c>
      <c r="B1332" s="694"/>
      <c r="C1332" s="694"/>
      <c r="D1332" s="694"/>
      <c r="E1332" s="694"/>
      <c r="F1332" s="694"/>
      <c r="G1332" s="694"/>
      <c r="H1332" s="694"/>
      <c r="I1332" s="694"/>
      <c r="J1332" s="694"/>
      <c r="K1332" s="694"/>
      <c r="L1332" s="694"/>
      <c r="M1332" s="695"/>
      <c r="N1332" s="23"/>
      <c r="O1332" s="23"/>
      <c r="P1332" s="23"/>
      <c r="Q1332" s="23"/>
      <c r="R1332" s="23"/>
      <c r="S1332" s="29"/>
      <c r="T1332" s="388">
        <v>50000</v>
      </c>
    </row>
    <row r="1333" spans="1:39" ht="54" customHeight="1" x14ac:dyDescent="1.05">
      <c r="A1333" s="693" t="s">
        <v>42249</v>
      </c>
      <c r="B1333" s="694"/>
      <c r="C1333" s="694"/>
      <c r="D1333" s="694"/>
      <c r="E1333" s="694"/>
      <c r="F1333" s="694"/>
      <c r="G1333" s="694"/>
      <c r="H1333" s="694"/>
      <c r="I1333" s="694"/>
      <c r="J1333" s="694"/>
      <c r="K1333" s="694"/>
      <c r="L1333" s="694"/>
      <c r="M1333" s="695"/>
      <c r="N1333" s="23"/>
      <c r="O1333" s="23"/>
      <c r="P1333" s="23"/>
      <c r="Q1333" s="23"/>
      <c r="R1333" s="23"/>
      <c r="S1333" s="29"/>
      <c r="T1333" s="388">
        <v>43000</v>
      </c>
    </row>
    <row r="1334" spans="1:39" ht="54" customHeight="1" x14ac:dyDescent="1.05">
      <c r="A1334" s="693" t="s">
        <v>42249</v>
      </c>
      <c r="B1334" s="694"/>
      <c r="C1334" s="694"/>
      <c r="D1334" s="694"/>
      <c r="E1334" s="694"/>
      <c r="F1334" s="694"/>
      <c r="G1334" s="694"/>
      <c r="H1334" s="694"/>
      <c r="I1334" s="694"/>
      <c r="J1334" s="694"/>
      <c r="K1334" s="694"/>
      <c r="L1334" s="694"/>
      <c r="M1334" s="695"/>
      <c r="N1334" s="23"/>
      <c r="O1334" s="23"/>
      <c r="P1334" s="23"/>
      <c r="Q1334" s="23"/>
      <c r="R1334" s="23"/>
      <c r="S1334" s="29"/>
      <c r="T1334" s="388">
        <v>70000</v>
      </c>
    </row>
    <row r="1335" spans="1:39" ht="54" customHeight="1" x14ac:dyDescent="1.05">
      <c r="A1335" s="693" t="s">
        <v>42249</v>
      </c>
      <c r="B1335" s="694"/>
      <c r="C1335" s="694"/>
      <c r="D1335" s="694"/>
      <c r="E1335" s="694"/>
      <c r="F1335" s="694"/>
      <c r="G1335" s="694"/>
      <c r="H1335" s="694"/>
      <c r="I1335" s="694"/>
      <c r="J1335" s="694"/>
      <c r="K1335" s="694"/>
      <c r="L1335" s="694"/>
      <c r="M1335" s="695"/>
      <c r="N1335" s="23"/>
      <c r="O1335" s="23"/>
      <c r="P1335" s="23"/>
      <c r="Q1335" s="23"/>
      <c r="R1335" s="23"/>
      <c r="S1335" s="29"/>
      <c r="T1335" s="388">
        <v>50000</v>
      </c>
    </row>
    <row r="1336" spans="1:39" ht="54" customHeight="1" x14ac:dyDescent="1.05">
      <c r="A1336" s="693" t="s">
        <v>42249</v>
      </c>
      <c r="B1336" s="694"/>
      <c r="C1336" s="694"/>
      <c r="D1336" s="694"/>
      <c r="E1336" s="694"/>
      <c r="F1336" s="694"/>
      <c r="G1336" s="694"/>
      <c r="H1336" s="694"/>
      <c r="I1336" s="694"/>
      <c r="J1336" s="694"/>
      <c r="K1336" s="694"/>
      <c r="L1336" s="694"/>
      <c r="M1336" s="695"/>
      <c r="N1336" s="23"/>
      <c r="O1336" s="23"/>
      <c r="P1336" s="23"/>
      <c r="Q1336" s="23"/>
      <c r="R1336" s="23"/>
      <c r="S1336" s="29"/>
      <c r="T1336" s="388">
        <v>70000</v>
      </c>
    </row>
    <row r="1337" spans="1:39" ht="54" customHeight="1" x14ac:dyDescent="1.05">
      <c r="A1337" s="693" t="s">
        <v>42249</v>
      </c>
      <c r="B1337" s="694"/>
      <c r="C1337" s="694"/>
      <c r="D1337" s="694"/>
      <c r="E1337" s="694"/>
      <c r="F1337" s="694"/>
      <c r="G1337" s="694"/>
      <c r="H1337" s="694"/>
      <c r="I1337" s="694"/>
      <c r="J1337" s="694"/>
      <c r="K1337" s="694"/>
      <c r="L1337" s="694"/>
      <c r="M1337" s="695"/>
      <c r="N1337" s="23"/>
      <c r="O1337" s="23"/>
      <c r="P1337" s="23"/>
      <c r="Q1337" s="23"/>
      <c r="R1337" s="23"/>
      <c r="S1337" s="29"/>
      <c r="T1337" s="388">
        <v>24360</v>
      </c>
    </row>
    <row r="1338" spans="1:39" ht="54" customHeight="1" x14ac:dyDescent="1.05">
      <c r="A1338" s="693" t="s">
        <v>42249</v>
      </c>
      <c r="B1338" s="694"/>
      <c r="C1338" s="694"/>
      <c r="D1338" s="694"/>
      <c r="E1338" s="694"/>
      <c r="F1338" s="694"/>
      <c r="G1338" s="694"/>
      <c r="H1338" s="694"/>
      <c r="I1338" s="694"/>
      <c r="J1338" s="694"/>
      <c r="K1338" s="694"/>
      <c r="L1338" s="694"/>
      <c r="M1338" s="695"/>
      <c r="N1338" s="23"/>
      <c r="O1338" s="23"/>
      <c r="P1338" s="23"/>
      <c r="Q1338" s="23"/>
      <c r="R1338" s="23"/>
      <c r="S1338" s="29"/>
      <c r="T1338" s="388">
        <v>328000</v>
      </c>
    </row>
    <row r="1339" spans="1:39" ht="54" customHeight="1" x14ac:dyDescent="1.3">
      <c r="A1339" s="679" t="s">
        <v>42589</v>
      </c>
      <c r="B1339" s="680"/>
      <c r="C1339" s="680"/>
      <c r="D1339" s="680"/>
      <c r="E1339" s="680"/>
      <c r="F1339" s="680"/>
      <c r="G1339" s="680"/>
      <c r="H1339" s="680"/>
      <c r="I1339" s="680"/>
      <c r="J1339" s="680"/>
      <c r="K1339" s="680"/>
      <c r="L1339" s="680"/>
      <c r="M1339" s="681"/>
      <c r="N1339" s="23"/>
      <c r="O1339" s="23"/>
      <c r="P1339" s="23"/>
      <c r="Q1339" s="23"/>
      <c r="R1339" s="23"/>
      <c r="S1339" s="29"/>
      <c r="T1339" s="31"/>
      <c r="U1339" s="31"/>
      <c r="V1339" s="31"/>
      <c r="W1339" s="31"/>
      <c r="X1339" s="31"/>
      <c r="Y1339" s="31"/>
      <c r="Z1339" s="31"/>
      <c r="AA1339" s="31"/>
      <c r="AB1339" s="38"/>
      <c r="AC1339" s="31"/>
      <c r="AD1339" s="31"/>
      <c r="AE1339" s="31"/>
      <c r="AF1339" s="31"/>
      <c r="AG1339" s="23"/>
      <c r="AH1339" s="23"/>
      <c r="AI1339" s="23"/>
      <c r="AJ1339" s="23"/>
      <c r="AK1339" s="23"/>
      <c r="AL1339" s="29"/>
      <c r="AM1339" s="388"/>
    </row>
    <row r="1340" spans="1:39" ht="54" customHeight="1" x14ac:dyDescent="1.05">
      <c r="A1340" s="31" t="s">
        <v>42367</v>
      </c>
      <c r="B1340" s="31" t="s">
        <v>42368</v>
      </c>
      <c r="C1340" s="31" t="s">
        <v>42369</v>
      </c>
      <c r="D1340" s="31" t="s">
        <v>42370</v>
      </c>
      <c r="E1340" s="31" t="s">
        <v>687</v>
      </c>
      <c r="F1340" s="31" t="s">
        <v>123</v>
      </c>
      <c r="G1340" s="31" t="s">
        <v>41477</v>
      </c>
      <c r="H1340" s="31" t="s">
        <v>33669</v>
      </c>
      <c r="I1340" s="38">
        <v>0.48958333333333331</v>
      </c>
      <c r="J1340" s="31" t="s">
        <v>20</v>
      </c>
      <c r="K1340" s="31" t="s">
        <v>105</v>
      </c>
      <c r="L1340" s="31" t="s">
        <v>106</v>
      </c>
      <c r="M1340" s="31" t="s">
        <v>995</v>
      </c>
      <c r="N1340" s="23"/>
      <c r="O1340" s="23"/>
      <c r="P1340" s="23"/>
      <c r="Q1340" s="23"/>
      <c r="R1340" s="23"/>
      <c r="S1340" s="29">
        <v>44700</v>
      </c>
      <c r="T1340" s="31"/>
      <c r="U1340" s="31"/>
      <c r="V1340" s="31"/>
      <c r="W1340" s="31"/>
      <c r="X1340" s="31"/>
      <c r="Y1340" s="31"/>
      <c r="Z1340" s="31"/>
      <c r="AA1340" s="31"/>
      <c r="AB1340" s="38"/>
      <c r="AC1340" s="31"/>
      <c r="AD1340" s="31"/>
      <c r="AE1340" s="31"/>
      <c r="AF1340" s="31"/>
      <c r="AG1340" s="23"/>
      <c r="AH1340" s="23"/>
      <c r="AI1340" s="23"/>
      <c r="AJ1340" s="23"/>
      <c r="AK1340" s="23"/>
      <c r="AL1340" s="29"/>
      <c r="AM1340" s="388"/>
    </row>
    <row r="1341" spans="1:39" ht="54" customHeight="1" x14ac:dyDescent="1.05">
      <c r="A1341" s="31" t="s">
        <v>42371</v>
      </c>
      <c r="B1341" s="31" t="s">
        <v>42372</v>
      </c>
      <c r="C1341" s="31" t="s">
        <v>42373</v>
      </c>
      <c r="D1341" s="31" t="s">
        <v>42374</v>
      </c>
      <c r="E1341" s="31" t="s">
        <v>101</v>
      </c>
      <c r="F1341" s="31" t="s">
        <v>102</v>
      </c>
      <c r="G1341" s="31" t="s">
        <v>16270</v>
      </c>
      <c r="H1341" s="31" t="s">
        <v>39091</v>
      </c>
      <c r="I1341" s="38">
        <v>0.41666666666666669</v>
      </c>
      <c r="J1341" s="31" t="s">
        <v>20</v>
      </c>
      <c r="K1341" s="31" t="s">
        <v>105</v>
      </c>
      <c r="L1341" s="31" t="s">
        <v>106</v>
      </c>
      <c r="M1341" s="31" t="s">
        <v>491</v>
      </c>
      <c r="N1341" s="23"/>
      <c r="O1341" s="23"/>
      <c r="P1341" s="23"/>
      <c r="Q1341" s="23"/>
      <c r="R1341" s="23"/>
      <c r="S1341" s="29">
        <v>27200</v>
      </c>
      <c r="T1341" s="31"/>
      <c r="U1341" s="31"/>
      <c r="V1341" s="31"/>
      <c r="W1341" s="31"/>
      <c r="X1341" s="31"/>
      <c r="Y1341" s="31"/>
      <c r="Z1341" s="31"/>
      <c r="AA1341" s="31"/>
      <c r="AB1341" s="38"/>
      <c r="AC1341" s="31"/>
      <c r="AD1341" s="31"/>
      <c r="AE1341" s="31"/>
      <c r="AF1341" s="31"/>
      <c r="AG1341" s="23"/>
      <c r="AH1341" s="23"/>
      <c r="AI1341" s="23"/>
      <c r="AJ1341" s="23"/>
      <c r="AK1341" s="23"/>
      <c r="AL1341" s="29"/>
      <c r="AM1341" s="388"/>
    </row>
    <row r="1342" spans="1:39" ht="54" customHeight="1" x14ac:dyDescent="1.05">
      <c r="A1342" s="31" t="s">
        <v>42375</v>
      </c>
      <c r="B1342" s="31" t="s">
        <v>11918</v>
      </c>
      <c r="C1342" s="31" t="s">
        <v>42376</v>
      </c>
      <c r="D1342" s="31" t="s">
        <v>42377</v>
      </c>
      <c r="E1342" s="31" t="s">
        <v>687</v>
      </c>
      <c r="F1342" s="31" t="s">
        <v>123</v>
      </c>
      <c r="G1342" s="31" t="s">
        <v>16248</v>
      </c>
      <c r="H1342" s="31" t="s">
        <v>39273</v>
      </c>
      <c r="I1342" s="38">
        <v>0.53125</v>
      </c>
      <c r="J1342" s="31" t="s">
        <v>20</v>
      </c>
      <c r="K1342" s="31" t="s">
        <v>105</v>
      </c>
      <c r="L1342" s="31" t="s">
        <v>106</v>
      </c>
      <c r="M1342" s="31" t="s">
        <v>995</v>
      </c>
      <c r="N1342" s="23"/>
      <c r="O1342" s="23"/>
      <c r="P1342" s="23"/>
      <c r="Q1342" s="23"/>
      <c r="R1342" s="23"/>
      <c r="S1342" s="29">
        <v>44700</v>
      </c>
      <c r="T1342" s="31"/>
      <c r="U1342" s="31"/>
      <c r="V1342" s="31"/>
      <c r="W1342" s="31"/>
      <c r="X1342" s="31"/>
      <c r="Y1342" s="31"/>
      <c r="Z1342" s="31"/>
      <c r="AA1342" s="31"/>
      <c r="AB1342" s="38"/>
      <c r="AC1342" s="31"/>
      <c r="AD1342" s="31"/>
      <c r="AE1342" s="31"/>
      <c r="AF1342" s="31"/>
      <c r="AG1342" s="23"/>
      <c r="AH1342" s="23"/>
      <c r="AI1342" s="23"/>
      <c r="AJ1342" s="23"/>
      <c r="AK1342" s="23"/>
      <c r="AL1342" s="29"/>
      <c r="AM1342" s="388"/>
    </row>
    <row r="1343" spans="1:39" ht="54" customHeight="1" x14ac:dyDescent="1.05">
      <c r="A1343" s="31" t="s">
        <v>42378</v>
      </c>
      <c r="B1343" s="31" t="s">
        <v>27178</v>
      </c>
      <c r="C1343" s="31" t="s">
        <v>42379</v>
      </c>
      <c r="D1343" s="31" t="s">
        <v>42380</v>
      </c>
      <c r="E1343" s="31" t="s">
        <v>687</v>
      </c>
      <c r="F1343" s="31" t="s">
        <v>123</v>
      </c>
      <c r="G1343" s="31" t="s">
        <v>41477</v>
      </c>
      <c r="H1343" s="31" t="s">
        <v>33669</v>
      </c>
      <c r="I1343" s="38">
        <v>0.48958333333333331</v>
      </c>
      <c r="J1343" s="31" t="s">
        <v>20</v>
      </c>
      <c r="K1343" s="31" t="s">
        <v>105</v>
      </c>
      <c r="L1343" s="31" t="s">
        <v>106</v>
      </c>
      <c r="M1343" s="31" t="s">
        <v>995</v>
      </c>
      <c r="N1343" s="23"/>
      <c r="O1343" s="23"/>
      <c r="P1343" s="23"/>
      <c r="Q1343" s="23"/>
      <c r="R1343" s="23"/>
      <c r="S1343" s="29">
        <v>44700</v>
      </c>
      <c r="T1343" s="31"/>
      <c r="U1343" s="31"/>
      <c r="V1343" s="31"/>
      <c r="W1343" s="31"/>
      <c r="X1343" s="31"/>
      <c r="Y1343" s="31"/>
      <c r="Z1343" s="31"/>
      <c r="AA1343" s="31"/>
      <c r="AB1343" s="38"/>
      <c r="AC1343" s="31"/>
      <c r="AD1343" s="31"/>
      <c r="AE1343" s="31"/>
      <c r="AF1343" s="31"/>
      <c r="AG1343" s="23"/>
      <c r="AH1343" s="23"/>
      <c r="AI1343" s="23"/>
      <c r="AJ1343" s="23"/>
      <c r="AK1343" s="23"/>
      <c r="AL1343" s="29"/>
      <c r="AM1343" s="388"/>
    </row>
    <row r="1344" spans="1:39" ht="54" customHeight="1" x14ac:dyDescent="1.05">
      <c r="A1344" s="31" t="s">
        <v>42381</v>
      </c>
      <c r="B1344" s="31" t="s">
        <v>42382</v>
      </c>
      <c r="C1344" s="31" t="s">
        <v>42383</v>
      </c>
      <c r="D1344" s="31" t="s">
        <v>42384</v>
      </c>
      <c r="E1344" s="31" t="s">
        <v>687</v>
      </c>
      <c r="F1344" s="31" t="s">
        <v>123</v>
      </c>
      <c r="G1344" s="31" t="s">
        <v>16248</v>
      </c>
      <c r="H1344" s="31" t="s">
        <v>39273</v>
      </c>
      <c r="I1344" s="38">
        <v>0.53125</v>
      </c>
      <c r="J1344" s="31" t="s">
        <v>20</v>
      </c>
      <c r="K1344" s="31" t="s">
        <v>105</v>
      </c>
      <c r="L1344" s="31" t="s">
        <v>106</v>
      </c>
      <c r="M1344" s="31" t="s">
        <v>995</v>
      </c>
      <c r="N1344" s="23"/>
      <c r="O1344" s="23"/>
      <c r="P1344" s="23"/>
      <c r="Q1344" s="23"/>
      <c r="R1344" s="23"/>
      <c r="S1344" s="29">
        <v>44700</v>
      </c>
      <c r="T1344" s="31"/>
      <c r="U1344" s="31"/>
      <c r="V1344" s="31"/>
      <c r="W1344" s="31"/>
      <c r="X1344" s="31"/>
      <c r="Y1344" s="31"/>
      <c r="Z1344" s="31"/>
      <c r="AA1344" s="31"/>
      <c r="AB1344" s="38"/>
      <c r="AC1344" s="31"/>
      <c r="AD1344" s="31"/>
      <c r="AE1344" s="31"/>
      <c r="AF1344" s="31"/>
      <c r="AG1344" s="23"/>
      <c r="AH1344" s="23"/>
      <c r="AI1344" s="23"/>
      <c r="AJ1344" s="23"/>
      <c r="AK1344" s="23"/>
      <c r="AL1344" s="29"/>
      <c r="AM1344" s="388"/>
    </row>
    <row r="1345" spans="1:39" ht="54" customHeight="1" x14ac:dyDescent="1.05">
      <c r="A1345" s="31" t="s">
        <v>42385</v>
      </c>
      <c r="B1345" s="31" t="s">
        <v>21250</v>
      </c>
      <c r="C1345" s="31" t="s">
        <v>42386</v>
      </c>
      <c r="D1345" s="31" t="s">
        <v>42387</v>
      </c>
      <c r="E1345" s="31" t="s">
        <v>687</v>
      </c>
      <c r="F1345" s="31" t="s">
        <v>123</v>
      </c>
      <c r="G1345" s="31" t="s">
        <v>16248</v>
      </c>
      <c r="H1345" s="31" t="s">
        <v>39273</v>
      </c>
      <c r="I1345" s="38">
        <v>0.53125</v>
      </c>
      <c r="J1345" s="31" t="s">
        <v>20</v>
      </c>
      <c r="K1345" s="31" t="s">
        <v>105</v>
      </c>
      <c r="L1345" s="31" t="s">
        <v>106</v>
      </c>
      <c r="M1345" s="31" t="s">
        <v>995</v>
      </c>
      <c r="N1345" s="23"/>
      <c r="O1345" s="23"/>
      <c r="P1345" s="23"/>
      <c r="Q1345" s="23"/>
      <c r="R1345" s="23"/>
      <c r="S1345" s="29">
        <v>44700</v>
      </c>
      <c r="T1345" s="31"/>
      <c r="U1345" s="31"/>
      <c r="V1345" s="31"/>
      <c r="W1345" s="31"/>
      <c r="X1345" s="31"/>
      <c r="Y1345" s="31"/>
      <c r="Z1345" s="31"/>
      <c r="AA1345" s="31"/>
      <c r="AB1345" s="38"/>
      <c r="AC1345" s="31"/>
      <c r="AD1345" s="31"/>
      <c r="AE1345" s="31"/>
      <c r="AF1345" s="31"/>
      <c r="AG1345" s="23"/>
      <c r="AH1345" s="23"/>
      <c r="AI1345" s="23"/>
      <c r="AJ1345" s="23"/>
      <c r="AK1345" s="23"/>
      <c r="AL1345" s="29"/>
      <c r="AM1345" s="388"/>
    </row>
    <row r="1346" spans="1:39" ht="54" customHeight="1" x14ac:dyDescent="1.05">
      <c r="A1346" s="31" t="s">
        <v>42388</v>
      </c>
      <c r="B1346" s="31" t="s">
        <v>42389</v>
      </c>
      <c r="C1346" s="31" t="s">
        <v>42390</v>
      </c>
      <c r="D1346" s="31" t="s">
        <v>42391</v>
      </c>
      <c r="E1346" s="31" t="s">
        <v>687</v>
      </c>
      <c r="F1346" s="31" t="s">
        <v>123</v>
      </c>
      <c r="G1346" s="31" t="s">
        <v>16248</v>
      </c>
      <c r="H1346" s="31" t="s">
        <v>39273</v>
      </c>
      <c r="I1346" s="38">
        <v>0.53125</v>
      </c>
      <c r="J1346" s="31" t="s">
        <v>20</v>
      </c>
      <c r="K1346" s="31" t="s">
        <v>105</v>
      </c>
      <c r="L1346" s="31" t="s">
        <v>106</v>
      </c>
      <c r="M1346" s="31" t="s">
        <v>995</v>
      </c>
      <c r="N1346" s="23"/>
      <c r="O1346" s="23"/>
      <c r="P1346" s="23"/>
      <c r="Q1346" s="23"/>
      <c r="R1346" s="23"/>
      <c r="S1346" s="29">
        <v>44700</v>
      </c>
      <c r="T1346" s="31"/>
      <c r="U1346" s="31"/>
      <c r="V1346" s="31"/>
      <c r="W1346" s="31"/>
      <c r="X1346" s="31"/>
      <c r="Y1346" s="31"/>
      <c r="Z1346" s="31"/>
      <c r="AA1346" s="31"/>
      <c r="AB1346" s="38"/>
      <c r="AC1346" s="31"/>
      <c r="AD1346" s="31"/>
      <c r="AE1346" s="31"/>
      <c r="AF1346" s="31"/>
      <c r="AG1346" s="23"/>
      <c r="AH1346" s="23"/>
      <c r="AI1346" s="23"/>
      <c r="AJ1346" s="23"/>
      <c r="AK1346" s="23"/>
      <c r="AL1346" s="29"/>
      <c r="AM1346" s="388"/>
    </row>
    <row r="1347" spans="1:39" ht="54" customHeight="1" x14ac:dyDescent="1.05">
      <c r="A1347" s="31" t="s">
        <v>42392</v>
      </c>
      <c r="B1347" s="31" t="s">
        <v>42393</v>
      </c>
      <c r="C1347" s="31" t="s">
        <v>42394</v>
      </c>
      <c r="D1347" s="31" t="s">
        <v>42395</v>
      </c>
      <c r="E1347" s="31" t="s">
        <v>687</v>
      </c>
      <c r="F1347" s="31" t="s">
        <v>123</v>
      </c>
      <c r="G1347" s="31" t="s">
        <v>16248</v>
      </c>
      <c r="H1347" s="31" t="s">
        <v>39273</v>
      </c>
      <c r="I1347" s="38">
        <v>0.53125</v>
      </c>
      <c r="J1347" s="31" t="s">
        <v>20</v>
      </c>
      <c r="K1347" s="31" t="s">
        <v>105</v>
      </c>
      <c r="L1347" s="31" t="s">
        <v>106</v>
      </c>
      <c r="M1347" s="31" t="s">
        <v>995</v>
      </c>
      <c r="N1347" s="23"/>
      <c r="O1347" s="23"/>
      <c r="P1347" s="23"/>
      <c r="Q1347" s="23"/>
      <c r="R1347" s="23"/>
      <c r="S1347" s="29">
        <v>44700</v>
      </c>
      <c r="T1347" s="31"/>
      <c r="U1347" s="31"/>
      <c r="V1347" s="31"/>
      <c r="W1347" s="31"/>
      <c r="X1347" s="31"/>
      <c r="Y1347" s="31"/>
      <c r="Z1347" s="31"/>
      <c r="AA1347" s="31"/>
      <c r="AB1347" s="38"/>
      <c r="AC1347" s="31"/>
      <c r="AD1347" s="31"/>
      <c r="AE1347" s="31"/>
      <c r="AF1347" s="31"/>
      <c r="AG1347" s="23"/>
      <c r="AH1347" s="23"/>
      <c r="AI1347" s="23"/>
      <c r="AJ1347" s="23"/>
      <c r="AK1347" s="23"/>
      <c r="AL1347" s="29"/>
      <c r="AM1347" s="388"/>
    </row>
    <row r="1348" spans="1:39" ht="54" customHeight="1" x14ac:dyDescent="1.05">
      <c r="A1348" s="31" t="s">
        <v>42396</v>
      </c>
      <c r="B1348" s="31" t="s">
        <v>17009</v>
      </c>
      <c r="C1348" s="31" t="s">
        <v>42397</v>
      </c>
      <c r="D1348" s="31" t="s">
        <v>42398</v>
      </c>
      <c r="E1348" s="31" t="s">
        <v>687</v>
      </c>
      <c r="F1348" s="31" t="s">
        <v>123</v>
      </c>
      <c r="G1348" s="31" t="s">
        <v>41477</v>
      </c>
      <c r="H1348" s="31" t="s">
        <v>33669</v>
      </c>
      <c r="I1348" s="38">
        <v>0.625</v>
      </c>
      <c r="J1348" s="31" t="s">
        <v>20</v>
      </c>
      <c r="K1348" s="31" t="s">
        <v>105</v>
      </c>
      <c r="L1348" s="31" t="s">
        <v>106</v>
      </c>
      <c r="M1348" s="31" t="s">
        <v>995</v>
      </c>
      <c r="N1348" s="23"/>
      <c r="O1348" s="23"/>
      <c r="P1348" s="23"/>
      <c r="Q1348" s="23"/>
      <c r="R1348" s="23"/>
      <c r="S1348" s="29">
        <v>44700</v>
      </c>
      <c r="T1348" s="31"/>
      <c r="U1348" s="31"/>
      <c r="V1348" s="31"/>
      <c r="W1348" s="31"/>
      <c r="X1348" s="31"/>
      <c r="Y1348" s="31"/>
      <c r="Z1348" s="31"/>
      <c r="AA1348" s="31"/>
      <c r="AB1348" s="38"/>
      <c r="AC1348" s="31"/>
      <c r="AD1348" s="31"/>
      <c r="AE1348" s="31"/>
      <c r="AF1348" s="31"/>
      <c r="AG1348" s="23"/>
      <c r="AH1348" s="23"/>
      <c r="AI1348" s="23"/>
      <c r="AJ1348" s="23"/>
      <c r="AK1348" s="23"/>
      <c r="AL1348" s="29"/>
      <c r="AM1348" s="388"/>
    </row>
    <row r="1349" spans="1:39" ht="54" customHeight="1" x14ac:dyDescent="1.05">
      <c r="A1349" s="31" t="s">
        <v>42399</v>
      </c>
      <c r="B1349" s="31" t="s">
        <v>22449</v>
      </c>
      <c r="C1349" s="31" t="s">
        <v>42400</v>
      </c>
      <c r="D1349" s="31" t="s">
        <v>42401</v>
      </c>
      <c r="E1349" s="31" t="s">
        <v>687</v>
      </c>
      <c r="F1349" s="31" t="s">
        <v>102</v>
      </c>
      <c r="G1349" s="31" t="s">
        <v>16324</v>
      </c>
      <c r="H1349" s="31" t="s">
        <v>29859</v>
      </c>
      <c r="I1349" s="38">
        <v>0.60416666666666663</v>
      </c>
      <c r="J1349" s="31" t="s">
        <v>20</v>
      </c>
      <c r="K1349" s="31" t="s">
        <v>105</v>
      </c>
      <c r="L1349" s="31" t="s">
        <v>125</v>
      </c>
      <c r="M1349" s="31" t="s">
        <v>491</v>
      </c>
      <c r="N1349" s="23"/>
      <c r="O1349" s="23"/>
      <c r="P1349" s="23"/>
      <c r="Q1349" s="23"/>
      <c r="R1349" s="23"/>
      <c r="S1349" s="29">
        <v>26700</v>
      </c>
      <c r="T1349" s="31"/>
      <c r="U1349" s="31"/>
      <c r="V1349" s="31"/>
      <c r="W1349" s="31"/>
      <c r="X1349" s="31"/>
      <c r="Y1349" s="31"/>
      <c r="Z1349" s="31"/>
      <c r="AA1349" s="31"/>
      <c r="AB1349" s="38"/>
      <c r="AC1349" s="31"/>
      <c r="AD1349" s="31"/>
      <c r="AE1349" s="31"/>
      <c r="AF1349" s="31"/>
      <c r="AG1349" s="23"/>
      <c r="AH1349" s="23"/>
      <c r="AI1349" s="23"/>
      <c r="AJ1349" s="23"/>
      <c r="AK1349" s="23"/>
      <c r="AL1349" s="29"/>
      <c r="AM1349" s="388"/>
    </row>
    <row r="1350" spans="1:39" ht="54" customHeight="1" x14ac:dyDescent="1.05">
      <c r="A1350" s="31" t="s">
        <v>42402</v>
      </c>
      <c r="B1350" s="31" t="s">
        <v>16641</v>
      </c>
      <c r="C1350" s="31" t="s">
        <v>42403</v>
      </c>
      <c r="D1350" s="31" t="s">
        <v>42404</v>
      </c>
      <c r="E1350" s="31" t="s">
        <v>687</v>
      </c>
      <c r="F1350" s="31" t="s">
        <v>102</v>
      </c>
      <c r="G1350" s="31" t="s">
        <v>16324</v>
      </c>
      <c r="H1350" s="31" t="s">
        <v>29859</v>
      </c>
      <c r="I1350" s="38">
        <v>0.60416666666666663</v>
      </c>
      <c r="J1350" s="31" t="s">
        <v>20</v>
      </c>
      <c r="K1350" s="31" t="s">
        <v>105</v>
      </c>
      <c r="L1350" s="31" t="s">
        <v>125</v>
      </c>
      <c r="M1350" s="31" t="s">
        <v>491</v>
      </c>
      <c r="N1350" s="23"/>
      <c r="O1350" s="23"/>
      <c r="P1350" s="23"/>
      <c r="Q1350" s="23"/>
      <c r="R1350" s="23"/>
      <c r="S1350" s="29">
        <v>26700</v>
      </c>
      <c r="T1350" s="31"/>
      <c r="U1350" s="31"/>
      <c r="V1350" s="31"/>
      <c r="W1350" s="31"/>
      <c r="X1350" s="31"/>
      <c r="Y1350" s="31"/>
      <c r="Z1350" s="31"/>
      <c r="AA1350" s="31"/>
      <c r="AB1350" s="38"/>
      <c r="AC1350" s="31"/>
      <c r="AD1350" s="31"/>
      <c r="AE1350" s="31"/>
      <c r="AF1350" s="31"/>
      <c r="AG1350" s="23"/>
      <c r="AH1350" s="23"/>
      <c r="AI1350" s="23"/>
      <c r="AJ1350" s="23"/>
      <c r="AK1350" s="23"/>
      <c r="AL1350" s="29"/>
      <c r="AM1350" s="388"/>
    </row>
    <row r="1351" spans="1:39" ht="54" customHeight="1" x14ac:dyDescent="1.05">
      <c r="A1351" s="31" t="s">
        <v>42405</v>
      </c>
      <c r="B1351" s="31" t="s">
        <v>42406</v>
      </c>
      <c r="C1351" s="31" t="s">
        <v>42407</v>
      </c>
      <c r="D1351" s="31" t="s">
        <v>42408</v>
      </c>
      <c r="E1351" s="31" t="s">
        <v>687</v>
      </c>
      <c r="F1351" s="31" t="s">
        <v>102</v>
      </c>
      <c r="G1351" s="31" t="s">
        <v>16324</v>
      </c>
      <c r="H1351" s="31" t="s">
        <v>29859</v>
      </c>
      <c r="I1351" s="38">
        <v>0.60416666666666663</v>
      </c>
      <c r="J1351" s="31" t="s">
        <v>20</v>
      </c>
      <c r="K1351" s="31" t="s">
        <v>105</v>
      </c>
      <c r="L1351" s="31" t="s">
        <v>125</v>
      </c>
      <c r="M1351" s="31" t="s">
        <v>491</v>
      </c>
      <c r="N1351" s="23"/>
      <c r="O1351" s="23"/>
      <c r="P1351" s="23"/>
      <c r="Q1351" s="23"/>
      <c r="R1351" s="23"/>
      <c r="S1351" s="29">
        <v>26700</v>
      </c>
      <c r="T1351" s="31"/>
      <c r="U1351" s="31"/>
      <c r="V1351" s="31"/>
      <c r="W1351" s="31"/>
      <c r="X1351" s="31"/>
      <c r="Y1351" s="31"/>
      <c r="Z1351" s="31"/>
      <c r="AA1351" s="31"/>
      <c r="AB1351" s="38"/>
      <c r="AC1351" s="31"/>
      <c r="AD1351" s="31"/>
      <c r="AE1351" s="31"/>
      <c r="AF1351" s="31"/>
      <c r="AG1351" s="23"/>
      <c r="AH1351" s="23"/>
      <c r="AI1351" s="23"/>
      <c r="AJ1351" s="23"/>
      <c r="AK1351" s="23"/>
      <c r="AL1351" s="29"/>
      <c r="AM1351" s="388"/>
    </row>
    <row r="1352" spans="1:39" ht="54" customHeight="1" x14ac:dyDescent="1.05">
      <c r="A1352" s="31" t="s">
        <v>42409</v>
      </c>
      <c r="B1352" s="31" t="s">
        <v>26887</v>
      </c>
      <c r="C1352" s="31" t="s">
        <v>42410</v>
      </c>
      <c r="D1352" s="31" t="s">
        <v>42411</v>
      </c>
      <c r="E1352" s="31" t="s">
        <v>101</v>
      </c>
      <c r="F1352" s="31" t="s">
        <v>102</v>
      </c>
      <c r="G1352" s="31" t="s">
        <v>16267</v>
      </c>
      <c r="H1352" s="31" t="s">
        <v>39273</v>
      </c>
      <c r="I1352" s="38">
        <v>0.125</v>
      </c>
      <c r="J1352" s="31" t="s">
        <v>20</v>
      </c>
      <c r="K1352" s="31" t="s">
        <v>105</v>
      </c>
      <c r="L1352" s="31" t="s">
        <v>106</v>
      </c>
      <c r="M1352" s="31" t="s">
        <v>491</v>
      </c>
      <c r="N1352" s="23"/>
      <c r="O1352" s="23"/>
      <c r="P1352" s="23"/>
      <c r="Q1352" s="23"/>
      <c r="R1352" s="23"/>
      <c r="S1352" s="29">
        <v>27200</v>
      </c>
      <c r="T1352" s="31"/>
      <c r="U1352" s="31"/>
      <c r="V1352" s="31"/>
      <c r="W1352" s="31"/>
      <c r="X1352" s="31"/>
      <c r="Y1352" s="31"/>
      <c r="Z1352" s="31"/>
      <c r="AA1352" s="31"/>
      <c r="AB1352" s="38"/>
      <c r="AC1352" s="31"/>
      <c r="AD1352" s="31"/>
      <c r="AE1352" s="31"/>
      <c r="AF1352" s="31"/>
      <c r="AG1352" s="23"/>
      <c r="AH1352" s="23"/>
      <c r="AI1352" s="23"/>
      <c r="AJ1352" s="23"/>
      <c r="AK1352" s="23"/>
      <c r="AL1352" s="29"/>
      <c r="AM1352" s="388"/>
    </row>
    <row r="1353" spans="1:39" ht="54" customHeight="1" x14ac:dyDescent="1.05">
      <c r="A1353" s="31" t="s">
        <v>42412</v>
      </c>
      <c r="B1353" s="31" t="s">
        <v>22266</v>
      </c>
      <c r="C1353" s="31" t="s">
        <v>42413</v>
      </c>
      <c r="D1353" s="31" t="s">
        <v>42414</v>
      </c>
      <c r="E1353" s="31" t="s">
        <v>101</v>
      </c>
      <c r="F1353" s="31" t="s">
        <v>123</v>
      </c>
      <c r="G1353" s="31" t="s">
        <v>16223</v>
      </c>
      <c r="H1353" s="31" t="s">
        <v>39273</v>
      </c>
      <c r="I1353" s="38">
        <v>0.125</v>
      </c>
      <c r="J1353" s="31" t="s">
        <v>20</v>
      </c>
      <c r="K1353" s="31" t="s">
        <v>105</v>
      </c>
      <c r="L1353" s="31" t="s">
        <v>106</v>
      </c>
      <c r="M1353" s="31" t="s">
        <v>194</v>
      </c>
      <c r="N1353" s="23"/>
      <c r="O1353" s="23"/>
      <c r="P1353" s="23"/>
      <c r="Q1353" s="23"/>
      <c r="R1353" s="23"/>
      <c r="S1353" s="29">
        <v>43200</v>
      </c>
      <c r="T1353" s="31"/>
      <c r="U1353" s="31"/>
      <c r="V1353" s="31"/>
      <c r="W1353" s="31"/>
      <c r="X1353" s="31"/>
      <c r="Y1353" s="31"/>
      <c r="Z1353" s="31"/>
      <c r="AA1353" s="31"/>
      <c r="AB1353" s="38"/>
      <c r="AC1353" s="31"/>
      <c r="AD1353" s="31"/>
      <c r="AE1353" s="31"/>
      <c r="AF1353" s="31"/>
      <c r="AG1353" s="23"/>
      <c r="AH1353" s="23"/>
      <c r="AI1353" s="23"/>
      <c r="AJ1353" s="23"/>
      <c r="AK1353" s="23"/>
      <c r="AL1353" s="29"/>
      <c r="AM1353" s="388"/>
    </row>
    <row r="1354" spans="1:39" ht="54" customHeight="1" x14ac:dyDescent="1.05">
      <c r="A1354" s="31" t="s">
        <v>42415</v>
      </c>
      <c r="B1354" s="31" t="s">
        <v>42416</v>
      </c>
      <c r="C1354" s="31" t="s">
        <v>42417</v>
      </c>
      <c r="D1354" s="31" t="s">
        <v>42418</v>
      </c>
      <c r="E1354" s="31" t="s">
        <v>687</v>
      </c>
      <c r="F1354" s="31" t="s">
        <v>123</v>
      </c>
      <c r="G1354" s="31" t="s">
        <v>41477</v>
      </c>
      <c r="H1354" s="31" t="s">
        <v>33669</v>
      </c>
      <c r="I1354" s="38">
        <v>0.48958333333333331</v>
      </c>
      <c r="J1354" s="31" t="s">
        <v>20</v>
      </c>
      <c r="K1354" s="31" t="s">
        <v>105</v>
      </c>
      <c r="L1354" s="31" t="s">
        <v>106</v>
      </c>
      <c r="M1354" s="31" t="s">
        <v>995</v>
      </c>
      <c r="N1354" s="23"/>
      <c r="O1354" s="23"/>
      <c r="P1354" s="23"/>
      <c r="Q1354" s="23"/>
      <c r="R1354" s="23"/>
      <c r="S1354" s="29">
        <v>44700</v>
      </c>
      <c r="T1354" s="31"/>
      <c r="U1354" s="31"/>
      <c r="V1354" s="31"/>
      <c r="W1354" s="31"/>
      <c r="X1354" s="31"/>
      <c r="Y1354" s="31"/>
      <c r="Z1354" s="31"/>
      <c r="AA1354" s="31"/>
      <c r="AB1354" s="38"/>
      <c r="AC1354" s="31"/>
      <c r="AD1354" s="31"/>
      <c r="AE1354" s="31"/>
      <c r="AF1354" s="31"/>
      <c r="AG1354" s="23"/>
      <c r="AH1354" s="23"/>
      <c r="AI1354" s="23"/>
      <c r="AJ1354" s="23"/>
      <c r="AK1354" s="23"/>
      <c r="AL1354" s="29"/>
      <c r="AM1354" s="388"/>
    </row>
    <row r="1355" spans="1:39" ht="54" customHeight="1" x14ac:dyDescent="1.05">
      <c r="A1355" s="31" t="s">
        <v>42419</v>
      </c>
      <c r="B1355" s="31" t="s">
        <v>2498</v>
      </c>
      <c r="C1355" s="31" t="s">
        <v>42420</v>
      </c>
      <c r="D1355" s="31" t="s">
        <v>42421</v>
      </c>
      <c r="E1355" s="31" t="s">
        <v>687</v>
      </c>
      <c r="F1355" s="31" t="s">
        <v>123</v>
      </c>
      <c r="G1355" s="31" t="s">
        <v>41477</v>
      </c>
      <c r="H1355" s="31" t="s">
        <v>33669</v>
      </c>
      <c r="I1355" s="38">
        <v>0.48958333333333331</v>
      </c>
      <c r="J1355" s="31" t="s">
        <v>20</v>
      </c>
      <c r="K1355" s="31" t="s">
        <v>105</v>
      </c>
      <c r="L1355" s="31" t="s">
        <v>106</v>
      </c>
      <c r="M1355" s="31" t="s">
        <v>995</v>
      </c>
      <c r="N1355" s="23"/>
      <c r="O1355" s="23"/>
      <c r="P1355" s="23"/>
      <c r="Q1355" s="23"/>
      <c r="R1355" s="23"/>
      <c r="S1355" s="29">
        <v>44700</v>
      </c>
      <c r="T1355" s="31"/>
      <c r="U1355" s="31"/>
      <c r="V1355" s="31"/>
      <c r="W1355" s="31"/>
      <c r="X1355" s="31"/>
      <c r="Y1355" s="31"/>
      <c r="Z1355" s="31"/>
      <c r="AA1355" s="31"/>
      <c r="AB1355" s="38"/>
      <c r="AC1355" s="31"/>
      <c r="AD1355" s="31"/>
      <c r="AE1355" s="31"/>
      <c r="AF1355" s="31"/>
      <c r="AG1355" s="23"/>
      <c r="AH1355" s="23"/>
      <c r="AI1355" s="23"/>
      <c r="AJ1355" s="23"/>
      <c r="AK1355" s="23"/>
      <c r="AL1355" s="29"/>
      <c r="AM1355" s="388"/>
    </row>
    <row r="1356" spans="1:39" ht="54" customHeight="1" x14ac:dyDescent="1.05">
      <c r="A1356" s="31" t="s">
        <v>42422</v>
      </c>
      <c r="B1356" s="31" t="s">
        <v>1064</v>
      </c>
      <c r="C1356" s="31" t="s">
        <v>42423</v>
      </c>
      <c r="D1356" s="31" t="s">
        <v>42424</v>
      </c>
      <c r="E1356" s="31" t="s">
        <v>687</v>
      </c>
      <c r="F1356" s="31" t="s">
        <v>123</v>
      </c>
      <c r="G1356" s="31" t="s">
        <v>41477</v>
      </c>
      <c r="H1356" s="31" t="s">
        <v>33669</v>
      </c>
      <c r="I1356" s="38">
        <v>0.625</v>
      </c>
      <c r="J1356" s="31" t="s">
        <v>20</v>
      </c>
      <c r="K1356" s="31" t="s">
        <v>105</v>
      </c>
      <c r="L1356" s="31" t="s">
        <v>106</v>
      </c>
      <c r="M1356" s="31" t="s">
        <v>995</v>
      </c>
      <c r="N1356" s="23"/>
      <c r="O1356" s="23"/>
      <c r="P1356" s="23"/>
      <c r="Q1356" s="23"/>
      <c r="R1356" s="23"/>
      <c r="S1356" s="29">
        <v>44700</v>
      </c>
      <c r="T1356" s="31"/>
      <c r="U1356" s="31"/>
      <c r="V1356" s="31"/>
      <c r="W1356" s="31"/>
      <c r="X1356" s="31"/>
      <c r="Y1356" s="31"/>
      <c r="Z1356" s="31"/>
      <c r="AA1356" s="31"/>
      <c r="AB1356" s="38"/>
      <c r="AC1356" s="31"/>
      <c r="AD1356" s="31"/>
      <c r="AE1356" s="31"/>
      <c r="AF1356" s="31"/>
      <c r="AG1356" s="23"/>
      <c r="AH1356" s="23"/>
      <c r="AI1356" s="23"/>
      <c r="AJ1356" s="23"/>
      <c r="AK1356" s="23"/>
      <c r="AL1356" s="29"/>
      <c r="AM1356" s="388"/>
    </row>
    <row r="1357" spans="1:39" ht="54" customHeight="1" x14ac:dyDescent="1.05">
      <c r="A1357" s="31" t="s">
        <v>42425</v>
      </c>
      <c r="B1357" s="31" t="s">
        <v>42426</v>
      </c>
      <c r="C1357" s="31" t="s">
        <v>42427</v>
      </c>
      <c r="D1357" s="31" t="s">
        <v>42428</v>
      </c>
      <c r="E1357" s="31" t="s">
        <v>687</v>
      </c>
      <c r="F1357" s="31" t="s">
        <v>123</v>
      </c>
      <c r="G1357" s="31" t="s">
        <v>41477</v>
      </c>
      <c r="H1357" s="31" t="s">
        <v>33669</v>
      </c>
      <c r="I1357" s="38">
        <v>0.625</v>
      </c>
      <c r="J1357" s="31" t="s">
        <v>20</v>
      </c>
      <c r="K1357" s="31" t="s">
        <v>105</v>
      </c>
      <c r="L1357" s="31" t="s">
        <v>106</v>
      </c>
      <c r="M1357" s="31" t="s">
        <v>995</v>
      </c>
      <c r="N1357" s="23"/>
      <c r="O1357" s="23"/>
      <c r="P1357" s="23"/>
      <c r="Q1357" s="23"/>
      <c r="R1357" s="23"/>
      <c r="S1357" s="29">
        <v>44700</v>
      </c>
      <c r="T1357" s="31"/>
      <c r="U1357" s="31"/>
      <c r="V1357" s="31"/>
      <c r="W1357" s="31"/>
      <c r="X1357" s="31"/>
      <c r="Y1357" s="31"/>
      <c r="Z1357" s="31"/>
      <c r="AA1357" s="31"/>
      <c r="AB1357" s="38"/>
      <c r="AC1357" s="31"/>
      <c r="AD1357" s="31"/>
      <c r="AE1357" s="31"/>
      <c r="AF1357" s="31"/>
      <c r="AG1357" s="23"/>
      <c r="AH1357" s="23"/>
      <c r="AI1357" s="23"/>
      <c r="AJ1357" s="23"/>
      <c r="AK1357" s="23"/>
      <c r="AL1357" s="29"/>
      <c r="AM1357" s="388"/>
    </row>
    <row r="1358" spans="1:39" ht="54" customHeight="1" x14ac:dyDescent="1.05">
      <c r="A1358" s="31"/>
      <c r="B1358" s="31"/>
      <c r="C1358" s="31"/>
      <c r="D1358" s="31"/>
      <c r="E1358" s="31"/>
      <c r="F1358" s="31"/>
      <c r="G1358" s="31"/>
      <c r="H1358" s="31"/>
      <c r="I1358" s="38"/>
      <c r="J1358" s="31"/>
      <c r="K1358" s="31"/>
      <c r="L1358" s="31"/>
      <c r="M1358" s="31"/>
      <c r="N1358" s="23"/>
      <c r="O1358" s="23"/>
      <c r="P1358" s="23"/>
      <c r="Q1358" s="23"/>
      <c r="R1358" s="23"/>
      <c r="S1358" s="29"/>
      <c r="T1358" s="388"/>
    </row>
    <row r="1359" spans="1:39" ht="54" customHeight="1" x14ac:dyDescent="1.05">
      <c r="A1359" s="31"/>
      <c r="B1359" s="31"/>
      <c r="C1359" s="31"/>
      <c r="D1359" s="31"/>
      <c r="E1359" s="31"/>
      <c r="F1359" s="31"/>
      <c r="G1359" s="31"/>
      <c r="H1359" s="31"/>
      <c r="I1359" s="38"/>
      <c r="J1359" s="31"/>
      <c r="K1359" s="31"/>
      <c r="L1359" s="31"/>
      <c r="M1359" s="31"/>
      <c r="N1359" s="23"/>
      <c r="O1359" s="23"/>
      <c r="P1359" s="23"/>
      <c r="Q1359" s="23"/>
      <c r="R1359" s="23"/>
      <c r="S1359" s="29"/>
      <c r="T1359" s="388"/>
    </row>
    <row r="1360" spans="1:39" ht="54" customHeight="1" x14ac:dyDescent="1.05">
      <c r="A1360" s="31"/>
      <c r="B1360" s="31"/>
      <c r="C1360" s="31"/>
      <c r="D1360" s="31"/>
      <c r="E1360" s="31"/>
      <c r="F1360" s="31"/>
      <c r="G1360" s="31"/>
      <c r="H1360" s="31"/>
      <c r="I1360" s="38"/>
      <c r="J1360" s="31"/>
      <c r="K1360" s="31"/>
      <c r="L1360" s="31"/>
      <c r="M1360" s="31"/>
      <c r="N1360" s="23"/>
      <c r="O1360" s="23"/>
      <c r="P1360" s="23"/>
      <c r="Q1360" s="23"/>
      <c r="R1360" s="23"/>
      <c r="S1360" s="29"/>
      <c r="T1360" s="388"/>
    </row>
    <row r="1361" spans="1:20" ht="54" customHeight="1" x14ac:dyDescent="1.05">
      <c r="A1361" s="31"/>
      <c r="B1361" s="31"/>
      <c r="C1361" s="31"/>
      <c r="D1361" s="31"/>
      <c r="E1361" s="31"/>
      <c r="F1361" s="31"/>
      <c r="G1361" s="31"/>
      <c r="H1361" s="31"/>
      <c r="I1361" s="38"/>
      <c r="J1361" s="31"/>
      <c r="K1361" s="31"/>
      <c r="L1361" s="31"/>
      <c r="M1361" s="31"/>
      <c r="N1361" s="23"/>
      <c r="O1361" s="23"/>
      <c r="P1361" s="23"/>
      <c r="Q1361" s="23"/>
      <c r="R1361" s="23"/>
      <c r="S1361" s="29"/>
      <c r="T1361" s="388"/>
    </row>
    <row r="1362" spans="1:20" ht="54" customHeight="1" x14ac:dyDescent="1.05">
      <c r="A1362" s="31"/>
      <c r="B1362" s="31"/>
      <c r="C1362" s="31"/>
      <c r="D1362" s="31"/>
      <c r="E1362" s="31"/>
      <c r="F1362" s="31"/>
      <c r="G1362" s="31"/>
      <c r="H1362" s="31"/>
      <c r="I1362" s="38"/>
      <c r="J1362" s="31"/>
      <c r="K1362" s="31"/>
      <c r="L1362" s="31"/>
      <c r="M1362" s="31"/>
      <c r="N1362" s="23"/>
      <c r="O1362" s="23"/>
      <c r="P1362" s="23"/>
      <c r="Q1362" s="23"/>
      <c r="R1362" s="23"/>
      <c r="S1362" s="29"/>
      <c r="T1362" s="388"/>
    </row>
    <row r="1363" spans="1:20" ht="54" customHeight="1" x14ac:dyDescent="1.05">
      <c r="A1363" s="31"/>
      <c r="B1363" s="31"/>
      <c r="C1363" s="31"/>
      <c r="D1363" s="31"/>
      <c r="E1363" s="31"/>
      <c r="F1363" s="31"/>
      <c r="G1363" s="31"/>
      <c r="H1363" s="31"/>
      <c r="I1363" s="38"/>
      <c r="J1363" s="31"/>
      <c r="K1363" s="31"/>
      <c r="L1363" s="31"/>
      <c r="M1363" s="31"/>
      <c r="N1363" s="23"/>
      <c r="O1363" s="23"/>
      <c r="P1363" s="23"/>
      <c r="Q1363" s="23"/>
      <c r="R1363" s="23"/>
      <c r="S1363" s="29"/>
      <c r="T1363" s="388"/>
    </row>
    <row r="1364" spans="1:20" ht="54" customHeight="1" x14ac:dyDescent="1.05">
      <c r="A1364" s="31"/>
      <c r="B1364" s="31"/>
      <c r="C1364" s="31"/>
      <c r="D1364" s="31"/>
      <c r="E1364" s="31"/>
      <c r="F1364" s="31"/>
      <c r="G1364" s="31"/>
      <c r="H1364" s="31"/>
      <c r="I1364" s="38"/>
      <c r="J1364" s="31"/>
      <c r="K1364" s="31"/>
      <c r="L1364" s="31"/>
      <c r="M1364" s="31"/>
      <c r="N1364" s="23"/>
      <c r="O1364" s="23"/>
      <c r="P1364" s="23"/>
      <c r="Q1364" s="23"/>
      <c r="R1364" s="23"/>
      <c r="S1364" s="29"/>
      <c r="T1364" s="388"/>
    </row>
    <row r="1365" spans="1:20" ht="54" customHeight="1" x14ac:dyDescent="1.05">
      <c r="A1365" s="31"/>
      <c r="B1365" s="31"/>
      <c r="C1365" s="31"/>
      <c r="D1365" s="31"/>
      <c r="E1365" s="31"/>
      <c r="F1365" s="31"/>
      <c r="G1365" s="31"/>
      <c r="H1365" s="31"/>
      <c r="I1365" s="38"/>
      <c r="J1365" s="31"/>
      <c r="K1365" s="31"/>
      <c r="L1365" s="31"/>
      <c r="M1365" s="31"/>
      <c r="N1365" s="23"/>
      <c r="O1365" s="23"/>
      <c r="P1365" s="23"/>
      <c r="Q1365" s="23"/>
      <c r="R1365" s="23"/>
      <c r="S1365" s="29"/>
      <c r="T1365" s="388"/>
    </row>
    <row r="1366" spans="1:20" ht="49.5" customHeight="1" x14ac:dyDescent="0.7">
      <c r="A1366" s="23"/>
      <c r="B1366" s="24"/>
      <c r="C1366" s="23"/>
      <c r="D1366" s="23"/>
      <c r="E1366" s="23"/>
      <c r="F1366" s="23"/>
      <c r="G1366" s="23"/>
      <c r="H1366" s="23"/>
      <c r="I1366" s="7" t="s">
        <v>14</v>
      </c>
      <c r="J1366" s="7">
        <f>SUM(Q:Q)-SUM(R:R)</f>
        <v>0</v>
      </c>
      <c r="K1366" s="23"/>
      <c r="L1366" s="23"/>
      <c r="M1366" s="23"/>
      <c r="N1366" s="23"/>
      <c r="O1366" s="23"/>
      <c r="P1366" s="23"/>
      <c r="Q1366" s="23"/>
      <c r="R1366" s="23"/>
      <c r="S1366" s="249"/>
      <c r="T1366" s="388"/>
    </row>
    <row r="1367" spans="1:20" ht="50.1" customHeight="1" x14ac:dyDescent="0.7">
      <c r="A1367" s="23"/>
      <c r="B1367" s="24"/>
      <c r="C1367" s="23"/>
      <c r="D1367" s="23"/>
      <c r="E1367" s="23"/>
      <c r="F1367" s="23"/>
      <c r="G1367" s="23"/>
      <c r="H1367" s="23"/>
      <c r="I1367" s="7" t="s">
        <v>15</v>
      </c>
      <c r="J1367" s="7">
        <f>SUM(S:S)-SUM(T:T)</f>
        <v>-315953</v>
      </c>
      <c r="K1367" s="23"/>
      <c r="L1367" s="23"/>
      <c r="M1367" s="23"/>
      <c r="N1367" s="23"/>
      <c r="O1367" s="23"/>
      <c r="P1367" s="23"/>
      <c r="Q1367" s="23"/>
      <c r="R1367" s="23"/>
      <c r="S1367" s="249"/>
      <c r="T1367" s="388"/>
    </row>
    <row r="1368" spans="1:20" ht="50.1" customHeight="1" x14ac:dyDescent="0.7">
      <c r="A1368" s="23"/>
      <c r="B1368" s="24"/>
      <c r="C1368" s="23"/>
      <c r="D1368" s="23"/>
      <c r="E1368" s="23"/>
      <c r="F1368" s="23"/>
      <c r="G1368" s="23"/>
      <c r="H1368" s="23"/>
      <c r="I1368" s="731" t="s">
        <v>91</v>
      </c>
      <c r="J1368" s="731"/>
      <c r="K1368" s="23"/>
      <c r="L1368" s="23"/>
      <c r="M1368" s="23"/>
      <c r="N1368" s="23"/>
      <c r="O1368" s="23"/>
      <c r="P1368" s="23"/>
      <c r="Q1368" s="23"/>
      <c r="R1368" s="23"/>
      <c r="S1368" s="249"/>
      <c r="T1368" s="388"/>
    </row>
    <row r="1369" spans="1:20" ht="49.5" customHeight="1" x14ac:dyDescent="0.7">
      <c r="A1369" s="23"/>
      <c r="B1369" s="24"/>
      <c r="C1369" s="23"/>
      <c r="D1369" s="23"/>
      <c r="E1369" s="23"/>
      <c r="F1369" s="23"/>
      <c r="G1369" s="23"/>
      <c r="H1369" s="23"/>
      <c r="I1369" s="731"/>
      <c r="J1369" s="731"/>
      <c r="K1369" s="23"/>
      <c r="L1369" s="23"/>
      <c r="M1369" s="23"/>
      <c r="N1369" s="23"/>
      <c r="O1369" s="23"/>
      <c r="P1369" s="23"/>
      <c r="Q1369" s="23"/>
      <c r="R1369" s="23"/>
      <c r="S1369" s="249"/>
      <c r="T1369" s="388"/>
    </row>
    <row r="1372" spans="1:20" ht="54" customHeight="1" x14ac:dyDescent="0.7">
      <c r="B1372" s="153"/>
    </row>
    <row r="1373" spans="1:20" ht="54" customHeight="1" x14ac:dyDescent="0.7">
      <c r="B1373" s="153"/>
    </row>
    <row r="1374" spans="1:20" ht="54" customHeight="1" x14ac:dyDescent="0.7">
      <c r="B1374" s="153"/>
    </row>
    <row r="1375" spans="1:20" ht="54" customHeight="1" x14ac:dyDescent="0.7">
      <c r="B1375" s="153"/>
    </row>
    <row r="1376" spans="1:20" ht="54" customHeight="1" x14ac:dyDescent="0.7">
      <c r="B1376" s="472"/>
    </row>
  </sheetData>
  <mergeCells count="351">
    <mergeCell ref="A332:M332"/>
    <mergeCell ref="A333:M333"/>
    <mergeCell ref="A334:M334"/>
    <mergeCell ref="A335:M335"/>
    <mergeCell ref="A336:M336"/>
    <mergeCell ref="A424:M424"/>
    <mergeCell ref="A420:M420"/>
    <mergeCell ref="A421:M421"/>
    <mergeCell ref="A563:M563"/>
    <mergeCell ref="A555:M555"/>
    <mergeCell ref="A560:M560"/>
    <mergeCell ref="A561:M561"/>
    <mergeCell ref="A553:M553"/>
    <mergeCell ref="A554:M554"/>
    <mergeCell ref="A532:M532"/>
    <mergeCell ref="A362:M362"/>
    <mergeCell ref="A363:M363"/>
    <mergeCell ref="A517:M517"/>
    <mergeCell ref="A419:M419"/>
    <mergeCell ref="A525:M525"/>
    <mergeCell ref="A523:M523"/>
    <mergeCell ref="A521:M521"/>
    <mergeCell ref="A522:M522"/>
    <mergeCell ref="A365:M365"/>
    <mergeCell ref="A591:M591"/>
    <mergeCell ref="A587:M587"/>
    <mergeCell ref="A588:M588"/>
    <mergeCell ref="A589:M589"/>
    <mergeCell ref="A564:M564"/>
    <mergeCell ref="A565:M565"/>
    <mergeCell ref="A526:M526"/>
    <mergeCell ref="A527:M527"/>
    <mergeCell ref="A528:M528"/>
    <mergeCell ref="A529:M529"/>
    <mergeCell ref="A530:M530"/>
    <mergeCell ref="A531:M531"/>
    <mergeCell ref="A581:M581"/>
    <mergeCell ref="A562:M562"/>
    <mergeCell ref="A583:M583"/>
    <mergeCell ref="A354:M354"/>
    <mergeCell ref="A360:M360"/>
    <mergeCell ref="A337:M337"/>
    <mergeCell ref="A366:M366"/>
    <mergeCell ref="A368:M368"/>
    <mergeCell ref="A369:M369"/>
    <mergeCell ref="A367:M367"/>
    <mergeCell ref="A364:M364"/>
    <mergeCell ref="A590:M590"/>
    <mergeCell ref="A415:M415"/>
    <mergeCell ref="A370:M370"/>
    <mergeCell ref="A410:N410"/>
    <mergeCell ref="A504:M504"/>
    <mergeCell ref="A503:M503"/>
    <mergeCell ref="A500:M500"/>
    <mergeCell ref="A501:M501"/>
    <mergeCell ref="A502:M502"/>
    <mergeCell ref="A423:M423"/>
    <mergeCell ref="A408:N408"/>
    <mergeCell ref="A417:M417"/>
    <mergeCell ref="A418:M418"/>
    <mergeCell ref="A392:M392"/>
    <mergeCell ref="A422:M422"/>
    <mergeCell ref="A378:M378"/>
    <mergeCell ref="A243:M243"/>
    <mergeCell ref="A330:M330"/>
    <mergeCell ref="A270:M270"/>
    <mergeCell ref="A264:M264"/>
    <mergeCell ref="A257:M257"/>
    <mergeCell ref="A258:M258"/>
    <mergeCell ref="A265:M265"/>
    <mergeCell ref="A328:M328"/>
    <mergeCell ref="A329:M329"/>
    <mergeCell ref="A268:M268"/>
    <mergeCell ref="A266:M266"/>
    <mergeCell ref="A260:M260"/>
    <mergeCell ref="A261:M261"/>
    <mergeCell ref="A262:M262"/>
    <mergeCell ref="A263:M263"/>
    <mergeCell ref="A259:M259"/>
    <mergeCell ref="A269:M269"/>
    <mergeCell ref="A273:M273"/>
    <mergeCell ref="A314:M314"/>
    <mergeCell ref="A247:M247"/>
    <mergeCell ref="A267:M267"/>
    <mergeCell ref="A256:M256"/>
    <mergeCell ref="A177:M177"/>
    <mergeCell ref="A172:M172"/>
    <mergeCell ref="A150:M150"/>
    <mergeCell ref="A171:M171"/>
    <mergeCell ref="A178:M178"/>
    <mergeCell ref="A179:M179"/>
    <mergeCell ref="A180:M180"/>
    <mergeCell ref="A242:M242"/>
    <mergeCell ref="A223:M223"/>
    <mergeCell ref="A183:M183"/>
    <mergeCell ref="A184:M184"/>
    <mergeCell ref="A185:M185"/>
    <mergeCell ref="A188:M188"/>
    <mergeCell ref="A186:M186"/>
    <mergeCell ref="A182:M182"/>
    <mergeCell ref="A187:M187"/>
    <mergeCell ref="A181:M181"/>
    <mergeCell ref="A230:M230"/>
    <mergeCell ref="A46:M46"/>
    <mergeCell ref="A61:S61"/>
    <mergeCell ref="A90:M90"/>
    <mergeCell ref="A95:M95"/>
    <mergeCell ref="A94:M94"/>
    <mergeCell ref="A88:M88"/>
    <mergeCell ref="A87:M87"/>
    <mergeCell ref="A81:M81"/>
    <mergeCell ref="A173:M173"/>
    <mergeCell ref="A92:M92"/>
    <mergeCell ref="A91:M91"/>
    <mergeCell ref="A96:M96"/>
    <mergeCell ref="A93:M93"/>
    <mergeCell ref="A3:M3"/>
    <mergeCell ref="A20:M20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45:M45"/>
    <mergeCell ref="A34:M34"/>
    <mergeCell ref="A35:M35"/>
    <mergeCell ref="A36:M36"/>
    <mergeCell ref="A37:M37"/>
    <mergeCell ref="A41:Q41"/>
    <mergeCell ref="A40:M40"/>
    <mergeCell ref="A38:M38"/>
    <mergeCell ref="A39:M39"/>
    <mergeCell ref="I1368:J1369"/>
    <mergeCell ref="A84:M84"/>
    <mergeCell ref="A85:M85"/>
    <mergeCell ref="A78:M78"/>
    <mergeCell ref="A79:M79"/>
    <mergeCell ref="A80:M80"/>
    <mergeCell ref="A71:M71"/>
    <mergeCell ref="A72:M72"/>
    <mergeCell ref="A82:M82"/>
    <mergeCell ref="A83:M83"/>
    <mergeCell ref="A73:M73"/>
    <mergeCell ref="A74:M74"/>
    <mergeCell ref="A75:M75"/>
    <mergeCell ref="A76:M76"/>
    <mergeCell ref="A77:M77"/>
    <mergeCell ref="A86:M86"/>
    <mergeCell ref="A97:M97"/>
    <mergeCell ref="A89:M89"/>
    <mergeCell ref="A518:M518"/>
    <mergeCell ref="A519:M519"/>
    <mergeCell ref="A176:M176"/>
    <mergeCell ref="A174:M174"/>
    <mergeCell ref="A175:M175"/>
    <mergeCell ref="A271:M271"/>
    <mergeCell ref="A331:M331"/>
    <mergeCell ref="A651:M651"/>
    <mergeCell ref="A585:M585"/>
    <mergeCell ref="A586:M586"/>
    <mergeCell ref="A552:M552"/>
    <mergeCell ref="A584:M584"/>
    <mergeCell ref="A646:M646"/>
    <mergeCell ref="A647:M647"/>
    <mergeCell ref="A641:M641"/>
    <mergeCell ref="A642:M642"/>
    <mergeCell ref="A643:M643"/>
    <mergeCell ref="A645:M645"/>
    <mergeCell ref="A644:M644"/>
    <mergeCell ref="A600:M600"/>
    <mergeCell ref="A597:M597"/>
    <mergeCell ref="A598:M598"/>
    <mergeCell ref="A648:M648"/>
    <mergeCell ref="A566:M566"/>
    <mergeCell ref="A524:M524"/>
    <mergeCell ref="A520:M520"/>
    <mergeCell ref="A416:M416"/>
    <mergeCell ref="A414:M414"/>
    <mergeCell ref="A599:M599"/>
    <mergeCell ref="A582:M582"/>
    <mergeCell ref="A700:M700"/>
    <mergeCell ref="A701:M701"/>
    <mergeCell ref="A702:M702"/>
    <mergeCell ref="A703:M703"/>
    <mergeCell ref="A704:M704"/>
    <mergeCell ref="A705:M705"/>
    <mergeCell ref="A706:M706"/>
    <mergeCell ref="A707:M707"/>
    <mergeCell ref="A708:M708"/>
    <mergeCell ref="A713:M713"/>
    <mergeCell ref="A749:M749"/>
    <mergeCell ref="A737:M737"/>
    <mergeCell ref="A710:M710"/>
    <mergeCell ref="A711:M711"/>
    <mergeCell ref="A712:M712"/>
    <mergeCell ref="A725:M725"/>
    <mergeCell ref="A649:M649"/>
    <mergeCell ref="A650:M650"/>
    <mergeCell ref="A665:M665"/>
    <mergeCell ref="A666:M666"/>
    <mergeCell ref="A668:M668"/>
    <mergeCell ref="A669:M669"/>
    <mergeCell ref="A667:M667"/>
    <mergeCell ref="A657:M657"/>
    <mergeCell ref="A658:M658"/>
    <mergeCell ref="A659:M659"/>
    <mergeCell ref="A660:M660"/>
    <mergeCell ref="A661:M661"/>
    <mergeCell ref="A662:M662"/>
    <mergeCell ref="A663:M663"/>
    <mergeCell ref="A664:M664"/>
    <mergeCell ref="A686:M686"/>
    <mergeCell ref="A709:M709"/>
    <mergeCell ref="A736:M736"/>
    <mergeCell ref="A724:M724"/>
    <mergeCell ref="A762:M762"/>
    <mergeCell ref="A763:M763"/>
    <mergeCell ref="A721:M721"/>
    <mergeCell ref="A722:M722"/>
    <mergeCell ref="A723:M723"/>
    <mergeCell ref="A756:M756"/>
    <mergeCell ref="A757:M757"/>
    <mergeCell ref="A758:M758"/>
    <mergeCell ref="A759:M759"/>
    <mergeCell ref="A760:M760"/>
    <mergeCell ref="A761:M761"/>
    <mergeCell ref="A810:M810"/>
    <mergeCell ref="A809:M809"/>
    <mergeCell ref="A797:M797"/>
    <mergeCell ref="A796:M796"/>
    <mergeCell ref="A778:M778"/>
    <mergeCell ref="A905:M905"/>
    <mergeCell ref="A764:M764"/>
    <mergeCell ref="A777:M777"/>
    <mergeCell ref="A753:M753"/>
    <mergeCell ref="A754:M754"/>
    <mergeCell ref="A755:M755"/>
    <mergeCell ref="A946:M946"/>
    <mergeCell ref="A947:M947"/>
    <mergeCell ref="A956:M956"/>
    <mergeCell ref="A957:M957"/>
    <mergeCell ref="A948:M948"/>
    <mergeCell ref="A949:M949"/>
    <mergeCell ref="A950:M950"/>
    <mergeCell ref="A841:M841"/>
    <mergeCell ref="A812:M812"/>
    <mergeCell ref="A813:M813"/>
    <mergeCell ref="A951:M951"/>
    <mergeCell ref="A952:M952"/>
    <mergeCell ref="A953:M953"/>
    <mergeCell ref="A954:M954"/>
    <mergeCell ref="A955:M955"/>
    <mergeCell ref="A906:M906"/>
    <mergeCell ref="A938:M938"/>
    <mergeCell ref="A939:M939"/>
    <mergeCell ref="A940:M940"/>
    <mergeCell ref="A941:M941"/>
    <mergeCell ref="A942:M942"/>
    <mergeCell ref="A943:M943"/>
    <mergeCell ref="A944:M944"/>
    <mergeCell ref="A945:M945"/>
    <mergeCell ref="A958:M958"/>
    <mergeCell ref="A959:M959"/>
    <mergeCell ref="A960:M960"/>
    <mergeCell ref="A961:M961"/>
    <mergeCell ref="A963:M963"/>
    <mergeCell ref="A964:M964"/>
    <mergeCell ref="A965:M965"/>
    <mergeCell ref="A966:M966"/>
    <mergeCell ref="A971:M971"/>
    <mergeCell ref="A967:M967"/>
    <mergeCell ref="A968:M968"/>
    <mergeCell ref="A969:M969"/>
    <mergeCell ref="A970:M970"/>
    <mergeCell ref="A975:M975"/>
    <mergeCell ref="A974:M974"/>
    <mergeCell ref="A962:M962"/>
    <mergeCell ref="A972:M972"/>
    <mergeCell ref="A973:M973"/>
    <mergeCell ref="A994:M994"/>
    <mergeCell ref="A995:M995"/>
    <mergeCell ref="A996:M996"/>
    <mergeCell ref="A997:M997"/>
    <mergeCell ref="A1087:M1087"/>
    <mergeCell ref="A1192:M1192"/>
    <mergeCell ref="A1173:M1173"/>
    <mergeCell ref="A1191:M1191"/>
    <mergeCell ref="A1081:M1081"/>
    <mergeCell ref="A1044:M1044"/>
    <mergeCell ref="A998:M998"/>
    <mergeCell ref="A1114:M1114"/>
    <mergeCell ref="A1107:M1107"/>
    <mergeCell ref="A1108:M1108"/>
    <mergeCell ref="A1109:M1109"/>
    <mergeCell ref="A1110:M1110"/>
    <mergeCell ref="A1111:M1111"/>
    <mergeCell ref="A1040:M1040"/>
    <mergeCell ref="A1041:M1041"/>
    <mergeCell ref="A1042:M1042"/>
    <mergeCell ref="A1043:M1043"/>
    <mergeCell ref="A1050:M1050"/>
    <mergeCell ref="A1080:M1080"/>
    <mergeCell ref="A1046:M1046"/>
    <mergeCell ref="A1047:M1047"/>
    <mergeCell ref="A1048:M1048"/>
    <mergeCell ref="A1049:M1049"/>
    <mergeCell ref="A1171:M1171"/>
    <mergeCell ref="A1140:M1140"/>
    <mergeCell ref="A1112:M1112"/>
    <mergeCell ref="A1113:M1113"/>
    <mergeCell ref="A1281:M1281"/>
    <mergeCell ref="A1257:M1257"/>
    <mergeCell ref="A1256:M1256"/>
    <mergeCell ref="A1253:M1253"/>
    <mergeCell ref="A1254:M1254"/>
    <mergeCell ref="A1255:M1255"/>
    <mergeCell ref="A1194:M1194"/>
    <mergeCell ref="A1193:M1193"/>
    <mergeCell ref="A1172:M1172"/>
    <mergeCell ref="A1258:M1258"/>
    <mergeCell ref="A1339:M1339"/>
    <mergeCell ref="A1303:M1303"/>
    <mergeCell ref="A1283:M1283"/>
    <mergeCell ref="A1299:M1299"/>
    <mergeCell ref="A1282:M1282"/>
    <mergeCell ref="A1153:M1153"/>
    <mergeCell ref="A1141:M1141"/>
    <mergeCell ref="A1247:M1247"/>
    <mergeCell ref="A1246:M1246"/>
    <mergeCell ref="A1226:M1226"/>
    <mergeCell ref="A1302:M1302"/>
    <mergeCell ref="A1300:M1300"/>
    <mergeCell ref="A1301:M1301"/>
    <mergeCell ref="A1338:M1338"/>
    <mergeCell ref="A1332:M1332"/>
    <mergeCell ref="A1333:M1333"/>
    <mergeCell ref="A1334:M1334"/>
    <mergeCell ref="A1335:M1335"/>
    <mergeCell ref="A1336:M1336"/>
    <mergeCell ref="A1337:M1337"/>
    <mergeCell ref="A1304:M1304"/>
    <mergeCell ref="A1330:M1330"/>
    <mergeCell ref="A1331:M1331"/>
  </mergeCells>
  <phoneticPr fontId="50" type="noConversion"/>
  <conditionalFormatting sqref="A4:A6">
    <cfRule type="duplicateValues" dxfId="88" priority="32"/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7:A19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7" priority="92"/>
  </conditionalFormatting>
  <conditionalFormatting sqref="C2">
    <cfRule type="duplicateValues" dxfId="86" priority="44"/>
  </conditionalFormatting>
  <conditionalFormatting sqref="D68">
    <cfRule type="duplicateValues" dxfId="85" priority="28"/>
  </conditionalFormatting>
  <conditionalFormatting sqref="D505:D516">
    <cfRule type="duplicateValues" dxfId="84" priority="14"/>
  </conditionalFormatting>
  <conditionalFormatting sqref="D1366:D1048576 W778:W796 AP810:AP811 W809 AP797:AP808 W764:W776 W737:W752 W725:W735 W713:W720 W669:W699 W651:W656 W600:W640 W591:W596 W566:W580 W555:W559 D1:D516 W532:W551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83" priority="13"/>
  </conditionalFormatting>
  <conditionalFormatting sqref="D1366:D1048576 W778:W796 AP810:AP811 W809 AP797:AP808 W764:W776 W737:W752 W725:W735 W713:W720 W669:W699 W651:W656 W600:W640 W591:W596 W566:W580 W555:W559 W532:W551 W504:W516 X424:X499 D1:D361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82" priority="18"/>
  </conditionalFormatting>
  <conditionalFormatting sqref="D1366:D1048576 W778:W796 AP810:AP811 W809 AP797:AP808 W764:W776 W737:W752 W725:W735 W713:W720 W669:W699 W651:W656 W600:W640 W591:W596 W566:W580 W555:W559 W532:W551 W504:W516 X424:X499 D1:D369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81" priority="17"/>
  </conditionalFormatting>
  <conditionalFormatting sqref="D1366:D1048576 W778:W796 AP810:AP811 W809 AP797:AP808 W764:W776 W737:W752 W725:W735 W713:W720 W669:W699 W651:W656 W600:W640 W591:W596 W566:W580 W555:W559 W532:W551 W504:W516 X424:X499 D1:D377 W410:W413 D409 W378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80" priority="15"/>
    <cfRule type="duplicateValues" dxfId="79" priority="16"/>
  </conditionalFormatting>
  <conditionalFormatting sqref="D1366:D1048576 W778:W796 AP810:AP811 W809 AP797:AP808 W764:W776 W737:W752 W725:W735 W713:W720 W669:W699 W651:W656 W600:W640 W591:W596 W566:W580 W555:W559 W532:W551 W504:W516 X424:X499 W410:W413 D409 D1:D327 W337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8" priority="25"/>
  </conditionalFormatting>
  <conditionalFormatting sqref="D1366:D1048576 W778:W796 AP810:AP811 W809 AP797:AP808 W764:W776 W737:W752 W725:W735 W713:W720 W669:W699 W651:W656 W600:W640 W591:W596 W566:W580 W555:W559 W532:W551 W504:W516 X424:X499 W410:W413 D409 D1:D353 W354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7" priority="19"/>
    <cfRule type="duplicateValues" dxfId="76" priority="20"/>
  </conditionalFormatting>
  <conditionalFormatting sqref="D1366:D1048576 W778:W796 AP810:AP811 W809 AP797:AP808 W764:W776 W737:W752 W725:W735 W713:W720 W669:W699 W651:W656 W600:W640 W591:W596 W566:W580 W555:W559 W532:W551 W504:W516 X424:X499 W410:W413 D409 W337:W361 W273:W327 D1:D255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5" priority="26"/>
  </conditionalFormatting>
  <conditionalFormatting sqref="D1366:D1048576 W778:W796 AP810:AP811 W809 AP797:AP808 W764:W776 W737:W752 W725:W735 W713:W720 W669:W699 W651:W656 W600:W640 W591:W596 W566:W580 W555:W559 W532:W551 W504:W516 X424:X499 W410:W413 D409 W337:W361 W273:W327 W243:W255 D1:D241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4" priority="27"/>
  </conditionalFormatting>
  <conditionalFormatting sqref="D1366:D1048576 W778:W796 AP810:AP811 W809 AP797:AP808 W764:W776 W737:W752 W725:W735 W713:W720 W669:W699 W651:W656 W600:W640 W591:W596 W566:W580 W555:W559 W532:W551 W504:W516 X424:X499 W410:W413 D409 W337:W361 W273:W327 W243:W255 W223:W241 T188:T222 T272 D1:D45 D47:D67 D69:D1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3" priority="29"/>
  </conditionalFormatting>
  <conditionalFormatting sqref="D1366:D1048576 W778:W796 AP810:AP811 W809 AP797:AP808 W764:W776 W737:W752 W725:W735 W713:W720 W669:W699 W651:W656 W600:W640 W591:W596 W566:W580 W555:W559 W532:W551 W504:W516 X424:X499 W410:W413 D409 W337:W361 W273:W327 W243:W255 W223:W241 T188:T222 T272 W150:W168 W170 X96:X149 D1:D45 D47:D67 D69:D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W1358:W1365 AP1339:AP1357">
    <cfRule type="duplicateValues" dxfId="72" priority="30"/>
  </conditionalFormatting>
  <conditionalFormatting sqref="E2">
    <cfRule type="duplicateValues" dxfId="71" priority="45"/>
  </conditionalFormatting>
  <conditionalFormatting sqref="J2 C2">
    <cfRule type="duplicateValues" dxfId="70" priority="43"/>
    <cfRule type="duplicateValues" dxfId="69" priority="42"/>
    <cfRule type="duplicateValues" dxfId="68" priority="37"/>
    <cfRule type="duplicateValues" dxfId="67" priority="36"/>
    <cfRule type="duplicateValues" dxfId="66" priority="38"/>
    <cfRule type="duplicateValues" dxfId="65" priority="39"/>
    <cfRule type="duplicateValues" dxfId="64" priority="40"/>
    <cfRule type="duplicateValues" dxfId="63" priority="41"/>
  </conditionalFormatting>
  <conditionalFormatting sqref="J2">
    <cfRule type="duplicateValues" dxfId="62" priority="35"/>
  </conditionalFormatting>
  <conditionalFormatting sqref="W271">
    <cfRule type="duplicateValues" dxfId="61" priority="24"/>
    <cfRule type="duplicateValues" dxfId="60" priority="22"/>
    <cfRule type="duplicateValues" dxfId="59" priority="21"/>
    <cfRule type="duplicateValues" dxfId="58" priority="23"/>
  </conditionalFormatting>
  <conditionalFormatting sqref="X1046">
    <cfRule type="duplicateValues" dxfId="57" priority="1"/>
    <cfRule type="duplicateValues" dxfId="56" priority="2"/>
    <cfRule type="duplicateValues" dxfId="55" priority="9"/>
    <cfRule type="duplicateValues" dxfId="54" priority="8"/>
    <cfRule type="duplicateValues" dxfId="53" priority="7"/>
    <cfRule type="duplicateValues" dxfId="52" priority="12"/>
    <cfRule type="duplicateValues" dxfId="51" priority="6"/>
    <cfRule type="duplicateValues" dxfId="50" priority="11"/>
    <cfRule type="duplicateValues" dxfId="49" priority="5"/>
    <cfRule type="duplicateValues" dxfId="48" priority="4"/>
    <cfRule type="duplicateValues" dxfId="47" priority="3"/>
    <cfRule type="duplicateValues" dxfId="46" priority="10"/>
  </conditionalFormatting>
  <hyperlinks>
    <hyperlink ref="I1368:J1369" location="الرئيسيه!A1" display="الرئيسيه" xr:uid="{3B5A6289-313D-7848-A035-0723316F98BC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6C06-5399-7C4D-BF71-041F19E73D6B}">
  <sheetPr codeName="Sheet21">
    <pageSetUpPr fitToPage="1"/>
  </sheetPr>
  <dimension ref="A1:AM214"/>
  <sheetViews>
    <sheetView rightToLeft="1" zoomScale="40" zoomScaleNormal="40" workbookViewId="0">
      <pane ySplit="1" topLeftCell="A206" activePane="bottomLeft" state="frozen"/>
      <selection activeCell="G24" sqref="G24"/>
      <selection pane="bottomLeft" activeCell="I213" sqref="I213:J214"/>
    </sheetView>
  </sheetViews>
  <sheetFormatPr defaultColWidth="64.140625" defaultRowHeight="54" customHeight="1" x14ac:dyDescent="0.7"/>
  <cols>
    <col min="1" max="1" width="5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50.140625" customWidth="1"/>
    <col min="18" max="18" width="49.140625" customWidth="1"/>
    <col min="19" max="19" width="53.5703125" style="132" customWidth="1"/>
    <col min="20" max="20" width="46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670075</v>
      </c>
    </row>
    <row r="3" spans="1:20" s="39" customFormat="1" ht="54" customHeight="1" x14ac:dyDescent="0.7">
      <c r="A3" s="732" t="s">
        <v>1252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263"/>
      <c r="O3" s="263"/>
      <c r="P3" s="263"/>
      <c r="Q3" s="263"/>
      <c r="R3" s="263"/>
      <c r="S3" s="131"/>
      <c r="T3" s="29"/>
    </row>
    <row r="4" spans="1:20" ht="50.1" customHeight="1" x14ac:dyDescent="1.3">
      <c r="A4" s="19" t="s">
        <v>1052</v>
      </c>
      <c r="B4" s="21" t="s">
        <v>856</v>
      </c>
      <c r="C4" s="40" t="s">
        <v>1053</v>
      </c>
      <c r="D4" s="19" t="s">
        <v>1054</v>
      </c>
      <c r="E4" s="19" t="s">
        <v>687</v>
      </c>
      <c r="F4" s="19" t="s">
        <v>123</v>
      </c>
      <c r="G4" s="19" t="s">
        <v>994</v>
      </c>
      <c r="H4" s="19" t="s">
        <v>104</v>
      </c>
      <c r="I4" s="22">
        <v>0.83333333333333337</v>
      </c>
      <c r="J4" s="19" t="s">
        <v>66</v>
      </c>
      <c r="K4" s="19" t="s">
        <v>105</v>
      </c>
      <c r="L4" s="19" t="s">
        <v>106</v>
      </c>
      <c r="M4" s="19" t="s">
        <v>995</v>
      </c>
      <c r="N4" s="23"/>
      <c r="O4" s="23"/>
      <c r="P4" s="23"/>
      <c r="Q4" s="23"/>
      <c r="R4" s="23"/>
      <c r="S4" s="29">
        <v>43225</v>
      </c>
      <c r="T4" s="29"/>
    </row>
    <row r="5" spans="1:20" ht="50.1" customHeight="1" x14ac:dyDescent="1.3">
      <c r="A5" s="19" t="s">
        <v>1091</v>
      </c>
      <c r="B5" s="21" t="s">
        <v>1092</v>
      </c>
      <c r="C5" s="40" t="s">
        <v>1093</v>
      </c>
      <c r="D5" s="19" t="s">
        <v>1094</v>
      </c>
      <c r="E5" s="19" t="s">
        <v>687</v>
      </c>
      <c r="F5" s="19" t="s">
        <v>123</v>
      </c>
      <c r="G5" s="19" t="s">
        <v>994</v>
      </c>
      <c r="H5" s="19" t="s">
        <v>104</v>
      </c>
      <c r="I5" s="22">
        <v>0.83333333333333337</v>
      </c>
      <c r="J5" s="19" t="s">
        <v>66</v>
      </c>
      <c r="K5" s="19" t="s">
        <v>105</v>
      </c>
      <c r="L5" s="19" t="s">
        <v>106</v>
      </c>
      <c r="M5" s="19" t="s">
        <v>995</v>
      </c>
      <c r="N5" s="23"/>
      <c r="O5" s="23"/>
      <c r="P5" s="23"/>
      <c r="Q5" s="23"/>
      <c r="R5" s="23"/>
      <c r="S5" s="29">
        <v>43225</v>
      </c>
      <c r="T5" s="29"/>
    </row>
    <row r="6" spans="1:20" ht="50.1" customHeight="1" x14ac:dyDescent="1.05">
      <c r="A6" s="708" t="s">
        <v>1269</v>
      </c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19"/>
      <c r="O6" s="23"/>
      <c r="P6" s="23"/>
      <c r="Q6" s="23"/>
      <c r="R6" s="23"/>
      <c r="S6" s="131"/>
      <c r="T6" s="29">
        <v>47000</v>
      </c>
    </row>
    <row r="7" spans="1:20" ht="50.1" customHeight="1" x14ac:dyDescent="1.05">
      <c r="A7" s="708" t="s">
        <v>1269</v>
      </c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19"/>
      <c r="O7" s="23"/>
      <c r="P7" s="23"/>
      <c r="Q7" s="23"/>
      <c r="R7" s="23"/>
      <c r="S7" s="131"/>
      <c r="T7" s="29">
        <v>110000</v>
      </c>
    </row>
    <row r="8" spans="1:20" ht="50.1" customHeight="1" x14ac:dyDescent="1.05">
      <c r="A8" s="708" t="s">
        <v>1271</v>
      </c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19"/>
      <c r="O8" s="23"/>
      <c r="P8" s="23"/>
      <c r="Q8" s="23"/>
      <c r="R8" s="23"/>
      <c r="S8" s="131"/>
      <c r="T8" s="29">
        <v>310000</v>
      </c>
    </row>
    <row r="9" spans="1:20" ht="50.1" customHeight="1" x14ac:dyDescent="0.7">
      <c r="A9" s="819" t="s">
        <v>1274</v>
      </c>
      <c r="B9" s="804"/>
      <c r="C9" s="804"/>
      <c r="D9" s="804"/>
      <c r="E9" s="804"/>
      <c r="F9" s="804"/>
      <c r="G9" s="804"/>
      <c r="H9" s="804"/>
      <c r="I9" s="804"/>
      <c r="J9" s="804"/>
      <c r="K9" s="804"/>
      <c r="L9" s="804"/>
      <c r="M9" s="804"/>
      <c r="N9" s="23"/>
      <c r="O9" s="23"/>
      <c r="P9" s="23"/>
      <c r="Q9" s="23"/>
      <c r="R9" s="23"/>
      <c r="S9" s="131"/>
      <c r="T9" s="29">
        <v>90000</v>
      </c>
    </row>
    <row r="10" spans="1:20" ht="50.1" customHeight="1" x14ac:dyDescent="0.7">
      <c r="A10" s="819" t="s">
        <v>1274</v>
      </c>
      <c r="B10" s="804"/>
      <c r="C10" s="804"/>
      <c r="D10" s="804"/>
      <c r="E10" s="804"/>
      <c r="F10" s="804"/>
      <c r="G10" s="804"/>
      <c r="H10" s="804"/>
      <c r="I10" s="804"/>
      <c r="J10" s="804"/>
      <c r="K10" s="804"/>
      <c r="L10" s="804"/>
      <c r="M10" s="804"/>
      <c r="N10" s="23"/>
      <c r="O10" s="23"/>
      <c r="P10" s="23"/>
      <c r="Q10" s="23"/>
      <c r="R10" s="23"/>
      <c r="S10" s="131"/>
      <c r="T10" s="29">
        <v>48000</v>
      </c>
    </row>
    <row r="11" spans="1:20" ht="49.5" customHeight="1" x14ac:dyDescent="0.7">
      <c r="A11" s="819" t="s">
        <v>1274</v>
      </c>
      <c r="B11" s="804"/>
      <c r="C11" s="804"/>
      <c r="D11" s="804"/>
      <c r="E11" s="804"/>
      <c r="F11" s="804"/>
      <c r="G11" s="804"/>
      <c r="H11" s="804"/>
      <c r="I11" s="804"/>
      <c r="J11" s="804"/>
      <c r="K11" s="804"/>
      <c r="L11" s="804"/>
      <c r="M11" s="804"/>
      <c r="N11" s="23"/>
      <c r="O11" s="23"/>
      <c r="P11" s="23"/>
      <c r="Q11" s="23"/>
      <c r="R11" s="23"/>
      <c r="S11" s="131"/>
      <c r="T11" s="29">
        <v>50000</v>
      </c>
    </row>
    <row r="12" spans="1:20" ht="50.1" customHeight="1" x14ac:dyDescent="1.05">
      <c r="A12" s="860" t="s">
        <v>1302</v>
      </c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860"/>
      <c r="Q12" s="860"/>
      <c r="R12" s="23"/>
      <c r="S12" s="131"/>
      <c r="T12" s="29"/>
    </row>
    <row r="13" spans="1:20" ht="50.1" customHeight="1" x14ac:dyDescent="1.05">
      <c r="A13" s="31" t="s">
        <v>1500</v>
      </c>
      <c r="B13" s="37" t="s">
        <v>1501</v>
      </c>
      <c r="C13" s="31" t="s">
        <v>1502</v>
      </c>
      <c r="D13" s="31" t="s">
        <v>1503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66</v>
      </c>
      <c r="K13" s="31" t="s">
        <v>105</v>
      </c>
      <c r="L13" s="31" t="s">
        <v>106</v>
      </c>
      <c r="M13" s="31" t="s">
        <v>995</v>
      </c>
      <c r="N13" s="23"/>
      <c r="O13" s="23"/>
      <c r="P13" s="154"/>
      <c r="Q13" s="23"/>
      <c r="R13" s="23"/>
      <c r="S13" s="29">
        <v>43725</v>
      </c>
      <c r="T13" s="29"/>
    </row>
    <row r="14" spans="1:20" ht="50.1" customHeight="1" x14ac:dyDescent="1.05">
      <c r="A14" s="26" t="s">
        <v>1504</v>
      </c>
      <c r="B14" s="27" t="s">
        <v>1505</v>
      </c>
      <c r="C14" s="31" t="s">
        <v>1506</v>
      </c>
      <c r="D14" s="26" t="s">
        <v>1507</v>
      </c>
      <c r="E14" s="26" t="s">
        <v>101</v>
      </c>
      <c r="F14" s="26" t="s">
        <v>1304</v>
      </c>
      <c r="G14" s="26" t="s">
        <v>124</v>
      </c>
      <c r="H14" s="26" t="s">
        <v>1303</v>
      </c>
      <c r="I14" s="28">
        <v>0.79513888888888884</v>
      </c>
      <c r="J14" s="26" t="s">
        <v>66</v>
      </c>
      <c r="K14" s="31" t="s">
        <v>105</v>
      </c>
      <c r="L14" s="26" t="s">
        <v>106</v>
      </c>
      <c r="M14" s="26" t="s">
        <v>491</v>
      </c>
      <c r="N14" s="23"/>
      <c r="O14" s="23"/>
      <c r="P14" s="171"/>
      <c r="Q14" s="30"/>
      <c r="R14" s="23"/>
      <c r="S14" s="175">
        <v>18000</v>
      </c>
      <c r="T14" s="175"/>
    </row>
    <row r="15" spans="1:20" ht="50.1" customHeight="1" x14ac:dyDescent="1.05">
      <c r="A15" s="31" t="s">
        <v>1508</v>
      </c>
      <c r="B15" s="37" t="s">
        <v>1509</v>
      </c>
      <c r="C15" s="31" t="s">
        <v>1510</v>
      </c>
      <c r="D15" s="31" t="s">
        <v>1511</v>
      </c>
      <c r="E15" s="31" t="s">
        <v>101</v>
      </c>
      <c r="F15" s="31" t="s">
        <v>1304</v>
      </c>
      <c r="G15" s="31" t="s">
        <v>124</v>
      </c>
      <c r="H15" s="31" t="s">
        <v>1303</v>
      </c>
      <c r="I15" s="38">
        <v>0.79513888888888884</v>
      </c>
      <c r="J15" s="31" t="s">
        <v>66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3"/>
      <c r="R15" s="23"/>
      <c r="S15" s="29">
        <v>18000</v>
      </c>
      <c r="T15" s="29"/>
    </row>
    <row r="16" spans="1:20" ht="50.1" customHeight="1" x14ac:dyDescent="1.3">
      <c r="A16" s="696" t="s">
        <v>3093</v>
      </c>
      <c r="B16" s="696"/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236"/>
      <c r="O16" s="236"/>
      <c r="P16" s="236"/>
      <c r="Q16" s="236"/>
      <c r="R16" s="236"/>
      <c r="S16" s="325"/>
      <c r="T16" s="267"/>
    </row>
    <row r="17" spans="1:20" ht="50.1" customHeight="1" x14ac:dyDescent="1.65">
      <c r="A17" s="31" t="s">
        <v>2303</v>
      </c>
      <c r="B17" s="37" t="s">
        <v>2304</v>
      </c>
      <c r="C17" s="31" t="s">
        <v>2305</v>
      </c>
      <c r="D17" s="31" t="s">
        <v>2306</v>
      </c>
      <c r="E17" s="31" t="s">
        <v>101</v>
      </c>
      <c r="F17" s="31" t="s">
        <v>102</v>
      </c>
      <c r="G17" s="31" t="s">
        <v>490</v>
      </c>
      <c r="H17" s="31" t="s">
        <v>2017</v>
      </c>
      <c r="I17" s="38">
        <v>0.50694444444444442</v>
      </c>
      <c r="J17" s="31" t="s">
        <v>66</v>
      </c>
      <c r="K17" s="31" t="s">
        <v>105</v>
      </c>
      <c r="L17" s="31" t="s">
        <v>106</v>
      </c>
      <c r="M17" s="31" t="s">
        <v>491</v>
      </c>
      <c r="N17" s="29"/>
      <c r="O17" s="23"/>
      <c r="P17" s="54"/>
      <c r="Q17" s="54"/>
      <c r="R17" s="54"/>
      <c r="S17" s="29">
        <v>26000</v>
      </c>
      <c r="T17" s="117"/>
    </row>
    <row r="18" spans="1:20" ht="50.1" customHeight="1" x14ac:dyDescent="1.65">
      <c r="A18" s="31" t="s">
        <v>2307</v>
      </c>
      <c r="B18" s="37" t="s">
        <v>2308</v>
      </c>
      <c r="C18" s="31" t="s">
        <v>2309</v>
      </c>
      <c r="D18" s="31" t="s">
        <v>2310</v>
      </c>
      <c r="E18" s="31" t="s">
        <v>101</v>
      </c>
      <c r="F18" s="31" t="s">
        <v>102</v>
      </c>
      <c r="G18" s="31" t="s">
        <v>567</v>
      </c>
      <c r="H18" s="31" t="s">
        <v>2017</v>
      </c>
      <c r="I18" s="38">
        <v>0.52430555555555558</v>
      </c>
      <c r="J18" s="31" t="s">
        <v>66</v>
      </c>
      <c r="K18" s="31" t="s">
        <v>105</v>
      </c>
      <c r="L18" s="31" t="s">
        <v>106</v>
      </c>
      <c r="M18" s="31" t="s">
        <v>491</v>
      </c>
      <c r="N18" s="29"/>
      <c r="O18" s="23"/>
      <c r="P18" s="54"/>
      <c r="Q18" s="54"/>
      <c r="R18" s="54"/>
      <c r="S18" s="29">
        <v>26000</v>
      </c>
      <c r="T18" s="117"/>
    </row>
    <row r="19" spans="1:20" ht="50.1" customHeight="1" x14ac:dyDescent="1.3">
      <c r="A19" s="696" t="s">
        <v>3094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237"/>
      <c r="O19" s="237"/>
      <c r="P19" s="237"/>
      <c r="Q19" s="237"/>
      <c r="R19" s="237"/>
      <c r="S19" s="325"/>
      <c r="T19" s="170"/>
    </row>
    <row r="20" spans="1:20" ht="50.1" customHeight="1" x14ac:dyDescent="1.3">
      <c r="A20" s="31" t="s">
        <v>3363</v>
      </c>
      <c r="B20" s="37" t="s">
        <v>3364</v>
      </c>
      <c r="C20" s="31" t="s">
        <v>3365</v>
      </c>
      <c r="D20" s="31" t="s">
        <v>3366</v>
      </c>
      <c r="E20" s="31" t="s">
        <v>101</v>
      </c>
      <c r="F20" s="31" t="s">
        <v>1304</v>
      </c>
      <c r="G20" s="31" t="s">
        <v>490</v>
      </c>
      <c r="H20" s="31" t="s">
        <v>3098</v>
      </c>
      <c r="I20" s="38">
        <v>0.75</v>
      </c>
      <c r="J20" s="31" t="s">
        <v>66</v>
      </c>
      <c r="K20" s="31" t="s">
        <v>105</v>
      </c>
      <c r="L20" s="31" t="s">
        <v>106</v>
      </c>
      <c r="M20" s="31" t="s">
        <v>491</v>
      </c>
      <c r="N20" s="29">
        <v>26000</v>
      </c>
      <c r="O20" s="23"/>
      <c r="P20" s="54"/>
      <c r="Q20" s="54"/>
      <c r="R20" s="54"/>
      <c r="S20" s="29">
        <v>26000</v>
      </c>
      <c r="T20" s="170"/>
    </row>
    <row r="21" spans="1:20" ht="50.1" customHeight="1" x14ac:dyDescent="1.3">
      <c r="A21" s="31" t="s">
        <v>3367</v>
      </c>
      <c r="B21" s="37" t="s">
        <v>3368</v>
      </c>
      <c r="C21" s="31" t="s">
        <v>3369</v>
      </c>
      <c r="D21" s="31" t="s">
        <v>3370</v>
      </c>
      <c r="E21" s="31" t="s">
        <v>688</v>
      </c>
      <c r="F21" s="31" t="s">
        <v>123</v>
      </c>
      <c r="G21" s="31" t="s">
        <v>689</v>
      </c>
      <c r="H21" s="31" t="s">
        <v>3098</v>
      </c>
      <c r="I21" s="38">
        <v>0.95833333333333337</v>
      </c>
      <c r="J21" s="31" t="s">
        <v>66</v>
      </c>
      <c r="K21" s="31" t="s">
        <v>105</v>
      </c>
      <c r="L21" s="31" t="s">
        <v>106</v>
      </c>
      <c r="M21" s="31" t="s">
        <v>194</v>
      </c>
      <c r="N21" s="29">
        <v>38750</v>
      </c>
      <c r="O21" s="23"/>
      <c r="P21" s="54"/>
      <c r="Q21" s="54"/>
      <c r="R21" s="54"/>
      <c r="S21" s="29">
        <v>38750</v>
      </c>
      <c r="T21" s="170"/>
    </row>
    <row r="22" spans="1:20" ht="50.1" customHeight="1" x14ac:dyDescent="1.3">
      <c r="A22" s="31" t="s">
        <v>3371</v>
      </c>
      <c r="B22" s="37" t="s">
        <v>3372</v>
      </c>
      <c r="C22" s="31" t="s">
        <v>3373</v>
      </c>
      <c r="D22" s="31" t="s">
        <v>3374</v>
      </c>
      <c r="E22" s="31" t="s">
        <v>688</v>
      </c>
      <c r="F22" s="31" t="s">
        <v>123</v>
      </c>
      <c r="G22" s="31" t="s">
        <v>689</v>
      </c>
      <c r="H22" s="31" t="s">
        <v>3098</v>
      </c>
      <c r="I22" s="38">
        <v>0.95833333333333337</v>
      </c>
      <c r="J22" s="31" t="s">
        <v>66</v>
      </c>
      <c r="K22" s="31" t="s">
        <v>105</v>
      </c>
      <c r="L22" s="31" t="s">
        <v>106</v>
      </c>
      <c r="M22" s="31" t="s">
        <v>194</v>
      </c>
      <c r="N22" s="29">
        <v>38750</v>
      </c>
      <c r="O22" s="23"/>
      <c r="P22" s="54"/>
      <c r="Q22" s="54"/>
      <c r="R22" s="54"/>
      <c r="S22" s="29">
        <v>38750</v>
      </c>
      <c r="T22" s="170"/>
    </row>
    <row r="23" spans="1:20" ht="50.1" customHeight="1" x14ac:dyDescent="1.3">
      <c r="A23" s="402" t="s">
        <v>3375</v>
      </c>
      <c r="B23" s="403" t="s">
        <v>3376</v>
      </c>
      <c r="C23" s="402" t="s">
        <v>3377</v>
      </c>
      <c r="D23" s="402" t="s">
        <v>3378</v>
      </c>
      <c r="E23" s="402" t="s">
        <v>688</v>
      </c>
      <c r="F23" s="402" t="s">
        <v>123</v>
      </c>
      <c r="G23" s="402" t="s">
        <v>689</v>
      </c>
      <c r="H23" s="402" t="s">
        <v>3098</v>
      </c>
      <c r="I23" s="404">
        <v>0.95833333333333337</v>
      </c>
      <c r="J23" s="402" t="s">
        <v>66</v>
      </c>
      <c r="K23" s="402" t="s">
        <v>105</v>
      </c>
      <c r="L23" s="402" t="s">
        <v>106</v>
      </c>
      <c r="M23" s="402" t="s">
        <v>194</v>
      </c>
      <c r="N23" s="207">
        <v>38750</v>
      </c>
      <c r="O23" s="208"/>
      <c r="P23" s="211"/>
      <c r="Q23" s="321"/>
      <c r="R23" s="321"/>
      <c r="S23" s="191">
        <v>38750</v>
      </c>
      <c r="T23" s="170"/>
    </row>
    <row r="24" spans="1:20" ht="50.1" customHeight="1" x14ac:dyDescent="1.3">
      <c r="A24" s="31" t="s">
        <v>3379</v>
      </c>
      <c r="B24" s="37" t="s">
        <v>2156</v>
      </c>
      <c r="C24" s="31" t="s">
        <v>3380</v>
      </c>
      <c r="D24" s="31" t="s">
        <v>3381</v>
      </c>
      <c r="E24" s="31" t="s">
        <v>688</v>
      </c>
      <c r="F24" s="31" t="s">
        <v>123</v>
      </c>
      <c r="G24" s="31" t="s">
        <v>689</v>
      </c>
      <c r="H24" s="31" t="s">
        <v>3098</v>
      </c>
      <c r="I24" s="38">
        <v>0.95833333333333337</v>
      </c>
      <c r="J24" s="31" t="s">
        <v>66</v>
      </c>
      <c r="K24" s="31" t="s">
        <v>105</v>
      </c>
      <c r="L24" s="31" t="s">
        <v>106</v>
      </c>
      <c r="M24" s="31" t="s">
        <v>194</v>
      </c>
      <c r="N24" s="29">
        <v>38750</v>
      </c>
      <c r="O24" s="23"/>
      <c r="P24" s="54"/>
      <c r="Q24" s="54"/>
      <c r="R24" s="54"/>
      <c r="S24" s="29">
        <v>38750</v>
      </c>
      <c r="T24" s="170"/>
    </row>
    <row r="25" spans="1:20" ht="50.1" customHeight="1" x14ac:dyDescent="1.3">
      <c r="A25" s="31" t="s">
        <v>3382</v>
      </c>
      <c r="B25" s="37" t="s">
        <v>3383</v>
      </c>
      <c r="C25" s="31" t="s">
        <v>3384</v>
      </c>
      <c r="D25" s="31" t="s">
        <v>3385</v>
      </c>
      <c r="E25" s="31" t="s">
        <v>688</v>
      </c>
      <c r="F25" s="31" t="s">
        <v>123</v>
      </c>
      <c r="G25" s="31" t="s">
        <v>689</v>
      </c>
      <c r="H25" s="31" t="s">
        <v>3098</v>
      </c>
      <c r="I25" s="38">
        <v>0.95833333333333337</v>
      </c>
      <c r="J25" s="31" t="s">
        <v>66</v>
      </c>
      <c r="K25" s="31" t="s">
        <v>105</v>
      </c>
      <c r="L25" s="31" t="s">
        <v>106</v>
      </c>
      <c r="M25" s="31" t="s">
        <v>194</v>
      </c>
      <c r="N25" s="29">
        <v>38750</v>
      </c>
      <c r="O25" s="23"/>
      <c r="P25" s="54"/>
      <c r="Q25" s="54"/>
      <c r="R25" s="54"/>
      <c r="S25" s="29">
        <v>38750</v>
      </c>
      <c r="T25" s="170"/>
    </row>
    <row r="26" spans="1:20" ht="50.1" customHeight="1" x14ac:dyDescent="1.3">
      <c r="A26" s="31" t="s">
        <v>3386</v>
      </c>
      <c r="B26" s="37" t="s">
        <v>3387</v>
      </c>
      <c r="C26" s="31" t="s">
        <v>3388</v>
      </c>
      <c r="D26" s="31" t="s">
        <v>3389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66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4"/>
      <c r="R26" s="54"/>
      <c r="S26" s="29">
        <v>38750</v>
      </c>
      <c r="T26" s="170"/>
    </row>
    <row r="27" spans="1:20" ht="50.1" customHeight="1" x14ac:dyDescent="1.3">
      <c r="A27" s="31" t="s">
        <v>3390</v>
      </c>
      <c r="B27" s="37" t="s">
        <v>3391</v>
      </c>
      <c r="C27" s="31" t="s">
        <v>3392</v>
      </c>
      <c r="D27" s="31" t="s">
        <v>3393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66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4"/>
      <c r="R27" s="54"/>
      <c r="S27" s="29">
        <v>38750</v>
      </c>
      <c r="T27" s="170"/>
    </row>
    <row r="28" spans="1:20" ht="50.1" customHeight="1" x14ac:dyDescent="1.3">
      <c r="A28" s="31" t="s">
        <v>3394</v>
      </c>
      <c r="B28" s="37" t="s">
        <v>3395</v>
      </c>
      <c r="C28" s="31" t="s">
        <v>3396</v>
      </c>
      <c r="D28" s="31" t="s">
        <v>3397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66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4"/>
      <c r="R28" s="54"/>
      <c r="S28" s="29">
        <v>38750</v>
      </c>
      <c r="T28" s="170"/>
    </row>
    <row r="29" spans="1:20" ht="50.1" customHeight="1" x14ac:dyDescent="1.3">
      <c r="A29" s="31" t="s">
        <v>3398</v>
      </c>
      <c r="B29" s="37" t="s">
        <v>3399</v>
      </c>
      <c r="C29" s="31" t="s">
        <v>3400</v>
      </c>
      <c r="D29" s="31" t="s">
        <v>3401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66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170"/>
    </row>
    <row r="30" spans="1:20" ht="50.1" customHeight="1" x14ac:dyDescent="1.3">
      <c r="A30" s="31" t="s">
        <v>3402</v>
      </c>
      <c r="B30" s="37" t="s">
        <v>3403</v>
      </c>
      <c r="C30" s="31" t="s">
        <v>3404</v>
      </c>
      <c r="D30" s="31" t="s">
        <v>3405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66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4"/>
      <c r="R30" s="54"/>
      <c r="S30" s="29">
        <v>38750</v>
      </c>
      <c r="T30" s="170"/>
    </row>
    <row r="31" spans="1:20" ht="50.1" customHeight="1" x14ac:dyDescent="1.3">
      <c r="A31" s="31" t="s">
        <v>3406</v>
      </c>
      <c r="B31" s="37" t="s">
        <v>3407</v>
      </c>
      <c r="C31" s="31" t="s">
        <v>3408</v>
      </c>
      <c r="D31" s="31" t="s">
        <v>3409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66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4"/>
      <c r="R31" s="54"/>
      <c r="S31" s="29">
        <v>38750</v>
      </c>
      <c r="T31" s="170"/>
    </row>
    <row r="32" spans="1:20" ht="50.1" customHeight="1" x14ac:dyDescent="1.3">
      <c r="A32" s="31" t="s">
        <v>3410</v>
      </c>
      <c r="B32" s="37" t="s">
        <v>3411</v>
      </c>
      <c r="C32" s="31" t="s">
        <v>3412</v>
      </c>
      <c r="D32" s="31" t="s">
        <v>3413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66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4"/>
      <c r="R32" s="54"/>
      <c r="S32" s="29">
        <v>38750</v>
      </c>
      <c r="T32" s="170"/>
    </row>
    <row r="33" spans="1:20" ht="50.1" customHeight="1" x14ac:dyDescent="1.3">
      <c r="A33" s="31" t="s">
        <v>3414</v>
      </c>
      <c r="B33" s="37" t="s">
        <v>3415</v>
      </c>
      <c r="C33" s="31" t="s">
        <v>3416</v>
      </c>
      <c r="D33" s="31" t="s">
        <v>3417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66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4"/>
      <c r="R33" s="54"/>
      <c r="S33" s="29">
        <v>38750</v>
      </c>
      <c r="T33" s="170"/>
    </row>
    <row r="34" spans="1:20" ht="50.1" customHeight="1" x14ac:dyDescent="1.3">
      <c r="A34" s="31" t="s">
        <v>3418</v>
      </c>
      <c r="B34" s="37" t="s">
        <v>3419</v>
      </c>
      <c r="C34" s="31" t="s">
        <v>3420</v>
      </c>
      <c r="D34" s="31" t="s">
        <v>3421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66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4"/>
      <c r="R34" s="54"/>
      <c r="S34" s="29">
        <v>38750</v>
      </c>
      <c r="T34" s="170"/>
    </row>
    <row r="35" spans="1:20" ht="50.1" customHeight="1" x14ac:dyDescent="1.3">
      <c r="A35" s="31" t="s">
        <v>3423</v>
      </c>
      <c r="B35" s="37" t="s">
        <v>3424</v>
      </c>
      <c r="C35" s="31" t="s">
        <v>3425</v>
      </c>
      <c r="D35" s="31" t="s">
        <v>3426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66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4"/>
      <c r="R35" s="54"/>
      <c r="S35" s="29">
        <v>38750</v>
      </c>
      <c r="T35" s="170"/>
    </row>
    <row r="36" spans="1:20" ht="50.1" customHeight="1" x14ac:dyDescent="1.25">
      <c r="A36" s="708" t="s">
        <v>4004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29"/>
      <c r="O36" s="23"/>
      <c r="P36" s="54"/>
      <c r="Q36" s="54"/>
      <c r="R36" s="54"/>
      <c r="S36" s="29"/>
      <c r="T36" s="142">
        <v>210000</v>
      </c>
    </row>
    <row r="37" spans="1:20" ht="50.1" customHeight="1" x14ac:dyDescent="1.25">
      <c r="A37" s="708" t="s">
        <v>4008</v>
      </c>
      <c r="B37" s="708"/>
      <c r="C37" s="708"/>
      <c r="D37" s="708"/>
      <c r="E37" s="708"/>
      <c r="F37" s="708"/>
      <c r="G37" s="708"/>
      <c r="H37" s="708"/>
      <c r="I37" s="708"/>
      <c r="J37" s="708"/>
      <c r="K37" s="708"/>
      <c r="L37" s="708"/>
      <c r="M37" s="708"/>
      <c r="N37" s="29"/>
      <c r="O37" s="23"/>
      <c r="P37" s="54"/>
      <c r="Q37" s="54"/>
      <c r="R37" s="54"/>
      <c r="S37" s="29"/>
      <c r="T37" s="142">
        <v>75000</v>
      </c>
    </row>
    <row r="38" spans="1:20" ht="50.1" customHeight="1" x14ac:dyDescent="1.25">
      <c r="A38" s="708" t="s">
        <v>4008</v>
      </c>
      <c r="B38" s="708"/>
      <c r="C38" s="708"/>
      <c r="D38" s="708"/>
      <c r="E38" s="708"/>
      <c r="F38" s="708"/>
      <c r="G38" s="708"/>
      <c r="H38" s="708"/>
      <c r="I38" s="708"/>
      <c r="J38" s="708"/>
      <c r="K38" s="708"/>
      <c r="L38" s="708"/>
      <c r="M38" s="708"/>
      <c r="N38" s="29"/>
      <c r="O38" s="23"/>
      <c r="P38" s="54"/>
      <c r="Q38" s="54"/>
      <c r="R38" s="54"/>
      <c r="S38" s="29"/>
      <c r="T38" s="142">
        <v>18000</v>
      </c>
    </row>
    <row r="39" spans="1:20" ht="50.1" customHeight="1" x14ac:dyDescent="1.25">
      <c r="A39" s="708" t="s">
        <v>4018</v>
      </c>
      <c r="B39" s="708"/>
      <c r="C39" s="708"/>
      <c r="D39" s="708"/>
      <c r="E39" s="708"/>
      <c r="F39" s="708"/>
      <c r="G39" s="708"/>
      <c r="H39" s="708"/>
      <c r="I39" s="708"/>
      <c r="J39" s="708"/>
      <c r="K39" s="708"/>
      <c r="L39" s="708"/>
      <c r="M39" s="708"/>
      <c r="N39" s="29"/>
      <c r="O39" s="23"/>
      <c r="P39" s="54"/>
      <c r="Q39" s="54"/>
      <c r="R39" s="54"/>
      <c r="S39" s="29"/>
      <c r="T39" s="142">
        <v>50000</v>
      </c>
    </row>
    <row r="40" spans="1:20" ht="50.1" customHeight="1" x14ac:dyDescent="1.25">
      <c r="A40" s="708" t="s">
        <v>4007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29"/>
      <c r="O40" s="23"/>
      <c r="P40" s="54"/>
      <c r="Q40" s="54"/>
      <c r="R40" s="54"/>
      <c r="S40" s="29"/>
      <c r="T40" s="142">
        <v>36000</v>
      </c>
    </row>
    <row r="41" spans="1:20" ht="50.1" customHeight="1" x14ac:dyDescent="1.25">
      <c r="A41" s="708" t="s">
        <v>4042</v>
      </c>
      <c r="B41" s="708"/>
      <c r="C41" s="708"/>
      <c r="D41" s="708"/>
      <c r="E41" s="708"/>
      <c r="F41" s="708"/>
      <c r="G41" s="708"/>
      <c r="H41" s="708"/>
      <c r="I41" s="708"/>
      <c r="J41" s="708"/>
      <c r="K41" s="708"/>
      <c r="L41" s="708"/>
      <c r="M41" s="708"/>
      <c r="N41" s="29"/>
      <c r="O41" s="23"/>
      <c r="P41" s="54"/>
      <c r="Q41" s="54"/>
      <c r="R41" s="54"/>
      <c r="S41" s="29"/>
      <c r="T41" s="142">
        <v>120000</v>
      </c>
    </row>
    <row r="42" spans="1:20" ht="50.1" customHeight="1" x14ac:dyDescent="1.3">
      <c r="A42" s="697" t="s">
        <v>5860</v>
      </c>
      <c r="B42" s="697"/>
      <c r="C42" s="697"/>
      <c r="D42" s="697"/>
      <c r="E42" s="697"/>
      <c r="F42" s="697"/>
      <c r="G42" s="697"/>
      <c r="H42" s="697"/>
      <c r="I42" s="697"/>
      <c r="J42" s="697"/>
      <c r="K42" s="697"/>
      <c r="L42" s="697"/>
      <c r="M42" s="697"/>
      <c r="N42" s="29"/>
      <c r="O42" s="23"/>
      <c r="P42" s="54"/>
      <c r="Q42" s="56"/>
      <c r="R42" s="54"/>
      <c r="S42" s="29"/>
      <c r="T42" s="40"/>
    </row>
    <row r="43" spans="1:20" ht="50.1" customHeight="1" x14ac:dyDescent="1.3">
      <c r="A43" s="31" t="s">
        <v>4444</v>
      </c>
      <c r="B43" s="37" t="s">
        <v>4535</v>
      </c>
      <c r="C43" s="31" t="s">
        <v>4536</v>
      </c>
      <c r="D43" s="31" t="s">
        <v>4537</v>
      </c>
      <c r="E43" s="31" t="s">
        <v>687</v>
      </c>
      <c r="F43" s="31" t="s">
        <v>123</v>
      </c>
      <c r="G43" s="31" t="s">
        <v>994</v>
      </c>
      <c r="H43" s="31" t="s">
        <v>4090</v>
      </c>
      <c r="I43" s="38">
        <v>0.83333333333333337</v>
      </c>
      <c r="J43" s="31" t="s">
        <v>66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6"/>
      <c r="R43" s="54"/>
      <c r="S43" s="29">
        <v>43225</v>
      </c>
      <c r="T43" s="40"/>
    </row>
    <row r="44" spans="1:20" ht="50.1" customHeight="1" x14ac:dyDescent="1.3">
      <c r="A44" s="31" t="s">
        <v>4463</v>
      </c>
      <c r="B44" s="37" t="s">
        <v>4554</v>
      </c>
      <c r="C44" s="31" t="s">
        <v>4555</v>
      </c>
      <c r="D44" s="31" t="s">
        <v>4556</v>
      </c>
      <c r="E44" s="31" t="s">
        <v>687</v>
      </c>
      <c r="F44" s="31" t="s">
        <v>123</v>
      </c>
      <c r="G44" s="31" t="s">
        <v>994</v>
      </c>
      <c r="H44" s="31" t="s">
        <v>4090</v>
      </c>
      <c r="I44" s="38">
        <v>0.83333333333333337</v>
      </c>
      <c r="J44" s="31" t="s">
        <v>66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6"/>
      <c r="R44" s="54"/>
      <c r="S44" s="29">
        <v>43225</v>
      </c>
      <c r="T44" s="40"/>
    </row>
    <row r="45" spans="1:20" ht="50.1" customHeight="1" x14ac:dyDescent="1.3">
      <c r="A45" s="31" t="s">
        <v>4471</v>
      </c>
      <c r="B45" s="37" t="s">
        <v>4562</v>
      </c>
      <c r="C45" s="31" t="s">
        <v>4563</v>
      </c>
      <c r="D45" s="31" t="s">
        <v>4564</v>
      </c>
      <c r="E45" s="31" t="s">
        <v>687</v>
      </c>
      <c r="F45" s="31" t="s">
        <v>123</v>
      </c>
      <c r="G45" s="31" t="s">
        <v>994</v>
      </c>
      <c r="H45" s="31" t="s">
        <v>4090</v>
      </c>
      <c r="I45" s="38">
        <v>0.83333333333333337</v>
      </c>
      <c r="J45" s="31" t="s">
        <v>66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6"/>
      <c r="R45" s="54"/>
      <c r="S45" s="29">
        <v>43225</v>
      </c>
      <c r="T45" s="40"/>
    </row>
    <row r="46" spans="1:20" ht="50.1" customHeight="1" x14ac:dyDescent="1.3">
      <c r="A46" s="31" t="s">
        <v>4451</v>
      </c>
      <c r="B46" s="37" t="s">
        <v>4543</v>
      </c>
      <c r="C46" s="31" t="s">
        <v>4544</v>
      </c>
      <c r="D46" s="31" t="s">
        <v>4545</v>
      </c>
      <c r="E46" s="31" t="s">
        <v>687</v>
      </c>
      <c r="F46" s="31" t="s">
        <v>123</v>
      </c>
      <c r="G46" s="31" t="s">
        <v>994</v>
      </c>
      <c r="H46" s="31" t="s">
        <v>4090</v>
      </c>
      <c r="I46" s="38">
        <v>0.83333333333333337</v>
      </c>
      <c r="J46" s="31" t="s">
        <v>66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6"/>
      <c r="R46" s="54"/>
      <c r="S46" s="29">
        <v>43225</v>
      </c>
      <c r="T46" s="40"/>
    </row>
    <row r="47" spans="1:20" ht="50.1" customHeight="1" x14ac:dyDescent="1.3">
      <c r="A47" s="31" t="s">
        <v>4467</v>
      </c>
      <c r="B47" s="37" t="s">
        <v>4558</v>
      </c>
      <c r="C47" s="31" t="s">
        <v>4559</v>
      </c>
      <c r="D47" s="31" t="s">
        <v>4560</v>
      </c>
      <c r="E47" s="31" t="s">
        <v>687</v>
      </c>
      <c r="F47" s="31" t="s">
        <v>123</v>
      </c>
      <c r="G47" s="31" t="s">
        <v>994</v>
      </c>
      <c r="H47" s="31" t="s">
        <v>4090</v>
      </c>
      <c r="I47" s="38">
        <v>0.83333333333333337</v>
      </c>
      <c r="J47" s="31" t="s">
        <v>66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6"/>
      <c r="R47" s="54"/>
      <c r="S47" s="29">
        <v>43225</v>
      </c>
      <c r="T47" s="40"/>
    </row>
    <row r="48" spans="1:20" ht="50.1" customHeight="1" x14ac:dyDescent="1.3">
      <c r="A48" s="31" t="s">
        <v>4455</v>
      </c>
      <c r="B48" s="37" t="s">
        <v>4547</v>
      </c>
      <c r="C48" s="31" t="s">
        <v>4548</v>
      </c>
      <c r="D48" s="31" t="s">
        <v>4549</v>
      </c>
      <c r="E48" s="31" t="s">
        <v>687</v>
      </c>
      <c r="F48" s="31" t="s">
        <v>123</v>
      </c>
      <c r="G48" s="31" t="s">
        <v>994</v>
      </c>
      <c r="H48" s="31" t="s">
        <v>4090</v>
      </c>
      <c r="I48" s="38">
        <v>0.83333333333333337</v>
      </c>
      <c r="J48" s="31" t="s">
        <v>66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6"/>
      <c r="R48" s="54"/>
      <c r="S48" s="29">
        <v>43225</v>
      </c>
      <c r="T48" s="40"/>
    </row>
    <row r="49" spans="1:20" ht="50.1" customHeight="1" x14ac:dyDescent="1.3">
      <c r="A49" s="31" t="s">
        <v>4448</v>
      </c>
      <c r="B49" s="37" t="s">
        <v>4539</v>
      </c>
      <c r="C49" s="31" t="s">
        <v>4540</v>
      </c>
      <c r="D49" s="31" t="s">
        <v>4541</v>
      </c>
      <c r="E49" s="31" t="s">
        <v>687</v>
      </c>
      <c r="F49" s="31" t="s">
        <v>123</v>
      </c>
      <c r="G49" s="31" t="s">
        <v>994</v>
      </c>
      <c r="H49" s="31" t="s">
        <v>4090</v>
      </c>
      <c r="I49" s="38">
        <v>0.83333333333333337</v>
      </c>
      <c r="J49" s="31" t="s">
        <v>66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6"/>
      <c r="R49" s="54"/>
      <c r="S49" s="29">
        <v>43225</v>
      </c>
      <c r="T49" s="40"/>
    </row>
    <row r="50" spans="1:20" ht="50.1" customHeight="1" x14ac:dyDescent="1.3">
      <c r="A50" s="31" t="s">
        <v>4459</v>
      </c>
      <c r="B50" s="37" t="s">
        <v>916</v>
      </c>
      <c r="C50" s="31" t="s">
        <v>4551</v>
      </c>
      <c r="D50" s="31" t="s">
        <v>4552</v>
      </c>
      <c r="E50" s="31" t="s">
        <v>687</v>
      </c>
      <c r="F50" s="31" t="s">
        <v>123</v>
      </c>
      <c r="G50" s="31" t="s">
        <v>994</v>
      </c>
      <c r="H50" s="31" t="s">
        <v>4090</v>
      </c>
      <c r="I50" s="38">
        <v>0.83333333333333337</v>
      </c>
      <c r="J50" s="31" t="s">
        <v>66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6"/>
      <c r="R50" s="54"/>
      <c r="S50" s="29">
        <v>43225</v>
      </c>
      <c r="T50" s="40"/>
    </row>
    <row r="51" spans="1:20" ht="50.1" customHeight="1" x14ac:dyDescent="1.3">
      <c r="A51" s="31" t="s">
        <v>4475</v>
      </c>
      <c r="B51" s="37" t="s">
        <v>4566</v>
      </c>
      <c r="C51" s="31" t="s">
        <v>4567</v>
      </c>
      <c r="D51" s="31" t="s">
        <v>4568</v>
      </c>
      <c r="E51" s="31" t="s">
        <v>687</v>
      </c>
      <c r="F51" s="31" t="s">
        <v>123</v>
      </c>
      <c r="G51" s="31" t="s">
        <v>994</v>
      </c>
      <c r="H51" s="31" t="s">
        <v>4090</v>
      </c>
      <c r="I51" s="38">
        <v>0.83333333333333337</v>
      </c>
      <c r="J51" s="31" t="s">
        <v>66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6"/>
      <c r="R51" s="54"/>
      <c r="S51" s="29">
        <v>43225</v>
      </c>
      <c r="T51" s="40"/>
    </row>
    <row r="52" spans="1:20" ht="50.1" customHeight="1" x14ac:dyDescent="1.65">
      <c r="A52" s="708" t="s">
        <v>6766</v>
      </c>
      <c r="B52" s="708"/>
      <c r="C52" s="708"/>
      <c r="D52" s="708"/>
      <c r="E52" s="708"/>
      <c r="F52" s="708"/>
      <c r="G52" s="708"/>
      <c r="H52" s="708"/>
      <c r="I52" s="708"/>
      <c r="J52" s="708"/>
      <c r="K52" s="708"/>
      <c r="L52" s="708"/>
      <c r="M52" s="708"/>
      <c r="N52" s="29"/>
      <c r="O52" s="23"/>
      <c r="P52" s="54"/>
      <c r="Q52" s="54"/>
      <c r="R52" s="54"/>
      <c r="S52" s="29"/>
      <c r="T52" s="117">
        <v>400000</v>
      </c>
    </row>
    <row r="53" spans="1:20" ht="50.1" customHeight="1" x14ac:dyDescent="1.65">
      <c r="A53" s="708" t="s">
        <v>4007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29"/>
      <c r="O53" s="23"/>
      <c r="P53" s="54"/>
      <c r="Q53" s="54"/>
      <c r="R53" s="54"/>
      <c r="S53" s="29"/>
      <c r="T53" s="117">
        <v>299700</v>
      </c>
    </row>
    <row r="54" spans="1:20" ht="50.1" customHeight="1" x14ac:dyDescent="1.3">
      <c r="A54" s="696" t="s">
        <v>7858</v>
      </c>
      <c r="B54" s="696"/>
      <c r="C54" s="696"/>
      <c r="D54" s="696"/>
      <c r="E54" s="696"/>
      <c r="F54" s="696"/>
      <c r="G54" s="696"/>
      <c r="H54" s="696"/>
      <c r="I54" s="696"/>
      <c r="J54" s="696"/>
      <c r="K54" s="696"/>
      <c r="L54" s="696"/>
      <c r="M54" s="696"/>
      <c r="N54" s="23"/>
      <c r="O54" s="54"/>
      <c r="P54" s="131"/>
      <c r="Q54" s="31"/>
      <c r="R54" s="37"/>
      <c r="S54" s="170"/>
      <c r="T54" s="40"/>
    </row>
    <row r="55" spans="1:20" ht="50.1" customHeight="1" x14ac:dyDescent="1.3">
      <c r="A55" s="31" t="s">
        <v>7097</v>
      </c>
      <c r="B55" s="37" t="s">
        <v>7098</v>
      </c>
      <c r="C55" s="31" t="s">
        <v>7099</v>
      </c>
      <c r="D55" s="31" t="s">
        <v>7100</v>
      </c>
      <c r="E55" s="31" t="s">
        <v>687</v>
      </c>
      <c r="F55" s="31" t="s">
        <v>123</v>
      </c>
      <c r="G55" s="31" t="s">
        <v>1127</v>
      </c>
      <c r="H55" s="31" t="s">
        <v>6809</v>
      </c>
      <c r="I55" s="38">
        <v>4.1666666666666664E-2</v>
      </c>
      <c r="J55" s="31" t="s">
        <v>66</v>
      </c>
      <c r="K55" s="31" t="s">
        <v>105</v>
      </c>
      <c r="L55" s="31" t="s">
        <v>106</v>
      </c>
      <c r="M55" s="31" t="s">
        <v>995</v>
      </c>
      <c r="N55" s="23"/>
      <c r="O55" s="54"/>
      <c r="P55" s="131"/>
      <c r="Q55" s="31"/>
      <c r="R55" s="37"/>
      <c r="S55" s="29">
        <v>43225</v>
      </c>
      <c r="T55" s="40"/>
    </row>
    <row r="56" spans="1:20" ht="50.1" customHeight="1" x14ac:dyDescent="1.3">
      <c r="A56" s="31" t="s">
        <v>7101</v>
      </c>
      <c r="B56" s="37" t="s">
        <v>2556</v>
      </c>
      <c r="C56" s="31" t="s">
        <v>7102</v>
      </c>
      <c r="D56" s="31" t="s">
        <v>7103</v>
      </c>
      <c r="E56" s="31" t="s">
        <v>687</v>
      </c>
      <c r="F56" s="31" t="s">
        <v>123</v>
      </c>
      <c r="G56" s="31" t="s">
        <v>1127</v>
      </c>
      <c r="H56" s="31" t="s">
        <v>6809</v>
      </c>
      <c r="I56" s="38">
        <v>4.1666666666666664E-2</v>
      </c>
      <c r="J56" s="31" t="s">
        <v>66</v>
      </c>
      <c r="K56" s="31" t="s">
        <v>105</v>
      </c>
      <c r="L56" s="31" t="s">
        <v>106</v>
      </c>
      <c r="M56" s="31" t="s">
        <v>995</v>
      </c>
      <c r="N56" s="23"/>
      <c r="O56" s="54"/>
      <c r="P56" s="131"/>
      <c r="Q56" s="31"/>
      <c r="R56" s="37"/>
      <c r="S56" s="29">
        <v>43225</v>
      </c>
      <c r="T56" s="40"/>
    </row>
    <row r="57" spans="1:20" ht="50.1" customHeight="1" x14ac:dyDescent="1.3">
      <c r="A57" s="26" t="s">
        <v>7104</v>
      </c>
      <c r="B57" s="27" t="s">
        <v>7105</v>
      </c>
      <c r="C57" s="31" t="s">
        <v>7106</v>
      </c>
      <c r="D57" s="26" t="s">
        <v>7107</v>
      </c>
      <c r="E57" s="26" t="s">
        <v>687</v>
      </c>
      <c r="F57" s="26" t="s">
        <v>123</v>
      </c>
      <c r="G57" s="26" t="s">
        <v>1127</v>
      </c>
      <c r="H57" s="26" t="s">
        <v>6809</v>
      </c>
      <c r="I57" s="38">
        <v>4.1666666666666664E-2</v>
      </c>
      <c r="J57" s="26" t="s">
        <v>66</v>
      </c>
      <c r="K57" s="31" t="s">
        <v>105</v>
      </c>
      <c r="L57" s="26" t="s">
        <v>106</v>
      </c>
      <c r="M57" s="26" t="s">
        <v>995</v>
      </c>
      <c r="N57" s="23"/>
      <c r="O57" s="54"/>
      <c r="P57" s="186"/>
      <c r="Q57" s="31"/>
      <c r="R57" s="37"/>
      <c r="S57" s="175">
        <v>22000</v>
      </c>
      <c r="T57" s="40"/>
    </row>
    <row r="58" spans="1:20" ht="50.1" customHeight="1" x14ac:dyDescent="1.3">
      <c r="A58" s="31" t="s">
        <v>7108</v>
      </c>
      <c r="B58" s="37" t="s">
        <v>7109</v>
      </c>
      <c r="C58" s="31" t="s">
        <v>7110</v>
      </c>
      <c r="D58" s="31" t="s">
        <v>7111</v>
      </c>
      <c r="E58" s="31" t="s">
        <v>687</v>
      </c>
      <c r="F58" s="31" t="s">
        <v>123</v>
      </c>
      <c r="G58" s="31" t="s">
        <v>1127</v>
      </c>
      <c r="H58" s="31" t="s">
        <v>6809</v>
      </c>
      <c r="I58" s="38">
        <v>4.1666666666666664E-2</v>
      </c>
      <c r="J58" s="31" t="s">
        <v>66</v>
      </c>
      <c r="K58" s="31" t="s">
        <v>105</v>
      </c>
      <c r="L58" s="31" t="s">
        <v>106</v>
      </c>
      <c r="M58" s="31" t="s">
        <v>995</v>
      </c>
      <c r="N58" s="23"/>
      <c r="O58" s="54"/>
      <c r="P58" s="131"/>
      <c r="Q58" s="31"/>
      <c r="R58" s="37"/>
      <c r="S58" s="29">
        <v>43225</v>
      </c>
      <c r="T58" s="40"/>
    </row>
    <row r="59" spans="1:20" ht="50.1" customHeight="1" x14ac:dyDescent="1.3">
      <c r="A59" s="31" t="s">
        <v>7112</v>
      </c>
      <c r="B59" s="37" t="s">
        <v>7113</v>
      </c>
      <c r="C59" s="31" t="s">
        <v>7114</v>
      </c>
      <c r="D59" s="31" t="s">
        <v>7115</v>
      </c>
      <c r="E59" s="31" t="s">
        <v>687</v>
      </c>
      <c r="F59" s="31" t="s">
        <v>123</v>
      </c>
      <c r="G59" s="31" t="s">
        <v>1127</v>
      </c>
      <c r="H59" s="31" t="s">
        <v>6809</v>
      </c>
      <c r="I59" s="38">
        <v>4.1666666666666664E-2</v>
      </c>
      <c r="J59" s="31" t="s">
        <v>66</v>
      </c>
      <c r="K59" s="31" t="s">
        <v>105</v>
      </c>
      <c r="L59" s="31" t="s">
        <v>106</v>
      </c>
      <c r="M59" s="31" t="s">
        <v>995</v>
      </c>
      <c r="N59" s="23"/>
      <c r="O59" s="54"/>
      <c r="P59" s="131"/>
      <c r="Q59" s="31"/>
      <c r="R59" s="37"/>
      <c r="S59" s="29">
        <v>43225</v>
      </c>
      <c r="T59" s="40"/>
    </row>
    <row r="60" spans="1:20" ht="50.1" customHeight="1" x14ac:dyDescent="1.3">
      <c r="A60" s="31" t="s">
        <v>7116</v>
      </c>
      <c r="B60" s="37" t="s">
        <v>7117</v>
      </c>
      <c r="C60" s="31" t="s">
        <v>7118</v>
      </c>
      <c r="D60" s="31" t="s">
        <v>7119</v>
      </c>
      <c r="E60" s="31" t="s">
        <v>687</v>
      </c>
      <c r="F60" s="31" t="s">
        <v>123</v>
      </c>
      <c r="G60" s="31" t="s">
        <v>1127</v>
      </c>
      <c r="H60" s="31" t="s">
        <v>6809</v>
      </c>
      <c r="I60" s="38">
        <v>4.1666666666666664E-2</v>
      </c>
      <c r="J60" s="31" t="s">
        <v>66</v>
      </c>
      <c r="K60" s="31" t="s">
        <v>105</v>
      </c>
      <c r="L60" s="31" t="s">
        <v>106</v>
      </c>
      <c r="M60" s="31" t="s">
        <v>995</v>
      </c>
      <c r="N60" s="23"/>
      <c r="O60" s="54"/>
      <c r="P60" s="131"/>
      <c r="Q60" s="31"/>
      <c r="R60" s="37"/>
      <c r="S60" s="29">
        <v>43225</v>
      </c>
      <c r="T60" s="40"/>
    </row>
    <row r="61" spans="1:20" ht="50.1" customHeight="1" x14ac:dyDescent="1.3">
      <c r="A61" s="31" t="s">
        <v>1496</v>
      </c>
      <c r="B61" s="37" t="s">
        <v>1497</v>
      </c>
      <c r="C61" s="31" t="s">
        <v>1498</v>
      </c>
      <c r="D61" s="31" t="s">
        <v>1499</v>
      </c>
      <c r="E61" s="31" t="s">
        <v>687</v>
      </c>
      <c r="F61" s="31" t="s">
        <v>123</v>
      </c>
      <c r="G61" s="31" t="s">
        <v>1127</v>
      </c>
      <c r="H61" s="31" t="s">
        <v>6809</v>
      </c>
      <c r="I61" s="38">
        <v>4.1666666666666664E-2</v>
      </c>
      <c r="J61" s="31" t="s">
        <v>66</v>
      </c>
      <c r="K61" s="31" t="s">
        <v>105</v>
      </c>
      <c r="L61" s="31" t="s">
        <v>106</v>
      </c>
      <c r="M61" s="31" t="s">
        <v>995</v>
      </c>
      <c r="N61" s="23"/>
      <c r="O61" s="54"/>
      <c r="P61" s="131"/>
      <c r="Q61" s="31"/>
      <c r="R61" s="37"/>
      <c r="S61" s="29">
        <v>43225</v>
      </c>
      <c r="T61" s="40"/>
    </row>
    <row r="62" spans="1:20" ht="50.1" customHeight="1" x14ac:dyDescent="1.3">
      <c r="A62" s="26" t="s">
        <v>7120</v>
      </c>
      <c r="B62" s="27" t="s">
        <v>5966</v>
      </c>
      <c r="C62" s="31" t="s">
        <v>7121</v>
      </c>
      <c r="D62" s="26" t="s">
        <v>7122</v>
      </c>
      <c r="E62" s="26" t="s">
        <v>687</v>
      </c>
      <c r="F62" s="26" t="s">
        <v>123</v>
      </c>
      <c r="G62" s="26" t="s">
        <v>1127</v>
      </c>
      <c r="H62" s="26" t="s">
        <v>6809</v>
      </c>
      <c r="I62" s="38">
        <v>4.1666666666666664E-2</v>
      </c>
      <c r="J62" s="26" t="s">
        <v>66</v>
      </c>
      <c r="K62" s="31" t="s">
        <v>105</v>
      </c>
      <c r="L62" s="26" t="s">
        <v>106</v>
      </c>
      <c r="M62" s="26" t="s">
        <v>995</v>
      </c>
      <c r="N62" s="23"/>
      <c r="O62" s="54"/>
      <c r="P62" s="186"/>
      <c r="Q62" s="31"/>
      <c r="R62" s="37"/>
      <c r="S62" s="175">
        <v>22000</v>
      </c>
      <c r="T62" s="40"/>
    </row>
    <row r="63" spans="1:20" ht="50.1" customHeight="1" x14ac:dyDescent="1.3">
      <c r="A63" s="31" t="s">
        <v>1492</v>
      </c>
      <c r="B63" s="37" t="s">
        <v>1493</v>
      </c>
      <c r="C63" s="31" t="s">
        <v>1494</v>
      </c>
      <c r="D63" s="31" t="s">
        <v>1495</v>
      </c>
      <c r="E63" s="31" t="s">
        <v>101</v>
      </c>
      <c r="F63" s="31" t="s">
        <v>123</v>
      </c>
      <c r="G63" s="31" t="s">
        <v>124</v>
      </c>
      <c r="H63" s="31" t="s">
        <v>6809</v>
      </c>
      <c r="I63" s="38">
        <v>0.78819444444444442</v>
      </c>
      <c r="J63" s="31" t="s">
        <v>66</v>
      </c>
      <c r="K63" s="31" t="s">
        <v>105</v>
      </c>
      <c r="L63" s="31" t="s">
        <v>106</v>
      </c>
      <c r="M63" s="31" t="s">
        <v>995</v>
      </c>
      <c r="N63" s="23"/>
      <c r="O63" s="54"/>
      <c r="P63" s="131"/>
      <c r="Q63" s="31"/>
      <c r="R63" s="37"/>
      <c r="S63" s="29">
        <v>43725</v>
      </c>
      <c r="T63" s="40"/>
    </row>
    <row r="64" spans="1:20" ht="54" customHeight="1" x14ac:dyDescent="1.05">
      <c r="A64" s="696" t="s">
        <v>9528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23"/>
      <c r="O64" s="23"/>
      <c r="P64" s="23"/>
      <c r="Q64" s="23"/>
      <c r="R64" s="23"/>
      <c r="S64" s="29"/>
      <c r="T64" s="127"/>
    </row>
    <row r="65" spans="1:20" ht="54" customHeight="1" x14ac:dyDescent="1.05">
      <c r="A65" s="31" t="s">
        <v>9133</v>
      </c>
      <c r="B65" s="37" t="s">
        <v>9134</v>
      </c>
      <c r="C65" s="31" t="s">
        <v>9135</v>
      </c>
      <c r="D65" s="31" t="s">
        <v>9136</v>
      </c>
      <c r="E65" s="31" t="s">
        <v>687</v>
      </c>
      <c r="F65" s="31" t="s">
        <v>102</v>
      </c>
      <c r="G65" s="31" t="s">
        <v>1127</v>
      </c>
      <c r="H65" s="31" t="s">
        <v>8888</v>
      </c>
      <c r="I65" s="38">
        <v>0.66666666666666663</v>
      </c>
      <c r="J65" s="31" t="s">
        <v>66</v>
      </c>
      <c r="K65" s="31" t="s">
        <v>105</v>
      </c>
      <c r="L65" s="31" t="s">
        <v>106</v>
      </c>
      <c r="M65" s="31" t="s">
        <v>491</v>
      </c>
      <c r="N65" s="23"/>
      <c r="O65" s="23"/>
      <c r="P65" s="23"/>
      <c r="Q65" s="23"/>
      <c r="R65" s="23"/>
      <c r="S65" s="29">
        <v>25000</v>
      </c>
      <c r="T65" s="127"/>
    </row>
    <row r="66" spans="1:20" ht="54" customHeight="1" x14ac:dyDescent="1.05">
      <c r="A66" s="31" t="s">
        <v>9137</v>
      </c>
      <c r="B66" s="37" t="s">
        <v>9138</v>
      </c>
      <c r="C66" s="31" t="s">
        <v>9139</v>
      </c>
      <c r="D66" s="31" t="s">
        <v>9140</v>
      </c>
      <c r="E66" s="31" t="s">
        <v>687</v>
      </c>
      <c r="F66" s="31" t="s">
        <v>102</v>
      </c>
      <c r="G66" s="31" t="s">
        <v>1127</v>
      </c>
      <c r="H66" s="31" t="s">
        <v>8888</v>
      </c>
      <c r="I66" s="38">
        <v>0.66666666666666663</v>
      </c>
      <c r="J66" s="31" t="s">
        <v>66</v>
      </c>
      <c r="K66" s="31" t="s">
        <v>105</v>
      </c>
      <c r="L66" s="31" t="s">
        <v>106</v>
      </c>
      <c r="M66" s="31" t="s">
        <v>491</v>
      </c>
      <c r="N66" s="23"/>
      <c r="O66" s="23"/>
      <c r="P66" s="23"/>
      <c r="Q66" s="23"/>
      <c r="R66" s="23"/>
      <c r="S66" s="29">
        <v>25000</v>
      </c>
      <c r="T66" s="127"/>
    </row>
    <row r="67" spans="1:20" ht="54" customHeight="1" x14ac:dyDescent="1.05">
      <c r="A67" s="31" t="s">
        <v>9141</v>
      </c>
      <c r="B67" s="37" t="s">
        <v>9142</v>
      </c>
      <c r="C67" s="31" t="s">
        <v>9143</v>
      </c>
      <c r="D67" s="31" t="s">
        <v>9144</v>
      </c>
      <c r="E67" s="31" t="s">
        <v>687</v>
      </c>
      <c r="F67" s="31" t="s">
        <v>102</v>
      </c>
      <c r="G67" s="31" t="s">
        <v>1127</v>
      </c>
      <c r="H67" s="31" t="s">
        <v>8888</v>
      </c>
      <c r="I67" s="38">
        <v>0.66666666666666663</v>
      </c>
      <c r="J67" s="31" t="s">
        <v>66</v>
      </c>
      <c r="K67" s="31" t="s">
        <v>105</v>
      </c>
      <c r="L67" s="31" t="s">
        <v>106</v>
      </c>
      <c r="M67" s="31" t="s">
        <v>491</v>
      </c>
      <c r="N67" s="23"/>
      <c r="O67" s="23"/>
      <c r="P67" s="23"/>
      <c r="Q67" s="23"/>
      <c r="R67" s="23"/>
      <c r="S67" s="29">
        <v>25000</v>
      </c>
      <c r="T67" s="127"/>
    </row>
    <row r="68" spans="1:20" ht="54" customHeight="1" x14ac:dyDescent="1.05">
      <c r="A68" s="31" t="s">
        <v>9145</v>
      </c>
      <c r="B68" s="37" t="s">
        <v>9146</v>
      </c>
      <c r="C68" s="31" t="s">
        <v>9147</v>
      </c>
      <c r="D68" s="31" t="s">
        <v>9148</v>
      </c>
      <c r="E68" s="31" t="s">
        <v>687</v>
      </c>
      <c r="F68" s="31" t="s">
        <v>102</v>
      </c>
      <c r="G68" s="31" t="s">
        <v>1127</v>
      </c>
      <c r="H68" s="31" t="s">
        <v>8888</v>
      </c>
      <c r="I68" s="38">
        <v>0.66666666666666663</v>
      </c>
      <c r="J68" s="31" t="s">
        <v>66</v>
      </c>
      <c r="K68" s="31" t="s">
        <v>105</v>
      </c>
      <c r="L68" s="31" t="s">
        <v>106</v>
      </c>
      <c r="M68" s="31" t="s">
        <v>491</v>
      </c>
      <c r="N68" s="23"/>
      <c r="O68" s="23"/>
      <c r="P68" s="23"/>
      <c r="Q68" s="23"/>
      <c r="R68" s="23"/>
      <c r="S68" s="29">
        <v>25000</v>
      </c>
      <c r="T68" s="127"/>
    </row>
    <row r="69" spans="1:20" ht="54" customHeight="1" x14ac:dyDescent="1.05">
      <c r="A69" s="31" t="s">
        <v>9149</v>
      </c>
      <c r="B69" s="37" t="s">
        <v>9150</v>
      </c>
      <c r="C69" s="31" t="s">
        <v>9151</v>
      </c>
      <c r="D69" s="31" t="s">
        <v>9152</v>
      </c>
      <c r="E69" s="31" t="s">
        <v>687</v>
      </c>
      <c r="F69" s="31" t="s">
        <v>123</v>
      </c>
      <c r="G69" s="31" t="s">
        <v>994</v>
      </c>
      <c r="H69" s="31" t="s">
        <v>8888</v>
      </c>
      <c r="I69" s="38">
        <v>0.83333333333333337</v>
      </c>
      <c r="J69" s="31" t="s">
        <v>66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127"/>
    </row>
    <row r="70" spans="1:20" ht="54" customHeight="1" x14ac:dyDescent="1.05">
      <c r="A70" s="696" t="s">
        <v>9526</v>
      </c>
      <c r="B70" s="696"/>
      <c r="C70" s="696"/>
      <c r="D70" s="696"/>
      <c r="E70" s="696"/>
      <c r="F70" s="696"/>
      <c r="G70" s="696"/>
      <c r="H70" s="696"/>
      <c r="I70" s="696"/>
      <c r="J70" s="696"/>
      <c r="K70" s="696"/>
      <c r="L70" s="696"/>
      <c r="M70" s="696"/>
      <c r="N70" s="23"/>
      <c r="O70" s="23"/>
      <c r="P70" s="23"/>
      <c r="Q70" s="23"/>
      <c r="R70" s="23"/>
      <c r="S70" s="29"/>
      <c r="T70" s="127"/>
    </row>
    <row r="71" spans="1:20" ht="54" customHeight="1" x14ac:dyDescent="1.05">
      <c r="A71" s="31" t="s">
        <v>8208</v>
      </c>
      <c r="B71" s="37" t="s">
        <v>8209</v>
      </c>
      <c r="C71" s="31" t="s">
        <v>8210</v>
      </c>
      <c r="D71" s="31" t="s">
        <v>8211</v>
      </c>
      <c r="E71" s="31" t="s">
        <v>101</v>
      </c>
      <c r="F71" s="31" t="s">
        <v>1304</v>
      </c>
      <c r="G71" s="31" t="s">
        <v>124</v>
      </c>
      <c r="H71" s="31" t="s">
        <v>7872</v>
      </c>
      <c r="I71" s="38">
        <v>0.125</v>
      </c>
      <c r="J71" s="31" t="s">
        <v>66</v>
      </c>
      <c r="K71" s="31" t="s">
        <v>105</v>
      </c>
      <c r="L71" s="31" t="s">
        <v>106</v>
      </c>
      <c r="M71" s="31" t="s">
        <v>491</v>
      </c>
      <c r="N71" s="23"/>
      <c r="O71" s="23"/>
      <c r="P71" s="23"/>
      <c r="Q71" s="23"/>
      <c r="R71" s="23"/>
      <c r="S71" s="29">
        <v>26000</v>
      </c>
      <c r="T71" s="127"/>
    </row>
    <row r="72" spans="1:20" ht="54" customHeight="1" x14ac:dyDescent="1.05">
      <c r="A72" s="31" t="s">
        <v>8212</v>
      </c>
      <c r="B72" s="37" t="s">
        <v>8213</v>
      </c>
      <c r="C72" s="31" t="s">
        <v>8214</v>
      </c>
      <c r="D72" s="31" t="s">
        <v>8215</v>
      </c>
      <c r="E72" s="31" t="s">
        <v>101</v>
      </c>
      <c r="F72" s="31" t="s">
        <v>123</v>
      </c>
      <c r="G72" s="31" t="s">
        <v>1127</v>
      </c>
      <c r="H72" s="31" t="s">
        <v>7872</v>
      </c>
      <c r="I72" s="38">
        <v>0.375</v>
      </c>
      <c r="J72" s="31" t="s">
        <v>66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43725</v>
      </c>
      <c r="T72" s="127"/>
    </row>
    <row r="73" spans="1:20" ht="54" customHeight="1" x14ac:dyDescent="1.05">
      <c r="A73" s="31" t="s">
        <v>8216</v>
      </c>
      <c r="B73" s="37" t="s">
        <v>8217</v>
      </c>
      <c r="C73" s="31" t="s">
        <v>8218</v>
      </c>
      <c r="D73" s="31" t="s">
        <v>8219</v>
      </c>
      <c r="E73" s="31" t="s">
        <v>101</v>
      </c>
      <c r="F73" s="31" t="s">
        <v>123</v>
      </c>
      <c r="G73" s="31" t="s">
        <v>1127</v>
      </c>
      <c r="H73" s="31" t="s">
        <v>7872</v>
      </c>
      <c r="I73" s="38">
        <v>0.375</v>
      </c>
      <c r="J73" s="31" t="s">
        <v>66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43725</v>
      </c>
      <c r="T73" s="127"/>
    </row>
    <row r="74" spans="1:20" ht="54" customHeight="1" x14ac:dyDescent="1.05">
      <c r="A74" s="31" t="s">
        <v>8220</v>
      </c>
      <c r="B74" s="37" t="s">
        <v>8221</v>
      </c>
      <c r="C74" s="31" t="s">
        <v>8222</v>
      </c>
      <c r="D74" s="31" t="s">
        <v>8223</v>
      </c>
      <c r="E74" s="31" t="s">
        <v>101</v>
      </c>
      <c r="F74" s="31" t="s">
        <v>123</v>
      </c>
      <c r="G74" s="31" t="s">
        <v>1127</v>
      </c>
      <c r="H74" s="31" t="s">
        <v>7872</v>
      </c>
      <c r="I74" s="38">
        <v>0.375</v>
      </c>
      <c r="J74" s="31" t="s">
        <v>66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43725</v>
      </c>
      <c r="T74" s="127"/>
    </row>
    <row r="75" spans="1:20" ht="54" customHeight="1" x14ac:dyDescent="1.05">
      <c r="A75" s="31" t="s">
        <v>8224</v>
      </c>
      <c r="B75" s="37" t="s">
        <v>8225</v>
      </c>
      <c r="C75" s="31" t="s">
        <v>8226</v>
      </c>
      <c r="D75" s="31" t="s">
        <v>8227</v>
      </c>
      <c r="E75" s="31" t="s">
        <v>101</v>
      </c>
      <c r="F75" s="31" t="s">
        <v>102</v>
      </c>
      <c r="G75" s="31" t="s">
        <v>1127</v>
      </c>
      <c r="H75" s="31" t="s">
        <v>7872</v>
      </c>
      <c r="I75" s="38">
        <v>0.66666666666666663</v>
      </c>
      <c r="J75" s="31" t="s">
        <v>66</v>
      </c>
      <c r="K75" s="31" t="s">
        <v>105</v>
      </c>
      <c r="L75" s="31" t="s">
        <v>106</v>
      </c>
      <c r="M75" s="31" t="s">
        <v>491</v>
      </c>
      <c r="N75" s="23"/>
      <c r="O75" s="23"/>
      <c r="P75" s="23"/>
      <c r="Q75" s="23"/>
      <c r="R75" s="23"/>
      <c r="S75" s="29">
        <v>26000</v>
      </c>
      <c r="T75" s="127"/>
    </row>
    <row r="76" spans="1:20" ht="54" customHeight="1" x14ac:dyDescent="0.7">
      <c r="A76" s="711" t="s">
        <v>9545</v>
      </c>
      <c r="B76" s="711"/>
      <c r="C76" s="711"/>
      <c r="D76" s="711"/>
      <c r="E76" s="711"/>
      <c r="F76" s="711"/>
      <c r="G76" s="711"/>
      <c r="H76" s="711"/>
      <c r="I76" s="711"/>
      <c r="J76" s="711"/>
      <c r="K76" s="711"/>
      <c r="L76" s="711"/>
      <c r="M76" s="711"/>
      <c r="N76" s="23"/>
      <c r="O76" s="23"/>
      <c r="P76" s="23"/>
      <c r="Q76" s="23"/>
      <c r="R76" s="23"/>
      <c r="S76" s="131"/>
      <c r="T76" s="29">
        <v>100000</v>
      </c>
    </row>
    <row r="77" spans="1:20" ht="54" customHeight="1" x14ac:dyDescent="1.05">
      <c r="A77" s="736" t="s">
        <v>6799</v>
      </c>
      <c r="B77" s="736"/>
      <c r="C77" s="736"/>
      <c r="D77" s="736"/>
      <c r="E77" s="736"/>
      <c r="F77" s="736"/>
      <c r="G77" s="736"/>
      <c r="H77" s="736"/>
      <c r="I77" s="736"/>
      <c r="J77" s="736"/>
      <c r="K77" s="736"/>
      <c r="L77" s="736"/>
      <c r="M77" s="736"/>
      <c r="N77" s="23"/>
      <c r="O77" s="23"/>
      <c r="P77" s="23"/>
      <c r="Q77" s="23"/>
      <c r="R77" s="23"/>
      <c r="S77" s="29"/>
      <c r="T77" s="127"/>
    </row>
    <row r="78" spans="1:20" ht="54" customHeight="1" x14ac:dyDescent="1.05">
      <c r="A78" s="334" t="s">
        <v>9778</v>
      </c>
      <c r="B78" s="335" t="s">
        <v>9779</v>
      </c>
      <c r="C78" s="334" t="s">
        <v>9780</v>
      </c>
      <c r="D78" s="334" t="s">
        <v>9781</v>
      </c>
      <c r="E78" s="334" t="s">
        <v>687</v>
      </c>
      <c r="F78" s="334" t="s">
        <v>123</v>
      </c>
      <c r="G78" s="334" t="s">
        <v>1127</v>
      </c>
      <c r="H78" s="334" t="s">
        <v>9573</v>
      </c>
      <c r="I78" s="336">
        <v>0.95833333333333337</v>
      </c>
      <c r="J78" s="334" t="s">
        <v>66</v>
      </c>
      <c r="K78" s="334" t="s">
        <v>105</v>
      </c>
      <c r="L78" s="334" t="s">
        <v>106</v>
      </c>
      <c r="M78" s="334" t="s">
        <v>995</v>
      </c>
      <c r="N78" s="23"/>
      <c r="O78" s="23"/>
      <c r="P78" s="23"/>
      <c r="Q78" s="23"/>
      <c r="R78" s="23"/>
      <c r="S78" s="29">
        <v>43225</v>
      </c>
      <c r="T78" s="127"/>
    </row>
    <row r="79" spans="1:20" ht="54" customHeight="1" x14ac:dyDescent="1.05">
      <c r="A79" s="334" t="s">
        <v>9782</v>
      </c>
      <c r="B79" s="335" t="s">
        <v>9783</v>
      </c>
      <c r="C79" s="334" t="s">
        <v>9784</v>
      </c>
      <c r="D79" s="334" t="s">
        <v>9785</v>
      </c>
      <c r="E79" s="334" t="s">
        <v>687</v>
      </c>
      <c r="F79" s="334" t="s">
        <v>123</v>
      </c>
      <c r="G79" s="334" t="s">
        <v>1127</v>
      </c>
      <c r="H79" s="334" t="s">
        <v>9573</v>
      </c>
      <c r="I79" s="336">
        <v>0.95833333333333337</v>
      </c>
      <c r="J79" s="334" t="s">
        <v>66</v>
      </c>
      <c r="K79" s="334" t="s">
        <v>105</v>
      </c>
      <c r="L79" s="334" t="s">
        <v>106</v>
      </c>
      <c r="M79" s="334" t="s">
        <v>995</v>
      </c>
      <c r="N79" s="23"/>
      <c r="O79" s="23"/>
      <c r="P79" s="23"/>
      <c r="Q79" s="23"/>
      <c r="R79" s="23"/>
      <c r="S79" s="29">
        <v>43225</v>
      </c>
      <c r="T79" s="127"/>
    </row>
    <row r="80" spans="1:20" ht="54" customHeight="1" x14ac:dyDescent="1.05">
      <c r="A80" s="334" t="s">
        <v>9786</v>
      </c>
      <c r="B80" s="335" t="s">
        <v>9787</v>
      </c>
      <c r="C80" s="334" t="s">
        <v>9788</v>
      </c>
      <c r="D80" s="334" t="s">
        <v>9789</v>
      </c>
      <c r="E80" s="334" t="s">
        <v>687</v>
      </c>
      <c r="F80" s="334" t="s">
        <v>123</v>
      </c>
      <c r="G80" s="334" t="s">
        <v>1127</v>
      </c>
      <c r="H80" s="334" t="s">
        <v>9573</v>
      </c>
      <c r="I80" s="336">
        <v>0.95833333333333337</v>
      </c>
      <c r="J80" s="334" t="s">
        <v>66</v>
      </c>
      <c r="K80" s="334" t="s">
        <v>105</v>
      </c>
      <c r="L80" s="334" t="s">
        <v>106</v>
      </c>
      <c r="M80" s="334" t="s">
        <v>995</v>
      </c>
      <c r="N80" s="23"/>
      <c r="O80" s="23"/>
      <c r="P80" s="23"/>
      <c r="Q80" s="23"/>
      <c r="R80" s="23"/>
      <c r="S80" s="29">
        <v>43225</v>
      </c>
      <c r="T80" s="127"/>
    </row>
    <row r="81" spans="1:20" ht="54" customHeight="1" x14ac:dyDescent="1.05">
      <c r="A81" s="334" t="s">
        <v>9790</v>
      </c>
      <c r="B81" s="335" t="s">
        <v>9791</v>
      </c>
      <c r="C81" s="334" t="s">
        <v>9792</v>
      </c>
      <c r="D81" s="334" t="s">
        <v>9793</v>
      </c>
      <c r="E81" s="334" t="s">
        <v>687</v>
      </c>
      <c r="F81" s="334" t="s">
        <v>123</v>
      </c>
      <c r="G81" s="334" t="s">
        <v>1127</v>
      </c>
      <c r="H81" s="334" t="s">
        <v>9573</v>
      </c>
      <c r="I81" s="336">
        <v>0.95833333333333337</v>
      </c>
      <c r="J81" s="334" t="s">
        <v>66</v>
      </c>
      <c r="K81" s="334" t="s">
        <v>105</v>
      </c>
      <c r="L81" s="334" t="s">
        <v>106</v>
      </c>
      <c r="M81" s="334" t="s">
        <v>995</v>
      </c>
      <c r="N81" s="23"/>
      <c r="O81" s="23"/>
      <c r="P81" s="23"/>
      <c r="Q81" s="23"/>
      <c r="R81" s="23"/>
      <c r="S81" s="29">
        <v>43225</v>
      </c>
      <c r="T81" s="127"/>
    </row>
    <row r="82" spans="1:20" ht="54" customHeight="1" x14ac:dyDescent="1.05">
      <c r="A82" s="334" t="s">
        <v>9794</v>
      </c>
      <c r="B82" s="335" t="s">
        <v>9795</v>
      </c>
      <c r="C82" s="334" t="s">
        <v>9796</v>
      </c>
      <c r="D82" s="334" t="s">
        <v>9797</v>
      </c>
      <c r="E82" s="334" t="s">
        <v>687</v>
      </c>
      <c r="F82" s="334" t="s">
        <v>123</v>
      </c>
      <c r="G82" s="334" t="s">
        <v>1127</v>
      </c>
      <c r="H82" s="334" t="s">
        <v>9573</v>
      </c>
      <c r="I82" s="336">
        <v>0.95833333333333337</v>
      </c>
      <c r="J82" s="334" t="s">
        <v>66</v>
      </c>
      <c r="K82" s="334" t="s">
        <v>105</v>
      </c>
      <c r="L82" s="334" t="s">
        <v>106</v>
      </c>
      <c r="M82" s="334" t="s">
        <v>995</v>
      </c>
      <c r="N82" s="23"/>
      <c r="O82" s="23"/>
      <c r="P82" s="23"/>
      <c r="Q82" s="23"/>
      <c r="R82" s="23"/>
      <c r="S82" s="29">
        <v>43225</v>
      </c>
      <c r="T82" s="127"/>
    </row>
    <row r="83" spans="1:20" ht="54" customHeight="1" x14ac:dyDescent="1.05">
      <c r="A83" s="334" t="s">
        <v>9798</v>
      </c>
      <c r="B83" s="335" t="s">
        <v>9799</v>
      </c>
      <c r="C83" s="334" t="s">
        <v>9800</v>
      </c>
      <c r="D83" s="334" t="s">
        <v>9801</v>
      </c>
      <c r="E83" s="334" t="s">
        <v>687</v>
      </c>
      <c r="F83" s="334" t="s">
        <v>123</v>
      </c>
      <c r="G83" s="334" t="s">
        <v>1127</v>
      </c>
      <c r="H83" s="334" t="s">
        <v>9573</v>
      </c>
      <c r="I83" s="336">
        <v>0.95833333333333337</v>
      </c>
      <c r="J83" s="334" t="s">
        <v>66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23"/>
      <c r="R83" s="23"/>
      <c r="S83" s="29">
        <v>43225</v>
      </c>
      <c r="T83" s="127"/>
    </row>
    <row r="84" spans="1:20" ht="54" customHeight="1" x14ac:dyDescent="1.05">
      <c r="A84" s="334" t="s">
        <v>9802</v>
      </c>
      <c r="B84" s="335" t="s">
        <v>9803</v>
      </c>
      <c r="C84" s="334" t="s">
        <v>9804</v>
      </c>
      <c r="D84" s="334" t="s">
        <v>9805</v>
      </c>
      <c r="E84" s="334" t="s">
        <v>687</v>
      </c>
      <c r="F84" s="334" t="s">
        <v>123</v>
      </c>
      <c r="G84" s="334" t="s">
        <v>1127</v>
      </c>
      <c r="H84" s="334" t="s">
        <v>9573</v>
      </c>
      <c r="I84" s="336">
        <v>0.95833333333333337</v>
      </c>
      <c r="J84" s="334" t="s">
        <v>66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23"/>
      <c r="R84" s="23"/>
      <c r="S84" s="29">
        <v>43225</v>
      </c>
      <c r="T84" s="127"/>
    </row>
    <row r="85" spans="1:20" ht="54" customHeight="1" x14ac:dyDescent="1.05">
      <c r="A85" s="334" t="s">
        <v>9806</v>
      </c>
      <c r="B85" s="335" t="s">
        <v>3054</v>
      </c>
      <c r="C85" s="334" t="s">
        <v>9807</v>
      </c>
      <c r="D85" s="334" t="s">
        <v>9808</v>
      </c>
      <c r="E85" s="334" t="s">
        <v>687</v>
      </c>
      <c r="F85" s="334" t="s">
        <v>123</v>
      </c>
      <c r="G85" s="334" t="s">
        <v>1127</v>
      </c>
      <c r="H85" s="334" t="s">
        <v>9573</v>
      </c>
      <c r="I85" s="336">
        <v>0.95833333333333337</v>
      </c>
      <c r="J85" s="334" t="s">
        <v>66</v>
      </c>
      <c r="K85" s="334" t="s">
        <v>105</v>
      </c>
      <c r="L85" s="334" t="s">
        <v>106</v>
      </c>
      <c r="M85" s="334" t="s">
        <v>995</v>
      </c>
      <c r="N85" s="23"/>
      <c r="O85" s="23"/>
      <c r="P85" s="23"/>
      <c r="Q85" s="23"/>
      <c r="R85" s="23"/>
      <c r="S85" s="29">
        <v>43225</v>
      </c>
      <c r="T85" s="127"/>
    </row>
    <row r="86" spans="1:20" ht="54" customHeight="1" x14ac:dyDescent="1.05">
      <c r="A86" s="334" t="s">
        <v>9809</v>
      </c>
      <c r="B86" s="335" t="s">
        <v>9810</v>
      </c>
      <c r="C86" s="334" t="s">
        <v>9811</v>
      </c>
      <c r="D86" s="334" t="s">
        <v>9812</v>
      </c>
      <c r="E86" s="334" t="s">
        <v>687</v>
      </c>
      <c r="F86" s="334" t="s">
        <v>123</v>
      </c>
      <c r="G86" s="334" t="s">
        <v>1127</v>
      </c>
      <c r="H86" s="334" t="s">
        <v>9573</v>
      </c>
      <c r="I86" s="336">
        <v>0.95833333333333337</v>
      </c>
      <c r="J86" s="334" t="s">
        <v>66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3"/>
      <c r="R86" s="23"/>
      <c r="S86" s="29">
        <v>43225</v>
      </c>
      <c r="T86" s="127"/>
    </row>
    <row r="87" spans="1:20" ht="54" customHeight="1" x14ac:dyDescent="1.05">
      <c r="A87" s="334" t="s">
        <v>9813</v>
      </c>
      <c r="B87" s="335" t="s">
        <v>9814</v>
      </c>
      <c r="C87" s="334" t="s">
        <v>9815</v>
      </c>
      <c r="D87" s="334" t="s">
        <v>9816</v>
      </c>
      <c r="E87" s="334" t="s">
        <v>687</v>
      </c>
      <c r="F87" s="334" t="s">
        <v>123</v>
      </c>
      <c r="G87" s="334" t="s">
        <v>1127</v>
      </c>
      <c r="H87" s="334" t="s">
        <v>9573</v>
      </c>
      <c r="I87" s="336">
        <v>0.95833333333333337</v>
      </c>
      <c r="J87" s="334" t="s">
        <v>66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3"/>
      <c r="R87" s="23"/>
      <c r="S87" s="29">
        <v>43225</v>
      </c>
      <c r="T87" s="127"/>
    </row>
    <row r="88" spans="1:20" ht="54" customHeight="1" x14ac:dyDescent="1.05">
      <c r="A88" s="334" t="s">
        <v>9817</v>
      </c>
      <c r="B88" s="335" t="s">
        <v>9818</v>
      </c>
      <c r="C88" s="334" t="s">
        <v>9819</v>
      </c>
      <c r="D88" s="334" t="s">
        <v>9820</v>
      </c>
      <c r="E88" s="334" t="s">
        <v>687</v>
      </c>
      <c r="F88" s="334" t="s">
        <v>123</v>
      </c>
      <c r="G88" s="334" t="s">
        <v>1127</v>
      </c>
      <c r="H88" s="334" t="s">
        <v>9573</v>
      </c>
      <c r="I88" s="336">
        <v>0.95833333333333337</v>
      </c>
      <c r="J88" s="334" t="s">
        <v>66</v>
      </c>
      <c r="K88" s="334" t="s">
        <v>105</v>
      </c>
      <c r="L88" s="334" t="s">
        <v>106</v>
      </c>
      <c r="M88" s="334" t="s">
        <v>995</v>
      </c>
      <c r="N88" s="23"/>
      <c r="O88" s="23"/>
      <c r="P88" s="23"/>
      <c r="Q88" s="23"/>
      <c r="R88" s="23"/>
      <c r="S88" s="29">
        <v>43225</v>
      </c>
      <c r="T88" s="127"/>
    </row>
    <row r="89" spans="1:20" ht="54" customHeight="1" x14ac:dyDescent="1.05">
      <c r="A89" s="334" t="s">
        <v>9821</v>
      </c>
      <c r="B89" s="335" t="s">
        <v>9822</v>
      </c>
      <c r="C89" s="334" t="s">
        <v>9823</v>
      </c>
      <c r="D89" s="334" t="s">
        <v>9824</v>
      </c>
      <c r="E89" s="334" t="s">
        <v>687</v>
      </c>
      <c r="F89" s="334" t="s">
        <v>123</v>
      </c>
      <c r="G89" s="334" t="s">
        <v>1127</v>
      </c>
      <c r="H89" s="334" t="s">
        <v>9573</v>
      </c>
      <c r="I89" s="336">
        <v>0.95833333333333337</v>
      </c>
      <c r="J89" s="334" t="s">
        <v>66</v>
      </c>
      <c r="K89" s="334" t="s">
        <v>105</v>
      </c>
      <c r="L89" s="334" t="s">
        <v>106</v>
      </c>
      <c r="M89" s="334" t="s">
        <v>995</v>
      </c>
      <c r="N89" s="23"/>
      <c r="O89" s="23"/>
      <c r="P89" s="23"/>
      <c r="Q89" s="23"/>
      <c r="R89" s="23"/>
      <c r="S89" s="29">
        <v>43225</v>
      </c>
      <c r="T89" s="127"/>
    </row>
    <row r="90" spans="1:20" ht="54" customHeight="1" x14ac:dyDescent="1.05">
      <c r="A90" s="334" t="s">
        <v>9825</v>
      </c>
      <c r="B90" s="335" t="s">
        <v>9826</v>
      </c>
      <c r="C90" s="334" t="s">
        <v>9827</v>
      </c>
      <c r="D90" s="334" t="s">
        <v>9828</v>
      </c>
      <c r="E90" s="334" t="s">
        <v>687</v>
      </c>
      <c r="F90" s="334" t="s">
        <v>123</v>
      </c>
      <c r="G90" s="334" t="s">
        <v>1127</v>
      </c>
      <c r="H90" s="334" t="s">
        <v>9573</v>
      </c>
      <c r="I90" s="336">
        <v>0.95833333333333337</v>
      </c>
      <c r="J90" s="334" t="s">
        <v>66</v>
      </c>
      <c r="K90" s="334" t="s">
        <v>105</v>
      </c>
      <c r="L90" s="334" t="s">
        <v>106</v>
      </c>
      <c r="M90" s="334" t="s">
        <v>995</v>
      </c>
      <c r="N90" s="23"/>
      <c r="O90" s="23"/>
      <c r="P90" s="23"/>
      <c r="Q90" s="23"/>
      <c r="R90" s="23"/>
      <c r="S90" s="29">
        <v>43225</v>
      </c>
      <c r="T90" s="127"/>
    </row>
    <row r="91" spans="1:20" ht="54" customHeight="1" x14ac:dyDescent="1.05">
      <c r="A91" s="334" t="s">
        <v>9829</v>
      </c>
      <c r="B91" s="335" t="s">
        <v>8495</v>
      </c>
      <c r="C91" s="334" t="s">
        <v>9830</v>
      </c>
      <c r="D91" s="334" t="s">
        <v>9831</v>
      </c>
      <c r="E91" s="334" t="s">
        <v>687</v>
      </c>
      <c r="F91" s="334" t="s">
        <v>123</v>
      </c>
      <c r="G91" s="334" t="s">
        <v>1127</v>
      </c>
      <c r="H91" s="334" t="s">
        <v>9573</v>
      </c>
      <c r="I91" s="336">
        <v>0.95833333333333337</v>
      </c>
      <c r="J91" s="334" t="s">
        <v>66</v>
      </c>
      <c r="K91" s="334" t="s">
        <v>105</v>
      </c>
      <c r="L91" s="334" t="s">
        <v>106</v>
      </c>
      <c r="M91" s="334" t="s">
        <v>995</v>
      </c>
      <c r="N91" s="23"/>
      <c r="O91" s="23"/>
      <c r="P91" s="23"/>
      <c r="Q91" s="23"/>
      <c r="R91" s="23"/>
      <c r="S91" s="29">
        <v>43225</v>
      </c>
      <c r="T91" s="127"/>
    </row>
    <row r="92" spans="1:20" ht="54" customHeight="1" x14ac:dyDescent="1.3">
      <c r="A92" s="712" t="s">
        <v>10732</v>
      </c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23"/>
      <c r="O92" s="23"/>
      <c r="P92" s="23"/>
      <c r="Q92" s="23"/>
      <c r="R92" s="23"/>
      <c r="S92" s="29"/>
      <c r="T92" s="127"/>
    </row>
    <row r="93" spans="1:20" ht="54" customHeight="1" x14ac:dyDescent="1.05">
      <c r="A93" s="334" t="s">
        <v>10393</v>
      </c>
      <c r="B93" s="335" t="s">
        <v>6333</v>
      </c>
      <c r="C93" s="334" t="s">
        <v>10394</v>
      </c>
      <c r="D93" s="334" t="s">
        <v>10395</v>
      </c>
      <c r="E93" s="334" t="s">
        <v>101</v>
      </c>
      <c r="F93" s="334" t="s">
        <v>123</v>
      </c>
      <c r="G93" s="334" t="s">
        <v>1127</v>
      </c>
      <c r="H93" s="334" t="s">
        <v>10166</v>
      </c>
      <c r="I93" s="336">
        <v>0.41666666666666669</v>
      </c>
      <c r="J93" s="334" t="s">
        <v>66</v>
      </c>
      <c r="K93" s="334" t="s">
        <v>105</v>
      </c>
      <c r="L93" s="334" t="s">
        <v>106</v>
      </c>
      <c r="M93" s="334" t="s">
        <v>995</v>
      </c>
      <c r="N93" s="23"/>
      <c r="O93" s="23"/>
      <c r="P93" s="23"/>
      <c r="Q93" s="23"/>
      <c r="R93" s="23"/>
      <c r="S93" s="29">
        <v>43725</v>
      </c>
      <c r="T93" s="127"/>
    </row>
    <row r="94" spans="1:20" ht="54" customHeight="1" x14ac:dyDescent="1.05">
      <c r="A94" s="334" t="s">
        <v>10396</v>
      </c>
      <c r="B94" s="335" t="s">
        <v>10397</v>
      </c>
      <c r="C94" s="334" t="s">
        <v>10398</v>
      </c>
      <c r="D94" s="334" t="s">
        <v>10399</v>
      </c>
      <c r="E94" s="334" t="s">
        <v>101</v>
      </c>
      <c r="F94" s="334" t="s">
        <v>102</v>
      </c>
      <c r="G94" s="334" t="s">
        <v>572</v>
      </c>
      <c r="H94" s="334" t="s">
        <v>10166</v>
      </c>
      <c r="I94" s="336">
        <v>0.41666666666666669</v>
      </c>
      <c r="J94" s="334" t="s">
        <v>66</v>
      </c>
      <c r="K94" s="334" t="s">
        <v>105</v>
      </c>
      <c r="L94" s="334" t="s">
        <v>106</v>
      </c>
      <c r="M94" s="334" t="s">
        <v>107</v>
      </c>
      <c r="N94" s="23"/>
      <c r="O94" s="23"/>
      <c r="P94" s="23"/>
      <c r="Q94" s="23"/>
      <c r="R94" s="23"/>
      <c r="S94" s="29">
        <v>22000</v>
      </c>
      <c r="T94" s="127"/>
    </row>
    <row r="95" spans="1:20" ht="54" customHeight="1" x14ac:dyDescent="0.7">
      <c r="A95" s="711" t="s">
        <v>11346</v>
      </c>
      <c r="B95" s="711"/>
      <c r="C95" s="711"/>
      <c r="D95" s="711"/>
      <c r="E95" s="711"/>
      <c r="F95" s="711"/>
      <c r="G95" s="711"/>
      <c r="H95" s="711"/>
      <c r="I95" s="711"/>
      <c r="J95" s="711"/>
      <c r="K95" s="711"/>
      <c r="L95" s="711"/>
      <c r="M95" s="711"/>
      <c r="N95" s="23"/>
      <c r="O95" s="23"/>
      <c r="P95" s="23"/>
      <c r="Q95" s="23"/>
      <c r="R95" s="23"/>
      <c r="S95" s="131"/>
      <c r="T95" s="195">
        <v>170000</v>
      </c>
    </row>
    <row r="96" spans="1:20" ht="54" customHeight="1" x14ac:dyDescent="0.7">
      <c r="A96" s="711" t="s">
        <v>11361</v>
      </c>
      <c r="B96" s="711"/>
      <c r="C96" s="711"/>
      <c r="D96" s="711"/>
      <c r="E96" s="711"/>
      <c r="F96" s="711"/>
      <c r="G96" s="711"/>
      <c r="H96" s="711"/>
      <c r="I96" s="711"/>
      <c r="J96" s="711"/>
      <c r="K96" s="711"/>
      <c r="L96" s="711"/>
      <c r="M96" s="711"/>
      <c r="N96" s="23"/>
      <c r="O96" s="23"/>
      <c r="P96" s="23"/>
      <c r="Q96" s="23"/>
      <c r="R96" s="23"/>
      <c r="S96" s="131"/>
      <c r="T96" s="29">
        <v>250000</v>
      </c>
    </row>
    <row r="97" spans="1:20" ht="54" customHeight="1" x14ac:dyDescent="1.3">
      <c r="A97" s="712" t="s">
        <v>13349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23"/>
      <c r="O97" s="23"/>
      <c r="P97" s="23"/>
      <c r="Q97" s="23"/>
      <c r="R97" s="23"/>
      <c r="S97" s="29"/>
      <c r="T97" s="23"/>
    </row>
    <row r="98" spans="1:20" ht="54" customHeight="1" x14ac:dyDescent="1.05">
      <c r="A98" s="31" t="s">
        <v>11782</v>
      </c>
      <c r="B98" s="37" t="s">
        <v>6182</v>
      </c>
      <c r="C98" s="31" t="s">
        <v>11783</v>
      </c>
      <c r="D98" s="31" t="s">
        <v>11784</v>
      </c>
      <c r="E98" s="31" t="s">
        <v>101</v>
      </c>
      <c r="F98" s="31" t="s">
        <v>102</v>
      </c>
      <c r="G98" s="31" t="s">
        <v>1127</v>
      </c>
      <c r="H98" s="31" t="s">
        <v>11366</v>
      </c>
      <c r="I98" s="38">
        <v>0.375</v>
      </c>
      <c r="J98" s="31" t="s">
        <v>66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23"/>
      <c r="R98" s="23"/>
      <c r="S98" s="29">
        <v>26000</v>
      </c>
      <c r="T98" s="23"/>
    </row>
    <row r="99" spans="1:20" ht="54" customHeight="1" x14ac:dyDescent="1.05">
      <c r="A99" s="31" t="s">
        <v>11785</v>
      </c>
      <c r="B99" s="37" t="s">
        <v>11786</v>
      </c>
      <c r="C99" s="31" t="s">
        <v>11787</v>
      </c>
      <c r="D99" s="31" t="s">
        <v>11788</v>
      </c>
      <c r="E99" s="31" t="s">
        <v>101</v>
      </c>
      <c r="F99" s="31" t="s">
        <v>102</v>
      </c>
      <c r="G99" s="31" t="s">
        <v>1127</v>
      </c>
      <c r="H99" s="31" t="s">
        <v>11366</v>
      </c>
      <c r="I99" s="38">
        <v>0.375</v>
      </c>
      <c r="J99" s="31" t="s">
        <v>66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23"/>
      <c r="R99" s="23"/>
      <c r="S99" s="29">
        <v>26000</v>
      </c>
      <c r="T99" s="23"/>
    </row>
    <row r="100" spans="1:20" ht="54" customHeight="1" x14ac:dyDescent="1.3">
      <c r="A100" s="712" t="s">
        <v>13348</v>
      </c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23"/>
      <c r="O100" s="23"/>
      <c r="P100" s="23"/>
      <c r="Q100" s="23"/>
      <c r="R100" s="23"/>
      <c r="S100" s="29"/>
      <c r="T100" s="23"/>
    </row>
    <row r="101" spans="1:20" ht="54" customHeight="1" x14ac:dyDescent="1.05">
      <c r="A101" s="31" t="s">
        <v>12948</v>
      </c>
      <c r="B101" s="37" t="s">
        <v>12949</v>
      </c>
      <c r="C101" s="31" t="s">
        <v>12950</v>
      </c>
      <c r="D101" s="31" t="s">
        <v>12951</v>
      </c>
      <c r="E101" s="31" t="s">
        <v>687</v>
      </c>
      <c r="F101" s="31" t="s">
        <v>102</v>
      </c>
      <c r="G101" s="31" t="s">
        <v>490</v>
      </c>
      <c r="H101" s="31" t="s">
        <v>12839</v>
      </c>
      <c r="I101" s="38">
        <v>0.125</v>
      </c>
      <c r="J101" s="31" t="s">
        <v>66</v>
      </c>
      <c r="K101" s="31" t="s">
        <v>105</v>
      </c>
      <c r="L101" s="31" t="s">
        <v>106</v>
      </c>
      <c r="M101" s="31" t="s">
        <v>491</v>
      </c>
      <c r="N101" s="23"/>
      <c r="O101" s="23"/>
      <c r="P101" s="23"/>
      <c r="Q101" s="23"/>
      <c r="R101" s="23"/>
      <c r="S101" s="29">
        <v>25000</v>
      </c>
      <c r="T101" s="23"/>
    </row>
    <row r="102" spans="1:20" ht="54" customHeight="1" x14ac:dyDescent="1.05">
      <c r="A102" s="31" t="s">
        <v>12952</v>
      </c>
      <c r="B102" s="37" t="s">
        <v>12953</v>
      </c>
      <c r="C102" s="31" t="s">
        <v>12954</v>
      </c>
      <c r="D102" s="31" t="s">
        <v>12955</v>
      </c>
      <c r="E102" s="31" t="s">
        <v>687</v>
      </c>
      <c r="F102" s="31" t="s">
        <v>123</v>
      </c>
      <c r="G102" s="31" t="s">
        <v>1127</v>
      </c>
      <c r="H102" s="31" t="s">
        <v>12839</v>
      </c>
      <c r="I102" s="38">
        <v>0.41666666666666669</v>
      </c>
      <c r="J102" s="31" t="s">
        <v>66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23"/>
    </row>
    <row r="103" spans="1:20" ht="54" customHeight="1" x14ac:dyDescent="1.05">
      <c r="A103" s="31" t="s">
        <v>12956</v>
      </c>
      <c r="B103" s="37" t="s">
        <v>12957</v>
      </c>
      <c r="C103" s="31" t="s">
        <v>12958</v>
      </c>
      <c r="D103" s="31" t="s">
        <v>12959</v>
      </c>
      <c r="E103" s="31" t="s">
        <v>687</v>
      </c>
      <c r="F103" s="31" t="s">
        <v>123</v>
      </c>
      <c r="G103" s="31" t="s">
        <v>1127</v>
      </c>
      <c r="H103" s="31" t="s">
        <v>12839</v>
      </c>
      <c r="I103" s="38">
        <v>0.41666666666666669</v>
      </c>
      <c r="J103" s="31" t="s">
        <v>66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23"/>
    </row>
    <row r="104" spans="1:20" ht="54" customHeight="1" x14ac:dyDescent="1.05">
      <c r="A104" s="31" t="s">
        <v>12960</v>
      </c>
      <c r="B104" s="37" t="s">
        <v>12961</v>
      </c>
      <c r="C104" s="31" t="s">
        <v>12962</v>
      </c>
      <c r="D104" s="31" t="s">
        <v>12963</v>
      </c>
      <c r="E104" s="31" t="s">
        <v>687</v>
      </c>
      <c r="F104" s="31" t="s">
        <v>123</v>
      </c>
      <c r="G104" s="31" t="s">
        <v>1127</v>
      </c>
      <c r="H104" s="31" t="s">
        <v>12839</v>
      </c>
      <c r="I104" s="38">
        <v>0.41666666666666669</v>
      </c>
      <c r="J104" s="31" t="s">
        <v>66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23"/>
    </row>
    <row r="105" spans="1:20" ht="54" customHeight="1" x14ac:dyDescent="1.05">
      <c r="A105" s="31" t="s">
        <v>12964</v>
      </c>
      <c r="B105" s="37" t="s">
        <v>12965</v>
      </c>
      <c r="C105" s="31" t="s">
        <v>12966</v>
      </c>
      <c r="D105" s="31" t="s">
        <v>12967</v>
      </c>
      <c r="E105" s="31" t="s">
        <v>687</v>
      </c>
      <c r="F105" s="31" t="s">
        <v>123</v>
      </c>
      <c r="G105" s="31" t="s">
        <v>1127</v>
      </c>
      <c r="H105" s="31" t="s">
        <v>12839</v>
      </c>
      <c r="I105" s="38">
        <v>0.41666666666666669</v>
      </c>
      <c r="J105" s="31" t="s">
        <v>66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43225</v>
      </c>
      <c r="T105" s="23"/>
    </row>
    <row r="106" spans="1:20" ht="54" customHeight="1" x14ac:dyDescent="1.05">
      <c r="A106" s="31" t="s">
        <v>12968</v>
      </c>
      <c r="B106" s="37" t="s">
        <v>9501</v>
      </c>
      <c r="C106" s="31" t="s">
        <v>12969</v>
      </c>
      <c r="D106" s="31" t="s">
        <v>12970</v>
      </c>
      <c r="E106" s="31" t="s">
        <v>687</v>
      </c>
      <c r="F106" s="31" t="s">
        <v>123</v>
      </c>
      <c r="G106" s="31" t="s">
        <v>1127</v>
      </c>
      <c r="H106" s="31" t="s">
        <v>12839</v>
      </c>
      <c r="I106" s="38">
        <v>0.41666666666666669</v>
      </c>
      <c r="J106" s="31" t="s">
        <v>66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43225</v>
      </c>
      <c r="T106" s="23"/>
    </row>
    <row r="107" spans="1:20" ht="54" customHeight="1" x14ac:dyDescent="1.05">
      <c r="A107" s="31" t="s">
        <v>12971</v>
      </c>
      <c r="B107" s="37" t="s">
        <v>12972</v>
      </c>
      <c r="C107" s="31" t="s">
        <v>12973</v>
      </c>
      <c r="D107" s="31" t="s">
        <v>12974</v>
      </c>
      <c r="E107" s="31" t="s">
        <v>687</v>
      </c>
      <c r="F107" s="31" t="s">
        <v>123</v>
      </c>
      <c r="G107" s="31" t="s">
        <v>1127</v>
      </c>
      <c r="H107" s="31" t="s">
        <v>12839</v>
      </c>
      <c r="I107" s="38">
        <v>0.41666666666666669</v>
      </c>
      <c r="J107" s="31" t="s">
        <v>66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43225</v>
      </c>
      <c r="T107" s="23"/>
    </row>
    <row r="108" spans="1:20" ht="54" customHeight="1" x14ac:dyDescent="1.05">
      <c r="A108" s="31" t="s">
        <v>12975</v>
      </c>
      <c r="B108" s="37" t="s">
        <v>12976</v>
      </c>
      <c r="C108" s="31" t="s">
        <v>12977</v>
      </c>
      <c r="D108" s="31" t="s">
        <v>12978</v>
      </c>
      <c r="E108" s="31" t="s">
        <v>687</v>
      </c>
      <c r="F108" s="31" t="s">
        <v>123</v>
      </c>
      <c r="G108" s="31" t="s">
        <v>1127</v>
      </c>
      <c r="H108" s="31" t="s">
        <v>12839</v>
      </c>
      <c r="I108" s="38">
        <v>0.41666666666666669</v>
      </c>
      <c r="J108" s="31" t="s">
        <v>66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43225</v>
      </c>
      <c r="T108" s="23"/>
    </row>
    <row r="109" spans="1:20" ht="54" customHeight="1" x14ac:dyDescent="1.05">
      <c r="A109" s="31" t="s">
        <v>12979</v>
      </c>
      <c r="B109" s="37" t="s">
        <v>12980</v>
      </c>
      <c r="C109" s="31" t="s">
        <v>12981</v>
      </c>
      <c r="D109" s="31" t="s">
        <v>12982</v>
      </c>
      <c r="E109" s="31" t="s">
        <v>687</v>
      </c>
      <c r="F109" s="31" t="s">
        <v>123</v>
      </c>
      <c r="G109" s="31" t="s">
        <v>1127</v>
      </c>
      <c r="H109" s="31" t="s">
        <v>12839</v>
      </c>
      <c r="I109" s="38">
        <v>0.41666666666666669</v>
      </c>
      <c r="J109" s="31" t="s">
        <v>66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43225</v>
      </c>
      <c r="T109" s="23"/>
    </row>
    <row r="110" spans="1:20" ht="54" customHeight="1" x14ac:dyDescent="1.05">
      <c r="A110" s="31" t="s">
        <v>12983</v>
      </c>
      <c r="B110" s="37" t="s">
        <v>12984</v>
      </c>
      <c r="C110" s="31" t="s">
        <v>12985</v>
      </c>
      <c r="D110" s="31" t="s">
        <v>12986</v>
      </c>
      <c r="E110" s="31" t="s">
        <v>687</v>
      </c>
      <c r="F110" s="31" t="s">
        <v>123</v>
      </c>
      <c r="G110" s="31" t="s">
        <v>1127</v>
      </c>
      <c r="H110" s="31" t="s">
        <v>12839</v>
      </c>
      <c r="I110" s="38">
        <v>0.41666666666666669</v>
      </c>
      <c r="J110" s="31" t="s">
        <v>66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43225</v>
      </c>
      <c r="T110" s="23"/>
    </row>
    <row r="111" spans="1:20" ht="54" customHeight="1" x14ac:dyDescent="1.05">
      <c r="A111" s="31" t="s">
        <v>12987</v>
      </c>
      <c r="B111" s="37" t="s">
        <v>12988</v>
      </c>
      <c r="C111" s="31" t="s">
        <v>12989</v>
      </c>
      <c r="D111" s="31" t="s">
        <v>12990</v>
      </c>
      <c r="E111" s="31" t="s">
        <v>687</v>
      </c>
      <c r="F111" s="31" t="s">
        <v>123</v>
      </c>
      <c r="G111" s="31" t="s">
        <v>1127</v>
      </c>
      <c r="H111" s="31" t="s">
        <v>12839</v>
      </c>
      <c r="I111" s="38">
        <v>0.41666666666666669</v>
      </c>
      <c r="J111" s="31" t="s">
        <v>66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43225</v>
      </c>
      <c r="T111" s="23"/>
    </row>
    <row r="112" spans="1:20" ht="54" customHeight="1" x14ac:dyDescent="1.05">
      <c r="A112" s="31" t="s">
        <v>12991</v>
      </c>
      <c r="B112" s="37" t="s">
        <v>12992</v>
      </c>
      <c r="C112" s="31" t="s">
        <v>12993</v>
      </c>
      <c r="D112" s="31" t="s">
        <v>12994</v>
      </c>
      <c r="E112" s="31" t="s">
        <v>687</v>
      </c>
      <c r="F112" s="31" t="s">
        <v>102</v>
      </c>
      <c r="G112" s="31" t="s">
        <v>490</v>
      </c>
      <c r="H112" s="31" t="s">
        <v>12839</v>
      </c>
      <c r="I112" s="38">
        <v>0.83333333333333337</v>
      </c>
      <c r="J112" s="31" t="s">
        <v>66</v>
      </c>
      <c r="K112" s="31" t="s">
        <v>105</v>
      </c>
      <c r="L112" s="31" t="s">
        <v>106</v>
      </c>
      <c r="M112" s="31" t="s">
        <v>491</v>
      </c>
      <c r="N112" s="23"/>
      <c r="O112" s="23"/>
      <c r="P112" s="23"/>
      <c r="Q112" s="23"/>
      <c r="R112" s="23"/>
      <c r="S112" s="29">
        <v>25000</v>
      </c>
      <c r="T112" s="23"/>
    </row>
    <row r="113" spans="1:20" ht="54" customHeight="1" x14ac:dyDescent="1.05">
      <c r="A113" s="31" t="s">
        <v>12995</v>
      </c>
      <c r="B113" s="37" t="s">
        <v>9052</v>
      </c>
      <c r="C113" s="31" t="s">
        <v>12996</v>
      </c>
      <c r="D113" s="31" t="s">
        <v>12997</v>
      </c>
      <c r="E113" s="31" t="s">
        <v>687</v>
      </c>
      <c r="F113" s="31" t="s">
        <v>102</v>
      </c>
      <c r="G113" s="31" t="s">
        <v>490</v>
      </c>
      <c r="H113" s="31" t="s">
        <v>12839</v>
      </c>
      <c r="I113" s="38">
        <v>0.83333333333333337</v>
      </c>
      <c r="J113" s="31" t="s">
        <v>66</v>
      </c>
      <c r="K113" s="31" t="s">
        <v>105</v>
      </c>
      <c r="L113" s="31" t="s">
        <v>106</v>
      </c>
      <c r="M113" s="31" t="s">
        <v>491</v>
      </c>
      <c r="N113" s="23"/>
      <c r="O113" s="23"/>
      <c r="P113" s="23"/>
      <c r="Q113" s="23"/>
      <c r="R113" s="23"/>
      <c r="S113" s="29">
        <v>25000</v>
      </c>
      <c r="T113" s="23"/>
    </row>
    <row r="114" spans="1:20" ht="54" customHeight="1" x14ac:dyDescent="1.05">
      <c r="A114" s="31" t="s">
        <v>12998</v>
      </c>
      <c r="B114" s="37" t="s">
        <v>12999</v>
      </c>
      <c r="C114" s="31" t="s">
        <v>13000</v>
      </c>
      <c r="D114" s="31" t="s">
        <v>13001</v>
      </c>
      <c r="E114" s="31" t="s">
        <v>687</v>
      </c>
      <c r="F114" s="31" t="s">
        <v>102</v>
      </c>
      <c r="G114" s="31" t="s">
        <v>490</v>
      </c>
      <c r="H114" s="31" t="s">
        <v>12839</v>
      </c>
      <c r="I114" s="38">
        <v>0.83333333333333337</v>
      </c>
      <c r="J114" s="31" t="s">
        <v>66</v>
      </c>
      <c r="K114" s="31" t="s">
        <v>105</v>
      </c>
      <c r="L114" s="31" t="s">
        <v>106</v>
      </c>
      <c r="M114" s="31" t="s">
        <v>491</v>
      </c>
      <c r="N114" s="23"/>
      <c r="O114" s="23"/>
      <c r="P114" s="23"/>
      <c r="Q114" s="23"/>
      <c r="R114" s="23"/>
      <c r="S114" s="29">
        <v>25000</v>
      </c>
      <c r="T114" s="23"/>
    </row>
    <row r="115" spans="1:20" ht="54" customHeight="1" x14ac:dyDescent="1.05">
      <c r="A115" s="31" t="s">
        <v>13002</v>
      </c>
      <c r="B115" s="37" t="s">
        <v>13003</v>
      </c>
      <c r="C115" s="31" t="s">
        <v>13004</v>
      </c>
      <c r="D115" s="31" t="s">
        <v>13005</v>
      </c>
      <c r="E115" s="31" t="s">
        <v>687</v>
      </c>
      <c r="F115" s="31" t="s">
        <v>102</v>
      </c>
      <c r="G115" s="31" t="s">
        <v>490</v>
      </c>
      <c r="H115" s="31" t="s">
        <v>12839</v>
      </c>
      <c r="I115" s="38">
        <v>0.83333333333333337</v>
      </c>
      <c r="J115" s="31" t="s">
        <v>66</v>
      </c>
      <c r="K115" s="31" t="s">
        <v>105</v>
      </c>
      <c r="L115" s="31" t="s">
        <v>106</v>
      </c>
      <c r="M115" s="31" t="s">
        <v>491</v>
      </c>
      <c r="N115" s="23"/>
      <c r="O115" s="23"/>
      <c r="P115" s="23"/>
      <c r="Q115" s="23"/>
      <c r="R115" s="23"/>
      <c r="S115" s="29">
        <v>25000</v>
      </c>
      <c r="T115" s="23"/>
    </row>
    <row r="116" spans="1:20" ht="54" customHeight="1" x14ac:dyDescent="1.05">
      <c r="A116" s="31" t="s">
        <v>13006</v>
      </c>
      <c r="B116" s="37" t="s">
        <v>13007</v>
      </c>
      <c r="C116" s="31" t="s">
        <v>13008</v>
      </c>
      <c r="D116" s="31" t="s">
        <v>13009</v>
      </c>
      <c r="E116" s="31" t="s">
        <v>687</v>
      </c>
      <c r="F116" s="31" t="s">
        <v>102</v>
      </c>
      <c r="G116" s="31" t="s">
        <v>490</v>
      </c>
      <c r="H116" s="31" t="s">
        <v>12839</v>
      </c>
      <c r="I116" s="38">
        <v>0.83333333333333337</v>
      </c>
      <c r="J116" s="31" t="s">
        <v>66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23"/>
      <c r="S116" s="29">
        <v>25000</v>
      </c>
      <c r="T116" s="23"/>
    </row>
    <row r="117" spans="1:20" ht="54" customHeight="1" x14ac:dyDescent="1.05">
      <c r="A117" s="31" t="s">
        <v>13010</v>
      </c>
      <c r="B117" s="37" t="s">
        <v>13011</v>
      </c>
      <c r="C117" s="31" t="s">
        <v>13012</v>
      </c>
      <c r="D117" s="31" t="s">
        <v>13013</v>
      </c>
      <c r="E117" s="31" t="s">
        <v>687</v>
      </c>
      <c r="F117" s="31" t="s">
        <v>102</v>
      </c>
      <c r="G117" s="31" t="s">
        <v>490</v>
      </c>
      <c r="H117" s="31" t="s">
        <v>12839</v>
      </c>
      <c r="I117" s="38">
        <v>0.83333333333333337</v>
      </c>
      <c r="J117" s="31" t="s">
        <v>66</v>
      </c>
      <c r="K117" s="31" t="s">
        <v>105</v>
      </c>
      <c r="L117" s="31" t="s">
        <v>106</v>
      </c>
      <c r="M117" s="31" t="s">
        <v>491</v>
      </c>
      <c r="N117" s="23"/>
      <c r="O117" s="23"/>
      <c r="P117" s="23"/>
      <c r="Q117" s="23"/>
      <c r="R117" s="23"/>
      <c r="S117" s="29">
        <v>25000</v>
      </c>
      <c r="T117" s="23"/>
    </row>
    <row r="118" spans="1:20" ht="54" customHeight="1" x14ac:dyDescent="1.05">
      <c r="A118" s="31" t="s">
        <v>13014</v>
      </c>
      <c r="B118" s="37" t="s">
        <v>3737</v>
      </c>
      <c r="C118" s="31" t="s">
        <v>13015</v>
      </c>
      <c r="D118" s="31" t="s">
        <v>13016</v>
      </c>
      <c r="E118" s="31" t="s">
        <v>687</v>
      </c>
      <c r="F118" s="31" t="s">
        <v>102</v>
      </c>
      <c r="G118" s="31" t="s">
        <v>490</v>
      </c>
      <c r="H118" s="31" t="s">
        <v>12839</v>
      </c>
      <c r="I118" s="38">
        <v>0.83333333333333337</v>
      </c>
      <c r="J118" s="31" t="s">
        <v>66</v>
      </c>
      <c r="K118" s="31" t="s">
        <v>105</v>
      </c>
      <c r="L118" s="31" t="s">
        <v>106</v>
      </c>
      <c r="M118" s="31" t="s">
        <v>491</v>
      </c>
      <c r="N118" s="23"/>
      <c r="O118" s="23"/>
      <c r="P118" s="23"/>
      <c r="Q118" s="23"/>
      <c r="R118" s="23"/>
      <c r="S118" s="29">
        <v>25000</v>
      </c>
      <c r="T118" s="23"/>
    </row>
    <row r="119" spans="1:20" ht="54" customHeight="1" x14ac:dyDescent="1.05">
      <c r="A119" s="31" t="s">
        <v>13017</v>
      </c>
      <c r="B119" s="37" t="s">
        <v>13018</v>
      </c>
      <c r="C119" s="31" t="s">
        <v>13019</v>
      </c>
      <c r="D119" s="31" t="s">
        <v>13020</v>
      </c>
      <c r="E119" s="31" t="s">
        <v>687</v>
      </c>
      <c r="F119" s="31" t="s">
        <v>102</v>
      </c>
      <c r="G119" s="31" t="s">
        <v>490</v>
      </c>
      <c r="H119" s="31" t="s">
        <v>12839</v>
      </c>
      <c r="I119" s="38">
        <v>0.83333333333333337</v>
      </c>
      <c r="J119" s="31" t="s">
        <v>66</v>
      </c>
      <c r="K119" s="31" t="s">
        <v>105</v>
      </c>
      <c r="L119" s="31" t="s">
        <v>106</v>
      </c>
      <c r="M119" s="31" t="s">
        <v>491</v>
      </c>
      <c r="N119" s="23"/>
      <c r="O119" s="23"/>
      <c r="P119" s="23"/>
      <c r="Q119" s="23"/>
      <c r="R119" s="23"/>
      <c r="S119" s="29">
        <v>25000</v>
      </c>
      <c r="T119" s="23"/>
    </row>
    <row r="120" spans="1:20" ht="54" customHeight="1" x14ac:dyDescent="0.7">
      <c r="A120" s="711" t="s">
        <v>13373</v>
      </c>
      <c r="B120" s="711"/>
      <c r="C120" s="711"/>
      <c r="D120" s="711"/>
      <c r="E120" s="711"/>
      <c r="F120" s="711"/>
      <c r="G120" s="711"/>
      <c r="H120" s="711"/>
      <c r="I120" s="711"/>
      <c r="J120" s="711"/>
      <c r="K120" s="711"/>
      <c r="L120" s="711"/>
      <c r="M120" s="711"/>
      <c r="N120" s="23"/>
      <c r="O120" s="23"/>
      <c r="P120" s="23"/>
      <c r="Q120" s="23"/>
      <c r="R120" s="23"/>
      <c r="S120" s="131"/>
      <c r="T120" s="29">
        <v>160000</v>
      </c>
    </row>
    <row r="121" spans="1:20" ht="54" customHeight="1" x14ac:dyDescent="1.3">
      <c r="A121" s="712" t="s">
        <v>13729</v>
      </c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23"/>
      <c r="O121" s="23"/>
      <c r="P121" s="23"/>
      <c r="Q121" s="23"/>
      <c r="R121" s="23"/>
      <c r="S121" s="29"/>
      <c r="T121" s="23"/>
    </row>
    <row r="122" spans="1:20" ht="54" customHeight="1" x14ac:dyDescent="1.05">
      <c r="A122" s="31" t="s">
        <v>13472</v>
      </c>
      <c r="B122" s="37" t="s">
        <v>13473</v>
      </c>
      <c r="C122" s="31" t="s">
        <v>13474</v>
      </c>
      <c r="D122" s="31" t="s">
        <v>13475</v>
      </c>
      <c r="E122" s="31" t="s">
        <v>101</v>
      </c>
      <c r="F122" s="31" t="s">
        <v>123</v>
      </c>
      <c r="G122" s="31" t="s">
        <v>124</v>
      </c>
      <c r="H122" s="31" t="s">
        <v>13384</v>
      </c>
      <c r="I122" s="38">
        <v>0.125</v>
      </c>
      <c r="J122" s="31" t="s">
        <v>66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23"/>
    </row>
    <row r="123" spans="1:20" ht="54" customHeight="1" x14ac:dyDescent="1.05">
      <c r="A123" s="31" t="s">
        <v>13476</v>
      </c>
      <c r="B123" s="37" t="s">
        <v>13477</v>
      </c>
      <c r="C123" s="31" t="s">
        <v>13478</v>
      </c>
      <c r="D123" s="31" t="s">
        <v>13479</v>
      </c>
      <c r="E123" s="31" t="s">
        <v>101</v>
      </c>
      <c r="F123" s="31" t="s">
        <v>102</v>
      </c>
      <c r="G123" s="31" t="s">
        <v>567</v>
      </c>
      <c r="H123" s="31" t="s">
        <v>13384</v>
      </c>
      <c r="I123" s="38">
        <v>0.375</v>
      </c>
      <c r="J123" s="31" t="s">
        <v>66</v>
      </c>
      <c r="K123" s="31" t="s">
        <v>105</v>
      </c>
      <c r="L123" s="31" t="s">
        <v>106</v>
      </c>
      <c r="M123" s="31" t="s">
        <v>491</v>
      </c>
      <c r="N123" s="23"/>
      <c r="O123" s="23"/>
      <c r="P123" s="23"/>
      <c r="Q123" s="23"/>
      <c r="R123" s="23"/>
      <c r="S123" s="29">
        <v>26000</v>
      </c>
      <c r="T123" s="23"/>
    </row>
    <row r="124" spans="1:20" ht="54" customHeight="1" x14ac:dyDescent="1.05">
      <c r="A124" s="31" t="s">
        <v>13480</v>
      </c>
      <c r="B124" s="37" t="s">
        <v>1241</v>
      </c>
      <c r="C124" s="31" t="s">
        <v>13481</v>
      </c>
      <c r="D124" s="31" t="s">
        <v>13482</v>
      </c>
      <c r="E124" s="31" t="s">
        <v>101</v>
      </c>
      <c r="F124" s="31" t="s">
        <v>102</v>
      </c>
      <c r="G124" s="31" t="s">
        <v>567</v>
      </c>
      <c r="H124" s="31" t="s">
        <v>13384</v>
      </c>
      <c r="I124" s="38">
        <v>0.375</v>
      </c>
      <c r="J124" s="31" t="s">
        <v>66</v>
      </c>
      <c r="K124" s="31" t="s">
        <v>105</v>
      </c>
      <c r="L124" s="31" t="s">
        <v>106</v>
      </c>
      <c r="M124" s="31" t="s">
        <v>491</v>
      </c>
      <c r="N124" s="23"/>
      <c r="O124" s="23"/>
      <c r="P124" s="23"/>
      <c r="Q124" s="23"/>
      <c r="R124" s="23"/>
      <c r="S124" s="29">
        <v>26000</v>
      </c>
      <c r="T124" s="23"/>
    </row>
    <row r="125" spans="1:20" ht="54" customHeight="1" x14ac:dyDescent="1.05">
      <c r="A125" s="31" t="s">
        <v>13483</v>
      </c>
      <c r="B125" s="37" t="s">
        <v>13484</v>
      </c>
      <c r="C125" s="31" t="s">
        <v>13485</v>
      </c>
      <c r="D125" s="31" t="s">
        <v>13486</v>
      </c>
      <c r="E125" s="31" t="s">
        <v>101</v>
      </c>
      <c r="F125" s="31" t="s">
        <v>102</v>
      </c>
      <c r="G125" s="31" t="s">
        <v>567</v>
      </c>
      <c r="H125" s="31" t="s">
        <v>13384</v>
      </c>
      <c r="I125" s="38">
        <v>0.375</v>
      </c>
      <c r="J125" s="31" t="s">
        <v>66</v>
      </c>
      <c r="K125" s="31" t="s">
        <v>105</v>
      </c>
      <c r="L125" s="31" t="s">
        <v>106</v>
      </c>
      <c r="M125" s="31" t="s">
        <v>491</v>
      </c>
      <c r="N125" s="23"/>
      <c r="O125" s="23"/>
      <c r="P125" s="23"/>
      <c r="Q125" s="23"/>
      <c r="R125" s="23"/>
      <c r="S125" s="29">
        <v>26000</v>
      </c>
      <c r="T125" s="23"/>
    </row>
    <row r="126" spans="1:20" ht="54" customHeight="1" x14ac:dyDescent="0.7">
      <c r="A126" s="711" t="s">
        <v>13373</v>
      </c>
      <c r="B126" s="711"/>
      <c r="C126" s="711"/>
      <c r="D126" s="711"/>
      <c r="E126" s="711"/>
      <c r="F126" s="711"/>
      <c r="G126" s="711"/>
      <c r="H126" s="711"/>
      <c r="I126" s="711"/>
      <c r="J126" s="711"/>
      <c r="K126" s="711"/>
      <c r="L126" s="711"/>
      <c r="M126" s="711"/>
      <c r="N126" s="23"/>
      <c r="O126" s="23"/>
      <c r="P126" s="23"/>
      <c r="Q126" s="23"/>
      <c r="R126" s="23"/>
      <c r="S126" s="131"/>
      <c r="T126" s="29">
        <v>243600</v>
      </c>
    </row>
    <row r="127" spans="1:20" ht="54" customHeight="1" x14ac:dyDescent="1.3">
      <c r="A127" s="712" t="s">
        <v>15032</v>
      </c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23"/>
      <c r="O127" s="23"/>
      <c r="P127" s="23"/>
      <c r="Q127" s="23"/>
      <c r="R127" s="23"/>
      <c r="S127" s="29"/>
      <c r="T127" s="23"/>
    </row>
    <row r="128" spans="1:20" ht="54" customHeight="1" x14ac:dyDescent="1.05">
      <c r="A128" s="31" t="s">
        <v>14007</v>
      </c>
      <c r="B128" s="37" t="s">
        <v>14008</v>
      </c>
      <c r="C128" s="31" t="s">
        <v>14009</v>
      </c>
      <c r="D128" s="31" t="s">
        <v>14010</v>
      </c>
      <c r="E128" s="31" t="s">
        <v>687</v>
      </c>
      <c r="F128" s="31" t="s">
        <v>123</v>
      </c>
      <c r="G128" s="31" t="s">
        <v>994</v>
      </c>
      <c r="H128" s="31" t="s">
        <v>13746</v>
      </c>
      <c r="I128" s="38">
        <v>0.29166666666666669</v>
      </c>
      <c r="J128" s="31" t="s">
        <v>66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43225</v>
      </c>
      <c r="T128" s="23"/>
    </row>
    <row r="129" spans="1:20" ht="54" customHeight="1" x14ac:dyDescent="1.05">
      <c r="A129" s="31" t="s">
        <v>14022</v>
      </c>
      <c r="B129" s="37" t="s">
        <v>4864</v>
      </c>
      <c r="C129" s="31" t="s">
        <v>14023</v>
      </c>
      <c r="D129" s="31" t="s">
        <v>14024</v>
      </c>
      <c r="E129" s="31" t="s">
        <v>687</v>
      </c>
      <c r="F129" s="31" t="s">
        <v>123</v>
      </c>
      <c r="G129" s="31" t="s">
        <v>994</v>
      </c>
      <c r="H129" s="31" t="s">
        <v>13746</v>
      </c>
      <c r="I129" s="38">
        <v>0.29166666666666669</v>
      </c>
      <c r="J129" s="31" t="s">
        <v>66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43225</v>
      </c>
      <c r="T129" s="23"/>
    </row>
    <row r="130" spans="1:20" ht="54" customHeight="1" x14ac:dyDescent="1.05">
      <c r="A130" s="31" t="s">
        <v>14025</v>
      </c>
      <c r="B130" s="37" t="s">
        <v>14026</v>
      </c>
      <c r="C130" s="31" t="s">
        <v>14027</v>
      </c>
      <c r="D130" s="31" t="s">
        <v>14028</v>
      </c>
      <c r="E130" s="31" t="s">
        <v>687</v>
      </c>
      <c r="F130" s="31" t="s">
        <v>123</v>
      </c>
      <c r="G130" s="31" t="s">
        <v>994</v>
      </c>
      <c r="H130" s="31" t="s">
        <v>13746</v>
      </c>
      <c r="I130" s="38">
        <v>0.29166666666666669</v>
      </c>
      <c r="J130" s="31" t="s">
        <v>66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43225</v>
      </c>
      <c r="T130" s="23"/>
    </row>
    <row r="131" spans="1:20" ht="54" customHeight="1" x14ac:dyDescent="1.05">
      <c r="A131" s="31" t="s">
        <v>14036</v>
      </c>
      <c r="B131" s="37" t="s">
        <v>14037</v>
      </c>
      <c r="C131" s="31" t="s">
        <v>14038</v>
      </c>
      <c r="D131" s="31" t="s">
        <v>14039</v>
      </c>
      <c r="E131" s="31" t="s">
        <v>687</v>
      </c>
      <c r="F131" s="31" t="s">
        <v>123</v>
      </c>
      <c r="G131" s="31" t="s">
        <v>994</v>
      </c>
      <c r="H131" s="31" t="s">
        <v>13746</v>
      </c>
      <c r="I131" s="38">
        <v>0.29166666666666669</v>
      </c>
      <c r="J131" s="31" t="s">
        <v>66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43225</v>
      </c>
      <c r="T131" s="23"/>
    </row>
    <row r="132" spans="1:20" ht="54" customHeight="1" x14ac:dyDescent="1.05">
      <c r="A132" s="31" t="s">
        <v>14107</v>
      </c>
      <c r="B132" s="37" t="s">
        <v>3148</v>
      </c>
      <c r="C132" s="31" t="s">
        <v>14108</v>
      </c>
      <c r="D132" s="31" t="s">
        <v>14109</v>
      </c>
      <c r="E132" s="31" t="s">
        <v>101</v>
      </c>
      <c r="F132" s="31" t="s">
        <v>123</v>
      </c>
      <c r="G132" s="31" t="s">
        <v>103</v>
      </c>
      <c r="H132" s="31" t="s">
        <v>13746</v>
      </c>
      <c r="I132" s="38">
        <v>0.41666666666666669</v>
      </c>
      <c r="J132" s="31" t="s">
        <v>66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22000</v>
      </c>
      <c r="T132" s="23"/>
    </row>
    <row r="133" spans="1:20" ht="54" customHeight="1" x14ac:dyDescent="1.3">
      <c r="A133" s="712" t="s">
        <v>15033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23"/>
      <c r="O133" s="23"/>
      <c r="P133" s="23"/>
      <c r="Q133" s="23"/>
      <c r="R133" s="23"/>
      <c r="S133" s="29"/>
      <c r="T133" s="23"/>
    </row>
    <row r="134" spans="1:20" ht="54" customHeight="1" x14ac:dyDescent="1.05">
      <c r="A134" s="31" t="s">
        <v>14301</v>
      </c>
      <c r="B134" s="37" t="s">
        <v>14302</v>
      </c>
      <c r="C134" s="31" t="s">
        <v>14303</v>
      </c>
      <c r="D134" s="31" t="s">
        <v>14304</v>
      </c>
      <c r="E134" s="31" t="s">
        <v>101</v>
      </c>
      <c r="F134" s="31" t="s">
        <v>102</v>
      </c>
      <c r="G134" s="31" t="s">
        <v>567</v>
      </c>
      <c r="H134" s="31" t="s">
        <v>14213</v>
      </c>
      <c r="I134" s="38">
        <v>8.3333333333333329E-2</v>
      </c>
      <c r="J134" s="31" t="s">
        <v>66</v>
      </c>
      <c r="K134" s="31" t="s">
        <v>105</v>
      </c>
      <c r="L134" s="31" t="s">
        <v>106</v>
      </c>
      <c r="M134" s="31" t="s">
        <v>491</v>
      </c>
      <c r="N134" s="23"/>
      <c r="O134" s="23"/>
      <c r="P134" s="23"/>
      <c r="Q134" s="23"/>
      <c r="R134" s="23"/>
      <c r="S134" s="29">
        <v>26000</v>
      </c>
      <c r="T134" s="23"/>
    </row>
    <row r="135" spans="1:20" ht="54" customHeight="1" x14ac:dyDescent="1.05">
      <c r="A135" s="31" t="s">
        <v>14069</v>
      </c>
      <c r="B135" s="37" t="s">
        <v>14070</v>
      </c>
      <c r="C135" s="31" t="s">
        <v>14071</v>
      </c>
      <c r="D135" s="31" t="s">
        <v>14072</v>
      </c>
      <c r="E135" s="31" t="s">
        <v>101</v>
      </c>
      <c r="F135" s="31" t="s">
        <v>102</v>
      </c>
      <c r="G135" s="31" t="s">
        <v>567</v>
      </c>
      <c r="H135" s="31" t="s">
        <v>14213</v>
      </c>
      <c r="I135" s="38">
        <v>0.41666666666666669</v>
      </c>
      <c r="J135" s="31" t="s">
        <v>66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23"/>
      <c r="R135" s="23"/>
      <c r="S135" s="29">
        <v>22000</v>
      </c>
      <c r="T135" s="23"/>
    </row>
    <row r="136" spans="1:20" ht="54" customHeight="1" x14ac:dyDescent="1.05">
      <c r="A136" s="31" t="s">
        <v>14443</v>
      </c>
      <c r="B136" s="37" t="s">
        <v>1908</v>
      </c>
      <c r="C136" s="31" t="s">
        <v>14444</v>
      </c>
      <c r="D136" s="31" t="s">
        <v>14445</v>
      </c>
      <c r="E136" s="31" t="s">
        <v>687</v>
      </c>
      <c r="F136" s="31" t="s">
        <v>123</v>
      </c>
      <c r="G136" s="31" t="s">
        <v>1127</v>
      </c>
      <c r="H136" s="31" t="s">
        <v>14213</v>
      </c>
      <c r="I136" s="38">
        <v>0.41666666666666669</v>
      </c>
      <c r="J136" s="31" t="s">
        <v>66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43225</v>
      </c>
      <c r="T136" s="23"/>
    </row>
    <row r="137" spans="1:20" ht="54" customHeight="1" x14ac:dyDescent="1.05">
      <c r="A137" s="26" t="s">
        <v>14494</v>
      </c>
      <c r="B137" s="27" t="s">
        <v>14495</v>
      </c>
      <c r="C137" s="31" t="s">
        <v>14496</v>
      </c>
      <c r="D137" s="26" t="s">
        <v>14497</v>
      </c>
      <c r="E137" s="26" t="s">
        <v>687</v>
      </c>
      <c r="F137" s="26" t="s">
        <v>123</v>
      </c>
      <c r="G137" s="26" t="s">
        <v>1127</v>
      </c>
      <c r="H137" s="26" t="s">
        <v>14213</v>
      </c>
      <c r="I137" s="28">
        <v>0.625</v>
      </c>
      <c r="J137" s="26" t="s">
        <v>66</v>
      </c>
      <c r="K137" s="31" t="s">
        <v>105</v>
      </c>
      <c r="L137" s="26" t="s">
        <v>106</v>
      </c>
      <c r="M137" s="26" t="s">
        <v>995</v>
      </c>
      <c r="N137" s="23"/>
      <c r="O137" s="23"/>
      <c r="P137" s="23"/>
      <c r="Q137" s="23"/>
      <c r="R137" s="23"/>
      <c r="S137" s="175">
        <v>43225</v>
      </c>
      <c r="T137" s="23"/>
    </row>
    <row r="138" spans="1:20" ht="54" customHeight="1" x14ac:dyDescent="1.05">
      <c r="A138" s="31" t="s">
        <v>14498</v>
      </c>
      <c r="B138" s="37" t="s">
        <v>14499</v>
      </c>
      <c r="C138" s="31" t="s">
        <v>14500</v>
      </c>
      <c r="D138" s="31" t="s">
        <v>14501</v>
      </c>
      <c r="E138" s="31" t="s">
        <v>687</v>
      </c>
      <c r="F138" s="31" t="s">
        <v>123</v>
      </c>
      <c r="G138" s="31" t="s">
        <v>1127</v>
      </c>
      <c r="H138" s="31" t="s">
        <v>14213</v>
      </c>
      <c r="I138" s="38">
        <v>0.625</v>
      </c>
      <c r="J138" s="31" t="s">
        <v>66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43225</v>
      </c>
      <c r="T138" s="23"/>
    </row>
    <row r="139" spans="1:20" ht="54" customHeight="1" x14ac:dyDescent="1.05">
      <c r="A139" s="31" t="s">
        <v>14502</v>
      </c>
      <c r="B139" s="37" t="s">
        <v>14503</v>
      </c>
      <c r="C139" s="31" t="s">
        <v>14504</v>
      </c>
      <c r="D139" s="31" t="s">
        <v>14505</v>
      </c>
      <c r="E139" s="31" t="s">
        <v>687</v>
      </c>
      <c r="F139" s="31" t="s">
        <v>123</v>
      </c>
      <c r="G139" s="31" t="s">
        <v>1127</v>
      </c>
      <c r="H139" s="31" t="s">
        <v>14213</v>
      </c>
      <c r="I139" s="38">
        <v>0.625</v>
      </c>
      <c r="J139" s="31" t="s">
        <v>66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43225</v>
      </c>
      <c r="T139" s="23"/>
    </row>
    <row r="140" spans="1:20" ht="54" customHeight="1" x14ac:dyDescent="1.05">
      <c r="A140" s="31" t="s">
        <v>14506</v>
      </c>
      <c r="B140" s="37" t="s">
        <v>14507</v>
      </c>
      <c r="C140" s="31" t="s">
        <v>14508</v>
      </c>
      <c r="D140" s="31" t="s">
        <v>14509</v>
      </c>
      <c r="E140" s="31" t="s">
        <v>687</v>
      </c>
      <c r="F140" s="31" t="s">
        <v>123</v>
      </c>
      <c r="G140" s="31" t="s">
        <v>1127</v>
      </c>
      <c r="H140" s="31" t="s">
        <v>14213</v>
      </c>
      <c r="I140" s="38">
        <v>0.625</v>
      </c>
      <c r="J140" s="31" t="s">
        <v>66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43225</v>
      </c>
      <c r="T140" s="23"/>
    </row>
    <row r="141" spans="1:20" ht="54" customHeight="1" x14ac:dyDescent="1.05">
      <c r="A141" s="31" t="s">
        <v>14510</v>
      </c>
      <c r="B141" s="37" t="s">
        <v>14511</v>
      </c>
      <c r="C141" s="31" t="s">
        <v>14512</v>
      </c>
      <c r="D141" s="31" t="s">
        <v>14513</v>
      </c>
      <c r="E141" s="31" t="s">
        <v>687</v>
      </c>
      <c r="F141" s="31" t="s">
        <v>123</v>
      </c>
      <c r="G141" s="31" t="s">
        <v>1127</v>
      </c>
      <c r="H141" s="31" t="s">
        <v>14213</v>
      </c>
      <c r="I141" s="38">
        <v>0.625</v>
      </c>
      <c r="J141" s="31" t="s">
        <v>66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43225</v>
      </c>
      <c r="T141" s="23"/>
    </row>
    <row r="142" spans="1:20" ht="54" customHeight="1" x14ac:dyDescent="1.05">
      <c r="A142" s="31" t="s">
        <v>14514</v>
      </c>
      <c r="B142" s="37" t="s">
        <v>14515</v>
      </c>
      <c r="C142" s="31" t="s">
        <v>14516</v>
      </c>
      <c r="D142" s="31" t="s">
        <v>14517</v>
      </c>
      <c r="E142" s="31" t="s">
        <v>687</v>
      </c>
      <c r="F142" s="31" t="s">
        <v>123</v>
      </c>
      <c r="G142" s="31" t="s">
        <v>1127</v>
      </c>
      <c r="H142" s="31" t="s">
        <v>14213</v>
      </c>
      <c r="I142" s="38">
        <v>0.625</v>
      </c>
      <c r="J142" s="31" t="s">
        <v>66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43225</v>
      </c>
      <c r="T142" s="23"/>
    </row>
    <row r="143" spans="1:20" ht="54" customHeight="1" x14ac:dyDescent="1.05">
      <c r="A143" s="31" t="s">
        <v>14518</v>
      </c>
      <c r="B143" s="37" t="s">
        <v>14519</v>
      </c>
      <c r="C143" s="31" t="s">
        <v>14520</v>
      </c>
      <c r="D143" s="31" t="s">
        <v>14521</v>
      </c>
      <c r="E143" s="31" t="s">
        <v>687</v>
      </c>
      <c r="F143" s="31" t="s">
        <v>123</v>
      </c>
      <c r="G143" s="31" t="s">
        <v>1127</v>
      </c>
      <c r="H143" s="31" t="s">
        <v>14213</v>
      </c>
      <c r="I143" s="38">
        <v>0.625</v>
      </c>
      <c r="J143" s="31" t="s">
        <v>66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43225</v>
      </c>
      <c r="T143" s="23"/>
    </row>
    <row r="144" spans="1:20" ht="54" customHeight="1" x14ac:dyDescent="0.7">
      <c r="A144" s="698" t="s">
        <v>15046</v>
      </c>
      <c r="B144" s="699"/>
      <c r="C144" s="699"/>
      <c r="D144" s="699"/>
      <c r="E144" s="699"/>
      <c r="F144" s="699"/>
      <c r="G144" s="699"/>
      <c r="H144" s="699"/>
      <c r="I144" s="699"/>
      <c r="J144" s="699"/>
      <c r="K144" s="699"/>
      <c r="L144" s="699"/>
      <c r="M144" s="700"/>
      <c r="N144" s="23"/>
      <c r="O144" s="23"/>
      <c r="P144" s="23"/>
      <c r="Q144" s="23"/>
      <c r="R144" s="23"/>
      <c r="S144" s="131"/>
      <c r="T144" s="29">
        <v>184900</v>
      </c>
    </row>
    <row r="145" spans="1:20" ht="54" customHeight="1" x14ac:dyDescent="1.05">
      <c r="A145" s="688" t="s">
        <v>15603</v>
      </c>
      <c r="B145" s="689"/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90"/>
      <c r="N145" s="23"/>
      <c r="O145" s="23"/>
      <c r="P145" s="23"/>
      <c r="Q145" s="23"/>
      <c r="R145" s="23"/>
      <c r="S145" s="29"/>
      <c r="T145" s="23"/>
    </row>
    <row r="146" spans="1:20" ht="54" customHeight="1" x14ac:dyDescent="1.05">
      <c r="A146" s="31" t="s">
        <v>15504</v>
      </c>
      <c r="B146" s="37" t="s">
        <v>7962</v>
      </c>
      <c r="C146" s="31" t="s">
        <v>15505</v>
      </c>
      <c r="D146" s="31" t="s">
        <v>15506</v>
      </c>
      <c r="E146" s="31" t="s">
        <v>687</v>
      </c>
      <c r="F146" s="31" t="s">
        <v>123</v>
      </c>
      <c r="G146" s="31" t="s">
        <v>490</v>
      </c>
      <c r="H146" s="31" t="s">
        <v>15406</v>
      </c>
      <c r="I146" s="38">
        <v>0.53125</v>
      </c>
      <c r="J146" s="31" t="s">
        <v>66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43225</v>
      </c>
      <c r="T146" s="23"/>
    </row>
    <row r="147" spans="1:20" ht="54" customHeight="1" x14ac:dyDescent="1.05">
      <c r="A147" s="31" t="s">
        <v>15507</v>
      </c>
      <c r="B147" s="37" t="s">
        <v>9247</v>
      </c>
      <c r="C147" s="31" t="s">
        <v>15508</v>
      </c>
      <c r="D147" s="31" t="s">
        <v>15509</v>
      </c>
      <c r="E147" s="31" t="s">
        <v>687</v>
      </c>
      <c r="F147" s="31" t="s">
        <v>123</v>
      </c>
      <c r="G147" s="31" t="s">
        <v>490</v>
      </c>
      <c r="H147" s="31" t="s">
        <v>15406</v>
      </c>
      <c r="I147" s="38">
        <v>0.53125</v>
      </c>
      <c r="J147" s="31" t="s">
        <v>66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43225</v>
      </c>
      <c r="T147" s="23"/>
    </row>
    <row r="148" spans="1:20" ht="54" customHeight="1" x14ac:dyDescent="1.05">
      <c r="A148" s="31" t="s">
        <v>15510</v>
      </c>
      <c r="B148" s="37" t="s">
        <v>2168</v>
      </c>
      <c r="C148" s="31" t="s">
        <v>15511</v>
      </c>
      <c r="D148" s="31" t="s">
        <v>15512</v>
      </c>
      <c r="E148" s="31" t="s">
        <v>687</v>
      </c>
      <c r="F148" s="31" t="s">
        <v>123</v>
      </c>
      <c r="G148" s="31" t="s">
        <v>490</v>
      </c>
      <c r="H148" s="31" t="s">
        <v>15406</v>
      </c>
      <c r="I148" s="38">
        <v>0.53125</v>
      </c>
      <c r="J148" s="31" t="s">
        <v>66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23"/>
    </row>
    <row r="149" spans="1:20" ht="54" customHeight="1" x14ac:dyDescent="0.7">
      <c r="A149" s="698" t="s">
        <v>15402</v>
      </c>
      <c r="B149" s="699"/>
      <c r="C149" s="699"/>
      <c r="D149" s="699"/>
      <c r="E149" s="699"/>
      <c r="F149" s="699"/>
      <c r="G149" s="699"/>
      <c r="H149" s="699"/>
      <c r="I149" s="699"/>
      <c r="J149" s="699"/>
      <c r="K149" s="699"/>
      <c r="L149" s="699"/>
      <c r="M149" s="700"/>
      <c r="N149" s="23"/>
      <c r="O149" s="23"/>
      <c r="P149" s="23"/>
      <c r="Q149" s="23"/>
      <c r="R149" s="23"/>
      <c r="S149" s="131"/>
      <c r="T149" s="29">
        <v>365000</v>
      </c>
    </row>
    <row r="150" spans="1:20" ht="54" customHeight="1" x14ac:dyDescent="0.7">
      <c r="A150" s="698" t="s">
        <v>15627</v>
      </c>
      <c r="B150" s="699"/>
      <c r="C150" s="699"/>
      <c r="D150" s="699"/>
      <c r="E150" s="699"/>
      <c r="F150" s="699"/>
      <c r="G150" s="699"/>
      <c r="H150" s="699"/>
      <c r="I150" s="699"/>
      <c r="J150" s="699"/>
      <c r="K150" s="699"/>
      <c r="L150" s="699"/>
      <c r="M150" s="700"/>
      <c r="N150" s="23"/>
      <c r="O150" s="23"/>
      <c r="P150" s="23"/>
      <c r="Q150" s="23"/>
      <c r="R150" s="23"/>
      <c r="S150" s="131"/>
      <c r="T150" s="29">
        <v>102000</v>
      </c>
    </row>
    <row r="151" spans="1:20" ht="54" customHeight="1" x14ac:dyDescent="1.05">
      <c r="A151" s="688" t="s">
        <v>16177</v>
      </c>
      <c r="B151" s="689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90"/>
      <c r="N151" s="23"/>
      <c r="O151" s="23"/>
      <c r="P151" s="23"/>
      <c r="Q151" s="23"/>
      <c r="R151" s="23"/>
      <c r="S151" s="29"/>
      <c r="T151" s="23"/>
    </row>
    <row r="152" spans="1:20" ht="54" customHeight="1" x14ac:dyDescent="1.05">
      <c r="A152" s="31" t="s">
        <v>15775</v>
      </c>
      <c r="B152" s="37" t="s">
        <v>15776</v>
      </c>
      <c r="C152" s="31" t="s">
        <v>15777</v>
      </c>
      <c r="D152" s="31" t="s">
        <v>15778</v>
      </c>
      <c r="E152" s="31" t="s">
        <v>687</v>
      </c>
      <c r="F152" s="31" t="s">
        <v>123</v>
      </c>
      <c r="G152" s="31" t="s">
        <v>1127</v>
      </c>
      <c r="H152" s="31" t="s">
        <v>15633</v>
      </c>
      <c r="I152" s="38">
        <v>8.3333333333333329E-2</v>
      </c>
      <c r="J152" s="31" t="s">
        <v>66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43625</v>
      </c>
      <c r="T152" s="23"/>
    </row>
    <row r="153" spans="1:20" ht="54" customHeight="1" x14ac:dyDescent="1.05">
      <c r="A153" s="31" t="s">
        <v>15779</v>
      </c>
      <c r="B153" s="37" t="s">
        <v>15780</v>
      </c>
      <c r="C153" s="31" t="s">
        <v>15781</v>
      </c>
      <c r="D153" s="31" t="s">
        <v>15782</v>
      </c>
      <c r="E153" s="31" t="s">
        <v>687</v>
      </c>
      <c r="F153" s="31" t="s">
        <v>123</v>
      </c>
      <c r="G153" s="31" t="s">
        <v>1127</v>
      </c>
      <c r="H153" s="31" t="s">
        <v>15633</v>
      </c>
      <c r="I153" s="38">
        <v>8.3333333333333329E-2</v>
      </c>
      <c r="J153" s="31" t="s">
        <v>66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43625</v>
      </c>
      <c r="T153" s="23"/>
    </row>
    <row r="154" spans="1:20" ht="54" customHeight="1" x14ac:dyDescent="1.05">
      <c r="A154" s="31" t="s">
        <v>15783</v>
      </c>
      <c r="B154" s="37" t="s">
        <v>15784</v>
      </c>
      <c r="C154" s="31" t="s">
        <v>15785</v>
      </c>
      <c r="D154" s="31" t="s">
        <v>15786</v>
      </c>
      <c r="E154" s="31" t="s">
        <v>687</v>
      </c>
      <c r="F154" s="31" t="s">
        <v>102</v>
      </c>
      <c r="G154" s="31" t="s">
        <v>490</v>
      </c>
      <c r="H154" s="31" t="s">
        <v>15633</v>
      </c>
      <c r="I154" s="38">
        <v>8.3333333333333329E-2</v>
      </c>
      <c r="J154" s="31" t="s">
        <v>66</v>
      </c>
      <c r="K154" s="31" t="s">
        <v>105</v>
      </c>
      <c r="L154" s="31" t="s">
        <v>106</v>
      </c>
      <c r="M154" s="31" t="s">
        <v>491</v>
      </c>
      <c r="N154" s="23"/>
      <c r="O154" s="23"/>
      <c r="P154" s="23"/>
      <c r="Q154" s="23"/>
      <c r="R154" s="23"/>
      <c r="S154" s="29">
        <v>25400</v>
      </c>
      <c r="T154" s="23"/>
    </row>
    <row r="155" spans="1:20" ht="54" customHeight="1" x14ac:dyDescent="1.05">
      <c r="A155" s="31" t="s">
        <v>15787</v>
      </c>
      <c r="B155" s="37" t="s">
        <v>15788</v>
      </c>
      <c r="C155" s="31" t="s">
        <v>15789</v>
      </c>
      <c r="D155" s="31" t="s">
        <v>15790</v>
      </c>
      <c r="E155" s="31" t="s">
        <v>687</v>
      </c>
      <c r="F155" s="31" t="s">
        <v>102</v>
      </c>
      <c r="G155" s="31" t="s">
        <v>490</v>
      </c>
      <c r="H155" s="31" t="s">
        <v>15633</v>
      </c>
      <c r="I155" s="38">
        <v>8.3333333333333329E-2</v>
      </c>
      <c r="J155" s="31" t="s">
        <v>66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23"/>
      <c r="R155" s="23"/>
      <c r="S155" s="29">
        <v>25400</v>
      </c>
      <c r="T155" s="23"/>
    </row>
    <row r="156" spans="1:20" ht="54" customHeight="1" x14ac:dyDescent="1.05">
      <c r="A156" s="31" t="s">
        <v>15791</v>
      </c>
      <c r="B156" s="37" t="s">
        <v>13634</v>
      </c>
      <c r="C156" s="31" t="s">
        <v>15792</v>
      </c>
      <c r="D156" s="31" t="s">
        <v>15793</v>
      </c>
      <c r="E156" s="31" t="s">
        <v>101</v>
      </c>
      <c r="F156" s="31" t="s">
        <v>123</v>
      </c>
      <c r="G156" s="31" t="s">
        <v>1127</v>
      </c>
      <c r="H156" s="31" t="s">
        <v>15633</v>
      </c>
      <c r="I156" s="38">
        <v>8.3333333333333329E-2</v>
      </c>
      <c r="J156" s="31" t="s">
        <v>66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44125</v>
      </c>
      <c r="T156" s="23"/>
    </row>
    <row r="157" spans="1:20" ht="54" customHeight="1" x14ac:dyDescent="1.05">
      <c r="A157" s="31" t="s">
        <v>15794</v>
      </c>
      <c r="B157" s="37" t="s">
        <v>15795</v>
      </c>
      <c r="C157" s="31" t="s">
        <v>15796</v>
      </c>
      <c r="D157" s="31" t="s">
        <v>15797</v>
      </c>
      <c r="E157" s="31" t="s">
        <v>101</v>
      </c>
      <c r="F157" s="31" t="s">
        <v>123</v>
      </c>
      <c r="G157" s="31" t="s">
        <v>1127</v>
      </c>
      <c r="H157" s="31" t="s">
        <v>15633</v>
      </c>
      <c r="I157" s="38">
        <v>8.3333333333333329E-2</v>
      </c>
      <c r="J157" s="31" t="s">
        <v>66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44125</v>
      </c>
      <c r="T157" s="23"/>
    </row>
    <row r="158" spans="1:20" ht="54" customHeight="1" x14ac:dyDescent="1.05">
      <c r="A158" s="31" t="s">
        <v>15798</v>
      </c>
      <c r="B158" s="37" t="s">
        <v>13136</v>
      </c>
      <c r="C158" s="31" t="s">
        <v>15799</v>
      </c>
      <c r="D158" s="31" t="s">
        <v>15800</v>
      </c>
      <c r="E158" s="31" t="s">
        <v>101</v>
      </c>
      <c r="F158" s="31" t="s">
        <v>123</v>
      </c>
      <c r="G158" s="31" t="s">
        <v>1127</v>
      </c>
      <c r="H158" s="31" t="s">
        <v>15633</v>
      </c>
      <c r="I158" s="38">
        <v>8.3333333333333329E-2</v>
      </c>
      <c r="J158" s="31" t="s">
        <v>66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44125</v>
      </c>
      <c r="T158" s="23"/>
    </row>
    <row r="159" spans="1:20" ht="54" customHeight="1" x14ac:dyDescent="1.05">
      <c r="A159" s="31" t="s">
        <v>15801</v>
      </c>
      <c r="B159" s="37" t="s">
        <v>15802</v>
      </c>
      <c r="C159" s="31" t="s">
        <v>15803</v>
      </c>
      <c r="D159" s="31" t="s">
        <v>15804</v>
      </c>
      <c r="E159" s="31" t="s">
        <v>101</v>
      </c>
      <c r="F159" s="31" t="s">
        <v>123</v>
      </c>
      <c r="G159" s="31" t="s">
        <v>1127</v>
      </c>
      <c r="H159" s="31" t="s">
        <v>15633</v>
      </c>
      <c r="I159" s="38">
        <v>8.3333333333333329E-2</v>
      </c>
      <c r="J159" s="31" t="s">
        <v>66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44125</v>
      </c>
      <c r="T159" s="23"/>
    </row>
    <row r="160" spans="1:20" ht="54" customHeight="1" x14ac:dyDescent="1.05">
      <c r="A160" s="31" t="s">
        <v>15805</v>
      </c>
      <c r="B160" s="37" t="s">
        <v>3172</v>
      </c>
      <c r="C160" s="31" t="s">
        <v>15806</v>
      </c>
      <c r="D160" s="31" t="s">
        <v>15807</v>
      </c>
      <c r="E160" s="31" t="s">
        <v>101</v>
      </c>
      <c r="F160" s="31" t="s">
        <v>123</v>
      </c>
      <c r="G160" s="31" t="s">
        <v>1127</v>
      </c>
      <c r="H160" s="31" t="s">
        <v>15633</v>
      </c>
      <c r="I160" s="38">
        <v>8.3333333333333329E-2</v>
      </c>
      <c r="J160" s="31" t="s">
        <v>66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44125</v>
      </c>
      <c r="T160" s="23"/>
    </row>
    <row r="161" spans="1:20" ht="54" customHeight="1" x14ac:dyDescent="1.05">
      <c r="A161" s="31" t="s">
        <v>15808</v>
      </c>
      <c r="B161" s="37" t="s">
        <v>13406</v>
      </c>
      <c r="C161" s="31" t="s">
        <v>15809</v>
      </c>
      <c r="D161" s="31" t="s">
        <v>15810</v>
      </c>
      <c r="E161" s="31" t="s">
        <v>101</v>
      </c>
      <c r="F161" s="31" t="s">
        <v>102</v>
      </c>
      <c r="G161" s="31" t="s">
        <v>567</v>
      </c>
      <c r="H161" s="31" t="s">
        <v>15633</v>
      </c>
      <c r="I161" s="38">
        <v>0.41666666666666669</v>
      </c>
      <c r="J161" s="31" t="s">
        <v>66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23"/>
      <c r="R161" s="23"/>
      <c r="S161" s="29">
        <v>26400</v>
      </c>
      <c r="T161" s="23"/>
    </row>
    <row r="162" spans="1:20" ht="54" customHeight="1" x14ac:dyDescent="0.7">
      <c r="A162" s="698" t="s">
        <v>16739</v>
      </c>
      <c r="B162" s="699"/>
      <c r="C162" s="699"/>
      <c r="D162" s="699"/>
      <c r="E162" s="699"/>
      <c r="F162" s="699"/>
      <c r="G162" s="699"/>
      <c r="H162" s="699"/>
      <c r="I162" s="699"/>
      <c r="J162" s="699"/>
      <c r="K162" s="699"/>
      <c r="L162" s="699"/>
      <c r="M162" s="700"/>
      <c r="N162" s="23"/>
      <c r="O162" s="23"/>
      <c r="P162" s="23"/>
      <c r="Q162" s="23"/>
      <c r="R162" s="23"/>
      <c r="S162" s="131"/>
      <c r="T162" s="29">
        <v>342500</v>
      </c>
    </row>
    <row r="163" spans="1:20" ht="54" customHeight="1" x14ac:dyDescent="1.05">
      <c r="A163" s="688" t="s">
        <v>16735</v>
      </c>
      <c r="B163" s="689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90"/>
      <c r="N163" s="31"/>
      <c r="O163" s="31"/>
      <c r="P163" s="31"/>
      <c r="Q163" s="23"/>
      <c r="R163" s="23"/>
      <c r="S163" s="29"/>
      <c r="T163" s="23"/>
    </row>
    <row r="164" spans="1:20" ht="54" customHeight="1" x14ac:dyDescent="1.05">
      <c r="A164" s="31" t="s">
        <v>16399</v>
      </c>
      <c r="B164" s="31" t="s">
        <v>16400</v>
      </c>
      <c r="C164" s="31" t="s">
        <v>16183</v>
      </c>
      <c r="D164" s="31" t="s">
        <v>16401</v>
      </c>
      <c r="E164" s="31" t="s">
        <v>101</v>
      </c>
      <c r="F164" s="31" t="s">
        <v>123</v>
      </c>
      <c r="G164" s="31" t="s">
        <v>16223</v>
      </c>
      <c r="H164" s="31" t="s">
        <v>16186</v>
      </c>
      <c r="I164" s="31"/>
      <c r="J164" s="31" t="s">
        <v>66</v>
      </c>
      <c r="K164" s="31"/>
      <c r="L164" s="31" t="s">
        <v>106</v>
      </c>
      <c r="M164" s="31" t="s">
        <v>107</v>
      </c>
      <c r="N164" s="31" t="s">
        <v>105</v>
      </c>
      <c r="O164" s="31"/>
      <c r="P164" s="31"/>
      <c r="Q164" s="23"/>
      <c r="R164" s="23"/>
      <c r="S164" s="29">
        <v>22400</v>
      </c>
      <c r="T164" s="23"/>
    </row>
    <row r="165" spans="1:20" ht="54" customHeight="1" x14ac:dyDescent="1.05">
      <c r="A165" s="31" t="s">
        <v>16402</v>
      </c>
      <c r="B165" s="31" t="s">
        <v>5649</v>
      </c>
      <c r="C165" s="31" t="s">
        <v>16183</v>
      </c>
      <c r="D165" s="31" t="s">
        <v>16403</v>
      </c>
      <c r="E165" s="31" t="s">
        <v>101</v>
      </c>
      <c r="F165" s="31" t="s">
        <v>123</v>
      </c>
      <c r="G165" s="31" t="s">
        <v>16223</v>
      </c>
      <c r="H165" s="31" t="s">
        <v>16186</v>
      </c>
      <c r="I165" s="31"/>
      <c r="J165" s="31" t="s">
        <v>66</v>
      </c>
      <c r="K165" s="31"/>
      <c r="L165" s="31" t="s">
        <v>106</v>
      </c>
      <c r="M165" s="31" t="s">
        <v>107</v>
      </c>
      <c r="N165" s="31" t="s">
        <v>105</v>
      </c>
      <c r="O165" s="31"/>
      <c r="P165" s="31"/>
      <c r="Q165" s="23"/>
      <c r="R165" s="23"/>
      <c r="S165" s="29">
        <v>22400</v>
      </c>
      <c r="T165" s="23"/>
    </row>
    <row r="166" spans="1:20" ht="54" customHeight="1" x14ac:dyDescent="1.05">
      <c r="A166" s="31" t="s">
        <v>16404</v>
      </c>
      <c r="B166" s="31" t="s">
        <v>16405</v>
      </c>
      <c r="C166" s="31" t="s">
        <v>16183</v>
      </c>
      <c r="D166" s="31" t="s">
        <v>16406</v>
      </c>
      <c r="E166" s="31" t="s">
        <v>101</v>
      </c>
      <c r="F166" s="31" t="s">
        <v>123</v>
      </c>
      <c r="G166" s="31" t="s">
        <v>16223</v>
      </c>
      <c r="H166" s="31" t="s">
        <v>16186</v>
      </c>
      <c r="I166" s="31"/>
      <c r="J166" s="31" t="s">
        <v>66</v>
      </c>
      <c r="K166" s="31"/>
      <c r="L166" s="31" t="s">
        <v>106</v>
      </c>
      <c r="M166" s="31" t="s">
        <v>107</v>
      </c>
      <c r="N166" s="31" t="s">
        <v>105</v>
      </c>
      <c r="O166" s="31"/>
      <c r="P166" s="31"/>
      <c r="Q166" s="23"/>
      <c r="R166" s="23"/>
      <c r="S166" s="29">
        <v>22400</v>
      </c>
      <c r="T166" s="23"/>
    </row>
    <row r="167" spans="1:20" ht="54" customHeight="1" x14ac:dyDescent="1.05">
      <c r="A167" s="31" t="s">
        <v>16407</v>
      </c>
      <c r="B167" s="31" t="s">
        <v>16408</v>
      </c>
      <c r="C167" s="31" t="s">
        <v>16183</v>
      </c>
      <c r="D167" s="31" t="s">
        <v>16409</v>
      </c>
      <c r="E167" s="31" t="s">
        <v>101</v>
      </c>
      <c r="F167" s="31" t="s">
        <v>123</v>
      </c>
      <c r="G167" s="31" t="s">
        <v>16223</v>
      </c>
      <c r="H167" s="31" t="s">
        <v>16186</v>
      </c>
      <c r="I167" s="31"/>
      <c r="J167" s="31" t="s">
        <v>66</v>
      </c>
      <c r="K167" s="31"/>
      <c r="L167" s="31" t="s">
        <v>106</v>
      </c>
      <c r="M167" s="31" t="s">
        <v>107</v>
      </c>
      <c r="N167" s="31" t="s">
        <v>105</v>
      </c>
      <c r="O167" s="31"/>
      <c r="P167" s="31"/>
      <c r="Q167" s="23"/>
      <c r="R167" s="23"/>
      <c r="S167" s="29">
        <v>22400</v>
      </c>
      <c r="T167" s="23"/>
    </row>
    <row r="168" spans="1:20" ht="54" customHeight="1" x14ac:dyDescent="1.05">
      <c r="A168" s="31" t="s">
        <v>16410</v>
      </c>
      <c r="B168" s="31" t="s">
        <v>244</v>
      </c>
      <c r="C168" s="31" t="s">
        <v>16183</v>
      </c>
      <c r="D168" s="31" t="s">
        <v>16411</v>
      </c>
      <c r="E168" s="31" t="s">
        <v>101</v>
      </c>
      <c r="F168" s="31" t="s">
        <v>102</v>
      </c>
      <c r="G168" s="31" t="s">
        <v>16270</v>
      </c>
      <c r="H168" s="31" t="s">
        <v>16186</v>
      </c>
      <c r="I168" s="31"/>
      <c r="J168" s="31" t="s">
        <v>66</v>
      </c>
      <c r="K168" s="31"/>
      <c r="L168" s="31" t="s">
        <v>106</v>
      </c>
      <c r="M168" s="31" t="s">
        <v>107</v>
      </c>
      <c r="N168" s="31" t="s">
        <v>105</v>
      </c>
      <c r="O168" s="31"/>
      <c r="P168" s="31"/>
      <c r="Q168" s="23"/>
      <c r="R168" s="23"/>
      <c r="S168" s="29">
        <v>22400</v>
      </c>
      <c r="T168" s="23"/>
    </row>
    <row r="169" spans="1:20" ht="54" customHeight="1" x14ac:dyDescent="0.7">
      <c r="A169" s="698" t="s">
        <v>17244</v>
      </c>
      <c r="B169" s="699"/>
      <c r="C169" s="699"/>
      <c r="D169" s="699"/>
      <c r="E169" s="699"/>
      <c r="F169" s="699"/>
      <c r="G169" s="699"/>
      <c r="H169" s="699"/>
      <c r="I169" s="699"/>
      <c r="J169" s="699"/>
      <c r="K169" s="699"/>
      <c r="L169" s="699"/>
      <c r="M169" s="700"/>
      <c r="N169" s="23"/>
      <c r="O169" s="23"/>
      <c r="P169" s="23"/>
      <c r="Q169" s="23"/>
      <c r="R169" s="23"/>
      <c r="S169" s="131"/>
      <c r="T169" s="29">
        <v>134000</v>
      </c>
    </row>
    <row r="170" spans="1:20" ht="54" customHeight="1" x14ac:dyDescent="1.05">
      <c r="A170" s="704" t="s">
        <v>17937</v>
      </c>
      <c r="B170" s="705"/>
      <c r="C170" s="705"/>
      <c r="D170" s="705"/>
      <c r="E170" s="705"/>
      <c r="F170" s="705"/>
      <c r="G170" s="705"/>
      <c r="H170" s="705"/>
      <c r="I170" s="705"/>
      <c r="J170" s="705"/>
      <c r="K170" s="705"/>
      <c r="L170" s="705"/>
      <c r="M170" s="705"/>
      <c r="N170" s="706"/>
      <c r="O170" s="23"/>
      <c r="P170" s="23"/>
      <c r="Q170" s="23"/>
      <c r="R170" s="23"/>
      <c r="S170" s="29"/>
      <c r="T170" s="213"/>
    </row>
    <row r="171" spans="1:20" ht="54" customHeight="1" x14ac:dyDescent="1.05">
      <c r="A171" s="399" t="s">
        <v>17584</v>
      </c>
      <c r="B171" s="399" t="s">
        <v>17585</v>
      </c>
      <c r="C171" s="399" t="s">
        <v>17586</v>
      </c>
      <c r="D171" s="399" t="s">
        <v>17587</v>
      </c>
      <c r="E171" s="399" t="s">
        <v>101</v>
      </c>
      <c r="F171" s="399" t="s">
        <v>1304</v>
      </c>
      <c r="G171" s="399" t="s">
        <v>16564</v>
      </c>
      <c r="H171" s="399" t="s">
        <v>16429</v>
      </c>
      <c r="I171" s="400">
        <v>0.40625</v>
      </c>
      <c r="J171" s="399" t="s">
        <v>66</v>
      </c>
      <c r="K171" s="399" t="s">
        <v>105</v>
      </c>
      <c r="L171" s="399" t="s">
        <v>106</v>
      </c>
      <c r="M171" s="399" t="s">
        <v>107</v>
      </c>
      <c r="N171" s="399"/>
      <c r="O171" s="23"/>
      <c r="P171" s="23"/>
      <c r="Q171" s="23"/>
      <c r="R171" s="23"/>
      <c r="S171" s="29">
        <v>22200</v>
      </c>
      <c r="T171" s="213"/>
    </row>
    <row r="172" spans="1:20" ht="54" customHeight="1" x14ac:dyDescent="1.05">
      <c r="A172" s="399" t="s">
        <v>17588</v>
      </c>
      <c r="B172" s="399" t="s">
        <v>760</v>
      </c>
      <c r="C172" s="399" t="s">
        <v>17589</v>
      </c>
      <c r="D172" s="399" t="s">
        <v>17590</v>
      </c>
      <c r="E172" s="399" t="s">
        <v>101</v>
      </c>
      <c r="F172" s="399" t="s">
        <v>123</v>
      </c>
      <c r="G172" s="399" t="s">
        <v>16205</v>
      </c>
      <c r="H172" s="399" t="s">
        <v>16244</v>
      </c>
      <c r="I172" s="400">
        <v>0.41666666666666669</v>
      </c>
      <c r="J172" s="399" t="s">
        <v>66</v>
      </c>
      <c r="K172" s="399" t="s">
        <v>105</v>
      </c>
      <c r="L172" s="399" t="s">
        <v>106</v>
      </c>
      <c r="M172" s="399" t="s">
        <v>491</v>
      </c>
      <c r="N172" s="399"/>
      <c r="O172" s="23"/>
      <c r="P172" s="23"/>
      <c r="Q172" s="23"/>
      <c r="R172" s="23"/>
      <c r="S172" s="29">
        <v>26200</v>
      </c>
      <c r="T172" s="213"/>
    </row>
    <row r="173" spans="1:20" ht="54" customHeight="1" x14ac:dyDescent="1.05">
      <c r="A173" s="399" t="s">
        <v>17591</v>
      </c>
      <c r="B173" s="399" t="s">
        <v>17592</v>
      </c>
      <c r="C173" s="399" t="s">
        <v>17593</v>
      </c>
      <c r="D173" s="399" t="s">
        <v>17594</v>
      </c>
      <c r="E173" s="399" t="s">
        <v>101</v>
      </c>
      <c r="F173" s="399" t="s">
        <v>102</v>
      </c>
      <c r="G173" s="399" t="s">
        <v>16190</v>
      </c>
      <c r="H173" s="399" t="s">
        <v>16429</v>
      </c>
      <c r="I173" s="400">
        <v>0.375</v>
      </c>
      <c r="J173" s="399" t="s">
        <v>66</v>
      </c>
      <c r="K173" s="399" t="s">
        <v>105</v>
      </c>
      <c r="L173" s="399" t="s">
        <v>125</v>
      </c>
      <c r="M173" s="399" t="s">
        <v>491</v>
      </c>
      <c r="N173" s="399"/>
      <c r="O173" s="23"/>
      <c r="P173" s="23"/>
      <c r="Q173" s="23"/>
      <c r="R173" s="23"/>
      <c r="S173" s="29">
        <v>26200</v>
      </c>
      <c r="T173" s="213"/>
    </row>
    <row r="174" spans="1:20" ht="54" customHeight="1" x14ac:dyDescent="1.05">
      <c r="A174" s="399" t="s">
        <v>17595</v>
      </c>
      <c r="B174" s="399" t="s">
        <v>17596</v>
      </c>
      <c r="C174" s="399" t="s">
        <v>17597</v>
      </c>
      <c r="D174" s="399" t="s">
        <v>17598</v>
      </c>
      <c r="E174" s="399" t="s">
        <v>687</v>
      </c>
      <c r="F174" s="399" t="s">
        <v>123</v>
      </c>
      <c r="G174" s="399" t="s">
        <v>16504</v>
      </c>
      <c r="H174" s="399" t="s">
        <v>16429</v>
      </c>
      <c r="I174" s="400">
        <v>0.70833333333333337</v>
      </c>
      <c r="J174" s="399" t="s">
        <v>66</v>
      </c>
      <c r="K174" s="399" t="s">
        <v>105</v>
      </c>
      <c r="L174" s="399" t="s">
        <v>106</v>
      </c>
      <c r="M174" s="399" t="s">
        <v>995</v>
      </c>
      <c r="N174" s="399"/>
      <c r="O174" s="23"/>
      <c r="P174" s="23"/>
      <c r="Q174" s="23"/>
      <c r="R174" s="23"/>
      <c r="S174" s="29">
        <v>43425</v>
      </c>
      <c r="T174" s="213"/>
    </row>
    <row r="175" spans="1:20" ht="54" customHeight="1" x14ac:dyDescent="0.7">
      <c r="A175" s="698" t="s">
        <v>17967</v>
      </c>
      <c r="B175" s="699"/>
      <c r="C175" s="699"/>
      <c r="D175" s="699"/>
      <c r="E175" s="699"/>
      <c r="F175" s="699"/>
      <c r="G175" s="699"/>
      <c r="H175" s="699"/>
      <c r="I175" s="699"/>
      <c r="J175" s="699"/>
      <c r="K175" s="699"/>
      <c r="L175" s="699"/>
      <c r="M175" s="700"/>
      <c r="N175" s="213"/>
      <c r="O175" s="213"/>
      <c r="P175" s="213"/>
      <c r="Q175" s="213"/>
      <c r="R175" s="213"/>
      <c r="S175" s="131"/>
      <c r="T175" s="140">
        <v>170000</v>
      </c>
    </row>
    <row r="176" spans="1:20" ht="54" customHeight="1" x14ac:dyDescent="1.05">
      <c r="A176" s="688" t="s">
        <v>19287</v>
      </c>
      <c r="B176" s="689"/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90"/>
      <c r="N176" s="23"/>
      <c r="O176" s="23"/>
      <c r="P176" s="23"/>
      <c r="Q176" s="23"/>
      <c r="R176" s="23"/>
      <c r="S176" s="29"/>
      <c r="T176" s="23"/>
    </row>
    <row r="177" spans="1:20" ht="54" customHeight="1" x14ac:dyDescent="1.05">
      <c r="A177" s="31" t="s">
        <v>18885</v>
      </c>
      <c r="B177" s="31" t="s">
        <v>9810</v>
      </c>
      <c r="C177" s="31" t="s">
        <v>18886</v>
      </c>
      <c r="D177" s="31" t="s">
        <v>18887</v>
      </c>
      <c r="E177" s="31" t="s">
        <v>688</v>
      </c>
      <c r="F177" s="31" t="s">
        <v>123</v>
      </c>
      <c r="G177" s="31" t="s">
        <v>16287</v>
      </c>
      <c r="H177" s="31" t="s">
        <v>16649</v>
      </c>
      <c r="I177" s="38">
        <v>0.375</v>
      </c>
      <c r="J177" s="31" t="s">
        <v>66</v>
      </c>
      <c r="K177" s="31" t="s">
        <v>105</v>
      </c>
      <c r="L177" s="31" t="s">
        <v>106</v>
      </c>
      <c r="M177" s="31" t="s">
        <v>194</v>
      </c>
      <c r="N177" s="23"/>
      <c r="O177" s="23"/>
      <c r="P177" s="23"/>
      <c r="Q177" s="23"/>
      <c r="R177" s="23"/>
      <c r="S177" s="29">
        <v>38950</v>
      </c>
      <c r="T177" s="23"/>
    </row>
    <row r="178" spans="1:20" ht="54" customHeight="1" x14ac:dyDescent="1.05">
      <c r="A178" s="31" t="s">
        <v>18888</v>
      </c>
      <c r="B178" s="31" t="s">
        <v>18889</v>
      </c>
      <c r="C178" s="31" t="s">
        <v>18890</v>
      </c>
      <c r="D178" s="31" t="s">
        <v>18891</v>
      </c>
      <c r="E178" s="31" t="s">
        <v>688</v>
      </c>
      <c r="F178" s="31" t="s">
        <v>123</v>
      </c>
      <c r="G178" s="31" t="s">
        <v>16287</v>
      </c>
      <c r="H178" s="31" t="s">
        <v>16649</v>
      </c>
      <c r="I178" s="38">
        <v>0.375</v>
      </c>
      <c r="J178" s="31" t="s">
        <v>66</v>
      </c>
      <c r="K178" s="31" t="s">
        <v>105</v>
      </c>
      <c r="L178" s="31" t="s">
        <v>106</v>
      </c>
      <c r="M178" s="31" t="s">
        <v>194</v>
      </c>
      <c r="N178" s="23"/>
      <c r="O178" s="23"/>
      <c r="P178" s="23"/>
      <c r="Q178" s="23"/>
      <c r="R178" s="23"/>
      <c r="S178" s="29">
        <v>38950</v>
      </c>
      <c r="T178" s="23"/>
    </row>
    <row r="179" spans="1:20" ht="54" customHeight="1" x14ac:dyDescent="1.05">
      <c r="A179" s="244" t="s">
        <v>18892</v>
      </c>
      <c r="B179" s="31" t="s">
        <v>18893</v>
      </c>
      <c r="C179" s="31" t="s">
        <v>18894</v>
      </c>
      <c r="D179" s="31" t="s">
        <v>18895</v>
      </c>
      <c r="E179" s="31" t="s">
        <v>688</v>
      </c>
      <c r="F179" s="31" t="s">
        <v>123</v>
      </c>
      <c r="G179" s="31" t="s">
        <v>16287</v>
      </c>
      <c r="H179" s="31" t="s">
        <v>16649</v>
      </c>
      <c r="I179" s="38">
        <v>0.375</v>
      </c>
      <c r="J179" s="31" t="s">
        <v>66</v>
      </c>
      <c r="K179" s="31" t="s">
        <v>105</v>
      </c>
      <c r="L179" s="31" t="s">
        <v>106</v>
      </c>
      <c r="M179" s="31" t="s">
        <v>194</v>
      </c>
      <c r="N179" s="23"/>
      <c r="O179" s="23"/>
      <c r="P179" s="23"/>
      <c r="Q179" s="23"/>
      <c r="R179" s="23"/>
      <c r="S179" s="29">
        <v>38950</v>
      </c>
      <c r="T179" s="23"/>
    </row>
    <row r="180" spans="1:20" ht="54" customHeight="1" x14ac:dyDescent="1.05">
      <c r="A180" s="244" t="s">
        <v>18896</v>
      </c>
      <c r="B180" s="31" t="s">
        <v>18897</v>
      </c>
      <c r="C180" s="31" t="s">
        <v>18898</v>
      </c>
      <c r="D180" s="31" t="s">
        <v>18899</v>
      </c>
      <c r="E180" s="31" t="s">
        <v>688</v>
      </c>
      <c r="F180" s="31" t="s">
        <v>123</v>
      </c>
      <c r="G180" s="31" t="s">
        <v>16287</v>
      </c>
      <c r="H180" s="31" t="s">
        <v>16649</v>
      </c>
      <c r="I180" s="38">
        <v>0.375</v>
      </c>
      <c r="J180" s="31" t="s">
        <v>66</v>
      </c>
      <c r="K180" s="31" t="s">
        <v>105</v>
      </c>
      <c r="L180" s="31" t="s">
        <v>106</v>
      </c>
      <c r="M180" s="31" t="s">
        <v>194</v>
      </c>
      <c r="N180" s="23"/>
      <c r="O180" s="23"/>
      <c r="P180" s="23"/>
      <c r="Q180" s="23"/>
      <c r="R180" s="23"/>
      <c r="S180" s="29">
        <v>38950</v>
      </c>
      <c r="T180" s="23"/>
    </row>
    <row r="181" spans="1:20" ht="54" customHeight="1" x14ac:dyDescent="1.05">
      <c r="A181" s="31" t="s">
        <v>18900</v>
      </c>
      <c r="B181" s="31" t="s">
        <v>18901</v>
      </c>
      <c r="C181" s="31" t="s">
        <v>18902</v>
      </c>
      <c r="D181" s="31" t="s">
        <v>18903</v>
      </c>
      <c r="E181" s="31" t="s">
        <v>688</v>
      </c>
      <c r="F181" s="31" t="s">
        <v>123</v>
      </c>
      <c r="G181" s="31" t="s">
        <v>16287</v>
      </c>
      <c r="H181" s="31" t="s">
        <v>16649</v>
      </c>
      <c r="I181" s="38">
        <v>0.375</v>
      </c>
      <c r="J181" s="31" t="s">
        <v>66</v>
      </c>
      <c r="K181" s="31" t="s">
        <v>105</v>
      </c>
      <c r="L181" s="31" t="s">
        <v>106</v>
      </c>
      <c r="M181" s="31" t="s">
        <v>194</v>
      </c>
      <c r="N181" s="23"/>
      <c r="O181" s="23"/>
      <c r="P181" s="23"/>
      <c r="Q181" s="23"/>
      <c r="R181" s="23"/>
      <c r="S181" s="29">
        <v>38950</v>
      </c>
      <c r="T181" s="23"/>
    </row>
    <row r="182" spans="1:20" ht="54" customHeight="1" x14ac:dyDescent="1.05">
      <c r="A182" s="31" t="s">
        <v>18904</v>
      </c>
      <c r="B182" s="31" t="s">
        <v>1868</v>
      </c>
      <c r="C182" s="31" t="s">
        <v>18905</v>
      </c>
      <c r="D182" s="31" t="s">
        <v>18906</v>
      </c>
      <c r="E182" s="31" t="s">
        <v>688</v>
      </c>
      <c r="F182" s="31" t="s">
        <v>123</v>
      </c>
      <c r="G182" s="31" t="s">
        <v>16287</v>
      </c>
      <c r="H182" s="31" t="s">
        <v>16649</v>
      </c>
      <c r="I182" s="38">
        <v>0.375</v>
      </c>
      <c r="J182" s="31" t="s">
        <v>66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3"/>
      <c r="R182" s="23"/>
      <c r="S182" s="29">
        <v>38950</v>
      </c>
      <c r="T182" s="23"/>
    </row>
    <row r="183" spans="1:20" ht="54" customHeight="1" x14ac:dyDescent="1.05">
      <c r="A183" s="31" t="s">
        <v>18907</v>
      </c>
      <c r="B183" s="31" t="s">
        <v>18908</v>
      </c>
      <c r="C183" s="31" t="s">
        <v>18909</v>
      </c>
      <c r="D183" s="31" t="s">
        <v>18910</v>
      </c>
      <c r="E183" s="31" t="s">
        <v>688</v>
      </c>
      <c r="F183" s="31" t="s">
        <v>123</v>
      </c>
      <c r="G183" s="31" t="s">
        <v>16287</v>
      </c>
      <c r="H183" s="31" t="s">
        <v>16649</v>
      </c>
      <c r="I183" s="38">
        <v>0.375</v>
      </c>
      <c r="J183" s="31" t="s">
        <v>66</v>
      </c>
      <c r="K183" s="31" t="s">
        <v>105</v>
      </c>
      <c r="L183" s="31" t="s">
        <v>106</v>
      </c>
      <c r="M183" s="31" t="s">
        <v>194</v>
      </c>
      <c r="N183" s="23"/>
      <c r="O183" s="23"/>
      <c r="P183" s="23"/>
      <c r="Q183" s="23"/>
      <c r="R183" s="23"/>
      <c r="S183" s="29">
        <v>38950</v>
      </c>
      <c r="T183" s="23"/>
    </row>
    <row r="184" spans="1:20" ht="54" customHeight="1" x14ac:dyDescent="1.05">
      <c r="A184" s="31" t="s">
        <v>18911</v>
      </c>
      <c r="B184" s="31" t="s">
        <v>18912</v>
      </c>
      <c r="C184" s="31" t="s">
        <v>18913</v>
      </c>
      <c r="D184" s="31" t="s">
        <v>18914</v>
      </c>
      <c r="E184" s="31" t="s">
        <v>688</v>
      </c>
      <c r="F184" s="31" t="s">
        <v>123</v>
      </c>
      <c r="G184" s="31" t="s">
        <v>16287</v>
      </c>
      <c r="H184" s="31" t="s">
        <v>16649</v>
      </c>
      <c r="I184" s="38">
        <v>0.375</v>
      </c>
      <c r="J184" s="31" t="s">
        <v>66</v>
      </c>
      <c r="K184" s="31" t="s">
        <v>105</v>
      </c>
      <c r="L184" s="31" t="s">
        <v>106</v>
      </c>
      <c r="M184" s="31" t="s">
        <v>194</v>
      </c>
      <c r="N184" s="23"/>
      <c r="O184" s="23"/>
      <c r="P184" s="23"/>
      <c r="Q184" s="23"/>
      <c r="R184" s="23"/>
      <c r="S184" s="29">
        <v>38950</v>
      </c>
      <c r="T184" s="23"/>
    </row>
    <row r="185" spans="1:20" ht="54" customHeight="1" x14ac:dyDescent="1.05">
      <c r="A185" s="31" t="s">
        <v>18915</v>
      </c>
      <c r="B185" s="31" t="s">
        <v>16577</v>
      </c>
      <c r="C185" s="31" t="s">
        <v>18916</v>
      </c>
      <c r="D185" s="31" t="s">
        <v>18917</v>
      </c>
      <c r="E185" s="31" t="s">
        <v>688</v>
      </c>
      <c r="F185" s="31" t="s">
        <v>123</v>
      </c>
      <c r="G185" s="31" t="s">
        <v>16287</v>
      </c>
      <c r="H185" s="31" t="s">
        <v>16649</v>
      </c>
      <c r="I185" s="38">
        <v>0.375</v>
      </c>
      <c r="J185" s="31" t="s">
        <v>66</v>
      </c>
      <c r="K185" s="31" t="s">
        <v>105</v>
      </c>
      <c r="L185" s="31" t="s">
        <v>106</v>
      </c>
      <c r="M185" s="31" t="s">
        <v>194</v>
      </c>
      <c r="N185" s="23"/>
      <c r="O185" s="23"/>
      <c r="P185" s="23"/>
      <c r="Q185" s="23"/>
      <c r="R185" s="23"/>
      <c r="S185" s="29">
        <v>38950</v>
      </c>
      <c r="T185" s="23"/>
    </row>
    <row r="186" spans="1:20" ht="54" customHeight="1" x14ac:dyDescent="1.05">
      <c r="A186" s="31" t="s">
        <v>18918</v>
      </c>
      <c r="B186" s="31" t="s">
        <v>772</v>
      </c>
      <c r="C186" s="31" t="s">
        <v>18919</v>
      </c>
      <c r="D186" s="31" t="s">
        <v>18920</v>
      </c>
      <c r="E186" s="31" t="s">
        <v>688</v>
      </c>
      <c r="F186" s="31" t="s">
        <v>123</v>
      </c>
      <c r="G186" s="31" t="s">
        <v>16287</v>
      </c>
      <c r="H186" s="31" t="s">
        <v>16649</v>
      </c>
      <c r="I186" s="38">
        <v>0.375</v>
      </c>
      <c r="J186" s="31" t="s">
        <v>66</v>
      </c>
      <c r="K186" s="31" t="s">
        <v>105</v>
      </c>
      <c r="L186" s="31" t="s">
        <v>106</v>
      </c>
      <c r="M186" s="31" t="s">
        <v>194</v>
      </c>
      <c r="N186" s="23"/>
      <c r="O186" s="23"/>
      <c r="P186" s="23"/>
      <c r="Q186" s="23"/>
      <c r="R186" s="23"/>
      <c r="S186" s="29">
        <v>38950</v>
      </c>
      <c r="T186" s="23"/>
    </row>
    <row r="187" spans="1:20" ht="54" customHeight="1" x14ac:dyDescent="1.05">
      <c r="A187" s="31" t="s">
        <v>18921</v>
      </c>
      <c r="B187" s="31" t="s">
        <v>18922</v>
      </c>
      <c r="C187" s="31" t="s">
        <v>18923</v>
      </c>
      <c r="D187" s="31" t="s">
        <v>18924</v>
      </c>
      <c r="E187" s="31" t="s">
        <v>688</v>
      </c>
      <c r="F187" s="31" t="s">
        <v>123</v>
      </c>
      <c r="G187" s="31" t="s">
        <v>16287</v>
      </c>
      <c r="H187" s="31" t="s">
        <v>16649</v>
      </c>
      <c r="I187" s="38">
        <v>0.375</v>
      </c>
      <c r="J187" s="31" t="s">
        <v>66</v>
      </c>
      <c r="K187" s="31" t="s">
        <v>105</v>
      </c>
      <c r="L187" s="31" t="s">
        <v>106</v>
      </c>
      <c r="M187" s="31" t="s">
        <v>194</v>
      </c>
      <c r="N187" s="23"/>
      <c r="O187" s="23"/>
      <c r="P187" s="23"/>
      <c r="Q187" s="23"/>
      <c r="R187" s="23"/>
      <c r="S187" s="29">
        <v>38950</v>
      </c>
      <c r="T187" s="23"/>
    </row>
    <row r="188" spans="1:20" ht="54" customHeight="1" x14ac:dyDescent="1.05">
      <c r="A188" s="31" t="s">
        <v>18925</v>
      </c>
      <c r="B188" s="31" t="s">
        <v>18926</v>
      </c>
      <c r="C188" s="31" t="s">
        <v>18927</v>
      </c>
      <c r="D188" s="31" t="s">
        <v>18928</v>
      </c>
      <c r="E188" s="31" t="s">
        <v>688</v>
      </c>
      <c r="F188" s="31" t="s">
        <v>123</v>
      </c>
      <c r="G188" s="31" t="s">
        <v>16287</v>
      </c>
      <c r="H188" s="31" t="s">
        <v>16649</v>
      </c>
      <c r="I188" s="38">
        <v>0.375</v>
      </c>
      <c r="J188" s="31" t="s">
        <v>66</v>
      </c>
      <c r="K188" s="31" t="s">
        <v>105</v>
      </c>
      <c r="L188" s="31" t="s">
        <v>106</v>
      </c>
      <c r="M188" s="31" t="s">
        <v>194</v>
      </c>
      <c r="N188" s="23"/>
      <c r="O188" s="23"/>
      <c r="P188" s="23"/>
      <c r="Q188" s="23"/>
      <c r="R188" s="23"/>
      <c r="S188" s="29">
        <v>38950</v>
      </c>
      <c r="T188" s="23"/>
    </row>
    <row r="189" spans="1:20" ht="54" customHeight="1" x14ac:dyDescent="1.05">
      <c r="A189" s="31" t="s">
        <v>18929</v>
      </c>
      <c r="B189" s="31" t="s">
        <v>18930</v>
      </c>
      <c r="C189" s="31" t="s">
        <v>18931</v>
      </c>
      <c r="D189" s="31" t="s">
        <v>18932</v>
      </c>
      <c r="E189" s="31" t="s">
        <v>688</v>
      </c>
      <c r="F189" s="31" t="s">
        <v>123</v>
      </c>
      <c r="G189" s="31" t="s">
        <v>16287</v>
      </c>
      <c r="H189" s="31" t="s">
        <v>16649</v>
      </c>
      <c r="I189" s="38">
        <v>0.375</v>
      </c>
      <c r="J189" s="31" t="s">
        <v>66</v>
      </c>
      <c r="K189" s="31" t="s">
        <v>105</v>
      </c>
      <c r="L189" s="31" t="s">
        <v>106</v>
      </c>
      <c r="M189" s="31" t="s">
        <v>194</v>
      </c>
      <c r="N189" s="23"/>
      <c r="O189" s="23"/>
      <c r="P189" s="23"/>
      <c r="Q189" s="23"/>
      <c r="R189" s="23"/>
      <c r="S189" s="29">
        <v>38950</v>
      </c>
      <c r="T189" s="23"/>
    </row>
    <row r="190" spans="1:20" ht="54" customHeight="1" x14ac:dyDescent="1.05">
      <c r="A190" s="31" t="s">
        <v>18933</v>
      </c>
      <c r="B190" s="31" t="s">
        <v>18934</v>
      </c>
      <c r="C190" s="31" t="s">
        <v>18935</v>
      </c>
      <c r="D190" s="31" t="s">
        <v>18936</v>
      </c>
      <c r="E190" s="31" t="s">
        <v>688</v>
      </c>
      <c r="F190" s="31" t="s">
        <v>123</v>
      </c>
      <c r="G190" s="31" t="s">
        <v>16287</v>
      </c>
      <c r="H190" s="31" t="s">
        <v>16649</v>
      </c>
      <c r="I190" s="38">
        <v>0.375</v>
      </c>
      <c r="J190" s="31" t="s">
        <v>66</v>
      </c>
      <c r="K190" s="31" t="s">
        <v>105</v>
      </c>
      <c r="L190" s="31" t="s">
        <v>106</v>
      </c>
      <c r="M190" s="31" t="s">
        <v>194</v>
      </c>
      <c r="N190" s="23"/>
      <c r="O190" s="23"/>
      <c r="P190" s="23"/>
      <c r="Q190" s="23"/>
      <c r="R190" s="23"/>
      <c r="S190" s="29">
        <v>38950</v>
      </c>
      <c r="T190" s="23"/>
    </row>
    <row r="191" spans="1:20" ht="54" customHeight="1" x14ac:dyDescent="0.7">
      <c r="A191" s="698" t="s">
        <v>19289</v>
      </c>
      <c r="B191" s="699"/>
      <c r="C191" s="699"/>
      <c r="D191" s="699"/>
      <c r="E191" s="699"/>
      <c r="F191" s="699"/>
      <c r="G191" s="699"/>
      <c r="H191" s="699"/>
      <c r="I191" s="699"/>
      <c r="J191" s="699"/>
      <c r="K191" s="699"/>
      <c r="L191" s="699"/>
      <c r="M191" s="700"/>
      <c r="N191" s="23"/>
      <c r="O191" s="23"/>
      <c r="P191" s="23"/>
      <c r="Q191" s="23"/>
      <c r="R191" s="23"/>
      <c r="S191" s="131"/>
      <c r="T191" s="29">
        <v>500000</v>
      </c>
    </row>
    <row r="192" spans="1:20" ht="54" customHeight="1" x14ac:dyDescent="0.7">
      <c r="A192" s="698" t="s">
        <v>19289</v>
      </c>
      <c r="B192" s="699"/>
      <c r="C192" s="699"/>
      <c r="D192" s="699"/>
      <c r="E192" s="699"/>
      <c r="F192" s="699"/>
      <c r="G192" s="699"/>
      <c r="H192" s="699"/>
      <c r="I192" s="699"/>
      <c r="J192" s="699"/>
      <c r="K192" s="699"/>
      <c r="L192" s="699"/>
      <c r="M192" s="700"/>
      <c r="N192" s="23"/>
      <c r="O192" s="23"/>
      <c r="P192" s="23"/>
      <c r="Q192" s="23"/>
      <c r="R192" s="23"/>
      <c r="S192" s="131"/>
      <c r="T192" s="29">
        <v>55000</v>
      </c>
    </row>
    <row r="193" spans="1:39" ht="54" customHeight="1" x14ac:dyDescent="1.65">
      <c r="A193" s="688" t="s">
        <v>20030</v>
      </c>
      <c r="B193" s="714"/>
      <c r="C193" s="714"/>
      <c r="D193" s="714"/>
      <c r="E193" s="714"/>
      <c r="F193" s="714"/>
      <c r="G193" s="714"/>
      <c r="H193" s="714"/>
      <c r="I193" s="714"/>
      <c r="J193" s="714"/>
      <c r="K193" s="714"/>
      <c r="L193" s="714"/>
      <c r="M193" s="715"/>
      <c r="N193" s="54"/>
      <c r="O193" s="56"/>
      <c r="P193" s="54"/>
      <c r="Q193" s="54"/>
      <c r="R193" s="54"/>
      <c r="S193" s="117"/>
      <c r="T193" s="23"/>
    </row>
    <row r="194" spans="1:39" ht="54" customHeight="1" x14ac:dyDescent="1.65">
      <c r="A194" s="405" t="s">
        <v>19313</v>
      </c>
      <c r="B194" s="405" t="s">
        <v>19314</v>
      </c>
      <c r="C194" s="405" t="s">
        <v>19315</v>
      </c>
      <c r="D194" s="405" t="s">
        <v>19316</v>
      </c>
      <c r="E194" s="405" t="s">
        <v>687</v>
      </c>
      <c r="F194" s="405" t="s">
        <v>123</v>
      </c>
      <c r="G194" s="405" t="s">
        <v>17143</v>
      </c>
      <c r="H194" s="405" t="s">
        <v>16224</v>
      </c>
      <c r="I194" s="406">
        <v>0.86458333333333337</v>
      </c>
      <c r="J194" s="405" t="s">
        <v>66</v>
      </c>
      <c r="K194" s="405" t="s">
        <v>105</v>
      </c>
      <c r="L194" s="405" t="s">
        <v>106</v>
      </c>
      <c r="M194" s="405" t="s">
        <v>995</v>
      </c>
      <c r="N194" s="54"/>
      <c r="O194" s="56"/>
      <c r="P194" s="54"/>
      <c r="Q194" s="54"/>
      <c r="R194" s="54"/>
      <c r="S194" s="117">
        <v>43425</v>
      </c>
      <c r="T194" s="23"/>
    </row>
    <row r="195" spans="1:39" ht="54" customHeight="1" x14ac:dyDescent="1.65">
      <c r="A195" s="405" t="s">
        <v>19317</v>
      </c>
      <c r="B195" s="405" t="s">
        <v>2528</v>
      </c>
      <c r="C195" s="405" t="s">
        <v>19318</v>
      </c>
      <c r="D195" s="405" t="s">
        <v>19319</v>
      </c>
      <c r="E195" s="405" t="s">
        <v>687</v>
      </c>
      <c r="F195" s="405" t="s">
        <v>123</v>
      </c>
      <c r="G195" s="405" t="s">
        <v>17143</v>
      </c>
      <c r="H195" s="405" t="s">
        <v>16224</v>
      </c>
      <c r="I195" s="406">
        <v>0.86458333333333337</v>
      </c>
      <c r="J195" s="405" t="s">
        <v>66</v>
      </c>
      <c r="K195" s="405" t="s">
        <v>105</v>
      </c>
      <c r="L195" s="405" t="s">
        <v>106</v>
      </c>
      <c r="M195" s="405" t="s">
        <v>995</v>
      </c>
      <c r="N195" s="54"/>
      <c r="O195" s="56"/>
      <c r="P195" s="54"/>
      <c r="Q195" s="54"/>
      <c r="R195" s="54"/>
      <c r="S195" s="117">
        <v>43425</v>
      </c>
      <c r="T195" s="23"/>
    </row>
    <row r="196" spans="1:39" ht="54" customHeight="1" x14ac:dyDescent="1.65">
      <c r="A196" s="405" t="s">
        <v>19320</v>
      </c>
      <c r="B196" s="405" t="s">
        <v>15832</v>
      </c>
      <c r="C196" s="405" t="s">
        <v>19321</v>
      </c>
      <c r="D196" s="405" t="s">
        <v>19322</v>
      </c>
      <c r="E196" s="405" t="s">
        <v>687</v>
      </c>
      <c r="F196" s="405" t="s">
        <v>123</v>
      </c>
      <c r="G196" s="405" t="s">
        <v>17143</v>
      </c>
      <c r="H196" s="405" t="s">
        <v>16224</v>
      </c>
      <c r="I196" s="406">
        <v>0.86458333333333337</v>
      </c>
      <c r="J196" s="405" t="s">
        <v>66</v>
      </c>
      <c r="K196" s="405" t="s">
        <v>105</v>
      </c>
      <c r="L196" s="405" t="s">
        <v>106</v>
      </c>
      <c r="M196" s="405" t="s">
        <v>995</v>
      </c>
      <c r="N196" s="54"/>
      <c r="O196" s="56"/>
      <c r="P196" s="54"/>
      <c r="Q196" s="54"/>
      <c r="R196" s="54"/>
      <c r="S196" s="117">
        <v>43425</v>
      </c>
      <c r="T196" s="23"/>
    </row>
    <row r="197" spans="1:39" ht="54" customHeight="1" x14ac:dyDescent="1.65">
      <c r="A197" s="405" t="s">
        <v>19323</v>
      </c>
      <c r="B197" s="405" t="s">
        <v>19324</v>
      </c>
      <c r="C197" s="405" t="s">
        <v>19325</v>
      </c>
      <c r="D197" s="405" t="s">
        <v>19326</v>
      </c>
      <c r="E197" s="405" t="s">
        <v>687</v>
      </c>
      <c r="F197" s="405" t="s">
        <v>123</v>
      </c>
      <c r="G197" s="405" t="s">
        <v>17143</v>
      </c>
      <c r="H197" s="405" t="s">
        <v>16224</v>
      </c>
      <c r="I197" s="406">
        <v>0.86458333333333337</v>
      </c>
      <c r="J197" s="405" t="s">
        <v>66</v>
      </c>
      <c r="K197" s="405" t="s">
        <v>105</v>
      </c>
      <c r="L197" s="405" t="s">
        <v>106</v>
      </c>
      <c r="M197" s="405" t="s">
        <v>995</v>
      </c>
      <c r="N197" s="54"/>
      <c r="O197" s="56"/>
      <c r="P197" s="54"/>
      <c r="Q197" s="54"/>
      <c r="R197" s="54"/>
      <c r="S197" s="117">
        <v>43425</v>
      </c>
      <c r="T197" s="23"/>
    </row>
    <row r="198" spans="1:39" ht="54" customHeight="1" x14ac:dyDescent="1.65">
      <c r="A198" s="405" t="s">
        <v>19327</v>
      </c>
      <c r="B198" s="405" t="s">
        <v>19328</v>
      </c>
      <c r="C198" s="405" t="s">
        <v>19329</v>
      </c>
      <c r="D198" s="405" t="s">
        <v>19330</v>
      </c>
      <c r="E198" s="405" t="s">
        <v>687</v>
      </c>
      <c r="F198" s="405" t="s">
        <v>123</v>
      </c>
      <c r="G198" s="405" t="s">
        <v>17143</v>
      </c>
      <c r="H198" s="405" t="s">
        <v>16224</v>
      </c>
      <c r="I198" s="406">
        <v>0.86458333333333337</v>
      </c>
      <c r="J198" s="405" t="s">
        <v>66</v>
      </c>
      <c r="K198" s="405" t="s">
        <v>105</v>
      </c>
      <c r="L198" s="405" t="s">
        <v>106</v>
      </c>
      <c r="M198" s="405" t="s">
        <v>995</v>
      </c>
      <c r="N198" s="54"/>
      <c r="O198" s="56"/>
      <c r="P198" s="54"/>
      <c r="Q198" s="54"/>
      <c r="R198" s="54"/>
      <c r="S198" s="117">
        <v>43425</v>
      </c>
      <c r="T198" s="23"/>
    </row>
    <row r="199" spans="1:39" ht="54" customHeight="1" x14ac:dyDescent="1.65">
      <c r="A199" s="31" t="s">
        <v>19331</v>
      </c>
      <c r="B199" s="31" t="s">
        <v>19332</v>
      </c>
      <c r="C199" s="31" t="s">
        <v>19333</v>
      </c>
      <c r="D199" s="31" t="s">
        <v>19334</v>
      </c>
      <c r="E199" s="31" t="s">
        <v>687</v>
      </c>
      <c r="F199" s="31" t="s">
        <v>123</v>
      </c>
      <c r="G199" s="31" t="s">
        <v>17143</v>
      </c>
      <c r="H199" s="31" t="s">
        <v>16224</v>
      </c>
      <c r="I199" s="38">
        <v>0.86458333333333337</v>
      </c>
      <c r="J199" s="31" t="s">
        <v>66</v>
      </c>
      <c r="K199" s="31" t="s">
        <v>105</v>
      </c>
      <c r="L199" s="31" t="s">
        <v>106</v>
      </c>
      <c r="M199" s="31" t="s">
        <v>995</v>
      </c>
      <c r="N199" s="509"/>
      <c r="O199" s="510"/>
      <c r="P199" s="509"/>
      <c r="Q199" s="509"/>
      <c r="R199" s="509"/>
      <c r="S199" s="117">
        <v>43425</v>
      </c>
      <c r="T199" s="213"/>
    </row>
    <row r="200" spans="1:39" ht="54" customHeight="1" x14ac:dyDescent="1.65">
      <c r="A200" s="31" t="s">
        <v>19335</v>
      </c>
      <c r="B200" s="31" t="s">
        <v>19336</v>
      </c>
      <c r="C200" s="31" t="s">
        <v>19337</v>
      </c>
      <c r="D200" s="31" t="s">
        <v>19338</v>
      </c>
      <c r="E200" s="31" t="s">
        <v>687</v>
      </c>
      <c r="F200" s="31" t="s">
        <v>123</v>
      </c>
      <c r="G200" s="31" t="s">
        <v>17143</v>
      </c>
      <c r="H200" s="31" t="s">
        <v>16224</v>
      </c>
      <c r="I200" s="38">
        <v>0.86458333333333337</v>
      </c>
      <c r="J200" s="31" t="s">
        <v>66</v>
      </c>
      <c r="K200" s="31" t="s">
        <v>105</v>
      </c>
      <c r="L200" s="31" t="s">
        <v>106</v>
      </c>
      <c r="M200" s="31" t="s">
        <v>995</v>
      </c>
      <c r="N200" s="509"/>
      <c r="O200" s="510"/>
      <c r="P200" s="509"/>
      <c r="Q200" s="509"/>
      <c r="R200" s="509"/>
      <c r="S200" s="117">
        <v>43425</v>
      </c>
      <c r="T200" s="213"/>
    </row>
    <row r="201" spans="1:39" ht="54" customHeight="1" x14ac:dyDescent="0.7">
      <c r="A201" s="903" t="s">
        <v>20033</v>
      </c>
      <c r="B201" s="903"/>
      <c r="C201" s="903"/>
      <c r="D201" s="903"/>
      <c r="E201" s="903"/>
      <c r="F201" s="903"/>
      <c r="G201" s="903"/>
      <c r="H201" s="903"/>
      <c r="I201" s="903"/>
      <c r="J201" s="903"/>
      <c r="K201" s="903"/>
      <c r="L201" s="903"/>
      <c r="M201" s="903"/>
      <c r="N201" s="213"/>
      <c r="O201" s="213"/>
      <c r="P201" s="213"/>
      <c r="Q201" s="213"/>
      <c r="R201" s="213"/>
      <c r="S201" s="131"/>
      <c r="T201" s="140">
        <v>65000</v>
      </c>
    </row>
    <row r="202" spans="1:39" ht="54" customHeight="1" x14ac:dyDescent="0.7">
      <c r="A202" s="903" t="s">
        <v>27998</v>
      </c>
      <c r="B202" s="903"/>
      <c r="C202" s="903"/>
      <c r="D202" s="903"/>
      <c r="E202" s="903"/>
      <c r="F202" s="903"/>
      <c r="G202" s="903"/>
      <c r="H202" s="903"/>
      <c r="I202" s="903"/>
      <c r="J202" s="903"/>
      <c r="K202" s="903"/>
      <c r="L202" s="903"/>
      <c r="M202" s="903"/>
      <c r="N202" s="213"/>
      <c r="O202" s="213"/>
      <c r="P202" s="213"/>
      <c r="Q202" s="213"/>
      <c r="R202" s="213"/>
      <c r="S202" s="131"/>
      <c r="T202" s="511">
        <v>70000</v>
      </c>
    </row>
    <row r="203" spans="1:39" ht="54" customHeight="1" x14ac:dyDescent="0.7">
      <c r="A203" s="903" t="s">
        <v>27998</v>
      </c>
      <c r="B203" s="903"/>
      <c r="C203" s="903"/>
      <c r="D203" s="903"/>
      <c r="E203" s="903"/>
      <c r="F203" s="903"/>
      <c r="G203" s="903"/>
      <c r="H203" s="903"/>
      <c r="I203" s="903"/>
      <c r="J203" s="903"/>
      <c r="K203" s="903"/>
      <c r="L203" s="903"/>
      <c r="M203" s="903"/>
      <c r="N203" s="213"/>
      <c r="O203" s="213"/>
      <c r="P203" s="213"/>
      <c r="Q203" s="213"/>
      <c r="R203" s="213"/>
      <c r="S203" s="131"/>
      <c r="T203" s="532">
        <v>50000</v>
      </c>
    </row>
    <row r="204" spans="1:39" ht="54" customHeight="1" x14ac:dyDescent="0.7">
      <c r="A204" s="903" t="s">
        <v>28597</v>
      </c>
      <c r="B204" s="903"/>
      <c r="C204" s="903"/>
      <c r="D204" s="903"/>
      <c r="E204" s="903"/>
      <c r="F204" s="903"/>
      <c r="G204" s="903"/>
      <c r="H204" s="903"/>
      <c r="I204" s="903"/>
      <c r="J204" s="903"/>
      <c r="K204" s="903"/>
      <c r="L204" s="903"/>
      <c r="M204" s="903"/>
      <c r="N204" s="213"/>
      <c r="O204" s="213"/>
      <c r="P204" s="213"/>
      <c r="Q204" s="213"/>
      <c r="R204" s="213"/>
      <c r="S204" s="131"/>
      <c r="T204" s="140">
        <v>76250</v>
      </c>
    </row>
    <row r="205" spans="1:39" ht="54" customHeight="1" x14ac:dyDescent="0.7">
      <c r="A205" s="223" t="s">
        <v>14494</v>
      </c>
      <c r="B205" s="225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 t="s">
        <v>34424</v>
      </c>
      <c r="N205" s="213"/>
      <c r="O205" s="213"/>
      <c r="P205" s="213"/>
      <c r="Q205" s="213"/>
      <c r="R205" s="213"/>
      <c r="S205" s="131">
        <v>9500</v>
      </c>
      <c r="T205" s="140"/>
    </row>
    <row r="206" spans="1:39" ht="54" customHeight="1" x14ac:dyDescent="0.7">
      <c r="A206" s="903" t="s">
        <v>38409</v>
      </c>
      <c r="B206" s="903"/>
      <c r="C206" s="903"/>
      <c r="D206" s="903"/>
      <c r="E206" s="903"/>
      <c r="F206" s="903"/>
      <c r="G206" s="903"/>
      <c r="H206" s="903"/>
      <c r="I206" s="903"/>
      <c r="J206" s="903"/>
      <c r="K206" s="903"/>
      <c r="L206" s="903"/>
      <c r="M206" s="903"/>
      <c r="N206" s="213"/>
      <c r="O206" s="213"/>
      <c r="P206" s="213"/>
      <c r="Q206" s="213"/>
      <c r="R206" s="213"/>
      <c r="S206" s="131"/>
      <c r="T206" s="140">
        <v>53450</v>
      </c>
    </row>
    <row r="207" spans="1:39" ht="54" customHeight="1" x14ac:dyDescent="1.05">
      <c r="A207" s="688" t="s">
        <v>40504</v>
      </c>
      <c r="B207" s="689"/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90"/>
      <c r="N207" s="23"/>
      <c r="O207" s="23"/>
      <c r="P207" s="23"/>
      <c r="Q207" s="23"/>
      <c r="R207" s="23"/>
      <c r="S207" s="29"/>
      <c r="T207" s="23"/>
      <c r="U207" s="24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131"/>
      <c r="AM207" s="29"/>
    </row>
    <row r="208" spans="1:39" ht="54" customHeight="1" x14ac:dyDescent="1.05">
      <c r="A208" s="31" t="s">
        <v>40421</v>
      </c>
      <c r="B208" s="31" t="s">
        <v>16397</v>
      </c>
      <c r="C208" s="31" t="s">
        <v>40422</v>
      </c>
      <c r="D208" s="31" t="s">
        <v>40423</v>
      </c>
      <c r="E208" s="31" t="s">
        <v>101</v>
      </c>
      <c r="F208" s="31" t="s">
        <v>123</v>
      </c>
      <c r="G208" s="31" t="s">
        <v>16223</v>
      </c>
      <c r="H208" s="31" t="s">
        <v>37612</v>
      </c>
      <c r="I208" s="38">
        <v>0.125</v>
      </c>
      <c r="J208" s="31" t="s">
        <v>66</v>
      </c>
      <c r="K208" s="31" t="s">
        <v>105</v>
      </c>
      <c r="L208" s="31" t="s">
        <v>106</v>
      </c>
      <c r="M208" s="31" t="s">
        <v>995</v>
      </c>
      <c r="N208" s="23"/>
      <c r="O208" s="23"/>
      <c r="P208" s="23"/>
      <c r="Q208" s="23"/>
      <c r="R208" s="23"/>
      <c r="S208" s="29">
        <v>45200</v>
      </c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131"/>
      <c r="AM208" s="29"/>
    </row>
    <row r="209" spans="1:20" ht="54" customHeight="1" x14ac:dyDescent="0.7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131"/>
      <c r="T209" s="29"/>
    </row>
    <row r="210" spans="1:20" ht="54" customHeight="1" x14ac:dyDescent="0.7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131"/>
      <c r="T210" s="29"/>
    </row>
    <row r="211" spans="1:20" ht="50.1" customHeight="1" x14ac:dyDescent="0.7">
      <c r="A211" s="23"/>
      <c r="B211" s="24"/>
      <c r="C211" s="23"/>
      <c r="D211" s="23"/>
      <c r="E211" s="23"/>
      <c r="F211" s="23"/>
      <c r="G211" s="23"/>
      <c r="H211" s="23"/>
      <c r="I211" s="7" t="s">
        <v>14</v>
      </c>
      <c r="J211" s="7">
        <f>SUM(Q:Q)-SUM(R:R)</f>
        <v>0</v>
      </c>
      <c r="K211" s="23"/>
      <c r="L211" s="23"/>
      <c r="M211" s="23"/>
      <c r="N211" s="23"/>
      <c r="O211" s="23"/>
      <c r="P211" s="23"/>
      <c r="Q211" s="23"/>
      <c r="R211" s="23"/>
      <c r="S211" s="131"/>
      <c r="T211" s="29"/>
    </row>
    <row r="212" spans="1:20" ht="50.1" customHeight="1" x14ac:dyDescent="0.7">
      <c r="A212" s="23"/>
      <c r="B212" s="24"/>
      <c r="C212" s="23"/>
      <c r="D212" s="23"/>
      <c r="E212" s="23"/>
      <c r="F212" s="23"/>
      <c r="G212" s="23"/>
      <c r="H212" s="23"/>
      <c r="I212" s="7" t="s">
        <v>15</v>
      </c>
      <c r="J212" s="7">
        <f>SUM(S:S)-SUM(T:T)</f>
        <v>1250</v>
      </c>
      <c r="K212" s="23"/>
      <c r="L212" s="23"/>
      <c r="M212" s="23"/>
      <c r="N212" s="23"/>
      <c r="O212" s="23"/>
      <c r="P212" s="23"/>
      <c r="Q212" s="23"/>
      <c r="R212" s="23"/>
      <c r="S212" s="131"/>
      <c r="T212" s="29"/>
    </row>
    <row r="213" spans="1:20" ht="50.1" customHeight="1" x14ac:dyDescent="0.7">
      <c r="I213" s="730" t="s">
        <v>91</v>
      </c>
      <c r="J213" s="730"/>
    </row>
    <row r="214" spans="1:20" ht="50.1" customHeight="1" x14ac:dyDescent="0.7">
      <c r="I214" s="731"/>
      <c r="J214" s="731"/>
    </row>
  </sheetData>
  <autoFilter ref="A1:AX1085" xr:uid="{00000000-0001-0000-0000-000000000000}"/>
  <mergeCells count="55">
    <mergeCell ref="A207:M207"/>
    <mergeCell ref="A206:M206"/>
    <mergeCell ref="A204:M204"/>
    <mergeCell ref="A169:M169"/>
    <mergeCell ref="A201:M201"/>
    <mergeCell ref="A191:M191"/>
    <mergeCell ref="A176:M176"/>
    <mergeCell ref="A193:M193"/>
    <mergeCell ref="A192:M192"/>
    <mergeCell ref="A202:M202"/>
    <mergeCell ref="A203:M203"/>
    <mergeCell ref="A149:M149"/>
    <mergeCell ref="A175:M175"/>
    <mergeCell ref="A163:M163"/>
    <mergeCell ref="A151:M151"/>
    <mergeCell ref="A150:M150"/>
    <mergeCell ref="A170:N170"/>
    <mergeCell ref="A41:M41"/>
    <mergeCell ref="A97:M97"/>
    <mergeCell ref="A100:M100"/>
    <mergeCell ref="A38:M38"/>
    <mergeCell ref="A39:M39"/>
    <mergeCell ref="A40:M40"/>
    <mergeCell ref="A127:M127"/>
    <mergeCell ref="A133:M133"/>
    <mergeCell ref="A145:M145"/>
    <mergeCell ref="A126:M126"/>
    <mergeCell ref="A3:M3"/>
    <mergeCell ref="A6:M6"/>
    <mergeCell ref="A7:M7"/>
    <mergeCell ref="A8:M8"/>
    <mergeCell ref="A9:M9"/>
    <mergeCell ref="A10:M10"/>
    <mergeCell ref="A11:M11"/>
    <mergeCell ref="A12:Q12"/>
    <mergeCell ref="A16:M16"/>
    <mergeCell ref="A19:M19"/>
    <mergeCell ref="A36:M36"/>
    <mergeCell ref="A37:M37"/>
    <mergeCell ref="I213:J214"/>
    <mergeCell ref="A42:M42"/>
    <mergeCell ref="A52:M52"/>
    <mergeCell ref="A53:M53"/>
    <mergeCell ref="A54:M54"/>
    <mergeCell ref="A64:M64"/>
    <mergeCell ref="A70:M70"/>
    <mergeCell ref="A76:M76"/>
    <mergeCell ref="A77:M77"/>
    <mergeCell ref="A92:M92"/>
    <mergeCell ref="A95:M95"/>
    <mergeCell ref="A96:M96"/>
    <mergeCell ref="A144:M144"/>
    <mergeCell ref="A162:M162"/>
    <mergeCell ref="A120:M120"/>
    <mergeCell ref="A121:M121"/>
  </mergeCells>
  <conditionalFormatting sqref="A4:A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5" priority="15"/>
  </conditionalFormatting>
  <conditionalFormatting sqref="C2">
    <cfRule type="duplicateValues" dxfId="44" priority="25"/>
  </conditionalFormatting>
  <conditionalFormatting sqref="D1:D143 D205 W193:W200 W176:W190 W170:W174 W163:W168 W151:W161 W145:W148 D209:D1048576 W207:W208">
    <cfRule type="duplicateValues" dxfId="43" priority="6"/>
  </conditionalFormatting>
  <conditionalFormatting sqref="D1:D150 D205 W193:W200 W176:W190 W170:W174 W163:W168 W151:W161 D209:D1048576 W207:W208">
    <cfRule type="duplicateValues" dxfId="42" priority="4"/>
    <cfRule type="duplicateValues" dxfId="41" priority="5"/>
  </conditionalFormatting>
  <conditionalFormatting sqref="D1:D161 D205 W193:W200 W176:W190 W170:W174 W163:W168 D209:D1048576 W207:W208">
    <cfRule type="duplicateValues" dxfId="40" priority="3"/>
  </conditionalFormatting>
  <conditionalFormatting sqref="D1:D200 D205 D209:D1048576 W207:W208">
    <cfRule type="duplicateValues" dxfId="39" priority="1"/>
  </conditionalFormatting>
  <conditionalFormatting sqref="D194:D200">
    <cfRule type="duplicateValues" dxfId="38" priority="2"/>
  </conditionalFormatting>
  <conditionalFormatting sqref="D205 W193:W200 W176:W190 W170:W174 W163:W168 W151:W161 W145:W148 D1:D120 W121:W125 W127:W143 D126 D209:D1048576 W207:W208">
    <cfRule type="duplicateValues" dxfId="37" priority="8"/>
  </conditionalFormatting>
  <conditionalFormatting sqref="D205 W193:W200 W176:W190 W170:W174 W163:W168 W151:W161 W145:W148 D1:D126 W127:W143 D209:D1048576 W207:W208">
    <cfRule type="duplicateValues" dxfId="36" priority="7"/>
  </conditionalFormatting>
  <conditionalFormatting sqref="D205 W193:W200 W176:W190 W170:W174 W163:W168 W151:W161 W145:W148 W127:W143 W121:W125 D1:D18 W97:W119 D20:D94 D209:D1048576 W207:W208">
    <cfRule type="duplicateValues" dxfId="35" priority="9"/>
  </conditionalFormatting>
  <conditionalFormatting sqref="D205 W193:W200 W176:W190 W170:W174 W163:W168 W151:W161 W145:W148 W127:W143 W121:W125 D1:D18 W97:W119 W77:W94 D20:D75 D209:D1048576 W207:W208">
    <cfRule type="duplicateValues" dxfId="34" priority="10"/>
  </conditionalFormatting>
  <conditionalFormatting sqref="D205 W193:W200 W176:W190 W170:W174 W163:W168 W151:W161 W145:W148 W127:W143 W121:W125 D17:D18 D1:D15 D20:D51 W97:W119 W77:W94 W64:W75 T54:T63 D209:D1048576 W207:W208">
    <cfRule type="duplicateValues" dxfId="33" priority="12"/>
  </conditionalFormatting>
  <conditionalFormatting sqref="D205 W193:W200 W176:W190 W170:W174 W163:W168 W151:W161 W145:W148 W127:W143 W121:W125 W97:W119 W77:W94 D1:D15 W64:W75 T54:T63 W42:W51 D17:D18 D20:D41 D209:D1048576 W207:W208">
    <cfRule type="duplicateValues" dxfId="32" priority="13"/>
  </conditionalFormatting>
  <conditionalFormatting sqref="D205 W193:W200 W176:W190 W170:W174 W163:W168 W151:W161 W145:W148 W127:W143 W121:W125 W97:W119 W77:W94 D1:D18 W64:W75 T54:T63 D20:D51 D209:D1048576 W207:W208">
    <cfRule type="duplicateValues" dxfId="31" priority="11"/>
  </conditionalFormatting>
  <conditionalFormatting sqref="E2">
    <cfRule type="duplicateValues" dxfId="30" priority="26"/>
  </conditionalFormatting>
  <conditionalFormatting sqref="J2 C2">
    <cfRule type="duplicateValues" dxfId="29" priority="17"/>
    <cfRule type="duplicateValues" dxfId="28" priority="18"/>
    <cfRule type="duplicateValues" dxfId="27" priority="19"/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J2">
    <cfRule type="duplicateValues" dxfId="21" priority="16"/>
  </conditionalFormatting>
  <hyperlinks>
    <hyperlink ref="I213:J214" location="الرئيسيه!A1" display="الرئيسيه" xr:uid="{DDAF186C-88CC-B64A-B61D-D903701B448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CCC9-623A-9A4F-BBE2-7D189825AF14}">
  <sheetPr codeName="Sheet23">
    <pageSetUpPr fitToPage="1"/>
  </sheetPr>
  <dimension ref="A1:T41"/>
  <sheetViews>
    <sheetView rightToLeft="1" topLeftCell="B1" zoomScale="40" zoomScaleNormal="40" workbookViewId="0">
      <pane ySplit="1" topLeftCell="A30" activePane="bottomLeft" state="frozen"/>
      <selection activeCell="G24" sqref="G24"/>
      <selection pane="bottomLeft" activeCell="I40" sqref="I40:J41"/>
    </sheetView>
  </sheetViews>
  <sheetFormatPr defaultColWidth="64.140625" defaultRowHeight="54" customHeight="1" x14ac:dyDescent="0.7"/>
  <cols>
    <col min="1" max="1" width="73" customWidth="1"/>
    <col min="2" max="2" width="39" style="25" bestFit="1" customWidth="1"/>
    <col min="3" max="3" width="42.42578125" hidden="1" customWidth="1"/>
    <col min="4" max="4" width="34.85546875" bestFit="1" customWidth="1"/>
    <col min="5" max="5" width="27.42578125" bestFit="1" customWidth="1"/>
    <col min="6" max="6" width="37.5703125" bestFit="1" customWidth="1"/>
    <col min="7" max="7" width="43.140625" bestFit="1" customWidth="1"/>
    <col min="8" max="8" width="41" bestFit="1" customWidth="1"/>
    <col min="9" max="9" width="51.42578125" bestFit="1" customWidth="1"/>
    <col min="10" max="10" width="44" customWidth="1"/>
    <col min="11" max="11" width="44.42578125" hidden="1" customWidth="1"/>
    <col min="12" max="12" width="33.140625" bestFit="1" customWidth="1"/>
    <col min="13" max="13" width="36.42578125" bestFit="1" customWidth="1"/>
    <col min="14" max="16" width="33.140625" hidden="1" customWidth="1"/>
    <col min="17" max="17" width="44.85546875" style="132" bestFit="1" customWidth="1"/>
    <col min="18" max="18" width="37.42578125" style="132" bestFit="1" customWidth="1"/>
    <col min="19" max="19" width="43.42578125" style="119" bestFit="1" customWidth="1"/>
    <col min="20" max="20" width="54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9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0">
        <v>0</v>
      </c>
      <c r="R2" s="117">
        <v>0</v>
      </c>
      <c r="S2" s="122"/>
      <c r="T2" s="117">
        <v>2168493</v>
      </c>
    </row>
    <row r="3" spans="1:20" ht="50.1" customHeight="1" x14ac:dyDescent="1.3">
      <c r="A3" s="679" t="s">
        <v>9524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1"/>
      <c r="N3" s="19"/>
      <c r="O3" s="23"/>
      <c r="P3" s="23"/>
      <c r="Q3" s="131">
        <v>1400</v>
      </c>
      <c r="R3" s="131"/>
      <c r="S3" s="29"/>
      <c r="T3" s="29"/>
    </row>
    <row r="4" spans="1:20" ht="50.1" customHeight="1" x14ac:dyDescent="1.3">
      <c r="A4" s="679" t="s">
        <v>15032</v>
      </c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90"/>
      <c r="N4" s="23"/>
      <c r="O4" s="23"/>
      <c r="P4" s="23"/>
      <c r="Q4" s="23"/>
      <c r="R4" s="131"/>
      <c r="S4" s="29"/>
      <c r="T4" s="170"/>
    </row>
    <row r="5" spans="1:20" ht="50.1" customHeight="1" x14ac:dyDescent="1.3">
      <c r="A5" s="31" t="s">
        <v>13988</v>
      </c>
      <c r="B5" s="37" t="s">
        <v>1165</v>
      </c>
      <c r="C5" s="31" t="s">
        <v>13989</v>
      </c>
      <c r="D5" s="31" t="s">
        <v>13990</v>
      </c>
      <c r="E5" s="31" t="s">
        <v>101</v>
      </c>
      <c r="F5" s="31" t="s">
        <v>102</v>
      </c>
      <c r="G5" s="31" t="s">
        <v>1127</v>
      </c>
      <c r="H5" s="31" t="s">
        <v>13746</v>
      </c>
      <c r="I5" s="38">
        <v>0.20833333333333334</v>
      </c>
      <c r="J5" s="31" t="s">
        <v>13991</v>
      </c>
      <c r="K5" s="31" t="s">
        <v>105</v>
      </c>
      <c r="L5" s="31" t="s">
        <v>106</v>
      </c>
      <c r="M5" s="31" t="s">
        <v>491</v>
      </c>
      <c r="N5" s="23"/>
      <c r="O5" s="23"/>
      <c r="P5" s="23"/>
      <c r="Q5" s="23"/>
      <c r="R5" s="131"/>
      <c r="S5" s="29">
        <v>26000</v>
      </c>
      <c r="T5" s="170"/>
    </row>
    <row r="6" spans="1:20" ht="50.1" customHeight="1" x14ac:dyDescent="1.05">
      <c r="A6" s="31" t="s">
        <v>14055</v>
      </c>
      <c r="B6" s="37" t="s">
        <v>12935</v>
      </c>
      <c r="C6" s="31" t="s">
        <v>14056</v>
      </c>
      <c r="D6" s="31" t="s">
        <v>14057</v>
      </c>
      <c r="E6" s="31" t="s">
        <v>101</v>
      </c>
      <c r="F6" s="31" t="s">
        <v>123</v>
      </c>
      <c r="G6" s="31" t="s">
        <v>1127</v>
      </c>
      <c r="H6" s="31" t="s">
        <v>13746</v>
      </c>
      <c r="I6" s="38">
        <v>0.375</v>
      </c>
      <c r="J6" s="31" t="s">
        <v>13991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131"/>
      <c r="S6" s="29">
        <v>43750</v>
      </c>
      <c r="T6" s="154"/>
    </row>
    <row r="7" spans="1:20" ht="50.1" customHeight="1" x14ac:dyDescent="1.3">
      <c r="A7" s="712" t="s">
        <v>17973</v>
      </c>
      <c r="B7" s="712"/>
      <c r="C7" s="712"/>
      <c r="D7" s="712"/>
      <c r="E7" s="712"/>
      <c r="F7" s="712"/>
      <c r="G7" s="712"/>
      <c r="H7" s="712"/>
      <c r="I7" s="712"/>
      <c r="J7" s="712"/>
      <c r="K7" s="712"/>
      <c r="L7" s="712"/>
      <c r="M7" s="712"/>
      <c r="N7" s="19"/>
      <c r="O7" s="23"/>
      <c r="P7" s="23"/>
      <c r="Q7" s="131">
        <v>3000</v>
      </c>
      <c r="R7" s="131"/>
      <c r="S7" s="29"/>
      <c r="T7" s="29"/>
    </row>
    <row r="8" spans="1:20" ht="50.1" customHeight="1" x14ac:dyDescent="1.05">
      <c r="A8" s="266"/>
      <c r="B8" s="513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180"/>
      <c r="O8" s="180"/>
      <c r="P8" s="266"/>
      <c r="Q8" s="264"/>
      <c r="R8" s="131"/>
      <c r="S8" s="29"/>
      <c r="T8" s="154"/>
    </row>
    <row r="9" spans="1:20" ht="50.1" customHeight="1" x14ac:dyDescent="1.3">
      <c r="A9" s="31" t="s">
        <v>20635</v>
      </c>
      <c r="B9" s="37" t="s">
        <v>20636</v>
      </c>
      <c r="C9" s="185">
        <v>46235</v>
      </c>
      <c r="D9" s="31" t="s">
        <v>20637</v>
      </c>
      <c r="E9" s="38">
        <v>0.52083333333333337</v>
      </c>
      <c r="F9" s="31" t="s">
        <v>20638</v>
      </c>
      <c r="G9" s="31" t="s">
        <v>20639</v>
      </c>
      <c r="H9" s="31" t="s">
        <v>20640</v>
      </c>
      <c r="I9" s="31" t="s">
        <v>20641</v>
      </c>
      <c r="J9" s="31" t="s">
        <v>101</v>
      </c>
      <c r="K9" s="31" t="s">
        <v>20611</v>
      </c>
      <c r="L9" s="31" t="s">
        <v>1968</v>
      </c>
      <c r="M9" s="180"/>
      <c r="N9" s="180" t="s">
        <v>20642</v>
      </c>
      <c r="O9" s="180" t="s">
        <v>105</v>
      </c>
      <c r="P9" s="182">
        <v>175</v>
      </c>
      <c r="Q9" s="170">
        <v>175</v>
      </c>
      <c r="R9" s="131"/>
      <c r="S9" s="29"/>
      <c r="T9" s="154"/>
    </row>
    <row r="10" spans="1:20" ht="50.1" customHeight="1" x14ac:dyDescent="0.7">
      <c r="A10" s="711" t="s">
        <v>23245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23"/>
      <c r="O10" s="23"/>
      <c r="P10" s="23"/>
      <c r="Q10" s="131"/>
      <c r="R10" s="131"/>
      <c r="S10" s="29"/>
      <c r="T10" s="29">
        <v>2200000</v>
      </c>
    </row>
    <row r="11" spans="1:20" ht="54" customHeight="1" x14ac:dyDescent="0.7">
      <c r="A11" s="698" t="s">
        <v>4068</v>
      </c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700"/>
      <c r="N11" s="23"/>
      <c r="O11" s="23"/>
      <c r="P11" s="23"/>
      <c r="Q11" s="131"/>
      <c r="R11" s="131">
        <v>4525</v>
      </c>
      <c r="S11" s="29"/>
      <c r="T11" s="29"/>
    </row>
    <row r="12" spans="1:20" ht="54" customHeight="1" x14ac:dyDescent="0.7">
      <c r="A12" s="698" t="s">
        <v>28606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23"/>
      <c r="O12" s="23"/>
      <c r="P12" s="23"/>
      <c r="Q12" s="131"/>
      <c r="R12" s="131"/>
      <c r="S12" s="29">
        <v>230442</v>
      </c>
      <c r="T12" s="29"/>
    </row>
    <row r="13" spans="1:20" ht="54" customHeight="1" x14ac:dyDescent="0.7">
      <c r="A13" s="698" t="s">
        <v>28605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23"/>
      <c r="O13" s="23"/>
      <c r="P13" s="23"/>
      <c r="Q13" s="131"/>
      <c r="R13" s="131"/>
      <c r="S13" s="29">
        <v>4000000</v>
      </c>
      <c r="T13" s="29"/>
    </row>
    <row r="14" spans="1:20" ht="54" customHeight="1" x14ac:dyDescent="0.7">
      <c r="A14" s="698" t="s">
        <v>29707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23"/>
      <c r="O14" s="23"/>
      <c r="P14" s="23"/>
      <c r="Q14" s="131"/>
      <c r="R14" s="131"/>
      <c r="S14" s="29"/>
      <c r="T14" s="29">
        <v>2000000</v>
      </c>
    </row>
    <row r="15" spans="1:20" ht="54" customHeight="1" x14ac:dyDescent="0.7">
      <c r="A15" s="698" t="s">
        <v>9524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23"/>
      <c r="O15" s="23"/>
      <c r="P15" s="23"/>
      <c r="Q15" s="131"/>
      <c r="R15" s="131"/>
      <c r="S15" s="29">
        <v>2000000</v>
      </c>
      <c r="T15" s="29"/>
    </row>
    <row r="16" spans="1:20" ht="54" customHeight="1" x14ac:dyDescent="0.7">
      <c r="A16" s="727" t="s">
        <v>4068</v>
      </c>
      <c r="B16" s="728"/>
      <c r="C16" s="728"/>
      <c r="D16" s="728"/>
      <c r="E16" s="728"/>
      <c r="F16" s="728"/>
      <c r="G16" s="728"/>
      <c r="H16" s="728"/>
      <c r="I16" s="728"/>
      <c r="J16" s="728"/>
      <c r="K16" s="728"/>
      <c r="L16" s="728"/>
      <c r="M16" s="729"/>
      <c r="N16" s="23"/>
      <c r="O16" s="23"/>
      <c r="P16" s="23"/>
      <c r="Q16" s="131"/>
      <c r="R16" s="131">
        <v>50</v>
      </c>
      <c r="S16" s="29"/>
      <c r="T16" s="29"/>
    </row>
    <row r="17" spans="1:20" ht="54" customHeight="1" x14ac:dyDescent="0.7">
      <c r="A17" s="727" t="s">
        <v>32857</v>
      </c>
      <c r="B17" s="728"/>
      <c r="C17" s="728"/>
      <c r="D17" s="728"/>
      <c r="E17" s="728"/>
      <c r="F17" s="728"/>
      <c r="G17" s="728"/>
      <c r="H17" s="728"/>
      <c r="I17" s="728"/>
      <c r="J17" s="728"/>
      <c r="K17" s="728"/>
      <c r="L17" s="728"/>
      <c r="M17" s="729"/>
      <c r="N17" s="23"/>
      <c r="O17" s="23"/>
      <c r="P17" s="23"/>
      <c r="Q17" s="131"/>
      <c r="R17" s="131"/>
      <c r="S17" s="29">
        <v>2490</v>
      </c>
      <c r="T17" s="29"/>
    </row>
    <row r="18" spans="1:20" ht="54" customHeight="1" x14ac:dyDescent="0.55000000000000004">
      <c r="A18" s="223" t="s">
        <v>35150</v>
      </c>
      <c r="B18" s="225">
        <v>30117</v>
      </c>
      <c r="C18" s="223"/>
      <c r="D18" s="223" t="s">
        <v>35151</v>
      </c>
      <c r="E18" s="223"/>
      <c r="F18" s="223"/>
      <c r="G18" s="223"/>
      <c r="H18" s="223"/>
      <c r="I18" s="223"/>
      <c r="J18" s="223"/>
      <c r="K18" s="223"/>
      <c r="L18" s="223"/>
      <c r="M18" s="223" t="s">
        <v>1976</v>
      </c>
      <c r="N18" s="223"/>
      <c r="O18" s="223"/>
      <c r="P18" s="223"/>
      <c r="Q18" s="140">
        <v>125</v>
      </c>
      <c r="R18" s="587"/>
      <c r="S18" s="140"/>
      <c r="T18" s="140"/>
    </row>
    <row r="19" spans="1:20" ht="54" customHeight="1" x14ac:dyDescent="0.55000000000000004">
      <c r="A19" s="727" t="s">
        <v>4068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9"/>
      <c r="N19" s="213"/>
      <c r="O19" s="213"/>
      <c r="P19" s="213"/>
      <c r="Q19" s="587"/>
      <c r="R19" s="587">
        <v>125</v>
      </c>
      <c r="S19" s="140"/>
      <c r="T19" s="140"/>
    </row>
    <row r="20" spans="1:20" ht="54" customHeight="1" x14ac:dyDescent="0.7">
      <c r="A20" s="727" t="s">
        <v>35152</v>
      </c>
      <c r="B20" s="728"/>
      <c r="C20" s="728"/>
      <c r="D20" s="728"/>
      <c r="E20" s="728"/>
      <c r="F20" s="728"/>
      <c r="G20" s="728"/>
      <c r="H20" s="728"/>
      <c r="I20" s="728"/>
      <c r="J20" s="728"/>
      <c r="K20" s="728"/>
      <c r="L20" s="728"/>
      <c r="M20" s="729"/>
      <c r="N20" s="23"/>
      <c r="O20" s="23"/>
      <c r="P20" s="23"/>
      <c r="Q20" s="131"/>
      <c r="R20" s="131"/>
      <c r="S20" s="29">
        <v>6279</v>
      </c>
      <c r="T20" s="29"/>
    </row>
    <row r="21" spans="1:20" ht="54" customHeight="1" x14ac:dyDescent="0.7">
      <c r="A21" s="727" t="s">
        <v>35164</v>
      </c>
      <c r="B21" s="728"/>
      <c r="C21" s="728"/>
      <c r="D21" s="728"/>
      <c r="E21" s="728"/>
      <c r="F21" s="728"/>
      <c r="G21" s="728"/>
      <c r="H21" s="728"/>
      <c r="I21" s="728"/>
      <c r="J21" s="728"/>
      <c r="K21" s="728"/>
      <c r="L21" s="728"/>
      <c r="M21" s="729"/>
      <c r="N21" s="23"/>
      <c r="O21" s="23"/>
      <c r="P21" s="23"/>
      <c r="Q21" s="131">
        <v>82500</v>
      </c>
      <c r="R21" s="131"/>
      <c r="S21" s="29"/>
      <c r="T21" s="29"/>
    </row>
    <row r="22" spans="1:20" ht="54" customHeight="1" x14ac:dyDescent="0.7">
      <c r="A22" s="745" t="s">
        <v>35987</v>
      </c>
      <c r="B22" s="746"/>
      <c r="C22" s="746"/>
      <c r="D22" s="746"/>
      <c r="E22" s="746"/>
      <c r="F22" s="746"/>
      <c r="G22" s="746"/>
      <c r="H22" s="746"/>
      <c r="I22" s="746"/>
      <c r="J22" s="746"/>
      <c r="K22" s="746"/>
      <c r="L22" s="746"/>
      <c r="M22" s="747"/>
      <c r="N22" s="23"/>
      <c r="O22" s="23"/>
      <c r="P22" s="23"/>
      <c r="Q22" s="131"/>
      <c r="R22" s="131"/>
      <c r="S22" s="29"/>
      <c r="T22" s="29"/>
    </row>
    <row r="23" spans="1:20" ht="54" customHeight="1" x14ac:dyDescent="0.7">
      <c r="A23" s="320" t="s">
        <v>35984</v>
      </c>
      <c r="B23" s="326">
        <v>37987</v>
      </c>
      <c r="C23" s="320"/>
      <c r="D23" s="320" t="s">
        <v>35988</v>
      </c>
      <c r="E23" s="320"/>
      <c r="F23" s="320"/>
      <c r="G23" s="320"/>
      <c r="H23" s="320"/>
      <c r="I23" s="320"/>
      <c r="J23" s="320"/>
      <c r="K23" s="320"/>
      <c r="L23" s="320"/>
      <c r="M23" s="320" t="s">
        <v>26793</v>
      </c>
      <c r="N23" s="127"/>
      <c r="O23" s="127"/>
      <c r="P23" s="127"/>
      <c r="Q23" s="131">
        <v>1000</v>
      </c>
      <c r="R23" s="131"/>
      <c r="S23" s="29"/>
      <c r="T23" s="29"/>
    </row>
    <row r="24" spans="1:20" ht="54" customHeight="1" x14ac:dyDescent="0.7">
      <c r="A24" s="320" t="s">
        <v>35985</v>
      </c>
      <c r="B24" s="326">
        <v>37656</v>
      </c>
      <c r="C24" s="320"/>
      <c r="D24" s="320">
        <v>308093488</v>
      </c>
      <c r="E24" s="320"/>
      <c r="F24" s="320"/>
      <c r="G24" s="320"/>
      <c r="H24" s="320"/>
      <c r="I24" s="320"/>
      <c r="J24" s="320"/>
      <c r="K24" s="320"/>
      <c r="L24" s="320"/>
      <c r="M24" s="320" t="s">
        <v>35990</v>
      </c>
      <c r="N24" s="127"/>
      <c r="O24" s="127"/>
      <c r="P24" s="127"/>
      <c r="Q24" s="131">
        <v>125</v>
      </c>
      <c r="R24" s="131"/>
      <c r="S24" s="29"/>
      <c r="T24" s="29"/>
    </row>
    <row r="25" spans="1:20" ht="54" customHeight="1" x14ac:dyDescent="0.7">
      <c r="A25" s="320" t="s">
        <v>35986</v>
      </c>
      <c r="B25" s="326">
        <v>34335</v>
      </c>
      <c r="C25" s="320"/>
      <c r="D25" s="320" t="s">
        <v>35989</v>
      </c>
      <c r="E25" s="320"/>
      <c r="F25" s="320"/>
      <c r="G25" s="320"/>
      <c r="H25" s="320"/>
      <c r="I25" s="320"/>
      <c r="J25" s="320"/>
      <c r="K25" s="320"/>
      <c r="L25" s="320"/>
      <c r="M25" s="320" t="s">
        <v>26793</v>
      </c>
      <c r="N25" s="127"/>
      <c r="O25" s="127"/>
      <c r="P25" s="127"/>
      <c r="Q25" s="131">
        <v>1000</v>
      </c>
      <c r="R25" s="131"/>
      <c r="S25" s="29"/>
      <c r="T25" s="29"/>
    </row>
    <row r="26" spans="1:20" ht="54" customHeight="1" x14ac:dyDescent="0.7">
      <c r="A26" s="727" t="s">
        <v>40964</v>
      </c>
      <c r="B26" s="728"/>
      <c r="C26" s="728"/>
      <c r="D26" s="728"/>
      <c r="E26" s="728"/>
      <c r="F26" s="728"/>
      <c r="G26" s="728"/>
      <c r="H26" s="728"/>
      <c r="I26" s="728"/>
      <c r="J26" s="728"/>
      <c r="K26" s="728"/>
      <c r="L26" s="728"/>
      <c r="M26" s="729"/>
      <c r="N26" s="23"/>
      <c r="O26" s="23"/>
      <c r="P26" s="23"/>
      <c r="Q26" s="131">
        <v>29200</v>
      </c>
      <c r="R26" s="131"/>
      <c r="S26" s="29"/>
      <c r="T26" s="29"/>
    </row>
    <row r="27" spans="1:20" ht="54" customHeight="1" x14ac:dyDescent="0.7">
      <c r="A27" s="745" t="s">
        <v>41463</v>
      </c>
      <c r="B27" s="799"/>
      <c r="C27" s="799"/>
      <c r="D27" s="799"/>
      <c r="E27" s="799"/>
      <c r="F27" s="799"/>
      <c r="G27" s="799"/>
      <c r="H27" s="799"/>
      <c r="I27" s="799"/>
      <c r="J27" s="799"/>
      <c r="K27" s="799"/>
      <c r="L27" s="799"/>
      <c r="M27" s="800"/>
      <c r="N27" s="23"/>
      <c r="O27" s="23"/>
      <c r="P27" s="23"/>
      <c r="Q27" s="131"/>
      <c r="R27" s="131"/>
      <c r="S27" s="29"/>
      <c r="T27" s="29">
        <v>135000</v>
      </c>
    </row>
    <row r="28" spans="1:20" ht="54" customHeight="1" x14ac:dyDescent="0.7">
      <c r="A28" s="745" t="s">
        <v>41463</v>
      </c>
      <c r="B28" s="799"/>
      <c r="C28" s="799"/>
      <c r="D28" s="799"/>
      <c r="E28" s="799"/>
      <c r="F28" s="799"/>
      <c r="G28" s="799"/>
      <c r="H28" s="799"/>
      <c r="I28" s="799"/>
      <c r="J28" s="799"/>
      <c r="K28" s="799"/>
      <c r="L28" s="799"/>
      <c r="M28" s="800"/>
      <c r="N28" s="23"/>
      <c r="O28" s="23"/>
      <c r="P28" s="23"/>
      <c r="Q28" s="131"/>
      <c r="R28" s="131"/>
      <c r="S28" s="29"/>
      <c r="T28" s="29">
        <v>26000</v>
      </c>
    </row>
    <row r="29" spans="1:20" ht="54" customHeight="1" x14ac:dyDescent="0.7">
      <c r="A29" s="779" t="s">
        <v>42250</v>
      </c>
      <c r="B29" s="780"/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1"/>
      <c r="N29" s="23"/>
      <c r="O29" s="23"/>
      <c r="P29" s="23"/>
      <c r="Q29" s="131"/>
      <c r="R29" s="131"/>
      <c r="S29" s="29"/>
      <c r="T29" s="29">
        <v>20700</v>
      </c>
    </row>
    <row r="30" spans="1:20" ht="54" customHeight="1" x14ac:dyDescent="0.7">
      <c r="A30" s="779" t="s">
        <v>42251</v>
      </c>
      <c r="B30" s="780"/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1"/>
      <c r="N30" s="23"/>
      <c r="O30" s="23"/>
      <c r="P30" s="23"/>
      <c r="Q30" s="131"/>
      <c r="R30" s="131"/>
      <c r="S30" s="29"/>
      <c r="T30" s="29">
        <v>8000</v>
      </c>
    </row>
    <row r="31" spans="1:20" ht="54" customHeight="1" x14ac:dyDescent="0.7">
      <c r="A31" s="23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131"/>
      <c r="R31" s="131"/>
      <c r="S31" s="29"/>
      <c r="T31" s="29"/>
    </row>
    <row r="32" spans="1:20" ht="54" customHeight="1" x14ac:dyDescent="0.7">
      <c r="A32" s="23"/>
      <c r="B32" s="2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131"/>
      <c r="R32" s="131"/>
      <c r="S32" s="29"/>
      <c r="T32" s="29"/>
    </row>
    <row r="33" spans="1:20" ht="54" customHeight="1" x14ac:dyDescent="0.7">
      <c r="A33" s="23"/>
      <c r="B33" s="2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131"/>
      <c r="R33" s="131"/>
      <c r="S33" s="29"/>
      <c r="T33" s="29"/>
    </row>
    <row r="34" spans="1:20" ht="54" customHeight="1" x14ac:dyDescent="0.7">
      <c r="A34" s="23"/>
      <c r="B34" s="2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131"/>
      <c r="R34" s="131"/>
      <c r="S34" s="29"/>
      <c r="T34" s="29"/>
    </row>
    <row r="35" spans="1:20" ht="54" customHeight="1" x14ac:dyDescent="0.7">
      <c r="A35" s="23"/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131"/>
      <c r="R35" s="131"/>
      <c r="S35" s="29"/>
      <c r="T35" s="29"/>
    </row>
    <row r="36" spans="1:20" ht="54" customHeight="1" x14ac:dyDescent="0.7">
      <c r="A36" s="23"/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31"/>
      <c r="R36" s="131"/>
      <c r="S36" s="29"/>
      <c r="T36" s="29"/>
    </row>
    <row r="37" spans="1:20" ht="54" customHeight="1" x14ac:dyDescent="0.7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31"/>
      <c r="R37" s="131"/>
      <c r="S37" s="29"/>
      <c r="T37" s="29"/>
    </row>
    <row r="38" spans="1:20" ht="50.1" customHeight="1" x14ac:dyDescent="0.7">
      <c r="A38" s="23"/>
      <c r="B38" s="24"/>
      <c r="C38" s="23"/>
      <c r="D38" s="23"/>
      <c r="E38" s="23"/>
      <c r="F38" s="23"/>
      <c r="G38" s="23"/>
      <c r="H38" s="23"/>
      <c r="I38" s="7" t="s">
        <v>14</v>
      </c>
      <c r="J38" s="7">
        <f>SUM(Q:Q)-SUM(R:R)</f>
        <v>113825</v>
      </c>
      <c r="K38" s="23"/>
      <c r="L38" s="23"/>
      <c r="M38" s="23"/>
      <c r="N38" s="23"/>
      <c r="O38" s="23"/>
      <c r="P38" s="23"/>
      <c r="Q38" s="131"/>
      <c r="R38" s="131"/>
      <c r="S38" s="29"/>
      <c r="T38" s="29"/>
    </row>
    <row r="39" spans="1:20" ht="50.1" customHeight="1" x14ac:dyDescent="0.7">
      <c r="A39" s="23"/>
      <c r="B39" s="24"/>
      <c r="C39" s="23"/>
      <c r="D39" s="23"/>
      <c r="E39" s="23"/>
      <c r="F39" s="23"/>
      <c r="G39" s="23"/>
      <c r="H39" s="23"/>
      <c r="I39" s="7" t="s">
        <v>15</v>
      </c>
      <c r="J39" s="7">
        <f>SUM(S:S)-SUM(T:T)</f>
        <v>-249232</v>
      </c>
      <c r="K39" s="23"/>
      <c r="L39" s="23"/>
      <c r="M39" s="23"/>
      <c r="N39" s="23"/>
      <c r="O39" s="23"/>
      <c r="P39" s="23"/>
      <c r="Q39" s="131"/>
      <c r="R39" s="131"/>
      <c r="S39" s="29"/>
      <c r="T39" s="29"/>
    </row>
    <row r="40" spans="1:20" ht="50.1" customHeight="1" x14ac:dyDescent="0.7">
      <c r="I40" s="762" t="s">
        <v>91</v>
      </c>
      <c r="J40" s="763"/>
    </row>
    <row r="41" spans="1:20" ht="50.1" customHeight="1" x14ac:dyDescent="0.7">
      <c r="I41" s="764"/>
      <c r="J41" s="765"/>
    </row>
  </sheetData>
  <autoFilter ref="A1:AX912" xr:uid="{00000000-0001-0000-0000-000000000000}"/>
  <mergeCells count="21">
    <mergeCell ref="A20:M20"/>
    <mergeCell ref="A21:M21"/>
    <mergeCell ref="A22:M22"/>
    <mergeCell ref="A26:M26"/>
    <mergeCell ref="I40:J41"/>
    <mergeCell ref="A27:M27"/>
    <mergeCell ref="A28:M28"/>
    <mergeCell ref="A29:M29"/>
    <mergeCell ref="A30:M30"/>
    <mergeCell ref="A3:M3"/>
    <mergeCell ref="A4:M4"/>
    <mergeCell ref="A7:M7"/>
    <mergeCell ref="A10:M10"/>
    <mergeCell ref="A11:M11"/>
    <mergeCell ref="A17:M17"/>
    <mergeCell ref="A19:M19"/>
    <mergeCell ref="A12:M12"/>
    <mergeCell ref="A13:M13"/>
    <mergeCell ref="A14:M14"/>
    <mergeCell ref="A15:M15"/>
    <mergeCell ref="A16:M16"/>
  </mergeCells>
  <phoneticPr fontId="50" type="noConversion"/>
  <conditionalFormatting sqref="A8 H8">
    <cfRule type="duplicateValues" dxfId="20" priority="1"/>
  </conditionalFormatting>
  <conditionalFormatting sqref="C2">
    <cfRule type="duplicateValues" dxfId="19" priority="20"/>
  </conditionalFormatting>
  <conditionalFormatting sqref="E2">
    <cfRule type="duplicateValues" dxfId="18" priority="21"/>
  </conditionalFormatting>
  <conditionalFormatting sqref="H9 A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</conditionalFormatting>
  <conditionalFormatting sqref="J2 C2"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J2">
    <cfRule type="duplicateValues" dxfId="0" priority="11"/>
  </conditionalFormatting>
  <hyperlinks>
    <hyperlink ref="I40:J41" location="الرئيسيه!A1" display="الرئيسيه" xr:uid="{5AD71AE7-657D-4445-AB3F-351E6BCD8C57}"/>
  </hyperlinks>
  <pageMargins left="0.7" right="0.7" top="0.75" bottom="0.75" header="0.3" footer="0.3"/>
  <pageSetup scale="20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09D3F871FFD448D8EA4F09BB79F74" ma:contentTypeVersion="5" ma:contentTypeDescription="Create a new document." ma:contentTypeScope="" ma:versionID="95ef3d34306bdbeff8b83653a1cc2f27">
  <xsd:schema xmlns:xsd="http://www.w3.org/2001/XMLSchema" xmlns:xs="http://www.w3.org/2001/XMLSchema" xmlns:p="http://schemas.microsoft.com/office/2006/metadata/properties" xmlns:ns3="82d29179-d34c-4f1a-9a78-aaa7da54ce41" targetNamespace="http://schemas.microsoft.com/office/2006/metadata/properties" ma:root="true" ma:fieldsID="2b382f400b32195f4b28c54fab1efc2b" ns3:_="">
    <xsd:import namespace="82d29179-d34c-4f1a-9a78-aaa7da54ce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29179-d34c-4f1a-9a78-aaa7da54ce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0653C-B58B-490C-A512-9AACDC244F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DE0919-5B0F-4C58-AFF7-27AD1924A53E}">
  <ds:schemaRefs>
    <ds:schemaRef ds:uri="http://schemas.microsoft.com/office/2006/documentManagement/types"/>
    <ds:schemaRef ds:uri="http://purl.org/dc/elements/1.1/"/>
    <ds:schemaRef ds:uri="82d29179-d34c-4f1a-9a78-aaa7da54ce41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AEA3D7-CF78-46EB-B8D1-6E27AA92A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29179-d34c-4f1a-9a78-aaa7da54c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نموذج (3)</vt:lpstr>
      <vt:lpstr>نموذج (2)</vt:lpstr>
      <vt:lpstr>الرئيسيه</vt:lpstr>
      <vt:lpstr>حساب التحالف</vt:lpstr>
      <vt:lpstr>خزنه احمد سامح</vt:lpstr>
      <vt:lpstr>مدفوعات التحالف</vt:lpstr>
      <vt:lpstr>المليجي</vt:lpstr>
      <vt:lpstr>رضا</vt:lpstr>
      <vt:lpstr>منصور</vt:lpstr>
      <vt:lpstr>صابر</vt:lpstr>
      <vt:lpstr>شركه هاي لايتس</vt:lpstr>
      <vt:lpstr>لاكي</vt:lpstr>
      <vt:lpstr>ابو سليم</vt:lpstr>
      <vt:lpstr>مصطفي صادق</vt:lpstr>
      <vt:lpstr>د يارا (2)</vt:lpstr>
      <vt:lpstr>تايجر</vt:lpstr>
      <vt:lpstr>الحاج مجدي</vt:lpstr>
      <vt:lpstr>عبد الحليم رشوان</vt:lpstr>
      <vt:lpstr>محمدمنشاوي</vt:lpstr>
      <vt:lpstr>هاليبرتون (2)</vt:lpstr>
      <vt:lpstr>دكتور عبد الله</vt:lpstr>
      <vt:lpstr>اللواء حاتم محمود</vt:lpstr>
      <vt:lpstr>خالد نجيب</vt:lpstr>
      <vt:lpstr>مزار مصر</vt:lpstr>
      <vt:lpstr>السويسي</vt:lpstr>
      <vt:lpstr>م رضا </vt:lpstr>
      <vt:lpstr>فلاي ليبيا</vt:lpstr>
      <vt:lpstr>أبو عطيه</vt:lpstr>
      <vt:lpstr>نيو ايدج</vt:lpstr>
      <vt:lpstr>احمد الصعيدي</vt:lpstr>
      <vt:lpstr>اشرف شيحه</vt:lpstr>
      <vt:lpstr>رحليستا</vt:lpstr>
      <vt:lpstr>تامر عفيفي</vt:lpstr>
      <vt:lpstr>عبدالرحمن زاهر</vt:lpstr>
      <vt:lpstr>الحاج بدر</vt:lpstr>
      <vt:lpstr>سعفان رافع</vt:lpstr>
      <vt:lpstr>البهلول</vt:lpstr>
      <vt:lpstr>غيث يامن</vt:lpstr>
      <vt:lpstr>سيد القذافي</vt:lpstr>
      <vt:lpstr>الحاج كارم</vt:lpstr>
      <vt:lpstr>البشائر</vt:lpstr>
      <vt:lpstr>فاطمه الجازوي</vt:lpstr>
      <vt:lpstr>احمد غزي</vt:lpstr>
      <vt:lpstr>مصطفى ياسين</vt:lpstr>
      <vt:lpstr>عبدالرحمن الليبيه</vt:lpstr>
      <vt:lpstr>رافت سلطان</vt:lpstr>
      <vt:lpstr>أبو عبده</vt:lpstr>
      <vt:lpstr>اوت سايد</vt:lpstr>
      <vt:lpstr>ريهام</vt:lpstr>
      <vt:lpstr>احمد مجدي</vt:lpstr>
      <vt:lpstr>جادو</vt:lpstr>
      <vt:lpstr>ايمن حامد</vt:lpstr>
      <vt:lpstr>وائل العبدلي</vt:lpstr>
      <vt:lpstr>وادي النيل</vt:lpstr>
      <vt:lpstr>عادل نصار</vt:lpstr>
      <vt:lpstr>صبري نوح</vt:lpstr>
      <vt:lpstr>عمرو صادق</vt:lpstr>
      <vt:lpstr>محمد يوسف</vt:lpstr>
      <vt:lpstr>هاني ماستر</vt:lpstr>
      <vt:lpstr>الزاجل</vt:lpstr>
      <vt:lpstr>العنوان</vt:lpstr>
      <vt:lpstr>أبو بكر</vt:lpstr>
      <vt:lpstr>عبدالله طبيقه</vt:lpstr>
      <vt:lpstr>معتصم</vt:lpstr>
      <vt:lpstr>فينا</vt:lpstr>
      <vt:lpstr>أبو الجود</vt:lpstr>
      <vt:lpstr>الزوي</vt:lpstr>
      <vt:lpstr>مصعب</vt:lpstr>
      <vt:lpstr>هاليبرتون</vt:lpstr>
      <vt:lpstr>حسام حلمي</vt:lpstr>
      <vt:lpstr>اكرم المنقوش</vt:lpstr>
      <vt:lpstr>الصياد</vt:lpstr>
      <vt:lpstr>تريبس</vt:lpstr>
      <vt:lpstr>محمد رخا</vt:lpstr>
      <vt:lpstr>حسام أبو النصر</vt:lpstr>
      <vt:lpstr>خالد الزعيم</vt:lpstr>
      <vt:lpstr>كابلات مصر</vt:lpstr>
      <vt:lpstr>احمد الحرك</vt:lpstr>
      <vt:lpstr>شريف ريحان</vt:lpstr>
      <vt:lpstr>م عزه </vt:lpstr>
      <vt:lpstr>ياسر حسني</vt:lpstr>
      <vt:lpstr>ناجي العربي</vt:lpstr>
      <vt:lpstr>دهب</vt:lpstr>
      <vt:lpstr>الحاج رافع</vt:lpstr>
      <vt:lpstr>ضياء الجملي</vt:lpstr>
      <vt:lpstr>الحاج رافع تذاكر</vt:lpstr>
      <vt:lpstr>عفاف</vt:lpstr>
      <vt:lpstr>أبو رحمه</vt:lpstr>
      <vt:lpstr>محمد عبدالله</vt:lpstr>
      <vt:lpstr>افاق</vt:lpstr>
      <vt:lpstr>حمدي الجازوي</vt:lpstr>
      <vt:lpstr>ام سالم</vt:lpstr>
      <vt:lpstr>ايزي ترافيل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abdelmonsef mohamed</dc:creator>
  <cp:keywords/>
  <dc:description/>
  <cp:lastModifiedBy>Dena Abdelhamed</cp:lastModifiedBy>
  <cp:revision/>
  <cp:lastPrinted>2026-08-20T16:02:47Z</cp:lastPrinted>
  <dcterms:created xsi:type="dcterms:W3CDTF">2024-09-04T08:58:51Z</dcterms:created>
  <dcterms:modified xsi:type="dcterms:W3CDTF">2026-08-26T23:43:51Z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0x01010072509D3F871FFD448D8EA4F09BB79F74</vt:lpwstr>
  </property>
</Properties>
</file>